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9.xml" ContentType="application/vnd.openxmlformats-officedocument.drawingml.chartshapes+xml"/>
  <Override PartName="/xl/drawings/drawing10.xml" ContentType="application/vnd.openxmlformats-officedocument.drawingml.chartshapes+xml"/>
  <Override PartName="/xl/drawings/drawing14.xml" ContentType="application/vnd.openxmlformats-officedocument.drawingml.chartshapes+xml"/>
  <Override PartName="/xl/drawings/drawing11.xml" ContentType="application/vnd.openxmlformats-officedocument.drawingml.chartshapes+xml"/>
  <Override PartName="/xl/drawings/drawing6.xml" ContentType="application/vnd.openxmlformats-officedocument.drawingml.chartshapes+xml"/>
  <Override PartName="/xl/drawings/drawing12.xml" ContentType="application/vnd.openxmlformats-officedocument.drawingml.chartshapes+xml"/>
  <Override PartName="/xl/drawings/drawing7.xml" ContentType="application/vnd.openxmlformats-officedocument.drawingml.chartshapes+xml"/>
  <Override PartName="/xl/drawings/drawing8.xml" ContentType="application/vnd.openxmlformats-officedocument.drawingml.chartshapes+xml"/>
  <Override PartName="/xl/drawings/drawing1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5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9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0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21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22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23.xml" ContentType="application/vnd.openxmlformats-officedocument.drawing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24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25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2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27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2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drawings/drawing29.xml" ContentType="application/vnd.openxmlformats-officedocument.drawing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drawings/drawing30.xml" ContentType="application/vnd.openxmlformats-officedocument.drawing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31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drawings/drawing32.xml" ContentType="application/vnd.openxmlformats-officedocument.drawing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33.xml" ContentType="application/vnd.openxmlformats-officedocument.drawing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drawings/drawing34.xml" ContentType="application/vnd.openxmlformats-officedocument.drawing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6.xml" ContentType="application/vnd.openxmlformats-officedocument.spreadsheetml.comments+xml"/>
  <Override PartName="/xl/comments12.xml" ContentType="application/vnd.openxmlformats-officedocument.spreadsheetml.comments+xml"/>
  <Override PartName="/xl/comments9.xml" ContentType="application/vnd.openxmlformats-officedocument.spreadsheetml.comments+xml"/>
  <Override PartName="/xl/comments11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TORFE/"/>
    </mc:Choice>
  </mc:AlternateContent>
  <xr:revisionPtr revIDLastSave="321" documentId="8_{9A6C50C6-132A-4AEE-8474-510B4F069871}" xr6:coauthVersionLast="47" xr6:coauthVersionMax="47" xr10:uidLastSave="{7501CE8C-CB21-492D-BB21-D5E74EBEA606}"/>
  <bookViews>
    <workbookView xWindow="-108" yWindow="-108" windowWidth="23256" windowHeight="12576" tabRatio="943" firstSheet="1" activeTab="1" xr2:uid="{00000000-000D-0000-FFFF-FFFF00000000}"/>
  </bookViews>
  <sheets>
    <sheet name="Ark1" sheetId="43" state="hidden" r:id="rId1"/>
    <sheet name="År" sheetId="2" r:id="rId2"/>
    <sheet name="Å" sheetId="72" r:id="rId3"/>
    <sheet name="Måned" sheetId="35" r:id="rId4"/>
    <sheet name="M" sheetId="73" r:id="rId5"/>
    <sheet name="Uke" sheetId="1" r:id="rId6"/>
    <sheet name="U" sheetId="70" r:id="rId7"/>
    <sheet name="Regioner" sheetId="6" r:id="rId8"/>
    <sheet name="R" sheetId="74" r:id="rId9"/>
    <sheet name="Organisasjon" sheetId="16" r:id="rId10"/>
    <sheet name="O" sheetId="75" r:id="rId11"/>
    <sheet name="Regorg" sheetId="44" r:id="rId12"/>
    <sheet name="RO" sheetId="85" r:id="rId13"/>
    <sheet name="Bedrifter" sheetId="45" r:id="rId14"/>
    <sheet name="B" sheetId="89" r:id="rId15"/>
    <sheet name="Slakteri" sheetId="46" r:id="rId16"/>
    <sheet name="S" sheetId="76" r:id="rId17"/>
    <sheet name="Klasse" sheetId="48" r:id="rId18"/>
    <sheet name="KL" sheetId="77" r:id="rId19"/>
    <sheet name="Klasse_mnd" sheetId="64" r:id="rId20"/>
    <sheet name="KLM" sheetId="91" r:id="rId21"/>
    <sheet name="KL2" sheetId="95" r:id="rId22"/>
    <sheet name="Klasse Rase" sheetId="66" r:id="rId23"/>
    <sheet name="Klasse Rase2" sheetId="71" r:id="rId24"/>
    <sheet name="Ark2" sheetId="97" r:id="rId25"/>
    <sheet name="Fettgruppe" sheetId="49" r:id="rId26"/>
    <sheet name="FE" sheetId="83" r:id="rId27"/>
    <sheet name="Fett per mnd" sheetId="69" r:id="rId28"/>
    <sheet name="FEM" sheetId="93" r:id="rId29"/>
    <sheet name="Vektgrupper" sheetId="50" r:id="rId30"/>
    <sheet name="VK" sheetId="88" r:id="rId31"/>
    <sheet name="Variant" sheetId="47" r:id="rId32"/>
    <sheet name="V" sheetId="86" r:id="rId33"/>
    <sheet name="Raser" sheetId="58" r:id="rId34"/>
    <sheet name="RA" sheetId="78" r:id="rId35"/>
    <sheet name="Typefe" sheetId="56" r:id="rId36"/>
    <sheet name="TF" sheetId="90" r:id="rId37"/>
    <sheet name="Rasetype" sheetId="57" r:id="rId38"/>
    <sheet name="RT" sheetId="80" r:id="rId39"/>
    <sheet name="Fylke" sheetId="79" r:id="rId40"/>
    <sheet name="FY" sheetId="51" r:id="rId41"/>
    <sheet name="Komm" sheetId="94" state="hidden" r:id="rId42"/>
    <sheet name="RNR" sheetId="96" r:id="rId43"/>
    <sheet name="Alder" sheetId="59" r:id="rId44"/>
    <sheet name="A" sheetId="87" state="hidden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123Graph_ADIAGRAM1" localSheetId="44" hidden="1">Uke!#REF!</definedName>
    <definedName name="__123Graph_ADIAGRAM1" localSheetId="43" hidden="1">Uke!#REF!</definedName>
    <definedName name="__123Graph_ADIAGRAM1" localSheetId="14" hidden="1">Uke!#REF!</definedName>
    <definedName name="__123Graph_ADIAGRAM1" localSheetId="13" hidden="1">Uke!#REF!</definedName>
    <definedName name="__123Graph_ADIAGRAM1" localSheetId="26" hidden="1">Uke!#REF!</definedName>
    <definedName name="__123Graph_ADIAGRAM1" localSheetId="27" hidden="1">[1]Uke!#REF!</definedName>
    <definedName name="__123Graph_ADIAGRAM1" localSheetId="25" hidden="1">Uke!#REF!</definedName>
    <definedName name="__123Graph_ADIAGRAM1" localSheetId="40" hidden="1">Uke!#REF!</definedName>
    <definedName name="__123Graph_ADIAGRAM1" localSheetId="39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22" hidden="1">[2]Uke!#REF!</definedName>
    <definedName name="__123Graph_ADIAGRAM1" localSheetId="23" hidden="1">[2]Uke!#REF!</definedName>
    <definedName name="__123Graph_ADIAGRAM1" localSheetId="19" hidden="1">[3]Uke!#REF!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34" hidden="1">Uke!#REF!</definedName>
    <definedName name="__123Graph_ADIAGRAM1" localSheetId="33" hidden="1">Uke!#REF!</definedName>
    <definedName name="__123Graph_ADIAGRAM1" localSheetId="37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38" hidden="1">[4]Uke!#REF!</definedName>
    <definedName name="__123Graph_ADIAGRAM1" localSheetId="16" hidden="1">Uke!#REF!</definedName>
    <definedName name="__123Graph_ADIAGRAM1" localSheetId="15" hidden="1">Uke!#REF!</definedName>
    <definedName name="__123Graph_ADIAGRAM1" localSheetId="36" hidden="1">Uke!#REF!</definedName>
    <definedName name="__123Graph_ADIAGRAM1" localSheetId="6" hidden="1">U!#REF!</definedName>
    <definedName name="__123Graph_ADIAGRAM1" localSheetId="32" hidden="1">[5]Uke!#REF!</definedName>
    <definedName name="__123Graph_ADIAGRAM1" localSheetId="31" hidden="1">Uke!#REF!</definedName>
    <definedName name="__123Graph_ADIAGRAM1" localSheetId="29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44" hidden="1">Uke!#REF!</definedName>
    <definedName name="__123Graph_ADIAGRAM2" localSheetId="43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26" hidden="1">Uke!#REF!</definedName>
    <definedName name="__123Graph_ADIAGRAM2" localSheetId="27" hidden="1">[1]Uke!#REF!</definedName>
    <definedName name="__123Graph_ADIAGRAM2" localSheetId="25" hidden="1">Uke!#REF!</definedName>
    <definedName name="__123Graph_ADIAGRAM2" localSheetId="40" hidden="1">Uke!#REF!</definedName>
    <definedName name="__123Graph_ADIAGRAM2" localSheetId="39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22" hidden="1">[2]Uke!#REF!</definedName>
    <definedName name="__123Graph_ADIAGRAM2" localSheetId="23" hidden="1">[2]Uke!#REF!</definedName>
    <definedName name="__123Graph_ADIAGRAM2" localSheetId="19" hidden="1">[3]Uke!#REF!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34" hidden="1">Uke!#REF!</definedName>
    <definedName name="__123Graph_ADIAGRAM2" localSheetId="33" hidden="1">Uke!#REF!</definedName>
    <definedName name="__123Graph_ADIAGRAM2" localSheetId="37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38" hidden="1">[4]Uke!#REF!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6" hidden="1">Uke!#REF!</definedName>
    <definedName name="__123Graph_ADIAGRAM2" localSheetId="6" hidden="1">U!#REF!</definedName>
    <definedName name="__123Graph_ADIAGRAM2" localSheetId="32" hidden="1">[5]Uke!#REF!</definedName>
    <definedName name="__123Graph_ADIAGRAM2" localSheetId="31" hidden="1">Uke!#REF!</definedName>
    <definedName name="__123Graph_ADIAGRAM2" localSheetId="29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44" hidden="1">Uke!#REF!</definedName>
    <definedName name="__123Graph_ADIAGRAM3" localSheetId="14" hidden="1">Uke!#REF!</definedName>
    <definedName name="__123Graph_ADIAGRAM3" localSheetId="26" hidden="1">Uke!#REF!</definedName>
    <definedName name="__123Graph_ADIAGRAM3" localSheetId="27" hidden="1">[1]Uke!#REF!</definedName>
    <definedName name="__123Graph_ADIAGRAM3" localSheetId="39" hidden="1">Uke!#REF!</definedName>
    <definedName name="__123Graph_ADIAGRAM3" localSheetId="18" hidden="1">Uke!#REF!</definedName>
    <definedName name="__123Graph_ADIAGRAM3" localSheetId="22" hidden="1">[2]Uke!#REF!</definedName>
    <definedName name="__123Graph_ADIAGRAM3" localSheetId="23" hidden="1">[2]Uke!#REF!</definedName>
    <definedName name="__123Graph_ADIAGRAM3" localSheetId="19" hidden="1">[3]Uke!#REF!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34" hidden="1">Uke!#REF!</definedName>
    <definedName name="__123Graph_ADIAGRAM3" localSheetId="12" hidden="1">Uke!#REF!</definedName>
    <definedName name="__123Graph_ADIAGRAM3" localSheetId="38" hidden="1">[4]Uke!#REF!</definedName>
    <definedName name="__123Graph_ADIAGRAM3" localSheetId="16" hidden="1">Uke!#REF!</definedName>
    <definedName name="__123Graph_ADIAGRAM3" localSheetId="36" hidden="1">Uke!#REF!</definedName>
    <definedName name="__123Graph_ADIAGRAM3" localSheetId="6" hidden="1">U!#REF!</definedName>
    <definedName name="__123Graph_ADIAGRAM3" localSheetId="32" hidden="1">[5]Uke!#REF!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44" hidden="1">Uke!#REF!</definedName>
    <definedName name="__123Graph_ADIAGRAM4" localSheetId="43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26" hidden="1">Uke!#REF!</definedName>
    <definedName name="__123Graph_ADIAGRAM4" localSheetId="27" hidden="1">[1]Uke!#REF!</definedName>
    <definedName name="__123Graph_ADIAGRAM4" localSheetId="25" hidden="1">Uke!#REF!</definedName>
    <definedName name="__123Graph_ADIAGRAM4" localSheetId="40" hidden="1">Uke!#REF!</definedName>
    <definedName name="__123Graph_ADIAGRAM4" localSheetId="39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22" hidden="1">[2]Uke!#REF!</definedName>
    <definedName name="__123Graph_ADIAGRAM4" localSheetId="23" hidden="1">[2]Uke!#REF!</definedName>
    <definedName name="__123Graph_ADIAGRAM4" localSheetId="19" hidden="1">[3]Uke!#REF!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34" hidden="1">Uke!#REF!</definedName>
    <definedName name="__123Graph_ADIAGRAM4" localSheetId="33" hidden="1">Uke!#REF!</definedName>
    <definedName name="__123Graph_ADIAGRAM4" localSheetId="37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38" hidden="1">[4]Uke!#REF!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6" hidden="1">Uke!#REF!</definedName>
    <definedName name="__123Graph_ADIAGRAM4" localSheetId="6" hidden="1">U!#REF!</definedName>
    <definedName name="__123Graph_ADIAGRAM4" localSheetId="32" hidden="1">[5]Uke!#REF!</definedName>
    <definedName name="__123Graph_ADIAGRAM4" localSheetId="31" hidden="1">Uke!#REF!</definedName>
    <definedName name="__123Graph_ADIAGRAM4" localSheetId="29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44" hidden="1">Uke!#REF!</definedName>
    <definedName name="__123Graph_ADIAGRAM5" localSheetId="43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26" hidden="1">Uke!#REF!</definedName>
    <definedName name="__123Graph_ADIAGRAM5" localSheetId="27" hidden="1">[1]Uke!#REF!</definedName>
    <definedName name="__123Graph_ADIAGRAM5" localSheetId="25" hidden="1">Uke!#REF!</definedName>
    <definedName name="__123Graph_ADIAGRAM5" localSheetId="40" hidden="1">Uke!#REF!</definedName>
    <definedName name="__123Graph_ADIAGRAM5" localSheetId="39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22" hidden="1">[2]Uke!#REF!</definedName>
    <definedName name="__123Graph_ADIAGRAM5" localSheetId="23" hidden="1">[2]Uke!#REF!</definedName>
    <definedName name="__123Graph_ADIAGRAM5" localSheetId="19" hidden="1">[3]Uke!#REF!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34" hidden="1">Uke!#REF!</definedName>
    <definedName name="__123Graph_ADIAGRAM5" localSheetId="33" hidden="1">Uke!#REF!</definedName>
    <definedName name="__123Graph_ADIAGRAM5" localSheetId="37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38" hidden="1">[4]Uke!#REF!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6" hidden="1">Uke!#REF!</definedName>
    <definedName name="__123Graph_ADIAGRAM5" localSheetId="6" hidden="1">U!#REF!</definedName>
    <definedName name="__123Graph_ADIAGRAM5" localSheetId="32" hidden="1">[5]Uke!#REF!</definedName>
    <definedName name="__123Graph_ADIAGRAM5" localSheetId="31" hidden="1">Uke!#REF!</definedName>
    <definedName name="__123Graph_ADIAGRAM5" localSheetId="29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44" hidden="1">Uke!#REF!</definedName>
    <definedName name="__123Graph_BDIAGRAM1" localSheetId="43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26" hidden="1">Uke!#REF!</definedName>
    <definedName name="__123Graph_BDIAGRAM1" localSheetId="27" hidden="1">[1]Uke!#REF!</definedName>
    <definedName name="__123Graph_BDIAGRAM1" localSheetId="25" hidden="1">Uke!#REF!</definedName>
    <definedName name="__123Graph_BDIAGRAM1" localSheetId="40" hidden="1">Uke!#REF!</definedName>
    <definedName name="__123Graph_BDIAGRAM1" localSheetId="39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22" hidden="1">[2]Uke!#REF!</definedName>
    <definedName name="__123Graph_BDIAGRAM1" localSheetId="23" hidden="1">[2]Uke!#REF!</definedName>
    <definedName name="__123Graph_BDIAGRAM1" localSheetId="19" hidden="1">[3]Uke!#REF!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34" hidden="1">Uke!#REF!</definedName>
    <definedName name="__123Graph_BDIAGRAM1" localSheetId="33" hidden="1">Uke!#REF!</definedName>
    <definedName name="__123Graph_BDIAGRAM1" localSheetId="37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38" hidden="1">[4]Uke!#REF!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6" hidden="1">Uke!#REF!</definedName>
    <definedName name="__123Graph_BDIAGRAM1" localSheetId="6" hidden="1">U!#REF!</definedName>
    <definedName name="__123Graph_BDIAGRAM1" localSheetId="32" hidden="1">[5]Uke!#REF!</definedName>
    <definedName name="__123Graph_BDIAGRAM1" localSheetId="31" hidden="1">Uke!#REF!</definedName>
    <definedName name="__123Graph_BDIAGRAM1" localSheetId="29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44" hidden="1">Uke!#REF!</definedName>
    <definedName name="__123Graph_BDIAGRAM2" localSheetId="43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26" hidden="1">Uke!#REF!</definedName>
    <definedName name="__123Graph_BDIAGRAM2" localSheetId="27" hidden="1">[1]Uke!#REF!</definedName>
    <definedName name="__123Graph_BDIAGRAM2" localSheetId="25" hidden="1">Uke!#REF!</definedName>
    <definedName name="__123Graph_BDIAGRAM2" localSheetId="40" hidden="1">Uke!#REF!</definedName>
    <definedName name="__123Graph_BDIAGRAM2" localSheetId="39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22" hidden="1">[2]Uke!#REF!</definedName>
    <definedName name="__123Graph_BDIAGRAM2" localSheetId="23" hidden="1">[2]Uke!#REF!</definedName>
    <definedName name="__123Graph_BDIAGRAM2" localSheetId="19" hidden="1">[3]Uke!#REF!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34" hidden="1">Uke!#REF!</definedName>
    <definedName name="__123Graph_BDIAGRAM2" localSheetId="33" hidden="1">Uke!#REF!</definedName>
    <definedName name="__123Graph_BDIAGRAM2" localSheetId="37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38" hidden="1">[4]Uke!#REF!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6" hidden="1">Uke!#REF!</definedName>
    <definedName name="__123Graph_BDIAGRAM2" localSheetId="6" hidden="1">U!#REF!</definedName>
    <definedName name="__123Graph_BDIAGRAM2" localSheetId="32" hidden="1">[5]Uke!#REF!</definedName>
    <definedName name="__123Graph_BDIAGRAM2" localSheetId="31" hidden="1">Uke!#REF!</definedName>
    <definedName name="__123Graph_BDIAGRAM2" localSheetId="29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44" hidden="1">Uke!#REF!</definedName>
    <definedName name="__123Graph_BDIAGRAM3" localSheetId="14" hidden="1">Uke!#REF!</definedName>
    <definedName name="__123Graph_BDIAGRAM3" localSheetId="26" hidden="1">Uke!#REF!</definedName>
    <definedName name="__123Graph_BDIAGRAM3" localSheetId="27" hidden="1">[1]Uke!#REF!</definedName>
    <definedName name="__123Graph_BDIAGRAM3" localSheetId="39" hidden="1">Uke!#REF!</definedName>
    <definedName name="__123Graph_BDIAGRAM3" localSheetId="18" hidden="1">Uke!#REF!</definedName>
    <definedName name="__123Graph_BDIAGRAM3" localSheetId="22" hidden="1">[2]Uke!#REF!</definedName>
    <definedName name="__123Graph_BDIAGRAM3" localSheetId="23" hidden="1">[2]Uke!#REF!</definedName>
    <definedName name="__123Graph_BDIAGRAM3" localSheetId="19" hidden="1">[3]Uke!#REF!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34" hidden="1">Uke!#REF!</definedName>
    <definedName name="__123Graph_BDIAGRAM3" localSheetId="12" hidden="1">Uke!#REF!</definedName>
    <definedName name="__123Graph_BDIAGRAM3" localSheetId="38" hidden="1">[4]Uke!#REF!</definedName>
    <definedName name="__123Graph_BDIAGRAM3" localSheetId="16" hidden="1">Uke!#REF!</definedName>
    <definedName name="__123Graph_BDIAGRAM3" localSheetId="36" hidden="1">Uke!#REF!</definedName>
    <definedName name="__123Graph_BDIAGRAM3" localSheetId="6" hidden="1">U!#REF!</definedName>
    <definedName name="__123Graph_BDIAGRAM3" localSheetId="32" hidden="1">[5]Uke!#REF!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44" hidden="1">Uke!#REF!</definedName>
    <definedName name="__123Graph_BDIAGRAM4" localSheetId="43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26" hidden="1">Uke!#REF!</definedName>
    <definedName name="__123Graph_BDIAGRAM4" localSheetId="27" hidden="1">[1]Uke!#REF!</definedName>
    <definedName name="__123Graph_BDIAGRAM4" localSheetId="25" hidden="1">Uke!#REF!</definedName>
    <definedName name="__123Graph_BDIAGRAM4" localSheetId="40" hidden="1">Uke!#REF!</definedName>
    <definedName name="__123Graph_BDIAGRAM4" localSheetId="39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22" hidden="1">[2]Uke!#REF!</definedName>
    <definedName name="__123Graph_BDIAGRAM4" localSheetId="23" hidden="1">[2]Uke!#REF!</definedName>
    <definedName name="__123Graph_BDIAGRAM4" localSheetId="19" hidden="1">[3]Uke!#REF!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34" hidden="1">Uke!#REF!</definedName>
    <definedName name="__123Graph_BDIAGRAM4" localSheetId="33" hidden="1">Uke!#REF!</definedName>
    <definedName name="__123Graph_BDIAGRAM4" localSheetId="37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38" hidden="1">[4]Uke!#REF!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6" hidden="1">Uke!#REF!</definedName>
    <definedName name="__123Graph_BDIAGRAM4" localSheetId="6" hidden="1">U!#REF!</definedName>
    <definedName name="__123Graph_BDIAGRAM4" localSheetId="32" hidden="1">[5]Uke!#REF!</definedName>
    <definedName name="__123Graph_BDIAGRAM4" localSheetId="31" hidden="1">Uke!#REF!</definedName>
    <definedName name="__123Graph_BDIAGRAM4" localSheetId="29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44" hidden="1">Uke!#REF!</definedName>
    <definedName name="__123Graph_CDIAGRAM5" localSheetId="43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26" hidden="1">Uke!#REF!</definedName>
    <definedName name="__123Graph_CDIAGRAM5" localSheetId="27" hidden="1">[1]Uke!#REF!</definedName>
    <definedName name="__123Graph_CDIAGRAM5" localSheetId="25" hidden="1">Uke!#REF!</definedName>
    <definedName name="__123Graph_CDIAGRAM5" localSheetId="40" hidden="1">Uke!#REF!</definedName>
    <definedName name="__123Graph_CDIAGRAM5" localSheetId="39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22" hidden="1">[2]Uke!#REF!</definedName>
    <definedName name="__123Graph_CDIAGRAM5" localSheetId="23" hidden="1">[2]Uke!#REF!</definedName>
    <definedName name="__123Graph_CDIAGRAM5" localSheetId="19" hidden="1">[3]Uke!#REF!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34" hidden="1">Uke!#REF!</definedName>
    <definedName name="__123Graph_CDIAGRAM5" localSheetId="33" hidden="1">Uke!#REF!</definedName>
    <definedName name="__123Graph_CDIAGRAM5" localSheetId="37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38" hidden="1">[4]Uke!#REF!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6" hidden="1">Uke!#REF!</definedName>
    <definedName name="__123Graph_CDIAGRAM5" localSheetId="6" hidden="1">U!#REF!</definedName>
    <definedName name="__123Graph_CDIAGRAM5" localSheetId="32" hidden="1">[5]Uke!#REF!</definedName>
    <definedName name="__123Graph_CDIAGRAM5" localSheetId="31" hidden="1">Uke!#REF!</definedName>
    <definedName name="__123Graph_CDIAGRAM5" localSheetId="29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44" hidden="1">Uke!#REF!</definedName>
    <definedName name="__123Graph_XDIAGRAM1" localSheetId="14" hidden="1">Uke!#REF!</definedName>
    <definedName name="__123Graph_XDIAGRAM1" localSheetId="26" hidden="1">Uke!#REF!</definedName>
    <definedName name="__123Graph_XDIAGRAM1" localSheetId="27" hidden="1">[1]Uke!#REF!</definedName>
    <definedName name="__123Graph_XDIAGRAM1" localSheetId="39" hidden="1">Uke!#REF!</definedName>
    <definedName name="__123Graph_XDIAGRAM1" localSheetId="18" hidden="1">Uke!#REF!</definedName>
    <definedName name="__123Graph_XDIAGRAM1" localSheetId="22" hidden="1">[2]Uke!#REF!</definedName>
    <definedName name="__123Graph_XDIAGRAM1" localSheetId="23" hidden="1">[2]Uke!#REF!</definedName>
    <definedName name="__123Graph_XDIAGRAM1" localSheetId="19" hidden="1">[3]Uke!#REF!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34" hidden="1">Uke!#REF!</definedName>
    <definedName name="__123Graph_XDIAGRAM1" localSheetId="12" hidden="1">Uke!#REF!</definedName>
    <definedName name="__123Graph_XDIAGRAM1" localSheetId="38" hidden="1">[4]Uke!#REF!</definedName>
    <definedName name="__123Graph_XDIAGRAM1" localSheetId="16" hidden="1">Uke!#REF!</definedName>
    <definedName name="__123Graph_XDIAGRAM1" localSheetId="36" hidden="1">Uke!#REF!</definedName>
    <definedName name="__123Graph_XDIAGRAM1" localSheetId="6" hidden="1">U!#REF!</definedName>
    <definedName name="__123Graph_XDIAGRAM1" localSheetId="32" hidden="1">[5]Uke!#REF!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44" hidden="1">Uke!#REF!</definedName>
    <definedName name="__123Graph_XDIAGRAM2" localSheetId="14" hidden="1">Uke!#REF!</definedName>
    <definedName name="__123Graph_XDIAGRAM2" localSheetId="26" hidden="1">Uke!#REF!</definedName>
    <definedName name="__123Graph_XDIAGRAM2" localSheetId="27" hidden="1">[1]Uke!#REF!</definedName>
    <definedName name="__123Graph_XDIAGRAM2" localSheetId="39" hidden="1">Uke!#REF!</definedName>
    <definedName name="__123Graph_XDIAGRAM2" localSheetId="18" hidden="1">Uke!#REF!</definedName>
    <definedName name="__123Graph_XDIAGRAM2" localSheetId="22" hidden="1">[2]Uke!#REF!</definedName>
    <definedName name="__123Graph_XDIAGRAM2" localSheetId="23" hidden="1">[2]Uke!#REF!</definedName>
    <definedName name="__123Graph_XDIAGRAM2" localSheetId="19" hidden="1">[3]Uke!#REF!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34" hidden="1">Uke!#REF!</definedName>
    <definedName name="__123Graph_XDIAGRAM2" localSheetId="12" hidden="1">Uke!#REF!</definedName>
    <definedName name="__123Graph_XDIAGRAM2" localSheetId="38" hidden="1">[4]Uke!#REF!</definedName>
    <definedName name="__123Graph_XDIAGRAM2" localSheetId="16" hidden="1">Uke!#REF!</definedName>
    <definedName name="__123Graph_XDIAGRAM2" localSheetId="36" hidden="1">Uke!#REF!</definedName>
    <definedName name="__123Graph_XDIAGRAM2" localSheetId="6" hidden="1">U!#REF!</definedName>
    <definedName name="__123Graph_XDIAGRAM2" localSheetId="32" hidden="1">[5]Uke!#REF!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44" hidden="1">Uke!#REF!</definedName>
    <definedName name="__123Graph_XDIAGRAM3" localSheetId="14" hidden="1">Uke!#REF!</definedName>
    <definedName name="__123Graph_XDIAGRAM3" localSheetId="26" hidden="1">Uke!#REF!</definedName>
    <definedName name="__123Graph_XDIAGRAM3" localSheetId="27" hidden="1">[1]Uke!#REF!</definedName>
    <definedName name="__123Graph_XDIAGRAM3" localSheetId="39" hidden="1">Uke!#REF!</definedName>
    <definedName name="__123Graph_XDIAGRAM3" localSheetId="18" hidden="1">Uke!#REF!</definedName>
    <definedName name="__123Graph_XDIAGRAM3" localSheetId="22" hidden="1">[2]Uke!#REF!</definedName>
    <definedName name="__123Graph_XDIAGRAM3" localSheetId="23" hidden="1">[2]Uke!#REF!</definedName>
    <definedName name="__123Graph_XDIAGRAM3" localSheetId="19" hidden="1">[3]Uke!#REF!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34" hidden="1">Uke!#REF!</definedName>
    <definedName name="__123Graph_XDIAGRAM3" localSheetId="12" hidden="1">Uke!#REF!</definedName>
    <definedName name="__123Graph_XDIAGRAM3" localSheetId="38" hidden="1">[4]Uke!#REF!</definedName>
    <definedName name="__123Graph_XDIAGRAM3" localSheetId="16" hidden="1">Uke!#REF!</definedName>
    <definedName name="__123Graph_XDIAGRAM3" localSheetId="36" hidden="1">Uke!#REF!</definedName>
    <definedName name="__123Graph_XDIAGRAM3" localSheetId="6" hidden="1">U!#REF!</definedName>
    <definedName name="__123Graph_XDIAGRAM3" localSheetId="32" hidden="1">[5]Uke!#REF!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44" hidden="1">Uke!#REF!</definedName>
    <definedName name="__123Graph_XDIAGRAM4" localSheetId="14" hidden="1">Uke!#REF!</definedName>
    <definedName name="__123Graph_XDIAGRAM4" localSheetId="26" hidden="1">Uke!#REF!</definedName>
    <definedName name="__123Graph_XDIAGRAM4" localSheetId="27" hidden="1">[1]Uke!#REF!</definedName>
    <definedName name="__123Graph_XDIAGRAM4" localSheetId="39" hidden="1">Uke!#REF!</definedName>
    <definedName name="__123Graph_XDIAGRAM4" localSheetId="18" hidden="1">Uke!#REF!</definedName>
    <definedName name="__123Graph_XDIAGRAM4" localSheetId="22" hidden="1">[2]Uke!#REF!</definedName>
    <definedName name="__123Graph_XDIAGRAM4" localSheetId="23" hidden="1">[2]Uke!#REF!</definedName>
    <definedName name="__123Graph_XDIAGRAM4" localSheetId="19" hidden="1">[3]Uke!#REF!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34" hidden="1">Uke!#REF!</definedName>
    <definedName name="__123Graph_XDIAGRAM4" localSheetId="12" hidden="1">Uke!#REF!</definedName>
    <definedName name="__123Graph_XDIAGRAM4" localSheetId="38" hidden="1">[4]Uke!#REF!</definedName>
    <definedName name="__123Graph_XDIAGRAM4" localSheetId="16" hidden="1">Uke!#REF!</definedName>
    <definedName name="__123Graph_XDIAGRAM4" localSheetId="36" hidden="1">Uke!#REF!</definedName>
    <definedName name="__123Graph_XDIAGRAM4" localSheetId="6" hidden="1">U!#REF!</definedName>
    <definedName name="__123Graph_XDIAGRAM4" localSheetId="32" hidden="1">[5]Uke!#REF!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44" hidden="1">Uke!#REF!</definedName>
    <definedName name="__123Graph_XDIAGRAM5" localSheetId="14" hidden="1">Uke!#REF!</definedName>
    <definedName name="__123Graph_XDIAGRAM5" localSheetId="26" hidden="1">Uke!#REF!</definedName>
    <definedName name="__123Graph_XDIAGRAM5" localSheetId="27" hidden="1">[1]Uke!#REF!</definedName>
    <definedName name="__123Graph_XDIAGRAM5" localSheetId="39" hidden="1">Uke!#REF!</definedName>
    <definedName name="__123Graph_XDIAGRAM5" localSheetId="18" hidden="1">Uke!#REF!</definedName>
    <definedName name="__123Graph_XDIAGRAM5" localSheetId="22" hidden="1">[2]Uke!#REF!</definedName>
    <definedName name="__123Graph_XDIAGRAM5" localSheetId="23" hidden="1">[2]Uke!#REF!</definedName>
    <definedName name="__123Graph_XDIAGRAM5" localSheetId="19" hidden="1">[3]Uke!#REF!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34" hidden="1">Uke!#REF!</definedName>
    <definedName name="__123Graph_XDIAGRAM5" localSheetId="12" hidden="1">Uke!#REF!</definedName>
    <definedName name="__123Graph_XDIAGRAM5" localSheetId="38" hidden="1">[4]Uke!#REF!</definedName>
    <definedName name="__123Graph_XDIAGRAM5" localSheetId="16" hidden="1">Uke!#REF!</definedName>
    <definedName name="__123Graph_XDIAGRAM5" localSheetId="36" hidden="1">Uke!#REF!</definedName>
    <definedName name="__123Graph_XDIAGRAM5" localSheetId="6" hidden="1">U!#REF!</definedName>
    <definedName name="__123Graph_XDIAGRAM5" localSheetId="32" hidden="1">[5]Uke!#REF!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44" hidden="1">Uke!#REF!</definedName>
    <definedName name="a" localSheetId="43" hidden="1">Uke!#REF!</definedName>
    <definedName name="a" localSheetId="14" hidden="1">Uke!#REF!</definedName>
    <definedName name="a" localSheetId="26" hidden="1">Uke!#REF!</definedName>
    <definedName name="a" localSheetId="27" hidden="1">[1]Uke!#REF!</definedName>
    <definedName name="a" localSheetId="39" hidden="1">Uke!#REF!</definedName>
    <definedName name="a" localSheetId="18" hidden="1">Uke!#REF!</definedName>
    <definedName name="a" localSheetId="22" hidden="1">[2]Uke!#REF!</definedName>
    <definedName name="a" localSheetId="23" hidden="1">[2]Uke!#REF!</definedName>
    <definedName name="a" localSheetId="19" hidden="1">[3]Uke!#REF!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34" hidden="1">Uke!#REF!</definedName>
    <definedName name="a" localSheetId="33" hidden="1">Uke!#REF!</definedName>
    <definedName name="a" localSheetId="37" hidden="1">Uke!#REF!</definedName>
    <definedName name="a" localSheetId="12" hidden="1">Uke!#REF!</definedName>
    <definedName name="a" localSheetId="38" hidden="1">[4]Uke!#REF!</definedName>
    <definedName name="a" localSheetId="16" hidden="1">Uke!#REF!</definedName>
    <definedName name="a" localSheetId="36" hidden="1">Uke!#REF!</definedName>
    <definedName name="a" localSheetId="6" hidden="1">U!#REF!</definedName>
    <definedName name="a" localSheetId="32" hidden="1">[5]Uke!#REF!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'Ark1'!$A$1:$AQ$1596</definedName>
    <definedName name="BBB" localSheetId="44" hidden="1">Uke!#REF!</definedName>
    <definedName name="BBB" localSheetId="43" hidden="1">Uke!#REF!</definedName>
    <definedName name="BBB" localSheetId="14" hidden="1">Uke!#REF!</definedName>
    <definedName name="BBB" localSheetId="26" hidden="1">Uke!#REF!</definedName>
    <definedName name="BBB" localSheetId="27" hidden="1">[1]Uke!#REF!</definedName>
    <definedName name="BBB" localSheetId="25" hidden="1">Uke!#REF!</definedName>
    <definedName name="BBB" localSheetId="40" hidden="1">Uke!#REF!</definedName>
    <definedName name="BBB" localSheetId="39" hidden="1">Uke!#REF!</definedName>
    <definedName name="BBB" localSheetId="18" hidden="1">Uke!#REF!</definedName>
    <definedName name="BBB" localSheetId="22" hidden="1">[2]Uke!#REF!</definedName>
    <definedName name="BBB" localSheetId="23" hidden="1">[2]Uke!#REF!</definedName>
    <definedName name="BBB" localSheetId="19" hidden="1">[3]Uke!#REF!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34" hidden="1">Uke!#REF!</definedName>
    <definedName name="BBB" localSheetId="33" hidden="1">Uke!#REF!</definedName>
    <definedName name="BBB" localSheetId="37" hidden="1">Uke!#REF!</definedName>
    <definedName name="BBB" localSheetId="12" hidden="1">Uke!#REF!</definedName>
    <definedName name="BBB" localSheetId="38" hidden="1">[4]Uke!#REF!</definedName>
    <definedName name="BBB" localSheetId="16" hidden="1">Uke!#REF!</definedName>
    <definedName name="BBB" localSheetId="36" hidden="1">Uke!#REF!</definedName>
    <definedName name="BBB" localSheetId="6" hidden="1">U!#REF!</definedName>
    <definedName name="BBB" localSheetId="32" hidden="1">[5]Uke!#REF!</definedName>
    <definedName name="BBB" localSheetId="29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44" hidden="1">Uke!#REF!</definedName>
    <definedName name="BNM" localSheetId="43" hidden="1">Uke!#REF!</definedName>
    <definedName name="BNM" localSheetId="14" hidden="1">Uke!#REF!</definedName>
    <definedName name="BNM" localSheetId="26" hidden="1">Uke!#REF!</definedName>
    <definedName name="BNM" localSheetId="27" hidden="1">[1]Uke!#REF!</definedName>
    <definedName name="BNM" localSheetId="39" hidden="1">Uke!#REF!</definedName>
    <definedName name="BNM" localSheetId="18" hidden="1">Uke!#REF!</definedName>
    <definedName name="BNM" localSheetId="22" hidden="1">[2]Uke!#REF!</definedName>
    <definedName name="BNM" localSheetId="23" hidden="1">[2]Uke!#REF!</definedName>
    <definedName name="BNM" localSheetId="19" hidden="1">[3]Uke!#REF!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34" hidden="1">Uke!#REF!</definedName>
    <definedName name="BNM" localSheetId="33" hidden="1">Uke!#REF!</definedName>
    <definedName name="BNM" localSheetId="37" hidden="1">Uke!#REF!</definedName>
    <definedName name="BNM" localSheetId="12" hidden="1">Uke!#REF!</definedName>
    <definedName name="BNM" localSheetId="38" hidden="1">[4]Uke!#REF!</definedName>
    <definedName name="BNM" localSheetId="16" hidden="1">Uke!#REF!</definedName>
    <definedName name="BNM" localSheetId="36" hidden="1">Uke!#REF!</definedName>
    <definedName name="BNM" localSheetId="6" hidden="1">U!#REF!</definedName>
    <definedName name="BNM" localSheetId="32" hidden="1">[5]Uke!#REF!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44" hidden="1">Uke!#REF!</definedName>
    <definedName name="cc" localSheetId="43" hidden="1">Uke!#REF!</definedName>
    <definedName name="cc" localSheetId="14" hidden="1">Uke!#REF!</definedName>
    <definedName name="cc" localSheetId="26" hidden="1">Uke!#REF!</definedName>
    <definedName name="cc" localSheetId="27" hidden="1">[1]Uke!#REF!</definedName>
    <definedName name="cc" localSheetId="39" hidden="1">Uke!#REF!</definedName>
    <definedName name="cc" localSheetId="18" hidden="1">Uke!#REF!</definedName>
    <definedName name="cc" localSheetId="22" hidden="1">[2]Uke!#REF!</definedName>
    <definedName name="cc" localSheetId="23" hidden="1">[2]Uke!#REF!</definedName>
    <definedName name="cc" localSheetId="19" hidden="1">[3]Uke!#REF!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34" hidden="1">Uke!#REF!</definedName>
    <definedName name="cc" localSheetId="33" hidden="1">Uke!#REF!</definedName>
    <definedName name="cc" localSheetId="37" hidden="1">Uke!#REF!</definedName>
    <definedName name="cc" localSheetId="12" hidden="1">Uke!#REF!</definedName>
    <definedName name="cc" localSheetId="38" hidden="1">[4]Uke!#REF!</definedName>
    <definedName name="cc" localSheetId="16" hidden="1">Uke!#REF!</definedName>
    <definedName name="cc" localSheetId="36" hidden="1">Uke!#REF!</definedName>
    <definedName name="cc" localSheetId="6" hidden="1">U!#REF!</definedName>
    <definedName name="cc" localSheetId="32" hidden="1">[5]Uke!#REF!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44" hidden="1">Uke!#REF!</definedName>
    <definedName name="CFE" localSheetId="43" hidden="1">Uke!#REF!</definedName>
    <definedName name="CFE" localSheetId="14" hidden="1">Uke!#REF!</definedName>
    <definedName name="CFE" localSheetId="26" hidden="1">Uke!#REF!</definedName>
    <definedName name="CFE" localSheetId="27" hidden="1">[1]Uke!#REF!</definedName>
    <definedName name="CFE" localSheetId="40" hidden="1">Uke!#REF!</definedName>
    <definedName name="CFE" localSheetId="39" hidden="1">Uke!#REF!</definedName>
    <definedName name="CFE" localSheetId="18" hidden="1">Uke!#REF!</definedName>
    <definedName name="CFE" localSheetId="22" hidden="1">[2]Uke!#REF!</definedName>
    <definedName name="CFE" localSheetId="23" hidden="1">[2]Uke!#REF!</definedName>
    <definedName name="CFE" localSheetId="19" hidden="1">[3]Uke!#REF!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34" hidden="1">Uke!#REF!</definedName>
    <definedName name="CFE" localSheetId="33" hidden="1">Uke!#REF!</definedName>
    <definedName name="CFE" localSheetId="37" hidden="1">Uke!#REF!</definedName>
    <definedName name="CFE" localSheetId="12" hidden="1">Uke!#REF!</definedName>
    <definedName name="CFE" localSheetId="38" hidden="1">[4]Uke!#REF!</definedName>
    <definedName name="CFE" localSheetId="16" hidden="1">Uke!#REF!</definedName>
    <definedName name="CFE" localSheetId="36" hidden="1">Uke!#REF!</definedName>
    <definedName name="CFE" localSheetId="6" hidden="1">U!#REF!</definedName>
    <definedName name="CFE" localSheetId="32" hidden="1">[5]Uke!#REF!</definedName>
    <definedName name="CFE" localSheetId="29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d" localSheetId="44" hidden="1">Uke!#REF!</definedName>
    <definedName name="d" localSheetId="43" hidden="1">Uke!#REF!</definedName>
    <definedName name="d" localSheetId="14" hidden="1">Uke!#REF!</definedName>
    <definedName name="d" localSheetId="26" hidden="1">Uke!#REF!</definedName>
    <definedName name="d" localSheetId="27" hidden="1">[1]Uke!#REF!</definedName>
    <definedName name="d" localSheetId="39" hidden="1">Uke!#REF!</definedName>
    <definedName name="d" localSheetId="18" hidden="1">Uke!#REF!</definedName>
    <definedName name="d" localSheetId="22" hidden="1">[2]Uke!#REF!</definedName>
    <definedName name="d" localSheetId="23" hidden="1">[2]Uke!#REF!</definedName>
    <definedName name="d" localSheetId="19" hidden="1">[3]Uke!#REF!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34" hidden="1">Uke!#REF!</definedName>
    <definedName name="d" localSheetId="33" hidden="1">Uke!#REF!</definedName>
    <definedName name="d" localSheetId="37" hidden="1">Uke!#REF!</definedName>
    <definedName name="d" localSheetId="12" hidden="1">Uke!#REF!</definedName>
    <definedName name="d" localSheetId="38" hidden="1">[4]Uke!#REF!</definedName>
    <definedName name="d" localSheetId="16" hidden="1">Uke!#REF!</definedName>
    <definedName name="d" localSheetId="36" hidden="1">Uke!#REF!</definedName>
    <definedName name="d" localSheetId="6" hidden="1">U!#REF!</definedName>
    <definedName name="d" localSheetId="32" hidden="1">[5]Uke!#REF!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44" hidden="1">Uke!#REF!</definedName>
    <definedName name="DDD" localSheetId="43" hidden="1">Uke!#REF!</definedName>
    <definedName name="DDD" localSheetId="14" hidden="1">Uke!#REF!</definedName>
    <definedName name="DDD" localSheetId="26" hidden="1">Uke!#REF!</definedName>
    <definedName name="DDD" localSheetId="27" hidden="1">[1]Uke!#REF!</definedName>
    <definedName name="DDD" localSheetId="25" hidden="1">Uke!#REF!</definedName>
    <definedName name="DDD" localSheetId="40" hidden="1">Uke!#REF!</definedName>
    <definedName name="DDD" localSheetId="39" hidden="1">Uke!#REF!</definedName>
    <definedName name="DDD" localSheetId="18" hidden="1">Uke!#REF!</definedName>
    <definedName name="DDD" localSheetId="17" hidden="1">Uke!#REF!</definedName>
    <definedName name="DDD" localSheetId="22" hidden="1">[2]Uke!#REF!</definedName>
    <definedName name="DDD" localSheetId="23" hidden="1">[2]Uke!#REF!</definedName>
    <definedName name="DDD" localSheetId="19" hidden="1">[3]Uke!#REF!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34" hidden="1">Uke!#REF!</definedName>
    <definedName name="DDD" localSheetId="33" hidden="1">Uke!#REF!</definedName>
    <definedName name="DDD" localSheetId="37" hidden="1">Uke!#REF!</definedName>
    <definedName name="DDD" localSheetId="12" hidden="1">Uke!#REF!</definedName>
    <definedName name="DDD" localSheetId="38" hidden="1">[4]Uke!#REF!</definedName>
    <definedName name="DDD" localSheetId="16" hidden="1">Uke!#REF!</definedName>
    <definedName name="DDD" localSheetId="15" hidden="1">Uke!#REF!</definedName>
    <definedName name="DDD" localSheetId="36" hidden="1">Uke!#REF!</definedName>
    <definedName name="DDD" localSheetId="6" hidden="1">U!#REF!</definedName>
    <definedName name="DDD" localSheetId="32" hidden="1">[5]Uke!#REF!</definedName>
    <definedName name="DDD" localSheetId="31" hidden="1">Uke!#REF!</definedName>
    <definedName name="DDD" localSheetId="29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EEE" localSheetId="44" hidden="1">Uke!#REF!</definedName>
    <definedName name="EEE" localSheetId="43" hidden="1">Uke!#REF!</definedName>
    <definedName name="EEE" localSheetId="14" hidden="1">Uke!#REF!</definedName>
    <definedName name="EEE" localSheetId="26" hidden="1">Uke!#REF!</definedName>
    <definedName name="EEE" localSheetId="27" hidden="1">[1]Uke!#REF!</definedName>
    <definedName name="EEE" localSheetId="25" hidden="1">Uke!#REF!</definedName>
    <definedName name="EEE" localSheetId="40" hidden="1">Uke!#REF!</definedName>
    <definedName name="EEE" localSheetId="39" hidden="1">Uke!#REF!</definedName>
    <definedName name="EEE" localSheetId="18" hidden="1">Uke!#REF!</definedName>
    <definedName name="EEE" localSheetId="22" hidden="1">[2]Uke!#REF!</definedName>
    <definedName name="EEE" localSheetId="23" hidden="1">[2]Uke!#REF!</definedName>
    <definedName name="EEE" localSheetId="19" hidden="1">[3]Uke!#REF!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34" hidden="1">Uke!#REF!</definedName>
    <definedName name="EEE" localSheetId="33" hidden="1">Uke!#REF!</definedName>
    <definedName name="EEE" localSheetId="37" hidden="1">Uke!#REF!</definedName>
    <definedName name="EEE" localSheetId="12" hidden="1">Uke!#REF!</definedName>
    <definedName name="EEE" localSheetId="38" hidden="1">[4]Uke!#REF!</definedName>
    <definedName name="EEE" localSheetId="16" hidden="1">Uke!#REF!</definedName>
    <definedName name="EEE" localSheetId="36" hidden="1">Uke!#REF!</definedName>
    <definedName name="EEE" localSheetId="6" hidden="1">U!#REF!</definedName>
    <definedName name="EEE" localSheetId="32" hidden="1">[5]Uke!#REF!</definedName>
    <definedName name="EEE" localSheetId="29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44" hidden="1">Uke!#REF!</definedName>
    <definedName name="f" localSheetId="43" hidden="1">Uke!#REF!</definedName>
    <definedName name="f" localSheetId="14" hidden="1">Uke!#REF!</definedName>
    <definedName name="f" localSheetId="26" hidden="1">Uke!#REF!</definedName>
    <definedName name="f" localSheetId="27" hidden="1">[1]Uke!#REF!</definedName>
    <definedName name="f" localSheetId="39" hidden="1">Uke!#REF!</definedName>
    <definedName name="f" localSheetId="18" hidden="1">Uke!#REF!</definedName>
    <definedName name="f" localSheetId="22" hidden="1">[2]Uke!#REF!</definedName>
    <definedName name="f" localSheetId="23" hidden="1">[2]Uke!#REF!</definedName>
    <definedName name="f" localSheetId="19" hidden="1">[3]Uke!#REF!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34" hidden="1">Uke!#REF!</definedName>
    <definedName name="f" localSheetId="33" hidden="1">Uke!#REF!</definedName>
    <definedName name="f" localSheetId="37" hidden="1">Uke!#REF!</definedName>
    <definedName name="f" localSheetId="12" hidden="1">Uke!#REF!</definedName>
    <definedName name="f" localSheetId="38" hidden="1">[4]Uke!#REF!</definedName>
    <definedName name="f" localSheetId="16" hidden="1">Uke!#REF!</definedName>
    <definedName name="f" localSheetId="36" hidden="1">Uke!#REF!</definedName>
    <definedName name="f" localSheetId="6" hidden="1">U!#REF!</definedName>
    <definedName name="f" localSheetId="32" hidden="1">[5]Uke!#REF!</definedName>
    <definedName name="f" localSheetId="30" hidden="1">Uke!#REF!</definedName>
    <definedName name="f" localSheetId="2" hidden="1">Uke!#REF!</definedName>
    <definedName name="f" hidden="1">Uke!#REF!</definedName>
    <definedName name="FF" localSheetId="44" hidden="1">Uke!#REF!</definedName>
    <definedName name="FF" localSheetId="43" hidden="1">Uke!#REF!</definedName>
    <definedName name="FF" localSheetId="14" hidden="1">Uke!#REF!</definedName>
    <definedName name="FF" localSheetId="26" hidden="1">Uke!#REF!</definedName>
    <definedName name="FF" localSheetId="27" hidden="1">[1]Uke!#REF!</definedName>
    <definedName name="FF" localSheetId="39" hidden="1">Uke!#REF!</definedName>
    <definedName name="FF" localSheetId="18" hidden="1">Uke!#REF!</definedName>
    <definedName name="FF" localSheetId="22" hidden="1">[2]Uke!#REF!</definedName>
    <definedName name="FF" localSheetId="23" hidden="1">[2]Uke!#REF!</definedName>
    <definedName name="FF" localSheetId="19" hidden="1">[3]Uke!#REF!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34" hidden="1">Uke!#REF!</definedName>
    <definedName name="FF" localSheetId="33" hidden="1">Uke!#REF!</definedName>
    <definedName name="FF" localSheetId="37" hidden="1">Uke!#REF!</definedName>
    <definedName name="FF" localSheetId="12" hidden="1">Uke!#REF!</definedName>
    <definedName name="FF" localSheetId="38" hidden="1">[4]Uke!#REF!</definedName>
    <definedName name="FF" localSheetId="16" hidden="1">Uke!#REF!</definedName>
    <definedName name="FF" localSheetId="36" hidden="1">Uke!#REF!</definedName>
    <definedName name="FF" localSheetId="6" hidden="1">U!#REF!</definedName>
    <definedName name="FF" localSheetId="32" hidden="1">[5]Uke!#REF!</definedName>
    <definedName name="FF" localSheetId="30" hidden="1">Uke!#REF!</definedName>
    <definedName name="FF" localSheetId="2" hidden="1">Uke!#REF!</definedName>
    <definedName name="FF" hidden="1">Uke!#REF!</definedName>
    <definedName name="fgfhg" localSheetId="44" hidden="1">Uke!#REF!</definedName>
    <definedName name="fgfhg" localSheetId="43" hidden="1">Uke!#REF!</definedName>
    <definedName name="fgfhg" localSheetId="14" hidden="1">Uke!#REF!</definedName>
    <definedName name="fgfhg" localSheetId="26" hidden="1">Uke!#REF!</definedName>
    <definedName name="fgfhg" localSheetId="27" hidden="1">[1]Uke!#REF!</definedName>
    <definedName name="fgfhg" localSheetId="39" hidden="1">Uke!#REF!</definedName>
    <definedName name="fgfhg" localSheetId="18" hidden="1">Uke!#REF!</definedName>
    <definedName name="fgfhg" localSheetId="22" hidden="1">[2]Uke!#REF!</definedName>
    <definedName name="fgfhg" localSheetId="23" hidden="1">[2]Uke!#REF!</definedName>
    <definedName name="fgfhg" localSheetId="19" hidden="1">[3]Uke!#REF!</definedName>
    <definedName name="fgfhg" localSheetId="4" hidden="1">Uke!#REF!</definedName>
    <definedName name="fgfhg" localSheetId="10" hidden="1">Uke!#REF!</definedName>
    <definedName name="fgfhg" localSheetId="8" hidden="1">Uke!#REF!</definedName>
    <definedName name="fgfhg" localSheetId="34" hidden="1">Uke!#REF!</definedName>
    <definedName name="fgfhg" localSheetId="12" hidden="1">Uke!#REF!</definedName>
    <definedName name="fgfhg" localSheetId="38" hidden="1">[4]Uke!#REF!</definedName>
    <definedName name="fgfhg" localSheetId="16" hidden="1">Uke!#REF!</definedName>
    <definedName name="fgfhg" localSheetId="36" hidden="1">Uke!#REF!</definedName>
    <definedName name="fgfhg" localSheetId="6" hidden="1">U!#REF!</definedName>
    <definedName name="fgfhg" localSheetId="32" hidden="1">[5]Uke!#REF!</definedName>
    <definedName name="fgfhg" localSheetId="30" hidden="1">Uke!#REF!</definedName>
    <definedName name="fgfhg" localSheetId="2" hidden="1">Uke!#REF!</definedName>
    <definedName name="fgfhg" hidden="1">Uke!#REF!</definedName>
    <definedName name="GGG" localSheetId="44" hidden="1">Uke!#REF!</definedName>
    <definedName name="GGG" localSheetId="43" hidden="1">Uke!#REF!</definedName>
    <definedName name="GGG" localSheetId="14" hidden="1">Uke!#REF!</definedName>
    <definedName name="GGG" localSheetId="26" hidden="1">Uke!#REF!</definedName>
    <definedName name="GGG" localSheetId="27" hidden="1">[1]Uke!#REF!</definedName>
    <definedName name="GGG" localSheetId="25" hidden="1">Uke!#REF!</definedName>
    <definedName name="GGG" localSheetId="40" hidden="1">Uke!#REF!</definedName>
    <definedName name="GGG" localSheetId="39" hidden="1">Uke!#REF!</definedName>
    <definedName name="GGG" localSheetId="18" hidden="1">Uke!#REF!</definedName>
    <definedName name="GGG" localSheetId="22" hidden="1">[2]Uke!#REF!</definedName>
    <definedName name="GGG" localSheetId="23" hidden="1">[2]Uke!#REF!</definedName>
    <definedName name="GGG" localSheetId="19" hidden="1">[3]Uke!#REF!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34" hidden="1">Uke!#REF!</definedName>
    <definedName name="GGG" localSheetId="33" hidden="1">Uke!#REF!</definedName>
    <definedName name="GGG" localSheetId="37" hidden="1">Uke!#REF!</definedName>
    <definedName name="GGG" localSheetId="12" hidden="1">Uke!#REF!</definedName>
    <definedName name="GGG" localSheetId="38" hidden="1">[4]Uke!#REF!</definedName>
    <definedName name="GGG" localSheetId="16" hidden="1">Uke!#REF!</definedName>
    <definedName name="GGG" localSheetId="36" hidden="1">Uke!#REF!</definedName>
    <definedName name="GGG" localSheetId="6" hidden="1">U!#REF!</definedName>
    <definedName name="GGG" localSheetId="32" hidden="1">[5]Uke!#REF!</definedName>
    <definedName name="GGG" localSheetId="29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44" hidden="1">Uke!#REF!</definedName>
    <definedName name="GH" localSheetId="43" hidden="1">Uke!#REF!</definedName>
    <definedName name="GH" localSheetId="14" hidden="1">Uke!#REF!</definedName>
    <definedName name="GH" localSheetId="26" hidden="1">Uke!#REF!</definedName>
    <definedName name="GH" localSheetId="27" hidden="1">[1]Uke!#REF!</definedName>
    <definedName name="GH" localSheetId="39" hidden="1">Uke!#REF!</definedName>
    <definedName name="GH" localSheetId="18" hidden="1">Uke!#REF!</definedName>
    <definedName name="GH" localSheetId="22" hidden="1">[2]Uke!#REF!</definedName>
    <definedName name="GH" localSheetId="23" hidden="1">[2]Uke!#REF!</definedName>
    <definedName name="GH" localSheetId="19" hidden="1">[3]Uke!#REF!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34" hidden="1">Uke!#REF!</definedName>
    <definedName name="GH" localSheetId="33" hidden="1">Uke!#REF!</definedName>
    <definedName name="GH" localSheetId="37" hidden="1">Uke!#REF!</definedName>
    <definedName name="GH" localSheetId="12" hidden="1">Uke!#REF!</definedName>
    <definedName name="GH" localSheetId="38" hidden="1">[4]Uke!#REF!</definedName>
    <definedName name="GH" localSheetId="16" hidden="1">Uke!#REF!</definedName>
    <definedName name="GH" localSheetId="36" hidden="1">Uke!#REF!</definedName>
    <definedName name="GH" localSheetId="6" hidden="1">U!#REF!</definedName>
    <definedName name="GH" localSheetId="32" hidden="1">[5]Uke!#REF!</definedName>
    <definedName name="GH" localSheetId="30" hidden="1">Uke!#REF!</definedName>
    <definedName name="GH" localSheetId="2" hidden="1">Uke!#REF!</definedName>
    <definedName name="GH" hidden="1">Uke!#REF!</definedName>
    <definedName name="ghj" localSheetId="44" hidden="1">[6]Uke!#REF!</definedName>
    <definedName name="ghj" localSheetId="14" hidden="1">[6]Uke!#REF!</definedName>
    <definedName name="ghj" localSheetId="26" hidden="1">[6]Uke!#REF!</definedName>
    <definedName name="ghj" localSheetId="27" hidden="1">[1]Uke!#REF!</definedName>
    <definedName name="ghj" localSheetId="39" hidden="1">[6]Uke!#REF!</definedName>
    <definedName name="ghj" localSheetId="18" hidden="1">[6]Uke!#REF!</definedName>
    <definedName name="ghj" localSheetId="22" hidden="1">[2]Uke!#REF!</definedName>
    <definedName name="ghj" localSheetId="23" hidden="1">[2]Uke!#REF!</definedName>
    <definedName name="ghj" localSheetId="19" hidden="1">[3]Uke!#REF!</definedName>
    <definedName name="ghj" localSheetId="4" hidden="1">[6]Uke!#REF!</definedName>
    <definedName name="ghj" localSheetId="10" hidden="1">[6]Uke!#REF!</definedName>
    <definedName name="ghj" localSheetId="8" hidden="1">[6]Uke!#REF!</definedName>
    <definedName name="ghj" localSheetId="34" hidden="1">[6]Uke!#REF!</definedName>
    <definedName name="ghj" localSheetId="12" hidden="1">[6]Uke!#REF!</definedName>
    <definedName name="ghj" localSheetId="38" hidden="1">[4]Uke!#REF!</definedName>
    <definedName name="ghj" localSheetId="16" hidden="1">[6]Uke!#REF!</definedName>
    <definedName name="ghj" localSheetId="36" hidden="1">[6]Uke!#REF!</definedName>
    <definedName name="ghj" localSheetId="6" hidden="1">U!#REF!</definedName>
    <definedName name="ghj" localSheetId="32" hidden="1">[7]Uke!#REF!</definedName>
    <definedName name="ghj" localSheetId="30" hidden="1">[6]Uke!#REF!</definedName>
    <definedName name="ghj" localSheetId="2" hidden="1">[6]Uke!#REF!</definedName>
    <definedName name="ghj" hidden="1">[6]Uke!#REF!</definedName>
    <definedName name="GI" localSheetId="44" hidden="1">Uke!#REF!</definedName>
    <definedName name="GI" localSheetId="43" hidden="1">Uke!#REF!</definedName>
    <definedName name="GI" localSheetId="14" hidden="1">Uke!#REF!</definedName>
    <definedName name="GI" localSheetId="26" hidden="1">Uke!#REF!</definedName>
    <definedName name="GI" localSheetId="27" hidden="1">[1]Uke!#REF!</definedName>
    <definedName name="GI" localSheetId="39" hidden="1">Uke!#REF!</definedName>
    <definedName name="GI" localSheetId="18" hidden="1">Uke!#REF!</definedName>
    <definedName name="GI" localSheetId="22" hidden="1">[2]Uke!#REF!</definedName>
    <definedName name="GI" localSheetId="23" hidden="1">[2]Uke!#REF!</definedName>
    <definedName name="GI" localSheetId="19" hidden="1">[3]Uke!#REF!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34" hidden="1">Uke!#REF!</definedName>
    <definedName name="GI" localSheetId="33" hidden="1">Uke!#REF!</definedName>
    <definedName name="GI" localSheetId="37" hidden="1">Uke!#REF!</definedName>
    <definedName name="GI" localSheetId="12" hidden="1">Uke!#REF!</definedName>
    <definedName name="GI" localSheetId="38" hidden="1">[4]Uke!#REF!</definedName>
    <definedName name="GI" localSheetId="16" hidden="1">Uke!#REF!</definedName>
    <definedName name="GI" localSheetId="36" hidden="1">Uke!#REF!</definedName>
    <definedName name="GI" localSheetId="6" hidden="1">U!#REF!</definedName>
    <definedName name="GI" localSheetId="32" hidden="1">[5]Uke!#REF!</definedName>
    <definedName name="GI" localSheetId="30" hidden="1">Uke!#REF!</definedName>
    <definedName name="GI" localSheetId="2" hidden="1">Uke!#REF!</definedName>
    <definedName name="GI" hidden="1">Uke!#REF!</definedName>
    <definedName name="HG" localSheetId="44" hidden="1">Uke!#REF!</definedName>
    <definedName name="HG" localSheetId="43" hidden="1">Uke!#REF!</definedName>
    <definedName name="HG" localSheetId="14" hidden="1">Uke!#REF!</definedName>
    <definedName name="HG" localSheetId="26" hidden="1">Uke!#REF!</definedName>
    <definedName name="HG" localSheetId="27" hidden="1">[1]Uke!#REF!</definedName>
    <definedName name="HG" localSheetId="39" hidden="1">Uke!#REF!</definedName>
    <definedName name="HG" localSheetId="18" hidden="1">Uke!#REF!</definedName>
    <definedName name="HG" localSheetId="22" hidden="1">[2]Uke!#REF!</definedName>
    <definedName name="HG" localSheetId="23" hidden="1">[2]Uke!#REF!</definedName>
    <definedName name="HG" localSheetId="19" hidden="1">[3]Uke!#REF!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34" hidden="1">Uke!#REF!</definedName>
    <definedName name="HG" localSheetId="33" hidden="1">Uke!#REF!</definedName>
    <definedName name="HG" localSheetId="37" hidden="1">Uke!#REF!</definedName>
    <definedName name="HG" localSheetId="12" hidden="1">Uke!#REF!</definedName>
    <definedName name="HG" localSheetId="38" hidden="1">[4]Uke!#REF!</definedName>
    <definedName name="HG" localSheetId="16" hidden="1">Uke!#REF!</definedName>
    <definedName name="HG" localSheetId="36" hidden="1">Uke!#REF!</definedName>
    <definedName name="HG" localSheetId="6" hidden="1">U!#REF!</definedName>
    <definedName name="HG" localSheetId="32" hidden="1">[5]Uke!#REF!</definedName>
    <definedName name="HG" localSheetId="30" hidden="1">Uke!#REF!</definedName>
    <definedName name="HG" localSheetId="2" hidden="1">Uke!#REF!</definedName>
    <definedName name="HG" hidden="1">Uke!#REF!</definedName>
    <definedName name="HKJHKJH" localSheetId="44" hidden="1">Uke!#REF!</definedName>
    <definedName name="HKJHKJH" localSheetId="14" hidden="1">Uke!#REF!</definedName>
    <definedName name="HKJHKJH" localSheetId="26" hidden="1">Uke!#REF!</definedName>
    <definedName name="HKJHKJH" localSheetId="27" hidden="1">[1]Uke!#REF!</definedName>
    <definedName name="HKJHKJH" localSheetId="39" hidden="1">Uke!#REF!</definedName>
    <definedName name="HKJHKJH" localSheetId="18" hidden="1">Uke!#REF!</definedName>
    <definedName name="HKJHKJH" localSheetId="22" hidden="1">[2]Uke!#REF!</definedName>
    <definedName name="HKJHKJH" localSheetId="23" hidden="1">[2]Uke!#REF!</definedName>
    <definedName name="HKJHKJH" localSheetId="19" hidden="1">[3]Uke!#REF!</definedName>
    <definedName name="HKJHKJH" localSheetId="4" hidden="1">Uke!#REF!</definedName>
    <definedName name="HKJHKJH" localSheetId="10" hidden="1">Uke!#REF!</definedName>
    <definedName name="HKJHKJH" localSheetId="8" hidden="1">Uke!#REF!</definedName>
    <definedName name="HKJHKJH" localSheetId="34" hidden="1">Uke!#REF!</definedName>
    <definedName name="HKJHKJH" localSheetId="12" hidden="1">Uke!#REF!</definedName>
    <definedName name="HKJHKJH" localSheetId="38" hidden="1">[4]Uke!#REF!</definedName>
    <definedName name="HKJHKJH" localSheetId="16" hidden="1">Uke!#REF!</definedName>
    <definedName name="HKJHKJH" localSheetId="36" hidden="1">Uke!#REF!</definedName>
    <definedName name="HKJHKJH" localSheetId="6" hidden="1">U!#REF!</definedName>
    <definedName name="HKJHKJH" localSheetId="32" hidden="1">[5]Uke!#REF!</definedName>
    <definedName name="HKJHKJH" localSheetId="30" hidden="1">Uke!#REF!</definedName>
    <definedName name="HKJHKJH" localSheetId="2" hidden="1">Uke!#REF!</definedName>
    <definedName name="HKJHKJH" hidden="1">Uke!#REF!</definedName>
    <definedName name="HT" localSheetId="44" hidden="1">Uke!#REF!</definedName>
    <definedName name="HT" localSheetId="43" hidden="1">Uke!#REF!</definedName>
    <definedName name="HT" localSheetId="14" hidden="1">Uke!#REF!</definedName>
    <definedName name="HT" localSheetId="26" hidden="1">Uke!#REF!</definedName>
    <definedName name="HT" localSheetId="27" hidden="1">[1]Uke!#REF!</definedName>
    <definedName name="HT" localSheetId="39" hidden="1">Uke!#REF!</definedName>
    <definedName name="HT" localSheetId="18" hidden="1">Uke!#REF!</definedName>
    <definedName name="HT" localSheetId="22" hidden="1">[2]Uke!#REF!</definedName>
    <definedName name="HT" localSheetId="23" hidden="1">[2]Uke!#REF!</definedName>
    <definedName name="HT" localSheetId="19" hidden="1">[3]Uke!#REF!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34" hidden="1">Uke!#REF!</definedName>
    <definedName name="HT" localSheetId="33" hidden="1">Uke!#REF!</definedName>
    <definedName name="HT" localSheetId="37" hidden="1">Uke!#REF!</definedName>
    <definedName name="HT" localSheetId="12" hidden="1">Uke!#REF!</definedName>
    <definedName name="HT" localSheetId="38" hidden="1">[4]Uke!#REF!</definedName>
    <definedName name="HT" localSheetId="16" hidden="1">Uke!#REF!</definedName>
    <definedName name="HT" localSheetId="36" hidden="1">Uke!#REF!</definedName>
    <definedName name="HT" localSheetId="6" hidden="1">U!#REF!</definedName>
    <definedName name="HT" localSheetId="32" hidden="1">[5]Uke!#REF!</definedName>
    <definedName name="HT" localSheetId="30" hidden="1">Uke!#REF!</definedName>
    <definedName name="HT" localSheetId="2" hidden="1">Uke!#REF!</definedName>
    <definedName name="HT" hidden="1">Uke!#REF!</definedName>
    <definedName name="JHK" localSheetId="44" hidden="1">Uke!#REF!</definedName>
    <definedName name="JHK" localSheetId="43" hidden="1">Uke!#REF!</definedName>
    <definedName name="JHK" localSheetId="14" hidden="1">Uke!#REF!</definedName>
    <definedName name="JHK" localSheetId="26" hidden="1">Uke!#REF!</definedName>
    <definedName name="JHK" localSheetId="27" hidden="1">[1]Uke!#REF!</definedName>
    <definedName name="JHK" localSheetId="39" hidden="1">Uke!#REF!</definedName>
    <definedName name="JHK" localSheetId="18" hidden="1">Uke!#REF!</definedName>
    <definedName name="JHK" localSheetId="22" hidden="1">[2]Uke!#REF!</definedName>
    <definedName name="JHK" localSheetId="23" hidden="1">[2]Uke!#REF!</definedName>
    <definedName name="JHK" localSheetId="19" hidden="1">[3]Uke!#REF!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34" hidden="1">Uke!#REF!</definedName>
    <definedName name="JHK" localSheetId="33" hidden="1">Uke!#REF!</definedName>
    <definedName name="JHK" localSheetId="37" hidden="1">Uke!#REF!</definedName>
    <definedName name="JHK" localSheetId="12" hidden="1">Uke!#REF!</definedName>
    <definedName name="JHK" localSheetId="38" hidden="1">[4]Uke!#REF!</definedName>
    <definedName name="JHK" localSheetId="16" hidden="1">Uke!#REF!</definedName>
    <definedName name="JHK" localSheetId="36" hidden="1">Uke!#REF!</definedName>
    <definedName name="JHK" localSheetId="6" hidden="1">U!#REF!</definedName>
    <definedName name="JHK" localSheetId="32" hidden="1">[5]Uke!#REF!</definedName>
    <definedName name="JHK" localSheetId="30" hidden="1">Uke!#REF!</definedName>
    <definedName name="JHK" localSheetId="2" hidden="1">Uke!#REF!</definedName>
    <definedName name="JHK" hidden="1">Uke!#REF!</definedName>
    <definedName name="JK" localSheetId="44" hidden="1">Uke!#REF!</definedName>
    <definedName name="JK" localSheetId="14" hidden="1">Uke!#REF!</definedName>
    <definedName name="JK" localSheetId="26" hidden="1">Uke!#REF!</definedName>
    <definedName name="JK" localSheetId="27" hidden="1">[1]Uke!#REF!</definedName>
    <definedName name="JK" localSheetId="39" hidden="1">Uke!#REF!</definedName>
    <definedName name="JK" localSheetId="18" hidden="1">Uke!#REF!</definedName>
    <definedName name="JK" localSheetId="22" hidden="1">[2]Uke!#REF!</definedName>
    <definedName name="JK" localSheetId="23" hidden="1">[2]Uke!#REF!</definedName>
    <definedName name="JK" localSheetId="19" hidden="1">[3]Uke!#REF!</definedName>
    <definedName name="JK" localSheetId="4" hidden="1">Uke!#REF!</definedName>
    <definedName name="JK" localSheetId="10" hidden="1">Uke!#REF!</definedName>
    <definedName name="JK" localSheetId="8" hidden="1">Uke!#REF!</definedName>
    <definedName name="JK" localSheetId="34" hidden="1">Uke!#REF!</definedName>
    <definedName name="JK" localSheetId="12" hidden="1">Uke!#REF!</definedName>
    <definedName name="JK" localSheetId="38" hidden="1">[4]Uke!#REF!</definedName>
    <definedName name="JK" localSheetId="16" hidden="1">Uke!#REF!</definedName>
    <definedName name="JK" localSheetId="36" hidden="1">Uke!#REF!</definedName>
    <definedName name="JK" localSheetId="6" hidden="1">U!#REF!</definedName>
    <definedName name="JK" localSheetId="32" hidden="1">[5]Uke!#REF!</definedName>
    <definedName name="JK" localSheetId="30" hidden="1">Uke!#REF!</definedName>
    <definedName name="JK" localSheetId="2" hidden="1">Uke!#REF!</definedName>
    <definedName name="JK" hidden="1">Uke!#REF!</definedName>
    <definedName name="JLK" localSheetId="44" hidden="1">Uke!#REF!</definedName>
    <definedName name="JLK" localSheetId="43" hidden="1">Uke!#REF!</definedName>
    <definedName name="JLK" localSheetId="14" hidden="1">Uke!#REF!</definedName>
    <definedName name="JLK" localSheetId="26" hidden="1">Uke!#REF!</definedName>
    <definedName name="JLK" localSheetId="27" hidden="1">[1]Uke!#REF!</definedName>
    <definedName name="JLK" localSheetId="39" hidden="1">Uke!#REF!</definedName>
    <definedName name="JLK" localSheetId="18" hidden="1">Uke!#REF!</definedName>
    <definedName name="JLK" localSheetId="22" hidden="1">[2]Uke!#REF!</definedName>
    <definedName name="JLK" localSheetId="23" hidden="1">[2]Uke!#REF!</definedName>
    <definedName name="JLK" localSheetId="19" hidden="1">[3]Uke!#REF!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34" hidden="1">Uke!#REF!</definedName>
    <definedName name="JLK" localSheetId="33" hidden="1">Uke!#REF!</definedName>
    <definedName name="JLK" localSheetId="37" hidden="1">Uke!#REF!</definedName>
    <definedName name="JLK" localSheetId="12" hidden="1">Uke!#REF!</definedName>
    <definedName name="JLK" localSheetId="38" hidden="1">[4]Uke!#REF!</definedName>
    <definedName name="JLK" localSheetId="16" hidden="1">Uke!#REF!</definedName>
    <definedName name="JLK" localSheetId="36" hidden="1">Uke!#REF!</definedName>
    <definedName name="JLK" localSheetId="6" hidden="1">U!#REF!</definedName>
    <definedName name="JLK" localSheetId="32" hidden="1">[5]Uke!#REF!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44" hidden="1">Uke!#REF!</definedName>
    <definedName name="JLKJ" localSheetId="43" hidden="1">Uke!#REF!</definedName>
    <definedName name="JLKJ" localSheetId="14" hidden="1">Uke!#REF!</definedName>
    <definedName name="JLKJ" localSheetId="26" hidden="1">Uke!#REF!</definedName>
    <definedName name="JLKJ" localSheetId="27" hidden="1">[1]Uke!#REF!</definedName>
    <definedName name="JLKJ" localSheetId="39" hidden="1">Uke!#REF!</definedName>
    <definedName name="JLKJ" localSheetId="18" hidden="1">Uke!#REF!</definedName>
    <definedName name="JLKJ" localSheetId="22" hidden="1">[2]Uke!#REF!</definedName>
    <definedName name="JLKJ" localSheetId="23" hidden="1">[2]Uke!#REF!</definedName>
    <definedName name="JLKJ" localSheetId="19" hidden="1">[3]Uke!#REF!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34" hidden="1">Uke!#REF!</definedName>
    <definedName name="JLKJ" localSheetId="33" hidden="1">Uke!#REF!</definedName>
    <definedName name="JLKJ" localSheetId="37" hidden="1">Uke!#REF!</definedName>
    <definedName name="JLKJ" localSheetId="12" hidden="1">Uke!#REF!</definedName>
    <definedName name="JLKJ" localSheetId="38" hidden="1">[4]Uke!#REF!</definedName>
    <definedName name="JLKJ" localSheetId="16" hidden="1">Uke!#REF!</definedName>
    <definedName name="JLKJ" localSheetId="36" hidden="1">Uke!#REF!</definedName>
    <definedName name="JLKJ" localSheetId="6" hidden="1">U!#REF!</definedName>
    <definedName name="JLKJ" localSheetId="32" hidden="1">[5]Uke!#REF!</definedName>
    <definedName name="JLKJ" localSheetId="30" hidden="1">Uke!#REF!</definedName>
    <definedName name="JLKJ" localSheetId="2" hidden="1">Uke!#REF!</definedName>
    <definedName name="JLKJ" hidden="1">Uke!#REF!</definedName>
    <definedName name="JLKJL" localSheetId="44" hidden="1">Uke!#REF!</definedName>
    <definedName name="JLKJL" localSheetId="14" hidden="1">Uke!#REF!</definedName>
    <definedName name="JLKJL" localSheetId="26" hidden="1">Uke!#REF!</definedName>
    <definedName name="JLKJL" localSheetId="27" hidden="1">[1]Uke!#REF!</definedName>
    <definedName name="JLKJL" localSheetId="39" hidden="1">Uke!#REF!</definedName>
    <definedName name="JLKJL" localSheetId="18" hidden="1">Uke!#REF!</definedName>
    <definedName name="JLKJL" localSheetId="22" hidden="1">[2]Uke!#REF!</definedName>
    <definedName name="JLKJL" localSheetId="23" hidden="1">[2]Uke!#REF!</definedName>
    <definedName name="JLKJL" localSheetId="19" hidden="1">[3]Uke!#REF!</definedName>
    <definedName name="JLKJL" localSheetId="4" hidden="1">Uke!#REF!</definedName>
    <definedName name="JLKJL" localSheetId="10" hidden="1">Uke!#REF!</definedName>
    <definedName name="JLKJL" localSheetId="8" hidden="1">Uke!#REF!</definedName>
    <definedName name="JLKJL" localSheetId="34" hidden="1">Uke!#REF!</definedName>
    <definedName name="JLKJL" localSheetId="12" hidden="1">Uke!#REF!</definedName>
    <definedName name="JLKJL" localSheetId="38" hidden="1">[4]Uke!#REF!</definedName>
    <definedName name="JLKJL" localSheetId="16" hidden="1">Uke!#REF!</definedName>
    <definedName name="JLKJL" localSheetId="36" hidden="1">Uke!#REF!</definedName>
    <definedName name="JLKJL" localSheetId="6" hidden="1">U!#REF!</definedName>
    <definedName name="JLKJL" localSheetId="32" hidden="1">[5]Uke!#REF!</definedName>
    <definedName name="JLKJL" localSheetId="30" hidden="1">Uke!#REF!</definedName>
    <definedName name="JLKJL" localSheetId="2" hidden="1">Uke!#REF!</definedName>
    <definedName name="JLKJL" hidden="1">Uke!#REF!</definedName>
    <definedName name="JLKJLK" localSheetId="44" hidden="1">Uke!#REF!</definedName>
    <definedName name="JLKJLK" localSheetId="43" hidden="1">Uke!#REF!</definedName>
    <definedName name="JLKJLK" localSheetId="14" hidden="1">Uke!#REF!</definedName>
    <definedName name="JLKJLK" localSheetId="26" hidden="1">Uke!#REF!</definedName>
    <definedName name="JLKJLK" localSheetId="27" hidden="1">[1]Uke!#REF!</definedName>
    <definedName name="JLKJLK" localSheetId="39" hidden="1">Uke!#REF!</definedName>
    <definedName name="JLKJLK" localSheetId="18" hidden="1">Uke!#REF!</definedName>
    <definedName name="JLKJLK" localSheetId="22" hidden="1">[2]Uke!#REF!</definedName>
    <definedName name="JLKJLK" localSheetId="23" hidden="1">[2]Uke!#REF!</definedName>
    <definedName name="JLKJLK" localSheetId="19" hidden="1">[3]Uke!#REF!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34" hidden="1">Uke!#REF!</definedName>
    <definedName name="JLKJLK" localSheetId="33" hidden="1">Uke!#REF!</definedName>
    <definedName name="JLKJLK" localSheetId="37" hidden="1">Uke!#REF!</definedName>
    <definedName name="JLKJLK" localSheetId="12" hidden="1">Uke!#REF!</definedName>
    <definedName name="JLKJLK" localSheetId="38" hidden="1">[4]Uke!#REF!</definedName>
    <definedName name="JLKJLK" localSheetId="16" hidden="1">Uke!#REF!</definedName>
    <definedName name="JLKJLK" localSheetId="36" hidden="1">Uke!#REF!</definedName>
    <definedName name="JLKJLK" localSheetId="6" hidden="1">U!#REF!</definedName>
    <definedName name="JLKJLK" localSheetId="32" hidden="1">[5]Uke!#REF!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44" hidden="1">Uke!#REF!</definedName>
    <definedName name="KJH" localSheetId="43" hidden="1">Uke!#REF!</definedName>
    <definedName name="KJH" localSheetId="14" hidden="1">Uke!#REF!</definedName>
    <definedName name="KJH" localSheetId="26" hidden="1">Uke!#REF!</definedName>
    <definedName name="KJH" localSheetId="27" hidden="1">[1]Uke!#REF!</definedName>
    <definedName name="KJH" localSheetId="40" hidden="1">Uke!#REF!</definedName>
    <definedName name="KJH" localSheetId="39" hidden="1">Uke!#REF!</definedName>
    <definedName name="KJH" localSheetId="18" hidden="1">Uke!#REF!</definedName>
    <definedName name="KJH" localSheetId="22" hidden="1">[2]Uke!#REF!</definedName>
    <definedName name="KJH" localSheetId="23" hidden="1">[2]Uke!#REF!</definedName>
    <definedName name="KJH" localSheetId="19" hidden="1">[3]Uke!#REF!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34" hidden="1">Uke!#REF!</definedName>
    <definedName name="KJH" localSheetId="33" hidden="1">Uke!#REF!</definedName>
    <definedName name="KJH" localSheetId="37" hidden="1">Uke!#REF!</definedName>
    <definedName name="KJH" localSheetId="12" hidden="1">Uke!#REF!</definedName>
    <definedName name="KJH" localSheetId="38" hidden="1">[4]Uke!#REF!</definedName>
    <definedName name="KJH" localSheetId="16" hidden="1">Uke!#REF!</definedName>
    <definedName name="KJH" localSheetId="36" hidden="1">Uke!#REF!</definedName>
    <definedName name="KJH" localSheetId="6" hidden="1">U!#REF!</definedName>
    <definedName name="KJH" localSheetId="32" hidden="1">[5]Uke!#REF!</definedName>
    <definedName name="KJH" localSheetId="29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44" hidden="1">Uke!#REF!</definedName>
    <definedName name="KJHK" localSheetId="43" hidden="1">Uke!#REF!</definedName>
    <definedName name="KJHK" localSheetId="14" hidden="1">Uke!#REF!</definedName>
    <definedName name="KJHK" localSheetId="26" hidden="1">Uke!#REF!</definedName>
    <definedName name="KJHK" localSheetId="27" hidden="1">[1]Uke!#REF!</definedName>
    <definedName name="KJHK" localSheetId="39" hidden="1">Uke!#REF!</definedName>
    <definedName name="KJHK" localSheetId="18" hidden="1">Uke!#REF!</definedName>
    <definedName name="KJHK" localSheetId="22" hidden="1">[2]Uke!#REF!</definedName>
    <definedName name="KJHK" localSheetId="23" hidden="1">[2]Uke!#REF!</definedName>
    <definedName name="KJHK" localSheetId="19" hidden="1">[3]Uke!#REF!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34" hidden="1">Uke!#REF!</definedName>
    <definedName name="KJHK" localSheetId="33" hidden="1">Uke!#REF!</definedName>
    <definedName name="KJHK" localSheetId="37" hidden="1">Uke!#REF!</definedName>
    <definedName name="KJHK" localSheetId="12" hidden="1">Uke!#REF!</definedName>
    <definedName name="KJHK" localSheetId="38" hidden="1">[4]Uke!#REF!</definedName>
    <definedName name="KJHK" localSheetId="16" hidden="1">Uke!#REF!</definedName>
    <definedName name="KJHK" localSheetId="36" hidden="1">Uke!#REF!</definedName>
    <definedName name="KJHK" localSheetId="6" hidden="1">U!#REF!</definedName>
    <definedName name="KJHK" localSheetId="32" hidden="1">[5]Uke!#REF!</definedName>
    <definedName name="KJHK" localSheetId="30" hidden="1">Uke!#REF!</definedName>
    <definedName name="KJHK" localSheetId="2" hidden="1">Uke!#REF!</definedName>
    <definedName name="KJHK" hidden="1">Uke!#REF!</definedName>
    <definedName name="KJLKJ" localSheetId="44" hidden="1">Uke!#REF!</definedName>
    <definedName name="KJLKJ" localSheetId="14" hidden="1">Uke!#REF!</definedName>
    <definedName name="KJLKJ" localSheetId="26" hidden="1">Uke!#REF!</definedName>
    <definedName name="KJLKJ" localSheetId="27" hidden="1">[1]Uke!#REF!</definedName>
    <definedName name="KJLKJ" localSheetId="39" hidden="1">Uke!#REF!</definedName>
    <definedName name="KJLKJ" localSheetId="18" hidden="1">Uke!#REF!</definedName>
    <definedName name="KJLKJ" localSheetId="22" hidden="1">[2]Uke!#REF!</definedName>
    <definedName name="KJLKJ" localSheetId="23" hidden="1">[2]Uke!#REF!</definedName>
    <definedName name="KJLKJ" localSheetId="19" hidden="1">[3]Uke!#REF!</definedName>
    <definedName name="KJLKJ" localSheetId="4" hidden="1">Uke!#REF!</definedName>
    <definedName name="KJLKJ" localSheetId="10" hidden="1">Uke!#REF!</definedName>
    <definedName name="KJLKJ" localSheetId="8" hidden="1">Uke!#REF!</definedName>
    <definedName name="KJLKJ" localSheetId="34" hidden="1">Uke!#REF!</definedName>
    <definedName name="KJLKJ" localSheetId="12" hidden="1">Uke!#REF!</definedName>
    <definedName name="KJLKJ" localSheetId="38" hidden="1">[4]Uke!#REF!</definedName>
    <definedName name="KJLKJ" localSheetId="16" hidden="1">Uke!#REF!</definedName>
    <definedName name="KJLKJ" localSheetId="36" hidden="1">Uke!#REF!</definedName>
    <definedName name="KJLKJ" localSheetId="6" hidden="1">U!#REF!</definedName>
    <definedName name="KJLKJ" localSheetId="32" hidden="1">[5]Uke!#REF!</definedName>
    <definedName name="KJLKJ" localSheetId="30" hidden="1">Uke!#REF!</definedName>
    <definedName name="KJLKJ" localSheetId="2" hidden="1">Uke!#REF!</definedName>
    <definedName name="KJLKJ" hidden="1">Uke!#REF!</definedName>
    <definedName name="kkk" localSheetId="44" hidden="1">Uke!#REF!</definedName>
    <definedName name="kkk" localSheetId="43" hidden="1">Uke!#REF!</definedName>
    <definedName name="kkk" localSheetId="14" hidden="1">Uke!#REF!</definedName>
    <definedName name="kkk" localSheetId="26" hidden="1">Uke!#REF!</definedName>
    <definedName name="kkk" localSheetId="27" hidden="1">[1]Uke!#REF!</definedName>
    <definedName name="kkk" localSheetId="39" hidden="1">Uke!#REF!</definedName>
    <definedName name="kkk" localSheetId="18" hidden="1">Uke!#REF!</definedName>
    <definedName name="kkk" localSheetId="22" hidden="1">[2]Uke!#REF!</definedName>
    <definedName name="kkk" localSheetId="23" hidden="1">[2]Uke!#REF!</definedName>
    <definedName name="kkk" localSheetId="19" hidden="1">[3]Uke!#REF!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34" hidden="1">Uke!#REF!</definedName>
    <definedName name="kkk" localSheetId="33" hidden="1">Uke!#REF!</definedName>
    <definedName name="kkk" localSheetId="37" hidden="1">Uke!#REF!</definedName>
    <definedName name="kkk" localSheetId="12" hidden="1">Uke!#REF!</definedName>
    <definedName name="kkk" localSheetId="38" hidden="1">[4]Uke!#REF!</definedName>
    <definedName name="kkk" localSheetId="16" hidden="1">Uke!#REF!</definedName>
    <definedName name="kkk" localSheetId="36" hidden="1">Uke!#REF!</definedName>
    <definedName name="kkk" localSheetId="6" hidden="1">U!#REF!</definedName>
    <definedName name="kkk" localSheetId="32" hidden="1">[5]Uke!#REF!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44" hidden="1">Uke!#REF!</definedName>
    <definedName name="LKH" localSheetId="43" hidden="1">Uke!#REF!</definedName>
    <definedName name="LKH" localSheetId="14" hidden="1">Uke!#REF!</definedName>
    <definedName name="LKH" localSheetId="26" hidden="1">Uke!#REF!</definedName>
    <definedName name="LKH" localSheetId="27" hidden="1">[1]Uke!#REF!</definedName>
    <definedName name="LKH" localSheetId="40" hidden="1">Uke!#REF!</definedName>
    <definedName name="LKH" localSheetId="39" hidden="1">Uke!#REF!</definedName>
    <definedName name="LKH" localSheetId="18" hidden="1">Uke!#REF!</definedName>
    <definedName name="LKH" localSheetId="22" hidden="1">[2]Uke!#REF!</definedName>
    <definedName name="LKH" localSheetId="23" hidden="1">[2]Uke!#REF!</definedName>
    <definedName name="LKH" localSheetId="19" hidden="1">[3]Uke!#REF!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34" hidden="1">Uke!#REF!</definedName>
    <definedName name="LKH" localSheetId="33" hidden="1">Uke!#REF!</definedName>
    <definedName name="LKH" localSheetId="37" hidden="1">Uke!#REF!</definedName>
    <definedName name="LKH" localSheetId="12" hidden="1">Uke!#REF!</definedName>
    <definedName name="LKH" localSheetId="38" hidden="1">[4]Uke!#REF!</definedName>
    <definedName name="LKH" localSheetId="16" hidden="1">Uke!#REF!</definedName>
    <definedName name="LKH" localSheetId="36" hidden="1">Uke!#REF!</definedName>
    <definedName name="LKH" localSheetId="6" hidden="1">U!#REF!</definedName>
    <definedName name="LKH" localSheetId="32" hidden="1">[5]Uke!#REF!</definedName>
    <definedName name="LKH" localSheetId="29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44" hidden="1">Uke!#REF!</definedName>
    <definedName name="lll" localSheetId="43" hidden="1">Uke!#REF!</definedName>
    <definedName name="lll" localSheetId="14" hidden="1">Uke!#REF!</definedName>
    <definedName name="lll" localSheetId="26" hidden="1">Uke!#REF!</definedName>
    <definedName name="lll" localSheetId="27" hidden="1">[1]Uke!#REF!</definedName>
    <definedName name="lll" localSheetId="39" hidden="1">Uke!#REF!</definedName>
    <definedName name="lll" localSheetId="18" hidden="1">Uke!#REF!</definedName>
    <definedName name="lll" localSheetId="22" hidden="1">[2]Uke!#REF!</definedName>
    <definedName name="lll" localSheetId="23" hidden="1">[2]Uke!#REF!</definedName>
    <definedName name="lll" localSheetId="19" hidden="1">[3]Uke!#REF!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34" hidden="1">Uke!#REF!</definedName>
    <definedName name="lll" localSheetId="33" hidden="1">Uke!#REF!</definedName>
    <definedName name="lll" localSheetId="37" hidden="1">Uke!#REF!</definedName>
    <definedName name="lll" localSheetId="12" hidden="1">Uke!#REF!</definedName>
    <definedName name="lll" localSheetId="38" hidden="1">[4]Uke!#REF!</definedName>
    <definedName name="lll" localSheetId="16" hidden="1">Uke!#REF!</definedName>
    <definedName name="lll" localSheetId="36" hidden="1">Uke!#REF!</definedName>
    <definedName name="lll" localSheetId="6" hidden="1">U!#REF!</definedName>
    <definedName name="lll" localSheetId="32" hidden="1">[5]Uke!#REF!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44" hidden="1">Uke!#REF!</definedName>
    <definedName name="MM" localSheetId="43" hidden="1">Uke!#REF!</definedName>
    <definedName name="MM" localSheetId="14" hidden="1">Uke!#REF!</definedName>
    <definedName name="MM" localSheetId="26" hidden="1">Uke!#REF!</definedName>
    <definedName name="MM" localSheetId="27" hidden="1">[1]Uke!#REF!</definedName>
    <definedName name="MM" localSheetId="39" hidden="1">Uke!#REF!</definedName>
    <definedName name="MM" localSheetId="18" hidden="1">Uke!#REF!</definedName>
    <definedName name="MM" localSheetId="22" hidden="1">[2]Uke!#REF!</definedName>
    <definedName name="MM" localSheetId="23" hidden="1">[2]Uke!#REF!</definedName>
    <definedName name="MM" localSheetId="19" hidden="1">[3]Uke!#REF!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34" hidden="1">Uke!#REF!</definedName>
    <definedName name="MM" localSheetId="33" hidden="1">Uke!#REF!</definedName>
    <definedName name="MM" localSheetId="37" hidden="1">Uke!#REF!</definedName>
    <definedName name="MM" localSheetId="12" hidden="1">Uke!#REF!</definedName>
    <definedName name="MM" localSheetId="38" hidden="1">[4]Uke!#REF!</definedName>
    <definedName name="MM" localSheetId="16" hidden="1">Uke!#REF!</definedName>
    <definedName name="MM" localSheetId="36" hidden="1">Uke!#REF!</definedName>
    <definedName name="MM" localSheetId="6" hidden="1">U!#REF!</definedName>
    <definedName name="MM" localSheetId="32" hidden="1">[5]Uke!#REF!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44" hidden="1">Uke!#REF!</definedName>
    <definedName name="mmm" localSheetId="43" hidden="1">Uke!#REF!</definedName>
    <definedName name="mmm" localSheetId="14" hidden="1">Uke!#REF!</definedName>
    <definedName name="mmm" localSheetId="26" hidden="1">Uke!#REF!</definedName>
    <definedName name="mmm" localSheetId="27" hidden="1">[1]Uke!#REF!</definedName>
    <definedName name="mmm" localSheetId="39" hidden="1">Uke!#REF!</definedName>
    <definedName name="mmm" localSheetId="18" hidden="1">Uke!#REF!</definedName>
    <definedName name="mmm" localSheetId="22" hidden="1">[2]Uke!#REF!</definedName>
    <definedName name="mmm" localSheetId="23" hidden="1">[2]Uke!#REF!</definedName>
    <definedName name="mmm" localSheetId="19" hidden="1">[3]Uke!#REF!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34" hidden="1">Uke!#REF!</definedName>
    <definedName name="mmm" localSheetId="33" hidden="1">Uke!#REF!</definedName>
    <definedName name="mmm" localSheetId="37" hidden="1">Uke!#REF!</definedName>
    <definedName name="mmm" localSheetId="12" hidden="1">Uke!#REF!</definedName>
    <definedName name="mmm" localSheetId="38" hidden="1">[4]Uke!#REF!</definedName>
    <definedName name="mmm" localSheetId="16" hidden="1">Uke!#REF!</definedName>
    <definedName name="mmm" localSheetId="36" hidden="1">Uke!#REF!</definedName>
    <definedName name="mmm" localSheetId="6" hidden="1">U!#REF!</definedName>
    <definedName name="mmm" localSheetId="32" hidden="1">[5]Uke!#REF!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44" hidden="1">Uke!#REF!</definedName>
    <definedName name="nn" localSheetId="43" hidden="1">Uke!#REF!</definedName>
    <definedName name="nn" localSheetId="14" hidden="1">Uke!#REF!</definedName>
    <definedName name="nn" localSheetId="26" hidden="1">Uke!#REF!</definedName>
    <definedName name="nn" localSheetId="27" hidden="1">[1]Uke!#REF!</definedName>
    <definedName name="nn" localSheetId="39" hidden="1">Uke!#REF!</definedName>
    <definedName name="nn" localSheetId="18" hidden="1">Uke!#REF!</definedName>
    <definedName name="nn" localSheetId="22" hidden="1">[2]Uke!#REF!</definedName>
    <definedName name="nn" localSheetId="23" hidden="1">[2]Uke!#REF!</definedName>
    <definedName name="nn" localSheetId="19" hidden="1">[3]Uke!#REF!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34" hidden="1">Uke!#REF!</definedName>
    <definedName name="nn" localSheetId="33" hidden="1">Uke!#REF!</definedName>
    <definedName name="nn" localSheetId="37" hidden="1">Uke!#REF!</definedName>
    <definedName name="nn" localSheetId="12" hidden="1">Uke!#REF!</definedName>
    <definedName name="nn" localSheetId="38" hidden="1">[4]Uke!#REF!</definedName>
    <definedName name="nn" localSheetId="16" hidden="1">Uke!#REF!</definedName>
    <definedName name="nn" localSheetId="36" hidden="1">Uke!#REF!</definedName>
    <definedName name="nn" localSheetId="6" hidden="1">U!#REF!</definedName>
    <definedName name="nn" localSheetId="32" hidden="1">[5]Uke!#REF!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44" hidden="1">Uke!#REF!</definedName>
    <definedName name="NVN" localSheetId="43" hidden="1">Uke!#REF!</definedName>
    <definedName name="NVN" localSheetId="14" hidden="1">Uke!#REF!</definedName>
    <definedName name="NVN" localSheetId="26" hidden="1">Uke!#REF!</definedName>
    <definedName name="NVN" localSheetId="27" hidden="1">[1]Uke!#REF!</definedName>
    <definedName name="NVN" localSheetId="39" hidden="1">Uke!#REF!</definedName>
    <definedName name="NVN" localSheetId="18" hidden="1">Uke!#REF!</definedName>
    <definedName name="NVN" localSheetId="22" hidden="1">[2]Uke!#REF!</definedName>
    <definedName name="NVN" localSheetId="23" hidden="1">[2]Uke!#REF!</definedName>
    <definedName name="NVN" localSheetId="19" hidden="1">[3]Uke!#REF!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34" hidden="1">Uke!#REF!</definedName>
    <definedName name="NVN" localSheetId="33" hidden="1">Uke!#REF!</definedName>
    <definedName name="NVN" localSheetId="37" hidden="1">Uke!#REF!</definedName>
    <definedName name="NVN" localSheetId="12" hidden="1">Uke!#REF!</definedName>
    <definedName name="NVN" localSheetId="38" hidden="1">[4]Uke!#REF!</definedName>
    <definedName name="NVN" localSheetId="16" hidden="1">Uke!#REF!</definedName>
    <definedName name="NVN" localSheetId="36" hidden="1">Uke!#REF!</definedName>
    <definedName name="NVN" localSheetId="6" hidden="1">U!#REF!</definedName>
    <definedName name="NVN" localSheetId="32" hidden="1">[5]Uke!#REF!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44" hidden="1">Uke!#REF!</definedName>
    <definedName name="q" localSheetId="43" hidden="1">Uke!#REF!</definedName>
    <definedName name="q" localSheetId="14" hidden="1">Uke!#REF!</definedName>
    <definedName name="q" localSheetId="26" hidden="1">Uke!#REF!</definedName>
    <definedName name="q" localSheetId="27" hidden="1">[1]Uke!#REF!</definedName>
    <definedName name="q" localSheetId="39" hidden="1">Uke!#REF!</definedName>
    <definedName name="q" localSheetId="18" hidden="1">Uke!#REF!</definedName>
    <definedName name="q" localSheetId="22" hidden="1">[2]Uke!#REF!</definedName>
    <definedName name="q" localSheetId="23" hidden="1">[2]Uke!#REF!</definedName>
    <definedName name="q" localSheetId="19" hidden="1">[3]Uke!#REF!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34" hidden="1">Uke!#REF!</definedName>
    <definedName name="q" localSheetId="33" hidden="1">Uke!#REF!</definedName>
    <definedName name="q" localSheetId="37" hidden="1">Uke!#REF!</definedName>
    <definedName name="q" localSheetId="12" hidden="1">Uke!#REF!</definedName>
    <definedName name="q" localSheetId="38" hidden="1">[4]Uke!#REF!</definedName>
    <definedName name="q" localSheetId="16" hidden="1">Uke!#REF!</definedName>
    <definedName name="q" localSheetId="36" hidden="1">Uke!#REF!</definedName>
    <definedName name="q" localSheetId="6" hidden="1">U!#REF!</definedName>
    <definedName name="q" localSheetId="32" hidden="1">[5]Uke!#REF!</definedName>
    <definedName name="q" localSheetId="30" hidden="1">Uke!#REF!</definedName>
    <definedName name="q" localSheetId="2" hidden="1">Uke!#REF!</definedName>
    <definedName name="q" hidden="1">Uke!#REF!</definedName>
    <definedName name="rr" localSheetId="44" hidden="1">Uke!#REF!</definedName>
    <definedName name="rr" localSheetId="43" hidden="1">Uke!#REF!</definedName>
    <definedName name="rr" localSheetId="14" hidden="1">Uke!#REF!</definedName>
    <definedName name="rr" localSheetId="26" hidden="1">Uke!#REF!</definedName>
    <definedName name="rr" localSheetId="27" hidden="1">[1]Uke!#REF!</definedName>
    <definedName name="rr" localSheetId="39" hidden="1">Uke!#REF!</definedName>
    <definedName name="rr" localSheetId="18" hidden="1">Uke!#REF!</definedName>
    <definedName name="rr" localSheetId="22" hidden="1">[2]Uke!#REF!</definedName>
    <definedName name="rr" localSheetId="23" hidden="1">[2]Uke!#REF!</definedName>
    <definedName name="rr" localSheetId="19" hidden="1">[3]Uke!#REF!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34" hidden="1">Uke!#REF!</definedName>
    <definedName name="rr" localSheetId="33" hidden="1">Uke!#REF!</definedName>
    <definedName name="rr" localSheetId="37" hidden="1">Uke!#REF!</definedName>
    <definedName name="rr" localSheetId="12" hidden="1">Uke!#REF!</definedName>
    <definedName name="rr" localSheetId="38" hidden="1">[4]Uke!#REF!</definedName>
    <definedName name="rr" localSheetId="16" hidden="1">Uke!#REF!</definedName>
    <definedName name="rr" localSheetId="36" hidden="1">Uke!#REF!</definedName>
    <definedName name="rr" localSheetId="6" hidden="1">U!#REF!</definedName>
    <definedName name="rr" localSheetId="32" hidden="1">[5]Uke!#REF!</definedName>
    <definedName name="rr" localSheetId="30" hidden="1">Uke!#REF!</definedName>
    <definedName name="rr" localSheetId="2" hidden="1">Uke!#REF!</definedName>
    <definedName name="rr" hidden="1">Uke!#REF!</definedName>
    <definedName name="SSS" localSheetId="44" hidden="1">Uke!#REF!</definedName>
    <definedName name="SSS" localSheetId="43" hidden="1">Uke!#REF!</definedName>
    <definedName name="SSS" localSheetId="14" hidden="1">Uke!#REF!</definedName>
    <definedName name="SSS" localSheetId="26" hidden="1">Uke!#REF!</definedName>
    <definedName name="SSS" localSheetId="27" hidden="1">[1]Uke!#REF!</definedName>
    <definedName name="SSS" localSheetId="25" hidden="1">Uke!#REF!</definedName>
    <definedName name="SSS" localSheetId="40" hidden="1">Uke!#REF!</definedName>
    <definedName name="SSS" localSheetId="39" hidden="1">Uke!#REF!</definedName>
    <definedName name="SSS" localSheetId="18" hidden="1">Uke!#REF!</definedName>
    <definedName name="SSS" localSheetId="22" hidden="1">[2]Uke!#REF!</definedName>
    <definedName name="SSS" localSheetId="23" hidden="1">[2]Uke!#REF!</definedName>
    <definedName name="SSS" localSheetId="19" hidden="1">[3]Uke!#REF!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34" hidden="1">Uke!#REF!</definedName>
    <definedName name="SSS" localSheetId="33" hidden="1">Uke!#REF!</definedName>
    <definedName name="SSS" localSheetId="37" hidden="1">Uke!#REF!</definedName>
    <definedName name="SSS" localSheetId="12" hidden="1">Uke!#REF!</definedName>
    <definedName name="SSS" localSheetId="38" hidden="1">[4]Uke!#REF!</definedName>
    <definedName name="SSS" localSheetId="16" hidden="1">Uke!#REF!</definedName>
    <definedName name="SSS" localSheetId="36" hidden="1">Uke!#REF!</definedName>
    <definedName name="SSS" localSheetId="6" hidden="1">U!#REF!</definedName>
    <definedName name="SSS" localSheetId="32" hidden="1">[5]Uke!#REF!</definedName>
    <definedName name="SSS" localSheetId="29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44" hidden="1">Uke!#REF!</definedName>
    <definedName name="SSSS" localSheetId="43" hidden="1">Uke!#REF!</definedName>
    <definedName name="SSSS" localSheetId="14" hidden="1">Uke!#REF!</definedName>
    <definedName name="SSSS" localSheetId="26" hidden="1">Uke!#REF!</definedName>
    <definedName name="SSSS" localSheetId="27" hidden="1">[1]Uke!#REF!</definedName>
    <definedName name="SSSS" localSheetId="39" hidden="1">Uke!#REF!</definedName>
    <definedName name="SSSS" localSheetId="18" hidden="1">Uke!#REF!</definedName>
    <definedName name="SSSS" localSheetId="22" hidden="1">[2]Uke!#REF!</definedName>
    <definedName name="SSSS" localSheetId="23" hidden="1">[2]Uke!#REF!</definedName>
    <definedName name="SSSS" localSheetId="19" hidden="1">[3]Uke!#REF!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34" hidden="1">Uke!#REF!</definedName>
    <definedName name="SSSS" localSheetId="33" hidden="1">Uke!#REF!</definedName>
    <definedName name="SSSS" localSheetId="37" hidden="1">Uke!#REF!</definedName>
    <definedName name="SSSS" localSheetId="12" hidden="1">Uke!#REF!</definedName>
    <definedName name="SSSS" localSheetId="38" hidden="1">[4]Uke!#REF!</definedName>
    <definedName name="SSSS" localSheetId="16" hidden="1">Uke!#REF!</definedName>
    <definedName name="SSSS" localSheetId="36" hidden="1">Uke!#REF!</definedName>
    <definedName name="SSSS" localSheetId="6" hidden="1">U!#REF!</definedName>
    <definedName name="SSSS" localSheetId="32" hidden="1">[5]Uke!#REF!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44" hidden="1">Uke!#REF!</definedName>
    <definedName name="T" localSheetId="43" hidden="1">Uke!#REF!</definedName>
    <definedName name="T" localSheetId="14" hidden="1">Uke!#REF!</definedName>
    <definedName name="T" localSheetId="26" hidden="1">Uke!#REF!</definedName>
    <definedName name="T" localSheetId="27" hidden="1">[1]Uke!#REF!</definedName>
    <definedName name="T" localSheetId="39" hidden="1">Uke!#REF!</definedName>
    <definedName name="T" localSheetId="18" hidden="1">Uke!#REF!</definedName>
    <definedName name="T" localSheetId="22" hidden="1">[2]Uke!#REF!</definedName>
    <definedName name="T" localSheetId="23" hidden="1">[2]Uke!#REF!</definedName>
    <definedName name="T" localSheetId="19" hidden="1">[3]Uke!#REF!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34" hidden="1">Uke!#REF!</definedName>
    <definedName name="T" localSheetId="33" hidden="1">Uke!#REF!</definedName>
    <definedName name="T" localSheetId="37" hidden="1">Uke!#REF!</definedName>
    <definedName name="T" localSheetId="12" hidden="1">Uke!#REF!</definedName>
    <definedName name="T" localSheetId="38" hidden="1">[4]Uke!#REF!</definedName>
    <definedName name="T" localSheetId="16" hidden="1">Uke!#REF!</definedName>
    <definedName name="T" localSheetId="36" hidden="1">Uke!#REF!</definedName>
    <definedName name="T" localSheetId="6" hidden="1">U!#REF!</definedName>
    <definedName name="T" localSheetId="32" hidden="1">[5]Uke!#REF!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44" hidden="1">Uke!#REF!</definedName>
    <definedName name="TT" localSheetId="43" hidden="1">Uke!#REF!</definedName>
    <definedName name="TT" localSheetId="14" hidden="1">Uke!#REF!</definedName>
    <definedName name="TT" localSheetId="26" hidden="1">Uke!#REF!</definedName>
    <definedName name="TT" localSheetId="27" hidden="1">[1]Uke!#REF!</definedName>
    <definedName name="TT" localSheetId="39" hidden="1">Uke!#REF!</definedName>
    <definedName name="TT" localSheetId="18" hidden="1">Uke!#REF!</definedName>
    <definedName name="TT" localSheetId="22" hidden="1">[2]Uke!#REF!</definedName>
    <definedName name="TT" localSheetId="23" hidden="1">[2]Uke!#REF!</definedName>
    <definedName name="TT" localSheetId="19" hidden="1">[3]Uke!#REF!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34" hidden="1">Uke!#REF!</definedName>
    <definedName name="TT" localSheetId="33" hidden="1">Uke!#REF!</definedName>
    <definedName name="TT" localSheetId="37" hidden="1">Uke!#REF!</definedName>
    <definedName name="TT" localSheetId="12" hidden="1">Uke!#REF!</definedName>
    <definedName name="TT" localSheetId="38" hidden="1">[4]Uke!#REF!</definedName>
    <definedName name="TT" localSheetId="16" hidden="1">Uke!#REF!</definedName>
    <definedName name="TT" localSheetId="36" hidden="1">Uke!#REF!</definedName>
    <definedName name="TT" localSheetId="6" hidden="1">U!#REF!</definedName>
    <definedName name="TT" localSheetId="32" hidden="1">[5]Uke!#REF!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44" hidden="1">Uke!#REF!</definedName>
    <definedName name="TTT" localSheetId="43" hidden="1">Uke!#REF!</definedName>
    <definedName name="TTT" localSheetId="14" hidden="1">Uke!#REF!</definedName>
    <definedName name="TTT" localSheetId="26" hidden="1">Uke!#REF!</definedName>
    <definedName name="TTT" localSheetId="27" hidden="1">[1]Uke!#REF!</definedName>
    <definedName name="TTT" localSheetId="25" hidden="1">Uke!#REF!</definedName>
    <definedName name="TTT" localSheetId="40" hidden="1">Uke!#REF!</definedName>
    <definedName name="TTT" localSheetId="39" hidden="1">Uke!#REF!</definedName>
    <definedName name="TTT" localSheetId="18" hidden="1">Uke!#REF!</definedName>
    <definedName name="TTT" localSheetId="22" hidden="1">[2]Uke!#REF!</definedName>
    <definedName name="TTT" localSheetId="23" hidden="1">[2]Uke!#REF!</definedName>
    <definedName name="TTT" localSheetId="19" hidden="1">[3]Uke!#REF!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34" hidden="1">Uke!#REF!</definedName>
    <definedName name="TTT" localSheetId="33" hidden="1">Uke!#REF!</definedName>
    <definedName name="TTT" localSheetId="37" hidden="1">Uke!#REF!</definedName>
    <definedName name="TTT" localSheetId="12" hidden="1">Uke!#REF!</definedName>
    <definedName name="TTT" localSheetId="38" hidden="1">[4]Uke!#REF!</definedName>
    <definedName name="TTT" localSheetId="16" hidden="1">Uke!#REF!</definedName>
    <definedName name="TTT" localSheetId="36" hidden="1">Uke!#REF!</definedName>
    <definedName name="TTT" localSheetId="6" hidden="1">U!#REF!</definedName>
    <definedName name="TTT" localSheetId="32" hidden="1">[5]Uke!#REF!</definedName>
    <definedName name="TTT" localSheetId="29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u" localSheetId="44" hidden="1">Uke!#REF!</definedName>
    <definedName name="u" localSheetId="43" hidden="1">Uke!#REF!</definedName>
    <definedName name="u" localSheetId="14" hidden="1">Uke!#REF!</definedName>
    <definedName name="u" localSheetId="26" hidden="1">Uke!#REF!</definedName>
    <definedName name="u" localSheetId="27" hidden="1">[1]Uke!#REF!</definedName>
    <definedName name="u" localSheetId="39" hidden="1">Uke!#REF!</definedName>
    <definedName name="u" localSheetId="18" hidden="1">Uke!#REF!</definedName>
    <definedName name="u" localSheetId="22" hidden="1">[2]Uke!#REF!</definedName>
    <definedName name="u" localSheetId="23" hidden="1">[2]Uke!#REF!</definedName>
    <definedName name="u" localSheetId="19" hidden="1">[3]Uke!#REF!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34" hidden="1">Uke!#REF!</definedName>
    <definedName name="u" localSheetId="33" hidden="1">Uke!#REF!</definedName>
    <definedName name="u" localSheetId="37" hidden="1">Uke!#REF!</definedName>
    <definedName name="u" localSheetId="12" hidden="1">Uke!#REF!</definedName>
    <definedName name="u" localSheetId="38" hidden="1">[4]Uke!#REF!</definedName>
    <definedName name="u" localSheetId="16" hidden="1">Uke!#REF!</definedName>
    <definedName name="u" localSheetId="36" hidden="1">Uke!#REF!</definedName>
    <definedName name="u" localSheetId="6" hidden="1">U!#REF!</definedName>
    <definedName name="u" localSheetId="32" hidden="1">[5]Uke!#REF!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35">Typefe!$A$1:$AH$31</definedName>
    <definedName name="_xlnm.Print_Area" localSheetId="2">Å!$A$1:$G$27</definedName>
    <definedName name="_xlnm.Print_Area" localSheetId="1">År!$A$2:$AI$37</definedName>
    <definedName name="v" localSheetId="44" hidden="1">Uke!#REF!</definedName>
    <definedName name="v" localSheetId="43" hidden="1">Uke!#REF!</definedName>
    <definedName name="v" localSheetId="14" hidden="1">Uke!#REF!</definedName>
    <definedName name="v" localSheetId="26" hidden="1">Uke!#REF!</definedName>
    <definedName name="v" localSheetId="27" hidden="1">[1]Uke!#REF!</definedName>
    <definedName name="v" localSheetId="39" hidden="1">Uke!#REF!</definedName>
    <definedName name="v" localSheetId="18" hidden="1">Uke!#REF!</definedName>
    <definedName name="v" localSheetId="22" hidden="1">[2]Uke!#REF!</definedName>
    <definedName name="v" localSheetId="23" hidden="1">[2]Uke!#REF!</definedName>
    <definedName name="v" localSheetId="19" hidden="1">[3]Uke!#REF!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34" hidden="1">Uke!#REF!</definedName>
    <definedName name="v" localSheetId="33" hidden="1">Uke!#REF!</definedName>
    <definedName name="v" localSheetId="37" hidden="1">Uke!#REF!</definedName>
    <definedName name="v" localSheetId="12" hidden="1">Uke!#REF!</definedName>
    <definedName name="v" localSheetId="38" hidden="1">[4]Uke!#REF!</definedName>
    <definedName name="v" localSheetId="16" hidden="1">Uke!#REF!</definedName>
    <definedName name="v" localSheetId="36" hidden="1">Uke!#REF!</definedName>
    <definedName name="v" localSheetId="6" hidden="1">U!#REF!</definedName>
    <definedName name="v" localSheetId="32" hidden="1">[5]Uke!#REF!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44" hidden="1">Uke!#REF!</definedName>
    <definedName name="vv" localSheetId="43" hidden="1">Uke!#REF!</definedName>
    <definedName name="vv" localSheetId="14" hidden="1">Uke!#REF!</definedName>
    <definedName name="vv" localSheetId="26" hidden="1">Uke!#REF!</definedName>
    <definedName name="vv" localSheetId="27" hidden="1">[1]Uke!#REF!</definedName>
    <definedName name="vv" localSheetId="39" hidden="1">Uke!#REF!</definedName>
    <definedName name="vv" localSheetId="18" hidden="1">Uke!#REF!</definedName>
    <definedName name="vv" localSheetId="22" hidden="1">[2]Uke!#REF!</definedName>
    <definedName name="vv" localSheetId="23" hidden="1">[2]Uke!#REF!</definedName>
    <definedName name="vv" localSheetId="19" hidden="1">[3]Uke!#REF!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34" hidden="1">Uke!#REF!</definedName>
    <definedName name="vv" localSheetId="33" hidden="1">Uke!#REF!</definedName>
    <definedName name="vv" localSheetId="37" hidden="1">Uke!#REF!</definedName>
    <definedName name="vv" localSheetId="12" hidden="1">Uke!#REF!</definedName>
    <definedName name="vv" localSheetId="38" hidden="1">[4]Uke!#REF!</definedName>
    <definedName name="vv" localSheetId="16" hidden="1">Uke!#REF!</definedName>
    <definedName name="vv" localSheetId="36" hidden="1">Uke!#REF!</definedName>
    <definedName name="vv" localSheetId="6" hidden="1">U!#REF!</definedName>
    <definedName name="vv" localSheetId="32" hidden="1">[5]Uke!#REF!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44" hidden="1">Uke!#REF!</definedName>
    <definedName name="VVV" localSheetId="43" hidden="1">Uke!#REF!</definedName>
    <definedName name="VVV" localSheetId="14" hidden="1">Uke!#REF!</definedName>
    <definedName name="VVV" localSheetId="26" hidden="1">Uke!#REF!</definedName>
    <definedName name="VVV" localSheetId="27" hidden="1">[1]Uke!#REF!</definedName>
    <definedName name="VVV" localSheetId="25" hidden="1">Uke!#REF!</definedName>
    <definedName name="VVV" localSheetId="40" hidden="1">Uke!#REF!</definedName>
    <definedName name="VVV" localSheetId="39" hidden="1">Uke!#REF!</definedName>
    <definedName name="VVV" localSheetId="18" hidden="1">Uke!#REF!</definedName>
    <definedName name="VVV" localSheetId="22" hidden="1">[2]Uke!#REF!</definedName>
    <definedName name="VVV" localSheetId="23" hidden="1">[2]Uke!#REF!</definedName>
    <definedName name="VVV" localSheetId="19" hidden="1">[3]Uke!#REF!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34" hidden="1">Uke!#REF!</definedName>
    <definedName name="VVV" localSheetId="33" hidden="1">Uke!#REF!</definedName>
    <definedName name="VVV" localSheetId="37" hidden="1">Uke!#REF!</definedName>
    <definedName name="VVV" localSheetId="12" hidden="1">Uke!#REF!</definedName>
    <definedName name="VVV" localSheetId="38" hidden="1">[4]Uke!#REF!</definedName>
    <definedName name="VVV" localSheetId="16" hidden="1">Uke!#REF!</definedName>
    <definedName name="VVV" localSheetId="36" hidden="1">Uke!#REF!</definedName>
    <definedName name="VVV" localSheetId="6" hidden="1">U!#REF!</definedName>
    <definedName name="VVV" localSheetId="32" hidden="1">[5]Uke!#REF!</definedName>
    <definedName name="VVV" localSheetId="29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44" hidden="1">Uke!#REF!</definedName>
    <definedName name="w" localSheetId="43" hidden="1">Uke!#REF!</definedName>
    <definedName name="w" localSheetId="14" hidden="1">Uke!#REF!</definedName>
    <definedName name="w" localSheetId="26" hidden="1">Uke!#REF!</definedName>
    <definedName name="w" localSheetId="27" hidden="1">[1]Uke!#REF!</definedName>
    <definedName name="w" localSheetId="39" hidden="1">Uke!#REF!</definedName>
    <definedName name="w" localSheetId="18" hidden="1">Uke!#REF!</definedName>
    <definedName name="w" localSheetId="22" hidden="1">[2]Uke!#REF!</definedName>
    <definedName name="w" localSheetId="23" hidden="1">[2]Uke!#REF!</definedName>
    <definedName name="w" localSheetId="19" hidden="1">[3]Uke!#REF!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34" hidden="1">Uke!#REF!</definedName>
    <definedName name="w" localSheetId="33" hidden="1">Uke!#REF!</definedName>
    <definedName name="w" localSheetId="37" hidden="1">Uke!#REF!</definedName>
    <definedName name="w" localSheetId="12" hidden="1">Uke!#REF!</definedName>
    <definedName name="w" localSheetId="38" hidden="1">[4]Uke!#REF!</definedName>
    <definedName name="w" localSheetId="16" hidden="1">Uke!#REF!</definedName>
    <definedName name="w" localSheetId="36" hidden="1">Uke!#REF!</definedName>
    <definedName name="w" localSheetId="6" hidden="1">U!#REF!</definedName>
    <definedName name="w" localSheetId="32" hidden="1">[5]Uke!#REF!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44" hidden="1">Uke!#REF!</definedName>
    <definedName name="XCV" localSheetId="43" hidden="1">Uke!#REF!</definedName>
    <definedName name="XCV" localSheetId="14" hidden="1">Uke!#REF!</definedName>
    <definedName name="XCV" localSheetId="26" hidden="1">Uke!#REF!</definedName>
    <definedName name="XCV" localSheetId="27" hidden="1">[1]Uke!#REF!</definedName>
    <definedName name="XCV" localSheetId="40" hidden="1">Uke!#REF!</definedName>
    <definedName name="XCV" localSheetId="39" hidden="1">Uke!#REF!</definedName>
    <definedName name="XCV" localSheetId="18" hidden="1">Uke!#REF!</definedName>
    <definedName name="XCV" localSheetId="22" hidden="1">[2]Uke!#REF!</definedName>
    <definedName name="XCV" localSheetId="23" hidden="1">[2]Uke!#REF!</definedName>
    <definedName name="XCV" localSheetId="19" hidden="1">[3]Uke!#REF!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34" hidden="1">Uke!#REF!</definedName>
    <definedName name="XCV" localSheetId="33" hidden="1">Uke!#REF!</definedName>
    <definedName name="XCV" localSheetId="37" hidden="1">Uke!#REF!</definedName>
    <definedName name="XCV" localSheetId="12" hidden="1">Uke!#REF!</definedName>
    <definedName name="XCV" localSheetId="38" hidden="1">[4]Uke!#REF!</definedName>
    <definedName name="XCV" localSheetId="16" hidden="1">Uke!#REF!</definedName>
    <definedName name="XCV" localSheetId="36" hidden="1">Uke!#REF!</definedName>
    <definedName name="XCV" localSheetId="6" hidden="1">U!#REF!</definedName>
    <definedName name="XCV" localSheetId="32" hidden="1">[5]Uke!#REF!</definedName>
    <definedName name="XCV" localSheetId="29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44" hidden="1">Uke!#REF!</definedName>
    <definedName name="XGXGF" localSheetId="43" hidden="1">Uke!#REF!</definedName>
    <definedName name="XGXGF" localSheetId="14" hidden="1">Uke!#REF!</definedName>
    <definedName name="XGXGF" localSheetId="26" hidden="1">Uke!#REF!</definedName>
    <definedName name="XGXGF" localSheetId="27" hidden="1">[1]Uke!#REF!</definedName>
    <definedName name="XGXGF" localSheetId="39" hidden="1">Uke!#REF!</definedName>
    <definedName name="XGXGF" localSheetId="18" hidden="1">Uke!#REF!</definedName>
    <definedName name="XGXGF" localSheetId="22" hidden="1">[2]Uke!#REF!</definedName>
    <definedName name="XGXGF" localSheetId="23" hidden="1">[2]Uke!#REF!</definedName>
    <definedName name="XGXGF" localSheetId="19" hidden="1">[3]Uke!#REF!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34" hidden="1">Uke!#REF!</definedName>
    <definedName name="XGXGF" localSheetId="33" hidden="1">Uke!#REF!</definedName>
    <definedName name="XGXGF" localSheetId="37" hidden="1">Uke!#REF!</definedName>
    <definedName name="XGXGF" localSheetId="12" hidden="1">Uke!#REF!</definedName>
    <definedName name="XGXGF" localSheetId="38" hidden="1">[4]Uke!#REF!</definedName>
    <definedName name="XGXGF" localSheetId="16" hidden="1">Uke!#REF!</definedName>
    <definedName name="XGXGF" localSheetId="36" hidden="1">Uke!#REF!</definedName>
    <definedName name="XGXGF" localSheetId="6" hidden="1">U!#REF!</definedName>
    <definedName name="XGXGF" localSheetId="32" hidden="1">[5]Uke!#REF!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44" hidden="1">Uke!#REF!</definedName>
    <definedName name="XXX" localSheetId="43" hidden="1">Uke!#REF!</definedName>
    <definedName name="XXX" localSheetId="14" hidden="1">Uke!#REF!</definedName>
    <definedName name="XXX" localSheetId="26" hidden="1">Uke!#REF!</definedName>
    <definedName name="XXX" localSheetId="27" hidden="1">[1]Uke!#REF!</definedName>
    <definedName name="XXX" localSheetId="25" hidden="1">Uke!#REF!</definedName>
    <definedName name="XXX" localSheetId="40" hidden="1">Uke!#REF!</definedName>
    <definedName name="XXX" localSheetId="39" hidden="1">Uke!#REF!</definedName>
    <definedName name="XXX" localSheetId="18" hidden="1">Uke!#REF!</definedName>
    <definedName name="XXX" localSheetId="17" hidden="1">Uke!#REF!</definedName>
    <definedName name="XXX" localSheetId="22" hidden="1">[2]Uke!#REF!</definedName>
    <definedName name="XXX" localSheetId="23" hidden="1">[2]Uke!#REF!</definedName>
    <definedName name="XXX" localSheetId="19" hidden="1">[3]Uke!#REF!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34" hidden="1">Uke!#REF!</definedName>
    <definedName name="XXX" localSheetId="33" hidden="1">Uke!#REF!</definedName>
    <definedName name="XXX" localSheetId="37" hidden="1">Uke!#REF!</definedName>
    <definedName name="XXX" localSheetId="12" hidden="1">Uke!#REF!</definedName>
    <definedName name="XXX" localSheetId="38" hidden="1">[4]Uke!#REF!</definedName>
    <definedName name="XXX" localSheetId="16" hidden="1">Uke!#REF!</definedName>
    <definedName name="XXX" localSheetId="15" hidden="1">Uke!#REF!</definedName>
    <definedName name="XXX" localSheetId="36" hidden="1">Uke!#REF!</definedName>
    <definedName name="XXX" localSheetId="6" hidden="1">U!#REF!</definedName>
    <definedName name="XXX" localSheetId="32" hidden="1">[5]Uke!#REF!</definedName>
    <definedName name="XXX" localSheetId="31" hidden="1">Uke!#REF!</definedName>
    <definedName name="XXX" localSheetId="29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44" hidden="1">Uke!#REF!</definedName>
    <definedName name="YUT" localSheetId="43" hidden="1">Uke!#REF!</definedName>
    <definedName name="YUT" localSheetId="14" hidden="1">Uke!#REF!</definedName>
    <definedName name="YUT" localSheetId="26" hidden="1">Uke!#REF!</definedName>
    <definedName name="YUT" localSheetId="27" hidden="1">[1]Uke!#REF!</definedName>
    <definedName name="YUT" localSheetId="39" hidden="1">Uke!#REF!</definedName>
    <definedName name="YUT" localSheetId="18" hidden="1">Uke!#REF!</definedName>
    <definedName name="YUT" localSheetId="22" hidden="1">[2]Uke!#REF!</definedName>
    <definedName name="YUT" localSheetId="23" hidden="1">[2]Uke!#REF!</definedName>
    <definedName name="YUT" localSheetId="19" hidden="1">[3]Uke!#REF!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34" hidden="1">Uke!#REF!</definedName>
    <definedName name="YUT" localSheetId="33" hidden="1">Uke!#REF!</definedName>
    <definedName name="YUT" localSheetId="37" hidden="1">Uke!#REF!</definedName>
    <definedName name="YUT" localSheetId="12" hidden="1">Uke!#REF!</definedName>
    <definedName name="YUT" localSheetId="38" hidden="1">[4]Uke!#REF!</definedName>
    <definedName name="YUT" localSheetId="16" hidden="1">Uke!#REF!</definedName>
    <definedName name="YUT" localSheetId="36" hidden="1">Uke!#REF!</definedName>
    <definedName name="YUT" localSheetId="6" hidden="1">U!#REF!</definedName>
    <definedName name="YUT" localSheetId="32" hidden="1">[5]Uke!#REF!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44" hidden="1">Uke!#REF!</definedName>
    <definedName name="YY" localSheetId="43" hidden="1">Uke!#REF!</definedName>
    <definedName name="YY" localSheetId="14" hidden="1">Uke!#REF!</definedName>
    <definedName name="YY" localSheetId="26" hidden="1">Uke!#REF!</definedName>
    <definedName name="YY" localSheetId="27" hidden="1">[1]Uke!#REF!</definedName>
    <definedName name="YY" localSheetId="39" hidden="1">Uke!#REF!</definedName>
    <definedName name="YY" localSheetId="18" hidden="1">Uke!#REF!</definedName>
    <definedName name="YY" localSheetId="22" hidden="1">[2]Uke!#REF!</definedName>
    <definedName name="YY" localSheetId="23" hidden="1">[2]Uke!#REF!</definedName>
    <definedName name="YY" localSheetId="19" hidden="1">[3]Uke!#REF!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34" hidden="1">Uke!#REF!</definedName>
    <definedName name="YY" localSheetId="33" hidden="1">Uke!#REF!</definedName>
    <definedName name="YY" localSheetId="37" hidden="1">Uke!#REF!</definedName>
    <definedName name="YY" localSheetId="12" hidden="1">Uke!#REF!</definedName>
    <definedName name="YY" localSheetId="38" hidden="1">[4]Uke!#REF!</definedName>
    <definedName name="YY" localSheetId="16" hidden="1">Uke!#REF!</definedName>
    <definedName name="YY" localSheetId="36" hidden="1">Uke!#REF!</definedName>
    <definedName name="YY" localSheetId="6" hidden="1">U!#REF!</definedName>
    <definedName name="YY" localSheetId="32" hidden="1">[5]Uke!#REF!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44" hidden="1">Uke!#REF!</definedName>
    <definedName name="YYY" localSheetId="43" hidden="1">Uke!#REF!</definedName>
    <definedName name="YYY" localSheetId="14" hidden="1">Uke!#REF!</definedName>
    <definedName name="YYY" localSheetId="26" hidden="1">Uke!#REF!</definedName>
    <definedName name="YYY" localSheetId="27" hidden="1">[1]Uke!#REF!</definedName>
    <definedName name="YYY" localSheetId="39" hidden="1">Uke!#REF!</definedName>
    <definedName name="YYY" localSheetId="18" hidden="1">Uke!#REF!</definedName>
    <definedName name="YYY" localSheetId="22" hidden="1">[2]Uke!#REF!</definedName>
    <definedName name="YYY" localSheetId="23" hidden="1">[2]Uke!#REF!</definedName>
    <definedName name="YYY" localSheetId="19" hidden="1">[3]Uke!#REF!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34" hidden="1">Uke!#REF!</definedName>
    <definedName name="YYY" localSheetId="33" hidden="1">Uke!#REF!</definedName>
    <definedName name="YYY" localSheetId="37" hidden="1">Uke!#REF!</definedName>
    <definedName name="YYY" localSheetId="12" hidden="1">Uke!#REF!</definedName>
    <definedName name="YYY" localSheetId="38" hidden="1">[4]Uke!#REF!</definedName>
    <definedName name="YYY" localSheetId="16" hidden="1">Uke!#REF!</definedName>
    <definedName name="YYY" localSheetId="36" hidden="1">Uke!#REF!</definedName>
    <definedName name="YYY" localSheetId="6" hidden="1">U!#REF!</definedName>
    <definedName name="YYY" localSheetId="32" hidden="1">[5]Uke!#REF!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44" hidden="1">Uke!#REF!</definedName>
    <definedName name="YYYY" localSheetId="43" hidden="1">Uke!#REF!</definedName>
    <definedName name="YYYY" localSheetId="14" hidden="1">Uke!#REF!</definedName>
    <definedName name="YYYY" localSheetId="26" hidden="1">Uke!#REF!</definedName>
    <definedName name="YYYY" localSheetId="27" hidden="1">[1]Uke!#REF!</definedName>
    <definedName name="YYYY" localSheetId="39" hidden="1">Uke!#REF!</definedName>
    <definedName name="YYYY" localSheetId="18" hidden="1">Uke!#REF!</definedName>
    <definedName name="YYYY" localSheetId="22" hidden="1">[2]Uke!#REF!</definedName>
    <definedName name="YYYY" localSheetId="23" hidden="1">[2]Uke!#REF!</definedName>
    <definedName name="YYYY" localSheetId="19" hidden="1">[3]Uke!#REF!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34" hidden="1">Uke!#REF!</definedName>
    <definedName name="YYYY" localSheetId="33" hidden="1">Uke!#REF!</definedName>
    <definedName name="YYYY" localSheetId="37" hidden="1">Uke!#REF!</definedName>
    <definedName name="YYYY" localSheetId="12" hidden="1">Uke!#REF!</definedName>
    <definedName name="YYYY" localSheetId="38" hidden="1">[4]Uke!#REF!</definedName>
    <definedName name="YYYY" localSheetId="16" hidden="1">Uke!#REF!</definedName>
    <definedName name="YYYY" localSheetId="36" hidden="1">Uke!#REF!</definedName>
    <definedName name="YYYY" localSheetId="6" hidden="1">U!#REF!</definedName>
    <definedName name="YYYY" localSheetId="32" hidden="1">[5]Uke!#REF!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44" hidden="1">Uke!#REF!</definedName>
    <definedName name="zz" localSheetId="43" hidden="1">Uke!#REF!</definedName>
    <definedName name="zz" localSheetId="14" hidden="1">Uke!#REF!</definedName>
    <definedName name="zz" localSheetId="26" hidden="1">Uke!#REF!</definedName>
    <definedName name="zz" localSheetId="27" hidden="1">[1]Uke!#REF!</definedName>
    <definedName name="zz" localSheetId="39" hidden="1">Uke!#REF!</definedName>
    <definedName name="zz" localSheetId="18" hidden="1">Uke!#REF!</definedName>
    <definedName name="zz" localSheetId="22" hidden="1">[2]Uke!#REF!</definedName>
    <definedName name="zz" localSheetId="23" hidden="1">[2]Uke!#REF!</definedName>
    <definedName name="zz" localSheetId="19" hidden="1">[3]Uke!#REF!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34" hidden="1">Uke!#REF!</definedName>
    <definedName name="zz" localSheetId="33" hidden="1">Uke!#REF!</definedName>
    <definedName name="zz" localSheetId="37" hidden="1">Uke!#REF!</definedName>
    <definedName name="zz" localSheetId="12" hidden="1">Uke!#REF!</definedName>
    <definedName name="zz" localSheetId="38" hidden="1">[4]Uke!#REF!</definedName>
    <definedName name="zz" localSheetId="16" hidden="1">Uke!#REF!</definedName>
    <definedName name="zz" localSheetId="36" hidden="1">Uke!#REF!</definedName>
    <definedName name="zz" localSheetId="6" hidden="1">U!#REF!</definedName>
    <definedName name="zz" localSheetId="32" hidden="1">[5]Uke!#REF!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44" hidden="1">Uke!#REF!</definedName>
    <definedName name="øøø" localSheetId="43" hidden="1">Uke!#REF!</definedName>
    <definedName name="øøø" localSheetId="14" hidden="1">Uke!#REF!</definedName>
    <definedName name="øøø" localSheetId="26" hidden="1">Uke!#REF!</definedName>
    <definedName name="øøø" localSheetId="27" hidden="1">[1]Uke!#REF!</definedName>
    <definedName name="øøø" localSheetId="39" hidden="1">Uke!#REF!</definedName>
    <definedName name="øøø" localSheetId="18" hidden="1">Uke!#REF!</definedName>
    <definedName name="øøø" localSheetId="22" hidden="1">[2]Uke!#REF!</definedName>
    <definedName name="øøø" localSheetId="23" hidden="1">[2]Uke!#REF!</definedName>
    <definedName name="øøø" localSheetId="19" hidden="1">[3]Uke!#REF!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34" hidden="1">Uke!#REF!</definedName>
    <definedName name="øøø" localSheetId="33" hidden="1">Uke!#REF!</definedName>
    <definedName name="øøø" localSheetId="37" hidden="1">Uke!#REF!</definedName>
    <definedName name="øøø" localSheetId="12" hidden="1">Uke!#REF!</definedName>
    <definedName name="øøø" localSheetId="38" hidden="1">[4]Uke!#REF!</definedName>
    <definedName name="øøø" localSheetId="16" hidden="1">Uke!#REF!</definedName>
    <definedName name="øøø" localSheetId="36" hidden="1">Uke!#REF!</definedName>
    <definedName name="øøø" localSheetId="6" hidden="1">U!#REF!</definedName>
    <definedName name="øøø" localSheetId="32" hidden="1">[5]Uke!#REF!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44" hidden="1">Uke!#REF!</definedName>
    <definedName name="aa" localSheetId="43" hidden="1">Uke!#REF!</definedName>
    <definedName name="aa" localSheetId="14" hidden="1">Uke!#REF!</definedName>
    <definedName name="aa" localSheetId="26" hidden="1">Uke!#REF!</definedName>
    <definedName name="aa" localSheetId="27" hidden="1">[1]Uke!#REF!</definedName>
    <definedName name="aa" localSheetId="25" hidden="1">Uke!#REF!</definedName>
    <definedName name="aa" localSheetId="40" hidden="1">Uke!#REF!</definedName>
    <definedName name="aa" localSheetId="39" hidden="1">Uke!#REF!</definedName>
    <definedName name="aa" localSheetId="18" hidden="1">Uke!#REF!</definedName>
    <definedName name="aa" localSheetId="17" hidden="1">Uke!#REF!</definedName>
    <definedName name="aa" localSheetId="22" hidden="1">[2]Uke!#REF!</definedName>
    <definedName name="aa" localSheetId="23" hidden="1">[2]Uke!#REF!</definedName>
    <definedName name="aa" localSheetId="19" hidden="1">[3]Uke!#REF!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34" hidden="1">Uke!#REF!</definedName>
    <definedName name="aa" localSheetId="33" hidden="1">Uke!#REF!</definedName>
    <definedName name="aa" localSheetId="37" hidden="1">Uke!#REF!</definedName>
    <definedName name="aa" localSheetId="12" hidden="1">Uke!#REF!</definedName>
    <definedName name="aa" localSheetId="38" hidden="1">[4]Uke!#REF!</definedName>
    <definedName name="aa" localSheetId="16" hidden="1">Uke!#REF!</definedName>
    <definedName name="aa" localSheetId="36" hidden="1">Uke!#REF!</definedName>
    <definedName name="aa" localSheetId="6" hidden="1">U!#REF!</definedName>
    <definedName name="aa" localSheetId="32" hidden="1">[5]Uke!#REF!</definedName>
    <definedName name="aa" localSheetId="31" hidden="1">Uke!#REF!</definedName>
    <definedName name="aa" localSheetId="29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44" hidden="1">Uke!#REF!</definedName>
    <definedName name="aaa" localSheetId="43" hidden="1">Uke!#REF!</definedName>
    <definedName name="aaa" localSheetId="14" hidden="1">Uke!#REF!</definedName>
    <definedName name="aaa" localSheetId="26" hidden="1">Uke!#REF!</definedName>
    <definedName name="aaa" localSheetId="27" hidden="1">[1]Uke!#REF!</definedName>
    <definedName name="aaa" localSheetId="25" hidden="1">Uke!#REF!</definedName>
    <definedName name="aaa" localSheetId="40" hidden="1">Uke!#REF!</definedName>
    <definedName name="aaa" localSheetId="39" hidden="1">Uke!#REF!</definedName>
    <definedName name="aaa" localSheetId="18" hidden="1">Uke!#REF!</definedName>
    <definedName name="aaa" localSheetId="17" hidden="1">Uke!#REF!</definedName>
    <definedName name="aaa" localSheetId="22" hidden="1">[2]Uke!#REF!</definedName>
    <definedName name="aaa" localSheetId="23" hidden="1">[2]Uke!#REF!</definedName>
    <definedName name="aaa" localSheetId="19" hidden="1">[3]Uke!#REF!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34" hidden="1">Uke!#REF!</definedName>
    <definedName name="aaa" localSheetId="33" hidden="1">Uke!#REF!</definedName>
    <definedName name="aaa" localSheetId="37" hidden="1">Uke!#REF!</definedName>
    <definedName name="aaa" localSheetId="12" hidden="1">Uke!#REF!</definedName>
    <definedName name="aaa" localSheetId="38" hidden="1">[4]Uke!#REF!</definedName>
    <definedName name="aaa" localSheetId="16" hidden="1">Uke!#REF!</definedName>
    <definedName name="aaa" localSheetId="36" hidden="1">Uke!#REF!</definedName>
    <definedName name="aaa" localSheetId="6" hidden="1">U!#REF!</definedName>
    <definedName name="aaa" localSheetId="32" hidden="1">[5]Uke!#REF!</definedName>
    <definedName name="aaa" localSheetId="29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41" i="79" l="1"/>
  <c r="P41" i="79"/>
  <c r="O42" i="79"/>
  <c r="P42" i="79"/>
  <c r="O43" i="79"/>
  <c r="P43" i="79"/>
  <c r="O44" i="79"/>
  <c r="P44" i="79"/>
  <c r="O45" i="79"/>
  <c r="P45" i="79"/>
  <c r="O46" i="79"/>
  <c r="P46" i="79"/>
  <c r="O47" i="79"/>
  <c r="P47" i="79"/>
  <c r="O48" i="79"/>
  <c r="P48" i="79"/>
  <c r="O49" i="79"/>
  <c r="P49" i="79"/>
  <c r="O50" i="79"/>
  <c r="P50" i="79"/>
  <c r="O51" i="79"/>
  <c r="P51" i="79"/>
  <c r="O52" i="79"/>
  <c r="P52" i="79"/>
  <c r="O53" i="79"/>
  <c r="P53" i="79"/>
  <c r="P40" i="79"/>
  <c r="O40" i="79"/>
  <c r="P25" i="6"/>
  <c r="Q25" i="6"/>
  <c r="P26" i="6"/>
  <c r="Q26" i="6"/>
  <c r="P27" i="6"/>
  <c r="Q27" i="6"/>
  <c r="Q24" i="6"/>
  <c r="P24" i="6"/>
  <c r="P20" i="6"/>
  <c r="Q20" i="6"/>
  <c r="P21" i="6"/>
  <c r="Q21" i="6"/>
  <c r="P22" i="6"/>
  <c r="Q22" i="6"/>
  <c r="P19" i="6"/>
  <c r="Q19" i="6"/>
  <c r="B63" i="1"/>
  <c r="C63" i="1"/>
  <c r="D63" i="1"/>
  <c r="E63" i="1" s="1"/>
  <c r="Q63" i="1"/>
  <c r="AA63" i="1"/>
  <c r="AB63" i="1"/>
  <c r="B64" i="1"/>
  <c r="C64" i="1"/>
  <c r="D64" i="1"/>
  <c r="H64" i="1" s="1"/>
  <c r="B65" i="1"/>
  <c r="C65" i="1"/>
  <c r="D65" i="1"/>
  <c r="H65" i="1" s="1"/>
  <c r="B66" i="1"/>
  <c r="C66" i="1"/>
  <c r="D66" i="1"/>
  <c r="E66" i="1" s="1"/>
  <c r="S66" i="1"/>
  <c r="B67" i="1"/>
  <c r="C67" i="1"/>
  <c r="D67" i="1"/>
  <c r="H67" i="1" s="1"/>
  <c r="Y67" i="1"/>
  <c r="B68" i="1"/>
  <c r="C68" i="1"/>
  <c r="D68" i="1"/>
  <c r="H68" i="1" s="1"/>
  <c r="O68" i="1"/>
  <c r="W68" i="1"/>
  <c r="AA68" i="1"/>
  <c r="B69" i="1"/>
  <c r="C69" i="1"/>
  <c r="D69" i="1"/>
  <c r="G69" i="1" s="1"/>
  <c r="E69" i="1"/>
  <c r="Q69" i="1"/>
  <c r="W69" i="1"/>
  <c r="X69" i="1"/>
  <c r="AB69" i="1"/>
  <c r="B70" i="1"/>
  <c r="C70" i="1"/>
  <c r="D70" i="1"/>
  <c r="O70" i="1" s="1"/>
  <c r="AA70" i="1"/>
  <c r="B71" i="1"/>
  <c r="C71" i="1"/>
  <c r="D71" i="1"/>
  <c r="H71" i="1" s="1"/>
  <c r="G71" i="1"/>
  <c r="AA71" i="1"/>
  <c r="AB71" i="1"/>
  <c r="B72" i="1"/>
  <c r="C72" i="1"/>
  <c r="D72" i="1"/>
  <c r="H72" i="1" s="1"/>
  <c r="B73" i="1"/>
  <c r="C73" i="1"/>
  <c r="D73" i="1"/>
  <c r="S73" i="1" s="1"/>
  <c r="U73" i="1"/>
  <c r="B74" i="1"/>
  <c r="C74" i="1"/>
  <c r="D74" i="1"/>
  <c r="H74" i="1" s="1"/>
  <c r="W74" i="1"/>
  <c r="AA74" i="1"/>
  <c r="B75" i="1"/>
  <c r="C75" i="1"/>
  <c r="D75" i="1"/>
  <c r="H75" i="1" s="1"/>
  <c r="Q75" i="1"/>
  <c r="AA75" i="1"/>
  <c r="AB75" i="1"/>
  <c r="B76" i="1"/>
  <c r="C76" i="1"/>
  <c r="D76" i="1"/>
  <c r="E76" i="1" s="1"/>
  <c r="L76" i="1" s="1"/>
  <c r="B77" i="1"/>
  <c r="C77" i="1"/>
  <c r="D77" i="1"/>
  <c r="H77" i="1" s="1"/>
  <c r="I77" i="1"/>
  <c r="S77" i="1"/>
  <c r="U77" i="1"/>
  <c r="W77" i="1"/>
  <c r="X77" i="1"/>
  <c r="Y77" i="1"/>
  <c r="Z77" i="1"/>
  <c r="AA77" i="1"/>
  <c r="AB77" i="1"/>
  <c r="B78" i="1"/>
  <c r="C78" i="1"/>
  <c r="D78" i="1"/>
  <c r="E78" i="1" s="1"/>
  <c r="H78" i="1"/>
  <c r="I78" i="1"/>
  <c r="O78" i="1"/>
  <c r="Q78" i="1"/>
  <c r="S78" i="1"/>
  <c r="U78" i="1"/>
  <c r="AC78" i="1" s="1"/>
  <c r="W78" i="1"/>
  <c r="Y78" i="1"/>
  <c r="Z78" i="1"/>
  <c r="AA78" i="1"/>
  <c r="B79" i="1"/>
  <c r="C79" i="1"/>
  <c r="D79" i="1"/>
  <c r="H79" i="1" s="1"/>
  <c r="B80" i="1"/>
  <c r="C80" i="1"/>
  <c r="D80" i="1"/>
  <c r="B81" i="1"/>
  <c r="C81" i="1"/>
  <c r="D81" i="1"/>
  <c r="H81" i="1" s="1"/>
  <c r="U81" i="1"/>
  <c r="B82" i="1"/>
  <c r="C82" i="1"/>
  <c r="D82" i="1"/>
  <c r="E82" i="1" s="1"/>
  <c r="H82" i="1"/>
  <c r="B83" i="1"/>
  <c r="C83" i="1"/>
  <c r="D83" i="1"/>
  <c r="E83" i="1" s="1"/>
  <c r="B84" i="1"/>
  <c r="C84" i="1"/>
  <c r="D84" i="1"/>
  <c r="E84" i="1" s="1"/>
  <c r="L84" i="1" s="1"/>
  <c r="Y84" i="1"/>
  <c r="B85" i="1"/>
  <c r="C85" i="1"/>
  <c r="D85" i="1"/>
  <c r="H85" i="1" s="1"/>
  <c r="Q85" i="1"/>
  <c r="Z85" i="1"/>
  <c r="B86" i="1"/>
  <c r="C86" i="1"/>
  <c r="D86" i="1"/>
  <c r="E86" i="1" s="1"/>
  <c r="S86" i="1"/>
  <c r="B87" i="1"/>
  <c r="C87" i="1"/>
  <c r="D87" i="1"/>
  <c r="E87" i="1" s="1"/>
  <c r="G87" i="1"/>
  <c r="AB87" i="1"/>
  <c r="B88" i="1"/>
  <c r="C88" i="1"/>
  <c r="D88" i="1"/>
  <c r="Y88" i="1" s="1"/>
  <c r="B89" i="1"/>
  <c r="C89" i="1"/>
  <c r="D89" i="1"/>
  <c r="H89" i="1" s="1"/>
  <c r="Q89" i="1"/>
  <c r="S89" i="1"/>
  <c r="W89" i="1"/>
  <c r="X89" i="1"/>
  <c r="Y89" i="1"/>
  <c r="Z89" i="1"/>
  <c r="AA89" i="1"/>
  <c r="AB89" i="1"/>
  <c r="B90" i="1"/>
  <c r="C90" i="1"/>
  <c r="D90" i="1"/>
  <c r="E90" i="1" s="1"/>
  <c r="B91" i="1"/>
  <c r="C91" i="1"/>
  <c r="D91" i="1"/>
  <c r="E91" i="1" s="1"/>
  <c r="B92" i="1"/>
  <c r="C92" i="1"/>
  <c r="D92" i="1"/>
  <c r="G92" i="1" s="1"/>
  <c r="B93" i="1"/>
  <c r="C93" i="1"/>
  <c r="D93" i="1"/>
  <c r="H93" i="1" s="1"/>
  <c r="O93" i="1"/>
  <c r="Q93" i="1"/>
  <c r="S93" i="1"/>
  <c r="U93" i="1"/>
  <c r="W93" i="1"/>
  <c r="X93" i="1"/>
  <c r="Y93" i="1"/>
  <c r="Z93" i="1"/>
  <c r="AA93" i="1"/>
  <c r="AB93" i="1"/>
  <c r="B94" i="1"/>
  <c r="C94" i="1"/>
  <c r="D94" i="1"/>
  <c r="O94" i="1" s="1"/>
  <c r="E94" i="1"/>
  <c r="AA94" i="1"/>
  <c r="B95" i="1"/>
  <c r="C95" i="1"/>
  <c r="D95" i="1"/>
  <c r="H95" i="1" s="1"/>
  <c r="B96" i="1"/>
  <c r="C96" i="1"/>
  <c r="D96" i="1"/>
  <c r="G96" i="1" s="1"/>
  <c r="B97" i="1"/>
  <c r="C97" i="1"/>
  <c r="D97" i="1"/>
  <c r="H97" i="1" s="1"/>
  <c r="W97" i="1"/>
  <c r="B98" i="1"/>
  <c r="C98" i="1"/>
  <c r="D98" i="1"/>
  <c r="I98" i="1" s="1"/>
  <c r="B99" i="1"/>
  <c r="C99" i="1"/>
  <c r="D99" i="1"/>
  <c r="X99" i="1" s="1"/>
  <c r="B100" i="1"/>
  <c r="C100" i="1"/>
  <c r="D100" i="1"/>
  <c r="AB100" i="1" s="1"/>
  <c r="B101" i="1"/>
  <c r="C101" i="1"/>
  <c r="D101" i="1"/>
  <c r="U101" i="1" s="1"/>
  <c r="E101" i="1"/>
  <c r="L101" i="1" s="1"/>
  <c r="AA101" i="1"/>
  <c r="AB101" i="1"/>
  <c r="B102" i="1"/>
  <c r="C102" i="1"/>
  <c r="D102" i="1"/>
  <c r="I102" i="1" s="1"/>
  <c r="H102" i="1"/>
  <c r="Q102" i="1"/>
  <c r="U102" i="1"/>
  <c r="X102" i="1"/>
  <c r="Y102" i="1"/>
  <c r="Z102" i="1"/>
  <c r="AB102" i="1"/>
  <c r="B103" i="1"/>
  <c r="C103" i="1"/>
  <c r="D103" i="1"/>
  <c r="B104" i="1"/>
  <c r="C104" i="1"/>
  <c r="D104" i="1"/>
  <c r="B105" i="1"/>
  <c r="C105" i="1"/>
  <c r="D105" i="1"/>
  <c r="U105" i="1" s="1"/>
  <c r="E105" i="1"/>
  <c r="L105" i="1" s="1"/>
  <c r="H105" i="1"/>
  <c r="I105" i="1"/>
  <c r="O105" i="1"/>
  <c r="S105" i="1"/>
  <c r="W105" i="1"/>
  <c r="Z105" i="1"/>
  <c r="AA105" i="1"/>
  <c r="AB105" i="1"/>
  <c r="B106" i="1"/>
  <c r="C106" i="1"/>
  <c r="D106" i="1"/>
  <c r="I106" i="1" s="1"/>
  <c r="X106" i="1"/>
  <c r="B107" i="1"/>
  <c r="C107" i="1"/>
  <c r="D107" i="1"/>
  <c r="B108" i="1"/>
  <c r="C108" i="1"/>
  <c r="D108" i="1"/>
  <c r="B109" i="1"/>
  <c r="C109" i="1"/>
  <c r="D109" i="1"/>
  <c r="U109" i="1" s="1"/>
  <c r="H109" i="1"/>
  <c r="O109" i="1"/>
  <c r="S109" i="1"/>
  <c r="W109" i="1"/>
  <c r="Z109" i="1"/>
  <c r="AA109" i="1"/>
  <c r="AB109" i="1"/>
  <c r="B110" i="1"/>
  <c r="C110" i="1"/>
  <c r="D110" i="1"/>
  <c r="I110" i="1" s="1"/>
  <c r="G110" i="1"/>
  <c r="H110" i="1"/>
  <c r="Q110" i="1"/>
  <c r="S110" i="1"/>
  <c r="U110" i="1"/>
  <c r="W110" i="1"/>
  <c r="Y110" i="1"/>
  <c r="Z110" i="1"/>
  <c r="AA110" i="1"/>
  <c r="AB110" i="1"/>
  <c r="AC110" i="1"/>
  <c r="B111" i="1"/>
  <c r="C111" i="1"/>
  <c r="D111" i="1"/>
  <c r="B112" i="1"/>
  <c r="C112" i="1"/>
  <c r="D112" i="1"/>
  <c r="B113" i="1"/>
  <c r="C113" i="1"/>
  <c r="D113" i="1"/>
  <c r="U113" i="1" s="1"/>
  <c r="E113" i="1"/>
  <c r="L113" i="1" s="1"/>
  <c r="H113" i="1"/>
  <c r="I113" i="1"/>
  <c r="O113" i="1"/>
  <c r="S113" i="1"/>
  <c r="W113" i="1"/>
  <c r="Z113" i="1"/>
  <c r="AA113" i="1"/>
  <c r="AB113" i="1"/>
  <c r="AC113" i="1"/>
  <c r="B114" i="1"/>
  <c r="C114" i="1"/>
  <c r="D114" i="1"/>
  <c r="AC114" i="1"/>
  <c r="A106" i="58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05" i="58"/>
  <c r="A40" i="58"/>
  <c r="A41" i="58" s="1"/>
  <c r="A42" i="58" s="1"/>
  <c r="A43" i="58" s="1"/>
  <c r="A44" i="58" s="1"/>
  <c r="A45" i="58" s="1"/>
  <c r="A46" i="58" s="1"/>
  <c r="A68" i="58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67" i="58"/>
  <c r="A29" i="58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G46" i="58"/>
  <c r="I46" i="58" s="1"/>
  <c r="B121" i="58"/>
  <c r="C121" i="58" s="1"/>
  <c r="D121" i="58"/>
  <c r="E121" i="58"/>
  <c r="G121" i="58"/>
  <c r="O121" i="58" s="1"/>
  <c r="I121" i="58"/>
  <c r="K121" i="58"/>
  <c r="S121" i="58"/>
  <c r="U121" i="58"/>
  <c r="M121" i="58"/>
  <c r="W121" i="58"/>
  <c r="Z121" i="58"/>
  <c r="AA121" i="58"/>
  <c r="AB121" i="58"/>
  <c r="AC121" i="58"/>
  <c r="AD121" i="58"/>
  <c r="AE121" i="58"/>
  <c r="B122" i="58"/>
  <c r="C122" i="58" s="1"/>
  <c r="D122" i="58"/>
  <c r="E122" i="58"/>
  <c r="G122" i="58"/>
  <c r="O122" i="58" s="1"/>
  <c r="I122" i="58"/>
  <c r="K122" i="58"/>
  <c r="S122" i="58"/>
  <c r="U122" i="58"/>
  <c r="M122" i="58"/>
  <c r="W122" i="58"/>
  <c r="Z122" i="58"/>
  <c r="AA122" i="58"/>
  <c r="AB122" i="58"/>
  <c r="AC122" i="58"/>
  <c r="AD122" i="58"/>
  <c r="AE122" i="58"/>
  <c r="B83" i="58"/>
  <c r="C83" i="58" s="1"/>
  <c r="D83" i="58"/>
  <c r="E83" i="58"/>
  <c r="G83" i="58"/>
  <c r="O83" i="58" s="1"/>
  <c r="I83" i="58"/>
  <c r="K83" i="58"/>
  <c r="S83" i="58"/>
  <c r="M83" i="58"/>
  <c r="W83" i="58"/>
  <c r="Z83" i="58"/>
  <c r="AA83" i="58"/>
  <c r="AB83" i="58"/>
  <c r="AC83" i="58"/>
  <c r="AD83" i="58"/>
  <c r="AE83" i="58"/>
  <c r="B84" i="58"/>
  <c r="C84" i="58" s="1"/>
  <c r="D84" i="58"/>
  <c r="E84" i="58"/>
  <c r="G84" i="58"/>
  <c r="I84" i="58"/>
  <c r="K84" i="58"/>
  <c r="S84" i="58"/>
  <c r="M84" i="58"/>
  <c r="W84" i="58"/>
  <c r="Z84" i="58"/>
  <c r="AA84" i="58"/>
  <c r="AB84" i="58"/>
  <c r="AC84" i="58"/>
  <c r="AD84" i="58"/>
  <c r="AE84" i="58"/>
  <c r="J26" i="79"/>
  <c r="L26" i="79"/>
  <c r="R26" i="79"/>
  <c r="U26" i="79"/>
  <c r="W26" i="79"/>
  <c r="X26" i="79"/>
  <c r="Y26" i="79"/>
  <c r="J27" i="79"/>
  <c r="L27" i="79"/>
  <c r="R27" i="79"/>
  <c r="U27" i="79"/>
  <c r="W27" i="79"/>
  <c r="X27" i="79"/>
  <c r="Y27" i="79"/>
  <c r="J28" i="79"/>
  <c r="L28" i="79"/>
  <c r="R28" i="79"/>
  <c r="U28" i="79"/>
  <c r="W28" i="79"/>
  <c r="X28" i="79"/>
  <c r="Y28" i="79"/>
  <c r="J29" i="79"/>
  <c r="L29" i="79"/>
  <c r="R29" i="79"/>
  <c r="U29" i="79"/>
  <c r="W29" i="79"/>
  <c r="X29" i="79"/>
  <c r="Y29" i="79"/>
  <c r="J30" i="79"/>
  <c r="L30" i="79"/>
  <c r="R30" i="79"/>
  <c r="U30" i="79"/>
  <c r="W30" i="79"/>
  <c r="X30" i="79"/>
  <c r="Y30" i="79"/>
  <c r="J31" i="79"/>
  <c r="L31" i="79"/>
  <c r="R31" i="79"/>
  <c r="U31" i="79"/>
  <c r="W31" i="79"/>
  <c r="X31" i="79"/>
  <c r="Y31" i="79"/>
  <c r="J32" i="79"/>
  <c r="L32" i="79"/>
  <c r="R32" i="79"/>
  <c r="U32" i="79"/>
  <c r="W32" i="79"/>
  <c r="X32" i="79"/>
  <c r="Y32" i="79"/>
  <c r="J33" i="79"/>
  <c r="L33" i="79"/>
  <c r="R33" i="79"/>
  <c r="U33" i="79"/>
  <c r="W33" i="79"/>
  <c r="X33" i="79"/>
  <c r="Y33" i="79"/>
  <c r="J34" i="79"/>
  <c r="L34" i="79"/>
  <c r="R34" i="79"/>
  <c r="U34" i="79"/>
  <c r="W34" i="79"/>
  <c r="X34" i="79"/>
  <c r="Y34" i="79"/>
  <c r="J35" i="79"/>
  <c r="L35" i="79"/>
  <c r="R35" i="79"/>
  <c r="U35" i="79"/>
  <c r="W35" i="79"/>
  <c r="X35" i="79"/>
  <c r="Y35" i="79"/>
  <c r="J36" i="79"/>
  <c r="L36" i="79"/>
  <c r="R36" i="79"/>
  <c r="U36" i="79"/>
  <c r="W36" i="79"/>
  <c r="X36" i="79"/>
  <c r="Y36" i="79"/>
  <c r="J37" i="79"/>
  <c r="L37" i="79"/>
  <c r="R37" i="79"/>
  <c r="U37" i="79"/>
  <c r="W37" i="79"/>
  <c r="X37" i="79"/>
  <c r="Y37" i="79"/>
  <c r="J38" i="79"/>
  <c r="L38" i="79"/>
  <c r="R38" i="79"/>
  <c r="U38" i="79"/>
  <c r="W38" i="79"/>
  <c r="X38" i="79"/>
  <c r="Y38" i="79"/>
  <c r="B41" i="79"/>
  <c r="C41" i="79"/>
  <c r="D41" i="79" s="1"/>
  <c r="E41" i="79"/>
  <c r="G41" i="79"/>
  <c r="H41" i="79"/>
  <c r="J41" i="79"/>
  <c r="L41" i="79"/>
  <c r="R41" i="79"/>
  <c r="U41" i="79"/>
  <c r="W41" i="79"/>
  <c r="X41" i="79"/>
  <c r="Y41" i="79"/>
  <c r="AA41" i="79"/>
  <c r="AB41" i="79"/>
  <c r="AD41" i="79"/>
  <c r="AE41" i="79"/>
  <c r="AF41" i="79"/>
  <c r="B42" i="79"/>
  <c r="C42" i="79"/>
  <c r="D42" i="79" s="1"/>
  <c r="E42" i="79"/>
  <c r="G42" i="79"/>
  <c r="H42" i="79"/>
  <c r="J42" i="79"/>
  <c r="L42" i="79"/>
  <c r="R42" i="79"/>
  <c r="U42" i="79"/>
  <c r="W42" i="79"/>
  <c r="X42" i="79"/>
  <c r="Y42" i="79"/>
  <c r="AA42" i="79"/>
  <c r="AB42" i="79"/>
  <c r="AD42" i="79"/>
  <c r="AE42" i="79"/>
  <c r="AF42" i="79"/>
  <c r="B43" i="79"/>
  <c r="C43" i="79"/>
  <c r="D43" i="79" s="1"/>
  <c r="E43" i="79"/>
  <c r="G43" i="79"/>
  <c r="H43" i="79"/>
  <c r="J43" i="79"/>
  <c r="L43" i="79"/>
  <c r="R43" i="79"/>
  <c r="U43" i="79"/>
  <c r="W43" i="79"/>
  <c r="X43" i="79"/>
  <c r="Y43" i="79"/>
  <c r="AA43" i="79"/>
  <c r="AB43" i="79"/>
  <c r="AD43" i="79"/>
  <c r="AE43" i="79"/>
  <c r="AF43" i="79"/>
  <c r="B44" i="79"/>
  <c r="C44" i="79"/>
  <c r="D44" i="79" s="1"/>
  <c r="E44" i="79"/>
  <c r="G44" i="79"/>
  <c r="H44" i="79"/>
  <c r="J44" i="79"/>
  <c r="L44" i="79"/>
  <c r="R44" i="79"/>
  <c r="U44" i="79"/>
  <c r="W44" i="79"/>
  <c r="X44" i="79"/>
  <c r="Y44" i="79"/>
  <c r="AA44" i="79"/>
  <c r="AB44" i="79"/>
  <c r="AD44" i="79"/>
  <c r="AE44" i="79"/>
  <c r="AF44" i="79"/>
  <c r="B45" i="79"/>
  <c r="C45" i="79"/>
  <c r="D45" i="79" s="1"/>
  <c r="E45" i="79"/>
  <c r="G45" i="79"/>
  <c r="H45" i="79"/>
  <c r="J45" i="79"/>
  <c r="L45" i="79"/>
  <c r="R45" i="79"/>
  <c r="U45" i="79"/>
  <c r="W45" i="79"/>
  <c r="X45" i="79"/>
  <c r="Y45" i="79"/>
  <c r="AA45" i="79"/>
  <c r="AB45" i="79"/>
  <c r="AD45" i="79"/>
  <c r="AE45" i="79"/>
  <c r="AF45" i="79"/>
  <c r="B46" i="79"/>
  <c r="C46" i="79"/>
  <c r="D46" i="79" s="1"/>
  <c r="E46" i="79"/>
  <c r="G46" i="79"/>
  <c r="H46" i="79"/>
  <c r="J46" i="79"/>
  <c r="L46" i="79"/>
  <c r="R46" i="79"/>
  <c r="U46" i="79"/>
  <c r="W46" i="79"/>
  <c r="X46" i="79"/>
  <c r="Y46" i="79"/>
  <c r="AA46" i="79"/>
  <c r="AB46" i="79"/>
  <c r="AD46" i="79"/>
  <c r="AE46" i="79"/>
  <c r="AF46" i="79"/>
  <c r="B47" i="79"/>
  <c r="C47" i="79"/>
  <c r="D47" i="79" s="1"/>
  <c r="E47" i="79"/>
  <c r="G47" i="79"/>
  <c r="H47" i="79"/>
  <c r="J47" i="79"/>
  <c r="L47" i="79"/>
  <c r="R47" i="79"/>
  <c r="U47" i="79"/>
  <c r="W47" i="79"/>
  <c r="X47" i="79"/>
  <c r="Y47" i="79"/>
  <c r="AA47" i="79"/>
  <c r="AB47" i="79"/>
  <c r="AD47" i="79"/>
  <c r="AE47" i="79"/>
  <c r="AF47" i="79"/>
  <c r="B48" i="79"/>
  <c r="C48" i="79"/>
  <c r="D48" i="79" s="1"/>
  <c r="E48" i="79"/>
  <c r="G48" i="79"/>
  <c r="H48" i="79"/>
  <c r="J48" i="79"/>
  <c r="L48" i="79"/>
  <c r="R48" i="79"/>
  <c r="U48" i="79"/>
  <c r="W48" i="79"/>
  <c r="X48" i="79"/>
  <c r="Y48" i="79"/>
  <c r="AA48" i="79"/>
  <c r="AB48" i="79"/>
  <c r="AD48" i="79"/>
  <c r="AE48" i="79"/>
  <c r="AF48" i="79"/>
  <c r="B49" i="79"/>
  <c r="C49" i="79"/>
  <c r="D49" i="79" s="1"/>
  <c r="E49" i="79"/>
  <c r="G49" i="79"/>
  <c r="H49" i="79"/>
  <c r="J49" i="79"/>
  <c r="L49" i="79"/>
  <c r="R49" i="79"/>
  <c r="U49" i="79"/>
  <c r="W49" i="79"/>
  <c r="X49" i="79"/>
  <c r="Y49" i="79"/>
  <c r="AA49" i="79"/>
  <c r="AB49" i="79"/>
  <c r="AD49" i="79"/>
  <c r="AE49" i="79"/>
  <c r="AF49" i="79"/>
  <c r="B50" i="79"/>
  <c r="C50" i="79"/>
  <c r="D50" i="79" s="1"/>
  <c r="E50" i="79"/>
  <c r="G50" i="79"/>
  <c r="H50" i="79"/>
  <c r="J50" i="79"/>
  <c r="L50" i="79"/>
  <c r="R50" i="79"/>
  <c r="U50" i="79"/>
  <c r="W50" i="79"/>
  <c r="X50" i="79"/>
  <c r="Y50" i="79"/>
  <c r="AA50" i="79"/>
  <c r="AB50" i="79"/>
  <c r="AD50" i="79"/>
  <c r="AE50" i="79"/>
  <c r="AF50" i="79"/>
  <c r="B51" i="79"/>
  <c r="C51" i="79"/>
  <c r="D51" i="79" s="1"/>
  <c r="E51" i="79"/>
  <c r="G51" i="79"/>
  <c r="H51" i="79"/>
  <c r="J51" i="79"/>
  <c r="L51" i="79"/>
  <c r="R51" i="79"/>
  <c r="U51" i="79"/>
  <c r="W51" i="79"/>
  <c r="X51" i="79"/>
  <c r="Y51" i="79"/>
  <c r="AA51" i="79"/>
  <c r="AB51" i="79"/>
  <c r="AD51" i="79"/>
  <c r="AE51" i="79"/>
  <c r="AF51" i="79"/>
  <c r="B52" i="79"/>
  <c r="C52" i="79"/>
  <c r="D52" i="79" s="1"/>
  <c r="E52" i="79"/>
  <c r="G52" i="79"/>
  <c r="H52" i="79"/>
  <c r="J52" i="79"/>
  <c r="L52" i="79"/>
  <c r="R52" i="79"/>
  <c r="U52" i="79"/>
  <c r="W52" i="79"/>
  <c r="X52" i="79"/>
  <c r="Y52" i="79"/>
  <c r="AA52" i="79"/>
  <c r="AB52" i="79"/>
  <c r="AD52" i="79"/>
  <c r="AE52" i="79"/>
  <c r="AF52" i="79"/>
  <c r="B53" i="79"/>
  <c r="C53" i="79"/>
  <c r="D53" i="79" s="1"/>
  <c r="E53" i="79"/>
  <c r="G53" i="79"/>
  <c r="H53" i="79"/>
  <c r="J53" i="79"/>
  <c r="L53" i="79"/>
  <c r="R53" i="79"/>
  <c r="U53" i="79"/>
  <c r="W53" i="79"/>
  <c r="X53" i="79"/>
  <c r="Y53" i="79"/>
  <c r="AA53" i="79"/>
  <c r="AB53" i="79"/>
  <c r="AD53" i="79"/>
  <c r="AE53" i="79"/>
  <c r="AF53" i="79"/>
  <c r="H12" i="48"/>
  <c r="J12" i="48"/>
  <c r="M12" i="48"/>
  <c r="O12" i="48"/>
  <c r="H13" i="48"/>
  <c r="J13" i="48"/>
  <c r="M13" i="48"/>
  <c r="O13" i="48"/>
  <c r="H14" i="48"/>
  <c r="J14" i="48"/>
  <c r="M14" i="48"/>
  <c r="O14" i="48"/>
  <c r="H15" i="48"/>
  <c r="J15" i="48"/>
  <c r="M15" i="48"/>
  <c r="O15" i="48"/>
  <c r="H16" i="48"/>
  <c r="J16" i="48"/>
  <c r="M16" i="48"/>
  <c r="O16" i="48"/>
  <c r="H17" i="48"/>
  <c r="J17" i="48"/>
  <c r="M17" i="48"/>
  <c r="O17" i="48"/>
  <c r="H18" i="48"/>
  <c r="J18" i="48"/>
  <c r="M18" i="48"/>
  <c r="O18" i="48"/>
  <c r="H19" i="48"/>
  <c r="J19" i="48"/>
  <c r="M19" i="48"/>
  <c r="O19" i="48"/>
  <c r="H20" i="48"/>
  <c r="J20" i="48"/>
  <c r="M20" i="48"/>
  <c r="O20" i="48"/>
  <c r="H21" i="48"/>
  <c r="J21" i="48"/>
  <c r="M21" i="48"/>
  <c r="O21" i="48"/>
  <c r="H22" i="48"/>
  <c r="J22" i="48"/>
  <c r="M22" i="48"/>
  <c r="O22" i="48"/>
  <c r="H23" i="48"/>
  <c r="J23" i="48"/>
  <c r="M23" i="48"/>
  <c r="O23" i="48"/>
  <c r="H24" i="48"/>
  <c r="J24" i="48"/>
  <c r="M24" i="48"/>
  <c r="O24" i="48"/>
  <c r="H25" i="48"/>
  <c r="J25" i="48"/>
  <c r="M25" i="48"/>
  <c r="O25" i="48"/>
  <c r="B31" i="79"/>
  <c r="C31" i="79"/>
  <c r="D31" i="79" s="1"/>
  <c r="E31" i="79"/>
  <c r="G31" i="79"/>
  <c r="O31" i="79" s="1"/>
  <c r="H31" i="79"/>
  <c r="AA31" i="79"/>
  <c r="AB31" i="79"/>
  <c r="AD31" i="79"/>
  <c r="AE31" i="79"/>
  <c r="AF31" i="79"/>
  <c r="B32" i="79"/>
  <c r="C32" i="79"/>
  <c r="D32" i="79" s="1"/>
  <c r="E32" i="79"/>
  <c r="G32" i="79"/>
  <c r="O32" i="79" s="1"/>
  <c r="H32" i="79"/>
  <c r="AA32" i="79"/>
  <c r="AB32" i="79"/>
  <c r="AD32" i="79"/>
  <c r="AE32" i="79"/>
  <c r="AF32" i="79"/>
  <c r="B33" i="79"/>
  <c r="C33" i="79"/>
  <c r="D33" i="79" s="1"/>
  <c r="E33" i="79"/>
  <c r="G33" i="79"/>
  <c r="O33" i="79" s="1"/>
  <c r="H33" i="79"/>
  <c r="AA33" i="79"/>
  <c r="AB33" i="79"/>
  <c r="AD33" i="79"/>
  <c r="AE33" i="79"/>
  <c r="AF33" i="79"/>
  <c r="B34" i="79"/>
  <c r="C34" i="79"/>
  <c r="D34" i="79" s="1"/>
  <c r="E34" i="79"/>
  <c r="G34" i="79"/>
  <c r="P34" i="79" s="1"/>
  <c r="H34" i="79"/>
  <c r="AA34" i="79"/>
  <c r="AB34" i="79"/>
  <c r="AD34" i="79"/>
  <c r="AE34" i="79"/>
  <c r="AF34" i="79"/>
  <c r="B35" i="79"/>
  <c r="C35" i="79"/>
  <c r="D35" i="79" s="1"/>
  <c r="E35" i="79"/>
  <c r="G35" i="79"/>
  <c r="O35" i="79" s="1"/>
  <c r="H35" i="79"/>
  <c r="AA35" i="79"/>
  <c r="AB35" i="79"/>
  <c r="AD35" i="79"/>
  <c r="AE35" i="79"/>
  <c r="AF35" i="79"/>
  <c r="B36" i="79"/>
  <c r="C36" i="79"/>
  <c r="D36" i="79" s="1"/>
  <c r="E36" i="79"/>
  <c r="G36" i="79"/>
  <c r="O36" i="79" s="1"/>
  <c r="H36" i="79"/>
  <c r="AA36" i="79"/>
  <c r="AB36" i="79"/>
  <c r="AD36" i="79"/>
  <c r="AE36" i="79"/>
  <c r="AF36" i="79"/>
  <c r="B37" i="79"/>
  <c r="C37" i="79"/>
  <c r="D37" i="79" s="1"/>
  <c r="E37" i="79"/>
  <c r="G37" i="79"/>
  <c r="O37" i="79" s="1"/>
  <c r="H37" i="79"/>
  <c r="AA37" i="79"/>
  <c r="AB37" i="79"/>
  <c r="AD37" i="79"/>
  <c r="AE37" i="79"/>
  <c r="AF37" i="79"/>
  <c r="B38" i="79"/>
  <c r="C38" i="79"/>
  <c r="D38" i="79" s="1"/>
  <c r="E38" i="79"/>
  <c r="G38" i="79"/>
  <c r="O38" i="79" s="1"/>
  <c r="H38" i="79"/>
  <c r="AA38" i="79"/>
  <c r="AB38" i="79"/>
  <c r="AD38" i="79"/>
  <c r="AE38" i="79"/>
  <c r="AF38" i="79"/>
  <c r="B15" i="79"/>
  <c r="C15" i="79"/>
  <c r="D15" i="79" s="1"/>
  <c r="E15" i="79"/>
  <c r="G15" i="79"/>
  <c r="P15" i="79" s="1"/>
  <c r="H15" i="79"/>
  <c r="J15" i="79"/>
  <c r="R15" i="79"/>
  <c r="U15" i="79"/>
  <c r="L15" i="79"/>
  <c r="W15" i="79"/>
  <c r="X15" i="79"/>
  <c r="Y15" i="79"/>
  <c r="AA15" i="79"/>
  <c r="AB15" i="79"/>
  <c r="AD15" i="79"/>
  <c r="AE15" i="79"/>
  <c r="AF15" i="79"/>
  <c r="B16" i="79"/>
  <c r="C16" i="79"/>
  <c r="D16" i="79" s="1"/>
  <c r="E16" i="79"/>
  <c r="G16" i="79"/>
  <c r="P16" i="79" s="1"/>
  <c r="H16" i="79"/>
  <c r="J16" i="79"/>
  <c r="R16" i="79"/>
  <c r="U16" i="79"/>
  <c r="L16" i="79"/>
  <c r="W16" i="79"/>
  <c r="X16" i="79"/>
  <c r="Y16" i="79"/>
  <c r="AA16" i="79"/>
  <c r="AB16" i="79"/>
  <c r="AD16" i="79"/>
  <c r="AE16" i="79"/>
  <c r="AF16" i="79"/>
  <c r="B17" i="79"/>
  <c r="C17" i="79"/>
  <c r="D17" i="79" s="1"/>
  <c r="E17" i="79"/>
  <c r="G17" i="79"/>
  <c r="O17" i="79" s="1"/>
  <c r="H17" i="79"/>
  <c r="J17" i="79"/>
  <c r="R17" i="79"/>
  <c r="U17" i="79"/>
  <c r="L17" i="79"/>
  <c r="W17" i="79"/>
  <c r="X17" i="79"/>
  <c r="Y17" i="79"/>
  <c r="AA17" i="79"/>
  <c r="AB17" i="79"/>
  <c r="AD17" i="79"/>
  <c r="AE17" i="79"/>
  <c r="AF17" i="79"/>
  <c r="B18" i="79"/>
  <c r="C18" i="79"/>
  <c r="D18" i="79" s="1"/>
  <c r="E18" i="79"/>
  <c r="G18" i="79"/>
  <c r="O18" i="79" s="1"/>
  <c r="H18" i="79"/>
  <c r="J18" i="79"/>
  <c r="R18" i="79"/>
  <c r="U18" i="79"/>
  <c r="L18" i="79"/>
  <c r="W18" i="79"/>
  <c r="X18" i="79"/>
  <c r="Y18" i="79"/>
  <c r="AA18" i="79"/>
  <c r="AB18" i="79"/>
  <c r="AD18" i="79"/>
  <c r="AE18" i="79"/>
  <c r="AF18" i="79"/>
  <c r="B19" i="79"/>
  <c r="C19" i="79"/>
  <c r="D19" i="79" s="1"/>
  <c r="E19" i="79"/>
  <c r="G19" i="79"/>
  <c r="O19" i="79" s="1"/>
  <c r="H19" i="79"/>
  <c r="J19" i="79"/>
  <c r="R19" i="79"/>
  <c r="U19" i="79"/>
  <c r="L19" i="79"/>
  <c r="W19" i="79"/>
  <c r="X19" i="79"/>
  <c r="Y19" i="79"/>
  <c r="AA19" i="79"/>
  <c r="AB19" i="79"/>
  <c r="AD19" i="79"/>
  <c r="AE19" i="79"/>
  <c r="AF19" i="79"/>
  <c r="B20" i="79"/>
  <c r="C20" i="79"/>
  <c r="D20" i="79" s="1"/>
  <c r="E20" i="79"/>
  <c r="G20" i="79"/>
  <c r="O20" i="79" s="1"/>
  <c r="H20" i="79"/>
  <c r="I20" i="79" s="1"/>
  <c r="J20" i="79"/>
  <c r="R20" i="79"/>
  <c r="S20" i="79" s="1"/>
  <c r="U20" i="79"/>
  <c r="V20" i="79" s="1"/>
  <c r="L20" i="79"/>
  <c r="W20" i="79"/>
  <c r="X20" i="79"/>
  <c r="Y20" i="79"/>
  <c r="AA20" i="79"/>
  <c r="AB20" i="79"/>
  <c r="AD20" i="79"/>
  <c r="AE20" i="79"/>
  <c r="AF20" i="79"/>
  <c r="B21" i="79"/>
  <c r="C21" i="79"/>
  <c r="D21" i="79" s="1"/>
  <c r="E21" i="79"/>
  <c r="G21" i="79"/>
  <c r="P21" i="79" s="1"/>
  <c r="H21" i="79"/>
  <c r="J21" i="79"/>
  <c r="R21" i="79"/>
  <c r="U21" i="79"/>
  <c r="L21" i="79"/>
  <c r="W21" i="79"/>
  <c r="X21" i="79"/>
  <c r="Y21" i="79"/>
  <c r="AA21" i="79"/>
  <c r="AB21" i="79"/>
  <c r="AD21" i="79"/>
  <c r="AE21" i="79"/>
  <c r="AF21" i="79"/>
  <c r="B22" i="79"/>
  <c r="C22" i="79"/>
  <c r="D22" i="79" s="1"/>
  <c r="E22" i="79"/>
  <c r="G22" i="79"/>
  <c r="O22" i="79" s="1"/>
  <c r="H22" i="79"/>
  <c r="J22" i="79"/>
  <c r="R22" i="79"/>
  <c r="U22" i="79"/>
  <c r="L22" i="79"/>
  <c r="W22" i="79"/>
  <c r="X22" i="79"/>
  <c r="Y22" i="79"/>
  <c r="AA22" i="79"/>
  <c r="AB22" i="79"/>
  <c r="AD22" i="79"/>
  <c r="AE22" i="79"/>
  <c r="AF22" i="79"/>
  <c r="B23" i="79"/>
  <c r="C23" i="79"/>
  <c r="D23" i="79" s="1"/>
  <c r="E23" i="79"/>
  <c r="G23" i="79"/>
  <c r="O23" i="79" s="1"/>
  <c r="H23" i="79"/>
  <c r="J23" i="79"/>
  <c r="R23" i="79"/>
  <c r="U23" i="79"/>
  <c r="L23" i="79"/>
  <c r="W23" i="79"/>
  <c r="X23" i="79"/>
  <c r="Y23" i="79"/>
  <c r="AA23" i="79"/>
  <c r="AB23" i="79"/>
  <c r="AD23" i="79"/>
  <c r="AE23" i="79"/>
  <c r="AF23" i="79"/>
  <c r="B43" i="48"/>
  <c r="C43" i="48"/>
  <c r="D43" i="48" s="1"/>
  <c r="D61" i="48" s="1"/>
  <c r="E43" i="48"/>
  <c r="F43" i="48"/>
  <c r="K43" i="48" s="1"/>
  <c r="H43" i="48"/>
  <c r="J43" i="48"/>
  <c r="M43" i="48"/>
  <c r="O43" i="48"/>
  <c r="Q43" i="48"/>
  <c r="S43" i="48"/>
  <c r="T43" i="48"/>
  <c r="U43" i="48"/>
  <c r="V43" i="48"/>
  <c r="W43" i="48"/>
  <c r="X43" i="48"/>
  <c r="B45" i="48"/>
  <c r="C45" i="48"/>
  <c r="D45" i="48" s="1"/>
  <c r="E45" i="48"/>
  <c r="F45" i="48"/>
  <c r="K45" i="48" s="1"/>
  <c r="H45" i="48"/>
  <c r="I45" i="48" s="1"/>
  <c r="J45" i="48"/>
  <c r="M45" i="48"/>
  <c r="N45" i="48" s="1"/>
  <c r="O45" i="48"/>
  <c r="Q45" i="48"/>
  <c r="S45" i="48"/>
  <c r="T45" i="48"/>
  <c r="U45" i="48"/>
  <c r="V45" i="48"/>
  <c r="W45" i="48"/>
  <c r="X45" i="48"/>
  <c r="B25" i="48"/>
  <c r="C25" i="48"/>
  <c r="D25" i="48" s="1"/>
  <c r="E25" i="48"/>
  <c r="F25" i="48"/>
  <c r="L25" i="48" s="1"/>
  <c r="Q25" i="48"/>
  <c r="S25" i="48"/>
  <c r="T25" i="48"/>
  <c r="U25" i="48"/>
  <c r="V25" i="48"/>
  <c r="W25" i="48"/>
  <c r="X25" i="48"/>
  <c r="B27" i="48"/>
  <c r="C27" i="48"/>
  <c r="E27" i="48"/>
  <c r="F27" i="48"/>
  <c r="K27" i="48" s="1"/>
  <c r="H27" i="48"/>
  <c r="I27" i="48" s="1"/>
  <c r="J27" i="48"/>
  <c r="M27" i="48"/>
  <c r="N27" i="48" s="1"/>
  <c r="O27" i="48"/>
  <c r="P27" i="48" s="1"/>
  <c r="Q27" i="48"/>
  <c r="R27" i="48" s="1"/>
  <c r="S27" i="48"/>
  <c r="T27" i="48"/>
  <c r="U27" i="48"/>
  <c r="V27" i="48"/>
  <c r="W27" i="48"/>
  <c r="X27" i="48"/>
  <c r="X10" i="16"/>
  <c r="W10" i="16"/>
  <c r="V10" i="16"/>
  <c r="U10" i="16"/>
  <c r="T10" i="16"/>
  <c r="S10" i="16"/>
  <c r="R10" i="16"/>
  <c r="Q10" i="16"/>
  <c r="O10" i="16"/>
  <c r="N10" i="16"/>
  <c r="L10" i="16"/>
  <c r="K10" i="16"/>
  <c r="I10" i="16"/>
  <c r="H10" i="16"/>
  <c r="G10" i="16"/>
  <c r="F10" i="16"/>
  <c r="E10" i="16"/>
  <c r="C10" i="16"/>
  <c r="B10" i="16"/>
  <c r="B71" i="16"/>
  <c r="C71" i="16"/>
  <c r="E71" i="16"/>
  <c r="F71" i="16"/>
  <c r="G71" i="16"/>
  <c r="H71" i="16"/>
  <c r="I71" i="16"/>
  <c r="N71" i="16"/>
  <c r="O71" i="16"/>
  <c r="Q71" i="16"/>
  <c r="R71" i="16"/>
  <c r="S71" i="16"/>
  <c r="T71" i="16"/>
  <c r="U71" i="16"/>
  <c r="V71" i="16"/>
  <c r="W71" i="16"/>
  <c r="X71" i="16"/>
  <c r="B72" i="16"/>
  <c r="C72" i="16"/>
  <c r="E72" i="16"/>
  <c r="F72" i="16"/>
  <c r="G72" i="16"/>
  <c r="H72" i="16"/>
  <c r="I72" i="16"/>
  <c r="N72" i="16"/>
  <c r="O72" i="16"/>
  <c r="Q72" i="16"/>
  <c r="R72" i="16"/>
  <c r="S72" i="16"/>
  <c r="T72" i="16"/>
  <c r="U72" i="16"/>
  <c r="V72" i="16"/>
  <c r="W72" i="16"/>
  <c r="X72" i="16"/>
  <c r="B73" i="16"/>
  <c r="C73" i="16"/>
  <c r="E73" i="16"/>
  <c r="F73" i="16"/>
  <c r="G73" i="16"/>
  <c r="H73" i="16"/>
  <c r="I73" i="16"/>
  <c r="N73" i="16"/>
  <c r="O73" i="16"/>
  <c r="Q73" i="16"/>
  <c r="R73" i="16"/>
  <c r="S73" i="16"/>
  <c r="T73" i="16"/>
  <c r="U73" i="16"/>
  <c r="V73" i="16"/>
  <c r="W73" i="16"/>
  <c r="X73" i="16"/>
  <c r="B74" i="16"/>
  <c r="C74" i="16"/>
  <c r="E74" i="16"/>
  <c r="F74" i="16"/>
  <c r="G74" i="16"/>
  <c r="H74" i="16"/>
  <c r="I74" i="16"/>
  <c r="N74" i="16"/>
  <c r="O74" i="16"/>
  <c r="Q74" i="16"/>
  <c r="R74" i="16"/>
  <c r="S74" i="16"/>
  <c r="T74" i="16"/>
  <c r="U74" i="16"/>
  <c r="V74" i="16"/>
  <c r="W74" i="16"/>
  <c r="X74" i="16"/>
  <c r="X9" i="16"/>
  <c r="W9" i="16"/>
  <c r="V9" i="16"/>
  <c r="U9" i="16"/>
  <c r="T9" i="16"/>
  <c r="S9" i="16"/>
  <c r="R9" i="16"/>
  <c r="Q9" i="16"/>
  <c r="O9" i="16"/>
  <c r="N9" i="16"/>
  <c r="L9" i="16"/>
  <c r="K9" i="16"/>
  <c r="I9" i="16"/>
  <c r="H9" i="16"/>
  <c r="G9" i="16"/>
  <c r="F9" i="16"/>
  <c r="E9" i="16"/>
  <c r="C9" i="16"/>
  <c r="B9" i="16"/>
  <c r="B43" i="16"/>
  <c r="C43" i="16"/>
  <c r="E43" i="16"/>
  <c r="F43" i="16"/>
  <c r="G43" i="16"/>
  <c r="H43" i="16"/>
  <c r="I43" i="16"/>
  <c r="K43" i="16"/>
  <c r="L43" i="16"/>
  <c r="N43" i="16"/>
  <c r="O43" i="16"/>
  <c r="Q43" i="16"/>
  <c r="R43" i="16"/>
  <c r="S43" i="16"/>
  <c r="T43" i="16"/>
  <c r="U43" i="16"/>
  <c r="V43" i="16"/>
  <c r="W43" i="16"/>
  <c r="X43" i="16"/>
  <c r="B44" i="16"/>
  <c r="C44" i="16"/>
  <c r="E44" i="16"/>
  <c r="F44" i="16"/>
  <c r="G44" i="16"/>
  <c r="H44" i="16"/>
  <c r="I44" i="16"/>
  <c r="K44" i="16"/>
  <c r="L44" i="16"/>
  <c r="N44" i="16"/>
  <c r="O44" i="16"/>
  <c r="Q44" i="16"/>
  <c r="R44" i="16"/>
  <c r="S44" i="16"/>
  <c r="T44" i="16"/>
  <c r="U44" i="16"/>
  <c r="V44" i="16"/>
  <c r="W44" i="16"/>
  <c r="X44" i="16"/>
  <c r="A35" i="2"/>
  <c r="B41" i="2" s="1"/>
  <c r="B35" i="2"/>
  <c r="M35" i="2"/>
  <c r="G35" i="2"/>
  <c r="J35" i="2"/>
  <c r="K35" i="2"/>
  <c r="Q35" i="2"/>
  <c r="S35" i="2"/>
  <c r="U35" i="2"/>
  <c r="W35" i="2"/>
  <c r="Y35" i="2"/>
  <c r="AA35" i="2"/>
  <c r="AB35" i="2"/>
  <c r="AF35" i="2"/>
  <c r="X124" i="58"/>
  <c r="F50" i="66"/>
  <c r="F51" i="66"/>
  <c r="F52" i="66"/>
  <c r="F53" i="66"/>
  <c r="F54" i="66"/>
  <c r="F55" i="66"/>
  <c r="F56" i="66"/>
  <c r="F93" i="66"/>
  <c r="F94" i="66"/>
  <c r="F95" i="66"/>
  <c r="F96" i="66"/>
  <c r="F97" i="66"/>
  <c r="F98" i="66"/>
  <c r="F99" i="66"/>
  <c r="F135" i="66"/>
  <c r="F136" i="66"/>
  <c r="F137" i="66"/>
  <c r="F138" i="66"/>
  <c r="F139" i="66"/>
  <c r="F140" i="66"/>
  <c r="F141" i="66"/>
  <c r="F177" i="66"/>
  <c r="F178" i="66"/>
  <c r="F179" i="66"/>
  <c r="F180" i="66"/>
  <c r="F181" i="66"/>
  <c r="F182" i="66"/>
  <c r="F183" i="66"/>
  <c r="F219" i="66"/>
  <c r="F220" i="66"/>
  <c r="F221" i="66"/>
  <c r="F222" i="66"/>
  <c r="F223" i="66"/>
  <c r="F224" i="66"/>
  <c r="F225" i="66"/>
  <c r="F261" i="66"/>
  <c r="F262" i="66"/>
  <c r="F263" i="66"/>
  <c r="F264" i="66"/>
  <c r="F265" i="66"/>
  <c r="F266" i="66"/>
  <c r="F267" i="66"/>
  <c r="F303" i="66"/>
  <c r="F304" i="66"/>
  <c r="F305" i="66"/>
  <c r="F306" i="66"/>
  <c r="F307" i="66"/>
  <c r="F308" i="66"/>
  <c r="F309" i="66"/>
  <c r="F345" i="66"/>
  <c r="F346" i="66"/>
  <c r="F347" i="66"/>
  <c r="F348" i="66"/>
  <c r="F349" i="66"/>
  <c r="F350" i="66"/>
  <c r="F351" i="66"/>
  <c r="F387" i="66"/>
  <c r="F388" i="66"/>
  <c r="F389" i="66"/>
  <c r="F390" i="66"/>
  <c r="F391" i="66"/>
  <c r="F392" i="66"/>
  <c r="F393" i="66"/>
  <c r="F429" i="66"/>
  <c r="F430" i="66"/>
  <c r="F431" i="66"/>
  <c r="F432" i="66"/>
  <c r="F433" i="66"/>
  <c r="F434" i="66"/>
  <c r="F435" i="66"/>
  <c r="F471" i="66"/>
  <c r="F472" i="66"/>
  <c r="F473" i="66"/>
  <c r="F474" i="66"/>
  <c r="F475" i="66"/>
  <c r="F476" i="66"/>
  <c r="F512" i="66"/>
  <c r="F513" i="66"/>
  <c r="F514" i="66"/>
  <c r="F515" i="66"/>
  <c r="F516" i="66"/>
  <c r="F517" i="66"/>
  <c r="F518" i="66"/>
  <c r="F554" i="66"/>
  <c r="F555" i="66"/>
  <c r="F556" i="66"/>
  <c r="F557" i="66"/>
  <c r="F558" i="66"/>
  <c r="F559" i="66"/>
  <c r="F560" i="66"/>
  <c r="F786" i="66"/>
  <c r="F788" i="66"/>
  <c r="F789" i="66"/>
  <c r="F790" i="66"/>
  <c r="F791" i="66"/>
  <c r="F827" i="66"/>
  <c r="F829" i="66"/>
  <c r="F830" i="66"/>
  <c r="F831" i="66"/>
  <c r="F832" i="66"/>
  <c r="F868" i="66"/>
  <c r="F870" i="66"/>
  <c r="F871" i="66"/>
  <c r="F872" i="66"/>
  <c r="F873" i="66"/>
  <c r="F909" i="66"/>
  <c r="F911" i="66"/>
  <c r="F912" i="66"/>
  <c r="F913" i="66"/>
  <c r="F914" i="66"/>
  <c r="F950" i="66"/>
  <c r="F952" i="66"/>
  <c r="F953" i="66"/>
  <c r="F954" i="66"/>
  <c r="F955" i="66"/>
  <c r="F991" i="66"/>
  <c r="F992" i="66"/>
  <c r="F994" i="66"/>
  <c r="F995" i="66"/>
  <c r="F996" i="66"/>
  <c r="F997" i="66"/>
  <c r="M25" i="45"/>
  <c r="N25" i="45"/>
  <c r="M26" i="45"/>
  <c r="N26" i="45"/>
  <c r="M27" i="45"/>
  <c r="N27" i="45"/>
  <c r="M28" i="45"/>
  <c r="N28" i="45"/>
  <c r="M29" i="45"/>
  <c r="N29" i="45"/>
  <c r="O29" i="44"/>
  <c r="P29" i="44"/>
  <c r="O30" i="44"/>
  <c r="P30" i="44"/>
  <c r="O31" i="44"/>
  <c r="P31" i="44"/>
  <c r="O32" i="44"/>
  <c r="P32" i="44"/>
  <c r="O33" i="44"/>
  <c r="P33" i="44"/>
  <c r="O34" i="44"/>
  <c r="P34" i="44"/>
  <c r="O35" i="44"/>
  <c r="P35" i="44"/>
  <c r="Z101" i="1" l="1"/>
  <c r="W96" i="1"/>
  <c r="G93" i="1"/>
  <c r="I89" i="1"/>
  <c r="Z87" i="1"/>
  <c r="Q84" i="1"/>
  <c r="Z75" i="1"/>
  <c r="X71" i="1"/>
  <c r="U69" i="1"/>
  <c r="Y63" i="1"/>
  <c r="W101" i="1"/>
  <c r="Y87" i="1"/>
  <c r="O84" i="1"/>
  <c r="AA82" i="1"/>
  <c r="AA79" i="1"/>
  <c r="Y75" i="1"/>
  <c r="U71" i="1"/>
  <c r="S69" i="1"/>
  <c r="X63" i="1"/>
  <c r="Z79" i="1"/>
  <c r="O114" i="1"/>
  <c r="O101" i="1"/>
  <c r="W87" i="1"/>
  <c r="Z86" i="1"/>
  <c r="Y82" i="1"/>
  <c r="X79" i="1"/>
  <c r="W75" i="1"/>
  <c r="AA69" i="1"/>
  <c r="O69" i="1"/>
  <c r="S101" i="1"/>
  <c r="AA86" i="1"/>
  <c r="Z82" i="1"/>
  <c r="Z106" i="1"/>
  <c r="I101" i="1"/>
  <c r="W95" i="1"/>
  <c r="U92" i="1"/>
  <c r="S87" i="1"/>
  <c r="Y86" i="1"/>
  <c r="S82" i="1"/>
  <c r="U79" i="1"/>
  <c r="U75" i="1"/>
  <c r="Z69" i="1"/>
  <c r="I69" i="1"/>
  <c r="X87" i="1"/>
  <c r="X75" i="1"/>
  <c r="Y106" i="1"/>
  <c r="H101" i="1"/>
  <c r="G95" i="1"/>
  <c r="U89" i="1"/>
  <c r="AC89" i="1" s="1"/>
  <c r="Q87" i="1"/>
  <c r="W86" i="1"/>
  <c r="X83" i="1"/>
  <c r="Q82" i="1"/>
  <c r="G79" i="1"/>
  <c r="S75" i="1"/>
  <c r="Y69" i="1"/>
  <c r="H69" i="1"/>
  <c r="M78" i="1"/>
  <c r="L78" i="1"/>
  <c r="H114" i="1"/>
  <c r="X110" i="1"/>
  <c r="I109" i="1"/>
  <c r="U106" i="1"/>
  <c r="S97" i="1"/>
  <c r="AB91" i="1"/>
  <c r="AB85" i="1"/>
  <c r="I85" i="1"/>
  <c r="Q83" i="1"/>
  <c r="Q77" i="1"/>
  <c r="AC77" i="1" s="1"/>
  <c r="Y76" i="1"/>
  <c r="U74" i="1"/>
  <c r="AB73" i="1"/>
  <c r="Q73" i="1"/>
  <c r="AC73" i="1" s="1"/>
  <c r="W70" i="1"/>
  <c r="S67" i="1"/>
  <c r="W64" i="1"/>
  <c r="W63" i="1"/>
  <c r="Q106" i="1"/>
  <c r="AC106" i="1" s="1"/>
  <c r="AB97" i="1"/>
  <c r="Q97" i="1"/>
  <c r="AA91" i="1"/>
  <c r="U90" i="1"/>
  <c r="O89" i="1"/>
  <c r="AA85" i="1"/>
  <c r="G85" i="1"/>
  <c r="H83" i="1"/>
  <c r="O79" i="1"/>
  <c r="O77" i="1"/>
  <c r="Q76" i="1"/>
  <c r="G75" i="1"/>
  <c r="S74" i="1"/>
  <c r="AA73" i="1"/>
  <c r="O73" i="1"/>
  <c r="Q72" i="1"/>
  <c r="S70" i="1"/>
  <c r="O67" i="1"/>
  <c r="U63" i="1"/>
  <c r="AA114" i="1"/>
  <c r="E109" i="1"/>
  <c r="L109" i="1" s="1"/>
  <c r="H106" i="1"/>
  <c r="AA97" i="1"/>
  <c r="O97" i="1"/>
  <c r="AC93" i="1"/>
  <c r="Y91" i="1"/>
  <c r="S90" i="1"/>
  <c r="G78" i="1"/>
  <c r="O76" i="1"/>
  <c r="E75" i="1"/>
  <c r="M75" i="1" s="1"/>
  <c r="Q74" i="1"/>
  <c r="AC74" i="1" s="1"/>
  <c r="Z73" i="1"/>
  <c r="I73" i="1"/>
  <c r="G72" i="1"/>
  <c r="I70" i="1"/>
  <c r="I67" i="1"/>
  <c r="X65" i="1"/>
  <c r="S63" i="1"/>
  <c r="W114" i="1"/>
  <c r="Z97" i="1"/>
  <c r="I97" i="1"/>
  <c r="Z94" i="1"/>
  <c r="Q91" i="1"/>
  <c r="O90" i="1"/>
  <c r="G89" i="1"/>
  <c r="Q86" i="1"/>
  <c r="Y85" i="1"/>
  <c r="AB83" i="1"/>
  <c r="G77" i="1"/>
  <c r="G76" i="1"/>
  <c r="G74" i="1"/>
  <c r="Y73" i="1"/>
  <c r="H73" i="1"/>
  <c r="G70" i="1"/>
  <c r="U65" i="1"/>
  <c r="U114" i="1"/>
  <c r="AB106" i="1"/>
  <c r="Y97" i="1"/>
  <c r="G97" i="1"/>
  <c r="Q94" i="1"/>
  <c r="O91" i="1"/>
  <c r="E89" i="1"/>
  <c r="L89" i="1" s="1"/>
  <c r="G86" i="1"/>
  <c r="W85" i="1"/>
  <c r="Z83" i="1"/>
  <c r="E77" i="1"/>
  <c r="E74" i="1"/>
  <c r="M74" i="1" s="1"/>
  <c r="X73" i="1"/>
  <c r="G73" i="1"/>
  <c r="G65" i="1"/>
  <c r="G63" i="1"/>
  <c r="S114" i="1"/>
  <c r="AC102" i="1"/>
  <c r="Z98" i="1"/>
  <c r="X97" i="1"/>
  <c r="E97" i="1"/>
  <c r="M97" i="1" s="1"/>
  <c r="I93" i="1"/>
  <c r="I91" i="1"/>
  <c r="U85" i="1"/>
  <c r="Y83" i="1"/>
  <c r="W73" i="1"/>
  <c r="E73" i="1"/>
  <c r="L73" i="1" s="1"/>
  <c r="AB67" i="1"/>
  <c r="U97" i="1"/>
  <c r="E93" i="1"/>
  <c r="O85" i="1"/>
  <c r="S83" i="1"/>
  <c r="Z70" i="1"/>
  <c r="U67" i="1"/>
  <c r="M83" i="1"/>
  <c r="L83" i="1"/>
  <c r="M87" i="1"/>
  <c r="L87" i="1"/>
  <c r="M82" i="1"/>
  <c r="L82" i="1"/>
  <c r="M86" i="1"/>
  <c r="L86" i="1"/>
  <c r="M91" i="1"/>
  <c r="L91" i="1"/>
  <c r="M66" i="1"/>
  <c r="L66" i="1"/>
  <c r="AB114" i="1"/>
  <c r="I114" i="1"/>
  <c r="Y98" i="1"/>
  <c r="S96" i="1"/>
  <c r="U95" i="1"/>
  <c r="E95" i="1"/>
  <c r="Z91" i="1"/>
  <c r="Q90" i="1"/>
  <c r="AA87" i="1"/>
  <c r="O87" i="1"/>
  <c r="O86" i="1"/>
  <c r="S85" i="1"/>
  <c r="AA83" i="1"/>
  <c r="O83" i="1"/>
  <c r="O82" i="1"/>
  <c r="S81" i="1"/>
  <c r="Y79" i="1"/>
  <c r="I79" i="1"/>
  <c r="O72" i="1"/>
  <c r="Y71" i="1"/>
  <c r="I71" i="1"/>
  <c r="Y70" i="1"/>
  <c r="H70" i="1"/>
  <c r="Y68" i="1"/>
  <c r="Q67" i="1"/>
  <c r="AC67" i="1" s="1"/>
  <c r="Q66" i="1"/>
  <c r="W65" i="1"/>
  <c r="E65" i="1"/>
  <c r="M65" i="1" s="1"/>
  <c r="U64" i="1"/>
  <c r="AB81" i="1"/>
  <c r="AC63" i="1"/>
  <c r="Z114" i="1"/>
  <c r="G114" i="1"/>
  <c r="U98" i="1"/>
  <c r="Q96" i="1"/>
  <c r="AB95" i="1"/>
  <c r="Q95" i="1"/>
  <c r="X91" i="1"/>
  <c r="H91" i="1"/>
  <c r="AA90" i="1"/>
  <c r="I90" i="1"/>
  <c r="I87" i="1"/>
  <c r="I86" i="1"/>
  <c r="I83" i="1"/>
  <c r="I82" i="1"/>
  <c r="AA81" i="1"/>
  <c r="O81" i="1"/>
  <c r="W79" i="1"/>
  <c r="E79" i="1"/>
  <c r="O75" i="1"/>
  <c r="O74" i="1"/>
  <c r="E72" i="1"/>
  <c r="L72" i="1" s="1"/>
  <c r="W71" i="1"/>
  <c r="E71" i="1"/>
  <c r="U70" i="1"/>
  <c r="E70" i="1"/>
  <c r="Q68" i="1"/>
  <c r="AA67" i="1"/>
  <c r="AA66" i="1"/>
  <c r="S65" i="1"/>
  <c r="Q64" i="1"/>
  <c r="I63" i="1"/>
  <c r="X98" i="1"/>
  <c r="Y114" i="1"/>
  <c r="Q114" i="1"/>
  <c r="AA95" i="1"/>
  <c r="O95" i="1"/>
  <c r="W91" i="1"/>
  <c r="G91" i="1"/>
  <c r="Z90" i="1"/>
  <c r="H90" i="1"/>
  <c r="H87" i="1"/>
  <c r="H86" i="1"/>
  <c r="Z81" i="1"/>
  <c r="L74" i="1"/>
  <c r="Z66" i="1"/>
  <c r="I66" i="1"/>
  <c r="AB65" i="1"/>
  <c r="Q65" i="1"/>
  <c r="O64" i="1"/>
  <c r="S64" i="1"/>
  <c r="X114" i="1"/>
  <c r="E114" i="1"/>
  <c r="G106" i="1"/>
  <c r="G102" i="1"/>
  <c r="Q98" i="1"/>
  <c r="Z95" i="1"/>
  <c r="U91" i="1"/>
  <c r="Y90" i="1"/>
  <c r="G90" i="1"/>
  <c r="W83" i="1"/>
  <c r="G83" i="1"/>
  <c r="W82" i="1"/>
  <c r="G82" i="1"/>
  <c r="Y81" i="1"/>
  <c r="I81" i="1"/>
  <c r="S79" i="1"/>
  <c r="I75" i="1"/>
  <c r="Z74" i="1"/>
  <c r="I74" i="1"/>
  <c r="S71" i="1"/>
  <c r="Q70" i="1"/>
  <c r="AC70" i="1" s="1"/>
  <c r="G68" i="1"/>
  <c r="X67" i="1"/>
  <c r="G67" i="1"/>
  <c r="Y66" i="1"/>
  <c r="H66" i="1"/>
  <c r="AA65" i="1"/>
  <c r="O65" i="1"/>
  <c r="AA64" i="1"/>
  <c r="I64" i="1"/>
  <c r="S95" i="1"/>
  <c r="O66" i="1"/>
  <c r="H98" i="1"/>
  <c r="AA96" i="1"/>
  <c r="I96" i="1"/>
  <c r="Y95" i="1"/>
  <c r="I95" i="1"/>
  <c r="S91" i="1"/>
  <c r="W90" i="1"/>
  <c r="U87" i="1"/>
  <c r="U86" i="1"/>
  <c r="AC86" i="1" s="1"/>
  <c r="X85" i="1"/>
  <c r="E85" i="1"/>
  <c r="U83" i="1"/>
  <c r="U82" i="1"/>
  <c r="X81" i="1"/>
  <c r="G81" i="1"/>
  <c r="AB79" i="1"/>
  <c r="Q79" i="1"/>
  <c r="AC79" i="1" s="1"/>
  <c r="Y74" i="1"/>
  <c r="Y72" i="1"/>
  <c r="Q71" i="1"/>
  <c r="AC71" i="1" s="1"/>
  <c r="E68" i="1"/>
  <c r="M68" i="1" s="1"/>
  <c r="W67" i="1"/>
  <c r="E67" i="1"/>
  <c r="W66" i="1"/>
  <c r="G66" i="1"/>
  <c r="Z65" i="1"/>
  <c r="I65" i="1"/>
  <c r="Z64" i="1"/>
  <c r="G64" i="1"/>
  <c r="Q81" i="1"/>
  <c r="AB98" i="1"/>
  <c r="G98" i="1"/>
  <c r="Y96" i="1"/>
  <c r="E96" i="1"/>
  <c r="X95" i="1"/>
  <c r="W81" i="1"/>
  <c r="E81" i="1"/>
  <c r="L81" i="1" s="1"/>
  <c r="W72" i="1"/>
  <c r="O71" i="1"/>
  <c r="U66" i="1"/>
  <c r="Y65" i="1"/>
  <c r="Y64" i="1"/>
  <c r="E64" i="1"/>
  <c r="L94" i="1"/>
  <c r="M94" i="1"/>
  <c r="H80" i="1"/>
  <c r="Z80" i="1"/>
  <c r="I80" i="1"/>
  <c r="S80" i="1"/>
  <c r="AA80" i="1"/>
  <c r="AB80" i="1"/>
  <c r="U80" i="1"/>
  <c r="X80" i="1"/>
  <c r="O80" i="1"/>
  <c r="Q80" i="1"/>
  <c r="W80" i="1"/>
  <c r="E80" i="1"/>
  <c r="E104" i="1"/>
  <c r="O104" i="1"/>
  <c r="W104" i="1"/>
  <c r="X104" i="1"/>
  <c r="G104" i="1"/>
  <c r="Q104" i="1"/>
  <c r="Y104" i="1"/>
  <c r="H104" i="1"/>
  <c r="Z104" i="1"/>
  <c r="I104" i="1"/>
  <c r="S104" i="1"/>
  <c r="AA104" i="1"/>
  <c r="U104" i="1"/>
  <c r="G103" i="1"/>
  <c r="Q103" i="1"/>
  <c r="Y103" i="1"/>
  <c r="H103" i="1"/>
  <c r="Z103" i="1"/>
  <c r="I103" i="1"/>
  <c r="S103" i="1"/>
  <c r="AA103" i="1"/>
  <c r="AB103" i="1"/>
  <c r="U103" i="1"/>
  <c r="E103" i="1"/>
  <c r="O103" i="1"/>
  <c r="W103" i="1"/>
  <c r="H92" i="1"/>
  <c r="AB92" i="1"/>
  <c r="X92" i="1"/>
  <c r="I92" i="1"/>
  <c r="W92" i="1"/>
  <c r="Y92" i="1"/>
  <c r="O92" i="1"/>
  <c r="Z92" i="1"/>
  <c r="Q92" i="1"/>
  <c r="AA92" i="1"/>
  <c r="E92" i="1"/>
  <c r="S92" i="1"/>
  <c r="AC83" i="1"/>
  <c r="M77" i="1"/>
  <c r="L77" i="1"/>
  <c r="E108" i="1"/>
  <c r="O108" i="1"/>
  <c r="W108" i="1"/>
  <c r="X108" i="1"/>
  <c r="G108" i="1"/>
  <c r="Q108" i="1"/>
  <c r="Y108" i="1"/>
  <c r="H108" i="1"/>
  <c r="Z108" i="1"/>
  <c r="I108" i="1"/>
  <c r="S108" i="1"/>
  <c r="AA108" i="1"/>
  <c r="U108" i="1"/>
  <c r="G107" i="1"/>
  <c r="Q107" i="1"/>
  <c r="AC107" i="1" s="1"/>
  <c r="Y107" i="1"/>
  <c r="H107" i="1"/>
  <c r="Z107" i="1"/>
  <c r="I107" i="1"/>
  <c r="S107" i="1"/>
  <c r="AA107" i="1"/>
  <c r="AB107" i="1"/>
  <c r="U107" i="1"/>
  <c r="E107" i="1"/>
  <c r="O107" i="1"/>
  <c r="W107" i="1"/>
  <c r="AB104" i="1"/>
  <c r="X103" i="1"/>
  <c r="G111" i="1"/>
  <c r="Q111" i="1"/>
  <c r="Y111" i="1"/>
  <c r="H111" i="1"/>
  <c r="Z111" i="1"/>
  <c r="I111" i="1"/>
  <c r="S111" i="1"/>
  <c r="AA111" i="1"/>
  <c r="AB111" i="1"/>
  <c r="U111" i="1"/>
  <c r="E111" i="1"/>
  <c r="O111" i="1"/>
  <c r="W111" i="1"/>
  <c r="AB112" i="1"/>
  <c r="X111" i="1"/>
  <c r="AC85" i="1"/>
  <c r="E100" i="1"/>
  <c r="O100" i="1"/>
  <c r="W100" i="1"/>
  <c r="X100" i="1"/>
  <c r="G100" i="1"/>
  <c r="Q100" i="1"/>
  <c r="Y100" i="1"/>
  <c r="H100" i="1"/>
  <c r="Z100" i="1"/>
  <c r="I100" i="1"/>
  <c r="S100" i="1"/>
  <c r="AA100" i="1"/>
  <c r="U100" i="1"/>
  <c r="G99" i="1"/>
  <c r="Q99" i="1"/>
  <c r="Y99" i="1"/>
  <c r="H99" i="1"/>
  <c r="Z99" i="1"/>
  <c r="I99" i="1"/>
  <c r="S99" i="1"/>
  <c r="AA99" i="1"/>
  <c r="AB99" i="1"/>
  <c r="U99" i="1"/>
  <c r="E99" i="1"/>
  <c r="O99" i="1"/>
  <c r="W99" i="1"/>
  <c r="M90" i="1"/>
  <c r="L90" i="1"/>
  <c r="H88" i="1"/>
  <c r="Z88" i="1"/>
  <c r="I88" i="1"/>
  <c r="S88" i="1"/>
  <c r="AA88" i="1"/>
  <c r="AB88" i="1"/>
  <c r="U88" i="1"/>
  <c r="X88" i="1"/>
  <c r="E88" i="1"/>
  <c r="G88" i="1"/>
  <c r="O88" i="1"/>
  <c r="Q88" i="1"/>
  <c r="W88" i="1"/>
  <c r="Y80" i="1"/>
  <c r="E112" i="1"/>
  <c r="O112" i="1"/>
  <c r="W112" i="1"/>
  <c r="X112" i="1"/>
  <c r="G112" i="1"/>
  <c r="Q112" i="1"/>
  <c r="Y112" i="1"/>
  <c r="H112" i="1"/>
  <c r="Z112" i="1"/>
  <c r="I112" i="1"/>
  <c r="S112" i="1"/>
  <c r="AA112" i="1"/>
  <c r="U112" i="1"/>
  <c r="AC112" i="1"/>
  <c r="AB108" i="1"/>
  <c r="X107" i="1"/>
  <c r="M84" i="1"/>
  <c r="G80" i="1"/>
  <c r="X94" i="1"/>
  <c r="AB94" i="1"/>
  <c r="M85" i="1"/>
  <c r="AC75" i="1"/>
  <c r="Y113" i="1"/>
  <c r="Q113" i="1"/>
  <c r="G113" i="1"/>
  <c r="O110" i="1"/>
  <c r="E110" i="1"/>
  <c r="Y109" i="1"/>
  <c r="Q109" i="1"/>
  <c r="AC109" i="1" s="1"/>
  <c r="G109" i="1"/>
  <c r="W106" i="1"/>
  <c r="O106" i="1"/>
  <c r="E106" i="1"/>
  <c r="Y105" i="1"/>
  <c r="Q105" i="1"/>
  <c r="G105" i="1"/>
  <c r="W102" i="1"/>
  <c r="O102" i="1"/>
  <c r="E102" i="1"/>
  <c r="Y101" i="1"/>
  <c r="Q101" i="1"/>
  <c r="G101" i="1"/>
  <c r="W98" i="1"/>
  <c r="O98" i="1"/>
  <c r="E98" i="1"/>
  <c r="U96" i="1"/>
  <c r="H96" i="1"/>
  <c r="Y94" i="1"/>
  <c r="G84" i="1"/>
  <c r="M76" i="1"/>
  <c r="M69" i="1"/>
  <c r="X113" i="1"/>
  <c r="X109" i="1"/>
  <c r="X105" i="1"/>
  <c r="X101" i="1"/>
  <c r="W94" i="1"/>
  <c r="AC69" i="1"/>
  <c r="I94" i="1"/>
  <c r="L85" i="1"/>
  <c r="H84" i="1"/>
  <c r="Z84" i="1"/>
  <c r="I84" i="1"/>
  <c r="S84" i="1"/>
  <c r="AA84" i="1"/>
  <c r="AB84" i="1"/>
  <c r="U84" i="1"/>
  <c r="X84" i="1"/>
  <c r="L68" i="1"/>
  <c r="L63" i="1"/>
  <c r="M63" i="1"/>
  <c r="M113" i="1"/>
  <c r="M105" i="1"/>
  <c r="M101" i="1"/>
  <c r="AB96" i="1"/>
  <c r="X96" i="1"/>
  <c r="U94" i="1"/>
  <c r="H94" i="1"/>
  <c r="W84" i="1"/>
  <c r="M81" i="1"/>
  <c r="H76" i="1"/>
  <c r="Z76" i="1"/>
  <c r="I76" i="1"/>
  <c r="S76" i="1"/>
  <c r="AA76" i="1"/>
  <c r="AB76" i="1"/>
  <c r="U76" i="1"/>
  <c r="X76" i="1"/>
  <c r="M73" i="1"/>
  <c r="AA106" i="1"/>
  <c r="S106" i="1"/>
  <c r="AA102" i="1"/>
  <c r="S102" i="1"/>
  <c r="AA98" i="1"/>
  <c r="S98" i="1"/>
  <c r="AC97" i="1"/>
  <c r="Z96" i="1"/>
  <c r="O96" i="1"/>
  <c r="S94" i="1"/>
  <c r="G94" i="1"/>
  <c r="W76" i="1"/>
  <c r="L69" i="1"/>
  <c r="M64" i="1"/>
  <c r="AB90" i="1"/>
  <c r="AB86" i="1"/>
  <c r="AB82" i="1"/>
  <c r="AB78" i="1"/>
  <c r="AB74" i="1"/>
  <c r="X72" i="1"/>
  <c r="Z71" i="1"/>
  <c r="AB70" i="1"/>
  <c r="X68" i="1"/>
  <c r="Z67" i="1"/>
  <c r="AB66" i="1"/>
  <c r="X64" i="1"/>
  <c r="Z63" i="1"/>
  <c r="H63" i="1"/>
  <c r="U72" i="1"/>
  <c r="AC72" i="1" s="1"/>
  <c r="U68" i="1"/>
  <c r="O63" i="1"/>
  <c r="X90" i="1"/>
  <c r="X86" i="1"/>
  <c r="X82" i="1"/>
  <c r="X78" i="1"/>
  <c r="X74" i="1"/>
  <c r="AB72" i="1"/>
  <c r="X70" i="1"/>
  <c r="AB68" i="1"/>
  <c r="X66" i="1"/>
  <c r="AB64" i="1"/>
  <c r="AA72" i="1"/>
  <c r="S72" i="1"/>
  <c r="I72" i="1"/>
  <c r="S68" i="1"/>
  <c r="I68" i="1"/>
  <c r="Z72" i="1"/>
  <c r="Z68" i="1"/>
  <c r="V37" i="79"/>
  <c r="Q121" i="58"/>
  <c r="M38" i="79"/>
  <c r="Z33" i="79"/>
  <c r="AH45" i="79"/>
  <c r="AH42" i="79"/>
  <c r="I33" i="79"/>
  <c r="I38" i="79"/>
  <c r="S27" i="79"/>
  <c r="AI50" i="79"/>
  <c r="M32" i="79"/>
  <c r="I36" i="79"/>
  <c r="I32" i="79"/>
  <c r="S38" i="79"/>
  <c r="P25" i="48"/>
  <c r="AI51" i="79"/>
  <c r="X122" i="58"/>
  <c r="I35" i="79"/>
  <c r="AH44" i="79"/>
  <c r="S28" i="79"/>
  <c r="M28" i="79"/>
  <c r="Z30" i="79"/>
  <c r="Z34" i="79"/>
  <c r="AH52" i="79"/>
  <c r="S36" i="79"/>
  <c r="AG44" i="79"/>
  <c r="AG41" i="79"/>
  <c r="V31" i="79"/>
  <c r="S29" i="79"/>
  <c r="I34" i="79"/>
  <c r="V33" i="79"/>
  <c r="I37" i="79"/>
  <c r="Z37" i="79"/>
  <c r="AG50" i="79"/>
  <c r="AH53" i="79"/>
  <c r="S35" i="79"/>
  <c r="M41" i="2"/>
  <c r="AI45" i="79"/>
  <c r="AH48" i="79"/>
  <c r="M36" i="79"/>
  <c r="V27" i="79"/>
  <c r="S26" i="79"/>
  <c r="K25" i="48"/>
  <c r="AG48" i="79"/>
  <c r="AI47" i="79"/>
  <c r="AI46" i="79"/>
  <c r="AI43" i="79"/>
  <c r="V35" i="79"/>
  <c r="P32" i="79"/>
  <c r="S31" i="79"/>
  <c r="S30" i="79"/>
  <c r="M29" i="79"/>
  <c r="I31" i="79"/>
  <c r="P36" i="79"/>
  <c r="S34" i="79"/>
  <c r="I25" i="48"/>
  <c r="V36" i="79"/>
  <c r="V32" i="79"/>
  <c r="Z28" i="79"/>
  <c r="Z27" i="79"/>
  <c r="Z26" i="79"/>
  <c r="M46" i="58"/>
  <c r="U46" i="58"/>
  <c r="AH47" i="79"/>
  <c r="Z29" i="79"/>
  <c r="Z38" i="79"/>
  <c r="Z36" i="79"/>
  <c r="S46" i="58"/>
  <c r="AG53" i="79"/>
  <c r="AG51" i="79"/>
  <c r="AH46" i="79"/>
  <c r="V28" i="79"/>
  <c r="V26" i="79"/>
  <c r="AI52" i="79"/>
  <c r="V29" i="79"/>
  <c r="K46" i="58"/>
  <c r="X121" i="58"/>
  <c r="Q122" i="58"/>
  <c r="Q83" i="58"/>
  <c r="X83" i="58"/>
  <c r="U83" i="58"/>
  <c r="X84" i="58"/>
  <c r="Q84" i="58"/>
  <c r="O84" i="58"/>
  <c r="U84" i="58"/>
  <c r="S37" i="79"/>
  <c r="N25" i="48"/>
  <c r="AI53" i="79"/>
  <c r="AG49" i="79"/>
  <c r="AG43" i="79"/>
  <c r="V38" i="79"/>
  <c r="P37" i="79"/>
  <c r="M34" i="79"/>
  <c r="S33" i="79"/>
  <c r="M30" i="79"/>
  <c r="M27" i="79"/>
  <c r="AI44" i="79"/>
  <c r="P33" i="79"/>
  <c r="AI42" i="79"/>
  <c r="AH50" i="79"/>
  <c r="M37" i="79"/>
  <c r="P35" i="79"/>
  <c r="P31" i="79"/>
  <c r="AG52" i="79"/>
  <c r="AH41" i="79"/>
  <c r="P38" i="79"/>
  <c r="Z35" i="79"/>
  <c r="V34" i="79"/>
  <c r="M33" i="79"/>
  <c r="Z31" i="79"/>
  <c r="V30" i="79"/>
  <c r="O34" i="79"/>
  <c r="Z32" i="79"/>
  <c r="AH49" i="79"/>
  <c r="AG46" i="79"/>
  <c r="AG45" i="79"/>
  <c r="AG42" i="79"/>
  <c r="M35" i="79"/>
  <c r="S32" i="79"/>
  <c r="M31" i="79"/>
  <c r="M26" i="79"/>
  <c r="AG47" i="79"/>
  <c r="G25" i="48"/>
  <c r="AI48" i="79"/>
  <c r="AI49" i="79"/>
  <c r="AI41" i="79"/>
  <c r="AH51" i="79"/>
  <c r="AH43" i="79"/>
  <c r="AH31" i="79"/>
  <c r="AI34" i="79"/>
  <c r="AG32" i="79"/>
  <c r="AH33" i="79"/>
  <c r="AI33" i="79"/>
  <c r="P22" i="79"/>
  <c r="AI35" i="79"/>
  <c r="AG38" i="79"/>
  <c r="AI38" i="79"/>
  <c r="AG35" i="79"/>
  <c r="AG31" i="79"/>
  <c r="AI37" i="79"/>
  <c r="P17" i="79"/>
  <c r="AG33" i="79"/>
  <c r="AI31" i="79"/>
  <c r="AH37" i="79"/>
  <c r="AI36" i="79"/>
  <c r="AH38" i="79"/>
  <c r="AG36" i="79"/>
  <c r="AI32" i="79"/>
  <c r="AH32" i="79"/>
  <c r="AH35" i="79"/>
  <c r="AH34" i="79"/>
  <c r="P18" i="79"/>
  <c r="AI15" i="79"/>
  <c r="AG37" i="79"/>
  <c r="AH36" i="79"/>
  <c r="AG34" i="79"/>
  <c r="AH22" i="79"/>
  <c r="AG16" i="79"/>
  <c r="O21" i="79"/>
  <c r="AB43" i="48"/>
  <c r="O15" i="79"/>
  <c r="AI20" i="79"/>
  <c r="AI22" i="79"/>
  <c r="P20" i="79"/>
  <c r="O16" i="79"/>
  <c r="Y71" i="16"/>
  <c r="L45" i="48"/>
  <c r="AG22" i="79"/>
  <c r="AI18" i="79"/>
  <c r="AB25" i="48"/>
  <c r="AB45" i="48"/>
  <c r="AA45" i="48"/>
  <c r="AA43" i="48"/>
  <c r="AG15" i="79"/>
  <c r="AG19" i="79"/>
  <c r="P19" i="79"/>
  <c r="P23" i="79"/>
  <c r="AH16" i="79"/>
  <c r="Z27" i="48"/>
  <c r="Z45" i="48"/>
  <c r="AG20" i="79"/>
  <c r="AG18" i="79"/>
  <c r="M20" i="79"/>
  <c r="AI19" i="79"/>
  <c r="AI17" i="79"/>
  <c r="AG23" i="79"/>
  <c r="AI23" i="79"/>
  <c r="AH20" i="79"/>
  <c r="AG17" i="79"/>
  <c r="AI16" i="79"/>
  <c r="AH18" i="79"/>
  <c r="AG21" i="79"/>
  <c r="AI21" i="79"/>
  <c r="AH23" i="79"/>
  <c r="AH21" i="79"/>
  <c r="AH19" i="79"/>
  <c r="AH17" i="79"/>
  <c r="AH15" i="79"/>
  <c r="Z43" i="48"/>
  <c r="P45" i="48"/>
  <c r="L27" i="48"/>
  <c r="AA25" i="48"/>
  <c r="L43" i="48"/>
  <c r="Z25" i="48"/>
  <c r="G27" i="48"/>
  <c r="AB27" i="48"/>
  <c r="AA27" i="48"/>
  <c r="D27" i="48"/>
  <c r="Y44" i="16"/>
  <c r="Y72" i="16"/>
  <c r="Z71" i="16"/>
  <c r="Y43" i="16"/>
  <c r="Z43" i="16"/>
  <c r="Y74" i="16"/>
  <c r="Z74" i="16"/>
  <c r="Z35" i="2"/>
  <c r="Y73" i="16"/>
  <c r="Z73" i="16"/>
  <c r="Z72" i="16"/>
  <c r="Z44" i="16"/>
  <c r="AG35" i="2"/>
  <c r="AD35" i="2"/>
  <c r="L65" i="1" l="1"/>
  <c r="AC65" i="1"/>
  <c r="AC81" i="1"/>
  <c r="AC87" i="1"/>
  <c r="AC111" i="1"/>
  <c r="L75" i="1"/>
  <c r="M89" i="1"/>
  <c r="AC84" i="1"/>
  <c r="AC108" i="1"/>
  <c r="AC64" i="1"/>
  <c r="L64" i="1"/>
  <c r="M93" i="1"/>
  <c r="L93" i="1"/>
  <c r="M109" i="1"/>
  <c r="AC66" i="1"/>
  <c r="M72" i="1"/>
  <c r="AC82" i="1"/>
  <c r="AC98" i="1"/>
  <c r="L97" i="1"/>
  <c r="AC94" i="1"/>
  <c r="AC103" i="1"/>
  <c r="AC100" i="1"/>
  <c r="AC92" i="1"/>
  <c r="M71" i="1"/>
  <c r="L71" i="1"/>
  <c r="L96" i="1"/>
  <c r="M96" i="1"/>
  <c r="M79" i="1"/>
  <c r="L79" i="1"/>
  <c r="AC91" i="1"/>
  <c r="AC95" i="1"/>
  <c r="AC99" i="1"/>
  <c r="AC104" i="1"/>
  <c r="M114" i="1"/>
  <c r="L114" i="1"/>
  <c r="M70" i="1"/>
  <c r="L70" i="1"/>
  <c r="M95" i="1"/>
  <c r="L95" i="1"/>
  <c r="AC105" i="1"/>
  <c r="M67" i="1"/>
  <c r="L67" i="1"/>
  <c r="AC90" i="1"/>
  <c r="L103" i="1"/>
  <c r="M103" i="1"/>
  <c r="L112" i="1"/>
  <c r="M112" i="1"/>
  <c r="L106" i="1"/>
  <c r="M106" i="1"/>
  <c r="L102" i="1"/>
  <c r="M102" i="1"/>
  <c r="AC68" i="1"/>
  <c r="L98" i="1"/>
  <c r="M98" i="1"/>
  <c r="L107" i="1"/>
  <c r="M107" i="1"/>
  <c r="L88" i="1"/>
  <c r="M88" i="1"/>
  <c r="AC101" i="1"/>
  <c r="AC76" i="1"/>
  <c r="AC88" i="1"/>
  <c r="L100" i="1"/>
  <c r="M100" i="1"/>
  <c r="L92" i="1"/>
  <c r="M92" i="1"/>
  <c r="L80" i="1"/>
  <c r="M80" i="1"/>
  <c r="AC80" i="1"/>
  <c r="L110" i="1"/>
  <c r="M110" i="1"/>
  <c r="L99" i="1"/>
  <c r="M99" i="1"/>
  <c r="L111" i="1"/>
  <c r="M111" i="1"/>
  <c r="AC96" i="1"/>
  <c r="L108" i="1"/>
  <c r="M108" i="1"/>
  <c r="L104" i="1"/>
  <c r="M104" i="1"/>
  <c r="J11" i="46"/>
  <c r="L11" i="46"/>
  <c r="J12" i="46"/>
  <c r="L12" i="46"/>
  <c r="J13" i="46"/>
  <c r="L13" i="46"/>
  <c r="J14" i="46"/>
  <c r="L14" i="46"/>
  <c r="J15" i="46"/>
  <c r="L15" i="46"/>
  <c r="J16" i="46"/>
  <c r="L16" i="46"/>
  <c r="J17" i="46"/>
  <c r="L17" i="46"/>
  <c r="J18" i="46"/>
  <c r="L18" i="46"/>
  <c r="J19" i="46"/>
  <c r="L19" i="46"/>
  <c r="J20" i="46"/>
  <c r="L20" i="46"/>
  <c r="J21" i="46"/>
  <c r="L21" i="46"/>
  <c r="J22" i="46"/>
  <c r="L22" i="46"/>
  <c r="J23" i="46"/>
  <c r="L23" i="46"/>
  <c r="J24" i="46"/>
  <c r="L24" i="46"/>
  <c r="J25" i="46"/>
  <c r="L25" i="46"/>
  <c r="J26" i="46"/>
  <c r="L26" i="46"/>
  <c r="J27" i="46"/>
  <c r="L27" i="46"/>
  <c r="J28" i="46"/>
  <c r="L28" i="46"/>
  <c r="J29" i="46"/>
  <c r="L29" i="46"/>
  <c r="J30" i="46"/>
  <c r="L30" i="46"/>
  <c r="J31" i="46"/>
  <c r="L31" i="46"/>
  <c r="J32" i="46"/>
  <c r="L32" i="46"/>
  <c r="J33" i="46"/>
  <c r="L33" i="46"/>
  <c r="J34" i="46"/>
  <c r="L34" i="46"/>
  <c r="J35" i="46"/>
  <c r="L35" i="46"/>
  <c r="J36" i="46"/>
  <c r="L36" i="46"/>
  <c r="H4" i="64" l="1"/>
  <c r="B119" i="58" l="1"/>
  <c r="C119" i="58" s="1"/>
  <c r="D119" i="58"/>
  <c r="E119" i="58"/>
  <c r="G119" i="58"/>
  <c r="O119" i="58" s="1"/>
  <c r="I119" i="58"/>
  <c r="K119" i="58"/>
  <c r="S119" i="58"/>
  <c r="U119" i="58"/>
  <c r="M119" i="58"/>
  <c r="W119" i="58"/>
  <c r="Z119" i="58"/>
  <c r="AA119" i="58"/>
  <c r="AB119" i="58"/>
  <c r="AC119" i="58"/>
  <c r="AD119" i="58"/>
  <c r="AE119" i="58"/>
  <c r="B82" i="58"/>
  <c r="C82" i="58" s="1"/>
  <c r="D82" i="58"/>
  <c r="E82" i="58"/>
  <c r="G82" i="58"/>
  <c r="U82" i="58" s="1"/>
  <c r="I82" i="58"/>
  <c r="K82" i="58"/>
  <c r="S82" i="58"/>
  <c r="M82" i="58"/>
  <c r="W82" i="58"/>
  <c r="Z82" i="58"/>
  <c r="AA82" i="58"/>
  <c r="AB82" i="58"/>
  <c r="AC82" i="58"/>
  <c r="AD82" i="58"/>
  <c r="AE82" i="58"/>
  <c r="B46" i="58"/>
  <c r="C46" i="58" s="1"/>
  <c r="D46" i="58"/>
  <c r="E46" i="58"/>
  <c r="F46" i="58" s="1"/>
  <c r="Z46" i="58"/>
  <c r="AA46" i="58"/>
  <c r="AB46" i="58"/>
  <c r="AC46" i="58"/>
  <c r="AD46" i="58"/>
  <c r="AE46" i="58"/>
  <c r="X119" i="58" l="1"/>
  <c r="Q119" i="58"/>
  <c r="O46" i="58"/>
  <c r="O82" i="58"/>
  <c r="Q82" i="58"/>
  <c r="X82" i="58"/>
  <c r="Q46" i="58"/>
  <c r="W46" i="58"/>
  <c r="B38" i="46"/>
  <c r="C38" i="46"/>
  <c r="D38" i="46"/>
  <c r="E38" i="46" s="1"/>
  <c r="F38" i="46"/>
  <c r="G38" i="46"/>
  <c r="O38" i="46" s="1"/>
  <c r="J38" i="46"/>
  <c r="L38" i="46"/>
  <c r="M38" i="46"/>
  <c r="Q38" i="46"/>
  <c r="S38" i="46"/>
  <c r="U38" i="46"/>
  <c r="V38" i="46"/>
  <c r="W38" i="46"/>
  <c r="X38" i="46"/>
  <c r="Y38" i="46"/>
  <c r="Z38" i="46"/>
  <c r="AA38" i="46"/>
  <c r="AB38" i="46"/>
  <c r="B39" i="46"/>
  <c r="C39" i="46"/>
  <c r="D39" i="46"/>
  <c r="E39" i="46" s="1"/>
  <c r="F39" i="46"/>
  <c r="G39" i="46"/>
  <c r="O39" i="46" s="1"/>
  <c r="J39" i="46"/>
  <c r="K11" i="46" s="1"/>
  <c r="L39" i="46"/>
  <c r="M39" i="46"/>
  <c r="Q39" i="46"/>
  <c r="S39" i="46"/>
  <c r="U39" i="46"/>
  <c r="V39" i="46"/>
  <c r="W39" i="46"/>
  <c r="X39" i="46"/>
  <c r="Y39" i="46"/>
  <c r="Z39" i="46"/>
  <c r="AA39" i="46"/>
  <c r="AB39" i="46"/>
  <c r="B40" i="46"/>
  <c r="C40" i="46"/>
  <c r="D40" i="46"/>
  <c r="E40" i="46" s="1"/>
  <c r="F40" i="46"/>
  <c r="G40" i="46"/>
  <c r="O40" i="46" s="1"/>
  <c r="J40" i="46"/>
  <c r="K12" i="46" s="1"/>
  <c r="L40" i="46"/>
  <c r="M40" i="46"/>
  <c r="Q40" i="46"/>
  <c r="S40" i="46"/>
  <c r="U40" i="46"/>
  <c r="V40" i="46"/>
  <c r="W40" i="46"/>
  <c r="X40" i="46"/>
  <c r="Y40" i="46"/>
  <c r="Z40" i="46"/>
  <c r="AA40" i="46"/>
  <c r="AB40" i="46"/>
  <c r="B41" i="46"/>
  <c r="C41" i="46"/>
  <c r="D41" i="46"/>
  <c r="E41" i="46" s="1"/>
  <c r="F41" i="46"/>
  <c r="G41" i="46"/>
  <c r="O41" i="46" s="1"/>
  <c r="J41" i="46"/>
  <c r="K13" i="46" s="1"/>
  <c r="L41" i="46"/>
  <c r="M41" i="46"/>
  <c r="Q41" i="46"/>
  <c r="S41" i="46"/>
  <c r="U41" i="46"/>
  <c r="V41" i="46"/>
  <c r="W41" i="46"/>
  <c r="X41" i="46"/>
  <c r="Y41" i="46"/>
  <c r="Z41" i="46"/>
  <c r="AA41" i="46"/>
  <c r="AB41" i="46"/>
  <c r="B42" i="46"/>
  <c r="C42" i="46"/>
  <c r="D42" i="46"/>
  <c r="E42" i="46" s="1"/>
  <c r="F42" i="46"/>
  <c r="G42" i="46"/>
  <c r="O42" i="46" s="1"/>
  <c r="J42" i="46"/>
  <c r="K14" i="46" s="1"/>
  <c r="L42" i="46"/>
  <c r="M42" i="46"/>
  <c r="Q42" i="46"/>
  <c r="S42" i="46"/>
  <c r="U42" i="46"/>
  <c r="V42" i="46"/>
  <c r="W42" i="46"/>
  <c r="X42" i="46"/>
  <c r="Y42" i="46"/>
  <c r="Z42" i="46"/>
  <c r="AA42" i="46"/>
  <c r="AB42" i="46"/>
  <c r="B43" i="46"/>
  <c r="C43" i="46"/>
  <c r="D43" i="46"/>
  <c r="E43" i="46" s="1"/>
  <c r="F43" i="46"/>
  <c r="G43" i="46"/>
  <c r="O43" i="46" s="1"/>
  <c r="J43" i="46"/>
  <c r="K15" i="46" s="1"/>
  <c r="L43" i="46"/>
  <c r="M43" i="46"/>
  <c r="Q43" i="46"/>
  <c r="S43" i="46"/>
  <c r="U43" i="46"/>
  <c r="V43" i="46"/>
  <c r="W43" i="46"/>
  <c r="X43" i="46"/>
  <c r="Y43" i="46"/>
  <c r="Z43" i="46"/>
  <c r="AA43" i="46"/>
  <c r="AB43" i="46"/>
  <c r="B44" i="46"/>
  <c r="C44" i="46"/>
  <c r="D44" i="46"/>
  <c r="E44" i="46" s="1"/>
  <c r="F44" i="46"/>
  <c r="G44" i="46"/>
  <c r="O44" i="46" s="1"/>
  <c r="J44" i="46"/>
  <c r="K16" i="46" s="1"/>
  <c r="L44" i="46"/>
  <c r="M44" i="46"/>
  <c r="Q44" i="46"/>
  <c r="S44" i="46"/>
  <c r="U44" i="46"/>
  <c r="V44" i="46"/>
  <c r="W44" i="46"/>
  <c r="X44" i="46"/>
  <c r="Y44" i="46"/>
  <c r="Z44" i="46"/>
  <c r="AA44" i="46"/>
  <c r="AB44" i="46"/>
  <c r="B10" i="46"/>
  <c r="C10" i="46"/>
  <c r="D10" i="46"/>
  <c r="E10" i="46" s="1"/>
  <c r="F10" i="46"/>
  <c r="G10" i="46"/>
  <c r="J10" i="46"/>
  <c r="L10" i="46"/>
  <c r="U10" i="46"/>
  <c r="V10" i="46"/>
  <c r="W10" i="46"/>
  <c r="X10" i="46"/>
  <c r="Y10" i="46"/>
  <c r="Z10" i="46"/>
  <c r="AA10" i="46"/>
  <c r="AB10" i="46"/>
  <c r="B11" i="46"/>
  <c r="C11" i="46"/>
  <c r="D11" i="46"/>
  <c r="E11" i="46" s="1"/>
  <c r="F11" i="46"/>
  <c r="G11" i="46"/>
  <c r="U11" i="46"/>
  <c r="V11" i="46"/>
  <c r="W11" i="46"/>
  <c r="X11" i="46"/>
  <c r="Y11" i="46"/>
  <c r="Z11" i="46"/>
  <c r="AA11" i="46"/>
  <c r="AB11" i="46"/>
  <c r="B69" i="16"/>
  <c r="C69" i="16"/>
  <c r="E69" i="16"/>
  <c r="F69" i="16"/>
  <c r="G69" i="16"/>
  <c r="H69" i="16"/>
  <c r="I69" i="16"/>
  <c r="N69" i="16"/>
  <c r="O69" i="16"/>
  <c r="Q69" i="16"/>
  <c r="R69" i="16"/>
  <c r="S69" i="16"/>
  <c r="T69" i="16"/>
  <c r="U69" i="16"/>
  <c r="V69" i="16"/>
  <c r="W69" i="16"/>
  <c r="X69" i="16"/>
  <c r="B70" i="16"/>
  <c r="C70" i="16"/>
  <c r="E70" i="16"/>
  <c r="F70" i="16"/>
  <c r="G70" i="16"/>
  <c r="H70" i="16"/>
  <c r="I70" i="16"/>
  <c r="N70" i="16"/>
  <c r="O70" i="16"/>
  <c r="Q70" i="16"/>
  <c r="R70" i="16"/>
  <c r="S70" i="16"/>
  <c r="T70" i="16"/>
  <c r="U70" i="16"/>
  <c r="V70" i="16"/>
  <c r="W70" i="16"/>
  <c r="X70" i="16"/>
  <c r="B42" i="16"/>
  <c r="C42" i="16"/>
  <c r="E42" i="16"/>
  <c r="F42" i="16"/>
  <c r="G42" i="16"/>
  <c r="H42" i="16"/>
  <c r="I42" i="16"/>
  <c r="N42" i="16"/>
  <c r="O42" i="16"/>
  <c r="Q42" i="16"/>
  <c r="R42" i="16"/>
  <c r="S42" i="16"/>
  <c r="T42" i="16"/>
  <c r="U42" i="16"/>
  <c r="V42" i="16"/>
  <c r="W42" i="16"/>
  <c r="X42" i="16"/>
  <c r="K42" i="16"/>
  <c r="L42" i="16"/>
  <c r="Y46" i="58" l="1"/>
  <c r="H11" i="46"/>
  <c r="AE38" i="46"/>
  <c r="M11" i="46"/>
  <c r="N11" i="46" s="1"/>
  <c r="Q11" i="46"/>
  <c r="R11" i="46" s="1"/>
  <c r="S11" i="46"/>
  <c r="T11" i="46" s="1"/>
  <c r="AD43" i="46"/>
  <c r="H10" i="46"/>
  <c r="X46" i="58"/>
  <c r="AC43" i="46"/>
  <c r="K10" i="46"/>
  <c r="P44" i="46"/>
  <c r="AC42" i="46"/>
  <c r="Y70" i="16"/>
  <c r="Z69" i="16"/>
  <c r="AC41" i="46"/>
  <c r="AE40" i="46"/>
  <c r="Y69" i="16"/>
  <c r="AE39" i="46"/>
  <c r="AD42" i="46"/>
  <c r="AD39" i="46"/>
  <c r="AD44" i="46"/>
  <c r="P41" i="46"/>
  <c r="AC44" i="46"/>
  <c r="AD40" i="46"/>
  <c r="AD38" i="46"/>
  <c r="AC40" i="46"/>
  <c r="AC39" i="46"/>
  <c r="AC38" i="46"/>
  <c r="P40" i="46"/>
  <c r="P39" i="46"/>
  <c r="P38" i="46"/>
  <c r="P42" i="46"/>
  <c r="AD41" i="46"/>
  <c r="P43" i="46"/>
  <c r="AE44" i="46"/>
  <c r="AE43" i="46"/>
  <c r="AE42" i="46"/>
  <c r="AE41" i="46"/>
  <c r="AE10" i="46"/>
  <c r="P10" i="46"/>
  <c r="S10" i="46"/>
  <c r="T10" i="46" s="1"/>
  <c r="P11" i="46"/>
  <c r="O10" i="46"/>
  <c r="Q10" i="46"/>
  <c r="R10" i="46" s="1"/>
  <c r="O11" i="46"/>
  <c r="M10" i="46"/>
  <c r="N10" i="46" s="1"/>
  <c r="AE11" i="46"/>
  <c r="Y42" i="16"/>
  <c r="Z70" i="16"/>
  <c r="Z42" i="16"/>
  <c r="A34" i="2"/>
  <c r="B34" i="2"/>
  <c r="G34" i="2"/>
  <c r="H35" i="2" s="1"/>
  <c r="M34" i="2"/>
  <c r="N35" i="2" s="1"/>
  <c r="Q34" i="2"/>
  <c r="R35" i="2" s="1"/>
  <c r="S34" i="2"/>
  <c r="T35" i="2" s="1"/>
  <c r="U34" i="2"/>
  <c r="V35" i="2" s="1"/>
  <c r="W34" i="2"/>
  <c r="Y34" i="2"/>
  <c r="J34" i="2"/>
  <c r="K34" i="2"/>
  <c r="AA34" i="2"/>
  <c r="AB34" i="2"/>
  <c r="AF34" i="2"/>
  <c r="A36" i="2"/>
  <c r="B36" i="2"/>
  <c r="G36" i="2"/>
  <c r="M36" i="2"/>
  <c r="Q36" i="2"/>
  <c r="S36" i="2"/>
  <c r="U36" i="2"/>
  <c r="T271" i="72" s="1"/>
  <c r="W36" i="2"/>
  <c r="Y36" i="2"/>
  <c r="J36" i="2"/>
  <c r="K36" i="2"/>
  <c r="AA36" i="2"/>
  <c r="AB36" i="2"/>
  <c r="AF36" i="2"/>
  <c r="C35" i="2" l="1"/>
  <c r="E35" i="2"/>
  <c r="AG34" i="2"/>
  <c r="AH35" i="2" s="1"/>
  <c r="AD34" i="2"/>
  <c r="R36" i="2"/>
  <c r="V36" i="2"/>
  <c r="T36" i="2"/>
  <c r="Z36" i="2"/>
  <c r="AD36" i="2"/>
  <c r="E36" i="2"/>
  <c r="Z34" i="2"/>
  <c r="AG36" i="2"/>
  <c r="C36" i="2"/>
  <c r="AD11" i="46"/>
  <c r="AC11" i="46"/>
  <c r="N36" i="2"/>
  <c r="H36" i="2"/>
  <c r="AD10" i="46"/>
  <c r="AC10" i="46"/>
  <c r="U2" i="64"/>
  <c r="AH36" i="2" l="1"/>
  <c r="A39" i="46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F16" i="46" l="1"/>
  <c r="G16" i="46"/>
  <c r="H16" i="46" s="1"/>
  <c r="U16" i="46"/>
  <c r="V16" i="46"/>
  <c r="W16" i="46"/>
  <c r="X16" i="46"/>
  <c r="Y16" i="46"/>
  <c r="Z16" i="46"/>
  <c r="AA16" i="46"/>
  <c r="AB16" i="46"/>
  <c r="B36" i="46"/>
  <c r="C36" i="46"/>
  <c r="D36" i="46"/>
  <c r="E36" i="46" s="1"/>
  <c r="F36" i="46"/>
  <c r="G36" i="46"/>
  <c r="U36" i="46"/>
  <c r="V36" i="46"/>
  <c r="W36" i="46"/>
  <c r="X36" i="46"/>
  <c r="Y36" i="46"/>
  <c r="Z36" i="46"/>
  <c r="AA36" i="46"/>
  <c r="AB36" i="46"/>
  <c r="S16" i="46" l="1"/>
  <c r="T16" i="46" s="1"/>
  <c r="Q16" i="46"/>
  <c r="R16" i="46" s="1"/>
  <c r="M16" i="46"/>
  <c r="N16" i="46" s="1"/>
  <c r="M36" i="46"/>
  <c r="Q36" i="46"/>
  <c r="S36" i="46"/>
  <c r="P16" i="46"/>
  <c r="AE36" i="46"/>
  <c r="AE16" i="46"/>
  <c r="O36" i="46"/>
  <c r="P36" i="46"/>
  <c r="O16" i="46"/>
  <c r="B67" i="16"/>
  <c r="C67" i="16"/>
  <c r="E67" i="16"/>
  <c r="F67" i="16"/>
  <c r="G67" i="16"/>
  <c r="H67" i="16"/>
  <c r="I67" i="16"/>
  <c r="N67" i="16"/>
  <c r="O67" i="16"/>
  <c r="Q67" i="16"/>
  <c r="R67" i="16"/>
  <c r="S67" i="16"/>
  <c r="T67" i="16"/>
  <c r="U67" i="16"/>
  <c r="V67" i="16"/>
  <c r="W67" i="16"/>
  <c r="X67" i="16"/>
  <c r="B68" i="16"/>
  <c r="C68" i="16"/>
  <c r="E68" i="16"/>
  <c r="F68" i="16"/>
  <c r="G68" i="16"/>
  <c r="H68" i="16"/>
  <c r="I68" i="16"/>
  <c r="N68" i="16"/>
  <c r="O68" i="16"/>
  <c r="Q68" i="16"/>
  <c r="R68" i="16"/>
  <c r="S68" i="16"/>
  <c r="T68" i="16"/>
  <c r="U68" i="16"/>
  <c r="V68" i="16"/>
  <c r="W68" i="16"/>
  <c r="X68" i="16"/>
  <c r="B41" i="16"/>
  <c r="C41" i="16"/>
  <c r="E41" i="16"/>
  <c r="F41" i="16"/>
  <c r="G41" i="16"/>
  <c r="H41" i="16"/>
  <c r="I41" i="16"/>
  <c r="N41" i="16"/>
  <c r="O41" i="16"/>
  <c r="Q41" i="16"/>
  <c r="R41" i="16"/>
  <c r="S41" i="16"/>
  <c r="T41" i="16"/>
  <c r="U41" i="16"/>
  <c r="V41" i="16"/>
  <c r="W41" i="16"/>
  <c r="X41" i="16"/>
  <c r="K41" i="16"/>
  <c r="L41" i="16"/>
  <c r="A33" i="2"/>
  <c r="B33" i="2"/>
  <c r="G33" i="2"/>
  <c r="H34" i="2" s="1"/>
  <c r="M33" i="2"/>
  <c r="N34" i="2" s="1"/>
  <c r="Q33" i="2"/>
  <c r="R34" i="2" s="1"/>
  <c r="S33" i="2"/>
  <c r="T34" i="2" s="1"/>
  <c r="U33" i="2"/>
  <c r="V34" i="2" s="1"/>
  <c r="W33" i="2"/>
  <c r="Y33" i="2"/>
  <c r="J33" i="2"/>
  <c r="K33" i="2"/>
  <c r="AA33" i="2"/>
  <c r="AB33" i="2"/>
  <c r="AF33" i="2"/>
  <c r="P85" i="73"/>
  <c r="E34" i="2" l="1"/>
  <c r="C34" i="2"/>
  <c r="AC36" i="46"/>
  <c r="Z41" i="16"/>
  <c r="AD36" i="46"/>
  <c r="Y41" i="16"/>
  <c r="Z67" i="16"/>
  <c r="Y67" i="16"/>
  <c r="Z33" i="2"/>
  <c r="Y68" i="16"/>
  <c r="Z68" i="16"/>
  <c r="AD16" i="46"/>
  <c r="AC16" i="46"/>
  <c r="AG33" i="2"/>
  <c r="AH34" i="2" s="1"/>
  <c r="AD33" i="2"/>
  <c r="H5" i="48" l="1"/>
  <c r="B30" i="56" l="1"/>
  <c r="D30" i="56"/>
  <c r="E30" i="56"/>
  <c r="F30" i="56"/>
  <c r="H30" i="56"/>
  <c r="J30" i="56"/>
  <c r="R30" i="56"/>
  <c r="U30" i="56"/>
  <c r="L30" i="56"/>
  <c r="W30" i="56"/>
  <c r="Z30" i="56"/>
  <c r="AA30" i="56"/>
  <c r="AB30" i="56"/>
  <c r="AC30" i="56"/>
  <c r="AD30" i="56"/>
  <c r="AE30" i="56"/>
  <c r="AF30" i="56"/>
  <c r="B31" i="56"/>
  <c r="D31" i="56"/>
  <c r="E31" i="56"/>
  <c r="F31" i="56"/>
  <c r="H31" i="56"/>
  <c r="J31" i="56"/>
  <c r="R31" i="56"/>
  <c r="U31" i="56"/>
  <c r="L31" i="56"/>
  <c r="W31" i="56"/>
  <c r="Z31" i="56"/>
  <c r="AA31" i="56"/>
  <c r="AB31" i="56"/>
  <c r="AC31" i="56"/>
  <c r="AD31" i="56"/>
  <c r="AE31" i="56"/>
  <c r="AF31" i="56"/>
  <c r="B33" i="56"/>
  <c r="D33" i="56"/>
  <c r="E33" i="56"/>
  <c r="F33" i="56"/>
  <c r="H33" i="56"/>
  <c r="J33" i="56"/>
  <c r="R33" i="56"/>
  <c r="U33" i="56"/>
  <c r="L33" i="56"/>
  <c r="W33" i="56"/>
  <c r="Z33" i="56"/>
  <c r="AA33" i="56"/>
  <c r="AB33" i="56"/>
  <c r="AC33" i="56"/>
  <c r="AD33" i="56"/>
  <c r="AE33" i="56"/>
  <c r="AF33" i="56"/>
  <c r="B34" i="56"/>
  <c r="D34" i="56"/>
  <c r="E34" i="56"/>
  <c r="F34" i="56"/>
  <c r="H34" i="56"/>
  <c r="J34" i="56"/>
  <c r="R34" i="56"/>
  <c r="U34" i="56"/>
  <c r="L34" i="56"/>
  <c r="W34" i="56"/>
  <c r="Z34" i="56"/>
  <c r="AA34" i="56"/>
  <c r="AB34" i="56"/>
  <c r="AC34" i="56"/>
  <c r="AD34" i="56"/>
  <c r="AE34" i="56"/>
  <c r="AF34" i="56"/>
  <c r="B36" i="56"/>
  <c r="D36" i="56"/>
  <c r="E36" i="56"/>
  <c r="F36" i="56"/>
  <c r="H36" i="56"/>
  <c r="J36" i="56"/>
  <c r="R36" i="56"/>
  <c r="U36" i="56"/>
  <c r="L36" i="56"/>
  <c r="W36" i="56"/>
  <c r="Z36" i="56"/>
  <c r="AA36" i="56"/>
  <c r="AB36" i="56"/>
  <c r="AC36" i="56"/>
  <c r="AD36" i="56"/>
  <c r="AE36" i="56"/>
  <c r="AF36" i="56"/>
  <c r="B37" i="56"/>
  <c r="D37" i="56"/>
  <c r="E37" i="56"/>
  <c r="F37" i="56"/>
  <c r="H37" i="56"/>
  <c r="J37" i="56"/>
  <c r="R37" i="56"/>
  <c r="U37" i="56"/>
  <c r="L37" i="56"/>
  <c r="W37" i="56"/>
  <c r="Z37" i="56"/>
  <c r="AA37" i="56"/>
  <c r="AB37" i="56"/>
  <c r="AC37" i="56"/>
  <c r="AD37" i="56"/>
  <c r="AE37" i="56"/>
  <c r="AF37" i="56"/>
  <c r="B39" i="56"/>
  <c r="D39" i="56"/>
  <c r="E39" i="56"/>
  <c r="F39" i="56"/>
  <c r="H39" i="56"/>
  <c r="J39" i="56"/>
  <c r="R39" i="56"/>
  <c r="U39" i="56"/>
  <c r="L39" i="56"/>
  <c r="W39" i="56"/>
  <c r="Z39" i="56"/>
  <c r="AA39" i="56"/>
  <c r="AB39" i="56"/>
  <c r="AC39" i="56"/>
  <c r="AD39" i="56"/>
  <c r="AE39" i="56"/>
  <c r="AF39" i="56"/>
  <c r="B40" i="56"/>
  <c r="D40" i="56"/>
  <c r="E40" i="56"/>
  <c r="F40" i="56"/>
  <c r="H40" i="56"/>
  <c r="J40" i="56"/>
  <c r="R40" i="56"/>
  <c r="U40" i="56"/>
  <c r="L40" i="56"/>
  <c r="W40" i="56"/>
  <c r="Z40" i="56"/>
  <c r="AA40" i="56"/>
  <c r="AB40" i="56"/>
  <c r="AC40" i="56"/>
  <c r="AD40" i="56"/>
  <c r="AE40" i="56"/>
  <c r="AF40" i="56"/>
  <c r="B39" i="16"/>
  <c r="C39" i="16"/>
  <c r="E39" i="16"/>
  <c r="F39" i="16"/>
  <c r="G39" i="16"/>
  <c r="H39" i="16"/>
  <c r="I39" i="16"/>
  <c r="N39" i="16"/>
  <c r="O39" i="16"/>
  <c r="Q39" i="16"/>
  <c r="R39" i="16"/>
  <c r="S39" i="16"/>
  <c r="T39" i="16"/>
  <c r="U39" i="16"/>
  <c r="V39" i="16"/>
  <c r="W39" i="16"/>
  <c r="X39" i="16"/>
  <c r="K39" i="16"/>
  <c r="L39" i="16"/>
  <c r="B40" i="16"/>
  <c r="C40" i="16"/>
  <c r="E40" i="16"/>
  <c r="F40" i="16"/>
  <c r="G40" i="16"/>
  <c r="H40" i="16"/>
  <c r="I40" i="16"/>
  <c r="N40" i="16"/>
  <c r="O40" i="16"/>
  <c r="Q40" i="16"/>
  <c r="R40" i="16"/>
  <c r="S40" i="16"/>
  <c r="T40" i="16"/>
  <c r="U40" i="16"/>
  <c r="V40" i="16"/>
  <c r="W40" i="16"/>
  <c r="X40" i="16"/>
  <c r="K40" i="16"/>
  <c r="L40" i="16"/>
  <c r="B64" i="16"/>
  <c r="C64" i="16"/>
  <c r="E64" i="16"/>
  <c r="F64" i="16"/>
  <c r="G64" i="16"/>
  <c r="H64" i="16"/>
  <c r="I64" i="16"/>
  <c r="N64" i="16"/>
  <c r="O64" i="16"/>
  <c r="Q64" i="16"/>
  <c r="R64" i="16"/>
  <c r="S64" i="16"/>
  <c r="T64" i="16"/>
  <c r="U64" i="16"/>
  <c r="V64" i="16"/>
  <c r="W64" i="16"/>
  <c r="X64" i="16"/>
  <c r="B65" i="16"/>
  <c r="C65" i="16"/>
  <c r="E65" i="16"/>
  <c r="F65" i="16"/>
  <c r="G65" i="16"/>
  <c r="H65" i="16"/>
  <c r="I65" i="16"/>
  <c r="N65" i="16"/>
  <c r="O65" i="16"/>
  <c r="Q65" i="16"/>
  <c r="R65" i="16"/>
  <c r="S65" i="16"/>
  <c r="T65" i="16"/>
  <c r="U65" i="16"/>
  <c r="V65" i="16"/>
  <c r="W65" i="16"/>
  <c r="X65" i="16"/>
  <c r="B66" i="16"/>
  <c r="C66" i="16"/>
  <c r="E66" i="16"/>
  <c r="F66" i="16"/>
  <c r="G66" i="16"/>
  <c r="H66" i="16"/>
  <c r="I66" i="16"/>
  <c r="N66" i="16"/>
  <c r="O66" i="16"/>
  <c r="Q66" i="16"/>
  <c r="R66" i="16"/>
  <c r="S66" i="16"/>
  <c r="T66" i="16"/>
  <c r="U66" i="16"/>
  <c r="V66" i="16"/>
  <c r="W66" i="16"/>
  <c r="X66" i="16"/>
  <c r="A32" i="2"/>
  <c r="B32" i="2"/>
  <c r="G32" i="2"/>
  <c r="H33" i="2" s="1"/>
  <c r="M32" i="2"/>
  <c r="N33" i="2" s="1"/>
  <c r="Q32" i="2"/>
  <c r="R33" i="2" s="1"/>
  <c r="S32" i="2"/>
  <c r="T33" i="2" s="1"/>
  <c r="U32" i="2"/>
  <c r="V33" i="2" s="1"/>
  <c r="W32" i="2"/>
  <c r="Y32" i="2"/>
  <c r="J32" i="2"/>
  <c r="K32" i="2"/>
  <c r="AA32" i="2"/>
  <c r="AB32" i="2"/>
  <c r="AF32" i="2"/>
  <c r="B40" i="2"/>
  <c r="V12" i="72"/>
  <c r="U53" i="72"/>
  <c r="T89" i="72"/>
  <c r="C33" i="2" l="1"/>
  <c r="E33" i="2"/>
  <c r="T179" i="72"/>
  <c r="P186" i="73"/>
  <c r="Z32" i="2"/>
  <c r="Z39" i="16"/>
  <c r="Y40" i="16"/>
  <c r="Z40" i="16"/>
  <c r="Y39" i="16"/>
  <c r="Y66" i="16"/>
  <c r="Z65" i="16"/>
  <c r="Z66" i="16"/>
  <c r="AP8" i="2"/>
  <c r="Y64" i="16"/>
  <c r="Z64" i="16"/>
  <c r="Y65" i="16"/>
  <c r="AD32" i="2"/>
  <c r="AG34" i="56"/>
  <c r="X30" i="56"/>
  <c r="X36" i="56"/>
  <c r="AG40" i="56"/>
  <c r="X40" i="56"/>
  <c r="X37" i="56"/>
  <c r="AG36" i="56"/>
  <c r="X31" i="56"/>
  <c r="AG30" i="56"/>
  <c r="X39" i="56"/>
  <c r="AG37" i="56"/>
  <c r="X33" i="56"/>
  <c r="AG31" i="56"/>
  <c r="AG39" i="56"/>
  <c r="X34" i="56"/>
  <c r="AG33" i="56"/>
  <c r="AG32" i="2"/>
  <c r="AH33" i="2" s="1"/>
  <c r="AP9" i="2" l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6" i="2" l="1"/>
  <c r="AP35" i="2"/>
  <c r="B30" i="59"/>
  <c r="C30" i="59"/>
  <c r="D30" i="59" s="1"/>
  <c r="F30" i="59"/>
  <c r="H30" i="59"/>
  <c r="I30" i="59"/>
  <c r="K30" i="59"/>
  <c r="L30" i="59"/>
  <c r="N30" i="59"/>
  <c r="O30" i="59"/>
  <c r="P30" i="59"/>
  <c r="Q30" i="59"/>
  <c r="R30" i="59"/>
  <c r="S30" i="59"/>
  <c r="T30" i="59"/>
  <c r="B31" i="59"/>
  <c r="C31" i="59"/>
  <c r="D31" i="59" s="1"/>
  <c r="F31" i="59"/>
  <c r="H31" i="59"/>
  <c r="I31" i="59"/>
  <c r="K31" i="59"/>
  <c r="L31" i="59"/>
  <c r="N31" i="59"/>
  <c r="O31" i="59"/>
  <c r="P31" i="59"/>
  <c r="Q31" i="59"/>
  <c r="R31" i="59"/>
  <c r="S31" i="59"/>
  <c r="T31" i="59"/>
  <c r="B23" i="59"/>
  <c r="C23" i="59"/>
  <c r="D23" i="59" s="1"/>
  <c r="F23" i="59"/>
  <c r="H23" i="59"/>
  <c r="I23" i="59"/>
  <c r="K23" i="59"/>
  <c r="L23" i="59"/>
  <c r="N23" i="59"/>
  <c r="O23" i="59"/>
  <c r="P23" i="59"/>
  <c r="Q23" i="59"/>
  <c r="R23" i="59"/>
  <c r="S23" i="59"/>
  <c r="T23" i="59"/>
  <c r="B24" i="59"/>
  <c r="C24" i="59"/>
  <c r="D24" i="59" s="1"/>
  <c r="F24" i="59"/>
  <c r="H24" i="59"/>
  <c r="I24" i="59"/>
  <c r="K24" i="59"/>
  <c r="L24" i="59"/>
  <c r="N24" i="59"/>
  <c r="O24" i="59"/>
  <c r="P24" i="59"/>
  <c r="Q24" i="59"/>
  <c r="R24" i="59"/>
  <c r="S24" i="59"/>
  <c r="T24" i="59"/>
  <c r="B25" i="59"/>
  <c r="C25" i="59"/>
  <c r="D25" i="59" s="1"/>
  <c r="F25" i="59"/>
  <c r="H25" i="59"/>
  <c r="I25" i="59"/>
  <c r="K25" i="59"/>
  <c r="L25" i="59"/>
  <c r="N25" i="59"/>
  <c r="O25" i="59"/>
  <c r="P25" i="59"/>
  <c r="Q25" i="59"/>
  <c r="R25" i="59"/>
  <c r="S25" i="59"/>
  <c r="T25" i="59"/>
  <c r="B26" i="59"/>
  <c r="C26" i="59"/>
  <c r="D26" i="59" s="1"/>
  <c r="F26" i="59"/>
  <c r="H26" i="59"/>
  <c r="I26" i="59"/>
  <c r="K26" i="59"/>
  <c r="L26" i="59"/>
  <c r="N26" i="59"/>
  <c r="O26" i="59"/>
  <c r="P26" i="59"/>
  <c r="Q26" i="59"/>
  <c r="R26" i="59"/>
  <c r="S26" i="59"/>
  <c r="T26" i="59"/>
  <c r="B27" i="59"/>
  <c r="C27" i="59"/>
  <c r="D27" i="59" s="1"/>
  <c r="F27" i="59"/>
  <c r="H27" i="59"/>
  <c r="I27" i="59"/>
  <c r="K27" i="59"/>
  <c r="L27" i="59"/>
  <c r="N27" i="59"/>
  <c r="O27" i="59"/>
  <c r="P27" i="59"/>
  <c r="Q27" i="59"/>
  <c r="R27" i="59"/>
  <c r="S27" i="59"/>
  <c r="T27" i="59"/>
  <c r="B28" i="59"/>
  <c r="C28" i="59"/>
  <c r="D28" i="59" s="1"/>
  <c r="F28" i="59"/>
  <c r="H28" i="59"/>
  <c r="I28" i="59"/>
  <c r="K28" i="59"/>
  <c r="L28" i="59"/>
  <c r="N28" i="59"/>
  <c r="O28" i="59"/>
  <c r="P28" i="59"/>
  <c r="Q28" i="59"/>
  <c r="R28" i="59"/>
  <c r="S28" i="59"/>
  <c r="T28" i="59"/>
  <c r="B29" i="59"/>
  <c r="C29" i="59"/>
  <c r="D29" i="59" s="1"/>
  <c r="F29" i="59"/>
  <c r="H29" i="59"/>
  <c r="I29" i="59"/>
  <c r="K29" i="59"/>
  <c r="L29" i="59"/>
  <c r="N29" i="59"/>
  <c r="O29" i="59"/>
  <c r="P29" i="59"/>
  <c r="Q29" i="59"/>
  <c r="R29" i="59"/>
  <c r="S29" i="59"/>
  <c r="T29" i="59"/>
  <c r="T22" i="59"/>
  <c r="S22" i="59"/>
  <c r="R22" i="59"/>
  <c r="Q22" i="59"/>
  <c r="P22" i="59"/>
  <c r="O22" i="59"/>
  <c r="N22" i="59"/>
  <c r="L22" i="59"/>
  <c r="K22" i="59"/>
  <c r="I22" i="59"/>
  <c r="H22" i="59"/>
  <c r="F22" i="59"/>
  <c r="C22" i="59"/>
  <c r="D22" i="59" s="1"/>
  <c r="B22" i="59"/>
  <c r="B19" i="59"/>
  <c r="C19" i="59"/>
  <c r="D19" i="59" s="1"/>
  <c r="F19" i="59"/>
  <c r="H19" i="59"/>
  <c r="V19" i="59" s="1"/>
  <c r="I19" i="59"/>
  <c r="K19" i="59"/>
  <c r="L19" i="59"/>
  <c r="N19" i="59"/>
  <c r="O19" i="59"/>
  <c r="P19" i="59"/>
  <c r="Q19" i="59"/>
  <c r="R19" i="59"/>
  <c r="S19" i="59"/>
  <c r="T19" i="59"/>
  <c r="B20" i="59"/>
  <c r="C20" i="59"/>
  <c r="D20" i="59" s="1"/>
  <c r="F20" i="59"/>
  <c r="H20" i="59"/>
  <c r="V20" i="59" s="1"/>
  <c r="I20" i="59"/>
  <c r="J20" i="59" s="1"/>
  <c r="K20" i="59"/>
  <c r="L20" i="59"/>
  <c r="M20" i="59" s="1"/>
  <c r="N20" i="59"/>
  <c r="O20" i="59"/>
  <c r="P20" i="59"/>
  <c r="Q20" i="59"/>
  <c r="R20" i="59"/>
  <c r="S20" i="59"/>
  <c r="T20" i="59"/>
  <c r="B11" i="59"/>
  <c r="C11" i="59"/>
  <c r="D11" i="59" s="1"/>
  <c r="F11" i="59"/>
  <c r="H11" i="59"/>
  <c r="V11" i="59" s="1"/>
  <c r="I11" i="59"/>
  <c r="K11" i="59"/>
  <c r="L11" i="59"/>
  <c r="N11" i="59"/>
  <c r="O11" i="59"/>
  <c r="P11" i="59"/>
  <c r="Q11" i="59"/>
  <c r="R11" i="59"/>
  <c r="S11" i="59"/>
  <c r="T11" i="59"/>
  <c r="W30" i="59" l="1"/>
  <c r="M19" i="59"/>
  <c r="Y31" i="59"/>
  <c r="X25" i="59"/>
  <c r="U20" i="59"/>
  <c r="U19" i="59"/>
  <c r="W19" i="59"/>
  <c r="W28" i="59"/>
  <c r="W26" i="59"/>
  <c r="Y23" i="59"/>
  <c r="X30" i="59"/>
  <c r="X11" i="59"/>
  <c r="W23" i="59"/>
  <c r="Y24" i="59"/>
  <c r="W31" i="59"/>
  <c r="W29" i="59"/>
  <c r="Y28" i="59"/>
  <c r="Y26" i="59"/>
  <c r="Y30" i="59"/>
  <c r="W20" i="59"/>
  <c r="W27" i="59"/>
  <c r="X23" i="59"/>
  <c r="Y20" i="59"/>
  <c r="W25" i="59"/>
  <c r="X31" i="59"/>
  <c r="X20" i="59"/>
  <c r="Y19" i="59"/>
  <c r="Y25" i="59"/>
  <c r="X19" i="59"/>
  <c r="J19" i="59"/>
  <c r="X27" i="59"/>
  <c r="Y27" i="59"/>
  <c r="X29" i="59"/>
  <c r="Y29" i="59"/>
  <c r="X24" i="59"/>
  <c r="X28" i="59"/>
  <c r="X26" i="59"/>
  <c r="W24" i="59"/>
  <c r="U11" i="59"/>
  <c r="W11" i="59"/>
  <c r="Y11" i="59"/>
  <c r="B12" i="59" l="1"/>
  <c r="C12" i="59"/>
  <c r="D12" i="59" s="1"/>
  <c r="F12" i="59"/>
  <c r="H12" i="59"/>
  <c r="U12" i="59" s="1"/>
  <c r="I12" i="59"/>
  <c r="K12" i="59"/>
  <c r="L12" i="59"/>
  <c r="N12" i="59"/>
  <c r="O12" i="59"/>
  <c r="P12" i="59"/>
  <c r="Q12" i="59"/>
  <c r="R12" i="59"/>
  <c r="S12" i="59"/>
  <c r="T12" i="59"/>
  <c r="B13" i="59"/>
  <c r="C13" i="59"/>
  <c r="D13" i="59" s="1"/>
  <c r="F13" i="59"/>
  <c r="H13" i="59"/>
  <c r="V13" i="59" s="1"/>
  <c r="I13" i="59"/>
  <c r="K13" i="59"/>
  <c r="L13" i="59"/>
  <c r="N13" i="59"/>
  <c r="O13" i="59"/>
  <c r="P13" i="59"/>
  <c r="Q13" i="59"/>
  <c r="R13" i="59"/>
  <c r="S13" i="59"/>
  <c r="T13" i="59"/>
  <c r="B14" i="59"/>
  <c r="C14" i="59"/>
  <c r="D14" i="59" s="1"/>
  <c r="F14" i="59"/>
  <c r="H14" i="59"/>
  <c r="U14" i="59" s="1"/>
  <c r="I14" i="59"/>
  <c r="K14" i="59"/>
  <c r="L14" i="59"/>
  <c r="N14" i="59"/>
  <c r="O14" i="59"/>
  <c r="P14" i="59"/>
  <c r="Q14" i="59"/>
  <c r="R14" i="59"/>
  <c r="S14" i="59"/>
  <c r="T14" i="59"/>
  <c r="B15" i="59"/>
  <c r="C15" i="59"/>
  <c r="D15" i="59" s="1"/>
  <c r="F15" i="59"/>
  <c r="H15" i="59"/>
  <c r="U15" i="59" s="1"/>
  <c r="I15" i="59"/>
  <c r="K15" i="59"/>
  <c r="L15" i="59"/>
  <c r="N15" i="59"/>
  <c r="O15" i="59"/>
  <c r="P15" i="59"/>
  <c r="Q15" i="59"/>
  <c r="R15" i="59"/>
  <c r="S15" i="59"/>
  <c r="T15" i="59"/>
  <c r="B16" i="59"/>
  <c r="C16" i="59"/>
  <c r="D16" i="59" s="1"/>
  <c r="F16" i="59"/>
  <c r="H16" i="59"/>
  <c r="U16" i="59" s="1"/>
  <c r="I16" i="59"/>
  <c r="K16" i="59"/>
  <c r="L16" i="59"/>
  <c r="N16" i="59"/>
  <c r="O16" i="59"/>
  <c r="P16" i="59"/>
  <c r="Q16" i="59"/>
  <c r="R16" i="59"/>
  <c r="S16" i="59"/>
  <c r="T16" i="59"/>
  <c r="B17" i="59"/>
  <c r="C17" i="59"/>
  <c r="D17" i="59" s="1"/>
  <c r="F17" i="59"/>
  <c r="H17" i="59"/>
  <c r="V17" i="59" s="1"/>
  <c r="I17" i="59"/>
  <c r="K17" i="59"/>
  <c r="L17" i="59"/>
  <c r="N17" i="59"/>
  <c r="O17" i="59"/>
  <c r="P17" i="59"/>
  <c r="Q17" i="59"/>
  <c r="R17" i="59"/>
  <c r="S17" i="59"/>
  <c r="T17" i="59"/>
  <c r="B18" i="59"/>
  <c r="C18" i="59"/>
  <c r="D18" i="59" s="1"/>
  <c r="F18" i="59"/>
  <c r="H18" i="59"/>
  <c r="U18" i="59" s="1"/>
  <c r="I18" i="59"/>
  <c r="K18" i="59"/>
  <c r="L18" i="59"/>
  <c r="N18" i="59"/>
  <c r="O18" i="59"/>
  <c r="P18" i="59"/>
  <c r="Q18" i="59"/>
  <c r="R18" i="59"/>
  <c r="S18" i="59"/>
  <c r="T18" i="59"/>
  <c r="N24" i="45"/>
  <c r="N22" i="45"/>
  <c r="N21" i="45"/>
  <c r="N20" i="45"/>
  <c r="N19" i="45"/>
  <c r="N18" i="45"/>
  <c r="N17" i="45"/>
  <c r="N15" i="45"/>
  <c r="N14" i="45"/>
  <c r="N13" i="45"/>
  <c r="N12" i="45"/>
  <c r="N11" i="45"/>
  <c r="N10" i="45"/>
  <c r="M24" i="45"/>
  <c r="M22" i="45"/>
  <c r="M21" i="45"/>
  <c r="M20" i="45"/>
  <c r="M19" i="45"/>
  <c r="M18" i="45"/>
  <c r="M17" i="45"/>
  <c r="M15" i="45"/>
  <c r="M14" i="45"/>
  <c r="M13" i="45"/>
  <c r="M12" i="45"/>
  <c r="M11" i="45"/>
  <c r="M10" i="45"/>
  <c r="X12" i="59" l="1"/>
  <c r="W12" i="59"/>
  <c r="W14" i="59"/>
  <c r="W15" i="59"/>
  <c r="X13" i="59"/>
  <c r="V16" i="59"/>
  <c r="Y16" i="59"/>
  <c r="W18" i="59"/>
  <c r="V12" i="59"/>
  <c r="W17" i="59"/>
  <c r="V15" i="59"/>
  <c r="W13" i="59"/>
  <c r="Y12" i="59"/>
  <c r="Y15" i="59"/>
  <c r="X18" i="59"/>
  <c r="X17" i="59"/>
  <c r="X15" i="59"/>
  <c r="Y13" i="59"/>
  <c r="V18" i="59"/>
  <c r="X16" i="59"/>
  <c r="X14" i="59"/>
  <c r="U13" i="59"/>
  <c r="Y17" i="59"/>
  <c r="W16" i="59"/>
  <c r="U17" i="59"/>
  <c r="V14" i="59"/>
  <c r="Y18" i="59"/>
  <c r="Y14" i="59"/>
  <c r="B50" i="50"/>
  <c r="C50" i="50"/>
  <c r="E50" i="50"/>
  <c r="F50" i="50"/>
  <c r="G50" i="50"/>
  <c r="I50" i="50"/>
  <c r="J50" i="50"/>
  <c r="L50" i="50"/>
  <c r="N50" i="50"/>
  <c r="O50" i="50"/>
  <c r="P50" i="50"/>
  <c r="Q50" i="50"/>
  <c r="R50" i="50"/>
  <c r="V50" i="50"/>
  <c r="W50" i="50"/>
  <c r="X50" i="50"/>
  <c r="B51" i="50"/>
  <c r="C51" i="50"/>
  <c r="E51" i="50"/>
  <c r="F51" i="50"/>
  <c r="U51" i="50" s="1"/>
  <c r="G51" i="50"/>
  <c r="I51" i="50"/>
  <c r="J51" i="50"/>
  <c r="L51" i="50"/>
  <c r="N51" i="50"/>
  <c r="O51" i="50"/>
  <c r="P51" i="50"/>
  <c r="Q51" i="50"/>
  <c r="R51" i="50"/>
  <c r="V51" i="50"/>
  <c r="W51" i="50"/>
  <c r="X51" i="50"/>
  <c r="B33" i="50"/>
  <c r="C33" i="50"/>
  <c r="E33" i="50"/>
  <c r="F33" i="50"/>
  <c r="G33" i="50"/>
  <c r="I33" i="50"/>
  <c r="J33" i="50"/>
  <c r="L33" i="50"/>
  <c r="N33" i="50"/>
  <c r="O33" i="50"/>
  <c r="P33" i="50"/>
  <c r="Q33" i="50"/>
  <c r="R33" i="50"/>
  <c r="V33" i="50"/>
  <c r="W33" i="50"/>
  <c r="X33" i="50"/>
  <c r="B34" i="50"/>
  <c r="C34" i="50"/>
  <c r="E34" i="50"/>
  <c r="F34" i="50"/>
  <c r="T34" i="50" s="1"/>
  <c r="G34" i="50"/>
  <c r="I34" i="50"/>
  <c r="J34" i="50"/>
  <c r="L34" i="50"/>
  <c r="N34" i="50"/>
  <c r="O34" i="50"/>
  <c r="P34" i="50"/>
  <c r="Q34" i="50"/>
  <c r="R34" i="50"/>
  <c r="V34" i="50"/>
  <c r="W34" i="50"/>
  <c r="X34" i="50"/>
  <c r="B35" i="50"/>
  <c r="C35" i="50"/>
  <c r="E35" i="50"/>
  <c r="F35" i="50"/>
  <c r="U35" i="50" s="1"/>
  <c r="G35" i="50"/>
  <c r="I35" i="50"/>
  <c r="J35" i="50"/>
  <c r="L35" i="50"/>
  <c r="N35" i="50"/>
  <c r="O35" i="50"/>
  <c r="P35" i="50"/>
  <c r="Q35" i="50"/>
  <c r="R35" i="50"/>
  <c r="V35" i="50"/>
  <c r="W35" i="50"/>
  <c r="X35" i="50"/>
  <c r="B36" i="50"/>
  <c r="C36" i="50"/>
  <c r="E36" i="50"/>
  <c r="F36" i="50"/>
  <c r="T36" i="50" s="1"/>
  <c r="G36" i="50"/>
  <c r="I36" i="50"/>
  <c r="J36" i="50"/>
  <c r="L36" i="50"/>
  <c r="N36" i="50"/>
  <c r="O36" i="50"/>
  <c r="P36" i="50"/>
  <c r="Q36" i="50"/>
  <c r="R36" i="50"/>
  <c r="V36" i="50"/>
  <c r="W36" i="50"/>
  <c r="X36" i="50"/>
  <c r="B37" i="50"/>
  <c r="C37" i="50"/>
  <c r="E37" i="50"/>
  <c r="F37" i="50"/>
  <c r="U37" i="50" s="1"/>
  <c r="G37" i="50"/>
  <c r="I37" i="50"/>
  <c r="J37" i="50"/>
  <c r="L37" i="50"/>
  <c r="N37" i="50"/>
  <c r="O37" i="50"/>
  <c r="P37" i="50"/>
  <c r="Q37" i="50"/>
  <c r="R37" i="50"/>
  <c r="V37" i="50"/>
  <c r="W37" i="50"/>
  <c r="X37" i="50"/>
  <c r="B38" i="50"/>
  <c r="C38" i="50"/>
  <c r="E38" i="50"/>
  <c r="F38" i="50"/>
  <c r="T38" i="50" s="1"/>
  <c r="G38" i="50"/>
  <c r="I38" i="50"/>
  <c r="J38" i="50"/>
  <c r="L38" i="50"/>
  <c r="N38" i="50"/>
  <c r="O38" i="50"/>
  <c r="P38" i="50"/>
  <c r="Q38" i="50"/>
  <c r="R38" i="50"/>
  <c r="V38" i="50"/>
  <c r="W38" i="50"/>
  <c r="X38" i="50"/>
  <c r="B39" i="50"/>
  <c r="C39" i="50"/>
  <c r="E39" i="50"/>
  <c r="F39" i="50"/>
  <c r="U39" i="50" s="1"/>
  <c r="G39" i="50"/>
  <c r="I39" i="50"/>
  <c r="J39" i="50"/>
  <c r="L39" i="50"/>
  <c r="N39" i="50"/>
  <c r="O39" i="50"/>
  <c r="P39" i="50"/>
  <c r="Q39" i="50"/>
  <c r="R39" i="50"/>
  <c r="V39" i="50"/>
  <c r="W39" i="50"/>
  <c r="X39" i="50"/>
  <c r="B40" i="50"/>
  <c r="C40" i="50"/>
  <c r="E40" i="50"/>
  <c r="F40" i="50"/>
  <c r="T40" i="50" s="1"/>
  <c r="G40" i="50"/>
  <c r="I40" i="50"/>
  <c r="J40" i="50"/>
  <c r="L40" i="50"/>
  <c r="N40" i="50"/>
  <c r="O40" i="50"/>
  <c r="P40" i="50"/>
  <c r="Q40" i="50"/>
  <c r="R40" i="50"/>
  <c r="V40" i="50"/>
  <c r="W40" i="50"/>
  <c r="X40" i="50"/>
  <c r="B41" i="50"/>
  <c r="C41" i="50"/>
  <c r="E41" i="50"/>
  <c r="F41" i="50"/>
  <c r="U41" i="50" s="1"/>
  <c r="G41" i="50"/>
  <c r="I41" i="50"/>
  <c r="J41" i="50"/>
  <c r="L41" i="50"/>
  <c r="N41" i="50"/>
  <c r="O41" i="50"/>
  <c r="P41" i="50"/>
  <c r="Q41" i="50"/>
  <c r="R41" i="50"/>
  <c r="V41" i="50"/>
  <c r="W41" i="50"/>
  <c r="X41" i="50"/>
  <c r="B42" i="50"/>
  <c r="C42" i="50"/>
  <c r="E42" i="50"/>
  <c r="F42" i="50"/>
  <c r="T42" i="50" s="1"/>
  <c r="G42" i="50"/>
  <c r="I42" i="50"/>
  <c r="J42" i="50"/>
  <c r="L42" i="50"/>
  <c r="N42" i="50"/>
  <c r="O42" i="50"/>
  <c r="P42" i="50"/>
  <c r="Q42" i="50"/>
  <c r="R42" i="50"/>
  <c r="V42" i="50"/>
  <c r="W42" i="50"/>
  <c r="X42" i="50"/>
  <c r="B43" i="50"/>
  <c r="C43" i="50"/>
  <c r="E43" i="50"/>
  <c r="F43" i="50"/>
  <c r="U43" i="50" s="1"/>
  <c r="G43" i="50"/>
  <c r="I43" i="50"/>
  <c r="J43" i="50"/>
  <c r="L43" i="50"/>
  <c r="N43" i="50"/>
  <c r="O43" i="50"/>
  <c r="P43" i="50"/>
  <c r="Q43" i="50"/>
  <c r="R43" i="50"/>
  <c r="V43" i="50"/>
  <c r="W43" i="50"/>
  <c r="X43" i="50"/>
  <c r="B44" i="50"/>
  <c r="C44" i="50"/>
  <c r="E44" i="50"/>
  <c r="F44" i="50"/>
  <c r="T44" i="50" s="1"/>
  <c r="G44" i="50"/>
  <c r="I44" i="50"/>
  <c r="J44" i="50"/>
  <c r="L44" i="50"/>
  <c r="N44" i="50"/>
  <c r="O44" i="50"/>
  <c r="P44" i="50"/>
  <c r="Q44" i="50"/>
  <c r="R44" i="50"/>
  <c r="V44" i="50"/>
  <c r="W44" i="50"/>
  <c r="X44" i="50"/>
  <c r="B45" i="50"/>
  <c r="C45" i="50"/>
  <c r="E45" i="50"/>
  <c r="F45" i="50"/>
  <c r="T45" i="50" s="1"/>
  <c r="G45" i="50"/>
  <c r="I45" i="50"/>
  <c r="J45" i="50"/>
  <c r="L45" i="50"/>
  <c r="N45" i="50"/>
  <c r="O45" i="50"/>
  <c r="P45" i="50"/>
  <c r="Q45" i="50"/>
  <c r="R45" i="50"/>
  <c r="V45" i="50"/>
  <c r="W45" i="50"/>
  <c r="X45" i="50"/>
  <c r="B46" i="50"/>
  <c r="C46" i="50"/>
  <c r="E46" i="50"/>
  <c r="F46" i="50"/>
  <c r="U46" i="50" s="1"/>
  <c r="G46" i="50"/>
  <c r="I46" i="50"/>
  <c r="J46" i="50"/>
  <c r="L46" i="50"/>
  <c r="N46" i="50"/>
  <c r="O46" i="50"/>
  <c r="P46" i="50"/>
  <c r="Q46" i="50"/>
  <c r="R46" i="50"/>
  <c r="V46" i="50"/>
  <c r="W46" i="50"/>
  <c r="X46" i="50"/>
  <c r="B47" i="50"/>
  <c r="C47" i="50"/>
  <c r="E47" i="50"/>
  <c r="F47" i="50"/>
  <c r="U47" i="50" s="1"/>
  <c r="G47" i="50"/>
  <c r="I47" i="50"/>
  <c r="J47" i="50"/>
  <c r="L47" i="50"/>
  <c r="N47" i="50"/>
  <c r="O47" i="50"/>
  <c r="P47" i="50"/>
  <c r="Q47" i="50"/>
  <c r="R47" i="50"/>
  <c r="V47" i="50"/>
  <c r="W47" i="50"/>
  <c r="X47" i="50"/>
  <c r="B48" i="50"/>
  <c r="C48" i="50"/>
  <c r="E48" i="50"/>
  <c r="F48" i="50"/>
  <c r="T48" i="50" s="1"/>
  <c r="G48" i="50"/>
  <c r="I48" i="50"/>
  <c r="J48" i="50"/>
  <c r="L48" i="50"/>
  <c r="N48" i="50"/>
  <c r="O48" i="50"/>
  <c r="P48" i="50"/>
  <c r="Q48" i="50"/>
  <c r="R48" i="50"/>
  <c r="V48" i="50"/>
  <c r="W48" i="50"/>
  <c r="X48" i="50"/>
  <c r="B49" i="50"/>
  <c r="C49" i="50"/>
  <c r="E49" i="50"/>
  <c r="F49" i="50"/>
  <c r="T49" i="50" s="1"/>
  <c r="G49" i="50"/>
  <c r="I49" i="50"/>
  <c r="J49" i="50"/>
  <c r="L49" i="50"/>
  <c r="N49" i="50"/>
  <c r="O49" i="50"/>
  <c r="P49" i="50"/>
  <c r="Q49" i="50"/>
  <c r="R49" i="50"/>
  <c r="V49" i="50"/>
  <c r="W49" i="50"/>
  <c r="X49" i="50"/>
  <c r="B28" i="50"/>
  <c r="C28" i="50"/>
  <c r="E28" i="50"/>
  <c r="F28" i="50"/>
  <c r="T28" i="50" s="1"/>
  <c r="G28" i="50"/>
  <c r="H28" i="50" s="1"/>
  <c r="I28" i="50"/>
  <c r="J28" i="50"/>
  <c r="K28" i="50" s="1"/>
  <c r="L28" i="50"/>
  <c r="M28" i="50" s="1"/>
  <c r="N28" i="50"/>
  <c r="O28" i="50"/>
  <c r="P28" i="50"/>
  <c r="Q28" i="50"/>
  <c r="R28" i="50"/>
  <c r="V28" i="50"/>
  <c r="W28" i="50"/>
  <c r="X28" i="50"/>
  <c r="B29" i="50"/>
  <c r="C29" i="50"/>
  <c r="E29" i="50"/>
  <c r="F29" i="50"/>
  <c r="T29" i="50" s="1"/>
  <c r="G29" i="50"/>
  <c r="H29" i="50" s="1"/>
  <c r="I29" i="50"/>
  <c r="J29" i="50"/>
  <c r="K29" i="50" s="1"/>
  <c r="L29" i="50"/>
  <c r="M29" i="50" s="1"/>
  <c r="N29" i="50"/>
  <c r="O29" i="50"/>
  <c r="P29" i="50"/>
  <c r="Q29" i="50"/>
  <c r="R29" i="50"/>
  <c r="V29" i="50"/>
  <c r="W29" i="50"/>
  <c r="X29" i="50"/>
  <c r="AB50" i="50" l="1"/>
  <c r="Z36" i="50"/>
  <c r="Z51" i="50"/>
  <c r="Z50" i="50"/>
  <c r="AB39" i="50"/>
  <c r="Z39" i="50"/>
  <c r="T37" i="50"/>
  <c r="AB29" i="50"/>
  <c r="Z48" i="50"/>
  <c r="Z40" i="50"/>
  <c r="Z29" i="50"/>
  <c r="Z49" i="50"/>
  <c r="Z33" i="50"/>
  <c r="T51" i="50"/>
  <c r="AB51" i="50"/>
  <c r="Z37" i="50"/>
  <c r="AB34" i="50"/>
  <c r="U34" i="50"/>
  <c r="AB47" i="50"/>
  <c r="AB42" i="50"/>
  <c r="U42" i="50"/>
  <c r="U49" i="50"/>
  <c r="AB49" i="50"/>
  <c r="U48" i="50"/>
  <c r="AB45" i="50"/>
  <c r="Z44" i="50"/>
  <c r="T46" i="50"/>
  <c r="AB33" i="50"/>
  <c r="U36" i="50"/>
  <c r="AB37" i="50"/>
  <c r="U45" i="50"/>
  <c r="T41" i="50"/>
  <c r="Z45" i="50"/>
  <c r="Z41" i="50"/>
  <c r="U50" i="50"/>
  <c r="T50" i="50"/>
  <c r="AB38" i="50"/>
  <c r="U38" i="50"/>
  <c r="U33" i="50"/>
  <c r="Z47" i="50"/>
  <c r="AB35" i="50"/>
  <c r="T33" i="50"/>
  <c r="AB46" i="50"/>
  <c r="AB43" i="50"/>
  <c r="Z43" i="50"/>
  <c r="AB41" i="50"/>
  <c r="Z35" i="50"/>
  <c r="AB48" i="50"/>
  <c r="T47" i="50"/>
  <c r="Z46" i="50"/>
  <c r="AB44" i="50"/>
  <c r="T43" i="50"/>
  <c r="Z42" i="50"/>
  <c r="AB40" i="50"/>
  <c r="T39" i="50"/>
  <c r="Z38" i="50"/>
  <c r="AB36" i="50"/>
  <c r="T35" i="50"/>
  <c r="Z34" i="50"/>
  <c r="U44" i="50"/>
  <c r="U40" i="50"/>
  <c r="AB28" i="50"/>
  <c r="Z28" i="50"/>
  <c r="U29" i="50"/>
  <c r="U28" i="50"/>
  <c r="B20" i="50" l="1"/>
  <c r="C20" i="50"/>
  <c r="E20" i="50"/>
  <c r="F20" i="50"/>
  <c r="T20" i="50" s="1"/>
  <c r="G20" i="50"/>
  <c r="H20" i="50" s="1"/>
  <c r="I20" i="50"/>
  <c r="J20" i="50"/>
  <c r="K20" i="50" s="1"/>
  <c r="L20" i="50"/>
  <c r="M20" i="50" s="1"/>
  <c r="N20" i="50"/>
  <c r="O20" i="50"/>
  <c r="P20" i="50"/>
  <c r="Q20" i="50"/>
  <c r="R20" i="50"/>
  <c r="V20" i="50"/>
  <c r="W20" i="50"/>
  <c r="X20" i="50"/>
  <c r="B21" i="50"/>
  <c r="C21" i="50"/>
  <c r="E21" i="50"/>
  <c r="F21" i="50"/>
  <c r="T21" i="50" s="1"/>
  <c r="G21" i="50"/>
  <c r="H21" i="50" s="1"/>
  <c r="I21" i="50"/>
  <c r="J21" i="50"/>
  <c r="K21" i="50" s="1"/>
  <c r="L21" i="50"/>
  <c r="M21" i="50" s="1"/>
  <c r="N21" i="50"/>
  <c r="O21" i="50"/>
  <c r="P21" i="50"/>
  <c r="Q21" i="50"/>
  <c r="R21" i="50"/>
  <c r="V21" i="50"/>
  <c r="W21" i="50"/>
  <c r="X21" i="50"/>
  <c r="B22" i="50"/>
  <c r="C22" i="50"/>
  <c r="E22" i="50"/>
  <c r="F22" i="50"/>
  <c r="T22" i="50" s="1"/>
  <c r="G22" i="50"/>
  <c r="H22" i="50" s="1"/>
  <c r="I22" i="50"/>
  <c r="J22" i="50"/>
  <c r="K22" i="50" s="1"/>
  <c r="L22" i="50"/>
  <c r="M22" i="50" s="1"/>
  <c r="N22" i="50"/>
  <c r="O22" i="50"/>
  <c r="P22" i="50"/>
  <c r="Q22" i="50"/>
  <c r="R22" i="50"/>
  <c r="V22" i="50"/>
  <c r="W22" i="50"/>
  <c r="X22" i="50"/>
  <c r="B23" i="50"/>
  <c r="C23" i="50"/>
  <c r="E23" i="50"/>
  <c r="F23" i="50"/>
  <c r="T23" i="50" s="1"/>
  <c r="G23" i="50"/>
  <c r="H23" i="50" s="1"/>
  <c r="I23" i="50"/>
  <c r="J23" i="50"/>
  <c r="K23" i="50" s="1"/>
  <c r="L23" i="50"/>
  <c r="M23" i="50" s="1"/>
  <c r="N23" i="50"/>
  <c r="O23" i="50"/>
  <c r="P23" i="50"/>
  <c r="Q23" i="50"/>
  <c r="R23" i="50"/>
  <c r="V23" i="50"/>
  <c r="W23" i="50"/>
  <c r="X23" i="50"/>
  <c r="B24" i="50"/>
  <c r="C24" i="50"/>
  <c r="E24" i="50"/>
  <c r="F24" i="50"/>
  <c r="T24" i="50" s="1"/>
  <c r="G24" i="50"/>
  <c r="H24" i="50" s="1"/>
  <c r="I24" i="50"/>
  <c r="J24" i="50"/>
  <c r="L24" i="50"/>
  <c r="M24" i="50" s="1"/>
  <c r="N24" i="50"/>
  <c r="O24" i="50"/>
  <c r="P24" i="50"/>
  <c r="Q24" i="50"/>
  <c r="R24" i="50"/>
  <c r="V24" i="50"/>
  <c r="W24" i="50"/>
  <c r="X24" i="50"/>
  <c r="B25" i="50"/>
  <c r="C25" i="50"/>
  <c r="E25" i="50"/>
  <c r="F25" i="50"/>
  <c r="T25" i="50" s="1"/>
  <c r="G25" i="50"/>
  <c r="H25" i="50" s="1"/>
  <c r="I25" i="50"/>
  <c r="J25" i="50"/>
  <c r="L25" i="50"/>
  <c r="M25" i="50" s="1"/>
  <c r="N25" i="50"/>
  <c r="O25" i="50"/>
  <c r="P25" i="50"/>
  <c r="Q25" i="50"/>
  <c r="R25" i="50"/>
  <c r="V25" i="50"/>
  <c r="W25" i="50"/>
  <c r="X25" i="50"/>
  <c r="B26" i="50"/>
  <c r="C26" i="50"/>
  <c r="E26" i="50"/>
  <c r="F26" i="50"/>
  <c r="T26" i="50" s="1"/>
  <c r="G26" i="50"/>
  <c r="H26" i="50" s="1"/>
  <c r="I26" i="50"/>
  <c r="J26" i="50"/>
  <c r="K26" i="50" s="1"/>
  <c r="L26" i="50"/>
  <c r="M26" i="50" s="1"/>
  <c r="N26" i="50"/>
  <c r="O26" i="50"/>
  <c r="P26" i="50"/>
  <c r="Q26" i="50"/>
  <c r="R26" i="50"/>
  <c r="V26" i="50"/>
  <c r="W26" i="50"/>
  <c r="X26" i="50"/>
  <c r="B27" i="50"/>
  <c r="C27" i="50"/>
  <c r="E27" i="50"/>
  <c r="F27" i="50"/>
  <c r="T27" i="50" s="1"/>
  <c r="G27" i="50"/>
  <c r="H27" i="50" s="1"/>
  <c r="I27" i="50"/>
  <c r="J27" i="50"/>
  <c r="K27" i="50" s="1"/>
  <c r="L27" i="50"/>
  <c r="M27" i="50" s="1"/>
  <c r="N27" i="50"/>
  <c r="O27" i="50"/>
  <c r="P27" i="50"/>
  <c r="Q27" i="50"/>
  <c r="R27" i="50"/>
  <c r="V27" i="50"/>
  <c r="W27" i="50"/>
  <c r="X27" i="50"/>
  <c r="B15" i="50"/>
  <c r="C15" i="50"/>
  <c r="E15" i="50"/>
  <c r="F15" i="50"/>
  <c r="U15" i="50" s="1"/>
  <c r="G15" i="50"/>
  <c r="H15" i="50" s="1"/>
  <c r="I15" i="50"/>
  <c r="J15" i="50"/>
  <c r="K15" i="50" s="1"/>
  <c r="L15" i="50"/>
  <c r="M15" i="50" s="1"/>
  <c r="N15" i="50"/>
  <c r="O15" i="50"/>
  <c r="P15" i="50"/>
  <c r="Q15" i="50"/>
  <c r="R15" i="50"/>
  <c r="V15" i="50"/>
  <c r="W15" i="50"/>
  <c r="X15" i="50"/>
  <c r="B16" i="50"/>
  <c r="C16" i="50"/>
  <c r="E16" i="50"/>
  <c r="F16" i="50"/>
  <c r="U16" i="50" s="1"/>
  <c r="G16" i="50"/>
  <c r="H16" i="50" s="1"/>
  <c r="I16" i="50"/>
  <c r="J16" i="50"/>
  <c r="K16" i="50" s="1"/>
  <c r="L16" i="50"/>
  <c r="M16" i="50" s="1"/>
  <c r="N16" i="50"/>
  <c r="O16" i="50"/>
  <c r="P16" i="50"/>
  <c r="Q16" i="50"/>
  <c r="R16" i="50"/>
  <c r="V16" i="50"/>
  <c r="W16" i="50"/>
  <c r="X16" i="50"/>
  <c r="B17" i="50"/>
  <c r="C17" i="50"/>
  <c r="E17" i="50"/>
  <c r="F17" i="50"/>
  <c r="G17" i="50"/>
  <c r="H17" i="50" s="1"/>
  <c r="I17" i="50"/>
  <c r="J17" i="50"/>
  <c r="K17" i="50" s="1"/>
  <c r="L17" i="50"/>
  <c r="M17" i="50" s="1"/>
  <c r="N17" i="50"/>
  <c r="O17" i="50"/>
  <c r="P17" i="50"/>
  <c r="Q17" i="50"/>
  <c r="R17" i="50"/>
  <c r="V17" i="50"/>
  <c r="W17" i="50"/>
  <c r="X17" i="50"/>
  <c r="B18" i="50"/>
  <c r="C18" i="50"/>
  <c r="E18" i="50"/>
  <c r="F18" i="50"/>
  <c r="U18" i="50" s="1"/>
  <c r="G18" i="50"/>
  <c r="H18" i="50" s="1"/>
  <c r="I18" i="50"/>
  <c r="J18" i="50"/>
  <c r="K18" i="50" s="1"/>
  <c r="L18" i="50"/>
  <c r="M18" i="50" s="1"/>
  <c r="N18" i="50"/>
  <c r="O18" i="50"/>
  <c r="P18" i="50"/>
  <c r="Q18" i="50"/>
  <c r="R18" i="50"/>
  <c r="V18" i="50"/>
  <c r="W18" i="50"/>
  <c r="X18" i="50"/>
  <c r="B19" i="50"/>
  <c r="C19" i="50"/>
  <c r="E19" i="50"/>
  <c r="F19" i="50"/>
  <c r="U19" i="50" s="1"/>
  <c r="G19" i="50"/>
  <c r="H19" i="50" s="1"/>
  <c r="I19" i="50"/>
  <c r="J19" i="50"/>
  <c r="K19" i="50" s="1"/>
  <c r="L19" i="50"/>
  <c r="M19" i="50" s="1"/>
  <c r="N19" i="50"/>
  <c r="O19" i="50"/>
  <c r="P19" i="50"/>
  <c r="Q19" i="50"/>
  <c r="R19" i="50"/>
  <c r="V19" i="50"/>
  <c r="W19" i="50"/>
  <c r="X19" i="50"/>
  <c r="Z21" i="50" l="1"/>
  <c r="Z20" i="50"/>
  <c r="K25" i="50"/>
  <c r="K24" i="50"/>
  <c r="T16" i="50"/>
  <c r="Z17" i="50"/>
  <c r="T18" i="50"/>
  <c r="Z27" i="50"/>
  <c r="Z24" i="50"/>
  <c r="AB27" i="50"/>
  <c r="U27" i="50"/>
  <c r="U21" i="50"/>
  <c r="AB17" i="50"/>
  <c r="AB16" i="50"/>
  <c r="Z15" i="50"/>
  <c r="Z25" i="50"/>
  <c r="AB22" i="50"/>
  <c r="Z16" i="50"/>
  <c r="T15" i="50"/>
  <c r="AB25" i="50"/>
  <c r="AB23" i="50"/>
  <c r="U23" i="50"/>
  <c r="AB26" i="50"/>
  <c r="Z26" i="50"/>
  <c r="AB18" i="50"/>
  <c r="U25" i="50"/>
  <c r="Z23" i="50"/>
  <c r="U22" i="50"/>
  <c r="U26" i="50"/>
  <c r="Z22" i="50"/>
  <c r="AB21" i="50"/>
  <c r="U17" i="50"/>
  <c r="U24" i="50"/>
  <c r="U20" i="50"/>
  <c r="Z18" i="50"/>
  <c r="T17" i="50"/>
  <c r="T19" i="50"/>
  <c r="Z19" i="50"/>
  <c r="AB24" i="50"/>
  <c r="AB20" i="50"/>
  <c r="AB19" i="50"/>
  <c r="AB15" i="50"/>
  <c r="T69" i="87"/>
  <c r="T63" i="87"/>
  <c r="T64" i="87" s="1"/>
  <c r="T65" i="87" s="1"/>
  <c r="T66" i="87" s="1"/>
  <c r="T67" i="87" s="1"/>
  <c r="T68" i="87" s="1"/>
  <c r="M18" i="59"/>
  <c r="J18" i="59"/>
  <c r="M17" i="59"/>
  <c r="J17" i="59"/>
  <c r="M16" i="59"/>
  <c r="J16" i="59"/>
  <c r="M15" i="59"/>
  <c r="J15" i="59"/>
  <c r="M14" i="59"/>
  <c r="J14" i="59"/>
  <c r="M13" i="59"/>
  <c r="J13" i="59"/>
  <c r="M12" i="59"/>
  <c r="J12" i="59"/>
  <c r="M11" i="59"/>
  <c r="J11" i="59"/>
  <c r="D5" i="59"/>
  <c r="R2" i="59"/>
  <c r="Z19" i="79"/>
  <c r="Z18" i="79"/>
  <c r="Z17" i="79"/>
  <c r="Z16" i="79"/>
  <c r="M23" i="79"/>
  <c r="V23" i="79"/>
  <c r="S23" i="79"/>
  <c r="I23" i="79"/>
  <c r="Z15" i="79"/>
  <c r="M22" i="79"/>
  <c r="V22" i="79"/>
  <c r="S22" i="79"/>
  <c r="I22" i="79"/>
  <c r="AF40" i="79"/>
  <c r="AE40" i="79"/>
  <c r="AD40" i="79"/>
  <c r="AB40" i="79"/>
  <c r="AA40" i="79"/>
  <c r="Y40" i="79"/>
  <c r="X40" i="79"/>
  <c r="W40" i="79"/>
  <c r="L40" i="79"/>
  <c r="M21" i="79" s="1"/>
  <c r="U40" i="79"/>
  <c r="V21" i="79" s="1"/>
  <c r="R40" i="79"/>
  <c r="S21" i="79" s="1"/>
  <c r="J40" i="79"/>
  <c r="H40" i="79"/>
  <c r="I21" i="79" s="1"/>
  <c r="G40" i="79"/>
  <c r="E40" i="79"/>
  <c r="C40" i="79"/>
  <c r="D40" i="79" s="1"/>
  <c r="B40" i="79"/>
  <c r="M19" i="79"/>
  <c r="V19" i="79"/>
  <c r="S19" i="79"/>
  <c r="I19" i="79"/>
  <c r="M18" i="79"/>
  <c r="V18" i="79"/>
  <c r="S18" i="79"/>
  <c r="I18" i="79"/>
  <c r="M17" i="79"/>
  <c r="V17" i="79"/>
  <c r="S17" i="79"/>
  <c r="I17" i="79"/>
  <c r="M16" i="79"/>
  <c r="V16" i="79"/>
  <c r="S16" i="79"/>
  <c r="I16" i="79"/>
  <c r="AF30" i="79"/>
  <c r="AE30" i="79"/>
  <c r="AD30" i="79"/>
  <c r="AB30" i="79"/>
  <c r="AA30" i="79"/>
  <c r="M15" i="79"/>
  <c r="V15" i="79"/>
  <c r="S15" i="79"/>
  <c r="H30" i="79"/>
  <c r="G30" i="79"/>
  <c r="E30" i="79"/>
  <c r="C30" i="79"/>
  <c r="D30" i="79" s="1"/>
  <c r="B30" i="79"/>
  <c r="AF29" i="79"/>
  <c r="AE29" i="79"/>
  <c r="AD29" i="79"/>
  <c r="AB29" i="79"/>
  <c r="AA29" i="79"/>
  <c r="H29" i="79"/>
  <c r="I29" i="79" s="1"/>
  <c r="G29" i="79"/>
  <c r="E29" i="79"/>
  <c r="C29" i="79"/>
  <c r="D29" i="79" s="1"/>
  <c r="B29" i="79"/>
  <c r="AF28" i="79"/>
  <c r="AE28" i="79"/>
  <c r="AD28" i="79"/>
  <c r="AB28" i="79"/>
  <c r="AA28" i="79"/>
  <c r="H28" i="79"/>
  <c r="I28" i="79" s="1"/>
  <c r="G28" i="79"/>
  <c r="E28" i="79"/>
  <c r="C28" i="79"/>
  <c r="D28" i="79" s="1"/>
  <c r="B28" i="79"/>
  <c r="AF27" i="79"/>
  <c r="AE27" i="79"/>
  <c r="AD27" i="79"/>
  <c r="AB27" i="79"/>
  <c r="AA27" i="79"/>
  <c r="H27" i="79"/>
  <c r="I27" i="79" s="1"/>
  <c r="G27" i="79"/>
  <c r="E27" i="79"/>
  <c r="C27" i="79"/>
  <c r="D27" i="79" s="1"/>
  <c r="B27" i="79"/>
  <c r="AF26" i="79"/>
  <c r="AE26" i="79"/>
  <c r="AD26" i="79"/>
  <c r="AB26" i="79"/>
  <c r="AA26" i="79"/>
  <c r="H26" i="79"/>
  <c r="I26" i="79" s="1"/>
  <c r="G26" i="79"/>
  <c r="E26" i="79"/>
  <c r="C26" i="79"/>
  <c r="D26" i="79" s="1"/>
  <c r="B26" i="79"/>
  <c r="AF25" i="79"/>
  <c r="AE25" i="79"/>
  <c r="AD25" i="79"/>
  <c r="AB25" i="79"/>
  <c r="AA25" i="79"/>
  <c r="Y25" i="79"/>
  <c r="X25" i="79"/>
  <c r="W25" i="79"/>
  <c r="L25" i="79"/>
  <c r="U25" i="79"/>
  <c r="R25" i="79"/>
  <c r="J25" i="79"/>
  <c r="H25" i="79"/>
  <c r="G25" i="79"/>
  <c r="O25" i="79" s="1"/>
  <c r="E25" i="79"/>
  <c r="C25" i="79"/>
  <c r="D25" i="79" s="1"/>
  <c r="B25" i="79"/>
  <c r="AF14" i="79"/>
  <c r="AE14" i="79"/>
  <c r="AD14" i="79"/>
  <c r="AB14" i="79"/>
  <c r="AA14" i="79"/>
  <c r="Y14" i="79"/>
  <c r="X14" i="79"/>
  <c r="W14" i="79"/>
  <c r="L14" i="79"/>
  <c r="U14" i="79"/>
  <c r="R14" i="79"/>
  <c r="J14" i="79"/>
  <c r="H14" i="79"/>
  <c r="G14" i="79"/>
  <c r="O14" i="79" s="1"/>
  <c r="E14" i="79"/>
  <c r="C14" i="79"/>
  <c r="D14" i="79" s="1"/>
  <c r="B14" i="79"/>
  <c r="AF13" i="79"/>
  <c r="AE13" i="79"/>
  <c r="AD13" i="79"/>
  <c r="AB13" i="79"/>
  <c r="AA13" i="79"/>
  <c r="Y13" i="79"/>
  <c r="Z13" i="79" s="1"/>
  <c r="X13" i="79"/>
  <c r="W13" i="79"/>
  <c r="L13" i="79"/>
  <c r="U13" i="79"/>
  <c r="R13" i="79"/>
  <c r="J13" i="79"/>
  <c r="H13" i="79"/>
  <c r="G13" i="79"/>
  <c r="O13" i="79" s="1"/>
  <c r="E13" i="79"/>
  <c r="C13" i="79"/>
  <c r="D13" i="79" s="1"/>
  <c r="B13" i="79"/>
  <c r="AF12" i="79"/>
  <c r="AE12" i="79"/>
  <c r="AD12" i="79"/>
  <c r="AB12" i="79"/>
  <c r="AA12" i="79"/>
  <c r="Y12" i="79"/>
  <c r="X12" i="79"/>
  <c r="W12" i="79"/>
  <c r="L12" i="79"/>
  <c r="U12" i="79"/>
  <c r="R12" i="79"/>
  <c r="J12" i="79"/>
  <c r="H12" i="79"/>
  <c r="G12" i="79"/>
  <c r="O12" i="79" s="1"/>
  <c r="E12" i="79"/>
  <c r="C12" i="79"/>
  <c r="D12" i="79" s="1"/>
  <c r="B12" i="79"/>
  <c r="AF11" i="79"/>
  <c r="AE11" i="79"/>
  <c r="AD11" i="79"/>
  <c r="AB11" i="79"/>
  <c r="AA11" i="79"/>
  <c r="Y11" i="79"/>
  <c r="X11" i="79"/>
  <c r="W11" i="79"/>
  <c r="L11" i="79"/>
  <c r="U11" i="79"/>
  <c r="R11" i="79"/>
  <c r="J11" i="79"/>
  <c r="H11" i="79"/>
  <c r="G11" i="79"/>
  <c r="O11" i="79" s="1"/>
  <c r="E11" i="79"/>
  <c r="C11" i="79"/>
  <c r="D11" i="79" s="1"/>
  <c r="B11" i="79"/>
  <c r="AF10" i="79"/>
  <c r="AE10" i="79"/>
  <c r="AD10" i="79"/>
  <c r="AB10" i="79"/>
  <c r="AA10" i="79"/>
  <c r="Y10" i="79"/>
  <c r="X10" i="79"/>
  <c r="W10" i="79"/>
  <c r="L10" i="79"/>
  <c r="U10" i="79"/>
  <c r="R10" i="79"/>
  <c r="J10" i="79"/>
  <c r="H10" i="79"/>
  <c r="G10" i="79"/>
  <c r="O10" i="79" s="1"/>
  <c r="E10" i="79"/>
  <c r="C10" i="79"/>
  <c r="D10" i="79" s="1"/>
  <c r="B10" i="79"/>
  <c r="M4" i="79"/>
  <c r="X2" i="79"/>
  <c r="AB34" i="57"/>
  <c r="AA34" i="57"/>
  <c r="Z34" i="57"/>
  <c r="Y34" i="57"/>
  <c r="V34" i="57"/>
  <c r="U34" i="57"/>
  <c r="T34" i="57"/>
  <c r="P34" i="57"/>
  <c r="N34" i="57"/>
  <c r="M34" i="57"/>
  <c r="K34" i="57"/>
  <c r="I34" i="57"/>
  <c r="G34" i="57"/>
  <c r="F34" i="57"/>
  <c r="X34" i="57" s="1"/>
  <c r="E34" i="57"/>
  <c r="D34" i="57"/>
  <c r="B34" i="57"/>
  <c r="AB33" i="57"/>
  <c r="AA33" i="57"/>
  <c r="Z33" i="57"/>
  <c r="Y33" i="57"/>
  <c r="V33" i="57"/>
  <c r="U33" i="57"/>
  <c r="T33" i="57"/>
  <c r="P33" i="57"/>
  <c r="N33" i="57"/>
  <c r="M33" i="57"/>
  <c r="K33" i="57"/>
  <c r="I33" i="57"/>
  <c r="G33" i="57"/>
  <c r="F33" i="57"/>
  <c r="X33" i="57" s="1"/>
  <c r="E33" i="57"/>
  <c r="D33" i="57"/>
  <c r="B33" i="57"/>
  <c r="AB32" i="57"/>
  <c r="AA32" i="57"/>
  <c r="Z32" i="57"/>
  <c r="Y32" i="57"/>
  <c r="V32" i="57"/>
  <c r="U32" i="57"/>
  <c r="T32" i="57"/>
  <c r="P32" i="57"/>
  <c r="N32" i="57"/>
  <c r="M32" i="57"/>
  <c r="K32" i="57"/>
  <c r="I32" i="57"/>
  <c r="G32" i="57"/>
  <c r="F32" i="57"/>
  <c r="X32" i="57" s="1"/>
  <c r="E32" i="57"/>
  <c r="D32" i="57"/>
  <c r="B32" i="57"/>
  <c r="AB31" i="57"/>
  <c r="AA31" i="57"/>
  <c r="Z31" i="57"/>
  <c r="Y31" i="57"/>
  <c r="V31" i="57"/>
  <c r="U31" i="57"/>
  <c r="T31" i="57"/>
  <c r="P31" i="57"/>
  <c r="N31" i="57"/>
  <c r="M31" i="57"/>
  <c r="K31" i="57"/>
  <c r="I31" i="57"/>
  <c r="G31" i="57"/>
  <c r="F31" i="57"/>
  <c r="X31" i="57" s="1"/>
  <c r="E31" i="57"/>
  <c r="D31" i="57"/>
  <c r="B31" i="57"/>
  <c r="AB30" i="57"/>
  <c r="AA30" i="57"/>
  <c r="Z30" i="57"/>
  <c r="Y30" i="57"/>
  <c r="V30" i="57"/>
  <c r="U30" i="57"/>
  <c r="T30" i="57"/>
  <c r="P30" i="57"/>
  <c r="N30" i="57"/>
  <c r="M30" i="57"/>
  <c r="K30" i="57"/>
  <c r="I30" i="57"/>
  <c r="G30" i="57"/>
  <c r="F30" i="57"/>
  <c r="X30" i="57" s="1"/>
  <c r="E30" i="57"/>
  <c r="D30" i="57"/>
  <c r="B30" i="57"/>
  <c r="AB29" i="57"/>
  <c r="AA29" i="57"/>
  <c r="Z29" i="57"/>
  <c r="Y29" i="57"/>
  <c r="V29" i="57"/>
  <c r="U29" i="57"/>
  <c r="T29" i="57"/>
  <c r="P29" i="57"/>
  <c r="N29" i="57"/>
  <c r="M29" i="57"/>
  <c r="K29" i="57"/>
  <c r="I29" i="57"/>
  <c r="G29" i="57"/>
  <c r="F29" i="57"/>
  <c r="X29" i="57" s="1"/>
  <c r="E29" i="57"/>
  <c r="D29" i="57"/>
  <c r="B29" i="57"/>
  <c r="AB28" i="57"/>
  <c r="AA28" i="57"/>
  <c r="Z28" i="57"/>
  <c r="Y28" i="57"/>
  <c r="V28" i="57"/>
  <c r="U28" i="57"/>
  <c r="T28" i="57"/>
  <c r="P28" i="57"/>
  <c r="N28" i="57"/>
  <c r="M28" i="57"/>
  <c r="K28" i="57"/>
  <c r="I28" i="57"/>
  <c r="G28" i="57"/>
  <c r="F28" i="57"/>
  <c r="X28" i="57" s="1"/>
  <c r="E28" i="57"/>
  <c r="D28" i="57"/>
  <c r="B28" i="57"/>
  <c r="AB27" i="57"/>
  <c r="AA27" i="57"/>
  <c r="Z27" i="57"/>
  <c r="Y27" i="57"/>
  <c r="V27" i="57"/>
  <c r="U27" i="57"/>
  <c r="T27" i="57"/>
  <c r="P27" i="57"/>
  <c r="N27" i="57"/>
  <c r="M27" i="57"/>
  <c r="K27" i="57"/>
  <c r="I27" i="57"/>
  <c r="G27" i="57"/>
  <c r="F27" i="57"/>
  <c r="X27" i="57" s="1"/>
  <c r="E27" i="57"/>
  <c r="D27" i="57"/>
  <c r="B27" i="57"/>
  <c r="AB25" i="57"/>
  <c r="AA25" i="57"/>
  <c r="Z25" i="57"/>
  <c r="Y25" i="57"/>
  <c r="V25" i="57"/>
  <c r="U25" i="57"/>
  <c r="T25" i="57"/>
  <c r="P25" i="57"/>
  <c r="N25" i="57"/>
  <c r="M25" i="57"/>
  <c r="K25" i="57"/>
  <c r="I25" i="57"/>
  <c r="G25" i="57"/>
  <c r="F25" i="57"/>
  <c r="X25" i="57" s="1"/>
  <c r="E25" i="57"/>
  <c r="D25" i="57"/>
  <c r="C25" i="57"/>
  <c r="C34" i="57" s="1"/>
  <c r="B25" i="57"/>
  <c r="AB24" i="57"/>
  <c r="AA24" i="57"/>
  <c r="Z24" i="57"/>
  <c r="Y24" i="57"/>
  <c r="V24" i="57"/>
  <c r="U24" i="57"/>
  <c r="T24" i="57"/>
  <c r="P24" i="57"/>
  <c r="N24" i="57"/>
  <c r="M24" i="57"/>
  <c r="K24" i="57"/>
  <c r="I24" i="57"/>
  <c r="G24" i="57"/>
  <c r="F24" i="57"/>
  <c r="W24" i="57" s="1"/>
  <c r="E24" i="57"/>
  <c r="D24" i="57"/>
  <c r="C24" i="57"/>
  <c r="C33" i="57" s="1"/>
  <c r="B24" i="57"/>
  <c r="AB23" i="57"/>
  <c r="AA23" i="57"/>
  <c r="Z23" i="57"/>
  <c r="Y23" i="57"/>
  <c r="V23" i="57"/>
  <c r="U23" i="57"/>
  <c r="T23" i="57"/>
  <c r="P23" i="57"/>
  <c r="N23" i="57"/>
  <c r="M23" i="57"/>
  <c r="K23" i="57"/>
  <c r="I23" i="57"/>
  <c r="G23" i="57"/>
  <c r="F23" i="57"/>
  <c r="W23" i="57" s="1"/>
  <c r="E23" i="57"/>
  <c r="D23" i="57"/>
  <c r="C23" i="57"/>
  <c r="C32" i="57" s="1"/>
  <c r="B23" i="57"/>
  <c r="AB22" i="57"/>
  <c r="AA22" i="57"/>
  <c r="Z22" i="57"/>
  <c r="Y22" i="57"/>
  <c r="V22" i="57"/>
  <c r="U22" i="57"/>
  <c r="T22" i="57"/>
  <c r="P22" i="57"/>
  <c r="N22" i="57"/>
  <c r="M22" i="57"/>
  <c r="K22" i="57"/>
  <c r="I22" i="57"/>
  <c r="G22" i="57"/>
  <c r="F22" i="57"/>
  <c r="W22" i="57" s="1"/>
  <c r="E22" i="57"/>
  <c r="D22" i="57"/>
  <c r="C22" i="57"/>
  <c r="C31" i="57" s="1"/>
  <c r="B22" i="57"/>
  <c r="AB21" i="57"/>
  <c r="AA21" i="57"/>
  <c r="Z21" i="57"/>
  <c r="Y21" i="57"/>
  <c r="V21" i="57"/>
  <c r="U21" i="57"/>
  <c r="T21" i="57"/>
  <c r="P21" i="57"/>
  <c r="N21" i="57"/>
  <c r="M21" i="57"/>
  <c r="K21" i="57"/>
  <c r="I21" i="57"/>
  <c r="G21" i="57"/>
  <c r="F21" i="57"/>
  <c r="W21" i="57" s="1"/>
  <c r="E21" i="57"/>
  <c r="D21" i="57"/>
  <c r="C21" i="57"/>
  <c r="C30" i="57" s="1"/>
  <c r="B21" i="57"/>
  <c r="AB20" i="57"/>
  <c r="AA20" i="57"/>
  <c r="Z20" i="57"/>
  <c r="Y20" i="57"/>
  <c r="V20" i="57"/>
  <c r="U20" i="57"/>
  <c r="T20" i="57"/>
  <c r="P20" i="57"/>
  <c r="N20" i="57"/>
  <c r="M20" i="57"/>
  <c r="K20" i="57"/>
  <c r="I20" i="57"/>
  <c r="G20" i="57"/>
  <c r="F20" i="57"/>
  <c r="W20" i="57" s="1"/>
  <c r="E20" i="57"/>
  <c r="D20" i="57"/>
  <c r="C20" i="57"/>
  <c r="C29" i="57" s="1"/>
  <c r="B20" i="57"/>
  <c r="AB19" i="57"/>
  <c r="AA19" i="57"/>
  <c r="Z19" i="57"/>
  <c r="Y19" i="57"/>
  <c r="V19" i="57"/>
  <c r="U19" i="57"/>
  <c r="T19" i="57"/>
  <c r="P19" i="57"/>
  <c r="N19" i="57"/>
  <c r="M19" i="57"/>
  <c r="K19" i="57"/>
  <c r="I19" i="57"/>
  <c r="G19" i="57"/>
  <c r="F19" i="57"/>
  <c r="E19" i="57"/>
  <c r="D19" i="57"/>
  <c r="C19" i="57"/>
  <c r="C28" i="57" s="1"/>
  <c r="B19" i="57"/>
  <c r="AB18" i="57"/>
  <c r="AA18" i="57"/>
  <c r="Z18" i="57"/>
  <c r="Y18" i="57"/>
  <c r="V18" i="57"/>
  <c r="U18" i="57"/>
  <c r="T18" i="57"/>
  <c r="P18" i="57"/>
  <c r="N18" i="57"/>
  <c r="M18" i="57"/>
  <c r="K18" i="57"/>
  <c r="I18" i="57"/>
  <c r="G18" i="57"/>
  <c r="F18" i="57"/>
  <c r="W18" i="57" s="1"/>
  <c r="E18" i="57"/>
  <c r="D18" i="57"/>
  <c r="C18" i="57"/>
  <c r="C27" i="57" s="1"/>
  <c r="B18" i="57"/>
  <c r="AB16" i="57"/>
  <c r="AA16" i="57"/>
  <c r="Z16" i="57"/>
  <c r="Y16" i="57"/>
  <c r="V16" i="57"/>
  <c r="U16" i="57"/>
  <c r="T16" i="57"/>
  <c r="P16" i="57"/>
  <c r="N16" i="57"/>
  <c r="M16" i="57"/>
  <c r="K16" i="57"/>
  <c r="I16" i="57"/>
  <c r="G16" i="57"/>
  <c r="F16" i="57"/>
  <c r="W16" i="57" s="1"/>
  <c r="E16" i="57"/>
  <c r="D16" i="57"/>
  <c r="B16" i="57"/>
  <c r="AB15" i="57"/>
  <c r="AA15" i="57"/>
  <c r="Z15" i="57"/>
  <c r="Y15" i="57"/>
  <c r="V15" i="57"/>
  <c r="U15" i="57"/>
  <c r="T15" i="57"/>
  <c r="P15" i="57"/>
  <c r="N15" i="57"/>
  <c r="M15" i="57"/>
  <c r="K15" i="57"/>
  <c r="I15" i="57"/>
  <c r="G15" i="57"/>
  <c r="F15" i="57"/>
  <c r="X15" i="57" s="1"/>
  <c r="E15" i="57"/>
  <c r="D15" i="57"/>
  <c r="B15" i="57"/>
  <c r="AB14" i="57"/>
  <c r="AA14" i="57"/>
  <c r="Z14" i="57"/>
  <c r="Y14" i="57"/>
  <c r="V14" i="57"/>
  <c r="U14" i="57"/>
  <c r="T14" i="57"/>
  <c r="P14" i="57"/>
  <c r="N14" i="57"/>
  <c r="M14" i="57"/>
  <c r="K14" i="57"/>
  <c r="I14" i="57"/>
  <c r="G14" i="57"/>
  <c r="F14" i="57"/>
  <c r="X14" i="57" s="1"/>
  <c r="E14" i="57"/>
  <c r="D14" i="57"/>
  <c r="B14" i="57"/>
  <c r="AB13" i="57"/>
  <c r="AA13" i="57"/>
  <c r="Z13" i="57"/>
  <c r="Y13" i="57"/>
  <c r="V13" i="57"/>
  <c r="U13" i="57"/>
  <c r="T13" i="57"/>
  <c r="P13" i="57"/>
  <c r="N13" i="57"/>
  <c r="M13" i="57"/>
  <c r="K13" i="57"/>
  <c r="I13" i="57"/>
  <c r="G13" i="57"/>
  <c r="F13" i="57"/>
  <c r="E13" i="57"/>
  <c r="D13" i="57"/>
  <c r="B13" i="57"/>
  <c r="AB12" i="57"/>
  <c r="AA12" i="57"/>
  <c r="Z12" i="57"/>
  <c r="Y12" i="57"/>
  <c r="V12" i="57"/>
  <c r="U12" i="57"/>
  <c r="T12" i="57"/>
  <c r="P12" i="57"/>
  <c r="N12" i="57"/>
  <c r="M12" i="57"/>
  <c r="K12" i="57"/>
  <c r="I12" i="57"/>
  <c r="G12" i="57"/>
  <c r="F12" i="57"/>
  <c r="X12" i="57" s="1"/>
  <c r="E12" i="57"/>
  <c r="D12" i="57"/>
  <c r="B12" i="57"/>
  <c r="AB11" i="57"/>
  <c r="AA11" i="57"/>
  <c r="Z11" i="57"/>
  <c r="Y11" i="57"/>
  <c r="V11" i="57"/>
  <c r="U11" i="57"/>
  <c r="T11" i="57"/>
  <c r="P11" i="57"/>
  <c r="N11" i="57"/>
  <c r="M11" i="57"/>
  <c r="K11" i="57"/>
  <c r="I11" i="57"/>
  <c r="G11" i="57"/>
  <c r="F11" i="57"/>
  <c r="X11" i="57" s="1"/>
  <c r="E11" i="57"/>
  <c r="D11" i="57"/>
  <c r="B11" i="57"/>
  <c r="AB10" i="57"/>
  <c r="AA10" i="57"/>
  <c r="Z10" i="57"/>
  <c r="Y10" i="57"/>
  <c r="V10" i="57"/>
  <c r="U10" i="57"/>
  <c r="T10" i="57"/>
  <c r="P10" i="57"/>
  <c r="N10" i="57"/>
  <c r="M10" i="57"/>
  <c r="K10" i="57"/>
  <c r="I10" i="57"/>
  <c r="G10" i="57"/>
  <c r="F10" i="57"/>
  <c r="X10" i="57" s="1"/>
  <c r="E10" i="57"/>
  <c r="D10" i="57"/>
  <c r="B10" i="57"/>
  <c r="AB9" i="57"/>
  <c r="AA9" i="57"/>
  <c r="Z9" i="57"/>
  <c r="Y9" i="57"/>
  <c r="V9" i="57"/>
  <c r="U9" i="57"/>
  <c r="T9" i="57"/>
  <c r="P9" i="57"/>
  <c r="N9" i="57"/>
  <c r="M9" i="57"/>
  <c r="K9" i="57"/>
  <c r="I9" i="57"/>
  <c r="G9" i="57"/>
  <c r="F9" i="57"/>
  <c r="X9" i="57" s="1"/>
  <c r="E9" i="57"/>
  <c r="D9" i="57"/>
  <c r="B9" i="57"/>
  <c r="H4" i="57"/>
  <c r="T2" i="57"/>
  <c r="AF28" i="56"/>
  <c r="AE28" i="56"/>
  <c r="AD28" i="56"/>
  <c r="AC28" i="56"/>
  <c r="AB28" i="56"/>
  <c r="AA28" i="56"/>
  <c r="Z28" i="56"/>
  <c r="W28" i="56"/>
  <c r="L28" i="56"/>
  <c r="U28" i="56"/>
  <c r="R28" i="56"/>
  <c r="J28" i="56"/>
  <c r="H28" i="56"/>
  <c r="F28" i="56"/>
  <c r="E28" i="56"/>
  <c r="D28" i="56"/>
  <c r="B28" i="56"/>
  <c r="AF27" i="56"/>
  <c r="AE27" i="56"/>
  <c r="AD27" i="56"/>
  <c r="AC27" i="56"/>
  <c r="AB27" i="56"/>
  <c r="AA27" i="56"/>
  <c r="Z27" i="56"/>
  <c r="W27" i="56"/>
  <c r="L27" i="56"/>
  <c r="U27" i="56"/>
  <c r="R27" i="56"/>
  <c r="J27" i="56"/>
  <c r="H27" i="56"/>
  <c r="F27" i="56"/>
  <c r="E27" i="56"/>
  <c r="D27" i="56"/>
  <c r="B27" i="56"/>
  <c r="AF25" i="56"/>
  <c r="AE25" i="56"/>
  <c r="AD25" i="56"/>
  <c r="AC25" i="56"/>
  <c r="AB25" i="56"/>
  <c r="AA25" i="56"/>
  <c r="Z25" i="56"/>
  <c r="W25" i="56"/>
  <c r="L25" i="56"/>
  <c r="U25" i="56"/>
  <c r="R25" i="56"/>
  <c r="J25" i="56"/>
  <c r="H25" i="56"/>
  <c r="F25" i="56"/>
  <c r="E25" i="56"/>
  <c r="D25" i="56"/>
  <c r="B25" i="56"/>
  <c r="AF24" i="56"/>
  <c r="AE24" i="56"/>
  <c r="AD24" i="56"/>
  <c r="AC24" i="56"/>
  <c r="AB24" i="56"/>
  <c r="AA24" i="56"/>
  <c r="Z24" i="56"/>
  <c r="W24" i="56"/>
  <c r="L24" i="56"/>
  <c r="U24" i="56"/>
  <c r="R24" i="56"/>
  <c r="J24" i="56"/>
  <c r="H24" i="56"/>
  <c r="F24" i="56"/>
  <c r="E24" i="56"/>
  <c r="D24" i="56"/>
  <c r="B24" i="56"/>
  <c r="AF22" i="56"/>
  <c r="AE22" i="56"/>
  <c r="AD22" i="56"/>
  <c r="AC22" i="56"/>
  <c r="AB22" i="56"/>
  <c r="AA22" i="56"/>
  <c r="Z22" i="56"/>
  <c r="W22" i="56"/>
  <c r="L22" i="56"/>
  <c r="U22" i="56"/>
  <c r="R22" i="56"/>
  <c r="J22" i="56"/>
  <c r="H22" i="56"/>
  <c r="F22" i="56"/>
  <c r="E22" i="56"/>
  <c r="D22" i="56"/>
  <c r="B22" i="56"/>
  <c r="AF21" i="56"/>
  <c r="AE21" i="56"/>
  <c r="AD21" i="56"/>
  <c r="AC21" i="56"/>
  <c r="AB21" i="56"/>
  <c r="AA21" i="56"/>
  <c r="Z21" i="56"/>
  <c r="W21" i="56"/>
  <c r="L21" i="56"/>
  <c r="U21" i="56"/>
  <c r="R21" i="56"/>
  <c r="J21" i="56"/>
  <c r="H21" i="56"/>
  <c r="F21" i="56"/>
  <c r="E21" i="56"/>
  <c r="D21" i="56"/>
  <c r="B21" i="56"/>
  <c r="AF19" i="56"/>
  <c r="AE19" i="56"/>
  <c r="AD19" i="56"/>
  <c r="AC19" i="56"/>
  <c r="AB19" i="56"/>
  <c r="AA19" i="56"/>
  <c r="Z19" i="56"/>
  <c r="W19" i="56"/>
  <c r="L19" i="56"/>
  <c r="U19" i="56"/>
  <c r="R19" i="56"/>
  <c r="J19" i="56"/>
  <c r="H19" i="56"/>
  <c r="F19" i="56"/>
  <c r="E19" i="56"/>
  <c r="D19" i="56"/>
  <c r="B19" i="56"/>
  <c r="AF18" i="56"/>
  <c r="AE18" i="56"/>
  <c r="AD18" i="56"/>
  <c r="AC18" i="56"/>
  <c r="AB18" i="56"/>
  <c r="AA18" i="56"/>
  <c r="Z18" i="56"/>
  <c r="W18" i="56"/>
  <c r="L18" i="56"/>
  <c r="U18" i="56"/>
  <c r="R18" i="56"/>
  <c r="J18" i="56"/>
  <c r="H18" i="56"/>
  <c r="F18" i="56"/>
  <c r="E18" i="56"/>
  <c r="D18" i="56"/>
  <c r="B18" i="56"/>
  <c r="AF16" i="56"/>
  <c r="AE16" i="56"/>
  <c r="AD16" i="56"/>
  <c r="AC16" i="56"/>
  <c r="AB16" i="56"/>
  <c r="AA16" i="56"/>
  <c r="Z16" i="56"/>
  <c r="W16" i="56"/>
  <c r="L16" i="56"/>
  <c r="U16" i="56"/>
  <c r="R16" i="56"/>
  <c r="J16" i="56"/>
  <c r="H16" i="56"/>
  <c r="F16" i="56"/>
  <c r="P16" i="56" s="1"/>
  <c r="E16" i="56"/>
  <c r="D16" i="56"/>
  <c r="B16" i="56"/>
  <c r="AF15" i="56"/>
  <c r="AE15" i="56"/>
  <c r="AD15" i="56"/>
  <c r="AC15" i="56"/>
  <c r="AB15" i="56"/>
  <c r="AA15" i="56"/>
  <c r="Z15" i="56"/>
  <c r="W15" i="56"/>
  <c r="L15" i="56"/>
  <c r="U15" i="56"/>
  <c r="R15" i="56"/>
  <c r="J15" i="56"/>
  <c r="H15" i="56"/>
  <c r="F15" i="56"/>
  <c r="P15" i="56" s="1"/>
  <c r="E15" i="56"/>
  <c r="D15" i="56"/>
  <c r="B15" i="56"/>
  <c r="AF13" i="56"/>
  <c r="AE13" i="56"/>
  <c r="AD13" i="56"/>
  <c r="AC13" i="56"/>
  <c r="AB13" i="56"/>
  <c r="AA13" i="56"/>
  <c r="Z13" i="56"/>
  <c r="W13" i="56"/>
  <c r="L13" i="56"/>
  <c r="U13" i="56"/>
  <c r="R13" i="56"/>
  <c r="J13" i="56"/>
  <c r="H13" i="56"/>
  <c r="F13" i="56"/>
  <c r="P13" i="56" s="1"/>
  <c r="E13" i="56"/>
  <c r="D13" i="56"/>
  <c r="B13" i="56"/>
  <c r="AF12" i="56"/>
  <c r="AE12" i="56"/>
  <c r="AD12" i="56"/>
  <c r="AC12" i="56"/>
  <c r="AB12" i="56"/>
  <c r="AA12" i="56"/>
  <c r="Z12" i="56"/>
  <c r="W12" i="56"/>
  <c r="L12" i="56"/>
  <c r="U12" i="56"/>
  <c r="R12" i="56"/>
  <c r="J12" i="56"/>
  <c r="H12" i="56"/>
  <c r="F12" i="56"/>
  <c r="P12" i="56" s="1"/>
  <c r="E12" i="56"/>
  <c r="D12" i="56"/>
  <c r="B12" i="56"/>
  <c r="AF10" i="56"/>
  <c r="AE10" i="56"/>
  <c r="AD10" i="56"/>
  <c r="AC10" i="56"/>
  <c r="AB10" i="56"/>
  <c r="AA10" i="56"/>
  <c r="Z10" i="56"/>
  <c r="W10" i="56"/>
  <c r="L10" i="56"/>
  <c r="U10" i="56"/>
  <c r="R10" i="56"/>
  <c r="J10" i="56"/>
  <c r="H10" i="56"/>
  <c r="F10" i="56"/>
  <c r="P10" i="56" s="1"/>
  <c r="E10" i="56"/>
  <c r="D10" i="56"/>
  <c r="B10" i="56"/>
  <c r="AF9" i="56"/>
  <c r="AE9" i="56"/>
  <c r="AD9" i="56"/>
  <c r="AC9" i="56"/>
  <c r="AB9" i="56"/>
  <c r="AA9" i="56"/>
  <c r="Z9" i="56"/>
  <c r="W9" i="56"/>
  <c r="L9" i="56"/>
  <c r="U9" i="56"/>
  <c r="R9" i="56"/>
  <c r="J9" i="56"/>
  <c r="H9" i="56"/>
  <c r="F9" i="56"/>
  <c r="O9" i="56" s="1"/>
  <c r="E9" i="56"/>
  <c r="D9" i="56"/>
  <c r="B9" i="56"/>
  <c r="H4" i="56"/>
  <c r="AO2" i="78"/>
  <c r="AE118" i="58"/>
  <c r="AD118" i="58"/>
  <c r="AC118" i="58"/>
  <c r="AB118" i="58"/>
  <c r="AA118" i="58"/>
  <c r="Z118" i="58"/>
  <c r="W118" i="58"/>
  <c r="M118" i="58"/>
  <c r="U118" i="58"/>
  <c r="S118" i="58"/>
  <c r="K118" i="58"/>
  <c r="I118" i="58"/>
  <c r="G118" i="58"/>
  <c r="O118" i="58" s="1"/>
  <c r="E118" i="58"/>
  <c r="D118" i="58"/>
  <c r="B118" i="58"/>
  <c r="C118" i="58" s="1"/>
  <c r="AE117" i="58"/>
  <c r="AD117" i="58"/>
  <c r="AC117" i="58"/>
  <c r="AB117" i="58"/>
  <c r="AA117" i="58"/>
  <c r="Z117" i="58"/>
  <c r="W117" i="58"/>
  <c r="M117" i="58"/>
  <c r="U117" i="58"/>
  <c r="S117" i="58"/>
  <c r="K117" i="58"/>
  <c r="I117" i="58"/>
  <c r="G117" i="58"/>
  <c r="Q117" i="58" s="1"/>
  <c r="E117" i="58"/>
  <c r="D117" i="58"/>
  <c r="B117" i="58"/>
  <c r="C117" i="58" s="1"/>
  <c r="AE116" i="58"/>
  <c r="AD116" i="58"/>
  <c r="AC116" i="58"/>
  <c r="AB116" i="58"/>
  <c r="AA116" i="58"/>
  <c r="Z116" i="58"/>
  <c r="W116" i="58"/>
  <c r="M116" i="58"/>
  <c r="U116" i="58"/>
  <c r="S116" i="58"/>
  <c r="K116" i="58"/>
  <c r="I116" i="58"/>
  <c r="G116" i="58"/>
  <c r="E116" i="58"/>
  <c r="D116" i="58"/>
  <c r="B116" i="58"/>
  <c r="C116" i="58" s="1"/>
  <c r="AE115" i="58"/>
  <c r="AD115" i="58"/>
  <c r="AC115" i="58"/>
  <c r="AB115" i="58"/>
  <c r="AA115" i="58"/>
  <c r="Z115" i="58"/>
  <c r="W115" i="58"/>
  <c r="M115" i="58"/>
  <c r="U115" i="58"/>
  <c r="S115" i="58"/>
  <c r="K115" i="58"/>
  <c r="I115" i="58"/>
  <c r="G115" i="58"/>
  <c r="E115" i="58"/>
  <c r="D115" i="58"/>
  <c r="B115" i="58"/>
  <c r="C115" i="58" s="1"/>
  <c r="AE114" i="58"/>
  <c r="AD114" i="58"/>
  <c r="AC114" i="58"/>
  <c r="AB114" i="58"/>
  <c r="AA114" i="58"/>
  <c r="Z114" i="58"/>
  <c r="W114" i="58"/>
  <c r="M114" i="58"/>
  <c r="U114" i="58"/>
  <c r="S114" i="58"/>
  <c r="K114" i="58"/>
  <c r="I114" i="58"/>
  <c r="G114" i="58"/>
  <c r="E114" i="58"/>
  <c r="D114" i="58"/>
  <c r="B114" i="58"/>
  <c r="C114" i="58" s="1"/>
  <c r="AE113" i="58"/>
  <c r="AD113" i="58"/>
  <c r="AC113" i="58"/>
  <c r="AB113" i="58"/>
  <c r="AA113" i="58"/>
  <c r="Z113" i="58"/>
  <c r="W113" i="58"/>
  <c r="M113" i="58"/>
  <c r="U113" i="58"/>
  <c r="S113" i="58"/>
  <c r="K113" i="58"/>
  <c r="I113" i="58"/>
  <c r="G113" i="58"/>
  <c r="Q113" i="58" s="1"/>
  <c r="E113" i="58"/>
  <c r="D113" i="58"/>
  <c r="B113" i="58"/>
  <c r="C113" i="58" s="1"/>
  <c r="AE112" i="58"/>
  <c r="AD112" i="58"/>
  <c r="AC112" i="58"/>
  <c r="AB112" i="58"/>
  <c r="AA112" i="58"/>
  <c r="Z112" i="58"/>
  <c r="W112" i="58"/>
  <c r="M112" i="58"/>
  <c r="U112" i="58"/>
  <c r="S112" i="58"/>
  <c r="K112" i="58"/>
  <c r="I112" i="58"/>
  <c r="G112" i="58"/>
  <c r="E112" i="58"/>
  <c r="D112" i="58"/>
  <c r="B112" i="58"/>
  <c r="C112" i="58" s="1"/>
  <c r="AE111" i="58"/>
  <c r="AD111" i="58"/>
  <c r="AC111" i="58"/>
  <c r="AB111" i="58"/>
  <c r="AA111" i="58"/>
  <c r="Z111" i="58"/>
  <c r="W111" i="58"/>
  <c r="M111" i="58"/>
  <c r="U111" i="58"/>
  <c r="S111" i="58"/>
  <c r="K111" i="58"/>
  <c r="I111" i="58"/>
  <c r="G111" i="58"/>
  <c r="Q111" i="58" s="1"/>
  <c r="E111" i="58"/>
  <c r="D111" i="58"/>
  <c r="B111" i="58"/>
  <c r="C111" i="58" s="1"/>
  <c r="AE110" i="58"/>
  <c r="AD110" i="58"/>
  <c r="AC110" i="58"/>
  <c r="AB110" i="58"/>
  <c r="AA110" i="58"/>
  <c r="Z110" i="58"/>
  <c r="W110" i="58"/>
  <c r="M110" i="58"/>
  <c r="U110" i="58"/>
  <c r="S110" i="58"/>
  <c r="K110" i="58"/>
  <c r="I110" i="58"/>
  <c r="G110" i="58"/>
  <c r="E110" i="58"/>
  <c r="D110" i="58"/>
  <c r="B110" i="58"/>
  <c r="C110" i="58" s="1"/>
  <c r="AE109" i="58"/>
  <c r="AD109" i="58"/>
  <c r="AC109" i="58"/>
  <c r="AB109" i="58"/>
  <c r="AA109" i="58"/>
  <c r="Z109" i="58"/>
  <c r="W109" i="58"/>
  <c r="M109" i="58"/>
  <c r="U109" i="58"/>
  <c r="S109" i="58"/>
  <c r="K109" i="58"/>
  <c r="I109" i="58"/>
  <c r="G109" i="58"/>
  <c r="Q109" i="58" s="1"/>
  <c r="E109" i="58"/>
  <c r="D109" i="58"/>
  <c r="B109" i="58"/>
  <c r="C109" i="58" s="1"/>
  <c r="AE108" i="58"/>
  <c r="AD108" i="58"/>
  <c r="AC108" i="58"/>
  <c r="AB108" i="58"/>
  <c r="AA108" i="58"/>
  <c r="Z108" i="58"/>
  <c r="W108" i="58"/>
  <c r="M108" i="58"/>
  <c r="U108" i="58"/>
  <c r="S108" i="58"/>
  <c r="K108" i="58"/>
  <c r="I108" i="58"/>
  <c r="G108" i="58"/>
  <c r="E108" i="58"/>
  <c r="D108" i="58"/>
  <c r="B108" i="58"/>
  <c r="C108" i="58" s="1"/>
  <c r="AE107" i="58"/>
  <c r="AD107" i="58"/>
  <c r="AC107" i="58"/>
  <c r="AB107" i="58"/>
  <c r="AA107" i="58"/>
  <c r="Z107" i="58"/>
  <c r="W107" i="58"/>
  <c r="M107" i="58"/>
  <c r="U107" i="58"/>
  <c r="S107" i="58"/>
  <c r="K107" i="58"/>
  <c r="I107" i="58"/>
  <c r="G107" i="58"/>
  <c r="Q107" i="58" s="1"/>
  <c r="E107" i="58"/>
  <c r="D107" i="58"/>
  <c r="B107" i="58"/>
  <c r="C107" i="58" s="1"/>
  <c r="AE106" i="58"/>
  <c r="AD106" i="58"/>
  <c r="AC106" i="58"/>
  <c r="AB106" i="58"/>
  <c r="AA106" i="58"/>
  <c r="Z106" i="58"/>
  <c r="W106" i="58"/>
  <c r="M106" i="58"/>
  <c r="U106" i="58"/>
  <c r="S106" i="58"/>
  <c r="K106" i="58"/>
  <c r="I106" i="58"/>
  <c r="G106" i="58"/>
  <c r="O106" i="58" s="1"/>
  <c r="E106" i="58"/>
  <c r="D106" i="58"/>
  <c r="B106" i="58"/>
  <c r="C106" i="58" s="1"/>
  <c r="AE105" i="58"/>
  <c r="AD105" i="58"/>
  <c r="AC105" i="58"/>
  <c r="AB105" i="58"/>
  <c r="AA105" i="58"/>
  <c r="Z105" i="58"/>
  <c r="W105" i="58"/>
  <c r="M105" i="58"/>
  <c r="U105" i="58"/>
  <c r="S105" i="58"/>
  <c r="K105" i="58"/>
  <c r="I105" i="58"/>
  <c r="G105" i="58"/>
  <c r="Q105" i="58" s="1"/>
  <c r="E105" i="58"/>
  <c r="D105" i="58"/>
  <c r="B105" i="58"/>
  <c r="C105" i="58" s="1"/>
  <c r="AE104" i="58"/>
  <c r="AD104" i="58"/>
  <c r="AC104" i="58"/>
  <c r="AB104" i="58"/>
  <c r="AA104" i="58"/>
  <c r="Z104" i="58"/>
  <c r="W104" i="58"/>
  <c r="M104" i="58"/>
  <c r="U104" i="58"/>
  <c r="S104" i="58"/>
  <c r="K104" i="58"/>
  <c r="I104" i="58"/>
  <c r="G104" i="58"/>
  <c r="E104" i="58"/>
  <c r="D104" i="58"/>
  <c r="B104" i="58"/>
  <c r="C104" i="58" s="1"/>
  <c r="AE103" i="58"/>
  <c r="AD103" i="58"/>
  <c r="AC103" i="58"/>
  <c r="AB103" i="58"/>
  <c r="AA103" i="58"/>
  <c r="Z103" i="58"/>
  <c r="W103" i="58"/>
  <c r="M103" i="58"/>
  <c r="U103" i="58"/>
  <c r="S103" i="58"/>
  <c r="K103" i="58"/>
  <c r="I103" i="58"/>
  <c r="G103" i="58"/>
  <c r="Q103" i="58" s="1"/>
  <c r="E103" i="58"/>
  <c r="D103" i="58"/>
  <c r="B103" i="58"/>
  <c r="C103" i="58" s="1"/>
  <c r="AE102" i="58"/>
  <c r="AD102" i="58"/>
  <c r="AC102" i="58"/>
  <c r="AB102" i="58"/>
  <c r="AA102" i="58"/>
  <c r="Z102" i="58"/>
  <c r="W102" i="58"/>
  <c r="M102" i="58"/>
  <c r="U102" i="58"/>
  <c r="S102" i="58"/>
  <c r="K102" i="58"/>
  <c r="I102" i="58"/>
  <c r="G102" i="58"/>
  <c r="E102" i="58"/>
  <c r="D102" i="58"/>
  <c r="B102" i="58"/>
  <c r="C102" i="58" s="1"/>
  <c r="AE101" i="58"/>
  <c r="AD101" i="58"/>
  <c r="AC101" i="58"/>
  <c r="AB101" i="58"/>
  <c r="AA101" i="58"/>
  <c r="Z101" i="58"/>
  <c r="W101" i="58"/>
  <c r="M101" i="58"/>
  <c r="U101" i="58"/>
  <c r="S101" i="58"/>
  <c r="K101" i="58"/>
  <c r="I101" i="58"/>
  <c r="G101" i="58"/>
  <c r="Q101" i="58" s="1"/>
  <c r="E101" i="58"/>
  <c r="D101" i="58"/>
  <c r="B101" i="58"/>
  <c r="C101" i="58" s="1"/>
  <c r="AE100" i="58"/>
  <c r="AD100" i="58"/>
  <c r="AC100" i="58"/>
  <c r="AB100" i="58"/>
  <c r="AA100" i="58"/>
  <c r="Z100" i="58"/>
  <c r="W100" i="58"/>
  <c r="M100" i="58"/>
  <c r="U100" i="58"/>
  <c r="S100" i="58"/>
  <c r="K100" i="58"/>
  <c r="I100" i="58"/>
  <c r="G100" i="58"/>
  <c r="X100" i="58" s="1"/>
  <c r="E100" i="58"/>
  <c r="D100" i="58"/>
  <c r="B100" i="58"/>
  <c r="C100" i="58" s="1"/>
  <c r="AE99" i="58"/>
  <c r="AD99" i="58"/>
  <c r="AC99" i="58"/>
  <c r="AB99" i="58"/>
  <c r="AA99" i="58"/>
  <c r="Z99" i="58"/>
  <c r="W99" i="58"/>
  <c r="M99" i="58"/>
  <c r="U99" i="58"/>
  <c r="S99" i="58"/>
  <c r="K99" i="58"/>
  <c r="I99" i="58"/>
  <c r="G99" i="58"/>
  <c r="Q99" i="58" s="1"/>
  <c r="E99" i="58"/>
  <c r="D99" i="58"/>
  <c r="B99" i="58"/>
  <c r="C99" i="58" s="1"/>
  <c r="AE98" i="58"/>
  <c r="AD98" i="58"/>
  <c r="AC98" i="58"/>
  <c r="AB98" i="58"/>
  <c r="AA98" i="58"/>
  <c r="Z98" i="58"/>
  <c r="W98" i="58"/>
  <c r="M98" i="58"/>
  <c r="U98" i="58"/>
  <c r="S98" i="58"/>
  <c r="K98" i="58"/>
  <c r="I98" i="58"/>
  <c r="G98" i="58"/>
  <c r="E98" i="58"/>
  <c r="D98" i="58"/>
  <c r="B98" i="58"/>
  <c r="C98" i="58" s="1"/>
  <c r="AE97" i="58"/>
  <c r="AD97" i="58"/>
  <c r="AC97" i="58"/>
  <c r="AB97" i="58"/>
  <c r="AA97" i="58"/>
  <c r="Z97" i="58"/>
  <c r="W97" i="58"/>
  <c r="M97" i="58"/>
  <c r="U97" i="58"/>
  <c r="S97" i="58"/>
  <c r="K97" i="58"/>
  <c r="I97" i="58"/>
  <c r="G97" i="58"/>
  <c r="E97" i="58"/>
  <c r="D97" i="58"/>
  <c r="B97" i="58"/>
  <c r="C97" i="58" s="1"/>
  <c r="AE96" i="58"/>
  <c r="AD96" i="58"/>
  <c r="AC96" i="58"/>
  <c r="AB96" i="58"/>
  <c r="AA96" i="58"/>
  <c r="Z96" i="58"/>
  <c r="W96" i="58"/>
  <c r="M96" i="58"/>
  <c r="U96" i="58"/>
  <c r="S96" i="58"/>
  <c r="K96" i="58"/>
  <c r="I96" i="58"/>
  <c r="G96" i="58"/>
  <c r="E96" i="58"/>
  <c r="D96" i="58"/>
  <c r="B96" i="58"/>
  <c r="C96" i="58" s="1"/>
  <c r="AE95" i="58"/>
  <c r="AD95" i="58"/>
  <c r="AC95" i="58"/>
  <c r="AB95" i="58"/>
  <c r="AA95" i="58"/>
  <c r="Z95" i="58"/>
  <c r="W95" i="58"/>
  <c r="M95" i="58"/>
  <c r="U95" i="58"/>
  <c r="S95" i="58"/>
  <c r="K95" i="58"/>
  <c r="I95" i="58"/>
  <c r="G95" i="58"/>
  <c r="Q95" i="58" s="1"/>
  <c r="E95" i="58"/>
  <c r="D95" i="58"/>
  <c r="B95" i="58"/>
  <c r="C95" i="58" s="1"/>
  <c r="AE94" i="58"/>
  <c r="AD94" i="58"/>
  <c r="AC94" i="58"/>
  <c r="AB94" i="58"/>
  <c r="AA94" i="58"/>
  <c r="Z94" i="58"/>
  <c r="W94" i="58"/>
  <c r="M94" i="58"/>
  <c r="U94" i="58"/>
  <c r="S94" i="58"/>
  <c r="K94" i="58"/>
  <c r="I94" i="58"/>
  <c r="G94" i="58"/>
  <c r="E94" i="58"/>
  <c r="D94" i="58"/>
  <c r="B94" i="58"/>
  <c r="C94" i="58" s="1"/>
  <c r="AE93" i="58"/>
  <c r="AD93" i="58"/>
  <c r="AC93" i="58"/>
  <c r="AB93" i="58"/>
  <c r="AA93" i="58"/>
  <c r="Z93" i="58"/>
  <c r="W93" i="58"/>
  <c r="M93" i="58"/>
  <c r="U93" i="58"/>
  <c r="S93" i="58"/>
  <c r="K93" i="58"/>
  <c r="I93" i="58"/>
  <c r="G93" i="58"/>
  <c r="Q93" i="58" s="1"/>
  <c r="E93" i="58"/>
  <c r="D93" i="58"/>
  <c r="B93" i="58"/>
  <c r="C93" i="58" s="1"/>
  <c r="AE92" i="58"/>
  <c r="AD92" i="58"/>
  <c r="AC92" i="58"/>
  <c r="AB92" i="58"/>
  <c r="AA92" i="58"/>
  <c r="Z92" i="58"/>
  <c r="W92" i="58"/>
  <c r="M92" i="58"/>
  <c r="U92" i="58"/>
  <c r="S92" i="58"/>
  <c r="K92" i="58"/>
  <c r="I92" i="58"/>
  <c r="G92" i="58"/>
  <c r="E92" i="58"/>
  <c r="D92" i="58"/>
  <c r="B92" i="58"/>
  <c r="C92" i="58" s="1"/>
  <c r="AE91" i="58"/>
  <c r="AD91" i="58"/>
  <c r="AC91" i="58"/>
  <c r="AB91" i="58"/>
  <c r="AA91" i="58"/>
  <c r="Z91" i="58"/>
  <c r="W91" i="58"/>
  <c r="M91" i="58"/>
  <c r="U91" i="58"/>
  <c r="S91" i="58"/>
  <c r="K91" i="58"/>
  <c r="I91" i="58"/>
  <c r="G91" i="58"/>
  <c r="Q91" i="58" s="1"/>
  <c r="E91" i="58"/>
  <c r="D91" i="58"/>
  <c r="B91" i="58"/>
  <c r="C91" i="58" s="1"/>
  <c r="AE90" i="58"/>
  <c r="AD90" i="58"/>
  <c r="AC90" i="58"/>
  <c r="AB90" i="58"/>
  <c r="AA90" i="58"/>
  <c r="Z90" i="58"/>
  <c r="W90" i="58"/>
  <c r="M90" i="58"/>
  <c r="U90" i="58"/>
  <c r="S90" i="58"/>
  <c r="K90" i="58"/>
  <c r="I90" i="58"/>
  <c r="G90" i="58"/>
  <c r="E90" i="58"/>
  <c r="D90" i="58"/>
  <c r="B90" i="58"/>
  <c r="C90" i="58" s="1"/>
  <c r="AE89" i="58"/>
  <c r="AD89" i="58"/>
  <c r="AC89" i="58"/>
  <c r="AB89" i="58"/>
  <c r="AA89" i="58"/>
  <c r="Z89" i="58"/>
  <c r="W89" i="58"/>
  <c r="M89" i="58"/>
  <c r="U89" i="58"/>
  <c r="S89" i="58"/>
  <c r="K89" i="58"/>
  <c r="I89" i="58"/>
  <c r="G89" i="58"/>
  <c r="Q89" i="58" s="1"/>
  <c r="E89" i="58"/>
  <c r="D89" i="58"/>
  <c r="B89" i="58"/>
  <c r="C89" i="58" s="1"/>
  <c r="AE88" i="58"/>
  <c r="AD88" i="58"/>
  <c r="AC88" i="58"/>
  <c r="AB88" i="58"/>
  <c r="AA88" i="58"/>
  <c r="Z88" i="58"/>
  <c r="W88" i="58"/>
  <c r="M88" i="58"/>
  <c r="U88" i="58"/>
  <c r="S88" i="58"/>
  <c r="K88" i="58"/>
  <c r="I88" i="58"/>
  <c r="G88" i="58"/>
  <c r="E88" i="58"/>
  <c r="D88" i="58"/>
  <c r="B88" i="58"/>
  <c r="C88" i="58" s="1"/>
  <c r="AE87" i="58"/>
  <c r="AD87" i="58"/>
  <c r="AC87" i="58"/>
  <c r="AB87" i="58"/>
  <c r="AA87" i="58"/>
  <c r="Z87" i="58"/>
  <c r="W87" i="58"/>
  <c r="M87" i="58"/>
  <c r="U87" i="58"/>
  <c r="S87" i="58"/>
  <c r="K87" i="58"/>
  <c r="I87" i="58"/>
  <c r="G87" i="58"/>
  <c r="Q87" i="58" s="1"/>
  <c r="E87" i="58"/>
  <c r="D87" i="58"/>
  <c r="B87" i="58"/>
  <c r="C87" i="58" s="1"/>
  <c r="AE86" i="58"/>
  <c r="AD86" i="58"/>
  <c r="AC86" i="58"/>
  <c r="AB86" i="58"/>
  <c r="AA86" i="58"/>
  <c r="Z86" i="58"/>
  <c r="W86" i="58"/>
  <c r="M86" i="58"/>
  <c r="U86" i="58"/>
  <c r="S86" i="58"/>
  <c r="K86" i="58"/>
  <c r="I86" i="58"/>
  <c r="G86" i="58"/>
  <c r="E86" i="58"/>
  <c r="D86" i="58"/>
  <c r="B86" i="58"/>
  <c r="C86" i="58" s="1"/>
  <c r="AE81" i="58"/>
  <c r="AD81" i="58"/>
  <c r="AC81" i="58"/>
  <c r="AB81" i="58"/>
  <c r="AA81" i="58"/>
  <c r="Z81" i="58"/>
  <c r="W81" i="58"/>
  <c r="M81" i="58"/>
  <c r="S81" i="58"/>
  <c r="K81" i="58"/>
  <c r="I81" i="58"/>
  <c r="G81" i="58"/>
  <c r="Q81" i="58" s="1"/>
  <c r="E81" i="58"/>
  <c r="D81" i="58"/>
  <c r="B81" i="58"/>
  <c r="C81" i="58" s="1"/>
  <c r="AE80" i="58"/>
  <c r="AD80" i="58"/>
  <c r="AC80" i="58"/>
  <c r="AB80" i="58"/>
  <c r="AA80" i="58"/>
  <c r="Z80" i="58"/>
  <c r="W80" i="58"/>
  <c r="M80" i="58"/>
  <c r="S80" i="58"/>
  <c r="K80" i="58"/>
  <c r="I80" i="58"/>
  <c r="G80" i="58"/>
  <c r="E80" i="58"/>
  <c r="D80" i="58"/>
  <c r="B80" i="58"/>
  <c r="C80" i="58" s="1"/>
  <c r="AE79" i="58"/>
  <c r="AD79" i="58"/>
  <c r="AC79" i="58"/>
  <c r="AB79" i="58"/>
  <c r="AA79" i="58"/>
  <c r="Z79" i="58"/>
  <c r="W79" i="58"/>
  <c r="M79" i="58"/>
  <c r="S79" i="58"/>
  <c r="K79" i="58"/>
  <c r="I79" i="58"/>
  <c r="G79" i="58"/>
  <c r="Q79" i="58" s="1"/>
  <c r="E79" i="58"/>
  <c r="D79" i="58"/>
  <c r="B79" i="58"/>
  <c r="C79" i="58" s="1"/>
  <c r="AE78" i="58"/>
  <c r="AD78" i="58"/>
  <c r="AC78" i="58"/>
  <c r="AB78" i="58"/>
  <c r="AA78" i="58"/>
  <c r="Z78" i="58"/>
  <c r="W78" i="58"/>
  <c r="M78" i="58"/>
  <c r="S78" i="58"/>
  <c r="K78" i="58"/>
  <c r="I78" i="58"/>
  <c r="G78" i="58"/>
  <c r="X78" i="58" s="1"/>
  <c r="E78" i="58"/>
  <c r="D78" i="58"/>
  <c r="B78" i="58"/>
  <c r="C78" i="58" s="1"/>
  <c r="AE77" i="58"/>
  <c r="AD77" i="58"/>
  <c r="AC77" i="58"/>
  <c r="AB77" i="58"/>
  <c r="AA77" i="58"/>
  <c r="Z77" i="58"/>
  <c r="W77" i="58"/>
  <c r="M77" i="58"/>
  <c r="S77" i="58"/>
  <c r="K77" i="58"/>
  <c r="I77" i="58"/>
  <c r="G77" i="58"/>
  <c r="Q77" i="58" s="1"/>
  <c r="E77" i="58"/>
  <c r="D77" i="58"/>
  <c r="B77" i="58"/>
  <c r="C77" i="58" s="1"/>
  <c r="AE76" i="58"/>
  <c r="AD76" i="58"/>
  <c r="AC76" i="58"/>
  <c r="AB76" i="58"/>
  <c r="AA76" i="58"/>
  <c r="Z76" i="58"/>
  <c r="W76" i="58"/>
  <c r="M76" i="58"/>
  <c r="S76" i="58"/>
  <c r="K76" i="58"/>
  <c r="I76" i="58"/>
  <c r="G76" i="58"/>
  <c r="E76" i="58"/>
  <c r="D76" i="58"/>
  <c r="B76" i="58"/>
  <c r="C76" i="58" s="1"/>
  <c r="AE75" i="58"/>
  <c r="AD75" i="58"/>
  <c r="AC75" i="58"/>
  <c r="AB75" i="58"/>
  <c r="AA75" i="58"/>
  <c r="Z75" i="58"/>
  <c r="W75" i="58"/>
  <c r="M75" i="58"/>
  <c r="S75" i="58"/>
  <c r="K75" i="58"/>
  <c r="I75" i="58"/>
  <c r="G75" i="58"/>
  <c r="Q75" i="58" s="1"/>
  <c r="E75" i="58"/>
  <c r="D75" i="58"/>
  <c r="B75" i="58"/>
  <c r="C75" i="58" s="1"/>
  <c r="AE74" i="58"/>
  <c r="AD74" i="58"/>
  <c r="AC74" i="58"/>
  <c r="AB74" i="58"/>
  <c r="AA74" i="58"/>
  <c r="Z74" i="58"/>
  <c r="W74" i="58"/>
  <c r="M74" i="58"/>
  <c r="S74" i="58"/>
  <c r="K74" i="58"/>
  <c r="I74" i="58"/>
  <c r="G74" i="58"/>
  <c r="E74" i="58"/>
  <c r="D74" i="58"/>
  <c r="B74" i="58"/>
  <c r="C74" i="58" s="1"/>
  <c r="AE73" i="58"/>
  <c r="AD73" i="58"/>
  <c r="AC73" i="58"/>
  <c r="AB73" i="58"/>
  <c r="AA73" i="58"/>
  <c r="Z73" i="58"/>
  <c r="W73" i="58"/>
  <c r="M73" i="58"/>
  <c r="S73" i="58"/>
  <c r="K73" i="58"/>
  <c r="I73" i="58"/>
  <c r="G73" i="58"/>
  <c r="Q73" i="58" s="1"/>
  <c r="E73" i="58"/>
  <c r="D73" i="58"/>
  <c r="B73" i="58"/>
  <c r="C73" i="58" s="1"/>
  <c r="AE72" i="58"/>
  <c r="AD72" i="58"/>
  <c r="AC72" i="58"/>
  <c r="AB72" i="58"/>
  <c r="AA72" i="58"/>
  <c r="Z72" i="58"/>
  <c r="W72" i="58"/>
  <c r="M72" i="58"/>
  <c r="S72" i="58"/>
  <c r="K72" i="58"/>
  <c r="I72" i="58"/>
  <c r="G72" i="58"/>
  <c r="E72" i="58"/>
  <c r="D72" i="58"/>
  <c r="B72" i="58"/>
  <c r="C72" i="58" s="1"/>
  <c r="AE71" i="58"/>
  <c r="AD71" i="58"/>
  <c r="AC71" i="58"/>
  <c r="AB71" i="58"/>
  <c r="AA71" i="58"/>
  <c r="Z71" i="58"/>
  <c r="W71" i="58"/>
  <c r="M71" i="58"/>
  <c r="S71" i="58"/>
  <c r="K71" i="58"/>
  <c r="I71" i="58"/>
  <c r="G71" i="58"/>
  <c r="E71" i="58"/>
  <c r="D71" i="58"/>
  <c r="B71" i="58"/>
  <c r="C71" i="58" s="1"/>
  <c r="AE70" i="58"/>
  <c r="AD70" i="58"/>
  <c r="AC70" i="58"/>
  <c r="AB70" i="58"/>
  <c r="AA70" i="58"/>
  <c r="Z70" i="58"/>
  <c r="W70" i="58"/>
  <c r="M70" i="58"/>
  <c r="S70" i="58"/>
  <c r="K70" i="58"/>
  <c r="I70" i="58"/>
  <c r="G70" i="58"/>
  <c r="O70" i="58" s="1"/>
  <c r="E70" i="58"/>
  <c r="D70" i="58"/>
  <c r="B70" i="58"/>
  <c r="C70" i="58" s="1"/>
  <c r="AE69" i="58"/>
  <c r="AD69" i="58"/>
  <c r="AC69" i="58"/>
  <c r="AB69" i="58"/>
  <c r="AA69" i="58"/>
  <c r="Z69" i="58"/>
  <c r="W69" i="58"/>
  <c r="M69" i="58"/>
  <c r="S69" i="58"/>
  <c r="K69" i="58"/>
  <c r="I69" i="58"/>
  <c r="G69" i="58"/>
  <c r="Q69" i="58" s="1"/>
  <c r="E69" i="58"/>
  <c r="D69" i="58"/>
  <c r="B69" i="58"/>
  <c r="C69" i="58" s="1"/>
  <c r="AE68" i="58"/>
  <c r="AD68" i="58"/>
  <c r="AC68" i="58"/>
  <c r="AB68" i="58"/>
  <c r="AA68" i="58"/>
  <c r="Z68" i="58"/>
  <c r="W68" i="58"/>
  <c r="M68" i="58"/>
  <c r="S68" i="58"/>
  <c r="K68" i="58"/>
  <c r="I68" i="58"/>
  <c r="G68" i="58"/>
  <c r="E68" i="58"/>
  <c r="D68" i="58"/>
  <c r="B68" i="58"/>
  <c r="C68" i="58" s="1"/>
  <c r="AE67" i="58"/>
  <c r="AD67" i="58"/>
  <c r="AC67" i="58"/>
  <c r="AB67" i="58"/>
  <c r="AA67" i="58"/>
  <c r="Z67" i="58"/>
  <c r="W67" i="58"/>
  <c r="M67" i="58"/>
  <c r="S67" i="58"/>
  <c r="K67" i="58"/>
  <c r="I67" i="58"/>
  <c r="G67" i="58"/>
  <c r="Q67" i="58" s="1"/>
  <c r="E67" i="58"/>
  <c r="D67" i="58"/>
  <c r="B67" i="58"/>
  <c r="C67" i="58" s="1"/>
  <c r="AE66" i="58"/>
  <c r="AD66" i="58"/>
  <c r="AC66" i="58"/>
  <c r="AB66" i="58"/>
  <c r="AA66" i="58"/>
  <c r="Z66" i="58"/>
  <c r="W66" i="58"/>
  <c r="M66" i="58"/>
  <c r="S66" i="58"/>
  <c r="K66" i="58"/>
  <c r="I66" i="58"/>
  <c r="G66" i="58"/>
  <c r="O66" i="58" s="1"/>
  <c r="E66" i="58"/>
  <c r="D66" i="58"/>
  <c r="B66" i="58"/>
  <c r="C66" i="58" s="1"/>
  <c r="AE65" i="58"/>
  <c r="AD65" i="58"/>
  <c r="AC65" i="58"/>
  <c r="AB65" i="58"/>
  <c r="AA65" i="58"/>
  <c r="Z65" i="58"/>
  <c r="W65" i="58"/>
  <c r="M65" i="58"/>
  <c r="S65" i="58"/>
  <c r="K65" i="58"/>
  <c r="I65" i="58"/>
  <c r="G65" i="58"/>
  <c r="Q65" i="58" s="1"/>
  <c r="E65" i="58"/>
  <c r="D65" i="58"/>
  <c r="B65" i="58"/>
  <c r="C65" i="58" s="1"/>
  <c r="AE64" i="58"/>
  <c r="AD64" i="58"/>
  <c r="AC64" i="58"/>
  <c r="AB64" i="58"/>
  <c r="AA64" i="58"/>
  <c r="Z64" i="58"/>
  <c r="W64" i="58"/>
  <c r="M64" i="58"/>
  <c r="S64" i="58"/>
  <c r="K64" i="58"/>
  <c r="I64" i="58"/>
  <c r="G64" i="58"/>
  <c r="X64" i="58" s="1"/>
  <c r="E64" i="58"/>
  <c r="D64" i="58"/>
  <c r="B64" i="58"/>
  <c r="C64" i="58" s="1"/>
  <c r="AE63" i="58"/>
  <c r="AD63" i="58"/>
  <c r="AC63" i="58"/>
  <c r="AB63" i="58"/>
  <c r="AA63" i="58"/>
  <c r="Z63" i="58"/>
  <c r="W63" i="58"/>
  <c r="M63" i="58"/>
  <c r="S63" i="58"/>
  <c r="K63" i="58"/>
  <c r="I63" i="58"/>
  <c r="G63" i="58"/>
  <c r="Q63" i="58" s="1"/>
  <c r="E63" i="58"/>
  <c r="D63" i="58"/>
  <c r="B63" i="58"/>
  <c r="C63" i="58" s="1"/>
  <c r="AE62" i="58"/>
  <c r="AD62" i="58"/>
  <c r="AC62" i="58"/>
  <c r="AB62" i="58"/>
  <c r="AA62" i="58"/>
  <c r="Z62" i="58"/>
  <c r="W62" i="58"/>
  <c r="M62" i="58"/>
  <c r="S62" i="58"/>
  <c r="K62" i="58"/>
  <c r="I62" i="58"/>
  <c r="G62" i="58"/>
  <c r="X62" i="58" s="1"/>
  <c r="E62" i="58"/>
  <c r="D62" i="58"/>
  <c r="B62" i="58"/>
  <c r="C62" i="58" s="1"/>
  <c r="AE61" i="58"/>
  <c r="AD61" i="58"/>
  <c r="AC61" i="58"/>
  <c r="AB61" i="58"/>
  <c r="AA61" i="58"/>
  <c r="Z61" i="58"/>
  <c r="W61" i="58"/>
  <c r="M61" i="58"/>
  <c r="S61" i="58"/>
  <c r="K61" i="58"/>
  <c r="I61" i="58"/>
  <c r="G61" i="58"/>
  <c r="Q61" i="58" s="1"/>
  <c r="E61" i="58"/>
  <c r="D61" i="58"/>
  <c r="B61" i="58"/>
  <c r="C61" i="58" s="1"/>
  <c r="AE60" i="58"/>
  <c r="AD60" i="58"/>
  <c r="AC60" i="58"/>
  <c r="AB60" i="58"/>
  <c r="AA60" i="58"/>
  <c r="Z60" i="58"/>
  <c r="W60" i="58"/>
  <c r="M60" i="58"/>
  <c r="S60" i="58"/>
  <c r="K60" i="58"/>
  <c r="I60" i="58"/>
  <c r="G60" i="58"/>
  <c r="E60" i="58"/>
  <c r="D60" i="58"/>
  <c r="B60" i="58"/>
  <c r="C60" i="58" s="1"/>
  <c r="AE59" i="58"/>
  <c r="AD59" i="58"/>
  <c r="AC59" i="58"/>
  <c r="AB59" i="58"/>
  <c r="AA59" i="58"/>
  <c r="Z59" i="58"/>
  <c r="W59" i="58"/>
  <c r="M59" i="58"/>
  <c r="S59" i="58"/>
  <c r="K59" i="58"/>
  <c r="I59" i="58"/>
  <c r="G59" i="58"/>
  <c r="Q59" i="58" s="1"/>
  <c r="E59" i="58"/>
  <c r="D59" i="58"/>
  <c r="B59" i="58"/>
  <c r="C59" i="58" s="1"/>
  <c r="AE58" i="58"/>
  <c r="AD58" i="58"/>
  <c r="AC58" i="58"/>
  <c r="AB58" i="58"/>
  <c r="AA58" i="58"/>
  <c r="Z58" i="58"/>
  <c r="W58" i="58"/>
  <c r="M58" i="58"/>
  <c r="S58" i="58"/>
  <c r="K58" i="58"/>
  <c r="I58" i="58"/>
  <c r="G58" i="58"/>
  <c r="O58" i="58" s="1"/>
  <c r="E58" i="58"/>
  <c r="D58" i="58"/>
  <c r="B58" i="58"/>
  <c r="C58" i="58" s="1"/>
  <c r="AE57" i="58"/>
  <c r="AD57" i="58"/>
  <c r="AC57" i="58"/>
  <c r="AB57" i="58"/>
  <c r="AA57" i="58"/>
  <c r="Z57" i="58"/>
  <c r="W57" i="58"/>
  <c r="M57" i="58"/>
  <c r="S57" i="58"/>
  <c r="K57" i="58"/>
  <c r="I57" i="58"/>
  <c r="G57" i="58"/>
  <c r="Q57" i="58" s="1"/>
  <c r="E57" i="58"/>
  <c r="D57" i="58"/>
  <c r="B57" i="58"/>
  <c r="C57" i="58" s="1"/>
  <c r="AE56" i="58"/>
  <c r="AD56" i="58"/>
  <c r="AC56" i="58"/>
  <c r="AB56" i="58"/>
  <c r="AA56" i="58"/>
  <c r="Z56" i="58"/>
  <c r="W56" i="58"/>
  <c r="M56" i="58"/>
  <c r="S56" i="58"/>
  <c r="K56" i="58"/>
  <c r="I56" i="58"/>
  <c r="G56" i="58"/>
  <c r="E56" i="58"/>
  <c r="D56" i="58"/>
  <c r="B56" i="58"/>
  <c r="C56" i="58" s="1"/>
  <c r="AE55" i="58"/>
  <c r="AD55" i="58"/>
  <c r="AC55" i="58"/>
  <c r="AB55" i="58"/>
  <c r="AA55" i="58"/>
  <c r="Z55" i="58"/>
  <c r="W55" i="58"/>
  <c r="M55" i="58"/>
  <c r="S55" i="58"/>
  <c r="K55" i="58"/>
  <c r="I55" i="58"/>
  <c r="G55" i="58"/>
  <c r="Q55" i="58" s="1"/>
  <c r="E55" i="58"/>
  <c r="D55" i="58"/>
  <c r="B55" i="58"/>
  <c r="C55" i="58" s="1"/>
  <c r="AE54" i="58"/>
  <c r="AD54" i="58"/>
  <c r="AC54" i="58"/>
  <c r="AB54" i="58"/>
  <c r="AA54" i="58"/>
  <c r="Z54" i="58"/>
  <c r="W54" i="58"/>
  <c r="M54" i="58"/>
  <c r="S54" i="58"/>
  <c r="K54" i="58"/>
  <c r="I54" i="58"/>
  <c r="G54" i="58"/>
  <c r="O54" i="58" s="1"/>
  <c r="E54" i="58"/>
  <c r="D54" i="58"/>
  <c r="B54" i="58"/>
  <c r="C54" i="58" s="1"/>
  <c r="AE53" i="58"/>
  <c r="AD53" i="58"/>
  <c r="AC53" i="58"/>
  <c r="AB53" i="58"/>
  <c r="AA53" i="58"/>
  <c r="Z53" i="58"/>
  <c r="W53" i="58"/>
  <c r="M53" i="58"/>
  <c r="S53" i="58"/>
  <c r="K53" i="58"/>
  <c r="I53" i="58"/>
  <c r="G53" i="58"/>
  <c r="E53" i="58"/>
  <c r="D53" i="58"/>
  <c r="B53" i="58"/>
  <c r="C53" i="58" s="1"/>
  <c r="AE52" i="58"/>
  <c r="AD52" i="58"/>
  <c r="AC52" i="58"/>
  <c r="AB52" i="58"/>
  <c r="AA52" i="58"/>
  <c r="Z52" i="58"/>
  <c r="W52" i="58"/>
  <c r="M52" i="58"/>
  <c r="S52" i="58"/>
  <c r="K52" i="58"/>
  <c r="I52" i="58"/>
  <c r="G52" i="58"/>
  <c r="E52" i="58"/>
  <c r="D52" i="58"/>
  <c r="B52" i="58"/>
  <c r="C52" i="58" s="1"/>
  <c r="AE51" i="58"/>
  <c r="AD51" i="58"/>
  <c r="AC51" i="58"/>
  <c r="AB51" i="58"/>
  <c r="AA51" i="58"/>
  <c r="Z51" i="58"/>
  <c r="W51" i="58"/>
  <c r="M51" i="58"/>
  <c r="S51" i="58"/>
  <c r="K51" i="58"/>
  <c r="I51" i="58"/>
  <c r="G51" i="58"/>
  <c r="Q51" i="58" s="1"/>
  <c r="E51" i="58"/>
  <c r="D51" i="58"/>
  <c r="B51" i="58"/>
  <c r="C51" i="58" s="1"/>
  <c r="AE50" i="58"/>
  <c r="AD50" i="58"/>
  <c r="AC50" i="58"/>
  <c r="AB50" i="58"/>
  <c r="AA50" i="58"/>
  <c r="Z50" i="58"/>
  <c r="W50" i="58"/>
  <c r="M50" i="58"/>
  <c r="S50" i="58"/>
  <c r="K50" i="58"/>
  <c r="I50" i="58"/>
  <c r="G50" i="58"/>
  <c r="O50" i="58" s="1"/>
  <c r="E50" i="58"/>
  <c r="D50" i="58"/>
  <c r="B50" i="58"/>
  <c r="C50" i="58" s="1"/>
  <c r="AE49" i="58"/>
  <c r="AD49" i="58"/>
  <c r="AC49" i="58"/>
  <c r="AB49" i="58"/>
  <c r="AA49" i="58"/>
  <c r="Z49" i="58"/>
  <c r="W49" i="58"/>
  <c r="M49" i="58"/>
  <c r="S49" i="58"/>
  <c r="K49" i="58"/>
  <c r="I49" i="58"/>
  <c r="G49" i="58"/>
  <c r="Q49" i="58" s="1"/>
  <c r="E49" i="58"/>
  <c r="D49" i="58"/>
  <c r="B49" i="58"/>
  <c r="C49" i="58" s="1"/>
  <c r="AE48" i="58"/>
  <c r="AD48" i="58"/>
  <c r="AC48" i="58"/>
  <c r="AB48" i="58"/>
  <c r="AA48" i="58"/>
  <c r="Z48" i="58"/>
  <c r="W48" i="58"/>
  <c r="M48" i="58"/>
  <c r="S48" i="58"/>
  <c r="K48" i="58"/>
  <c r="I48" i="58"/>
  <c r="G48" i="58"/>
  <c r="E48" i="58"/>
  <c r="D48" i="58"/>
  <c r="B48" i="58"/>
  <c r="C48" i="58" s="1"/>
  <c r="AE45" i="58"/>
  <c r="AD45" i="58"/>
  <c r="AC45" i="58"/>
  <c r="AB45" i="58"/>
  <c r="AA45" i="58"/>
  <c r="Z45" i="58"/>
  <c r="G45" i="58"/>
  <c r="E45" i="58"/>
  <c r="D45" i="58"/>
  <c r="B45" i="58"/>
  <c r="C45" i="58" s="1"/>
  <c r="AE44" i="58"/>
  <c r="AD44" i="58"/>
  <c r="AC44" i="58"/>
  <c r="AB44" i="58"/>
  <c r="AA44" i="58"/>
  <c r="Z44" i="58"/>
  <c r="G44" i="58"/>
  <c r="E44" i="58"/>
  <c r="D44" i="58"/>
  <c r="B44" i="58"/>
  <c r="C44" i="58" s="1"/>
  <c r="AE43" i="58"/>
  <c r="AD43" i="58"/>
  <c r="AC43" i="58"/>
  <c r="AB43" i="58"/>
  <c r="AA43" i="58"/>
  <c r="Z43" i="58"/>
  <c r="G43" i="58"/>
  <c r="E43" i="58"/>
  <c r="D43" i="58"/>
  <c r="B43" i="58"/>
  <c r="C43" i="58" s="1"/>
  <c r="A721" i="71" s="1"/>
  <c r="AE42" i="58"/>
  <c r="AD42" i="58"/>
  <c r="AC42" i="58"/>
  <c r="AB42" i="58"/>
  <c r="AA42" i="58"/>
  <c r="Z42" i="58"/>
  <c r="G42" i="58"/>
  <c r="E42" i="58"/>
  <c r="D42" i="58"/>
  <c r="B42" i="58"/>
  <c r="C42" i="58" s="1"/>
  <c r="A698" i="71" s="1"/>
  <c r="AE41" i="58"/>
  <c r="AD41" i="58"/>
  <c r="AC41" i="58"/>
  <c r="AB41" i="58"/>
  <c r="AA41" i="58"/>
  <c r="Z41" i="58"/>
  <c r="G41" i="58"/>
  <c r="E41" i="58"/>
  <c r="D41" i="58"/>
  <c r="B41" i="58"/>
  <c r="C41" i="58" s="1"/>
  <c r="A675" i="71" s="1"/>
  <c r="AE40" i="58"/>
  <c r="AD40" i="58"/>
  <c r="AC40" i="58"/>
  <c r="AB40" i="58"/>
  <c r="AA40" i="58"/>
  <c r="Z40" i="58"/>
  <c r="G40" i="58"/>
  <c r="E40" i="58"/>
  <c r="D40" i="58"/>
  <c r="B40" i="58"/>
  <c r="C40" i="58" s="1"/>
  <c r="A652" i="71" s="1"/>
  <c r="AE39" i="58"/>
  <c r="AD39" i="58"/>
  <c r="AC39" i="58"/>
  <c r="AB39" i="58"/>
  <c r="AA39" i="58"/>
  <c r="Z39" i="58"/>
  <c r="G39" i="58"/>
  <c r="E39" i="58"/>
  <c r="D39" i="58"/>
  <c r="B39" i="58"/>
  <c r="C39" i="58" s="1"/>
  <c r="A629" i="71" s="1"/>
  <c r="AE38" i="58"/>
  <c r="AD38" i="58"/>
  <c r="AC38" i="58"/>
  <c r="AB38" i="58"/>
  <c r="AA38" i="58"/>
  <c r="Z38" i="58"/>
  <c r="G38" i="58"/>
  <c r="E38" i="58"/>
  <c r="D38" i="58"/>
  <c r="B38" i="58"/>
  <c r="C38" i="58" s="1"/>
  <c r="AE37" i="58"/>
  <c r="AD37" i="58"/>
  <c r="AC37" i="58"/>
  <c r="AB37" i="58"/>
  <c r="AA37" i="58"/>
  <c r="Z37" i="58"/>
  <c r="G37" i="58"/>
  <c r="E37" i="58"/>
  <c r="D37" i="58"/>
  <c r="B37" i="58"/>
  <c r="C37" i="58" s="1"/>
  <c r="A583" i="71" s="1"/>
  <c r="AE36" i="58"/>
  <c r="AD36" i="58"/>
  <c r="AC36" i="58"/>
  <c r="AB36" i="58"/>
  <c r="AA36" i="58"/>
  <c r="Z36" i="58"/>
  <c r="G36" i="58"/>
  <c r="E36" i="58"/>
  <c r="D36" i="58"/>
  <c r="B36" i="58"/>
  <c r="C36" i="58" s="1"/>
  <c r="A560" i="71" s="1"/>
  <c r="AE35" i="58"/>
  <c r="AD35" i="58"/>
  <c r="AC35" i="58"/>
  <c r="AB35" i="58"/>
  <c r="AA35" i="58"/>
  <c r="Z35" i="58"/>
  <c r="G35" i="58"/>
  <c r="E35" i="58"/>
  <c r="D35" i="58"/>
  <c r="B35" i="58"/>
  <c r="C35" i="58" s="1"/>
  <c r="A537" i="71" s="1"/>
  <c r="AE34" i="58"/>
  <c r="AD34" i="58"/>
  <c r="AC34" i="58"/>
  <c r="AB34" i="58"/>
  <c r="AA34" i="58"/>
  <c r="Z34" i="58"/>
  <c r="G34" i="58"/>
  <c r="E34" i="58"/>
  <c r="D34" i="58"/>
  <c r="B34" i="58"/>
  <c r="C34" i="58" s="1"/>
  <c r="A514" i="71" s="1"/>
  <c r="AE33" i="58"/>
  <c r="AD33" i="58"/>
  <c r="AC33" i="58"/>
  <c r="AB33" i="58"/>
  <c r="AA33" i="58"/>
  <c r="Z33" i="58"/>
  <c r="G33" i="58"/>
  <c r="E33" i="58"/>
  <c r="D33" i="58"/>
  <c r="B33" i="58"/>
  <c r="C33" i="58" s="1"/>
  <c r="A491" i="71" s="1"/>
  <c r="AE32" i="58"/>
  <c r="AD32" i="58"/>
  <c r="AC32" i="58"/>
  <c r="AB32" i="58"/>
  <c r="AA32" i="58"/>
  <c r="Z32" i="58"/>
  <c r="G32" i="58"/>
  <c r="E32" i="58"/>
  <c r="D32" i="58"/>
  <c r="B32" i="58"/>
  <c r="C32" i="58" s="1"/>
  <c r="AE31" i="58"/>
  <c r="AD31" i="58"/>
  <c r="AC31" i="58"/>
  <c r="AB31" i="58"/>
  <c r="AA31" i="58"/>
  <c r="Z31" i="58"/>
  <c r="G31" i="58"/>
  <c r="E31" i="58"/>
  <c r="D31" i="58"/>
  <c r="B31" i="58"/>
  <c r="C31" i="58" s="1"/>
  <c r="A445" i="71" s="1"/>
  <c r="AE30" i="58"/>
  <c r="AD30" i="58"/>
  <c r="AC30" i="58"/>
  <c r="AB30" i="58"/>
  <c r="AA30" i="58"/>
  <c r="Z30" i="58"/>
  <c r="G30" i="58"/>
  <c r="E30" i="58"/>
  <c r="D30" i="58"/>
  <c r="B30" i="58"/>
  <c r="C30" i="58" s="1"/>
  <c r="A422" i="71" s="1"/>
  <c r="AE29" i="58"/>
  <c r="AD29" i="58"/>
  <c r="AC29" i="58"/>
  <c r="AB29" i="58"/>
  <c r="AA29" i="58"/>
  <c r="Z29" i="58"/>
  <c r="G29" i="58"/>
  <c r="E29" i="58"/>
  <c r="D29" i="58"/>
  <c r="B29" i="58"/>
  <c r="C29" i="58" s="1"/>
  <c r="A399" i="71" s="1"/>
  <c r="AE28" i="58"/>
  <c r="AD28" i="58"/>
  <c r="AC28" i="58"/>
  <c r="AB28" i="58"/>
  <c r="AA28" i="58"/>
  <c r="Z28" i="58"/>
  <c r="G28" i="58"/>
  <c r="E28" i="58"/>
  <c r="D28" i="58"/>
  <c r="B28" i="58"/>
  <c r="C28" i="58" s="1"/>
  <c r="A376" i="71" s="1"/>
  <c r="AE27" i="58"/>
  <c r="AD27" i="58"/>
  <c r="AC27" i="58"/>
  <c r="AB27" i="58"/>
  <c r="AA27" i="58"/>
  <c r="Z27" i="58"/>
  <c r="G27" i="58"/>
  <c r="E27" i="58"/>
  <c r="D27" i="58"/>
  <c r="B27" i="58"/>
  <c r="C27" i="58" s="1"/>
  <c r="A353" i="71" s="1"/>
  <c r="AE26" i="58"/>
  <c r="AD26" i="58"/>
  <c r="AC26" i="58"/>
  <c r="AB26" i="58"/>
  <c r="AA26" i="58"/>
  <c r="Z26" i="58"/>
  <c r="G26" i="58"/>
  <c r="E26" i="58"/>
  <c r="D26" i="58"/>
  <c r="B26" i="58"/>
  <c r="C26" i="58" s="1"/>
  <c r="A330" i="71" s="1"/>
  <c r="AE25" i="58"/>
  <c r="AD25" i="58"/>
  <c r="AC25" i="58"/>
  <c r="AB25" i="58"/>
  <c r="AA25" i="58"/>
  <c r="Z25" i="58"/>
  <c r="G25" i="58"/>
  <c r="E25" i="58"/>
  <c r="D25" i="58"/>
  <c r="B25" i="58"/>
  <c r="C25" i="58" s="1"/>
  <c r="A307" i="71" s="1"/>
  <c r="AE24" i="58"/>
  <c r="AD24" i="58"/>
  <c r="AC24" i="58"/>
  <c r="AB24" i="58"/>
  <c r="AA24" i="58"/>
  <c r="Z24" i="58"/>
  <c r="G24" i="58"/>
  <c r="E24" i="58"/>
  <c r="D24" i="58"/>
  <c r="B24" i="58"/>
  <c r="C24" i="58" s="1"/>
  <c r="A284" i="71" s="1"/>
  <c r="AE23" i="58"/>
  <c r="AD23" i="58"/>
  <c r="AC23" i="58"/>
  <c r="AB23" i="58"/>
  <c r="AA23" i="58"/>
  <c r="Z23" i="58"/>
  <c r="G23" i="58"/>
  <c r="E23" i="58"/>
  <c r="D23" i="58"/>
  <c r="B23" i="58"/>
  <c r="AE22" i="58"/>
  <c r="AD22" i="58"/>
  <c r="AC22" i="58"/>
  <c r="AB22" i="58"/>
  <c r="AA22" i="58"/>
  <c r="Z22" i="58"/>
  <c r="G22" i="58"/>
  <c r="E22" i="58"/>
  <c r="D22" i="58"/>
  <c r="B22" i="58"/>
  <c r="C22" i="58" s="1"/>
  <c r="AE21" i="58"/>
  <c r="AD21" i="58"/>
  <c r="AC21" i="58"/>
  <c r="AB21" i="58"/>
  <c r="AA21" i="58"/>
  <c r="Z21" i="58"/>
  <c r="G21" i="58"/>
  <c r="E21" i="58"/>
  <c r="D21" i="58"/>
  <c r="B21" i="58"/>
  <c r="C21" i="58" s="1"/>
  <c r="AE20" i="58"/>
  <c r="AD20" i="58"/>
  <c r="AC20" i="58"/>
  <c r="AB20" i="58"/>
  <c r="AA20" i="58"/>
  <c r="Z20" i="58"/>
  <c r="G20" i="58"/>
  <c r="E20" i="58"/>
  <c r="D20" i="58"/>
  <c r="B20" i="58"/>
  <c r="C20" i="58" s="1"/>
  <c r="AE19" i="58"/>
  <c r="AD19" i="58"/>
  <c r="AC19" i="58"/>
  <c r="AB19" i="58"/>
  <c r="AA19" i="58"/>
  <c r="Z19" i="58"/>
  <c r="G19" i="58"/>
  <c r="E19" i="58"/>
  <c r="D19" i="58"/>
  <c r="B19" i="58"/>
  <c r="C19" i="58" s="1"/>
  <c r="AE18" i="58"/>
  <c r="AD18" i="58"/>
  <c r="AC18" i="58"/>
  <c r="AB18" i="58"/>
  <c r="AA18" i="58"/>
  <c r="Z18" i="58"/>
  <c r="G18" i="58"/>
  <c r="E18" i="58"/>
  <c r="D18" i="58"/>
  <c r="B18" i="58"/>
  <c r="C18" i="58" s="1"/>
  <c r="AE17" i="58"/>
  <c r="AD17" i="58"/>
  <c r="AC17" i="58"/>
  <c r="AB17" i="58"/>
  <c r="AA17" i="58"/>
  <c r="Z17" i="58"/>
  <c r="G17" i="58"/>
  <c r="E17" i="58"/>
  <c r="D17" i="58"/>
  <c r="B17" i="58"/>
  <c r="C17" i="58" s="1"/>
  <c r="AE16" i="58"/>
  <c r="AD16" i="58"/>
  <c r="AC16" i="58"/>
  <c r="AB16" i="58"/>
  <c r="AA16" i="58"/>
  <c r="Z16" i="58"/>
  <c r="G16" i="58"/>
  <c r="E16" i="58"/>
  <c r="D16" i="58"/>
  <c r="B16" i="58"/>
  <c r="C16" i="58" s="1"/>
  <c r="AE15" i="58"/>
  <c r="AD15" i="58"/>
  <c r="AC15" i="58"/>
  <c r="AB15" i="58"/>
  <c r="AA15" i="58"/>
  <c r="Z15" i="58"/>
  <c r="G15" i="58"/>
  <c r="E15" i="58"/>
  <c r="D15" i="58"/>
  <c r="B15" i="58"/>
  <c r="C15" i="58" s="1"/>
  <c r="AE14" i="58"/>
  <c r="AD14" i="58"/>
  <c r="AC14" i="58"/>
  <c r="AB14" i="58"/>
  <c r="AA14" i="58"/>
  <c r="Z14" i="58"/>
  <c r="G14" i="58"/>
  <c r="E14" i="58"/>
  <c r="D14" i="58"/>
  <c r="B14" i="58"/>
  <c r="C14" i="58" s="1"/>
  <c r="AE13" i="58"/>
  <c r="AD13" i="58"/>
  <c r="AC13" i="58"/>
  <c r="AB13" i="58"/>
  <c r="AA13" i="58"/>
  <c r="Z13" i="58"/>
  <c r="G13" i="58"/>
  <c r="E13" i="58"/>
  <c r="D13" i="58"/>
  <c r="B13" i="58"/>
  <c r="C13" i="58" s="1"/>
  <c r="AE12" i="58"/>
  <c r="AD12" i="58"/>
  <c r="AC12" i="58"/>
  <c r="AB12" i="58"/>
  <c r="AA12" i="58"/>
  <c r="Z12" i="58"/>
  <c r="G12" i="58"/>
  <c r="E12" i="58"/>
  <c r="D12" i="58"/>
  <c r="B12" i="58"/>
  <c r="C12" i="58" s="1"/>
  <c r="AE11" i="58"/>
  <c r="AD11" i="58"/>
  <c r="AC11" i="58"/>
  <c r="AB11" i="58"/>
  <c r="AA11" i="58"/>
  <c r="Z11" i="58"/>
  <c r="G11" i="58"/>
  <c r="E11" i="58"/>
  <c r="D11" i="58"/>
  <c r="B11" i="58"/>
  <c r="C11" i="58" s="1"/>
  <c r="AE10" i="58"/>
  <c r="AD10" i="58"/>
  <c r="AC10" i="58"/>
  <c r="AB10" i="58"/>
  <c r="AA10" i="58"/>
  <c r="Z10" i="58"/>
  <c r="G10" i="58"/>
  <c r="E10" i="58"/>
  <c r="D10" i="58"/>
  <c r="B10" i="58"/>
  <c r="C10" i="58" s="1"/>
  <c r="E4" i="58"/>
  <c r="K2" i="58"/>
  <c r="AD30" i="47"/>
  <c r="AC30" i="47"/>
  <c r="AB30" i="47"/>
  <c r="AA30" i="47"/>
  <c r="Z30" i="47"/>
  <c r="Y30" i="47"/>
  <c r="X30" i="47"/>
  <c r="W30" i="47"/>
  <c r="V30" i="47"/>
  <c r="M30" i="47"/>
  <c r="U30" i="47"/>
  <c r="R30" i="47"/>
  <c r="I30" i="47"/>
  <c r="G30" i="47"/>
  <c r="F30" i="47"/>
  <c r="P30" i="47" s="1"/>
  <c r="E30" i="47"/>
  <c r="C30" i="47"/>
  <c r="B30" i="47"/>
  <c r="AD29" i="47"/>
  <c r="AC29" i="47"/>
  <c r="AB29" i="47"/>
  <c r="AA29" i="47"/>
  <c r="Z29" i="47"/>
  <c r="Y29" i="47"/>
  <c r="X29" i="47"/>
  <c r="W29" i="47"/>
  <c r="V29" i="47"/>
  <c r="M29" i="47"/>
  <c r="U29" i="47"/>
  <c r="R29" i="47"/>
  <c r="I29" i="47"/>
  <c r="G29" i="47"/>
  <c r="F29" i="47"/>
  <c r="P29" i="47" s="1"/>
  <c r="E29" i="47"/>
  <c r="C29" i="47"/>
  <c r="B29" i="47"/>
  <c r="AD28" i="47"/>
  <c r="AC28" i="47"/>
  <c r="AB28" i="47"/>
  <c r="AA28" i="47"/>
  <c r="Z28" i="47"/>
  <c r="Y28" i="47"/>
  <c r="X28" i="47"/>
  <c r="W28" i="47"/>
  <c r="V28" i="47"/>
  <c r="M28" i="47"/>
  <c r="U28" i="47"/>
  <c r="R28" i="47"/>
  <c r="I28" i="47"/>
  <c r="G28" i="47"/>
  <c r="F28" i="47"/>
  <c r="P28" i="47" s="1"/>
  <c r="E28" i="47"/>
  <c r="C28" i="47"/>
  <c r="B28" i="47"/>
  <c r="AD27" i="47"/>
  <c r="AC27" i="47"/>
  <c r="AB27" i="47"/>
  <c r="AA27" i="47"/>
  <c r="Z27" i="47"/>
  <c r="Y27" i="47"/>
  <c r="X27" i="47"/>
  <c r="W27" i="47"/>
  <c r="V27" i="47"/>
  <c r="M27" i="47"/>
  <c r="U27" i="47"/>
  <c r="R27" i="47"/>
  <c r="I27" i="47"/>
  <c r="G27" i="47"/>
  <c r="F27" i="47"/>
  <c r="P27" i="47" s="1"/>
  <c r="E27" i="47"/>
  <c r="C27" i="47"/>
  <c r="B27" i="47"/>
  <c r="AD26" i="47"/>
  <c r="AC26" i="47"/>
  <c r="AB26" i="47"/>
  <c r="AA26" i="47"/>
  <c r="Z26" i="47"/>
  <c r="Y26" i="47"/>
  <c r="X26" i="47"/>
  <c r="W26" i="47"/>
  <c r="V26" i="47"/>
  <c r="M26" i="47"/>
  <c r="U26" i="47"/>
  <c r="R26" i="47"/>
  <c r="I26" i="47"/>
  <c r="G26" i="47"/>
  <c r="F26" i="47"/>
  <c r="E26" i="47"/>
  <c r="C26" i="47"/>
  <c r="B26" i="47"/>
  <c r="AD25" i="47"/>
  <c r="AC25" i="47"/>
  <c r="AB25" i="47"/>
  <c r="AA25" i="47"/>
  <c r="Z25" i="47"/>
  <c r="Y25" i="47"/>
  <c r="X25" i="47"/>
  <c r="W25" i="47"/>
  <c r="V25" i="47"/>
  <c r="M25" i="47"/>
  <c r="U25" i="47"/>
  <c r="R25" i="47"/>
  <c r="I25" i="47"/>
  <c r="G25" i="47"/>
  <c r="F25" i="47"/>
  <c r="E25" i="47"/>
  <c r="C25" i="47"/>
  <c r="B25" i="47"/>
  <c r="AD23" i="47"/>
  <c r="AC23" i="47"/>
  <c r="AB23" i="47"/>
  <c r="AA23" i="47"/>
  <c r="Z23" i="47"/>
  <c r="Y23" i="47"/>
  <c r="X23" i="47"/>
  <c r="W23" i="47"/>
  <c r="V23" i="47"/>
  <c r="M23" i="47"/>
  <c r="U23" i="47"/>
  <c r="R23" i="47"/>
  <c r="I23" i="47"/>
  <c r="G23" i="47"/>
  <c r="F23" i="47"/>
  <c r="AE23" i="47" s="1"/>
  <c r="E23" i="47"/>
  <c r="D23" i="47"/>
  <c r="D30" i="47" s="1"/>
  <c r="C23" i="47"/>
  <c r="B23" i="47"/>
  <c r="AD22" i="47"/>
  <c r="AC22" i="47"/>
  <c r="AB22" i="47"/>
  <c r="AA22" i="47"/>
  <c r="Z22" i="47"/>
  <c r="Y22" i="47"/>
  <c r="X22" i="47"/>
  <c r="W22" i="47"/>
  <c r="V22" i="47"/>
  <c r="M22" i="47"/>
  <c r="U22" i="47"/>
  <c r="R22" i="47"/>
  <c r="I22" i="47"/>
  <c r="G22" i="47"/>
  <c r="F22" i="47"/>
  <c r="AE22" i="47" s="1"/>
  <c r="E22" i="47"/>
  <c r="D22" i="47"/>
  <c r="D29" i="47" s="1"/>
  <c r="C22" i="47"/>
  <c r="B22" i="47"/>
  <c r="AD21" i="47"/>
  <c r="AC21" i="47"/>
  <c r="AB21" i="47"/>
  <c r="AA21" i="47"/>
  <c r="Z21" i="47"/>
  <c r="Y21" i="47"/>
  <c r="X21" i="47"/>
  <c r="W21" i="47"/>
  <c r="V21" i="47"/>
  <c r="M21" i="47"/>
  <c r="U21" i="47"/>
  <c r="R21" i="47"/>
  <c r="I21" i="47"/>
  <c r="G21" i="47"/>
  <c r="F21" i="47"/>
  <c r="E21" i="47"/>
  <c r="D21" i="47"/>
  <c r="D28" i="47" s="1"/>
  <c r="C21" i="47"/>
  <c r="B21" i="47"/>
  <c r="AD20" i="47"/>
  <c r="AC20" i="47"/>
  <c r="AB20" i="47"/>
  <c r="AA20" i="47"/>
  <c r="Z20" i="47"/>
  <c r="Y20" i="47"/>
  <c r="X20" i="47"/>
  <c r="W20" i="47"/>
  <c r="V20" i="47"/>
  <c r="M20" i="47"/>
  <c r="U20" i="47"/>
  <c r="R20" i="47"/>
  <c r="I20" i="47"/>
  <c r="G20" i="47"/>
  <c r="F20" i="47"/>
  <c r="E20" i="47"/>
  <c r="D20" i="47"/>
  <c r="D27" i="47" s="1"/>
  <c r="C20" i="47"/>
  <c r="B20" i="47"/>
  <c r="AD19" i="47"/>
  <c r="AC19" i="47"/>
  <c r="AB19" i="47"/>
  <c r="AA19" i="47"/>
  <c r="Z19" i="47"/>
  <c r="Y19" i="47"/>
  <c r="X19" i="47"/>
  <c r="W19" i="47"/>
  <c r="V19" i="47"/>
  <c r="M19" i="47"/>
  <c r="U19" i="47"/>
  <c r="R19" i="47"/>
  <c r="I19" i="47"/>
  <c r="G19" i="47"/>
  <c r="F19" i="47"/>
  <c r="E19" i="47"/>
  <c r="D19" i="47"/>
  <c r="D26" i="47" s="1"/>
  <c r="C19" i="47"/>
  <c r="B19" i="47"/>
  <c r="AD18" i="47"/>
  <c r="AC18" i="47"/>
  <c r="AB18" i="47"/>
  <c r="AA18" i="47"/>
  <c r="Z18" i="47"/>
  <c r="Y18" i="47"/>
  <c r="X18" i="47"/>
  <c r="W18" i="47"/>
  <c r="V18" i="47"/>
  <c r="M18" i="47"/>
  <c r="U18" i="47"/>
  <c r="R18" i="47"/>
  <c r="I18" i="47"/>
  <c r="G18" i="47"/>
  <c r="F18" i="47"/>
  <c r="E18" i="47"/>
  <c r="D18" i="47"/>
  <c r="D25" i="47" s="1"/>
  <c r="C18" i="47"/>
  <c r="B18" i="47"/>
  <c r="AD16" i="47"/>
  <c r="AC16" i="47"/>
  <c r="AB16" i="47"/>
  <c r="AA16" i="47"/>
  <c r="Z16" i="47"/>
  <c r="Y16" i="47"/>
  <c r="X16" i="47"/>
  <c r="W16" i="47"/>
  <c r="V16" i="47"/>
  <c r="M16" i="47"/>
  <c r="U16" i="47"/>
  <c r="R16" i="47"/>
  <c r="I16" i="47"/>
  <c r="G16" i="47"/>
  <c r="F16" i="47"/>
  <c r="AE16" i="47" s="1"/>
  <c r="E16" i="47"/>
  <c r="C16" i="47"/>
  <c r="B16" i="47"/>
  <c r="AD15" i="47"/>
  <c r="AC15" i="47"/>
  <c r="AB15" i="47"/>
  <c r="AA15" i="47"/>
  <c r="Z15" i="47"/>
  <c r="Y15" i="47"/>
  <c r="X15" i="47"/>
  <c r="W15" i="47"/>
  <c r="V15" i="47"/>
  <c r="M15" i="47"/>
  <c r="U15" i="47"/>
  <c r="R15" i="47"/>
  <c r="I15" i="47"/>
  <c r="G15" i="47"/>
  <c r="F15" i="47"/>
  <c r="E15" i="47"/>
  <c r="C15" i="47"/>
  <c r="B15" i="47"/>
  <c r="AD14" i="47"/>
  <c r="AC14" i="47"/>
  <c r="AB14" i="47"/>
  <c r="AA14" i="47"/>
  <c r="Z14" i="47"/>
  <c r="Y14" i="47"/>
  <c r="X14" i="47"/>
  <c r="W14" i="47"/>
  <c r="V14" i="47"/>
  <c r="M14" i="47"/>
  <c r="U14" i="47"/>
  <c r="R14" i="47"/>
  <c r="I14" i="47"/>
  <c r="G14" i="47"/>
  <c r="H14" i="47" s="1"/>
  <c r="F14" i="47"/>
  <c r="E14" i="47"/>
  <c r="C14" i="47"/>
  <c r="B14" i="47"/>
  <c r="AD13" i="47"/>
  <c r="AC13" i="47"/>
  <c r="AB13" i="47"/>
  <c r="AA13" i="47"/>
  <c r="Z13" i="47"/>
  <c r="Y13" i="47"/>
  <c r="X13" i="47"/>
  <c r="W13" i="47"/>
  <c r="V13" i="47"/>
  <c r="M13" i="47"/>
  <c r="U13" i="47"/>
  <c r="R13" i="47"/>
  <c r="I13" i="47"/>
  <c r="G13" i="47"/>
  <c r="F13" i="47"/>
  <c r="E13" i="47"/>
  <c r="C13" i="47"/>
  <c r="B13" i="47"/>
  <c r="AD12" i="47"/>
  <c r="AC12" i="47"/>
  <c r="AB12" i="47"/>
  <c r="AA12" i="47"/>
  <c r="Z12" i="47"/>
  <c r="Y12" i="47"/>
  <c r="X12" i="47"/>
  <c r="W12" i="47"/>
  <c r="V12" i="47"/>
  <c r="M12" i="47"/>
  <c r="U12" i="47"/>
  <c r="R12" i="47"/>
  <c r="I12" i="47"/>
  <c r="G12" i="47"/>
  <c r="F12" i="47"/>
  <c r="E12" i="47"/>
  <c r="C12" i="47"/>
  <c r="B12" i="47"/>
  <c r="AD11" i="47"/>
  <c r="AC11" i="47"/>
  <c r="AB11" i="47"/>
  <c r="AA11" i="47"/>
  <c r="Z11" i="47"/>
  <c r="Y11" i="47"/>
  <c r="X11" i="47"/>
  <c r="W11" i="47"/>
  <c r="V11" i="47"/>
  <c r="M11" i="47"/>
  <c r="U11" i="47"/>
  <c r="R11" i="47"/>
  <c r="I11" i="47"/>
  <c r="G11" i="47"/>
  <c r="F11" i="47"/>
  <c r="E11" i="47"/>
  <c r="C11" i="47"/>
  <c r="B11" i="47"/>
  <c r="G5" i="47"/>
  <c r="X2" i="47"/>
  <c r="AG356" i="88"/>
  <c r="AF356" i="88"/>
  <c r="AE356" i="88"/>
  <c r="AD356" i="88"/>
  <c r="AC356" i="88"/>
  <c r="AA356" i="88"/>
  <c r="Z356" i="88"/>
  <c r="AG355" i="88"/>
  <c r="AF355" i="88"/>
  <c r="AE355" i="88"/>
  <c r="AD355" i="88"/>
  <c r="AC355" i="88"/>
  <c r="AA355" i="88"/>
  <c r="Z355" i="88"/>
  <c r="AG354" i="88"/>
  <c r="AF354" i="88"/>
  <c r="AE354" i="88"/>
  <c r="AD354" i="88"/>
  <c r="AC354" i="88"/>
  <c r="AA354" i="88"/>
  <c r="Z354" i="88"/>
  <c r="AG353" i="88"/>
  <c r="AF353" i="88"/>
  <c r="AE353" i="88"/>
  <c r="AD353" i="88"/>
  <c r="AC353" i="88"/>
  <c r="AA353" i="88"/>
  <c r="Z353" i="88"/>
  <c r="AG352" i="88"/>
  <c r="AF352" i="88"/>
  <c r="AE352" i="88"/>
  <c r="AD352" i="88"/>
  <c r="AC352" i="88"/>
  <c r="AA352" i="88"/>
  <c r="Z352" i="88"/>
  <c r="AG351" i="88"/>
  <c r="AF351" i="88"/>
  <c r="AE351" i="88"/>
  <c r="AD351" i="88"/>
  <c r="AC351" i="88"/>
  <c r="AA351" i="88"/>
  <c r="Z351" i="88"/>
  <c r="AG350" i="88"/>
  <c r="AF350" i="88"/>
  <c r="AE350" i="88"/>
  <c r="AD350" i="88"/>
  <c r="AC350" i="88"/>
  <c r="AA350" i="88"/>
  <c r="Z350" i="88"/>
  <c r="AG349" i="88"/>
  <c r="AF349" i="88"/>
  <c r="AE349" i="88"/>
  <c r="AD349" i="88"/>
  <c r="AC349" i="88"/>
  <c r="AA349" i="88"/>
  <c r="Z349" i="88"/>
  <c r="AG348" i="88"/>
  <c r="AF348" i="88"/>
  <c r="AE348" i="88"/>
  <c r="AD348" i="88"/>
  <c r="AC348" i="88"/>
  <c r="AA348" i="88"/>
  <c r="Z348" i="88"/>
  <c r="AG347" i="88"/>
  <c r="AF347" i="88"/>
  <c r="AE347" i="88"/>
  <c r="AD347" i="88"/>
  <c r="AC347" i="88"/>
  <c r="AA347" i="88"/>
  <c r="Z347" i="88"/>
  <c r="AG346" i="88"/>
  <c r="AF346" i="88"/>
  <c r="AE346" i="88"/>
  <c r="AD346" i="88"/>
  <c r="AC346" i="88"/>
  <c r="AA346" i="88"/>
  <c r="Z346" i="88"/>
  <c r="AG345" i="88"/>
  <c r="AF345" i="88"/>
  <c r="AE345" i="88"/>
  <c r="AD345" i="88"/>
  <c r="AC345" i="88"/>
  <c r="AA345" i="88"/>
  <c r="Z345" i="88"/>
  <c r="AG344" i="88"/>
  <c r="AF344" i="88"/>
  <c r="AE344" i="88"/>
  <c r="AD344" i="88"/>
  <c r="AC344" i="88"/>
  <c r="AA344" i="88"/>
  <c r="Z344" i="88"/>
  <c r="AG343" i="88"/>
  <c r="AF343" i="88"/>
  <c r="AE343" i="88"/>
  <c r="AD343" i="88"/>
  <c r="AC343" i="88"/>
  <c r="AA343" i="88"/>
  <c r="Z343" i="88"/>
  <c r="AG342" i="88"/>
  <c r="AF342" i="88"/>
  <c r="AE342" i="88"/>
  <c r="AD342" i="88"/>
  <c r="AC342" i="88"/>
  <c r="AA342" i="88"/>
  <c r="Z342" i="88"/>
  <c r="AG341" i="88"/>
  <c r="AF341" i="88"/>
  <c r="AE341" i="88"/>
  <c r="AD341" i="88"/>
  <c r="AC341" i="88"/>
  <c r="AA341" i="88"/>
  <c r="Z341" i="88"/>
  <c r="AG340" i="88"/>
  <c r="AF340" i="88"/>
  <c r="AE340" i="88"/>
  <c r="AD340" i="88"/>
  <c r="AC340" i="88"/>
  <c r="AA340" i="88"/>
  <c r="Z340" i="88"/>
  <c r="AG339" i="88"/>
  <c r="AF339" i="88"/>
  <c r="AE339" i="88"/>
  <c r="AD339" i="88"/>
  <c r="AC339" i="88"/>
  <c r="AA339" i="88"/>
  <c r="Z339" i="88"/>
  <c r="AG338" i="88"/>
  <c r="AF338" i="88"/>
  <c r="AE338" i="88"/>
  <c r="AD338" i="88"/>
  <c r="AC338" i="88"/>
  <c r="AA338" i="88"/>
  <c r="Z338" i="88"/>
  <c r="AG337" i="88"/>
  <c r="AF337" i="88"/>
  <c r="AE337" i="88"/>
  <c r="AD337" i="88"/>
  <c r="AC337" i="88"/>
  <c r="AA337" i="88"/>
  <c r="Z337" i="88"/>
  <c r="AG336" i="88"/>
  <c r="AF336" i="88"/>
  <c r="AE336" i="88"/>
  <c r="AD336" i="88"/>
  <c r="AC336" i="88"/>
  <c r="AA336" i="88"/>
  <c r="Z336" i="88"/>
  <c r="AG335" i="88"/>
  <c r="AF335" i="88"/>
  <c r="AE335" i="88"/>
  <c r="AD335" i="88"/>
  <c r="AC335" i="88"/>
  <c r="AA335" i="88"/>
  <c r="Z335" i="88"/>
  <c r="AG334" i="88"/>
  <c r="AF334" i="88"/>
  <c r="AE334" i="88"/>
  <c r="AD334" i="88"/>
  <c r="AC334" i="88"/>
  <c r="AA334" i="88"/>
  <c r="Z334" i="88"/>
  <c r="AG333" i="88"/>
  <c r="AF333" i="88"/>
  <c r="AE333" i="88"/>
  <c r="AD333" i="88"/>
  <c r="AC333" i="88"/>
  <c r="AA333" i="88"/>
  <c r="Z333" i="88"/>
  <c r="AG332" i="88"/>
  <c r="AF332" i="88"/>
  <c r="AE332" i="88"/>
  <c r="AD332" i="88"/>
  <c r="AC332" i="88"/>
  <c r="AA332" i="88"/>
  <c r="Z332" i="88"/>
  <c r="AG331" i="88"/>
  <c r="AF331" i="88"/>
  <c r="AE331" i="88"/>
  <c r="AD331" i="88"/>
  <c r="AC331" i="88"/>
  <c r="AA331" i="88"/>
  <c r="Z331" i="88"/>
  <c r="AG330" i="88"/>
  <c r="AF330" i="88"/>
  <c r="AE330" i="88"/>
  <c r="AD330" i="88"/>
  <c r="AC330" i="88"/>
  <c r="AA330" i="88"/>
  <c r="Z330" i="88"/>
  <c r="AG329" i="88"/>
  <c r="AF329" i="88"/>
  <c r="AE329" i="88"/>
  <c r="AD329" i="88"/>
  <c r="AC329" i="88"/>
  <c r="AA329" i="88"/>
  <c r="Z329" i="88"/>
  <c r="AG328" i="88"/>
  <c r="AF328" i="88"/>
  <c r="AE328" i="88"/>
  <c r="AD328" i="88"/>
  <c r="AC328" i="88"/>
  <c r="AA328" i="88"/>
  <c r="Z328" i="88"/>
  <c r="AG327" i="88"/>
  <c r="AF327" i="88"/>
  <c r="AE327" i="88"/>
  <c r="AD327" i="88"/>
  <c r="AC327" i="88"/>
  <c r="AA327" i="88"/>
  <c r="Z327" i="88"/>
  <c r="AG326" i="88"/>
  <c r="AF326" i="88"/>
  <c r="AE326" i="88"/>
  <c r="AD326" i="88"/>
  <c r="AC326" i="88"/>
  <c r="AA326" i="88"/>
  <c r="Z326" i="88"/>
  <c r="AG325" i="88"/>
  <c r="AF325" i="88"/>
  <c r="AE325" i="88"/>
  <c r="AD325" i="88"/>
  <c r="AC325" i="88"/>
  <c r="AA325" i="88"/>
  <c r="Z325" i="88"/>
  <c r="AG324" i="88"/>
  <c r="AF324" i="88"/>
  <c r="AE324" i="88"/>
  <c r="AD324" i="88"/>
  <c r="AC324" i="88"/>
  <c r="AA324" i="88"/>
  <c r="Z324" i="88"/>
  <c r="AG323" i="88"/>
  <c r="AF323" i="88"/>
  <c r="AE323" i="88"/>
  <c r="AD323" i="88"/>
  <c r="AC323" i="88"/>
  <c r="AA323" i="88"/>
  <c r="Z323" i="88"/>
  <c r="AG322" i="88"/>
  <c r="AF322" i="88"/>
  <c r="AE322" i="88"/>
  <c r="AD322" i="88"/>
  <c r="AC322" i="88"/>
  <c r="AA322" i="88"/>
  <c r="Z322" i="88"/>
  <c r="AG321" i="88"/>
  <c r="AF321" i="88"/>
  <c r="AE321" i="88"/>
  <c r="AD321" i="88"/>
  <c r="AC321" i="88"/>
  <c r="AA321" i="88"/>
  <c r="Z321" i="88"/>
  <c r="AG320" i="88"/>
  <c r="AF320" i="88"/>
  <c r="AE320" i="88"/>
  <c r="AD320" i="88"/>
  <c r="AC320" i="88"/>
  <c r="AA320" i="88"/>
  <c r="Z320" i="88"/>
  <c r="AG319" i="88"/>
  <c r="AF319" i="88"/>
  <c r="AE319" i="88"/>
  <c r="AD319" i="88"/>
  <c r="AC319" i="88"/>
  <c r="AA319" i="88"/>
  <c r="Z319" i="88"/>
  <c r="AG318" i="88"/>
  <c r="AF318" i="88"/>
  <c r="AE318" i="88"/>
  <c r="AD318" i="88"/>
  <c r="AC318" i="88"/>
  <c r="AA318" i="88"/>
  <c r="Z318" i="88"/>
  <c r="AG317" i="88"/>
  <c r="AF317" i="88"/>
  <c r="AE317" i="88"/>
  <c r="AD317" i="88"/>
  <c r="AC317" i="88"/>
  <c r="AA317" i="88"/>
  <c r="Z317" i="88"/>
  <c r="AG316" i="88"/>
  <c r="AF316" i="88"/>
  <c r="AE316" i="88"/>
  <c r="AD316" i="88"/>
  <c r="AC316" i="88"/>
  <c r="AA316" i="88"/>
  <c r="Z316" i="88"/>
  <c r="AG315" i="88"/>
  <c r="AF315" i="88"/>
  <c r="AE315" i="88"/>
  <c r="AD315" i="88"/>
  <c r="AC315" i="88"/>
  <c r="AA315" i="88"/>
  <c r="Z315" i="88"/>
  <c r="AG314" i="88"/>
  <c r="AF314" i="88"/>
  <c r="AE314" i="88"/>
  <c r="AD314" i="88"/>
  <c r="AC314" i="88"/>
  <c r="AA314" i="88"/>
  <c r="Z314" i="88"/>
  <c r="AG313" i="88"/>
  <c r="AF313" i="88"/>
  <c r="AE313" i="88"/>
  <c r="AD313" i="88"/>
  <c r="AC313" i="88"/>
  <c r="AA313" i="88"/>
  <c r="Z313" i="88"/>
  <c r="AG312" i="88"/>
  <c r="AF312" i="88"/>
  <c r="AE312" i="88"/>
  <c r="AD312" i="88"/>
  <c r="AC312" i="88"/>
  <c r="AA312" i="88"/>
  <c r="Z312" i="88"/>
  <c r="AG311" i="88"/>
  <c r="AF311" i="88"/>
  <c r="AE311" i="88"/>
  <c r="AD311" i="88"/>
  <c r="AC311" i="88"/>
  <c r="AA311" i="88"/>
  <c r="Z311" i="88"/>
  <c r="AG310" i="88"/>
  <c r="AF310" i="88"/>
  <c r="AE310" i="88"/>
  <c r="AD310" i="88"/>
  <c r="AC310" i="88"/>
  <c r="AA310" i="88"/>
  <c r="Z310" i="88"/>
  <c r="AG309" i="88"/>
  <c r="AF309" i="88"/>
  <c r="AE309" i="88"/>
  <c r="AD309" i="88"/>
  <c r="AC309" i="88"/>
  <c r="AA309" i="88"/>
  <c r="Z309" i="88"/>
  <c r="AG308" i="88"/>
  <c r="AF308" i="88"/>
  <c r="AE308" i="88"/>
  <c r="AD308" i="88"/>
  <c r="AC308" i="88"/>
  <c r="AA308" i="88"/>
  <c r="Z308" i="88"/>
  <c r="AG307" i="88"/>
  <c r="AF307" i="88"/>
  <c r="AE307" i="88"/>
  <c r="AD307" i="88"/>
  <c r="AC307" i="88"/>
  <c r="AA307" i="88"/>
  <c r="Z307" i="88"/>
  <c r="AG306" i="88"/>
  <c r="AF306" i="88"/>
  <c r="AE306" i="88"/>
  <c r="AD306" i="88"/>
  <c r="AC306" i="88"/>
  <c r="AA306" i="88"/>
  <c r="Z306" i="88"/>
  <c r="AG305" i="88"/>
  <c r="AF305" i="88"/>
  <c r="AE305" i="88"/>
  <c r="AD305" i="88"/>
  <c r="AC305" i="88"/>
  <c r="AA305" i="88"/>
  <c r="Z305" i="88"/>
  <c r="AG304" i="88"/>
  <c r="AF304" i="88"/>
  <c r="AE304" i="88"/>
  <c r="AD304" i="88"/>
  <c r="AC304" i="88"/>
  <c r="AA304" i="88"/>
  <c r="Z304" i="88"/>
  <c r="AG303" i="88"/>
  <c r="AF303" i="88"/>
  <c r="AE303" i="88"/>
  <c r="AD303" i="88"/>
  <c r="AC303" i="88"/>
  <c r="AA303" i="88"/>
  <c r="Z303" i="88"/>
  <c r="AG302" i="88"/>
  <c r="AF302" i="88"/>
  <c r="AE302" i="88"/>
  <c r="AD302" i="88"/>
  <c r="AC302" i="88"/>
  <c r="AA302" i="88"/>
  <c r="Z302" i="88"/>
  <c r="AG301" i="88"/>
  <c r="AF301" i="88"/>
  <c r="AE301" i="88"/>
  <c r="AD301" i="88"/>
  <c r="AC301" i="88"/>
  <c r="AA301" i="88"/>
  <c r="Z301" i="88"/>
  <c r="AG300" i="88"/>
  <c r="AF300" i="88"/>
  <c r="AE300" i="88"/>
  <c r="AD300" i="88"/>
  <c r="AC300" i="88"/>
  <c r="AA300" i="88"/>
  <c r="Z300" i="88"/>
  <c r="AG299" i="88"/>
  <c r="AF299" i="88"/>
  <c r="AE299" i="88"/>
  <c r="AD299" i="88"/>
  <c r="AC299" i="88"/>
  <c r="AA299" i="88"/>
  <c r="Z299" i="88"/>
  <c r="AG298" i="88"/>
  <c r="AF298" i="88"/>
  <c r="AE298" i="88"/>
  <c r="AD298" i="88"/>
  <c r="AC298" i="88"/>
  <c r="AA298" i="88"/>
  <c r="Z298" i="88"/>
  <c r="AG297" i="88"/>
  <c r="AF297" i="88"/>
  <c r="AE297" i="88"/>
  <c r="AD297" i="88"/>
  <c r="AC297" i="88"/>
  <c r="AA297" i="88"/>
  <c r="Z297" i="88"/>
  <c r="AG296" i="88"/>
  <c r="AF296" i="88"/>
  <c r="AE296" i="88"/>
  <c r="AD296" i="88"/>
  <c r="AC296" i="88"/>
  <c r="AA296" i="88"/>
  <c r="Z296" i="88"/>
  <c r="AG295" i="88"/>
  <c r="AF295" i="88"/>
  <c r="AE295" i="88"/>
  <c r="AD295" i="88"/>
  <c r="AC295" i="88"/>
  <c r="AA295" i="88"/>
  <c r="Z295" i="88"/>
  <c r="AG294" i="88"/>
  <c r="AF294" i="88"/>
  <c r="AE294" i="88"/>
  <c r="AD294" i="88"/>
  <c r="AC294" i="88"/>
  <c r="AA294" i="88"/>
  <c r="Z294" i="88"/>
  <c r="AG293" i="88"/>
  <c r="AF293" i="88"/>
  <c r="AE293" i="88"/>
  <c r="AD293" i="88"/>
  <c r="AC293" i="88"/>
  <c r="AA293" i="88"/>
  <c r="Z293" i="88"/>
  <c r="AG292" i="88"/>
  <c r="AF292" i="88"/>
  <c r="AE292" i="88"/>
  <c r="AD292" i="88"/>
  <c r="AC292" i="88"/>
  <c r="AA292" i="88"/>
  <c r="Z292" i="88"/>
  <c r="AG291" i="88"/>
  <c r="AF291" i="88"/>
  <c r="AE291" i="88"/>
  <c r="AD291" i="88"/>
  <c r="AC291" i="88"/>
  <c r="AA291" i="88"/>
  <c r="Z291" i="88"/>
  <c r="AG290" i="88"/>
  <c r="AF290" i="88"/>
  <c r="AE290" i="88"/>
  <c r="AD290" i="88"/>
  <c r="AC290" i="88"/>
  <c r="AA290" i="88"/>
  <c r="Z290" i="88"/>
  <c r="AG289" i="88"/>
  <c r="AF289" i="88"/>
  <c r="AE289" i="88"/>
  <c r="AD289" i="88"/>
  <c r="AC289" i="88"/>
  <c r="AA289" i="88"/>
  <c r="Z289" i="88"/>
  <c r="AG288" i="88"/>
  <c r="AF288" i="88"/>
  <c r="AE288" i="88"/>
  <c r="AD288" i="88"/>
  <c r="AC288" i="88"/>
  <c r="AA288" i="88"/>
  <c r="Z288" i="88"/>
  <c r="AG287" i="88"/>
  <c r="AF287" i="88"/>
  <c r="AE287" i="88"/>
  <c r="AD287" i="88"/>
  <c r="AC287" i="88"/>
  <c r="AA287" i="88"/>
  <c r="Z287" i="88"/>
  <c r="AG286" i="88"/>
  <c r="AF286" i="88"/>
  <c r="AE286" i="88"/>
  <c r="AD286" i="88"/>
  <c r="AC286" i="88"/>
  <c r="AA286" i="88"/>
  <c r="Z286" i="88"/>
  <c r="AG285" i="88"/>
  <c r="AF285" i="88"/>
  <c r="AE285" i="88"/>
  <c r="AD285" i="88"/>
  <c r="AC285" i="88"/>
  <c r="AA285" i="88"/>
  <c r="Z285" i="88"/>
  <c r="AG284" i="88"/>
  <c r="AF284" i="88"/>
  <c r="AE284" i="88"/>
  <c r="AD284" i="88"/>
  <c r="AC284" i="88"/>
  <c r="AA284" i="88"/>
  <c r="Z284" i="88"/>
  <c r="AG283" i="88"/>
  <c r="AF283" i="88"/>
  <c r="AE283" i="88"/>
  <c r="AD283" i="88"/>
  <c r="AC283" i="88"/>
  <c r="AA283" i="88"/>
  <c r="Z283" i="88"/>
  <c r="AG282" i="88"/>
  <c r="AF282" i="88"/>
  <c r="AE282" i="88"/>
  <c r="AD282" i="88"/>
  <c r="AC282" i="88"/>
  <c r="AA282" i="88"/>
  <c r="Z282" i="88"/>
  <c r="AG281" i="88"/>
  <c r="AF281" i="88"/>
  <c r="AE281" i="88"/>
  <c r="AD281" i="88"/>
  <c r="AC281" i="88"/>
  <c r="AA281" i="88"/>
  <c r="Z281" i="88"/>
  <c r="AG280" i="88"/>
  <c r="AF280" i="88"/>
  <c r="AE280" i="88"/>
  <c r="AD280" i="88"/>
  <c r="AC280" i="88"/>
  <c r="AA280" i="88"/>
  <c r="Z280" i="88"/>
  <c r="AG279" i="88"/>
  <c r="AF279" i="88"/>
  <c r="AE279" i="88"/>
  <c r="AD279" i="88"/>
  <c r="AC279" i="88"/>
  <c r="AA279" i="88"/>
  <c r="Z279" i="88"/>
  <c r="AG278" i="88"/>
  <c r="AF278" i="88"/>
  <c r="AE278" i="88"/>
  <c r="AD278" i="88"/>
  <c r="AC278" i="88"/>
  <c r="AA278" i="88"/>
  <c r="Z278" i="88"/>
  <c r="AG277" i="88"/>
  <c r="AF277" i="88"/>
  <c r="AE277" i="88"/>
  <c r="AD277" i="88"/>
  <c r="AC277" i="88"/>
  <c r="AA277" i="88"/>
  <c r="Z277" i="88"/>
  <c r="AG276" i="88"/>
  <c r="AF276" i="88"/>
  <c r="AE276" i="88"/>
  <c r="AD276" i="88"/>
  <c r="AC276" i="88"/>
  <c r="AA276" i="88"/>
  <c r="Z276" i="88"/>
  <c r="AG275" i="88"/>
  <c r="AF275" i="88"/>
  <c r="AE275" i="88"/>
  <c r="AD275" i="88"/>
  <c r="AC275" i="88"/>
  <c r="AA275" i="88"/>
  <c r="Z275" i="88"/>
  <c r="AG274" i="88"/>
  <c r="AF274" i="88"/>
  <c r="AE274" i="88"/>
  <c r="AD274" i="88"/>
  <c r="AC274" i="88"/>
  <c r="AA274" i="88"/>
  <c r="Z274" i="88"/>
  <c r="AG273" i="88"/>
  <c r="AF273" i="88"/>
  <c r="AE273" i="88"/>
  <c r="AD273" i="88"/>
  <c r="AC273" i="88"/>
  <c r="AA273" i="88"/>
  <c r="Z273" i="88"/>
  <c r="AG272" i="88"/>
  <c r="AF272" i="88"/>
  <c r="AE272" i="88"/>
  <c r="AD272" i="88"/>
  <c r="AC272" i="88"/>
  <c r="AA272" i="88"/>
  <c r="Z272" i="88"/>
  <c r="AG271" i="88"/>
  <c r="AF271" i="88"/>
  <c r="AE271" i="88"/>
  <c r="AD271" i="88"/>
  <c r="AC271" i="88"/>
  <c r="AA271" i="88"/>
  <c r="Z271" i="88"/>
  <c r="AG270" i="88"/>
  <c r="AF270" i="88"/>
  <c r="AE270" i="88"/>
  <c r="AD270" i="88"/>
  <c r="AC270" i="88"/>
  <c r="AA270" i="88"/>
  <c r="Z270" i="88"/>
  <c r="AG269" i="88"/>
  <c r="AF269" i="88"/>
  <c r="AE269" i="88"/>
  <c r="AD269" i="88"/>
  <c r="AC269" i="88"/>
  <c r="AA269" i="88"/>
  <c r="Z269" i="88"/>
  <c r="AG268" i="88"/>
  <c r="AF268" i="88"/>
  <c r="AE268" i="88"/>
  <c r="AD268" i="88"/>
  <c r="AC268" i="88"/>
  <c r="AA268" i="88"/>
  <c r="Z268" i="88"/>
  <c r="AG267" i="88"/>
  <c r="AF267" i="88"/>
  <c r="AE267" i="88"/>
  <c r="AD267" i="88"/>
  <c r="AC267" i="88"/>
  <c r="AA267" i="88"/>
  <c r="Z267" i="88"/>
  <c r="AG266" i="88"/>
  <c r="AF266" i="88"/>
  <c r="AE266" i="88"/>
  <c r="AD266" i="88"/>
  <c r="AC266" i="88"/>
  <c r="AA266" i="88"/>
  <c r="Z266" i="88"/>
  <c r="AG265" i="88"/>
  <c r="AF265" i="88"/>
  <c r="AE265" i="88"/>
  <c r="AD265" i="88"/>
  <c r="AC265" i="88"/>
  <c r="AA265" i="88"/>
  <c r="Z265" i="88"/>
  <c r="AG264" i="88"/>
  <c r="AF264" i="88"/>
  <c r="AE264" i="88"/>
  <c r="AD264" i="88"/>
  <c r="AC264" i="88"/>
  <c r="AA264" i="88"/>
  <c r="Z264" i="88"/>
  <c r="AG263" i="88"/>
  <c r="AF263" i="88"/>
  <c r="AE263" i="88"/>
  <c r="AD263" i="88"/>
  <c r="AC263" i="88"/>
  <c r="AA263" i="88"/>
  <c r="Z263" i="88"/>
  <c r="AG262" i="88"/>
  <c r="AF262" i="88"/>
  <c r="AE262" i="88"/>
  <c r="AD262" i="88"/>
  <c r="AC262" i="88"/>
  <c r="AA262" i="88"/>
  <c r="Z262" i="88"/>
  <c r="AG261" i="88"/>
  <c r="AF261" i="88"/>
  <c r="AE261" i="88"/>
  <c r="AD261" i="88"/>
  <c r="AC261" i="88"/>
  <c r="AA261" i="88"/>
  <c r="Z261" i="88"/>
  <c r="AG260" i="88"/>
  <c r="AF260" i="88"/>
  <c r="AE260" i="88"/>
  <c r="AD260" i="88"/>
  <c r="AC260" i="88"/>
  <c r="AA260" i="88"/>
  <c r="Z260" i="88"/>
  <c r="AG259" i="88"/>
  <c r="AF259" i="88"/>
  <c r="AE259" i="88"/>
  <c r="AD259" i="88"/>
  <c r="AC259" i="88"/>
  <c r="AA259" i="88"/>
  <c r="Z259" i="88"/>
  <c r="AG258" i="88"/>
  <c r="AF258" i="88"/>
  <c r="AE258" i="88"/>
  <c r="AD258" i="88"/>
  <c r="AC258" i="88"/>
  <c r="AA258" i="88"/>
  <c r="Z258" i="88"/>
  <c r="AG257" i="88"/>
  <c r="AF257" i="88"/>
  <c r="AE257" i="88"/>
  <c r="AD257" i="88"/>
  <c r="AC257" i="88"/>
  <c r="AA257" i="88"/>
  <c r="Z257" i="88"/>
  <c r="AG256" i="88"/>
  <c r="AF256" i="88"/>
  <c r="AE256" i="88"/>
  <c r="AD256" i="88"/>
  <c r="AC256" i="88"/>
  <c r="AA256" i="88"/>
  <c r="Z256" i="88"/>
  <c r="AG255" i="88"/>
  <c r="AF255" i="88"/>
  <c r="AE255" i="88"/>
  <c r="AD255" i="88"/>
  <c r="AC255" i="88"/>
  <c r="AA255" i="88"/>
  <c r="Z255" i="88"/>
  <c r="AG254" i="88"/>
  <c r="AF254" i="88"/>
  <c r="AE254" i="88"/>
  <c r="AD254" i="88"/>
  <c r="AC254" i="88"/>
  <c r="AA254" i="88"/>
  <c r="Z254" i="88"/>
  <c r="AG253" i="88"/>
  <c r="AF253" i="88"/>
  <c r="AE253" i="88"/>
  <c r="AD253" i="88"/>
  <c r="AC253" i="88"/>
  <c r="AA253" i="88"/>
  <c r="Z253" i="88"/>
  <c r="AG252" i="88"/>
  <c r="AF252" i="88"/>
  <c r="AE252" i="88"/>
  <c r="AD252" i="88"/>
  <c r="AC252" i="88"/>
  <c r="AA252" i="88"/>
  <c r="Z252" i="88"/>
  <c r="AG251" i="88"/>
  <c r="AF251" i="88"/>
  <c r="AE251" i="88"/>
  <c r="AD251" i="88"/>
  <c r="AC251" i="88"/>
  <c r="AA251" i="88"/>
  <c r="Z251" i="88"/>
  <c r="AG250" i="88"/>
  <c r="AF250" i="88"/>
  <c r="AE250" i="88"/>
  <c r="AD250" i="88"/>
  <c r="AC250" i="88"/>
  <c r="AA250" i="88"/>
  <c r="Z250" i="88"/>
  <c r="AG249" i="88"/>
  <c r="AF249" i="88"/>
  <c r="AE249" i="88"/>
  <c r="AD249" i="88"/>
  <c r="AC249" i="88"/>
  <c r="AA249" i="88"/>
  <c r="Z249" i="88"/>
  <c r="AG248" i="88"/>
  <c r="AF248" i="88"/>
  <c r="AE248" i="88"/>
  <c r="AD248" i="88"/>
  <c r="AC248" i="88"/>
  <c r="AA248" i="88"/>
  <c r="Z248" i="88"/>
  <c r="AG247" i="88"/>
  <c r="AF247" i="88"/>
  <c r="AE247" i="88"/>
  <c r="AD247" i="88"/>
  <c r="AC247" i="88"/>
  <c r="AA247" i="88"/>
  <c r="Z247" i="88"/>
  <c r="AG246" i="88"/>
  <c r="AF246" i="88"/>
  <c r="AE246" i="88"/>
  <c r="AD246" i="88"/>
  <c r="AC246" i="88"/>
  <c r="AA246" i="88"/>
  <c r="Z246" i="88"/>
  <c r="AG245" i="88"/>
  <c r="AF245" i="88"/>
  <c r="AE245" i="88"/>
  <c r="AD245" i="88"/>
  <c r="AC245" i="88"/>
  <c r="AA245" i="88"/>
  <c r="Z245" i="88"/>
  <c r="AG244" i="88"/>
  <c r="AF244" i="88"/>
  <c r="AE244" i="88"/>
  <c r="AD244" i="88"/>
  <c r="AC244" i="88"/>
  <c r="AA244" i="88"/>
  <c r="Z244" i="88"/>
  <c r="AG243" i="88"/>
  <c r="AF243" i="88"/>
  <c r="AE243" i="88"/>
  <c r="AD243" i="88"/>
  <c r="AC243" i="88"/>
  <c r="AA243" i="88"/>
  <c r="Z243" i="88"/>
  <c r="AG242" i="88"/>
  <c r="AF242" i="88"/>
  <c r="AE242" i="88"/>
  <c r="AD242" i="88"/>
  <c r="AC242" i="88"/>
  <c r="AA242" i="88"/>
  <c r="Z242" i="88"/>
  <c r="AG241" i="88"/>
  <c r="AF241" i="88"/>
  <c r="AE241" i="88"/>
  <c r="AD241" i="88"/>
  <c r="AC241" i="88"/>
  <c r="AA241" i="88"/>
  <c r="Z241" i="88"/>
  <c r="AG240" i="88"/>
  <c r="AF240" i="88"/>
  <c r="AE240" i="88"/>
  <c r="AD240" i="88"/>
  <c r="AC240" i="88"/>
  <c r="AA240" i="88"/>
  <c r="Z240" i="88"/>
  <c r="AG239" i="88"/>
  <c r="AF239" i="88"/>
  <c r="AE239" i="88"/>
  <c r="AD239" i="88"/>
  <c r="AC239" i="88"/>
  <c r="AA239" i="88"/>
  <c r="Z239" i="88"/>
  <c r="AG238" i="88"/>
  <c r="AF238" i="88"/>
  <c r="AE238" i="88"/>
  <c r="AD238" i="88"/>
  <c r="AC238" i="88"/>
  <c r="AA238" i="88"/>
  <c r="Z238" i="88"/>
  <c r="AG237" i="88"/>
  <c r="AF237" i="88"/>
  <c r="AE237" i="88"/>
  <c r="AD237" i="88"/>
  <c r="AC237" i="88"/>
  <c r="AA237" i="88"/>
  <c r="Z237" i="88"/>
  <c r="AG236" i="88"/>
  <c r="AF236" i="88"/>
  <c r="AE236" i="88"/>
  <c r="AD236" i="88"/>
  <c r="AC236" i="88"/>
  <c r="AA236" i="88"/>
  <c r="Z236" i="88"/>
  <c r="AG235" i="88"/>
  <c r="AF235" i="88"/>
  <c r="AE235" i="88"/>
  <c r="AD235" i="88"/>
  <c r="AC235" i="88"/>
  <c r="AA235" i="88"/>
  <c r="Z235" i="88"/>
  <c r="AG234" i="88"/>
  <c r="AF234" i="88"/>
  <c r="AE234" i="88"/>
  <c r="AD234" i="88"/>
  <c r="AC234" i="88"/>
  <c r="AA234" i="88"/>
  <c r="Z234" i="88"/>
  <c r="AG233" i="88"/>
  <c r="AF233" i="88"/>
  <c r="AE233" i="88"/>
  <c r="AD233" i="88"/>
  <c r="AC233" i="88"/>
  <c r="AA233" i="88"/>
  <c r="Z233" i="88"/>
  <c r="AG232" i="88"/>
  <c r="AF232" i="88"/>
  <c r="AE232" i="88"/>
  <c r="AD232" i="88"/>
  <c r="AC232" i="88"/>
  <c r="AA232" i="88"/>
  <c r="Z232" i="88"/>
  <c r="AG231" i="88"/>
  <c r="AF231" i="88"/>
  <c r="AE231" i="88"/>
  <c r="AD231" i="88"/>
  <c r="AC231" i="88"/>
  <c r="AA231" i="88"/>
  <c r="Z231" i="88"/>
  <c r="AG230" i="88"/>
  <c r="AF230" i="88"/>
  <c r="AE230" i="88"/>
  <c r="AD230" i="88"/>
  <c r="AC230" i="88"/>
  <c r="AA230" i="88"/>
  <c r="Z230" i="88"/>
  <c r="AG229" i="88"/>
  <c r="AF229" i="88"/>
  <c r="AE229" i="88"/>
  <c r="AD229" i="88"/>
  <c r="AC229" i="88"/>
  <c r="AA229" i="88"/>
  <c r="Z229" i="88"/>
  <c r="AG228" i="88"/>
  <c r="AF228" i="88"/>
  <c r="AE228" i="88"/>
  <c r="AD228" i="88"/>
  <c r="AC228" i="88"/>
  <c r="AA228" i="88"/>
  <c r="Z228" i="88"/>
  <c r="AG227" i="88"/>
  <c r="AF227" i="88"/>
  <c r="AE227" i="88"/>
  <c r="AD227" i="88"/>
  <c r="AC227" i="88"/>
  <c r="AA227" i="88"/>
  <c r="Z227" i="88"/>
  <c r="AG226" i="88"/>
  <c r="AF226" i="88"/>
  <c r="AE226" i="88"/>
  <c r="AD226" i="88"/>
  <c r="AC226" i="88"/>
  <c r="AA226" i="88"/>
  <c r="Z226" i="88"/>
  <c r="AG225" i="88"/>
  <c r="AF225" i="88"/>
  <c r="AE225" i="88"/>
  <c r="AD225" i="88"/>
  <c r="AC225" i="88"/>
  <c r="AA225" i="88"/>
  <c r="Z225" i="88"/>
  <c r="AG224" i="88"/>
  <c r="AF224" i="88"/>
  <c r="AE224" i="88"/>
  <c r="AD224" i="88"/>
  <c r="AC224" i="88"/>
  <c r="AA224" i="88"/>
  <c r="Z224" i="88"/>
  <c r="AG223" i="88"/>
  <c r="AF223" i="88"/>
  <c r="AE223" i="88"/>
  <c r="AD223" i="88"/>
  <c r="AC223" i="88"/>
  <c r="AA223" i="88"/>
  <c r="Z223" i="88"/>
  <c r="AG222" i="88"/>
  <c r="AF222" i="88"/>
  <c r="AE222" i="88"/>
  <c r="AD222" i="88"/>
  <c r="AC222" i="88"/>
  <c r="AA222" i="88"/>
  <c r="Z222" i="88"/>
  <c r="AG221" i="88"/>
  <c r="AF221" i="88"/>
  <c r="AE221" i="88"/>
  <c r="AD221" i="88"/>
  <c r="AC221" i="88"/>
  <c r="AA221" i="88"/>
  <c r="Z221" i="88"/>
  <c r="AG220" i="88"/>
  <c r="AF220" i="88"/>
  <c r="AE220" i="88"/>
  <c r="AD220" i="88"/>
  <c r="AC220" i="88"/>
  <c r="AA220" i="88"/>
  <c r="Z220" i="88"/>
  <c r="AG219" i="88"/>
  <c r="AF219" i="88"/>
  <c r="AE219" i="88"/>
  <c r="AD219" i="88"/>
  <c r="AC219" i="88"/>
  <c r="AA219" i="88"/>
  <c r="Z219" i="88"/>
  <c r="AG218" i="88"/>
  <c r="AF218" i="88"/>
  <c r="AE218" i="88"/>
  <c r="AD218" i="88"/>
  <c r="AC218" i="88"/>
  <c r="AA218" i="88"/>
  <c r="Z218" i="88"/>
  <c r="AG217" i="88"/>
  <c r="AF217" i="88"/>
  <c r="AE217" i="88"/>
  <c r="AD217" i="88"/>
  <c r="AC217" i="88"/>
  <c r="AA217" i="88"/>
  <c r="Z217" i="88"/>
  <c r="AG216" i="88"/>
  <c r="AF216" i="88"/>
  <c r="AE216" i="88"/>
  <c r="AD216" i="88"/>
  <c r="AC216" i="88"/>
  <c r="AA216" i="88"/>
  <c r="Z216" i="88"/>
  <c r="AG215" i="88"/>
  <c r="AF215" i="88"/>
  <c r="AE215" i="88"/>
  <c r="AD215" i="88"/>
  <c r="AC215" i="88"/>
  <c r="AA215" i="88"/>
  <c r="Z215" i="88"/>
  <c r="AG214" i="88"/>
  <c r="AF214" i="88"/>
  <c r="AE214" i="88"/>
  <c r="AD214" i="88"/>
  <c r="AC214" i="88"/>
  <c r="AA214" i="88"/>
  <c r="Z214" i="88"/>
  <c r="AG213" i="88"/>
  <c r="AF213" i="88"/>
  <c r="AE213" i="88"/>
  <c r="AD213" i="88"/>
  <c r="AC213" i="88"/>
  <c r="AA213" i="88"/>
  <c r="Z213" i="88"/>
  <c r="AG212" i="88"/>
  <c r="AF212" i="88"/>
  <c r="AE212" i="88"/>
  <c r="AD212" i="88"/>
  <c r="AC212" i="88"/>
  <c r="AA212" i="88"/>
  <c r="Z212" i="88"/>
  <c r="AG211" i="88"/>
  <c r="AF211" i="88"/>
  <c r="AE211" i="88"/>
  <c r="AD211" i="88"/>
  <c r="AC211" i="88"/>
  <c r="AA211" i="88"/>
  <c r="Z211" i="88"/>
  <c r="AG210" i="88"/>
  <c r="AF210" i="88"/>
  <c r="AE210" i="88"/>
  <c r="AD210" i="88"/>
  <c r="AC210" i="88"/>
  <c r="AA210" i="88"/>
  <c r="Z210" i="88"/>
  <c r="AG209" i="88"/>
  <c r="AF209" i="88"/>
  <c r="AE209" i="88"/>
  <c r="AD209" i="88"/>
  <c r="AC209" i="88"/>
  <c r="AA209" i="88"/>
  <c r="Z209" i="88"/>
  <c r="AG208" i="88"/>
  <c r="AF208" i="88"/>
  <c r="AE208" i="88"/>
  <c r="AD208" i="88"/>
  <c r="AC208" i="88"/>
  <c r="AA208" i="88"/>
  <c r="Z208" i="88"/>
  <c r="AG207" i="88"/>
  <c r="AF207" i="88"/>
  <c r="AE207" i="88"/>
  <c r="AD207" i="88"/>
  <c r="AC207" i="88"/>
  <c r="AA207" i="88"/>
  <c r="Z207" i="88"/>
  <c r="AG206" i="88"/>
  <c r="AF206" i="88"/>
  <c r="AE206" i="88"/>
  <c r="AD206" i="88"/>
  <c r="AC206" i="88"/>
  <c r="AA206" i="88"/>
  <c r="Z206" i="88"/>
  <c r="AG205" i="88"/>
  <c r="AF205" i="88"/>
  <c r="AE205" i="88"/>
  <c r="AD205" i="88"/>
  <c r="AC205" i="88"/>
  <c r="AA205" i="88"/>
  <c r="Z205" i="88"/>
  <c r="AG204" i="88"/>
  <c r="AF204" i="88"/>
  <c r="AE204" i="88"/>
  <c r="AD204" i="88"/>
  <c r="AC204" i="88"/>
  <c r="AA204" i="88"/>
  <c r="Z204" i="88"/>
  <c r="AG203" i="88"/>
  <c r="AF203" i="88"/>
  <c r="AE203" i="88"/>
  <c r="AD203" i="88"/>
  <c r="AC203" i="88"/>
  <c r="AA203" i="88"/>
  <c r="Z203" i="88"/>
  <c r="AG202" i="88"/>
  <c r="AF202" i="88"/>
  <c r="AE202" i="88"/>
  <c r="AD202" i="88"/>
  <c r="AC202" i="88"/>
  <c r="AA202" i="88"/>
  <c r="Z202" i="88"/>
  <c r="AG201" i="88"/>
  <c r="AF201" i="88"/>
  <c r="AE201" i="88"/>
  <c r="AD201" i="88"/>
  <c r="AC201" i="88"/>
  <c r="AA201" i="88"/>
  <c r="Z201" i="88"/>
  <c r="AG200" i="88"/>
  <c r="AF200" i="88"/>
  <c r="AE200" i="88"/>
  <c r="AD200" i="88"/>
  <c r="AC200" i="88"/>
  <c r="AA200" i="88"/>
  <c r="Z200" i="88"/>
  <c r="AG199" i="88"/>
  <c r="AF199" i="88"/>
  <c r="AE199" i="88"/>
  <c r="AD199" i="88"/>
  <c r="AC199" i="88"/>
  <c r="AA199" i="88"/>
  <c r="Z199" i="88"/>
  <c r="AG198" i="88"/>
  <c r="AF198" i="88"/>
  <c r="AE198" i="88"/>
  <c r="AD198" i="88"/>
  <c r="AC198" i="88"/>
  <c r="AA198" i="88"/>
  <c r="Z198" i="88"/>
  <c r="AG197" i="88"/>
  <c r="AF197" i="88"/>
  <c r="AE197" i="88"/>
  <c r="AD197" i="88"/>
  <c r="AC197" i="88"/>
  <c r="AA197" i="88"/>
  <c r="Z197" i="88"/>
  <c r="AG196" i="88"/>
  <c r="AF196" i="88"/>
  <c r="AE196" i="88"/>
  <c r="AD196" i="88"/>
  <c r="AC196" i="88"/>
  <c r="AA196" i="88"/>
  <c r="Z196" i="88"/>
  <c r="AG195" i="88"/>
  <c r="AF195" i="88"/>
  <c r="AE195" i="88"/>
  <c r="AD195" i="88"/>
  <c r="AC195" i="88"/>
  <c r="AA195" i="88"/>
  <c r="Z195" i="88"/>
  <c r="AG194" i="88"/>
  <c r="AF194" i="88"/>
  <c r="AE194" i="88"/>
  <c r="AD194" i="88"/>
  <c r="AC194" i="88"/>
  <c r="AA194" i="88"/>
  <c r="Z194" i="88"/>
  <c r="AG193" i="88"/>
  <c r="AF193" i="88"/>
  <c r="AE193" i="88"/>
  <c r="AD193" i="88"/>
  <c r="AC193" i="88"/>
  <c r="AA193" i="88"/>
  <c r="Z193" i="88"/>
  <c r="AG192" i="88"/>
  <c r="AF192" i="88"/>
  <c r="AE192" i="88"/>
  <c r="AD192" i="88"/>
  <c r="AC192" i="88"/>
  <c r="AA192" i="88"/>
  <c r="Z192" i="88"/>
  <c r="AG191" i="88"/>
  <c r="AF191" i="88"/>
  <c r="AE191" i="88"/>
  <c r="AD191" i="88"/>
  <c r="AC191" i="88"/>
  <c r="AA191" i="88"/>
  <c r="Z191" i="88"/>
  <c r="AG190" i="88"/>
  <c r="AF190" i="88"/>
  <c r="AE190" i="88"/>
  <c r="AD190" i="88"/>
  <c r="AC190" i="88"/>
  <c r="AA190" i="88"/>
  <c r="Z190" i="88"/>
  <c r="AG189" i="88"/>
  <c r="AF189" i="88"/>
  <c r="AE189" i="88"/>
  <c r="AD189" i="88"/>
  <c r="AC189" i="88"/>
  <c r="AA189" i="88"/>
  <c r="Z189" i="88"/>
  <c r="AG188" i="88"/>
  <c r="AF188" i="88"/>
  <c r="AE188" i="88"/>
  <c r="AD188" i="88"/>
  <c r="AC188" i="88"/>
  <c r="AA188" i="88"/>
  <c r="Z188" i="88"/>
  <c r="AG187" i="88"/>
  <c r="AF187" i="88"/>
  <c r="AE187" i="88"/>
  <c r="AD187" i="88"/>
  <c r="AC187" i="88"/>
  <c r="AA187" i="88"/>
  <c r="Z187" i="88"/>
  <c r="AG186" i="88"/>
  <c r="AF186" i="88"/>
  <c r="AE186" i="88"/>
  <c r="AD186" i="88"/>
  <c r="AC186" i="88"/>
  <c r="AA186" i="88"/>
  <c r="Z186" i="88"/>
  <c r="AG185" i="88"/>
  <c r="AF185" i="88"/>
  <c r="AE185" i="88"/>
  <c r="AD185" i="88"/>
  <c r="AC185" i="88"/>
  <c r="AA185" i="88"/>
  <c r="Z185" i="88"/>
  <c r="AG184" i="88"/>
  <c r="AF184" i="88"/>
  <c r="AE184" i="88"/>
  <c r="AD184" i="88"/>
  <c r="AC184" i="88"/>
  <c r="AA184" i="88"/>
  <c r="Z184" i="88"/>
  <c r="AG183" i="88"/>
  <c r="AF183" i="88"/>
  <c r="AE183" i="88"/>
  <c r="AD183" i="88"/>
  <c r="AC183" i="88"/>
  <c r="AA183" i="88"/>
  <c r="Z183" i="88"/>
  <c r="AG182" i="88"/>
  <c r="AF182" i="88"/>
  <c r="AE182" i="88"/>
  <c r="AD182" i="88"/>
  <c r="AC182" i="88"/>
  <c r="AA182" i="88"/>
  <c r="Z182" i="88"/>
  <c r="AG181" i="88"/>
  <c r="AF181" i="88"/>
  <c r="AE181" i="88"/>
  <c r="AD181" i="88"/>
  <c r="AC181" i="88"/>
  <c r="AA181" i="88"/>
  <c r="Z181" i="88"/>
  <c r="AG180" i="88"/>
  <c r="AF180" i="88"/>
  <c r="AE180" i="88"/>
  <c r="AD180" i="88"/>
  <c r="AC180" i="88"/>
  <c r="AA180" i="88"/>
  <c r="Z180" i="88"/>
  <c r="AG179" i="88"/>
  <c r="AF179" i="88"/>
  <c r="AE179" i="88"/>
  <c r="AD179" i="88"/>
  <c r="AC179" i="88"/>
  <c r="AA179" i="88"/>
  <c r="Z179" i="88"/>
  <c r="AG178" i="88"/>
  <c r="AF178" i="88"/>
  <c r="AE178" i="88"/>
  <c r="AD178" i="88"/>
  <c r="AC178" i="88"/>
  <c r="AA178" i="88"/>
  <c r="Z178" i="88"/>
  <c r="AG177" i="88"/>
  <c r="AF177" i="88"/>
  <c r="AE177" i="88"/>
  <c r="AD177" i="88"/>
  <c r="AC177" i="88"/>
  <c r="AA177" i="88"/>
  <c r="Z177" i="88"/>
  <c r="AG176" i="88"/>
  <c r="AF176" i="88"/>
  <c r="AE176" i="88"/>
  <c r="AD176" i="88"/>
  <c r="AC176" i="88"/>
  <c r="AA176" i="88"/>
  <c r="Z176" i="88"/>
  <c r="AG175" i="88"/>
  <c r="AF175" i="88"/>
  <c r="AE175" i="88"/>
  <c r="AD175" i="88"/>
  <c r="AC175" i="88"/>
  <c r="AA175" i="88"/>
  <c r="Z175" i="88"/>
  <c r="AG174" i="88"/>
  <c r="AF174" i="88"/>
  <c r="AE174" i="88"/>
  <c r="AD174" i="88"/>
  <c r="AC174" i="88"/>
  <c r="AA174" i="88"/>
  <c r="Z174" i="88"/>
  <c r="AG173" i="88"/>
  <c r="AF173" i="88"/>
  <c r="AE173" i="88"/>
  <c r="AD173" i="88"/>
  <c r="AC173" i="88"/>
  <c r="AA173" i="88"/>
  <c r="Z173" i="88"/>
  <c r="AG172" i="88"/>
  <c r="AF172" i="88"/>
  <c r="AE172" i="88"/>
  <c r="AD172" i="88"/>
  <c r="AC172" i="88"/>
  <c r="AA172" i="88"/>
  <c r="Z172" i="88"/>
  <c r="AG171" i="88"/>
  <c r="AF171" i="88"/>
  <c r="AE171" i="88"/>
  <c r="AD171" i="88"/>
  <c r="AC171" i="88"/>
  <c r="AA171" i="88"/>
  <c r="Z171" i="88"/>
  <c r="AG170" i="88"/>
  <c r="AF170" i="88"/>
  <c r="AE170" i="88"/>
  <c r="AD170" i="88"/>
  <c r="AC170" i="88"/>
  <c r="AA170" i="88"/>
  <c r="Z170" i="88"/>
  <c r="AG169" i="88"/>
  <c r="AF169" i="88"/>
  <c r="AE169" i="88"/>
  <c r="AD169" i="88"/>
  <c r="AC169" i="88"/>
  <c r="AA169" i="88"/>
  <c r="Z169" i="88"/>
  <c r="AG168" i="88"/>
  <c r="AF168" i="88"/>
  <c r="AE168" i="88"/>
  <c r="AD168" i="88"/>
  <c r="AC168" i="88"/>
  <c r="AA168" i="88"/>
  <c r="Z168" i="88"/>
  <c r="AG167" i="88"/>
  <c r="AF167" i="88"/>
  <c r="AE167" i="88"/>
  <c r="AD167" i="88"/>
  <c r="AC167" i="88"/>
  <c r="AA167" i="88"/>
  <c r="Z167" i="88"/>
  <c r="AG166" i="88"/>
  <c r="AF166" i="88"/>
  <c r="AE166" i="88"/>
  <c r="AD166" i="88"/>
  <c r="AC166" i="88"/>
  <c r="AA166" i="88"/>
  <c r="Z166" i="88"/>
  <c r="AG165" i="88"/>
  <c r="AF165" i="88"/>
  <c r="AE165" i="88"/>
  <c r="AD165" i="88"/>
  <c r="AC165" i="88"/>
  <c r="AA165" i="88"/>
  <c r="Z165" i="88"/>
  <c r="AG164" i="88"/>
  <c r="AF164" i="88"/>
  <c r="AE164" i="88"/>
  <c r="AD164" i="88"/>
  <c r="AC164" i="88"/>
  <c r="AA164" i="88"/>
  <c r="Z164" i="88"/>
  <c r="AG163" i="88"/>
  <c r="AF163" i="88"/>
  <c r="AE163" i="88"/>
  <c r="AD163" i="88"/>
  <c r="AC163" i="88"/>
  <c r="AA163" i="88"/>
  <c r="Z163" i="88"/>
  <c r="AG162" i="88"/>
  <c r="AF162" i="88"/>
  <c r="AE162" i="88"/>
  <c r="AD162" i="88"/>
  <c r="AC162" i="88"/>
  <c r="AA162" i="88"/>
  <c r="Z162" i="88"/>
  <c r="AG161" i="88"/>
  <c r="AF161" i="88"/>
  <c r="AE161" i="88"/>
  <c r="AD161" i="88"/>
  <c r="AC161" i="88"/>
  <c r="AA161" i="88"/>
  <c r="Z161" i="88"/>
  <c r="AG160" i="88"/>
  <c r="AF160" i="88"/>
  <c r="AE160" i="88"/>
  <c r="AD160" i="88"/>
  <c r="AC160" i="88"/>
  <c r="AA160" i="88"/>
  <c r="Z160" i="88"/>
  <c r="AG159" i="88"/>
  <c r="AF159" i="88"/>
  <c r="AE159" i="88"/>
  <c r="AD159" i="88"/>
  <c r="AC159" i="88"/>
  <c r="AA159" i="88"/>
  <c r="Z159" i="88"/>
  <c r="AG158" i="88"/>
  <c r="AF158" i="88"/>
  <c r="AE158" i="88"/>
  <c r="AD158" i="88"/>
  <c r="AC158" i="88"/>
  <c r="AA158" i="88"/>
  <c r="Z158" i="88"/>
  <c r="AG157" i="88"/>
  <c r="AF157" i="88"/>
  <c r="AE157" i="88"/>
  <c r="AD157" i="88"/>
  <c r="AC157" i="88"/>
  <c r="AA157" i="88"/>
  <c r="Z157" i="88"/>
  <c r="AG156" i="88"/>
  <c r="AF156" i="88"/>
  <c r="AE156" i="88"/>
  <c r="AD156" i="88"/>
  <c r="AC156" i="88"/>
  <c r="AA156" i="88"/>
  <c r="Z156" i="88"/>
  <c r="AG155" i="88"/>
  <c r="AF155" i="88"/>
  <c r="AE155" i="88"/>
  <c r="AD155" i="88"/>
  <c r="AC155" i="88"/>
  <c r="AA155" i="88"/>
  <c r="Z155" i="88"/>
  <c r="AG154" i="88"/>
  <c r="AF154" i="88"/>
  <c r="AE154" i="88"/>
  <c r="AD154" i="88"/>
  <c r="AC154" i="88"/>
  <c r="AA154" i="88"/>
  <c r="Z154" i="88"/>
  <c r="AG153" i="88"/>
  <c r="AF153" i="88"/>
  <c r="AE153" i="88"/>
  <c r="AD153" i="88"/>
  <c r="AC153" i="88"/>
  <c r="AA153" i="88"/>
  <c r="Z153" i="88"/>
  <c r="AG152" i="88"/>
  <c r="AF152" i="88"/>
  <c r="AE152" i="88"/>
  <c r="AD152" i="88"/>
  <c r="AC152" i="88"/>
  <c r="AA152" i="88"/>
  <c r="Z152" i="88"/>
  <c r="AG151" i="88"/>
  <c r="AF151" i="88"/>
  <c r="AE151" i="88"/>
  <c r="AD151" i="88"/>
  <c r="AC151" i="88"/>
  <c r="AA151" i="88"/>
  <c r="Z151" i="88"/>
  <c r="AG150" i="88"/>
  <c r="AF150" i="88"/>
  <c r="AE150" i="88"/>
  <c r="AD150" i="88"/>
  <c r="AC150" i="88"/>
  <c r="AA150" i="88"/>
  <c r="Z150" i="88"/>
  <c r="AG149" i="88"/>
  <c r="AF149" i="88"/>
  <c r="AE149" i="88"/>
  <c r="AD149" i="88"/>
  <c r="AC149" i="88"/>
  <c r="AA149" i="88"/>
  <c r="Z149" i="88"/>
  <c r="AG148" i="88"/>
  <c r="AF148" i="88"/>
  <c r="AE148" i="88"/>
  <c r="AD148" i="88"/>
  <c r="AC148" i="88"/>
  <c r="AA148" i="88"/>
  <c r="Z148" i="88"/>
  <c r="AG147" i="88"/>
  <c r="AF147" i="88"/>
  <c r="AE147" i="88"/>
  <c r="AD147" i="88"/>
  <c r="AC147" i="88"/>
  <c r="AA147" i="88"/>
  <c r="Z147" i="88"/>
  <c r="AG146" i="88"/>
  <c r="AF146" i="88"/>
  <c r="AE146" i="88"/>
  <c r="AD146" i="88"/>
  <c r="AC146" i="88"/>
  <c r="AA146" i="88"/>
  <c r="Z146" i="88"/>
  <c r="AG145" i="88"/>
  <c r="AF145" i="88"/>
  <c r="AE145" i="88"/>
  <c r="AD145" i="88"/>
  <c r="AC145" i="88"/>
  <c r="AA145" i="88"/>
  <c r="Z145" i="88"/>
  <c r="AG144" i="88"/>
  <c r="AF144" i="88"/>
  <c r="AE144" i="88"/>
  <c r="AD144" i="88"/>
  <c r="AC144" i="88"/>
  <c r="AA144" i="88"/>
  <c r="Z144" i="88"/>
  <c r="AG143" i="88"/>
  <c r="AF143" i="88"/>
  <c r="AE143" i="88"/>
  <c r="AD143" i="88"/>
  <c r="AC143" i="88"/>
  <c r="AA143" i="88"/>
  <c r="Z143" i="88"/>
  <c r="AG142" i="88"/>
  <c r="AF142" i="88"/>
  <c r="AE142" i="88"/>
  <c r="AD142" i="88"/>
  <c r="AC142" i="88"/>
  <c r="AA142" i="88"/>
  <c r="Z142" i="88"/>
  <c r="AG141" i="88"/>
  <c r="AF141" i="88"/>
  <c r="AE141" i="88"/>
  <c r="AD141" i="88"/>
  <c r="AC141" i="88"/>
  <c r="AA141" i="88"/>
  <c r="Z141" i="88"/>
  <c r="AG140" i="88"/>
  <c r="AF140" i="88"/>
  <c r="AE140" i="88"/>
  <c r="AD140" i="88"/>
  <c r="AC140" i="88"/>
  <c r="AA140" i="88"/>
  <c r="Z140" i="88"/>
  <c r="AG139" i="88"/>
  <c r="AF139" i="88"/>
  <c r="AE139" i="88"/>
  <c r="AD139" i="88"/>
  <c r="AC139" i="88"/>
  <c r="AA139" i="88"/>
  <c r="Z139" i="88"/>
  <c r="AG138" i="88"/>
  <c r="AF138" i="88"/>
  <c r="AE138" i="88"/>
  <c r="AD138" i="88"/>
  <c r="AC138" i="88"/>
  <c r="AA138" i="88"/>
  <c r="Z138" i="88"/>
  <c r="AG137" i="88"/>
  <c r="AF137" i="88"/>
  <c r="AE137" i="88"/>
  <c r="AD137" i="88"/>
  <c r="AC137" i="88"/>
  <c r="AA137" i="88"/>
  <c r="Z137" i="88"/>
  <c r="AG136" i="88"/>
  <c r="AF136" i="88"/>
  <c r="AE136" i="88"/>
  <c r="AD136" i="88"/>
  <c r="AC136" i="88"/>
  <c r="AA136" i="88"/>
  <c r="Z136" i="88"/>
  <c r="AG135" i="88"/>
  <c r="AF135" i="88"/>
  <c r="AE135" i="88"/>
  <c r="AD135" i="88"/>
  <c r="AC135" i="88"/>
  <c r="AA135" i="88"/>
  <c r="Z135" i="88"/>
  <c r="AG134" i="88"/>
  <c r="AF134" i="88"/>
  <c r="AE134" i="88"/>
  <c r="AD134" i="88"/>
  <c r="AC134" i="88"/>
  <c r="AA134" i="88"/>
  <c r="Z134" i="88"/>
  <c r="AG133" i="88"/>
  <c r="AF133" i="88"/>
  <c r="AE133" i="88"/>
  <c r="AD133" i="88"/>
  <c r="AC133" i="88"/>
  <c r="AA133" i="88"/>
  <c r="Z133" i="88"/>
  <c r="AG132" i="88"/>
  <c r="AF132" i="88"/>
  <c r="AE132" i="88"/>
  <c r="AD132" i="88"/>
  <c r="AC132" i="88"/>
  <c r="AA132" i="88"/>
  <c r="Z132" i="88"/>
  <c r="AJ131" i="88"/>
  <c r="AI131" i="88"/>
  <c r="AH131" i="88"/>
  <c r="AG131" i="88"/>
  <c r="AF131" i="88"/>
  <c r="AE131" i="88"/>
  <c r="AD131" i="88"/>
  <c r="AC131" i="88"/>
  <c r="AA131" i="88"/>
  <c r="Z131" i="88"/>
  <c r="AJ130" i="88"/>
  <c r="AI130" i="88"/>
  <c r="AH130" i="88"/>
  <c r="AG130" i="88"/>
  <c r="AF130" i="88"/>
  <c r="AE130" i="88"/>
  <c r="AD130" i="88"/>
  <c r="AC130" i="88"/>
  <c r="AA130" i="88"/>
  <c r="Z130" i="88"/>
  <c r="AJ129" i="88"/>
  <c r="AI129" i="88"/>
  <c r="AH129" i="88"/>
  <c r="AG129" i="88"/>
  <c r="AF129" i="88"/>
  <c r="AE129" i="88"/>
  <c r="AD129" i="88"/>
  <c r="AC129" i="88"/>
  <c r="AA129" i="88"/>
  <c r="Z129" i="88"/>
  <c r="AJ128" i="88"/>
  <c r="AI128" i="88"/>
  <c r="AH128" i="88"/>
  <c r="AG128" i="88"/>
  <c r="AF128" i="88"/>
  <c r="AE128" i="88"/>
  <c r="AD128" i="88"/>
  <c r="AC128" i="88"/>
  <c r="AA128" i="88"/>
  <c r="Z128" i="88"/>
  <c r="AJ127" i="88"/>
  <c r="AI127" i="88"/>
  <c r="AH127" i="88"/>
  <c r="AG127" i="88"/>
  <c r="AF127" i="88"/>
  <c r="AE127" i="88"/>
  <c r="AD127" i="88"/>
  <c r="AC127" i="88"/>
  <c r="AA127" i="88"/>
  <c r="Z127" i="88"/>
  <c r="AJ112" i="88"/>
  <c r="AI112" i="88"/>
  <c r="AH112" i="88"/>
  <c r="AG112" i="88"/>
  <c r="AF112" i="88"/>
  <c r="AE112" i="88"/>
  <c r="AD112" i="88"/>
  <c r="AC112" i="88"/>
  <c r="AA112" i="88"/>
  <c r="Z112" i="88"/>
  <c r="AJ111" i="88"/>
  <c r="AI111" i="88"/>
  <c r="AH111" i="88"/>
  <c r="AG111" i="88"/>
  <c r="AF111" i="88"/>
  <c r="AE111" i="88"/>
  <c r="AD111" i="88"/>
  <c r="AC111" i="88"/>
  <c r="AA111" i="88"/>
  <c r="Z111" i="88"/>
  <c r="AJ110" i="88"/>
  <c r="AI110" i="88"/>
  <c r="AH110" i="88"/>
  <c r="AG110" i="88"/>
  <c r="AF110" i="88"/>
  <c r="AE110" i="88"/>
  <c r="AD110" i="88"/>
  <c r="AC110" i="88"/>
  <c r="AA110" i="88"/>
  <c r="Z110" i="88"/>
  <c r="AJ109" i="88"/>
  <c r="AI109" i="88"/>
  <c r="AH109" i="88"/>
  <c r="AG109" i="88"/>
  <c r="AF109" i="88"/>
  <c r="AE109" i="88"/>
  <c r="AD109" i="88"/>
  <c r="AC109" i="88"/>
  <c r="AA109" i="88"/>
  <c r="Z109" i="88"/>
  <c r="AJ108" i="88"/>
  <c r="AI108" i="88"/>
  <c r="AH108" i="88"/>
  <c r="AG108" i="88"/>
  <c r="AF108" i="88"/>
  <c r="AE108" i="88"/>
  <c r="AD108" i="88"/>
  <c r="AC108" i="88"/>
  <c r="AA108" i="88"/>
  <c r="Z108" i="88"/>
  <c r="AJ107" i="88"/>
  <c r="AI107" i="88"/>
  <c r="AH107" i="88"/>
  <c r="AG107" i="88"/>
  <c r="AF107" i="88"/>
  <c r="AE107" i="88"/>
  <c r="AD107" i="88"/>
  <c r="AC107" i="88"/>
  <c r="AA107" i="88"/>
  <c r="Z107" i="88"/>
  <c r="AJ106" i="88"/>
  <c r="AI106" i="88"/>
  <c r="AH106" i="88"/>
  <c r="AG106" i="88"/>
  <c r="AF106" i="88"/>
  <c r="AE106" i="88"/>
  <c r="AD106" i="88"/>
  <c r="AC106" i="88"/>
  <c r="AA106" i="88"/>
  <c r="Z106" i="88"/>
  <c r="AJ105" i="88"/>
  <c r="AI105" i="88"/>
  <c r="AH105" i="88"/>
  <c r="AG105" i="88"/>
  <c r="AF105" i="88"/>
  <c r="AE105" i="88"/>
  <c r="AD105" i="88"/>
  <c r="AC105" i="88"/>
  <c r="AA105" i="88"/>
  <c r="Z105" i="88"/>
  <c r="AJ104" i="88"/>
  <c r="AI104" i="88"/>
  <c r="AH104" i="88"/>
  <c r="AG104" i="88"/>
  <c r="AF104" i="88"/>
  <c r="AE104" i="88"/>
  <c r="AD104" i="88"/>
  <c r="AC104" i="88"/>
  <c r="AA104" i="88"/>
  <c r="Z104" i="88"/>
  <c r="AJ103" i="88"/>
  <c r="AI103" i="88"/>
  <c r="AH103" i="88"/>
  <c r="AG103" i="88"/>
  <c r="AF103" i="88"/>
  <c r="AE103" i="88"/>
  <c r="AD103" i="88"/>
  <c r="AC103" i="88"/>
  <c r="AA103" i="88"/>
  <c r="Z103" i="88"/>
  <c r="AJ102" i="88"/>
  <c r="AI102" i="88"/>
  <c r="AH102" i="88"/>
  <c r="AG102" i="88"/>
  <c r="AF102" i="88"/>
  <c r="AE102" i="88"/>
  <c r="AD102" i="88"/>
  <c r="AC102" i="88"/>
  <c r="AA102" i="88"/>
  <c r="Z102" i="88"/>
  <c r="AJ101" i="88"/>
  <c r="AI101" i="88"/>
  <c r="AH101" i="88"/>
  <c r="AG101" i="88"/>
  <c r="AF101" i="88"/>
  <c r="AE101" i="88"/>
  <c r="AD101" i="88"/>
  <c r="AC101" i="88"/>
  <c r="AA101" i="88"/>
  <c r="Z101" i="88"/>
  <c r="AJ100" i="88"/>
  <c r="AI100" i="88"/>
  <c r="AH100" i="88"/>
  <c r="AG100" i="88"/>
  <c r="AF100" i="88"/>
  <c r="AE100" i="88"/>
  <c r="AD100" i="88"/>
  <c r="AC100" i="88"/>
  <c r="AA100" i="88"/>
  <c r="Z100" i="88"/>
  <c r="AJ99" i="88"/>
  <c r="AI99" i="88"/>
  <c r="AH99" i="88"/>
  <c r="AG99" i="88"/>
  <c r="AF99" i="88"/>
  <c r="AE99" i="88"/>
  <c r="AD99" i="88"/>
  <c r="AC99" i="88"/>
  <c r="AA99" i="88"/>
  <c r="Z99" i="88"/>
  <c r="AJ98" i="88"/>
  <c r="AI98" i="88"/>
  <c r="AH98" i="88"/>
  <c r="AG98" i="88"/>
  <c r="AF98" i="88"/>
  <c r="AE98" i="88"/>
  <c r="AD98" i="88"/>
  <c r="AC98" i="88"/>
  <c r="AA98" i="88"/>
  <c r="Z98" i="88"/>
  <c r="AJ97" i="88"/>
  <c r="AI97" i="88"/>
  <c r="AH97" i="88"/>
  <c r="AG97" i="88"/>
  <c r="AF97" i="88"/>
  <c r="AE97" i="88"/>
  <c r="AD97" i="88"/>
  <c r="AC97" i="88"/>
  <c r="AA97" i="88"/>
  <c r="Z97" i="88"/>
  <c r="AJ96" i="88"/>
  <c r="AI96" i="88"/>
  <c r="AH96" i="88"/>
  <c r="AG96" i="88"/>
  <c r="AF96" i="88"/>
  <c r="AE96" i="88"/>
  <c r="AD96" i="88"/>
  <c r="AC96" i="88"/>
  <c r="AA96" i="88"/>
  <c r="Z96" i="88"/>
  <c r="AJ95" i="88"/>
  <c r="AI95" i="88"/>
  <c r="AH95" i="88"/>
  <c r="AG95" i="88"/>
  <c r="AF95" i="88"/>
  <c r="AE95" i="88"/>
  <c r="AD95" i="88"/>
  <c r="AC95" i="88"/>
  <c r="AA95" i="88"/>
  <c r="Z95" i="88"/>
  <c r="AJ77" i="88"/>
  <c r="AI77" i="88"/>
  <c r="AH77" i="88"/>
  <c r="AG77" i="88"/>
  <c r="AF77" i="88"/>
  <c r="AE77" i="88"/>
  <c r="AD77" i="88"/>
  <c r="AC77" i="88"/>
  <c r="AA77" i="88"/>
  <c r="Z77" i="88"/>
  <c r="AJ76" i="88"/>
  <c r="AI76" i="88"/>
  <c r="AH76" i="88"/>
  <c r="AG76" i="88"/>
  <c r="AF76" i="88"/>
  <c r="AE76" i="88"/>
  <c r="AD76" i="88"/>
  <c r="AC76" i="88"/>
  <c r="AA76" i="88"/>
  <c r="Z76" i="88"/>
  <c r="AJ75" i="88"/>
  <c r="AI75" i="88"/>
  <c r="AH75" i="88"/>
  <c r="AG75" i="88"/>
  <c r="AF75" i="88"/>
  <c r="AE75" i="88"/>
  <c r="AD75" i="88"/>
  <c r="AC75" i="88"/>
  <c r="AA75" i="88"/>
  <c r="Z75" i="88"/>
  <c r="AJ74" i="88"/>
  <c r="AI74" i="88"/>
  <c r="AH74" i="88"/>
  <c r="AG74" i="88"/>
  <c r="AF74" i="88"/>
  <c r="AE74" i="88"/>
  <c r="AD74" i="88"/>
  <c r="AC74" i="88"/>
  <c r="AA74" i="88"/>
  <c r="Z74" i="88"/>
  <c r="AJ73" i="88"/>
  <c r="AI73" i="88"/>
  <c r="AH73" i="88"/>
  <c r="AG73" i="88"/>
  <c r="AF73" i="88"/>
  <c r="AE73" i="88"/>
  <c r="AD73" i="88"/>
  <c r="AC73" i="88"/>
  <c r="AA73" i="88"/>
  <c r="Z73" i="88"/>
  <c r="AJ72" i="88"/>
  <c r="AI72" i="88"/>
  <c r="AH72" i="88"/>
  <c r="AG72" i="88"/>
  <c r="AF72" i="88"/>
  <c r="AE72" i="88"/>
  <c r="AD72" i="88"/>
  <c r="AC72" i="88"/>
  <c r="AA72" i="88"/>
  <c r="Z72" i="88"/>
  <c r="AJ71" i="88"/>
  <c r="AI71" i="88"/>
  <c r="AH71" i="88"/>
  <c r="AG71" i="88"/>
  <c r="AF71" i="88"/>
  <c r="AE71" i="88"/>
  <c r="AD71" i="88"/>
  <c r="AC71" i="88"/>
  <c r="AA71" i="88"/>
  <c r="Z71" i="88"/>
  <c r="AJ70" i="88"/>
  <c r="AI70" i="88"/>
  <c r="AH70" i="88"/>
  <c r="AG70" i="88"/>
  <c r="AF70" i="88"/>
  <c r="AE70" i="88"/>
  <c r="AD70" i="88"/>
  <c r="AC70" i="88"/>
  <c r="AA70" i="88"/>
  <c r="Z70" i="88"/>
  <c r="AJ69" i="88"/>
  <c r="AI69" i="88"/>
  <c r="AH69" i="88"/>
  <c r="AG69" i="88"/>
  <c r="AF69" i="88"/>
  <c r="AE69" i="88"/>
  <c r="AD69" i="88"/>
  <c r="AC69" i="88"/>
  <c r="AA69" i="88"/>
  <c r="Z69" i="88"/>
  <c r="AJ68" i="88"/>
  <c r="AI68" i="88"/>
  <c r="AH68" i="88"/>
  <c r="AG68" i="88"/>
  <c r="AF68" i="88"/>
  <c r="AE68" i="88"/>
  <c r="AD68" i="88"/>
  <c r="AC68" i="88"/>
  <c r="AA68" i="88"/>
  <c r="Z68" i="88"/>
  <c r="AJ67" i="88"/>
  <c r="AI67" i="88"/>
  <c r="AH67" i="88"/>
  <c r="AG67" i="88"/>
  <c r="AF67" i="88"/>
  <c r="AE67" i="88"/>
  <c r="AD67" i="88"/>
  <c r="AC67" i="88"/>
  <c r="AA67" i="88"/>
  <c r="Z67" i="88"/>
  <c r="AJ66" i="88"/>
  <c r="AI66" i="88"/>
  <c r="AH66" i="88"/>
  <c r="AG66" i="88"/>
  <c r="AF66" i="88"/>
  <c r="AE66" i="88"/>
  <c r="AD66" i="88"/>
  <c r="AC66" i="88"/>
  <c r="AA66" i="88"/>
  <c r="Z66" i="88"/>
  <c r="AJ65" i="88"/>
  <c r="AI65" i="88"/>
  <c r="AH65" i="88"/>
  <c r="AG65" i="88"/>
  <c r="AF65" i="88"/>
  <c r="AE65" i="88"/>
  <c r="AD65" i="88"/>
  <c r="AC65" i="88"/>
  <c r="AA65" i="88"/>
  <c r="Z65" i="88"/>
  <c r="AJ64" i="88"/>
  <c r="AI64" i="88"/>
  <c r="AH64" i="88"/>
  <c r="AG64" i="88"/>
  <c r="AF64" i="88"/>
  <c r="AE64" i="88"/>
  <c r="AD64" i="88"/>
  <c r="AC64" i="88"/>
  <c r="AA64" i="88"/>
  <c r="Z64" i="88"/>
  <c r="AJ63" i="88"/>
  <c r="AI63" i="88"/>
  <c r="AH63" i="88"/>
  <c r="AG63" i="88"/>
  <c r="AF63" i="88"/>
  <c r="AE63" i="88"/>
  <c r="AD63" i="88"/>
  <c r="AC63" i="88"/>
  <c r="AA63" i="88"/>
  <c r="Z63" i="88"/>
  <c r="AJ30" i="88"/>
  <c r="AI30" i="88"/>
  <c r="AH30" i="88"/>
  <c r="AG30" i="88"/>
  <c r="AF30" i="88"/>
  <c r="AE30" i="88"/>
  <c r="AD30" i="88"/>
  <c r="AC30" i="88"/>
  <c r="AA30" i="88"/>
  <c r="Z30" i="88"/>
  <c r="AJ29" i="88"/>
  <c r="AI29" i="88"/>
  <c r="AH29" i="88"/>
  <c r="AG29" i="88"/>
  <c r="AF29" i="88"/>
  <c r="AE29" i="88"/>
  <c r="AD29" i="88"/>
  <c r="AC29" i="88"/>
  <c r="AA29" i="88"/>
  <c r="Z29" i="88"/>
  <c r="AJ28" i="88"/>
  <c r="AI28" i="88"/>
  <c r="AH28" i="88"/>
  <c r="AG28" i="88"/>
  <c r="AF28" i="88"/>
  <c r="AE28" i="88"/>
  <c r="AD28" i="88"/>
  <c r="AC28" i="88"/>
  <c r="AA28" i="88"/>
  <c r="Z28" i="88"/>
  <c r="AJ27" i="88"/>
  <c r="AI27" i="88"/>
  <c r="AH27" i="88"/>
  <c r="AG27" i="88"/>
  <c r="AF27" i="88"/>
  <c r="AE27" i="88"/>
  <c r="AD27" i="88"/>
  <c r="AC27" i="88"/>
  <c r="AA27" i="88"/>
  <c r="Z27" i="88"/>
  <c r="AJ26" i="88"/>
  <c r="AI26" i="88"/>
  <c r="AH26" i="88"/>
  <c r="AG26" i="88"/>
  <c r="AF26" i="88"/>
  <c r="AE26" i="88"/>
  <c r="AD26" i="88"/>
  <c r="AC26" i="88"/>
  <c r="AA26" i="88"/>
  <c r="Z26" i="88"/>
  <c r="AJ25" i="88"/>
  <c r="AI25" i="88"/>
  <c r="AH25" i="88"/>
  <c r="AG25" i="88"/>
  <c r="AF25" i="88"/>
  <c r="AE25" i="88"/>
  <c r="AD25" i="88"/>
  <c r="AC25" i="88"/>
  <c r="AA25" i="88"/>
  <c r="Z25" i="88"/>
  <c r="AJ24" i="88"/>
  <c r="AI24" i="88"/>
  <c r="AH24" i="88"/>
  <c r="AG24" i="88"/>
  <c r="AF24" i="88"/>
  <c r="AE24" i="88"/>
  <c r="AD24" i="88"/>
  <c r="AC24" i="88"/>
  <c r="AA24" i="88"/>
  <c r="Z24" i="88"/>
  <c r="AJ23" i="88"/>
  <c r="AI23" i="88"/>
  <c r="AH23" i="88"/>
  <c r="AG23" i="88"/>
  <c r="AF23" i="88"/>
  <c r="AE23" i="88"/>
  <c r="AD23" i="88"/>
  <c r="AC23" i="88"/>
  <c r="AA23" i="88"/>
  <c r="Z23" i="88"/>
  <c r="AJ22" i="88"/>
  <c r="AI22" i="88"/>
  <c r="AH22" i="88"/>
  <c r="AG22" i="88"/>
  <c r="AF22" i="88"/>
  <c r="AE22" i="88"/>
  <c r="AD22" i="88"/>
  <c r="AC22" i="88"/>
  <c r="AA22" i="88"/>
  <c r="Z22" i="88"/>
  <c r="AJ21" i="88"/>
  <c r="AI21" i="88"/>
  <c r="AH21" i="88"/>
  <c r="AG21" i="88"/>
  <c r="AF21" i="88"/>
  <c r="AE21" i="88"/>
  <c r="AD21" i="88"/>
  <c r="AC21" i="88"/>
  <c r="AA21" i="88"/>
  <c r="Z21" i="88"/>
  <c r="AJ20" i="88"/>
  <c r="AI20" i="88"/>
  <c r="AH20" i="88"/>
  <c r="AG20" i="88"/>
  <c r="AF20" i="88"/>
  <c r="AE20" i="88"/>
  <c r="AD20" i="88"/>
  <c r="AC20" i="88"/>
  <c r="AA20" i="88"/>
  <c r="Z20" i="88"/>
  <c r="AJ19" i="88"/>
  <c r="AI19" i="88"/>
  <c r="AH19" i="88"/>
  <c r="AG19" i="88"/>
  <c r="AF19" i="88"/>
  <c r="AE19" i="88"/>
  <c r="AD19" i="88"/>
  <c r="AC19" i="88"/>
  <c r="AA19" i="88"/>
  <c r="Z19" i="88"/>
  <c r="AJ18" i="88"/>
  <c r="AI18" i="88"/>
  <c r="AH18" i="88"/>
  <c r="AG18" i="88"/>
  <c r="AF18" i="88"/>
  <c r="AE18" i="88"/>
  <c r="AD18" i="88"/>
  <c r="AC18" i="88"/>
  <c r="AA18" i="88"/>
  <c r="Z18" i="88"/>
  <c r="AJ17" i="88"/>
  <c r="AI17" i="88"/>
  <c r="AH17" i="88"/>
  <c r="AG17" i="88"/>
  <c r="AF17" i="88"/>
  <c r="AE17" i="88"/>
  <c r="AD17" i="88"/>
  <c r="AC17" i="88"/>
  <c r="AA17" i="88"/>
  <c r="Z17" i="88"/>
  <c r="AJ16" i="88"/>
  <c r="AI16" i="88"/>
  <c r="AH16" i="88"/>
  <c r="AG16" i="88"/>
  <c r="AF16" i="88"/>
  <c r="AE16" i="88"/>
  <c r="AD16" i="88"/>
  <c r="AC16" i="88"/>
  <c r="AA16" i="88"/>
  <c r="Z16" i="88"/>
  <c r="AJ15" i="88"/>
  <c r="AI15" i="88"/>
  <c r="AH15" i="88"/>
  <c r="AG15" i="88"/>
  <c r="AF15" i="88"/>
  <c r="AE15" i="88"/>
  <c r="AD15" i="88"/>
  <c r="AC15" i="88"/>
  <c r="AA15" i="88"/>
  <c r="Z15" i="88"/>
  <c r="AJ14" i="88"/>
  <c r="AI14" i="88"/>
  <c r="AH14" i="88"/>
  <c r="AG14" i="88"/>
  <c r="AF14" i="88"/>
  <c r="AE14" i="88"/>
  <c r="AD14" i="88"/>
  <c r="AC14" i="88"/>
  <c r="AA14" i="88"/>
  <c r="Z14" i="88"/>
  <c r="AJ13" i="88"/>
  <c r="AI13" i="88"/>
  <c r="AH13" i="88"/>
  <c r="AG13" i="88"/>
  <c r="AF13" i="88"/>
  <c r="AE13" i="88"/>
  <c r="AD13" i="88"/>
  <c r="AC13" i="88"/>
  <c r="AA13" i="88"/>
  <c r="Z13" i="88"/>
  <c r="AJ12" i="88"/>
  <c r="AI12" i="88"/>
  <c r="AH12" i="88"/>
  <c r="AG12" i="88"/>
  <c r="AF12" i="88"/>
  <c r="AE12" i="88"/>
  <c r="AD12" i="88"/>
  <c r="AC12" i="88"/>
  <c r="AA12" i="88"/>
  <c r="Z12" i="88"/>
  <c r="AJ11" i="88"/>
  <c r="AI11" i="88"/>
  <c r="AH11" i="88"/>
  <c r="AG11" i="88"/>
  <c r="AF11" i="88"/>
  <c r="AE11" i="88"/>
  <c r="AD11" i="88"/>
  <c r="AC11" i="88"/>
  <c r="AA11" i="88"/>
  <c r="Z11" i="88"/>
  <c r="X32" i="50"/>
  <c r="W32" i="50"/>
  <c r="V32" i="50"/>
  <c r="R32" i="50"/>
  <c r="Q32" i="50"/>
  <c r="P32" i="50"/>
  <c r="O32" i="50"/>
  <c r="N32" i="50"/>
  <c r="L32" i="50"/>
  <c r="J32" i="50"/>
  <c r="I32" i="50"/>
  <c r="G32" i="50"/>
  <c r="F32" i="50"/>
  <c r="T32" i="50" s="1"/>
  <c r="E32" i="50"/>
  <c r="C32" i="50"/>
  <c r="B32" i="50"/>
  <c r="X31" i="50"/>
  <c r="W31" i="50"/>
  <c r="V31" i="50"/>
  <c r="R31" i="50"/>
  <c r="Q31" i="50"/>
  <c r="P31" i="50"/>
  <c r="O31" i="50"/>
  <c r="N31" i="50"/>
  <c r="L31" i="50"/>
  <c r="J31" i="50"/>
  <c r="I31" i="50"/>
  <c r="G31" i="50"/>
  <c r="F31" i="50"/>
  <c r="U31" i="50" s="1"/>
  <c r="E31" i="50"/>
  <c r="C31" i="50"/>
  <c r="B31" i="50"/>
  <c r="X14" i="50"/>
  <c r="W14" i="50"/>
  <c r="V14" i="50"/>
  <c r="R14" i="50"/>
  <c r="Q14" i="50"/>
  <c r="P14" i="50"/>
  <c r="O14" i="50"/>
  <c r="N14" i="50"/>
  <c r="L14" i="50"/>
  <c r="M14" i="50" s="1"/>
  <c r="J14" i="50"/>
  <c r="K14" i="50" s="1"/>
  <c r="I14" i="50"/>
  <c r="G14" i="50"/>
  <c r="H14" i="50" s="1"/>
  <c r="F14" i="50"/>
  <c r="E14" i="50"/>
  <c r="C14" i="50"/>
  <c r="B14" i="50"/>
  <c r="X13" i="50"/>
  <c r="W13" i="50"/>
  <c r="V13" i="50"/>
  <c r="R13" i="50"/>
  <c r="Q13" i="50"/>
  <c r="P13" i="50"/>
  <c r="O13" i="50"/>
  <c r="N13" i="50"/>
  <c r="L13" i="50"/>
  <c r="M13" i="50" s="1"/>
  <c r="J13" i="50"/>
  <c r="K13" i="50" s="1"/>
  <c r="I13" i="50"/>
  <c r="G13" i="50"/>
  <c r="H13" i="50" s="1"/>
  <c r="F13" i="50"/>
  <c r="T13" i="50" s="1"/>
  <c r="E13" i="50"/>
  <c r="C13" i="50"/>
  <c r="B13" i="50"/>
  <c r="X12" i="50"/>
  <c r="W12" i="50"/>
  <c r="V12" i="50"/>
  <c r="R12" i="50"/>
  <c r="Q12" i="50"/>
  <c r="P12" i="50"/>
  <c r="O12" i="50"/>
  <c r="N12" i="50"/>
  <c r="L12" i="50"/>
  <c r="M12" i="50" s="1"/>
  <c r="J12" i="50"/>
  <c r="K12" i="50" s="1"/>
  <c r="I12" i="50"/>
  <c r="G12" i="50"/>
  <c r="H12" i="50" s="1"/>
  <c r="F12" i="50"/>
  <c r="E12" i="50"/>
  <c r="C12" i="50"/>
  <c r="B12" i="50"/>
  <c r="X11" i="50"/>
  <c r="W11" i="50"/>
  <c r="V11" i="50"/>
  <c r="R11" i="50"/>
  <c r="Q11" i="50"/>
  <c r="P11" i="50"/>
  <c r="O11" i="50"/>
  <c r="N11" i="50"/>
  <c r="L11" i="50"/>
  <c r="M11" i="50" s="1"/>
  <c r="J11" i="50"/>
  <c r="K11" i="50" s="1"/>
  <c r="I11" i="50"/>
  <c r="G11" i="50"/>
  <c r="H11" i="50" s="1"/>
  <c r="F11" i="50"/>
  <c r="E11" i="50"/>
  <c r="C11" i="50"/>
  <c r="B11" i="50"/>
  <c r="X10" i="50"/>
  <c r="W10" i="50"/>
  <c r="V10" i="50"/>
  <c r="R10" i="50"/>
  <c r="Q10" i="50"/>
  <c r="P10" i="50"/>
  <c r="O10" i="50"/>
  <c r="N10" i="50"/>
  <c r="L10" i="50"/>
  <c r="M10" i="50" s="1"/>
  <c r="J10" i="50"/>
  <c r="K10" i="50" s="1"/>
  <c r="I10" i="50"/>
  <c r="G10" i="50"/>
  <c r="H10" i="50" s="1"/>
  <c r="F10" i="50"/>
  <c r="E10" i="50"/>
  <c r="C10" i="50"/>
  <c r="B10" i="50"/>
  <c r="X9" i="50"/>
  <c r="W9" i="50"/>
  <c r="V9" i="50"/>
  <c r="R9" i="50"/>
  <c r="Q9" i="50"/>
  <c r="P9" i="50"/>
  <c r="O9" i="50"/>
  <c r="N9" i="50"/>
  <c r="L9" i="50"/>
  <c r="J9" i="50"/>
  <c r="K9" i="50" s="1"/>
  <c r="I9" i="50"/>
  <c r="G9" i="50"/>
  <c r="F9" i="50"/>
  <c r="E9" i="50"/>
  <c r="C9" i="50"/>
  <c r="B9" i="50"/>
  <c r="H4" i="50"/>
  <c r="P2" i="50"/>
  <c r="H556" i="69"/>
  <c r="E556" i="69"/>
  <c r="C556" i="69"/>
  <c r="B556" i="69"/>
  <c r="H555" i="69"/>
  <c r="E555" i="69"/>
  <c r="C555" i="69"/>
  <c r="B555" i="69"/>
  <c r="H554" i="69"/>
  <c r="E554" i="69"/>
  <c r="C554" i="69"/>
  <c r="B554" i="69"/>
  <c r="H553" i="69"/>
  <c r="E553" i="69"/>
  <c r="C553" i="69"/>
  <c r="B553" i="69"/>
  <c r="H552" i="69"/>
  <c r="E552" i="69"/>
  <c r="C552" i="69"/>
  <c r="B552" i="69"/>
  <c r="H551" i="69"/>
  <c r="E551" i="69"/>
  <c r="C551" i="69"/>
  <c r="B551" i="69"/>
  <c r="H550" i="69"/>
  <c r="E550" i="69"/>
  <c r="C550" i="69"/>
  <c r="B550" i="69"/>
  <c r="H549" i="69"/>
  <c r="E549" i="69"/>
  <c r="C549" i="69"/>
  <c r="B549" i="69"/>
  <c r="H548" i="69"/>
  <c r="E548" i="69"/>
  <c r="C548" i="69"/>
  <c r="B548" i="69"/>
  <c r="H547" i="69"/>
  <c r="E547" i="69"/>
  <c r="C547" i="69"/>
  <c r="B547" i="69"/>
  <c r="H546" i="69"/>
  <c r="T546" i="69" s="1"/>
  <c r="E546" i="69"/>
  <c r="C546" i="69"/>
  <c r="B546" i="69"/>
  <c r="H545" i="69"/>
  <c r="E545" i="69"/>
  <c r="C545" i="69"/>
  <c r="B545" i="69"/>
  <c r="BF544" i="69"/>
  <c r="BG544" i="69" s="1"/>
  <c r="BH544" i="69" s="1"/>
  <c r="BI544" i="69" s="1"/>
  <c r="BJ544" i="69" s="1"/>
  <c r="BK544" i="69" s="1"/>
  <c r="BL544" i="69" s="1"/>
  <c r="BM544" i="69" s="1"/>
  <c r="BC544" i="69"/>
  <c r="BD544" i="69" s="1"/>
  <c r="BE544" i="69" s="1"/>
  <c r="BC543" i="69"/>
  <c r="BD543" i="69" s="1"/>
  <c r="BE543" i="69" s="1"/>
  <c r="BF543" i="69" s="1"/>
  <c r="BG543" i="69" s="1"/>
  <c r="BH543" i="69" s="1"/>
  <c r="BI543" i="69" s="1"/>
  <c r="BJ543" i="69" s="1"/>
  <c r="BK543" i="69" s="1"/>
  <c r="BL543" i="69" s="1"/>
  <c r="BM543" i="69" s="1"/>
  <c r="BC542" i="69"/>
  <c r="BD542" i="69" s="1"/>
  <c r="BE542" i="69" s="1"/>
  <c r="BF542" i="69" s="1"/>
  <c r="BG542" i="69" s="1"/>
  <c r="BH542" i="69" s="1"/>
  <c r="BI542" i="69" s="1"/>
  <c r="BJ542" i="69" s="1"/>
  <c r="BK542" i="69" s="1"/>
  <c r="BL542" i="69" s="1"/>
  <c r="BM542" i="69" s="1"/>
  <c r="BC540" i="69"/>
  <c r="BD540" i="69" s="1"/>
  <c r="BE540" i="69" s="1"/>
  <c r="BF540" i="69" s="1"/>
  <c r="BG540" i="69" s="1"/>
  <c r="BH540" i="69" s="1"/>
  <c r="BI540" i="69" s="1"/>
  <c r="BJ540" i="69" s="1"/>
  <c r="BK540" i="69" s="1"/>
  <c r="BL540" i="69" s="1"/>
  <c r="BM540" i="69" s="1"/>
  <c r="D540" i="69"/>
  <c r="BC538" i="69"/>
  <c r="BD538" i="69" s="1"/>
  <c r="BE538" i="69" s="1"/>
  <c r="BF538" i="69" s="1"/>
  <c r="BG538" i="69" s="1"/>
  <c r="BH538" i="69" s="1"/>
  <c r="BI538" i="69" s="1"/>
  <c r="BJ538" i="69" s="1"/>
  <c r="BK538" i="69" s="1"/>
  <c r="BL538" i="69" s="1"/>
  <c r="BM538" i="69" s="1"/>
  <c r="BA538" i="69"/>
  <c r="BA540" i="69" s="1"/>
  <c r="BA542" i="69" s="1"/>
  <c r="BA543" i="69" s="1"/>
  <c r="BA544" i="69" s="1"/>
  <c r="H537" i="69"/>
  <c r="K537" i="69" s="1"/>
  <c r="E537" i="69"/>
  <c r="C537" i="69"/>
  <c r="B537" i="69"/>
  <c r="H536" i="69"/>
  <c r="E536" i="69"/>
  <c r="C536" i="69"/>
  <c r="B536" i="69"/>
  <c r="H535" i="69"/>
  <c r="E535" i="69"/>
  <c r="C535" i="69"/>
  <c r="B535" i="69"/>
  <c r="H534" i="69"/>
  <c r="E534" i="69"/>
  <c r="C534" i="69"/>
  <c r="B534" i="69"/>
  <c r="H533" i="69"/>
  <c r="K533" i="69" s="1"/>
  <c r="E533" i="69"/>
  <c r="C533" i="69"/>
  <c r="B533" i="69"/>
  <c r="H532" i="69"/>
  <c r="E532" i="69"/>
  <c r="C532" i="69"/>
  <c r="B532" i="69"/>
  <c r="H531" i="69"/>
  <c r="E531" i="69"/>
  <c r="C531" i="69"/>
  <c r="B531" i="69"/>
  <c r="H530" i="69"/>
  <c r="G530" i="69" s="1"/>
  <c r="E530" i="69"/>
  <c r="C530" i="69"/>
  <c r="B530" i="69"/>
  <c r="H529" i="69"/>
  <c r="K529" i="69" s="1"/>
  <c r="E529" i="69"/>
  <c r="C529" i="69"/>
  <c r="B529" i="69"/>
  <c r="H528" i="69"/>
  <c r="E528" i="69"/>
  <c r="C528" i="69"/>
  <c r="B528" i="69"/>
  <c r="H527" i="69"/>
  <c r="E527" i="69"/>
  <c r="C527" i="69"/>
  <c r="B527" i="69"/>
  <c r="H526" i="69"/>
  <c r="E526" i="69"/>
  <c r="C526" i="69"/>
  <c r="B526" i="69"/>
  <c r="BC525" i="69"/>
  <c r="BD525" i="69" s="1"/>
  <c r="BE525" i="69" s="1"/>
  <c r="BF525" i="69" s="1"/>
  <c r="BG525" i="69" s="1"/>
  <c r="BH525" i="69" s="1"/>
  <c r="BI525" i="69" s="1"/>
  <c r="BJ525" i="69" s="1"/>
  <c r="BK525" i="69" s="1"/>
  <c r="BL525" i="69" s="1"/>
  <c r="BM525" i="69" s="1"/>
  <c r="BC524" i="69"/>
  <c r="BD524" i="69" s="1"/>
  <c r="BE524" i="69" s="1"/>
  <c r="BF524" i="69" s="1"/>
  <c r="BG524" i="69" s="1"/>
  <c r="BH524" i="69" s="1"/>
  <c r="BI524" i="69" s="1"/>
  <c r="BJ524" i="69" s="1"/>
  <c r="BK524" i="69" s="1"/>
  <c r="BL524" i="69" s="1"/>
  <c r="BM524" i="69" s="1"/>
  <c r="BC523" i="69"/>
  <c r="BD523" i="69" s="1"/>
  <c r="BE523" i="69" s="1"/>
  <c r="BF523" i="69" s="1"/>
  <c r="BG523" i="69" s="1"/>
  <c r="BH523" i="69" s="1"/>
  <c r="BI523" i="69" s="1"/>
  <c r="BJ523" i="69" s="1"/>
  <c r="BK523" i="69" s="1"/>
  <c r="BL523" i="69" s="1"/>
  <c r="BM523" i="69" s="1"/>
  <c r="BC521" i="69"/>
  <c r="BD521" i="69" s="1"/>
  <c r="BE521" i="69" s="1"/>
  <c r="BF521" i="69" s="1"/>
  <c r="BG521" i="69" s="1"/>
  <c r="BH521" i="69" s="1"/>
  <c r="BI521" i="69" s="1"/>
  <c r="BJ521" i="69" s="1"/>
  <c r="BK521" i="69" s="1"/>
  <c r="BL521" i="69" s="1"/>
  <c r="BM521" i="69" s="1"/>
  <c r="D521" i="69"/>
  <c r="BC519" i="69"/>
  <c r="BD519" i="69" s="1"/>
  <c r="BE519" i="69" s="1"/>
  <c r="BF519" i="69" s="1"/>
  <c r="BG519" i="69" s="1"/>
  <c r="BH519" i="69" s="1"/>
  <c r="BI519" i="69" s="1"/>
  <c r="BJ519" i="69" s="1"/>
  <c r="BK519" i="69" s="1"/>
  <c r="BL519" i="69" s="1"/>
  <c r="BM519" i="69" s="1"/>
  <c r="BA519" i="69"/>
  <c r="BA521" i="69" s="1"/>
  <c r="BA523" i="69" s="1"/>
  <c r="BA524" i="69" s="1"/>
  <c r="BA525" i="69" s="1"/>
  <c r="H518" i="69"/>
  <c r="F518" i="69"/>
  <c r="F537" i="69" s="1"/>
  <c r="E518" i="69"/>
  <c r="C518" i="69"/>
  <c r="B518" i="69"/>
  <c r="H517" i="69"/>
  <c r="F517" i="69"/>
  <c r="F536" i="69" s="1"/>
  <c r="E517" i="69"/>
  <c r="C517" i="69"/>
  <c r="B517" i="69"/>
  <c r="H516" i="69"/>
  <c r="K516" i="69" s="1"/>
  <c r="F516" i="69"/>
  <c r="F535" i="69" s="1"/>
  <c r="E516" i="69"/>
  <c r="C516" i="69"/>
  <c r="B516" i="69"/>
  <c r="H515" i="69"/>
  <c r="F515" i="69"/>
  <c r="F534" i="69" s="1"/>
  <c r="E515" i="69"/>
  <c r="C515" i="69"/>
  <c r="B515" i="69"/>
  <c r="H514" i="69"/>
  <c r="F514" i="69"/>
  <c r="F533" i="69" s="1"/>
  <c r="E514" i="69"/>
  <c r="C514" i="69"/>
  <c r="B514" i="69"/>
  <c r="H513" i="69"/>
  <c r="G513" i="69" s="1"/>
  <c r="F513" i="69"/>
  <c r="F532" i="69" s="1"/>
  <c r="E513" i="69"/>
  <c r="C513" i="69"/>
  <c r="B513" i="69"/>
  <c r="H512" i="69"/>
  <c r="K512" i="69" s="1"/>
  <c r="F512" i="69"/>
  <c r="F531" i="69" s="1"/>
  <c r="E512" i="69"/>
  <c r="C512" i="69"/>
  <c r="B512" i="69"/>
  <c r="H511" i="69"/>
  <c r="F511" i="69"/>
  <c r="F530" i="69" s="1"/>
  <c r="E511" i="69"/>
  <c r="C511" i="69"/>
  <c r="B511" i="69"/>
  <c r="H510" i="69"/>
  <c r="F510" i="69"/>
  <c r="F529" i="69" s="1"/>
  <c r="E510" i="69"/>
  <c r="C510" i="69"/>
  <c r="B510" i="69"/>
  <c r="H509" i="69"/>
  <c r="F509" i="69"/>
  <c r="F528" i="69" s="1"/>
  <c r="E509" i="69"/>
  <c r="C509" i="69"/>
  <c r="B509" i="69"/>
  <c r="H508" i="69"/>
  <c r="K508" i="69" s="1"/>
  <c r="F508" i="69"/>
  <c r="F527" i="69" s="1"/>
  <c r="E508" i="69"/>
  <c r="C508" i="69"/>
  <c r="B508" i="69"/>
  <c r="H507" i="69"/>
  <c r="F507" i="69"/>
  <c r="F526" i="69" s="1"/>
  <c r="E507" i="69"/>
  <c r="C507" i="69"/>
  <c r="B507" i="69"/>
  <c r="BC506" i="69"/>
  <c r="BD506" i="69" s="1"/>
  <c r="BE506" i="69" s="1"/>
  <c r="BF506" i="69" s="1"/>
  <c r="BG506" i="69" s="1"/>
  <c r="BH506" i="69" s="1"/>
  <c r="BI506" i="69" s="1"/>
  <c r="BJ506" i="69" s="1"/>
  <c r="BK506" i="69" s="1"/>
  <c r="BL506" i="69" s="1"/>
  <c r="BM506" i="69" s="1"/>
  <c r="BC505" i="69"/>
  <c r="BD505" i="69" s="1"/>
  <c r="BE505" i="69" s="1"/>
  <c r="BF505" i="69" s="1"/>
  <c r="BG505" i="69" s="1"/>
  <c r="BH505" i="69" s="1"/>
  <c r="BI505" i="69" s="1"/>
  <c r="BJ505" i="69" s="1"/>
  <c r="BK505" i="69" s="1"/>
  <c r="BL505" i="69" s="1"/>
  <c r="BM505" i="69" s="1"/>
  <c r="BC504" i="69"/>
  <c r="BD504" i="69" s="1"/>
  <c r="BE504" i="69" s="1"/>
  <c r="BF504" i="69" s="1"/>
  <c r="BG504" i="69" s="1"/>
  <c r="BH504" i="69" s="1"/>
  <c r="BI504" i="69" s="1"/>
  <c r="BJ504" i="69" s="1"/>
  <c r="BK504" i="69" s="1"/>
  <c r="BL504" i="69" s="1"/>
  <c r="BM504" i="69" s="1"/>
  <c r="BC502" i="69"/>
  <c r="BD502" i="69" s="1"/>
  <c r="BE502" i="69" s="1"/>
  <c r="BF502" i="69" s="1"/>
  <c r="BG502" i="69" s="1"/>
  <c r="BH502" i="69" s="1"/>
  <c r="BI502" i="69" s="1"/>
  <c r="BJ502" i="69" s="1"/>
  <c r="BK502" i="69" s="1"/>
  <c r="BL502" i="69" s="1"/>
  <c r="BM502" i="69" s="1"/>
  <c r="D502" i="69"/>
  <c r="BC500" i="69"/>
  <c r="BD500" i="69" s="1"/>
  <c r="BE500" i="69" s="1"/>
  <c r="BF500" i="69" s="1"/>
  <c r="BG500" i="69" s="1"/>
  <c r="BH500" i="69" s="1"/>
  <c r="BI500" i="69" s="1"/>
  <c r="BJ500" i="69" s="1"/>
  <c r="BK500" i="69" s="1"/>
  <c r="BL500" i="69" s="1"/>
  <c r="BM500" i="69" s="1"/>
  <c r="BA500" i="69"/>
  <c r="BA502" i="69" s="1"/>
  <c r="BA504" i="69" s="1"/>
  <c r="BA505" i="69" s="1"/>
  <c r="BA506" i="69" s="1"/>
  <c r="H499" i="69"/>
  <c r="E499" i="69"/>
  <c r="C499" i="69"/>
  <c r="B499" i="69"/>
  <c r="H498" i="69"/>
  <c r="T498" i="69" s="1"/>
  <c r="E498" i="69"/>
  <c r="C498" i="69"/>
  <c r="B498" i="69"/>
  <c r="H497" i="69"/>
  <c r="E497" i="69"/>
  <c r="C497" i="69"/>
  <c r="B497" i="69"/>
  <c r="H496" i="69"/>
  <c r="E496" i="69"/>
  <c r="C496" i="69"/>
  <c r="B496" i="69"/>
  <c r="H495" i="69"/>
  <c r="E495" i="69"/>
  <c r="C495" i="69"/>
  <c r="B495" i="69"/>
  <c r="H494" i="69"/>
  <c r="E494" i="69"/>
  <c r="C494" i="69"/>
  <c r="B494" i="69"/>
  <c r="H493" i="69"/>
  <c r="E493" i="69"/>
  <c r="C493" i="69"/>
  <c r="B493" i="69"/>
  <c r="H492" i="69"/>
  <c r="E492" i="69"/>
  <c r="C492" i="69"/>
  <c r="B492" i="69"/>
  <c r="H491" i="69"/>
  <c r="E491" i="69"/>
  <c r="C491" i="69"/>
  <c r="B491" i="69"/>
  <c r="H490" i="69"/>
  <c r="E490" i="69"/>
  <c r="C490" i="69"/>
  <c r="B490" i="69"/>
  <c r="H489" i="69"/>
  <c r="E489" i="69"/>
  <c r="C489" i="69"/>
  <c r="B489" i="69"/>
  <c r="H488" i="69"/>
  <c r="E488" i="69"/>
  <c r="C488" i="69"/>
  <c r="B488" i="69"/>
  <c r="BC487" i="69"/>
  <c r="BD487" i="69" s="1"/>
  <c r="BE487" i="69" s="1"/>
  <c r="BF487" i="69" s="1"/>
  <c r="BG487" i="69" s="1"/>
  <c r="BH487" i="69" s="1"/>
  <c r="BI487" i="69" s="1"/>
  <c r="BJ487" i="69" s="1"/>
  <c r="BK487" i="69" s="1"/>
  <c r="BL487" i="69" s="1"/>
  <c r="BM487" i="69" s="1"/>
  <c r="BC486" i="69"/>
  <c r="BD486" i="69" s="1"/>
  <c r="BE486" i="69" s="1"/>
  <c r="BF486" i="69" s="1"/>
  <c r="BG486" i="69" s="1"/>
  <c r="BH486" i="69" s="1"/>
  <c r="BI486" i="69" s="1"/>
  <c r="BJ486" i="69" s="1"/>
  <c r="BK486" i="69" s="1"/>
  <c r="BL486" i="69" s="1"/>
  <c r="BM486" i="69" s="1"/>
  <c r="BC485" i="69"/>
  <c r="BD485" i="69" s="1"/>
  <c r="BE485" i="69" s="1"/>
  <c r="BF485" i="69" s="1"/>
  <c r="BG485" i="69" s="1"/>
  <c r="BH485" i="69" s="1"/>
  <c r="BI485" i="69" s="1"/>
  <c r="BJ485" i="69" s="1"/>
  <c r="BK485" i="69" s="1"/>
  <c r="BL485" i="69" s="1"/>
  <c r="BM485" i="69" s="1"/>
  <c r="BC483" i="69"/>
  <c r="BD483" i="69" s="1"/>
  <c r="BE483" i="69" s="1"/>
  <c r="BF483" i="69" s="1"/>
  <c r="BG483" i="69" s="1"/>
  <c r="BH483" i="69" s="1"/>
  <c r="BI483" i="69" s="1"/>
  <c r="BJ483" i="69" s="1"/>
  <c r="BK483" i="69" s="1"/>
  <c r="BL483" i="69" s="1"/>
  <c r="BM483" i="69" s="1"/>
  <c r="D483" i="69"/>
  <c r="BC481" i="69"/>
  <c r="BD481" i="69" s="1"/>
  <c r="BE481" i="69" s="1"/>
  <c r="BF481" i="69" s="1"/>
  <c r="BG481" i="69" s="1"/>
  <c r="BH481" i="69" s="1"/>
  <c r="BI481" i="69" s="1"/>
  <c r="BJ481" i="69" s="1"/>
  <c r="BK481" i="69" s="1"/>
  <c r="BL481" i="69" s="1"/>
  <c r="BM481" i="69" s="1"/>
  <c r="BA481" i="69"/>
  <c r="BA483" i="69" s="1"/>
  <c r="BA485" i="69" s="1"/>
  <c r="BA486" i="69" s="1"/>
  <c r="BA487" i="69" s="1"/>
  <c r="H480" i="69"/>
  <c r="E480" i="69"/>
  <c r="C480" i="69"/>
  <c r="B480" i="69"/>
  <c r="H479" i="69"/>
  <c r="E479" i="69"/>
  <c r="C479" i="69"/>
  <c r="B479" i="69"/>
  <c r="H478" i="69"/>
  <c r="E478" i="69"/>
  <c r="C478" i="69"/>
  <c r="B478" i="69"/>
  <c r="H477" i="69"/>
  <c r="E477" i="69"/>
  <c r="C477" i="69"/>
  <c r="B477" i="69"/>
  <c r="H476" i="69"/>
  <c r="U476" i="69" s="1"/>
  <c r="E476" i="69"/>
  <c r="C476" i="69"/>
  <c r="B476" i="69"/>
  <c r="H475" i="69"/>
  <c r="E475" i="69"/>
  <c r="C475" i="69"/>
  <c r="B475" i="69"/>
  <c r="H474" i="69"/>
  <c r="Q474" i="69" s="1"/>
  <c r="E474" i="69"/>
  <c r="C474" i="69"/>
  <c r="B474" i="69"/>
  <c r="H473" i="69"/>
  <c r="P473" i="69" s="1"/>
  <c r="E473" i="69"/>
  <c r="C473" i="69"/>
  <c r="B473" i="69"/>
  <c r="H472" i="69"/>
  <c r="E472" i="69"/>
  <c r="C472" i="69"/>
  <c r="B472" i="69"/>
  <c r="H471" i="69"/>
  <c r="T471" i="69" s="1"/>
  <c r="E471" i="69"/>
  <c r="C471" i="69"/>
  <c r="B471" i="69"/>
  <c r="H470" i="69"/>
  <c r="E470" i="69"/>
  <c r="C470" i="69"/>
  <c r="B470" i="69"/>
  <c r="H469" i="69"/>
  <c r="E469" i="69"/>
  <c r="C469" i="69"/>
  <c r="B469" i="69"/>
  <c r="BC468" i="69"/>
  <c r="BD468" i="69" s="1"/>
  <c r="BE468" i="69" s="1"/>
  <c r="BF468" i="69" s="1"/>
  <c r="BG468" i="69" s="1"/>
  <c r="BH468" i="69" s="1"/>
  <c r="BI468" i="69" s="1"/>
  <c r="BJ468" i="69" s="1"/>
  <c r="BK468" i="69" s="1"/>
  <c r="BL468" i="69" s="1"/>
  <c r="BM468" i="69" s="1"/>
  <c r="BC467" i="69"/>
  <c r="BD467" i="69" s="1"/>
  <c r="BE467" i="69" s="1"/>
  <c r="BF467" i="69" s="1"/>
  <c r="BG467" i="69" s="1"/>
  <c r="BH467" i="69" s="1"/>
  <c r="BI467" i="69" s="1"/>
  <c r="BJ467" i="69" s="1"/>
  <c r="BK467" i="69" s="1"/>
  <c r="BL467" i="69" s="1"/>
  <c r="BM467" i="69" s="1"/>
  <c r="BC466" i="69"/>
  <c r="BD466" i="69" s="1"/>
  <c r="BE466" i="69" s="1"/>
  <c r="BF466" i="69" s="1"/>
  <c r="BG466" i="69" s="1"/>
  <c r="BH466" i="69" s="1"/>
  <c r="BI466" i="69" s="1"/>
  <c r="BJ466" i="69" s="1"/>
  <c r="BK466" i="69" s="1"/>
  <c r="BL466" i="69" s="1"/>
  <c r="BM466" i="69" s="1"/>
  <c r="BC464" i="69"/>
  <c r="BD464" i="69" s="1"/>
  <c r="BE464" i="69" s="1"/>
  <c r="BF464" i="69" s="1"/>
  <c r="BG464" i="69" s="1"/>
  <c r="BH464" i="69" s="1"/>
  <c r="BI464" i="69" s="1"/>
  <c r="BJ464" i="69" s="1"/>
  <c r="BK464" i="69" s="1"/>
  <c r="BL464" i="69" s="1"/>
  <c r="BM464" i="69" s="1"/>
  <c r="D464" i="69"/>
  <c r="BC462" i="69"/>
  <c r="BD462" i="69" s="1"/>
  <c r="BE462" i="69" s="1"/>
  <c r="BF462" i="69" s="1"/>
  <c r="BG462" i="69" s="1"/>
  <c r="BH462" i="69" s="1"/>
  <c r="BI462" i="69" s="1"/>
  <c r="BJ462" i="69" s="1"/>
  <c r="BK462" i="69" s="1"/>
  <c r="BL462" i="69" s="1"/>
  <c r="BM462" i="69" s="1"/>
  <c r="BA462" i="69"/>
  <c r="BA464" i="69" s="1"/>
  <c r="BA466" i="69" s="1"/>
  <c r="BA467" i="69" s="1"/>
  <c r="BA468" i="69" s="1"/>
  <c r="H461" i="69"/>
  <c r="E461" i="69"/>
  <c r="C461" i="69"/>
  <c r="B461" i="69"/>
  <c r="H460" i="69"/>
  <c r="O460" i="69" s="1"/>
  <c r="E460" i="69"/>
  <c r="C460" i="69"/>
  <c r="B460" i="69"/>
  <c r="H459" i="69"/>
  <c r="E459" i="69"/>
  <c r="C459" i="69"/>
  <c r="B459" i="69"/>
  <c r="H458" i="69"/>
  <c r="E458" i="69"/>
  <c r="C458" i="69"/>
  <c r="B458" i="69"/>
  <c r="H457" i="69"/>
  <c r="E457" i="69"/>
  <c r="C457" i="69"/>
  <c r="B457" i="69"/>
  <c r="H456" i="69"/>
  <c r="E456" i="69"/>
  <c r="C456" i="69"/>
  <c r="B456" i="69"/>
  <c r="H455" i="69"/>
  <c r="E455" i="69"/>
  <c r="C455" i="69"/>
  <c r="B455" i="69"/>
  <c r="H454" i="69"/>
  <c r="E454" i="69"/>
  <c r="C454" i="69"/>
  <c r="B454" i="69"/>
  <c r="H453" i="69"/>
  <c r="E453" i="69"/>
  <c r="C453" i="69"/>
  <c r="B453" i="69"/>
  <c r="H452" i="69"/>
  <c r="K452" i="69" s="1"/>
  <c r="E452" i="69"/>
  <c r="C452" i="69"/>
  <c r="B452" i="69"/>
  <c r="H451" i="69"/>
  <c r="I451" i="69" s="1"/>
  <c r="E451" i="69"/>
  <c r="C451" i="69"/>
  <c r="B451" i="69"/>
  <c r="H450" i="69"/>
  <c r="P450" i="69" s="1"/>
  <c r="E450" i="69"/>
  <c r="C450" i="69"/>
  <c r="B450" i="69"/>
  <c r="BC449" i="69"/>
  <c r="BD449" i="69" s="1"/>
  <c r="BE449" i="69" s="1"/>
  <c r="BF449" i="69" s="1"/>
  <c r="BG449" i="69" s="1"/>
  <c r="BH449" i="69" s="1"/>
  <c r="BI449" i="69" s="1"/>
  <c r="BJ449" i="69" s="1"/>
  <c r="BK449" i="69" s="1"/>
  <c r="BL449" i="69" s="1"/>
  <c r="BM449" i="69" s="1"/>
  <c r="BC448" i="69"/>
  <c r="BD448" i="69" s="1"/>
  <c r="BE448" i="69" s="1"/>
  <c r="BF448" i="69" s="1"/>
  <c r="BG448" i="69" s="1"/>
  <c r="BH448" i="69" s="1"/>
  <c r="BI448" i="69" s="1"/>
  <c r="BJ448" i="69" s="1"/>
  <c r="BK448" i="69" s="1"/>
  <c r="BL448" i="69" s="1"/>
  <c r="BM448" i="69" s="1"/>
  <c r="BC447" i="69"/>
  <c r="BD447" i="69" s="1"/>
  <c r="BE447" i="69" s="1"/>
  <c r="BF447" i="69" s="1"/>
  <c r="BG447" i="69" s="1"/>
  <c r="BH447" i="69" s="1"/>
  <c r="BI447" i="69" s="1"/>
  <c r="BJ447" i="69" s="1"/>
  <c r="BK447" i="69" s="1"/>
  <c r="BL447" i="69" s="1"/>
  <c r="BM447" i="69" s="1"/>
  <c r="BC445" i="69"/>
  <c r="BD445" i="69" s="1"/>
  <c r="BE445" i="69" s="1"/>
  <c r="BF445" i="69" s="1"/>
  <c r="BG445" i="69" s="1"/>
  <c r="BH445" i="69" s="1"/>
  <c r="BI445" i="69" s="1"/>
  <c r="BJ445" i="69" s="1"/>
  <c r="BK445" i="69" s="1"/>
  <c r="BL445" i="69" s="1"/>
  <c r="BM445" i="69" s="1"/>
  <c r="D445" i="69"/>
  <c r="BC443" i="69"/>
  <c r="BD443" i="69" s="1"/>
  <c r="BE443" i="69" s="1"/>
  <c r="BF443" i="69" s="1"/>
  <c r="BG443" i="69" s="1"/>
  <c r="BH443" i="69" s="1"/>
  <c r="BI443" i="69" s="1"/>
  <c r="BJ443" i="69" s="1"/>
  <c r="BK443" i="69" s="1"/>
  <c r="BL443" i="69" s="1"/>
  <c r="BM443" i="69" s="1"/>
  <c r="BA443" i="69"/>
  <c r="BA445" i="69" s="1"/>
  <c r="BA447" i="69" s="1"/>
  <c r="BA448" i="69" s="1"/>
  <c r="BA449" i="69" s="1"/>
  <c r="H442" i="69"/>
  <c r="E442" i="69"/>
  <c r="C442" i="69"/>
  <c r="B442" i="69"/>
  <c r="H441" i="69"/>
  <c r="E441" i="69"/>
  <c r="C441" i="69"/>
  <c r="B441" i="69"/>
  <c r="H440" i="69"/>
  <c r="N440" i="69" s="1"/>
  <c r="E440" i="69"/>
  <c r="C440" i="69"/>
  <c r="B440" i="69"/>
  <c r="H439" i="69"/>
  <c r="E439" i="69"/>
  <c r="C439" i="69"/>
  <c r="B439" i="69"/>
  <c r="H438" i="69"/>
  <c r="E438" i="69"/>
  <c r="C438" i="69"/>
  <c r="B438" i="69"/>
  <c r="H437" i="69"/>
  <c r="E437" i="69"/>
  <c r="C437" i="69"/>
  <c r="B437" i="69"/>
  <c r="H436" i="69"/>
  <c r="I436" i="69" s="1"/>
  <c r="E436" i="69"/>
  <c r="C436" i="69"/>
  <c r="B436" i="69"/>
  <c r="H435" i="69"/>
  <c r="E435" i="69"/>
  <c r="C435" i="69"/>
  <c r="B435" i="69"/>
  <c r="H434" i="69"/>
  <c r="E434" i="69"/>
  <c r="C434" i="69"/>
  <c r="B434" i="69"/>
  <c r="H433" i="69"/>
  <c r="E433" i="69"/>
  <c r="C433" i="69"/>
  <c r="B433" i="69"/>
  <c r="H432" i="69"/>
  <c r="N432" i="69" s="1"/>
  <c r="E432" i="69"/>
  <c r="C432" i="69"/>
  <c r="B432" i="69"/>
  <c r="H431" i="69"/>
  <c r="P431" i="69" s="1"/>
  <c r="E431" i="69"/>
  <c r="C431" i="69"/>
  <c r="B431" i="69"/>
  <c r="BC430" i="69"/>
  <c r="BD430" i="69" s="1"/>
  <c r="BE430" i="69" s="1"/>
  <c r="BF430" i="69" s="1"/>
  <c r="BG430" i="69" s="1"/>
  <c r="BH430" i="69" s="1"/>
  <c r="BI430" i="69" s="1"/>
  <c r="BJ430" i="69" s="1"/>
  <c r="BK430" i="69" s="1"/>
  <c r="BL430" i="69" s="1"/>
  <c r="BM430" i="69" s="1"/>
  <c r="BC429" i="69"/>
  <c r="BD429" i="69" s="1"/>
  <c r="BE429" i="69" s="1"/>
  <c r="BF429" i="69" s="1"/>
  <c r="BG429" i="69" s="1"/>
  <c r="BH429" i="69" s="1"/>
  <c r="BI429" i="69" s="1"/>
  <c r="BJ429" i="69" s="1"/>
  <c r="BK429" i="69" s="1"/>
  <c r="BL429" i="69" s="1"/>
  <c r="BM429" i="69" s="1"/>
  <c r="BC428" i="69"/>
  <c r="BD428" i="69" s="1"/>
  <c r="BE428" i="69" s="1"/>
  <c r="BF428" i="69" s="1"/>
  <c r="BG428" i="69" s="1"/>
  <c r="BH428" i="69" s="1"/>
  <c r="BI428" i="69" s="1"/>
  <c r="BJ428" i="69" s="1"/>
  <c r="BK428" i="69" s="1"/>
  <c r="BL428" i="69" s="1"/>
  <c r="BM428" i="69" s="1"/>
  <c r="BC426" i="69"/>
  <c r="BD426" i="69" s="1"/>
  <c r="BE426" i="69" s="1"/>
  <c r="BF426" i="69" s="1"/>
  <c r="BG426" i="69" s="1"/>
  <c r="BH426" i="69" s="1"/>
  <c r="BI426" i="69" s="1"/>
  <c r="BJ426" i="69" s="1"/>
  <c r="BK426" i="69" s="1"/>
  <c r="BL426" i="69" s="1"/>
  <c r="BM426" i="69" s="1"/>
  <c r="D426" i="69"/>
  <c r="BC424" i="69"/>
  <c r="BD424" i="69" s="1"/>
  <c r="BE424" i="69" s="1"/>
  <c r="BF424" i="69" s="1"/>
  <c r="BG424" i="69" s="1"/>
  <c r="BH424" i="69" s="1"/>
  <c r="BI424" i="69" s="1"/>
  <c r="BJ424" i="69" s="1"/>
  <c r="BK424" i="69" s="1"/>
  <c r="BL424" i="69" s="1"/>
  <c r="BM424" i="69" s="1"/>
  <c r="BA424" i="69"/>
  <c r="BA426" i="69" s="1"/>
  <c r="BA428" i="69" s="1"/>
  <c r="BA429" i="69" s="1"/>
  <c r="BA430" i="69" s="1"/>
  <c r="H423" i="69"/>
  <c r="E423" i="69"/>
  <c r="C423" i="69"/>
  <c r="B423" i="69"/>
  <c r="H422" i="69"/>
  <c r="E422" i="69"/>
  <c r="C422" i="69"/>
  <c r="B422" i="69"/>
  <c r="H421" i="69"/>
  <c r="J421" i="69" s="1"/>
  <c r="E421" i="69"/>
  <c r="C421" i="69"/>
  <c r="B421" i="69"/>
  <c r="H420" i="69"/>
  <c r="E420" i="69"/>
  <c r="C420" i="69"/>
  <c r="B420" i="69"/>
  <c r="H419" i="69"/>
  <c r="P419" i="69" s="1"/>
  <c r="E419" i="69"/>
  <c r="C419" i="69"/>
  <c r="B419" i="69"/>
  <c r="H418" i="69"/>
  <c r="E418" i="69"/>
  <c r="C418" i="69"/>
  <c r="B418" i="69"/>
  <c r="H417" i="69"/>
  <c r="N417" i="69" s="1"/>
  <c r="E417" i="69"/>
  <c r="C417" i="69"/>
  <c r="B417" i="69"/>
  <c r="H416" i="69"/>
  <c r="P416" i="69" s="1"/>
  <c r="E416" i="69"/>
  <c r="C416" i="69"/>
  <c r="B416" i="69"/>
  <c r="H415" i="69"/>
  <c r="G415" i="69" s="1"/>
  <c r="E415" i="69"/>
  <c r="C415" i="69"/>
  <c r="B415" i="69"/>
  <c r="H414" i="69"/>
  <c r="E414" i="69"/>
  <c r="C414" i="69"/>
  <c r="B414" i="69"/>
  <c r="H413" i="69"/>
  <c r="E413" i="69"/>
  <c r="C413" i="69"/>
  <c r="B413" i="69"/>
  <c r="H412" i="69"/>
  <c r="E412" i="69"/>
  <c r="C412" i="69"/>
  <c r="B412" i="69"/>
  <c r="BC411" i="69"/>
  <c r="BD411" i="69" s="1"/>
  <c r="BE411" i="69" s="1"/>
  <c r="BF411" i="69" s="1"/>
  <c r="BG411" i="69" s="1"/>
  <c r="BH411" i="69" s="1"/>
  <c r="BI411" i="69" s="1"/>
  <c r="BJ411" i="69" s="1"/>
  <c r="BK411" i="69" s="1"/>
  <c r="BL411" i="69" s="1"/>
  <c r="BM411" i="69" s="1"/>
  <c r="BC410" i="69"/>
  <c r="BD410" i="69" s="1"/>
  <c r="BE410" i="69" s="1"/>
  <c r="BF410" i="69" s="1"/>
  <c r="BG410" i="69" s="1"/>
  <c r="BH410" i="69" s="1"/>
  <c r="BI410" i="69" s="1"/>
  <c r="BJ410" i="69" s="1"/>
  <c r="BK410" i="69" s="1"/>
  <c r="BL410" i="69" s="1"/>
  <c r="BM410" i="69" s="1"/>
  <c r="BC409" i="69"/>
  <c r="BD409" i="69" s="1"/>
  <c r="BE409" i="69" s="1"/>
  <c r="BF409" i="69" s="1"/>
  <c r="BG409" i="69" s="1"/>
  <c r="BH409" i="69" s="1"/>
  <c r="BI409" i="69" s="1"/>
  <c r="BJ409" i="69" s="1"/>
  <c r="BK409" i="69" s="1"/>
  <c r="BL409" i="69" s="1"/>
  <c r="BM409" i="69" s="1"/>
  <c r="BC407" i="69"/>
  <c r="BD407" i="69" s="1"/>
  <c r="BE407" i="69" s="1"/>
  <c r="BF407" i="69" s="1"/>
  <c r="BG407" i="69" s="1"/>
  <c r="BH407" i="69" s="1"/>
  <c r="BI407" i="69" s="1"/>
  <c r="BJ407" i="69" s="1"/>
  <c r="BK407" i="69" s="1"/>
  <c r="BL407" i="69" s="1"/>
  <c r="BM407" i="69" s="1"/>
  <c r="D407" i="69"/>
  <c r="BC405" i="69"/>
  <c r="BD405" i="69" s="1"/>
  <c r="BE405" i="69" s="1"/>
  <c r="BF405" i="69" s="1"/>
  <c r="BG405" i="69" s="1"/>
  <c r="BH405" i="69" s="1"/>
  <c r="BI405" i="69" s="1"/>
  <c r="BJ405" i="69" s="1"/>
  <c r="BK405" i="69" s="1"/>
  <c r="BL405" i="69" s="1"/>
  <c r="BM405" i="69" s="1"/>
  <c r="BA405" i="69"/>
  <c r="BA407" i="69" s="1"/>
  <c r="BA409" i="69" s="1"/>
  <c r="BA410" i="69" s="1"/>
  <c r="BA411" i="69" s="1"/>
  <c r="H404" i="69"/>
  <c r="E404" i="69"/>
  <c r="C404" i="69"/>
  <c r="B404" i="69"/>
  <c r="H403" i="69"/>
  <c r="E403" i="69"/>
  <c r="C403" i="69"/>
  <c r="B403" i="69"/>
  <c r="H402" i="69"/>
  <c r="N402" i="69" s="1"/>
  <c r="E402" i="69"/>
  <c r="C402" i="69"/>
  <c r="B402" i="69"/>
  <c r="H401" i="69"/>
  <c r="M401" i="69" s="1"/>
  <c r="E401" i="69"/>
  <c r="C401" i="69"/>
  <c r="B401" i="69"/>
  <c r="H400" i="69"/>
  <c r="P400" i="69" s="1"/>
  <c r="E400" i="69"/>
  <c r="C400" i="69"/>
  <c r="B400" i="69"/>
  <c r="H399" i="69"/>
  <c r="O399" i="69" s="1"/>
  <c r="E399" i="69"/>
  <c r="C399" i="69"/>
  <c r="B399" i="69"/>
  <c r="H398" i="69"/>
  <c r="E398" i="69"/>
  <c r="C398" i="69"/>
  <c r="B398" i="69"/>
  <c r="H397" i="69"/>
  <c r="P397" i="69" s="1"/>
  <c r="E397" i="69"/>
  <c r="C397" i="69"/>
  <c r="B397" i="69"/>
  <c r="H396" i="69"/>
  <c r="E396" i="69"/>
  <c r="C396" i="69"/>
  <c r="B396" i="69"/>
  <c r="H395" i="69"/>
  <c r="K395" i="69" s="1"/>
  <c r="E395" i="69"/>
  <c r="C395" i="69"/>
  <c r="B395" i="69"/>
  <c r="H394" i="69"/>
  <c r="M394" i="69" s="1"/>
  <c r="E394" i="69"/>
  <c r="C394" i="69"/>
  <c r="B394" i="69"/>
  <c r="H393" i="69"/>
  <c r="M393" i="69" s="1"/>
  <c r="E393" i="69"/>
  <c r="C393" i="69"/>
  <c r="B393" i="69"/>
  <c r="BC392" i="69"/>
  <c r="BD392" i="69" s="1"/>
  <c r="BE392" i="69" s="1"/>
  <c r="BF392" i="69" s="1"/>
  <c r="BG392" i="69" s="1"/>
  <c r="BH392" i="69" s="1"/>
  <c r="BI392" i="69" s="1"/>
  <c r="BJ392" i="69" s="1"/>
  <c r="BK392" i="69" s="1"/>
  <c r="BL392" i="69" s="1"/>
  <c r="BM392" i="69" s="1"/>
  <c r="BC391" i="69"/>
  <c r="BD391" i="69" s="1"/>
  <c r="BE391" i="69" s="1"/>
  <c r="BF391" i="69" s="1"/>
  <c r="BG391" i="69" s="1"/>
  <c r="BH391" i="69" s="1"/>
  <c r="BI391" i="69" s="1"/>
  <c r="BJ391" i="69" s="1"/>
  <c r="BK391" i="69" s="1"/>
  <c r="BL391" i="69" s="1"/>
  <c r="BM391" i="69" s="1"/>
  <c r="BC390" i="69"/>
  <c r="BD390" i="69" s="1"/>
  <c r="BE390" i="69" s="1"/>
  <c r="BF390" i="69" s="1"/>
  <c r="BG390" i="69" s="1"/>
  <c r="BH390" i="69" s="1"/>
  <c r="BI390" i="69" s="1"/>
  <c r="BJ390" i="69" s="1"/>
  <c r="BK390" i="69" s="1"/>
  <c r="BL390" i="69" s="1"/>
  <c r="BM390" i="69" s="1"/>
  <c r="BC388" i="69"/>
  <c r="BD388" i="69" s="1"/>
  <c r="BE388" i="69" s="1"/>
  <c r="BF388" i="69" s="1"/>
  <c r="BG388" i="69" s="1"/>
  <c r="BH388" i="69" s="1"/>
  <c r="BI388" i="69" s="1"/>
  <c r="BJ388" i="69" s="1"/>
  <c r="BK388" i="69" s="1"/>
  <c r="BL388" i="69" s="1"/>
  <c r="BM388" i="69" s="1"/>
  <c r="D388" i="69"/>
  <c r="BC386" i="69"/>
  <c r="BD386" i="69" s="1"/>
  <c r="BE386" i="69" s="1"/>
  <c r="BF386" i="69" s="1"/>
  <c r="BG386" i="69" s="1"/>
  <c r="BH386" i="69" s="1"/>
  <c r="BI386" i="69" s="1"/>
  <c r="BJ386" i="69" s="1"/>
  <c r="BK386" i="69" s="1"/>
  <c r="BL386" i="69" s="1"/>
  <c r="BM386" i="69" s="1"/>
  <c r="BA386" i="69"/>
  <c r="BA388" i="69" s="1"/>
  <c r="BA390" i="69" s="1"/>
  <c r="BA391" i="69" s="1"/>
  <c r="BA392" i="69" s="1"/>
  <c r="H385" i="69"/>
  <c r="E385" i="69"/>
  <c r="C385" i="69"/>
  <c r="B385" i="69"/>
  <c r="H384" i="69"/>
  <c r="E384" i="69"/>
  <c r="C384" i="69"/>
  <c r="B384" i="69"/>
  <c r="H383" i="69"/>
  <c r="E383" i="69"/>
  <c r="C383" i="69"/>
  <c r="B383" i="69"/>
  <c r="H382" i="69"/>
  <c r="L382" i="69" s="1"/>
  <c r="E382" i="69"/>
  <c r="C382" i="69"/>
  <c r="B382" i="69"/>
  <c r="H381" i="69"/>
  <c r="P381" i="69" s="1"/>
  <c r="E381" i="69"/>
  <c r="C381" i="69"/>
  <c r="B381" i="69"/>
  <c r="H380" i="69"/>
  <c r="O380" i="69" s="1"/>
  <c r="E380" i="69"/>
  <c r="C380" i="69"/>
  <c r="B380" i="69"/>
  <c r="H379" i="69"/>
  <c r="E379" i="69"/>
  <c r="C379" i="69"/>
  <c r="B379" i="69"/>
  <c r="H378" i="69"/>
  <c r="E378" i="69"/>
  <c r="C378" i="69"/>
  <c r="B378" i="69"/>
  <c r="H377" i="69"/>
  <c r="O377" i="69" s="1"/>
  <c r="E377" i="69"/>
  <c r="C377" i="69"/>
  <c r="B377" i="69"/>
  <c r="H376" i="69"/>
  <c r="O376" i="69" s="1"/>
  <c r="E376" i="69"/>
  <c r="C376" i="69"/>
  <c r="B376" i="69"/>
  <c r="H375" i="69"/>
  <c r="M375" i="69" s="1"/>
  <c r="E375" i="69"/>
  <c r="C375" i="69"/>
  <c r="B375" i="69"/>
  <c r="H374" i="69"/>
  <c r="L374" i="69" s="1"/>
  <c r="E374" i="69"/>
  <c r="C374" i="69"/>
  <c r="B374" i="69"/>
  <c r="BC373" i="69"/>
  <c r="BD373" i="69" s="1"/>
  <c r="BE373" i="69" s="1"/>
  <c r="BF373" i="69" s="1"/>
  <c r="BG373" i="69" s="1"/>
  <c r="BH373" i="69" s="1"/>
  <c r="BI373" i="69" s="1"/>
  <c r="BJ373" i="69" s="1"/>
  <c r="BK373" i="69" s="1"/>
  <c r="BL373" i="69" s="1"/>
  <c r="BM373" i="69" s="1"/>
  <c r="BC372" i="69"/>
  <c r="BD372" i="69" s="1"/>
  <c r="BE372" i="69" s="1"/>
  <c r="BF372" i="69" s="1"/>
  <c r="BG372" i="69" s="1"/>
  <c r="BH372" i="69" s="1"/>
  <c r="BI372" i="69" s="1"/>
  <c r="BJ372" i="69" s="1"/>
  <c r="BK372" i="69" s="1"/>
  <c r="BL372" i="69" s="1"/>
  <c r="BM372" i="69" s="1"/>
  <c r="BC371" i="69"/>
  <c r="BD371" i="69" s="1"/>
  <c r="BE371" i="69" s="1"/>
  <c r="BF371" i="69" s="1"/>
  <c r="BG371" i="69" s="1"/>
  <c r="BH371" i="69" s="1"/>
  <c r="BI371" i="69" s="1"/>
  <c r="BJ371" i="69" s="1"/>
  <c r="BK371" i="69" s="1"/>
  <c r="BL371" i="69" s="1"/>
  <c r="BM371" i="69" s="1"/>
  <c r="BC369" i="69"/>
  <c r="BD369" i="69" s="1"/>
  <c r="BE369" i="69" s="1"/>
  <c r="BF369" i="69" s="1"/>
  <c r="BG369" i="69" s="1"/>
  <c r="BH369" i="69" s="1"/>
  <c r="BI369" i="69" s="1"/>
  <c r="BJ369" i="69" s="1"/>
  <c r="BK369" i="69" s="1"/>
  <c r="BL369" i="69" s="1"/>
  <c r="BM369" i="69" s="1"/>
  <c r="D369" i="69"/>
  <c r="BC367" i="69"/>
  <c r="BD367" i="69" s="1"/>
  <c r="BE367" i="69" s="1"/>
  <c r="BF367" i="69" s="1"/>
  <c r="BG367" i="69" s="1"/>
  <c r="BH367" i="69" s="1"/>
  <c r="BI367" i="69" s="1"/>
  <c r="BJ367" i="69" s="1"/>
  <c r="BK367" i="69" s="1"/>
  <c r="BL367" i="69" s="1"/>
  <c r="BM367" i="69" s="1"/>
  <c r="BA367" i="69"/>
  <c r="BA369" i="69" s="1"/>
  <c r="BA371" i="69" s="1"/>
  <c r="BA372" i="69" s="1"/>
  <c r="BA373" i="69" s="1"/>
  <c r="H366" i="69"/>
  <c r="L366" i="69" s="1"/>
  <c r="E366" i="69"/>
  <c r="C366" i="69"/>
  <c r="B366" i="69"/>
  <c r="H365" i="69"/>
  <c r="N365" i="69" s="1"/>
  <c r="E365" i="69"/>
  <c r="C365" i="69"/>
  <c r="B365" i="69"/>
  <c r="H364" i="69"/>
  <c r="E364" i="69"/>
  <c r="C364" i="69"/>
  <c r="B364" i="69"/>
  <c r="H363" i="69"/>
  <c r="E363" i="69"/>
  <c r="C363" i="69"/>
  <c r="B363" i="69"/>
  <c r="H362" i="69"/>
  <c r="P362" i="69" s="1"/>
  <c r="E362" i="69"/>
  <c r="C362" i="69"/>
  <c r="B362" i="69"/>
  <c r="H361" i="69"/>
  <c r="O361" i="69" s="1"/>
  <c r="E361" i="69"/>
  <c r="C361" i="69"/>
  <c r="B361" i="69"/>
  <c r="H360" i="69"/>
  <c r="E360" i="69"/>
  <c r="C360" i="69"/>
  <c r="B360" i="69"/>
  <c r="H359" i="69"/>
  <c r="E359" i="69"/>
  <c r="C359" i="69"/>
  <c r="B359" i="69"/>
  <c r="H358" i="69"/>
  <c r="E358" i="69"/>
  <c r="C358" i="69"/>
  <c r="B358" i="69"/>
  <c r="H357" i="69"/>
  <c r="K357" i="69" s="1"/>
  <c r="E357" i="69"/>
  <c r="C357" i="69"/>
  <c r="B357" i="69"/>
  <c r="H356" i="69"/>
  <c r="M356" i="69" s="1"/>
  <c r="E356" i="69"/>
  <c r="C356" i="69"/>
  <c r="B356" i="69"/>
  <c r="H355" i="69"/>
  <c r="M355" i="69" s="1"/>
  <c r="E355" i="69"/>
  <c r="C355" i="69"/>
  <c r="B355" i="69"/>
  <c r="BC354" i="69"/>
  <c r="BD354" i="69" s="1"/>
  <c r="BE354" i="69" s="1"/>
  <c r="BF354" i="69" s="1"/>
  <c r="BG354" i="69" s="1"/>
  <c r="BH354" i="69" s="1"/>
  <c r="BI354" i="69" s="1"/>
  <c r="BJ354" i="69" s="1"/>
  <c r="BK354" i="69" s="1"/>
  <c r="BL354" i="69" s="1"/>
  <c r="BM354" i="69" s="1"/>
  <c r="BC353" i="69"/>
  <c r="BD353" i="69" s="1"/>
  <c r="BE353" i="69" s="1"/>
  <c r="BF353" i="69" s="1"/>
  <c r="BG353" i="69" s="1"/>
  <c r="BH353" i="69" s="1"/>
  <c r="BI353" i="69" s="1"/>
  <c r="BJ353" i="69" s="1"/>
  <c r="BK353" i="69" s="1"/>
  <c r="BL353" i="69" s="1"/>
  <c r="BM353" i="69" s="1"/>
  <c r="BC352" i="69"/>
  <c r="BD352" i="69" s="1"/>
  <c r="BE352" i="69" s="1"/>
  <c r="BF352" i="69" s="1"/>
  <c r="BG352" i="69" s="1"/>
  <c r="BH352" i="69" s="1"/>
  <c r="BI352" i="69" s="1"/>
  <c r="BJ352" i="69" s="1"/>
  <c r="BK352" i="69" s="1"/>
  <c r="BL352" i="69" s="1"/>
  <c r="BM352" i="69" s="1"/>
  <c r="BC350" i="69"/>
  <c r="BD350" i="69" s="1"/>
  <c r="BE350" i="69" s="1"/>
  <c r="BF350" i="69" s="1"/>
  <c r="BG350" i="69" s="1"/>
  <c r="BH350" i="69" s="1"/>
  <c r="BI350" i="69" s="1"/>
  <c r="BJ350" i="69" s="1"/>
  <c r="BK350" i="69" s="1"/>
  <c r="BL350" i="69" s="1"/>
  <c r="BM350" i="69" s="1"/>
  <c r="D350" i="69"/>
  <c r="BC348" i="69"/>
  <c r="BD348" i="69" s="1"/>
  <c r="BE348" i="69" s="1"/>
  <c r="BF348" i="69" s="1"/>
  <c r="BG348" i="69" s="1"/>
  <c r="BH348" i="69" s="1"/>
  <c r="BI348" i="69" s="1"/>
  <c r="BJ348" i="69" s="1"/>
  <c r="BK348" i="69" s="1"/>
  <c r="BL348" i="69" s="1"/>
  <c r="BM348" i="69" s="1"/>
  <c r="BA348" i="69"/>
  <c r="BA350" i="69" s="1"/>
  <c r="BA352" i="69" s="1"/>
  <c r="BA353" i="69" s="1"/>
  <c r="BA354" i="69" s="1"/>
  <c r="H347" i="69"/>
  <c r="O347" i="69" s="1"/>
  <c r="E347" i="69"/>
  <c r="C347" i="69"/>
  <c r="B347" i="69"/>
  <c r="H346" i="69"/>
  <c r="O346" i="69" s="1"/>
  <c r="E346" i="69"/>
  <c r="C346" i="69"/>
  <c r="B346" i="69"/>
  <c r="H345" i="69"/>
  <c r="E345" i="69"/>
  <c r="C345" i="69"/>
  <c r="B345" i="69"/>
  <c r="H344" i="69"/>
  <c r="M344" i="69" s="1"/>
  <c r="E344" i="69"/>
  <c r="C344" i="69"/>
  <c r="B344" i="69"/>
  <c r="H343" i="69"/>
  <c r="U343" i="69" s="1"/>
  <c r="E343" i="69"/>
  <c r="C343" i="69"/>
  <c r="B343" i="69"/>
  <c r="H342" i="69"/>
  <c r="P342" i="69" s="1"/>
  <c r="E342" i="69"/>
  <c r="C342" i="69"/>
  <c r="B342" i="69"/>
  <c r="H341" i="69"/>
  <c r="K341" i="69" s="1"/>
  <c r="E341" i="69"/>
  <c r="C341" i="69"/>
  <c r="B341" i="69"/>
  <c r="H340" i="69"/>
  <c r="E340" i="69"/>
  <c r="C340" i="69"/>
  <c r="B340" i="69"/>
  <c r="H339" i="69"/>
  <c r="E339" i="69"/>
  <c r="C339" i="69"/>
  <c r="B339" i="69"/>
  <c r="H338" i="69"/>
  <c r="P338" i="69" s="1"/>
  <c r="E338" i="69"/>
  <c r="C338" i="69"/>
  <c r="B338" i="69"/>
  <c r="H337" i="69"/>
  <c r="E337" i="69"/>
  <c r="C337" i="69"/>
  <c r="B337" i="69"/>
  <c r="H336" i="69"/>
  <c r="N336" i="69" s="1"/>
  <c r="E336" i="69"/>
  <c r="C336" i="69"/>
  <c r="B336" i="69"/>
  <c r="BC335" i="69"/>
  <c r="BD335" i="69" s="1"/>
  <c r="BE335" i="69" s="1"/>
  <c r="BF335" i="69" s="1"/>
  <c r="BG335" i="69" s="1"/>
  <c r="BH335" i="69" s="1"/>
  <c r="BI335" i="69" s="1"/>
  <c r="BJ335" i="69" s="1"/>
  <c r="BK335" i="69" s="1"/>
  <c r="BL335" i="69" s="1"/>
  <c r="BM335" i="69" s="1"/>
  <c r="BC334" i="69"/>
  <c r="BD334" i="69" s="1"/>
  <c r="BE334" i="69" s="1"/>
  <c r="BF334" i="69" s="1"/>
  <c r="BG334" i="69" s="1"/>
  <c r="BH334" i="69" s="1"/>
  <c r="BI334" i="69" s="1"/>
  <c r="BJ334" i="69" s="1"/>
  <c r="BK334" i="69" s="1"/>
  <c r="BL334" i="69" s="1"/>
  <c r="BM334" i="69" s="1"/>
  <c r="BC333" i="69"/>
  <c r="BD333" i="69" s="1"/>
  <c r="BE333" i="69" s="1"/>
  <c r="BF333" i="69" s="1"/>
  <c r="BG333" i="69" s="1"/>
  <c r="BH333" i="69" s="1"/>
  <c r="BI333" i="69" s="1"/>
  <c r="BJ333" i="69" s="1"/>
  <c r="BK333" i="69" s="1"/>
  <c r="BL333" i="69" s="1"/>
  <c r="BM333" i="69" s="1"/>
  <c r="BC331" i="69"/>
  <c r="BD331" i="69" s="1"/>
  <c r="BE331" i="69" s="1"/>
  <c r="BF331" i="69" s="1"/>
  <c r="BG331" i="69" s="1"/>
  <c r="BH331" i="69" s="1"/>
  <c r="BI331" i="69" s="1"/>
  <c r="BJ331" i="69" s="1"/>
  <c r="BK331" i="69" s="1"/>
  <c r="BL331" i="69" s="1"/>
  <c r="BM331" i="69" s="1"/>
  <c r="D331" i="69"/>
  <c r="BC329" i="69"/>
  <c r="BD329" i="69" s="1"/>
  <c r="BE329" i="69" s="1"/>
  <c r="BF329" i="69" s="1"/>
  <c r="BG329" i="69" s="1"/>
  <c r="BH329" i="69" s="1"/>
  <c r="BI329" i="69" s="1"/>
  <c r="BJ329" i="69" s="1"/>
  <c r="BK329" i="69" s="1"/>
  <c r="BL329" i="69" s="1"/>
  <c r="BM329" i="69" s="1"/>
  <c r="BA329" i="69"/>
  <c r="BA331" i="69" s="1"/>
  <c r="BA333" i="69" s="1"/>
  <c r="BA334" i="69" s="1"/>
  <c r="BA335" i="69" s="1"/>
  <c r="H328" i="69"/>
  <c r="E328" i="69"/>
  <c r="C328" i="69"/>
  <c r="B328" i="69"/>
  <c r="H327" i="69"/>
  <c r="E327" i="69"/>
  <c r="C327" i="69"/>
  <c r="B327" i="69"/>
  <c r="H326" i="69"/>
  <c r="U326" i="69" s="1"/>
  <c r="E326" i="69"/>
  <c r="C326" i="69"/>
  <c r="B326" i="69"/>
  <c r="H325" i="69"/>
  <c r="E325" i="69"/>
  <c r="C325" i="69"/>
  <c r="B325" i="69"/>
  <c r="H324" i="69"/>
  <c r="E324" i="69"/>
  <c r="C324" i="69"/>
  <c r="B324" i="69"/>
  <c r="H323" i="69"/>
  <c r="L323" i="69" s="1"/>
  <c r="E323" i="69"/>
  <c r="C323" i="69"/>
  <c r="B323" i="69"/>
  <c r="H322" i="69"/>
  <c r="E322" i="69"/>
  <c r="C322" i="69"/>
  <c r="B322" i="69"/>
  <c r="H321" i="69"/>
  <c r="E321" i="69"/>
  <c r="C321" i="69"/>
  <c r="B321" i="69"/>
  <c r="H320" i="69"/>
  <c r="E320" i="69"/>
  <c r="C320" i="69"/>
  <c r="B320" i="69"/>
  <c r="H319" i="69"/>
  <c r="L319" i="69" s="1"/>
  <c r="E319" i="69"/>
  <c r="C319" i="69"/>
  <c r="B319" i="69"/>
  <c r="H318" i="69"/>
  <c r="U318" i="69" s="1"/>
  <c r="E318" i="69"/>
  <c r="C318" i="69"/>
  <c r="B318" i="69"/>
  <c r="H317" i="69"/>
  <c r="E317" i="69"/>
  <c r="C317" i="69"/>
  <c r="B317" i="69"/>
  <c r="BC316" i="69"/>
  <c r="BD316" i="69" s="1"/>
  <c r="BE316" i="69" s="1"/>
  <c r="BF316" i="69" s="1"/>
  <c r="BG316" i="69" s="1"/>
  <c r="BH316" i="69" s="1"/>
  <c r="BI316" i="69" s="1"/>
  <c r="BJ316" i="69" s="1"/>
  <c r="BK316" i="69" s="1"/>
  <c r="BL316" i="69" s="1"/>
  <c r="BM316" i="69" s="1"/>
  <c r="BC315" i="69"/>
  <c r="BD315" i="69" s="1"/>
  <c r="BE315" i="69" s="1"/>
  <c r="BF315" i="69" s="1"/>
  <c r="BG315" i="69" s="1"/>
  <c r="BH315" i="69" s="1"/>
  <c r="BI315" i="69" s="1"/>
  <c r="BJ315" i="69" s="1"/>
  <c r="BK315" i="69" s="1"/>
  <c r="BL315" i="69" s="1"/>
  <c r="BM315" i="69" s="1"/>
  <c r="BC314" i="69"/>
  <c r="BD314" i="69" s="1"/>
  <c r="BE314" i="69" s="1"/>
  <c r="BF314" i="69" s="1"/>
  <c r="BG314" i="69" s="1"/>
  <c r="BH314" i="69" s="1"/>
  <c r="BI314" i="69" s="1"/>
  <c r="BJ314" i="69" s="1"/>
  <c r="BK314" i="69" s="1"/>
  <c r="BL314" i="69" s="1"/>
  <c r="BM314" i="69" s="1"/>
  <c r="BC312" i="69"/>
  <c r="BD312" i="69" s="1"/>
  <c r="BE312" i="69" s="1"/>
  <c r="BF312" i="69" s="1"/>
  <c r="BG312" i="69" s="1"/>
  <c r="BH312" i="69" s="1"/>
  <c r="BI312" i="69" s="1"/>
  <c r="BJ312" i="69" s="1"/>
  <c r="BK312" i="69" s="1"/>
  <c r="BL312" i="69" s="1"/>
  <c r="BM312" i="69" s="1"/>
  <c r="D312" i="69"/>
  <c r="BC310" i="69"/>
  <c r="BD310" i="69" s="1"/>
  <c r="BE310" i="69" s="1"/>
  <c r="BF310" i="69" s="1"/>
  <c r="BG310" i="69" s="1"/>
  <c r="BH310" i="69" s="1"/>
  <c r="BI310" i="69" s="1"/>
  <c r="BJ310" i="69" s="1"/>
  <c r="BK310" i="69" s="1"/>
  <c r="BL310" i="69" s="1"/>
  <c r="BM310" i="69" s="1"/>
  <c r="BA310" i="69"/>
  <c r="BA312" i="69" s="1"/>
  <c r="BA314" i="69" s="1"/>
  <c r="BA315" i="69" s="1"/>
  <c r="BA316" i="69" s="1"/>
  <c r="H309" i="69"/>
  <c r="U309" i="69" s="1"/>
  <c r="E309" i="69"/>
  <c r="C309" i="69"/>
  <c r="B309" i="69"/>
  <c r="H308" i="69"/>
  <c r="E308" i="69"/>
  <c r="C308" i="69"/>
  <c r="B308" i="69"/>
  <c r="H307" i="69"/>
  <c r="E307" i="69"/>
  <c r="C307" i="69"/>
  <c r="B307" i="69"/>
  <c r="H306" i="69"/>
  <c r="E306" i="69"/>
  <c r="C306" i="69"/>
  <c r="B306" i="69"/>
  <c r="H305" i="69"/>
  <c r="E305" i="69"/>
  <c r="C305" i="69"/>
  <c r="B305" i="69"/>
  <c r="H304" i="69"/>
  <c r="E304" i="69"/>
  <c r="C304" i="69"/>
  <c r="B304" i="69"/>
  <c r="H303" i="69"/>
  <c r="O303" i="69" s="1"/>
  <c r="E303" i="69"/>
  <c r="C303" i="69"/>
  <c r="B303" i="69"/>
  <c r="H302" i="69"/>
  <c r="O302" i="69" s="1"/>
  <c r="E302" i="69"/>
  <c r="C302" i="69"/>
  <c r="B302" i="69"/>
  <c r="H301" i="69"/>
  <c r="U301" i="69" s="1"/>
  <c r="E301" i="69"/>
  <c r="C301" i="69"/>
  <c r="B301" i="69"/>
  <c r="H300" i="69"/>
  <c r="E300" i="69"/>
  <c r="C300" i="69"/>
  <c r="B300" i="69"/>
  <c r="H299" i="69"/>
  <c r="E299" i="69"/>
  <c r="C299" i="69"/>
  <c r="B299" i="69"/>
  <c r="H298" i="69"/>
  <c r="K298" i="69" s="1"/>
  <c r="E298" i="69"/>
  <c r="C298" i="69"/>
  <c r="B298" i="69"/>
  <c r="BC297" i="69"/>
  <c r="BD297" i="69" s="1"/>
  <c r="BE297" i="69" s="1"/>
  <c r="BF297" i="69" s="1"/>
  <c r="BG297" i="69" s="1"/>
  <c r="BH297" i="69" s="1"/>
  <c r="BI297" i="69" s="1"/>
  <c r="BJ297" i="69" s="1"/>
  <c r="BK297" i="69" s="1"/>
  <c r="BL297" i="69" s="1"/>
  <c r="BM297" i="69" s="1"/>
  <c r="BC296" i="69"/>
  <c r="BD296" i="69" s="1"/>
  <c r="BE296" i="69" s="1"/>
  <c r="BF296" i="69" s="1"/>
  <c r="BG296" i="69" s="1"/>
  <c r="BH296" i="69" s="1"/>
  <c r="BI296" i="69" s="1"/>
  <c r="BJ296" i="69" s="1"/>
  <c r="BK296" i="69" s="1"/>
  <c r="BL296" i="69" s="1"/>
  <c r="BM296" i="69" s="1"/>
  <c r="BC295" i="69"/>
  <c r="BD295" i="69" s="1"/>
  <c r="BE295" i="69" s="1"/>
  <c r="BF295" i="69" s="1"/>
  <c r="BG295" i="69" s="1"/>
  <c r="BH295" i="69" s="1"/>
  <c r="BI295" i="69" s="1"/>
  <c r="BJ295" i="69" s="1"/>
  <c r="BK295" i="69" s="1"/>
  <c r="BL295" i="69" s="1"/>
  <c r="BM295" i="69" s="1"/>
  <c r="BC293" i="69"/>
  <c r="BD293" i="69" s="1"/>
  <c r="BE293" i="69" s="1"/>
  <c r="BF293" i="69" s="1"/>
  <c r="BG293" i="69" s="1"/>
  <c r="BH293" i="69" s="1"/>
  <c r="BI293" i="69" s="1"/>
  <c r="BJ293" i="69" s="1"/>
  <c r="BK293" i="69" s="1"/>
  <c r="BL293" i="69" s="1"/>
  <c r="BM293" i="69" s="1"/>
  <c r="D293" i="69"/>
  <c r="BC291" i="69"/>
  <c r="BD291" i="69" s="1"/>
  <c r="BE291" i="69" s="1"/>
  <c r="BF291" i="69" s="1"/>
  <c r="BG291" i="69" s="1"/>
  <c r="BH291" i="69" s="1"/>
  <c r="BI291" i="69" s="1"/>
  <c r="BJ291" i="69" s="1"/>
  <c r="BK291" i="69" s="1"/>
  <c r="BL291" i="69" s="1"/>
  <c r="BM291" i="69" s="1"/>
  <c r="BA291" i="69"/>
  <c r="BA293" i="69" s="1"/>
  <c r="BA295" i="69" s="1"/>
  <c r="BA296" i="69" s="1"/>
  <c r="BA297" i="69" s="1"/>
  <c r="H290" i="69"/>
  <c r="W290" i="69" s="1"/>
  <c r="E290" i="69"/>
  <c r="C290" i="69"/>
  <c r="B290" i="69"/>
  <c r="H289" i="69"/>
  <c r="V289" i="69" s="1"/>
  <c r="E289" i="69"/>
  <c r="C289" i="69"/>
  <c r="B289" i="69"/>
  <c r="H288" i="69"/>
  <c r="E288" i="69"/>
  <c r="C288" i="69"/>
  <c r="B288" i="69"/>
  <c r="H287" i="69"/>
  <c r="E287" i="69"/>
  <c r="C287" i="69"/>
  <c r="B287" i="69"/>
  <c r="H286" i="69"/>
  <c r="T286" i="69" s="1"/>
  <c r="E286" i="69"/>
  <c r="C286" i="69"/>
  <c r="B286" i="69"/>
  <c r="H285" i="69"/>
  <c r="E285" i="69"/>
  <c r="C285" i="69"/>
  <c r="B285" i="69"/>
  <c r="H284" i="69"/>
  <c r="E284" i="69"/>
  <c r="C284" i="69"/>
  <c r="B284" i="69"/>
  <c r="H283" i="69"/>
  <c r="O283" i="69" s="1"/>
  <c r="E283" i="69"/>
  <c r="C283" i="69"/>
  <c r="B283" i="69"/>
  <c r="H282" i="69"/>
  <c r="Q282" i="69" s="1"/>
  <c r="E282" i="69"/>
  <c r="C282" i="69"/>
  <c r="B282" i="69"/>
  <c r="H281" i="69"/>
  <c r="P281" i="69" s="1"/>
  <c r="E281" i="69"/>
  <c r="C281" i="69"/>
  <c r="B281" i="69"/>
  <c r="H280" i="69"/>
  <c r="G280" i="69" s="1"/>
  <c r="E280" i="69"/>
  <c r="C280" i="69"/>
  <c r="B280" i="69"/>
  <c r="H279" i="69"/>
  <c r="W279" i="69" s="1"/>
  <c r="E279" i="69"/>
  <c r="C279" i="69"/>
  <c r="B279" i="69"/>
  <c r="BC278" i="69"/>
  <c r="BD278" i="69" s="1"/>
  <c r="BE278" i="69" s="1"/>
  <c r="BF278" i="69" s="1"/>
  <c r="BG278" i="69" s="1"/>
  <c r="BH278" i="69" s="1"/>
  <c r="BI278" i="69" s="1"/>
  <c r="BJ278" i="69" s="1"/>
  <c r="BK278" i="69" s="1"/>
  <c r="BL278" i="69" s="1"/>
  <c r="BM278" i="69" s="1"/>
  <c r="BC277" i="69"/>
  <c r="BD277" i="69" s="1"/>
  <c r="BE277" i="69" s="1"/>
  <c r="BF277" i="69" s="1"/>
  <c r="BG277" i="69" s="1"/>
  <c r="BH277" i="69" s="1"/>
  <c r="BI277" i="69" s="1"/>
  <c r="BJ277" i="69" s="1"/>
  <c r="BK277" i="69" s="1"/>
  <c r="BL277" i="69" s="1"/>
  <c r="BM277" i="69" s="1"/>
  <c r="BC276" i="69"/>
  <c r="BD276" i="69" s="1"/>
  <c r="BE276" i="69" s="1"/>
  <c r="BF276" i="69" s="1"/>
  <c r="BG276" i="69" s="1"/>
  <c r="BH276" i="69" s="1"/>
  <c r="BI276" i="69" s="1"/>
  <c r="BJ276" i="69" s="1"/>
  <c r="BK276" i="69" s="1"/>
  <c r="BL276" i="69" s="1"/>
  <c r="BM276" i="69" s="1"/>
  <c r="BC274" i="69"/>
  <c r="BD274" i="69" s="1"/>
  <c r="BE274" i="69" s="1"/>
  <c r="BF274" i="69" s="1"/>
  <c r="BG274" i="69" s="1"/>
  <c r="BH274" i="69" s="1"/>
  <c r="BI274" i="69" s="1"/>
  <c r="BJ274" i="69" s="1"/>
  <c r="BK274" i="69" s="1"/>
  <c r="BL274" i="69" s="1"/>
  <c r="BM274" i="69" s="1"/>
  <c r="D274" i="69"/>
  <c r="BC272" i="69"/>
  <c r="BD272" i="69" s="1"/>
  <c r="BE272" i="69" s="1"/>
  <c r="BF272" i="69" s="1"/>
  <c r="BG272" i="69" s="1"/>
  <c r="BH272" i="69" s="1"/>
  <c r="BI272" i="69" s="1"/>
  <c r="BJ272" i="69" s="1"/>
  <c r="BK272" i="69" s="1"/>
  <c r="BL272" i="69" s="1"/>
  <c r="BM272" i="69" s="1"/>
  <c r="BA272" i="69"/>
  <c r="BA274" i="69" s="1"/>
  <c r="BA276" i="69" s="1"/>
  <c r="BA277" i="69" s="1"/>
  <c r="BA278" i="69" s="1"/>
  <c r="H270" i="69"/>
  <c r="O270" i="69" s="1"/>
  <c r="E270" i="69"/>
  <c r="C270" i="69"/>
  <c r="B270" i="69"/>
  <c r="H269" i="69"/>
  <c r="T269" i="69" s="1"/>
  <c r="E269" i="69"/>
  <c r="C269" i="69"/>
  <c r="B269" i="69"/>
  <c r="H268" i="69"/>
  <c r="E268" i="69"/>
  <c r="C268" i="69"/>
  <c r="B268" i="69"/>
  <c r="H267" i="69"/>
  <c r="E267" i="69"/>
  <c r="C267" i="69"/>
  <c r="B267" i="69"/>
  <c r="H266" i="69"/>
  <c r="E266" i="69"/>
  <c r="C266" i="69"/>
  <c r="B266" i="69"/>
  <c r="H265" i="69"/>
  <c r="T265" i="69" s="1"/>
  <c r="E265" i="69"/>
  <c r="C265" i="69"/>
  <c r="B265" i="69"/>
  <c r="H264" i="69"/>
  <c r="E264" i="69"/>
  <c r="C264" i="69"/>
  <c r="B264" i="69"/>
  <c r="H263" i="69"/>
  <c r="E263" i="69"/>
  <c r="C263" i="69"/>
  <c r="B263" i="69"/>
  <c r="H262" i="69"/>
  <c r="S262" i="69" s="1"/>
  <c r="E262" i="69"/>
  <c r="C262" i="69"/>
  <c r="B262" i="69"/>
  <c r="H261" i="69"/>
  <c r="E261" i="69"/>
  <c r="C261" i="69"/>
  <c r="B261" i="69"/>
  <c r="H260" i="69"/>
  <c r="R260" i="69" s="1"/>
  <c r="E260" i="69"/>
  <c r="C260" i="69"/>
  <c r="B260" i="69"/>
  <c r="H259" i="69"/>
  <c r="E259" i="69"/>
  <c r="C259" i="69"/>
  <c r="B259" i="69"/>
  <c r="D254" i="69"/>
  <c r="H251" i="69"/>
  <c r="E251" i="69"/>
  <c r="C251" i="69"/>
  <c r="B251" i="69"/>
  <c r="H250" i="69"/>
  <c r="T250" i="69" s="1"/>
  <c r="E250" i="69"/>
  <c r="C250" i="69"/>
  <c r="B250" i="69"/>
  <c r="H249" i="69"/>
  <c r="E249" i="69"/>
  <c r="C249" i="69"/>
  <c r="B249" i="69"/>
  <c r="H248" i="69"/>
  <c r="U248" i="69" s="1"/>
  <c r="E248" i="69"/>
  <c r="C248" i="69"/>
  <c r="B248" i="69"/>
  <c r="H247" i="69"/>
  <c r="E247" i="69"/>
  <c r="C247" i="69"/>
  <c r="B247" i="69"/>
  <c r="H246" i="69"/>
  <c r="E246" i="69"/>
  <c r="C246" i="69"/>
  <c r="B246" i="69"/>
  <c r="H245" i="69"/>
  <c r="Q245" i="69" s="1"/>
  <c r="E245" i="69"/>
  <c r="C245" i="69"/>
  <c r="B245" i="69"/>
  <c r="H244" i="69"/>
  <c r="O244" i="69" s="1"/>
  <c r="E244" i="69"/>
  <c r="C244" i="69"/>
  <c r="B244" i="69"/>
  <c r="H243" i="69"/>
  <c r="E243" i="69"/>
  <c r="C243" i="69"/>
  <c r="B243" i="69"/>
  <c r="H242" i="69"/>
  <c r="T242" i="69" s="1"/>
  <c r="E242" i="69"/>
  <c r="C242" i="69"/>
  <c r="B242" i="69"/>
  <c r="H241" i="69"/>
  <c r="R241" i="69" s="1"/>
  <c r="E241" i="69"/>
  <c r="C241" i="69"/>
  <c r="B241" i="69"/>
  <c r="H240" i="69"/>
  <c r="E240" i="69"/>
  <c r="C240" i="69"/>
  <c r="B240" i="69"/>
  <c r="D235" i="69"/>
  <c r="H232" i="69"/>
  <c r="E232" i="69"/>
  <c r="C232" i="69"/>
  <c r="B232" i="69"/>
  <c r="H231" i="69"/>
  <c r="E231" i="69"/>
  <c r="C231" i="69"/>
  <c r="B231" i="69"/>
  <c r="H230" i="69"/>
  <c r="E230" i="69"/>
  <c r="C230" i="69"/>
  <c r="B230" i="69"/>
  <c r="H229" i="69"/>
  <c r="E229" i="69"/>
  <c r="C229" i="69"/>
  <c r="B229" i="69"/>
  <c r="H228" i="69"/>
  <c r="E228" i="69"/>
  <c r="C228" i="69"/>
  <c r="B228" i="69"/>
  <c r="H227" i="69"/>
  <c r="E227" i="69"/>
  <c r="C227" i="69"/>
  <c r="B227" i="69"/>
  <c r="H226" i="69"/>
  <c r="E226" i="69"/>
  <c r="C226" i="69"/>
  <c r="B226" i="69"/>
  <c r="H225" i="69"/>
  <c r="E225" i="69"/>
  <c r="C225" i="69"/>
  <c r="B225" i="69"/>
  <c r="H224" i="69"/>
  <c r="E224" i="69"/>
  <c r="C224" i="69"/>
  <c r="B224" i="69"/>
  <c r="H223" i="69"/>
  <c r="P223" i="69" s="1"/>
  <c r="E223" i="69"/>
  <c r="C223" i="69"/>
  <c r="B223" i="69"/>
  <c r="H222" i="69"/>
  <c r="U222" i="69" s="1"/>
  <c r="E222" i="69"/>
  <c r="C222" i="69"/>
  <c r="B222" i="69"/>
  <c r="H221" i="69"/>
  <c r="E221" i="69"/>
  <c r="C221" i="69"/>
  <c r="B221" i="69"/>
  <c r="D216" i="69"/>
  <c r="H213" i="69"/>
  <c r="E213" i="69"/>
  <c r="C213" i="69"/>
  <c r="B213" i="69"/>
  <c r="H212" i="69"/>
  <c r="E212" i="69"/>
  <c r="C212" i="69"/>
  <c r="B212" i="69"/>
  <c r="H211" i="69"/>
  <c r="Q211" i="69" s="1"/>
  <c r="E211" i="69"/>
  <c r="C211" i="69"/>
  <c r="B211" i="69"/>
  <c r="H210" i="69"/>
  <c r="O210" i="69" s="1"/>
  <c r="E210" i="69"/>
  <c r="C210" i="69"/>
  <c r="B210" i="69"/>
  <c r="H209" i="69"/>
  <c r="E209" i="69"/>
  <c r="C209" i="69"/>
  <c r="B209" i="69"/>
  <c r="H208" i="69"/>
  <c r="E208" i="69"/>
  <c r="C208" i="69"/>
  <c r="B208" i="69"/>
  <c r="H207" i="69"/>
  <c r="S207" i="69" s="1"/>
  <c r="E207" i="69"/>
  <c r="C207" i="69"/>
  <c r="B207" i="69"/>
  <c r="H206" i="69"/>
  <c r="O206" i="69" s="1"/>
  <c r="E206" i="69"/>
  <c r="C206" i="69"/>
  <c r="B206" i="69"/>
  <c r="H205" i="69"/>
  <c r="E205" i="69"/>
  <c r="C205" i="69"/>
  <c r="B205" i="69"/>
  <c r="H204" i="69"/>
  <c r="P204" i="69" s="1"/>
  <c r="E204" i="69"/>
  <c r="C204" i="69"/>
  <c r="B204" i="69"/>
  <c r="H203" i="69"/>
  <c r="E203" i="69"/>
  <c r="C203" i="69"/>
  <c r="B203" i="69"/>
  <c r="H202" i="69"/>
  <c r="E202" i="69"/>
  <c r="C202" i="69"/>
  <c r="B202" i="69"/>
  <c r="D197" i="69"/>
  <c r="H194" i="69"/>
  <c r="E194" i="69"/>
  <c r="C194" i="69"/>
  <c r="B194" i="69"/>
  <c r="H193" i="69"/>
  <c r="E193" i="69"/>
  <c r="C193" i="69"/>
  <c r="B193" i="69"/>
  <c r="H192" i="69"/>
  <c r="E192" i="69"/>
  <c r="C192" i="69"/>
  <c r="B192" i="69"/>
  <c r="H191" i="69"/>
  <c r="E191" i="69"/>
  <c r="C191" i="69"/>
  <c r="B191" i="69"/>
  <c r="H190" i="69"/>
  <c r="E190" i="69"/>
  <c r="C190" i="69"/>
  <c r="B190" i="69"/>
  <c r="H189" i="69"/>
  <c r="E189" i="69"/>
  <c r="C189" i="69"/>
  <c r="B189" i="69"/>
  <c r="H188" i="69"/>
  <c r="E188" i="69"/>
  <c r="C188" i="69"/>
  <c r="B188" i="69"/>
  <c r="H187" i="69"/>
  <c r="G187" i="69" s="1"/>
  <c r="E187" i="69"/>
  <c r="C187" i="69"/>
  <c r="B187" i="69"/>
  <c r="H186" i="69"/>
  <c r="K186" i="69" s="1"/>
  <c r="E186" i="69"/>
  <c r="C186" i="69"/>
  <c r="B186" i="69"/>
  <c r="H185" i="69"/>
  <c r="T185" i="69" s="1"/>
  <c r="E185" i="69"/>
  <c r="C185" i="69"/>
  <c r="B185" i="69"/>
  <c r="H184" i="69"/>
  <c r="E184" i="69"/>
  <c r="C184" i="69"/>
  <c r="B184" i="69"/>
  <c r="H183" i="69"/>
  <c r="O183" i="69" s="1"/>
  <c r="E183" i="69"/>
  <c r="C183" i="69"/>
  <c r="B183" i="69"/>
  <c r="D178" i="69"/>
  <c r="H175" i="69"/>
  <c r="E175" i="69"/>
  <c r="C175" i="69"/>
  <c r="B175" i="69"/>
  <c r="H174" i="69"/>
  <c r="T174" i="69" s="1"/>
  <c r="E174" i="69"/>
  <c r="C174" i="69"/>
  <c r="B174" i="69"/>
  <c r="H173" i="69"/>
  <c r="R173" i="69" s="1"/>
  <c r="E173" i="69"/>
  <c r="C173" i="69"/>
  <c r="B173" i="69"/>
  <c r="H172" i="69"/>
  <c r="E172" i="69"/>
  <c r="C172" i="69"/>
  <c r="B172" i="69"/>
  <c r="H171" i="69"/>
  <c r="E171" i="69"/>
  <c r="C171" i="69"/>
  <c r="B171" i="69"/>
  <c r="H170" i="69"/>
  <c r="E170" i="69"/>
  <c r="C170" i="69"/>
  <c r="B170" i="69"/>
  <c r="H169" i="69"/>
  <c r="E169" i="69"/>
  <c r="C169" i="69"/>
  <c r="B169" i="69"/>
  <c r="H168" i="69"/>
  <c r="E168" i="69"/>
  <c r="C168" i="69"/>
  <c r="B168" i="69"/>
  <c r="H167" i="69"/>
  <c r="E167" i="69"/>
  <c r="C167" i="69"/>
  <c r="B167" i="69"/>
  <c r="H166" i="69"/>
  <c r="P166" i="69" s="1"/>
  <c r="E166" i="69"/>
  <c r="C166" i="69"/>
  <c r="B166" i="69"/>
  <c r="H165" i="69"/>
  <c r="E165" i="69"/>
  <c r="C165" i="69"/>
  <c r="B165" i="69"/>
  <c r="H164" i="69"/>
  <c r="U164" i="69" s="1"/>
  <c r="E164" i="69"/>
  <c r="C164" i="69"/>
  <c r="B164" i="69"/>
  <c r="D159" i="69"/>
  <c r="H156" i="69"/>
  <c r="E156" i="69"/>
  <c r="C156" i="69"/>
  <c r="B156" i="69"/>
  <c r="H155" i="69"/>
  <c r="T155" i="69" s="1"/>
  <c r="E155" i="69"/>
  <c r="C155" i="69"/>
  <c r="B155" i="69"/>
  <c r="H154" i="69"/>
  <c r="E154" i="69"/>
  <c r="C154" i="69"/>
  <c r="B154" i="69"/>
  <c r="H153" i="69"/>
  <c r="O153" i="69" s="1"/>
  <c r="E153" i="69"/>
  <c r="C153" i="69"/>
  <c r="B153" i="69"/>
  <c r="H152" i="69"/>
  <c r="E152" i="69"/>
  <c r="C152" i="69"/>
  <c r="B152" i="69"/>
  <c r="H151" i="69"/>
  <c r="E151" i="69"/>
  <c r="C151" i="69"/>
  <c r="B151" i="69"/>
  <c r="H150" i="69"/>
  <c r="E150" i="69"/>
  <c r="C150" i="69"/>
  <c r="B150" i="69"/>
  <c r="H149" i="69"/>
  <c r="U149" i="69" s="1"/>
  <c r="E149" i="69"/>
  <c r="C149" i="69"/>
  <c r="B149" i="69"/>
  <c r="H148" i="69"/>
  <c r="E148" i="69"/>
  <c r="C148" i="69"/>
  <c r="B148" i="69"/>
  <c r="H147" i="69"/>
  <c r="T147" i="69" s="1"/>
  <c r="E147" i="69"/>
  <c r="C147" i="69"/>
  <c r="B147" i="69"/>
  <c r="H146" i="69"/>
  <c r="E146" i="69"/>
  <c r="C146" i="69"/>
  <c r="B146" i="69"/>
  <c r="H145" i="69"/>
  <c r="N145" i="69" s="1"/>
  <c r="E145" i="69"/>
  <c r="C145" i="69"/>
  <c r="B145" i="69"/>
  <c r="D140" i="69"/>
  <c r="H137" i="69"/>
  <c r="E137" i="69"/>
  <c r="C137" i="69"/>
  <c r="B137" i="69"/>
  <c r="H136" i="69"/>
  <c r="E136" i="69"/>
  <c r="C136" i="69"/>
  <c r="B136" i="69"/>
  <c r="H135" i="69"/>
  <c r="U135" i="69" s="1"/>
  <c r="E135" i="69"/>
  <c r="C135" i="69"/>
  <c r="B135" i="69"/>
  <c r="H134" i="69"/>
  <c r="O134" i="69" s="1"/>
  <c r="E134" i="69"/>
  <c r="C134" i="69"/>
  <c r="B134" i="69"/>
  <c r="H133" i="69"/>
  <c r="E133" i="69"/>
  <c r="C133" i="69"/>
  <c r="B133" i="69"/>
  <c r="H132" i="69"/>
  <c r="E132" i="69"/>
  <c r="C132" i="69"/>
  <c r="B132" i="69"/>
  <c r="H131" i="69"/>
  <c r="Q131" i="69" s="1"/>
  <c r="E131" i="69"/>
  <c r="C131" i="69"/>
  <c r="B131" i="69"/>
  <c r="H130" i="69"/>
  <c r="O130" i="69" s="1"/>
  <c r="E130" i="69"/>
  <c r="C130" i="69"/>
  <c r="B130" i="69"/>
  <c r="H129" i="69"/>
  <c r="E129" i="69"/>
  <c r="C129" i="69"/>
  <c r="B129" i="69"/>
  <c r="H128" i="69"/>
  <c r="P128" i="69" s="1"/>
  <c r="E128" i="69"/>
  <c r="C128" i="69"/>
  <c r="B128" i="69"/>
  <c r="H127" i="69"/>
  <c r="E127" i="69"/>
  <c r="C127" i="69"/>
  <c r="B127" i="69"/>
  <c r="H126" i="69"/>
  <c r="E126" i="69"/>
  <c r="C126" i="69"/>
  <c r="B126" i="69"/>
  <c r="D121" i="69"/>
  <c r="H118" i="69"/>
  <c r="E118" i="69"/>
  <c r="C118" i="69"/>
  <c r="B118" i="69"/>
  <c r="H117" i="69"/>
  <c r="E117" i="69"/>
  <c r="C117" i="69"/>
  <c r="B117" i="69"/>
  <c r="H116" i="69"/>
  <c r="E116" i="69"/>
  <c r="C116" i="69"/>
  <c r="B116" i="69"/>
  <c r="H115" i="69"/>
  <c r="U115" i="69" s="1"/>
  <c r="E115" i="69"/>
  <c r="C115" i="69"/>
  <c r="B115" i="69"/>
  <c r="H114" i="69"/>
  <c r="E114" i="69"/>
  <c r="C114" i="69"/>
  <c r="B114" i="69"/>
  <c r="H113" i="69"/>
  <c r="E113" i="69"/>
  <c r="C113" i="69"/>
  <c r="B113" i="69"/>
  <c r="H112" i="69"/>
  <c r="E112" i="69"/>
  <c r="C112" i="69"/>
  <c r="B112" i="69"/>
  <c r="H111" i="69"/>
  <c r="G111" i="69" s="1"/>
  <c r="E111" i="69"/>
  <c r="C111" i="69"/>
  <c r="B111" i="69"/>
  <c r="H110" i="69"/>
  <c r="E110" i="69"/>
  <c r="C110" i="69"/>
  <c r="B110" i="69"/>
  <c r="H109" i="69"/>
  <c r="E109" i="69"/>
  <c r="C109" i="69"/>
  <c r="B109" i="69"/>
  <c r="H108" i="69"/>
  <c r="U108" i="69" s="1"/>
  <c r="E108" i="69"/>
  <c r="C108" i="69"/>
  <c r="B108" i="69"/>
  <c r="H107" i="69"/>
  <c r="U107" i="69" s="1"/>
  <c r="E107" i="69"/>
  <c r="C107" i="69"/>
  <c r="B107" i="69"/>
  <c r="D102" i="69"/>
  <c r="H99" i="69"/>
  <c r="E99" i="69"/>
  <c r="C99" i="69"/>
  <c r="B99" i="69"/>
  <c r="H98" i="69"/>
  <c r="T98" i="69" s="1"/>
  <c r="E98" i="69"/>
  <c r="C98" i="69"/>
  <c r="B98" i="69"/>
  <c r="H97" i="69"/>
  <c r="E97" i="69"/>
  <c r="C97" i="69"/>
  <c r="B97" i="69"/>
  <c r="H96" i="69"/>
  <c r="E96" i="69"/>
  <c r="C96" i="69"/>
  <c r="B96" i="69"/>
  <c r="H95" i="69"/>
  <c r="E95" i="69"/>
  <c r="C95" i="69"/>
  <c r="B95" i="69"/>
  <c r="H94" i="69"/>
  <c r="E94" i="69"/>
  <c r="C94" i="69"/>
  <c r="B94" i="69"/>
  <c r="H93" i="69"/>
  <c r="E93" i="69"/>
  <c r="C93" i="69"/>
  <c r="B93" i="69"/>
  <c r="H92" i="69"/>
  <c r="U92" i="69" s="1"/>
  <c r="E92" i="69"/>
  <c r="C92" i="69"/>
  <c r="B92" i="69"/>
  <c r="H91" i="69"/>
  <c r="E91" i="69"/>
  <c r="C91" i="69"/>
  <c r="B91" i="69"/>
  <c r="H90" i="69"/>
  <c r="T90" i="69" s="1"/>
  <c r="E90" i="69"/>
  <c r="C90" i="69"/>
  <c r="B90" i="69"/>
  <c r="H89" i="69"/>
  <c r="Q89" i="69" s="1"/>
  <c r="E89" i="69"/>
  <c r="C89" i="69"/>
  <c r="B89" i="69"/>
  <c r="H88" i="69"/>
  <c r="U88" i="69" s="1"/>
  <c r="E88" i="69"/>
  <c r="C88" i="69"/>
  <c r="B88" i="69"/>
  <c r="D86" i="69"/>
  <c r="H84" i="69"/>
  <c r="E84" i="69"/>
  <c r="C84" i="69"/>
  <c r="B84" i="69"/>
  <c r="H83" i="69"/>
  <c r="E83" i="69"/>
  <c r="C83" i="69"/>
  <c r="B83" i="69"/>
  <c r="H82" i="69"/>
  <c r="E82" i="69"/>
  <c r="C82" i="69"/>
  <c r="B82" i="69"/>
  <c r="H81" i="69"/>
  <c r="U81" i="69" s="1"/>
  <c r="E81" i="69"/>
  <c r="C81" i="69"/>
  <c r="B81" i="69"/>
  <c r="H80" i="69"/>
  <c r="E80" i="69"/>
  <c r="C80" i="69"/>
  <c r="B80" i="69"/>
  <c r="H79" i="69"/>
  <c r="E79" i="69"/>
  <c r="C79" i="69"/>
  <c r="B79" i="69"/>
  <c r="H78" i="69"/>
  <c r="E78" i="69"/>
  <c r="C78" i="69"/>
  <c r="B78" i="69"/>
  <c r="H77" i="69"/>
  <c r="U77" i="69" s="1"/>
  <c r="E77" i="69"/>
  <c r="C77" i="69"/>
  <c r="B77" i="69"/>
  <c r="H76" i="69"/>
  <c r="E76" i="69"/>
  <c r="C76" i="69"/>
  <c r="B76" i="69"/>
  <c r="H75" i="69"/>
  <c r="T75" i="69" s="1"/>
  <c r="E75" i="69"/>
  <c r="C75" i="69"/>
  <c r="B75" i="69"/>
  <c r="H74" i="69"/>
  <c r="U74" i="69" s="1"/>
  <c r="E74" i="69"/>
  <c r="C74" i="69"/>
  <c r="B74" i="69"/>
  <c r="H73" i="69"/>
  <c r="U73" i="69" s="1"/>
  <c r="E73" i="69"/>
  <c r="C73" i="69"/>
  <c r="B73" i="69"/>
  <c r="D71" i="69"/>
  <c r="H69" i="69"/>
  <c r="E69" i="69"/>
  <c r="C69" i="69"/>
  <c r="B69" i="69"/>
  <c r="H68" i="69"/>
  <c r="T68" i="69" s="1"/>
  <c r="E68" i="69"/>
  <c r="C68" i="69"/>
  <c r="B68" i="69"/>
  <c r="H67" i="69"/>
  <c r="E67" i="69"/>
  <c r="C67" i="69"/>
  <c r="B67" i="69"/>
  <c r="H66" i="69"/>
  <c r="E66" i="69"/>
  <c r="C66" i="69"/>
  <c r="B66" i="69"/>
  <c r="H65" i="69"/>
  <c r="E65" i="69"/>
  <c r="C65" i="69"/>
  <c r="B65" i="69"/>
  <c r="H64" i="69"/>
  <c r="E64" i="69"/>
  <c r="C64" i="69"/>
  <c r="B64" i="69"/>
  <c r="H63" i="69"/>
  <c r="E63" i="69"/>
  <c r="C63" i="69"/>
  <c r="B63" i="69"/>
  <c r="H62" i="69"/>
  <c r="U62" i="69" s="1"/>
  <c r="E62" i="69"/>
  <c r="C62" i="69"/>
  <c r="B62" i="69"/>
  <c r="H61" i="69"/>
  <c r="E61" i="69"/>
  <c r="C61" i="69"/>
  <c r="B61" i="69"/>
  <c r="H60" i="69"/>
  <c r="P60" i="69" s="1"/>
  <c r="E60" i="69"/>
  <c r="C60" i="69"/>
  <c r="B60" i="69"/>
  <c r="H59" i="69"/>
  <c r="E59" i="69"/>
  <c r="C59" i="69"/>
  <c r="B59" i="69"/>
  <c r="H58" i="69"/>
  <c r="U58" i="69" s="1"/>
  <c r="E58" i="69"/>
  <c r="C58" i="69"/>
  <c r="B58" i="69"/>
  <c r="D56" i="69"/>
  <c r="H54" i="69"/>
  <c r="E54" i="69"/>
  <c r="C54" i="69"/>
  <c r="B54" i="69"/>
  <c r="H53" i="69"/>
  <c r="T53" i="69" s="1"/>
  <c r="E53" i="69"/>
  <c r="C53" i="69"/>
  <c r="B53" i="69"/>
  <c r="H52" i="69"/>
  <c r="E52" i="69"/>
  <c r="C52" i="69"/>
  <c r="B52" i="69"/>
  <c r="H51" i="69"/>
  <c r="U51" i="69" s="1"/>
  <c r="E51" i="69"/>
  <c r="C51" i="69"/>
  <c r="B51" i="69"/>
  <c r="H50" i="69"/>
  <c r="E50" i="69"/>
  <c r="C50" i="69"/>
  <c r="B50" i="69"/>
  <c r="H49" i="69"/>
  <c r="E49" i="69"/>
  <c r="C49" i="69"/>
  <c r="B49" i="69"/>
  <c r="H48" i="69"/>
  <c r="E48" i="69"/>
  <c r="C48" i="69"/>
  <c r="B48" i="69"/>
  <c r="H47" i="69"/>
  <c r="U47" i="69" s="1"/>
  <c r="E47" i="69"/>
  <c r="C47" i="69"/>
  <c r="B47" i="69"/>
  <c r="H46" i="69"/>
  <c r="E46" i="69"/>
  <c r="C46" i="69"/>
  <c r="B46" i="69"/>
  <c r="H45" i="69"/>
  <c r="E45" i="69"/>
  <c r="C45" i="69"/>
  <c r="B45" i="69"/>
  <c r="H44" i="69"/>
  <c r="U44" i="69" s="1"/>
  <c r="E44" i="69"/>
  <c r="C44" i="69"/>
  <c r="B44" i="69"/>
  <c r="H43" i="69"/>
  <c r="U43" i="69" s="1"/>
  <c r="E43" i="69"/>
  <c r="C43" i="69"/>
  <c r="B43" i="69"/>
  <c r="D41" i="69"/>
  <c r="H39" i="69"/>
  <c r="E39" i="69"/>
  <c r="C39" i="69"/>
  <c r="B39" i="69"/>
  <c r="H38" i="69"/>
  <c r="T38" i="69" s="1"/>
  <c r="E38" i="69"/>
  <c r="C38" i="69"/>
  <c r="B38" i="69"/>
  <c r="H37" i="69"/>
  <c r="E37" i="69"/>
  <c r="C37" i="69"/>
  <c r="B37" i="69"/>
  <c r="H36" i="69"/>
  <c r="U36" i="69" s="1"/>
  <c r="E36" i="69"/>
  <c r="C36" i="69"/>
  <c r="B36" i="69"/>
  <c r="H35" i="69"/>
  <c r="E35" i="69"/>
  <c r="C35" i="69"/>
  <c r="B35" i="69"/>
  <c r="H34" i="69"/>
  <c r="E34" i="69"/>
  <c r="C34" i="69"/>
  <c r="B34" i="69"/>
  <c r="H33" i="69"/>
  <c r="E33" i="69"/>
  <c r="C33" i="69"/>
  <c r="B33" i="69"/>
  <c r="H32" i="69"/>
  <c r="U32" i="69" s="1"/>
  <c r="E32" i="69"/>
  <c r="C32" i="69"/>
  <c r="B32" i="69"/>
  <c r="H31" i="69"/>
  <c r="E31" i="69"/>
  <c r="C31" i="69"/>
  <c r="B31" i="69"/>
  <c r="H30" i="69"/>
  <c r="T30" i="69" s="1"/>
  <c r="E30" i="69"/>
  <c r="C30" i="69"/>
  <c r="B30" i="69"/>
  <c r="H29" i="69"/>
  <c r="Q29" i="69" s="1"/>
  <c r="E29" i="69"/>
  <c r="C29" i="69"/>
  <c r="B29" i="69"/>
  <c r="H28" i="69"/>
  <c r="E28" i="69"/>
  <c r="C28" i="69"/>
  <c r="B28" i="69"/>
  <c r="D26" i="69"/>
  <c r="H24" i="69"/>
  <c r="E24" i="69"/>
  <c r="C24" i="69"/>
  <c r="B24" i="69"/>
  <c r="H23" i="69"/>
  <c r="U23" i="69" s="1"/>
  <c r="E23" i="69"/>
  <c r="C23" i="69"/>
  <c r="B23" i="69"/>
  <c r="H22" i="69"/>
  <c r="E22" i="69"/>
  <c r="C22" i="69"/>
  <c r="B22" i="69"/>
  <c r="H21" i="69"/>
  <c r="E21" i="69"/>
  <c r="C21" i="69"/>
  <c r="B21" i="69"/>
  <c r="H20" i="69"/>
  <c r="X20" i="69" s="1"/>
  <c r="E20" i="69"/>
  <c r="C20" i="69"/>
  <c r="B20" i="69"/>
  <c r="H19" i="69"/>
  <c r="U19" i="69" s="1"/>
  <c r="E19" i="69"/>
  <c r="C19" i="69"/>
  <c r="B19" i="69"/>
  <c r="H18" i="69"/>
  <c r="V18" i="69" s="1"/>
  <c r="E18" i="69"/>
  <c r="C18" i="69"/>
  <c r="B18" i="69"/>
  <c r="H17" i="69"/>
  <c r="T17" i="69" s="1"/>
  <c r="E17" i="69"/>
  <c r="C17" i="69"/>
  <c r="B17" i="69"/>
  <c r="H16" i="69"/>
  <c r="X16" i="69" s="1"/>
  <c r="E16" i="69"/>
  <c r="C16" i="69"/>
  <c r="B16" i="69"/>
  <c r="H15" i="69"/>
  <c r="U15" i="69" s="1"/>
  <c r="E15" i="69"/>
  <c r="C15" i="69"/>
  <c r="B15" i="69"/>
  <c r="H14" i="69"/>
  <c r="E14" i="69"/>
  <c r="C14" i="69"/>
  <c r="B14" i="69"/>
  <c r="H13" i="69"/>
  <c r="L13" i="69" s="1"/>
  <c r="E13" i="69"/>
  <c r="C13" i="69"/>
  <c r="B13" i="69"/>
  <c r="D11" i="69"/>
  <c r="H4" i="69"/>
  <c r="W56" i="49"/>
  <c r="V56" i="49"/>
  <c r="S56" i="49"/>
  <c r="R56" i="49"/>
  <c r="Q56" i="49"/>
  <c r="P56" i="49"/>
  <c r="N56" i="49"/>
  <c r="L56" i="49"/>
  <c r="K56" i="49"/>
  <c r="I56" i="49"/>
  <c r="G56" i="49"/>
  <c r="F56" i="49"/>
  <c r="C56" i="49"/>
  <c r="B56" i="49"/>
  <c r="W55" i="49"/>
  <c r="V55" i="49"/>
  <c r="S55" i="49"/>
  <c r="R55" i="49"/>
  <c r="Q55" i="49"/>
  <c r="P55" i="49"/>
  <c r="N55" i="49"/>
  <c r="L55" i="49"/>
  <c r="K55" i="49"/>
  <c r="I55" i="49"/>
  <c r="G55" i="49"/>
  <c r="U55" i="49" s="1"/>
  <c r="F55" i="49"/>
  <c r="C55" i="49"/>
  <c r="B55" i="49"/>
  <c r="W54" i="49"/>
  <c r="V54" i="49"/>
  <c r="S54" i="49"/>
  <c r="R54" i="49"/>
  <c r="Q54" i="49"/>
  <c r="P54" i="49"/>
  <c r="N54" i="49"/>
  <c r="L54" i="49"/>
  <c r="K54" i="49"/>
  <c r="I54" i="49"/>
  <c r="G54" i="49"/>
  <c r="T54" i="49" s="1"/>
  <c r="F54" i="49"/>
  <c r="C54" i="49"/>
  <c r="B54" i="49"/>
  <c r="W53" i="49"/>
  <c r="V53" i="49"/>
  <c r="S53" i="49"/>
  <c r="R53" i="49"/>
  <c r="Q53" i="49"/>
  <c r="P53" i="49"/>
  <c r="N53" i="49"/>
  <c r="L53" i="49"/>
  <c r="K53" i="49"/>
  <c r="I53" i="49"/>
  <c r="G53" i="49"/>
  <c r="F53" i="49"/>
  <c r="C53" i="49"/>
  <c r="B53" i="49"/>
  <c r="W52" i="49"/>
  <c r="V52" i="49"/>
  <c r="S52" i="49"/>
  <c r="R52" i="49"/>
  <c r="Q52" i="49"/>
  <c r="P52" i="49"/>
  <c r="N52" i="49"/>
  <c r="L52" i="49"/>
  <c r="K52" i="49"/>
  <c r="I52" i="49"/>
  <c r="G52" i="49"/>
  <c r="F52" i="49"/>
  <c r="C52" i="49"/>
  <c r="B52" i="49"/>
  <c r="W51" i="49"/>
  <c r="V51" i="49"/>
  <c r="S51" i="49"/>
  <c r="R51" i="49"/>
  <c r="Q51" i="49"/>
  <c r="P51" i="49"/>
  <c r="N51" i="49"/>
  <c r="L51" i="49"/>
  <c r="K51" i="49"/>
  <c r="I51" i="49"/>
  <c r="G51" i="49"/>
  <c r="U51" i="49" s="1"/>
  <c r="F51" i="49"/>
  <c r="C51" i="49"/>
  <c r="B51" i="49"/>
  <c r="W50" i="49"/>
  <c r="V50" i="49"/>
  <c r="S50" i="49"/>
  <c r="R50" i="49"/>
  <c r="Q50" i="49"/>
  <c r="P50" i="49"/>
  <c r="N50" i="49"/>
  <c r="L50" i="49"/>
  <c r="K50" i="49"/>
  <c r="I50" i="49"/>
  <c r="G50" i="49"/>
  <c r="T50" i="49" s="1"/>
  <c r="F50" i="49"/>
  <c r="C50" i="49"/>
  <c r="B50" i="49"/>
  <c r="W49" i="49"/>
  <c r="V49" i="49"/>
  <c r="S49" i="49"/>
  <c r="R49" i="49"/>
  <c r="Q49" i="49"/>
  <c r="P49" i="49"/>
  <c r="N49" i="49"/>
  <c r="L49" i="49"/>
  <c r="K49" i="49"/>
  <c r="I49" i="49"/>
  <c r="G49" i="49"/>
  <c r="U49" i="49" s="1"/>
  <c r="F49" i="49"/>
  <c r="C49" i="49"/>
  <c r="B49" i="49"/>
  <c r="W48" i="49"/>
  <c r="V48" i="49"/>
  <c r="S48" i="49"/>
  <c r="R48" i="49"/>
  <c r="Q48" i="49"/>
  <c r="P48" i="49"/>
  <c r="N48" i="49"/>
  <c r="L48" i="49"/>
  <c r="K48" i="49"/>
  <c r="I48" i="49"/>
  <c r="G48" i="49"/>
  <c r="F48" i="49"/>
  <c r="C48" i="49"/>
  <c r="B48" i="49"/>
  <c r="W47" i="49"/>
  <c r="V47" i="49"/>
  <c r="S47" i="49"/>
  <c r="R47" i="49"/>
  <c r="Q47" i="49"/>
  <c r="P47" i="49"/>
  <c r="N47" i="49"/>
  <c r="L47" i="49"/>
  <c r="K47" i="49"/>
  <c r="I47" i="49"/>
  <c r="G47" i="49"/>
  <c r="U47" i="49" s="1"/>
  <c r="F47" i="49"/>
  <c r="C47" i="49"/>
  <c r="B47" i="49"/>
  <c r="W46" i="49"/>
  <c r="V46" i="49"/>
  <c r="S46" i="49"/>
  <c r="R46" i="49"/>
  <c r="Q46" i="49"/>
  <c r="P46" i="49"/>
  <c r="N46" i="49"/>
  <c r="L46" i="49"/>
  <c r="K46" i="49"/>
  <c r="I46" i="49"/>
  <c r="G46" i="49"/>
  <c r="T46" i="49" s="1"/>
  <c r="F46" i="49"/>
  <c r="C46" i="49"/>
  <c r="B46" i="49"/>
  <c r="W45" i="49"/>
  <c r="V45" i="49"/>
  <c r="S45" i="49"/>
  <c r="R45" i="49"/>
  <c r="Q45" i="49"/>
  <c r="P45" i="49"/>
  <c r="N45" i="49"/>
  <c r="L45" i="49"/>
  <c r="K45" i="49"/>
  <c r="I45" i="49"/>
  <c r="G45" i="49"/>
  <c r="U45" i="49" s="1"/>
  <c r="F45" i="49"/>
  <c r="C45" i="49"/>
  <c r="B45" i="49"/>
  <c r="W44" i="49"/>
  <c r="V44" i="49"/>
  <c r="S44" i="49"/>
  <c r="R44" i="49"/>
  <c r="Q44" i="49"/>
  <c r="P44" i="49"/>
  <c r="N44" i="49"/>
  <c r="L44" i="49"/>
  <c r="K44" i="49"/>
  <c r="I44" i="49"/>
  <c r="G44" i="49"/>
  <c r="F44" i="49"/>
  <c r="C44" i="49"/>
  <c r="B44" i="49"/>
  <c r="W43" i="49"/>
  <c r="V43" i="49"/>
  <c r="S43" i="49"/>
  <c r="R43" i="49"/>
  <c r="Q43" i="49"/>
  <c r="P43" i="49"/>
  <c r="N43" i="49"/>
  <c r="L43" i="49"/>
  <c r="K43" i="49"/>
  <c r="I43" i="49"/>
  <c r="G43" i="49"/>
  <c r="U43" i="49" s="1"/>
  <c r="F43" i="49"/>
  <c r="C43" i="49"/>
  <c r="B43" i="49"/>
  <c r="W42" i="49"/>
  <c r="V42" i="49"/>
  <c r="S42" i="49"/>
  <c r="R42" i="49"/>
  <c r="Q42" i="49"/>
  <c r="P42" i="49"/>
  <c r="N42" i="49"/>
  <c r="L42" i="49"/>
  <c r="K42" i="49"/>
  <c r="I42" i="49"/>
  <c r="G42" i="49"/>
  <c r="T42" i="49" s="1"/>
  <c r="F42" i="49"/>
  <c r="C42" i="49"/>
  <c r="B42" i="49"/>
  <c r="W40" i="49"/>
  <c r="V40" i="49"/>
  <c r="S40" i="49"/>
  <c r="R40" i="49"/>
  <c r="Q40" i="49"/>
  <c r="P40" i="49"/>
  <c r="N40" i="49"/>
  <c r="L540" i="69" s="1"/>
  <c r="L40" i="49"/>
  <c r="K40" i="49"/>
  <c r="I40" i="49"/>
  <c r="G40" i="49"/>
  <c r="U40" i="49" s="1"/>
  <c r="F40" i="49"/>
  <c r="C40" i="49"/>
  <c r="B40" i="49"/>
  <c r="W39" i="49"/>
  <c r="V39" i="49"/>
  <c r="S39" i="49"/>
  <c r="R39" i="49"/>
  <c r="Q39" i="49"/>
  <c r="P39" i="49"/>
  <c r="N39" i="49"/>
  <c r="L39" i="49"/>
  <c r="K39" i="49"/>
  <c r="I39" i="49"/>
  <c r="G39" i="49"/>
  <c r="F39" i="49"/>
  <c r="C39" i="49"/>
  <c r="B39" i="49"/>
  <c r="W38" i="49"/>
  <c r="V38" i="49"/>
  <c r="S38" i="49"/>
  <c r="R38" i="49"/>
  <c r="Q38" i="49"/>
  <c r="P38" i="49"/>
  <c r="N38" i="49"/>
  <c r="L502" i="69" s="1"/>
  <c r="L38" i="49"/>
  <c r="K38" i="49"/>
  <c r="I38" i="49"/>
  <c r="G38" i="49"/>
  <c r="U38" i="49" s="1"/>
  <c r="F38" i="49"/>
  <c r="C38" i="49"/>
  <c r="B38" i="49"/>
  <c r="W37" i="49"/>
  <c r="V37" i="49"/>
  <c r="S37" i="49"/>
  <c r="R37" i="49"/>
  <c r="Q37" i="49"/>
  <c r="P37" i="49"/>
  <c r="N37" i="49"/>
  <c r="L483" i="69" s="1"/>
  <c r="L37" i="49"/>
  <c r="K37" i="49"/>
  <c r="I37" i="49"/>
  <c r="G37" i="49"/>
  <c r="U37" i="49" s="1"/>
  <c r="F37" i="49"/>
  <c r="C37" i="49"/>
  <c r="B37" i="49"/>
  <c r="W36" i="49"/>
  <c r="V36" i="49"/>
  <c r="S36" i="49"/>
  <c r="R36" i="49"/>
  <c r="Q36" i="49"/>
  <c r="P36" i="49"/>
  <c r="N36" i="49"/>
  <c r="L464" i="69" s="1"/>
  <c r="L36" i="49"/>
  <c r="K36" i="49"/>
  <c r="I36" i="49"/>
  <c r="G36" i="49"/>
  <c r="F36" i="49"/>
  <c r="C36" i="49"/>
  <c r="B36" i="49"/>
  <c r="W35" i="49"/>
  <c r="V35" i="49"/>
  <c r="S35" i="49"/>
  <c r="R35" i="49"/>
  <c r="Q35" i="49"/>
  <c r="P35" i="49"/>
  <c r="N35" i="49"/>
  <c r="L35" i="49"/>
  <c r="K35" i="49"/>
  <c r="I35" i="49"/>
  <c r="G35" i="49"/>
  <c r="F35" i="49"/>
  <c r="C35" i="49"/>
  <c r="B35" i="49"/>
  <c r="W34" i="49"/>
  <c r="V34" i="49"/>
  <c r="S34" i="49"/>
  <c r="R34" i="49"/>
  <c r="Q34" i="49"/>
  <c r="P34" i="49"/>
  <c r="N34" i="49"/>
  <c r="L426" i="69" s="1"/>
  <c r="L34" i="49"/>
  <c r="K34" i="49"/>
  <c r="I34" i="49"/>
  <c r="G34" i="49"/>
  <c r="U34" i="49" s="1"/>
  <c r="F34" i="49"/>
  <c r="C34" i="49"/>
  <c r="B34" i="49"/>
  <c r="W33" i="49"/>
  <c r="V33" i="49"/>
  <c r="S33" i="49"/>
  <c r="R33" i="49"/>
  <c r="Q33" i="49"/>
  <c r="P33" i="49"/>
  <c r="N33" i="49"/>
  <c r="L407" i="69" s="1"/>
  <c r="L33" i="49"/>
  <c r="K33" i="49"/>
  <c r="I33" i="49"/>
  <c r="G33" i="49"/>
  <c r="F33" i="49"/>
  <c r="C33" i="49"/>
  <c r="B33" i="49"/>
  <c r="W32" i="49"/>
  <c r="V32" i="49"/>
  <c r="S32" i="49"/>
  <c r="R32" i="49"/>
  <c r="Q32" i="49"/>
  <c r="P32" i="49"/>
  <c r="N32" i="49"/>
  <c r="L388" i="69" s="1"/>
  <c r="L32" i="49"/>
  <c r="K32" i="49"/>
  <c r="I32" i="49"/>
  <c r="G32" i="49"/>
  <c r="U32" i="49" s="1"/>
  <c r="F32" i="49"/>
  <c r="C32" i="49"/>
  <c r="B32" i="49"/>
  <c r="W31" i="49"/>
  <c r="V31" i="49"/>
  <c r="S31" i="49"/>
  <c r="R31" i="49"/>
  <c r="Q31" i="49"/>
  <c r="P31" i="49"/>
  <c r="N31" i="49"/>
  <c r="L31" i="49"/>
  <c r="K31" i="49"/>
  <c r="I31" i="49"/>
  <c r="G31" i="49"/>
  <c r="F31" i="49"/>
  <c r="C31" i="49"/>
  <c r="B31" i="49"/>
  <c r="W30" i="49"/>
  <c r="V30" i="49"/>
  <c r="S30" i="49"/>
  <c r="R30" i="49"/>
  <c r="Q30" i="49"/>
  <c r="P30" i="49"/>
  <c r="N30" i="49"/>
  <c r="L350" i="69" s="1"/>
  <c r="L30" i="49"/>
  <c r="K30" i="49"/>
  <c r="I30" i="49"/>
  <c r="G30" i="49"/>
  <c r="U30" i="49" s="1"/>
  <c r="F30" i="49"/>
  <c r="C30" i="49"/>
  <c r="B30" i="49"/>
  <c r="W29" i="49"/>
  <c r="V29" i="49"/>
  <c r="S29" i="49"/>
  <c r="R29" i="49"/>
  <c r="Q29" i="49"/>
  <c r="P29" i="49"/>
  <c r="N29" i="49"/>
  <c r="L29" i="49"/>
  <c r="K29" i="49"/>
  <c r="I29" i="49"/>
  <c r="G29" i="49"/>
  <c r="U29" i="49" s="1"/>
  <c r="F29" i="49"/>
  <c r="C29" i="49"/>
  <c r="B29" i="49"/>
  <c r="W28" i="49"/>
  <c r="V28" i="49"/>
  <c r="S28" i="49"/>
  <c r="R28" i="49"/>
  <c r="Q28" i="49"/>
  <c r="P28" i="49"/>
  <c r="N28" i="49"/>
  <c r="L28" i="49"/>
  <c r="K28" i="49"/>
  <c r="I28" i="49"/>
  <c r="G28" i="49"/>
  <c r="U28" i="49" s="1"/>
  <c r="F28" i="49"/>
  <c r="C28" i="49"/>
  <c r="B28" i="49"/>
  <c r="W27" i="49"/>
  <c r="V27" i="49"/>
  <c r="S27" i="49"/>
  <c r="R27" i="49"/>
  <c r="Q27" i="49"/>
  <c r="P27" i="49"/>
  <c r="N27" i="49"/>
  <c r="L27" i="49"/>
  <c r="K27" i="49"/>
  <c r="I27" i="49"/>
  <c r="G27" i="49"/>
  <c r="F27" i="49"/>
  <c r="C27" i="49"/>
  <c r="B27" i="49"/>
  <c r="W26" i="49"/>
  <c r="V26" i="49"/>
  <c r="S26" i="49"/>
  <c r="R26" i="49"/>
  <c r="Q26" i="49"/>
  <c r="P26" i="49"/>
  <c r="N26" i="49"/>
  <c r="L274" i="69" s="1"/>
  <c r="L26" i="49"/>
  <c r="K26" i="49"/>
  <c r="I26" i="49"/>
  <c r="G26" i="49"/>
  <c r="U26" i="49" s="1"/>
  <c r="F26" i="49"/>
  <c r="C26" i="49"/>
  <c r="B26" i="49"/>
  <c r="W24" i="49"/>
  <c r="V24" i="49"/>
  <c r="S24" i="49"/>
  <c r="R24" i="49"/>
  <c r="Q24" i="49"/>
  <c r="P24" i="49"/>
  <c r="N24" i="49"/>
  <c r="L254" i="69" s="1"/>
  <c r="L24" i="49"/>
  <c r="K24" i="49"/>
  <c r="I24" i="49"/>
  <c r="G24" i="49"/>
  <c r="F24" i="49"/>
  <c r="C24" i="49"/>
  <c r="B24" i="49"/>
  <c r="W23" i="49"/>
  <c r="V23" i="49"/>
  <c r="S23" i="49"/>
  <c r="R23" i="49"/>
  <c r="Q23" i="49"/>
  <c r="P23" i="49"/>
  <c r="N23" i="49"/>
  <c r="L235" i="69" s="1"/>
  <c r="L23" i="49"/>
  <c r="K23" i="49"/>
  <c r="I23" i="49"/>
  <c r="G23" i="49"/>
  <c r="F23" i="49"/>
  <c r="C23" i="49"/>
  <c r="B23" i="49"/>
  <c r="W22" i="49"/>
  <c r="V22" i="49"/>
  <c r="S22" i="49"/>
  <c r="R22" i="49"/>
  <c r="Q22" i="49"/>
  <c r="P22" i="49"/>
  <c r="N22" i="49"/>
  <c r="L216" i="69" s="1"/>
  <c r="L22" i="49"/>
  <c r="K22" i="49"/>
  <c r="I22" i="49"/>
  <c r="G22" i="49"/>
  <c r="F22" i="49"/>
  <c r="C22" i="49"/>
  <c r="B22" i="49"/>
  <c r="W21" i="49"/>
  <c r="V21" i="49"/>
  <c r="S21" i="49"/>
  <c r="R21" i="49"/>
  <c r="Q21" i="49"/>
  <c r="P21" i="49"/>
  <c r="N21" i="49"/>
  <c r="L197" i="69" s="1"/>
  <c r="L21" i="49"/>
  <c r="K21" i="49"/>
  <c r="I21" i="49"/>
  <c r="G21" i="49"/>
  <c r="F21" i="49"/>
  <c r="C21" i="49"/>
  <c r="B21" i="49"/>
  <c r="W20" i="49"/>
  <c r="V20" i="49"/>
  <c r="S20" i="49"/>
  <c r="R20" i="49"/>
  <c r="Q20" i="49"/>
  <c r="P20" i="49"/>
  <c r="N20" i="49"/>
  <c r="L178" i="69" s="1"/>
  <c r="L20" i="49"/>
  <c r="K20" i="49"/>
  <c r="I20" i="49"/>
  <c r="G20" i="49"/>
  <c r="F20" i="49"/>
  <c r="C20" i="49"/>
  <c r="B20" i="49"/>
  <c r="W19" i="49"/>
  <c r="V19" i="49"/>
  <c r="S19" i="49"/>
  <c r="R19" i="49"/>
  <c r="Q19" i="49"/>
  <c r="P19" i="49"/>
  <c r="N19" i="49"/>
  <c r="L159" i="69" s="1"/>
  <c r="L19" i="49"/>
  <c r="K19" i="49"/>
  <c r="I19" i="49"/>
  <c r="G19" i="49"/>
  <c r="F19" i="49"/>
  <c r="C19" i="49"/>
  <c r="B19" i="49"/>
  <c r="W18" i="49"/>
  <c r="V18" i="49"/>
  <c r="S18" i="49"/>
  <c r="R18" i="49"/>
  <c r="Q18" i="49"/>
  <c r="P18" i="49"/>
  <c r="N18" i="49"/>
  <c r="L140" i="69" s="1"/>
  <c r="L18" i="49"/>
  <c r="K18" i="49"/>
  <c r="I18" i="49"/>
  <c r="G18" i="49"/>
  <c r="F18" i="49"/>
  <c r="C18" i="49"/>
  <c r="B18" i="49"/>
  <c r="W17" i="49"/>
  <c r="V17" i="49"/>
  <c r="S17" i="49"/>
  <c r="R17" i="49"/>
  <c r="Q17" i="49"/>
  <c r="P17" i="49"/>
  <c r="N17" i="49"/>
  <c r="L121" i="69" s="1"/>
  <c r="L17" i="49"/>
  <c r="K17" i="49"/>
  <c r="I17" i="49"/>
  <c r="G17" i="49"/>
  <c r="F17" i="49"/>
  <c r="C17" i="49"/>
  <c r="B17" i="49"/>
  <c r="W16" i="49"/>
  <c r="V16" i="49"/>
  <c r="S16" i="49"/>
  <c r="R16" i="49"/>
  <c r="Q16" i="49"/>
  <c r="P16" i="49"/>
  <c r="N16" i="49"/>
  <c r="L102" i="69" s="1"/>
  <c r="L16" i="49"/>
  <c r="K16" i="49"/>
  <c r="I16" i="49"/>
  <c r="G16" i="49"/>
  <c r="F16" i="49"/>
  <c r="C16" i="49"/>
  <c r="B16" i="49"/>
  <c r="W15" i="49"/>
  <c r="V15" i="49"/>
  <c r="S15" i="49"/>
  <c r="R15" i="49"/>
  <c r="Q15" i="49"/>
  <c r="P15" i="49"/>
  <c r="N15" i="49"/>
  <c r="L86" i="69" s="1"/>
  <c r="L15" i="49"/>
  <c r="K15" i="49"/>
  <c r="I15" i="49"/>
  <c r="G15" i="49"/>
  <c r="F15" i="49"/>
  <c r="C15" i="49"/>
  <c r="B15" i="49"/>
  <c r="W14" i="49"/>
  <c r="V14" i="49"/>
  <c r="S14" i="49"/>
  <c r="R14" i="49"/>
  <c r="Q14" i="49"/>
  <c r="P14" i="49"/>
  <c r="N14" i="49"/>
  <c r="L71" i="69" s="1"/>
  <c r="L14" i="49"/>
  <c r="K14" i="49"/>
  <c r="I14" i="49"/>
  <c r="G14" i="49"/>
  <c r="F14" i="49"/>
  <c r="C14" i="49"/>
  <c r="B14" i="49"/>
  <c r="W13" i="49"/>
  <c r="V13" i="49"/>
  <c r="S13" i="49"/>
  <c r="R13" i="49"/>
  <c r="Q13" i="49"/>
  <c r="P13" i="49"/>
  <c r="N13" i="49"/>
  <c r="L56" i="69" s="1"/>
  <c r="L13" i="49"/>
  <c r="K13" i="49"/>
  <c r="I13" i="49"/>
  <c r="G13" i="49"/>
  <c r="F13" i="49"/>
  <c r="C13" i="49"/>
  <c r="B13" i="49"/>
  <c r="W12" i="49"/>
  <c r="V12" i="49"/>
  <c r="S12" i="49"/>
  <c r="R12" i="49"/>
  <c r="Q12" i="49"/>
  <c r="P12" i="49"/>
  <c r="N12" i="49"/>
  <c r="L41" i="69" s="1"/>
  <c r="L12" i="49"/>
  <c r="K12" i="49"/>
  <c r="I12" i="49"/>
  <c r="G12" i="49"/>
  <c r="F12" i="49"/>
  <c r="C12" i="49"/>
  <c r="B12" i="49"/>
  <c r="W11" i="49"/>
  <c r="V11" i="49"/>
  <c r="S11" i="49"/>
  <c r="R11" i="49"/>
  <c r="Q11" i="49"/>
  <c r="P11" i="49"/>
  <c r="N11" i="49"/>
  <c r="L26" i="69" s="1"/>
  <c r="L11" i="49"/>
  <c r="K11" i="49"/>
  <c r="I11" i="49"/>
  <c r="G11" i="49"/>
  <c r="F11" i="49"/>
  <c r="C11" i="49"/>
  <c r="B11" i="49"/>
  <c r="W10" i="49"/>
  <c r="V10" i="49"/>
  <c r="S10" i="49"/>
  <c r="R10" i="49"/>
  <c r="Q10" i="49"/>
  <c r="P10" i="49"/>
  <c r="N10" i="49"/>
  <c r="L11" i="69" s="1"/>
  <c r="L10" i="49"/>
  <c r="K10" i="49"/>
  <c r="I10" i="49"/>
  <c r="G10" i="49"/>
  <c r="F10" i="49"/>
  <c r="C10" i="49"/>
  <c r="B10" i="49"/>
  <c r="I4" i="49"/>
  <c r="Q2" i="49"/>
  <c r="I157" i="71"/>
  <c r="G787" i="71"/>
  <c r="X787" i="71" s="1"/>
  <c r="E787" i="71"/>
  <c r="C787" i="71"/>
  <c r="B787" i="71"/>
  <c r="G786" i="71"/>
  <c r="Y786" i="71" s="1"/>
  <c r="E786" i="71"/>
  <c r="C786" i="71"/>
  <c r="B786" i="71"/>
  <c r="G785" i="71"/>
  <c r="X785" i="71" s="1"/>
  <c r="E785" i="71"/>
  <c r="C785" i="71"/>
  <c r="B785" i="71"/>
  <c r="G784" i="71"/>
  <c r="Y784" i="71" s="1"/>
  <c r="E784" i="71"/>
  <c r="C784" i="71"/>
  <c r="B784" i="71"/>
  <c r="G783" i="71"/>
  <c r="X783" i="71" s="1"/>
  <c r="E783" i="71"/>
  <c r="C783" i="71"/>
  <c r="B783" i="71"/>
  <c r="G782" i="71"/>
  <c r="Y782" i="71" s="1"/>
  <c r="E782" i="71"/>
  <c r="C782" i="71"/>
  <c r="B782" i="71"/>
  <c r="G781" i="71"/>
  <c r="E781" i="71"/>
  <c r="C781" i="71"/>
  <c r="B781" i="71"/>
  <c r="G780" i="71"/>
  <c r="E780" i="71"/>
  <c r="C780" i="71"/>
  <c r="B780" i="71"/>
  <c r="G779" i="71"/>
  <c r="E779" i="71"/>
  <c r="C779" i="71"/>
  <c r="B779" i="71"/>
  <c r="G778" i="71"/>
  <c r="W778" i="71" s="1"/>
  <c r="E778" i="71"/>
  <c r="C778" i="71"/>
  <c r="B778" i="71"/>
  <c r="H777" i="71"/>
  <c r="G777" i="71"/>
  <c r="E777" i="71"/>
  <c r="C777" i="71"/>
  <c r="B777" i="71"/>
  <c r="G776" i="71"/>
  <c r="W776" i="71" s="1"/>
  <c r="E776" i="71"/>
  <c r="C776" i="71"/>
  <c r="B776" i="71"/>
  <c r="G775" i="71"/>
  <c r="E775" i="71"/>
  <c r="C775" i="71"/>
  <c r="B775" i="71"/>
  <c r="G774" i="71"/>
  <c r="W774" i="71" s="1"/>
  <c r="E774" i="71"/>
  <c r="C774" i="71"/>
  <c r="B774" i="71"/>
  <c r="G773" i="71"/>
  <c r="E773" i="71"/>
  <c r="C773" i="71"/>
  <c r="B773" i="71"/>
  <c r="G764" i="71"/>
  <c r="Y764" i="71" s="1"/>
  <c r="C764" i="71"/>
  <c r="B764" i="71"/>
  <c r="G763" i="71"/>
  <c r="E763" i="71"/>
  <c r="C763" i="71"/>
  <c r="B763" i="71"/>
  <c r="G762" i="71"/>
  <c r="E762" i="71"/>
  <c r="E764" i="71" s="1"/>
  <c r="C762" i="71"/>
  <c r="B762" i="71"/>
  <c r="G761" i="71"/>
  <c r="W761" i="71" s="1"/>
  <c r="E761" i="71"/>
  <c r="C761" i="71"/>
  <c r="B761" i="71"/>
  <c r="G760" i="71"/>
  <c r="E760" i="71"/>
  <c r="C760" i="71"/>
  <c r="B760" i="71"/>
  <c r="G759" i="71"/>
  <c r="W759" i="71" s="1"/>
  <c r="E759" i="71"/>
  <c r="C759" i="71"/>
  <c r="B759" i="71"/>
  <c r="G758" i="71"/>
  <c r="T758" i="71" s="1"/>
  <c r="E758" i="71"/>
  <c r="C758" i="71"/>
  <c r="B758" i="71"/>
  <c r="G757" i="71"/>
  <c r="P757" i="71" s="1"/>
  <c r="E757" i="71"/>
  <c r="C757" i="71"/>
  <c r="B757" i="71"/>
  <c r="G756" i="71"/>
  <c r="E756" i="71"/>
  <c r="C756" i="71"/>
  <c r="B756" i="71"/>
  <c r="G755" i="71"/>
  <c r="W755" i="71" s="1"/>
  <c r="E755" i="71"/>
  <c r="C755" i="71"/>
  <c r="B755" i="71"/>
  <c r="H754" i="71"/>
  <c r="G754" i="71"/>
  <c r="P754" i="71" s="1"/>
  <c r="E754" i="71"/>
  <c r="C754" i="71"/>
  <c r="B754" i="71"/>
  <c r="G753" i="71"/>
  <c r="E753" i="71"/>
  <c r="C753" i="71"/>
  <c r="B753" i="71"/>
  <c r="G752" i="71"/>
  <c r="N752" i="71" s="1"/>
  <c r="E752" i="71"/>
  <c r="C752" i="71"/>
  <c r="B752" i="71"/>
  <c r="G751" i="71"/>
  <c r="W751" i="71" s="1"/>
  <c r="E751" i="71"/>
  <c r="C751" i="71"/>
  <c r="B751" i="71"/>
  <c r="G750" i="71"/>
  <c r="E750" i="71"/>
  <c r="C750" i="71"/>
  <c r="B750" i="71"/>
  <c r="G741" i="71"/>
  <c r="O741" i="71" s="1"/>
  <c r="E741" i="71"/>
  <c r="C741" i="71"/>
  <c r="B741" i="71"/>
  <c r="G740" i="71"/>
  <c r="X740" i="71" s="1"/>
  <c r="E740" i="71"/>
  <c r="C740" i="71"/>
  <c r="B740" i="71"/>
  <c r="G739" i="71"/>
  <c r="E739" i="71"/>
  <c r="C739" i="71"/>
  <c r="B739" i="71"/>
  <c r="G738" i="71"/>
  <c r="X738" i="71" s="1"/>
  <c r="E738" i="71"/>
  <c r="C738" i="71"/>
  <c r="B738" i="71"/>
  <c r="G737" i="71"/>
  <c r="W737" i="71" s="1"/>
  <c r="E737" i="71"/>
  <c r="C737" i="71"/>
  <c r="B737" i="71"/>
  <c r="G736" i="71"/>
  <c r="X736" i="71" s="1"/>
  <c r="E736" i="71"/>
  <c r="C736" i="71"/>
  <c r="B736" i="71"/>
  <c r="G735" i="71"/>
  <c r="W735" i="71" s="1"/>
  <c r="E735" i="71"/>
  <c r="C735" i="71"/>
  <c r="B735" i="71"/>
  <c r="G734" i="71"/>
  <c r="X734" i="71" s="1"/>
  <c r="E734" i="71"/>
  <c r="C734" i="71"/>
  <c r="B734" i="71"/>
  <c r="G733" i="71"/>
  <c r="W733" i="71" s="1"/>
  <c r="E733" i="71"/>
  <c r="C733" i="71"/>
  <c r="B733" i="71"/>
  <c r="G732" i="71"/>
  <c r="X732" i="71" s="1"/>
  <c r="E732" i="71"/>
  <c r="C732" i="71"/>
  <c r="B732" i="71"/>
  <c r="H731" i="71"/>
  <c r="G731" i="71"/>
  <c r="Y731" i="71" s="1"/>
  <c r="E731" i="71"/>
  <c r="C731" i="71"/>
  <c r="B731" i="71"/>
  <c r="G730" i="71"/>
  <c r="E730" i="71"/>
  <c r="C730" i="71"/>
  <c r="B730" i="71"/>
  <c r="G729" i="71"/>
  <c r="E729" i="71"/>
  <c r="C729" i="71"/>
  <c r="B729" i="71"/>
  <c r="G728" i="71"/>
  <c r="E728" i="71"/>
  <c r="C728" i="71"/>
  <c r="B728" i="71"/>
  <c r="G727" i="71"/>
  <c r="Y727" i="71" s="1"/>
  <c r="E727" i="71"/>
  <c r="C727" i="71"/>
  <c r="B727" i="71"/>
  <c r="G718" i="71"/>
  <c r="X718" i="71" s="1"/>
  <c r="C718" i="71"/>
  <c r="B718" i="71"/>
  <c r="G717" i="71"/>
  <c r="K717" i="71" s="1"/>
  <c r="C717" i="71"/>
  <c r="B717" i="71"/>
  <c r="G716" i="71"/>
  <c r="C716" i="71"/>
  <c r="B716" i="71"/>
  <c r="G715" i="71"/>
  <c r="T715" i="71" s="1"/>
  <c r="C715" i="71"/>
  <c r="B715" i="71"/>
  <c r="G714" i="71"/>
  <c r="C714" i="71"/>
  <c r="B714" i="71"/>
  <c r="G713" i="71"/>
  <c r="H713" i="71" s="1"/>
  <c r="C713" i="71"/>
  <c r="B713" i="71"/>
  <c r="G712" i="71"/>
  <c r="C712" i="71"/>
  <c r="B712" i="71"/>
  <c r="G711" i="71"/>
  <c r="W711" i="71" s="1"/>
  <c r="C711" i="71"/>
  <c r="B711" i="71"/>
  <c r="G710" i="71"/>
  <c r="C710" i="71"/>
  <c r="B710" i="71"/>
  <c r="G709" i="71"/>
  <c r="C709" i="71"/>
  <c r="B709" i="71"/>
  <c r="H708" i="71"/>
  <c r="G708" i="71"/>
  <c r="S708" i="71" s="1"/>
  <c r="C708" i="71"/>
  <c r="B708" i="71"/>
  <c r="G707" i="71"/>
  <c r="P707" i="71" s="1"/>
  <c r="C707" i="71"/>
  <c r="B707" i="71"/>
  <c r="G706" i="71"/>
  <c r="X706" i="71" s="1"/>
  <c r="C706" i="71"/>
  <c r="B706" i="71"/>
  <c r="G705" i="71"/>
  <c r="P705" i="71" s="1"/>
  <c r="C705" i="71"/>
  <c r="B705" i="71"/>
  <c r="G704" i="71"/>
  <c r="W704" i="71" s="1"/>
  <c r="E704" i="71"/>
  <c r="C704" i="71"/>
  <c r="B704" i="71"/>
  <c r="G695" i="71"/>
  <c r="X695" i="71" s="1"/>
  <c r="C695" i="71"/>
  <c r="B695" i="71"/>
  <c r="G694" i="71"/>
  <c r="C694" i="71"/>
  <c r="B694" i="71"/>
  <c r="G693" i="71"/>
  <c r="W693" i="71" s="1"/>
  <c r="C693" i="71"/>
  <c r="B693" i="71"/>
  <c r="G692" i="71"/>
  <c r="P692" i="71" s="1"/>
  <c r="C692" i="71"/>
  <c r="B692" i="71"/>
  <c r="G691" i="71"/>
  <c r="X691" i="71" s="1"/>
  <c r="C691" i="71"/>
  <c r="B691" i="71"/>
  <c r="G690" i="71"/>
  <c r="K690" i="71" s="1"/>
  <c r="C690" i="71"/>
  <c r="B690" i="71"/>
  <c r="G689" i="71"/>
  <c r="W689" i="71" s="1"/>
  <c r="C689" i="71"/>
  <c r="B689" i="71"/>
  <c r="G688" i="71"/>
  <c r="T688" i="71" s="1"/>
  <c r="C688" i="71"/>
  <c r="B688" i="71"/>
  <c r="G687" i="71"/>
  <c r="X687" i="71" s="1"/>
  <c r="C687" i="71"/>
  <c r="B687" i="71"/>
  <c r="G686" i="71"/>
  <c r="P686" i="71" s="1"/>
  <c r="C686" i="71"/>
  <c r="B686" i="71"/>
  <c r="H685" i="71"/>
  <c r="G685" i="71"/>
  <c r="Y685" i="71" s="1"/>
  <c r="C685" i="71"/>
  <c r="B685" i="71"/>
  <c r="G684" i="71"/>
  <c r="W684" i="71" s="1"/>
  <c r="C684" i="71"/>
  <c r="B684" i="71"/>
  <c r="G683" i="71"/>
  <c r="X683" i="71" s="1"/>
  <c r="C683" i="71"/>
  <c r="B683" i="71"/>
  <c r="G682" i="71"/>
  <c r="Y682" i="71" s="1"/>
  <c r="C682" i="71"/>
  <c r="B682" i="71"/>
  <c r="G681" i="71"/>
  <c r="W681" i="71" s="1"/>
  <c r="E681" i="71"/>
  <c r="C681" i="71"/>
  <c r="B681" i="71"/>
  <c r="G672" i="71"/>
  <c r="X672" i="71" s="1"/>
  <c r="E672" i="71"/>
  <c r="C672" i="71"/>
  <c r="B672" i="71"/>
  <c r="G671" i="71"/>
  <c r="S671" i="71" s="1"/>
  <c r="E671" i="71"/>
  <c r="C671" i="71"/>
  <c r="B671" i="71"/>
  <c r="G670" i="71"/>
  <c r="X670" i="71" s="1"/>
  <c r="E670" i="71"/>
  <c r="C670" i="71"/>
  <c r="B670" i="71"/>
  <c r="G669" i="71"/>
  <c r="S669" i="71" s="1"/>
  <c r="E669" i="71"/>
  <c r="C669" i="71"/>
  <c r="B669" i="71"/>
  <c r="G668" i="71"/>
  <c r="X668" i="71" s="1"/>
  <c r="E668" i="71"/>
  <c r="C668" i="71"/>
  <c r="B668" i="71"/>
  <c r="G667" i="71"/>
  <c r="S667" i="71" s="1"/>
  <c r="E667" i="71"/>
  <c r="C667" i="71"/>
  <c r="B667" i="71"/>
  <c r="G666" i="71"/>
  <c r="X666" i="71" s="1"/>
  <c r="E666" i="71"/>
  <c r="C666" i="71"/>
  <c r="B666" i="71"/>
  <c r="G665" i="71"/>
  <c r="E665" i="71"/>
  <c r="C665" i="71"/>
  <c r="B665" i="71"/>
  <c r="G664" i="71"/>
  <c r="X664" i="71" s="1"/>
  <c r="E664" i="71"/>
  <c r="C664" i="71"/>
  <c r="B664" i="71"/>
  <c r="G663" i="71"/>
  <c r="S663" i="71" s="1"/>
  <c r="E663" i="71"/>
  <c r="C663" i="71"/>
  <c r="B663" i="71"/>
  <c r="H662" i="71"/>
  <c r="G662" i="71"/>
  <c r="X662" i="71" s="1"/>
  <c r="E662" i="71"/>
  <c r="C662" i="71"/>
  <c r="B662" i="71"/>
  <c r="G661" i="71"/>
  <c r="O661" i="71" s="1"/>
  <c r="E661" i="71"/>
  <c r="C661" i="71"/>
  <c r="B661" i="71"/>
  <c r="G660" i="71"/>
  <c r="X660" i="71" s="1"/>
  <c r="E660" i="71"/>
  <c r="C660" i="71"/>
  <c r="B660" i="71"/>
  <c r="G659" i="71"/>
  <c r="W659" i="71" s="1"/>
  <c r="E659" i="71"/>
  <c r="C659" i="71"/>
  <c r="B659" i="71"/>
  <c r="G658" i="71"/>
  <c r="X658" i="71" s="1"/>
  <c r="E658" i="71"/>
  <c r="C658" i="71"/>
  <c r="B658" i="71"/>
  <c r="G649" i="71"/>
  <c r="Y649" i="71" s="1"/>
  <c r="E649" i="71"/>
  <c r="C649" i="71"/>
  <c r="B649" i="71"/>
  <c r="G648" i="71"/>
  <c r="X648" i="71" s="1"/>
  <c r="E648" i="71"/>
  <c r="C648" i="71"/>
  <c r="B648" i="71"/>
  <c r="G647" i="71"/>
  <c r="E647" i="71"/>
  <c r="C647" i="71"/>
  <c r="B647" i="71"/>
  <c r="G646" i="71"/>
  <c r="X646" i="71" s="1"/>
  <c r="E646" i="71"/>
  <c r="C646" i="71"/>
  <c r="B646" i="71"/>
  <c r="G645" i="71"/>
  <c r="E645" i="71"/>
  <c r="C645" i="71"/>
  <c r="B645" i="71"/>
  <c r="G644" i="71"/>
  <c r="X644" i="71" s="1"/>
  <c r="E644" i="71"/>
  <c r="C644" i="71"/>
  <c r="B644" i="71"/>
  <c r="G643" i="71"/>
  <c r="E643" i="71"/>
  <c r="C643" i="71"/>
  <c r="B643" i="71"/>
  <c r="G642" i="71"/>
  <c r="X642" i="71" s="1"/>
  <c r="E642" i="71"/>
  <c r="C642" i="71"/>
  <c r="B642" i="71"/>
  <c r="G641" i="71"/>
  <c r="E641" i="71"/>
  <c r="C641" i="71"/>
  <c r="B641" i="71"/>
  <c r="G640" i="71"/>
  <c r="X640" i="71" s="1"/>
  <c r="E640" i="71"/>
  <c r="C640" i="71"/>
  <c r="B640" i="71"/>
  <c r="H639" i="71"/>
  <c r="G639" i="71"/>
  <c r="J639" i="71" s="1"/>
  <c r="E639" i="71"/>
  <c r="C639" i="71"/>
  <c r="B639" i="71"/>
  <c r="G638" i="71"/>
  <c r="X638" i="71" s="1"/>
  <c r="E638" i="71"/>
  <c r="C638" i="71"/>
  <c r="B638" i="71"/>
  <c r="G637" i="71"/>
  <c r="W637" i="71" s="1"/>
  <c r="E637" i="71"/>
  <c r="C637" i="71"/>
  <c r="B637" i="71"/>
  <c r="G636" i="71"/>
  <c r="X636" i="71" s="1"/>
  <c r="E636" i="71"/>
  <c r="C636" i="71"/>
  <c r="B636" i="71"/>
  <c r="G635" i="71"/>
  <c r="W635" i="71" s="1"/>
  <c r="E635" i="71"/>
  <c r="C635" i="71"/>
  <c r="B635" i="71"/>
  <c r="G626" i="71"/>
  <c r="X626" i="71" s="1"/>
  <c r="E626" i="71"/>
  <c r="C626" i="71"/>
  <c r="B626" i="71"/>
  <c r="G625" i="71"/>
  <c r="E625" i="71"/>
  <c r="C625" i="71"/>
  <c r="B625" i="71"/>
  <c r="G624" i="71"/>
  <c r="X624" i="71" s="1"/>
  <c r="E624" i="71"/>
  <c r="C624" i="71"/>
  <c r="B624" i="71"/>
  <c r="G623" i="71"/>
  <c r="E623" i="71"/>
  <c r="C623" i="71"/>
  <c r="B623" i="71"/>
  <c r="G622" i="71"/>
  <c r="X622" i="71" s="1"/>
  <c r="E622" i="71"/>
  <c r="C622" i="71"/>
  <c r="B622" i="71"/>
  <c r="G621" i="71"/>
  <c r="O621" i="71" s="1"/>
  <c r="E621" i="71"/>
  <c r="C621" i="71"/>
  <c r="B621" i="71"/>
  <c r="G620" i="71"/>
  <c r="E620" i="71"/>
  <c r="C620" i="71"/>
  <c r="B620" i="71"/>
  <c r="G619" i="71"/>
  <c r="E619" i="71"/>
  <c r="C619" i="71"/>
  <c r="B619" i="71"/>
  <c r="G618" i="71"/>
  <c r="E618" i="71"/>
  <c r="C618" i="71"/>
  <c r="B618" i="71"/>
  <c r="G617" i="71"/>
  <c r="E617" i="71"/>
  <c r="C617" i="71"/>
  <c r="B617" i="71"/>
  <c r="H616" i="71"/>
  <c r="G616" i="71"/>
  <c r="E616" i="71"/>
  <c r="C616" i="71"/>
  <c r="B616" i="71"/>
  <c r="G615" i="71"/>
  <c r="W615" i="71" s="1"/>
  <c r="E615" i="71"/>
  <c r="C615" i="71"/>
  <c r="B615" i="71"/>
  <c r="G614" i="71"/>
  <c r="E614" i="71"/>
  <c r="C614" i="71"/>
  <c r="B614" i="71"/>
  <c r="G613" i="71"/>
  <c r="W613" i="71" s="1"/>
  <c r="E613" i="71"/>
  <c r="C613" i="71"/>
  <c r="B613" i="71"/>
  <c r="G612" i="71"/>
  <c r="X612" i="71" s="1"/>
  <c r="E612" i="71"/>
  <c r="C612" i="71"/>
  <c r="B612" i="71"/>
  <c r="G603" i="71"/>
  <c r="Y603" i="71" s="1"/>
  <c r="E603" i="71"/>
  <c r="C603" i="71"/>
  <c r="B603" i="71"/>
  <c r="G602" i="71"/>
  <c r="X602" i="71" s="1"/>
  <c r="E602" i="71"/>
  <c r="C602" i="71"/>
  <c r="B602" i="71"/>
  <c r="G601" i="71"/>
  <c r="E601" i="71"/>
  <c r="C601" i="71"/>
  <c r="B601" i="71"/>
  <c r="G600" i="71"/>
  <c r="E600" i="71"/>
  <c r="C600" i="71"/>
  <c r="B600" i="71"/>
  <c r="G599" i="71"/>
  <c r="E599" i="71"/>
  <c r="C599" i="71"/>
  <c r="B599" i="71"/>
  <c r="G598" i="71"/>
  <c r="E598" i="71"/>
  <c r="C598" i="71"/>
  <c r="B598" i="71"/>
  <c r="G597" i="71"/>
  <c r="E597" i="71"/>
  <c r="C597" i="71"/>
  <c r="B597" i="71"/>
  <c r="G596" i="71"/>
  <c r="X596" i="71" s="1"/>
  <c r="E596" i="71"/>
  <c r="C596" i="71"/>
  <c r="B596" i="71"/>
  <c r="G595" i="71"/>
  <c r="E595" i="71"/>
  <c r="C595" i="71"/>
  <c r="B595" i="71"/>
  <c r="G594" i="71"/>
  <c r="E594" i="71"/>
  <c r="C594" i="71"/>
  <c r="B594" i="71"/>
  <c r="H593" i="71"/>
  <c r="G593" i="71"/>
  <c r="J593" i="71" s="1"/>
  <c r="E593" i="71"/>
  <c r="C593" i="71"/>
  <c r="B593" i="71"/>
  <c r="G592" i="71"/>
  <c r="X592" i="71" s="1"/>
  <c r="E592" i="71"/>
  <c r="C592" i="71"/>
  <c r="B592" i="71"/>
  <c r="G591" i="71"/>
  <c r="W591" i="71" s="1"/>
  <c r="E591" i="71"/>
  <c r="C591" i="71"/>
  <c r="B591" i="71"/>
  <c r="G590" i="71"/>
  <c r="X590" i="71" s="1"/>
  <c r="E590" i="71"/>
  <c r="C590" i="71"/>
  <c r="B590" i="71"/>
  <c r="G589" i="71"/>
  <c r="W589" i="71" s="1"/>
  <c r="E589" i="71"/>
  <c r="C589" i="71"/>
  <c r="B589" i="71"/>
  <c r="G580" i="71"/>
  <c r="X580" i="71" s="1"/>
  <c r="E580" i="71"/>
  <c r="C580" i="71"/>
  <c r="B580" i="71"/>
  <c r="G579" i="71"/>
  <c r="E579" i="71"/>
  <c r="C579" i="71"/>
  <c r="B579" i="71"/>
  <c r="G578" i="71"/>
  <c r="X578" i="71" s="1"/>
  <c r="E578" i="71"/>
  <c r="C578" i="71"/>
  <c r="B578" i="71"/>
  <c r="G577" i="71"/>
  <c r="Y577" i="71" s="1"/>
  <c r="E577" i="71"/>
  <c r="C577" i="71"/>
  <c r="B577" i="71"/>
  <c r="G576" i="71"/>
  <c r="X576" i="71" s="1"/>
  <c r="E576" i="71"/>
  <c r="C576" i="71"/>
  <c r="B576" i="71"/>
  <c r="G575" i="71"/>
  <c r="E575" i="71"/>
  <c r="C575" i="71"/>
  <c r="B575" i="71"/>
  <c r="G574" i="71"/>
  <c r="X574" i="71" s="1"/>
  <c r="E574" i="71"/>
  <c r="C574" i="71"/>
  <c r="B574" i="71"/>
  <c r="G573" i="71"/>
  <c r="E573" i="71"/>
  <c r="C573" i="71"/>
  <c r="B573" i="71"/>
  <c r="G572" i="71"/>
  <c r="E572" i="71"/>
  <c r="C572" i="71"/>
  <c r="B572" i="71"/>
  <c r="G571" i="71"/>
  <c r="E571" i="71"/>
  <c r="C571" i="71"/>
  <c r="B571" i="71"/>
  <c r="H570" i="71"/>
  <c r="G570" i="71"/>
  <c r="E570" i="71"/>
  <c r="C570" i="71"/>
  <c r="B570" i="71"/>
  <c r="G569" i="71"/>
  <c r="W569" i="71" s="1"/>
  <c r="E569" i="71"/>
  <c r="C569" i="71"/>
  <c r="B569" i="71"/>
  <c r="G568" i="71"/>
  <c r="E568" i="71"/>
  <c r="C568" i="71"/>
  <c r="B568" i="71"/>
  <c r="G567" i="71"/>
  <c r="W567" i="71" s="1"/>
  <c r="E567" i="71"/>
  <c r="C567" i="71"/>
  <c r="B567" i="71"/>
  <c r="G566" i="71"/>
  <c r="X566" i="71" s="1"/>
  <c r="E566" i="71"/>
  <c r="C566" i="71"/>
  <c r="B566" i="71"/>
  <c r="G557" i="71"/>
  <c r="Y557" i="71" s="1"/>
  <c r="E557" i="71"/>
  <c r="C557" i="71"/>
  <c r="B557" i="71"/>
  <c r="G556" i="71"/>
  <c r="X556" i="71" s="1"/>
  <c r="E556" i="71"/>
  <c r="C556" i="71"/>
  <c r="B556" i="71"/>
  <c r="G555" i="71"/>
  <c r="E555" i="71"/>
  <c r="C555" i="71"/>
  <c r="B555" i="71"/>
  <c r="G554" i="71"/>
  <c r="X554" i="71" s="1"/>
  <c r="E554" i="71"/>
  <c r="C554" i="71"/>
  <c r="B554" i="71"/>
  <c r="G553" i="71"/>
  <c r="E553" i="71"/>
  <c r="C553" i="71"/>
  <c r="B553" i="71"/>
  <c r="G552" i="71"/>
  <c r="E552" i="71"/>
  <c r="C552" i="71"/>
  <c r="B552" i="71"/>
  <c r="G551" i="71"/>
  <c r="E551" i="71"/>
  <c r="C551" i="71"/>
  <c r="B551" i="71"/>
  <c r="G550" i="71"/>
  <c r="E550" i="71"/>
  <c r="C550" i="71"/>
  <c r="B550" i="71"/>
  <c r="G549" i="71"/>
  <c r="E549" i="71"/>
  <c r="C549" i="71"/>
  <c r="B549" i="71"/>
  <c r="G548" i="71"/>
  <c r="E548" i="71"/>
  <c r="C548" i="71"/>
  <c r="B548" i="71"/>
  <c r="H547" i="71"/>
  <c r="G547" i="71"/>
  <c r="E547" i="71"/>
  <c r="C547" i="71"/>
  <c r="B547" i="71"/>
  <c r="G546" i="71"/>
  <c r="E546" i="71"/>
  <c r="C546" i="71"/>
  <c r="B546" i="71"/>
  <c r="G545" i="71"/>
  <c r="W545" i="71" s="1"/>
  <c r="E545" i="71"/>
  <c r="C545" i="71"/>
  <c r="B545" i="71"/>
  <c r="G544" i="71"/>
  <c r="E544" i="71"/>
  <c r="C544" i="71"/>
  <c r="B544" i="71"/>
  <c r="G543" i="71"/>
  <c r="E543" i="71"/>
  <c r="C543" i="71"/>
  <c r="B543" i="71"/>
  <c r="G534" i="71"/>
  <c r="X534" i="71" s="1"/>
  <c r="E534" i="71"/>
  <c r="C534" i="71"/>
  <c r="B534" i="71"/>
  <c r="G533" i="71"/>
  <c r="E533" i="71"/>
  <c r="C533" i="71"/>
  <c r="B533" i="71"/>
  <c r="G532" i="71"/>
  <c r="X532" i="71" s="1"/>
  <c r="E532" i="71"/>
  <c r="C532" i="71"/>
  <c r="B532" i="71"/>
  <c r="G531" i="71"/>
  <c r="E531" i="71"/>
  <c r="C531" i="71"/>
  <c r="B531" i="71"/>
  <c r="G530" i="71"/>
  <c r="X530" i="71" s="1"/>
  <c r="E530" i="71"/>
  <c r="C530" i="71"/>
  <c r="B530" i="71"/>
  <c r="G529" i="71"/>
  <c r="Y529" i="71" s="1"/>
  <c r="E529" i="71"/>
  <c r="C529" i="71"/>
  <c r="B529" i="71"/>
  <c r="G528" i="71"/>
  <c r="E528" i="71"/>
  <c r="C528" i="71"/>
  <c r="B528" i="71"/>
  <c r="G527" i="71"/>
  <c r="O527" i="71" s="1"/>
  <c r="E527" i="71"/>
  <c r="C527" i="71"/>
  <c r="B527" i="71"/>
  <c r="G526" i="71"/>
  <c r="E526" i="71"/>
  <c r="C526" i="71"/>
  <c r="B526" i="71"/>
  <c r="G525" i="71"/>
  <c r="W525" i="71" s="1"/>
  <c r="E525" i="71"/>
  <c r="C525" i="71"/>
  <c r="B525" i="71"/>
  <c r="H524" i="71"/>
  <c r="G524" i="71"/>
  <c r="E524" i="71"/>
  <c r="C524" i="71"/>
  <c r="B524" i="71"/>
  <c r="G523" i="71"/>
  <c r="W523" i="71" s="1"/>
  <c r="E523" i="71"/>
  <c r="C523" i="71"/>
  <c r="B523" i="71"/>
  <c r="G522" i="71"/>
  <c r="E522" i="71"/>
  <c r="C522" i="71"/>
  <c r="B522" i="71"/>
  <c r="G521" i="71"/>
  <c r="W521" i="71" s="1"/>
  <c r="E521" i="71"/>
  <c r="C521" i="71"/>
  <c r="B521" i="71"/>
  <c r="G520" i="71"/>
  <c r="X520" i="71" s="1"/>
  <c r="E520" i="71"/>
  <c r="C520" i="71"/>
  <c r="B520" i="71"/>
  <c r="G511" i="71"/>
  <c r="S511" i="71" s="1"/>
  <c r="E511" i="71"/>
  <c r="C511" i="71"/>
  <c r="B511" i="71"/>
  <c r="G510" i="71"/>
  <c r="X510" i="71" s="1"/>
  <c r="E510" i="71"/>
  <c r="C510" i="71"/>
  <c r="B510" i="71"/>
  <c r="G509" i="71"/>
  <c r="S509" i="71" s="1"/>
  <c r="E509" i="71"/>
  <c r="C509" i="71"/>
  <c r="B509" i="71"/>
  <c r="G508" i="71"/>
  <c r="E508" i="71"/>
  <c r="C508" i="71"/>
  <c r="B508" i="71"/>
  <c r="G507" i="71"/>
  <c r="S507" i="71" s="1"/>
  <c r="E507" i="71"/>
  <c r="C507" i="71"/>
  <c r="B507" i="71"/>
  <c r="G506" i="71"/>
  <c r="E506" i="71"/>
  <c r="C506" i="71"/>
  <c r="B506" i="71"/>
  <c r="G505" i="71"/>
  <c r="E505" i="71"/>
  <c r="C505" i="71"/>
  <c r="B505" i="71"/>
  <c r="G504" i="71"/>
  <c r="E504" i="71"/>
  <c r="C504" i="71"/>
  <c r="B504" i="71"/>
  <c r="G503" i="71"/>
  <c r="S503" i="71" s="1"/>
  <c r="E503" i="71"/>
  <c r="C503" i="71"/>
  <c r="B503" i="71"/>
  <c r="G502" i="71"/>
  <c r="E502" i="71"/>
  <c r="C502" i="71"/>
  <c r="B502" i="71"/>
  <c r="H501" i="71"/>
  <c r="G501" i="71"/>
  <c r="S501" i="71" s="1"/>
  <c r="E501" i="71"/>
  <c r="C501" i="71"/>
  <c r="B501" i="71"/>
  <c r="G500" i="71"/>
  <c r="E500" i="71"/>
  <c r="C500" i="71"/>
  <c r="B500" i="71"/>
  <c r="G499" i="71"/>
  <c r="W499" i="71" s="1"/>
  <c r="E499" i="71"/>
  <c r="C499" i="71"/>
  <c r="B499" i="71"/>
  <c r="G498" i="71"/>
  <c r="X498" i="71" s="1"/>
  <c r="E498" i="71"/>
  <c r="C498" i="71"/>
  <c r="B498" i="71"/>
  <c r="G497" i="71"/>
  <c r="W497" i="71" s="1"/>
  <c r="E497" i="71"/>
  <c r="C497" i="71"/>
  <c r="B497" i="71"/>
  <c r="G488" i="71"/>
  <c r="X488" i="71" s="1"/>
  <c r="E488" i="71"/>
  <c r="C488" i="71"/>
  <c r="B488" i="71"/>
  <c r="G487" i="71"/>
  <c r="Y487" i="71" s="1"/>
  <c r="E487" i="71"/>
  <c r="C487" i="71"/>
  <c r="B487" i="71"/>
  <c r="G486" i="71"/>
  <c r="X486" i="71" s="1"/>
  <c r="E486" i="71"/>
  <c r="C486" i="71"/>
  <c r="B486" i="71"/>
  <c r="G485" i="71"/>
  <c r="Y485" i="71" s="1"/>
  <c r="E485" i="71"/>
  <c r="C485" i="71"/>
  <c r="B485" i="71"/>
  <c r="G484" i="71"/>
  <c r="E484" i="71"/>
  <c r="C484" i="71"/>
  <c r="B484" i="71"/>
  <c r="G483" i="71"/>
  <c r="E483" i="71"/>
  <c r="C483" i="71"/>
  <c r="B483" i="71"/>
  <c r="G482" i="71"/>
  <c r="E482" i="71"/>
  <c r="C482" i="71"/>
  <c r="B482" i="71"/>
  <c r="G481" i="71"/>
  <c r="E481" i="71"/>
  <c r="C481" i="71"/>
  <c r="B481" i="71"/>
  <c r="G480" i="71"/>
  <c r="E480" i="71"/>
  <c r="C480" i="71"/>
  <c r="B480" i="71"/>
  <c r="G479" i="71"/>
  <c r="W479" i="71" s="1"/>
  <c r="E479" i="71"/>
  <c r="C479" i="71"/>
  <c r="B479" i="71"/>
  <c r="H478" i="71"/>
  <c r="G478" i="71"/>
  <c r="E478" i="71"/>
  <c r="C478" i="71"/>
  <c r="B478" i="71"/>
  <c r="G477" i="71"/>
  <c r="W477" i="71" s="1"/>
  <c r="E477" i="71"/>
  <c r="C477" i="71"/>
  <c r="B477" i="71"/>
  <c r="G476" i="71"/>
  <c r="E476" i="71"/>
  <c r="C476" i="71"/>
  <c r="B476" i="71"/>
  <c r="G475" i="71"/>
  <c r="W475" i="71" s="1"/>
  <c r="E475" i="71"/>
  <c r="C475" i="71"/>
  <c r="B475" i="71"/>
  <c r="G474" i="71"/>
  <c r="X474" i="71" s="1"/>
  <c r="E474" i="71"/>
  <c r="C474" i="71"/>
  <c r="B474" i="71"/>
  <c r="G465" i="71"/>
  <c r="D465" i="71"/>
  <c r="B465" i="71"/>
  <c r="G464" i="71"/>
  <c r="D464" i="71"/>
  <c r="B464" i="71"/>
  <c r="G463" i="71"/>
  <c r="P463" i="71" s="1"/>
  <c r="D463" i="71"/>
  <c r="B463" i="71"/>
  <c r="G462" i="71"/>
  <c r="D462" i="71"/>
  <c r="B462" i="71"/>
  <c r="G461" i="71"/>
  <c r="D461" i="71"/>
  <c r="B461" i="71"/>
  <c r="G460" i="71"/>
  <c r="P460" i="71" s="1"/>
  <c r="D460" i="71"/>
  <c r="B460" i="71"/>
  <c r="G459" i="71"/>
  <c r="N459" i="71" s="1"/>
  <c r="D459" i="71"/>
  <c r="B459" i="71"/>
  <c r="G458" i="71"/>
  <c r="N458" i="71" s="1"/>
  <c r="D458" i="71"/>
  <c r="B458" i="71"/>
  <c r="G457" i="71"/>
  <c r="R457" i="71" s="1"/>
  <c r="D457" i="71"/>
  <c r="B457" i="71"/>
  <c r="G456" i="71"/>
  <c r="P456" i="71" s="1"/>
  <c r="D456" i="71"/>
  <c r="B456" i="71"/>
  <c r="H455" i="71"/>
  <c r="G455" i="71"/>
  <c r="D455" i="71"/>
  <c r="B455" i="71"/>
  <c r="G454" i="71"/>
  <c r="T454" i="71" s="1"/>
  <c r="D454" i="71"/>
  <c r="B454" i="71"/>
  <c r="G453" i="71"/>
  <c r="D453" i="71"/>
  <c r="B453" i="71"/>
  <c r="G452" i="71"/>
  <c r="V452" i="71" s="1"/>
  <c r="D452" i="71"/>
  <c r="B452" i="71"/>
  <c r="G451" i="71"/>
  <c r="P451" i="71" s="1"/>
  <c r="E451" i="71"/>
  <c r="D451" i="71"/>
  <c r="C451" i="71"/>
  <c r="C452" i="71" s="1"/>
  <c r="C453" i="71" s="1"/>
  <c r="C454" i="71" s="1"/>
  <c r="C455" i="71" s="1"/>
  <c r="C456" i="71" s="1"/>
  <c r="C457" i="71" s="1"/>
  <c r="C458" i="71" s="1"/>
  <c r="C459" i="71" s="1"/>
  <c r="C460" i="71" s="1"/>
  <c r="C461" i="71" s="1"/>
  <c r="C462" i="71" s="1"/>
  <c r="C463" i="71" s="1"/>
  <c r="C464" i="71" s="1"/>
  <c r="C465" i="71" s="1"/>
  <c r="B451" i="71"/>
  <c r="G442" i="71"/>
  <c r="X442" i="71" s="1"/>
  <c r="C442" i="71"/>
  <c r="B442" i="71"/>
  <c r="G441" i="71"/>
  <c r="X441" i="71" s="1"/>
  <c r="C441" i="71"/>
  <c r="B441" i="71"/>
  <c r="G440" i="71"/>
  <c r="W440" i="71" s="1"/>
  <c r="C440" i="71"/>
  <c r="B440" i="71"/>
  <c r="G439" i="71"/>
  <c r="C439" i="71"/>
  <c r="B439" i="71"/>
  <c r="G438" i="71"/>
  <c r="C438" i="71"/>
  <c r="B438" i="71"/>
  <c r="G437" i="71"/>
  <c r="C437" i="71"/>
  <c r="B437" i="71"/>
  <c r="G436" i="71"/>
  <c r="O436" i="71" s="1"/>
  <c r="C436" i="71"/>
  <c r="B436" i="71"/>
  <c r="G435" i="71"/>
  <c r="W435" i="71" s="1"/>
  <c r="C435" i="71"/>
  <c r="B435" i="71"/>
  <c r="G434" i="71"/>
  <c r="C434" i="71"/>
  <c r="B434" i="71"/>
  <c r="G433" i="71"/>
  <c r="V433" i="71" s="1"/>
  <c r="C433" i="71"/>
  <c r="B433" i="71"/>
  <c r="H432" i="71"/>
  <c r="G432" i="71"/>
  <c r="O432" i="71" s="1"/>
  <c r="C432" i="71"/>
  <c r="B432" i="71"/>
  <c r="G431" i="71"/>
  <c r="C431" i="71"/>
  <c r="B431" i="71"/>
  <c r="G430" i="71"/>
  <c r="C430" i="71"/>
  <c r="B430" i="71"/>
  <c r="G429" i="71"/>
  <c r="C429" i="71"/>
  <c r="B429" i="71"/>
  <c r="G428" i="71"/>
  <c r="E428" i="71"/>
  <c r="C428" i="71"/>
  <c r="B428" i="71"/>
  <c r="G419" i="71"/>
  <c r="X419" i="71" s="1"/>
  <c r="E419" i="71"/>
  <c r="C419" i="71"/>
  <c r="B419" i="71"/>
  <c r="G418" i="71"/>
  <c r="O418" i="71" s="1"/>
  <c r="E418" i="71"/>
  <c r="C418" i="71"/>
  <c r="B418" i="71"/>
  <c r="G417" i="71"/>
  <c r="E417" i="71"/>
  <c r="C417" i="71"/>
  <c r="B417" i="71"/>
  <c r="G416" i="71"/>
  <c r="E416" i="71"/>
  <c r="C416" i="71"/>
  <c r="B416" i="71"/>
  <c r="G415" i="71"/>
  <c r="E415" i="71"/>
  <c r="C415" i="71"/>
  <c r="B415" i="71"/>
  <c r="G414" i="71"/>
  <c r="E414" i="71"/>
  <c r="C414" i="71"/>
  <c r="B414" i="71"/>
  <c r="G413" i="71"/>
  <c r="E413" i="71"/>
  <c r="C413" i="71"/>
  <c r="B413" i="71"/>
  <c r="G412" i="71"/>
  <c r="E412" i="71"/>
  <c r="C412" i="71"/>
  <c r="B412" i="71"/>
  <c r="G411" i="71"/>
  <c r="E411" i="71"/>
  <c r="C411" i="71"/>
  <c r="B411" i="71"/>
  <c r="G410" i="71"/>
  <c r="E410" i="71"/>
  <c r="C410" i="71"/>
  <c r="B410" i="71"/>
  <c r="H409" i="71"/>
  <c r="G409" i="71"/>
  <c r="E409" i="71"/>
  <c r="C409" i="71"/>
  <c r="B409" i="71"/>
  <c r="G408" i="71"/>
  <c r="S408" i="71" s="1"/>
  <c r="E408" i="71"/>
  <c r="C408" i="71"/>
  <c r="B408" i="71"/>
  <c r="G407" i="71"/>
  <c r="E407" i="71"/>
  <c r="C407" i="71"/>
  <c r="B407" i="71"/>
  <c r="G406" i="71"/>
  <c r="S406" i="71" s="1"/>
  <c r="E406" i="71"/>
  <c r="C406" i="71"/>
  <c r="B406" i="71"/>
  <c r="G405" i="71"/>
  <c r="X405" i="71" s="1"/>
  <c r="E405" i="71"/>
  <c r="C405" i="71"/>
  <c r="B405" i="71"/>
  <c r="G396" i="71"/>
  <c r="C396" i="71"/>
  <c r="B396" i="71"/>
  <c r="G395" i="71"/>
  <c r="C395" i="71"/>
  <c r="B395" i="71"/>
  <c r="G394" i="71"/>
  <c r="X394" i="71" s="1"/>
  <c r="C394" i="71"/>
  <c r="B394" i="71"/>
  <c r="G393" i="71"/>
  <c r="X393" i="71" s="1"/>
  <c r="C393" i="71"/>
  <c r="B393" i="71"/>
  <c r="G392" i="71"/>
  <c r="C392" i="71"/>
  <c r="B392" i="71"/>
  <c r="G391" i="71"/>
  <c r="C391" i="71"/>
  <c r="B391" i="71"/>
  <c r="G390" i="71"/>
  <c r="C390" i="71"/>
  <c r="B390" i="71"/>
  <c r="G389" i="71"/>
  <c r="V389" i="71" s="1"/>
  <c r="C389" i="71"/>
  <c r="B389" i="71"/>
  <c r="G388" i="71"/>
  <c r="O388" i="71" s="1"/>
  <c r="C388" i="71"/>
  <c r="B388" i="71"/>
  <c r="G387" i="71"/>
  <c r="W387" i="71" s="1"/>
  <c r="C387" i="71"/>
  <c r="B387" i="71"/>
  <c r="H386" i="71"/>
  <c r="G386" i="71"/>
  <c r="C386" i="71"/>
  <c r="B386" i="71"/>
  <c r="G385" i="71"/>
  <c r="C385" i="71"/>
  <c r="B385" i="71"/>
  <c r="G384" i="71"/>
  <c r="C384" i="71"/>
  <c r="B384" i="71"/>
  <c r="G383" i="71"/>
  <c r="W383" i="71" s="1"/>
  <c r="C383" i="71"/>
  <c r="B383" i="71"/>
  <c r="G382" i="71"/>
  <c r="E382" i="71"/>
  <c r="C382" i="71"/>
  <c r="B382" i="71"/>
  <c r="G373" i="71"/>
  <c r="O373" i="71" s="1"/>
  <c r="E373" i="71"/>
  <c r="C373" i="71"/>
  <c r="B373" i="71"/>
  <c r="G372" i="71"/>
  <c r="X372" i="71" s="1"/>
  <c r="E372" i="71"/>
  <c r="C372" i="71"/>
  <c r="B372" i="71"/>
  <c r="G371" i="71"/>
  <c r="E371" i="71"/>
  <c r="C371" i="71"/>
  <c r="B371" i="71"/>
  <c r="G370" i="71"/>
  <c r="X370" i="71" s="1"/>
  <c r="E370" i="71"/>
  <c r="C370" i="71"/>
  <c r="B370" i="71"/>
  <c r="G369" i="71"/>
  <c r="E369" i="71"/>
  <c r="C369" i="71"/>
  <c r="B369" i="71"/>
  <c r="G368" i="71"/>
  <c r="X368" i="71" s="1"/>
  <c r="E368" i="71"/>
  <c r="C368" i="71"/>
  <c r="B368" i="71"/>
  <c r="G367" i="71"/>
  <c r="E367" i="71"/>
  <c r="C367" i="71"/>
  <c r="B367" i="71"/>
  <c r="G366" i="71"/>
  <c r="X366" i="71" s="1"/>
  <c r="E366" i="71"/>
  <c r="C366" i="71"/>
  <c r="B366" i="71"/>
  <c r="G365" i="71"/>
  <c r="O365" i="71" s="1"/>
  <c r="E365" i="71"/>
  <c r="C365" i="71"/>
  <c r="B365" i="71"/>
  <c r="G364" i="71"/>
  <c r="X364" i="71" s="1"/>
  <c r="E364" i="71"/>
  <c r="C364" i="71"/>
  <c r="B364" i="71"/>
  <c r="H363" i="71"/>
  <c r="G363" i="71"/>
  <c r="E363" i="71"/>
  <c r="C363" i="71"/>
  <c r="B363" i="71"/>
  <c r="G362" i="71"/>
  <c r="X362" i="71" s="1"/>
  <c r="E362" i="71"/>
  <c r="C362" i="71"/>
  <c r="B362" i="71"/>
  <c r="G361" i="71"/>
  <c r="E361" i="71"/>
  <c r="C361" i="71"/>
  <c r="B361" i="71"/>
  <c r="G360" i="71"/>
  <c r="X360" i="71" s="1"/>
  <c r="E360" i="71"/>
  <c r="C360" i="71"/>
  <c r="B360" i="71"/>
  <c r="G359" i="71"/>
  <c r="J359" i="71" s="1"/>
  <c r="E359" i="71"/>
  <c r="C359" i="71"/>
  <c r="B359" i="71"/>
  <c r="G350" i="71"/>
  <c r="X350" i="71" s="1"/>
  <c r="E350" i="71"/>
  <c r="C350" i="71"/>
  <c r="B350" i="71"/>
  <c r="G349" i="71"/>
  <c r="O349" i="71" s="1"/>
  <c r="E349" i="71"/>
  <c r="C349" i="71"/>
  <c r="B349" i="71"/>
  <c r="G348" i="71"/>
  <c r="X348" i="71" s="1"/>
  <c r="E348" i="71"/>
  <c r="C348" i="71"/>
  <c r="B348" i="71"/>
  <c r="G347" i="71"/>
  <c r="E347" i="71"/>
  <c r="C347" i="71"/>
  <c r="B347" i="71"/>
  <c r="G346" i="71"/>
  <c r="X346" i="71" s="1"/>
  <c r="E346" i="71"/>
  <c r="C346" i="71"/>
  <c r="B346" i="71"/>
  <c r="G345" i="71"/>
  <c r="O345" i="71" s="1"/>
  <c r="E345" i="71"/>
  <c r="C345" i="71"/>
  <c r="B345" i="71"/>
  <c r="G344" i="71"/>
  <c r="X344" i="71" s="1"/>
  <c r="E344" i="71"/>
  <c r="C344" i="71"/>
  <c r="B344" i="71"/>
  <c r="G343" i="71"/>
  <c r="W343" i="71" s="1"/>
  <c r="E343" i="71"/>
  <c r="C343" i="71"/>
  <c r="B343" i="71"/>
  <c r="G342" i="71"/>
  <c r="E342" i="71"/>
  <c r="C342" i="71"/>
  <c r="B342" i="71"/>
  <c r="G341" i="71"/>
  <c r="W341" i="71" s="1"/>
  <c r="E341" i="71"/>
  <c r="C341" i="71"/>
  <c r="B341" i="71"/>
  <c r="H340" i="71"/>
  <c r="G340" i="71"/>
  <c r="E340" i="71"/>
  <c r="C340" i="71"/>
  <c r="B340" i="71"/>
  <c r="G339" i="71"/>
  <c r="N339" i="71" s="1"/>
  <c r="E339" i="71"/>
  <c r="C339" i="71"/>
  <c r="B339" i="71"/>
  <c r="G338" i="71"/>
  <c r="Y338" i="71" s="1"/>
  <c r="E338" i="71"/>
  <c r="C338" i="71"/>
  <c r="B338" i="71"/>
  <c r="G337" i="71"/>
  <c r="T337" i="71" s="1"/>
  <c r="E337" i="71"/>
  <c r="C337" i="71"/>
  <c r="B337" i="71"/>
  <c r="G336" i="71"/>
  <c r="E336" i="71"/>
  <c r="C336" i="71"/>
  <c r="B336" i="71"/>
  <c r="G327" i="71"/>
  <c r="Y327" i="71" s="1"/>
  <c r="E327" i="71"/>
  <c r="C327" i="71"/>
  <c r="B327" i="71"/>
  <c r="G326" i="71"/>
  <c r="V326" i="71" s="1"/>
  <c r="E326" i="71"/>
  <c r="C326" i="71"/>
  <c r="B326" i="71"/>
  <c r="G325" i="71"/>
  <c r="Y325" i="71" s="1"/>
  <c r="E325" i="71"/>
  <c r="C325" i="71"/>
  <c r="B325" i="71"/>
  <c r="G324" i="71"/>
  <c r="J324" i="71" s="1"/>
  <c r="E324" i="71"/>
  <c r="C324" i="71"/>
  <c r="B324" i="71"/>
  <c r="G323" i="71"/>
  <c r="H323" i="71" s="1"/>
  <c r="E323" i="71"/>
  <c r="C323" i="71"/>
  <c r="B323" i="71"/>
  <c r="G322" i="71"/>
  <c r="V322" i="71" s="1"/>
  <c r="E322" i="71"/>
  <c r="C322" i="71"/>
  <c r="B322" i="71"/>
  <c r="G321" i="71"/>
  <c r="Y321" i="71" s="1"/>
  <c r="E321" i="71"/>
  <c r="C321" i="71"/>
  <c r="B321" i="71"/>
  <c r="G320" i="71"/>
  <c r="E320" i="71"/>
  <c r="C320" i="71"/>
  <c r="B320" i="71"/>
  <c r="G319" i="71"/>
  <c r="Y319" i="71" s="1"/>
  <c r="E319" i="71"/>
  <c r="C319" i="71"/>
  <c r="B319" i="71"/>
  <c r="G318" i="71"/>
  <c r="V318" i="71" s="1"/>
  <c r="E318" i="71"/>
  <c r="C318" i="71"/>
  <c r="B318" i="71"/>
  <c r="H317" i="71"/>
  <c r="G317" i="71"/>
  <c r="E317" i="71"/>
  <c r="C317" i="71"/>
  <c r="B317" i="71"/>
  <c r="G316" i="71"/>
  <c r="E316" i="71"/>
  <c r="C316" i="71"/>
  <c r="B316" i="71"/>
  <c r="G315" i="71"/>
  <c r="E315" i="71"/>
  <c r="C315" i="71"/>
  <c r="B315" i="71"/>
  <c r="G314" i="71"/>
  <c r="V314" i="71" s="1"/>
  <c r="E314" i="71"/>
  <c r="C314" i="71"/>
  <c r="B314" i="71"/>
  <c r="G313" i="71"/>
  <c r="Y313" i="71" s="1"/>
  <c r="E313" i="71"/>
  <c r="C313" i="71"/>
  <c r="B313" i="71"/>
  <c r="G304" i="71"/>
  <c r="V304" i="71" s="1"/>
  <c r="E304" i="71"/>
  <c r="C304" i="71"/>
  <c r="B304" i="71"/>
  <c r="G303" i="71"/>
  <c r="E303" i="71"/>
  <c r="C303" i="71"/>
  <c r="B303" i="71"/>
  <c r="G302" i="71"/>
  <c r="N302" i="71" s="1"/>
  <c r="E302" i="71"/>
  <c r="C302" i="71"/>
  <c r="B302" i="71"/>
  <c r="G301" i="71"/>
  <c r="Y301" i="71" s="1"/>
  <c r="E301" i="71"/>
  <c r="C301" i="71"/>
  <c r="B301" i="71"/>
  <c r="G300" i="71"/>
  <c r="V300" i="71" s="1"/>
  <c r="E300" i="71"/>
  <c r="C300" i="71"/>
  <c r="B300" i="71"/>
  <c r="G299" i="71"/>
  <c r="Y299" i="71" s="1"/>
  <c r="E299" i="71"/>
  <c r="C299" i="71"/>
  <c r="B299" i="71"/>
  <c r="G298" i="71"/>
  <c r="E298" i="71"/>
  <c r="C298" i="71"/>
  <c r="B298" i="71"/>
  <c r="G297" i="71"/>
  <c r="T297" i="71" s="1"/>
  <c r="E297" i="71"/>
  <c r="C297" i="71"/>
  <c r="B297" i="71"/>
  <c r="G296" i="71"/>
  <c r="V296" i="71" s="1"/>
  <c r="E296" i="71"/>
  <c r="C296" i="71"/>
  <c r="B296" i="71"/>
  <c r="G295" i="71"/>
  <c r="E295" i="71"/>
  <c r="C295" i="71"/>
  <c r="B295" i="71"/>
  <c r="H294" i="71"/>
  <c r="G294" i="71"/>
  <c r="S294" i="71" s="1"/>
  <c r="E294" i="71"/>
  <c r="C294" i="71"/>
  <c r="B294" i="71"/>
  <c r="G293" i="71"/>
  <c r="Y293" i="71" s="1"/>
  <c r="E293" i="71"/>
  <c r="C293" i="71"/>
  <c r="B293" i="71"/>
  <c r="G292" i="71"/>
  <c r="E292" i="71"/>
  <c r="C292" i="71"/>
  <c r="B292" i="71"/>
  <c r="G291" i="71"/>
  <c r="H291" i="71" s="1"/>
  <c r="E291" i="71"/>
  <c r="C291" i="71"/>
  <c r="B291" i="71"/>
  <c r="G290" i="71"/>
  <c r="V290" i="71" s="1"/>
  <c r="E290" i="71"/>
  <c r="C290" i="71"/>
  <c r="B290" i="71"/>
  <c r="G281" i="71"/>
  <c r="E281" i="71"/>
  <c r="C281" i="71"/>
  <c r="B281" i="71"/>
  <c r="G280" i="71"/>
  <c r="Y280" i="71" s="1"/>
  <c r="E280" i="71"/>
  <c r="C280" i="71"/>
  <c r="B280" i="71"/>
  <c r="G279" i="71"/>
  <c r="E279" i="71"/>
  <c r="C279" i="71"/>
  <c r="B279" i="71"/>
  <c r="G278" i="71"/>
  <c r="E278" i="71"/>
  <c r="C278" i="71"/>
  <c r="B278" i="71"/>
  <c r="G277" i="71"/>
  <c r="E277" i="71"/>
  <c r="C277" i="71"/>
  <c r="B277" i="71"/>
  <c r="G276" i="71"/>
  <c r="T276" i="71" s="1"/>
  <c r="E276" i="71"/>
  <c r="C276" i="71"/>
  <c r="B276" i="71"/>
  <c r="G275" i="71"/>
  <c r="E275" i="71"/>
  <c r="C275" i="71"/>
  <c r="B275" i="71"/>
  <c r="G274" i="71"/>
  <c r="P274" i="71" s="1"/>
  <c r="E274" i="71"/>
  <c r="C274" i="71"/>
  <c r="B274" i="71"/>
  <c r="G273" i="71"/>
  <c r="T273" i="71" s="1"/>
  <c r="E273" i="71"/>
  <c r="C273" i="71"/>
  <c r="B273" i="71"/>
  <c r="G272" i="71"/>
  <c r="S272" i="71" s="1"/>
  <c r="E272" i="71"/>
  <c r="C272" i="71"/>
  <c r="B272" i="71"/>
  <c r="H271" i="71"/>
  <c r="G271" i="71"/>
  <c r="K271" i="71" s="1"/>
  <c r="E271" i="71"/>
  <c r="C271" i="71"/>
  <c r="B271" i="71"/>
  <c r="G270" i="71"/>
  <c r="P270" i="71" s="1"/>
  <c r="E270" i="71"/>
  <c r="C270" i="71"/>
  <c r="B270" i="71"/>
  <c r="G269" i="71"/>
  <c r="N269" i="71" s="1"/>
  <c r="E269" i="71"/>
  <c r="C269" i="71"/>
  <c r="B269" i="71"/>
  <c r="G268" i="71"/>
  <c r="Y268" i="71" s="1"/>
  <c r="E268" i="71"/>
  <c r="C268" i="71"/>
  <c r="B268" i="71"/>
  <c r="G267" i="71"/>
  <c r="T267" i="71" s="1"/>
  <c r="E267" i="71"/>
  <c r="C267" i="71"/>
  <c r="B267" i="71"/>
  <c r="G258" i="71"/>
  <c r="S258" i="71" s="1"/>
  <c r="E258" i="71"/>
  <c r="C258" i="71"/>
  <c r="B258" i="71"/>
  <c r="G257" i="71"/>
  <c r="T257" i="71" s="1"/>
  <c r="E257" i="71"/>
  <c r="C257" i="71"/>
  <c r="B257" i="71"/>
  <c r="G256" i="71"/>
  <c r="X256" i="71" s="1"/>
  <c r="E256" i="71"/>
  <c r="C256" i="71"/>
  <c r="B256" i="71"/>
  <c r="G255" i="71"/>
  <c r="P255" i="71" s="1"/>
  <c r="E255" i="71"/>
  <c r="C255" i="71"/>
  <c r="B255" i="71"/>
  <c r="G254" i="71"/>
  <c r="E254" i="71"/>
  <c r="C254" i="71"/>
  <c r="B254" i="71"/>
  <c r="G253" i="71"/>
  <c r="X253" i="71" s="1"/>
  <c r="E253" i="71"/>
  <c r="C253" i="71"/>
  <c r="B253" i="71"/>
  <c r="G252" i="71"/>
  <c r="P252" i="71" s="1"/>
  <c r="E252" i="71"/>
  <c r="C252" i="71"/>
  <c r="B252" i="71"/>
  <c r="G251" i="71"/>
  <c r="P251" i="71" s="1"/>
  <c r="E251" i="71"/>
  <c r="C251" i="71"/>
  <c r="B251" i="71"/>
  <c r="G250" i="71"/>
  <c r="Y250" i="71" s="1"/>
  <c r="E250" i="71"/>
  <c r="C250" i="71"/>
  <c r="B250" i="71"/>
  <c r="G249" i="71"/>
  <c r="T249" i="71" s="1"/>
  <c r="E249" i="71"/>
  <c r="C249" i="71"/>
  <c r="B249" i="71"/>
  <c r="H248" i="71"/>
  <c r="G248" i="71"/>
  <c r="E248" i="71"/>
  <c r="C248" i="71"/>
  <c r="B248" i="71"/>
  <c r="G247" i="71"/>
  <c r="P247" i="71" s="1"/>
  <c r="E247" i="71"/>
  <c r="C247" i="71"/>
  <c r="B247" i="71"/>
  <c r="G246" i="71"/>
  <c r="E246" i="71"/>
  <c r="C246" i="71"/>
  <c r="B246" i="71"/>
  <c r="G245" i="71"/>
  <c r="X245" i="71" s="1"/>
  <c r="E245" i="71"/>
  <c r="C245" i="71"/>
  <c r="B245" i="71"/>
  <c r="G244" i="71"/>
  <c r="T244" i="71" s="1"/>
  <c r="E244" i="71"/>
  <c r="C244" i="71"/>
  <c r="B244" i="71"/>
  <c r="G235" i="71"/>
  <c r="E235" i="71"/>
  <c r="C235" i="71"/>
  <c r="B235" i="71"/>
  <c r="G234" i="71"/>
  <c r="X234" i="71" s="1"/>
  <c r="E234" i="71"/>
  <c r="C234" i="71"/>
  <c r="B234" i="71"/>
  <c r="G233" i="71"/>
  <c r="S233" i="71" s="1"/>
  <c r="E233" i="71"/>
  <c r="C233" i="71"/>
  <c r="B233" i="71"/>
  <c r="G232" i="71"/>
  <c r="X232" i="71" s="1"/>
  <c r="E232" i="71"/>
  <c r="C232" i="71"/>
  <c r="B232" i="71"/>
  <c r="G231" i="71"/>
  <c r="E231" i="71"/>
  <c r="C231" i="71"/>
  <c r="B231" i="71"/>
  <c r="G230" i="71"/>
  <c r="X230" i="71" s="1"/>
  <c r="E230" i="71"/>
  <c r="C230" i="71"/>
  <c r="B230" i="71"/>
  <c r="G229" i="71"/>
  <c r="E229" i="71"/>
  <c r="C229" i="71"/>
  <c r="B229" i="71"/>
  <c r="G228" i="71"/>
  <c r="E228" i="71"/>
  <c r="C228" i="71"/>
  <c r="B228" i="71"/>
  <c r="G227" i="71"/>
  <c r="E227" i="71"/>
  <c r="C227" i="71"/>
  <c r="B227" i="71"/>
  <c r="G226" i="71"/>
  <c r="E226" i="71"/>
  <c r="C226" i="71"/>
  <c r="B226" i="71"/>
  <c r="H225" i="71"/>
  <c r="G225" i="71"/>
  <c r="E225" i="71"/>
  <c r="C225" i="71"/>
  <c r="B225" i="71"/>
  <c r="G224" i="71"/>
  <c r="E224" i="71"/>
  <c r="C224" i="71"/>
  <c r="B224" i="71"/>
  <c r="G223" i="71"/>
  <c r="E223" i="71"/>
  <c r="C223" i="71"/>
  <c r="B223" i="71"/>
  <c r="G222" i="71"/>
  <c r="E222" i="71"/>
  <c r="C222" i="71"/>
  <c r="B222" i="71"/>
  <c r="G221" i="71"/>
  <c r="S221" i="71" s="1"/>
  <c r="E221" i="71"/>
  <c r="C221" i="71"/>
  <c r="B221" i="71"/>
  <c r="G212" i="71"/>
  <c r="X212" i="71" s="1"/>
  <c r="C212" i="71"/>
  <c r="B212" i="71"/>
  <c r="G211" i="71"/>
  <c r="X211" i="71" s="1"/>
  <c r="C211" i="71"/>
  <c r="B211" i="71"/>
  <c r="G210" i="71"/>
  <c r="S210" i="71" s="1"/>
  <c r="C210" i="71"/>
  <c r="B210" i="71"/>
  <c r="G209" i="71"/>
  <c r="W209" i="71" s="1"/>
  <c r="C209" i="71"/>
  <c r="B209" i="71"/>
  <c r="G208" i="71"/>
  <c r="X208" i="71" s="1"/>
  <c r="C208" i="71"/>
  <c r="B208" i="71"/>
  <c r="G207" i="71"/>
  <c r="X207" i="71" s="1"/>
  <c r="C207" i="71"/>
  <c r="B207" i="71"/>
  <c r="G206" i="71"/>
  <c r="K206" i="71" s="1"/>
  <c r="C206" i="71"/>
  <c r="B206" i="71"/>
  <c r="G205" i="71"/>
  <c r="W205" i="71" s="1"/>
  <c r="C205" i="71"/>
  <c r="B205" i="71"/>
  <c r="G204" i="71"/>
  <c r="R204" i="71" s="1"/>
  <c r="C204" i="71"/>
  <c r="B204" i="71"/>
  <c r="G203" i="71"/>
  <c r="C203" i="71"/>
  <c r="B203" i="71"/>
  <c r="I202" i="71"/>
  <c r="H202" i="71"/>
  <c r="G202" i="71"/>
  <c r="R202" i="71" s="1"/>
  <c r="C202" i="71"/>
  <c r="B202" i="71"/>
  <c r="G201" i="71"/>
  <c r="Q201" i="71" s="1"/>
  <c r="C201" i="71"/>
  <c r="B201" i="71"/>
  <c r="G200" i="71"/>
  <c r="X200" i="71" s="1"/>
  <c r="C200" i="71"/>
  <c r="B200" i="71"/>
  <c r="G199" i="71"/>
  <c r="Y199" i="71" s="1"/>
  <c r="C199" i="71"/>
  <c r="B199" i="71"/>
  <c r="G198" i="71"/>
  <c r="K198" i="71" s="1"/>
  <c r="E198" i="71"/>
  <c r="C198" i="71"/>
  <c r="B198" i="71"/>
  <c r="G190" i="71"/>
  <c r="X190" i="71" s="1"/>
  <c r="C190" i="71"/>
  <c r="B190" i="71"/>
  <c r="G189" i="71"/>
  <c r="V189" i="71" s="1"/>
  <c r="C189" i="71"/>
  <c r="B189" i="71"/>
  <c r="G188" i="71"/>
  <c r="O188" i="71" s="1"/>
  <c r="C188" i="71"/>
  <c r="B188" i="71"/>
  <c r="G187" i="71"/>
  <c r="V187" i="71" s="1"/>
  <c r="C187" i="71"/>
  <c r="B187" i="71"/>
  <c r="G186" i="71"/>
  <c r="X186" i="71" s="1"/>
  <c r="C186" i="71"/>
  <c r="B186" i="71"/>
  <c r="G185" i="71"/>
  <c r="F185" i="71" s="1"/>
  <c r="C185" i="71"/>
  <c r="B185" i="71"/>
  <c r="G184" i="71"/>
  <c r="S184" i="71" s="1"/>
  <c r="C184" i="71"/>
  <c r="B184" i="71"/>
  <c r="G183" i="71"/>
  <c r="C183" i="71"/>
  <c r="B183" i="71"/>
  <c r="G182" i="71"/>
  <c r="C182" i="71"/>
  <c r="B182" i="71"/>
  <c r="G181" i="71"/>
  <c r="C181" i="71"/>
  <c r="B181" i="71"/>
  <c r="H180" i="71"/>
  <c r="G180" i="71"/>
  <c r="C180" i="71"/>
  <c r="B180" i="71"/>
  <c r="G179" i="71"/>
  <c r="C179" i="71"/>
  <c r="B179" i="71"/>
  <c r="G178" i="71"/>
  <c r="C178" i="71"/>
  <c r="B178" i="71"/>
  <c r="G177" i="71"/>
  <c r="C177" i="71"/>
  <c r="B177" i="71"/>
  <c r="G176" i="71"/>
  <c r="O176" i="71" s="1"/>
  <c r="E176" i="71"/>
  <c r="C176" i="71"/>
  <c r="B176" i="71"/>
  <c r="G167" i="71"/>
  <c r="V167" i="71" s="1"/>
  <c r="C167" i="71"/>
  <c r="B167" i="71"/>
  <c r="G166" i="71"/>
  <c r="X166" i="71" s="1"/>
  <c r="C166" i="71"/>
  <c r="B166" i="71"/>
  <c r="G165" i="71"/>
  <c r="C165" i="71"/>
  <c r="B165" i="71"/>
  <c r="G164" i="71"/>
  <c r="C164" i="71"/>
  <c r="B164" i="71"/>
  <c r="G163" i="71"/>
  <c r="C163" i="71"/>
  <c r="B163" i="71"/>
  <c r="G162" i="71"/>
  <c r="X162" i="71" s="1"/>
  <c r="C162" i="71"/>
  <c r="B162" i="71"/>
  <c r="G161" i="71"/>
  <c r="Y161" i="71" s="1"/>
  <c r="C161" i="71"/>
  <c r="B161" i="71"/>
  <c r="G160" i="71"/>
  <c r="C160" i="71"/>
  <c r="B160" i="71"/>
  <c r="G159" i="71"/>
  <c r="W159" i="71" s="1"/>
  <c r="C159" i="71"/>
  <c r="B159" i="71"/>
  <c r="G158" i="71"/>
  <c r="C158" i="71"/>
  <c r="B158" i="71"/>
  <c r="H157" i="71"/>
  <c r="G157" i="71"/>
  <c r="P157" i="71" s="1"/>
  <c r="C157" i="71"/>
  <c r="B157" i="71"/>
  <c r="G156" i="71"/>
  <c r="U156" i="71" s="1"/>
  <c r="C156" i="71"/>
  <c r="B156" i="71"/>
  <c r="G155" i="71"/>
  <c r="C155" i="71"/>
  <c r="B155" i="71"/>
  <c r="G154" i="71"/>
  <c r="C154" i="71"/>
  <c r="B154" i="71"/>
  <c r="G153" i="71"/>
  <c r="E153" i="71"/>
  <c r="C153" i="71"/>
  <c r="B153" i="71"/>
  <c r="G144" i="71"/>
  <c r="B144" i="71"/>
  <c r="G143" i="71"/>
  <c r="B143" i="71"/>
  <c r="G142" i="71"/>
  <c r="W142" i="71" s="1"/>
  <c r="B142" i="71"/>
  <c r="G141" i="71"/>
  <c r="X141" i="71" s="1"/>
  <c r="B141" i="71"/>
  <c r="G140" i="71"/>
  <c r="B140" i="71"/>
  <c r="G139" i="71"/>
  <c r="T139" i="71" s="1"/>
  <c r="B139" i="71"/>
  <c r="G138" i="71"/>
  <c r="J138" i="71" s="1"/>
  <c r="B138" i="71"/>
  <c r="G137" i="71"/>
  <c r="R137" i="71" s="1"/>
  <c r="B137" i="71"/>
  <c r="G136" i="71"/>
  <c r="B136" i="71"/>
  <c r="G135" i="71"/>
  <c r="V135" i="71" s="1"/>
  <c r="B135" i="71"/>
  <c r="H134" i="71"/>
  <c r="G134" i="71"/>
  <c r="J134" i="71" s="1"/>
  <c r="B134" i="71"/>
  <c r="G133" i="71"/>
  <c r="V133" i="71" s="1"/>
  <c r="B133" i="71"/>
  <c r="G132" i="71"/>
  <c r="U132" i="71" s="1"/>
  <c r="B132" i="71"/>
  <c r="G131" i="71"/>
  <c r="B131" i="71"/>
  <c r="G130" i="71"/>
  <c r="Y130" i="71" s="1"/>
  <c r="E130" i="71"/>
  <c r="B130" i="71"/>
  <c r="G121" i="71"/>
  <c r="Y121" i="71" s="1"/>
  <c r="C121" i="71"/>
  <c r="C144" i="71" s="1"/>
  <c r="B121" i="71"/>
  <c r="G120" i="71"/>
  <c r="C120" i="71"/>
  <c r="C143" i="71" s="1"/>
  <c r="B120" i="71"/>
  <c r="G119" i="71"/>
  <c r="W119" i="71" s="1"/>
  <c r="C119" i="71"/>
  <c r="C142" i="71" s="1"/>
  <c r="B119" i="71"/>
  <c r="G118" i="71"/>
  <c r="J118" i="71" s="1"/>
  <c r="C118" i="71"/>
  <c r="C141" i="71" s="1"/>
  <c r="B118" i="71"/>
  <c r="G117" i="71"/>
  <c r="V117" i="71" s="1"/>
  <c r="C117" i="71"/>
  <c r="C140" i="71" s="1"/>
  <c r="B117" i="71"/>
  <c r="G116" i="71"/>
  <c r="C116" i="71"/>
  <c r="C139" i="71" s="1"/>
  <c r="B116" i="71"/>
  <c r="G115" i="71"/>
  <c r="K115" i="71" s="1"/>
  <c r="C115" i="71"/>
  <c r="C138" i="71" s="1"/>
  <c r="B115" i="71"/>
  <c r="G114" i="71"/>
  <c r="C114" i="71"/>
  <c r="C137" i="71" s="1"/>
  <c r="B114" i="71"/>
  <c r="G113" i="71"/>
  <c r="C113" i="71"/>
  <c r="C136" i="71" s="1"/>
  <c r="B113" i="71"/>
  <c r="G112" i="71"/>
  <c r="C112" i="71"/>
  <c r="C135" i="71" s="1"/>
  <c r="B112" i="71"/>
  <c r="H111" i="71"/>
  <c r="G111" i="71"/>
  <c r="W111" i="71" s="1"/>
  <c r="C111" i="71"/>
  <c r="C134" i="71" s="1"/>
  <c r="B111" i="71"/>
  <c r="G110" i="71"/>
  <c r="C110" i="71"/>
  <c r="C133" i="71" s="1"/>
  <c r="B110" i="71"/>
  <c r="G109" i="71"/>
  <c r="C109" i="71"/>
  <c r="C132" i="71" s="1"/>
  <c r="B109" i="71"/>
  <c r="G108" i="71"/>
  <c r="C108" i="71"/>
  <c r="C131" i="71" s="1"/>
  <c r="B108" i="71"/>
  <c r="G107" i="71"/>
  <c r="E107" i="71"/>
  <c r="C107" i="71"/>
  <c r="C130" i="71" s="1"/>
  <c r="B107" i="71"/>
  <c r="G98" i="71"/>
  <c r="O98" i="71" s="1"/>
  <c r="C98" i="71"/>
  <c r="B98" i="71"/>
  <c r="G97" i="71"/>
  <c r="C97" i="71"/>
  <c r="B97" i="71"/>
  <c r="G96" i="71"/>
  <c r="C96" i="71"/>
  <c r="B96" i="71"/>
  <c r="G95" i="71"/>
  <c r="C95" i="71"/>
  <c r="B95" i="71"/>
  <c r="G94" i="71"/>
  <c r="O94" i="71" s="1"/>
  <c r="C94" i="71"/>
  <c r="B94" i="71"/>
  <c r="G93" i="71"/>
  <c r="V93" i="71" s="1"/>
  <c r="C93" i="71"/>
  <c r="B93" i="71"/>
  <c r="G92" i="71"/>
  <c r="C92" i="71"/>
  <c r="B92" i="71"/>
  <c r="G91" i="71"/>
  <c r="R91" i="71" s="1"/>
  <c r="C91" i="71"/>
  <c r="B91" i="71"/>
  <c r="G90" i="71"/>
  <c r="W90" i="71" s="1"/>
  <c r="C90" i="71"/>
  <c r="B90" i="71"/>
  <c r="G89" i="71"/>
  <c r="N89" i="71" s="1"/>
  <c r="C89" i="71"/>
  <c r="B89" i="71"/>
  <c r="H88" i="71"/>
  <c r="G88" i="71"/>
  <c r="C88" i="71"/>
  <c r="B88" i="71"/>
  <c r="G87" i="71"/>
  <c r="C87" i="71"/>
  <c r="B87" i="71"/>
  <c r="G86" i="71"/>
  <c r="O86" i="71" s="1"/>
  <c r="C86" i="71"/>
  <c r="B86" i="71"/>
  <c r="G85" i="71"/>
  <c r="V85" i="71" s="1"/>
  <c r="C85" i="71"/>
  <c r="B85" i="71"/>
  <c r="G84" i="71"/>
  <c r="E84" i="71"/>
  <c r="C84" i="71"/>
  <c r="B84" i="71"/>
  <c r="G80" i="71"/>
  <c r="C80" i="71"/>
  <c r="G79" i="71"/>
  <c r="X79" i="71" s="1"/>
  <c r="C79" i="71"/>
  <c r="G78" i="71"/>
  <c r="N78" i="71" s="1"/>
  <c r="C78" i="71"/>
  <c r="G77" i="71"/>
  <c r="X77" i="71" s="1"/>
  <c r="C77" i="71"/>
  <c r="G76" i="71"/>
  <c r="V76" i="71" s="1"/>
  <c r="C76" i="71"/>
  <c r="G75" i="71"/>
  <c r="X75" i="71" s="1"/>
  <c r="C75" i="71"/>
  <c r="G74" i="71"/>
  <c r="C74" i="71"/>
  <c r="G73" i="71"/>
  <c r="X73" i="71" s="1"/>
  <c r="C73" i="71"/>
  <c r="G72" i="71"/>
  <c r="N72" i="71" s="1"/>
  <c r="C72" i="71"/>
  <c r="G71" i="71"/>
  <c r="C71" i="71"/>
  <c r="H70" i="71"/>
  <c r="G70" i="71"/>
  <c r="R70" i="71" s="1"/>
  <c r="C70" i="71"/>
  <c r="G69" i="71"/>
  <c r="R69" i="71" s="1"/>
  <c r="C69" i="71"/>
  <c r="G68" i="71"/>
  <c r="C68" i="71"/>
  <c r="G67" i="71"/>
  <c r="C67" i="71"/>
  <c r="G66" i="71"/>
  <c r="E66" i="71"/>
  <c r="C66" i="71"/>
  <c r="B66" i="71"/>
  <c r="G62" i="71"/>
  <c r="W62" i="71" s="1"/>
  <c r="G61" i="71"/>
  <c r="G60" i="71"/>
  <c r="Y60" i="71" s="1"/>
  <c r="G59" i="71"/>
  <c r="W59" i="71" s="1"/>
  <c r="G58" i="71"/>
  <c r="G57" i="71"/>
  <c r="W57" i="71" s="1"/>
  <c r="G56" i="71"/>
  <c r="G55" i="71"/>
  <c r="G54" i="71"/>
  <c r="W54" i="71" s="1"/>
  <c r="G53" i="71"/>
  <c r="H52" i="71"/>
  <c r="G52" i="71"/>
  <c r="S52" i="71" s="1"/>
  <c r="G51" i="71"/>
  <c r="G50" i="71"/>
  <c r="G49" i="71"/>
  <c r="G48" i="71"/>
  <c r="E48" i="71"/>
  <c r="B48" i="71"/>
  <c r="G44" i="71"/>
  <c r="G43" i="71"/>
  <c r="G42" i="71"/>
  <c r="W42" i="71" s="1"/>
  <c r="G41" i="71"/>
  <c r="T41" i="71" s="1"/>
  <c r="G40" i="71"/>
  <c r="R40" i="71" s="1"/>
  <c r="G39" i="71"/>
  <c r="V39" i="71" s="1"/>
  <c r="G38" i="71"/>
  <c r="T38" i="71" s="1"/>
  <c r="G37" i="71"/>
  <c r="G36" i="71"/>
  <c r="Y36" i="71" s="1"/>
  <c r="G35" i="71"/>
  <c r="V35" i="71" s="1"/>
  <c r="H34" i="71"/>
  <c r="G34" i="71"/>
  <c r="V34" i="71" s="1"/>
  <c r="G33" i="71"/>
  <c r="N33" i="71" s="1"/>
  <c r="G32" i="71"/>
  <c r="G31" i="71"/>
  <c r="G30" i="71"/>
  <c r="R30" i="71" s="1"/>
  <c r="E30" i="71"/>
  <c r="B30" i="71"/>
  <c r="G26" i="71"/>
  <c r="C26" i="71"/>
  <c r="C44" i="71" s="1"/>
  <c r="C62" i="71" s="1"/>
  <c r="G25" i="71"/>
  <c r="C25" i="71"/>
  <c r="C43" i="71" s="1"/>
  <c r="C61" i="71" s="1"/>
  <c r="G24" i="71"/>
  <c r="C24" i="71"/>
  <c r="C42" i="71" s="1"/>
  <c r="C60" i="71" s="1"/>
  <c r="G23" i="71"/>
  <c r="S23" i="71" s="1"/>
  <c r="C23" i="71"/>
  <c r="C41" i="71" s="1"/>
  <c r="C59" i="71" s="1"/>
  <c r="G22" i="71"/>
  <c r="C22" i="71"/>
  <c r="C40" i="71" s="1"/>
  <c r="C58" i="71" s="1"/>
  <c r="G21" i="71"/>
  <c r="S21" i="71" s="1"/>
  <c r="C21" i="71"/>
  <c r="C39" i="71" s="1"/>
  <c r="C57" i="71" s="1"/>
  <c r="G20" i="71"/>
  <c r="C20" i="71"/>
  <c r="C38" i="71" s="1"/>
  <c r="C56" i="71" s="1"/>
  <c r="G19" i="71"/>
  <c r="K19" i="71" s="1"/>
  <c r="C19" i="71"/>
  <c r="C37" i="71" s="1"/>
  <c r="C55" i="71" s="1"/>
  <c r="G18" i="71"/>
  <c r="C18" i="71"/>
  <c r="C36" i="71" s="1"/>
  <c r="C54" i="71" s="1"/>
  <c r="G17" i="71"/>
  <c r="C17" i="71"/>
  <c r="C35" i="71" s="1"/>
  <c r="C53" i="71" s="1"/>
  <c r="H16" i="71"/>
  <c r="G16" i="71"/>
  <c r="C16" i="71"/>
  <c r="C34" i="71" s="1"/>
  <c r="C52" i="71" s="1"/>
  <c r="G15" i="71"/>
  <c r="S15" i="71" s="1"/>
  <c r="C15" i="71"/>
  <c r="C33" i="71" s="1"/>
  <c r="C51" i="71" s="1"/>
  <c r="G14" i="71"/>
  <c r="C14" i="71"/>
  <c r="C32" i="71" s="1"/>
  <c r="C50" i="71" s="1"/>
  <c r="G13" i="71"/>
  <c r="K13" i="71" s="1"/>
  <c r="C13" i="71"/>
  <c r="C31" i="71" s="1"/>
  <c r="C49" i="71" s="1"/>
  <c r="G12" i="71"/>
  <c r="E12" i="71"/>
  <c r="C12" i="71"/>
  <c r="C30" i="71" s="1"/>
  <c r="C48" i="71" s="1"/>
  <c r="B12" i="71"/>
  <c r="G4" i="71"/>
  <c r="H1222" i="66"/>
  <c r="R1222" i="66" s="1"/>
  <c r="E1222" i="66"/>
  <c r="F1222" i="66" s="1"/>
  <c r="C1222" i="66"/>
  <c r="B1222" i="66"/>
  <c r="H1221" i="66"/>
  <c r="E1221" i="66"/>
  <c r="F1221" i="66" s="1"/>
  <c r="C1221" i="66"/>
  <c r="B1221" i="66"/>
  <c r="H1220" i="66"/>
  <c r="E1220" i="66"/>
  <c r="F1220" i="66" s="1"/>
  <c r="C1220" i="66"/>
  <c r="B1220" i="66"/>
  <c r="H1219" i="66"/>
  <c r="Q1219" i="66" s="1"/>
  <c r="E1219" i="66"/>
  <c r="F1219" i="66" s="1"/>
  <c r="C1219" i="66"/>
  <c r="B1219" i="66"/>
  <c r="H1218" i="66"/>
  <c r="X1218" i="66" s="1"/>
  <c r="E1218" i="66"/>
  <c r="F1218" i="66" s="1"/>
  <c r="C1218" i="66"/>
  <c r="B1218" i="66"/>
  <c r="H1217" i="66"/>
  <c r="W1217" i="66" s="1"/>
  <c r="E1217" i="66"/>
  <c r="F1217" i="66" s="1"/>
  <c r="C1217" i="66"/>
  <c r="B1217" i="66"/>
  <c r="H1216" i="66"/>
  <c r="Y1216" i="66" s="1"/>
  <c r="E1216" i="66"/>
  <c r="F1216" i="66" s="1"/>
  <c r="C1216" i="66"/>
  <c r="B1216" i="66"/>
  <c r="H1215" i="66"/>
  <c r="Y1215" i="66" s="1"/>
  <c r="E1215" i="66"/>
  <c r="F1215" i="66" s="1"/>
  <c r="C1215" i="66"/>
  <c r="B1215" i="66"/>
  <c r="H1214" i="66"/>
  <c r="X1214" i="66" s="1"/>
  <c r="E1214" i="66"/>
  <c r="F1214" i="66" s="1"/>
  <c r="C1214" i="66"/>
  <c r="B1214" i="66"/>
  <c r="H1213" i="66"/>
  <c r="Q1213" i="66" s="1"/>
  <c r="E1213" i="66"/>
  <c r="F1213" i="66" s="1"/>
  <c r="C1213" i="66"/>
  <c r="B1213" i="66"/>
  <c r="H1212" i="66"/>
  <c r="P1212" i="66" s="1"/>
  <c r="E1212" i="66"/>
  <c r="F1212" i="66" s="1"/>
  <c r="C1212" i="66"/>
  <c r="B1212" i="66"/>
  <c r="H1211" i="66"/>
  <c r="L1211" i="66" s="1"/>
  <c r="E1211" i="66"/>
  <c r="F1211" i="66" s="1"/>
  <c r="C1211" i="66"/>
  <c r="B1211" i="66"/>
  <c r="H1210" i="66"/>
  <c r="E1210" i="66"/>
  <c r="F1210" i="66" s="1"/>
  <c r="C1210" i="66"/>
  <c r="B1210" i="66"/>
  <c r="H1209" i="66"/>
  <c r="Y1209" i="66" s="1"/>
  <c r="E1209" i="66"/>
  <c r="F1209" i="66" s="1"/>
  <c r="C1209" i="66"/>
  <c r="B1209" i="66"/>
  <c r="H1208" i="66"/>
  <c r="E1208" i="66"/>
  <c r="F1208" i="66" s="1"/>
  <c r="C1208" i="66"/>
  <c r="B1208" i="66"/>
  <c r="H1207" i="66"/>
  <c r="K1207" i="66" s="1"/>
  <c r="E1207" i="66"/>
  <c r="F1207" i="66" s="1"/>
  <c r="C1207" i="66"/>
  <c r="B1207" i="66"/>
  <c r="H1206" i="66"/>
  <c r="X1206" i="66" s="1"/>
  <c r="E1206" i="66"/>
  <c r="F1206" i="66" s="1"/>
  <c r="C1206" i="66"/>
  <c r="B1206" i="66"/>
  <c r="H1205" i="66"/>
  <c r="E1205" i="66"/>
  <c r="F1205" i="66" s="1"/>
  <c r="C1205" i="66"/>
  <c r="B1205" i="66"/>
  <c r="H1204" i="66"/>
  <c r="E1204" i="66"/>
  <c r="F1204" i="66" s="1"/>
  <c r="C1204" i="66"/>
  <c r="B1204" i="66"/>
  <c r="H1203" i="66"/>
  <c r="Q1203" i="66" s="1"/>
  <c r="E1203" i="66"/>
  <c r="F1203" i="66" s="1"/>
  <c r="C1203" i="66"/>
  <c r="B1203" i="66"/>
  <c r="H1202" i="66"/>
  <c r="R1202" i="66" s="1"/>
  <c r="E1202" i="66"/>
  <c r="F1202" i="66" s="1"/>
  <c r="C1202" i="66"/>
  <c r="B1202" i="66"/>
  <c r="H1201" i="66"/>
  <c r="U1201" i="66" s="1"/>
  <c r="E1201" i="66"/>
  <c r="F1201" i="66" s="1"/>
  <c r="C1201" i="66"/>
  <c r="B1201" i="66"/>
  <c r="H1200" i="66"/>
  <c r="P1200" i="66" s="1"/>
  <c r="E1200" i="66"/>
  <c r="F1200" i="66" s="1"/>
  <c r="C1200" i="66"/>
  <c r="B1200" i="66"/>
  <c r="H1199" i="66"/>
  <c r="E1199" i="66"/>
  <c r="F1199" i="66" s="1"/>
  <c r="C1199" i="66"/>
  <c r="B1199" i="66"/>
  <c r="H1198" i="66"/>
  <c r="M1198" i="66" s="1"/>
  <c r="E1198" i="66"/>
  <c r="F1198" i="66" s="1"/>
  <c r="C1198" i="66"/>
  <c r="B1198" i="66"/>
  <c r="H1197" i="66"/>
  <c r="E1197" i="66"/>
  <c r="F1197" i="66" s="1"/>
  <c r="C1197" i="66"/>
  <c r="B1197" i="66"/>
  <c r="H1196" i="66"/>
  <c r="P1196" i="66" s="1"/>
  <c r="E1196" i="66"/>
  <c r="F1196" i="66" s="1"/>
  <c r="C1196" i="66"/>
  <c r="B1196" i="66"/>
  <c r="H1195" i="66"/>
  <c r="L1195" i="66" s="1"/>
  <c r="E1195" i="66"/>
  <c r="F1195" i="66" s="1"/>
  <c r="C1195" i="66"/>
  <c r="B1195" i="66"/>
  <c r="H1194" i="66"/>
  <c r="E1194" i="66"/>
  <c r="F1194" i="66" s="1"/>
  <c r="C1194" i="66"/>
  <c r="B1194" i="66"/>
  <c r="H1193" i="66"/>
  <c r="E1193" i="66"/>
  <c r="F1193" i="66" s="1"/>
  <c r="C1193" i="66"/>
  <c r="B1193" i="66"/>
  <c r="H1192" i="66"/>
  <c r="Y1192" i="66" s="1"/>
  <c r="E1192" i="66"/>
  <c r="F1192" i="66" s="1"/>
  <c r="C1192" i="66"/>
  <c r="B1192" i="66"/>
  <c r="H1191" i="66"/>
  <c r="Y1191" i="66" s="1"/>
  <c r="E1191" i="66"/>
  <c r="F1191" i="66" s="1"/>
  <c r="C1191" i="66"/>
  <c r="B1191" i="66"/>
  <c r="H1190" i="66"/>
  <c r="X1190" i="66" s="1"/>
  <c r="E1190" i="66"/>
  <c r="F1190" i="66" s="1"/>
  <c r="C1190" i="66"/>
  <c r="B1190" i="66"/>
  <c r="H1189" i="66"/>
  <c r="Q1189" i="66" s="1"/>
  <c r="E1189" i="66"/>
  <c r="F1189" i="66" s="1"/>
  <c r="C1189" i="66"/>
  <c r="B1189" i="66"/>
  <c r="H1188" i="66"/>
  <c r="P1188" i="66" s="1"/>
  <c r="E1188" i="66"/>
  <c r="F1188" i="66" s="1"/>
  <c r="C1188" i="66"/>
  <c r="B1188" i="66"/>
  <c r="H1184" i="66"/>
  <c r="E1184" i="66"/>
  <c r="F1184" i="66" s="1"/>
  <c r="C1184" i="66"/>
  <c r="B1184" i="66"/>
  <c r="H1183" i="66"/>
  <c r="Y1183" i="66" s="1"/>
  <c r="E1183" i="66"/>
  <c r="F1183" i="66" s="1"/>
  <c r="C1183" i="66"/>
  <c r="B1183" i="66"/>
  <c r="H1182" i="66"/>
  <c r="E1182" i="66"/>
  <c r="F1182" i="66" s="1"/>
  <c r="C1182" i="66"/>
  <c r="B1182" i="66"/>
  <c r="H1181" i="66"/>
  <c r="E1181" i="66"/>
  <c r="F1181" i="66" s="1"/>
  <c r="C1181" i="66"/>
  <c r="B1181" i="66"/>
  <c r="H1180" i="66"/>
  <c r="E1180" i="66"/>
  <c r="F1180" i="66" s="1"/>
  <c r="C1180" i="66"/>
  <c r="B1180" i="66"/>
  <c r="H1179" i="66"/>
  <c r="X1179" i="66" s="1"/>
  <c r="E1179" i="66"/>
  <c r="F1179" i="66" s="1"/>
  <c r="C1179" i="66"/>
  <c r="B1179" i="66"/>
  <c r="H1178" i="66"/>
  <c r="R1178" i="66" s="1"/>
  <c r="E1178" i="66"/>
  <c r="F1178" i="66" s="1"/>
  <c r="C1178" i="66"/>
  <c r="B1178" i="66"/>
  <c r="H1177" i="66"/>
  <c r="P1177" i="66" s="1"/>
  <c r="E1177" i="66"/>
  <c r="F1177" i="66" s="1"/>
  <c r="C1177" i="66"/>
  <c r="B1177" i="66"/>
  <c r="H1176" i="66"/>
  <c r="P1176" i="66" s="1"/>
  <c r="E1176" i="66"/>
  <c r="F1176" i="66" s="1"/>
  <c r="C1176" i="66"/>
  <c r="B1176" i="66"/>
  <c r="H1175" i="66"/>
  <c r="E1175" i="66"/>
  <c r="F1175" i="66" s="1"/>
  <c r="C1175" i="66"/>
  <c r="B1175" i="66"/>
  <c r="H1174" i="66"/>
  <c r="E1174" i="66"/>
  <c r="F1174" i="66" s="1"/>
  <c r="C1174" i="66"/>
  <c r="B1174" i="66"/>
  <c r="H1173" i="66"/>
  <c r="Y1173" i="66" s="1"/>
  <c r="E1173" i="66"/>
  <c r="F1173" i="66" s="1"/>
  <c r="C1173" i="66"/>
  <c r="B1173" i="66"/>
  <c r="H1172" i="66"/>
  <c r="V1172" i="66" s="1"/>
  <c r="E1172" i="66"/>
  <c r="F1172" i="66" s="1"/>
  <c r="C1172" i="66"/>
  <c r="B1172" i="66"/>
  <c r="H1171" i="66"/>
  <c r="U1171" i="66" s="1"/>
  <c r="E1171" i="66"/>
  <c r="F1171" i="66" s="1"/>
  <c r="C1171" i="66"/>
  <c r="B1171" i="66"/>
  <c r="H1170" i="66"/>
  <c r="X1170" i="66" s="1"/>
  <c r="E1170" i="66"/>
  <c r="F1170" i="66" s="1"/>
  <c r="C1170" i="66"/>
  <c r="B1170" i="66"/>
  <c r="H1169" i="66"/>
  <c r="U1169" i="66" s="1"/>
  <c r="E1169" i="66"/>
  <c r="F1169" i="66" s="1"/>
  <c r="C1169" i="66"/>
  <c r="B1169" i="66"/>
  <c r="H1168" i="66"/>
  <c r="P1168" i="66" s="1"/>
  <c r="E1168" i="66"/>
  <c r="F1168" i="66" s="1"/>
  <c r="C1168" i="66"/>
  <c r="B1168" i="66"/>
  <c r="H1167" i="66"/>
  <c r="Y1167" i="66" s="1"/>
  <c r="E1167" i="66"/>
  <c r="F1167" i="66" s="1"/>
  <c r="C1167" i="66"/>
  <c r="B1167" i="66"/>
  <c r="H1166" i="66"/>
  <c r="X1166" i="66" s="1"/>
  <c r="E1166" i="66"/>
  <c r="F1166" i="66" s="1"/>
  <c r="C1166" i="66"/>
  <c r="B1166" i="66"/>
  <c r="H1165" i="66"/>
  <c r="V1165" i="66" s="1"/>
  <c r="E1165" i="66"/>
  <c r="F1165" i="66" s="1"/>
  <c r="C1165" i="66"/>
  <c r="B1165" i="66"/>
  <c r="H1164" i="66"/>
  <c r="P1164" i="66" s="1"/>
  <c r="E1164" i="66"/>
  <c r="F1164" i="66" s="1"/>
  <c r="C1164" i="66"/>
  <c r="B1164" i="66"/>
  <c r="H1163" i="66"/>
  <c r="E1163" i="66"/>
  <c r="F1163" i="66" s="1"/>
  <c r="C1163" i="66"/>
  <c r="B1163" i="66"/>
  <c r="H1162" i="66"/>
  <c r="X1162" i="66" s="1"/>
  <c r="E1162" i="66"/>
  <c r="F1162" i="66" s="1"/>
  <c r="C1162" i="66"/>
  <c r="B1162" i="66"/>
  <c r="H1161" i="66"/>
  <c r="Q1161" i="66" s="1"/>
  <c r="E1161" i="66"/>
  <c r="F1161" i="66" s="1"/>
  <c r="C1161" i="66"/>
  <c r="B1161" i="66"/>
  <c r="H1160" i="66"/>
  <c r="E1160" i="66"/>
  <c r="F1160" i="66" s="1"/>
  <c r="C1160" i="66"/>
  <c r="B1160" i="66"/>
  <c r="H1159" i="66"/>
  <c r="Y1159" i="66" s="1"/>
  <c r="E1159" i="66"/>
  <c r="F1159" i="66" s="1"/>
  <c r="C1159" i="66"/>
  <c r="B1159" i="66"/>
  <c r="H1158" i="66"/>
  <c r="X1158" i="66" s="1"/>
  <c r="E1158" i="66"/>
  <c r="F1158" i="66" s="1"/>
  <c r="C1158" i="66"/>
  <c r="B1158" i="66"/>
  <c r="H1157" i="66"/>
  <c r="U1157" i="66" s="1"/>
  <c r="E1157" i="66"/>
  <c r="F1157" i="66" s="1"/>
  <c r="C1157" i="66"/>
  <c r="B1157" i="66"/>
  <c r="H1156" i="66"/>
  <c r="E1156" i="66"/>
  <c r="F1156" i="66" s="1"/>
  <c r="C1156" i="66"/>
  <c r="B1156" i="66"/>
  <c r="H1155" i="66"/>
  <c r="E1155" i="66"/>
  <c r="F1155" i="66" s="1"/>
  <c r="C1155" i="66"/>
  <c r="B1155" i="66"/>
  <c r="H1154" i="66"/>
  <c r="X1154" i="66" s="1"/>
  <c r="E1154" i="66"/>
  <c r="F1154" i="66" s="1"/>
  <c r="C1154" i="66"/>
  <c r="B1154" i="66"/>
  <c r="H1153" i="66"/>
  <c r="Q1153" i="66" s="1"/>
  <c r="E1153" i="66"/>
  <c r="F1153" i="66" s="1"/>
  <c r="C1153" i="66"/>
  <c r="B1153" i="66"/>
  <c r="H1152" i="66"/>
  <c r="V1152" i="66" s="1"/>
  <c r="E1152" i="66"/>
  <c r="F1152" i="66" s="1"/>
  <c r="C1152" i="66"/>
  <c r="B1152" i="66"/>
  <c r="H1151" i="66"/>
  <c r="Q1151" i="66" s="1"/>
  <c r="E1151" i="66"/>
  <c r="F1151" i="66" s="1"/>
  <c r="C1151" i="66"/>
  <c r="B1151" i="66"/>
  <c r="H1150" i="66"/>
  <c r="E1150" i="66"/>
  <c r="F1150" i="66" s="1"/>
  <c r="C1150" i="66"/>
  <c r="B1150" i="66"/>
  <c r="H1146" i="66"/>
  <c r="X1146" i="66" s="1"/>
  <c r="E1146" i="66"/>
  <c r="F1146" i="66" s="1"/>
  <c r="C1146" i="66"/>
  <c r="B1146" i="66"/>
  <c r="H1145" i="66"/>
  <c r="V1145" i="66" s="1"/>
  <c r="E1145" i="66"/>
  <c r="F1145" i="66" s="1"/>
  <c r="C1145" i="66"/>
  <c r="B1145" i="66"/>
  <c r="H1144" i="66"/>
  <c r="E1144" i="66"/>
  <c r="F1144" i="66" s="1"/>
  <c r="C1144" i="66"/>
  <c r="B1144" i="66"/>
  <c r="H1143" i="66"/>
  <c r="E1143" i="66"/>
  <c r="F1143" i="66" s="1"/>
  <c r="C1143" i="66"/>
  <c r="B1143" i="66"/>
  <c r="H1142" i="66"/>
  <c r="M1142" i="66" s="1"/>
  <c r="E1142" i="66"/>
  <c r="F1142" i="66" s="1"/>
  <c r="C1142" i="66"/>
  <c r="B1142" i="66"/>
  <c r="H1141" i="66"/>
  <c r="V1141" i="66" s="1"/>
  <c r="E1141" i="66"/>
  <c r="F1141" i="66" s="1"/>
  <c r="C1141" i="66"/>
  <c r="B1141" i="66"/>
  <c r="H1140" i="66"/>
  <c r="E1140" i="66"/>
  <c r="F1140" i="66" s="1"/>
  <c r="C1140" i="66"/>
  <c r="B1140" i="66"/>
  <c r="H1139" i="66"/>
  <c r="Q1139" i="66" s="1"/>
  <c r="E1139" i="66"/>
  <c r="F1139" i="66" s="1"/>
  <c r="C1139" i="66"/>
  <c r="B1139" i="66"/>
  <c r="H1138" i="66"/>
  <c r="R1138" i="66" s="1"/>
  <c r="E1138" i="66"/>
  <c r="F1138" i="66" s="1"/>
  <c r="C1138" i="66"/>
  <c r="B1138" i="66"/>
  <c r="H1137" i="66"/>
  <c r="V1137" i="66" s="1"/>
  <c r="E1137" i="66"/>
  <c r="F1137" i="66" s="1"/>
  <c r="C1137" i="66"/>
  <c r="B1137" i="66"/>
  <c r="H1136" i="66"/>
  <c r="E1136" i="66"/>
  <c r="F1136" i="66" s="1"/>
  <c r="C1136" i="66"/>
  <c r="B1136" i="66"/>
  <c r="H1135" i="66"/>
  <c r="Q1135" i="66" s="1"/>
  <c r="E1135" i="66"/>
  <c r="F1135" i="66" s="1"/>
  <c r="C1135" i="66"/>
  <c r="B1135" i="66"/>
  <c r="H1134" i="66"/>
  <c r="E1134" i="66"/>
  <c r="F1134" i="66" s="1"/>
  <c r="C1134" i="66"/>
  <c r="B1134" i="66"/>
  <c r="H1133" i="66"/>
  <c r="G1133" i="66" s="1"/>
  <c r="E1133" i="66"/>
  <c r="F1133" i="66" s="1"/>
  <c r="C1133" i="66"/>
  <c r="B1133" i="66"/>
  <c r="H1132" i="66"/>
  <c r="V1132" i="66" s="1"/>
  <c r="E1132" i="66"/>
  <c r="F1132" i="66" s="1"/>
  <c r="C1132" i="66"/>
  <c r="B1132" i="66"/>
  <c r="H1131" i="66"/>
  <c r="E1131" i="66"/>
  <c r="F1131" i="66" s="1"/>
  <c r="C1131" i="66"/>
  <c r="B1131" i="66"/>
  <c r="H1130" i="66"/>
  <c r="E1130" i="66"/>
  <c r="F1130" i="66" s="1"/>
  <c r="C1130" i="66"/>
  <c r="B1130" i="66"/>
  <c r="H1129" i="66"/>
  <c r="E1129" i="66"/>
  <c r="F1129" i="66" s="1"/>
  <c r="C1129" i="66"/>
  <c r="B1129" i="66"/>
  <c r="H1128" i="66"/>
  <c r="Y1128" i="66" s="1"/>
  <c r="E1128" i="66"/>
  <c r="F1128" i="66" s="1"/>
  <c r="C1128" i="66"/>
  <c r="B1128" i="66"/>
  <c r="H1127" i="66"/>
  <c r="X1127" i="66" s="1"/>
  <c r="E1127" i="66"/>
  <c r="F1127" i="66" s="1"/>
  <c r="C1127" i="66"/>
  <c r="B1127" i="66"/>
  <c r="H1126" i="66"/>
  <c r="X1126" i="66" s="1"/>
  <c r="E1126" i="66"/>
  <c r="F1126" i="66" s="1"/>
  <c r="C1126" i="66"/>
  <c r="B1126" i="66"/>
  <c r="H1125" i="66"/>
  <c r="Y1125" i="66" s="1"/>
  <c r="E1125" i="66"/>
  <c r="F1125" i="66" s="1"/>
  <c r="C1125" i="66"/>
  <c r="B1125" i="66"/>
  <c r="H1124" i="66"/>
  <c r="E1124" i="66"/>
  <c r="F1124" i="66" s="1"/>
  <c r="C1124" i="66"/>
  <c r="B1124" i="66"/>
  <c r="H1123" i="66"/>
  <c r="Q1123" i="66" s="1"/>
  <c r="E1123" i="66"/>
  <c r="F1123" i="66" s="1"/>
  <c r="C1123" i="66"/>
  <c r="B1123" i="66"/>
  <c r="H1122" i="66"/>
  <c r="E1122" i="66"/>
  <c r="F1122" i="66" s="1"/>
  <c r="C1122" i="66"/>
  <c r="B1122" i="66"/>
  <c r="H1121" i="66"/>
  <c r="X1121" i="66" s="1"/>
  <c r="E1121" i="66"/>
  <c r="F1121" i="66" s="1"/>
  <c r="C1121" i="66"/>
  <c r="B1121" i="66"/>
  <c r="H1120" i="66"/>
  <c r="E1120" i="66"/>
  <c r="F1120" i="66" s="1"/>
  <c r="C1120" i="66"/>
  <c r="B1120" i="66"/>
  <c r="H1119" i="66"/>
  <c r="Q1119" i="66" s="1"/>
  <c r="E1119" i="66"/>
  <c r="F1119" i="66" s="1"/>
  <c r="C1119" i="66"/>
  <c r="B1119" i="66"/>
  <c r="H1118" i="66"/>
  <c r="M1118" i="66" s="1"/>
  <c r="E1118" i="66"/>
  <c r="F1118" i="66" s="1"/>
  <c r="C1118" i="66"/>
  <c r="B1118" i="66"/>
  <c r="H1117" i="66"/>
  <c r="X1117" i="66" s="1"/>
  <c r="E1117" i="66"/>
  <c r="F1117" i="66" s="1"/>
  <c r="C1117" i="66"/>
  <c r="B1117" i="66"/>
  <c r="H1116" i="66"/>
  <c r="V1116" i="66" s="1"/>
  <c r="E1116" i="66"/>
  <c r="F1116" i="66" s="1"/>
  <c r="C1116" i="66"/>
  <c r="B1116" i="66"/>
  <c r="H1115" i="66"/>
  <c r="W1115" i="66" s="1"/>
  <c r="E1115" i="66"/>
  <c r="F1115" i="66" s="1"/>
  <c r="C1115" i="66"/>
  <c r="B1115" i="66"/>
  <c r="H1114" i="66"/>
  <c r="E1114" i="66"/>
  <c r="F1114" i="66" s="1"/>
  <c r="C1114" i="66"/>
  <c r="B1114" i="66"/>
  <c r="H1113" i="66"/>
  <c r="Q1113" i="66" s="1"/>
  <c r="E1113" i="66"/>
  <c r="F1113" i="66" s="1"/>
  <c r="C1113" i="66"/>
  <c r="B1113" i="66"/>
  <c r="H1112" i="66"/>
  <c r="E1112" i="66"/>
  <c r="F1112" i="66" s="1"/>
  <c r="C1112" i="66"/>
  <c r="B1112" i="66"/>
  <c r="H1108" i="66"/>
  <c r="E1108" i="66"/>
  <c r="F1108" i="66" s="1"/>
  <c r="C1108" i="66"/>
  <c r="B1108" i="66"/>
  <c r="H1107" i="66"/>
  <c r="I1107" i="66" s="1"/>
  <c r="E1107" i="66"/>
  <c r="F1107" i="66" s="1"/>
  <c r="C1107" i="66"/>
  <c r="B1107" i="66"/>
  <c r="H1106" i="66"/>
  <c r="E1106" i="66"/>
  <c r="F1106" i="66" s="1"/>
  <c r="C1106" i="66"/>
  <c r="B1106" i="66"/>
  <c r="H1105" i="66"/>
  <c r="Q1105" i="66" s="1"/>
  <c r="E1105" i="66"/>
  <c r="F1105" i="66" s="1"/>
  <c r="C1105" i="66"/>
  <c r="B1105" i="66"/>
  <c r="H1104" i="66"/>
  <c r="E1104" i="66"/>
  <c r="F1104" i="66" s="1"/>
  <c r="C1104" i="66"/>
  <c r="B1104" i="66"/>
  <c r="H1103" i="66"/>
  <c r="Y1103" i="66" s="1"/>
  <c r="E1103" i="66"/>
  <c r="F1103" i="66" s="1"/>
  <c r="C1103" i="66"/>
  <c r="B1103" i="66"/>
  <c r="H1102" i="66"/>
  <c r="R1102" i="66" s="1"/>
  <c r="E1102" i="66"/>
  <c r="F1102" i="66" s="1"/>
  <c r="C1102" i="66"/>
  <c r="B1102" i="66"/>
  <c r="H1101" i="66"/>
  <c r="E1101" i="66"/>
  <c r="F1101" i="66" s="1"/>
  <c r="C1101" i="66"/>
  <c r="B1101" i="66"/>
  <c r="H1100" i="66"/>
  <c r="K1100" i="66" s="1"/>
  <c r="E1100" i="66"/>
  <c r="F1100" i="66" s="1"/>
  <c r="C1100" i="66"/>
  <c r="B1100" i="66"/>
  <c r="H1099" i="66"/>
  <c r="G1099" i="66" s="1"/>
  <c r="E1099" i="66"/>
  <c r="F1099" i="66" s="1"/>
  <c r="C1099" i="66"/>
  <c r="B1099" i="66"/>
  <c r="H1098" i="66"/>
  <c r="X1098" i="66" s="1"/>
  <c r="E1098" i="66"/>
  <c r="F1098" i="66" s="1"/>
  <c r="C1098" i="66"/>
  <c r="B1098" i="66"/>
  <c r="H1097" i="66"/>
  <c r="O1097" i="66" s="1"/>
  <c r="E1097" i="66"/>
  <c r="F1097" i="66" s="1"/>
  <c r="C1097" i="66"/>
  <c r="B1097" i="66"/>
  <c r="H1096" i="66"/>
  <c r="V1096" i="66" s="1"/>
  <c r="E1096" i="66"/>
  <c r="F1096" i="66" s="1"/>
  <c r="C1096" i="66"/>
  <c r="B1096" i="66"/>
  <c r="H1095" i="66"/>
  <c r="E1095" i="66"/>
  <c r="F1095" i="66" s="1"/>
  <c r="C1095" i="66"/>
  <c r="B1095" i="66"/>
  <c r="H1094" i="66"/>
  <c r="E1094" i="66"/>
  <c r="F1094" i="66" s="1"/>
  <c r="C1094" i="66"/>
  <c r="B1094" i="66"/>
  <c r="H1093" i="66"/>
  <c r="G1093" i="66" s="1"/>
  <c r="E1093" i="66"/>
  <c r="F1093" i="66" s="1"/>
  <c r="C1093" i="66"/>
  <c r="B1093" i="66"/>
  <c r="H1092" i="66"/>
  <c r="E1092" i="66"/>
  <c r="F1092" i="66" s="1"/>
  <c r="C1092" i="66"/>
  <c r="B1092" i="66"/>
  <c r="H1091" i="66"/>
  <c r="E1091" i="66"/>
  <c r="F1091" i="66" s="1"/>
  <c r="C1091" i="66"/>
  <c r="B1091" i="66"/>
  <c r="H1090" i="66"/>
  <c r="X1090" i="66" s="1"/>
  <c r="E1090" i="66"/>
  <c r="F1090" i="66" s="1"/>
  <c r="C1090" i="66"/>
  <c r="B1090" i="66"/>
  <c r="H1089" i="66"/>
  <c r="Q1089" i="66" s="1"/>
  <c r="E1089" i="66"/>
  <c r="F1089" i="66" s="1"/>
  <c r="C1089" i="66"/>
  <c r="B1089" i="66"/>
  <c r="H1088" i="66"/>
  <c r="E1088" i="66"/>
  <c r="F1088" i="66" s="1"/>
  <c r="C1088" i="66"/>
  <c r="B1088" i="66"/>
  <c r="H1087" i="66"/>
  <c r="X1087" i="66" s="1"/>
  <c r="E1087" i="66"/>
  <c r="F1087" i="66" s="1"/>
  <c r="C1087" i="66"/>
  <c r="B1087" i="66"/>
  <c r="H1086" i="66"/>
  <c r="X1086" i="66" s="1"/>
  <c r="E1086" i="66"/>
  <c r="F1086" i="66" s="1"/>
  <c r="C1086" i="66"/>
  <c r="B1086" i="66"/>
  <c r="H1085" i="66"/>
  <c r="Y1085" i="66" s="1"/>
  <c r="E1085" i="66"/>
  <c r="F1085" i="66" s="1"/>
  <c r="C1085" i="66"/>
  <c r="B1085" i="66"/>
  <c r="H1084" i="66"/>
  <c r="E1084" i="66"/>
  <c r="F1084" i="66" s="1"/>
  <c r="C1084" i="66"/>
  <c r="B1084" i="66"/>
  <c r="H1083" i="66"/>
  <c r="O1083" i="66" s="1"/>
  <c r="E1083" i="66"/>
  <c r="F1083" i="66" s="1"/>
  <c r="C1083" i="66"/>
  <c r="B1083" i="66"/>
  <c r="H1082" i="66"/>
  <c r="P1082" i="66" s="1"/>
  <c r="E1082" i="66"/>
  <c r="F1082" i="66" s="1"/>
  <c r="C1082" i="66"/>
  <c r="B1082" i="66"/>
  <c r="H1081" i="66"/>
  <c r="E1081" i="66"/>
  <c r="F1081" i="66" s="1"/>
  <c r="C1081" i="66"/>
  <c r="B1081" i="66"/>
  <c r="H1080" i="66"/>
  <c r="P1080" i="66" s="1"/>
  <c r="E1080" i="66"/>
  <c r="F1080" i="66" s="1"/>
  <c r="C1080" i="66"/>
  <c r="B1080" i="66"/>
  <c r="H1079" i="66"/>
  <c r="E1079" i="66"/>
  <c r="F1079" i="66" s="1"/>
  <c r="C1079" i="66"/>
  <c r="B1079" i="66"/>
  <c r="H1078" i="66"/>
  <c r="P1078" i="66" s="1"/>
  <c r="E1078" i="66"/>
  <c r="F1078" i="66" s="1"/>
  <c r="C1078" i="66"/>
  <c r="B1078" i="66"/>
  <c r="H1077" i="66"/>
  <c r="V1077" i="66" s="1"/>
  <c r="E1077" i="66"/>
  <c r="F1077" i="66" s="1"/>
  <c r="C1077" i="66"/>
  <c r="B1077" i="66"/>
  <c r="H1076" i="66"/>
  <c r="P1076" i="66" s="1"/>
  <c r="E1076" i="66"/>
  <c r="F1076" i="66" s="1"/>
  <c r="C1076" i="66"/>
  <c r="B1076" i="66"/>
  <c r="H1075" i="66"/>
  <c r="X1075" i="66" s="1"/>
  <c r="E1075" i="66"/>
  <c r="F1075" i="66" s="1"/>
  <c r="C1075" i="66"/>
  <c r="B1075" i="66"/>
  <c r="H1074" i="66"/>
  <c r="P1074" i="66" s="1"/>
  <c r="E1074" i="66"/>
  <c r="F1074" i="66" s="1"/>
  <c r="C1074" i="66"/>
  <c r="B1074" i="66"/>
  <c r="H1070" i="66"/>
  <c r="P1070" i="66" s="1"/>
  <c r="E1070" i="66"/>
  <c r="F1070" i="66" s="1"/>
  <c r="C1070" i="66"/>
  <c r="B1070" i="66"/>
  <c r="H1069" i="66"/>
  <c r="Q1069" i="66" s="1"/>
  <c r="E1069" i="66"/>
  <c r="F1069" i="66" s="1"/>
  <c r="C1069" i="66"/>
  <c r="B1069" i="66"/>
  <c r="H1068" i="66"/>
  <c r="E1068" i="66"/>
  <c r="F1068" i="66" s="1"/>
  <c r="C1068" i="66"/>
  <c r="B1068" i="66"/>
  <c r="H1067" i="66"/>
  <c r="E1067" i="66"/>
  <c r="F1067" i="66" s="1"/>
  <c r="C1067" i="66"/>
  <c r="B1067" i="66"/>
  <c r="H1066" i="66"/>
  <c r="X1066" i="66" s="1"/>
  <c r="E1066" i="66"/>
  <c r="F1066" i="66" s="1"/>
  <c r="C1066" i="66"/>
  <c r="B1066" i="66"/>
  <c r="H1065" i="66"/>
  <c r="V1065" i="66" s="1"/>
  <c r="E1065" i="66"/>
  <c r="F1065" i="66" s="1"/>
  <c r="C1065" i="66"/>
  <c r="B1065" i="66"/>
  <c r="H1064" i="66"/>
  <c r="E1064" i="66"/>
  <c r="F1064" i="66" s="1"/>
  <c r="C1064" i="66"/>
  <c r="B1064" i="66"/>
  <c r="H1063" i="66"/>
  <c r="U1063" i="66" s="1"/>
  <c r="E1063" i="66"/>
  <c r="F1063" i="66" s="1"/>
  <c r="C1063" i="66"/>
  <c r="B1063" i="66"/>
  <c r="H1062" i="66"/>
  <c r="V1062" i="66" s="1"/>
  <c r="E1062" i="66"/>
  <c r="F1062" i="66" s="1"/>
  <c r="C1062" i="66"/>
  <c r="B1062" i="66"/>
  <c r="H1061" i="66"/>
  <c r="Q1061" i="66" s="1"/>
  <c r="E1061" i="66"/>
  <c r="F1061" i="66" s="1"/>
  <c r="C1061" i="66"/>
  <c r="B1061" i="66"/>
  <c r="H1060" i="66"/>
  <c r="E1060" i="66"/>
  <c r="F1060" i="66" s="1"/>
  <c r="C1060" i="66"/>
  <c r="B1060" i="66"/>
  <c r="H1059" i="66"/>
  <c r="Q1059" i="66" s="1"/>
  <c r="E1059" i="66"/>
  <c r="F1059" i="66" s="1"/>
  <c r="C1059" i="66"/>
  <c r="B1059" i="66"/>
  <c r="H1058" i="66"/>
  <c r="K1058" i="66" s="1"/>
  <c r="E1058" i="66"/>
  <c r="F1058" i="66" s="1"/>
  <c r="C1058" i="66"/>
  <c r="B1058" i="66"/>
  <c r="H1057" i="66"/>
  <c r="E1057" i="66"/>
  <c r="F1057" i="66" s="1"/>
  <c r="C1057" i="66"/>
  <c r="B1057" i="66"/>
  <c r="H1056" i="66"/>
  <c r="E1056" i="66"/>
  <c r="F1056" i="66" s="1"/>
  <c r="C1056" i="66"/>
  <c r="B1056" i="66"/>
  <c r="H1055" i="66"/>
  <c r="O1055" i="66" s="1"/>
  <c r="E1055" i="66"/>
  <c r="F1055" i="66" s="1"/>
  <c r="C1055" i="66"/>
  <c r="B1055" i="66"/>
  <c r="H1054" i="66"/>
  <c r="P1054" i="66" s="1"/>
  <c r="E1054" i="66"/>
  <c r="F1054" i="66" s="1"/>
  <c r="C1054" i="66"/>
  <c r="B1054" i="66"/>
  <c r="H1053" i="66"/>
  <c r="G1053" i="66" s="1"/>
  <c r="E1053" i="66"/>
  <c r="F1053" i="66" s="1"/>
  <c r="C1053" i="66"/>
  <c r="B1053" i="66"/>
  <c r="H1052" i="66"/>
  <c r="V1052" i="66" s="1"/>
  <c r="E1052" i="66"/>
  <c r="F1052" i="66" s="1"/>
  <c r="C1052" i="66"/>
  <c r="B1052" i="66"/>
  <c r="H1051" i="66"/>
  <c r="E1051" i="66"/>
  <c r="F1051" i="66" s="1"/>
  <c r="C1051" i="66"/>
  <c r="B1051" i="66"/>
  <c r="H1050" i="66"/>
  <c r="E1050" i="66"/>
  <c r="F1050" i="66" s="1"/>
  <c r="C1050" i="66"/>
  <c r="B1050" i="66"/>
  <c r="H1049" i="66"/>
  <c r="W1049" i="66" s="1"/>
  <c r="E1049" i="66"/>
  <c r="F1049" i="66" s="1"/>
  <c r="C1049" i="66"/>
  <c r="B1049" i="66"/>
  <c r="H1048" i="66"/>
  <c r="E1048" i="66"/>
  <c r="F1048" i="66" s="1"/>
  <c r="C1048" i="66"/>
  <c r="B1048" i="66"/>
  <c r="H1047" i="66"/>
  <c r="O1047" i="66" s="1"/>
  <c r="E1047" i="66"/>
  <c r="F1047" i="66" s="1"/>
  <c r="C1047" i="66"/>
  <c r="B1047" i="66"/>
  <c r="H1046" i="66"/>
  <c r="P1046" i="66" s="1"/>
  <c r="E1046" i="66"/>
  <c r="F1046" i="66" s="1"/>
  <c r="C1046" i="66"/>
  <c r="B1046" i="66"/>
  <c r="H1045" i="66"/>
  <c r="U1045" i="66" s="1"/>
  <c r="E1045" i="66"/>
  <c r="F1045" i="66" s="1"/>
  <c r="C1045" i="66"/>
  <c r="B1045" i="66"/>
  <c r="H1044" i="66"/>
  <c r="X1044" i="66" s="1"/>
  <c r="E1044" i="66"/>
  <c r="F1044" i="66" s="1"/>
  <c r="C1044" i="66"/>
  <c r="B1044" i="66"/>
  <c r="H1043" i="66"/>
  <c r="X1043" i="66" s="1"/>
  <c r="E1043" i="66"/>
  <c r="F1043" i="66" s="1"/>
  <c r="C1043" i="66"/>
  <c r="B1043" i="66"/>
  <c r="H1042" i="66"/>
  <c r="P1042" i="66" s="1"/>
  <c r="E1042" i="66"/>
  <c r="F1042" i="66" s="1"/>
  <c r="C1042" i="66"/>
  <c r="B1042" i="66"/>
  <c r="H1041" i="66"/>
  <c r="V1041" i="66" s="1"/>
  <c r="E1041" i="66"/>
  <c r="F1041" i="66" s="1"/>
  <c r="C1041" i="66"/>
  <c r="B1041" i="66"/>
  <c r="H1040" i="66"/>
  <c r="E1040" i="66"/>
  <c r="F1040" i="66" s="1"/>
  <c r="C1040" i="66"/>
  <c r="B1040" i="66"/>
  <c r="H1039" i="66"/>
  <c r="X1039" i="66" s="1"/>
  <c r="E1039" i="66"/>
  <c r="F1039" i="66" s="1"/>
  <c r="C1039" i="66"/>
  <c r="B1039" i="66"/>
  <c r="H1038" i="66"/>
  <c r="E1038" i="66"/>
  <c r="F1038" i="66" s="1"/>
  <c r="C1038" i="66"/>
  <c r="B1038" i="66"/>
  <c r="H1037" i="66"/>
  <c r="Q1037" i="66" s="1"/>
  <c r="E1037" i="66"/>
  <c r="F1037" i="66" s="1"/>
  <c r="C1037" i="66"/>
  <c r="B1037" i="66"/>
  <c r="H1036" i="66"/>
  <c r="K1036" i="66" s="1"/>
  <c r="E1036" i="66"/>
  <c r="F1036" i="66" s="1"/>
  <c r="C1036" i="66"/>
  <c r="B1036" i="66"/>
  <c r="H1032" i="66"/>
  <c r="X1032" i="66" s="1"/>
  <c r="E1032" i="66"/>
  <c r="F1032" i="66" s="1"/>
  <c r="C1032" i="66"/>
  <c r="B1032" i="66"/>
  <c r="H1031" i="66"/>
  <c r="U1031" i="66" s="1"/>
  <c r="E1031" i="66"/>
  <c r="F1031" i="66" s="1"/>
  <c r="C1031" i="66"/>
  <c r="B1031" i="66"/>
  <c r="H1030" i="66"/>
  <c r="V1030" i="66" s="1"/>
  <c r="E1030" i="66"/>
  <c r="F1030" i="66" s="1"/>
  <c r="C1030" i="66"/>
  <c r="B1030" i="66"/>
  <c r="H1029" i="66"/>
  <c r="V1029" i="66" s="1"/>
  <c r="E1029" i="66"/>
  <c r="F1029" i="66" s="1"/>
  <c r="C1029" i="66"/>
  <c r="B1029" i="66"/>
  <c r="H1028" i="66"/>
  <c r="V1028" i="66" s="1"/>
  <c r="E1028" i="66"/>
  <c r="F1028" i="66" s="1"/>
  <c r="C1028" i="66"/>
  <c r="B1028" i="66"/>
  <c r="H1027" i="66"/>
  <c r="Q1027" i="66" s="1"/>
  <c r="E1027" i="66"/>
  <c r="F1027" i="66" s="1"/>
  <c r="C1027" i="66"/>
  <c r="B1027" i="66"/>
  <c r="H1026" i="66"/>
  <c r="M1026" i="66" s="1"/>
  <c r="E1026" i="66"/>
  <c r="F1026" i="66" s="1"/>
  <c r="C1026" i="66"/>
  <c r="B1026" i="66"/>
  <c r="H1025" i="66"/>
  <c r="V1025" i="66" s="1"/>
  <c r="E1025" i="66"/>
  <c r="F1025" i="66" s="1"/>
  <c r="C1025" i="66"/>
  <c r="B1025" i="66"/>
  <c r="H1024" i="66"/>
  <c r="E1024" i="66"/>
  <c r="F1024" i="66" s="1"/>
  <c r="C1024" i="66"/>
  <c r="B1024" i="66"/>
  <c r="H1023" i="66"/>
  <c r="E1023" i="66"/>
  <c r="F1023" i="66" s="1"/>
  <c r="C1023" i="66"/>
  <c r="B1023" i="66"/>
  <c r="H1022" i="66"/>
  <c r="E1022" i="66"/>
  <c r="F1022" i="66" s="1"/>
  <c r="C1022" i="66"/>
  <c r="B1022" i="66"/>
  <c r="H1021" i="66"/>
  <c r="V1021" i="66" s="1"/>
  <c r="E1021" i="66"/>
  <c r="F1021" i="66" s="1"/>
  <c r="C1021" i="66"/>
  <c r="B1021" i="66"/>
  <c r="H1020" i="66"/>
  <c r="E1020" i="66"/>
  <c r="F1020" i="66" s="1"/>
  <c r="C1020" i="66"/>
  <c r="B1020" i="66"/>
  <c r="H1019" i="66"/>
  <c r="Q1019" i="66" s="1"/>
  <c r="E1019" i="66"/>
  <c r="F1019" i="66" s="1"/>
  <c r="C1019" i="66"/>
  <c r="B1019" i="66"/>
  <c r="H1018" i="66"/>
  <c r="E1018" i="66"/>
  <c r="F1018" i="66" s="1"/>
  <c r="C1018" i="66"/>
  <c r="B1018" i="66"/>
  <c r="H1017" i="66"/>
  <c r="V1017" i="66" s="1"/>
  <c r="E1017" i="66"/>
  <c r="F1017" i="66" s="1"/>
  <c r="C1017" i="66"/>
  <c r="B1017" i="66"/>
  <c r="H1016" i="66"/>
  <c r="P1016" i="66" s="1"/>
  <c r="E1016" i="66"/>
  <c r="F1016" i="66" s="1"/>
  <c r="C1016" i="66"/>
  <c r="B1016" i="66"/>
  <c r="H1015" i="66"/>
  <c r="E1015" i="66"/>
  <c r="F1015" i="66" s="1"/>
  <c r="C1015" i="66"/>
  <c r="B1015" i="66"/>
  <c r="H1014" i="66"/>
  <c r="P1014" i="66" s="1"/>
  <c r="E1014" i="66"/>
  <c r="F1014" i="66" s="1"/>
  <c r="C1014" i="66"/>
  <c r="B1014" i="66"/>
  <c r="H1013" i="66"/>
  <c r="X1013" i="66" s="1"/>
  <c r="E1013" i="66"/>
  <c r="F1013" i="66" s="1"/>
  <c r="C1013" i="66"/>
  <c r="B1013" i="66"/>
  <c r="H1012" i="66"/>
  <c r="E1012" i="66"/>
  <c r="F1012" i="66" s="1"/>
  <c r="C1012" i="66"/>
  <c r="B1012" i="66"/>
  <c r="H1011" i="66"/>
  <c r="E1011" i="66"/>
  <c r="F1011" i="66" s="1"/>
  <c r="C1011" i="66"/>
  <c r="B1011" i="66"/>
  <c r="H1010" i="66"/>
  <c r="E1010" i="66"/>
  <c r="F1010" i="66" s="1"/>
  <c r="C1010" i="66"/>
  <c r="B1010" i="66"/>
  <c r="H1009" i="66"/>
  <c r="X1009" i="66" s="1"/>
  <c r="E1009" i="66"/>
  <c r="F1009" i="66" s="1"/>
  <c r="C1009" i="66"/>
  <c r="B1009" i="66"/>
  <c r="H1008" i="66"/>
  <c r="P1008" i="66" s="1"/>
  <c r="E1008" i="66"/>
  <c r="F1008" i="66" s="1"/>
  <c r="C1008" i="66"/>
  <c r="B1008" i="66"/>
  <c r="H1007" i="66"/>
  <c r="Q1007" i="66" s="1"/>
  <c r="E1007" i="66"/>
  <c r="F1007" i="66" s="1"/>
  <c r="C1007" i="66"/>
  <c r="B1007" i="66"/>
  <c r="H1006" i="66"/>
  <c r="P1006" i="66" s="1"/>
  <c r="E1006" i="66"/>
  <c r="F1006" i="66" s="1"/>
  <c r="C1006" i="66"/>
  <c r="B1006" i="66"/>
  <c r="H1005" i="66"/>
  <c r="X1005" i="66" s="1"/>
  <c r="E1005" i="66"/>
  <c r="F1005" i="66" s="1"/>
  <c r="C1005" i="66"/>
  <c r="B1005" i="66"/>
  <c r="H1004" i="66"/>
  <c r="E1004" i="66"/>
  <c r="F1004" i="66" s="1"/>
  <c r="C1004" i="66"/>
  <c r="B1004" i="66"/>
  <c r="H1003" i="66"/>
  <c r="E1003" i="66"/>
  <c r="F1003" i="66" s="1"/>
  <c r="C1003" i="66"/>
  <c r="B1003" i="66"/>
  <c r="H1002" i="66"/>
  <c r="V1002" i="66" s="1"/>
  <c r="E1002" i="66"/>
  <c r="F1002" i="66" s="1"/>
  <c r="C1002" i="66"/>
  <c r="B1002" i="66"/>
  <c r="H1001" i="66"/>
  <c r="X1001" i="66" s="1"/>
  <c r="E1001" i="66"/>
  <c r="F1001" i="66" s="1"/>
  <c r="C1001" i="66"/>
  <c r="B1001" i="66"/>
  <c r="H1000" i="66"/>
  <c r="P1000" i="66" s="1"/>
  <c r="E1000" i="66"/>
  <c r="F1000" i="66" s="1"/>
  <c r="C1000" i="66"/>
  <c r="B1000" i="66"/>
  <c r="H999" i="66"/>
  <c r="X999" i="66" s="1"/>
  <c r="E999" i="66"/>
  <c r="F999" i="66" s="1"/>
  <c r="C999" i="66"/>
  <c r="B999" i="66"/>
  <c r="H998" i="66"/>
  <c r="P998" i="66" s="1"/>
  <c r="E998" i="66"/>
  <c r="F998" i="66" s="1"/>
  <c r="C998" i="66"/>
  <c r="B998" i="66"/>
  <c r="E993" i="66"/>
  <c r="F993" i="66" s="1"/>
  <c r="H990" i="66"/>
  <c r="E990" i="66"/>
  <c r="F990" i="66" s="1"/>
  <c r="C990" i="66"/>
  <c r="B990" i="66"/>
  <c r="H989" i="66"/>
  <c r="Q989" i="66" s="1"/>
  <c r="E989" i="66"/>
  <c r="F989" i="66" s="1"/>
  <c r="C989" i="66"/>
  <c r="B989" i="66"/>
  <c r="H988" i="66"/>
  <c r="M988" i="66" s="1"/>
  <c r="E988" i="66"/>
  <c r="F988" i="66" s="1"/>
  <c r="C988" i="66"/>
  <c r="B988" i="66"/>
  <c r="H987" i="66"/>
  <c r="V987" i="66" s="1"/>
  <c r="E987" i="66"/>
  <c r="F987" i="66" s="1"/>
  <c r="C987" i="66"/>
  <c r="B987" i="66"/>
  <c r="H986" i="66"/>
  <c r="P986" i="66" s="1"/>
  <c r="E986" i="66"/>
  <c r="F986" i="66" s="1"/>
  <c r="C986" i="66"/>
  <c r="B986" i="66"/>
  <c r="H985" i="66"/>
  <c r="E985" i="66"/>
  <c r="F985" i="66" s="1"/>
  <c r="C985" i="66"/>
  <c r="B985" i="66"/>
  <c r="H984" i="66"/>
  <c r="X984" i="66" s="1"/>
  <c r="E984" i="66"/>
  <c r="F984" i="66" s="1"/>
  <c r="C984" i="66"/>
  <c r="B984" i="66"/>
  <c r="H983" i="66"/>
  <c r="X983" i="66" s="1"/>
  <c r="E983" i="66"/>
  <c r="F983" i="66" s="1"/>
  <c r="C983" i="66"/>
  <c r="B983" i="66"/>
  <c r="H982" i="66"/>
  <c r="E982" i="66"/>
  <c r="F982" i="66" s="1"/>
  <c r="C982" i="66"/>
  <c r="B982" i="66"/>
  <c r="H981" i="66"/>
  <c r="X981" i="66" s="1"/>
  <c r="E981" i="66"/>
  <c r="F981" i="66" s="1"/>
  <c r="C981" i="66"/>
  <c r="B981" i="66"/>
  <c r="H980" i="66"/>
  <c r="E980" i="66"/>
  <c r="F980" i="66" s="1"/>
  <c r="C980" i="66"/>
  <c r="B980" i="66"/>
  <c r="H979" i="66"/>
  <c r="V979" i="66" s="1"/>
  <c r="E979" i="66"/>
  <c r="F979" i="66" s="1"/>
  <c r="C979" i="66"/>
  <c r="B979" i="66"/>
  <c r="H978" i="66"/>
  <c r="P978" i="66" s="1"/>
  <c r="E978" i="66"/>
  <c r="F978" i="66" s="1"/>
  <c r="C978" i="66"/>
  <c r="B978" i="66"/>
  <c r="H977" i="66"/>
  <c r="E977" i="66"/>
  <c r="F977" i="66" s="1"/>
  <c r="C977" i="66"/>
  <c r="B977" i="66"/>
  <c r="H976" i="66"/>
  <c r="P976" i="66" s="1"/>
  <c r="E976" i="66"/>
  <c r="F976" i="66" s="1"/>
  <c r="C976" i="66"/>
  <c r="B976" i="66"/>
  <c r="H975" i="66"/>
  <c r="V975" i="66" s="1"/>
  <c r="E975" i="66"/>
  <c r="F975" i="66" s="1"/>
  <c r="C975" i="66"/>
  <c r="B975" i="66"/>
  <c r="H974" i="66"/>
  <c r="M974" i="66" s="1"/>
  <c r="E974" i="66"/>
  <c r="F974" i="66" s="1"/>
  <c r="C974" i="66"/>
  <c r="B974" i="66"/>
  <c r="H973" i="66"/>
  <c r="E973" i="66"/>
  <c r="F973" i="66" s="1"/>
  <c r="C973" i="66"/>
  <c r="B973" i="66"/>
  <c r="H972" i="66"/>
  <c r="V972" i="66" s="1"/>
  <c r="E972" i="66"/>
  <c r="F972" i="66" s="1"/>
  <c r="C972" i="66"/>
  <c r="B972" i="66"/>
  <c r="H971" i="66"/>
  <c r="V971" i="66" s="1"/>
  <c r="E971" i="66"/>
  <c r="F971" i="66" s="1"/>
  <c r="C971" i="66"/>
  <c r="B971" i="66"/>
  <c r="H970" i="66"/>
  <c r="X970" i="66" s="1"/>
  <c r="E970" i="66"/>
  <c r="F970" i="66" s="1"/>
  <c r="C970" i="66"/>
  <c r="B970" i="66"/>
  <c r="H969" i="66"/>
  <c r="X969" i="66" s="1"/>
  <c r="E969" i="66"/>
  <c r="F969" i="66" s="1"/>
  <c r="C969" i="66"/>
  <c r="B969" i="66"/>
  <c r="H968" i="66"/>
  <c r="E968" i="66"/>
  <c r="F968" i="66" s="1"/>
  <c r="C968" i="66"/>
  <c r="B968" i="66"/>
  <c r="H967" i="66"/>
  <c r="V967" i="66" s="1"/>
  <c r="E967" i="66"/>
  <c r="F967" i="66" s="1"/>
  <c r="C967" i="66"/>
  <c r="B967" i="66"/>
  <c r="H966" i="66"/>
  <c r="E966" i="66"/>
  <c r="F966" i="66" s="1"/>
  <c r="C966" i="66"/>
  <c r="B966" i="66"/>
  <c r="H965" i="66"/>
  <c r="E965" i="66"/>
  <c r="F965" i="66" s="1"/>
  <c r="C965" i="66"/>
  <c r="B965" i="66"/>
  <c r="H964" i="66"/>
  <c r="M964" i="66" s="1"/>
  <c r="E964" i="66"/>
  <c r="F964" i="66" s="1"/>
  <c r="C964" i="66"/>
  <c r="B964" i="66"/>
  <c r="H963" i="66"/>
  <c r="V963" i="66" s="1"/>
  <c r="E963" i="66"/>
  <c r="F963" i="66" s="1"/>
  <c r="C963" i="66"/>
  <c r="B963" i="66"/>
  <c r="H962" i="66"/>
  <c r="X962" i="66" s="1"/>
  <c r="E962" i="66"/>
  <c r="F962" i="66" s="1"/>
  <c r="C962" i="66"/>
  <c r="B962" i="66"/>
  <c r="H961" i="66"/>
  <c r="X961" i="66" s="1"/>
  <c r="E961" i="66"/>
  <c r="F961" i="66" s="1"/>
  <c r="C961" i="66"/>
  <c r="B961" i="66"/>
  <c r="H960" i="66"/>
  <c r="V960" i="66" s="1"/>
  <c r="E960" i="66"/>
  <c r="F960" i="66" s="1"/>
  <c r="C960" i="66"/>
  <c r="B960" i="66"/>
  <c r="H959" i="66"/>
  <c r="V959" i="66" s="1"/>
  <c r="E959" i="66"/>
  <c r="F959" i="66" s="1"/>
  <c r="C959" i="66"/>
  <c r="B959" i="66"/>
  <c r="H958" i="66"/>
  <c r="V958" i="66" s="1"/>
  <c r="E958" i="66"/>
  <c r="F958" i="66" s="1"/>
  <c r="C958" i="66"/>
  <c r="B958" i="66"/>
  <c r="H957" i="66"/>
  <c r="E957" i="66"/>
  <c r="F957" i="66" s="1"/>
  <c r="C957" i="66"/>
  <c r="B957" i="66"/>
  <c r="H956" i="66"/>
  <c r="M956" i="66" s="1"/>
  <c r="E956" i="66"/>
  <c r="F956" i="66" s="1"/>
  <c r="C956" i="66"/>
  <c r="B956" i="66"/>
  <c r="E951" i="66"/>
  <c r="F951" i="66" s="1"/>
  <c r="H949" i="66"/>
  <c r="E949" i="66"/>
  <c r="F949" i="66" s="1"/>
  <c r="C949" i="66"/>
  <c r="B949" i="66"/>
  <c r="H948" i="66"/>
  <c r="K948" i="66" s="1"/>
  <c r="E948" i="66"/>
  <c r="F948" i="66" s="1"/>
  <c r="C948" i="66"/>
  <c r="B948" i="66"/>
  <c r="H947" i="66"/>
  <c r="V947" i="66" s="1"/>
  <c r="E947" i="66"/>
  <c r="F947" i="66" s="1"/>
  <c r="C947" i="66"/>
  <c r="B947" i="66"/>
  <c r="H946" i="66"/>
  <c r="V946" i="66" s="1"/>
  <c r="E946" i="66"/>
  <c r="F946" i="66" s="1"/>
  <c r="C946" i="66"/>
  <c r="B946" i="66"/>
  <c r="H945" i="66"/>
  <c r="X945" i="66" s="1"/>
  <c r="E945" i="66"/>
  <c r="F945" i="66" s="1"/>
  <c r="C945" i="66"/>
  <c r="B945" i="66"/>
  <c r="H944" i="66"/>
  <c r="E944" i="66"/>
  <c r="F944" i="66" s="1"/>
  <c r="C944" i="66"/>
  <c r="B944" i="66"/>
  <c r="H943" i="66"/>
  <c r="E943" i="66"/>
  <c r="F943" i="66" s="1"/>
  <c r="C943" i="66"/>
  <c r="B943" i="66"/>
  <c r="H942" i="66"/>
  <c r="K942" i="66" s="1"/>
  <c r="E942" i="66"/>
  <c r="F942" i="66" s="1"/>
  <c r="C942" i="66"/>
  <c r="B942" i="66"/>
  <c r="H941" i="66"/>
  <c r="X941" i="66" s="1"/>
  <c r="E941" i="66"/>
  <c r="F941" i="66" s="1"/>
  <c r="C941" i="66"/>
  <c r="B941" i="66"/>
  <c r="H940" i="66"/>
  <c r="V940" i="66" s="1"/>
  <c r="E940" i="66"/>
  <c r="F940" i="66" s="1"/>
  <c r="C940" i="66"/>
  <c r="B940" i="66"/>
  <c r="H939" i="66"/>
  <c r="V939" i="66" s="1"/>
  <c r="E939" i="66"/>
  <c r="F939" i="66" s="1"/>
  <c r="C939" i="66"/>
  <c r="B939" i="66"/>
  <c r="H938" i="66"/>
  <c r="V938" i="66" s="1"/>
  <c r="E938" i="66"/>
  <c r="F938" i="66" s="1"/>
  <c r="C938" i="66"/>
  <c r="B938" i="66"/>
  <c r="H937" i="66"/>
  <c r="E937" i="66"/>
  <c r="F937" i="66" s="1"/>
  <c r="C937" i="66"/>
  <c r="B937" i="66"/>
  <c r="H936" i="66"/>
  <c r="E936" i="66"/>
  <c r="F936" i="66" s="1"/>
  <c r="C936" i="66"/>
  <c r="B936" i="66"/>
  <c r="H935" i="66"/>
  <c r="V935" i="66" s="1"/>
  <c r="E935" i="66"/>
  <c r="F935" i="66" s="1"/>
  <c r="C935" i="66"/>
  <c r="B935" i="66"/>
  <c r="H934" i="66"/>
  <c r="V934" i="66" s="1"/>
  <c r="E934" i="66"/>
  <c r="F934" i="66" s="1"/>
  <c r="C934" i="66"/>
  <c r="B934" i="66"/>
  <c r="H933" i="66"/>
  <c r="Q933" i="66" s="1"/>
  <c r="E933" i="66"/>
  <c r="F933" i="66" s="1"/>
  <c r="C933" i="66"/>
  <c r="B933" i="66"/>
  <c r="H932" i="66"/>
  <c r="V932" i="66" s="1"/>
  <c r="E932" i="66"/>
  <c r="F932" i="66" s="1"/>
  <c r="C932" i="66"/>
  <c r="B932" i="66"/>
  <c r="H931" i="66"/>
  <c r="V931" i="66" s="1"/>
  <c r="E931" i="66"/>
  <c r="F931" i="66" s="1"/>
  <c r="C931" i="66"/>
  <c r="B931" i="66"/>
  <c r="H930" i="66"/>
  <c r="P930" i="66" s="1"/>
  <c r="E930" i="66"/>
  <c r="F930" i="66" s="1"/>
  <c r="C930" i="66"/>
  <c r="B930" i="66"/>
  <c r="H929" i="66"/>
  <c r="X929" i="66" s="1"/>
  <c r="E929" i="66"/>
  <c r="F929" i="66" s="1"/>
  <c r="C929" i="66"/>
  <c r="B929" i="66"/>
  <c r="H928" i="66"/>
  <c r="P928" i="66" s="1"/>
  <c r="E928" i="66"/>
  <c r="F928" i="66" s="1"/>
  <c r="C928" i="66"/>
  <c r="B928" i="66"/>
  <c r="H927" i="66"/>
  <c r="V927" i="66" s="1"/>
  <c r="E927" i="66"/>
  <c r="F927" i="66" s="1"/>
  <c r="C927" i="66"/>
  <c r="B927" i="66"/>
  <c r="H926" i="66"/>
  <c r="P926" i="66" s="1"/>
  <c r="E926" i="66"/>
  <c r="F926" i="66" s="1"/>
  <c r="C926" i="66"/>
  <c r="B926" i="66"/>
  <c r="H925" i="66"/>
  <c r="E925" i="66"/>
  <c r="F925" i="66" s="1"/>
  <c r="C925" i="66"/>
  <c r="B925" i="66"/>
  <c r="H924" i="66"/>
  <c r="P924" i="66" s="1"/>
  <c r="E924" i="66"/>
  <c r="F924" i="66" s="1"/>
  <c r="C924" i="66"/>
  <c r="B924" i="66"/>
  <c r="H923" i="66"/>
  <c r="V923" i="66" s="1"/>
  <c r="E923" i="66"/>
  <c r="F923" i="66" s="1"/>
  <c r="C923" i="66"/>
  <c r="B923" i="66"/>
  <c r="H922" i="66"/>
  <c r="P922" i="66" s="1"/>
  <c r="E922" i="66"/>
  <c r="F922" i="66" s="1"/>
  <c r="C922" i="66"/>
  <c r="B922" i="66"/>
  <c r="H921" i="66"/>
  <c r="E921" i="66"/>
  <c r="F921" i="66" s="1"/>
  <c r="C921" i="66"/>
  <c r="B921" i="66"/>
  <c r="H920" i="66"/>
  <c r="E920" i="66"/>
  <c r="F920" i="66" s="1"/>
  <c r="C920" i="66"/>
  <c r="B920" i="66"/>
  <c r="H919" i="66"/>
  <c r="E919" i="66"/>
  <c r="F919" i="66" s="1"/>
  <c r="C919" i="66"/>
  <c r="B919" i="66"/>
  <c r="H918" i="66"/>
  <c r="P918" i="66" s="1"/>
  <c r="E918" i="66"/>
  <c r="F918" i="66" s="1"/>
  <c r="C918" i="66"/>
  <c r="B918" i="66"/>
  <c r="H917" i="66"/>
  <c r="X917" i="66" s="1"/>
  <c r="E917" i="66"/>
  <c r="F917" i="66" s="1"/>
  <c r="C917" i="66"/>
  <c r="B917" i="66"/>
  <c r="H916" i="66"/>
  <c r="V916" i="66" s="1"/>
  <c r="E916" i="66"/>
  <c r="F916" i="66" s="1"/>
  <c r="C916" i="66"/>
  <c r="B916" i="66"/>
  <c r="H915" i="66"/>
  <c r="E915" i="66"/>
  <c r="F915" i="66" s="1"/>
  <c r="C915" i="66"/>
  <c r="B915" i="66"/>
  <c r="E910" i="66"/>
  <c r="F910" i="66" s="1"/>
  <c r="H908" i="66"/>
  <c r="P908" i="66" s="1"/>
  <c r="E908" i="66"/>
  <c r="F908" i="66" s="1"/>
  <c r="C908" i="66"/>
  <c r="B908" i="66"/>
  <c r="H907" i="66"/>
  <c r="V907" i="66" s="1"/>
  <c r="E907" i="66"/>
  <c r="F907" i="66" s="1"/>
  <c r="C907" i="66"/>
  <c r="B907" i="66"/>
  <c r="H906" i="66"/>
  <c r="E906" i="66"/>
  <c r="F906" i="66" s="1"/>
  <c r="C906" i="66"/>
  <c r="B906" i="66"/>
  <c r="H905" i="66"/>
  <c r="Q905" i="66" s="1"/>
  <c r="E905" i="66"/>
  <c r="F905" i="66" s="1"/>
  <c r="C905" i="66"/>
  <c r="B905" i="66"/>
  <c r="H904" i="66"/>
  <c r="P904" i="66" s="1"/>
  <c r="E904" i="66"/>
  <c r="F904" i="66" s="1"/>
  <c r="C904" i="66"/>
  <c r="B904" i="66"/>
  <c r="H903" i="66"/>
  <c r="E903" i="66"/>
  <c r="F903" i="66" s="1"/>
  <c r="C903" i="66"/>
  <c r="B903" i="66"/>
  <c r="H902" i="66"/>
  <c r="E902" i="66"/>
  <c r="F902" i="66" s="1"/>
  <c r="C902" i="66"/>
  <c r="B902" i="66"/>
  <c r="H901" i="66"/>
  <c r="E901" i="66"/>
  <c r="F901" i="66" s="1"/>
  <c r="C901" i="66"/>
  <c r="B901" i="66"/>
  <c r="H900" i="66"/>
  <c r="X900" i="66" s="1"/>
  <c r="E900" i="66"/>
  <c r="F900" i="66" s="1"/>
  <c r="C900" i="66"/>
  <c r="B900" i="66"/>
  <c r="H899" i="66"/>
  <c r="V899" i="66" s="1"/>
  <c r="E899" i="66"/>
  <c r="F899" i="66" s="1"/>
  <c r="C899" i="66"/>
  <c r="B899" i="66"/>
  <c r="H898" i="66"/>
  <c r="V898" i="66" s="1"/>
  <c r="E898" i="66"/>
  <c r="F898" i="66" s="1"/>
  <c r="C898" i="66"/>
  <c r="B898" i="66"/>
  <c r="H897" i="66"/>
  <c r="E897" i="66"/>
  <c r="F897" i="66" s="1"/>
  <c r="C897" i="66"/>
  <c r="B897" i="66"/>
  <c r="H896" i="66"/>
  <c r="V896" i="66" s="1"/>
  <c r="E896" i="66"/>
  <c r="F896" i="66" s="1"/>
  <c r="C896" i="66"/>
  <c r="B896" i="66"/>
  <c r="H895" i="66"/>
  <c r="Q895" i="66" s="1"/>
  <c r="E895" i="66"/>
  <c r="F895" i="66" s="1"/>
  <c r="C895" i="66"/>
  <c r="B895" i="66"/>
  <c r="H894" i="66"/>
  <c r="V894" i="66" s="1"/>
  <c r="E894" i="66"/>
  <c r="F894" i="66" s="1"/>
  <c r="C894" i="66"/>
  <c r="B894" i="66"/>
  <c r="H893" i="66"/>
  <c r="Q893" i="66" s="1"/>
  <c r="E893" i="66"/>
  <c r="F893" i="66" s="1"/>
  <c r="C893" i="66"/>
  <c r="B893" i="66"/>
  <c r="H892" i="66"/>
  <c r="V892" i="66" s="1"/>
  <c r="E892" i="66"/>
  <c r="F892" i="66" s="1"/>
  <c r="C892" i="66"/>
  <c r="B892" i="66"/>
  <c r="H891" i="66"/>
  <c r="E891" i="66"/>
  <c r="F891" i="66" s="1"/>
  <c r="C891" i="66"/>
  <c r="B891" i="66"/>
  <c r="H890" i="66"/>
  <c r="M890" i="66" s="1"/>
  <c r="E890" i="66"/>
  <c r="F890" i="66" s="1"/>
  <c r="C890" i="66"/>
  <c r="B890" i="66"/>
  <c r="H889" i="66"/>
  <c r="X889" i="66" s="1"/>
  <c r="E889" i="66"/>
  <c r="F889" i="66" s="1"/>
  <c r="C889" i="66"/>
  <c r="B889" i="66"/>
  <c r="H888" i="66"/>
  <c r="X888" i="66" s="1"/>
  <c r="E888" i="66"/>
  <c r="F888" i="66" s="1"/>
  <c r="C888" i="66"/>
  <c r="B888" i="66"/>
  <c r="H887" i="66"/>
  <c r="V887" i="66" s="1"/>
  <c r="E887" i="66"/>
  <c r="F887" i="66" s="1"/>
  <c r="C887" i="66"/>
  <c r="B887" i="66"/>
  <c r="H886" i="66"/>
  <c r="P886" i="66" s="1"/>
  <c r="E886" i="66"/>
  <c r="F886" i="66" s="1"/>
  <c r="C886" i="66"/>
  <c r="B886" i="66"/>
  <c r="H885" i="66"/>
  <c r="X885" i="66" s="1"/>
  <c r="E885" i="66"/>
  <c r="F885" i="66" s="1"/>
  <c r="C885" i="66"/>
  <c r="B885" i="66"/>
  <c r="H884" i="66"/>
  <c r="P884" i="66" s="1"/>
  <c r="E884" i="66"/>
  <c r="F884" i="66" s="1"/>
  <c r="C884" i="66"/>
  <c r="B884" i="66"/>
  <c r="H883" i="66"/>
  <c r="E883" i="66"/>
  <c r="F883" i="66" s="1"/>
  <c r="C883" i="66"/>
  <c r="B883" i="66"/>
  <c r="H882" i="66"/>
  <c r="P882" i="66" s="1"/>
  <c r="E882" i="66"/>
  <c r="F882" i="66" s="1"/>
  <c r="C882" i="66"/>
  <c r="B882" i="66"/>
  <c r="H881" i="66"/>
  <c r="E881" i="66"/>
  <c r="F881" i="66" s="1"/>
  <c r="C881" i="66"/>
  <c r="B881" i="66"/>
  <c r="H880" i="66"/>
  <c r="P880" i="66" s="1"/>
  <c r="E880" i="66"/>
  <c r="F880" i="66" s="1"/>
  <c r="C880" i="66"/>
  <c r="B880" i="66"/>
  <c r="H879" i="66"/>
  <c r="E879" i="66"/>
  <c r="F879" i="66" s="1"/>
  <c r="C879" i="66"/>
  <c r="B879" i="66"/>
  <c r="H878" i="66"/>
  <c r="E878" i="66"/>
  <c r="F878" i="66" s="1"/>
  <c r="C878" i="66"/>
  <c r="B878" i="66"/>
  <c r="H877" i="66"/>
  <c r="E877" i="66"/>
  <c r="F877" i="66" s="1"/>
  <c r="C877" i="66"/>
  <c r="B877" i="66"/>
  <c r="H876" i="66"/>
  <c r="E876" i="66"/>
  <c r="F876" i="66" s="1"/>
  <c r="C876" i="66"/>
  <c r="B876" i="66"/>
  <c r="H875" i="66"/>
  <c r="Q875" i="66" s="1"/>
  <c r="E875" i="66"/>
  <c r="F875" i="66" s="1"/>
  <c r="C875" i="66"/>
  <c r="B875" i="66"/>
  <c r="H874" i="66"/>
  <c r="E874" i="66"/>
  <c r="F874" i="66" s="1"/>
  <c r="C874" i="66"/>
  <c r="B874" i="66"/>
  <c r="E869" i="66"/>
  <c r="F869" i="66" s="1"/>
  <c r="H867" i="66"/>
  <c r="E867" i="66"/>
  <c r="F867" i="66" s="1"/>
  <c r="C867" i="66"/>
  <c r="B867" i="66"/>
  <c r="H866" i="66"/>
  <c r="M866" i="66" s="1"/>
  <c r="E866" i="66"/>
  <c r="F866" i="66" s="1"/>
  <c r="C866" i="66"/>
  <c r="B866" i="66"/>
  <c r="H865" i="66"/>
  <c r="X865" i="66" s="1"/>
  <c r="E865" i="66"/>
  <c r="F865" i="66" s="1"/>
  <c r="C865" i="66"/>
  <c r="B865" i="66"/>
  <c r="H864" i="66"/>
  <c r="E864" i="66"/>
  <c r="F864" i="66" s="1"/>
  <c r="C864" i="66"/>
  <c r="B864" i="66"/>
  <c r="H863" i="66"/>
  <c r="E863" i="66"/>
  <c r="F863" i="66" s="1"/>
  <c r="C863" i="66"/>
  <c r="B863" i="66"/>
  <c r="H862" i="66"/>
  <c r="V862" i="66" s="1"/>
  <c r="E862" i="66"/>
  <c r="F862" i="66" s="1"/>
  <c r="C862" i="66"/>
  <c r="B862" i="66"/>
  <c r="H861" i="66"/>
  <c r="X861" i="66" s="1"/>
  <c r="E861" i="66"/>
  <c r="F861" i="66" s="1"/>
  <c r="C861" i="66"/>
  <c r="B861" i="66"/>
  <c r="H860" i="66"/>
  <c r="M860" i="66" s="1"/>
  <c r="E860" i="66"/>
  <c r="F860" i="66" s="1"/>
  <c r="C860" i="66"/>
  <c r="B860" i="66"/>
  <c r="H859" i="66"/>
  <c r="E859" i="66"/>
  <c r="F859" i="66" s="1"/>
  <c r="C859" i="66"/>
  <c r="B859" i="66"/>
  <c r="H858" i="66"/>
  <c r="V858" i="66" s="1"/>
  <c r="E858" i="66"/>
  <c r="F858" i="66" s="1"/>
  <c r="C858" i="66"/>
  <c r="B858" i="66"/>
  <c r="H857" i="66"/>
  <c r="E857" i="66"/>
  <c r="F857" i="66" s="1"/>
  <c r="C857" i="66"/>
  <c r="B857" i="66"/>
  <c r="H856" i="66"/>
  <c r="M856" i="66" s="1"/>
  <c r="E856" i="66"/>
  <c r="F856" i="66" s="1"/>
  <c r="C856" i="66"/>
  <c r="B856" i="66"/>
  <c r="H855" i="66"/>
  <c r="V855" i="66" s="1"/>
  <c r="E855" i="66"/>
  <c r="F855" i="66" s="1"/>
  <c r="C855" i="66"/>
  <c r="B855" i="66"/>
  <c r="H854" i="66"/>
  <c r="P854" i="66" s="1"/>
  <c r="E854" i="66"/>
  <c r="F854" i="66" s="1"/>
  <c r="C854" i="66"/>
  <c r="B854" i="66"/>
  <c r="H853" i="66"/>
  <c r="E853" i="66"/>
  <c r="F853" i="66" s="1"/>
  <c r="C853" i="66"/>
  <c r="B853" i="66"/>
  <c r="H852" i="66"/>
  <c r="E852" i="66"/>
  <c r="F852" i="66" s="1"/>
  <c r="C852" i="66"/>
  <c r="B852" i="66"/>
  <c r="H851" i="66"/>
  <c r="Q851" i="66" s="1"/>
  <c r="E851" i="66"/>
  <c r="F851" i="66" s="1"/>
  <c r="C851" i="66"/>
  <c r="B851" i="66"/>
  <c r="H850" i="66"/>
  <c r="P850" i="66" s="1"/>
  <c r="E850" i="66"/>
  <c r="F850" i="66" s="1"/>
  <c r="C850" i="66"/>
  <c r="B850" i="66"/>
  <c r="H849" i="66"/>
  <c r="E849" i="66"/>
  <c r="F849" i="66" s="1"/>
  <c r="C849" i="66"/>
  <c r="B849" i="66"/>
  <c r="H848" i="66"/>
  <c r="P848" i="66" s="1"/>
  <c r="E848" i="66"/>
  <c r="F848" i="66" s="1"/>
  <c r="C848" i="66"/>
  <c r="B848" i="66"/>
  <c r="H847" i="66"/>
  <c r="V847" i="66" s="1"/>
  <c r="E847" i="66"/>
  <c r="F847" i="66" s="1"/>
  <c r="C847" i="66"/>
  <c r="B847" i="66"/>
  <c r="H846" i="66"/>
  <c r="E846" i="66"/>
  <c r="F846" i="66" s="1"/>
  <c r="C846" i="66"/>
  <c r="B846" i="66"/>
  <c r="H845" i="66"/>
  <c r="Q845" i="66" s="1"/>
  <c r="E845" i="66"/>
  <c r="F845" i="66" s="1"/>
  <c r="C845" i="66"/>
  <c r="B845" i="66"/>
  <c r="H844" i="66"/>
  <c r="P844" i="66" s="1"/>
  <c r="E844" i="66"/>
  <c r="F844" i="66" s="1"/>
  <c r="C844" i="66"/>
  <c r="B844" i="66"/>
  <c r="H843" i="66"/>
  <c r="V843" i="66" s="1"/>
  <c r="E843" i="66"/>
  <c r="F843" i="66" s="1"/>
  <c r="C843" i="66"/>
  <c r="B843" i="66"/>
  <c r="H842" i="66"/>
  <c r="P842" i="66" s="1"/>
  <c r="E842" i="66"/>
  <c r="F842" i="66" s="1"/>
  <c r="C842" i="66"/>
  <c r="B842" i="66"/>
  <c r="H841" i="66"/>
  <c r="Q841" i="66" s="1"/>
  <c r="E841" i="66"/>
  <c r="F841" i="66" s="1"/>
  <c r="C841" i="66"/>
  <c r="B841" i="66"/>
  <c r="H840" i="66"/>
  <c r="E840" i="66"/>
  <c r="F840" i="66" s="1"/>
  <c r="C840" i="66"/>
  <c r="B840" i="66"/>
  <c r="H839" i="66"/>
  <c r="V839" i="66" s="1"/>
  <c r="E839" i="66"/>
  <c r="F839" i="66" s="1"/>
  <c r="C839" i="66"/>
  <c r="B839" i="66"/>
  <c r="H838" i="66"/>
  <c r="V838" i="66" s="1"/>
  <c r="E838" i="66"/>
  <c r="F838" i="66" s="1"/>
  <c r="C838" i="66"/>
  <c r="B838" i="66"/>
  <c r="H837" i="66"/>
  <c r="E837" i="66"/>
  <c r="F837" i="66" s="1"/>
  <c r="C837" i="66"/>
  <c r="B837" i="66"/>
  <c r="H836" i="66"/>
  <c r="M836" i="66" s="1"/>
  <c r="E836" i="66"/>
  <c r="F836" i="66" s="1"/>
  <c r="C836" i="66"/>
  <c r="B836" i="66"/>
  <c r="H835" i="66"/>
  <c r="V835" i="66" s="1"/>
  <c r="E835" i="66"/>
  <c r="F835" i="66" s="1"/>
  <c r="C835" i="66"/>
  <c r="B835" i="66"/>
  <c r="H834" i="66"/>
  <c r="E834" i="66"/>
  <c r="F834" i="66" s="1"/>
  <c r="C834" i="66"/>
  <c r="B834" i="66"/>
  <c r="H833" i="66"/>
  <c r="U833" i="66" s="1"/>
  <c r="E833" i="66"/>
  <c r="F833" i="66" s="1"/>
  <c r="C833" i="66"/>
  <c r="B833" i="66"/>
  <c r="E828" i="66"/>
  <c r="F828" i="66" s="1"/>
  <c r="H826" i="66"/>
  <c r="P826" i="66" s="1"/>
  <c r="E826" i="66"/>
  <c r="F826" i="66" s="1"/>
  <c r="C826" i="66"/>
  <c r="B826" i="66"/>
  <c r="H825" i="66"/>
  <c r="Q825" i="66" s="1"/>
  <c r="E825" i="66"/>
  <c r="F825" i="66" s="1"/>
  <c r="C825" i="66"/>
  <c r="B825" i="66"/>
  <c r="H824" i="66"/>
  <c r="M824" i="66" s="1"/>
  <c r="E824" i="66"/>
  <c r="F824" i="66" s="1"/>
  <c r="C824" i="66"/>
  <c r="B824" i="66"/>
  <c r="H823" i="66"/>
  <c r="E823" i="66"/>
  <c r="F823" i="66" s="1"/>
  <c r="C823" i="66"/>
  <c r="B823" i="66"/>
  <c r="H822" i="66"/>
  <c r="P822" i="66" s="1"/>
  <c r="E822" i="66"/>
  <c r="F822" i="66" s="1"/>
  <c r="C822" i="66"/>
  <c r="B822" i="66"/>
  <c r="H821" i="66"/>
  <c r="X821" i="66" s="1"/>
  <c r="E821" i="66"/>
  <c r="F821" i="66" s="1"/>
  <c r="C821" i="66"/>
  <c r="B821" i="66"/>
  <c r="H820" i="66"/>
  <c r="E820" i="66"/>
  <c r="F820" i="66" s="1"/>
  <c r="C820" i="66"/>
  <c r="B820" i="66"/>
  <c r="H819" i="66"/>
  <c r="V819" i="66" s="1"/>
  <c r="E819" i="66"/>
  <c r="F819" i="66" s="1"/>
  <c r="C819" i="66"/>
  <c r="B819" i="66"/>
  <c r="H818" i="66"/>
  <c r="X818" i="66" s="1"/>
  <c r="E818" i="66"/>
  <c r="F818" i="66" s="1"/>
  <c r="C818" i="66"/>
  <c r="B818" i="66"/>
  <c r="H817" i="66"/>
  <c r="Q817" i="66" s="1"/>
  <c r="E817" i="66"/>
  <c r="F817" i="66" s="1"/>
  <c r="C817" i="66"/>
  <c r="B817" i="66"/>
  <c r="H816" i="66"/>
  <c r="E816" i="66"/>
  <c r="F816" i="66" s="1"/>
  <c r="C816" i="66"/>
  <c r="B816" i="66"/>
  <c r="H815" i="66"/>
  <c r="V815" i="66" s="1"/>
  <c r="E815" i="66"/>
  <c r="F815" i="66" s="1"/>
  <c r="C815" i="66"/>
  <c r="B815" i="66"/>
  <c r="H814" i="66"/>
  <c r="V814" i="66" s="1"/>
  <c r="E814" i="66"/>
  <c r="F814" i="66" s="1"/>
  <c r="C814" i="66"/>
  <c r="B814" i="66"/>
  <c r="H813" i="66"/>
  <c r="Q813" i="66" s="1"/>
  <c r="E813" i="66"/>
  <c r="F813" i="66" s="1"/>
  <c r="C813" i="66"/>
  <c r="B813" i="66"/>
  <c r="H812" i="66"/>
  <c r="M812" i="66" s="1"/>
  <c r="E812" i="66"/>
  <c r="F812" i="66" s="1"/>
  <c r="C812" i="66"/>
  <c r="B812" i="66"/>
  <c r="H811" i="66"/>
  <c r="V811" i="66" s="1"/>
  <c r="E811" i="66"/>
  <c r="F811" i="66" s="1"/>
  <c r="C811" i="66"/>
  <c r="B811" i="66"/>
  <c r="H810" i="66"/>
  <c r="V810" i="66" s="1"/>
  <c r="E810" i="66"/>
  <c r="F810" i="66" s="1"/>
  <c r="C810" i="66"/>
  <c r="B810" i="66"/>
  <c r="H809" i="66"/>
  <c r="U809" i="66" s="1"/>
  <c r="E809" i="66"/>
  <c r="F809" i="66" s="1"/>
  <c r="C809" i="66"/>
  <c r="B809" i="66"/>
  <c r="H808" i="66"/>
  <c r="V808" i="66" s="1"/>
  <c r="E808" i="66"/>
  <c r="F808" i="66" s="1"/>
  <c r="C808" i="66"/>
  <c r="B808" i="66"/>
  <c r="H807" i="66"/>
  <c r="E807" i="66"/>
  <c r="F807" i="66" s="1"/>
  <c r="C807" i="66"/>
  <c r="B807" i="66"/>
  <c r="H806" i="66"/>
  <c r="V806" i="66" s="1"/>
  <c r="E806" i="66"/>
  <c r="F806" i="66" s="1"/>
  <c r="C806" i="66"/>
  <c r="B806" i="66"/>
  <c r="H805" i="66"/>
  <c r="E805" i="66"/>
  <c r="F805" i="66" s="1"/>
  <c r="C805" i="66"/>
  <c r="B805" i="66"/>
  <c r="H804" i="66"/>
  <c r="M804" i="66" s="1"/>
  <c r="E804" i="66"/>
  <c r="F804" i="66" s="1"/>
  <c r="C804" i="66"/>
  <c r="B804" i="66"/>
  <c r="H803" i="66"/>
  <c r="E803" i="66"/>
  <c r="F803" i="66" s="1"/>
  <c r="C803" i="66"/>
  <c r="B803" i="66"/>
  <c r="H802" i="66"/>
  <c r="E802" i="66"/>
  <c r="F802" i="66" s="1"/>
  <c r="C802" i="66"/>
  <c r="B802" i="66"/>
  <c r="H801" i="66"/>
  <c r="X801" i="66" s="1"/>
  <c r="E801" i="66"/>
  <c r="F801" i="66" s="1"/>
  <c r="C801" i="66"/>
  <c r="B801" i="66"/>
  <c r="H800" i="66"/>
  <c r="V800" i="66" s="1"/>
  <c r="E800" i="66"/>
  <c r="F800" i="66" s="1"/>
  <c r="C800" i="66"/>
  <c r="B800" i="66"/>
  <c r="H799" i="66"/>
  <c r="E799" i="66"/>
  <c r="F799" i="66" s="1"/>
  <c r="C799" i="66"/>
  <c r="B799" i="66"/>
  <c r="H798" i="66"/>
  <c r="M798" i="66" s="1"/>
  <c r="E798" i="66"/>
  <c r="F798" i="66" s="1"/>
  <c r="C798" i="66"/>
  <c r="B798" i="66"/>
  <c r="H797" i="66"/>
  <c r="Q797" i="66" s="1"/>
  <c r="E797" i="66"/>
  <c r="F797" i="66" s="1"/>
  <c r="C797" i="66"/>
  <c r="B797" i="66"/>
  <c r="H796" i="66"/>
  <c r="E796" i="66"/>
  <c r="F796" i="66" s="1"/>
  <c r="C796" i="66"/>
  <c r="B796" i="66"/>
  <c r="H795" i="66"/>
  <c r="Q795" i="66" s="1"/>
  <c r="E795" i="66"/>
  <c r="F795" i="66" s="1"/>
  <c r="C795" i="66"/>
  <c r="B795" i="66"/>
  <c r="H794" i="66"/>
  <c r="K794" i="66" s="1"/>
  <c r="E794" i="66"/>
  <c r="F794" i="66" s="1"/>
  <c r="C794" i="66"/>
  <c r="B794" i="66"/>
  <c r="H793" i="66"/>
  <c r="E793" i="66"/>
  <c r="F793" i="66" s="1"/>
  <c r="C793" i="66"/>
  <c r="B793" i="66"/>
  <c r="H792" i="66"/>
  <c r="V792" i="66" s="1"/>
  <c r="E792" i="66"/>
  <c r="F792" i="66" s="1"/>
  <c r="C792" i="66"/>
  <c r="B792" i="66"/>
  <c r="E787" i="66"/>
  <c r="F787" i="66" s="1"/>
  <c r="H785" i="66"/>
  <c r="Q785" i="66" s="1"/>
  <c r="E785" i="66"/>
  <c r="F785" i="66" s="1"/>
  <c r="C785" i="66"/>
  <c r="B785" i="66"/>
  <c r="H784" i="66"/>
  <c r="K784" i="66" s="1"/>
  <c r="E784" i="66"/>
  <c r="F784" i="66" s="1"/>
  <c r="C784" i="66"/>
  <c r="B784" i="66"/>
  <c r="H783" i="66"/>
  <c r="W783" i="66" s="1"/>
  <c r="E783" i="66"/>
  <c r="F783" i="66" s="1"/>
  <c r="C783" i="66"/>
  <c r="B783" i="66"/>
  <c r="H782" i="66"/>
  <c r="E782" i="66"/>
  <c r="F782" i="66" s="1"/>
  <c r="C782" i="66"/>
  <c r="B782" i="66"/>
  <c r="H781" i="66"/>
  <c r="X781" i="66" s="1"/>
  <c r="E781" i="66"/>
  <c r="F781" i="66" s="1"/>
  <c r="C781" i="66"/>
  <c r="B781" i="66"/>
  <c r="H780" i="66"/>
  <c r="V780" i="66" s="1"/>
  <c r="E780" i="66"/>
  <c r="F780" i="66" s="1"/>
  <c r="C780" i="66"/>
  <c r="B780" i="66"/>
  <c r="H779" i="66"/>
  <c r="V779" i="66" s="1"/>
  <c r="E779" i="66"/>
  <c r="F779" i="66" s="1"/>
  <c r="C779" i="66"/>
  <c r="B779" i="66"/>
  <c r="H778" i="66"/>
  <c r="E778" i="66"/>
  <c r="F778" i="66" s="1"/>
  <c r="C778" i="66"/>
  <c r="B778" i="66"/>
  <c r="H777" i="66"/>
  <c r="X777" i="66" s="1"/>
  <c r="E777" i="66"/>
  <c r="F777" i="66" s="1"/>
  <c r="C777" i="66"/>
  <c r="B777" i="66"/>
  <c r="H776" i="66"/>
  <c r="P776" i="66" s="1"/>
  <c r="E776" i="66"/>
  <c r="F776" i="66" s="1"/>
  <c r="C776" i="66"/>
  <c r="B776" i="66"/>
  <c r="H775" i="66"/>
  <c r="V775" i="66" s="1"/>
  <c r="E775" i="66"/>
  <c r="F775" i="66" s="1"/>
  <c r="C775" i="66"/>
  <c r="B775" i="66"/>
  <c r="H774" i="66"/>
  <c r="E774" i="66"/>
  <c r="F774" i="66" s="1"/>
  <c r="C774" i="66"/>
  <c r="B774" i="66"/>
  <c r="H773" i="66"/>
  <c r="E773" i="66"/>
  <c r="F773" i="66" s="1"/>
  <c r="C773" i="66"/>
  <c r="B773" i="66"/>
  <c r="H772" i="66"/>
  <c r="E772" i="66"/>
  <c r="F772" i="66" s="1"/>
  <c r="C772" i="66"/>
  <c r="B772" i="66"/>
  <c r="H771" i="66"/>
  <c r="V771" i="66" s="1"/>
  <c r="E771" i="66"/>
  <c r="F771" i="66" s="1"/>
  <c r="C771" i="66"/>
  <c r="B771" i="66"/>
  <c r="H770" i="66"/>
  <c r="E770" i="66"/>
  <c r="F770" i="66" s="1"/>
  <c r="C770" i="66"/>
  <c r="B770" i="66"/>
  <c r="H769" i="66"/>
  <c r="E769" i="66"/>
  <c r="F769" i="66" s="1"/>
  <c r="C769" i="66"/>
  <c r="B769" i="66"/>
  <c r="H768" i="66"/>
  <c r="P768" i="66" s="1"/>
  <c r="E768" i="66"/>
  <c r="F768" i="66" s="1"/>
  <c r="C768" i="66"/>
  <c r="B768" i="66"/>
  <c r="H767" i="66"/>
  <c r="V767" i="66" s="1"/>
  <c r="E767" i="66"/>
  <c r="F767" i="66" s="1"/>
  <c r="C767" i="66"/>
  <c r="B767" i="66"/>
  <c r="H766" i="66"/>
  <c r="E766" i="66"/>
  <c r="F766" i="66" s="1"/>
  <c r="C766" i="66"/>
  <c r="B766" i="66"/>
  <c r="H765" i="66"/>
  <c r="E765" i="66"/>
  <c r="F765" i="66" s="1"/>
  <c r="C765" i="66"/>
  <c r="B765" i="66"/>
  <c r="H764" i="66"/>
  <c r="V764" i="66" s="1"/>
  <c r="E764" i="66"/>
  <c r="F764" i="66" s="1"/>
  <c r="C764" i="66"/>
  <c r="B764" i="66"/>
  <c r="H763" i="66"/>
  <c r="V763" i="66" s="1"/>
  <c r="E763" i="66"/>
  <c r="F763" i="66" s="1"/>
  <c r="C763" i="66"/>
  <c r="B763" i="66"/>
  <c r="H762" i="66"/>
  <c r="P762" i="66" s="1"/>
  <c r="E762" i="66"/>
  <c r="F762" i="66" s="1"/>
  <c r="C762" i="66"/>
  <c r="B762" i="66"/>
  <c r="H761" i="66"/>
  <c r="E761" i="66"/>
  <c r="F761" i="66" s="1"/>
  <c r="C761" i="66"/>
  <c r="B761" i="66"/>
  <c r="H760" i="66"/>
  <c r="P760" i="66" s="1"/>
  <c r="E760" i="66"/>
  <c r="F760" i="66" s="1"/>
  <c r="C760" i="66"/>
  <c r="B760" i="66"/>
  <c r="H759" i="66"/>
  <c r="V759" i="66" s="1"/>
  <c r="E759" i="66"/>
  <c r="F759" i="66" s="1"/>
  <c r="C759" i="66"/>
  <c r="B759" i="66"/>
  <c r="H758" i="66"/>
  <c r="E758" i="66"/>
  <c r="F758" i="66" s="1"/>
  <c r="C758" i="66"/>
  <c r="B758" i="66"/>
  <c r="H757" i="66"/>
  <c r="E757" i="66"/>
  <c r="F757" i="66" s="1"/>
  <c r="C757" i="66"/>
  <c r="B757" i="66"/>
  <c r="H756" i="66"/>
  <c r="V756" i="66" s="1"/>
  <c r="E756" i="66"/>
  <c r="F756" i="66" s="1"/>
  <c r="C756" i="66"/>
  <c r="B756" i="66"/>
  <c r="H755" i="66"/>
  <c r="Q755" i="66" s="1"/>
  <c r="E755" i="66"/>
  <c r="F755" i="66" s="1"/>
  <c r="C755" i="66"/>
  <c r="B755" i="66"/>
  <c r="H754" i="66"/>
  <c r="M754" i="66" s="1"/>
  <c r="E754" i="66"/>
  <c r="F754" i="66" s="1"/>
  <c r="C754" i="66"/>
  <c r="B754" i="66"/>
  <c r="H753" i="66"/>
  <c r="E753" i="66"/>
  <c r="F753" i="66" s="1"/>
  <c r="C753" i="66"/>
  <c r="B753" i="66"/>
  <c r="H752" i="66"/>
  <c r="M752" i="66" s="1"/>
  <c r="E752" i="66"/>
  <c r="F752" i="66" s="1"/>
  <c r="C752" i="66"/>
  <c r="B752" i="66"/>
  <c r="H751" i="66"/>
  <c r="V751" i="66" s="1"/>
  <c r="E751" i="66"/>
  <c r="F751" i="66" s="1"/>
  <c r="C751" i="66"/>
  <c r="B751" i="66"/>
  <c r="E749" i="66"/>
  <c r="H747" i="66"/>
  <c r="P747" i="66" s="1"/>
  <c r="E747" i="66"/>
  <c r="F747" i="66" s="1"/>
  <c r="C747" i="66"/>
  <c r="B747" i="66"/>
  <c r="H746" i="66"/>
  <c r="V746" i="66" s="1"/>
  <c r="E746" i="66"/>
  <c r="F746" i="66" s="1"/>
  <c r="C746" i="66"/>
  <c r="B746" i="66"/>
  <c r="H745" i="66"/>
  <c r="P745" i="66" s="1"/>
  <c r="E745" i="66"/>
  <c r="F745" i="66" s="1"/>
  <c r="C745" i="66"/>
  <c r="B745" i="66"/>
  <c r="H744" i="66"/>
  <c r="Q744" i="66" s="1"/>
  <c r="E744" i="66"/>
  <c r="F744" i="66" s="1"/>
  <c r="C744" i="66"/>
  <c r="B744" i="66"/>
  <c r="H743" i="66"/>
  <c r="P743" i="66" s="1"/>
  <c r="E743" i="66"/>
  <c r="F743" i="66" s="1"/>
  <c r="C743" i="66"/>
  <c r="B743" i="66"/>
  <c r="H742" i="66"/>
  <c r="V742" i="66" s="1"/>
  <c r="E742" i="66"/>
  <c r="F742" i="66" s="1"/>
  <c r="C742" i="66"/>
  <c r="B742" i="66"/>
  <c r="H741" i="66"/>
  <c r="P741" i="66" s="1"/>
  <c r="E741" i="66"/>
  <c r="F741" i="66" s="1"/>
  <c r="C741" i="66"/>
  <c r="B741" i="66"/>
  <c r="H740" i="66"/>
  <c r="Q740" i="66" s="1"/>
  <c r="E740" i="66"/>
  <c r="F740" i="66" s="1"/>
  <c r="C740" i="66"/>
  <c r="B740" i="66"/>
  <c r="H739" i="66"/>
  <c r="P739" i="66" s="1"/>
  <c r="E739" i="66"/>
  <c r="F739" i="66" s="1"/>
  <c r="C739" i="66"/>
  <c r="B739" i="66"/>
  <c r="H738" i="66"/>
  <c r="V738" i="66" s="1"/>
  <c r="E738" i="66"/>
  <c r="F738" i="66" s="1"/>
  <c r="C738" i="66"/>
  <c r="B738" i="66"/>
  <c r="H737" i="66"/>
  <c r="P737" i="66" s="1"/>
  <c r="E737" i="66"/>
  <c r="F737" i="66" s="1"/>
  <c r="C737" i="66"/>
  <c r="B737" i="66"/>
  <c r="H736" i="66"/>
  <c r="U736" i="66" s="1"/>
  <c r="E736" i="66"/>
  <c r="F736" i="66" s="1"/>
  <c r="C736" i="66"/>
  <c r="B736" i="66"/>
  <c r="H735" i="66"/>
  <c r="P735" i="66" s="1"/>
  <c r="E735" i="66"/>
  <c r="F735" i="66" s="1"/>
  <c r="C735" i="66"/>
  <c r="B735" i="66"/>
  <c r="H734" i="66"/>
  <c r="Q734" i="66" s="1"/>
  <c r="E734" i="66"/>
  <c r="F734" i="66" s="1"/>
  <c r="C734" i="66"/>
  <c r="B734" i="66"/>
  <c r="H733" i="66"/>
  <c r="P733" i="66" s="1"/>
  <c r="E733" i="66"/>
  <c r="F733" i="66" s="1"/>
  <c r="C733" i="66"/>
  <c r="B733" i="66"/>
  <c r="H732" i="66"/>
  <c r="E732" i="66"/>
  <c r="F732" i="66" s="1"/>
  <c r="C732" i="66"/>
  <c r="B732" i="66"/>
  <c r="H731" i="66"/>
  <c r="P731" i="66" s="1"/>
  <c r="E731" i="66"/>
  <c r="F731" i="66" s="1"/>
  <c r="C731" i="66"/>
  <c r="B731" i="66"/>
  <c r="H730" i="66"/>
  <c r="E730" i="66"/>
  <c r="F730" i="66" s="1"/>
  <c r="C730" i="66"/>
  <c r="B730" i="66"/>
  <c r="H729" i="66"/>
  <c r="P729" i="66" s="1"/>
  <c r="E729" i="66"/>
  <c r="F729" i="66" s="1"/>
  <c r="C729" i="66"/>
  <c r="B729" i="66"/>
  <c r="H728" i="66"/>
  <c r="X728" i="66" s="1"/>
  <c r="E728" i="66"/>
  <c r="F728" i="66" s="1"/>
  <c r="C728" i="66"/>
  <c r="B728" i="66"/>
  <c r="H727" i="66"/>
  <c r="P727" i="66" s="1"/>
  <c r="E727" i="66"/>
  <c r="F727" i="66" s="1"/>
  <c r="C727" i="66"/>
  <c r="B727" i="66"/>
  <c r="H726" i="66"/>
  <c r="Q726" i="66" s="1"/>
  <c r="E726" i="66"/>
  <c r="F726" i="66" s="1"/>
  <c r="C726" i="66"/>
  <c r="B726" i="66"/>
  <c r="H725" i="66"/>
  <c r="P725" i="66" s="1"/>
  <c r="E725" i="66"/>
  <c r="F725" i="66" s="1"/>
  <c r="C725" i="66"/>
  <c r="B725" i="66"/>
  <c r="H724" i="66"/>
  <c r="E724" i="66"/>
  <c r="F724" i="66" s="1"/>
  <c r="C724" i="66"/>
  <c r="B724" i="66"/>
  <c r="H723" i="66"/>
  <c r="P723" i="66" s="1"/>
  <c r="E723" i="66"/>
  <c r="F723" i="66" s="1"/>
  <c r="C723" i="66"/>
  <c r="B723" i="66"/>
  <c r="H722" i="66"/>
  <c r="E722" i="66"/>
  <c r="F722" i="66" s="1"/>
  <c r="C722" i="66"/>
  <c r="B722" i="66"/>
  <c r="H721" i="66"/>
  <c r="P721" i="66" s="1"/>
  <c r="E721" i="66"/>
  <c r="F721" i="66" s="1"/>
  <c r="C721" i="66"/>
  <c r="B721" i="66"/>
  <c r="H720" i="66"/>
  <c r="Q720" i="66" s="1"/>
  <c r="E720" i="66"/>
  <c r="F720" i="66" s="1"/>
  <c r="C720" i="66"/>
  <c r="B720" i="66"/>
  <c r="H719" i="66"/>
  <c r="P719" i="66" s="1"/>
  <c r="E719" i="66"/>
  <c r="F719" i="66" s="1"/>
  <c r="C719" i="66"/>
  <c r="B719" i="66"/>
  <c r="H718" i="66"/>
  <c r="Q718" i="66" s="1"/>
  <c r="E718" i="66"/>
  <c r="F718" i="66" s="1"/>
  <c r="C718" i="66"/>
  <c r="B718" i="66"/>
  <c r="H717" i="66"/>
  <c r="P717" i="66" s="1"/>
  <c r="E717" i="66"/>
  <c r="F717" i="66" s="1"/>
  <c r="C717" i="66"/>
  <c r="B717" i="66"/>
  <c r="H716" i="66"/>
  <c r="E716" i="66"/>
  <c r="F716" i="66" s="1"/>
  <c r="C716" i="66"/>
  <c r="B716" i="66"/>
  <c r="H715" i="66"/>
  <c r="P715" i="66" s="1"/>
  <c r="E715" i="66"/>
  <c r="F715" i="66" s="1"/>
  <c r="C715" i="66"/>
  <c r="B715" i="66"/>
  <c r="H714" i="66"/>
  <c r="V714" i="66" s="1"/>
  <c r="E714" i="66"/>
  <c r="F714" i="66" s="1"/>
  <c r="C714" i="66"/>
  <c r="B714" i="66"/>
  <c r="H713" i="66"/>
  <c r="P713" i="66" s="1"/>
  <c r="E713" i="66"/>
  <c r="F713" i="66" s="1"/>
  <c r="C713" i="66"/>
  <c r="B713" i="66"/>
  <c r="E711" i="66"/>
  <c r="H709" i="66"/>
  <c r="V709" i="66" s="1"/>
  <c r="E709" i="66"/>
  <c r="F709" i="66" s="1"/>
  <c r="D709" i="66"/>
  <c r="C709" i="66"/>
  <c r="B709" i="66"/>
  <c r="H708" i="66"/>
  <c r="V708" i="66" s="1"/>
  <c r="E708" i="66"/>
  <c r="F708" i="66" s="1"/>
  <c r="D708" i="66"/>
  <c r="C708" i="66"/>
  <c r="B708" i="66"/>
  <c r="H707" i="66"/>
  <c r="V707" i="66" s="1"/>
  <c r="E707" i="66"/>
  <c r="F707" i="66" s="1"/>
  <c r="D707" i="66"/>
  <c r="C707" i="66"/>
  <c r="B707" i="66"/>
  <c r="H706" i="66"/>
  <c r="V706" i="66" s="1"/>
  <c r="E706" i="66"/>
  <c r="F706" i="66" s="1"/>
  <c r="D706" i="66"/>
  <c r="C706" i="66"/>
  <c r="B706" i="66"/>
  <c r="H705" i="66"/>
  <c r="V705" i="66" s="1"/>
  <c r="E705" i="66"/>
  <c r="F705" i="66" s="1"/>
  <c r="D705" i="66"/>
  <c r="C705" i="66"/>
  <c r="B705" i="66"/>
  <c r="H704" i="66"/>
  <c r="V704" i="66" s="1"/>
  <c r="E704" i="66"/>
  <c r="F704" i="66" s="1"/>
  <c r="D704" i="66"/>
  <c r="C704" i="66"/>
  <c r="B704" i="66"/>
  <c r="H703" i="66"/>
  <c r="V703" i="66" s="1"/>
  <c r="E703" i="66"/>
  <c r="F703" i="66" s="1"/>
  <c r="D703" i="66"/>
  <c r="C703" i="66"/>
  <c r="B703" i="66"/>
  <c r="H702" i="66"/>
  <c r="V702" i="66" s="1"/>
  <c r="E702" i="66"/>
  <c r="F702" i="66" s="1"/>
  <c r="D702" i="66"/>
  <c r="C702" i="66"/>
  <c r="B702" i="66"/>
  <c r="H701" i="66"/>
  <c r="E701" i="66"/>
  <c r="F701" i="66" s="1"/>
  <c r="D701" i="66"/>
  <c r="C701" i="66"/>
  <c r="B701" i="66"/>
  <c r="H700" i="66"/>
  <c r="V700" i="66" s="1"/>
  <c r="E700" i="66"/>
  <c r="F700" i="66" s="1"/>
  <c r="D700" i="66"/>
  <c r="C700" i="66"/>
  <c r="B700" i="66"/>
  <c r="H699" i="66"/>
  <c r="V699" i="66" s="1"/>
  <c r="E699" i="66"/>
  <c r="F699" i="66" s="1"/>
  <c r="D699" i="66"/>
  <c r="C699" i="66"/>
  <c r="B699" i="66"/>
  <c r="H698" i="66"/>
  <c r="V698" i="66" s="1"/>
  <c r="E698" i="66"/>
  <c r="F698" i="66" s="1"/>
  <c r="D698" i="66"/>
  <c r="C698" i="66"/>
  <c r="B698" i="66"/>
  <c r="H697" i="66"/>
  <c r="V697" i="66" s="1"/>
  <c r="E697" i="66"/>
  <c r="F697" i="66" s="1"/>
  <c r="D697" i="66"/>
  <c r="C697" i="66"/>
  <c r="B697" i="66"/>
  <c r="H696" i="66"/>
  <c r="V696" i="66" s="1"/>
  <c r="E696" i="66"/>
  <c r="F696" i="66" s="1"/>
  <c r="D696" i="66"/>
  <c r="C696" i="66"/>
  <c r="B696" i="66"/>
  <c r="H695" i="66"/>
  <c r="E695" i="66"/>
  <c r="F695" i="66" s="1"/>
  <c r="D695" i="66"/>
  <c r="C695" i="66"/>
  <c r="B695" i="66"/>
  <c r="H694" i="66"/>
  <c r="E694" i="66"/>
  <c r="F694" i="66" s="1"/>
  <c r="D694" i="66"/>
  <c r="C694" i="66"/>
  <c r="B694" i="66"/>
  <c r="H693" i="66"/>
  <c r="V693" i="66" s="1"/>
  <c r="E693" i="66"/>
  <c r="F693" i="66" s="1"/>
  <c r="D693" i="66"/>
  <c r="C693" i="66"/>
  <c r="B693" i="66"/>
  <c r="H692" i="66"/>
  <c r="V692" i="66" s="1"/>
  <c r="E692" i="66"/>
  <c r="F692" i="66" s="1"/>
  <c r="D692" i="66"/>
  <c r="C692" i="66"/>
  <c r="B692" i="66"/>
  <c r="H691" i="66"/>
  <c r="V691" i="66" s="1"/>
  <c r="E691" i="66"/>
  <c r="F691" i="66" s="1"/>
  <c r="D691" i="66"/>
  <c r="C691" i="66"/>
  <c r="B691" i="66"/>
  <c r="H690" i="66"/>
  <c r="V690" i="66" s="1"/>
  <c r="E690" i="66"/>
  <c r="F690" i="66" s="1"/>
  <c r="D690" i="66"/>
  <c r="C690" i="66"/>
  <c r="B690" i="66"/>
  <c r="H689" i="66"/>
  <c r="V689" i="66" s="1"/>
  <c r="E689" i="66"/>
  <c r="F689" i="66" s="1"/>
  <c r="D689" i="66"/>
  <c r="C689" i="66"/>
  <c r="B689" i="66"/>
  <c r="H688" i="66"/>
  <c r="V688" i="66" s="1"/>
  <c r="E688" i="66"/>
  <c r="F688" i="66" s="1"/>
  <c r="D688" i="66"/>
  <c r="C688" i="66"/>
  <c r="B688" i="66"/>
  <c r="H687" i="66"/>
  <c r="V687" i="66" s="1"/>
  <c r="E687" i="66"/>
  <c r="F687" i="66" s="1"/>
  <c r="D687" i="66"/>
  <c r="C687" i="66"/>
  <c r="B687" i="66"/>
  <c r="H686" i="66"/>
  <c r="V686" i="66" s="1"/>
  <c r="E686" i="66"/>
  <c r="F686" i="66" s="1"/>
  <c r="D686" i="66"/>
  <c r="C686" i="66"/>
  <c r="B686" i="66"/>
  <c r="H685" i="66"/>
  <c r="E685" i="66"/>
  <c r="F685" i="66" s="1"/>
  <c r="D685" i="66"/>
  <c r="C685" i="66"/>
  <c r="B685" i="66"/>
  <c r="H684" i="66"/>
  <c r="V684" i="66" s="1"/>
  <c r="E684" i="66"/>
  <c r="F684" i="66" s="1"/>
  <c r="D684" i="66"/>
  <c r="C684" i="66"/>
  <c r="B684" i="66"/>
  <c r="H683" i="66"/>
  <c r="V683" i="66" s="1"/>
  <c r="E683" i="66"/>
  <c r="F683" i="66" s="1"/>
  <c r="D683" i="66"/>
  <c r="C683" i="66"/>
  <c r="B683" i="66"/>
  <c r="H682" i="66"/>
  <c r="V682" i="66" s="1"/>
  <c r="E682" i="66"/>
  <c r="F682" i="66" s="1"/>
  <c r="D682" i="66"/>
  <c r="C682" i="66"/>
  <c r="B682" i="66"/>
  <c r="H681" i="66"/>
  <c r="V681" i="66" s="1"/>
  <c r="E681" i="66"/>
  <c r="F681" i="66" s="1"/>
  <c r="D681" i="66"/>
  <c r="C681" i="66"/>
  <c r="B681" i="66"/>
  <c r="H680" i="66"/>
  <c r="V680" i="66" s="1"/>
  <c r="E680" i="66"/>
  <c r="F680" i="66" s="1"/>
  <c r="D680" i="66"/>
  <c r="C680" i="66"/>
  <c r="B680" i="66"/>
  <c r="H679" i="66"/>
  <c r="V679" i="66" s="1"/>
  <c r="E679" i="66"/>
  <c r="F679" i="66" s="1"/>
  <c r="D679" i="66"/>
  <c r="C679" i="66"/>
  <c r="B679" i="66"/>
  <c r="H678" i="66"/>
  <c r="V678" i="66" s="1"/>
  <c r="E678" i="66"/>
  <c r="F678" i="66" s="1"/>
  <c r="D678" i="66"/>
  <c r="C678" i="66"/>
  <c r="B678" i="66"/>
  <c r="H677" i="66"/>
  <c r="V677" i="66" s="1"/>
  <c r="E677" i="66"/>
  <c r="F677" i="66" s="1"/>
  <c r="D677" i="66"/>
  <c r="C677" i="66"/>
  <c r="B677" i="66"/>
  <c r="H676" i="66"/>
  <c r="V676" i="66" s="1"/>
  <c r="E676" i="66"/>
  <c r="F676" i="66" s="1"/>
  <c r="D676" i="66"/>
  <c r="C676" i="66"/>
  <c r="B676" i="66"/>
  <c r="H675" i="66"/>
  <c r="V675" i="66" s="1"/>
  <c r="E675" i="66"/>
  <c r="F675" i="66" s="1"/>
  <c r="D675" i="66"/>
  <c r="C675" i="66"/>
  <c r="B675" i="66"/>
  <c r="E673" i="66"/>
  <c r="H671" i="66"/>
  <c r="E671" i="66"/>
  <c r="F671" i="66" s="1"/>
  <c r="D671" i="66"/>
  <c r="C671" i="66"/>
  <c r="B671" i="66"/>
  <c r="H670" i="66"/>
  <c r="Q670" i="66" s="1"/>
  <c r="E670" i="66"/>
  <c r="F670" i="66" s="1"/>
  <c r="D670" i="66"/>
  <c r="C670" i="66"/>
  <c r="B670" i="66"/>
  <c r="H669" i="66"/>
  <c r="X669" i="66" s="1"/>
  <c r="E669" i="66"/>
  <c r="F669" i="66" s="1"/>
  <c r="D669" i="66"/>
  <c r="C669" i="66"/>
  <c r="B669" i="66"/>
  <c r="H668" i="66"/>
  <c r="X668" i="66" s="1"/>
  <c r="E668" i="66"/>
  <c r="F668" i="66" s="1"/>
  <c r="D668" i="66"/>
  <c r="C668" i="66"/>
  <c r="B668" i="66"/>
  <c r="H667" i="66"/>
  <c r="X667" i="66" s="1"/>
  <c r="E667" i="66"/>
  <c r="F667" i="66" s="1"/>
  <c r="D667" i="66"/>
  <c r="C667" i="66"/>
  <c r="B667" i="66"/>
  <c r="H666" i="66"/>
  <c r="X666" i="66" s="1"/>
  <c r="E666" i="66"/>
  <c r="F666" i="66" s="1"/>
  <c r="D666" i="66"/>
  <c r="C666" i="66"/>
  <c r="B666" i="66"/>
  <c r="H665" i="66"/>
  <c r="X665" i="66" s="1"/>
  <c r="E665" i="66"/>
  <c r="F665" i="66" s="1"/>
  <c r="D665" i="66"/>
  <c r="C665" i="66"/>
  <c r="B665" i="66"/>
  <c r="H664" i="66"/>
  <c r="X664" i="66" s="1"/>
  <c r="E664" i="66"/>
  <c r="F664" i="66" s="1"/>
  <c r="D664" i="66"/>
  <c r="C664" i="66"/>
  <c r="B664" i="66"/>
  <c r="H663" i="66"/>
  <c r="X663" i="66" s="1"/>
  <c r="E663" i="66"/>
  <c r="F663" i="66" s="1"/>
  <c r="D663" i="66"/>
  <c r="C663" i="66"/>
  <c r="B663" i="66"/>
  <c r="H662" i="66"/>
  <c r="X662" i="66" s="1"/>
  <c r="E662" i="66"/>
  <c r="F662" i="66" s="1"/>
  <c r="D662" i="66"/>
  <c r="C662" i="66"/>
  <c r="B662" i="66"/>
  <c r="H661" i="66"/>
  <c r="E661" i="66"/>
  <c r="F661" i="66" s="1"/>
  <c r="D661" i="66"/>
  <c r="C661" i="66"/>
  <c r="B661" i="66"/>
  <c r="H660" i="66"/>
  <c r="X660" i="66" s="1"/>
  <c r="E660" i="66"/>
  <c r="F660" i="66" s="1"/>
  <c r="D660" i="66"/>
  <c r="C660" i="66"/>
  <c r="B660" i="66"/>
  <c r="H659" i="66"/>
  <c r="X659" i="66" s="1"/>
  <c r="E659" i="66"/>
  <c r="F659" i="66" s="1"/>
  <c r="D659" i="66"/>
  <c r="C659" i="66"/>
  <c r="B659" i="66"/>
  <c r="H658" i="66"/>
  <c r="X658" i="66" s="1"/>
  <c r="E658" i="66"/>
  <c r="F658" i="66" s="1"/>
  <c r="D658" i="66"/>
  <c r="C658" i="66"/>
  <c r="B658" i="66"/>
  <c r="H657" i="66"/>
  <c r="X657" i="66" s="1"/>
  <c r="E657" i="66"/>
  <c r="F657" i="66" s="1"/>
  <c r="D657" i="66"/>
  <c r="C657" i="66"/>
  <c r="B657" i="66"/>
  <c r="H656" i="66"/>
  <c r="E656" i="66"/>
  <c r="F656" i="66" s="1"/>
  <c r="D656" i="66"/>
  <c r="C656" i="66"/>
  <c r="B656" i="66"/>
  <c r="H655" i="66"/>
  <c r="X655" i="66" s="1"/>
  <c r="E655" i="66"/>
  <c r="F655" i="66" s="1"/>
  <c r="D655" i="66"/>
  <c r="C655" i="66"/>
  <c r="B655" i="66"/>
  <c r="H654" i="66"/>
  <c r="X654" i="66" s="1"/>
  <c r="E654" i="66"/>
  <c r="F654" i="66" s="1"/>
  <c r="D654" i="66"/>
  <c r="C654" i="66"/>
  <c r="B654" i="66"/>
  <c r="H653" i="66"/>
  <c r="X653" i="66" s="1"/>
  <c r="E653" i="66"/>
  <c r="F653" i="66" s="1"/>
  <c r="D653" i="66"/>
  <c r="C653" i="66"/>
  <c r="B653" i="66"/>
  <c r="H652" i="66"/>
  <c r="X652" i="66" s="1"/>
  <c r="E652" i="66"/>
  <c r="F652" i="66" s="1"/>
  <c r="D652" i="66"/>
  <c r="C652" i="66"/>
  <c r="B652" i="66"/>
  <c r="H651" i="66"/>
  <c r="X651" i="66" s="1"/>
  <c r="E651" i="66"/>
  <c r="F651" i="66" s="1"/>
  <c r="D651" i="66"/>
  <c r="C651" i="66"/>
  <c r="B651" i="66"/>
  <c r="H650" i="66"/>
  <c r="X650" i="66" s="1"/>
  <c r="E650" i="66"/>
  <c r="F650" i="66" s="1"/>
  <c r="D650" i="66"/>
  <c r="C650" i="66"/>
  <c r="B650" i="66"/>
  <c r="H649" i="66"/>
  <c r="X649" i="66" s="1"/>
  <c r="E649" i="66"/>
  <c r="F649" i="66" s="1"/>
  <c r="D649" i="66"/>
  <c r="C649" i="66"/>
  <c r="B649" i="66"/>
  <c r="H648" i="66"/>
  <c r="X648" i="66" s="1"/>
  <c r="E648" i="66"/>
  <c r="F648" i="66" s="1"/>
  <c r="D648" i="66"/>
  <c r="C648" i="66"/>
  <c r="B648" i="66"/>
  <c r="H647" i="66"/>
  <c r="X647" i="66" s="1"/>
  <c r="E647" i="66"/>
  <c r="F647" i="66" s="1"/>
  <c r="D647" i="66"/>
  <c r="C647" i="66"/>
  <c r="B647" i="66"/>
  <c r="H646" i="66"/>
  <c r="X646" i="66" s="1"/>
  <c r="E646" i="66"/>
  <c r="F646" i="66" s="1"/>
  <c r="D646" i="66"/>
  <c r="C646" i="66"/>
  <c r="B646" i="66"/>
  <c r="H645" i="66"/>
  <c r="E645" i="66"/>
  <c r="F645" i="66" s="1"/>
  <c r="D645" i="66"/>
  <c r="C645" i="66"/>
  <c r="B645" i="66"/>
  <c r="H644" i="66"/>
  <c r="X644" i="66" s="1"/>
  <c r="E644" i="66"/>
  <c r="F644" i="66" s="1"/>
  <c r="D644" i="66"/>
  <c r="C644" i="66"/>
  <c r="B644" i="66"/>
  <c r="H643" i="66"/>
  <c r="X643" i="66" s="1"/>
  <c r="E643" i="66"/>
  <c r="F643" i="66" s="1"/>
  <c r="D643" i="66"/>
  <c r="C643" i="66"/>
  <c r="B643" i="66"/>
  <c r="H642" i="66"/>
  <c r="X642" i="66" s="1"/>
  <c r="E642" i="66"/>
  <c r="F642" i="66" s="1"/>
  <c r="D642" i="66"/>
  <c r="C642" i="66"/>
  <c r="B642" i="66"/>
  <c r="H641" i="66"/>
  <c r="X641" i="66" s="1"/>
  <c r="E641" i="66"/>
  <c r="F641" i="66" s="1"/>
  <c r="D641" i="66"/>
  <c r="C641" i="66"/>
  <c r="B641" i="66"/>
  <c r="H640" i="66"/>
  <c r="X640" i="66" s="1"/>
  <c r="E640" i="66"/>
  <c r="F640" i="66" s="1"/>
  <c r="D640" i="66"/>
  <c r="C640" i="66"/>
  <c r="B640" i="66"/>
  <c r="H639" i="66"/>
  <c r="X639" i="66" s="1"/>
  <c r="E639" i="66"/>
  <c r="F639" i="66" s="1"/>
  <c r="D639" i="66"/>
  <c r="C639" i="66"/>
  <c r="B639" i="66"/>
  <c r="H638" i="66"/>
  <c r="E638" i="66"/>
  <c r="F638" i="66" s="1"/>
  <c r="D638" i="66"/>
  <c r="C638" i="66"/>
  <c r="B638" i="66"/>
  <c r="H637" i="66"/>
  <c r="Q637" i="66" s="1"/>
  <c r="E637" i="66"/>
  <c r="F637" i="66" s="1"/>
  <c r="D637" i="66"/>
  <c r="C637" i="66"/>
  <c r="B637" i="66"/>
  <c r="E635" i="66"/>
  <c r="H633" i="66"/>
  <c r="E633" i="66"/>
  <c r="F633" i="66" s="1"/>
  <c r="C633" i="66"/>
  <c r="B633" i="66"/>
  <c r="H632" i="66"/>
  <c r="E632" i="66"/>
  <c r="F632" i="66" s="1"/>
  <c r="C632" i="66"/>
  <c r="B632" i="66"/>
  <c r="H631" i="66"/>
  <c r="E631" i="66"/>
  <c r="F631" i="66" s="1"/>
  <c r="C631" i="66"/>
  <c r="B631" i="66"/>
  <c r="H630" i="66"/>
  <c r="V630" i="66" s="1"/>
  <c r="E630" i="66"/>
  <c r="F630" i="66" s="1"/>
  <c r="C630" i="66"/>
  <c r="B630" i="66"/>
  <c r="H629" i="66"/>
  <c r="X629" i="66" s="1"/>
  <c r="E629" i="66"/>
  <c r="F629" i="66" s="1"/>
  <c r="C629" i="66"/>
  <c r="B629" i="66"/>
  <c r="H628" i="66"/>
  <c r="X628" i="66" s="1"/>
  <c r="E628" i="66"/>
  <c r="F628" i="66" s="1"/>
  <c r="C628" i="66"/>
  <c r="B628" i="66"/>
  <c r="H627" i="66"/>
  <c r="E627" i="66"/>
  <c r="F627" i="66" s="1"/>
  <c r="C627" i="66"/>
  <c r="B627" i="66"/>
  <c r="H626" i="66"/>
  <c r="W626" i="66" s="1"/>
  <c r="E626" i="66"/>
  <c r="F626" i="66" s="1"/>
  <c r="C626" i="66"/>
  <c r="B626" i="66"/>
  <c r="H625" i="66"/>
  <c r="X625" i="66" s="1"/>
  <c r="E625" i="66"/>
  <c r="F625" i="66" s="1"/>
  <c r="C625" i="66"/>
  <c r="B625" i="66"/>
  <c r="H624" i="66"/>
  <c r="X624" i="66" s="1"/>
  <c r="E624" i="66"/>
  <c r="F624" i="66" s="1"/>
  <c r="C624" i="66"/>
  <c r="B624" i="66"/>
  <c r="H623" i="66"/>
  <c r="E623" i="66"/>
  <c r="F623" i="66" s="1"/>
  <c r="C623" i="66"/>
  <c r="B623" i="66"/>
  <c r="H622" i="66"/>
  <c r="V622" i="66" s="1"/>
  <c r="E622" i="66"/>
  <c r="F622" i="66" s="1"/>
  <c r="C622" i="66"/>
  <c r="B622" i="66"/>
  <c r="H621" i="66"/>
  <c r="E621" i="66"/>
  <c r="F621" i="66" s="1"/>
  <c r="C621" i="66"/>
  <c r="B621" i="66"/>
  <c r="H620" i="66"/>
  <c r="X620" i="66" s="1"/>
  <c r="E620" i="66"/>
  <c r="F620" i="66" s="1"/>
  <c r="C620" i="66"/>
  <c r="B620" i="66"/>
  <c r="H619" i="66"/>
  <c r="E619" i="66"/>
  <c r="F619" i="66" s="1"/>
  <c r="C619" i="66"/>
  <c r="B619" i="66"/>
  <c r="H618" i="66"/>
  <c r="V618" i="66" s="1"/>
  <c r="E618" i="66"/>
  <c r="F618" i="66" s="1"/>
  <c r="C618" i="66"/>
  <c r="B618" i="66"/>
  <c r="H617" i="66"/>
  <c r="X617" i="66" s="1"/>
  <c r="E617" i="66"/>
  <c r="F617" i="66" s="1"/>
  <c r="C617" i="66"/>
  <c r="B617" i="66"/>
  <c r="H616" i="66"/>
  <c r="E616" i="66"/>
  <c r="F616" i="66" s="1"/>
  <c r="C616" i="66"/>
  <c r="B616" i="66"/>
  <c r="H615" i="66"/>
  <c r="E615" i="66"/>
  <c r="F615" i="66" s="1"/>
  <c r="C615" i="66"/>
  <c r="B615" i="66"/>
  <c r="H614" i="66"/>
  <c r="V614" i="66" s="1"/>
  <c r="E614" i="66"/>
  <c r="F614" i="66" s="1"/>
  <c r="C614" i="66"/>
  <c r="B614" i="66"/>
  <c r="H613" i="66"/>
  <c r="T613" i="66" s="1"/>
  <c r="E613" i="66"/>
  <c r="F613" i="66" s="1"/>
  <c r="C613" i="66"/>
  <c r="B613" i="66"/>
  <c r="H612" i="66"/>
  <c r="E612" i="66"/>
  <c r="F612" i="66" s="1"/>
  <c r="C612" i="66"/>
  <c r="B612" i="66"/>
  <c r="H611" i="66"/>
  <c r="W611" i="66" s="1"/>
  <c r="E611" i="66"/>
  <c r="F611" i="66" s="1"/>
  <c r="C611" i="66"/>
  <c r="B611" i="66"/>
  <c r="H610" i="66"/>
  <c r="X610" i="66" s="1"/>
  <c r="E610" i="66"/>
  <c r="F610" i="66" s="1"/>
  <c r="C610" i="66"/>
  <c r="B610" i="66"/>
  <c r="H609" i="66"/>
  <c r="Y609" i="66" s="1"/>
  <c r="E609" i="66"/>
  <c r="F609" i="66" s="1"/>
  <c r="C609" i="66"/>
  <c r="B609" i="66"/>
  <c r="H608" i="66"/>
  <c r="V608" i="66" s="1"/>
  <c r="E608" i="66"/>
  <c r="F608" i="66" s="1"/>
  <c r="C608" i="66"/>
  <c r="B608" i="66"/>
  <c r="H607" i="66"/>
  <c r="X607" i="66" s="1"/>
  <c r="E607" i="66"/>
  <c r="F607" i="66" s="1"/>
  <c r="C607" i="66"/>
  <c r="B607" i="66"/>
  <c r="H606" i="66"/>
  <c r="X606" i="66" s="1"/>
  <c r="E606" i="66"/>
  <c r="F606" i="66" s="1"/>
  <c r="C606" i="66"/>
  <c r="B606" i="66"/>
  <c r="H605" i="66"/>
  <c r="Y605" i="66" s="1"/>
  <c r="E605" i="66"/>
  <c r="F605" i="66" s="1"/>
  <c r="C605" i="66"/>
  <c r="B605" i="66"/>
  <c r="H604" i="66"/>
  <c r="V604" i="66" s="1"/>
  <c r="E604" i="66"/>
  <c r="F604" i="66" s="1"/>
  <c r="C604" i="66"/>
  <c r="B604" i="66"/>
  <c r="H603" i="66"/>
  <c r="W603" i="66" s="1"/>
  <c r="E603" i="66"/>
  <c r="F603" i="66" s="1"/>
  <c r="C603" i="66"/>
  <c r="B603" i="66"/>
  <c r="H602" i="66"/>
  <c r="X602" i="66" s="1"/>
  <c r="E602" i="66"/>
  <c r="F602" i="66" s="1"/>
  <c r="C602" i="66"/>
  <c r="B602" i="66"/>
  <c r="H601" i="66"/>
  <c r="Y601" i="66" s="1"/>
  <c r="E601" i="66"/>
  <c r="F601" i="66" s="1"/>
  <c r="C601" i="66"/>
  <c r="B601" i="66"/>
  <c r="H600" i="66"/>
  <c r="E600" i="66"/>
  <c r="F600" i="66" s="1"/>
  <c r="C600" i="66"/>
  <c r="B600" i="66"/>
  <c r="H599" i="66"/>
  <c r="W599" i="66" s="1"/>
  <c r="E599" i="66"/>
  <c r="F599" i="66" s="1"/>
  <c r="C599" i="66"/>
  <c r="B599" i="66"/>
  <c r="H595" i="66"/>
  <c r="W595" i="66" s="1"/>
  <c r="E595" i="66"/>
  <c r="F595" i="66" s="1"/>
  <c r="C595" i="66"/>
  <c r="B595" i="66"/>
  <c r="H594" i="66"/>
  <c r="X594" i="66" s="1"/>
  <c r="E594" i="66"/>
  <c r="F594" i="66" s="1"/>
  <c r="C594" i="66"/>
  <c r="B594" i="66"/>
  <c r="H593" i="66"/>
  <c r="E593" i="66"/>
  <c r="F593" i="66" s="1"/>
  <c r="C593" i="66"/>
  <c r="B593" i="66"/>
  <c r="H592" i="66"/>
  <c r="V592" i="66" s="1"/>
  <c r="E592" i="66"/>
  <c r="F592" i="66" s="1"/>
  <c r="C592" i="66"/>
  <c r="B592" i="66"/>
  <c r="H591" i="66"/>
  <c r="W591" i="66" s="1"/>
  <c r="E591" i="66"/>
  <c r="F591" i="66" s="1"/>
  <c r="C591" i="66"/>
  <c r="B591" i="66"/>
  <c r="H590" i="66"/>
  <c r="Y590" i="66" s="1"/>
  <c r="E590" i="66"/>
  <c r="F590" i="66" s="1"/>
  <c r="C590" i="66"/>
  <c r="B590" i="66"/>
  <c r="H589" i="66"/>
  <c r="Y589" i="66" s="1"/>
  <c r="E589" i="66"/>
  <c r="F589" i="66" s="1"/>
  <c r="C589" i="66"/>
  <c r="B589" i="66"/>
  <c r="H588" i="66"/>
  <c r="E588" i="66"/>
  <c r="F588" i="66" s="1"/>
  <c r="C588" i="66"/>
  <c r="B588" i="66"/>
  <c r="H587" i="66"/>
  <c r="W587" i="66" s="1"/>
  <c r="E587" i="66"/>
  <c r="F587" i="66" s="1"/>
  <c r="C587" i="66"/>
  <c r="B587" i="66"/>
  <c r="H586" i="66"/>
  <c r="V586" i="66" s="1"/>
  <c r="E586" i="66"/>
  <c r="F586" i="66" s="1"/>
  <c r="C586" i="66"/>
  <c r="B586" i="66"/>
  <c r="H585" i="66"/>
  <c r="X585" i="66" s="1"/>
  <c r="E585" i="66"/>
  <c r="F585" i="66" s="1"/>
  <c r="C585" i="66"/>
  <c r="B585" i="66"/>
  <c r="H584" i="66"/>
  <c r="V584" i="66" s="1"/>
  <c r="E584" i="66"/>
  <c r="F584" i="66" s="1"/>
  <c r="C584" i="66"/>
  <c r="B584" i="66"/>
  <c r="H583" i="66"/>
  <c r="W583" i="66" s="1"/>
  <c r="E583" i="66"/>
  <c r="F583" i="66" s="1"/>
  <c r="C583" i="66"/>
  <c r="B583" i="66"/>
  <c r="H582" i="66"/>
  <c r="T582" i="66" s="1"/>
  <c r="E582" i="66"/>
  <c r="F582" i="66" s="1"/>
  <c r="C582" i="66"/>
  <c r="B582" i="66"/>
  <c r="H581" i="66"/>
  <c r="Y581" i="66" s="1"/>
  <c r="E581" i="66"/>
  <c r="F581" i="66" s="1"/>
  <c r="C581" i="66"/>
  <c r="B581" i="66"/>
  <c r="H580" i="66"/>
  <c r="V580" i="66" s="1"/>
  <c r="E580" i="66"/>
  <c r="F580" i="66" s="1"/>
  <c r="C580" i="66"/>
  <c r="B580" i="66"/>
  <c r="H579" i="66"/>
  <c r="W579" i="66" s="1"/>
  <c r="E579" i="66"/>
  <c r="F579" i="66" s="1"/>
  <c r="C579" i="66"/>
  <c r="B579" i="66"/>
  <c r="H578" i="66"/>
  <c r="V578" i="66" s="1"/>
  <c r="E578" i="66"/>
  <c r="F578" i="66" s="1"/>
  <c r="C578" i="66"/>
  <c r="B578" i="66"/>
  <c r="H577" i="66"/>
  <c r="X577" i="66" s="1"/>
  <c r="E577" i="66"/>
  <c r="F577" i="66" s="1"/>
  <c r="C577" i="66"/>
  <c r="B577" i="66"/>
  <c r="H576" i="66"/>
  <c r="V576" i="66" s="1"/>
  <c r="E576" i="66"/>
  <c r="F576" i="66" s="1"/>
  <c r="C576" i="66"/>
  <c r="B576" i="66"/>
  <c r="H575" i="66"/>
  <c r="W575" i="66" s="1"/>
  <c r="E575" i="66"/>
  <c r="F575" i="66" s="1"/>
  <c r="C575" i="66"/>
  <c r="B575" i="66"/>
  <c r="H574" i="66"/>
  <c r="Y574" i="66" s="1"/>
  <c r="E574" i="66"/>
  <c r="F574" i="66" s="1"/>
  <c r="C574" i="66"/>
  <c r="B574" i="66"/>
  <c r="H573" i="66"/>
  <c r="Y573" i="66" s="1"/>
  <c r="E573" i="66"/>
  <c r="F573" i="66" s="1"/>
  <c r="C573" i="66"/>
  <c r="B573" i="66"/>
  <c r="H572" i="66"/>
  <c r="E572" i="66"/>
  <c r="F572" i="66" s="1"/>
  <c r="C572" i="66"/>
  <c r="B572" i="66"/>
  <c r="H571" i="66"/>
  <c r="W571" i="66" s="1"/>
  <c r="E571" i="66"/>
  <c r="F571" i="66" s="1"/>
  <c r="C571" i="66"/>
  <c r="B571" i="66"/>
  <c r="H570" i="66"/>
  <c r="V570" i="66" s="1"/>
  <c r="E570" i="66"/>
  <c r="F570" i="66" s="1"/>
  <c r="C570" i="66"/>
  <c r="B570" i="66"/>
  <c r="H569" i="66"/>
  <c r="X569" i="66" s="1"/>
  <c r="E569" i="66"/>
  <c r="F569" i="66" s="1"/>
  <c r="C569" i="66"/>
  <c r="B569" i="66"/>
  <c r="H568" i="66"/>
  <c r="V568" i="66" s="1"/>
  <c r="E568" i="66"/>
  <c r="F568" i="66" s="1"/>
  <c r="C568" i="66"/>
  <c r="B568" i="66"/>
  <c r="H567" i="66"/>
  <c r="W567" i="66" s="1"/>
  <c r="E567" i="66"/>
  <c r="F567" i="66" s="1"/>
  <c r="C567" i="66"/>
  <c r="B567" i="66"/>
  <c r="H566" i="66"/>
  <c r="Y566" i="66" s="1"/>
  <c r="E566" i="66"/>
  <c r="F566" i="66" s="1"/>
  <c r="C566" i="66"/>
  <c r="B566" i="66"/>
  <c r="H565" i="66"/>
  <c r="Y565" i="66" s="1"/>
  <c r="E565" i="66"/>
  <c r="F565" i="66" s="1"/>
  <c r="C565" i="66"/>
  <c r="B565" i="66"/>
  <c r="H564" i="66"/>
  <c r="V564" i="66" s="1"/>
  <c r="E564" i="66"/>
  <c r="F564" i="66" s="1"/>
  <c r="C564" i="66"/>
  <c r="B564" i="66"/>
  <c r="H563" i="66"/>
  <c r="W563" i="66" s="1"/>
  <c r="E563" i="66"/>
  <c r="F563" i="66" s="1"/>
  <c r="C563" i="66"/>
  <c r="B563" i="66"/>
  <c r="H562" i="66"/>
  <c r="V562" i="66" s="1"/>
  <c r="E562" i="66"/>
  <c r="F562" i="66" s="1"/>
  <c r="C562" i="66"/>
  <c r="B562" i="66"/>
  <c r="H561" i="66"/>
  <c r="E561" i="66"/>
  <c r="F561" i="66" s="1"/>
  <c r="C561" i="66"/>
  <c r="B561" i="66"/>
  <c r="H553" i="66"/>
  <c r="Y553" i="66" s="1"/>
  <c r="E553" i="66"/>
  <c r="F553" i="66" s="1"/>
  <c r="C553" i="66"/>
  <c r="B553" i="66"/>
  <c r="H552" i="66"/>
  <c r="V552" i="66" s="1"/>
  <c r="E552" i="66"/>
  <c r="F552" i="66" s="1"/>
  <c r="C552" i="66"/>
  <c r="B552" i="66"/>
  <c r="H551" i="66"/>
  <c r="W551" i="66" s="1"/>
  <c r="E551" i="66"/>
  <c r="F551" i="66" s="1"/>
  <c r="C551" i="66"/>
  <c r="B551" i="66"/>
  <c r="H550" i="66"/>
  <c r="W550" i="66" s="1"/>
  <c r="E550" i="66"/>
  <c r="F550" i="66" s="1"/>
  <c r="C550" i="66"/>
  <c r="B550" i="66"/>
  <c r="H549" i="66"/>
  <c r="Y549" i="66" s="1"/>
  <c r="E549" i="66"/>
  <c r="F549" i="66" s="1"/>
  <c r="C549" i="66"/>
  <c r="B549" i="66"/>
  <c r="H548" i="66"/>
  <c r="Y548" i="66" s="1"/>
  <c r="E548" i="66"/>
  <c r="F548" i="66" s="1"/>
  <c r="C548" i="66"/>
  <c r="B548" i="66"/>
  <c r="H547" i="66"/>
  <c r="W547" i="66" s="1"/>
  <c r="E547" i="66"/>
  <c r="F547" i="66" s="1"/>
  <c r="C547" i="66"/>
  <c r="B547" i="66"/>
  <c r="H546" i="66"/>
  <c r="V546" i="66" s="1"/>
  <c r="E546" i="66"/>
  <c r="F546" i="66" s="1"/>
  <c r="C546" i="66"/>
  <c r="B546" i="66"/>
  <c r="H545" i="66"/>
  <c r="Y545" i="66" s="1"/>
  <c r="E545" i="66"/>
  <c r="F545" i="66" s="1"/>
  <c r="C545" i="66"/>
  <c r="B545" i="66"/>
  <c r="H544" i="66"/>
  <c r="E544" i="66"/>
  <c r="F544" i="66" s="1"/>
  <c r="C544" i="66"/>
  <c r="B544" i="66"/>
  <c r="H543" i="66"/>
  <c r="W543" i="66" s="1"/>
  <c r="E543" i="66"/>
  <c r="F543" i="66" s="1"/>
  <c r="C543" i="66"/>
  <c r="B543" i="66"/>
  <c r="H542" i="66"/>
  <c r="V542" i="66" s="1"/>
  <c r="E542" i="66"/>
  <c r="F542" i="66" s="1"/>
  <c r="C542" i="66"/>
  <c r="B542" i="66"/>
  <c r="H541" i="66"/>
  <c r="Y541" i="66" s="1"/>
  <c r="E541" i="66"/>
  <c r="F541" i="66" s="1"/>
  <c r="C541" i="66"/>
  <c r="B541" i="66"/>
  <c r="H540" i="66"/>
  <c r="Q540" i="66" s="1"/>
  <c r="E540" i="66"/>
  <c r="F540" i="66" s="1"/>
  <c r="C540" i="66"/>
  <c r="B540" i="66"/>
  <c r="H539" i="66"/>
  <c r="E539" i="66"/>
  <c r="F539" i="66" s="1"/>
  <c r="C539" i="66"/>
  <c r="B539" i="66"/>
  <c r="H538" i="66"/>
  <c r="V538" i="66" s="1"/>
  <c r="E538" i="66"/>
  <c r="F538" i="66" s="1"/>
  <c r="C538" i="66"/>
  <c r="B538" i="66"/>
  <c r="H537" i="66"/>
  <c r="E537" i="66"/>
  <c r="F537" i="66" s="1"/>
  <c r="C537" i="66"/>
  <c r="B537" i="66"/>
  <c r="H536" i="66"/>
  <c r="V536" i="66" s="1"/>
  <c r="E536" i="66"/>
  <c r="F536" i="66" s="1"/>
  <c r="C536" i="66"/>
  <c r="B536" i="66"/>
  <c r="H535" i="66"/>
  <c r="W535" i="66" s="1"/>
  <c r="E535" i="66"/>
  <c r="F535" i="66" s="1"/>
  <c r="C535" i="66"/>
  <c r="B535" i="66"/>
  <c r="H534" i="66"/>
  <c r="V534" i="66" s="1"/>
  <c r="E534" i="66"/>
  <c r="F534" i="66" s="1"/>
  <c r="C534" i="66"/>
  <c r="B534" i="66"/>
  <c r="H533" i="66"/>
  <c r="Y533" i="66" s="1"/>
  <c r="E533" i="66"/>
  <c r="F533" i="66" s="1"/>
  <c r="C533" i="66"/>
  <c r="B533" i="66"/>
  <c r="H532" i="66"/>
  <c r="Y532" i="66" s="1"/>
  <c r="E532" i="66"/>
  <c r="F532" i="66" s="1"/>
  <c r="C532" i="66"/>
  <c r="B532" i="66"/>
  <c r="H531" i="66"/>
  <c r="W531" i="66" s="1"/>
  <c r="E531" i="66"/>
  <c r="F531" i="66" s="1"/>
  <c r="C531" i="66"/>
  <c r="B531" i="66"/>
  <c r="H530" i="66"/>
  <c r="V530" i="66" s="1"/>
  <c r="E530" i="66"/>
  <c r="F530" i="66" s="1"/>
  <c r="C530" i="66"/>
  <c r="B530" i="66"/>
  <c r="H529" i="66"/>
  <c r="E529" i="66"/>
  <c r="F529" i="66" s="1"/>
  <c r="C529" i="66"/>
  <c r="B529" i="66"/>
  <c r="H528" i="66"/>
  <c r="V528" i="66" s="1"/>
  <c r="E528" i="66"/>
  <c r="F528" i="66" s="1"/>
  <c r="C528" i="66"/>
  <c r="B528" i="66"/>
  <c r="H527" i="66"/>
  <c r="W527" i="66" s="1"/>
  <c r="E527" i="66"/>
  <c r="F527" i="66" s="1"/>
  <c r="C527" i="66"/>
  <c r="B527" i="66"/>
  <c r="H526" i="66"/>
  <c r="V526" i="66" s="1"/>
  <c r="E526" i="66"/>
  <c r="F526" i="66" s="1"/>
  <c r="C526" i="66"/>
  <c r="B526" i="66"/>
  <c r="H525" i="66"/>
  <c r="Y525" i="66" s="1"/>
  <c r="E525" i="66"/>
  <c r="F525" i="66" s="1"/>
  <c r="C525" i="66"/>
  <c r="B525" i="66"/>
  <c r="H524" i="66"/>
  <c r="E524" i="66"/>
  <c r="F524" i="66" s="1"/>
  <c r="C524" i="66"/>
  <c r="B524" i="66"/>
  <c r="H523" i="66"/>
  <c r="W523" i="66" s="1"/>
  <c r="E523" i="66"/>
  <c r="F523" i="66" s="1"/>
  <c r="C523" i="66"/>
  <c r="B523" i="66"/>
  <c r="H522" i="66"/>
  <c r="V522" i="66" s="1"/>
  <c r="E522" i="66"/>
  <c r="F522" i="66" s="1"/>
  <c r="C522" i="66"/>
  <c r="B522" i="66"/>
  <c r="H521" i="66"/>
  <c r="Y521" i="66" s="1"/>
  <c r="E521" i="66"/>
  <c r="F521" i="66" s="1"/>
  <c r="C521" i="66"/>
  <c r="B521" i="66"/>
  <c r="H520" i="66"/>
  <c r="V520" i="66" s="1"/>
  <c r="E520" i="66"/>
  <c r="F520" i="66" s="1"/>
  <c r="C520" i="66"/>
  <c r="B520" i="66"/>
  <c r="H519" i="66"/>
  <c r="E519" i="66"/>
  <c r="F519" i="66" s="1"/>
  <c r="C519" i="66"/>
  <c r="B519" i="66"/>
  <c r="H511" i="66"/>
  <c r="W511" i="66" s="1"/>
  <c r="E511" i="66"/>
  <c r="F511" i="66" s="1"/>
  <c r="C511" i="66"/>
  <c r="B511" i="66"/>
  <c r="H510" i="66"/>
  <c r="T510" i="66" s="1"/>
  <c r="E510" i="66"/>
  <c r="F510" i="66" s="1"/>
  <c r="C510" i="66"/>
  <c r="B510" i="66"/>
  <c r="H509" i="66"/>
  <c r="Y509" i="66" s="1"/>
  <c r="E509" i="66"/>
  <c r="F509" i="66" s="1"/>
  <c r="C509" i="66"/>
  <c r="B509" i="66"/>
  <c r="H508" i="66"/>
  <c r="E508" i="66"/>
  <c r="F508" i="66" s="1"/>
  <c r="C508" i="66"/>
  <c r="B508" i="66"/>
  <c r="H507" i="66"/>
  <c r="W507" i="66" s="1"/>
  <c r="E507" i="66"/>
  <c r="F507" i="66" s="1"/>
  <c r="C507" i="66"/>
  <c r="B507" i="66"/>
  <c r="H506" i="66"/>
  <c r="E506" i="66"/>
  <c r="F506" i="66" s="1"/>
  <c r="C506" i="66"/>
  <c r="B506" i="66"/>
  <c r="H505" i="66"/>
  <c r="E505" i="66"/>
  <c r="F505" i="66" s="1"/>
  <c r="C505" i="66"/>
  <c r="B505" i="66"/>
  <c r="H504" i="66"/>
  <c r="V504" i="66" s="1"/>
  <c r="E504" i="66"/>
  <c r="F504" i="66" s="1"/>
  <c r="C504" i="66"/>
  <c r="B504" i="66"/>
  <c r="H503" i="66"/>
  <c r="E503" i="66"/>
  <c r="F503" i="66" s="1"/>
  <c r="C503" i="66"/>
  <c r="B503" i="66"/>
  <c r="H502" i="66"/>
  <c r="Y502" i="66" s="1"/>
  <c r="E502" i="66"/>
  <c r="F502" i="66" s="1"/>
  <c r="C502" i="66"/>
  <c r="B502" i="66"/>
  <c r="H501" i="66"/>
  <c r="Y501" i="66" s="1"/>
  <c r="E501" i="66"/>
  <c r="F501" i="66" s="1"/>
  <c r="C501" i="66"/>
  <c r="B501" i="66"/>
  <c r="H500" i="66"/>
  <c r="V500" i="66" s="1"/>
  <c r="E500" i="66"/>
  <c r="F500" i="66" s="1"/>
  <c r="C500" i="66"/>
  <c r="B500" i="66"/>
  <c r="H499" i="66"/>
  <c r="E499" i="66"/>
  <c r="F499" i="66" s="1"/>
  <c r="C499" i="66"/>
  <c r="B499" i="66"/>
  <c r="H498" i="66"/>
  <c r="V498" i="66" s="1"/>
  <c r="E498" i="66"/>
  <c r="F498" i="66" s="1"/>
  <c r="C498" i="66"/>
  <c r="B498" i="66"/>
  <c r="H497" i="66"/>
  <c r="P497" i="66" s="1"/>
  <c r="E497" i="66"/>
  <c r="F497" i="66" s="1"/>
  <c r="C497" i="66"/>
  <c r="B497" i="66"/>
  <c r="H496" i="66"/>
  <c r="Y496" i="66" s="1"/>
  <c r="E496" i="66"/>
  <c r="F496" i="66" s="1"/>
  <c r="C496" i="66"/>
  <c r="B496" i="66"/>
  <c r="H495" i="66"/>
  <c r="E495" i="66"/>
  <c r="F495" i="66" s="1"/>
  <c r="C495" i="66"/>
  <c r="B495" i="66"/>
  <c r="H494" i="66"/>
  <c r="V494" i="66" s="1"/>
  <c r="E494" i="66"/>
  <c r="F494" i="66" s="1"/>
  <c r="C494" i="66"/>
  <c r="B494" i="66"/>
  <c r="H493" i="66"/>
  <c r="Y493" i="66" s="1"/>
  <c r="E493" i="66"/>
  <c r="F493" i="66" s="1"/>
  <c r="C493" i="66"/>
  <c r="B493" i="66"/>
  <c r="H492" i="66"/>
  <c r="V492" i="66" s="1"/>
  <c r="E492" i="66"/>
  <c r="F492" i="66" s="1"/>
  <c r="C492" i="66"/>
  <c r="B492" i="66"/>
  <c r="H491" i="66"/>
  <c r="W491" i="66" s="1"/>
  <c r="E491" i="66"/>
  <c r="F491" i="66" s="1"/>
  <c r="C491" i="66"/>
  <c r="B491" i="66"/>
  <c r="H490" i="66"/>
  <c r="V490" i="66" s="1"/>
  <c r="E490" i="66"/>
  <c r="F490" i="66" s="1"/>
  <c r="C490" i="66"/>
  <c r="B490" i="66"/>
  <c r="H489" i="66"/>
  <c r="E489" i="66"/>
  <c r="F489" i="66" s="1"/>
  <c r="C489" i="66"/>
  <c r="B489" i="66"/>
  <c r="H488" i="66"/>
  <c r="E488" i="66"/>
  <c r="F488" i="66" s="1"/>
  <c r="C488" i="66"/>
  <c r="B488" i="66"/>
  <c r="H487" i="66"/>
  <c r="W487" i="66" s="1"/>
  <c r="E487" i="66"/>
  <c r="F487" i="66" s="1"/>
  <c r="C487" i="66"/>
  <c r="B487" i="66"/>
  <c r="H486" i="66"/>
  <c r="V486" i="66" s="1"/>
  <c r="E486" i="66"/>
  <c r="F486" i="66" s="1"/>
  <c r="C486" i="66"/>
  <c r="B486" i="66"/>
  <c r="H485" i="66"/>
  <c r="Y485" i="66" s="1"/>
  <c r="E485" i="66"/>
  <c r="F485" i="66" s="1"/>
  <c r="C485" i="66"/>
  <c r="B485" i="66"/>
  <c r="H484" i="66"/>
  <c r="V484" i="66" s="1"/>
  <c r="E484" i="66"/>
  <c r="F484" i="66" s="1"/>
  <c r="C484" i="66"/>
  <c r="B484" i="66"/>
  <c r="H483" i="66"/>
  <c r="W483" i="66" s="1"/>
  <c r="E483" i="66"/>
  <c r="F483" i="66" s="1"/>
  <c r="C483" i="66"/>
  <c r="B483" i="66"/>
  <c r="H482" i="66"/>
  <c r="V482" i="66" s="1"/>
  <c r="E482" i="66"/>
  <c r="F482" i="66" s="1"/>
  <c r="C482" i="66"/>
  <c r="B482" i="66"/>
  <c r="H481" i="66"/>
  <c r="Y481" i="66" s="1"/>
  <c r="E481" i="66"/>
  <c r="F481" i="66" s="1"/>
  <c r="C481" i="66"/>
  <c r="B481" i="66"/>
  <c r="H480" i="66"/>
  <c r="Q480" i="66" s="1"/>
  <c r="E480" i="66"/>
  <c r="F480" i="66" s="1"/>
  <c r="C480" i="66"/>
  <c r="B480" i="66"/>
  <c r="H479" i="66"/>
  <c r="W479" i="66" s="1"/>
  <c r="E479" i="66"/>
  <c r="F479" i="66" s="1"/>
  <c r="C479" i="66"/>
  <c r="B479" i="66"/>
  <c r="H478" i="66"/>
  <c r="E478" i="66"/>
  <c r="F478" i="66" s="1"/>
  <c r="C478" i="66"/>
  <c r="B478" i="66"/>
  <c r="H477" i="66"/>
  <c r="Y477" i="66" s="1"/>
  <c r="E477" i="66"/>
  <c r="F477" i="66" s="1"/>
  <c r="C477" i="66"/>
  <c r="B477" i="66"/>
  <c r="H470" i="66"/>
  <c r="Y470" i="66" s="1"/>
  <c r="E470" i="66"/>
  <c r="F470" i="66" s="1"/>
  <c r="C470" i="66"/>
  <c r="B470" i="66"/>
  <c r="H469" i="66"/>
  <c r="V469" i="66" s="1"/>
  <c r="E469" i="66"/>
  <c r="F469" i="66" s="1"/>
  <c r="C469" i="66"/>
  <c r="B469" i="66"/>
  <c r="H468" i="66"/>
  <c r="W468" i="66" s="1"/>
  <c r="E468" i="66"/>
  <c r="F468" i="66" s="1"/>
  <c r="C468" i="66"/>
  <c r="B468" i="66"/>
  <c r="H467" i="66"/>
  <c r="V467" i="66" s="1"/>
  <c r="E467" i="66"/>
  <c r="F467" i="66" s="1"/>
  <c r="C467" i="66"/>
  <c r="B467" i="66"/>
  <c r="H466" i="66"/>
  <c r="E466" i="66"/>
  <c r="F466" i="66" s="1"/>
  <c r="C466" i="66"/>
  <c r="B466" i="66"/>
  <c r="H465" i="66"/>
  <c r="V465" i="66" s="1"/>
  <c r="E465" i="66"/>
  <c r="F465" i="66" s="1"/>
  <c r="C465" i="66"/>
  <c r="B465" i="66"/>
  <c r="H464" i="66"/>
  <c r="W464" i="66" s="1"/>
  <c r="E464" i="66"/>
  <c r="F464" i="66" s="1"/>
  <c r="C464" i="66"/>
  <c r="B464" i="66"/>
  <c r="H463" i="66"/>
  <c r="O463" i="66" s="1"/>
  <c r="E463" i="66"/>
  <c r="F463" i="66" s="1"/>
  <c r="C463" i="66"/>
  <c r="B463" i="66"/>
  <c r="H462" i="66"/>
  <c r="E462" i="66"/>
  <c r="F462" i="66" s="1"/>
  <c r="C462" i="66"/>
  <c r="B462" i="66"/>
  <c r="H461" i="66"/>
  <c r="E461" i="66"/>
  <c r="F461" i="66" s="1"/>
  <c r="C461" i="66"/>
  <c r="B461" i="66"/>
  <c r="H460" i="66"/>
  <c r="W460" i="66" s="1"/>
  <c r="E460" i="66"/>
  <c r="F460" i="66" s="1"/>
  <c r="C460" i="66"/>
  <c r="B460" i="66"/>
  <c r="H459" i="66"/>
  <c r="V459" i="66" s="1"/>
  <c r="E459" i="66"/>
  <c r="F459" i="66" s="1"/>
  <c r="C459" i="66"/>
  <c r="B459" i="66"/>
  <c r="H458" i="66"/>
  <c r="E458" i="66"/>
  <c r="F458" i="66" s="1"/>
  <c r="C458" i="66"/>
  <c r="B458" i="66"/>
  <c r="H457" i="66"/>
  <c r="V457" i="66" s="1"/>
  <c r="E457" i="66"/>
  <c r="F457" i="66" s="1"/>
  <c r="C457" i="66"/>
  <c r="B457" i="66"/>
  <c r="H456" i="66"/>
  <c r="E456" i="66"/>
  <c r="F456" i="66" s="1"/>
  <c r="C456" i="66"/>
  <c r="B456" i="66"/>
  <c r="H455" i="66"/>
  <c r="O455" i="66" s="1"/>
  <c r="E455" i="66"/>
  <c r="F455" i="66" s="1"/>
  <c r="C455" i="66"/>
  <c r="B455" i="66"/>
  <c r="H454" i="66"/>
  <c r="E454" i="66"/>
  <c r="F454" i="66" s="1"/>
  <c r="C454" i="66"/>
  <c r="B454" i="66"/>
  <c r="H453" i="66"/>
  <c r="V453" i="66" s="1"/>
  <c r="E453" i="66"/>
  <c r="F453" i="66" s="1"/>
  <c r="C453" i="66"/>
  <c r="B453" i="66"/>
  <c r="H452" i="66"/>
  <c r="W452" i="66" s="1"/>
  <c r="E452" i="66"/>
  <c r="F452" i="66" s="1"/>
  <c r="C452" i="66"/>
  <c r="B452" i="66"/>
  <c r="H451" i="66"/>
  <c r="Y451" i="66" s="1"/>
  <c r="E451" i="66"/>
  <c r="F451" i="66" s="1"/>
  <c r="C451" i="66"/>
  <c r="B451" i="66"/>
  <c r="H450" i="66"/>
  <c r="Y450" i="66" s="1"/>
  <c r="E450" i="66"/>
  <c r="F450" i="66" s="1"/>
  <c r="C450" i="66"/>
  <c r="B450" i="66"/>
  <c r="H449" i="66"/>
  <c r="V449" i="66" s="1"/>
  <c r="E449" i="66"/>
  <c r="F449" i="66" s="1"/>
  <c r="C449" i="66"/>
  <c r="B449" i="66"/>
  <c r="H448" i="66"/>
  <c r="W448" i="66" s="1"/>
  <c r="E448" i="66"/>
  <c r="F448" i="66" s="1"/>
  <c r="C448" i="66"/>
  <c r="B448" i="66"/>
  <c r="H447" i="66"/>
  <c r="V447" i="66" s="1"/>
  <c r="E447" i="66"/>
  <c r="F447" i="66" s="1"/>
  <c r="C447" i="66"/>
  <c r="B447" i="66"/>
  <c r="H446" i="66"/>
  <c r="X446" i="66" s="1"/>
  <c r="E446" i="66"/>
  <c r="F446" i="66" s="1"/>
  <c r="C446" i="66"/>
  <c r="B446" i="66"/>
  <c r="H445" i="66"/>
  <c r="V445" i="66" s="1"/>
  <c r="E445" i="66"/>
  <c r="F445" i="66" s="1"/>
  <c r="C445" i="66"/>
  <c r="B445" i="66"/>
  <c r="H444" i="66"/>
  <c r="W444" i="66" s="1"/>
  <c r="E444" i="66"/>
  <c r="F444" i="66" s="1"/>
  <c r="C444" i="66"/>
  <c r="B444" i="66"/>
  <c r="H443" i="66"/>
  <c r="Y443" i="66" s="1"/>
  <c r="E443" i="66"/>
  <c r="F443" i="66" s="1"/>
  <c r="C443" i="66"/>
  <c r="B443" i="66"/>
  <c r="H442" i="66"/>
  <c r="Y442" i="66" s="1"/>
  <c r="E442" i="66"/>
  <c r="F442" i="66" s="1"/>
  <c r="C442" i="66"/>
  <c r="B442" i="66"/>
  <c r="H441" i="66"/>
  <c r="V441" i="66" s="1"/>
  <c r="E441" i="66"/>
  <c r="F441" i="66" s="1"/>
  <c r="C441" i="66"/>
  <c r="B441" i="66"/>
  <c r="H440" i="66"/>
  <c r="W440" i="66" s="1"/>
  <c r="E440" i="66"/>
  <c r="F440" i="66" s="1"/>
  <c r="C440" i="66"/>
  <c r="B440" i="66"/>
  <c r="H439" i="66"/>
  <c r="V439" i="66" s="1"/>
  <c r="E439" i="66"/>
  <c r="F439" i="66" s="1"/>
  <c r="C439" i="66"/>
  <c r="B439" i="66"/>
  <c r="H438" i="66"/>
  <c r="E438" i="66"/>
  <c r="F438" i="66" s="1"/>
  <c r="C438" i="66"/>
  <c r="B438" i="66"/>
  <c r="H437" i="66"/>
  <c r="V437" i="66" s="1"/>
  <c r="E437" i="66"/>
  <c r="F437" i="66" s="1"/>
  <c r="C437" i="66"/>
  <c r="B437" i="66"/>
  <c r="H436" i="66"/>
  <c r="W436" i="66" s="1"/>
  <c r="E436" i="66"/>
  <c r="F436" i="66" s="1"/>
  <c r="C436" i="66"/>
  <c r="B436" i="66"/>
  <c r="H428" i="66"/>
  <c r="W428" i="66" s="1"/>
  <c r="E428" i="66"/>
  <c r="F428" i="66" s="1"/>
  <c r="C428" i="66"/>
  <c r="B428" i="66"/>
  <c r="H427" i="66"/>
  <c r="V427" i="66" s="1"/>
  <c r="E427" i="66"/>
  <c r="F427" i="66" s="1"/>
  <c r="C427" i="66"/>
  <c r="B427" i="66"/>
  <c r="H426" i="66"/>
  <c r="Y426" i="66" s="1"/>
  <c r="E426" i="66"/>
  <c r="F426" i="66" s="1"/>
  <c r="C426" i="66"/>
  <c r="B426" i="66"/>
  <c r="H425" i="66"/>
  <c r="E425" i="66"/>
  <c r="F425" i="66" s="1"/>
  <c r="C425" i="66"/>
  <c r="B425" i="66"/>
  <c r="H424" i="66"/>
  <c r="W424" i="66" s="1"/>
  <c r="E424" i="66"/>
  <c r="F424" i="66" s="1"/>
  <c r="C424" i="66"/>
  <c r="B424" i="66"/>
  <c r="H423" i="66"/>
  <c r="V423" i="66" s="1"/>
  <c r="E423" i="66"/>
  <c r="F423" i="66" s="1"/>
  <c r="C423" i="66"/>
  <c r="B423" i="66"/>
  <c r="H422" i="66"/>
  <c r="E422" i="66"/>
  <c r="F422" i="66" s="1"/>
  <c r="C422" i="66"/>
  <c r="B422" i="66"/>
  <c r="H421" i="66"/>
  <c r="V421" i="66" s="1"/>
  <c r="E421" i="66"/>
  <c r="F421" i="66" s="1"/>
  <c r="C421" i="66"/>
  <c r="B421" i="66"/>
  <c r="H420" i="66"/>
  <c r="E420" i="66"/>
  <c r="F420" i="66" s="1"/>
  <c r="C420" i="66"/>
  <c r="B420" i="66"/>
  <c r="H419" i="66"/>
  <c r="V419" i="66" s="1"/>
  <c r="E419" i="66"/>
  <c r="F419" i="66" s="1"/>
  <c r="C419" i="66"/>
  <c r="B419" i="66"/>
  <c r="H418" i="66"/>
  <c r="E418" i="66"/>
  <c r="F418" i="66" s="1"/>
  <c r="C418" i="66"/>
  <c r="B418" i="66"/>
  <c r="H417" i="66"/>
  <c r="Q417" i="66" s="1"/>
  <c r="E417" i="66"/>
  <c r="F417" i="66" s="1"/>
  <c r="C417" i="66"/>
  <c r="B417" i="66"/>
  <c r="H416" i="66"/>
  <c r="E416" i="66"/>
  <c r="F416" i="66" s="1"/>
  <c r="C416" i="66"/>
  <c r="B416" i="66"/>
  <c r="H415" i="66"/>
  <c r="O415" i="66" s="1"/>
  <c r="E415" i="66"/>
  <c r="F415" i="66" s="1"/>
  <c r="C415" i="66"/>
  <c r="B415" i="66"/>
  <c r="H414" i="66"/>
  <c r="T414" i="66" s="1"/>
  <c r="E414" i="66"/>
  <c r="F414" i="66" s="1"/>
  <c r="C414" i="66"/>
  <c r="B414" i="66"/>
  <c r="H413" i="66"/>
  <c r="E413" i="66"/>
  <c r="F413" i="66" s="1"/>
  <c r="C413" i="66"/>
  <c r="B413" i="66"/>
  <c r="H412" i="66"/>
  <c r="E412" i="66"/>
  <c r="F412" i="66" s="1"/>
  <c r="C412" i="66"/>
  <c r="B412" i="66"/>
  <c r="H411" i="66"/>
  <c r="V411" i="66" s="1"/>
  <c r="E411" i="66"/>
  <c r="F411" i="66" s="1"/>
  <c r="C411" i="66"/>
  <c r="B411" i="66"/>
  <c r="H410" i="66"/>
  <c r="Y410" i="66" s="1"/>
  <c r="E410" i="66"/>
  <c r="F410" i="66" s="1"/>
  <c r="C410" i="66"/>
  <c r="B410" i="66"/>
  <c r="H409" i="66"/>
  <c r="V409" i="66" s="1"/>
  <c r="E409" i="66"/>
  <c r="F409" i="66" s="1"/>
  <c r="C409" i="66"/>
  <c r="B409" i="66"/>
  <c r="H408" i="66"/>
  <c r="W408" i="66" s="1"/>
  <c r="E408" i="66"/>
  <c r="F408" i="66" s="1"/>
  <c r="C408" i="66"/>
  <c r="B408" i="66"/>
  <c r="H407" i="66"/>
  <c r="E407" i="66"/>
  <c r="F407" i="66" s="1"/>
  <c r="C407" i="66"/>
  <c r="B407" i="66"/>
  <c r="H406" i="66"/>
  <c r="E406" i="66"/>
  <c r="F406" i="66" s="1"/>
  <c r="C406" i="66"/>
  <c r="B406" i="66"/>
  <c r="H405" i="66"/>
  <c r="Q405" i="66" s="1"/>
  <c r="E405" i="66"/>
  <c r="F405" i="66" s="1"/>
  <c r="C405" i="66"/>
  <c r="B405" i="66"/>
  <c r="H404" i="66"/>
  <c r="W404" i="66" s="1"/>
  <c r="E404" i="66"/>
  <c r="F404" i="66" s="1"/>
  <c r="C404" i="66"/>
  <c r="B404" i="66"/>
  <c r="H403" i="66"/>
  <c r="V403" i="66" s="1"/>
  <c r="E403" i="66"/>
  <c r="F403" i="66" s="1"/>
  <c r="C403" i="66"/>
  <c r="B403" i="66"/>
  <c r="H402" i="66"/>
  <c r="Y402" i="66" s="1"/>
  <c r="E402" i="66"/>
  <c r="F402" i="66" s="1"/>
  <c r="C402" i="66"/>
  <c r="B402" i="66"/>
  <c r="H401" i="66"/>
  <c r="E401" i="66"/>
  <c r="F401" i="66" s="1"/>
  <c r="C401" i="66"/>
  <c r="B401" i="66"/>
  <c r="H400" i="66"/>
  <c r="W400" i="66" s="1"/>
  <c r="E400" i="66"/>
  <c r="F400" i="66" s="1"/>
  <c r="C400" i="66"/>
  <c r="B400" i="66"/>
  <c r="H399" i="66"/>
  <c r="V399" i="66" s="1"/>
  <c r="E399" i="66"/>
  <c r="F399" i="66" s="1"/>
  <c r="C399" i="66"/>
  <c r="B399" i="66"/>
  <c r="H398" i="66"/>
  <c r="Y398" i="66" s="1"/>
  <c r="E398" i="66"/>
  <c r="F398" i="66" s="1"/>
  <c r="C398" i="66"/>
  <c r="B398" i="66"/>
  <c r="H397" i="66"/>
  <c r="Q397" i="66" s="1"/>
  <c r="E397" i="66"/>
  <c r="F397" i="66" s="1"/>
  <c r="C397" i="66"/>
  <c r="B397" i="66"/>
  <c r="H396" i="66"/>
  <c r="W396" i="66" s="1"/>
  <c r="E396" i="66"/>
  <c r="F396" i="66" s="1"/>
  <c r="C396" i="66"/>
  <c r="B396" i="66"/>
  <c r="H395" i="66"/>
  <c r="V395" i="66" s="1"/>
  <c r="E395" i="66"/>
  <c r="F395" i="66" s="1"/>
  <c r="C395" i="66"/>
  <c r="B395" i="66"/>
  <c r="H394" i="66"/>
  <c r="Y394" i="66" s="1"/>
  <c r="E394" i="66"/>
  <c r="F394" i="66" s="1"/>
  <c r="C394" i="66"/>
  <c r="B394" i="66"/>
  <c r="H386" i="66"/>
  <c r="E386" i="66"/>
  <c r="F386" i="66" s="1"/>
  <c r="C386" i="66"/>
  <c r="B386" i="66"/>
  <c r="H385" i="66"/>
  <c r="V385" i="66" s="1"/>
  <c r="E385" i="66"/>
  <c r="F385" i="66" s="1"/>
  <c r="C385" i="66"/>
  <c r="B385" i="66"/>
  <c r="H384" i="66"/>
  <c r="W384" i="66" s="1"/>
  <c r="E384" i="66"/>
  <c r="F384" i="66" s="1"/>
  <c r="C384" i="66"/>
  <c r="B384" i="66"/>
  <c r="H383" i="66"/>
  <c r="T383" i="66" s="1"/>
  <c r="E383" i="66"/>
  <c r="F383" i="66" s="1"/>
  <c r="C383" i="66"/>
  <c r="B383" i="66"/>
  <c r="H382" i="66"/>
  <c r="Y382" i="66" s="1"/>
  <c r="E382" i="66"/>
  <c r="F382" i="66" s="1"/>
  <c r="C382" i="66"/>
  <c r="B382" i="66"/>
  <c r="H381" i="66"/>
  <c r="V381" i="66" s="1"/>
  <c r="E381" i="66"/>
  <c r="F381" i="66" s="1"/>
  <c r="C381" i="66"/>
  <c r="B381" i="66"/>
  <c r="H380" i="66"/>
  <c r="W380" i="66" s="1"/>
  <c r="E380" i="66"/>
  <c r="F380" i="66" s="1"/>
  <c r="C380" i="66"/>
  <c r="B380" i="66"/>
  <c r="H379" i="66"/>
  <c r="V379" i="66" s="1"/>
  <c r="E379" i="66"/>
  <c r="F379" i="66" s="1"/>
  <c r="C379" i="66"/>
  <c r="B379" i="66"/>
  <c r="H378" i="66"/>
  <c r="E378" i="66"/>
  <c r="F378" i="66" s="1"/>
  <c r="C378" i="66"/>
  <c r="B378" i="66"/>
  <c r="H377" i="66"/>
  <c r="V377" i="66" s="1"/>
  <c r="E377" i="66"/>
  <c r="F377" i="66" s="1"/>
  <c r="C377" i="66"/>
  <c r="B377" i="66"/>
  <c r="H376" i="66"/>
  <c r="E376" i="66"/>
  <c r="F376" i="66" s="1"/>
  <c r="C376" i="66"/>
  <c r="B376" i="66"/>
  <c r="H375" i="66"/>
  <c r="T375" i="66" s="1"/>
  <c r="E375" i="66"/>
  <c r="F375" i="66" s="1"/>
  <c r="C375" i="66"/>
  <c r="B375" i="66"/>
  <c r="H374" i="66"/>
  <c r="E374" i="66"/>
  <c r="F374" i="66" s="1"/>
  <c r="C374" i="66"/>
  <c r="B374" i="66"/>
  <c r="H373" i="66"/>
  <c r="V373" i="66" s="1"/>
  <c r="E373" i="66"/>
  <c r="F373" i="66" s="1"/>
  <c r="C373" i="66"/>
  <c r="B373" i="66"/>
  <c r="H372" i="66"/>
  <c r="E372" i="66"/>
  <c r="F372" i="66" s="1"/>
  <c r="C372" i="66"/>
  <c r="B372" i="66"/>
  <c r="H371" i="66"/>
  <c r="V371" i="66" s="1"/>
  <c r="E371" i="66"/>
  <c r="F371" i="66" s="1"/>
  <c r="C371" i="66"/>
  <c r="B371" i="66"/>
  <c r="H370" i="66"/>
  <c r="E370" i="66"/>
  <c r="F370" i="66" s="1"/>
  <c r="C370" i="66"/>
  <c r="B370" i="66"/>
  <c r="H369" i="66"/>
  <c r="V369" i="66" s="1"/>
  <c r="E369" i="66"/>
  <c r="F369" i="66" s="1"/>
  <c r="C369" i="66"/>
  <c r="B369" i="66"/>
  <c r="H368" i="66"/>
  <c r="W368" i="66" s="1"/>
  <c r="E368" i="66"/>
  <c r="F368" i="66" s="1"/>
  <c r="C368" i="66"/>
  <c r="B368" i="66"/>
  <c r="H367" i="66"/>
  <c r="V367" i="66" s="1"/>
  <c r="E367" i="66"/>
  <c r="F367" i="66" s="1"/>
  <c r="C367" i="66"/>
  <c r="B367" i="66"/>
  <c r="H366" i="66"/>
  <c r="X366" i="66" s="1"/>
  <c r="E366" i="66"/>
  <c r="F366" i="66" s="1"/>
  <c r="C366" i="66"/>
  <c r="B366" i="66"/>
  <c r="H365" i="66"/>
  <c r="V365" i="66" s="1"/>
  <c r="E365" i="66"/>
  <c r="F365" i="66" s="1"/>
  <c r="C365" i="66"/>
  <c r="B365" i="66"/>
  <c r="H364" i="66"/>
  <c r="E364" i="66"/>
  <c r="F364" i="66" s="1"/>
  <c r="C364" i="66"/>
  <c r="B364" i="66"/>
  <c r="H363" i="66"/>
  <c r="T363" i="66" s="1"/>
  <c r="E363" i="66"/>
  <c r="F363" i="66" s="1"/>
  <c r="C363" i="66"/>
  <c r="B363" i="66"/>
  <c r="H362" i="66"/>
  <c r="Y362" i="66" s="1"/>
  <c r="E362" i="66"/>
  <c r="F362" i="66" s="1"/>
  <c r="C362" i="66"/>
  <c r="B362" i="66"/>
  <c r="H361" i="66"/>
  <c r="V361" i="66" s="1"/>
  <c r="E361" i="66"/>
  <c r="F361" i="66" s="1"/>
  <c r="C361" i="66"/>
  <c r="B361" i="66"/>
  <c r="H360" i="66"/>
  <c r="W360" i="66" s="1"/>
  <c r="E360" i="66"/>
  <c r="F360" i="66" s="1"/>
  <c r="C360" i="66"/>
  <c r="B360" i="66"/>
  <c r="H359" i="66"/>
  <c r="E359" i="66"/>
  <c r="F359" i="66" s="1"/>
  <c r="C359" i="66"/>
  <c r="B359" i="66"/>
  <c r="H358" i="66"/>
  <c r="X358" i="66" s="1"/>
  <c r="E358" i="66"/>
  <c r="F358" i="66" s="1"/>
  <c r="C358" i="66"/>
  <c r="B358" i="66"/>
  <c r="H357" i="66"/>
  <c r="V357" i="66" s="1"/>
  <c r="E357" i="66"/>
  <c r="F357" i="66" s="1"/>
  <c r="C357" i="66"/>
  <c r="B357" i="66"/>
  <c r="H356" i="66"/>
  <c r="W356" i="66" s="1"/>
  <c r="E356" i="66"/>
  <c r="F356" i="66" s="1"/>
  <c r="C356" i="66"/>
  <c r="B356" i="66"/>
  <c r="H355" i="66"/>
  <c r="E355" i="66"/>
  <c r="F355" i="66" s="1"/>
  <c r="C355" i="66"/>
  <c r="B355" i="66"/>
  <c r="H354" i="66"/>
  <c r="Y354" i="66" s="1"/>
  <c r="E354" i="66"/>
  <c r="F354" i="66" s="1"/>
  <c r="C354" i="66"/>
  <c r="B354" i="66"/>
  <c r="H353" i="66"/>
  <c r="V353" i="66" s="1"/>
  <c r="E353" i="66"/>
  <c r="F353" i="66" s="1"/>
  <c r="C353" i="66"/>
  <c r="B353" i="66"/>
  <c r="H352" i="66"/>
  <c r="E352" i="66"/>
  <c r="F352" i="66" s="1"/>
  <c r="C352" i="66"/>
  <c r="B352" i="66"/>
  <c r="H344" i="66"/>
  <c r="E344" i="66"/>
  <c r="F344" i="66" s="1"/>
  <c r="C344" i="66"/>
  <c r="B344" i="66"/>
  <c r="H343" i="66"/>
  <c r="E343" i="66"/>
  <c r="F343" i="66" s="1"/>
  <c r="C343" i="66"/>
  <c r="B343" i="66"/>
  <c r="H342" i="66"/>
  <c r="Y342" i="66" s="1"/>
  <c r="E342" i="66"/>
  <c r="F342" i="66" s="1"/>
  <c r="C342" i="66"/>
  <c r="B342" i="66"/>
  <c r="H341" i="66"/>
  <c r="E341" i="66"/>
  <c r="F341" i="66" s="1"/>
  <c r="C341" i="66"/>
  <c r="B341" i="66"/>
  <c r="H340" i="66"/>
  <c r="W340" i="66" s="1"/>
  <c r="E340" i="66"/>
  <c r="F340" i="66" s="1"/>
  <c r="C340" i="66"/>
  <c r="B340" i="66"/>
  <c r="H339" i="66"/>
  <c r="V339" i="66" s="1"/>
  <c r="E339" i="66"/>
  <c r="F339" i="66" s="1"/>
  <c r="C339" i="66"/>
  <c r="B339" i="66"/>
  <c r="H338" i="66"/>
  <c r="Y338" i="66" s="1"/>
  <c r="E338" i="66"/>
  <c r="F338" i="66" s="1"/>
  <c r="C338" i="66"/>
  <c r="B338" i="66"/>
  <c r="H337" i="66"/>
  <c r="E337" i="66"/>
  <c r="F337" i="66" s="1"/>
  <c r="C337" i="66"/>
  <c r="B337" i="66"/>
  <c r="H336" i="66"/>
  <c r="W336" i="66" s="1"/>
  <c r="E336" i="66"/>
  <c r="F336" i="66" s="1"/>
  <c r="C336" i="66"/>
  <c r="B336" i="66"/>
  <c r="H335" i="66"/>
  <c r="E335" i="66"/>
  <c r="F335" i="66" s="1"/>
  <c r="C335" i="66"/>
  <c r="B335" i="66"/>
  <c r="H334" i="66"/>
  <c r="E334" i="66"/>
  <c r="F334" i="66" s="1"/>
  <c r="C334" i="66"/>
  <c r="B334" i="66"/>
  <c r="H333" i="66"/>
  <c r="Q333" i="66" s="1"/>
  <c r="E333" i="66"/>
  <c r="F333" i="66" s="1"/>
  <c r="C333" i="66"/>
  <c r="B333" i="66"/>
  <c r="H332" i="66"/>
  <c r="E332" i="66"/>
  <c r="F332" i="66" s="1"/>
  <c r="C332" i="66"/>
  <c r="B332" i="66"/>
  <c r="H331" i="66"/>
  <c r="V331" i="66" s="1"/>
  <c r="E331" i="66"/>
  <c r="F331" i="66" s="1"/>
  <c r="C331" i="66"/>
  <c r="B331" i="66"/>
  <c r="H330" i="66"/>
  <c r="E330" i="66"/>
  <c r="F330" i="66" s="1"/>
  <c r="C330" i="66"/>
  <c r="B330" i="66"/>
  <c r="H329" i="66"/>
  <c r="E329" i="66"/>
  <c r="F329" i="66" s="1"/>
  <c r="C329" i="66"/>
  <c r="B329" i="66"/>
  <c r="H328" i="66"/>
  <c r="E328" i="66"/>
  <c r="F328" i="66" s="1"/>
  <c r="C328" i="66"/>
  <c r="B328" i="66"/>
  <c r="H327" i="66"/>
  <c r="V327" i="66" s="1"/>
  <c r="E327" i="66"/>
  <c r="F327" i="66" s="1"/>
  <c r="C327" i="66"/>
  <c r="B327" i="66"/>
  <c r="H326" i="66"/>
  <c r="Y326" i="66" s="1"/>
  <c r="E326" i="66"/>
  <c r="F326" i="66" s="1"/>
  <c r="C326" i="66"/>
  <c r="B326" i="66"/>
  <c r="H325" i="66"/>
  <c r="V325" i="66" s="1"/>
  <c r="E325" i="66"/>
  <c r="F325" i="66" s="1"/>
  <c r="C325" i="66"/>
  <c r="B325" i="66"/>
  <c r="H324" i="66"/>
  <c r="W324" i="66" s="1"/>
  <c r="E324" i="66"/>
  <c r="F324" i="66" s="1"/>
  <c r="C324" i="66"/>
  <c r="B324" i="66"/>
  <c r="H323" i="66"/>
  <c r="V323" i="66" s="1"/>
  <c r="E323" i="66"/>
  <c r="F323" i="66" s="1"/>
  <c r="C323" i="66"/>
  <c r="B323" i="66"/>
  <c r="H322" i="66"/>
  <c r="E322" i="66"/>
  <c r="F322" i="66" s="1"/>
  <c r="C322" i="66"/>
  <c r="B322" i="66"/>
  <c r="H321" i="66"/>
  <c r="E321" i="66"/>
  <c r="F321" i="66" s="1"/>
  <c r="C321" i="66"/>
  <c r="B321" i="66"/>
  <c r="H320" i="66"/>
  <c r="E320" i="66"/>
  <c r="F320" i="66" s="1"/>
  <c r="C320" i="66"/>
  <c r="B320" i="66"/>
  <c r="H319" i="66"/>
  <c r="V319" i="66" s="1"/>
  <c r="E319" i="66"/>
  <c r="F319" i="66" s="1"/>
  <c r="C319" i="66"/>
  <c r="B319" i="66"/>
  <c r="H318" i="66"/>
  <c r="E318" i="66"/>
  <c r="F318" i="66" s="1"/>
  <c r="C318" i="66"/>
  <c r="B318" i="66"/>
  <c r="H317" i="66"/>
  <c r="V317" i="66" s="1"/>
  <c r="E317" i="66"/>
  <c r="F317" i="66" s="1"/>
  <c r="C317" i="66"/>
  <c r="B317" i="66"/>
  <c r="H316" i="66"/>
  <c r="W316" i="66" s="1"/>
  <c r="E316" i="66"/>
  <c r="F316" i="66" s="1"/>
  <c r="C316" i="66"/>
  <c r="B316" i="66"/>
  <c r="H315" i="66"/>
  <c r="V315" i="66" s="1"/>
  <c r="E315" i="66"/>
  <c r="F315" i="66" s="1"/>
  <c r="C315" i="66"/>
  <c r="B315" i="66"/>
  <c r="H314" i="66"/>
  <c r="Y314" i="66" s="1"/>
  <c r="E314" i="66"/>
  <c r="F314" i="66" s="1"/>
  <c r="C314" i="66"/>
  <c r="B314" i="66"/>
  <c r="H313" i="66"/>
  <c r="E313" i="66"/>
  <c r="F313" i="66" s="1"/>
  <c r="C313" i="66"/>
  <c r="B313" i="66"/>
  <c r="H312" i="66"/>
  <c r="W312" i="66" s="1"/>
  <c r="E312" i="66"/>
  <c r="F312" i="66" s="1"/>
  <c r="C312" i="66"/>
  <c r="B312" i="66"/>
  <c r="H311" i="66"/>
  <c r="V311" i="66" s="1"/>
  <c r="E311" i="66"/>
  <c r="F311" i="66" s="1"/>
  <c r="C311" i="66"/>
  <c r="B311" i="66"/>
  <c r="H310" i="66"/>
  <c r="E310" i="66"/>
  <c r="F310" i="66" s="1"/>
  <c r="C310" i="66"/>
  <c r="B310" i="66"/>
  <c r="H302" i="66"/>
  <c r="E302" i="66"/>
  <c r="F302" i="66" s="1"/>
  <c r="C302" i="66"/>
  <c r="B302" i="66"/>
  <c r="H301" i="66"/>
  <c r="M301" i="66" s="1"/>
  <c r="E301" i="66"/>
  <c r="F301" i="66" s="1"/>
  <c r="C301" i="66"/>
  <c r="B301" i="66"/>
  <c r="H300" i="66"/>
  <c r="E300" i="66"/>
  <c r="F300" i="66" s="1"/>
  <c r="C300" i="66"/>
  <c r="B300" i="66"/>
  <c r="H299" i="66"/>
  <c r="E299" i="66"/>
  <c r="F299" i="66" s="1"/>
  <c r="C299" i="66"/>
  <c r="B299" i="66"/>
  <c r="H298" i="66"/>
  <c r="Y298" i="66" s="1"/>
  <c r="E298" i="66"/>
  <c r="F298" i="66" s="1"/>
  <c r="C298" i="66"/>
  <c r="B298" i="66"/>
  <c r="H297" i="66"/>
  <c r="X297" i="66" s="1"/>
  <c r="E297" i="66"/>
  <c r="F297" i="66" s="1"/>
  <c r="C297" i="66"/>
  <c r="B297" i="66"/>
  <c r="H296" i="66"/>
  <c r="V296" i="66" s="1"/>
  <c r="E296" i="66"/>
  <c r="F296" i="66" s="1"/>
  <c r="C296" i="66"/>
  <c r="B296" i="66"/>
  <c r="H295" i="66"/>
  <c r="V295" i="66" s="1"/>
  <c r="E295" i="66"/>
  <c r="F295" i="66" s="1"/>
  <c r="C295" i="66"/>
  <c r="B295" i="66"/>
  <c r="H294" i="66"/>
  <c r="E294" i="66"/>
  <c r="F294" i="66" s="1"/>
  <c r="C294" i="66"/>
  <c r="B294" i="66"/>
  <c r="H293" i="66"/>
  <c r="Q293" i="66" s="1"/>
  <c r="E293" i="66"/>
  <c r="F293" i="66" s="1"/>
  <c r="C293" i="66"/>
  <c r="B293" i="66"/>
  <c r="H292" i="66"/>
  <c r="R292" i="66" s="1"/>
  <c r="E292" i="66"/>
  <c r="F292" i="66" s="1"/>
  <c r="C292" i="66"/>
  <c r="B292" i="66"/>
  <c r="H291" i="66"/>
  <c r="E291" i="66"/>
  <c r="F291" i="66" s="1"/>
  <c r="C291" i="66"/>
  <c r="B291" i="66"/>
  <c r="H290" i="66"/>
  <c r="E290" i="66"/>
  <c r="F290" i="66" s="1"/>
  <c r="C290" i="66"/>
  <c r="B290" i="66"/>
  <c r="H289" i="66"/>
  <c r="M289" i="66" s="1"/>
  <c r="E289" i="66"/>
  <c r="F289" i="66" s="1"/>
  <c r="C289" i="66"/>
  <c r="B289" i="66"/>
  <c r="H288" i="66"/>
  <c r="V288" i="66" s="1"/>
  <c r="E288" i="66"/>
  <c r="F288" i="66" s="1"/>
  <c r="C288" i="66"/>
  <c r="B288" i="66"/>
  <c r="H287" i="66"/>
  <c r="S287" i="66" s="1"/>
  <c r="E287" i="66"/>
  <c r="F287" i="66" s="1"/>
  <c r="C287" i="66"/>
  <c r="B287" i="66"/>
  <c r="H286" i="66"/>
  <c r="E286" i="66"/>
  <c r="F286" i="66" s="1"/>
  <c r="C286" i="66"/>
  <c r="B286" i="66"/>
  <c r="H285" i="66"/>
  <c r="U285" i="66" s="1"/>
  <c r="E285" i="66"/>
  <c r="F285" i="66" s="1"/>
  <c r="C285" i="66"/>
  <c r="B285" i="66"/>
  <c r="H284" i="66"/>
  <c r="W284" i="66" s="1"/>
  <c r="E284" i="66"/>
  <c r="F284" i="66" s="1"/>
  <c r="C284" i="66"/>
  <c r="B284" i="66"/>
  <c r="H283" i="66"/>
  <c r="X283" i="66" s="1"/>
  <c r="E283" i="66"/>
  <c r="F283" i="66" s="1"/>
  <c r="C283" i="66"/>
  <c r="B283" i="66"/>
  <c r="H282" i="66"/>
  <c r="Y282" i="66" s="1"/>
  <c r="E282" i="66"/>
  <c r="F282" i="66" s="1"/>
  <c r="C282" i="66"/>
  <c r="B282" i="66"/>
  <c r="H281" i="66"/>
  <c r="E281" i="66"/>
  <c r="F281" i="66" s="1"/>
  <c r="C281" i="66"/>
  <c r="B281" i="66"/>
  <c r="H280" i="66"/>
  <c r="R280" i="66" s="1"/>
  <c r="E280" i="66"/>
  <c r="F280" i="66" s="1"/>
  <c r="C280" i="66"/>
  <c r="B280" i="66"/>
  <c r="H279" i="66"/>
  <c r="X279" i="66" s="1"/>
  <c r="E279" i="66"/>
  <c r="F279" i="66" s="1"/>
  <c r="C279" i="66"/>
  <c r="B279" i="66"/>
  <c r="H278" i="66"/>
  <c r="E278" i="66"/>
  <c r="F278" i="66" s="1"/>
  <c r="C278" i="66"/>
  <c r="B278" i="66"/>
  <c r="H277" i="66"/>
  <c r="X277" i="66" s="1"/>
  <c r="E277" i="66"/>
  <c r="F277" i="66" s="1"/>
  <c r="C277" i="66"/>
  <c r="B277" i="66"/>
  <c r="H276" i="66"/>
  <c r="E276" i="66"/>
  <c r="F276" i="66" s="1"/>
  <c r="C276" i="66"/>
  <c r="B276" i="66"/>
  <c r="H275" i="66"/>
  <c r="X275" i="66" s="1"/>
  <c r="E275" i="66"/>
  <c r="F275" i="66" s="1"/>
  <c r="C275" i="66"/>
  <c r="B275" i="66"/>
  <c r="H274" i="66"/>
  <c r="E274" i="66"/>
  <c r="F274" i="66" s="1"/>
  <c r="C274" i="66"/>
  <c r="B274" i="66"/>
  <c r="H273" i="66"/>
  <c r="E273" i="66"/>
  <c r="F273" i="66" s="1"/>
  <c r="C273" i="66"/>
  <c r="B273" i="66"/>
  <c r="H272" i="66"/>
  <c r="W272" i="66" s="1"/>
  <c r="E272" i="66"/>
  <c r="F272" i="66" s="1"/>
  <c r="C272" i="66"/>
  <c r="B272" i="66"/>
  <c r="H271" i="66"/>
  <c r="X271" i="66" s="1"/>
  <c r="E271" i="66"/>
  <c r="F271" i="66" s="1"/>
  <c r="C271" i="66"/>
  <c r="B271" i="66"/>
  <c r="H270" i="66"/>
  <c r="E270" i="66"/>
  <c r="F270" i="66" s="1"/>
  <c r="C270" i="66"/>
  <c r="B270" i="66"/>
  <c r="H269" i="66"/>
  <c r="X269" i="66" s="1"/>
  <c r="E269" i="66"/>
  <c r="F269" i="66" s="1"/>
  <c r="C269" i="66"/>
  <c r="B269" i="66"/>
  <c r="H268" i="66"/>
  <c r="V268" i="66" s="1"/>
  <c r="E268" i="66"/>
  <c r="F268" i="66" s="1"/>
  <c r="C268" i="66"/>
  <c r="B268" i="66"/>
  <c r="H260" i="66"/>
  <c r="E260" i="66"/>
  <c r="F260" i="66" s="1"/>
  <c r="C260" i="66"/>
  <c r="B260" i="66"/>
  <c r="H259" i="66"/>
  <c r="G259" i="66" s="1"/>
  <c r="Y259" i="66" s="1"/>
  <c r="E259" i="66"/>
  <c r="F259" i="66" s="1"/>
  <c r="C259" i="66"/>
  <c r="B259" i="66"/>
  <c r="H258" i="66"/>
  <c r="W258" i="66" s="1"/>
  <c r="E258" i="66"/>
  <c r="F258" i="66" s="1"/>
  <c r="C258" i="66"/>
  <c r="B258" i="66"/>
  <c r="H257" i="66"/>
  <c r="E257" i="66"/>
  <c r="F257" i="66" s="1"/>
  <c r="C257" i="66"/>
  <c r="B257" i="66"/>
  <c r="H256" i="66"/>
  <c r="Y256" i="66" s="1"/>
  <c r="E256" i="66"/>
  <c r="F256" i="66" s="1"/>
  <c r="C256" i="66"/>
  <c r="B256" i="66"/>
  <c r="H255" i="66"/>
  <c r="X255" i="66" s="1"/>
  <c r="E255" i="66"/>
  <c r="F255" i="66" s="1"/>
  <c r="C255" i="66"/>
  <c r="B255" i="66"/>
  <c r="H254" i="66"/>
  <c r="E254" i="66"/>
  <c r="F254" i="66" s="1"/>
  <c r="C254" i="66"/>
  <c r="B254" i="66"/>
  <c r="H253" i="66"/>
  <c r="O253" i="66" s="1"/>
  <c r="E253" i="66"/>
  <c r="F253" i="66" s="1"/>
  <c r="C253" i="66"/>
  <c r="B253" i="66"/>
  <c r="H252" i="66"/>
  <c r="E252" i="66"/>
  <c r="F252" i="66" s="1"/>
  <c r="C252" i="66"/>
  <c r="B252" i="66"/>
  <c r="H251" i="66"/>
  <c r="E251" i="66"/>
  <c r="F251" i="66" s="1"/>
  <c r="C251" i="66"/>
  <c r="B251" i="66"/>
  <c r="H250" i="66"/>
  <c r="E250" i="66"/>
  <c r="F250" i="66" s="1"/>
  <c r="C250" i="66"/>
  <c r="B250" i="66"/>
  <c r="H249" i="66"/>
  <c r="S249" i="66" s="1"/>
  <c r="E249" i="66"/>
  <c r="F249" i="66" s="1"/>
  <c r="C249" i="66"/>
  <c r="B249" i="66"/>
  <c r="H248" i="66"/>
  <c r="E248" i="66"/>
  <c r="F248" i="66" s="1"/>
  <c r="C248" i="66"/>
  <c r="B248" i="66"/>
  <c r="H247" i="66"/>
  <c r="E247" i="66"/>
  <c r="F247" i="66" s="1"/>
  <c r="C247" i="66"/>
  <c r="B247" i="66"/>
  <c r="H246" i="66"/>
  <c r="V246" i="66" s="1"/>
  <c r="E246" i="66"/>
  <c r="F246" i="66" s="1"/>
  <c r="C246" i="66"/>
  <c r="B246" i="66"/>
  <c r="H245" i="66"/>
  <c r="S245" i="66" s="1"/>
  <c r="E245" i="66"/>
  <c r="F245" i="66" s="1"/>
  <c r="C245" i="66"/>
  <c r="B245" i="66"/>
  <c r="H244" i="66"/>
  <c r="E244" i="66"/>
  <c r="F244" i="66" s="1"/>
  <c r="C244" i="66"/>
  <c r="B244" i="66"/>
  <c r="H243" i="66"/>
  <c r="O243" i="66" s="1"/>
  <c r="E243" i="66"/>
  <c r="F243" i="66" s="1"/>
  <c r="C243" i="66"/>
  <c r="B243" i="66"/>
  <c r="H242" i="66"/>
  <c r="W242" i="66" s="1"/>
  <c r="E242" i="66"/>
  <c r="F242" i="66" s="1"/>
  <c r="C242" i="66"/>
  <c r="B242" i="66"/>
  <c r="H241" i="66"/>
  <c r="W241" i="66" s="1"/>
  <c r="E241" i="66"/>
  <c r="F241" i="66" s="1"/>
  <c r="C241" i="66"/>
  <c r="B241" i="66"/>
  <c r="H240" i="66"/>
  <c r="Y240" i="66" s="1"/>
  <c r="E240" i="66"/>
  <c r="F240" i="66" s="1"/>
  <c r="C240" i="66"/>
  <c r="B240" i="66"/>
  <c r="H239" i="66"/>
  <c r="W239" i="66" s="1"/>
  <c r="E239" i="66"/>
  <c r="F239" i="66" s="1"/>
  <c r="C239" i="66"/>
  <c r="B239" i="66"/>
  <c r="H238" i="66"/>
  <c r="E238" i="66"/>
  <c r="F238" i="66" s="1"/>
  <c r="C238" i="66"/>
  <c r="B238" i="66"/>
  <c r="H237" i="66"/>
  <c r="E237" i="66"/>
  <c r="F237" i="66" s="1"/>
  <c r="C237" i="66"/>
  <c r="B237" i="66"/>
  <c r="H236" i="66"/>
  <c r="E236" i="66"/>
  <c r="F236" i="66" s="1"/>
  <c r="C236" i="66"/>
  <c r="B236" i="66"/>
  <c r="H235" i="66"/>
  <c r="E235" i="66"/>
  <c r="F235" i="66" s="1"/>
  <c r="C235" i="66"/>
  <c r="B235" i="66"/>
  <c r="H234" i="66"/>
  <c r="E234" i="66"/>
  <c r="F234" i="66" s="1"/>
  <c r="C234" i="66"/>
  <c r="B234" i="66"/>
  <c r="H233" i="66"/>
  <c r="E233" i="66"/>
  <c r="F233" i="66" s="1"/>
  <c r="C233" i="66"/>
  <c r="B233" i="66"/>
  <c r="H232" i="66"/>
  <c r="E232" i="66"/>
  <c r="F232" i="66" s="1"/>
  <c r="C232" i="66"/>
  <c r="B232" i="66"/>
  <c r="H231" i="66"/>
  <c r="E231" i="66"/>
  <c r="F231" i="66" s="1"/>
  <c r="C231" i="66"/>
  <c r="B231" i="66"/>
  <c r="H230" i="66"/>
  <c r="E230" i="66"/>
  <c r="F230" i="66" s="1"/>
  <c r="C230" i="66"/>
  <c r="B230" i="66"/>
  <c r="H229" i="66"/>
  <c r="E229" i="66"/>
  <c r="F229" i="66" s="1"/>
  <c r="C229" i="66"/>
  <c r="B229" i="66"/>
  <c r="H228" i="66"/>
  <c r="E228" i="66"/>
  <c r="F228" i="66" s="1"/>
  <c r="C228" i="66"/>
  <c r="B228" i="66"/>
  <c r="H227" i="66"/>
  <c r="E227" i="66"/>
  <c r="F227" i="66" s="1"/>
  <c r="C227" i="66"/>
  <c r="B227" i="66"/>
  <c r="H226" i="66"/>
  <c r="E226" i="66"/>
  <c r="F226" i="66" s="1"/>
  <c r="C226" i="66"/>
  <c r="B226" i="66"/>
  <c r="I218" i="66"/>
  <c r="H218" i="66"/>
  <c r="E218" i="66"/>
  <c r="F218" i="66" s="1"/>
  <c r="C218" i="66"/>
  <c r="B218" i="66"/>
  <c r="I217" i="66"/>
  <c r="H217" i="66"/>
  <c r="M217" i="66" s="1"/>
  <c r="E217" i="66"/>
  <c r="F217" i="66" s="1"/>
  <c r="C217" i="66"/>
  <c r="B217" i="66"/>
  <c r="I216" i="66"/>
  <c r="H216" i="66"/>
  <c r="W216" i="66" s="1"/>
  <c r="E216" i="66"/>
  <c r="F216" i="66" s="1"/>
  <c r="C216" i="66"/>
  <c r="B216" i="66"/>
  <c r="I215" i="66"/>
  <c r="H215" i="66"/>
  <c r="E215" i="66"/>
  <c r="F215" i="66" s="1"/>
  <c r="C215" i="66"/>
  <c r="B215" i="66"/>
  <c r="I214" i="66"/>
  <c r="H214" i="66"/>
  <c r="Y214" i="66" s="1"/>
  <c r="E214" i="66"/>
  <c r="F214" i="66" s="1"/>
  <c r="C214" i="66"/>
  <c r="B214" i="66"/>
  <c r="I213" i="66"/>
  <c r="H213" i="66"/>
  <c r="X213" i="66" s="1"/>
  <c r="E213" i="66"/>
  <c r="F213" i="66" s="1"/>
  <c r="C213" i="66"/>
  <c r="B213" i="66"/>
  <c r="I212" i="66"/>
  <c r="H212" i="66"/>
  <c r="W212" i="66" s="1"/>
  <c r="E212" i="66"/>
  <c r="F212" i="66" s="1"/>
  <c r="C212" i="66"/>
  <c r="B212" i="66"/>
  <c r="I211" i="66"/>
  <c r="H211" i="66"/>
  <c r="S211" i="66" s="1"/>
  <c r="E211" i="66"/>
  <c r="F211" i="66" s="1"/>
  <c r="C211" i="66"/>
  <c r="B211" i="66"/>
  <c r="I210" i="66"/>
  <c r="H210" i="66"/>
  <c r="Y210" i="66" s="1"/>
  <c r="E210" i="66"/>
  <c r="F210" i="66" s="1"/>
  <c r="C210" i="66"/>
  <c r="B210" i="66"/>
  <c r="I209" i="66"/>
  <c r="H209" i="66"/>
  <c r="U209" i="66" s="1"/>
  <c r="E209" i="66"/>
  <c r="F209" i="66" s="1"/>
  <c r="C209" i="66"/>
  <c r="B209" i="66"/>
  <c r="I208" i="66"/>
  <c r="H208" i="66"/>
  <c r="E208" i="66"/>
  <c r="F208" i="66" s="1"/>
  <c r="C208" i="66"/>
  <c r="B208" i="66"/>
  <c r="I207" i="66"/>
  <c r="H207" i="66"/>
  <c r="U207" i="66" s="1"/>
  <c r="E207" i="66"/>
  <c r="F207" i="66" s="1"/>
  <c r="C207" i="66"/>
  <c r="B207" i="66"/>
  <c r="I206" i="66"/>
  <c r="H206" i="66"/>
  <c r="E206" i="66"/>
  <c r="F206" i="66" s="1"/>
  <c r="C206" i="66"/>
  <c r="B206" i="66"/>
  <c r="I205" i="66"/>
  <c r="H205" i="66"/>
  <c r="S205" i="66" s="1"/>
  <c r="E205" i="66"/>
  <c r="F205" i="66" s="1"/>
  <c r="C205" i="66"/>
  <c r="B205" i="66"/>
  <c r="I204" i="66"/>
  <c r="H204" i="66"/>
  <c r="E204" i="66"/>
  <c r="F204" i="66" s="1"/>
  <c r="C204" i="66"/>
  <c r="B204" i="66"/>
  <c r="I203" i="66"/>
  <c r="H203" i="66"/>
  <c r="U203" i="66" s="1"/>
  <c r="E203" i="66"/>
  <c r="F203" i="66" s="1"/>
  <c r="C203" i="66"/>
  <c r="B203" i="66"/>
  <c r="I202" i="66"/>
  <c r="H202" i="66"/>
  <c r="E202" i="66"/>
  <c r="F202" i="66" s="1"/>
  <c r="C202" i="66"/>
  <c r="B202" i="66"/>
  <c r="I201" i="66"/>
  <c r="H201" i="66"/>
  <c r="U201" i="66" s="1"/>
  <c r="E201" i="66"/>
  <c r="F201" i="66" s="1"/>
  <c r="C201" i="66"/>
  <c r="B201" i="66"/>
  <c r="I200" i="66"/>
  <c r="H200" i="66"/>
  <c r="E200" i="66"/>
  <c r="F200" i="66" s="1"/>
  <c r="C200" i="66"/>
  <c r="B200" i="66"/>
  <c r="I199" i="66"/>
  <c r="H199" i="66"/>
  <c r="X199" i="66" s="1"/>
  <c r="E199" i="66"/>
  <c r="F199" i="66" s="1"/>
  <c r="C199" i="66"/>
  <c r="B199" i="66"/>
  <c r="I198" i="66"/>
  <c r="H198" i="66"/>
  <c r="E198" i="66"/>
  <c r="F198" i="66" s="1"/>
  <c r="C198" i="66"/>
  <c r="B198" i="66"/>
  <c r="I197" i="66"/>
  <c r="H197" i="66"/>
  <c r="X197" i="66" s="1"/>
  <c r="E197" i="66"/>
  <c r="F197" i="66" s="1"/>
  <c r="C197" i="66"/>
  <c r="B197" i="66"/>
  <c r="I196" i="66"/>
  <c r="H196" i="66"/>
  <c r="R196" i="66" s="1"/>
  <c r="E196" i="66"/>
  <c r="F196" i="66" s="1"/>
  <c r="C196" i="66"/>
  <c r="B196" i="66"/>
  <c r="I195" i="66"/>
  <c r="H195" i="66"/>
  <c r="E195" i="66"/>
  <c r="F195" i="66" s="1"/>
  <c r="C195" i="66"/>
  <c r="B195" i="66"/>
  <c r="I194" i="66"/>
  <c r="H194" i="66"/>
  <c r="E194" i="66"/>
  <c r="F194" i="66" s="1"/>
  <c r="C194" i="66"/>
  <c r="B194" i="66"/>
  <c r="I193" i="66"/>
  <c r="H193" i="66"/>
  <c r="X193" i="66" s="1"/>
  <c r="E193" i="66"/>
  <c r="F193" i="66" s="1"/>
  <c r="C193" i="66"/>
  <c r="B193" i="66"/>
  <c r="I192" i="66"/>
  <c r="H192" i="66"/>
  <c r="V192" i="66" s="1"/>
  <c r="E192" i="66"/>
  <c r="F192" i="66" s="1"/>
  <c r="C192" i="66"/>
  <c r="B192" i="66"/>
  <c r="I191" i="66"/>
  <c r="H191" i="66"/>
  <c r="V191" i="66" s="1"/>
  <c r="E191" i="66"/>
  <c r="F191" i="66" s="1"/>
  <c r="C191" i="66"/>
  <c r="B191" i="66"/>
  <c r="I190" i="66"/>
  <c r="H190" i="66"/>
  <c r="E190" i="66"/>
  <c r="F190" i="66" s="1"/>
  <c r="C190" i="66"/>
  <c r="B190" i="66"/>
  <c r="I189" i="66"/>
  <c r="H189" i="66"/>
  <c r="O189" i="66" s="1"/>
  <c r="E189" i="66"/>
  <c r="F189" i="66" s="1"/>
  <c r="C189" i="66"/>
  <c r="B189" i="66"/>
  <c r="I188" i="66"/>
  <c r="H188" i="66"/>
  <c r="E188" i="66"/>
  <c r="F188" i="66" s="1"/>
  <c r="C188" i="66"/>
  <c r="B188" i="66"/>
  <c r="I187" i="66"/>
  <c r="H187" i="66"/>
  <c r="K187" i="66" s="1"/>
  <c r="E187" i="66"/>
  <c r="F187" i="66" s="1"/>
  <c r="C187" i="66"/>
  <c r="B187" i="66"/>
  <c r="I186" i="66"/>
  <c r="H186" i="66"/>
  <c r="E186" i="66"/>
  <c r="F186" i="66" s="1"/>
  <c r="C186" i="66"/>
  <c r="B186" i="66"/>
  <c r="I185" i="66"/>
  <c r="H185" i="66"/>
  <c r="M185" i="66" s="1"/>
  <c r="E185" i="66"/>
  <c r="F185" i="66" s="1"/>
  <c r="C185" i="66"/>
  <c r="B185" i="66"/>
  <c r="I184" i="66"/>
  <c r="H184" i="66"/>
  <c r="E184" i="66"/>
  <c r="F184" i="66" s="1"/>
  <c r="C184" i="66"/>
  <c r="B184" i="66"/>
  <c r="D179" i="66"/>
  <c r="H176" i="66"/>
  <c r="U176" i="66" s="1"/>
  <c r="E176" i="66"/>
  <c r="F176" i="66" s="1"/>
  <c r="C176" i="66"/>
  <c r="B176" i="66"/>
  <c r="H175" i="66"/>
  <c r="E175" i="66"/>
  <c r="F175" i="66" s="1"/>
  <c r="C175" i="66"/>
  <c r="B175" i="66"/>
  <c r="H174" i="66"/>
  <c r="E174" i="66"/>
  <c r="F174" i="66" s="1"/>
  <c r="C174" i="66"/>
  <c r="B174" i="66"/>
  <c r="H173" i="66"/>
  <c r="E173" i="66"/>
  <c r="F173" i="66" s="1"/>
  <c r="C173" i="66"/>
  <c r="B173" i="66"/>
  <c r="H172" i="66"/>
  <c r="R172" i="66" s="1"/>
  <c r="E172" i="66"/>
  <c r="F172" i="66" s="1"/>
  <c r="C172" i="66"/>
  <c r="B172" i="66"/>
  <c r="H171" i="66"/>
  <c r="Y171" i="66" s="1"/>
  <c r="E171" i="66"/>
  <c r="F171" i="66" s="1"/>
  <c r="C171" i="66"/>
  <c r="B171" i="66"/>
  <c r="H170" i="66"/>
  <c r="W170" i="66" s="1"/>
  <c r="E170" i="66"/>
  <c r="F170" i="66" s="1"/>
  <c r="C170" i="66"/>
  <c r="B170" i="66"/>
  <c r="H169" i="66"/>
  <c r="R169" i="66" s="1"/>
  <c r="E169" i="66"/>
  <c r="F169" i="66" s="1"/>
  <c r="C169" i="66"/>
  <c r="B169" i="66"/>
  <c r="H168" i="66"/>
  <c r="R168" i="66" s="1"/>
  <c r="E168" i="66"/>
  <c r="F168" i="66" s="1"/>
  <c r="C168" i="66"/>
  <c r="B168" i="66"/>
  <c r="H167" i="66"/>
  <c r="E167" i="66"/>
  <c r="F167" i="66" s="1"/>
  <c r="C167" i="66"/>
  <c r="B167" i="66"/>
  <c r="H166" i="66"/>
  <c r="E166" i="66"/>
  <c r="F166" i="66" s="1"/>
  <c r="C166" i="66"/>
  <c r="B166" i="66"/>
  <c r="H165" i="66"/>
  <c r="E165" i="66"/>
  <c r="F165" i="66" s="1"/>
  <c r="C165" i="66"/>
  <c r="B165" i="66"/>
  <c r="H164" i="66"/>
  <c r="E164" i="66"/>
  <c r="F164" i="66" s="1"/>
  <c r="C164" i="66"/>
  <c r="B164" i="66"/>
  <c r="H163" i="66"/>
  <c r="E163" i="66"/>
  <c r="F163" i="66" s="1"/>
  <c r="C163" i="66"/>
  <c r="B163" i="66"/>
  <c r="H162" i="66"/>
  <c r="E162" i="66"/>
  <c r="F162" i="66" s="1"/>
  <c r="C162" i="66"/>
  <c r="B162" i="66"/>
  <c r="H161" i="66"/>
  <c r="R161" i="66" s="1"/>
  <c r="E161" i="66"/>
  <c r="F161" i="66" s="1"/>
  <c r="C161" i="66"/>
  <c r="B161" i="66"/>
  <c r="H160" i="66"/>
  <c r="R160" i="66" s="1"/>
  <c r="E160" i="66"/>
  <c r="F160" i="66" s="1"/>
  <c r="C160" i="66"/>
  <c r="B160" i="66"/>
  <c r="H159" i="66"/>
  <c r="E159" i="66"/>
  <c r="F159" i="66" s="1"/>
  <c r="C159" i="66"/>
  <c r="B159" i="66"/>
  <c r="H158" i="66"/>
  <c r="W158" i="66" s="1"/>
  <c r="E158" i="66"/>
  <c r="F158" i="66" s="1"/>
  <c r="C158" i="66"/>
  <c r="B158" i="66"/>
  <c r="H157" i="66"/>
  <c r="W157" i="66" s="1"/>
  <c r="E157" i="66"/>
  <c r="F157" i="66" s="1"/>
  <c r="C157" i="66"/>
  <c r="B157" i="66"/>
  <c r="H156" i="66"/>
  <c r="E156" i="66"/>
  <c r="F156" i="66" s="1"/>
  <c r="C156" i="66"/>
  <c r="B156" i="66"/>
  <c r="H155" i="66"/>
  <c r="Y155" i="66" s="1"/>
  <c r="E155" i="66"/>
  <c r="F155" i="66" s="1"/>
  <c r="C155" i="66"/>
  <c r="B155" i="66"/>
  <c r="H154" i="66"/>
  <c r="E154" i="66"/>
  <c r="F154" i="66" s="1"/>
  <c r="C154" i="66"/>
  <c r="B154" i="66"/>
  <c r="H153" i="66"/>
  <c r="E153" i="66"/>
  <c r="F153" i="66" s="1"/>
  <c r="C153" i="66"/>
  <c r="B153" i="66"/>
  <c r="H152" i="66"/>
  <c r="R152" i="66" s="1"/>
  <c r="E152" i="66"/>
  <c r="F152" i="66" s="1"/>
  <c r="C152" i="66"/>
  <c r="B152" i="66"/>
  <c r="H151" i="66"/>
  <c r="Y151" i="66" s="1"/>
  <c r="E151" i="66"/>
  <c r="F151" i="66" s="1"/>
  <c r="C151" i="66"/>
  <c r="B151" i="66"/>
  <c r="H150" i="66"/>
  <c r="G150" i="66" s="1"/>
  <c r="Y150" i="66" s="1"/>
  <c r="E150" i="66"/>
  <c r="F150" i="66" s="1"/>
  <c r="C150" i="66"/>
  <c r="B150" i="66"/>
  <c r="H149" i="66"/>
  <c r="V149" i="66" s="1"/>
  <c r="E149" i="66"/>
  <c r="F149" i="66" s="1"/>
  <c r="C149" i="66"/>
  <c r="B149" i="66"/>
  <c r="H148" i="66"/>
  <c r="E148" i="66"/>
  <c r="F148" i="66" s="1"/>
  <c r="C148" i="66"/>
  <c r="B148" i="66"/>
  <c r="H147" i="66"/>
  <c r="E147" i="66"/>
  <c r="F147" i="66" s="1"/>
  <c r="C147" i="66"/>
  <c r="B147" i="66"/>
  <c r="H146" i="66"/>
  <c r="E146" i="66"/>
  <c r="F146" i="66" s="1"/>
  <c r="C146" i="66"/>
  <c r="B146" i="66"/>
  <c r="H145" i="66"/>
  <c r="E145" i="66"/>
  <c r="F145" i="66" s="1"/>
  <c r="C145" i="66"/>
  <c r="B145" i="66"/>
  <c r="H144" i="66"/>
  <c r="S144" i="66" s="1"/>
  <c r="E144" i="66"/>
  <c r="F144" i="66" s="1"/>
  <c r="C144" i="66"/>
  <c r="B144" i="66"/>
  <c r="H143" i="66"/>
  <c r="E143" i="66"/>
  <c r="F143" i="66" s="1"/>
  <c r="C143" i="66"/>
  <c r="B143" i="66"/>
  <c r="H142" i="66"/>
  <c r="S142" i="66" s="1"/>
  <c r="E142" i="66"/>
  <c r="F142" i="66" s="1"/>
  <c r="C142" i="66"/>
  <c r="B142" i="66"/>
  <c r="D137" i="66"/>
  <c r="H134" i="66"/>
  <c r="E134" i="66"/>
  <c r="F134" i="66" s="1"/>
  <c r="C134" i="66"/>
  <c r="B134" i="66"/>
  <c r="H133" i="66"/>
  <c r="G133" i="66" s="1"/>
  <c r="E133" i="66"/>
  <c r="F133" i="66" s="1"/>
  <c r="C133" i="66"/>
  <c r="B133" i="66"/>
  <c r="H132" i="66"/>
  <c r="E132" i="66"/>
  <c r="F132" i="66" s="1"/>
  <c r="C132" i="66"/>
  <c r="B132" i="66"/>
  <c r="H131" i="66"/>
  <c r="X131" i="66" s="1"/>
  <c r="E131" i="66"/>
  <c r="F131" i="66" s="1"/>
  <c r="C131" i="66"/>
  <c r="B131" i="66"/>
  <c r="H130" i="66"/>
  <c r="W130" i="66" s="1"/>
  <c r="E130" i="66"/>
  <c r="F130" i="66" s="1"/>
  <c r="C130" i="66"/>
  <c r="B130" i="66"/>
  <c r="H129" i="66"/>
  <c r="X129" i="66" s="1"/>
  <c r="E129" i="66"/>
  <c r="F129" i="66" s="1"/>
  <c r="C129" i="66"/>
  <c r="B129" i="66"/>
  <c r="H128" i="66"/>
  <c r="Y128" i="66" s="1"/>
  <c r="E128" i="66"/>
  <c r="F128" i="66" s="1"/>
  <c r="C128" i="66"/>
  <c r="B128" i="66"/>
  <c r="H127" i="66"/>
  <c r="E127" i="66"/>
  <c r="F127" i="66" s="1"/>
  <c r="C127" i="66"/>
  <c r="B127" i="66"/>
  <c r="H126" i="66"/>
  <c r="W126" i="66" s="1"/>
  <c r="E126" i="66"/>
  <c r="F126" i="66" s="1"/>
  <c r="C126" i="66"/>
  <c r="B126" i="66"/>
  <c r="H125" i="66"/>
  <c r="O125" i="66" s="1"/>
  <c r="E125" i="66"/>
  <c r="F125" i="66" s="1"/>
  <c r="C125" i="66"/>
  <c r="B125" i="66"/>
  <c r="H124" i="66"/>
  <c r="E124" i="66"/>
  <c r="F124" i="66" s="1"/>
  <c r="C124" i="66"/>
  <c r="B124" i="66"/>
  <c r="H123" i="66"/>
  <c r="M123" i="66" s="1"/>
  <c r="E123" i="66"/>
  <c r="F123" i="66" s="1"/>
  <c r="C123" i="66"/>
  <c r="B123" i="66"/>
  <c r="H122" i="66"/>
  <c r="E122" i="66"/>
  <c r="F122" i="66" s="1"/>
  <c r="C122" i="66"/>
  <c r="B122" i="66"/>
  <c r="H121" i="66"/>
  <c r="E121" i="66"/>
  <c r="F121" i="66" s="1"/>
  <c r="C121" i="66"/>
  <c r="B121" i="66"/>
  <c r="H120" i="66"/>
  <c r="E120" i="66"/>
  <c r="F120" i="66" s="1"/>
  <c r="C120" i="66"/>
  <c r="B120" i="66"/>
  <c r="H119" i="66"/>
  <c r="E119" i="66"/>
  <c r="F119" i="66" s="1"/>
  <c r="C119" i="66"/>
  <c r="B119" i="66"/>
  <c r="H118" i="66"/>
  <c r="E118" i="66"/>
  <c r="F118" i="66" s="1"/>
  <c r="C118" i="66"/>
  <c r="B118" i="66"/>
  <c r="H117" i="66"/>
  <c r="E117" i="66"/>
  <c r="F117" i="66" s="1"/>
  <c r="C117" i="66"/>
  <c r="B117" i="66"/>
  <c r="H116" i="66"/>
  <c r="Y116" i="66" s="1"/>
  <c r="E116" i="66"/>
  <c r="F116" i="66" s="1"/>
  <c r="C116" i="66"/>
  <c r="B116" i="66"/>
  <c r="H115" i="66"/>
  <c r="X115" i="66" s="1"/>
  <c r="E115" i="66"/>
  <c r="F115" i="66" s="1"/>
  <c r="C115" i="66"/>
  <c r="B115" i="66"/>
  <c r="H114" i="66"/>
  <c r="W114" i="66" s="1"/>
  <c r="E114" i="66"/>
  <c r="F114" i="66" s="1"/>
  <c r="C114" i="66"/>
  <c r="B114" i="66"/>
  <c r="H113" i="66"/>
  <c r="X113" i="66" s="1"/>
  <c r="E113" i="66"/>
  <c r="F113" i="66" s="1"/>
  <c r="C113" i="66"/>
  <c r="B113" i="66"/>
  <c r="H112" i="66"/>
  <c r="E112" i="66"/>
  <c r="F112" i="66" s="1"/>
  <c r="C112" i="66"/>
  <c r="B112" i="66"/>
  <c r="H111" i="66"/>
  <c r="E111" i="66"/>
  <c r="F111" i="66" s="1"/>
  <c r="C111" i="66"/>
  <c r="B111" i="66"/>
  <c r="H110" i="66"/>
  <c r="E110" i="66"/>
  <c r="F110" i="66" s="1"/>
  <c r="C110" i="66"/>
  <c r="B110" i="66"/>
  <c r="H109" i="66"/>
  <c r="X109" i="66" s="1"/>
  <c r="E109" i="66"/>
  <c r="F109" i="66" s="1"/>
  <c r="C109" i="66"/>
  <c r="B109" i="66"/>
  <c r="H108" i="66"/>
  <c r="E108" i="66"/>
  <c r="F108" i="66" s="1"/>
  <c r="C108" i="66"/>
  <c r="B108" i="66"/>
  <c r="H107" i="66"/>
  <c r="S107" i="66" s="1"/>
  <c r="E107" i="66"/>
  <c r="F107" i="66" s="1"/>
  <c r="C107" i="66"/>
  <c r="B107" i="66"/>
  <c r="H106" i="66"/>
  <c r="E106" i="66"/>
  <c r="F106" i="66" s="1"/>
  <c r="C106" i="66"/>
  <c r="B106" i="66"/>
  <c r="H105" i="66"/>
  <c r="E105" i="66"/>
  <c r="F105" i="66" s="1"/>
  <c r="C105" i="66"/>
  <c r="B105" i="66"/>
  <c r="H104" i="66"/>
  <c r="E104" i="66"/>
  <c r="F104" i="66" s="1"/>
  <c r="C104" i="66"/>
  <c r="B104" i="66"/>
  <c r="H103" i="66"/>
  <c r="E103" i="66"/>
  <c r="F103" i="66" s="1"/>
  <c r="C103" i="66"/>
  <c r="B103" i="66"/>
  <c r="H102" i="66"/>
  <c r="R102" i="66" s="1"/>
  <c r="E102" i="66"/>
  <c r="F102" i="66" s="1"/>
  <c r="C102" i="66"/>
  <c r="B102" i="66"/>
  <c r="H101" i="66"/>
  <c r="E101" i="66"/>
  <c r="F101" i="66" s="1"/>
  <c r="C101" i="66"/>
  <c r="B101" i="66"/>
  <c r="H100" i="66"/>
  <c r="E100" i="66"/>
  <c r="F100" i="66" s="1"/>
  <c r="C100" i="66"/>
  <c r="B100" i="66"/>
  <c r="D95" i="66"/>
  <c r="H92" i="66"/>
  <c r="V92" i="66" s="1"/>
  <c r="E92" i="66"/>
  <c r="F92" i="66" s="1"/>
  <c r="C92" i="66"/>
  <c r="B92" i="66"/>
  <c r="H91" i="66"/>
  <c r="E91" i="66"/>
  <c r="F91" i="66" s="1"/>
  <c r="C91" i="66"/>
  <c r="B91" i="66"/>
  <c r="H90" i="66"/>
  <c r="Q90" i="66" s="1"/>
  <c r="E90" i="66"/>
  <c r="F90" i="66" s="1"/>
  <c r="C90" i="66"/>
  <c r="B90" i="66"/>
  <c r="H89" i="66"/>
  <c r="W89" i="66" s="1"/>
  <c r="E89" i="66"/>
  <c r="F89" i="66" s="1"/>
  <c r="C89" i="66"/>
  <c r="B89" i="66"/>
  <c r="H88" i="66"/>
  <c r="V88" i="66" s="1"/>
  <c r="E88" i="66"/>
  <c r="F88" i="66" s="1"/>
  <c r="C88" i="66"/>
  <c r="B88" i="66"/>
  <c r="H87" i="66"/>
  <c r="Y87" i="66" s="1"/>
  <c r="E87" i="66"/>
  <c r="F87" i="66" s="1"/>
  <c r="C87" i="66"/>
  <c r="B87" i="66"/>
  <c r="H86" i="66"/>
  <c r="V86" i="66" s="1"/>
  <c r="E86" i="66"/>
  <c r="F86" i="66" s="1"/>
  <c r="C86" i="66"/>
  <c r="B86" i="66"/>
  <c r="H85" i="66"/>
  <c r="W85" i="66" s="1"/>
  <c r="E85" i="66"/>
  <c r="F85" i="66" s="1"/>
  <c r="C85" i="66"/>
  <c r="B85" i="66"/>
  <c r="H84" i="66"/>
  <c r="V84" i="66" s="1"/>
  <c r="E84" i="66"/>
  <c r="F84" i="66" s="1"/>
  <c r="C84" i="66"/>
  <c r="B84" i="66"/>
  <c r="H83" i="66"/>
  <c r="E83" i="66"/>
  <c r="F83" i="66" s="1"/>
  <c r="C83" i="66"/>
  <c r="B83" i="66"/>
  <c r="H82" i="66"/>
  <c r="E82" i="66"/>
  <c r="F82" i="66" s="1"/>
  <c r="C82" i="66"/>
  <c r="B82" i="66"/>
  <c r="H81" i="66"/>
  <c r="E81" i="66"/>
  <c r="F81" i="66" s="1"/>
  <c r="C81" i="66"/>
  <c r="B81" i="66"/>
  <c r="H80" i="66"/>
  <c r="V80" i="66" s="1"/>
  <c r="E80" i="66"/>
  <c r="F80" i="66" s="1"/>
  <c r="C80" i="66"/>
  <c r="B80" i="66"/>
  <c r="H79" i="66"/>
  <c r="E79" i="66"/>
  <c r="F79" i="66" s="1"/>
  <c r="C79" i="66"/>
  <c r="B79" i="66"/>
  <c r="H78" i="66"/>
  <c r="V78" i="66" s="1"/>
  <c r="E78" i="66"/>
  <c r="F78" i="66" s="1"/>
  <c r="C78" i="66"/>
  <c r="B78" i="66"/>
  <c r="H77" i="66"/>
  <c r="E77" i="66"/>
  <c r="F77" i="66" s="1"/>
  <c r="C77" i="66"/>
  <c r="B77" i="66"/>
  <c r="H76" i="66"/>
  <c r="V76" i="66" s="1"/>
  <c r="E76" i="66"/>
  <c r="F76" i="66" s="1"/>
  <c r="C76" i="66"/>
  <c r="B76" i="66"/>
  <c r="H75" i="66"/>
  <c r="E75" i="66"/>
  <c r="F75" i="66" s="1"/>
  <c r="C75" i="66"/>
  <c r="B75" i="66"/>
  <c r="H74" i="66"/>
  <c r="E74" i="66"/>
  <c r="F74" i="66" s="1"/>
  <c r="C74" i="66"/>
  <c r="B74" i="66"/>
  <c r="H73" i="66"/>
  <c r="W73" i="66" s="1"/>
  <c r="E73" i="66"/>
  <c r="F73" i="66" s="1"/>
  <c r="C73" i="66"/>
  <c r="B73" i="66"/>
  <c r="H72" i="66"/>
  <c r="V72" i="66" s="1"/>
  <c r="E72" i="66"/>
  <c r="F72" i="66" s="1"/>
  <c r="C72" i="66"/>
  <c r="B72" i="66"/>
  <c r="H71" i="66"/>
  <c r="Y71" i="66" s="1"/>
  <c r="E71" i="66"/>
  <c r="F71" i="66" s="1"/>
  <c r="C71" i="66"/>
  <c r="B71" i="66"/>
  <c r="H70" i="66"/>
  <c r="V70" i="66" s="1"/>
  <c r="E70" i="66"/>
  <c r="F70" i="66" s="1"/>
  <c r="C70" i="66"/>
  <c r="B70" i="66"/>
  <c r="H69" i="66"/>
  <c r="W69" i="66" s="1"/>
  <c r="E69" i="66"/>
  <c r="F69" i="66" s="1"/>
  <c r="C69" i="66"/>
  <c r="B69" i="66"/>
  <c r="H68" i="66"/>
  <c r="V68" i="66" s="1"/>
  <c r="E68" i="66"/>
  <c r="F68" i="66" s="1"/>
  <c r="C68" i="66"/>
  <c r="B68" i="66"/>
  <c r="H67" i="66"/>
  <c r="Y67" i="66" s="1"/>
  <c r="E67" i="66"/>
  <c r="F67" i="66" s="1"/>
  <c r="C67" i="66"/>
  <c r="B67" i="66"/>
  <c r="H66" i="66"/>
  <c r="V66" i="66" s="1"/>
  <c r="E66" i="66"/>
  <c r="F66" i="66" s="1"/>
  <c r="C66" i="66"/>
  <c r="B66" i="66"/>
  <c r="H65" i="66"/>
  <c r="E65" i="66"/>
  <c r="F65" i="66" s="1"/>
  <c r="C65" i="66"/>
  <c r="B65" i="66"/>
  <c r="H64" i="66"/>
  <c r="V64" i="66" s="1"/>
  <c r="E64" i="66"/>
  <c r="F64" i="66" s="1"/>
  <c r="C64" i="66"/>
  <c r="B64" i="66"/>
  <c r="H63" i="66"/>
  <c r="Y63" i="66" s="1"/>
  <c r="E63" i="66"/>
  <c r="F63" i="66" s="1"/>
  <c r="C63" i="66"/>
  <c r="B63" i="66"/>
  <c r="H62" i="66"/>
  <c r="E62" i="66"/>
  <c r="F62" i="66" s="1"/>
  <c r="C62" i="66"/>
  <c r="B62" i="66"/>
  <c r="H61" i="66"/>
  <c r="W61" i="66" s="1"/>
  <c r="E61" i="66"/>
  <c r="F61" i="66" s="1"/>
  <c r="C61" i="66"/>
  <c r="B61" i="66"/>
  <c r="H60" i="66"/>
  <c r="V60" i="66" s="1"/>
  <c r="E60" i="66"/>
  <c r="F60" i="66" s="1"/>
  <c r="C60" i="66"/>
  <c r="B60" i="66"/>
  <c r="H59" i="66"/>
  <c r="E59" i="66"/>
  <c r="F59" i="66" s="1"/>
  <c r="C59" i="66"/>
  <c r="B59" i="66"/>
  <c r="H58" i="66"/>
  <c r="E58" i="66"/>
  <c r="F58" i="66" s="1"/>
  <c r="C58" i="66"/>
  <c r="B58" i="66"/>
  <c r="E57" i="66"/>
  <c r="F57" i="66" s="1"/>
  <c r="D52" i="66"/>
  <c r="H49" i="66"/>
  <c r="V49" i="66" s="1"/>
  <c r="E49" i="66"/>
  <c r="C49" i="66"/>
  <c r="B49" i="66"/>
  <c r="H48" i="66"/>
  <c r="E48" i="66"/>
  <c r="C48" i="66"/>
  <c r="B48" i="66"/>
  <c r="H47" i="66"/>
  <c r="Q47" i="66" s="1"/>
  <c r="E47" i="66"/>
  <c r="C47" i="66"/>
  <c r="B47" i="66"/>
  <c r="H46" i="66"/>
  <c r="W46" i="66" s="1"/>
  <c r="E46" i="66"/>
  <c r="C46" i="66"/>
  <c r="B46" i="66"/>
  <c r="H45" i="66"/>
  <c r="V45" i="66" s="1"/>
  <c r="E45" i="66"/>
  <c r="C45" i="66"/>
  <c r="B45" i="66"/>
  <c r="H44" i="66"/>
  <c r="Y44" i="66" s="1"/>
  <c r="E44" i="66"/>
  <c r="C44" i="66"/>
  <c r="B44" i="66"/>
  <c r="H43" i="66"/>
  <c r="V43" i="66" s="1"/>
  <c r="E43" i="66"/>
  <c r="C43" i="66"/>
  <c r="B43" i="66"/>
  <c r="H42" i="66"/>
  <c r="W42" i="66" s="1"/>
  <c r="E42" i="66"/>
  <c r="C42" i="66"/>
  <c r="B42" i="66"/>
  <c r="H41" i="66"/>
  <c r="V41" i="66" s="1"/>
  <c r="E41" i="66"/>
  <c r="C41" i="66"/>
  <c r="B41" i="66"/>
  <c r="H40" i="66"/>
  <c r="Y40" i="66" s="1"/>
  <c r="E40" i="66"/>
  <c r="C40" i="66"/>
  <c r="B40" i="66"/>
  <c r="H39" i="66"/>
  <c r="Y39" i="66" s="1"/>
  <c r="E39" i="66"/>
  <c r="C39" i="66"/>
  <c r="B39" i="66"/>
  <c r="H38" i="66"/>
  <c r="W38" i="66" s="1"/>
  <c r="E38" i="66"/>
  <c r="C38" i="66"/>
  <c r="B38" i="66"/>
  <c r="H37" i="66"/>
  <c r="V37" i="66" s="1"/>
  <c r="E37" i="66"/>
  <c r="C37" i="66"/>
  <c r="B37" i="66"/>
  <c r="H36" i="66"/>
  <c r="Y36" i="66" s="1"/>
  <c r="E36" i="66"/>
  <c r="C36" i="66"/>
  <c r="B36" i="66"/>
  <c r="H35" i="66"/>
  <c r="V35" i="66" s="1"/>
  <c r="E35" i="66"/>
  <c r="C35" i="66"/>
  <c r="B35" i="66"/>
  <c r="H34" i="66"/>
  <c r="E34" i="66"/>
  <c r="C34" i="66"/>
  <c r="B34" i="66"/>
  <c r="H33" i="66"/>
  <c r="V33" i="66" s="1"/>
  <c r="E33" i="66"/>
  <c r="C33" i="66"/>
  <c r="B33" i="66"/>
  <c r="H32" i="66"/>
  <c r="E32" i="66"/>
  <c r="C32" i="66"/>
  <c r="B32" i="66"/>
  <c r="H31" i="66"/>
  <c r="E31" i="66"/>
  <c r="C31" i="66"/>
  <c r="B31" i="66"/>
  <c r="H30" i="66"/>
  <c r="W30" i="66" s="1"/>
  <c r="E30" i="66"/>
  <c r="C30" i="66"/>
  <c r="B30" i="66"/>
  <c r="H29" i="66"/>
  <c r="S29" i="66" s="1"/>
  <c r="E29" i="66"/>
  <c r="C29" i="66"/>
  <c r="B29" i="66"/>
  <c r="H28" i="66"/>
  <c r="Y28" i="66" s="1"/>
  <c r="E28" i="66"/>
  <c r="C28" i="66"/>
  <c r="B28" i="66"/>
  <c r="H27" i="66"/>
  <c r="V27" i="66" s="1"/>
  <c r="E27" i="66"/>
  <c r="C27" i="66"/>
  <c r="B27" i="66"/>
  <c r="H26" i="66"/>
  <c r="W26" i="66" s="1"/>
  <c r="E26" i="66"/>
  <c r="C26" i="66"/>
  <c r="B26" i="66"/>
  <c r="H25" i="66"/>
  <c r="V25" i="66" s="1"/>
  <c r="E25" i="66"/>
  <c r="C25" i="66"/>
  <c r="B25" i="66"/>
  <c r="H24" i="66"/>
  <c r="X24" i="66" s="1"/>
  <c r="E24" i="66"/>
  <c r="C24" i="66"/>
  <c r="B24" i="66"/>
  <c r="H23" i="66"/>
  <c r="S23" i="66" s="1"/>
  <c r="E23" i="66"/>
  <c r="C23" i="66"/>
  <c r="B23" i="66"/>
  <c r="H22" i="66"/>
  <c r="E22" i="66"/>
  <c r="C22" i="66"/>
  <c r="B22" i="66"/>
  <c r="H21" i="66"/>
  <c r="S21" i="66" s="1"/>
  <c r="E21" i="66"/>
  <c r="C21" i="66"/>
  <c r="B21" i="66"/>
  <c r="H20" i="66"/>
  <c r="Y20" i="66" s="1"/>
  <c r="E20" i="66"/>
  <c r="C20" i="66"/>
  <c r="B20" i="66"/>
  <c r="H19" i="66"/>
  <c r="V19" i="66" s="1"/>
  <c r="E19" i="66"/>
  <c r="C19" i="66"/>
  <c r="B19" i="66"/>
  <c r="H18" i="66"/>
  <c r="W18" i="66" s="1"/>
  <c r="E18" i="66"/>
  <c r="C18" i="66"/>
  <c r="B18" i="66"/>
  <c r="H17" i="66"/>
  <c r="V17" i="66" s="1"/>
  <c r="E17" i="66"/>
  <c r="C17" i="66"/>
  <c r="B17" i="66"/>
  <c r="H16" i="66"/>
  <c r="T16" i="66" s="1"/>
  <c r="E16" i="66"/>
  <c r="C16" i="66"/>
  <c r="B16" i="66"/>
  <c r="H15" i="66"/>
  <c r="Q15" i="66" s="1"/>
  <c r="E15" i="66"/>
  <c r="C15" i="66"/>
  <c r="B15" i="66"/>
  <c r="D13" i="66"/>
  <c r="H5" i="66"/>
  <c r="H491" i="64"/>
  <c r="E491" i="64"/>
  <c r="C491" i="64"/>
  <c r="B491" i="64"/>
  <c r="H490" i="64"/>
  <c r="E490" i="64"/>
  <c r="C490" i="64"/>
  <c r="B490" i="64"/>
  <c r="H489" i="64"/>
  <c r="Y489" i="64" s="1"/>
  <c r="E489" i="64"/>
  <c r="C489" i="64"/>
  <c r="B489" i="64"/>
  <c r="H488" i="64"/>
  <c r="P488" i="64" s="1"/>
  <c r="E488" i="64"/>
  <c r="C488" i="64"/>
  <c r="B488" i="64"/>
  <c r="H487" i="64"/>
  <c r="E487" i="64"/>
  <c r="C487" i="64"/>
  <c r="B487" i="64"/>
  <c r="H486" i="64"/>
  <c r="Y486" i="64" s="1"/>
  <c r="E486" i="64"/>
  <c r="C486" i="64"/>
  <c r="B486" i="64"/>
  <c r="H485" i="64"/>
  <c r="Y485" i="64" s="1"/>
  <c r="E485" i="64"/>
  <c r="C485" i="64"/>
  <c r="B485" i="64"/>
  <c r="H484" i="64"/>
  <c r="X484" i="64" s="1"/>
  <c r="E484" i="64"/>
  <c r="C484" i="64"/>
  <c r="B484" i="64"/>
  <c r="H483" i="64"/>
  <c r="AA483" i="64" s="1"/>
  <c r="E483" i="64"/>
  <c r="C483" i="64"/>
  <c r="B483" i="64"/>
  <c r="H482" i="64"/>
  <c r="X482" i="64" s="1"/>
  <c r="E482" i="64"/>
  <c r="C482" i="64"/>
  <c r="B482" i="64"/>
  <c r="H481" i="64"/>
  <c r="Y481" i="64" s="1"/>
  <c r="E481" i="64"/>
  <c r="C481" i="64"/>
  <c r="B481" i="64"/>
  <c r="H480" i="64"/>
  <c r="P480" i="64" s="1"/>
  <c r="E480" i="64"/>
  <c r="C480" i="64"/>
  <c r="B480" i="64"/>
  <c r="H474" i="64"/>
  <c r="AB474" i="64" s="1"/>
  <c r="E474" i="64"/>
  <c r="C474" i="64"/>
  <c r="B474" i="64"/>
  <c r="H473" i="64"/>
  <c r="Q473" i="64" s="1"/>
  <c r="E473" i="64"/>
  <c r="C473" i="64"/>
  <c r="B473" i="64"/>
  <c r="H472" i="64"/>
  <c r="Y472" i="64" s="1"/>
  <c r="E472" i="64"/>
  <c r="C472" i="64"/>
  <c r="B472" i="64"/>
  <c r="H471" i="64"/>
  <c r="X471" i="64" s="1"/>
  <c r="E471" i="64"/>
  <c r="C471" i="64"/>
  <c r="B471" i="64"/>
  <c r="H470" i="64"/>
  <c r="K470" i="64" s="1"/>
  <c r="E470" i="64"/>
  <c r="C470" i="64"/>
  <c r="B470" i="64"/>
  <c r="H469" i="64"/>
  <c r="X469" i="64" s="1"/>
  <c r="E469" i="64"/>
  <c r="C469" i="64"/>
  <c r="B469" i="64"/>
  <c r="H468" i="64"/>
  <c r="Y468" i="64" s="1"/>
  <c r="E468" i="64"/>
  <c r="C468" i="64"/>
  <c r="B468" i="64"/>
  <c r="H467" i="64"/>
  <c r="W467" i="64" s="1"/>
  <c r="E467" i="64"/>
  <c r="C467" i="64"/>
  <c r="B467" i="64"/>
  <c r="H466" i="64"/>
  <c r="AB466" i="64" s="1"/>
  <c r="E466" i="64"/>
  <c r="C466" i="64"/>
  <c r="B466" i="64"/>
  <c r="H465" i="64"/>
  <c r="O465" i="64" s="1"/>
  <c r="E465" i="64"/>
  <c r="C465" i="64"/>
  <c r="B465" i="64"/>
  <c r="H464" i="64"/>
  <c r="Y464" i="64" s="1"/>
  <c r="E464" i="64"/>
  <c r="C464" i="64"/>
  <c r="B464" i="64"/>
  <c r="H463" i="64"/>
  <c r="X463" i="64" s="1"/>
  <c r="E463" i="64"/>
  <c r="C463" i="64"/>
  <c r="B463" i="64"/>
  <c r="H457" i="64"/>
  <c r="AA457" i="64" s="1"/>
  <c r="E457" i="64"/>
  <c r="C457" i="64"/>
  <c r="B457" i="64"/>
  <c r="H456" i="64"/>
  <c r="X456" i="64" s="1"/>
  <c r="E456" i="64"/>
  <c r="C456" i="64"/>
  <c r="B456" i="64"/>
  <c r="H455" i="64"/>
  <c r="Y455" i="64" s="1"/>
  <c r="E455" i="64"/>
  <c r="C455" i="64"/>
  <c r="B455" i="64"/>
  <c r="H454" i="64"/>
  <c r="E454" i="64"/>
  <c r="C454" i="64"/>
  <c r="B454" i="64"/>
  <c r="H453" i="64"/>
  <c r="AB453" i="64" s="1"/>
  <c r="E453" i="64"/>
  <c r="C453" i="64"/>
  <c r="B453" i="64"/>
  <c r="H452" i="64"/>
  <c r="Q452" i="64" s="1"/>
  <c r="E452" i="64"/>
  <c r="C452" i="64"/>
  <c r="B452" i="64"/>
  <c r="H451" i="64"/>
  <c r="Y451" i="64" s="1"/>
  <c r="E451" i="64"/>
  <c r="C451" i="64"/>
  <c r="B451" i="64"/>
  <c r="H450" i="64"/>
  <c r="X450" i="64" s="1"/>
  <c r="E450" i="64"/>
  <c r="C450" i="64"/>
  <c r="B450" i="64"/>
  <c r="H449" i="64"/>
  <c r="E449" i="64"/>
  <c r="C449" i="64"/>
  <c r="B449" i="64"/>
  <c r="H448" i="64"/>
  <c r="X448" i="64" s="1"/>
  <c r="E448" i="64"/>
  <c r="C448" i="64"/>
  <c r="B448" i="64"/>
  <c r="H447" i="64"/>
  <c r="E447" i="64"/>
  <c r="C447" i="64"/>
  <c r="B447" i="64"/>
  <c r="H446" i="64"/>
  <c r="P446" i="64" s="1"/>
  <c r="E446" i="64"/>
  <c r="C446" i="64"/>
  <c r="B446" i="64"/>
  <c r="H440" i="64"/>
  <c r="E440" i="64"/>
  <c r="C440" i="64"/>
  <c r="B440" i="64"/>
  <c r="H439" i="64"/>
  <c r="E439" i="64"/>
  <c r="C439" i="64"/>
  <c r="B439" i="64"/>
  <c r="H438" i="64"/>
  <c r="E438" i="64"/>
  <c r="C438" i="64"/>
  <c r="B438" i="64"/>
  <c r="H437" i="64"/>
  <c r="X437" i="64" s="1"/>
  <c r="E437" i="64"/>
  <c r="C437" i="64"/>
  <c r="B437" i="64"/>
  <c r="H436" i="64"/>
  <c r="K436" i="64" s="1"/>
  <c r="E436" i="64"/>
  <c r="C436" i="64"/>
  <c r="B436" i="64"/>
  <c r="H435" i="64"/>
  <c r="X435" i="64" s="1"/>
  <c r="E435" i="64"/>
  <c r="C435" i="64"/>
  <c r="B435" i="64"/>
  <c r="H434" i="64"/>
  <c r="E434" i="64"/>
  <c r="C434" i="64"/>
  <c r="B434" i="64"/>
  <c r="H433" i="64"/>
  <c r="W433" i="64" s="1"/>
  <c r="E433" i="64"/>
  <c r="C433" i="64"/>
  <c r="B433" i="64"/>
  <c r="H432" i="64"/>
  <c r="E432" i="64"/>
  <c r="C432" i="64"/>
  <c r="B432" i="64"/>
  <c r="H431" i="64"/>
  <c r="E431" i="64"/>
  <c r="C431" i="64"/>
  <c r="B431" i="64"/>
  <c r="H430" i="64"/>
  <c r="E430" i="64"/>
  <c r="C430" i="64"/>
  <c r="B430" i="64"/>
  <c r="H429" i="64"/>
  <c r="X429" i="64" s="1"/>
  <c r="E429" i="64"/>
  <c r="C429" i="64"/>
  <c r="B429" i="64"/>
  <c r="H423" i="64"/>
  <c r="K423" i="64" s="1"/>
  <c r="E423" i="64"/>
  <c r="D423" i="64"/>
  <c r="C423" i="64"/>
  <c r="B423" i="64"/>
  <c r="H422" i="64"/>
  <c r="E422" i="64"/>
  <c r="D422" i="64"/>
  <c r="C422" i="64"/>
  <c r="B422" i="64"/>
  <c r="H421" i="64"/>
  <c r="E421" i="64"/>
  <c r="D421" i="64"/>
  <c r="C421" i="64"/>
  <c r="B421" i="64"/>
  <c r="H420" i="64"/>
  <c r="E420" i="64"/>
  <c r="D420" i="64"/>
  <c r="C420" i="64"/>
  <c r="B420" i="64"/>
  <c r="H419" i="64"/>
  <c r="K419" i="64" s="1"/>
  <c r="E419" i="64"/>
  <c r="D419" i="64"/>
  <c r="C419" i="64"/>
  <c r="B419" i="64"/>
  <c r="H418" i="64"/>
  <c r="E418" i="64"/>
  <c r="D418" i="64"/>
  <c r="C418" i="64"/>
  <c r="B418" i="64"/>
  <c r="H417" i="64"/>
  <c r="E417" i="64"/>
  <c r="D417" i="64"/>
  <c r="C417" i="64"/>
  <c r="B417" i="64"/>
  <c r="H416" i="64"/>
  <c r="E416" i="64"/>
  <c r="D416" i="64"/>
  <c r="C416" i="64"/>
  <c r="B416" i="64"/>
  <c r="H415" i="64"/>
  <c r="K415" i="64" s="1"/>
  <c r="E415" i="64"/>
  <c r="D415" i="64"/>
  <c r="C415" i="64"/>
  <c r="B415" i="64"/>
  <c r="H414" i="64"/>
  <c r="E414" i="64"/>
  <c r="D414" i="64"/>
  <c r="C414" i="64"/>
  <c r="B414" i="64"/>
  <c r="H413" i="64"/>
  <c r="E413" i="64"/>
  <c r="D413" i="64"/>
  <c r="C413" i="64"/>
  <c r="B413" i="64"/>
  <c r="H412" i="64"/>
  <c r="E412" i="64"/>
  <c r="D412" i="64"/>
  <c r="C412" i="64"/>
  <c r="B412" i="64"/>
  <c r="H406" i="64"/>
  <c r="E406" i="64"/>
  <c r="C406" i="64"/>
  <c r="B406" i="64"/>
  <c r="H405" i="64"/>
  <c r="J405" i="64" s="1"/>
  <c r="E405" i="64"/>
  <c r="C405" i="64"/>
  <c r="B405" i="64"/>
  <c r="H404" i="64"/>
  <c r="E404" i="64"/>
  <c r="C404" i="64"/>
  <c r="B404" i="64"/>
  <c r="H403" i="64"/>
  <c r="E403" i="64"/>
  <c r="C403" i="64"/>
  <c r="B403" i="64"/>
  <c r="H402" i="64"/>
  <c r="E402" i="64"/>
  <c r="C402" i="64"/>
  <c r="B402" i="64"/>
  <c r="H401" i="64"/>
  <c r="X401" i="64" s="1"/>
  <c r="E401" i="64"/>
  <c r="C401" i="64"/>
  <c r="B401" i="64"/>
  <c r="H400" i="64"/>
  <c r="E400" i="64"/>
  <c r="C400" i="64"/>
  <c r="B400" i="64"/>
  <c r="H399" i="64"/>
  <c r="X399" i="64" s="1"/>
  <c r="E399" i="64"/>
  <c r="C399" i="64"/>
  <c r="B399" i="64"/>
  <c r="H398" i="64"/>
  <c r="E398" i="64"/>
  <c r="C398" i="64"/>
  <c r="B398" i="64"/>
  <c r="H397" i="64"/>
  <c r="Q397" i="64" s="1"/>
  <c r="E397" i="64"/>
  <c r="C397" i="64"/>
  <c r="B397" i="64"/>
  <c r="H396" i="64"/>
  <c r="E396" i="64"/>
  <c r="C396" i="64"/>
  <c r="B396" i="64"/>
  <c r="H395" i="64"/>
  <c r="P395" i="64" s="1"/>
  <c r="E395" i="64"/>
  <c r="C395" i="64"/>
  <c r="B395" i="64"/>
  <c r="H389" i="64"/>
  <c r="E389" i="64"/>
  <c r="C389" i="64"/>
  <c r="B389" i="64"/>
  <c r="H388" i="64"/>
  <c r="E388" i="64"/>
  <c r="C388" i="64"/>
  <c r="B388" i="64"/>
  <c r="H387" i="64"/>
  <c r="E387" i="64"/>
  <c r="C387" i="64"/>
  <c r="B387" i="64"/>
  <c r="H386" i="64"/>
  <c r="E386" i="64"/>
  <c r="C386" i="64"/>
  <c r="B386" i="64"/>
  <c r="H385" i="64"/>
  <c r="E385" i="64"/>
  <c r="C385" i="64"/>
  <c r="B385" i="64"/>
  <c r="H384" i="64"/>
  <c r="E384" i="64"/>
  <c r="C384" i="64"/>
  <c r="B384" i="64"/>
  <c r="H383" i="64"/>
  <c r="E383" i="64"/>
  <c r="C383" i="64"/>
  <c r="B383" i="64"/>
  <c r="H382" i="64"/>
  <c r="E382" i="64"/>
  <c r="C382" i="64"/>
  <c r="B382" i="64"/>
  <c r="H381" i="64"/>
  <c r="E381" i="64"/>
  <c r="C381" i="64"/>
  <c r="B381" i="64"/>
  <c r="H380" i="64"/>
  <c r="E380" i="64"/>
  <c r="C380" i="64"/>
  <c r="B380" i="64"/>
  <c r="H379" i="64"/>
  <c r="P379" i="64" s="1"/>
  <c r="E379" i="64"/>
  <c r="D379" i="64"/>
  <c r="D380" i="64" s="1"/>
  <c r="D381" i="64" s="1"/>
  <c r="D382" i="64" s="1"/>
  <c r="D383" i="64" s="1"/>
  <c r="D384" i="64" s="1"/>
  <c r="D385" i="64" s="1"/>
  <c r="D386" i="64" s="1"/>
  <c r="D387" i="64" s="1"/>
  <c r="D388" i="64" s="1"/>
  <c r="D389" i="64" s="1"/>
  <c r="C379" i="64"/>
  <c r="B379" i="64"/>
  <c r="H378" i="64"/>
  <c r="E378" i="64"/>
  <c r="C378" i="64"/>
  <c r="B378" i="64"/>
  <c r="H372" i="64"/>
  <c r="E372" i="64"/>
  <c r="C372" i="64"/>
  <c r="B372" i="64"/>
  <c r="H371" i="64"/>
  <c r="Q371" i="64" s="1"/>
  <c r="E371" i="64"/>
  <c r="C371" i="64"/>
  <c r="B371" i="64"/>
  <c r="H370" i="64"/>
  <c r="X370" i="64" s="1"/>
  <c r="E370" i="64"/>
  <c r="C370" i="64"/>
  <c r="B370" i="64"/>
  <c r="H369" i="64"/>
  <c r="X369" i="64" s="1"/>
  <c r="E369" i="64"/>
  <c r="C369" i="64"/>
  <c r="B369" i="64"/>
  <c r="H368" i="64"/>
  <c r="P368" i="64" s="1"/>
  <c r="E368" i="64"/>
  <c r="C368" i="64"/>
  <c r="B368" i="64"/>
  <c r="H367" i="64"/>
  <c r="E367" i="64"/>
  <c r="C367" i="64"/>
  <c r="B367" i="64"/>
  <c r="H366" i="64"/>
  <c r="X366" i="64" s="1"/>
  <c r="E366" i="64"/>
  <c r="C366" i="64"/>
  <c r="B366" i="64"/>
  <c r="H365" i="64"/>
  <c r="X365" i="64" s="1"/>
  <c r="E365" i="64"/>
  <c r="C365" i="64"/>
  <c r="B365" i="64"/>
  <c r="H364" i="64"/>
  <c r="E364" i="64"/>
  <c r="C364" i="64"/>
  <c r="B364" i="64"/>
  <c r="H363" i="64"/>
  <c r="Q363" i="64" s="1"/>
  <c r="E363" i="64"/>
  <c r="C363" i="64"/>
  <c r="B363" i="64"/>
  <c r="H362" i="64"/>
  <c r="L362" i="64" s="1"/>
  <c r="E362" i="64"/>
  <c r="C362" i="64"/>
  <c r="B362" i="64"/>
  <c r="H361" i="64"/>
  <c r="S361" i="64" s="1"/>
  <c r="E361" i="64"/>
  <c r="D361" i="64"/>
  <c r="D362" i="64" s="1"/>
  <c r="D363" i="64" s="1"/>
  <c r="D364" i="64" s="1"/>
  <c r="D365" i="64" s="1"/>
  <c r="D366" i="64" s="1"/>
  <c r="D367" i="64" s="1"/>
  <c r="D368" i="64" s="1"/>
  <c r="D369" i="64" s="1"/>
  <c r="D370" i="64" s="1"/>
  <c r="D371" i="64" s="1"/>
  <c r="D372" i="64" s="1"/>
  <c r="C361" i="64"/>
  <c r="B361" i="64"/>
  <c r="H355" i="64"/>
  <c r="S355" i="64" s="1"/>
  <c r="E355" i="64"/>
  <c r="C355" i="64"/>
  <c r="B355" i="64"/>
  <c r="H354" i="64"/>
  <c r="X354" i="64" s="1"/>
  <c r="E354" i="64"/>
  <c r="C354" i="64"/>
  <c r="B354" i="64"/>
  <c r="H353" i="64"/>
  <c r="X353" i="64" s="1"/>
  <c r="E353" i="64"/>
  <c r="C353" i="64"/>
  <c r="B353" i="64"/>
  <c r="H352" i="64"/>
  <c r="J352" i="64" s="1"/>
  <c r="E352" i="64"/>
  <c r="C352" i="64"/>
  <c r="B352" i="64"/>
  <c r="H351" i="64"/>
  <c r="E351" i="64"/>
  <c r="C351" i="64"/>
  <c r="B351" i="64"/>
  <c r="H350" i="64"/>
  <c r="X350" i="64" s="1"/>
  <c r="E350" i="64"/>
  <c r="C350" i="64"/>
  <c r="B350" i="64"/>
  <c r="H349" i="64"/>
  <c r="X349" i="64" s="1"/>
  <c r="E349" i="64"/>
  <c r="C349" i="64"/>
  <c r="B349" i="64"/>
  <c r="H348" i="64"/>
  <c r="S348" i="64" s="1"/>
  <c r="E348" i="64"/>
  <c r="C348" i="64"/>
  <c r="B348" i="64"/>
  <c r="H347" i="64"/>
  <c r="S347" i="64" s="1"/>
  <c r="E347" i="64"/>
  <c r="C347" i="64"/>
  <c r="B347" i="64"/>
  <c r="H346" i="64"/>
  <c r="J346" i="64" s="1"/>
  <c r="E346" i="64"/>
  <c r="C346" i="64"/>
  <c r="B346" i="64"/>
  <c r="H345" i="64"/>
  <c r="W345" i="64" s="1"/>
  <c r="E345" i="64"/>
  <c r="C345" i="64"/>
  <c r="B345" i="64"/>
  <c r="H344" i="64"/>
  <c r="X344" i="64" s="1"/>
  <c r="E344" i="64"/>
  <c r="D344" i="64"/>
  <c r="D345" i="64" s="1"/>
  <c r="D346" i="64" s="1"/>
  <c r="D347" i="64" s="1"/>
  <c r="D348" i="64" s="1"/>
  <c r="D349" i="64" s="1"/>
  <c r="D350" i="64" s="1"/>
  <c r="D351" i="64" s="1"/>
  <c r="D352" i="64" s="1"/>
  <c r="D353" i="64" s="1"/>
  <c r="D354" i="64" s="1"/>
  <c r="D355" i="64" s="1"/>
  <c r="C344" i="64"/>
  <c r="B344" i="64"/>
  <c r="H338" i="64"/>
  <c r="W338" i="64" s="1"/>
  <c r="E338" i="64"/>
  <c r="C338" i="64"/>
  <c r="B338" i="64"/>
  <c r="H337" i="64"/>
  <c r="Q337" i="64" s="1"/>
  <c r="E337" i="64"/>
  <c r="C337" i="64"/>
  <c r="B337" i="64"/>
  <c r="H336" i="64"/>
  <c r="X336" i="64" s="1"/>
  <c r="E336" i="64"/>
  <c r="C336" i="64"/>
  <c r="B336" i="64"/>
  <c r="H335" i="64"/>
  <c r="X335" i="64" s="1"/>
  <c r="E335" i="64"/>
  <c r="C335" i="64"/>
  <c r="B335" i="64"/>
  <c r="H334" i="64"/>
  <c r="W334" i="64" s="1"/>
  <c r="E334" i="64"/>
  <c r="C334" i="64"/>
  <c r="B334" i="64"/>
  <c r="H333" i="64"/>
  <c r="E333" i="64"/>
  <c r="C333" i="64"/>
  <c r="B333" i="64"/>
  <c r="H332" i="64"/>
  <c r="X332" i="64" s="1"/>
  <c r="E332" i="64"/>
  <c r="C332" i="64"/>
  <c r="B332" i="64"/>
  <c r="H331" i="64"/>
  <c r="X331" i="64" s="1"/>
  <c r="E331" i="64"/>
  <c r="C331" i="64"/>
  <c r="B331" i="64"/>
  <c r="H330" i="64"/>
  <c r="E330" i="64"/>
  <c r="C330" i="64"/>
  <c r="B330" i="64"/>
  <c r="H329" i="64"/>
  <c r="X329" i="64" s="1"/>
  <c r="E329" i="64"/>
  <c r="C329" i="64"/>
  <c r="B329" i="64"/>
  <c r="H328" i="64"/>
  <c r="X328" i="64" s="1"/>
  <c r="E328" i="64"/>
  <c r="C328" i="64"/>
  <c r="B328" i="64"/>
  <c r="H327" i="64"/>
  <c r="X327" i="64" s="1"/>
  <c r="E327" i="64"/>
  <c r="D327" i="64"/>
  <c r="D328" i="64" s="1"/>
  <c r="D329" i="64" s="1"/>
  <c r="D330" i="64" s="1"/>
  <c r="D331" i="64" s="1"/>
  <c r="D332" i="64" s="1"/>
  <c r="D333" i="64" s="1"/>
  <c r="D334" i="64" s="1"/>
  <c r="D335" i="64" s="1"/>
  <c r="D336" i="64" s="1"/>
  <c r="D337" i="64" s="1"/>
  <c r="D338" i="64" s="1"/>
  <c r="C327" i="64"/>
  <c r="B327" i="64"/>
  <c r="H321" i="64"/>
  <c r="X321" i="64" s="1"/>
  <c r="E321" i="64"/>
  <c r="C321" i="64"/>
  <c r="B321" i="64"/>
  <c r="H320" i="64"/>
  <c r="Q320" i="64" s="1"/>
  <c r="E320" i="64"/>
  <c r="C320" i="64"/>
  <c r="B320" i="64"/>
  <c r="H319" i="64"/>
  <c r="E319" i="64"/>
  <c r="C319" i="64"/>
  <c r="B319" i="64"/>
  <c r="H318" i="64"/>
  <c r="X318" i="64" s="1"/>
  <c r="E318" i="64"/>
  <c r="C318" i="64"/>
  <c r="B318" i="64"/>
  <c r="H317" i="64"/>
  <c r="X317" i="64" s="1"/>
  <c r="E317" i="64"/>
  <c r="C317" i="64"/>
  <c r="B317" i="64"/>
  <c r="H316" i="64"/>
  <c r="Q316" i="64" s="1"/>
  <c r="E316" i="64"/>
  <c r="C316" i="64"/>
  <c r="B316" i="64"/>
  <c r="H315" i="64"/>
  <c r="E315" i="64"/>
  <c r="C315" i="64"/>
  <c r="B315" i="64"/>
  <c r="H314" i="64"/>
  <c r="X314" i="64" s="1"/>
  <c r="E314" i="64"/>
  <c r="C314" i="64"/>
  <c r="B314" i="64"/>
  <c r="H313" i="64"/>
  <c r="X313" i="64" s="1"/>
  <c r="E313" i="64"/>
  <c r="C313" i="64"/>
  <c r="B313" i="64"/>
  <c r="H312" i="64"/>
  <c r="X312" i="64" s="1"/>
  <c r="E312" i="64"/>
  <c r="C312" i="64"/>
  <c r="B312" i="64"/>
  <c r="H311" i="64"/>
  <c r="X311" i="64" s="1"/>
  <c r="E311" i="64"/>
  <c r="C311" i="64"/>
  <c r="B311" i="64"/>
  <c r="H310" i="64"/>
  <c r="G310" i="64" s="1"/>
  <c r="AB310" i="64" s="1"/>
  <c r="E310" i="64"/>
  <c r="D310" i="64"/>
  <c r="D311" i="64" s="1"/>
  <c r="D312" i="64" s="1"/>
  <c r="D313" i="64" s="1"/>
  <c r="D314" i="64" s="1"/>
  <c r="D315" i="64" s="1"/>
  <c r="D316" i="64" s="1"/>
  <c r="D317" i="64" s="1"/>
  <c r="D318" i="64" s="1"/>
  <c r="D319" i="64" s="1"/>
  <c r="D320" i="64" s="1"/>
  <c r="D321" i="64" s="1"/>
  <c r="C310" i="64"/>
  <c r="B310" i="64"/>
  <c r="H304" i="64"/>
  <c r="X304" i="64" s="1"/>
  <c r="F304" i="64"/>
  <c r="F321" i="64" s="1"/>
  <c r="F338" i="64" s="1"/>
  <c r="F355" i="64" s="1"/>
  <c r="F372" i="64" s="1"/>
  <c r="E304" i="64"/>
  <c r="C304" i="64"/>
  <c r="B304" i="64"/>
  <c r="H303" i="64"/>
  <c r="X303" i="64" s="1"/>
  <c r="F303" i="64"/>
  <c r="F320" i="64" s="1"/>
  <c r="F337" i="64" s="1"/>
  <c r="F354" i="64" s="1"/>
  <c r="F371" i="64" s="1"/>
  <c r="E303" i="64"/>
  <c r="C303" i="64"/>
  <c r="B303" i="64"/>
  <c r="H302" i="64"/>
  <c r="F302" i="64"/>
  <c r="F319" i="64" s="1"/>
  <c r="F336" i="64" s="1"/>
  <c r="F353" i="64" s="1"/>
  <c r="F370" i="64" s="1"/>
  <c r="E302" i="64"/>
  <c r="C302" i="64"/>
  <c r="B302" i="64"/>
  <c r="H301" i="64"/>
  <c r="O301" i="64" s="1"/>
  <c r="F301" i="64"/>
  <c r="F318" i="64" s="1"/>
  <c r="F335" i="64" s="1"/>
  <c r="F352" i="64" s="1"/>
  <c r="F369" i="64" s="1"/>
  <c r="E301" i="64"/>
  <c r="C301" i="64"/>
  <c r="B301" i="64"/>
  <c r="H300" i="64"/>
  <c r="X300" i="64" s="1"/>
  <c r="F300" i="64"/>
  <c r="F317" i="64" s="1"/>
  <c r="F334" i="64" s="1"/>
  <c r="F351" i="64" s="1"/>
  <c r="F368" i="64" s="1"/>
  <c r="E300" i="64"/>
  <c r="C300" i="64"/>
  <c r="B300" i="64"/>
  <c r="H299" i="64"/>
  <c r="X299" i="64" s="1"/>
  <c r="F299" i="64"/>
  <c r="F316" i="64" s="1"/>
  <c r="F333" i="64" s="1"/>
  <c r="F350" i="64" s="1"/>
  <c r="F367" i="64" s="1"/>
  <c r="E299" i="64"/>
  <c r="C299" i="64"/>
  <c r="B299" i="64"/>
  <c r="H298" i="64"/>
  <c r="P298" i="64" s="1"/>
  <c r="F298" i="64"/>
  <c r="F315" i="64" s="1"/>
  <c r="F332" i="64" s="1"/>
  <c r="F349" i="64" s="1"/>
  <c r="F366" i="64" s="1"/>
  <c r="E298" i="64"/>
  <c r="C298" i="64"/>
  <c r="B298" i="64"/>
  <c r="H297" i="64"/>
  <c r="O297" i="64" s="1"/>
  <c r="F297" i="64"/>
  <c r="F314" i="64" s="1"/>
  <c r="F331" i="64" s="1"/>
  <c r="F348" i="64" s="1"/>
  <c r="F365" i="64" s="1"/>
  <c r="E297" i="64"/>
  <c r="C297" i="64"/>
  <c r="B297" i="64"/>
  <c r="H296" i="64"/>
  <c r="X296" i="64" s="1"/>
  <c r="F296" i="64"/>
  <c r="F313" i="64" s="1"/>
  <c r="F330" i="64" s="1"/>
  <c r="F347" i="64" s="1"/>
  <c r="F364" i="64" s="1"/>
  <c r="E296" i="64"/>
  <c r="C296" i="64"/>
  <c r="B296" i="64"/>
  <c r="H295" i="64"/>
  <c r="G295" i="64" s="1"/>
  <c r="AB295" i="64" s="1"/>
  <c r="F295" i="64"/>
  <c r="F312" i="64" s="1"/>
  <c r="F329" i="64" s="1"/>
  <c r="F346" i="64" s="1"/>
  <c r="F363" i="64" s="1"/>
  <c r="E295" i="64"/>
  <c r="C295" i="64"/>
  <c r="B295" i="64"/>
  <c r="H294" i="64"/>
  <c r="O294" i="64" s="1"/>
  <c r="F294" i="64"/>
  <c r="F311" i="64" s="1"/>
  <c r="F328" i="64" s="1"/>
  <c r="F345" i="64" s="1"/>
  <c r="F362" i="64" s="1"/>
  <c r="E294" i="64"/>
  <c r="C294" i="64"/>
  <c r="B294" i="64"/>
  <c r="H293" i="64"/>
  <c r="F293" i="64"/>
  <c r="F310" i="64" s="1"/>
  <c r="F327" i="64" s="1"/>
  <c r="F344" i="64" s="1"/>
  <c r="F361" i="64" s="1"/>
  <c r="E293" i="64"/>
  <c r="D293" i="64"/>
  <c r="D294" i="64" s="1"/>
  <c r="D295" i="64" s="1"/>
  <c r="D296" i="64" s="1"/>
  <c r="D297" i="64" s="1"/>
  <c r="D298" i="64" s="1"/>
  <c r="D299" i="64" s="1"/>
  <c r="D300" i="64" s="1"/>
  <c r="D301" i="64" s="1"/>
  <c r="D302" i="64" s="1"/>
  <c r="D303" i="64" s="1"/>
  <c r="D304" i="64" s="1"/>
  <c r="C293" i="64"/>
  <c r="B293" i="64"/>
  <c r="H287" i="64"/>
  <c r="E287" i="64"/>
  <c r="C287" i="64"/>
  <c r="B287" i="64"/>
  <c r="H286" i="64"/>
  <c r="P286" i="64" s="1"/>
  <c r="E286" i="64"/>
  <c r="C286" i="64"/>
  <c r="B286" i="64"/>
  <c r="H285" i="64"/>
  <c r="X285" i="64" s="1"/>
  <c r="E285" i="64"/>
  <c r="C285" i="64"/>
  <c r="B285" i="64"/>
  <c r="H284" i="64"/>
  <c r="X284" i="64" s="1"/>
  <c r="E284" i="64"/>
  <c r="C284" i="64"/>
  <c r="B284" i="64"/>
  <c r="H283" i="64"/>
  <c r="E283" i="64"/>
  <c r="C283" i="64"/>
  <c r="B283" i="64"/>
  <c r="H282" i="64"/>
  <c r="W282" i="64" s="1"/>
  <c r="E282" i="64"/>
  <c r="C282" i="64"/>
  <c r="B282" i="64"/>
  <c r="H281" i="64"/>
  <c r="X281" i="64" s="1"/>
  <c r="E281" i="64"/>
  <c r="C281" i="64"/>
  <c r="B281" i="64"/>
  <c r="H280" i="64"/>
  <c r="X280" i="64" s="1"/>
  <c r="E280" i="64"/>
  <c r="C280" i="64"/>
  <c r="B280" i="64"/>
  <c r="H279" i="64"/>
  <c r="O279" i="64" s="1"/>
  <c r="E279" i="64"/>
  <c r="C279" i="64"/>
  <c r="B279" i="64"/>
  <c r="H278" i="64"/>
  <c r="P278" i="64" s="1"/>
  <c r="E278" i="64"/>
  <c r="C278" i="64"/>
  <c r="B278" i="64"/>
  <c r="H277" i="64"/>
  <c r="X277" i="64" s="1"/>
  <c r="E277" i="64"/>
  <c r="C277" i="64"/>
  <c r="B277" i="64"/>
  <c r="H276" i="64"/>
  <c r="W276" i="64" s="1"/>
  <c r="E276" i="64"/>
  <c r="C276" i="64"/>
  <c r="B276" i="64"/>
  <c r="H270" i="64"/>
  <c r="X270" i="64" s="1"/>
  <c r="E270" i="64"/>
  <c r="C270" i="64"/>
  <c r="B270" i="64"/>
  <c r="H269" i="64"/>
  <c r="E269" i="64"/>
  <c r="C269" i="64"/>
  <c r="B269" i="64"/>
  <c r="H268" i="64"/>
  <c r="S268" i="64" s="1"/>
  <c r="E268" i="64"/>
  <c r="C268" i="64"/>
  <c r="B268" i="64"/>
  <c r="H267" i="64"/>
  <c r="E267" i="64"/>
  <c r="C267" i="64"/>
  <c r="B267" i="64"/>
  <c r="H266" i="64"/>
  <c r="S266" i="64" s="1"/>
  <c r="E266" i="64"/>
  <c r="C266" i="64"/>
  <c r="B266" i="64"/>
  <c r="H265" i="64"/>
  <c r="E265" i="64"/>
  <c r="C265" i="64"/>
  <c r="B265" i="64"/>
  <c r="H264" i="64"/>
  <c r="X264" i="64" s="1"/>
  <c r="E264" i="64"/>
  <c r="C264" i="64"/>
  <c r="B264" i="64"/>
  <c r="H263" i="64"/>
  <c r="E263" i="64"/>
  <c r="C263" i="64"/>
  <c r="B263" i="64"/>
  <c r="H262" i="64"/>
  <c r="X262" i="64" s="1"/>
  <c r="E262" i="64"/>
  <c r="C262" i="64"/>
  <c r="B262" i="64"/>
  <c r="H261" i="64"/>
  <c r="V261" i="64" s="1"/>
  <c r="E261" i="64"/>
  <c r="C261" i="64"/>
  <c r="B261" i="64"/>
  <c r="H260" i="64"/>
  <c r="X260" i="64" s="1"/>
  <c r="E260" i="64"/>
  <c r="C260" i="64"/>
  <c r="B260" i="64"/>
  <c r="H259" i="64"/>
  <c r="E259" i="64"/>
  <c r="C259" i="64"/>
  <c r="B259" i="64"/>
  <c r="H253" i="64"/>
  <c r="X253" i="64" s="1"/>
  <c r="E253" i="64"/>
  <c r="D253" i="64"/>
  <c r="C253" i="64"/>
  <c r="B253" i="64"/>
  <c r="H252" i="64"/>
  <c r="Q252" i="64" s="1"/>
  <c r="E252" i="64"/>
  <c r="D252" i="64"/>
  <c r="C252" i="64"/>
  <c r="B252" i="64"/>
  <c r="H251" i="64"/>
  <c r="E251" i="64"/>
  <c r="D251" i="64"/>
  <c r="C251" i="64"/>
  <c r="B251" i="64"/>
  <c r="H250" i="64"/>
  <c r="X250" i="64" s="1"/>
  <c r="E250" i="64"/>
  <c r="D250" i="64"/>
  <c r="C250" i="64"/>
  <c r="B250" i="64"/>
  <c r="H249" i="64"/>
  <c r="X249" i="64" s="1"/>
  <c r="E249" i="64"/>
  <c r="D249" i="64"/>
  <c r="C249" i="64"/>
  <c r="B249" i="64"/>
  <c r="H248" i="64"/>
  <c r="Q248" i="64" s="1"/>
  <c r="E248" i="64"/>
  <c r="D248" i="64"/>
  <c r="C248" i="64"/>
  <c r="B248" i="64"/>
  <c r="H247" i="64"/>
  <c r="E247" i="64"/>
  <c r="D247" i="64"/>
  <c r="C247" i="64"/>
  <c r="B247" i="64"/>
  <c r="H246" i="64"/>
  <c r="X246" i="64" s="1"/>
  <c r="E246" i="64"/>
  <c r="D246" i="64"/>
  <c r="C246" i="64"/>
  <c r="B246" i="64"/>
  <c r="H245" i="64"/>
  <c r="X245" i="64" s="1"/>
  <c r="E245" i="64"/>
  <c r="D245" i="64"/>
  <c r="C245" i="64"/>
  <c r="B245" i="64"/>
  <c r="H244" i="64"/>
  <c r="Q244" i="64" s="1"/>
  <c r="E244" i="64"/>
  <c r="D244" i="64"/>
  <c r="C244" i="64"/>
  <c r="B244" i="64"/>
  <c r="H243" i="64"/>
  <c r="P243" i="64" s="1"/>
  <c r="E243" i="64"/>
  <c r="D243" i="64"/>
  <c r="C243" i="64"/>
  <c r="B243" i="64"/>
  <c r="H242" i="64"/>
  <c r="X242" i="64" s="1"/>
  <c r="E242" i="64"/>
  <c r="D242" i="64"/>
  <c r="D240" i="64" s="1"/>
  <c r="C242" i="64"/>
  <c r="B242" i="64"/>
  <c r="H236" i="64"/>
  <c r="Y236" i="64" s="1"/>
  <c r="E236" i="64"/>
  <c r="C236" i="64"/>
  <c r="B236" i="64"/>
  <c r="H235" i="64"/>
  <c r="M235" i="64" s="1"/>
  <c r="E235" i="64"/>
  <c r="C235" i="64"/>
  <c r="B235" i="64"/>
  <c r="H234" i="64"/>
  <c r="X234" i="64" s="1"/>
  <c r="E234" i="64"/>
  <c r="C234" i="64"/>
  <c r="B234" i="64"/>
  <c r="H233" i="64"/>
  <c r="Y233" i="64" s="1"/>
  <c r="E233" i="64"/>
  <c r="C233" i="64"/>
  <c r="B233" i="64"/>
  <c r="H232" i="64"/>
  <c r="E232" i="64"/>
  <c r="C232" i="64"/>
  <c r="B232" i="64"/>
  <c r="H231" i="64"/>
  <c r="M231" i="64" s="1"/>
  <c r="E231" i="64"/>
  <c r="C231" i="64"/>
  <c r="B231" i="64"/>
  <c r="H230" i="64"/>
  <c r="X230" i="64" s="1"/>
  <c r="E230" i="64"/>
  <c r="C230" i="64"/>
  <c r="B230" i="64"/>
  <c r="H229" i="64"/>
  <c r="Y229" i="64" s="1"/>
  <c r="E229" i="64"/>
  <c r="C229" i="64"/>
  <c r="B229" i="64"/>
  <c r="H228" i="64"/>
  <c r="K228" i="64" s="1"/>
  <c r="E228" i="64"/>
  <c r="C228" i="64"/>
  <c r="B228" i="64"/>
  <c r="H227" i="64"/>
  <c r="M227" i="64" s="1"/>
  <c r="E227" i="64"/>
  <c r="C227" i="64"/>
  <c r="B227" i="64"/>
  <c r="U226" i="64"/>
  <c r="T226" i="64"/>
  <c r="H226" i="64"/>
  <c r="O226" i="64" s="1"/>
  <c r="E226" i="64"/>
  <c r="C226" i="64"/>
  <c r="B226" i="64"/>
  <c r="U225" i="64"/>
  <c r="T225" i="64"/>
  <c r="H225" i="64"/>
  <c r="AB225" i="64" s="1"/>
  <c r="E225" i="64"/>
  <c r="C225" i="64"/>
  <c r="B225" i="64"/>
  <c r="D223" i="64"/>
  <c r="H220" i="64"/>
  <c r="Y220" i="64" s="1"/>
  <c r="E220" i="64"/>
  <c r="C220" i="64"/>
  <c r="B220" i="64"/>
  <c r="H219" i="64"/>
  <c r="Y219" i="64" s="1"/>
  <c r="E219" i="64"/>
  <c r="C219" i="64"/>
  <c r="B219" i="64"/>
  <c r="H218" i="64"/>
  <c r="Y218" i="64" s="1"/>
  <c r="E218" i="64"/>
  <c r="C218" i="64"/>
  <c r="B218" i="64"/>
  <c r="H217" i="64"/>
  <c r="Y217" i="64" s="1"/>
  <c r="E217" i="64"/>
  <c r="C217" i="64"/>
  <c r="B217" i="64"/>
  <c r="H216" i="64"/>
  <c r="Y216" i="64" s="1"/>
  <c r="E216" i="64"/>
  <c r="C216" i="64"/>
  <c r="B216" i="64"/>
  <c r="H215" i="64"/>
  <c r="Y215" i="64" s="1"/>
  <c r="E215" i="64"/>
  <c r="C215" i="64"/>
  <c r="B215" i="64"/>
  <c r="H214" i="64"/>
  <c r="Y214" i="64" s="1"/>
  <c r="E214" i="64"/>
  <c r="C214" i="64"/>
  <c r="B214" i="64"/>
  <c r="H213" i="64"/>
  <c r="Y213" i="64" s="1"/>
  <c r="E213" i="64"/>
  <c r="C213" i="64"/>
  <c r="B213" i="64"/>
  <c r="H212" i="64"/>
  <c r="Y212" i="64" s="1"/>
  <c r="E212" i="64"/>
  <c r="C212" i="64"/>
  <c r="B212" i="64"/>
  <c r="H211" i="64"/>
  <c r="Y211" i="64" s="1"/>
  <c r="E211" i="64"/>
  <c r="C211" i="64"/>
  <c r="B211" i="64"/>
  <c r="U210" i="64"/>
  <c r="T210" i="64"/>
  <c r="H210" i="64"/>
  <c r="W210" i="64" s="1"/>
  <c r="E210" i="64"/>
  <c r="C210" i="64"/>
  <c r="B210" i="64"/>
  <c r="U209" i="64"/>
  <c r="T209" i="64"/>
  <c r="H209" i="64"/>
  <c r="AB209" i="64" s="1"/>
  <c r="E209" i="64"/>
  <c r="C209" i="64"/>
  <c r="B209" i="64"/>
  <c r="D207" i="64"/>
  <c r="H205" i="64"/>
  <c r="K205" i="64" s="1"/>
  <c r="E205" i="64"/>
  <c r="C205" i="64"/>
  <c r="B205" i="64"/>
  <c r="H204" i="64"/>
  <c r="M204" i="64" s="1"/>
  <c r="E204" i="64"/>
  <c r="C204" i="64"/>
  <c r="B204" i="64"/>
  <c r="H203" i="64"/>
  <c r="X203" i="64" s="1"/>
  <c r="E203" i="64"/>
  <c r="C203" i="64"/>
  <c r="B203" i="64"/>
  <c r="H202" i="64"/>
  <c r="E202" i="64"/>
  <c r="C202" i="64"/>
  <c r="B202" i="64"/>
  <c r="H201" i="64"/>
  <c r="K201" i="64" s="1"/>
  <c r="E201" i="64"/>
  <c r="C201" i="64"/>
  <c r="B201" i="64"/>
  <c r="H200" i="64"/>
  <c r="X200" i="64" s="1"/>
  <c r="E200" i="64"/>
  <c r="C200" i="64"/>
  <c r="B200" i="64"/>
  <c r="H199" i="64"/>
  <c r="M199" i="64" s="1"/>
  <c r="E199" i="64"/>
  <c r="C199" i="64"/>
  <c r="B199" i="64"/>
  <c r="H198" i="64"/>
  <c r="E198" i="64"/>
  <c r="C198" i="64"/>
  <c r="B198" i="64"/>
  <c r="H197" i="64"/>
  <c r="E197" i="64"/>
  <c r="C197" i="64"/>
  <c r="B197" i="64"/>
  <c r="H196" i="64"/>
  <c r="M196" i="64" s="1"/>
  <c r="E196" i="64"/>
  <c r="C196" i="64"/>
  <c r="B196" i="64"/>
  <c r="U195" i="64"/>
  <c r="T195" i="64"/>
  <c r="H195" i="64"/>
  <c r="O195" i="64" s="1"/>
  <c r="E195" i="64"/>
  <c r="C195" i="64"/>
  <c r="B195" i="64"/>
  <c r="U194" i="64"/>
  <c r="T194" i="64"/>
  <c r="H194" i="64"/>
  <c r="AB194" i="64" s="1"/>
  <c r="E194" i="64"/>
  <c r="C194" i="64"/>
  <c r="B194" i="64"/>
  <c r="D192" i="64"/>
  <c r="H189" i="64"/>
  <c r="E189" i="64"/>
  <c r="C189" i="64"/>
  <c r="B189" i="64"/>
  <c r="H188" i="64"/>
  <c r="E188" i="64"/>
  <c r="C188" i="64"/>
  <c r="B188" i="64"/>
  <c r="H187" i="64"/>
  <c r="E187" i="64"/>
  <c r="C187" i="64"/>
  <c r="B187" i="64"/>
  <c r="H186" i="64"/>
  <c r="E186" i="64"/>
  <c r="C186" i="64"/>
  <c r="B186" i="64"/>
  <c r="H185" i="64"/>
  <c r="E185" i="64"/>
  <c r="C185" i="64"/>
  <c r="B185" i="64"/>
  <c r="H184" i="64"/>
  <c r="E184" i="64"/>
  <c r="C184" i="64"/>
  <c r="B184" i="64"/>
  <c r="H183" i="64"/>
  <c r="E183" i="64"/>
  <c r="C183" i="64"/>
  <c r="B183" i="64"/>
  <c r="H182" i="64"/>
  <c r="E182" i="64"/>
  <c r="C182" i="64"/>
  <c r="B182" i="64"/>
  <c r="H181" i="64"/>
  <c r="Z181" i="64" s="1"/>
  <c r="E181" i="64"/>
  <c r="C181" i="64"/>
  <c r="B181" i="64"/>
  <c r="H180" i="64"/>
  <c r="W180" i="64" s="1"/>
  <c r="E180" i="64"/>
  <c r="C180" i="64"/>
  <c r="B180" i="64"/>
  <c r="U179" i="64"/>
  <c r="T179" i="64"/>
  <c r="H179" i="64"/>
  <c r="S179" i="64" s="1"/>
  <c r="E179" i="64"/>
  <c r="C179" i="64"/>
  <c r="B179" i="64"/>
  <c r="U178" i="64"/>
  <c r="T178" i="64"/>
  <c r="H178" i="64"/>
  <c r="M178" i="64" s="1"/>
  <c r="E178" i="64"/>
  <c r="C178" i="64"/>
  <c r="B178" i="64"/>
  <c r="D176" i="64"/>
  <c r="H174" i="64"/>
  <c r="E174" i="64"/>
  <c r="C174" i="64"/>
  <c r="B174" i="64"/>
  <c r="H173" i="64"/>
  <c r="E173" i="64"/>
  <c r="C173" i="64"/>
  <c r="B173" i="64"/>
  <c r="H172" i="64"/>
  <c r="E172" i="64"/>
  <c r="C172" i="64"/>
  <c r="B172" i="64"/>
  <c r="H171" i="64"/>
  <c r="E171" i="64"/>
  <c r="C171" i="64"/>
  <c r="B171" i="64"/>
  <c r="H170" i="64"/>
  <c r="E170" i="64"/>
  <c r="C170" i="64"/>
  <c r="B170" i="64"/>
  <c r="H169" i="64"/>
  <c r="E169" i="64"/>
  <c r="C169" i="64"/>
  <c r="B169" i="64"/>
  <c r="H168" i="64"/>
  <c r="E168" i="64"/>
  <c r="C168" i="64"/>
  <c r="B168" i="64"/>
  <c r="H167" i="64"/>
  <c r="E167" i="64"/>
  <c r="C167" i="64"/>
  <c r="B167" i="64"/>
  <c r="H166" i="64"/>
  <c r="E166" i="64"/>
  <c r="C166" i="64"/>
  <c r="B166" i="64"/>
  <c r="H165" i="64"/>
  <c r="X165" i="64" s="1"/>
  <c r="E165" i="64"/>
  <c r="C165" i="64"/>
  <c r="B165" i="64"/>
  <c r="U164" i="64"/>
  <c r="T164" i="64"/>
  <c r="H164" i="64"/>
  <c r="M164" i="64" s="1"/>
  <c r="E164" i="64"/>
  <c r="C164" i="64"/>
  <c r="B164" i="64"/>
  <c r="U163" i="64"/>
  <c r="T163" i="64"/>
  <c r="H163" i="64"/>
  <c r="V163" i="64" s="1"/>
  <c r="E163" i="64"/>
  <c r="C163" i="64"/>
  <c r="B163" i="64"/>
  <c r="D161" i="64"/>
  <c r="H159" i="64"/>
  <c r="E159" i="64"/>
  <c r="C159" i="64"/>
  <c r="B159" i="64"/>
  <c r="H158" i="64"/>
  <c r="E158" i="64"/>
  <c r="C158" i="64"/>
  <c r="B158" i="64"/>
  <c r="H157" i="64"/>
  <c r="E157" i="64"/>
  <c r="C157" i="64"/>
  <c r="B157" i="64"/>
  <c r="H156" i="64"/>
  <c r="S156" i="64" s="1"/>
  <c r="E156" i="64"/>
  <c r="C156" i="64"/>
  <c r="B156" i="64"/>
  <c r="H155" i="64"/>
  <c r="E155" i="64"/>
  <c r="C155" i="64"/>
  <c r="B155" i="64"/>
  <c r="H154" i="64"/>
  <c r="E154" i="64"/>
  <c r="C154" i="64"/>
  <c r="B154" i="64"/>
  <c r="H153" i="64"/>
  <c r="E153" i="64"/>
  <c r="C153" i="64"/>
  <c r="B153" i="64"/>
  <c r="H152" i="64"/>
  <c r="S152" i="64" s="1"/>
  <c r="E152" i="64"/>
  <c r="C152" i="64"/>
  <c r="B152" i="64"/>
  <c r="H151" i="64"/>
  <c r="E151" i="64"/>
  <c r="C151" i="64"/>
  <c r="B151" i="64"/>
  <c r="H150" i="64"/>
  <c r="S150" i="64" s="1"/>
  <c r="E150" i="64"/>
  <c r="C150" i="64"/>
  <c r="B150" i="64"/>
  <c r="U149" i="64"/>
  <c r="T149" i="64"/>
  <c r="H149" i="64"/>
  <c r="W149" i="64" s="1"/>
  <c r="E149" i="64"/>
  <c r="C149" i="64"/>
  <c r="B149" i="64"/>
  <c r="U148" i="64"/>
  <c r="T148" i="64"/>
  <c r="H148" i="64"/>
  <c r="J148" i="64" s="1"/>
  <c r="E148" i="64"/>
  <c r="C148" i="64"/>
  <c r="B148" i="64"/>
  <c r="D146" i="64"/>
  <c r="H144" i="64"/>
  <c r="E144" i="64"/>
  <c r="C144" i="64"/>
  <c r="B144" i="64"/>
  <c r="H143" i="64"/>
  <c r="E143" i="64"/>
  <c r="C143" i="64"/>
  <c r="B143" i="64"/>
  <c r="H142" i="64"/>
  <c r="E142" i="64"/>
  <c r="C142" i="64"/>
  <c r="B142" i="64"/>
  <c r="H141" i="64"/>
  <c r="E141" i="64"/>
  <c r="C141" i="64"/>
  <c r="B141" i="64"/>
  <c r="H140" i="64"/>
  <c r="E140" i="64"/>
  <c r="C140" i="64"/>
  <c r="B140" i="64"/>
  <c r="H139" i="64"/>
  <c r="E139" i="64"/>
  <c r="C139" i="64"/>
  <c r="B139" i="64"/>
  <c r="H138" i="64"/>
  <c r="E138" i="64"/>
  <c r="C138" i="64"/>
  <c r="B138" i="64"/>
  <c r="H137" i="64"/>
  <c r="E137" i="64"/>
  <c r="C137" i="64"/>
  <c r="B137" i="64"/>
  <c r="H136" i="64"/>
  <c r="E136" i="64"/>
  <c r="C136" i="64"/>
  <c r="B136" i="64"/>
  <c r="H135" i="64"/>
  <c r="E135" i="64"/>
  <c r="C135" i="64"/>
  <c r="B135" i="64"/>
  <c r="U134" i="64"/>
  <c r="T134" i="64"/>
  <c r="H134" i="64"/>
  <c r="W134" i="64" s="1"/>
  <c r="E134" i="64"/>
  <c r="C134" i="64"/>
  <c r="B134" i="64"/>
  <c r="U133" i="64"/>
  <c r="T133" i="64"/>
  <c r="H133" i="64"/>
  <c r="J133" i="64" s="1"/>
  <c r="E133" i="64"/>
  <c r="C133" i="64"/>
  <c r="B133" i="64"/>
  <c r="D131" i="64"/>
  <c r="H129" i="64"/>
  <c r="Q129" i="64" s="1"/>
  <c r="E129" i="64"/>
  <c r="C129" i="64"/>
  <c r="B129" i="64"/>
  <c r="H128" i="64"/>
  <c r="Q128" i="64" s="1"/>
  <c r="E128" i="64"/>
  <c r="C128" i="64"/>
  <c r="B128" i="64"/>
  <c r="H127" i="64"/>
  <c r="Q127" i="64" s="1"/>
  <c r="E127" i="64"/>
  <c r="C127" i="64"/>
  <c r="B127" i="64"/>
  <c r="H126" i="64"/>
  <c r="Q126" i="64" s="1"/>
  <c r="E126" i="64"/>
  <c r="C126" i="64"/>
  <c r="B126" i="64"/>
  <c r="H125" i="64"/>
  <c r="Q125" i="64" s="1"/>
  <c r="E125" i="64"/>
  <c r="C125" i="64"/>
  <c r="B125" i="64"/>
  <c r="H124" i="64"/>
  <c r="Q124" i="64" s="1"/>
  <c r="E124" i="64"/>
  <c r="C124" i="64"/>
  <c r="B124" i="64"/>
  <c r="H123" i="64"/>
  <c r="Q123" i="64" s="1"/>
  <c r="E123" i="64"/>
  <c r="C123" i="64"/>
  <c r="B123" i="64"/>
  <c r="H122" i="64"/>
  <c r="Q122" i="64" s="1"/>
  <c r="E122" i="64"/>
  <c r="C122" i="64"/>
  <c r="B122" i="64"/>
  <c r="H121" i="64"/>
  <c r="Q121" i="64" s="1"/>
  <c r="E121" i="64"/>
  <c r="C121" i="64"/>
  <c r="B121" i="64"/>
  <c r="H120" i="64"/>
  <c r="Q120" i="64" s="1"/>
  <c r="E120" i="64"/>
  <c r="C120" i="64"/>
  <c r="B120" i="64"/>
  <c r="U119" i="64"/>
  <c r="T119" i="64"/>
  <c r="H119" i="64"/>
  <c r="O119" i="64" s="1"/>
  <c r="E119" i="64"/>
  <c r="C119" i="64"/>
  <c r="B119" i="64"/>
  <c r="U118" i="64"/>
  <c r="T118" i="64"/>
  <c r="H118" i="64"/>
  <c r="V118" i="64" s="1"/>
  <c r="E118" i="64"/>
  <c r="C118" i="64"/>
  <c r="B118" i="64"/>
  <c r="D116" i="64"/>
  <c r="H114" i="64"/>
  <c r="E114" i="64"/>
  <c r="C114" i="64"/>
  <c r="B114" i="64"/>
  <c r="H113" i="64"/>
  <c r="E113" i="64"/>
  <c r="C113" i="64"/>
  <c r="B113" i="64"/>
  <c r="H112" i="64"/>
  <c r="E112" i="64"/>
  <c r="C112" i="64"/>
  <c r="B112" i="64"/>
  <c r="H111" i="64"/>
  <c r="E111" i="64"/>
  <c r="C111" i="64"/>
  <c r="B111" i="64"/>
  <c r="H110" i="64"/>
  <c r="E110" i="64"/>
  <c r="C110" i="64"/>
  <c r="B110" i="64"/>
  <c r="H109" i="64"/>
  <c r="E109" i="64"/>
  <c r="C109" i="64"/>
  <c r="B109" i="64"/>
  <c r="H108" i="64"/>
  <c r="E108" i="64"/>
  <c r="C108" i="64"/>
  <c r="B108" i="64"/>
  <c r="H107" i="64"/>
  <c r="E107" i="64"/>
  <c r="C107" i="64"/>
  <c r="B107" i="64"/>
  <c r="H106" i="64"/>
  <c r="E106" i="64"/>
  <c r="C106" i="64"/>
  <c r="B106" i="64"/>
  <c r="H105" i="64"/>
  <c r="O105" i="64" s="1"/>
  <c r="E105" i="64"/>
  <c r="C105" i="64"/>
  <c r="B105" i="64"/>
  <c r="U104" i="64"/>
  <c r="T104" i="64"/>
  <c r="H104" i="64"/>
  <c r="M104" i="64" s="1"/>
  <c r="E104" i="64"/>
  <c r="C104" i="64"/>
  <c r="B104" i="64"/>
  <c r="U103" i="64"/>
  <c r="T103" i="64"/>
  <c r="H103" i="64"/>
  <c r="E103" i="64"/>
  <c r="C103" i="64"/>
  <c r="B103" i="64"/>
  <c r="D101" i="64"/>
  <c r="H99" i="64"/>
  <c r="E99" i="64"/>
  <c r="C99" i="64"/>
  <c r="B99" i="64"/>
  <c r="H98" i="64"/>
  <c r="E98" i="64"/>
  <c r="C98" i="64"/>
  <c r="B98" i="64"/>
  <c r="H97" i="64"/>
  <c r="E97" i="64"/>
  <c r="C97" i="64"/>
  <c r="B97" i="64"/>
  <c r="H96" i="64"/>
  <c r="E96" i="64"/>
  <c r="C96" i="64"/>
  <c r="B96" i="64"/>
  <c r="H95" i="64"/>
  <c r="E95" i="64"/>
  <c r="C95" i="64"/>
  <c r="B95" i="64"/>
  <c r="H94" i="64"/>
  <c r="E94" i="64"/>
  <c r="C94" i="64"/>
  <c r="B94" i="64"/>
  <c r="H93" i="64"/>
  <c r="E93" i="64"/>
  <c r="C93" i="64"/>
  <c r="B93" i="64"/>
  <c r="H92" i="64"/>
  <c r="E92" i="64"/>
  <c r="C92" i="64"/>
  <c r="B92" i="64"/>
  <c r="H91" i="64"/>
  <c r="Q91" i="64" s="1"/>
  <c r="E91" i="64"/>
  <c r="C91" i="64"/>
  <c r="B91" i="64"/>
  <c r="H90" i="64"/>
  <c r="X90" i="64" s="1"/>
  <c r="E90" i="64"/>
  <c r="C90" i="64"/>
  <c r="B90" i="64"/>
  <c r="U89" i="64"/>
  <c r="T89" i="64"/>
  <c r="H89" i="64"/>
  <c r="M89" i="64" s="1"/>
  <c r="E89" i="64"/>
  <c r="C89" i="64"/>
  <c r="B89" i="64"/>
  <c r="U88" i="64"/>
  <c r="T88" i="64"/>
  <c r="H88" i="64"/>
  <c r="V88" i="64" s="1"/>
  <c r="E88" i="64"/>
  <c r="C88" i="64"/>
  <c r="B88" i="64"/>
  <c r="D86" i="64"/>
  <c r="H84" i="64"/>
  <c r="E84" i="64"/>
  <c r="C84" i="64"/>
  <c r="B84" i="64"/>
  <c r="H83" i="64"/>
  <c r="E83" i="64"/>
  <c r="C83" i="64"/>
  <c r="B83" i="64"/>
  <c r="H82" i="64"/>
  <c r="E82" i="64"/>
  <c r="C82" i="64"/>
  <c r="B82" i="64"/>
  <c r="H81" i="64"/>
  <c r="E81" i="64"/>
  <c r="C81" i="64"/>
  <c r="B81" i="64"/>
  <c r="H80" i="64"/>
  <c r="E80" i="64"/>
  <c r="C80" i="64"/>
  <c r="B80" i="64"/>
  <c r="H79" i="64"/>
  <c r="E79" i="64"/>
  <c r="C79" i="64"/>
  <c r="B79" i="64"/>
  <c r="H78" i="64"/>
  <c r="E78" i="64"/>
  <c r="C78" i="64"/>
  <c r="B78" i="64"/>
  <c r="H77" i="64"/>
  <c r="E77" i="64"/>
  <c r="C77" i="64"/>
  <c r="B77" i="64"/>
  <c r="H76" i="64"/>
  <c r="E76" i="64"/>
  <c r="C76" i="64"/>
  <c r="B76" i="64"/>
  <c r="H75" i="64"/>
  <c r="W75" i="64" s="1"/>
  <c r="E75" i="64"/>
  <c r="C75" i="64"/>
  <c r="B75" i="64"/>
  <c r="U74" i="64"/>
  <c r="T74" i="64"/>
  <c r="H74" i="64"/>
  <c r="K74" i="64" s="1"/>
  <c r="E74" i="64"/>
  <c r="C74" i="64"/>
  <c r="B74" i="64"/>
  <c r="U73" i="64"/>
  <c r="T73" i="64"/>
  <c r="H73" i="64"/>
  <c r="V73" i="64" s="1"/>
  <c r="E73" i="64"/>
  <c r="C73" i="64"/>
  <c r="B73" i="64"/>
  <c r="D71" i="64"/>
  <c r="H69" i="64"/>
  <c r="E69" i="64"/>
  <c r="C69" i="64"/>
  <c r="B69" i="64"/>
  <c r="H68" i="64"/>
  <c r="E68" i="64"/>
  <c r="C68" i="64"/>
  <c r="B68" i="64"/>
  <c r="H67" i="64"/>
  <c r="S67" i="64" s="1"/>
  <c r="E67" i="64"/>
  <c r="C67" i="64"/>
  <c r="B67" i="64"/>
  <c r="H66" i="64"/>
  <c r="E66" i="64"/>
  <c r="C66" i="64"/>
  <c r="B66" i="64"/>
  <c r="H65" i="64"/>
  <c r="E65" i="64"/>
  <c r="C65" i="64"/>
  <c r="B65" i="64"/>
  <c r="H64" i="64"/>
  <c r="E64" i="64"/>
  <c r="C64" i="64"/>
  <c r="B64" i="64"/>
  <c r="H63" i="64"/>
  <c r="S63" i="64" s="1"/>
  <c r="E63" i="64"/>
  <c r="C63" i="64"/>
  <c r="B63" i="64"/>
  <c r="H62" i="64"/>
  <c r="E62" i="64"/>
  <c r="C62" i="64"/>
  <c r="B62" i="64"/>
  <c r="H61" i="64"/>
  <c r="E61" i="64"/>
  <c r="C61" i="64"/>
  <c r="B61" i="64"/>
  <c r="H60" i="64"/>
  <c r="M60" i="64" s="1"/>
  <c r="E60" i="64"/>
  <c r="C60" i="64"/>
  <c r="B60" i="64"/>
  <c r="U59" i="64"/>
  <c r="T59" i="64"/>
  <c r="H59" i="64"/>
  <c r="O59" i="64" s="1"/>
  <c r="E59" i="64"/>
  <c r="C59" i="64"/>
  <c r="B59" i="64"/>
  <c r="U58" i="64"/>
  <c r="T58" i="64"/>
  <c r="H58" i="64"/>
  <c r="R58" i="64" s="1"/>
  <c r="E58" i="64"/>
  <c r="C58" i="64"/>
  <c r="B58" i="64"/>
  <c r="D56" i="64"/>
  <c r="H54" i="64"/>
  <c r="E54" i="64"/>
  <c r="C54" i="64"/>
  <c r="B54" i="64"/>
  <c r="H53" i="64"/>
  <c r="E53" i="64"/>
  <c r="C53" i="64"/>
  <c r="B53" i="64"/>
  <c r="H52" i="64"/>
  <c r="E52" i="64"/>
  <c r="C52" i="64"/>
  <c r="B52" i="64"/>
  <c r="H51" i="64"/>
  <c r="E51" i="64"/>
  <c r="C51" i="64"/>
  <c r="B51" i="64"/>
  <c r="H50" i="64"/>
  <c r="E50" i="64"/>
  <c r="C50" i="64"/>
  <c r="B50" i="64"/>
  <c r="H49" i="64"/>
  <c r="E49" i="64"/>
  <c r="C49" i="64"/>
  <c r="B49" i="64"/>
  <c r="H48" i="64"/>
  <c r="E48" i="64"/>
  <c r="C48" i="64"/>
  <c r="B48" i="64"/>
  <c r="H47" i="64"/>
  <c r="E47" i="64"/>
  <c r="C47" i="64"/>
  <c r="B47" i="64"/>
  <c r="H46" i="64"/>
  <c r="E46" i="64"/>
  <c r="C46" i="64"/>
  <c r="B46" i="64"/>
  <c r="H45" i="64"/>
  <c r="E45" i="64"/>
  <c r="C45" i="64"/>
  <c r="B45" i="64"/>
  <c r="U44" i="64"/>
  <c r="T44" i="64"/>
  <c r="H44" i="64"/>
  <c r="W44" i="64" s="1"/>
  <c r="E44" i="64"/>
  <c r="C44" i="64"/>
  <c r="B44" i="64"/>
  <c r="U43" i="64"/>
  <c r="T43" i="64"/>
  <c r="H43" i="64"/>
  <c r="R43" i="64" s="1"/>
  <c r="E43" i="64"/>
  <c r="C43" i="64"/>
  <c r="B43" i="64"/>
  <c r="D41" i="64"/>
  <c r="H39" i="64"/>
  <c r="Q39" i="64" s="1"/>
  <c r="F39" i="64"/>
  <c r="F54" i="64" s="1"/>
  <c r="F69" i="64" s="1"/>
  <c r="F84" i="64" s="1"/>
  <c r="F99" i="64" s="1"/>
  <c r="F114" i="64" s="1"/>
  <c r="F129" i="64" s="1"/>
  <c r="F144" i="64" s="1"/>
  <c r="E39" i="64"/>
  <c r="C39" i="64"/>
  <c r="B39" i="64"/>
  <c r="H38" i="64"/>
  <c r="Q38" i="64" s="1"/>
  <c r="F38" i="64"/>
  <c r="F53" i="64" s="1"/>
  <c r="F68" i="64" s="1"/>
  <c r="F83" i="64" s="1"/>
  <c r="F98" i="64" s="1"/>
  <c r="F113" i="64" s="1"/>
  <c r="F128" i="64" s="1"/>
  <c r="F143" i="64" s="1"/>
  <c r="E38" i="64"/>
  <c r="C38" i="64"/>
  <c r="B38" i="64"/>
  <c r="H37" i="64"/>
  <c r="Q37" i="64" s="1"/>
  <c r="F37" i="64"/>
  <c r="F52" i="64" s="1"/>
  <c r="F67" i="64" s="1"/>
  <c r="F82" i="64" s="1"/>
  <c r="F97" i="64" s="1"/>
  <c r="F112" i="64" s="1"/>
  <c r="F127" i="64" s="1"/>
  <c r="F142" i="64" s="1"/>
  <c r="E37" i="64"/>
  <c r="C37" i="64"/>
  <c r="B37" i="64"/>
  <c r="H36" i="64"/>
  <c r="Q36" i="64" s="1"/>
  <c r="F36" i="64"/>
  <c r="F51" i="64" s="1"/>
  <c r="F66" i="64" s="1"/>
  <c r="F81" i="64" s="1"/>
  <c r="F96" i="64" s="1"/>
  <c r="F111" i="64" s="1"/>
  <c r="F126" i="64" s="1"/>
  <c r="F141" i="64" s="1"/>
  <c r="E36" i="64"/>
  <c r="C36" i="64"/>
  <c r="B36" i="64"/>
  <c r="H35" i="64"/>
  <c r="Q35" i="64" s="1"/>
  <c r="F35" i="64"/>
  <c r="F50" i="64" s="1"/>
  <c r="F65" i="64" s="1"/>
  <c r="F80" i="64" s="1"/>
  <c r="F95" i="64" s="1"/>
  <c r="F110" i="64" s="1"/>
  <c r="F125" i="64" s="1"/>
  <c r="F140" i="64" s="1"/>
  <c r="E35" i="64"/>
  <c r="C35" i="64"/>
  <c r="B35" i="64"/>
  <c r="H34" i="64"/>
  <c r="Q34" i="64" s="1"/>
  <c r="F34" i="64"/>
  <c r="F49" i="64" s="1"/>
  <c r="F64" i="64" s="1"/>
  <c r="F79" i="64" s="1"/>
  <c r="F94" i="64" s="1"/>
  <c r="F109" i="64" s="1"/>
  <c r="F124" i="64" s="1"/>
  <c r="F139" i="64" s="1"/>
  <c r="E34" i="64"/>
  <c r="C34" i="64"/>
  <c r="B34" i="64"/>
  <c r="H33" i="64"/>
  <c r="Q33" i="64" s="1"/>
  <c r="F33" i="64"/>
  <c r="F48" i="64" s="1"/>
  <c r="F63" i="64" s="1"/>
  <c r="F78" i="64" s="1"/>
  <c r="F93" i="64" s="1"/>
  <c r="F108" i="64" s="1"/>
  <c r="F123" i="64" s="1"/>
  <c r="F138" i="64" s="1"/>
  <c r="E33" i="64"/>
  <c r="C33" i="64"/>
  <c r="B33" i="64"/>
  <c r="H32" i="64"/>
  <c r="Q32" i="64" s="1"/>
  <c r="F32" i="64"/>
  <c r="F47" i="64" s="1"/>
  <c r="F62" i="64" s="1"/>
  <c r="F77" i="64" s="1"/>
  <c r="F92" i="64" s="1"/>
  <c r="F107" i="64" s="1"/>
  <c r="F122" i="64" s="1"/>
  <c r="F137" i="64" s="1"/>
  <c r="E32" i="64"/>
  <c r="C32" i="64"/>
  <c r="B32" i="64"/>
  <c r="H31" i="64"/>
  <c r="Q31" i="64" s="1"/>
  <c r="F31" i="64"/>
  <c r="F46" i="64" s="1"/>
  <c r="F61" i="64" s="1"/>
  <c r="F76" i="64" s="1"/>
  <c r="F91" i="64" s="1"/>
  <c r="F106" i="64" s="1"/>
  <c r="F121" i="64" s="1"/>
  <c r="F136" i="64" s="1"/>
  <c r="F381" i="64" s="1"/>
  <c r="F398" i="64" s="1"/>
  <c r="F415" i="64" s="1"/>
  <c r="F432" i="64" s="1"/>
  <c r="F449" i="64" s="1"/>
  <c r="F466" i="64" s="1"/>
  <c r="F483" i="64" s="1"/>
  <c r="E31" i="64"/>
  <c r="C31" i="64"/>
  <c r="B31" i="64"/>
  <c r="H30" i="64"/>
  <c r="Q30" i="64" s="1"/>
  <c r="F30" i="64"/>
  <c r="F45" i="64" s="1"/>
  <c r="F60" i="64" s="1"/>
  <c r="F75" i="64" s="1"/>
  <c r="F90" i="64" s="1"/>
  <c r="F105" i="64" s="1"/>
  <c r="F120" i="64" s="1"/>
  <c r="F135" i="64" s="1"/>
  <c r="E30" i="64"/>
  <c r="C30" i="64"/>
  <c r="B30" i="64"/>
  <c r="U29" i="64"/>
  <c r="T29" i="64"/>
  <c r="H29" i="64"/>
  <c r="G29" i="64" s="1"/>
  <c r="F29" i="64"/>
  <c r="F44" i="64" s="1"/>
  <c r="F59" i="64" s="1"/>
  <c r="F74" i="64" s="1"/>
  <c r="F89" i="64" s="1"/>
  <c r="F104" i="64" s="1"/>
  <c r="F119" i="64" s="1"/>
  <c r="F134" i="64" s="1"/>
  <c r="E29" i="64"/>
  <c r="C29" i="64"/>
  <c r="B29" i="64"/>
  <c r="U28" i="64"/>
  <c r="T28" i="64"/>
  <c r="H28" i="64"/>
  <c r="O28" i="64" s="1"/>
  <c r="F28" i="64"/>
  <c r="F43" i="64" s="1"/>
  <c r="F58" i="64" s="1"/>
  <c r="F73" i="64" s="1"/>
  <c r="F88" i="64" s="1"/>
  <c r="F103" i="64" s="1"/>
  <c r="F118" i="64" s="1"/>
  <c r="F133" i="64" s="1"/>
  <c r="E28" i="64"/>
  <c r="C28" i="64"/>
  <c r="B28" i="64"/>
  <c r="D26" i="64"/>
  <c r="H24" i="64"/>
  <c r="E24" i="64"/>
  <c r="C24" i="64"/>
  <c r="B24" i="64"/>
  <c r="H23" i="64"/>
  <c r="E23" i="64"/>
  <c r="C23" i="64"/>
  <c r="B23" i="64"/>
  <c r="H22" i="64"/>
  <c r="E22" i="64"/>
  <c r="C22" i="64"/>
  <c r="B22" i="64"/>
  <c r="H21" i="64"/>
  <c r="R21" i="64" s="1"/>
  <c r="E21" i="64"/>
  <c r="C21" i="64"/>
  <c r="B21" i="64"/>
  <c r="H20" i="64"/>
  <c r="E20" i="64"/>
  <c r="C20" i="64"/>
  <c r="B20" i="64"/>
  <c r="H19" i="64"/>
  <c r="E19" i="64"/>
  <c r="C19" i="64"/>
  <c r="B19" i="64"/>
  <c r="H18" i="64"/>
  <c r="M18" i="64" s="1"/>
  <c r="E18" i="64"/>
  <c r="C18" i="64"/>
  <c r="B18" i="64"/>
  <c r="H17" i="64"/>
  <c r="E17" i="64"/>
  <c r="C17" i="64"/>
  <c r="B17" i="64"/>
  <c r="H16" i="64"/>
  <c r="K16" i="64" s="1"/>
  <c r="E16" i="64"/>
  <c r="C16" i="64"/>
  <c r="B16" i="64"/>
  <c r="H15" i="64"/>
  <c r="E15" i="64"/>
  <c r="C15" i="64"/>
  <c r="B15" i="64"/>
  <c r="U14" i="64"/>
  <c r="T14" i="64"/>
  <c r="H14" i="64"/>
  <c r="E14" i="64"/>
  <c r="C14" i="64"/>
  <c r="B14" i="64"/>
  <c r="U13" i="64"/>
  <c r="T13" i="64"/>
  <c r="H13" i="64"/>
  <c r="E13" i="64"/>
  <c r="C13" i="64"/>
  <c r="B13" i="64"/>
  <c r="D11" i="64"/>
  <c r="X77" i="48"/>
  <c r="W77" i="48"/>
  <c r="V77" i="48"/>
  <c r="U77" i="48"/>
  <c r="T77" i="48"/>
  <c r="S77" i="48"/>
  <c r="Q77" i="48"/>
  <c r="O77" i="48"/>
  <c r="M77" i="48"/>
  <c r="J77" i="48"/>
  <c r="H77" i="48"/>
  <c r="F77" i="48"/>
  <c r="E77" i="48"/>
  <c r="C77" i="48"/>
  <c r="B77" i="48"/>
  <c r="X76" i="48"/>
  <c r="W76" i="48"/>
  <c r="V76" i="48"/>
  <c r="U76" i="48"/>
  <c r="T76" i="48"/>
  <c r="S76" i="48"/>
  <c r="Q76" i="48"/>
  <c r="O76" i="48"/>
  <c r="M76" i="48"/>
  <c r="J76" i="48"/>
  <c r="H76" i="48"/>
  <c r="F76" i="48"/>
  <c r="E76" i="48"/>
  <c r="C76" i="48"/>
  <c r="B76" i="48"/>
  <c r="X75" i="48"/>
  <c r="W75" i="48"/>
  <c r="V75" i="48"/>
  <c r="U75" i="48"/>
  <c r="T75" i="48"/>
  <c r="S75" i="48"/>
  <c r="Q75" i="48"/>
  <c r="O75" i="48"/>
  <c r="M75" i="48"/>
  <c r="J75" i="48"/>
  <c r="H75" i="48"/>
  <c r="F75" i="48"/>
  <c r="E75" i="48"/>
  <c r="C75" i="48"/>
  <c r="B75" i="48"/>
  <c r="X74" i="48"/>
  <c r="W74" i="48"/>
  <c r="V74" i="48"/>
  <c r="U74" i="48"/>
  <c r="T74" i="48"/>
  <c r="S74" i="48"/>
  <c r="Q74" i="48"/>
  <c r="O74" i="48"/>
  <c r="M74" i="48"/>
  <c r="J74" i="48"/>
  <c r="H74" i="48"/>
  <c r="F74" i="48"/>
  <c r="E74" i="48"/>
  <c r="C74" i="48"/>
  <c r="B74" i="48"/>
  <c r="X73" i="48"/>
  <c r="W73" i="48"/>
  <c r="V73" i="48"/>
  <c r="U73" i="48"/>
  <c r="T73" i="48"/>
  <c r="S73" i="48"/>
  <c r="Q73" i="48"/>
  <c r="O73" i="48"/>
  <c r="M73" i="48"/>
  <c r="J73" i="48"/>
  <c r="H73" i="48"/>
  <c r="F73" i="48"/>
  <c r="E73" i="48"/>
  <c r="C73" i="48"/>
  <c r="B73" i="48"/>
  <c r="X72" i="48"/>
  <c r="W72" i="48"/>
  <c r="V72" i="48"/>
  <c r="U72" i="48"/>
  <c r="T72" i="48"/>
  <c r="S72" i="48"/>
  <c r="Q72" i="48"/>
  <c r="O72" i="48"/>
  <c r="M72" i="48"/>
  <c r="J72" i="48"/>
  <c r="H72" i="48"/>
  <c r="F72" i="48"/>
  <c r="E72" i="48"/>
  <c r="C72" i="48"/>
  <c r="B72" i="48"/>
  <c r="X71" i="48"/>
  <c r="W71" i="48"/>
  <c r="V71" i="48"/>
  <c r="U71" i="48"/>
  <c r="T71" i="48"/>
  <c r="S71" i="48"/>
  <c r="Q71" i="48"/>
  <c r="O71" i="48"/>
  <c r="M71" i="48"/>
  <c r="J71" i="48"/>
  <c r="H71" i="48"/>
  <c r="F71" i="48"/>
  <c r="E71" i="48"/>
  <c r="C71" i="48"/>
  <c r="B71" i="48"/>
  <c r="X70" i="48"/>
  <c r="W70" i="48"/>
  <c r="V70" i="48"/>
  <c r="U70" i="48"/>
  <c r="T70" i="48"/>
  <c r="S70" i="48"/>
  <c r="Q70" i="48"/>
  <c r="O70" i="48"/>
  <c r="M70" i="48"/>
  <c r="J70" i="48"/>
  <c r="H70" i="48"/>
  <c r="F70" i="48"/>
  <c r="E70" i="48"/>
  <c r="C70" i="48"/>
  <c r="B70" i="48"/>
  <c r="X69" i="48"/>
  <c r="W69" i="48"/>
  <c r="V69" i="48"/>
  <c r="U69" i="48"/>
  <c r="T69" i="48"/>
  <c r="S69" i="48"/>
  <c r="Q69" i="48"/>
  <c r="O69" i="48"/>
  <c r="M69" i="48"/>
  <c r="J69" i="48"/>
  <c r="H69" i="48"/>
  <c r="F69" i="48"/>
  <c r="E69" i="48"/>
  <c r="C69" i="48"/>
  <c r="B69" i="48"/>
  <c r="X68" i="48"/>
  <c r="W68" i="48"/>
  <c r="V68" i="48"/>
  <c r="U68" i="48"/>
  <c r="T68" i="48"/>
  <c r="S68" i="48"/>
  <c r="Q68" i="48"/>
  <c r="O68" i="48"/>
  <c r="M68" i="48"/>
  <c r="J68" i="48"/>
  <c r="H68" i="48"/>
  <c r="F68" i="48"/>
  <c r="E68" i="48"/>
  <c r="C68" i="48"/>
  <c r="B68" i="48"/>
  <c r="X67" i="48"/>
  <c r="W67" i="48"/>
  <c r="V67" i="48"/>
  <c r="U67" i="48"/>
  <c r="T67" i="48"/>
  <c r="S67" i="48"/>
  <c r="Q67" i="48"/>
  <c r="O67" i="48"/>
  <c r="M67" i="48"/>
  <c r="J67" i="48"/>
  <c r="H67" i="48"/>
  <c r="F67" i="48"/>
  <c r="E67" i="48"/>
  <c r="C67" i="48"/>
  <c r="B67" i="48"/>
  <c r="X66" i="48"/>
  <c r="W66" i="48"/>
  <c r="V66" i="48"/>
  <c r="U66" i="48"/>
  <c r="T66" i="48"/>
  <c r="S66" i="48"/>
  <c r="Q66" i="48"/>
  <c r="O66" i="48"/>
  <c r="M66" i="48"/>
  <c r="J66" i="48"/>
  <c r="H66" i="48"/>
  <c r="F66" i="48"/>
  <c r="E66" i="48"/>
  <c r="C66" i="48"/>
  <c r="B66" i="48"/>
  <c r="X65" i="48"/>
  <c r="W65" i="48"/>
  <c r="V65" i="48"/>
  <c r="U65" i="48"/>
  <c r="T65" i="48"/>
  <c r="S65" i="48"/>
  <c r="Q65" i="48"/>
  <c r="O65" i="48"/>
  <c r="M65" i="48"/>
  <c r="J65" i="48"/>
  <c r="H65" i="48"/>
  <c r="F65" i="48"/>
  <c r="E65" i="48"/>
  <c r="C65" i="48"/>
  <c r="B65" i="48"/>
  <c r="X64" i="48"/>
  <c r="W64" i="48"/>
  <c r="V64" i="48"/>
  <c r="U64" i="48"/>
  <c r="T64" i="48"/>
  <c r="S64" i="48"/>
  <c r="Q64" i="48"/>
  <c r="O64" i="48"/>
  <c r="M64" i="48"/>
  <c r="J64" i="48"/>
  <c r="H64" i="48"/>
  <c r="F64" i="48"/>
  <c r="E64" i="48"/>
  <c r="C64" i="48"/>
  <c r="B64" i="48"/>
  <c r="X63" i="48"/>
  <c r="W63" i="48"/>
  <c r="V63" i="48"/>
  <c r="U63" i="48"/>
  <c r="T63" i="48"/>
  <c r="S63" i="48"/>
  <c r="Q63" i="48"/>
  <c r="O63" i="48"/>
  <c r="M63" i="48"/>
  <c r="J63" i="48"/>
  <c r="H63" i="48"/>
  <c r="F63" i="48"/>
  <c r="E63" i="48"/>
  <c r="C63" i="48"/>
  <c r="B63" i="48"/>
  <c r="X61" i="48"/>
  <c r="W61" i="48"/>
  <c r="V61" i="48"/>
  <c r="U61" i="48"/>
  <c r="T61" i="48"/>
  <c r="S61" i="48"/>
  <c r="Q61" i="48"/>
  <c r="O61" i="48"/>
  <c r="P43" i="48" s="1"/>
  <c r="M61" i="48"/>
  <c r="N43" i="48" s="1"/>
  <c r="J61" i="48"/>
  <c r="H61" i="48"/>
  <c r="I43" i="48" s="1"/>
  <c r="F61" i="48"/>
  <c r="E61" i="48"/>
  <c r="C61" i="48"/>
  <c r="B61" i="48"/>
  <c r="X60" i="48"/>
  <c r="W60" i="48"/>
  <c r="V60" i="48"/>
  <c r="U60" i="48"/>
  <c r="T60" i="48"/>
  <c r="S60" i="48"/>
  <c r="Q60" i="48"/>
  <c r="O60" i="48"/>
  <c r="M60" i="48"/>
  <c r="J60" i="48"/>
  <c r="H60" i="48"/>
  <c r="F60" i="48"/>
  <c r="E60" i="48"/>
  <c r="C60" i="48"/>
  <c r="B60" i="48"/>
  <c r="X59" i="48"/>
  <c r="W59" i="48"/>
  <c r="V59" i="48"/>
  <c r="U59" i="48"/>
  <c r="T59" i="48"/>
  <c r="S59" i="48"/>
  <c r="Q59" i="48"/>
  <c r="O59" i="48"/>
  <c r="M59" i="48"/>
  <c r="J59" i="48"/>
  <c r="H59" i="48"/>
  <c r="F59" i="48"/>
  <c r="K59" i="48" s="1"/>
  <c r="E59" i="48"/>
  <c r="C59" i="48"/>
  <c r="B59" i="48"/>
  <c r="X58" i="48"/>
  <c r="W58" i="48"/>
  <c r="V58" i="48"/>
  <c r="U58" i="48"/>
  <c r="T58" i="48"/>
  <c r="S58" i="48"/>
  <c r="Q58" i="48"/>
  <c r="O58" i="48"/>
  <c r="M58" i="48"/>
  <c r="J58" i="48"/>
  <c r="H58" i="48"/>
  <c r="F58" i="48"/>
  <c r="L58" i="48" s="1"/>
  <c r="E58" i="48"/>
  <c r="C58" i="48"/>
  <c r="B58" i="48"/>
  <c r="X57" i="48"/>
  <c r="W57" i="48"/>
  <c r="V57" i="48"/>
  <c r="U57" i="48"/>
  <c r="T57" i="48"/>
  <c r="S57" i="48"/>
  <c r="Q57" i="48"/>
  <c r="O57" i="48"/>
  <c r="M57" i="48"/>
  <c r="J57" i="48"/>
  <c r="H57" i="48"/>
  <c r="F57" i="48"/>
  <c r="E57" i="48"/>
  <c r="C57" i="48"/>
  <c r="B57" i="48"/>
  <c r="X56" i="48"/>
  <c r="W56" i="48"/>
  <c r="V56" i="48"/>
  <c r="U56" i="48"/>
  <c r="T56" i="48"/>
  <c r="S56" i="48"/>
  <c r="Q56" i="48"/>
  <c r="O56" i="48"/>
  <c r="M56" i="48"/>
  <c r="J56" i="48"/>
  <c r="H56" i="48"/>
  <c r="F56" i="48"/>
  <c r="E56" i="48"/>
  <c r="C56" i="48"/>
  <c r="B56" i="48"/>
  <c r="X55" i="48"/>
  <c r="W55" i="48"/>
  <c r="V55" i="48"/>
  <c r="U55" i="48"/>
  <c r="T55" i="48"/>
  <c r="S55" i="48"/>
  <c r="Q55" i="48"/>
  <c r="O55" i="48"/>
  <c r="M55" i="48"/>
  <c r="J55" i="48"/>
  <c r="H55" i="48"/>
  <c r="F55" i="48"/>
  <c r="K55" i="48" s="1"/>
  <c r="E55" i="48"/>
  <c r="C55" i="48"/>
  <c r="B55" i="48"/>
  <c r="X54" i="48"/>
  <c r="W54" i="48"/>
  <c r="V54" i="48"/>
  <c r="U54" i="48"/>
  <c r="T54" i="48"/>
  <c r="S54" i="48"/>
  <c r="Q54" i="48"/>
  <c r="O54" i="48"/>
  <c r="M54" i="48"/>
  <c r="J54" i="48"/>
  <c r="H54" i="48"/>
  <c r="F54" i="48"/>
  <c r="L54" i="48" s="1"/>
  <c r="E54" i="48"/>
  <c r="C54" i="48"/>
  <c r="B54" i="48"/>
  <c r="X53" i="48"/>
  <c r="W53" i="48"/>
  <c r="V53" i="48"/>
  <c r="U53" i="48"/>
  <c r="T53" i="48"/>
  <c r="S53" i="48"/>
  <c r="Q53" i="48"/>
  <c r="O53" i="48"/>
  <c r="M53" i="48"/>
  <c r="J53" i="48"/>
  <c r="H53" i="48"/>
  <c r="F53" i="48"/>
  <c r="L53" i="48" s="1"/>
  <c r="E53" i="48"/>
  <c r="C53" i="48"/>
  <c r="B53" i="48"/>
  <c r="X52" i="48"/>
  <c r="W52" i="48"/>
  <c r="V52" i="48"/>
  <c r="U52" i="48"/>
  <c r="T52" i="48"/>
  <c r="S52" i="48"/>
  <c r="Q52" i="48"/>
  <c r="O52" i="48"/>
  <c r="M52" i="48"/>
  <c r="J52" i="48"/>
  <c r="H52" i="48"/>
  <c r="F52" i="48"/>
  <c r="E52" i="48"/>
  <c r="C52" i="48"/>
  <c r="B52" i="48"/>
  <c r="X51" i="48"/>
  <c r="W51" i="48"/>
  <c r="V51" i="48"/>
  <c r="U51" i="48"/>
  <c r="T51" i="48"/>
  <c r="S51" i="48"/>
  <c r="Q51" i="48"/>
  <c r="O51" i="48"/>
  <c r="M51" i="48"/>
  <c r="J51" i="48"/>
  <c r="H51" i="48"/>
  <c r="F51" i="48"/>
  <c r="K51" i="48" s="1"/>
  <c r="E51" i="48"/>
  <c r="C51" i="48"/>
  <c r="B51" i="48"/>
  <c r="X50" i="48"/>
  <c r="W50" i="48"/>
  <c r="V50" i="48"/>
  <c r="U50" i="48"/>
  <c r="T50" i="48"/>
  <c r="S50" i="48"/>
  <c r="Q50" i="48"/>
  <c r="O50" i="48"/>
  <c r="M50" i="48"/>
  <c r="J50" i="48"/>
  <c r="H50" i="48"/>
  <c r="F50" i="48"/>
  <c r="L50" i="48" s="1"/>
  <c r="E50" i="48"/>
  <c r="C50" i="48"/>
  <c r="B50" i="48"/>
  <c r="X49" i="48"/>
  <c r="W49" i="48"/>
  <c r="V49" i="48"/>
  <c r="U49" i="48"/>
  <c r="T49" i="48"/>
  <c r="S49" i="48"/>
  <c r="Q49" i="48"/>
  <c r="O49" i="48"/>
  <c r="M49" i="48"/>
  <c r="J49" i="48"/>
  <c r="H49" i="48"/>
  <c r="F49" i="48"/>
  <c r="L49" i="48" s="1"/>
  <c r="E49" i="48"/>
  <c r="C49" i="48"/>
  <c r="B49" i="48"/>
  <c r="X48" i="48"/>
  <c r="W48" i="48"/>
  <c r="V48" i="48"/>
  <c r="U48" i="48"/>
  <c r="T48" i="48"/>
  <c r="S48" i="48"/>
  <c r="Q48" i="48"/>
  <c r="O48" i="48"/>
  <c r="M48" i="48"/>
  <c r="J48" i="48"/>
  <c r="H48" i="48"/>
  <c r="F48" i="48"/>
  <c r="E48" i="48"/>
  <c r="C48" i="48"/>
  <c r="B48" i="48"/>
  <c r="X47" i="48"/>
  <c r="W47" i="48"/>
  <c r="V47" i="48"/>
  <c r="U47" i="48"/>
  <c r="T47" i="48"/>
  <c r="S47" i="48"/>
  <c r="Q47" i="48"/>
  <c r="O47" i="48"/>
  <c r="M47" i="48"/>
  <c r="J47" i="48"/>
  <c r="H47" i="48"/>
  <c r="F47" i="48"/>
  <c r="E47" i="48"/>
  <c r="C47" i="48"/>
  <c r="B47" i="48"/>
  <c r="R25" i="48"/>
  <c r="D77" i="48"/>
  <c r="X42" i="48"/>
  <c r="W42" i="48"/>
  <c r="V42" i="48"/>
  <c r="U42" i="48"/>
  <c r="T42" i="48"/>
  <c r="S42" i="48"/>
  <c r="Q42" i="48"/>
  <c r="O42" i="48"/>
  <c r="P24" i="48" s="1"/>
  <c r="M42" i="48"/>
  <c r="N24" i="48" s="1"/>
  <c r="J42" i="48"/>
  <c r="H42" i="48"/>
  <c r="I24" i="48" s="1"/>
  <c r="F42" i="48"/>
  <c r="E42" i="48"/>
  <c r="C42" i="48"/>
  <c r="D42" i="48" s="1"/>
  <c r="B42" i="48"/>
  <c r="X41" i="48"/>
  <c r="W41" i="48"/>
  <c r="V41" i="48"/>
  <c r="U41" i="48"/>
  <c r="T41" i="48"/>
  <c r="S41" i="48"/>
  <c r="Q41" i="48"/>
  <c r="O41" i="48"/>
  <c r="P23" i="48" s="1"/>
  <c r="M41" i="48"/>
  <c r="N23" i="48" s="1"/>
  <c r="J41" i="48"/>
  <c r="H41" i="48"/>
  <c r="I23" i="48" s="1"/>
  <c r="F41" i="48"/>
  <c r="L41" i="48" s="1"/>
  <c r="E41" i="48"/>
  <c r="C41" i="48"/>
  <c r="D41" i="48" s="1"/>
  <c r="B41" i="48"/>
  <c r="X40" i="48"/>
  <c r="W40" i="48"/>
  <c r="V40" i="48"/>
  <c r="U40" i="48"/>
  <c r="T40" i="48"/>
  <c r="S40" i="48"/>
  <c r="Q40" i="48"/>
  <c r="O40" i="48"/>
  <c r="P22" i="48" s="1"/>
  <c r="M40" i="48"/>
  <c r="N22" i="48" s="1"/>
  <c r="J40" i="48"/>
  <c r="H40" i="48"/>
  <c r="I22" i="48" s="1"/>
  <c r="F40" i="48"/>
  <c r="K40" i="48" s="1"/>
  <c r="E40" i="48"/>
  <c r="C40" i="48"/>
  <c r="D40" i="48" s="1"/>
  <c r="B40" i="48"/>
  <c r="X39" i="48"/>
  <c r="W39" i="48"/>
  <c r="V39" i="48"/>
  <c r="U39" i="48"/>
  <c r="T39" i="48"/>
  <c r="S39" i="48"/>
  <c r="Q39" i="48"/>
  <c r="O39" i="48"/>
  <c r="P21" i="48" s="1"/>
  <c r="M39" i="48"/>
  <c r="N21" i="48" s="1"/>
  <c r="J39" i="48"/>
  <c r="H39" i="48"/>
  <c r="I21" i="48" s="1"/>
  <c r="F39" i="48"/>
  <c r="L39" i="48" s="1"/>
  <c r="E39" i="48"/>
  <c r="C39" i="48"/>
  <c r="D39" i="48" s="1"/>
  <c r="B39" i="48"/>
  <c r="X38" i="48"/>
  <c r="W38" i="48"/>
  <c r="V38" i="48"/>
  <c r="U38" i="48"/>
  <c r="T38" i="48"/>
  <c r="S38" i="48"/>
  <c r="Q38" i="48"/>
  <c r="O38" i="48"/>
  <c r="P20" i="48" s="1"/>
  <c r="M38" i="48"/>
  <c r="N20" i="48" s="1"/>
  <c r="J38" i="48"/>
  <c r="H38" i="48"/>
  <c r="I20" i="48" s="1"/>
  <c r="F38" i="48"/>
  <c r="E38" i="48"/>
  <c r="C38" i="48"/>
  <c r="D38" i="48" s="1"/>
  <c r="B38" i="48"/>
  <c r="X37" i="48"/>
  <c r="W37" i="48"/>
  <c r="V37" i="48"/>
  <c r="U37" i="48"/>
  <c r="T37" i="48"/>
  <c r="S37" i="48"/>
  <c r="Q37" i="48"/>
  <c r="O37" i="48"/>
  <c r="P19" i="48" s="1"/>
  <c r="M37" i="48"/>
  <c r="N19" i="48" s="1"/>
  <c r="J37" i="48"/>
  <c r="H37" i="48"/>
  <c r="I19" i="48" s="1"/>
  <c r="F37" i="48"/>
  <c r="E37" i="48"/>
  <c r="C37" i="48"/>
  <c r="D37" i="48" s="1"/>
  <c r="B37" i="48"/>
  <c r="X36" i="48"/>
  <c r="W36" i="48"/>
  <c r="V36" i="48"/>
  <c r="U36" i="48"/>
  <c r="T36" i="48"/>
  <c r="S36" i="48"/>
  <c r="Q36" i="48"/>
  <c r="O36" i="48"/>
  <c r="P18" i="48" s="1"/>
  <c r="M36" i="48"/>
  <c r="N18" i="48" s="1"/>
  <c r="J36" i="48"/>
  <c r="H36" i="48"/>
  <c r="I18" i="48" s="1"/>
  <c r="F36" i="48"/>
  <c r="L36" i="48" s="1"/>
  <c r="E36" i="48"/>
  <c r="C36" i="48"/>
  <c r="D36" i="48" s="1"/>
  <c r="B36" i="48"/>
  <c r="X35" i="48"/>
  <c r="W35" i="48"/>
  <c r="V35" i="48"/>
  <c r="U35" i="48"/>
  <c r="T35" i="48"/>
  <c r="S35" i="48"/>
  <c r="Q35" i="48"/>
  <c r="O35" i="48"/>
  <c r="P17" i="48" s="1"/>
  <c r="M35" i="48"/>
  <c r="N17" i="48" s="1"/>
  <c r="J35" i="48"/>
  <c r="H35" i="48"/>
  <c r="I17" i="48" s="1"/>
  <c r="F35" i="48"/>
  <c r="K35" i="48" s="1"/>
  <c r="E35" i="48"/>
  <c r="C35" i="48"/>
  <c r="D35" i="48" s="1"/>
  <c r="B35" i="48"/>
  <c r="X34" i="48"/>
  <c r="W34" i="48"/>
  <c r="V34" i="48"/>
  <c r="U34" i="48"/>
  <c r="T34" i="48"/>
  <c r="S34" i="48"/>
  <c r="Q34" i="48"/>
  <c r="O34" i="48"/>
  <c r="P16" i="48" s="1"/>
  <c r="M34" i="48"/>
  <c r="N16" i="48" s="1"/>
  <c r="J34" i="48"/>
  <c r="H34" i="48"/>
  <c r="I16" i="48" s="1"/>
  <c r="F34" i="48"/>
  <c r="L34" i="48" s="1"/>
  <c r="E34" i="48"/>
  <c r="C34" i="48"/>
  <c r="D34" i="48" s="1"/>
  <c r="B34" i="48"/>
  <c r="X33" i="48"/>
  <c r="W33" i="48"/>
  <c r="V33" i="48"/>
  <c r="U33" i="48"/>
  <c r="T33" i="48"/>
  <c r="S33" i="48"/>
  <c r="Q33" i="48"/>
  <c r="O33" i="48"/>
  <c r="P15" i="48" s="1"/>
  <c r="M33" i="48"/>
  <c r="N15" i="48" s="1"/>
  <c r="J33" i="48"/>
  <c r="H33" i="48"/>
  <c r="I15" i="48" s="1"/>
  <c r="F33" i="48"/>
  <c r="L33" i="48" s="1"/>
  <c r="E33" i="48"/>
  <c r="C33" i="48"/>
  <c r="D33" i="48" s="1"/>
  <c r="B33" i="48"/>
  <c r="X32" i="48"/>
  <c r="W32" i="48"/>
  <c r="V32" i="48"/>
  <c r="U32" i="48"/>
  <c r="T32" i="48"/>
  <c r="S32" i="48"/>
  <c r="Q32" i="48"/>
  <c r="O32" i="48"/>
  <c r="P14" i="48" s="1"/>
  <c r="M32" i="48"/>
  <c r="N14" i="48" s="1"/>
  <c r="J32" i="48"/>
  <c r="H32" i="48"/>
  <c r="I14" i="48" s="1"/>
  <c r="F32" i="48"/>
  <c r="L32" i="48" s="1"/>
  <c r="E32" i="48"/>
  <c r="C32" i="48"/>
  <c r="D32" i="48" s="1"/>
  <c r="B32" i="48"/>
  <c r="X31" i="48"/>
  <c r="W31" i="48"/>
  <c r="V31" i="48"/>
  <c r="U31" i="48"/>
  <c r="T31" i="48"/>
  <c r="S31" i="48"/>
  <c r="Q31" i="48"/>
  <c r="O31" i="48"/>
  <c r="P13" i="48" s="1"/>
  <c r="M31" i="48"/>
  <c r="N13" i="48" s="1"/>
  <c r="J31" i="48"/>
  <c r="H31" i="48"/>
  <c r="I13" i="48" s="1"/>
  <c r="F31" i="48"/>
  <c r="L31" i="48" s="1"/>
  <c r="E31" i="48"/>
  <c r="C31" i="48"/>
  <c r="D31" i="48" s="1"/>
  <c r="B31" i="48"/>
  <c r="X30" i="48"/>
  <c r="W30" i="48"/>
  <c r="V30" i="48"/>
  <c r="U30" i="48"/>
  <c r="T30" i="48"/>
  <c r="S30" i="48"/>
  <c r="Q30" i="48"/>
  <c r="O30" i="48"/>
  <c r="P12" i="48" s="1"/>
  <c r="M30" i="48"/>
  <c r="N12" i="48" s="1"/>
  <c r="J30" i="48"/>
  <c r="H30" i="48"/>
  <c r="I12" i="48" s="1"/>
  <c r="F30" i="48"/>
  <c r="K30" i="48" s="1"/>
  <c r="E30" i="48"/>
  <c r="C30" i="48"/>
  <c r="D30" i="48" s="1"/>
  <c r="B30" i="48"/>
  <c r="X29" i="48"/>
  <c r="W29" i="48"/>
  <c r="V29" i="48"/>
  <c r="U29" i="48"/>
  <c r="T29" i="48"/>
  <c r="S29" i="48"/>
  <c r="Q29" i="48"/>
  <c r="O29" i="48"/>
  <c r="M29" i="48"/>
  <c r="J29" i="48"/>
  <c r="H29" i="48"/>
  <c r="F29" i="48"/>
  <c r="K29" i="48" s="1"/>
  <c r="E29" i="48"/>
  <c r="C29" i="48"/>
  <c r="D29" i="48" s="1"/>
  <c r="B29" i="48"/>
  <c r="M597" i="66"/>
  <c r="X24" i="48"/>
  <c r="W24" i="48"/>
  <c r="V24" i="48"/>
  <c r="U24" i="48"/>
  <c r="T24" i="48"/>
  <c r="S24" i="48"/>
  <c r="Q24" i="48"/>
  <c r="M207" i="64"/>
  <c r="F24" i="48"/>
  <c r="E24" i="48"/>
  <c r="C24" i="48"/>
  <c r="D24" i="48" s="1"/>
  <c r="B24" i="48"/>
  <c r="X23" i="48"/>
  <c r="W23" i="48"/>
  <c r="V23" i="48"/>
  <c r="U23" i="48"/>
  <c r="T23" i="48"/>
  <c r="S23" i="48"/>
  <c r="Q23" i="48"/>
  <c r="M514" i="66"/>
  <c r="F23" i="48"/>
  <c r="E23" i="48"/>
  <c r="C23" i="48"/>
  <c r="D23" i="48" s="1"/>
  <c r="B23" i="48"/>
  <c r="X22" i="48"/>
  <c r="W22" i="48"/>
  <c r="V22" i="48"/>
  <c r="U22" i="48"/>
  <c r="T22" i="48"/>
  <c r="S22" i="48"/>
  <c r="Q22" i="48"/>
  <c r="M176" i="64"/>
  <c r="F22" i="48"/>
  <c r="E22" i="48"/>
  <c r="C22" i="48"/>
  <c r="D22" i="48" s="1"/>
  <c r="B22" i="48"/>
  <c r="X21" i="48"/>
  <c r="W21" i="48"/>
  <c r="V21" i="48"/>
  <c r="U21" i="48"/>
  <c r="T21" i="48"/>
  <c r="S21" i="48"/>
  <c r="Q21" i="48"/>
  <c r="M431" i="66"/>
  <c r="F21" i="48"/>
  <c r="E21" i="48"/>
  <c r="C21" i="48"/>
  <c r="D21" i="48" s="1"/>
  <c r="B21" i="48"/>
  <c r="X20" i="48"/>
  <c r="W20" i="48"/>
  <c r="V20" i="48"/>
  <c r="U20" i="48"/>
  <c r="T20" i="48"/>
  <c r="S20" i="48"/>
  <c r="Q20" i="48"/>
  <c r="M389" i="66"/>
  <c r="F20" i="48"/>
  <c r="E20" i="48"/>
  <c r="C20" i="48"/>
  <c r="D20" i="48" s="1"/>
  <c r="B20" i="48"/>
  <c r="X19" i="48"/>
  <c r="W19" i="48"/>
  <c r="V19" i="48"/>
  <c r="U19" i="48"/>
  <c r="T19" i="48"/>
  <c r="S19" i="48"/>
  <c r="Q19" i="48"/>
  <c r="M347" i="66"/>
  <c r="F19" i="48"/>
  <c r="E19" i="48"/>
  <c r="C19" i="48"/>
  <c r="D19" i="48" s="1"/>
  <c r="B19" i="48"/>
  <c r="X18" i="48"/>
  <c r="W18" i="48"/>
  <c r="V18" i="48"/>
  <c r="U18" i="48"/>
  <c r="T18" i="48"/>
  <c r="S18" i="48"/>
  <c r="Q18" i="48"/>
  <c r="M305" i="66"/>
  <c r="F18" i="48"/>
  <c r="E18" i="48"/>
  <c r="C18" i="48"/>
  <c r="D18" i="48" s="1"/>
  <c r="B18" i="48"/>
  <c r="X17" i="48"/>
  <c r="W17" i="48"/>
  <c r="V17" i="48"/>
  <c r="U17" i="48"/>
  <c r="T17" i="48"/>
  <c r="S17" i="48"/>
  <c r="Q17" i="48"/>
  <c r="F17" i="48"/>
  <c r="E17" i="48"/>
  <c r="C17" i="48"/>
  <c r="D17" i="48" s="1"/>
  <c r="B17" i="48"/>
  <c r="X16" i="48"/>
  <c r="W16" i="48"/>
  <c r="V16" i="48"/>
  <c r="U16" i="48"/>
  <c r="T16" i="48"/>
  <c r="S16" i="48"/>
  <c r="Q16" i="48"/>
  <c r="F16" i="48"/>
  <c r="E16" i="48"/>
  <c r="C16" i="48"/>
  <c r="D16" i="48" s="1"/>
  <c r="B16" i="48"/>
  <c r="X15" i="48"/>
  <c r="W15" i="48"/>
  <c r="V15" i="48"/>
  <c r="U15" i="48"/>
  <c r="T15" i="48"/>
  <c r="S15" i="48"/>
  <c r="Q15" i="48"/>
  <c r="M71" i="64"/>
  <c r="Z4" i="48"/>
  <c r="F15" i="48"/>
  <c r="E15" i="48"/>
  <c r="C15" i="48"/>
  <c r="D15" i="48" s="1"/>
  <c r="B15" i="48"/>
  <c r="X14" i="48"/>
  <c r="W14" i="48"/>
  <c r="V14" i="48"/>
  <c r="U14" i="48"/>
  <c r="T14" i="48"/>
  <c r="S14" i="48"/>
  <c r="Q14" i="48"/>
  <c r="M137" i="66"/>
  <c r="F14" i="48"/>
  <c r="E14" i="48"/>
  <c r="C14" i="48"/>
  <c r="D14" i="48" s="1"/>
  <c r="B14" i="48"/>
  <c r="X13" i="48"/>
  <c r="W13" i="48"/>
  <c r="V13" i="48"/>
  <c r="U13" i="48"/>
  <c r="T13" i="48"/>
  <c r="S13" i="48"/>
  <c r="Q13" i="48"/>
  <c r="M95" i="66"/>
  <c r="F13" i="48"/>
  <c r="E13" i="48"/>
  <c r="C13" i="48"/>
  <c r="D13" i="48" s="1"/>
  <c r="B13" i="48"/>
  <c r="X12" i="48"/>
  <c r="W12" i="48"/>
  <c r="V12" i="48"/>
  <c r="U12" i="48"/>
  <c r="T12" i="48"/>
  <c r="S12" i="48"/>
  <c r="Q12" i="48"/>
  <c r="M52" i="66"/>
  <c r="F12" i="48"/>
  <c r="E12" i="48"/>
  <c r="C12" i="48"/>
  <c r="D12" i="48" s="1"/>
  <c r="B12" i="48"/>
  <c r="X11" i="48"/>
  <c r="W11" i="48"/>
  <c r="V11" i="48"/>
  <c r="U11" i="48"/>
  <c r="T11" i="48"/>
  <c r="S11" i="48"/>
  <c r="Q11" i="48"/>
  <c r="O11" i="48"/>
  <c r="M11" i="64" s="1"/>
  <c r="M11" i="48"/>
  <c r="J11" i="48"/>
  <c r="H11" i="48"/>
  <c r="F11" i="48"/>
  <c r="E11" i="48"/>
  <c r="C11" i="48"/>
  <c r="D11" i="48" s="1"/>
  <c r="B11" i="48"/>
  <c r="S2" i="48"/>
  <c r="O173" i="76"/>
  <c r="O174" i="76" s="1"/>
  <c r="O175" i="76" s="1"/>
  <c r="O176" i="76" s="1"/>
  <c r="O177" i="76" s="1"/>
  <c r="O178" i="76" s="1"/>
  <c r="O140" i="76"/>
  <c r="O141" i="76" s="1"/>
  <c r="O142" i="76" s="1"/>
  <c r="O143" i="76" s="1"/>
  <c r="O144" i="76" s="1"/>
  <c r="O145" i="76" s="1"/>
  <c r="AB64" i="46"/>
  <c r="AA64" i="46"/>
  <c r="Z64" i="46"/>
  <c r="Y64" i="46"/>
  <c r="X64" i="46"/>
  <c r="W64" i="46"/>
  <c r="V64" i="46"/>
  <c r="U64" i="46"/>
  <c r="S64" i="46"/>
  <c r="T36" i="46" s="1"/>
  <c r="Q64" i="46"/>
  <c r="R36" i="46" s="1"/>
  <c r="M64" i="46"/>
  <c r="N36" i="46" s="1"/>
  <c r="L64" i="46"/>
  <c r="J64" i="46"/>
  <c r="K36" i="46" s="1"/>
  <c r="G64" i="46"/>
  <c r="H36" i="46" s="1"/>
  <c r="F64" i="46"/>
  <c r="D64" i="46"/>
  <c r="E64" i="46" s="1"/>
  <c r="C64" i="46"/>
  <c r="B64" i="46"/>
  <c r="AB63" i="46"/>
  <c r="AA63" i="46"/>
  <c r="Z63" i="46"/>
  <c r="Y63" i="46"/>
  <c r="X63" i="46"/>
  <c r="W63" i="46"/>
  <c r="V63" i="46"/>
  <c r="U63" i="46"/>
  <c r="S63" i="46"/>
  <c r="Q63" i="46"/>
  <c r="M63" i="46"/>
  <c r="L63" i="46"/>
  <c r="J63" i="46"/>
  <c r="K35" i="46" s="1"/>
  <c r="G63" i="46"/>
  <c r="F63" i="46"/>
  <c r="D63" i="46"/>
  <c r="E63" i="46" s="1"/>
  <c r="C63" i="46"/>
  <c r="B63" i="46"/>
  <c r="AB62" i="46"/>
  <c r="AA62" i="46"/>
  <c r="Z62" i="46"/>
  <c r="Y62" i="46"/>
  <c r="X62" i="46"/>
  <c r="W62" i="46"/>
  <c r="V62" i="46"/>
  <c r="U62" i="46"/>
  <c r="S62" i="46"/>
  <c r="Q62" i="46"/>
  <c r="M62" i="46"/>
  <c r="L62" i="46"/>
  <c r="J62" i="46"/>
  <c r="K34" i="46" s="1"/>
  <c r="G62" i="46"/>
  <c r="F62" i="46"/>
  <c r="D62" i="46"/>
  <c r="E62" i="46" s="1"/>
  <c r="C62" i="46"/>
  <c r="B62" i="46"/>
  <c r="AB61" i="46"/>
  <c r="AA61" i="46"/>
  <c r="Z61" i="46"/>
  <c r="Y61" i="46"/>
  <c r="X61" i="46"/>
  <c r="W61" i="46"/>
  <c r="V61" i="46"/>
  <c r="U61" i="46"/>
  <c r="S61" i="46"/>
  <c r="Q61" i="46"/>
  <c r="M61" i="46"/>
  <c r="L61" i="46"/>
  <c r="J61" i="46"/>
  <c r="K33" i="46" s="1"/>
  <c r="G61" i="46"/>
  <c r="F61" i="46"/>
  <c r="D61" i="46"/>
  <c r="E61" i="46" s="1"/>
  <c r="C61" i="46"/>
  <c r="B61" i="46"/>
  <c r="AB60" i="46"/>
  <c r="AA60" i="46"/>
  <c r="Z60" i="46"/>
  <c r="Y60" i="46"/>
  <c r="X60" i="46"/>
  <c r="W60" i="46"/>
  <c r="V60" i="46"/>
  <c r="U60" i="46"/>
  <c r="S60" i="46"/>
  <c r="Q60" i="46"/>
  <c r="M60" i="46"/>
  <c r="L60" i="46"/>
  <c r="J60" i="46"/>
  <c r="K32" i="46" s="1"/>
  <c r="G60" i="46"/>
  <c r="F60" i="46"/>
  <c r="D60" i="46"/>
  <c r="E60" i="46" s="1"/>
  <c r="C60" i="46"/>
  <c r="B60" i="46"/>
  <c r="AB59" i="46"/>
  <c r="AA59" i="46"/>
  <c r="Z59" i="46"/>
  <c r="Y59" i="46"/>
  <c r="X59" i="46"/>
  <c r="W59" i="46"/>
  <c r="V59" i="46"/>
  <c r="U59" i="46"/>
  <c r="S59" i="46"/>
  <c r="Q59" i="46"/>
  <c r="M59" i="46"/>
  <c r="L59" i="46"/>
  <c r="J59" i="46"/>
  <c r="K31" i="46" s="1"/>
  <c r="G59" i="46"/>
  <c r="F59" i="46"/>
  <c r="D59" i="46"/>
  <c r="E59" i="46" s="1"/>
  <c r="C59" i="46"/>
  <c r="B59" i="46"/>
  <c r="AB58" i="46"/>
  <c r="AA58" i="46"/>
  <c r="Z58" i="46"/>
  <c r="Y58" i="46"/>
  <c r="X58" i="46"/>
  <c r="W58" i="46"/>
  <c r="V58" i="46"/>
  <c r="U58" i="46"/>
  <c r="S58" i="46"/>
  <c r="Q58" i="46"/>
  <c r="M58" i="46"/>
  <c r="L58" i="46"/>
  <c r="J58" i="46"/>
  <c r="K30" i="46" s="1"/>
  <c r="G58" i="46"/>
  <c r="F58" i="46"/>
  <c r="D58" i="46"/>
  <c r="E58" i="46" s="1"/>
  <c r="C58" i="46"/>
  <c r="B58" i="46"/>
  <c r="AB57" i="46"/>
  <c r="AA57" i="46"/>
  <c r="Z57" i="46"/>
  <c r="Y57" i="46"/>
  <c r="X57" i="46"/>
  <c r="W57" i="46"/>
  <c r="V57" i="46"/>
  <c r="U57" i="46"/>
  <c r="S57" i="46"/>
  <c r="Q57" i="46"/>
  <c r="M57" i="46"/>
  <c r="L57" i="46"/>
  <c r="J57" i="46"/>
  <c r="K29" i="46" s="1"/>
  <c r="G57" i="46"/>
  <c r="F57" i="46"/>
  <c r="D57" i="46"/>
  <c r="E57" i="46" s="1"/>
  <c r="C57" i="46"/>
  <c r="B57" i="46"/>
  <c r="AB56" i="46"/>
  <c r="AA56" i="46"/>
  <c r="Z56" i="46"/>
  <c r="Y56" i="46"/>
  <c r="X56" i="46"/>
  <c r="W56" i="46"/>
  <c r="V56" i="46"/>
  <c r="U56" i="46"/>
  <c r="S56" i="46"/>
  <c r="Q56" i="46"/>
  <c r="M56" i="46"/>
  <c r="L56" i="46"/>
  <c r="J56" i="46"/>
  <c r="K28" i="46" s="1"/>
  <c r="G56" i="46"/>
  <c r="F56" i="46"/>
  <c r="D56" i="46"/>
  <c r="E56" i="46" s="1"/>
  <c r="C56" i="46"/>
  <c r="B56" i="46"/>
  <c r="AB55" i="46"/>
  <c r="AA55" i="46"/>
  <c r="Z55" i="46"/>
  <c r="Y55" i="46"/>
  <c r="X55" i="46"/>
  <c r="W55" i="46"/>
  <c r="V55" i="46"/>
  <c r="U55" i="46"/>
  <c r="S55" i="46"/>
  <c r="Q55" i="46"/>
  <c r="M55" i="46"/>
  <c r="L55" i="46"/>
  <c r="J55" i="46"/>
  <c r="K27" i="46" s="1"/>
  <c r="G55" i="46"/>
  <c r="F55" i="46"/>
  <c r="D55" i="46"/>
  <c r="E55" i="46" s="1"/>
  <c r="C55" i="46"/>
  <c r="B55" i="46"/>
  <c r="AB54" i="46"/>
  <c r="AA54" i="46"/>
  <c r="Z54" i="46"/>
  <c r="Y54" i="46"/>
  <c r="X54" i="46"/>
  <c r="W54" i="46"/>
  <c r="V54" i="46"/>
  <c r="U54" i="46"/>
  <c r="S54" i="46"/>
  <c r="Q54" i="46"/>
  <c r="M54" i="46"/>
  <c r="L54" i="46"/>
  <c r="J54" i="46"/>
  <c r="K26" i="46" s="1"/>
  <c r="G54" i="46"/>
  <c r="F54" i="46"/>
  <c r="D54" i="46"/>
  <c r="E54" i="46" s="1"/>
  <c r="C54" i="46"/>
  <c r="B54" i="46"/>
  <c r="AB53" i="46"/>
  <c r="AA53" i="46"/>
  <c r="Z53" i="46"/>
  <c r="Y53" i="46"/>
  <c r="X53" i="46"/>
  <c r="W53" i="46"/>
  <c r="V53" i="46"/>
  <c r="U53" i="46"/>
  <c r="S53" i="46"/>
  <c r="Q53" i="46"/>
  <c r="M53" i="46"/>
  <c r="L53" i="46"/>
  <c r="J53" i="46"/>
  <c r="K25" i="46" s="1"/>
  <c r="G53" i="46"/>
  <c r="F53" i="46"/>
  <c r="D53" i="46"/>
  <c r="E53" i="46" s="1"/>
  <c r="C53" i="46"/>
  <c r="B53" i="46"/>
  <c r="AB52" i="46"/>
  <c r="AA52" i="46"/>
  <c r="Z52" i="46"/>
  <c r="Y52" i="46"/>
  <c r="X52" i="46"/>
  <c r="W52" i="46"/>
  <c r="V52" i="46"/>
  <c r="U52" i="46"/>
  <c r="S52" i="46"/>
  <c r="Q52" i="46"/>
  <c r="M52" i="46"/>
  <c r="L52" i="46"/>
  <c r="J52" i="46"/>
  <c r="K24" i="46" s="1"/>
  <c r="G52" i="46"/>
  <c r="F52" i="46"/>
  <c r="D52" i="46"/>
  <c r="E52" i="46" s="1"/>
  <c r="C52" i="46"/>
  <c r="B52" i="46"/>
  <c r="AB51" i="46"/>
  <c r="AA51" i="46"/>
  <c r="Z51" i="46"/>
  <c r="Y51" i="46"/>
  <c r="X51" i="46"/>
  <c r="W51" i="46"/>
  <c r="V51" i="46"/>
  <c r="U51" i="46"/>
  <c r="S51" i="46"/>
  <c r="Q51" i="46"/>
  <c r="M51" i="46"/>
  <c r="L51" i="46"/>
  <c r="J51" i="46"/>
  <c r="K23" i="46" s="1"/>
  <c r="G51" i="46"/>
  <c r="F51" i="46"/>
  <c r="D51" i="46"/>
  <c r="E51" i="46" s="1"/>
  <c r="C51" i="46"/>
  <c r="B51" i="46"/>
  <c r="AB50" i="46"/>
  <c r="AA50" i="46"/>
  <c r="Z50" i="46"/>
  <c r="Y50" i="46"/>
  <c r="X50" i="46"/>
  <c r="W50" i="46"/>
  <c r="V50" i="46"/>
  <c r="U50" i="46"/>
  <c r="S50" i="46"/>
  <c r="Q50" i="46"/>
  <c r="M50" i="46"/>
  <c r="L50" i="46"/>
  <c r="J50" i="46"/>
  <c r="K22" i="46" s="1"/>
  <c r="G50" i="46"/>
  <c r="F50" i="46"/>
  <c r="D50" i="46"/>
  <c r="E50" i="46" s="1"/>
  <c r="C50" i="46"/>
  <c r="B50" i="46"/>
  <c r="AB49" i="46"/>
  <c r="AA49" i="46"/>
  <c r="Z49" i="46"/>
  <c r="Y49" i="46"/>
  <c r="X49" i="46"/>
  <c r="W49" i="46"/>
  <c r="V49" i="46"/>
  <c r="U49" i="46"/>
  <c r="S49" i="46"/>
  <c r="Q49" i="46"/>
  <c r="M49" i="46"/>
  <c r="L49" i="46"/>
  <c r="J49" i="46"/>
  <c r="K21" i="46" s="1"/>
  <c r="G49" i="46"/>
  <c r="F49" i="46"/>
  <c r="D49" i="46"/>
  <c r="E49" i="46" s="1"/>
  <c r="C49" i="46"/>
  <c r="B49" i="46"/>
  <c r="AB48" i="46"/>
  <c r="AA48" i="46"/>
  <c r="Z48" i="46"/>
  <c r="Y48" i="46"/>
  <c r="X48" i="46"/>
  <c r="W48" i="46"/>
  <c r="V48" i="46"/>
  <c r="U48" i="46"/>
  <c r="S48" i="46"/>
  <c r="Q48" i="46"/>
  <c r="M48" i="46"/>
  <c r="L48" i="46"/>
  <c r="J48" i="46"/>
  <c r="K20" i="46" s="1"/>
  <c r="G48" i="46"/>
  <c r="F48" i="46"/>
  <c r="D48" i="46"/>
  <c r="E48" i="46" s="1"/>
  <c r="C48" i="46"/>
  <c r="B48" i="46"/>
  <c r="AB47" i="46"/>
  <c r="AA47" i="46"/>
  <c r="Z47" i="46"/>
  <c r="Y47" i="46"/>
  <c r="X47" i="46"/>
  <c r="W47" i="46"/>
  <c r="V47" i="46"/>
  <c r="U47" i="46"/>
  <c r="S47" i="46"/>
  <c r="Q47" i="46"/>
  <c r="M47" i="46"/>
  <c r="L47" i="46"/>
  <c r="J47" i="46"/>
  <c r="K19" i="46" s="1"/>
  <c r="G47" i="46"/>
  <c r="F47" i="46"/>
  <c r="D47" i="46"/>
  <c r="E47" i="46" s="1"/>
  <c r="C47" i="46"/>
  <c r="B47" i="46"/>
  <c r="AB46" i="46"/>
  <c r="AA46" i="46"/>
  <c r="Z46" i="46"/>
  <c r="Y46" i="46"/>
  <c r="X46" i="46"/>
  <c r="W46" i="46"/>
  <c r="V46" i="46"/>
  <c r="U46" i="46"/>
  <c r="S46" i="46"/>
  <c r="Q46" i="46"/>
  <c r="M46" i="46"/>
  <c r="L46" i="46"/>
  <c r="J46" i="46"/>
  <c r="K18" i="46" s="1"/>
  <c r="G46" i="46"/>
  <c r="F46" i="46"/>
  <c r="D46" i="46"/>
  <c r="E46" i="46" s="1"/>
  <c r="C46" i="46"/>
  <c r="B46" i="46"/>
  <c r="AB45" i="46"/>
  <c r="AA45" i="46"/>
  <c r="Z45" i="46"/>
  <c r="Y45" i="46"/>
  <c r="X45" i="46"/>
  <c r="W45" i="46"/>
  <c r="V45" i="46"/>
  <c r="U45" i="46"/>
  <c r="S45" i="46"/>
  <c r="Q45" i="46"/>
  <c r="M45" i="46"/>
  <c r="L45" i="46"/>
  <c r="J45" i="46"/>
  <c r="K17" i="46" s="1"/>
  <c r="G45" i="46"/>
  <c r="F45" i="46"/>
  <c r="D45" i="46"/>
  <c r="E45" i="46" s="1"/>
  <c r="C45" i="46"/>
  <c r="B45" i="46"/>
  <c r="AB35" i="46"/>
  <c r="AA35" i="46"/>
  <c r="Z35" i="46"/>
  <c r="Y35" i="46"/>
  <c r="X35" i="46"/>
  <c r="W35" i="46"/>
  <c r="V35" i="46"/>
  <c r="U35" i="46"/>
  <c r="G35" i="46"/>
  <c r="F35" i="46"/>
  <c r="D35" i="46"/>
  <c r="E35" i="46" s="1"/>
  <c r="C35" i="46"/>
  <c r="B35" i="46"/>
  <c r="AB34" i="46"/>
  <c r="AA34" i="46"/>
  <c r="Z34" i="46"/>
  <c r="Y34" i="46"/>
  <c r="X34" i="46"/>
  <c r="W34" i="46"/>
  <c r="V34" i="46"/>
  <c r="U34" i="46"/>
  <c r="G34" i="46"/>
  <c r="F34" i="46"/>
  <c r="D34" i="46"/>
  <c r="E34" i="46" s="1"/>
  <c r="C34" i="46"/>
  <c r="B34" i="46"/>
  <c r="AB33" i="46"/>
  <c r="AA33" i="46"/>
  <c r="Z33" i="46"/>
  <c r="Y33" i="46"/>
  <c r="X33" i="46"/>
  <c r="W33" i="46"/>
  <c r="V33" i="46"/>
  <c r="U33" i="46"/>
  <c r="G33" i="46"/>
  <c r="F33" i="46"/>
  <c r="D33" i="46"/>
  <c r="E33" i="46" s="1"/>
  <c r="C33" i="46"/>
  <c r="B33" i="46"/>
  <c r="AB32" i="46"/>
  <c r="AA32" i="46"/>
  <c r="Z32" i="46"/>
  <c r="Y32" i="46"/>
  <c r="X32" i="46"/>
  <c r="W32" i="46"/>
  <c r="V32" i="46"/>
  <c r="U32" i="46"/>
  <c r="G32" i="46"/>
  <c r="F32" i="46"/>
  <c r="D32" i="46"/>
  <c r="E32" i="46" s="1"/>
  <c r="C32" i="46"/>
  <c r="B32" i="46"/>
  <c r="AB31" i="46"/>
  <c r="AA31" i="46"/>
  <c r="Z31" i="46"/>
  <c r="Y31" i="46"/>
  <c r="X31" i="46"/>
  <c r="W31" i="46"/>
  <c r="V31" i="46"/>
  <c r="U31" i="46"/>
  <c r="G31" i="46"/>
  <c r="F31" i="46"/>
  <c r="D31" i="46"/>
  <c r="E31" i="46" s="1"/>
  <c r="C31" i="46"/>
  <c r="B31" i="46"/>
  <c r="AB30" i="46"/>
  <c r="AA30" i="46"/>
  <c r="Z30" i="46"/>
  <c r="Y30" i="46"/>
  <c r="X30" i="46"/>
  <c r="W30" i="46"/>
  <c r="V30" i="46"/>
  <c r="U30" i="46"/>
  <c r="G30" i="46"/>
  <c r="H30" i="46" s="1"/>
  <c r="F30" i="46"/>
  <c r="D30" i="46"/>
  <c r="E30" i="46" s="1"/>
  <c r="C30" i="46"/>
  <c r="B30" i="46"/>
  <c r="AB29" i="46"/>
  <c r="AA29" i="46"/>
  <c r="Z29" i="46"/>
  <c r="Y29" i="46"/>
  <c r="X29" i="46"/>
  <c r="W29" i="46"/>
  <c r="V29" i="46"/>
  <c r="U29" i="46"/>
  <c r="G29" i="46"/>
  <c r="F29" i="46"/>
  <c r="D29" i="46"/>
  <c r="E29" i="46" s="1"/>
  <c r="C29" i="46"/>
  <c r="B29" i="46"/>
  <c r="AB28" i="46"/>
  <c r="AA28" i="46"/>
  <c r="Z28" i="46"/>
  <c r="Y28" i="46"/>
  <c r="X28" i="46"/>
  <c r="W28" i="46"/>
  <c r="V28" i="46"/>
  <c r="U28" i="46"/>
  <c r="G28" i="46"/>
  <c r="F28" i="46"/>
  <c r="D28" i="46"/>
  <c r="E28" i="46" s="1"/>
  <c r="C28" i="46"/>
  <c r="B28" i="46"/>
  <c r="AB27" i="46"/>
  <c r="AA27" i="46"/>
  <c r="Z27" i="46"/>
  <c r="Y27" i="46"/>
  <c r="X27" i="46"/>
  <c r="W27" i="46"/>
  <c r="V27" i="46"/>
  <c r="U27" i="46"/>
  <c r="G27" i="46"/>
  <c r="F27" i="46"/>
  <c r="D27" i="46"/>
  <c r="E27" i="46" s="1"/>
  <c r="C27" i="46"/>
  <c r="B27" i="46"/>
  <c r="AB26" i="46"/>
  <c r="AA26" i="46"/>
  <c r="Z26" i="46"/>
  <c r="Y26" i="46"/>
  <c r="X26" i="46"/>
  <c r="W26" i="46"/>
  <c r="V26" i="46"/>
  <c r="U26" i="46"/>
  <c r="G26" i="46"/>
  <c r="F26" i="46"/>
  <c r="D26" i="46"/>
  <c r="E26" i="46" s="1"/>
  <c r="C26" i="46"/>
  <c r="B26" i="46"/>
  <c r="AB25" i="46"/>
  <c r="AA25" i="46"/>
  <c r="Z25" i="46"/>
  <c r="Y25" i="46"/>
  <c r="X25" i="46"/>
  <c r="W25" i="46"/>
  <c r="V25" i="46"/>
  <c r="U25" i="46"/>
  <c r="G25" i="46"/>
  <c r="F25" i="46"/>
  <c r="D25" i="46"/>
  <c r="E25" i="46" s="1"/>
  <c r="C25" i="46"/>
  <c r="B25" i="46"/>
  <c r="AB24" i="46"/>
  <c r="AA24" i="46"/>
  <c r="Z24" i="46"/>
  <c r="Y24" i="46"/>
  <c r="X24" i="46"/>
  <c r="W24" i="46"/>
  <c r="V24" i="46"/>
  <c r="U24" i="46"/>
  <c r="G24" i="46"/>
  <c r="F24" i="46"/>
  <c r="D24" i="46"/>
  <c r="E24" i="46" s="1"/>
  <c r="C24" i="46"/>
  <c r="B24" i="46"/>
  <c r="AB23" i="46"/>
  <c r="AA23" i="46"/>
  <c r="Z23" i="46"/>
  <c r="Y23" i="46"/>
  <c r="X23" i="46"/>
  <c r="W23" i="46"/>
  <c r="V23" i="46"/>
  <c r="U23" i="46"/>
  <c r="G23" i="46"/>
  <c r="F23" i="46"/>
  <c r="D23" i="46"/>
  <c r="E23" i="46" s="1"/>
  <c r="C23" i="46"/>
  <c r="B23" i="46"/>
  <c r="AB22" i="46"/>
  <c r="AA22" i="46"/>
  <c r="Z22" i="46"/>
  <c r="Y22" i="46"/>
  <c r="X22" i="46"/>
  <c r="W22" i="46"/>
  <c r="V22" i="46"/>
  <c r="U22" i="46"/>
  <c r="G22" i="46"/>
  <c r="H22" i="46" s="1"/>
  <c r="F22" i="46"/>
  <c r="D22" i="46"/>
  <c r="E22" i="46" s="1"/>
  <c r="C22" i="46"/>
  <c r="B22" i="46"/>
  <c r="AB21" i="46"/>
  <c r="AA21" i="46"/>
  <c r="Z21" i="46"/>
  <c r="Y21" i="46"/>
  <c r="X21" i="46"/>
  <c r="W21" i="46"/>
  <c r="V21" i="46"/>
  <c r="U21" i="46"/>
  <c r="G21" i="46"/>
  <c r="F21" i="46"/>
  <c r="D21" i="46"/>
  <c r="E21" i="46" s="1"/>
  <c r="C21" i="46"/>
  <c r="B21" i="46"/>
  <c r="AB20" i="46"/>
  <c r="AA20" i="46"/>
  <c r="Z20" i="46"/>
  <c r="Y20" i="46"/>
  <c r="X20" i="46"/>
  <c r="W20" i="46"/>
  <c r="V20" i="46"/>
  <c r="U20" i="46"/>
  <c r="G20" i="46"/>
  <c r="F20" i="46"/>
  <c r="D20" i="46"/>
  <c r="E20" i="46" s="1"/>
  <c r="C20" i="46"/>
  <c r="B20" i="46"/>
  <c r="AB19" i="46"/>
  <c r="AA19" i="46"/>
  <c r="Z19" i="46"/>
  <c r="Y19" i="46"/>
  <c r="X19" i="46"/>
  <c r="W19" i="46"/>
  <c r="V19" i="46"/>
  <c r="U19" i="46"/>
  <c r="G19" i="46"/>
  <c r="F19" i="46"/>
  <c r="D19" i="46"/>
  <c r="E19" i="46" s="1"/>
  <c r="C19" i="46"/>
  <c r="B19" i="46"/>
  <c r="AB18" i="46"/>
  <c r="AA18" i="46"/>
  <c r="Z18" i="46"/>
  <c r="Y18" i="46"/>
  <c r="X18" i="46"/>
  <c r="W18" i="46"/>
  <c r="V18" i="46"/>
  <c r="U18" i="46"/>
  <c r="G18" i="46"/>
  <c r="F18" i="46"/>
  <c r="D18" i="46"/>
  <c r="E18" i="46" s="1"/>
  <c r="C18" i="46"/>
  <c r="B18" i="46"/>
  <c r="AB17" i="46"/>
  <c r="AA17" i="46"/>
  <c r="Z17" i="46"/>
  <c r="Y17" i="46"/>
  <c r="X17" i="46"/>
  <c r="W17" i="46"/>
  <c r="V17" i="46"/>
  <c r="U17" i="46"/>
  <c r="G17" i="46"/>
  <c r="F17" i="46"/>
  <c r="D17" i="46"/>
  <c r="E17" i="46" s="1"/>
  <c r="C17" i="46"/>
  <c r="B17" i="46"/>
  <c r="D16" i="46"/>
  <c r="E16" i="46" s="1"/>
  <c r="C16" i="46"/>
  <c r="B16" i="46"/>
  <c r="AB15" i="46"/>
  <c r="AA15" i="46"/>
  <c r="Z15" i="46"/>
  <c r="Y15" i="46"/>
  <c r="X15" i="46"/>
  <c r="W15" i="46"/>
  <c r="V15" i="46"/>
  <c r="U15" i="46"/>
  <c r="G15" i="46"/>
  <c r="H15" i="46" s="1"/>
  <c r="F15" i="46"/>
  <c r="D15" i="46"/>
  <c r="E15" i="46" s="1"/>
  <c r="C15" i="46"/>
  <c r="B15" i="46"/>
  <c r="AB14" i="46"/>
  <c r="AA14" i="46"/>
  <c r="Z14" i="46"/>
  <c r="Y14" i="46"/>
  <c r="X14" i="46"/>
  <c r="W14" i="46"/>
  <c r="V14" i="46"/>
  <c r="U14" i="46"/>
  <c r="G14" i="46"/>
  <c r="H14" i="46" s="1"/>
  <c r="F14" i="46"/>
  <c r="D14" i="46"/>
  <c r="E14" i="46" s="1"/>
  <c r="C14" i="46"/>
  <c r="B14" i="46"/>
  <c r="AB13" i="46"/>
  <c r="AA13" i="46"/>
  <c r="Z13" i="46"/>
  <c r="Y13" i="46"/>
  <c r="X13" i="46"/>
  <c r="W13" i="46"/>
  <c r="V13" i="46"/>
  <c r="U13" i="46"/>
  <c r="G13" i="46"/>
  <c r="H13" i="46" s="1"/>
  <c r="F13" i="46"/>
  <c r="D13" i="46"/>
  <c r="E13" i="46" s="1"/>
  <c r="C13" i="46"/>
  <c r="B13" i="46"/>
  <c r="AB12" i="46"/>
  <c r="AA12" i="46"/>
  <c r="Z12" i="46"/>
  <c r="Y12" i="46"/>
  <c r="X12" i="46"/>
  <c r="W12" i="46"/>
  <c r="V12" i="46"/>
  <c r="U12" i="46"/>
  <c r="G12" i="46"/>
  <c r="H12" i="46" s="1"/>
  <c r="F12" i="46"/>
  <c r="D12" i="46"/>
  <c r="E12" i="46" s="1"/>
  <c r="C12" i="46"/>
  <c r="B12" i="46"/>
  <c r="A12" i="46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G4" i="46"/>
  <c r="R2" i="46"/>
  <c r="AN137" i="89"/>
  <c r="AM137" i="89"/>
  <c r="AL137" i="89"/>
  <c r="AK137" i="89"/>
  <c r="AJ137" i="89"/>
  <c r="AI137" i="89"/>
  <c r="AH137" i="89"/>
  <c r="AG137" i="89"/>
  <c r="AF137" i="89"/>
  <c r="AE137" i="89"/>
  <c r="AB137" i="89"/>
  <c r="AA137" i="89"/>
  <c r="AN136" i="89"/>
  <c r="AM136" i="89"/>
  <c r="AL136" i="89"/>
  <c r="AK136" i="89"/>
  <c r="AJ136" i="89"/>
  <c r="AI136" i="89"/>
  <c r="AH136" i="89"/>
  <c r="AG136" i="89"/>
  <c r="AF136" i="89"/>
  <c r="AE136" i="89"/>
  <c r="AB136" i="89"/>
  <c r="AA136" i="89"/>
  <c r="AN135" i="89"/>
  <c r="AM135" i="89"/>
  <c r="AL135" i="89"/>
  <c r="AK135" i="89"/>
  <c r="AJ135" i="89"/>
  <c r="AI135" i="89"/>
  <c r="AH135" i="89"/>
  <c r="AG135" i="89"/>
  <c r="AF135" i="89"/>
  <c r="AE135" i="89"/>
  <c r="AB135" i="89"/>
  <c r="AA135" i="89"/>
  <c r="AN134" i="89"/>
  <c r="AM134" i="89"/>
  <c r="AL134" i="89"/>
  <c r="AK134" i="89"/>
  <c r="AJ134" i="89"/>
  <c r="AI134" i="89"/>
  <c r="AH134" i="89"/>
  <c r="AG134" i="89"/>
  <c r="AF134" i="89"/>
  <c r="AE134" i="89"/>
  <c r="AB134" i="89"/>
  <c r="AA134" i="89"/>
  <c r="AN133" i="89"/>
  <c r="AM133" i="89"/>
  <c r="AL133" i="89"/>
  <c r="AK133" i="89"/>
  <c r="AJ133" i="89"/>
  <c r="AI133" i="89"/>
  <c r="AH133" i="89"/>
  <c r="AG133" i="89"/>
  <c r="AF133" i="89"/>
  <c r="AE133" i="89"/>
  <c r="AB133" i="89"/>
  <c r="AA133" i="89"/>
  <c r="AN132" i="89"/>
  <c r="AM132" i="89"/>
  <c r="AL132" i="89"/>
  <c r="AK132" i="89"/>
  <c r="AJ132" i="89"/>
  <c r="AI132" i="89"/>
  <c r="AH132" i="89"/>
  <c r="AG132" i="89"/>
  <c r="AF132" i="89"/>
  <c r="AE132" i="89"/>
  <c r="AB132" i="89"/>
  <c r="AA132" i="89"/>
  <c r="AN131" i="89"/>
  <c r="AM131" i="89"/>
  <c r="AL131" i="89"/>
  <c r="AK131" i="89"/>
  <c r="AJ131" i="89"/>
  <c r="AI131" i="89"/>
  <c r="AH131" i="89"/>
  <c r="AG131" i="89"/>
  <c r="AF131" i="89"/>
  <c r="AE131" i="89"/>
  <c r="AB131" i="89"/>
  <c r="AA131" i="89"/>
  <c r="AN130" i="89"/>
  <c r="AM130" i="89"/>
  <c r="AL130" i="89"/>
  <c r="AK130" i="89"/>
  <c r="AJ130" i="89"/>
  <c r="AI130" i="89"/>
  <c r="AH130" i="89"/>
  <c r="AG130" i="89"/>
  <c r="AF130" i="89"/>
  <c r="AE130" i="89"/>
  <c r="AB130" i="89"/>
  <c r="AA130" i="89"/>
  <c r="AN129" i="89"/>
  <c r="AM129" i="89"/>
  <c r="AL129" i="89"/>
  <c r="AK129" i="89"/>
  <c r="AJ129" i="89"/>
  <c r="AI129" i="89"/>
  <c r="AH129" i="89"/>
  <c r="AG129" i="89"/>
  <c r="AF129" i="89"/>
  <c r="AE129" i="89"/>
  <c r="AB129" i="89"/>
  <c r="AA129" i="89"/>
  <c r="AN128" i="89"/>
  <c r="AM128" i="89"/>
  <c r="AL128" i="89"/>
  <c r="AK128" i="89"/>
  <c r="AJ128" i="89"/>
  <c r="AI128" i="89"/>
  <c r="AH128" i="89"/>
  <c r="AG128" i="89"/>
  <c r="AF128" i="89"/>
  <c r="AE128" i="89"/>
  <c r="AB128" i="89"/>
  <c r="AA128" i="89"/>
  <c r="AN127" i="89"/>
  <c r="AM127" i="89"/>
  <c r="AL127" i="89"/>
  <c r="AK127" i="89"/>
  <c r="AJ127" i="89"/>
  <c r="AI127" i="89"/>
  <c r="AH127" i="89"/>
  <c r="AG127" i="89"/>
  <c r="AF127" i="89"/>
  <c r="AE127" i="89"/>
  <c r="AB127" i="89"/>
  <c r="AA127" i="89"/>
  <c r="AN126" i="89"/>
  <c r="AM126" i="89"/>
  <c r="AL126" i="89"/>
  <c r="AK126" i="89"/>
  <c r="AJ126" i="89"/>
  <c r="AI126" i="89"/>
  <c r="AH126" i="89"/>
  <c r="AG126" i="89"/>
  <c r="AF126" i="89"/>
  <c r="AE126" i="89"/>
  <c r="AB126" i="89"/>
  <c r="AA126" i="89"/>
  <c r="AN125" i="89"/>
  <c r="AM125" i="89"/>
  <c r="AL125" i="89"/>
  <c r="AK125" i="89"/>
  <c r="AJ125" i="89"/>
  <c r="AI125" i="89"/>
  <c r="AH125" i="89"/>
  <c r="AG125" i="89"/>
  <c r="AF125" i="89"/>
  <c r="AE125" i="89"/>
  <c r="AB125" i="89"/>
  <c r="AA125" i="89"/>
  <c r="AN124" i="89"/>
  <c r="AM124" i="89"/>
  <c r="AL124" i="89"/>
  <c r="AK124" i="89"/>
  <c r="AJ124" i="89"/>
  <c r="AI124" i="89"/>
  <c r="AH124" i="89"/>
  <c r="AG124" i="89"/>
  <c r="AF124" i="89"/>
  <c r="AE124" i="89"/>
  <c r="AB124" i="89"/>
  <c r="AA124" i="89"/>
  <c r="AN123" i="89"/>
  <c r="AM123" i="89"/>
  <c r="AL123" i="89"/>
  <c r="AK123" i="89"/>
  <c r="AJ123" i="89"/>
  <c r="AI123" i="89"/>
  <c r="AH123" i="89"/>
  <c r="AG123" i="89"/>
  <c r="AF123" i="89"/>
  <c r="AE123" i="89"/>
  <c r="AB123" i="89"/>
  <c r="AA123" i="89"/>
  <c r="AN122" i="89"/>
  <c r="AM122" i="89"/>
  <c r="AL122" i="89"/>
  <c r="AK122" i="89"/>
  <c r="AJ122" i="89"/>
  <c r="AI122" i="89"/>
  <c r="AH122" i="89"/>
  <c r="AG122" i="89"/>
  <c r="AF122" i="89"/>
  <c r="AE122" i="89"/>
  <c r="AB122" i="89"/>
  <c r="AA122" i="89"/>
  <c r="AN121" i="89"/>
  <c r="AM121" i="89"/>
  <c r="AL121" i="89"/>
  <c r="AK121" i="89"/>
  <c r="AJ121" i="89"/>
  <c r="AI121" i="89"/>
  <c r="AH121" i="89"/>
  <c r="AG121" i="89"/>
  <c r="AF121" i="89"/>
  <c r="AE121" i="89"/>
  <c r="AB121" i="89"/>
  <c r="AA121" i="89"/>
  <c r="AN120" i="89"/>
  <c r="AM120" i="89"/>
  <c r="AL120" i="89"/>
  <c r="AK120" i="89"/>
  <c r="AJ120" i="89"/>
  <c r="AI120" i="89"/>
  <c r="AH120" i="89"/>
  <c r="AG120" i="89"/>
  <c r="AF120" i="89"/>
  <c r="AE120" i="89"/>
  <c r="AB120" i="89"/>
  <c r="AA120" i="89"/>
  <c r="AN119" i="89"/>
  <c r="AM119" i="89"/>
  <c r="AL119" i="89"/>
  <c r="AK119" i="89"/>
  <c r="AJ119" i="89"/>
  <c r="AI119" i="89"/>
  <c r="AH119" i="89"/>
  <c r="AG119" i="89"/>
  <c r="AF119" i="89"/>
  <c r="AE119" i="89"/>
  <c r="AB119" i="89"/>
  <c r="AA119" i="89"/>
  <c r="AN118" i="89"/>
  <c r="AM118" i="89"/>
  <c r="AL118" i="89"/>
  <c r="AK118" i="89"/>
  <c r="AJ118" i="89"/>
  <c r="AI118" i="89"/>
  <c r="AH118" i="89"/>
  <c r="AG118" i="89"/>
  <c r="AF118" i="89"/>
  <c r="AE118" i="89"/>
  <c r="AB118" i="89"/>
  <c r="AA118" i="89"/>
  <c r="AN117" i="89"/>
  <c r="AM117" i="89"/>
  <c r="AL117" i="89"/>
  <c r="AK117" i="89"/>
  <c r="AJ117" i="89"/>
  <c r="AI117" i="89"/>
  <c r="AH117" i="89"/>
  <c r="AG117" i="89"/>
  <c r="AF117" i="89"/>
  <c r="AE117" i="89"/>
  <c r="AB117" i="89"/>
  <c r="AA117" i="89"/>
  <c r="AN116" i="89"/>
  <c r="AM116" i="89"/>
  <c r="AL116" i="89"/>
  <c r="AK116" i="89"/>
  <c r="AJ116" i="89"/>
  <c r="AI116" i="89"/>
  <c r="AH116" i="89"/>
  <c r="AG116" i="89"/>
  <c r="AF116" i="89"/>
  <c r="AE116" i="89"/>
  <c r="AB116" i="89"/>
  <c r="AA116" i="89"/>
  <c r="AN115" i="89"/>
  <c r="AM115" i="89"/>
  <c r="AL115" i="89"/>
  <c r="AK115" i="89"/>
  <c r="AJ115" i="89"/>
  <c r="AI115" i="89"/>
  <c r="AH115" i="89"/>
  <c r="AG115" i="89"/>
  <c r="AF115" i="89"/>
  <c r="AE115" i="89"/>
  <c r="AB115" i="89"/>
  <c r="AA115" i="89"/>
  <c r="AN114" i="89"/>
  <c r="AM114" i="89"/>
  <c r="AL114" i="89"/>
  <c r="AK114" i="89"/>
  <c r="AJ114" i="89"/>
  <c r="AI114" i="89"/>
  <c r="AH114" i="89"/>
  <c r="AG114" i="89"/>
  <c r="AF114" i="89"/>
  <c r="AE114" i="89"/>
  <c r="AB114" i="89"/>
  <c r="AA114" i="89"/>
  <c r="AN113" i="89"/>
  <c r="AM113" i="89"/>
  <c r="AL113" i="89"/>
  <c r="AK113" i="89"/>
  <c r="AJ113" i="89"/>
  <c r="AI113" i="89"/>
  <c r="AH113" i="89"/>
  <c r="AG113" i="89"/>
  <c r="AF113" i="89"/>
  <c r="AE113" i="89"/>
  <c r="AB113" i="89"/>
  <c r="AA113" i="89"/>
  <c r="AN112" i="89"/>
  <c r="AM112" i="89"/>
  <c r="AL112" i="89"/>
  <c r="AK112" i="89"/>
  <c r="AJ112" i="89"/>
  <c r="AI112" i="89"/>
  <c r="AH112" i="89"/>
  <c r="AG112" i="89"/>
  <c r="AF112" i="89"/>
  <c r="AE112" i="89"/>
  <c r="AB112" i="89"/>
  <c r="AA112" i="89"/>
  <c r="AN111" i="89"/>
  <c r="AM111" i="89"/>
  <c r="AL111" i="89"/>
  <c r="AK111" i="89"/>
  <c r="AJ111" i="89"/>
  <c r="AI111" i="89"/>
  <c r="AH111" i="89"/>
  <c r="AG111" i="89"/>
  <c r="AF111" i="89"/>
  <c r="AE111" i="89"/>
  <c r="AB111" i="89"/>
  <c r="AA111" i="89"/>
  <c r="AN110" i="89"/>
  <c r="AM110" i="89"/>
  <c r="AL110" i="89"/>
  <c r="AK110" i="89"/>
  <c r="AJ110" i="89"/>
  <c r="AI110" i="89"/>
  <c r="AH110" i="89"/>
  <c r="AG110" i="89"/>
  <c r="AF110" i="89"/>
  <c r="AE110" i="89"/>
  <c r="AB110" i="89"/>
  <c r="AA110" i="89"/>
  <c r="AN109" i="89"/>
  <c r="AM109" i="89"/>
  <c r="AL109" i="89"/>
  <c r="AK109" i="89"/>
  <c r="AJ109" i="89"/>
  <c r="AI109" i="89"/>
  <c r="AH109" i="89"/>
  <c r="AG109" i="89"/>
  <c r="AF109" i="89"/>
  <c r="AE109" i="89"/>
  <c r="AB109" i="89"/>
  <c r="AA109" i="89"/>
  <c r="AN108" i="89"/>
  <c r="AM108" i="89"/>
  <c r="AL108" i="89"/>
  <c r="AK108" i="89"/>
  <c r="AJ108" i="89"/>
  <c r="AI108" i="89"/>
  <c r="AH108" i="89"/>
  <c r="AG108" i="89"/>
  <c r="AF108" i="89"/>
  <c r="AE108" i="89"/>
  <c r="AB108" i="89"/>
  <c r="AA108" i="89"/>
  <c r="AN107" i="89"/>
  <c r="AM107" i="89"/>
  <c r="AL107" i="89"/>
  <c r="AK107" i="89"/>
  <c r="AJ107" i="89"/>
  <c r="AI107" i="89"/>
  <c r="AH107" i="89"/>
  <c r="AG107" i="89"/>
  <c r="AF107" i="89"/>
  <c r="AE107" i="89"/>
  <c r="AB107" i="89"/>
  <c r="AA107" i="89"/>
  <c r="AN106" i="89"/>
  <c r="AM106" i="89"/>
  <c r="AL106" i="89"/>
  <c r="AK106" i="89"/>
  <c r="AJ106" i="89"/>
  <c r="AI106" i="89"/>
  <c r="AH106" i="89"/>
  <c r="AG106" i="89"/>
  <c r="AF106" i="89"/>
  <c r="AE106" i="89"/>
  <c r="AB106" i="89"/>
  <c r="AA106" i="89"/>
  <c r="AN105" i="89"/>
  <c r="AM105" i="89"/>
  <c r="AL105" i="89"/>
  <c r="AK105" i="89"/>
  <c r="AJ105" i="89"/>
  <c r="AI105" i="89"/>
  <c r="AH105" i="89"/>
  <c r="AG105" i="89"/>
  <c r="AF105" i="89"/>
  <c r="AE105" i="89"/>
  <c r="AB105" i="89"/>
  <c r="AA105" i="89"/>
  <c r="AN104" i="89"/>
  <c r="AM104" i="89"/>
  <c r="AL104" i="89"/>
  <c r="AK104" i="89"/>
  <c r="AJ104" i="89"/>
  <c r="AI104" i="89"/>
  <c r="AH104" i="89"/>
  <c r="AG104" i="89"/>
  <c r="AF104" i="89"/>
  <c r="AE104" i="89"/>
  <c r="AB104" i="89"/>
  <c r="AA104" i="89"/>
  <c r="AN103" i="89"/>
  <c r="AM103" i="89"/>
  <c r="AL103" i="89"/>
  <c r="AK103" i="89"/>
  <c r="AJ103" i="89"/>
  <c r="AI103" i="89"/>
  <c r="AH103" i="89"/>
  <c r="AG103" i="89"/>
  <c r="AF103" i="89"/>
  <c r="AE103" i="89"/>
  <c r="AB103" i="89"/>
  <c r="AA103" i="89"/>
  <c r="AN102" i="89"/>
  <c r="AM102" i="89"/>
  <c r="AL102" i="89"/>
  <c r="AK102" i="89"/>
  <c r="AJ102" i="89"/>
  <c r="AI102" i="89"/>
  <c r="AH102" i="89"/>
  <c r="AG102" i="89"/>
  <c r="AF102" i="89"/>
  <c r="AE102" i="89"/>
  <c r="AB102" i="89"/>
  <c r="AA102" i="89"/>
  <c r="AN101" i="89"/>
  <c r="AM101" i="89"/>
  <c r="AL101" i="89"/>
  <c r="AK101" i="89"/>
  <c r="AJ101" i="89"/>
  <c r="AI101" i="89"/>
  <c r="AH101" i="89"/>
  <c r="AG101" i="89"/>
  <c r="AF101" i="89"/>
  <c r="AE101" i="89"/>
  <c r="AB101" i="89"/>
  <c r="AA101" i="89"/>
  <c r="AN100" i="89"/>
  <c r="AM100" i="89"/>
  <c r="AL100" i="89"/>
  <c r="AK100" i="89"/>
  <c r="AJ100" i="89"/>
  <c r="AI100" i="89"/>
  <c r="AH100" i="89"/>
  <c r="AG100" i="89"/>
  <c r="AF100" i="89"/>
  <c r="AE100" i="89"/>
  <c r="AB100" i="89"/>
  <c r="AA100" i="89"/>
  <c r="AN99" i="89"/>
  <c r="AM99" i="89"/>
  <c r="AL99" i="89"/>
  <c r="AK99" i="89"/>
  <c r="AJ99" i="89"/>
  <c r="AI99" i="89"/>
  <c r="AH99" i="89"/>
  <c r="AG99" i="89"/>
  <c r="AF99" i="89"/>
  <c r="AE99" i="89"/>
  <c r="AB99" i="89"/>
  <c r="AA99" i="89"/>
  <c r="AN98" i="89"/>
  <c r="AM98" i="89"/>
  <c r="AL98" i="89"/>
  <c r="AK98" i="89"/>
  <c r="AJ98" i="89"/>
  <c r="AI98" i="89"/>
  <c r="AH98" i="89"/>
  <c r="AG98" i="89"/>
  <c r="AF98" i="89"/>
  <c r="AE98" i="89"/>
  <c r="AB98" i="89"/>
  <c r="AA98" i="89"/>
  <c r="AN97" i="89"/>
  <c r="AM97" i="89"/>
  <c r="AL97" i="89"/>
  <c r="AK97" i="89"/>
  <c r="AJ97" i="89"/>
  <c r="AI97" i="89"/>
  <c r="AH97" i="89"/>
  <c r="AG97" i="89"/>
  <c r="AF97" i="89"/>
  <c r="AE97" i="89"/>
  <c r="AB97" i="89"/>
  <c r="AA97" i="89"/>
  <c r="AN96" i="89"/>
  <c r="AM96" i="89"/>
  <c r="AL96" i="89"/>
  <c r="AK96" i="89"/>
  <c r="AJ96" i="89"/>
  <c r="AI96" i="89"/>
  <c r="AH96" i="89"/>
  <c r="AG96" i="89"/>
  <c r="AF96" i="89"/>
  <c r="AE96" i="89"/>
  <c r="AB96" i="89"/>
  <c r="AA96" i="89"/>
  <c r="AN95" i="89"/>
  <c r="AM95" i="89"/>
  <c r="AL95" i="89"/>
  <c r="AK95" i="89"/>
  <c r="AJ95" i="89"/>
  <c r="AI95" i="89"/>
  <c r="AH95" i="89"/>
  <c r="AG95" i="89"/>
  <c r="AF95" i="89"/>
  <c r="AE95" i="89"/>
  <c r="AB95" i="89"/>
  <c r="AA95" i="89"/>
  <c r="AN94" i="89"/>
  <c r="AM94" i="89"/>
  <c r="AL94" i="89"/>
  <c r="AK94" i="89"/>
  <c r="AJ94" i="89"/>
  <c r="AI94" i="89"/>
  <c r="AH94" i="89"/>
  <c r="AG94" i="89"/>
  <c r="AF94" i="89"/>
  <c r="AE94" i="89"/>
  <c r="AB94" i="89"/>
  <c r="AA94" i="89"/>
  <c r="AN93" i="89"/>
  <c r="AM93" i="89"/>
  <c r="AL93" i="89"/>
  <c r="AK93" i="89"/>
  <c r="AJ93" i="89"/>
  <c r="AI93" i="89"/>
  <c r="AH93" i="89"/>
  <c r="AG93" i="89"/>
  <c r="AF93" i="89"/>
  <c r="AE93" i="89"/>
  <c r="AB93" i="89"/>
  <c r="AA93" i="89"/>
  <c r="AN92" i="89"/>
  <c r="AM92" i="89"/>
  <c r="AL92" i="89"/>
  <c r="AK92" i="89"/>
  <c r="AJ92" i="89"/>
  <c r="AI92" i="89"/>
  <c r="AH92" i="89"/>
  <c r="AG92" i="89"/>
  <c r="AF92" i="89"/>
  <c r="AE92" i="89"/>
  <c r="AB92" i="89"/>
  <c r="AA92" i="89"/>
  <c r="AN91" i="89"/>
  <c r="AM91" i="89"/>
  <c r="AL91" i="89"/>
  <c r="AK91" i="89"/>
  <c r="AJ91" i="89"/>
  <c r="AI91" i="89"/>
  <c r="AH91" i="89"/>
  <c r="AG91" i="89"/>
  <c r="AF91" i="89"/>
  <c r="AE91" i="89"/>
  <c r="AB91" i="89"/>
  <c r="AA91" i="89"/>
  <c r="AN90" i="89"/>
  <c r="AM90" i="89"/>
  <c r="AL90" i="89"/>
  <c r="AK90" i="89"/>
  <c r="AJ90" i="89"/>
  <c r="AI90" i="89"/>
  <c r="AH90" i="89"/>
  <c r="AG90" i="89"/>
  <c r="AF90" i="89"/>
  <c r="AE90" i="89"/>
  <c r="AB90" i="89"/>
  <c r="AA90" i="89"/>
  <c r="AN89" i="89"/>
  <c r="AM89" i="89"/>
  <c r="AL89" i="89"/>
  <c r="AK89" i="89"/>
  <c r="AJ89" i="89"/>
  <c r="AI89" i="89"/>
  <c r="AH89" i="89"/>
  <c r="AG89" i="89"/>
  <c r="AF89" i="89"/>
  <c r="AE89" i="89"/>
  <c r="AB89" i="89"/>
  <c r="AA89" i="89"/>
  <c r="AN88" i="89"/>
  <c r="AM88" i="89"/>
  <c r="AL88" i="89"/>
  <c r="AK88" i="89"/>
  <c r="AJ88" i="89"/>
  <c r="AI88" i="89"/>
  <c r="AH88" i="89"/>
  <c r="AG88" i="89"/>
  <c r="AF88" i="89"/>
  <c r="AE88" i="89"/>
  <c r="AB88" i="89"/>
  <c r="AA88" i="89"/>
  <c r="AN87" i="89"/>
  <c r="AM87" i="89"/>
  <c r="AL87" i="89"/>
  <c r="AK87" i="89"/>
  <c r="AJ87" i="89"/>
  <c r="AI87" i="89"/>
  <c r="AH87" i="89"/>
  <c r="AG87" i="89"/>
  <c r="AF87" i="89"/>
  <c r="AE87" i="89"/>
  <c r="AB87" i="89"/>
  <c r="AA87" i="89"/>
  <c r="AN86" i="89"/>
  <c r="AM86" i="89"/>
  <c r="AL86" i="89"/>
  <c r="AK86" i="89"/>
  <c r="AJ86" i="89"/>
  <c r="AI86" i="89"/>
  <c r="AH86" i="89"/>
  <c r="AG86" i="89"/>
  <c r="AF86" i="89"/>
  <c r="AE86" i="89"/>
  <c r="AB86" i="89"/>
  <c r="AA86" i="89"/>
  <c r="AN85" i="89"/>
  <c r="AM85" i="89"/>
  <c r="AL85" i="89"/>
  <c r="AK85" i="89"/>
  <c r="AJ85" i="89"/>
  <c r="AI85" i="89"/>
  <c r="AH85" i="89"/>
  <c r="AG85" i="89"/>
  <c r="AF85" i="89"/>
  <c r="AE85" i="89"/>
  <c r="AB85" i="89"/>
  <c r="AA85" i="89"/>
  <c r="AN84" i="89"/>
  <c r="AM84" i="89"/>
  <c r="AL84" i="89"/>
  <c r="AK84" i="89"/>
  <c r="AJ84" i="89"/>
  <c r="AI84" i="89"/>
  <c r="AH84" i="89"/>
  <c r="AG84" i="89"/>
  <c r="AF84" i="89"/>
  <c r="AE84" i="89"/>
  <c r="AB84" i="89"/>
  <c r="AA84" i="89"/>
  <c r="AN83" i="89"/>
  <c r="AM83" i="89"/>
  <c r="AL83" i="89"/>
  <c r="AK83" i="89"/>
  <c r="AJ83" i="89"/>
  <c r="AI83" i="89"/>
  <c r="AH83" i="89"/>
  <c r="AG83" i="89"/>
  <c r="AF83" i="89"/>
  <c r="AE83" i="89"/>
  <c r="AB83" i="89"/>
  <c r="AA83" i="89"/>
  <c r="AN82" i="89"/>
  <c r="AM82" i="89"/>
  <c r="AL82" i="89"/>
  <c r="AK82" i="89"/>
  <c r="AJ82" i="89"/>
  <c r="AI82" i="89"/>
  <c r="AH82" i="89"/>
  <c r="AG82" i="89"/>
  <c r="AF82" i="89"/>
  <c r="AE82" i="89"/>
  <c r="AB82" i="89"/>
  <c r="AA82" i="89"/>
  <c r="AN81" i="89"/>
  <c r="AM81" i="89"/>
  <c r="AL81" i="89"/>
  <c r="AK81" i="89"/>
  <c r="AJ81" i="89"/>
  <c r="AI81" i="89"/>
  <c r="AH81" i="89"/>
  <c r="AG81" i="89"/>
  <c r="AF81" i="89"/>
  <c r="AE81" i="89"/>
  <c r="AB81" i="89"/>
  <c r="AA81" i="89"/>
  <c r="AN80" i="89"/>
  <c r="AM80" i="89"/>
  <c r="AL80" i="89"/>
  <c r="AK80" i="89"/>
  <c r="AJ80" i="89"/>
  <c r="AI80" i="89"/>
  <c r="AH80" i="89"/>
  <c r="AG80" i="89"/>
  <c r="AF80" i="89"/>
  <c r="AE80" i="89"/>
  <c r="AB80" i="89"/>
  <c r="AA80" i="89"/>
  <c r="AN79" i="89"/>
  <c r="AM79" i="89"/>
  <c r="AL79" i="89"/>
  <c r="AK79" i="89"/>
  <c r="AJ79" i="89"/>
  <c r="AI79" i="89"/>
  <c r="AH79" i="89"/>
  <c r="AG79" i="89"/>
  <c r="AF79" i="89"/>
  <c r="AE79" i="89"/>
  <c r="AB79" i="89"/>
  <c r="AA79" i="89"/>
  <c r="AN78" i="89"/>
  <c r="AM78" i="89"/>
  <c r="AL78" i="89"/>
  <c r="AK78" i="89"/>
  <c r="AJ78" i="89"/>
  <c r="AI78" i="89"/>
  <c r="AH78" i="89"/>
  <c r="AG78" i="89"/>
  <c r="AF78" i="89"/>
  <c r="AE78" i="89"/>
  <c r="AB78" i="89"/>
  <c r="AA78" i="89"/>
  <c r="AN77" i="89"/>
  <c r="AM77" i="89"/>
  <c r="AL77" i="89"/>
  <c r="AK77" i="89"/>
  <c r="AJ77" i="89"/>
  <c r="AI77" i="89"/>
  <c r="AH77" i="89"/>
  <c r="AG77" i="89"/>
  <c r="AF77" i="89"/>
  <c r="AE77" i="89"/>
  <c r="AB77" i="89"/>
  <c r="AA77" i="89"/>
  <c r="AN76" i="89"/>
  <c r="AM76" i="89"/>
  <c r="AL76" i="89"/>
  <c r="AK76" i="89"/>
  <c r="AJ76" i="89"/>
  <c r="AI76" i="89"/>
  <c r="AH76" i="89"/>
  <c r="AG76" i="89"/>
  <c r="AF76" i="89"/>
  <c r="AE76" i="89"/>
  <c r="AB76" i="89"/>
  <c r="AA76" i="89"/>
  <c r="AN75" i="89"/>
  <c r="AM75" i="89"/>
  <c r="AL75" i="89"/>
  <c r="AK75" i="89"/>
  <c r="AJ75" i="89"/>
  <c r="AI75" i="89"/>
  <c r="AH75" i="89"/>
  <c r="AG75" i="89"/>
  <c r="AF75" i="89"/>
  <c r="AE75" i="89"/>
  <c r="AB75" i="89"/>
  <c r="AA75" i="89"/>
  <c r="AN74" i="89"/>
  <c r="AM74" i="89"/>
  <c r="AL74" i="89"/>
  <c r="AK74" i="89"/>
  <c r="AJ74" i="89"/>
  <c r="AI74" i="89"/>
  <c r="AH74" i="89"/>
  <c r="AG74" i="89"/>
  <c r="AF74" i="89"/>
  <c r="AE74" i="89"/>
  <c r="AB74" i="89"/>
  <c r="AA74" i="89"/>
  <c r="AN73" i="89"/>
  <c r="AM73" i="89"/>
  <c r="AL73" i="89"/>
  <c r="AK73" i="89"/>
  <c r="AJ73" i="89"/>
  <c r="AI73" i="89"/>
  <c r="AH73" i="89"/>
  <c r="AG73" i="89"/>
  <c r="AF73" i="89"/>
  <c r="AE73" i="89"/>
  <c r="AB73" i="89"/>
  <c r="AA73" i="89"/>
  <c r="AN72" i="89"/>
  <c r="AM72" i="89"/>
  <c r="AL72" i="89"/>
  <c r="AK72" i="89"/>
  <c r="AJ72" i="89"/>
  <c r="AI72" i="89"/>
  <c r="AH72" i="89"/>
  <c r="AG72" i="89"/>
  <c r="AF72" i="89"/>
  <c r="AE72" i="89"/>
  <c r="AB72" i="89"/>
  <c r="AA72" i="89"/>
  <c r="AN71" i="89"/>
  <c r="AM71" i="89"/>
  <c r="AL71" i="89"/>
  <c r="AK71" i="89"/>
  <c r="AJ71" i="89"/>
  <c r="AI71" i="89"/>
  <c r="AH71" i="89"/>
  <c r="AG71" i="89"/>
  <c r="AF71" i="89"/>
  <c r="AE71" i="89"/>
  <c r="AB71" i="89"/>
  <c r="AA71" i="89"/>
  <c r="AN70" i="89"/>
  <c r="AM70" i="89"/>
  <c r="AL70" i="89"/>
  <c r="AK70" i="89"/>
  <c r="AJ70" i="89"/>
  <c r="AI70" i="89"/>
  <c r="AH70" i="89"/>
  <c r="AG70" i="89"/>
  <c r="AF70" i="89"/>
  <c r="AE70" i="89"/>
  <c r="AB70" i="89"/>
  <c r="AA70" i="89"/>
  <c r="AN69" i="89"/>
  <c r="AM69" i="89"/>
  <c r="AL69" i="89"/>
  <c r="AK69" i="89"/>
  <c r="AJ69" i="89"/>
  <c r="AI69" i="89"/>
  <c r="AH69" i="89"/>
  <c r="AG69" i="89"/>
  <c r="AF69" i="89"/>
  <c r="AE69" i="89"/>
  <c r="AB69" i="89"/>
  <c r="AA69" i="89"/>
  <c r="AN68" i="89"/>
  <c r="AM68" i="89"/>
  <c r="AL68" i="89"/>
  <c r="AK68" i="89"/>
  <c r="AJ68" i="89"/>
  <c r="AI68" i="89"/>
  <c r="AH68" i="89"/>
  <c r="AG68" i="89"/>
  <c r="AF68" i="89"/>
  <c r="AE68" i="89"/>
  <c r="AB68" i="89"/>
  <c r="AA68" i="89"/>
  <c r="AN67" i="89"/>
  <c r="AM67" i="89"/>
  <c r="AL67" i="89"/>
  <c r="AK67" i="89"/>
  <c r="AJ67" i="89"/>
  <c r="AI67" i="89"/>
  <c r="AH67" i="89"/>
  <c r="AG67" i="89"/>
  <c r="AF67" i="89"/>
  <c r="AE67" i="89"/>
  <c r="AB67" i="89"/>
  <c r="AA67" i="89"/>
  <c r="AN66" i="89"/>
  <c r="AM66" i="89"/>
  <c r="AL66" i="89"/>
  <c r="AK66" i="89"/>
  <c r="AJ66" i="89"/>
  <c r="AI66" i="89"/>
  <c r="AH66" i="89"/>
  <c r="AG66" i="89"/>
  <c r="AF66" i="89"/>
  <c r="AE66" i="89"/>
  <c r="AB66" i="89"/>
  <c r="AA66" i="89"/>
  <c r="AN65" i="89"/>
  <c r="AM65" i="89"/>
  <c r="AL65" i="89"/>
  <c r="AK65" i="89"/>
  <c r="AJ65" i="89"/>
  <c r="AI65" i="89"/>
  <c r="AH65" i="89"/>
  <c r="AG65" i="89"/>
  <c r="AF65" i="89"/>
  <c r="AE65" i="89"/>
  <c r="AB65" i="89"/>
  <c r="AA65" i="89"/>
  <c r="AN64" i="89"/>
  <c r="AM64" i="89"/>
  <c r="AL64" i="89"/>
  <c r="AK64" i="89"/>
  <c r="AJ64" i="89"/>
  <c r="AI64" i="89"/>
  <c r="AH64" i="89"/>
  <c r="AG64" i="89"/>
  <c r="AF64" i="89"/>
  <c r="AE64" i="89"/>
  <c r="AB64" i="89"/>
  <c r="AA64" i="89"/>
  <c r="AN63" i="89"/>
  <c r="AM63" i="89"/>
  <c r="AL63" i="89"/>
  <c r="AK63" i="89"/>
  <c r="AJ63" i="89"/>
  <c r="AI63" i="89"/>
  <c r="AH63" i="89"/>
  <c r="AG63" i="89"/>
  <c r="AF63" i="89"/>
  <c r="AE63" i="89"/>
  <c r="AB63" i="89"/>
  <c r="AA63" i="89"/>
  <c r="AN62" i="89"/>
  <c r="AM62" i="89"/>
  <c r="AL62" i="89"/>
  <c r="AK62" i="89"/>
  <c r="AJ62" i="89"/>
  <c r="AI62" i="89"/>
  <c r="AH62" i="89"/>
  <c r="AG62" i="89"/>
  <c r="AF62" i="89"/>
  <c r="AE62" i="89"/>
  <c r="AB62" i="89"/>
  <c r="AA62" i="89"/>
  <c r="AN61" i="89"/>
  <c r="AM61" i="89"/>
  <c r="AL61" i="89"/>
  <c r="AK61" i="89"/>
  <c r="AJ61" i="89"/>
  <c r="AI61" i="89"/>
  <c r="AH61" i="89"/>
  <c r="AG61" i="89"/>
  <c r="AF61" i="89"/>
  <c r="AE61" i="89"/>
  <c r="AB61" i="89"/>
  <c r="AA61" i="89"/>
  <c r="AN60" i="89"/>
  <c r="AM60" i="89"/>
  <c r="AL60" i="89"/>
  <c r="AK60" i="89"/>
  <c r="AJ60" i="89"/>
  <c r="AI60" i="89"/>
  <c r="AH60" i="89"/>
  <c r="AG60" i="89"/>
  <c r="AF60" i="89"/>
  <c r="AE60" i="89"/>
  <c r="AB60" i="89"/>
  <c r="AA60" i="89"/>
  <c r="AN59" i="89"/>
  <c r="AM59" i="89"/>
  <c r="AL59" i="89"/>
  <c r="AK59" i="89"/>
  <c r="AJ59" i="89"/>
  <c r="AI59" i="89"/>
  <c r="AH59" i="89"/>
  <c r="AG59" i="89"/>
  <c r="AF59" i="89"/>
  <c r="AE59" i="89"/>
  <c r="AB59" i="89"/>
  <c r="AA59" i="89"/>
  <c r="AN58" i="89"/>
  <c r="AM58" i="89"/>
  <c r="AL58" i="89"/>
  <c r="AK58" i="89"/>
  <c r="AJ58" i="89"/>
  <c r="AI58" i="89"/>
  <c r="AH58" i="89"/>
  <c r="AG58" i="89"/>
  <c r="AF58" i="89"/>
  <c r="AE58" i="89"/>
  <c r="AB58" i="89"/>
  <c r="AA58" i="89"/>
  <c r="AN57" i="89"/>
  <c r="AM57" i="89"/>
  <c r="AL57" i="89"/>
  <c r="AK57" i="89"/>
  <c r="AJ57" i="89"/>
  <c r="AI57" i="89"/>
  <c r="AH57" i="89"/>
  <c r="AG57" i="89"/>
  <c r="AF57" i="89"/>
  <c r="AE57" i="89"/>
  <c r="AB57" i="89"/>
  <c r="AA57" i="89"/>
  <c r="AN56" i="89"/>
  <c r="AM56" i="89"/>
  <c r="AL56" i="89"/>
  <c r="AK56" i="89"/>
  <c r="AJ56" i="89"/>
  <c r="AI56" i="89"/>
  <c r="AH56" i="89"/>
  <c r="AG56" i="89"/>
  <c r="AF56" i="89"/>
  <c r="AE56" i="89"/>
  <c r="AB56" i="89"/>
  <c r="AA56" i="89"/>
  <c r="AN55" i="89"/>
  <c r="AM55" i="89"/>
  <c r="AL55" i="89"/>
  <c r="AK55" i="89"/>
  <c r="AJ55" i="89"/>
  <c r="AI55" i="89"/>
  <c r="AH55" i="89"/>
  <c r="AG55" i="89"/>
  <c r="AF55" i="89"/>
  <c r="AE55" i="89"/>
  <c r="AB55" i="89"/>
  <c r="AA55" i="89"/>
  <c r="AN54" i="89"/>
  <c r="AM54" i="89"/>
  <c r="AL54" i="89"/>
  <c r="AK54" i="89"/>
  <c r="AJ54" i="89"/>
  <c r="AI54" i="89"/>
  <c r="AH54" i="89"/>
  <c r="AG54" i="89"/>
  <c r="AF54" i="89"/>
  <c r="AE54" i="89"/>
  <c r="AB54" i="89"/>
  <c r="AA54" i="89"/>
  <c r="AN53" i="89"/>
  <c r="AM53" i="89"/>
  <c r="AL53" i="89"/>
  <c r="AK53" i="89"/>
  <c r="AJ53" i="89"/>
  <c r="AI53" i="89"/>
  <c r="AH53" i="89"/>
  <c r="AG53" i="89"/>
  <c r="AF53" i="89"/>
  <c r="AE53" i="89"/>
  <c r="AB53" i="89"/>
  <c r="AA53" i="89"/>
  <c r="AN52" i="89"/>
  <c r="AM52" i="89"/>
  <c r="AL52" i="89"/>
  <c r="AK52" i="89"/>
  <c r="AJ52" i="89"/>
  <c r="AI52" i="89"/>
  <c r="AH52" i="89"/>
  <c r="AG52" i="89"/>
  <c r="AF52" i="89"/>
  <c r="AE52" i="89"/>
  <c r="AB52" i="89"/>
  <c r="AA52" i="89"/>
  <c r="AN51" i="89"/>
  <c r="AM51" i="89"/>
  <c r="AL51" i="89"/>
  <c r="AK51" i="89"/>
  <c r="AJ51" i="89"/>
  <c r="AI51" i="89"/>
  <c r="AH51" i="89"/>
  <c r="AG51" i="89"/>
  <c r="AF51" i="89"/>
  <c r="AE51" i="89"/>
  <c r="AB51" i="89"/>
  <c r="AA51" i="89"/>
  <c r="AN50" i="89"/>
  <c r="AM50" i="89"/>
  <c r="AL50" i="89"/>
  <c r="AK50" i="89"/>
  <c r="AJ50" i="89"/>
  <c r="AI50" i="89"/>
  <c r="AH50" i="89"/>
  <c r="AG50" i="89"/>
  <c r="AF50" i="89"/>
  <c r="AE50" i="89"/>
  <c r="AB50" i="89"/>
  <c r="AA50" i="89"/>
  <c r="AN49" i="89"/>
  <c r="AM49" i="89"/>
  <c r="AL49" i="89"/>
  <c r="AK49" i="89"/>
  <c r="AJ49" i="89"/>
  <c r="AI49" i="89"/>
  <c r="AH49" i="89"/>
  <c r="AG49" i="89"/>
  <c r="AF49" i="89"/>
  <c r="AE49" i="89"/>
  <c r="AB49" i="89"/>
  <c r="AA49" i="89"/>
  <c r="AN48" i="89"/>
  <c r="AM48" i="89"/>
  <c r="AL48" i="89"/>
  <c r="AK48" i="89"/>
  <c r="AJ48" i="89"/>
  <c r="AI48" i="89"/>
  <c r="AH48" i="89"/>
  <c r="AG48" i="89"/>
  <c r="AF48" i="89"/>
  <c r="AE48" i="89"/>
  <c r="AB48" i="89"/>
  <c r="AA48" i="89"/>
  <c r="AN47" i="89"/>
  <c r="AM47" i="89"/>
  <c r="AL47" i="89"/>
  <c r="AK47" i="89"/>
  <c r="AJ47" i="89"/>
  <c r="AI47" i="89"/>
  <c r="AH47" i="89"/>
  <c r="AG47" i="89"/>
  <c r="AF47" i="89"/>
  <c r="AE47" i="89"/>
  <c r="AB47" i="89"/>
  <c r="AA47" i="89"/>
  <c r="AN46" i="89"/>
  <c r="AM46" i="89"/>
  <c r="AL46" i="89"/>
  <c r="AK46" i="89"/>
  <c r="AJ46" i="89"/>
  <c r="AI46" i="89"/>
  <c r="AH46" i="89"/>
  <c r="AG46" i="89"/>
  <c r="AF46" i="89"/>
  <c r="AE46" i="89"/>
  <c r="AB46" i="89"/>
  <c r="AA46" i="89"/>
  <c r="AN45" i="89"/>
  <c r="AM45" i="89"/>
  <c r="AL45" i="89"/>
  <c r="AK45" i="89"/>
  <c r="AJ45" i="89"/>
  <c r="AI45" i="89"/>
  <c r="AH45" i="89"/>
  <c r="AG45" i="89"/>
  <c r="AF45" i="89"/>
  <c r="AE45" i="89"/>
  <c r="AB45" i="89"/>
  <c r="AA45" i="89"/>
  <c r="AN44" i="89"/>
  <c r="AM44" i="89"/>
  <c r="AL44" i="89"/>
  <c r="AK44" i="89"/>
  <c r="AJ44" i="89"/>
  <c r="AI44" i="89"/>
  <c r="AH44" i="89"/>
  <c r="AG44" i="89"/>
  <c r="AF44" i="89"/>
  <c r="AE44" i="89"/>
  <c r="AB44" i="89"/>
  <c r="AA44" i="89"/>
  <c r="AN43" i="89"/>
  <c r="AM43" i="89"/>
  <c r="AL43" i="89"/>
  <c r="AK43" i="89"/>
  <c r="AJ43" i="89"/>
  <c r="AI43" i="89"/>
  <c r="AH43" i="89"/>
  <c r="AG43" i="89"/>
  <c r="AF43" i="89"/>
  <c r="AE43" i="89"/>
  <c r="AB43" i="89"/>
  <c r="AA43" i="89"/>
  <c r="AN42" i="89"/>
  <c r="AM42" i="89"/>
  <c r="AL42" i="89"/>
  <c r="AK42" i="89"/>
  <c r="AJ42" i="89"/>
  <c r="AI42" i="89"/>
  <c r="AH42" i="89"/>
  <c r="AG42" i="89"/>
  <c r="AF42" i="89"/>
  <c r="AE42" i="89"/>
  <c r="AB42" i="89"/>
  <c r="AA42" i="89"/>
  <c r="AN41" i="89"/>
  <c r="AM41" i="89"/>
  <c r="AL41" i="89"/>
  <c r="AK41" i="89"/>
  <c r="AJ41" i="89"/>
  <c r="AI41" i="89"/>
  <c r="AH41" i="89"/>
  <c r="AG41" i="89"/>
  <c r="AF41" i="89"/>
  <c r="AE41" i="89"/>
  <c r="AB41" i="89"/>
  <c r="AA41" i="89"/>
  <c r="AN40" i="89"/>
  <c r="AM40" i="89"/>
  <c r="AL40" i="89"/>
  <c r="AK40" i="89"/>
  <c r="AJ40" i="89"/>
  <c r="AI40" i="89"/>
  <c r="AH40" i="89"/>
  <c r="AG40" i="89"/>
  <c r="AF40" i="89"/>
  <c r="AE40" i="89"/>
  <c r="AB40" i="89"/>
  <c r="AA40" i="89"/>
  <c r="AN39" i="89"/>
  <c r="AM39" i="89"/>
  <c r="AL39" i="89"/>
  <c r="AK39" i="89"/>
  <c r="AJ39" i="89"/>
  <c r="AI39" i="89"/>
  <c r="AH39" i="89"/>
  <c r="AG39" i="89"/>
  <c r="AF39" i="89"/>
  <c r="AE39" i="89"/>
  <c r="AB39" i="89"/>
  <c r="AA39" i="89"/>
  <c r="AN38" i="89"/>
  <c r="AM38" i="89"/>
  <c r="AL38" i="89"/>
  <c r="AK38" i="89"/>
  <c r="AJ38" i="89"/>
  <c r="AI38" i="89"/>
  <c r="AH38" i="89"/>
  <c r="AG38" i="89"/>
  <c r="AF38" i="89"/>
  <c r="AE38" i="89"/>
  <c r="AB38" i="89"/>
  <c r="AA38" i="89"/>
  <c r="AN37" i="89"/>
  <c r="AM37" i="89"/>
  <c r="AL37" i="89"/>
  <c r="AK37" i="89"/>
  <c r="AJ37" i="89"/>
  <c r="AI37" i="89"/>
  <c r="AH37" i="89"/>
  <c r="AG37" i="89"/>
  <c r="AF37" i="89"/>
  <c r="AE37" i="89"/>
  <c r="AB37" i="89"/>
  <c r="AA37" i="89"/>
  <c r="AN36" i="89"/>
  <c r="AM36" i="89"/>
  <c r="AL36" i="89"/>
  <c r="AK36" i="89"/>
  <c r="AJ36" i="89"/>
  <c r="AI36" i="89"/>
  <c r="AH36" i="89"/>
  <c r="AG36" i="89"/>
  <c r="AF36" i="89"/>
  <c r="AE36" i="89"/>
  <c r="AB36" i="89"/>
  <c r="AA36" i="89"/>
  <c r="AN35" i="89"/>
  <c r="AM35" i="89"/>
  <c r="AL35" i="89"/>
  <c r="AK35" i="89"/>
  <c r="AJ35" i="89"/>
  <c r="AI35" i="89"/>
  <c r="AH35" i="89"/>
  <c r="AG35" i="89"/>
  <c r="AF35" i="89"/>
  <c r="AE35" i="89"/>
  <c r="AB35" i="89"/>
  <c r="AA35" i="89"/>
  <c r="AN34" i="89"/>
  <c r="AM34" i="89"/>
  <c r="AL34" i="89"/>
  <c r="AK34" i="89"/>
  <c r="AJ34" i="89"/>
  <c r="AI34" i="89"/>
  <c r="AH34" i="89"/>
  <c r="AG34" i="89"/>
  <c r="AF34" i="89"/>
  <c r="AE34" i="89"/>
  <c r="AB34" i="89"/>
  <c r="AA34" i="89"/>
  <c r="AN33" i="89"/>
  <c r="AM33" i="89"/>
  <c r="AL33" i="89"/>
  <c r="AK33" i="89"/>
  <c r="AJ33" i="89"/>
  <c r="AI33" i="89"/>
  <c r="AH33" i="89"/>
  <c r="AG33" i="89"/>
  <c r="AF33" i="89"/>
  <c r="AE33" i="89"/>
  <c r="AB33" i="89"/>
  <c r="AA33" i="89"/>
  <c r="AN32" i="89"/>
  <c r="AM32" i="89"/>
  <c r="AL32" i="89"/>
  <c r="AK32" i="89"/>
  <c r="AJ32" i="89"/>
  <c r="AI32" i="89"/>
  <c r="AH32" i="89"/>
  <c r="AG32" i="89"/>
  <c r="AF32" i="89"/>
  <c r="AE32" i="89"/>
  <c r="AB32" i="89"/>
  <c r="AA32" i="89"/>
  <c r="AN31" i="89"/>
  <c r="AM31" i="89"/>
  <c r="AL31" i="89"/>
  <c r="AK31" i="89"/>
  <c r="AJ31" i="89"/>
  <c r="AI31" i="89"/>
  <c r="AH31" i="89"/>
  <c r="AG31" i="89"/>
  <c r="AF31" i="89"/>
  <c r="AE31" i="89"/>
  <c r="AB31" i="89"/>
  <c r="AA31" i="89"/>
  <c r="AN30" i="89"/>
  <c r="AM30" i="89"/>
  <c r="AL30" i="89"/>
  <c r="AK30" i="89"/>
  <c r="AJ30" i="89"/>
  <c r="AI30" i="89"/>
  <c r="AH30" i="89"/>
  <c r="AG30" i="89"/>
  <c r="AF30" i="89"/>
  <c r="AE30" i="89"/>
  <c r="AB30" i="89"/>
  <c r="AA30" i="89"/>
  <c r="AN29" i="89"/>
  <c r="AM29" i="89"/>
  <c r="AL29" i="89"/>
  <c r="AK29" i="89"/>
  <c r="AJ29" i="89"/>
  <c r="AI29" i="89"/>
  <c r="AH29" i="89"/>
  <c r="AG29" i="89"/>
  <c r="AF29" i="89"/>
  <c r="AE29" i="89"/>
  <c r="AB29" i="89"/>
  <c r="AA29" i="89"/>
  <c r="AN28" i="89"/>
  <c r="AM28" i="89"/>
  <c r="AL28" i="89"/>
  <c r="AK28" i="89"/>
  <c r="AJ28" i="89"/>
  <c r="AI28" i="89"/>
  <c r="AH28" i="89"/>
  <c r="AG28" i="89"/>
  <c r="AF28" i="89"/>
  <c r="AE28" i="89"/>
  <c r="AB28" i="89"/>
  <c r="AA28" i="89"/>
  <c r="AN27" i="89"/>
  <c r="AM27" i="89"/>
  <c r="AL27" i="89"/>
  <c r="AK27" i="89"/>
  <c r="AJ27" i="89"/>
  <c r="AI27" i="89"/>
  <c r="AH27" i="89"/>
  <c r="AG27" i="89"/>
  <c r="AF27" i="89"/>
  <c r="AE27" i="89"/>
  <c r="AB27" i="89"/>
  <c r="AA27" i="89"/>
  <c r="AN26" i="89"/>
  <c r="AM26" i="89"/>
  <c r="AL26" i="89"/>
  <c r="AK26" i="89"/>
  <c r="AJ26" i="89"/>
  <c r="AI26" i="89"/>
  <c r="AH26" i="89"/>
  <c r="AG26" i="89"/>
  <c r="AF26" i="89"/>
  <c r="AE26" i="89"/>
  <c r="AB26" i="89"/>
  <c r="AA26" i="89"/>
  <c r="AN25" i="89"/>
  <c r="AM25" i="89"/>
  <c r="AL25" i="89"/>
  <c r="AK25" i="89"/>
  <c r="AJ25" i="89"/>
  <c r="AI25" i="89"/>
  <c r="AH25" i="89"/>
  <c r="AG25" i="89"/>
  <c r="AF25" i="89"/>
  <c r="AE25" i="89"/>
  <c r="AB25" i="89"/>
  <c r="AA25" i="89"/>
  <c r="AN24" i="89"/>
  <c r="AM24" i="89"/>
  <c r="AL24" i="89"/>
  <c r="AK24" i="89"/>
  <c r="AJ24" i="89"/>
  <c r="AI24" i="89"/>
  <c r="AH24" i="89"/>
  <c r="AG24" i="89"/>
  <c r="AF24" i="89"/>
  <c r="AE24" i="89"/>
  <c r="AB24" i="89"/>
  <c r="AA24" i="89"/>
  <c r="AN22" i="89"/>
  <c r="AM22" i="89"/>
  <c r="AL22" i="89"/>
  <c r="AK22" i="89"/>
  <c r="AJ22" i="89"/>
  <c r="AI22" i="89"/>
  <c r="AH22" i="89"/>
  <c r="AG22" i="89"/>
  <c r="AF22" i="89"/>
  <c r="AE22" i="89"/>
  <c r="AB22" i="89"/>
  <c r="AA22" i="89"/>
  <c r="AN21" i="89"/>
  <c r="AM21" i="89"/>
  <c r="AL21" i="89"/>
  <c r="AK21" i="89"/>
  <c r="AJ21" i="89"/>
  <c r="AI21" i="89"/>
  <c r="AH21" i="89"/>
  <c r="AG21" i="89"/>
  <c r="AF21" i="89"/>
  <c r="AE21" i="89"/>
  <c r="AB21" i="89"/>
  <c r="AA21" i="89"/>
  <c r="AN20" i="89"/>
  <c r="AM20" i="89"/>
  <c r="AL20" i="89"/>
  <c r="AK20" i="89"/>
  <c r="AJ20" i="89"/>
  <c r="AI20" i="89"/>
  <c r="AH20" i="89"/>
  <c r="AG20" i="89"/>
  <c r="AF20" i="89"/>
  <c r="AE20" i="89"/>
  <c r="AB20" i="89"/>
  <c r="AA20" i="89"/>
  <c r="AN19" i="89"/>
  <c r="AM19" i="89"/>
  <c r="AL19" i="89"/>
  <c r="AK19" i="89"/>
  <c r="AJ19" i="89"/>
  <c r="AI19" i="89"/>
  <c r="AH19" i="89"/>
  <c r="AG19" i="89"/>
  <c r="AF19" i="89"/>
  <c r="AE19" i="89"/>
  <c r="AB19" i="89"/>
  <c r="AA19" i="89"/>
  <c r="AN18" i="89"/>
  <c r="AM18" i="89"/>
  <c r="AL18" i="89"/>
  <c r="AK18" i="89"/>
  <c r="AJ18" i="89"/>
  <c r="AI18" i="89"/>
  <c r="AH18" i="89"/>
  <c r="AG18" i="89"/>
  <c r="AF18" i="89"/>
  <c r="AE18" i="89"/>
  <c r="AB18" i="89"/>
  <c r="AA18" i="89"/>
  <c r="AN17" i="89"/>
  <c r="AM17" i="89"/>
  <c r="AL17" i="89"/>
  <c r="AK17" i="89"/>
  <c r="AJ17" i="89"/>
  <c r="AI17" i="89"/>
  <c r="AH17" i="89"/>
  <c r="AG17" i="89"/>
  <c r="AF17" i="89"/>
  <c r="AE17" i="89"/>
  <c r="AB17" i="89"/>
  <c r="AA17" i="89"/>
  <c r="AN15" i="89"/>
  <c r="AM15" i="89"/>
  <c r="AL15" i="89"/>
  <c r="AK15" i="89"/>
  <c r="AJ15" i="89"/>
  <c r="AI15" i="89"/>
  <c r="AH15" i="89"/>
  <c r="AG15" i="89"/>
  <c r="AF15" i="89"/>
  <c r="AE15" i="89"/>
  <c r="AB15" i="89"/>
  <c r="AA15" i="89"/>
  <c r="AN14" i="89"/>
  <c r="AM14" i="89"/>
  <c r="AL14" i="89"/>
  <c r="AK14" i="89"/>
  <c r="AJ14" i="89"/>
  <c r="AI14" i="89"/>
  <c r="AH14" i="89"/>
  <c r="AG14" i="89"/>
  <c r="AF14" i="89"/>
  <c r="AE14" i="89"/>
  <c r="AB14" i="89"/>
  <c r="AA14" i="89"/>
  <c r="AN13" i="89"/>
  <c r="AM13" i="89"/>
  <c r="AL13" i="89"/>
  <c r="AK13" i="89"/>
  <c r="AJ13" i="89"/>
  <c r="AI13" i="89"/>
  <c r="AH13" i="89"/>
  <c r="AG13" i="89"/>
  <c r="AF13" i="89"/>
  <c r="AE13" i="89"/>
  <c r="AB13" i="89"/>
  <c r="AA13" i="89"/>
  <c r="AN12" i="89"/>
  <c r="AM12" i="89"/>
  <c r="AL12" i="89"/>
  <c r="AK12" i="89"/>
  <c r="AJ12" i="89"/>
  <c r="AI12" i="89"/>
  <c r="AH12" i="89"/>
  <c r="AG12" i="89"/>
  <c r="AF12" i="89"/>
  <c r="AE12" i="89"/>
  <c r="AB12" i="89"/>
  <c r="AA12" i="89"/>
  <c r="AN11" i="89"/>
  <c r="AM11" i="89"/>
  <c r="AL11" i="89"/>
  <c r="AK11" i="89"/>
  <c r="AJ11" i="89"/>
  <c r="AI11" i="89"/>
  <c r="AH11" i="89"/>
  <c r="AG11" i="89"/>
  <c r="AF11" i="89"/>
  <c r="AE11" i="89"/>
  <c r="AB11" i="89"/>
  <c r="AA11" i="89"/>
  <c r="AN10" i="89"/>
  <c r="AM10" i="89"/>
  <c r="AL10" i="89"/>
  <c r="AK10" i="89"/>
  <c r="AJ10" i="89"/>
  <c r="AI10" i="89"/>
  <c r="AH10" i="89"/>
  <c r="AG10" i="89"/>
  <c r="AF10" i="89"/>
  <c r="AE10" i="89"/>
  <c r="AB10" i="89"/>
  <c r="AA10" i="89"/>
  <c r="AF4" i="89"/>
  <c r="AL2" i="89"/>
  <c r="AC29" i="45"/>
  <c r="AB29" i="45"/>
  <c r="AA29" i="45"/>
  <c r="Z29" i="45"/>
  <c r="Y29" i="45"/>
  <c r="X29" i="45"/>
  <c r="W29" i="45"/>
  <c r="V29" i="45"/>
  <c r="U29" i="45"/>
  <c r="T29" i="45"/>
  <c r="S29" i="45"/>
  <c r="Q29" i="45"/>
  <c r="O29" i="45"/>
  <c r="K29" i="45"/>
  <c r="J29" i="45"/>
  <c r="I29" i="45"/>
  <c r="G29" i="45"/>
  <c r="F29" i="45"/>
  <c r="C29" i="45"/>
  <c r="B29" i="45"/>
  <c r="AC28" i="45"/>
  <c r="AB28" i="45"/>
  <c r="AA28" i="45"/>
  <c r="Z28" i="45"/>
  <c r="Y28" i="45"/>
  <c r="X28" i="45"/>
  <c r="W28" i="45"/>
  <c r="V28" i="45"/>
  <c r="U28" i="45"/>
  <c r="T28" i="45"/>
  <c r="S28" i="45"/>
  <c r="Q28" i="45"/>
  <c r="O28" i="45"/>
  <c r="K28" i="45"/>
  <c r="J28" i="45"/>
  <c r="I28" i="45"/>
  <c r="G28" i="45"/>
  <c r="F28" i="45"/>
  <c r="C28" i="45"/>
  <c r="B28" i="45"/>
  <c r="AC27" i="45"/>
  <c r="AB27" i="45"/>
  <c r="AA27" i="45"/>
  <c r="Z27" i="45"/>
  <c r="Y27" i="45"/>
  <c r="X27" i="45"/>
  <c r="W27" i="45"/>
  <c r="V27" i="45"/>
  <c r="U27" i="45"/>
  <c r="T27" i="45"/>
  <c r="S27" i="45"/>
  <c r="Q27" i="45"/>
  <c r="O27" i="45"/>
  <c r="K27" i="45"/>
  <c r="J27" i="45"/>
  <c r="I27" i="45"/>
  <c r="G27" i="45"/>
  <c r="F27" i="45"/>
  <c r="C27" i="45"/>
  <c r="B27" i="45"/>
  <c r="AC26" i="45"/>
  <c r="AB26" i="45"/>
  <c r="AA26" i="45"/>
  <c r="Z26" i="45"/>
  <c r="Y26" i="45"/>
  <c r="X26" i="45"/>
  <c r="W26" i="45"/>
  <c r="V26" i="45"/>
  <c r="U26" i="45"/>
  <c r="T26" i="45"/>
  <c r="S26" i="45"/>
  <c r="Q26" i="45"/>
  <c r="O26" i="45"/>
  <c r="K26" i="45"/>
  <c r="J26" i="45"/>
  <c r="I26" i="45"/>
  <c r="G26" i="45"/>
  <c r="F26" i="45"/>
  <c r="C26" i="45"/>
  <c r="B26" i="45"/>
  <c r="AC25" i="45"/>
  <c r="AB25" i="45"/>
  <c r="AA25" i="45"/>
  <c r="Z25" i="45"/>
  <c r="Y25" i="45"/>
  <c r="X25" i="45"/>
  <c r="W25" i="45"/>
  <c r="V25" i="45"/>
  <c r="U25" i="45"/>
  <c r="T25" i="45"/>
  <c r="S25" i="45"/>
  <c r="Q25" i="45"/>
  <c r="O25" i="45"/>
  <c r="K25" i="45"/>
  <c r="J25" i="45"/>
  <c r="I25" i="45"/>
  <c r="G25" i="45"/>
  <c r="F25" i="45"/>
  <c r="C25" i="45"/>
  <c r="B25" i="45"/>
  <c r="AC24" i="45"/>
  <c r="AB24" i="45"/>
  <c r="AA24" i="45"/>
  <c r="Z24" i="45"/>
  <c r="Y24" i="45"/>
  <c r="X24" i="45"/>
  <c r="W24" i="45"/>
  <c r="V24" i="45"/>
  <c r="U24" i="45"/>
  <c r="T24" i="45"/>
  <c r="S24" i="45"/>
  <c r="Q24" i="45"/>
  <c r="O24" i="45"/>
  <c r="K24" i="45"/>
  <c r="J24" i="45"/>
  <c r="I24" i="45"/>
  <c r="G24" i="45"/>
  <c r="F24" i="45"/>
  <c r="C24" i="45"/>
  <c r="B24" i="45"/>
  <c r="AC22" i="45"/>
  <c r="AB22" i="45"/>
  <c r="AA22" i="45"/>
  <c r="Z22" i="45"/>
  <c r="Y22" i="45"/>
  <c r="X22" i="45"/>
  <c r="W22" i="45"/>
  <c r="V22" i="45"/>
  <c r="U22" i="45"/>
  <c r="T22" i="45"/>
  <c r="S22" i="45"/>
  <c r="Q22" i="45"/>
  <c r="O22" i="45"/>
  <c r="K22" i="45"/>
  <c r="J22" i="45"/>
  <c r="I22" i="45"/>
  <c r="G22" i="45"/>
  <c r="F22" i="45"/>
  <c r="C22" i="45"/>
  <c r="B22" i="45"/>
  <c r="AC21" i="45"/>
  <c r="AB21" i="45"/>
  <c r="AA21" i="45"/>
  <c r="Z21" i="45"/>
  <c r="Y21" i="45"/>
  <c r="X21" i="45"/>
  <c r="W21" i="45"/>
  <c r="V21" i="45"/>
  <c r="U21" i="45"/>
  <c r="T21" i="45"/>
  <c r="S21" i="45"/>
  <c r="Q21" i="45"/>
  <c r="O21" i="45"/>
  <c r="K21" i="45"/>
  <c r="J21" i="45"/>
  <c r="I21" i="45"/>
  <c r="G21" i="45"/>
  <c r="F21" i="45"/>
  <c r="C21" i="45"/>
  <c r="B21" i="45"/>
  <c r="AC20" i="45"/>
  <c r="AB20" i="45"/>
  <c r="AA20" i="45"/>
  <c r="Z20" i="45"/>
  <c r="Y20" i="45"/>
  <c r="X20" i="45"/>
  <c r="W20" i="45"/>
  <c r="V20" i="45"/>
  <c r="U20" i="45"/>
  <c r="T20" i="45"/>
  <c r="S20" i="45"/>
  <c r="Q20" i="45"/>
  <c r="O20" i="45"/>
  <c r="K20" i="45"/>
  <c r="J20" i="45"/>
  <c r="I20" i="45"/>
  <c r="G20" i="45"/>
  <c r="F20" i="45"/>
  <c r="C20" i="45"/>
  <c r="B20" i="45"/>
  <c r="AC19" i="45"/>
  <c r="AB19" i="45"/>
  <c r="AA19" i="45"/>
  <c r="Z19" i="45"/>
  <c r="Y19" i="45"/>
  <c r="X19" i="45"/>
  <c r="W19" i="45"/>
  <c r="V19" i="45"/>
  <c r="U19" i="45"/>
  <c r="T19" i="45"/>
  <c r="S19" i="45"/>
  <c r="Q19" i="45"/>
  <c r="O19" i="45"/>
  <c r="K19" i="45"/>
  <c r="J19" i="45"/>
  <c r="I19" i="45"/>
  <c r="G19" i="45"/>
  <c r="F19" i="45"/>
  <c r="C19" i="45"/>
  <c r="B19" i="45"/>
  <c r="AC18" i="45"/>
  <c r="AB18" i="45"/>
  <c r="AA18" i="45"/>
  <c r="Z18" i="45"/>
  <c r="Y18" i="45"/>
  <c r="X18" i="45"/>
  <c r="W18" i="45"/>
  <c r="V18" i="45"/>
  <c r="U18" i="45"/>
  <c r="T18" i="45"/>
  <c r="S18" i="45"/>
  <c r="Q18" i="45"/>
  <c r="O18" i="45"/>
  <c r="K18" i="45"/>
  <c r="J18" i="45"/>
  <c r="I18" i="45"/>
  <c r="G18" i="45"/>
  <c r="F18" i="45"/>
  <c r="C18" i="45"/>
  <c r="B18" i="45"/>
  <c r="AC17" i="45"/>
  <c r="AB17" i="45"/>
  <c r="AA17" i="45"/>
  <c r="Z17" i="45"/>
  <c r="Y17" i="45"/>
  <c r="X17" i="45"/>
  <c r="W17" i="45"/>
  <c r="V17" i="45"/>
  <c r="U17" i="45"/>
  <c r="T17" i="45"/>
  <c r="S17" i="45"/>
  <c r="Q17" i="45"/>
  <c r="O17" i="45"/>
  <c r="K17" i="45"/>
  <c r="J17" i="45"/>
  <c r="I17" i="45"/>
  <c r="G17" i="45"/>
  <c r="F17" i="45"/>
  <c r="C17" i="45"/>
  <c r="B17" i="45"/>
  <c r="AC15" i="45"/>
  <c r="AB15" i="45"/>
  <c r="AA15" i="45"/>
  <c r="Z15" i="45"/>
  <c r="Y15" i="45"/>
  <c r="X15" i="45"/>
  <c r="W15" i="45"/>
  <c r="V15" i="45"/>
  <c r="U15" i="45"/>
  <c r="T15" i="45"/>
  <c r="S15" i="45"/>
  <c r="Q15" i="45"/>
  <c r="O15" i="45"/>
  <c r="P15" i="45" s="1"/>
  <c r="K15" i="45"/>
  <c r="L15" i="45" s="1"/>
  <c r="J15" i="45"/>
  <c r="I15" i="45"/>
  <c r="G15" i="45"/>
  <c r="F15" i="45"/>
  <c r="C15" i="45"/>
  <c r="B15" i="45"/>
  <c r="AC14" i="45"/>
  <c r="AB14" i="45"/>
  <c r="AA14" i="45"/>
  <c r="Z14" i="45"/>
  <c r="Y14" i="45"/>
  <c r="X14" i="45"/>
  <c r="W14" i="45"/>
  <c r="V14" i="45"/>
  <c r="U14" i="45"/>
  <c r="T14" i="45"/>
  <c r="S14" i="45"/>
  <c r="Q14" i="45"/>
  <c r="O14" i="45"/>
  <c r="K14" i="45"/>
  <c r="L14" i="45" s="1"/>
  <c r="J14" i="45"/>
  <c r="I14" i="45"/>
  <c r="G14" i="45"/>
  <c r="F14" i="45"/>
  <c r="C14" i="45"/>
  <c r="B14" i="45"/>
  <c r="AC13" i="45"/>
  <c r="AB13" i="45"/>
  <c r="AA13" i="45"/>
  <c r="Z13" i="45"/>
  <c r="Y13" i="45"/>
  <c r="X13" i="45"/>
  <c r="W13" i="45"/>
  <c r="V13" i="45"/>
  <c r="U13" i="45"/>
  <c r="T13" i="45"/>
  <c r="S13" i="45"/>
  <c r="Q13" i="45"/>
  <c r="O13" i="45"/>
  <c r="P13" i="45" s="1"/>
  <c r="K13" i="45"/>
  <c r="J13" i="45"/>
  <c r="I13" i="45"/>
  <c r="G13" i="45"/>
  <c r="F13" i="45"/>
  <c r="C13" i="45"/>
  <c r="B13" i="45"/>
  <c r="AC12" i="45"/>
  <c r="AB12" i="45"/>
  <c r="AA12" i="45"/>
  <c r="Z12" i="45"/>
  <c r="Y12" i="45"/>
  <c r="X12" i="45"/>
  <c r="W12" i="45"/>
  <c r="V12" i="45"/>
  <c r="U12" i="45"/>
  <c r="T12" i="45"/>
  <c r="S12" i="45"/>
  <c r="Q12" i="45"/>
  <c r="O12" i="45"/>
  <c r="K12" i="45"/>
  <c r="J12" i="45"/>
  <c r="I12" i="45"/>
  <c r="G12" i="45"/>
  <c r="F12" i="45"/>
  <c r="C12" i="45"/>
  <c r="B12" i="45"/>
  <c r="AC11" i="45"/>
  <c r="AB11" i="45"/>
  <c r="AA11" i="45"/>
  <c r="Z11" i="45"/>
  <c r="Y11" i="45"/>
  <c r="X11" i="45"/>
  <c r="W11" i="45"/>
  <c r="V11" i="45"/>
  <c r="U11" i="45"/>
  <c r="T11" i="45"/>
  <c r="S11" i="45"/>
  <c r="Q11" i="45"/>
  <c r="O11" i="45"/>
  <c r="P11" i="45" s="1"/>
  <c r="K11" i="45"/>
  <c r="L11" i="45" s="1"/>
  <c r="J11" i="45"/>
  <c r="I11" i="45"/>
  <c r="G11" i="45"/>
  <c r="F11" i="45"/>
  <c r="C11" i="45"/>
  <c r="B11" i="45"/>
  <c r="AC10" i="45"/>
  <c r="AB10" i="45"/>
  <c r="AA10" i="45"/>
  <c r="Z10" i="45"/>
  <c r="Y10" i="45"/>
  <c r="X10" i="45"/>
  <c r="W10" i="45"/>
  <c r="V10" i="45"/>
  <c r="U10" i="45"/>
  <c r="T10" i="45"/>
  <c r="S10" i="45"/>
  <c r="Q10" i="45"/>
  <c r="O10" i="45"/>
  <c r="K10" i="45"/>
  <c r="L10" i="45" s="1"/>
  <c r="J10" i="45"/>
  <c r="I10" i="45"/>
  <c r="G10" i="45"/>
  <c r="F10" i="45"/>
  <c r="C10" i="45"/>
  <c r="B10" i="45"/>
  <c r="G4" i="45"/>
  <c r="U2" i="45"/>
  <c r="AC35" i="44"/>
  <c r="AB35" i="44"/>
  <c r="AA35" i="44"/>
  <c r="Z35" i="44"/>
  <c r="Y35" i="44"/>
  <c r="W35" i="44"/>
  <c r="V35" i="44"/>
  <c r="U35" i="44"/>
  <c r="S35" i="44"/>
  <c r="Q35" i="44"/>
  <c r="M35" i="44"/>
  <c r="K35" i="44"/>
  <c r="I35" i="44"/>
  <c r="H35" i="44"/>
  <c r="G35" i="44"/>
  <c r="E35" i="44"/>
  <c r="C35" i="44"/>
  <c r="B35" i="44"/>
  <c r="AC34" i="44"/>
  <c r="AB34" i="44"/>
  <c r="AA34" i="44"/>
  <c r="Z34" i="44"/>
  <c r="Y34" i="44"/>
  <c r="W34" i="44"/>
  <c r="V34" i="44"/>
  <c r="U34" i="44"/>
  <c r="S34" i="44"/>
  <c r="Q34" i="44"/>
  <c r="M34" i="44"/>
  <c r="K34" i="44"/>
  <c r="I34" i="44"/>
  <c r="H34" i="44"/>
  <c r="G34" i="44"/>
  <c r="E34" i="44"/>
  <c r="C34" i="44"/>
  <c r="B34" i="44"/>
  <c r="AC33" i="44"/>
  <c r="AB33" i="44"/>
  <c r="AA33" i="44"/>
  <c r="Z33" i="44"/>
  <c r="Y33" i="44"/>
  <c r="W33" i="44"/>
  <c r="V33" i="44"/>
  <c r="U33" i="44"/>
  <c r="S33" i="44"/>
  <c r="Q33" i="44"/>
  <c r="M33" i="44"/>
  <c r="K33" i="44"/>
  <c r="I33" i="44"/>
  <c r="H33" i="44"/>
  <c r="G33" i="44"/>
  <c r="E33" i="44"/>
  <c r="C33" i="44"/>
  <c r="B33" i="44"/>
  <c r="AC32" i="44"/>
  <c r="AB32" i="44"/>
  <c r="AA32" i="44"/>
  <c r="Z32" i="44"/>
  <c r="Y32" i="44"/>
  <c r="W32" i="44"/>
  <c r="V32" i="44"/>
  <c r="U32" i="44"/>
  <c r="S32" i="44"/>
  <c r="Q32" i="44"/>
  <c r="M32" i="44"/>
  <c r="K32" i="44"/>
  <c r="I32" i="44"/>
  <c r="H32" i="44"/>
  <c r="G32" i="44"/>
  <c r="E32" i="44"/>
  <c r="C32" i="44"/>
  <c r="B32" i="44"/>
  <c r="AC31" i="44"/>
  <c r="AB31" i="44"/>
  <c r="AA31" i="44"/>
  <c r="Z31" i="44"/>
  <c r="Y31" i="44"/>
  <c r="W31" i="44"/>
  <c r="V31" i="44"/>
  <c r="U31" i="44"/>
  <c r="S31" i="44"/>
  <c r="Q31" i="44"/>
  <c r="M31" i="44"/>
  <c r="K31" i="44"/>
  <c r="I31" i="44"/>
  <c r="H31" i="44"/>
  <c r="G31" i="44"/>
  <c r="E31" i="44"/>
  <c r="C31" i="44"/>
  <c r="B31" i="44"/>
  <c r="AC30" i="44"/>
  <c r="AB30" i="44"/>
  <c r="AA30" i="44"/>
  <c r="Z30" i="44"/>
  <c r="Y30" i="44"/>
  <c r="W30" i="44"/>
  <c r="V30" i="44"/>
  <c r="U30" i="44"/>
  <c r="S30" i="44"/>
  <c r="Q30" i="44"/>
  <c r="M30" i="44"/>
  <c r="K30" i="44"/>
  <c r="I30" i="44"/>
  <c r="H30" i="44"/>
  <c r="G30" i="44"/>
  <c r="E30" i="44"/>
  <c r="C30" i="44"/>
  <c r="B30" i="44"/>
  <c r="AC29" i="44"/>
  <c r="AB29" i="44"/>
  <c r="AA29" i="44"/>
  <c r="Z29" i="44"/>
  <c r="Y29" i="44"/>
  <c r="W29" i="44"/>
  <c r="V29" i="44"/>
  <c r="U29" i="44"/>
  <c r="S29" i="44"/>
  <c r="Q29" i="44"/>
  <c r="M29" i="44"/>
  <c r="K29" i="44"/>
  <c r="I29" i="44"/>
  <c r="H29" i="44"/>
  <c r="G29" i="44"/>
  <c r="E29" i="44"/>
  <c r="C29" i="44"/>
  <c r="B29" i="44"/>
  <c r="AC28" i="44"/>
  <c r="AB28" i="44"/>
  <c r="AA28" i="44"/>
  <c r="P28" i="44"/>
  <c r="O28" i="44"/>
  <c r="Z28" i="44"/>
  <c r="Y28" i="44"/>
  <c r="W28" i="44"/>
  <c r="V28" i="44"/>
  <c r="U28" i="44"/>
  <c r="S28" i="44"/>
  <c r="Q28" i="44"/>
  <c r="M28" i="44"/>
  <c r="K28" i="44"/>
  <c r="I28" i="44"/>
  <c r="H28" i="44"/>
  <c r="G28" i="44"/>
  <c r="E28" i="44"/>
  <c r="C28" i="44"/>
  <c r="B28" i="44"/>
  <c r="AC26" i="44"/>
  <c r="AB26" i="44"/>
  <c r="AA26" i="44"/>
  <c r="P26" i="44"/>
  <c r="O26" i="44"/>
  <c r="Z26" i="44"/>
  <c r="Y26" i="44"/>
  <c r="W26" i="44"/>
  <c r="V26" i="44"/>
  <c r="U26" i="44"/>
  <c r="S26" i="44"/>
  <c r="Q26" i="44"/>
  <c r="M26" i="44"/>
  <c r="K26" i="44"/>
  <c r="I26" i="44"/>
  <c r="H26" i="44"/>
  <c r="G26" i="44"/>
  <c r="E26" i="44"/>
  <c r="D26" i="44"/>
  <c r="D35" i="44" s="1"/>
  <c r="C26" i="44"/>
  <c r="B26" i="44"/>
  <c r="AC25" i="44"/>
  <c r="AB25" i="44"/>
  <c r="AA25" i="44"/>
  <c r="P25" i="44"/>
  <c r="O25" i="44"/>
  <c r="Z25" i="44"/>
  <c r="Y25" i="44"/>
  <c r="W25" i="44"/>
  <c r="V25" i="44"/>
  <c r="U25" i="44"/>
  <c r="S25" i="44"/>
  <c r="Q25" i="44"/>
  <c r="M25" i="44"/>
  <c r="K25" i="44"/>
  <c r="I25" i="44"/>
  <c r="H25" i="44"/>
  <c r="G25" i="44"/>
  <c r="E25" i="44"/>
  <c r="D25" i="44"/>
  <c r="D34" i="44" s="1"/>
  <c r="C25" i="44"/>
  <c r="B25" i="44"/>
  <c r="AC24" i="44"/>
  <c r="AB24" i="44"/>
  <c r="AA24" i="44"/>
  <c r="P24" i="44"/>
  <c r="O24" i="44"/>
  <c r="Z24" i="44"/>
  <c r="Y24" i="44"/>
  <c r="W24" i="44"/>
  <c r="V24" i="44"/>
  <c r="U24" i="44"/>
  <c r="S24" i="44"/>
  <c r="Q24" i="44"/>
  <c r="M24" i="44"/>
  <c r="K24" i="44"/>
  <c r="I24" i="44"/>
  <c r="H24" i="44"/>
  <c r="G24" i="44"/>
  <c r="E24" i="44"/>
  <c r="D24" i="44"/>
  <c r="D33" i="44" s="1"/>
  <c r="C24" i="44"/>
  <c r="B24" i="44"/>
  <c r="AC23" i="44"/>
  <c r="AB23" i="44"/>
  <c r="AA23" i="44"/>
  <c r="P23" i="44"/>
  <c r="O23" i="44"/>
  <c r="Z23" i="44"/>
  <c r="Y23" i="44"/>
  <c r="W23" i="44"/>
  <c r="V23" i="44"/>
  <c r="U23" i="44"/>
  <c r="S23" i="44"/>
  <c r="Q23" i="44"/>
  <c r="M23" i="44"/>
  <c r="K23" i="44"/>
  <c r="I23" i="44"/>
  <c r="H23" i="44"/>
  <c r="G23" i="44"/>
  <c r="E23" i="44"/>
  <c r="D23" i="44"/>
  <c r="D32" i="44" s="1"/>
  <c r="C23" i="44"/>
  <c r="B23" i="44"/>
  <c r="AC22" i="44"/>
  <c r="AB22" i="44"/>
  <c r="AA22" i="44"/>
  <c r="P22" i="44"/>
  <c r="O22" i="44"/>
  <c r="Z22" i="44"/>
  <c r="Y22" i="44"/>
  <c r="W22" i="44"/>
  <c r="V22" i="44"/>
  <c r="U22" i="44"/>
  <c r="S22" i="44"/>
  <c r="Q22" i="44"/>
  <c r="M22" i="44"/>
  <c r="K22" i="44"/>
  <c r="I22" i="44"/>
  <c r="H22" i="44"/>
  <c r="G22" i="44"/>
  <c r="E22" i="44"/>
  <c r="D22" i="44"/>
  <c r="D31" i="44" s="1"/>
  <c r="C22" i="44"/>
  <c r="B22" i="44"/>
  <c r="AC21" i="44"/>
  <c r="AB21" i="44"/>
  <c r="AA21" i="44"/>
  <c r="P21" i="44"/>
  <c r="O21" i="44"/>
  <c r="Z21" i="44"/>
  <c r="Y21" i="44"/>
  <c r="W21" i="44"/>
  <c r="V21" i="44"/>
  <c r="U21" i="44"/>
  <c r="S21" i="44"/>
  <c r="Q21" i="44"/>
  <c r="M21" i="44"/>
  <c r="K21" i="44"/>
  <c r="I21" i="44"/>
  <c r="H21" i="44"/>
  <c r="G21" i="44"/>
  <c r="E21" i="44"/>
  <c r="D21" i="44"/>
  <c r="D30" i="44" s="1"/>
  <c r="C21" i="44"/>
  <c r="B21" i="44"/>
  <c r="AC20" i="44"/>
  <c r="AB20" i="44"/>
  <c r="AA20" i="44"/>
  <c r="P20" i="44"/>
  <c r="O20" i="44"/>
  <c r="Z20" i="44"/>
  <c r="Y20" i="44"/>
  <c r="W20" i="44"/>
  <c r="V20" i="44"/>
  <c r="U20" i="44"/>
  <c r="S20" i="44"/>
  <c r="Q20" i="44"/>
  <c r="M20" i="44"/>
  <c r="K20" i="44"/>
  <c r="I20" i="44"/>
  <c r="H20" i="44"/>
  <c r="G20" i="44"/>
  <c r="E20" i="44"/>
  <c r="D20" i="44"/>
  <c r="D29" i="44" s="1"/>
  <c r="C20" i="44"/>
  <c r="B20" i="44"/>
  <c r="AC19" i="44"/>
  <c r="AB19" i="44"/>
  <c r="AA19" i="44"/>
  <c r="P19" i="44"/>
  <c r="O19" i="44"/>
  <c r="Z19" i="44"/>
  <c r="Y19" i="44"/>
  <c r="W19" i="44"/>
  <c r="V19" i="44"/>
  <c r="U19" i="44"/>
  <c r="S19" i="44"/>
  <c r="Q19" i="44"/>
  <c r="M19" i="44"/>
  <c r="K19" i="44"/>
  <c r="I19" i="44"/>
  <c r="H19" i="44"/>
  <c r="G19" i="44"/>
  <c r="E19" i="44"/>
  <c r="D19" i="44"/>
  <c r="D28" i="44" s="1"/>
  <c r="C19" i="44"/>
  <c r="B19" i="44"/>
  <c r="AC17" i="44"/>
  <c r="AB17" i="44"/>
  <c r="AA17" i="44"/>
  <c r="P17" i="44"/>
  <c r="O17" i="44"/>
  <c r="Z17" i="44"/>
  <c r="Y17" i="44"/>
  <c r="W17" i="44"/>
  <c r="X17" i="44" s="1"/>
  <c r="V17" i="44"/>
  <c r="U17" i="44"/>
  <c r="S17" i="44"/>
  <c r="Q17" i="44"/>
  <c r="R17" i="44" s="1"/>
  <c r="M17" i="44"/>
  <c r="N17" i="44" s="1"/>
  <c r="K17" i="44"/>
  <c r="I17" i="44"/>
  <c r="J17" i="44" s="1"/>
  <c r="H17" i="44"/>
  <c r="G17" i="44"/>
  <c r="E17" i="44"/>
  <c r="C17" i="44"/>
  <c r="B17" i="44"/>
  <c r="AC16" i="44"/>
  <c r="AB16" i="44"/>
  <c r="AA16" i="44"/>
  <c r="P16" i="44"/>
  <c r="O16" i="44"/>
  <c r="Z16" i="44"/>
  <c r="Y16" i="44"/>
  <c r="W16" i="44"/>
  <c r="V16" i="44"/>
  <c r="U16" i="44"/>
  <c r="S16" i="44"/>
  <c r="Q16" i="44"/>
  <c r="M16" i="44"/>
  <c r="K16" i="44"/>
  <c r="I16" i="44"/>
  <c r="H16" i="44"/>
  <c r="G16" i="44"/>
  <c r="E16" i="44"/>
  <c r="C16" i="44"/>
  <c r="B16" i="44"/>
  <c r="AC15" i="44"/>
  <c r="AB15" i="44"/>
  <c r="AA15" i="44"/>
  <c r="P15" i="44"/>
  <c r="O15" i="44"/>
  <c r="Z15" i="44"/>
  <c r="Y15" i="44"/>
  <c r="W15" i="44"/>
  <c r="V15" i="44"/>
  <c r="U15" i="44"/>
  <c r="S15" i="44"/>
  <c r="Q15" i="44"/>
  <c r="M15" i="44"/>
  <c r="K15" i="44"/>
  <c r="I15" i="44"/>
  <c r="H15" i="44"/>
  <c r="G15" i="44"/>
  <c r="E15" i="44"/>
  <c r="C15" i="44"/>
  <c r="B15" i="44"/>
  <c r="AC14" i="44"/>
  <c r="AB14" i="44"/>
  <c r="AA14" i="44"/>
  <c r="P14" i="44"/>
  <c r="O14" i="44"/>
  <c r="Z14" i="44"/>
  <c r="Y14" i="44"/>
  <c r="W14" i="44"/>
  <c r="V14" i="44"/>
  <c r="U14" i="44"/>
  <c r="S14" i="44"/>
  <c r="Q14" i="44"/>
  <c r="M14" i="44"/>
  <c r="K14" i="44"/>
  <c r="I14" i="44"/>
  <c r="H14" i="44"/>
  <c r="G14" i="44"/>
  <c r="E14" i="44"/>
  <c r="C14" i="44"/>
  <c r="B14" i="44"/>
  <c r="AC13" i="44"/>
  <c r="AB13" i="44"/>
  <c r="AA13" i="44"/>
  <c r="P13" i="44"/>
  <c r="O13" i="44"/>
  <c r="Z13" i="44"/>
  <c r="Y13" i="44"/>
  <c r="W13" i="44"/>
  <c r="V13" i="44"/>
  <c r="U13" i="44"/>
  <c r="S13" i="44"/>
  <c r="Q13" i="44"/>
  <c r="M13" i="44"/>
  <c r="K13" i="44"/>
  <c r="I13" i="44"/>
  <c r="H13" i="44"/>
  <c r="G13" i="44"/>
  <c r="E13" i="44"/>
  <c r="C13" i="44"/>
  <c r="B13" i="44"/>
  <c r="AC12" i="44"/>
  <c r="AB12" i="44"/>
  <c r="AA12" i="44"/>
  <c r="P12" i="44"/>
  <c r="O12" i="44"/>
  <c r="Z12" i="44"/>
  <c r="Y12" i="44"/>
  <c r="W12" i="44"/>
  <c r="V12" i="44"/>
  <c r="U12" i="44"/>
  <c r="S12" i="44"/>
  <c r="Q12" i="44"/>
  <c r="M12" i="44"/>
  <c r="K12" i="44"/>
  <c r="I12" i="44"/>
  <c r="H12" i="44"/>
  <c r="G12" i="44"/>
  <c r="E12" i="44"/>
  <c r="C12" i="44"/>
  <c r="B12" i="44"/>
  <c r="AC11" i="44"/>
  <c r="AB11" i="44"/>
  <c r="AA11" i="44"/>
  <c r="P11" i="44"/>
  <c r="O11" i="44"/>
  <c r="Z11" i="44"/>
  <c r="Y11" i="44"/>
  <c r="W11" i="44"/>
  <c r="V11" i="44"/>
  <c r="U11" i="44"/>
  <c r="S11" i="44"/>
  <c r="Q11" i="44"/>
  <c r="M11" i="44"/>
  <c r="K11" i="44"/>
  <c r="I11" i="44"/>
  <c r="H11" i="44"/>
  <c r="G11" i="44"/>
  <c r="E11" i="44"/>
  <c r="C11" i="44"/>
  <c r="B11" i="44"/>
  <c r="AC10" i="44"/>
  <c r="AB10" i="44"/>
  <c r="AA10" i="44"/>
  <c r="P10" i="44"/>
  <c r="O10" i="44"/>
  <c r="Z10" i="44"/>
  <c r="Y10" i="44"/>
  <c r="W10" i="44"/>
  <c r="V10" i="44"/>
  <c r="U10" i="44"/>
  <c r="S10" i="44"/>
  <c r="Q10" i="44"/>
  <c r="M10" i="44"/>
  <c r="K10" i="44"/>
  <c r="I10" i="44"/>
  <c r="H10" i="44"/>
  <c r="G10" i="44"/>
  <c r="E10" i="44"/>
  <c r="C10" i="44"/>
  <c r="B10" i="44"/>
  <c r="H4" i="44"/>
  <c r="Z2" i="44"/>
  <c r="X63" i="16"/>
  <c r="W63" i="16"/>
  <c r="V63" i="16"/>
  <c r="U63" i="16"/>
  <c r="T63" i="16"/>
  <c r="S63" i="16"/>
  <c r="R63" i="16"/>
  <c r="Q63" i="16"/>
  <c r="O63" i="16"/>
  <c r="N63" i="16"/>
  <c r="I63" i="16"/>
  <c r="H63" i="16"/>
  <c r="G63" i="16"/>
  <c r="F63" i="16"/>
  <c r="E63" i="16"/>
  <c r="C63" i="16"/>
  <c r="B63" i="16"/>
  <c r="X62" i="16"/>
  <c r="W62" i="16"/>
  <c r="V62" i="16"/>
  <c r="U62" i="16"/>
  <c r="T62" i="16"/>
  <c r="S62" i="16"/>
  <c r="R62" i="16"/>
  <c r="Q62" i="16"/>
  <c r="O62" i="16"/>
  <c r="N62" i="16"/>
  <c r="I62" i="16"/>
  <c r="H62" i="16"/>
  <c r="G62" i="16"/>
  <c r="F62" i="16"/>
  <c r="E62" i="16"/>
  <c r="C62" i="16"/>
  <c r="B62" i="16"/>
  <c r="X61" i="16"/>
  <c r="W61" i="16"/>
  <c r="V61" i="16"/>
  <c r="U61" i="16"/>
  <c r="T61" i="16"/>
  <c r="S61" i="16"/>
  <c r="R61" i="16"/>
  <c r="Q61" i="16"/>
  <c r="O61" i="16"/>
  <c r="N61" i="16"/>
  <c r="I61" i="16"/>
  <c r="H61" i="16"/>
  <c r="G61" i="16"/>
  <c r="F61" i="16"/>
  <c r="E61" i="16"/>
  <c r="C61" i="16"/>
  <c r="B61" i="16"/>
  <c r="X60" i="16"/>
  <c r="W60" i="16"/>
  <c r="V60" i="16"/>
  <c r="U60" i="16"/>
  <c r="T60" i="16"/>
  <c r="S60" i="16"/>
  <c r="R60" i="16"/>
  <c r="Q60" i="16"/>
  <c r="O60" i="16"/>
  <c r="N60" i="16"/>
  <c r="I60" i="16"/>
  <c r="H60" i="16"/>
  <c r="G60" i="16"/>
  <c r="F60" i="16"/>
  <c r="E60" i="16"/>
  <c r="C60" i="16"/>
  <c r="B60" i="16"/>
  <c r="X59" i="16"/>
  <c r="W59" i="16"/>
  <c r="V59" i="16"/>
  <c r="U59" i="16"/>
  <c r="T59" i="16"/>
  <c r="S59" i="16"/>
  <c r="R59" i="16"/>
  <c r="Q59" i="16"/>
  <c r="O59" i="16"/>
  <c r="N59" i="16"/>
  <c r="I59" i="16"/>
  <c r="H59" i="16"/>
  <c r="G59" i="16"/>
  <c r="F59" i="16"/>
  <c r="E59" i="16"/>
  <c r="C59" i="16"/>
  <c r="B59" i="16"/>
  <c r="X58" i="16"/>
  <c r="W58" i="16"/>
  <c r="V58" i="16"/>
  <c r="U58" i="16"/>
  <c r="T58" i="16"/>
  <c r="S58" i="16"/>
  <c r="R58" i="16"/>
  <c r="Q58" i="16"/>
  <c r="O58" i="16"/>
  <c r="N58" i="16"/>
  <c r="I58" i="16"/>
  <c r="H58" i="16"/>
  <c r="G58" i="16"/>
  <c r="F58" i="16"/>
  <c r="E58" i="16"/>
  <c r="C58" i="16"/>
  <c r="B58" i="16"/>
  <c r="X57" i="16"/>
  <c r="W57" i="16"/>
  <c r="V57" i="16"/>
  <c r="R57" i="16"/>
  <c r="Q57" i="16"/>
  <c r="O57" i="16"/>
  <c r="N57" i="16"/>
  <c r="I57" i="16"/>
  <c r="H57" i="16"/>
  <c r="G57" i="16"/>
  <c r="F57" i="16"/>
  <c r="E57" i="16"/>
  <c r="C57" i="16"/>
  <c r="B57" i="16"/>
  <c r="X56" i="16"/>
  <c r="W56" i="16"/>
  <c r="V56" i="16"/>
  <c r="R56" i="16"/>
  <c r="Q56" i="16"/>
  <c r="O56" i="16"/>
  <c r="N56" i="16"/>
  <c r="I56" i="16"/>
  <c r="H56" i="16"/>
  <c r="G56" i="16"/>
  <c r="F56" i="16"/>
  <c r="E56" i="16"/>
  <c r="C56" i="16"/>
  <c r="B56" i="16"/>
  <c r="X55" i="16"/>
  <c r="W55" i="16"/>
  <c r="V55" i="16"/>
  <c r="R55" i="16"/>
  <c r="Q55" i="16"/>
  <c r="O55" i="16"/>
  <c r="N55" i="16"/>
  <c r="I55" i="16"/>
  <c r="H55" i="16"/>
  <c r="G55" i="16"/>
  <c r="F55" i="16"/>
  <c r="E55" i="16"/>
  <c r="C55" i="16"/>
  <c r="B55" i="16"/>
  <c r="X54" i="16"/>
  <c r="W54" i="16"/>
  <c r="V54" i="16"/>
  <c r="R54" i="16"/>
  <c r="Q54" i="16"/>
  <c r="O54" i="16"/>
  <c r="N54" i="16"/>
  <c r="I54" i="16"/>
  <c r="H54" i="16"/>
  <c r="G54" i="16"/>
  <c r="F54" i="16"/>
  <c r="E54" i="16"/>
  <c r="C54" i="16"/>
  <c r="B54" i="16"/>
  <c r="X53" i="16"/>
  <c r="W53" i="16"/>
  <c r="V53" i="16"/>
  <c r="R53" i="16"/>
  <c r="Q53" i="16"/>
  <c r="O53" i="16"/>
  <c r="N53" i="16"/>
  <c r="I53" i="16"/>
  <c r="H53" i="16"/>
  <c r="G53" i="16"/>
  <c r="F53" i="16"/>
  <c r="E53" i="16"/>
  <c r="C53" i="16"/>
  <c r="B53" i="16"/>
  <c r="X52" i="16"/>
  <c r="W52" i="16"/>
  <c r="V52" i="16"/>
  <c r="R52" i="16"/>
  <c r="Q52" i="16"/>
  <c r="O52" i="16"/>
  <c r="N52" i="16"/>
  <c r="I52" i="16"/>
  <c r="H52" i="16"/>
  <c r="G52" i="16"/>
  <c r="F52" i="16"/>
  <c r="E52" i="16"/>
  <c r="C52" i="16"/>
  <c r="B52" i="16"/>
  <c r="X51" i="16"/>
  <c r="W51" i="16"/>
  <c r="V51" i="16"/>
  <c r="R51" i="16"/>
  <c r="Q51" i="16"/>
  <c r="O51" i="16"/>
  <c r="N51" i="16"/>
  <c r="I51" i="16"/>
  <c r="H51" i="16"/>
  <c r="G51" i="16"/>
  <c r="F51" i="16"/>
  <c r="E51" i="16"/>
  <c r="C51" i="16"/>
  <c r="B51" i="16"/>
  <c r="X50" i="16"/>
  <c r="W50" i="16"/>
  <c r="V50" i="16"/>
  <c r="R50" i="16"/>
  <c r="Q50" i="16"/>
  <c r="O50" i="16"/>
  <c r="N50" i="16"/>
  <c r="I50" i="16"/>
  <c r="H50" i="16"/>
  <c r="G50" i="16"/>
  <c r="F50" i="16"/>
  <c r="E50" i="16"/>
  <c r="C50" i="16"/>
  <c r="B50" i="16"/>
  <c r="X49" i="16"/>
  <c r="W49" i="16"/>
  <c r="V49" i="16"/>
  <c r="R49" i="16"/>
  <c r="Q49" i="16"/>
  <c r="O49" i="16"/>
  <c r="N49" i="16"/>
  <c r="I49" i="16"/>
  <c r="H49" i="16"/>
  <c r="G49" i="16"/>
  <c r="F49" i="16"/>
  <c r="E49" i="16"/>
  <c r="C49" i="16"/>
  <c r="B49" i="16"/>
  <c r="X48" i="16"/>
  <c r="W48" i="16"/>
  <c r="V48" i="16"/>
  <c r="R48" i="16"/>
  <c r="Q48" i="16"/>
  <c r="O48" i="16"/>
  <c r="N48" i="16"/>
  <c r="I48" i="16"/>
  <c r="H48" i="16"/>
  <c r="G48" i="16"/>
  <c r="F48" i="16"/>
  <c r="E48" i="16"/>
  <c r="C48" i="16"/>
  <c r="B48" i="16"/>
  <c r="X47" i="16"/>
  <c r="W47" i="16"/>
  <c r="V47" i="16"/>
  <c r="R47" i="16"/>
  <c r="Q47" i="16"/>
  <c r="O47" i="16"/>
  <c r="N47" i="16"/>
  <c r="I47" i="16"/>
  <c r="H47" i="16"/>
  <c r="G47" i="16"/>
  <c r="F47" i="16"/>
  <c r="E47" i="16"/>
  <c r="C47" i="16"/>
  <c r="B47" i="16"/>
  <c r="X46" i="16"/>
  <c r="W46" i="16"/>
  <c r="V46" i="16"/>
  <c r="R46" i="16"/>
  <c r="Q46" i="16"/>
  <c r="O46" i="16"/>
  <c r="N46" i="16"/>
  <c r="I46" i="16"/>
  <c r="H46" i="16"/>
  <c r="G46" i="16"/>
  <c r="F46" i="16"/>
  <c r="E46" i="16"/>
  <c r="C46" i="16"/>
  <c r="B46" i="16"/>
  <c r="L38" i="16"/>
  <c r="K38" i="16"/>
  <c r="X38" i="16"/>
  <c r="W38" i="16"/>
  <c r="V38" i="16"/>
  <c r="U38" i="16"/>
  <c r="T38" i="16"/>
  <c r="S38" i="16"/>
  <c r="R38" i="16"/>
  <c r="Q38" i="16"/>
  <c r="O38" i="16"/>
  <c r="N38" i="16"/>
  <c r="I38" i="16"/>
  <c r="H38" i="16"/>
  <c r="G38" i="16"/>
  <c r="F38" i="16"/>
  <c r="E38" i="16"/>
  <c r="C38" i="16"/>
  <c r="B38" i="16"/>
  <c r="X37" i="16"/>
  <c r="W37" i="16"/>
  <c r="V37" i="16"/>
  <c r="U37" i="16"/>
  <c r="T37" i="16"/>
  <c r="S37" i="16"/>
  <c r="R37" i="16"/>
  <c r="Q37" i="16"/>
  <c r="O37" i="16"/>
  <c r="N37" i="16"/>
  <c r="I37" i="16"/>
  <c r="H37" i="16"/>
  <c r="G37" i="16"/>
  <c r="F37" i="16"/>
  <c r="E37" i="16"/>
  <c r="C37" i="16"/>
  <c r="B37" i="16"/>
  <c r="X36" i="16"/>
  <c r="W36" i="16"/>
  <c r="V36" i="16"/>
  <c r="U36" i="16"/>
  <c r="T36" i="16"/>
  <c r="S36" i="16"/>
  <c r="R36" i="16"/>
  <c r="Q36" i="16"/>
  <c r="O36" i="16"/>
  <c r="N36" i="16"/>
  <c r="I36" i="16"/>
  <c r="H36" i="16"/>
  <c r="G36" i="16"/>
  <c r="F36" i="16"/>
  <c r="E36" i="16"/>
  <c r="C36" i="16"/>
  <c r="B36" i="16"/>
  <c r="X35" i="16"/>
  <c r="W35" i="16"/>
  <c r="V35" i="16"/>
  <c r="U35" i="16"/>
  <c r="T35" i="16"/>
  <c r="S35" i="16"/>
  <c r="R35" i="16"/>
  <c r="Q35" i="16"/>
  <c r="O35" i="16"/>
  <c r="N35" i="16"/>
  <c r="I35" i="16"/>
  <c r="H35" i="16"/>
  <c r="G35" i="16"/>
  <c r="F35" i="16"/>
  <c r="E35" i="16"/>
  <c r="C35" i="16"/>
  <c r="B35" i="16"/>
  <c r="X34" i="16"/>
  <c r="W34" i="16"/>
  <c r="V34" i="16"/>
  <c r="U34" i="16"/>
  <c r="T34" i="16"/>
  <c r="S34" i="16"/>
  <c r="R34" i="16"/>
  <c r="Q34" i="16"/>
  <c r="O34" i="16"/>
  <c r="N34" i="16"/>
  <c r="I34" i="16"/>
  <c r="H34" i="16"/>
  <c r="G34" i="16"/>
  <c r="F34" i="16"/>
  <c r="E34" i="16"/>
  <c r="C34" i="16"/>
  <c r="B34" i="16"/>
  <c r="X33" i="16"/>
  <c r="W33" i="16"/>
  <c r="V33" i="16"/>
  <c r="U33" i="16"/>
  <c r="T33" i="16"/>
  <c r="S33" i="16"/>
  <c r="R33" i="16"/>
  <c r="Q33" i="16"/>
  <c r="O33" i="16"/>
  <c r="N33" i="16"/>
  <c r="I33" i="16"/>
  <c r="H33" i="16"/>
  <c r="G33" i="16"/>
  <c r="F33" i="16"/>
  <c r="E33" i="16"/>
  <c r="C33" i="16"/>
  <c r="B33" i="16"/>
  <c r="X32" i="16"/>
  <c r="W32" i="16"/>
  <c r="V32" i="16"/>
  <c r="U32" i="16"/>
  <c r="T32" i="16"/>
  <c r="S32" i="16"/>
  <c r="R32" i="16"/>
  <c r="Q32" i="16"/>
  <c r="O32" i="16"/>
  <c r="N32" i="16"/>
  <c r="I32" i="16"/>
  <c r="H32" i="16"/>
  <c r="G32" i="16"/>
  <c r="F32" i="16"/>
  <c r="E32" i="16"/>
  <c r="C32" i="16"/>
  <c r="B32" i="16"/>
  <c r="X31" i="16"/>
  <c r="W31" i="16"/>
  <c r="V31" i="16"/>
  <c r="U31" i="16"/>
  <c r="T31" i="16"/>
  <c r="S31" i="16"/>
  <c r="R31" i="16"/>
  <c r="Q31" i="16"/>
  <c r="O31" i="16"/>
  <c r="N31" i="16"/>
  <c r="I31" i="16"/>
  <c r="H31" i="16"/>
  <c r="G31" i="16"/>
  <c r="F31" i="16"/>
  <c r="E31" i="16"/>
  <c r="C31" i="16"/>
  <c r="B31" i="16"/>
  <c r="X30" i="16"/>
  <c r="W30" i="16"/>
  <c r="V30" i="16"/>
  <c r="R30" i="16"/>
  <c r="Q30" i="16"/>
  <c r="O30" i="16"/>
  <c r="N30" i="16"/>
  <c r="I30" i="16"/>
  <c r="H30" i="16"/>
  <c r="G30" i="16"/>
  <c r="F30" i="16"/>
  <c r="E30" i="16"/>
  <c r="C30" i="16"/>
  <c r="B30" i="16"/>
  <c r="X29" i="16"/>
  <c r="W29" i="16"/>
  <c r="V29" i="16"/>
  <c r="R29" i="16"/>
  <c r="Q29" i="16"/>
  <c r="O29" i="16"/>
  <c r="N29" i="16"/>
  <c r="I29" i="16"/>
  <c r="H29" i="16"/>
  <c r="G29" i="16"/>
  <c r="F29" i="16"/>
  <c r="E29" i="16"/>
  <c r="C29" i="16"/>
  <c r="B29" i="16"/>
  <c r="X28" i="16"/>
  <c r="W28" i="16"/>
  <c r="V28" i="16"/>
  <c r="R28" i="16"/>
  <c r="Q28" i="16"/>
  <c r="O28" i="16"/>
  <c r="N28" i="16"/>
  <c r="I28" i="16"/>
  <c r="H28" i="16"/>
  <c r="G28" i="16"/>
  <c r="F28" i="16"/>
  <c r="E28" i="16"/>
  <c r="C28" i="16"/>
  <c r="B28" i="16"/>
  <c r="X27" i="16"/>
  <c r="W27" i="16"/>
  <c r="V27" i="16"/>
  <c r="R27" i="16"/>
  <c r="Q27" i="16"/>
  <c r="O27" i="16"/>
  <c r="N27" i="16"/>
  <c r="I27" i="16"/>
  <c r="H27" i="16"/>
  <c r="G27" i="16"/>
  <c r="F27" i="16"/>
  <c r="E27" i="16"/>
  <c r="C27" i="16"/>
  <c r="B27" i="16"/>
  <c r="X26" i="16"/>
  <c r="W26" i="16"/>
  <c r="V26" i="16"/>
  <c r="R26" i="16"/>
  <c r="Q26" i="16"/>
  <c r="O26" i="16"/>
  <c r="N26" i="16"/>
  <c r="I26" i="16"/>
  <c r="H26" i="16"/>
  <c r="G26" i="16"/>
  <c r="F26" i="16"/>
  <c r="E26" i="16"/>
  <c r="C26" i="16"/>
  <c r="B26" i="16"/>
  <c r="X25" i="16"/>
  <c r="W25" i="16"/>
  <c r="V25" i="16"/>
  <c r="R25" i="16"/>
  <c r="Q25" i="16"/>
  <c r="O25" i="16"/>
  <c r="N25" i="16"/>
  <c r="I25" i="16"/>
  <c r="H25" i="16"/>
  <c r="G25" i="16"/>
  <c r="F25" i="16"/>
  <c r="E25" i="16"/>
  <c r="C25" i="16"/>
  <c r="B25" i="16"/>
  <c r="X24" i="16"/>
  <c r="W24" i="16"/>
  <c r="V24" i="16"/>
  <c r="R24" i="16"/>
  <c r="Q24" i="16"/>
  <c r="O24" i="16"/>
  <c r="N24" i="16"/>
  <c r="I24" i="16"/>
  <c r="H24" i="16"/>
  <c r="G24" i="16"/>
  <c r="F24" i="16"/>
  <c r="E24" i="16"/>
  <c r="C24" i="16"/>
  <c r="B24" i="16"/>
  <c r="X23" i="16"/>
  <c r="W23" i="16"/>
  <c r="V23" i="16"/>
  <c r="R23" i="16"/>
  <c r="Q23" i="16"/>
  <c r="O23" i="16"/>
  <c r="N23" i="16"/>
  <c r="I23" i="16"/>
  <c r="H23" i="16"/>
  <c r="G23" i="16"/>
  <c r="F23" i="16"/>
  <c r="E23" i="16"/>
  <c r="C23" i="16"/>
  <c r="B23" i="16"/>
  <c r="X22" i="16"/>
  <c r="W22" i="16"/>
  <c r="V22" i="16"/>
  <c r="R22" i="16"/>
  <c r="Q22" i="16"/>
  <c r="O22" i="16"/>
  <c r="N22" i="16"/>
  <c r="I22" i="16"/>
  <c r="H22" i="16"/>
  <c r="G22" i="16"/>
  <c r="F22" i="16"/>
  <c r="E22" i="16"/>
  <c r="C22" i="16"/>
  <c r="B22" i="16"/>
  <c r="X21" i="16"/>
  <c r="W21" i="16"/>
  <c r="V21" i="16"/>
  <c r="R21" i="16"/>
  <c r="Q21" i="16"/>
  <c r="O21" i="16"/>
  <c r="N21" i="16"/>
  <c r="I21" i="16"/>
  <c r="H21" i="16"/>
  <c r="G21" i="16"/>
  <c r="F21" i="16"/>
  <c r="E21" i="16"/>
  <c r="C21" i="16"/>
  <c r="B21" i="16"/>
  <c r="X20" i="16"/>
  <c r="W20" i="16"/>
  <c r="V20" i="16"/>
  <c r="R20" i="16"/>
  <c r="Q20" i="16"/>
  <c r="O20" i="16"/>
  <c r="N20" i="16"/>
  <c r="I20" i="16"/>
  <c r="H20" i="16"/>
  <c r="G20" i="16"/>
  <c r="F20" i="16"/>
  <c r="E20" i="16"/>
  <c r="C20" i="16"/>
  <c r="B20" i="16"/>
  <c r="X19" i="16"/>
  <c r="W19" i="16"/>
  <c r="V19" i="16"/>
  <c r="R19" i="16"/>
  <c r="Q19" i="16"/>
  <c r="O19" i="16"/>
  <c r="N19" i="16"/>
  <c r="I19" i="16"/>
  <c r="H19" i="16"/>
  <c r="G19" i="16"/>
  <c r="F19" i="16"/>
  <c r="E19" i="16"/>
  <c r="C19" i="16"/>
  <c r="B19" i="16"/>
  <c r="X18" i="16"/>
  <c r="W18" i="16"/>
  <c r="V18" i="16"/>
  <c r="R18" i="16"/>
  <c r="Q18" i="16"/>
  <c r="O18" i="16"/>
  <c r="N18" i="16"/>
  <c r="I18" i="16"/>
  <c r="H18" i="16"/>
  <c r="G18" i="16"/>
  <c r="F18" i="16"/>
  <c r="E18" i="16"/>
  <c r="C18" i="16"/>
  <c r="B18" i="16"/>
  <c r="X17" i="16"/>
  <c r="W17" i="16"/>
  <c r="V17" i="16"/>
  <c r="R17" i="16"/>
  <c r="Q17" i="16"/>
  <c r="O17" i="16"/>
  <c r="N17" i="16"/>
  <c r="I17" i="16"/>
  <c r="H17" i="16"/>
  <c r="G17" i="16"/>
  <c r="F17" i="16"/>
  <c r="E17" i="16"/>
  <c r="C17" i="16"/>
  <c r="B17" i="16"/>
  <c r="X16" i="16"/>
  <c r="W16" i="16"/>
  <c r="V16" i="16"/>
  <c r="R16" i="16"/>
  <c r="Q16" i="16"/>
  <c r="O16" i="16"/>
  <c r="N16" i="16"/>
  <c r="I16" i="16"/>
  <c r="H16" i="16"/>
  <c r="G16" i="16"/>
  <c r="F16" i="16"/>
  <c r="E16" i="16"/>
  <c r="C16" i="16"/>
  <c r="B16" i="16"/>
  <c r="F4" i="16"/>
  <c r="N2" i="16"/>
  <c r="AI27" i="6"/>
  <c r="AF27" i="6"/>
  <c r="AE27" i="6"/>
  <c r="AD27" i="6"/>
  <c r="AC27" i="6"/>
  <c r="AB27" i="6"/>
  <c r="Z27" i="6"/>
  <c r="Y27" i="6"/>
  <c r="W27" i="6"/>
  <c r="U27" i="6"/>
  <c r="S27" i="6"/>
  <c r="M27" i="6"/>
  <c r="K27" i="6"/>
  <c r="I27" i="6"/>
  <c r="G27" i="6"/>
  <c r="E27" i="6"/>
  <c r="C27" i="6"/>
  <c r="D27" i="6" s="1"/>
  <c r="B27" i="6"/>
  <c r="AI26" i="6"/>
  <c r="AF26" i="6"/>
  <c r="AE26" i="6"/>
  <c r="AD26" i="6"/>
  <c r="AC26" i="6"/>
  <c r="AB26" i="6"/>
  <c r="Z26" i="6"/>
  <c r="Y26" i="6"/>
  <c r="W26" i="6"/>
  <c r="U26" i="6"/>
  <c r="S26" i="6"/>
  <c r="M26" i="6"/>
  <c r="K26" i="6"/>
  <c r="I26" i="6"/>
  <c r="G26" i="6"/>
  <c r="E26" i="6"/>
  <c r="C26" i="6"/>
  <c r="D26" i="6" s="1"/>
  <c r="B26" i="6"/>
  <c r="AI25" i="6"/>
  <c r="AF25" i="6"/>
  <c r="AE25" i="6"/>
  <c r="AD25" i="6"/>
  <c r="AC25" i="6"/>
  <c r="AB25" i="6"/>
  <c r="Z25" i="6"/>
  <c r="Y25" i="6"/>
  <c r="W25" i="6"/>
  <c r="U25" i="6"/>
  <c r="S25" i="6"/>
  <c r="M25" i="6"/>
  <c r="K25" i="6"/>
  <c r="I25" i="6"/>
  <c r="G25" i="6"/>
  <c r="E25" i="6"/>
  <c r="C25" i="6"/>
  <c r="D25" i="6" s="1"/>
  <c r="B25" i="6"/>
  <c r="AI24" i="6"/>
  <c r="AF24" i="6"/>
  <c r="AE24" i="6"/>
  <c r="AD24" i="6"/>
  <c r="AC24" i="6"/>
  <c r="AB24" i="6"/>
  <c r="Z24" i="6"/>
  <c r="Y24" i="6"/>
  <c r="W24" i="6"/>
  <c r="U24" i="6"/>
  <c r="S24" i="6"/>
  <c r="M24" i="6"/>
  <c r="K24" i="6"/>
  <c r="I24" i="6"/>
  <c r="G24" i="6"/>
  <c r="E24" i="6"/>
  <c r="C24" i="6"/>
  <c r="D24" i="6" s="1"/>
  <c r="B24" i="6"/>
  <c r="AI22" i="6"/>
  <c r="AF22" i="6"/>
  <c r="AE22" i="6"/>
  <c r="AD22" i="6"/>
  <c r="AC22" i="6"/>
  <c r="AB22" i="6"/>
  <c r="Z22" i="6"/>
  <c r="Y22" i="6"/>
  <c r="W22" i="6"/>
  <c r="U22" i="6"/>
  <c r="S22" i="6"/>
  <c r="M22" i="6"/>
  <c r="K22" i="6"/>
  <c r="I22" i="6"/>
  <c r="G22" i="6"/>
  <c r="E22" i="6"/>
  <c r="C22" i="6"/>
  <c r="D22" i="6" s="1"/>
  <c r="B22" i="6"/>
  <c r="AI21" i="6"/>
  <c r="AF21" i="6"/>
  <c r="AE21" i="6"/>
  <c r="AD21" i="6"/>
  <c r="AC21" i="6"/>
  <c r="AB21" i="6"/>
  <c r="Z21" i="6"/>
  <c r="Y21" i="6"/>
  <c r="W21" i="6"/>
  <c r="U21" i="6"/>
  <c r="S21" i="6"/>
  <c r="M21" i="6"/>
  <c r="K21" i="6"/>
  <c r="I21" i="6"/>
  <c r="G21" i="6"/>
  <c r="E21" i="6"/>
  <c r="C21" i="6"/>
  <c r="D21" i="6" s="1"/>
  <c r="B21" i="6"/>
  <c r="AI20" i="6"/>
  <c r="AF20" i="6"/>
  <c r="AE20" i="6"/>
  <c r="AD20" i="6"/>
  <c r="AC20" i="6"/>
  <c r="AB20" i="6"/>
  <c r="Z20" i="6"/>
  <c r="Y20" i="6"/>
  <c r="W20" i="6"/>
  <c r="U20" i="6"/>
  <c r="S20" i="6"/>
  <c r="M20" i="6"/>
  <c r="K20" i="6"/>
  <c r="I20" i="6"/>
  <c r="G20" i="6"/>
  <c r="E20" i="6"/>
  <c r="C20" i="6"/>
  <c r="D20" i="6" s="1"/>
  <c r="B20" i="6"/>
  <c r="AI19" i="6"/>
  <c r="AF19" i="6"/>
  <c r="AE19" i="6"/>
  <c r="AD19" i="6"/>
  <c r="AC19" i="6"/>
  <c r="AB19" i="6"/>
  <c r="Z19" i="6"/>
  <c r="Y19" i="6"/>
  <c r="W19" i="6"/>
  <c r="U19" i="6"/>
  <c r="S19" i="6"/>
  <c r="M19" i="6"/>
  <c r="K19" i="6"/>
  <c r="I19" i="6"/>
  <c r="G19" i="6"/>
  <c r="E19" i="6"/>
  <c r="C19" i="6"/>
  <c r="D19" i="6" s="1"/>
  <c r="B19" i="6"/>
  <c r="AI17" i="6"/>
  <c r="AF17" i="6"/>
  <c r="AE17" i="6"/>
  <c r="AD17" i="6"/>
  <c r="Q17" i="6"/>
  <c r="P17" i="6"/>
  <c r="AC17" i="6"/>
  <c r="AB17" i="6"/>
  <c r="Z17" i="6"/>
  <c r="Y17" i="6"/>
  <c r="W17" i="6"/>
  <c r="U17" i="6"/>
  <c r="S17" i="6"/>
  <c r="M17" i="6"/>
  <c r="K17" i="6"/>
  <c r="I17" i="6"/>
  <c r="G17" i="6"/>
  <c r="E17" i="6"/>
  <c r="C17" i="6"/>
  <c r="D17" i="6" s="1"/>
  <c r="B17" i="6"/>
  <c r="AI16" i="6"/>
  <c r="AF16" i="6"/>
  <c r="AE16" i="6"/>
  <c r="AD16" i="6"/>
  <c r="Q16" i="6"/>
  <c r="P16" i="6"/>
  <c r="AC16" i="6"/>
  <c r="AB16" i="6"/>
  <c r="Z16" i="6"/>
  <c r="Y16" i="6"/>
  <c r="W16" i="6"/>
  <c r="U16" i="6"/>
  <c r="S16" i="6"/>
  <c r="M16" i="6"/>
  <c r="K16" i="6"/>
  <c r="I16" i="6"/>
  <c r="G16" i="6"/>
  <c r="E16" i="6"/>
  <c r="C16" i="6"/>
  <c r="D16" i="6" s="1"/>
  <c r="B16" i="6"/>
  <c r="AI15" i="6"/>
  <c r="AF15" i="6"/>
  <c r="AE15" i="6"/>
  <c r="AD15" i="6"/>
  <c r="Q15" i="6"/>
  <c r="P15" i="6"/>
  <c r="AC15" i="6"/>
  <c r="AB15" i="6"/>
  <c r="Z15" i="6"/>
  <c r="Y15" i="6"/>
  <c r="W15" i="6"/>
  <c r="U15" i="6"/>
  <c r="S15" i="6"/>
  <c r="M15" i="6"/>
  <c r="K15" i="6"/>
  <c r="I15" i="6"/>
  <c r="G15" i="6"/>
  <c r="E15" i="6"/>
  <c r="C15" i="6"/>
  <c r="D15" i="6" s="1"/>
  <c r="B15" i="6"/>
  <c r="AI14" i="6"/>
  <c r="AF14" i="6"/>
  <c r="AE14" i="6"/>
  <c r="AD14" i="6"/>
  <c r="Q14" i="6"/>
  <c r="P14" i="6"/>
  <c r="AC14" i="6"/>
  <c r="AB14" i="6"/>
  <c r="Z14" i="6"/>
  <c r="Y14" i="6"/>
  <c r="W14" i="6"/>
  <c r="U14" i="6"/>
  <c r="S14" i="6"/>
  <c r="M14" i="6"/>
  <c r="K14" i="6"/>
  <c r="I14" i="6"/>
  <c r="G14" i="6"/>
  <c r="E14" i="6"/>
  <c r="C14" i="6"/>
  <c r="D14" i="6" s="1"/>
  <c r="B14" i="6"/>
  <c r="AI12" i="6"/>
  <c r="AF12" i="6"/>
  <c r="AE12" i="6"/>
  <c r="AD12" i="6"/>
  <c r="Q12" i="6"/>
  <c r="P12" i="6"/>
  <c r="AC12" i="6"/>
  <c r="AB12" i="6"/>
  <c r="Z12" i="6"/>
  <c r="Y12" i="6"/>
  <c r="W12" i="6"/>
  <c r="U12" i="6"/>
  <c r="S12" i="6"/>
  <c r="M12" i="6"/>
  <c r="K12" i="6"/>
  <c r="I12" i="6"/>
  <c r="G12" i="6"/>
  <c r="E12" i="6"/>
  <c r="C12" i="6"/>
  <c r="D12" i="6" s="1"/>
  <c r="B12" i="6"/>
  <c r="AI11" i="6"/>
  <c r="AF11" i="6"/>
  <c r="AE11" i="6"/>
  <c r="AD11" i="6"/>
  <c r="Q11" i="6"/>
  <c r="P11" i="6"/>
  <c r="AC11" i="6"/>
  <c r="AB11" i="6"/>
  <c r="Z11" i="6"/>
  <c r="Y11" i="6"/>
  <c r="W11" i="6"/>
  <c r="U11" i="6"/>
  <c r="S11" i="6"/>
  <c r="M11" i="6"/>
  <c r="K11" i="6"/>
  <c r="I11" i="6"/>
  <c r="G11" i="6"/>
  <c r="E11" i="6"/>
  <c r="C11" i="6"/>
  <c r="D11" i="6" s="1"/>
  <c r="B11" i="6"/>
  <c r="AI10" i="6"/>
  <c r="AF10" i="6"/>
  <c r="AE10" i="6"/>
  <c r="AD10" i="6"/>
  <c r="Q10" i="6"/>
  <c r="P10" i="6"/>
  <c r="AC10" i="6"/>
  <c r="AB10" i="6"/>
  <c r="Z10" i="6"/>
  <c r="Y10" i="6"/>
  <c r="W10" i="6"/>
  <c r="U10" i="6"/>
  <c r="S10" i="6"/>
  <c r="M10" i="6"/>
  <c r="K10" i="6"/>
  <c r="I10" i="6"/>
  <c r="G10" i="6"/>
  <c r="E10" i="6"/>
  <c r="C10" i="6"/>
  <c r="D10" i="6" s="1"/>
  <c r="B10" i="6"/>
  <c r="AI9" i="6"/>
  <c r="AF9" i="6"/>
  <c r="AE9" i="6"/>
  <c r="AD9" i="6"/>
  <c r="Q9" i="6"/>
  <c r="P9" i="6"/>
  <c r="AC9" i="6"/>
  <c r="AB9" i="6"/>
  <c r="Z9" i="6"/>
  <c r="Y9" i="6"/>
  <c r="W9" i="6"/>
  <c r="U9" i="6"/>
  <c r="S9" i="6"/>
  <c r="M9" i="6"/>
  <c r="K9" i="6"/>
  <c r="I9" i="6"/>
  <c r="G9" i="6"/>
  <c r="E9" i="6"/>
  <c r="C9" i="6"/>
  <c r="D9" i="6" s="1"/>
  <c r="B9" i="6"/>
  <c r="M4" i="6"/>
  <c r="Z2" i="6"/>
  <c r="D61" i="1"/>
  <c r="C61" i="1"/>
  <c r="B61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D18" i="1"/>
  <c r="Z18" i="1" s="1"/>
  <c r="C18" i="1"/>
  <c r="B18" i="1"/>
  <c r="D17" i="1"/>
  <c r="Q17" i="1" s="1"/>
  <c r="C17" i="1"/>
  <c r="B17" i="1"/>
  <c r="D16" i="1"/>
  <c r="C16" i="1"/>
  <c r="B16" i="1"/>
  <c r="D15" i="1"/>
  <c r="Y15" i="1" s="1"/>
  <c r="C15" i="1"/>
  <c r="B15" i="1"/>
  <c r="D14" i="1"/>
  <c r="Z14" i="1" s="1"/>
  <c r="C14" i="1"/>
  <c r="B14" i="1"/>
  <c r="D13" i="1"/>
  <c r="U13" i="1" s="1"/>
  <c r="C13" i="1"/>
  <c r="B13" i="1"/>
  <c r="D12" i="1"/>
  <c r="X12" i="1" s="1"/>
  <c r="C12" i="1"/>
  <c r="B12" i="1"/>
  <c r="D11" i="1"/>
  <c r="Q11" i="1" s="1"/>
  <c r="C11" i="1"/>
  <c r="B11" i="1"/>
  <c r="D10" i="1"/>
  <c r="Z10" i="1" s="1"/>
  <c r="C10" i="1"/>
  <c r="B10" i="1"/>
  <c r="G4" i="1"/>
  <c r="Z2" i="1"/>
  <c r="E74" i="35"/>
  <c r="AC74" i="35" s="1"/>
  <c r="D74" i="35"/>
  <c r="B74" i="35"/>
  <c r="E73" i="35"/>
  <c r="D73" i="35"/>
  <c r="B73" i="35"/>
  <c r="E72" i="35"/>
  <c r="AC72" i="35" s="1"/>
  <c r="D72" i="35"/>
  <c r="B72" i="35"/>
  <c r="E71" i="35"/>
  <c r="D71" i="35"/>
  <c r="B71" i="35"/>
  <c r="E70" i="35"/>
  <c r="AC70" i="35" s="1"/>
  <c r="D70" i="35"/>
  <c r="B70" i="35"/>
  <c r="E69" i="35"/>
  <c r="D69" i="35"/>
  <c r="B69" i="35"/>
  <c r="E68" i="35"/>
  <c r="AC68" i="35" s="1"/>
  <c r="D68" i="35"/>
  <c r="B68" i="35"/>
  <c r="E67" i="35"/>
  <c r="D67" i="35"/>
  <c r="B67" i="35"/>
  <c r="E66" i="35"/>
  <c r="AC66" i="35" s="1"/>
  <c r="D66" i="35"/>
  <c r="B66" i="35"/>
  <c r="E65" i="35"/>
  <c r="AE65" i="35" s="1"/>
  <c r="D65" i="35"/>
  <c r="B65" i="35"/>
  <c r="E64" i="35"/>
  <c r="AC64" i="35" s="1"/>
  <c r="D64" i="35"/>
  <c r="B64" i="35"/>
  <c r="E63" i="35"/>
  <c r="AC63" i="35" s="1"/>
  <c r="D63" i="35"/>
  <c r="B63" i="35"/>
  <c r="E61" i="35"/>
  <c r="AC61" i="35" s="1"/>
  <c r="D61" i="35"/>
  <c r="B61" i="35"/>
  <c r="E60" i="35"/>
  <c r="D60" i="35"/>
  <c r="B60" i="35"/>
  <c r="E59" i="35"/>
  <c r="AC59" i="35" s="1"/>
  <c r="D59" i="35"/>
  <c r="B59" i="35"/>
  <c r="E58" i="35"/>
  <c r="D58" i="35"/>
  <c r="B58" i="35"/>
  <c r="E57" i="35"/>
  <c r="AC57" i="35" s="1"/>
  <c r="D57" i="35"/>
  <c r="B57" i="35"/>
  <c r="E56" i="35"/>
  <c r="D56" i="35"/>
  <c r="B56" i="35"/>
  <c r="E55" i="35"/>
  <c r="AC55" i="35" s="1"/>
  <c r="D55" i="35"/>
  <c r="B55" i="35"/>
  <c r="E54" i="35"/>
  <c r="D54" i="35"/>
  <c r="B54" i="35"/>
  <c r="E53" i="35"/>
  <c r="AC53" i="35" s="1"/>
  <c r="D53" i="35"/>
  <c r="B53" i="35"/>
  <c r="E52" i="35"/>
  <c r="AE52" i="35" s="1"/>
  <c r="D52" i="35"/>
  <c r="B52" i="35"/>
  <c r="E51" i="35"/>
  <c r="AC51" i="35" s="1"/>
  <c r="D51" i="35"/>
  <c r="B51" i="35"/>
  <c r="E50" i="35"/>
  <c r="D50" i="35"/>
  <c r="B50" i="35"/>
  <c r="E48" i="35"/>
  <c r="AC48" i="35" s="1"/>
  <c r="D48" i="35"/>
  <c r="B48" i="35"/>
  <c r="E47" i="35"/>
  <c r="AD47" i="35" s="1"/>
  <c r="D47" i="35"/>
  <c r="B47" i="35"/>
  <c r="E46" i="35"/>
  <c r="AC46" i="35" s="1"/>
  <c r="D46" i="35"/>
  <c r="B46" i="35"/>
  <c r="E45" i="35"/>
  <c r="D45" i="35"/>
  <c r="B45" i="35"/>
  <c r="E44" i="35"/>
  <c r="AC44" i="35" s="1"/>
  <c r="D44" i="35"/>
  <c r="B44" i="35"/>
  <c r="E43" i="35"/>
  <c r="AD43" i="35" s="1"/>
  <c r="D43" i="35"/>
  <c r="B43" i="35"/>
  <c r="E42" i="35"/>
  <c r="AC42" i="35" s="1"/>
  <c r="D42" i="35"/>
  <c r="B42" i="35"/>
  <c r="E41" i="35"/>
  <c r="D41" i="35"/>
  <c r="B41" i="35"/>
  <c r="E40" i="35"/>
  <c r="D40" i="35"/>
  <c r="B40" i="35"/>
  <c r="E39" i="35"/>
  <c r="AD39" i="35" s="1"/>
  <c r="D39" i="35"/>
  <c r="B39" i="35"/>
  <c r="E38" i="35"/>
  <c r="D38" i="35"/>
  <c r="B38" i="35"/>
  <c r="E37" i="35"/>
  <c r="AE37" i="35" s="1"/>
  <c r="D37" i="35"/>
  <c r="B37" i="35"/>
  <c r="E35" i="35"/>
  <c r="AC35" i="35" s="1"/>
  <c r="D35" i="35"/>
  <c r="C35" i="35"/>
  <c r="C48" i="35" s="1"/>
  <c r="C61" i="35" s="1"/>
  <c r="C74" i="35" s="1"/>
  <c r="B35" i="35"/>
  <c r="E34" i="35"/>
  <c r="AC34" i="35" s="1"/>
  <c r="D34" i="35"/>
  <c r="C34" i="35"/>
  <c r="C47" i="35" s="1"/>
  <c r="C60" i="35" s="1"/>
  <c r="C73" i="35" s="1"/>
  <c r="B34" i="35"/>
  <c r="E33" i="35"/>
  <c r="AD33" i="35" s="1"/>
  <c r="D33" i="35"/>
  <c r="C33" i="35"/>
  <c r="C46" i="35" s="1"/>
  <c r="C59" i="35" s="1"/>
  <c r="C72" i="35" s="1"/>
  <c r="B33" i="35"/>
  <c r="E32" i="35"/>
  <c r="AC32" i="35" s="1"/>
  <c r="D32" i="35"/>
  <c r="C32" i="35"/>
  <c r="C45" i="35" s="1"/>
  <c r="C58" i="35" s="1"/>
  <c r="C71" i="35" s="1"/>
  <c r="B32" i="35"/>
  <c r="E31" i="35"/>
  <c r="D31" i="35"/>
  <c r="C31" i="35"/>
  <c r="C44" i="35" s="1"/>
  <c r="C57" i="35" s="1"/>
  <c r="C70" i="35" s="1"/>
  <c r="B31" i="35"/>
  <c r="E30" i="35"/>
  <c r="AC30" i="35" s="1"/>
  <c r="D30" i="35"/>
  <c r="C30" i="35"/>
  <c r="C43" i="35" s="1"/>
  <c r="C56" i="35" s="1"/>
  <c r="C69" i="35" s="1"/>
  <c r="B30" i="35"/>
  <c r="E29" i="35"/>
  <c r="AD29" i="35" s="1"/>
  <c r="D29" i="35"/>
  <c r="C29" i="35"/>
  <c r="C42" i="35" s="1"/>
  <c r="C55" i="35" s="1"/>
  <c r="C68" i="35" s="1"/>
  <c r="B29" i="35"/>
  <c r="E28" i="35"/>
  <c r="AC28" i="35" s="1"/>
  <c r="D28" i="35"/>
  <c r="C28" i="35"/>
  <c r="C41" i="35" s="1"/>
  <c r="C54" i="35" s="1"/>
  <c r="C67" i="35" s="1"/>
  <c r="B28" i="35"/>
  <c r="E27" i="35"/>
  <c r="AC27" i="35" s="1"/>
  <c r="D27" i="35"/>
  <c r="C27" i="35"/>
  <c r="C40" i="35" s="1"/>
  <c r="C53" i="35" s="1"/>
  <c r="C66" i="35" s="1"/>
  <c r="B27" i="35"/>
  <c r="E26" i="35"/>
  <c r="AC26" i="35" s="1"/>
  <c r="D26" i="35"/>
  <c r="C26" i="35"/>
  <c r="C39" i="35" s="1"/>
  <c r="C52" i="35" s="1"/>
  <c r="C65" i="35" s="1"/>
  <c r="B26" i="35"/>
  <c r="E25" i="35"/>
  <c r="AD25" i="35" s="1"/>
  <c r="D25" i="35"/>
  <c r="C25" i="35"/>
  <c r="C38" i="35" s="1"/>
  <c r="C51" i="35" s="1"/>
  <c r="C64" i="35" s="1"/>
  <c r="B25" i="35"/>
  <c r="E24" i="35"/>
  <c r="AC24" i="35" s="1"/>
  <c r="D24" i="35"/>
  <c r="C24" i="35"/>
  <c r="C37" i="35" s="1"/>
  <c r="C50" i="35" s="1"/>
  <c r="C63" i="35" s="1"/>
  <c r="B24" i="35"/>
  <c r="E21" i="35"/>
  <c r="I21" i="35" s="1"/>
  <c r="D21" i="35"/>
  <c r="B21" i="35"/>
  <c r="E20" i="35"/>
  <c r="AD20" i="35" s="1"/>
  <c r="D20" i="35"/>
  <c r="B20" i="35"/>
  <c r="E19" i="35"/>
  <c r="D19" i="35"/>
  <c r="B19" i="35"/>
  <c r="E18" i="35"/>
  <c r="AD18" i="35" s="1"/>
  <c r="D18" i="35"/>
  <c r="B18" i="35"/>
  <c r="E17" i="35"/>
  <c r="D17" i="35"/>
  <c r="B17" i="35"/>
  <c r="E16" i="35"/>
  <c r="AD16" i="35" s="1"/>
  <c r="D16" i="35"/>
  <c r="B16" i="35"/>
  <c r="E15" i="35"/>
  <c r="AC15" i="35" s="1"/>
  <c r="D15" i="35"/>
  <c r="B15" i="35"/>
  <c r="E14" i="35"/>
  <c r="D14" i="35"/>
  <c r="B14" i="35"/>
  <c r="E13" i="35"/>
  <c r="D13" i="35"/>
  <c r="B13" i="35"/>
  <c r="E12" i="35"/>
  <c r="AD12" i="35" s="1"/>
  <c r="D12" i="35"/>
  <c r="B12" i="35"/>
  <c r="E11" i="35"/>
  <c r="D11" i="35"/>
  <c r="B11" i="35"/>
  <c r="E10" i="35"/>
  <c r="AD10" i="35" s="1"/>
  <c r="D10" i="35"/>
  <c r="B10" i="35"/>
  <c r="F4" i="35"/>
  <c r="U2" i="35"/>
  <c r="AF31" i="2"/>
  <c r="AB31" i="2"/>
  <c r="AA31" i="2"/>
  <c r="K31" i="2"/>
  <c r="J31" i="2"/>
  <c r="Y31" i="2"/>
  <c r="W31" i="2"/>
  <c r="U31" i="2"/>
  <c r="V32" i="2" s="1"/>
  <c r="S31" i="2"/>
  <c r="T32" i="2" s="1"/>
  <c r="Q31" i="2"/>
  <c r="R32" i="2" s="1"/>
  <c r="M31" i="2"/>
  <c r="N32" i="2" s="1"/>
  <c r="G31" i="2"/>
  <c r="H32" i="2" s="1"/>
  <c r="B31" i="2"/>
  <c r="A31" i="2"/>
  <c r="AF30" i="2"/>
  <c r="AB30" i="2"/>
  <c r="AA30" i="2"/>
  <c r="K30" i="2"/>
  <c r="J30" i="2"/>
  <c r="Y30" i="2"/>
  <c r="W30" i="2"/>
  <c r="U30" i="2"/>
  <c r="S30" i="2"/>
  <c r="Q30" i="2"/>
  <c r="M30" i="2"/>
  <c r="G30" i="2"/>
  <c r="B30" i="2"/>
  <c r="A30" i="2"/>
  <c r="AF29" i="2"/>
  <c r="AB29" i="2"/>
  <c r="AA29" i="2"/>
  <c r="Y29" i="2"/>
  <c r="W29" i="2"/>
  <c r="U29" i="2"/>
  <c r="S29" i="2"/>
  <c r="Q29" i="2"/>
  <c r="M29" i="2"/>
  <c r="G29" i="2"/>
  <c r="B29" i="2"/>
  <c r="A29" i="2"/>
  <c r="AF28" i="2"/>
  <c r="AB28" i="2"/>
  <c r="AA28" i="2"/>
  <c r="Y28" i="2"/>
  <c r="W28" i="2"/>
  <c r="U28" i="2"/>
  <c r="S28" i="2"/>
  <c r="Q28" i="2"/>
  <c r="M28" i="2"/>
  <c r="G28" i="2"/>
  <c r="B28" i="2"/>
  <c r="A28" i="2"/>
  <c r="AF27" i="2"/>
  <c r="AB27" i="2"/>
  <c r="AA27" i="2"/>
  <c r="Y27" i="2"/>
  <c r="W27" i="2"/>
  <c r="U27" i="2"/>
  <c r="S27" i="2"/>
  <c r="Q27" i="2"/>
  <c r="M27" i="2"/>
  <c r="G27" i="2"/>
  <c r="B27" i="2"/>
  <c r="A27" i="2"/>
  <c r="AF26" i="2"/>
  <c r="AB26" i="2"/>
  <c r="AA26" i="2"/>
  <c r="Y26" i="2"/>
  <c r="W26" i="2"/>
  <c r="U26" i="2"/>
  <c r="S26" i="2"/>
  <c r="Q26" i="2"/>
  <c r="M26" i="2"/>
  <c r="G26" i="2"/>
  <c r="B26" i="2"/>
  <c r="A26" i="2"/>
  <c r="AF25" i="2"/>
  <c r="AB25" i="2"/>
  <c r="AA25" i="2"/>
  <c r="Y25" i="2"/>
  <c r="W25" i="2"/>
  <c r="U25" i="2"/>
  <c r="S25" i="2"/>
  <c r="Q25" i="2"/>
  <c r="M25" i="2"/>
  <c r="G25" i="2"/>
  <c r="B25" i="2"/>
  <c r="A25" i="2"/>
  <c r="AF24" i="2"/>
  <c r="AB24" i="2"/>
  <c r="AA24" i="2"/>
  <c r="Y24" i="2"/>
  <c r="W24" i="2"/>
  <c r="U24" i="2"/>
  <c r="S24" i="2"/>
  <c r="Q24" i="2"/>
  <c r="M24" i="2"/>
  <c r="G24" i="2"/>
  <c r="B24" i="2"/>
  <c r="A24" i="2"/>
  <c r="AF23" i="2"/>
  <c r="AB23" i="2"/>
  <c r="AA23" i="2"/>
  <c r="Y23" i="2"/>
  <c r="W23" i="2"/>
  <c r="U23" i="2"/>
  <c r="S23" i="2"/>
  <c r="Q23" i="2"/>
  <c r="M23" i="2"/>
  <c r="G23" i="2"/>
  <c r="B23" i="2"/>
  <c r="A23" i="2"/>
  <c r="AF22" i="2"/>
  <c r="AB22" i="2"/>
  <c r="AA22" i="2"/>
  <c r="S22" i="2"/>
  <c r="Q22" i="2"/>
  <c r="M22" i="2"/>
  <c r="G22" i="2"/>
  <c r="B22" i="2"/>
  <c r="A22" i="2"/>
  <c r="AF21" i="2"/>
  <c r="AB21" i="2"/>
  <c r="AA21" i="2"/>
  <c r="S21" i="2"/>
  <c r="Q21" i="2"/>
  <c r="M21" i="2"/>
  <c r="G21" i="2"/>
  <c r="B21" i="2"/>
  <c r="A21" i="2"/>
  <c r="AF20" i="2"/>
  <c r="AB20" i="2"/>
  <c r="AA20" i="2"/>
  <c r="S20" i="2"/>
  <c r="Q20" i="2"/>
  <c r="M20" i="2"/>
  <c r="G20" i="2"/>
  <c r="B20" i="2"/>
  <c r="A20" i="2"/>
  <c r="AF19" i="2"/>
  <c r="AB19" i="2"/>
  <c r="AA19" i="2"/>
  <c r="S19" i="2"/>
  <c r="Q19" i="2"/>
  <c r="M19" i="2"/>
  <c r="G19" i="2"/>
  <c r="B19" i="2"/>
  <c r="A19" i="2"/>
  <c r="AF18" i="2"/>
  <c r="AB18" i="2"/>
  <c r="AA18" i="2"/>
  <c r="S18" i="2"/>
  <c r="Q18" i="2"/>
  <c r="M18" i="2"/>
  <c r="G18" i="2"/>
  <c r="B18" i="2"/>
  <c r="A18" i="2"/>
  <c r="AF17" i="2"/>
  <c r="AB17" i="2"/>
  <c r="AA17" i="2"/>
  <c r="S17" i="2"/>
  <c r="Q17" i="2"/>
  <c r="M17" i="2"/>
  <c r="G17" i="2"/>
  <c r="B17" i="2"/>
  <c r="A17" i="2"/>
  <c r="AF16" i="2"/>
  <c r="AB16" i="2"/>
  <c r="AA16" i="2"/>
  <c r="S16" i="2"/>
  <c r="Q16" i="2"/>
  <c r="M16" i="2"/>
  <c r="G16" i="2"/>
  <c r="B16" i="2"/>
  <c r="A16" i="2"/>
  <c r="AF15" i="2"/>
  <c r="AB15" i="2"/>
  <c r="AA15" i="2"/>
  <c r="S15" i="2"/>
  <c r="Q15" i="2"/>
  <c r="M15" i="2"/>
  <c r="G15" i="2"/>
  <c r="B15" i="2"/>
  <c r="A15" i="2"/>
  <c r="AF14" i="2"/>
  <c r="AB14" i="2"/>
  <c r="AA14" i="2"/>
  <c r="S14" i="2"/>
  <c r="Q14" i="2"/>
  <c r="M14" i="2"/>
  <c r="G14" i="2"/>
  <c r="B14" i="2"/>
  <c r="A14" i="2"/>
  <c r="AF13" i="2"/>
  <c r="AB13" i="2"/>
  <c r="AA13" i="2"/>
  <c r="S13" i="2"/>
  <c r="Q13" i="2"/>
  <c r="M13" i="2"/>
  <c r="G13" i="2"/>
  <c r="B13" i="2"/>
  <c r="A13" i="2"/>
  <c r="AF12" i="2"/>
  <c r="AB12" i="2"/>
  <c r="AA12" i="2"/>
  <c r="S12" i="2"/>
  <c r="Q12" i="2"/>
  <c r="M12" i="2"/>
  <c r="G12" i="2"/>
  <c r="B12" i="2"/>
  <c r="A12" i="2"/>
  <c r="AF11" i="2"/>
  <c r="AB11" i="2"/>
  <c r="AA11" i="2"/>
  <c r="S11" i="2"/>
  <c r="Q11" i="2"/>
  <c r="M11" i="2"/>
  <c r="G11" i="2"/>
  <c r="B11" i="2"/>
  <c r="A11" i="2"/>
  <c r="AF10" i="2"/>
  <c r="AB10" i="2"/>
  <c r="AA10" i="2"/>
  <c r="S10" i="2"/>
  <c r="Q10" i="2"/>
  <c r="M10" i="2"/>
  <c r="G10" i="2"/>
  <c r="B10" i="2"/>
  <c r="A10" i="2"/>
  <c r="AF9" i="2"/>
  <c r="AB9" i="2"/>
  <c r="AA9" i="2"/>
  <c r="S9" i="2"/>
  <c r="Q9" i="2"/>
  <c r="M9" i="2"/>
  <c r="G9" i="2"/>
  <c r="B9" i="2"/>
  <c r="A9" i="2"/>
  <c r="AF8" i="2"/>
  <c r="AB8" i="2"/>
  <c r="AA8" i="2"/>
  <c r="S8" i="2"/>
  <c r="Q8" i="2"/>
  <c r="M8" i="2"/>
  <c r="G8" i="2"/>
  <c r="B8" i="2"/>
  <c r="A8" i="2"/>
  <c r="P12" i="45" l="1"/>
  <c r="O24" i="56"/>
  <c r="P24" i="56"/>
  <c r="O25" i="56"/>
  <c r="P25" i="56"/>
  <c r="O21" i="56"/>
  <c r="P21" i="56"/>
  <c r="O22" i="56"/>
  <c r="P22" i="56"/>
  <c r="O19" i="56"/>
  <c r="P19" i="56"/>
  <c r="O18" i="56"/>
  <c r="P18" i="56"/>
  <c r="C23" i="58"/>
  <c r="A261" i="71" s="1"/>
  <c r="D47" i="48"/>
  <c r="D63" i="48" s="1"/>
  <c r="D55" i="48"/>
  <c r="D71" i="48" s="1"/>
  <c r="O86" i="58"/>
  <c r="T46" i="58"/>
  <c r="H46" i="58"/>
  <c r="J46" i="58"/>
  <c r="N46" i="58"/>
  <c r="V46" i="58"/>
  <c r="L19" i="48"/>
  <c r="K19" i="48"/>
  <c r="G19" i="48"/>
  <c r="K21" i="48"/>
  <c r="L21" i="48"/>
  <c r="G21" i="48"/>
  <c r="K23" i="48"/>
  <c r="L23" i="48"/>
  <c r="G23" i="48"/>
  <c r="G13" i="48"/>
  <c r="K13" i="48"/>
  <c r="L13" i="48"/>
  <c r="G15" i="48"/>
  <c r="K15" i="48"/>
  <c r="L15" i="48"/>
  <c r="G17" i="48"/>
  <c r="L17" i="48"/>
  <c r="K17" i="48"/>
  <c r="O26" i="79"/>
  <c r="P26" i="79"/>
  <c r="P30" i="79"/>
  <c r="O30" i="79"/>
  <c r="I15" i="79"/>
  <c r="I30" i="79"/>
  <c r="G18" i="48"/>
  <c r="L18" i="48"/>
  <c r="K18" i="48"/>
  <c r="K20" i="48"/>
  <c r="L20" i="48"/>
  <c r="G20" i="48"/>
  <c r="K22" i="48"/>
  <c r="L22" i="48"/>
  <c r="G22" i="48"/>
  <c r="AB24" i="48"/>
  <c r="K24" i="48"/>
  <c r="L24" i="48"/>
  <c r="G24" i="48"/>
  <c r="P27" i="79"/>
  <c r="O27" i="79"/>
  <c r="G12" i="48"/>
  <c r="K12" i="48"/>
  <c r="L12" i="48"/>
  <c r="G14" i="48"/>
  <c r="K14" i="48"/>
  <c r="L14" i="48"/>
  <c r="O28" i="79"/>
  <c r="P28" i="79"/>
  <c r="G16" i="48"/>
  <c r="K16" i="48"/>
  <c r="L16" i="48"/>
  <c r="O29" i="79"/>
  <c r="P29" i="79"/>
  <c r="Z21" i="79"/>
  <c r="Z22" i="79"/>
  <c r="Z23" i="79"/>
  <c r="Z20" i="79"/>
  <c r="D50" i="48"/>
  <c r="D66" i="48" s="1"/>
  <c r="D58" i="48"/>
  <c r="D74" i="48" s="1"/>
  <c r="D49" i="48"/>
  <c r="D65" i="48" s="1"/>
  <c r="D57" i="48"/>
  <c r="D73" i="48" s="1"/>
  <c r="D53" i="48"/>
  <c r="D69" i="48" s="1"/>
  <c r="D52" i="48"/>
  <c r="D68" i="48" s="1"/>
  <c r="D60" i="48"/>
  <c r="D76" i="48" s="1"/>
  <c r="D51" i="48"/>
  <c r="D67" i="48" s="1"/>
  <c r="D59" i="48"/>
  <c r="D75" i="48" s="1"/>
  <c r="D54" i="48"/>
  <c r="D70" i="48" s="1"/>
  <c r="D48" i="48"/>
  <c r="D64" i="48" s="1"/>
  <c r="D56" i="48"/>
  <c r="D72" i="48" s="1"/>
  <c r="X114" i="58"/>
  <c r="AE14" i="47"/>
  <c r="F18" i="66"/>
  <c r="F15" i="66"/>
  <c r="F20" i="66"/>
  <c r="F25" i="66"/>
  <c r="F30" i="66"/>
  <c r="F47" i="66"/>
  <c r="F35" i="66"/>
  <c r="F45" i="66"/>
  <c r="F32" i="66"/>
  <c r="F17" i="66"/>
  <c r="F22" i="66"/>
  <c r="F39" i="66"/>
  <c r="F44" i="66"/>
  <c r="F49" i="66"/>
  <c r="F40" i="66"/>
  <c r="F27" i="66"/>
  <c r="F42" i="66"/>
  <c r="F19" i="66"/>
  <c r="F24" i="66"/>
  <c r="F29" i="66"/>
  <c r="F34" i="66"/>
  <c r="F31" i="66"/>
  <c r="F36" i="66"/>
  <c r="F41" i="66"/>
  <c r="F46" i="66"/>
  <c r="F16" i="66"/>
  <c r="F21" i="66"/>
  <c r="F26" i="66"/>
  <c r="F43" i="66"/>
  <c r="F48" i="66"/>
  <c r="F37" i="66"/>
  <c r="F23" i="66"/>
  <c r="F28" i="66"/>
  <c r="F33" i="66"/>
  <c r="F38" i="66"/>
  <c r="H23" i="46"/>
  <c r="H31" i="46"/>
  <c r="H19" i="46"/>
  <c r="H27" i="46"/>
  <c r="H35" i="46"/>
  <c r="H17" i="46"/>
  <c r="H25" i="46"/>
  <c r="H33" i="46"/>
  <c r="H21" i="46"/>
  <c r="H29" i="46"/>
  <c r="H34" i="46"/>
  <c r="X98" i="58"/>
  <c r="H18" i="46"/>
  <c r="H26" i="46"/>
  <c r="H20" i="46"/>
  <c r="H28" i="46"/>
  <c r="H24" i="46"/>
  <c r="H32" i="46"/>
  <c r="M13" i="46"/>
  <c r="N13" i="46" s="1"/>
  <c r="Q13" i="46"/>
  <c r="R13" i="46" s="1"/>
  <c r="S13" i="46"/>
  <c r="T13" i="46" s="1"/>
  <c r="S23" i="46"/>
  <c r="T23" i="46" s="1"/>
  <c r="Q23" i="46"/>
  <c r="R23" i="46" s="1"/>
  <c r="M23" i="46"/>
  <c r="N23" i="46" s="1"/>
  <c r="M18" i="46"/>
  <c r="N18" i="46" s="1"/>
  <c r="Q18" i="46"/>
  <c r="R18" i="46" s="1"/>
  <c r="S18" i="46"/>
  <c r="T18" i="46" s="1"/>
  <c r="M26" i="46"/>
  <c r="N26" i="46" s="1"/>
  <c r="Q26" i="46"/>
  <c r="R26" i="46" s="1"/>
  <c r="S26" i="46"/>
  <c r="T26" i="46" s="1"/>
  <c r="S34" i="46"/>
  <c r="T34" i="46" s="1"/>
  <c r="M34" i="46"/>
  <c r="N34" i="46" s="1"/>
  <c r="Q34" i="46"/>
  <c r="R34" i="46" s="1"/>
  <c r="M20" i="46"/>
  <c r="N20" i="46" s="1"/>
  <c r="Q20" i="46"/>
  <c r="R20" i="46" s="1"/>
  <c r="S20" i="46"/>
  <c r="T20" i="46" s="1"/>
  <c r="S28" i="46"/>
  <c r="T28" i="46" s="1"/>
  <c r="Q28" i="46"/>
  <c r="R28" i="46" s="1"/>
  <c r="M28" i="46"/>
  <c r="N28" i="46" s="1"/>
  <c r="S15" i="46"/>
  <c r="T15" i="46" s="1"/>
  <c r="Q15" i="46"/>
  <c r="R15" i="46" s="1"/>
  <c r="M15" i="46"/>
  <c r="N15" i="46" s="1"/>
  <c r="M17" i="46"/>
  <c r="N17" i="46" s="1"/>
  <c r="Q17" i="46"/>
  <c r="R17" i="46" s="1"/>
  <c r="S17" i="46"/>
  <c r="T17" i="46" s="1"/>
  <c r="M25" i="46"/>
  <c r="N25" i="46" s="1"/>
  <c r="Q25" i="46"/>
  <c r="R25" i="46" s="1"/>
  <c r="S25" i="46"/>
  <c r="T25" i="46" s="1"/>
  <c r="Q33" i="46"/>
  <c r="R33" i="46" s="1"/>
  <c r="S33" i="46"/>
  <c r="T33" i="46" s="1"/>
  <c r="M33" i="46"/>
  <c r="N33" i="46" s="1"/>
  <c r="M12" i="46"/>
  <c r="N12" i="46" s="1"/>
  <c r="Q12" i="46"/>
  <c r="R12" i="46" s="1"/>
  <c r="S12" i="46"/>
  <c r="T12" i="46" s="1"/>
  <c r="Q22" i="46"/>
  <c r="R22" i="46" s="1"/>
  <c r="S22" i="46"/>
  <c r="T22" i="46" s="1"/>
  <c r="M22" i="46"/>
  <c r="N22" i="46" s="1"/>
  <c r="S30" i="46"/>
  <c r="T30" i="46" s="1"/>
  <c r="M30" i="46"/>
  <c r="N30" i="46" s="1"/>
  <c r="Q30" i="46"/>
  <c r="R30" i="46" s="1"/>
  <c r="M19" i="46"/>
  <c r="N19" i="46" s="1"/>
  <c r="Q19" i="46"/>
  <c r="R19" i="46" s="1"/>
  <c r="S19" i="46"/>
  <c r="T19" i="46" s="1"/>
  <c r="Q27" i="46"/>
  <c r="R27" i="46" s="1"/>
  <c r="S27" i="46"/>
  <c r="T27" i="46" s="1"/>
  <c r="M27" i="46"/>
  <c r="N27" i="46" s="1"/>
  <c r="N35" i="46"/>
  <c r="Q35" i="46"/>
  <c r="M35" i="46"/>
  <c r="R35" i="46"/>
  <c r="S35" i="46"/>
  <c r="T35" i="46"/>
  <c r="M31" i="46"/>
  <c r="N31" i="46" s="1"/>
  <c r="Q31" i="46"/>
  <c r="R31" i="46" s="1"/>
  <c r="S31" i="46"/>
  <c r="T31" i="46" s="1"/>
  <c r="Q14" i="46"/>
  <c r="R14" i="46" s="1"/>
  <c r="S14" i="46"/>
  <c r="T14" i="46" s="1"/>
  <c r="M14" i="46"/>
  <c r="N14" i="46" s="1"/>
  <c r="M24" i="46"/>
  <c r="N24" i="46" s="1"/>
  <c r="Q24" i="46"/>
  <c r="R24" i="46" s="1"/>
  <c r="S24" i="46"/>
  <c r="T24" i="46" s="1"/>
  <c r="S32" i="46"/>
  <c r="Q32" i="46"/>
  <c r="R32" i="46"/>
  <c r="T32" i="46"/>
  <c r="M32" i="46"/>
  <c r="N32" i="46"/>
  <c r="Q21" i="46"/>
  <c r="R21" i="46" s="1"/>
  <c r="S21" i="46"/>
  <c r="T21" i="46" s="1"/>
  <c r="M21" i="46"/>
  <c r="N21" i="46" s="1"/>
  <c r="M29" i="46"/>
  <c r="N29" i="46" s="1"/>
  <c r="Q29" i="46"/>
  <c r="R29" i="46" s="1"/>
  <c r="S29" i="46"/>
  <c r="T29" i="46" s="1"/>
  <c r="O12" i="58"/>
  <c r="I12" i="58"/>
  <c r="J12" i="58" s="1"/>
  <c r="K12" i="58"/>
  <c r="S12" i="58"/>
  <c r="T12" i="58" s="1"/>
  <c r="U12" i="58"/>
  <c r="H12" i="58"/>
  <c r="M12" i="58"/>
  <c r="N12" i="58" s="1"/>
  <c r="S16" i="58"/>
  <c r="T16" i="58" s="1"/>
  <c r="U16" i="58"/>
  <c r="K16" i="58"/>
  <c r="I16" i="58"/>
  <c r="J16" i="58" s="1"/>
  <c r="H16" i="58"/>
  <c r="M16" i="58"/>
  <c r="N16" i="58" s="1"/>
  <c r="O20" i="58"/>
  <c r="V20" i="58"/>
  <c r="I20" i="58"/>
  <c r="N20" i="58"/>
  <c r="T20" i="58"/>
  <c r="H20" i="58"/>
  <c r="M20" i="58"/>
  <c r="M192" i="71" s="1"/>
  <c r="J20" i="58"/>
  <c r="S20" i="58"/>
  <c r="U20" i="58"/>
  <c r="K20" i="58"/>
  <c r="O24" i="58"/>
  <c r="I24" i="58"/>
  <c r="N24" i="58"/>
  <c r="K24" i="58"/>
  <c r="J24" i="58"/>
  <c r="M24" i="58"/>
  <c r="M284" i="71" s="1"/>
  <c r="S24" i="58"/>
  <c r="V24" i="58"/>
  <c r="H24" i="58"/>
  <c r="T24" i="58"/>
  <c r="U24" i="58"/>
  <c r="I28" i="58"/>
  <c r="J28" i="58" s="1"/>
  <c r="S28" i="58"/>
  <c r="T28" i="58" s="1"/>
  <c r="K28" i="58"/>
  <c r="M28" i="58"/>
  <c r="N28" i="58" s="1"/>
  <c r="U28" i="58"/>
  <c r="H28" i="58"/>
  <c r="H32" i="58"/>
  <c r="K32" i="58"/>
  <c r="I32" i="58"/>
  <c r="J32" i="58" s="1"/>
  <c r="S32" i="58"/>
  <c r="T32" i="58" s="1"/>
  <c r="U32" i="58"/>
  <c r="M32" i="58"/>
  <c r="N32" i="58" s="1"/>
  <c r="O36" i="58"/>
  <c r="H36" i="58"/>
  <c r="K36" i="58"/>
  <c r="I36" i="58"/>
  <c r="J36" i="58" s="1"/>
  <c r="S36" i="58"/>
  <c r="T36" i="58" s="1"/>
  <c r="U36" i="58"/>
  <c r="M36" i="58"/>
  <c r="N36" i="58" s="1"/>
  <c r="K40" i="58"/>
  <c r="T40" i="58"/>
  <c r="S40" i="58"/>
  <c r="I40" i="58"/>
  <c r="U40" i="58"/>
  <c r="M40" i="58"/>
  <c r="M652" i="71" s="1"/>
  <c r="N40" i="58"/>
  <c r="V40" i="58"/>
  <c r="H40" i="58"/>
  <c r="J40" i="58"/>
  <c r="K43" i="58"/>
  <c r="H43" i="58"/>
  <c r="S43" i="58"/>
  <c r="T43" i="58" s="1"/>
  <c r="I43" i="58"/>
  <c r="J43" i="58" s="1"/>
  <c r="U43" i="58"/>
  <c r="V43" i="58" s="1"/>
  <c r="M43" i="58"/>
  <c r="N43" i="58" s="1"/>
  <c r="I13" i="58"/>
  <c r="J13" i="58" s="1"/>
  <c r="U13" i="58"/>
  <c r="H13" i="58"/>
  <c r="M13" i="58"/>
  <c r="N13" i="58" s="1"/>
  <c r="S13" i="58"/>
  <c r="T13" i="58" s="1"/>
  <c r="K13" i="58"/>
  <c r="S17" i="58"/>
  <c r="T17" i="58" s="1"/>
  <c r="K17" i="58"/>
  <c r="M17" i="58"/>
  <c r="N17" i="58" s="1"/>
  <c r="H17" i="58"/>
  <c r="I17" i="58"/>
  <c r="J17" i="58" s="1"/>
  <c r="U17" i="58"/>
  <c r="U21" i="58"/>
  <c r="H21" i="58"/>
  <c r="M21" i="58"/>
  <c r="M215" i="71" s="1"/>
  <c r="S21" i="58"/>
  <c r="T21" i="58" s="1"/>
  <c r="I21" i="58"/>
  <c r="J21" i="58" s="1"/>
  <c r="K21" i="58"/>
  <c r="I25" i="58"/>
  <c r="J25" i="58" s="1"/>
  <c r="H25" i="58"/>
  <c r="M25" i="58"/>
  <c r="S25" i="58"/>
  <c r="T25" i="58" s="1"/>
  <c r="U25" i="58"/>
  <c r="K25" i="58"/>
  <c r="I29" i="58"/>
  <c r="J29" i="58" s="1"/>
  <c r="K29" i="58"/>
  <c r="S29" i="58"/>
  <c r="T29" i="58" s="1"/>
  <c r="U29" i="58"/>
  <c r="H29" i="58"/>
  <c r="M29" i="58"/>
  <c r="N29" i="58" s="1"/>
  <c r="M33" i="58"/>
  <c r="N33" i="58" s="1"/>
  <c r="H33" i="58"/>
  <c r="I33" i="58"/>
  <c r="J33" i="58" s="1"/>
  <c r="K33" i="58"/>
  <c r="S33" i="58"/>
  <c r="T33" i="58" s="1"/>
  <c r="U33" i="58"/>
  <c r="H37" i="58"/>
  <c r="M37" i="58"/>
  <c r="M583" i="71" s="1"/>
  <c r="I37" i="58"/>
  <c r="J37" i="58" s="1"/>
  <c r="S37" i="58"/>
  <c r="T37" i="58" s="1"/>
  <c r="K37" i="58"/>
  <c r="U37" i="58"/>
  <c r="I41" i="58"/>
  <c r="N41" i="58"/>
  <c r="J41" i="58"/>
  <c r="K41" i="58"/>
  <c r="U41" i="58"/>
  <c r="V41" i="58"/>
  <c r="S41" i="58"/>
  <c r="T41" i="58"/>
  <c r="M41" i="58"/>
  <c r="M675" i="71" s="1"/>
  <c r="H41" i="58"/>
  <c r="I44" i="58"/>
  <c r="N44" i="58"/>
  <c r="K44" i="58"/>
  <c r="J44" i="58"/>
  <c r="V44" i="58"/>
  <c r="S44" i="58"/>
  <c r="U44" i="58"/>
  <c r="T44" i="58"/>
  <c r="M44" i="58"/>
  <c r="L744" i="71" s="1"/>
  <c r="H44" i="58"/>
  <c r="Q10" i="58"/>
  <c r="H10" i="58"/>
  <c r="M14" i="58"/>
  <c r="N14" i="58" s="1"/>
  <c r="H14" i="58"/>
  <c r="I14" i="58"/>
  <c r="J14" i="58" s="1"/>
  <c r="U14" i="58"/>
  <c r="K14" i="58"/>
  <c r="S14" i="58"/>
  <c r="T14" i="58" s="1"/>
  <c r="O18" i="58"/>
  <c r="I18" i="58"/>
  <c r="J18" i="58" s="1"/>
  <c r="K18" i="58"/>
  <c r="H18" i="58"/>
  <c r="S18" i="58"/>
  <c r="T18" i="58" s="1"/>
  <c r="U18" i="58"/>
  <c r="M18" i="58"/>
  <c r="N18" i="58" s="1"/>
  <c r="O22" i="58"/>
  <c r="K22" i="58"/>
  <c r="S22" i="58"/>
  <c r="T22" i="58" s="1"/>
  <c r="I22" i="58"/>
  <c r="J22" i="58" s="1"/>
  <c r="U22" i="58"/>
  <c r="H22" i="58"/>
  <c r="M22" i="58"/>
  <c r="N22" i="58" s="1"/>
  <c r="T26" i="58"/>
  <c r="V26" i="58"/>
  <c r="K26" i="58"/>
  <c r="U26" i="58"/>
  <c r="S26" i="58"/>
  <c r="H26" i="58"/>
  <c r="M26" i="58"/>
  <c r="M330" i="71" s="1"/>
  <c r="I26" i="58"/>
  <c r="N26" i="58"/>
  <c r="J26" i="58"/>
  <c r="H30" i="58"/>
  <c r="K30" i="58"/>
  <c r="I30" i="58"/>
  <c r="J30" i="58" s="1"/>
  <c r="M30" i="58"/>
  <c r="N30" i="58" s="1"/>
  <c r="S30" i="58"/>
  <c r="T30" i="58" s="1"/>
  <c r="U30" i="58"/>
  <c r="I34" i="58"/>
  <c r="J34" i="58" s="1"/>
  <c r="H34" i="58"/>
  <c r="K34" i="58"/>
  <c r="U34" i="58"/>
  <c r="S34" i="58"/>
  <c r="T34" i="58" s="1"/>
  <c r="M34" i="58"/>
  <c r="N34" i="58" s="1"/>
  <c r="O38" i="58"/>
  <c r="U38" i="58"/>
  <c r="S38" i="58"/>
  <c r="T38" i="58" s="1"/>
  <c r="M38" i="58"/>
  <c r="N38" i="58" s="1"/>
  <c r="H38" i="58"/>
  <c r="I38" i="58"/>
  <c r="J38" i="58" s="1"/>
  <c r="K38" i="58"/>
  <c r="V45" i="58"/>
  <c r="H45" i="58"/>
  <c r="M45" i="58"/>
  <c r="I45" i="58"/>
  <c r="N45" i="58"/>
  <c r="S45" i="58"/>
  <c r="T45" i="58"/>
  <c r="J45" i="58"/>
  <c r="K45" i="58"/>
  <c r="U45" i="58"/>
  <c r="I11" i="58"/>
  <c r="J11" i="58" s="1"/>
  <c r="S11" i="58"/>
  <c r="T11" i="58" s="1"/>
  <c r="K11" i="58"/>
  <c r="H11" i="58"/>
  <c r="U11" i="58"/>
  <c r="M11" i="58"/>
  <c r="N11" i="58" s="1"/>
  <c r="U15" i="58"/>
  <c r="H15" i="58"/>
  <c r="M15" i="58"/>
  <c r="N15" i="58" s="1"/>
  <c r="S15" i="58"/>
  <c r="T15" i="58" s="1"/>
  <c r="I15" i="58"/>
  <c r="J15" i="58" s="1"/>
  <c r="K15" i="58"/>
  <c r="H19" i="58"/>
  <c r="I19" i="58"/>
  <c r="J19" i="58" s="1"/>
  <c r="M19" i="58"/>
  <c r="N19" i="58" s="1"/>
  <c r="K19" i="58"/>
  <c r="S19" i="58"/>
  <c r="T19" i="58" s="1"/>
  <c r="U19" i="58"/>
  <c r="I23" i="58"/>
  <c r="J23" i="58" s="1"/>
  <c r="S23" i="58"/>
  <c r="T23" i="58" s="1"/>
  <c r="K23" i="58"/>
  <c r="U23" i="58"/>
  <c r="M23" i="58"/>
  <c r="M261" i="71" s="1"/>
  <c r="H23" i="58"/>
  <c r="K27" i="58"/>
  <c r="T27" i="58"/>
  <c r="S27" i="58"/>
  <c r="U27" i="58"/>
  <c r="H27" i="58"/>
  <c r="I27" i="58"/>
  <c r="V27" i="58"/>
  <c r="M27" i="58"/>
  <c r="M353" i="71" s="1"/>
  <c r="N27" i="58"/>
  <c r="J27" i="58"/>
  <c r="H31" i="58"/>
  <c r="K31" i="58"/>
  <c r="I31" i="58"/>
  <c r="J31" i="58" s="1"/>
  <c r="S31" i="58"/>
  <c r="T31" i="58" s="1"/>
  <c r="M31" i="58"/>
  <c r="N31" i="58" s="1"/>
  <c r="U31" i="58"/>
  <c r="I35" i="58"/>
  <c r="J35" i="58" s="1"/>
  <c r="H35" i="58"/>
  <c r="K35" i="58"/>
  <c r="U35" i="58"/>
  <c r="S35" i="58"/>
  <c r="T35" i="58" s="1"/>
  <c r="M35" i="58"/>
  <c r="N35" i="58" s="1"/>
  <c r="T39" i="58"/>
  <c r="U39" i="58"/>
  <c r="V39" i="58"/>
  <c r="H39" i="58"/>
  <c r="M39" i="58"/>
  <c r="M629" i="71" s="1"/>
  <c r="J39" i="58"/>
  <c r="I39" i="58"/>
  <c r="N39" i="58"/>
  <c r="K39" i="58"/>
  <c r="S39" i="58"/>
  <c r="K42" i="58"/>
  <c r="U42" i="58"/>
  <c r="H42" i="58"/>
  <c r="M42" i="58"/>
  <c r="M698" i="71" s="1"/>
  <c r="I42" i="58"/>
  <c r="J42" i="58" s="1"/>
  <c r="S42" i="58"/>
  <c r="T42" i="58" s="1"/>
  <c r="F42" i="58"/>
  <c r="F40" i="58"/>
  <c r="A606" i="71"/>
  <c r="X76" i="58"/>
  <c r="X80" i="58"/>
  <c r="Z20" i="64"/>
  <c r="G6" i="71"/>
  <c r="N14" i="47"/>
  <c r="R28" i="2"/>
  <c r="R30" i="2"/>
  <c r="I42" i="48"/>
  <c r="X74" i="58"/>
  <c r="T24" i="2"/>
  <c r="F12" i="6"/>
  <c r="J12" i="6"/>
  <c r="R13" i="44"/>
  <c r="AM4" i="89"/>
  <c r="V24" i="2"/>
  <c r="Z24" i="2"/>
  <c r="V26" i="2"/>
  <c r="Z26" i="2"/>
  <c r="V28" i="2"/>
  <c r="Z28" i="2"/>
  <c r="V30" i="2"/>
  <c r="T25" i="2"/>
  <c r="T27" i="2"/>
  <c r="N12" i="6"/>
  <c r="R13" i="48"/>
  <c r="T12" i="6"/>
  <c r="V12" i="6"/>
  <c r="X13" i="44"/>
  <c r="N40" i="48"/>
  <c r="N41" i="48"/>
  <c r="T29" i="2"/>
  <c r="F388" i="64"/>
  <c r="F405" i="64" s="1"/>
  <c r="F422" i="64" s="1"/>
  <c r="F439" i="64" s="1"/>
  <c r="F456" i="64" s="1"/>
  <c r="F473" i="64" s="1"/>
  <c r="F490" i="64" s="1"/>
  <c r="F158" i="64"/>
  <c r="F173" i="64" s="1"/>
  <c r="F188" i="64" s="1"/>
  <c r="F204" i="64" s="1"/>
  <c r="F219" i="64" s="1"/>
  <c r="F235" i="64" s="1"/>
  <c r="F252" i="64" s="1"/>
  <c r="F269" i="64" s="1"/>
  <c r="F389" i="64"/>
  <c r="F406" i="64" s="1"/>
  <c r="F423" i="64" s="1"/>
  <c r="F440" i="64" s="1"/>
  <c r="F457" i="64" s="1"/>
  <c r="F474" i="64" s="1"/>
  <c r="F491" i="64" s="1"/>
  <c r="F159" i="64"/>
  <c r="F174" i="64" s="1"/>
  <c r="F189" i="64" s="1"/>
  <c r="F205" i="64" s="1"/>
  <c r="F220" i="64" s="1"/>
  <c r="F236" i="64" s="1"/>
  <c r="F253" i="64" s="1"/>
  <c r="F270" i="64" s="1"/>
  <c r="F379" i="64"/>
  <c r="F396" i="64" s="1"/>
  <c r="F413" i="64" s="1"/>
  <c r="F430" i="64" s="1"/>
  <c r="F447" i="64" s="1"/>
  <c r="F464" i="64" s="1"/>
  <c r="F481" i="64" s="1"/>
  <c r="F149" i="64"/>
  <c r="F164" i="64" s="1"/>
  <c r="F179" i="64" s="1"/>
  <c r="F195" i="64" s="1"/>
  <c r="F210" i="64" s="1"/>
  <c r="F226" i="64" s="1"/>
  <c r="F243" i="64" s="1"/>
  <c r="F260" i="64" s="1"/>
  <c r="F153" i="64"/>
  <c r="F168" i="64" s="1"/>
  <c r="F183" i="64" s="1"/>
  <c r="F199" i="64" s="1"/>
  <c r="F214" i="64" s="1"/>
  <c r="F230" i="64" s="1"/>
  <c r="F247" i="64" s="1"/>
  <c r="F264" i="64" s="1"/>
  <c r="F383" i="64"/>
  <c r="F400" i="64" s="1"/>
  <c r="F417" i="64" s="1"/>
  <c r="F434" i="64" s="1"/>
  <c r="F451" i="64" s="1"/>
  <c r="F468" i="64" s="1"/>
  <c r="F485" i="64" s="1"/>
  <c r="F380" i="64"/>
  <c r="F397" i="64" s="1"/>
  <c r="F414" i="64" s="1"/>
  <c r="F431" i="64" s="1"/>
  <c r="F448" i="64" s="1"/>
  <c r="F465" i="64" s="1"/>
  <c r="F482" i="64" s="1"/>
  <c r="F150" i="64"/>
  <c r="F165" i="64" s="1"/>
  <c r="F180" i="64" s="1"/>
  <c r="F196" i="64" s="1"/>
  <c r="F211" i="64" s="1"/>
  <c r="F227" i="64" s="1"/>
  <c r="F244" i="64" s="1"/>
  <c r="F261" i="64" s="1"/>
  <c r="F151" i="64"/>
  <c r="F166" i="64" s="1"/>
  <c r="F181" i="64" s="1"/>
  <c r="F197" i="64" s="1"/>
  <c r="F212" i="64" s="1"/>
  <c r="F228" i="64" s="1"/>
  <c r="F245" i="64" s="1"/>
  <c r="F262" i="64" s="1"/>
  <c r="F154" i="64"/>
  <c r="F169" i="64" s="1"/>
  <c r="F184" i="64" s="1"/>
  <c r="F200" i="64" s="1"/>
  <c r="F215" i="64" s="1"/>
  <c r="F231" i="64" s="1"/>
  <c r="F248" i="64" s="1"/>
  <c r="F265" i="64" s="1"/>
  <c r="F384" i="64"/>
  <c r="F401" i="64" s="1"/>
  <c r="F418" i="64" s="1"/>
  <c r="F435" i="64" s="1"/>
  <c r="F452" i="64" s="1"/>
  <c r="F469" i="64" s="1"/>
  <c r="F486" i="64" s="1"/>
  <c r="F382" i="64"/>
  <c r="F399" i="64" s="1"/>
  <c r="F416" i="64" s="1"/>
  <c r="F433" i="64" s="1"/>
  <c r="F450" i="64" s="1"/>
  <c r="F467" i="64" s="1"/>
  <c r="F484" i="64" s="1"/>
  <c r="F152" i="64"/>
  <c r="F167" i="64" s="1"/>
  <c r="F182" i="64" s="1"/>
  <c r="F198" i="64" s="1"/>
  <c r="F213" i="64" s="1"/>
  <c r="F229" i="64" s="1"/>
  <c r="F246" i="64" s="1"/>
  <c r="F263" i="64" s="1"/>
  <c r="F155" i="64"/>
  <c r="F170" i="64" s="1"/>
  <c r="F185" i="64" s="1"/>
  <c r="F201" i="64" s="1"/>
  <c r="F216" i="64" s="1"/>
  <c r="F232" i="64" s="1"/>
  <c r="F249" i="64" s="1"/>
  <c r="F266" i="64" s="1"/>
  <c r="F385" i="64"/>
  <c r="F402" i="64" s="1"/>
  <c r="F419" i="64" s="1"/>
  <c r="F436" i="64" s="1"/>
  <c r="F453" i="64" s="1"/>
  <c r="F470" i="64" s="1"/>
  <c r="F487" i="64" s="1"/>
  <c r="F387" i="64"/>
  <c r="F404" i="64" s="1"/>
  <c r="F421" i="64" s="1"/>
  <c r="F438" i="64" s="1"/>
  <c r="F455" i="64" s="1"/>
  <c r="F472" i="64" s="1"/>
  <c r="F489" i="64" s="1"/>
  <c r="F157" i="64"/>
  <c r="F172" i="64" s="1"/>
  <c r="F187" i="64" s="1"/>
  <c r="F203" i="64" s="1"/>
  <c r="F218" i="64" s="1"/>
  <c r="F234" i="64" s="1"/>
  <c r="F251" i="64" s="1"/>
  <c r="F268" i="64" s="1"/>
  <c r="F156" i="64"/>
  <c r="F171" i="64" s="1"/>
  <c r="F186" i="64" s="1"/>
  <c r="F202" i="64" s="1"/>
  <c r="F217" i="64" s="1"/>
  <c r="F233" i="64" s="1"/>
  <c r="F250" i="64" s="1"/>
  <c r="F267" i="64" s="1"/>
  <c r="F386" i="64"/>
  <c r="F403" i="64" s="1"/>
  <c r="F420" i="64" s="1"/>
  <c r="F437" i="64" s="1"/>
  <c r="F454" i="64" s="1"/>
  <c r="F471" i="64" s="1"/>
  <c r="F488" i="64" s="1"/>
  <c r="F148" i="64"/>
  <c r="F163" i="64" s="1"/>
  <c r="F178" i="64" s="1"/>
  <c r="F194" i="64" s="1"/>
  <c r="F209" i="64" s="1"/>
  <c r="F225" i="64" s="1"/>
  <c r="F242" i="64" s="1"/>
  <c r="F259" i="64" s="1"/>
  <c r="F378" i="64"/>
  <c r="F395" i="64" s="1"/>
  <c r="F412" i="64" s="1"/>
  <c r="F429" i="64" s="1"/>
  <c r="F446" i="64" s="1"/>
  <c r="F463" i="64" s="1"/>
  <c r="F480" i="64" s="1"/>
  <c r="F28" i="58"/>
  <c r="F36" i="58"/>
  <c r="C32" i="2"/>
  <c r="E32" i="2"/>
  <c r="J210" i="66"/>
  <c r="X61" i="1"/>
  <c r="AB61" i="1"/>
  <c r="Z61" i="1"/>
  <c r="Y61" i="1"/>
  <c r="AA61" i="1"/>
  <c r="X60" i="1"/>
  <c r="AB60" i="1"/>
  <c r="Y60" i="1"/>
  <c r="Z60" i="1"/>
  <c r="AA60" i="1"/>
  <c r="Z59" i="1"/>
  <c r="W59" i="1"/>
  <c r="AA59" i="1"/>
  <c r="X59" i="1"/>
  <c r="AB59" i="1"/>
  <c r="Y59" i="1"/>
  <c r="X58" i="1"/>
  <c r="AB58" i="1"/>
  <c r="Z58" i="1"/>
  <c r="Y58" i="1"/>
  <c r="AA58" i="1"/>
  <c r="X57" i="1"/>
  <c r="AB57" i="1"/>
  <c r="Y57" i="1"/>
  <c r="AA57" i="1"/>
  <c r="Z57" i="1"/>
  <c r="X56" i="1"/>
  <c r="AB56" i="1"/>
  <c r="AA56" i="1"/>
  <c r="Y56" i="1"/>
  <c r="Z56" i="1"/>
  <c r="U53" i="1"/>
  <c r="Z53" i="1"/>
  <c r="AA53" i="1"/>
  <c r="AB53" i="1"/>
  <c r="AA54" i="1"/>
  <c r="AB54" i="1"/>
  <c r="Z54" i="1"/>
  <c r="AB55" i="1"/>
  <c r="Z55" i="1"/>
  <c r="AA55" i="1"/>
  <c r="X52" i="1"/>
  <c r="AB52" i="1"/>
  <c r="Y52" i="1"/>
  <c r="Z52" i="1"/>
  <c r="AA52" i="1"/>
  <c r="AB4" i="58"/>
  <c r="X51" i="1"/>
  <c r="AB51" i="1"/>
  <c r="Y51" i="1"/>
  <c r="Z51" i="1"/>
  <c r="AA51" i="1"/>
  <c r="S41" i="2"/>
  <c r="X50" i="1"/>
  <c r="AB50" i="1"/>
  <c r="Y50" i="1"/>
  <c r="Z50" i="1"/>
  <c r="AA50" i="1"/>
  <c r="X48" i="1"/>
  <c r="AB48" i="1"/>
  <c r="Y48" i="1"/>
  <c r="Z48" i="1"/>
  <c r="AA48" i="1"/>
  <c r="AA49" i="1"/>
  <c r="X49" i="1"/>
  <c r="AB49" i="1"/>
  <c r="Y49" i="1"/>
  <c r="Z49" i="1"/>
  <c r="X47" i="1"/>
  <c r="AB47" i="1"/>
  <c r="Y47" i="1"/>
  <c r="Z47" i="1"/>
  <c r="AA47" i="1"/>
  <c r="H46" i="1"/>
  <c r="Y46" i="1"/>
  <c r="Z46" i="1"/>
  <c r="AA46" i="1"/>
  <c r="X46" i="1"/>
  <c r="AB46" i="1"/>
  <c r="U45" i="1"/>
  <c r="Z45" i="1"/>
  <c r="AA45" i="1"/>
  <c r="X45" i="1"/>
  <c r="AB45" i="1"/>
  <c r="Y45" i="1"/>
  <c r="X44" i="1"/>
  <c r="AB44" i="1"/>
  <c r="Y44" i="1"/>
  <c r="Z44" i="1"/>
  <c r="AA44" i="1"/>
  <c r="W43" i="1"/>
  <c r="X43" i="1"/>
  <c r="AB43" i="1"/>
  <c r="Y43" i="1"/>
  <c r="AA43" i="1"/>
  <c r="Z43" i="1"/>
  <c r="X42" i="1"/>
  <c r="AB42" i="1"/>
  <c r="AA42" i="1"/>
  <c r="Y42" i="1"/>
  <c r="Z42" i="1"/>
  <c r="Z41" i="1"/>
  <c r="AA41" i="1"/>
  <c r="AB41" i="1"/>
  <c r="Z40" i="1"/>
  <c r="AA40" i="1"/>
  <c r="AB40" i="1"/>
  <c r="AA39" i="1"/>
  <c r="AB39" i="1"/>
  <c r="Z39" i="1"/>
  <c r="O37" i="1"/>
  <c r="AA37" i="1"/>
  <c r="AB37" i="1"/>
  <c r="Z37" i="1"/>
  <c r="AB38" i="1"/>
  <c r="AA38" i="1"/>
  <c r="Z38" i="1"/>
  <c r="Z36" i="1"/>
  <c r="AA36" i="1"/>
  <c r="AB36" i="1"/>
  <c r="X34" i="1"/>
  <c r="AB34" i="1"/>
  <c r="Y34" i="1"/>
  <c r="AA34" i="1"/>
  <c r="Z34" i="1"/>
  <c r="S35" i="1"/>
  <c r="X35" i="1"/>
  <c r="AB35" i="1"/>
  <c r="Z35" i="1"/>
  <c r="Y35" i="1"/>
  <c r="AA35" i="1"/>
  <c r="Z33" i="1"/>
  <c r="AA33" i="1"/>
  <c r="AB33" i="1"/>
  <c r="Z32" i="1"/>
  <c r="AA32" i="1"/>
  <c r="AB32" i="1"/>
  <c r="S40" i="2"/>
  <c r="U40" i="2" s="1"/>
  <c r="M40" i="2"/>
  <c r="S222" i="69"/>
  <c r="Z31" i="1"/>
  <c r="AA31" i="1"/>
  <c r="AB31" i="1"/>
  <c r="J599" i="71"/>
  <c r="P717" i="71"/>
  <c r="J116" i="69"/>
  <c r="AI26" i="79"/>
  <c r="J193" i="66"/>
  <c r="W365" i="71"/>
  <c r="F11" i="58"/>
  <c r="F11" i="6"/>
  <c r="N11" i="6"/>
  <c r="Y31" i="16"/>
  <c r="Y35" i="16"/>
  <c r="R23" i="48"/>
  <c r="S604" i="66"/>
  <c r="M908" i="66"/>
  <c r="X908" i="66" s="1"/>
  <c r="AB30" i="1"/>
  <c r="Z30" i="1"/>
  <c r="AA30" i="1"/>
  <c r="U29" i="1"/>
  <c r="Z29" i="1"/>
  <c r="AA29" i="1"/>
  <c r="AB29" i="1"/>
  <c r="F30" i="58"/>
  <c r="V11" i="79"/>
  <c r="S12" i="79"/>
  <c r="I14" i="79"/>
  <c r="W12" i="58"/>
  <c r="J216" i="66"/>
  <c r="G115" i="66"/>
  <c r="J213" i="66"/>
  <c r="O963" i="66"/>
  <c r="P974" i="66"/>
  <c r="X116" i="58"/>
  <c r="Z28" i="1"/>
  <c r="AA28" i="1"/>
  <c r="AB28" i="1"/>
  <c r="V823" i="66"/>
  <c r="O184" i="69"/>
  <c r="J184" i="69"/>
  <c r="X820" i="66"/>
  <c r="J212" i="66"/>
  <c r="O254" i="71"/>
  <c r="V254" i="71"/>
  <c r="I357" i="66"/>
  <c r="X490" i="64"/>
  <c r="G490" i="64"/>
  <c r="W739" i="71"/>
  <c r="O739" i="71"/>
  <c r="O494" i="69"/>
  <c r="T494" i="69"/>
  <c r="AA164" i="64"/>
  <c r="R11" i="44"/>
  <c r="X11" i="44"/>
  <c r="AE20" i="45"/>
  <c r="AD52" i="46"/>
  <c r="AD58" i="46"/>
  <c r="AD60" i="46"/>
  <c r="AD62" i="46"/>
  <c r="AK11" i="88"/>
  <c r="AK13" i="88"/>
  <c r="AK15" i="88"/>
  <c r="AK17" i="88"/>
  <c r="AK19" i="88"/>
  <c r="AK21" i="88"/>
  <c r="AK23" i="88"/>
  <c r="AK25" i="88"/>
  <c r="AK27" i="88"/>
  <c r="AK29" i="88"/>
  <c r="AK63" i="88"/>
  <c r="AK65" i="88"/>
  <c r="AK67" i="88"/>
  <c r="AK69" i="88"/>
  <c r="AK71" i="88"/>
  <c r="AK73" i="88"/>
  <c r="AK75" i="88"/>
  <c r="AK77" i="88"/>
  <c r="AK96" i="88"/>
  <c r="AK98" i="88"/>
  <c r="AK100" i="88"/>
  <c r="AK102" i="88"/>
  <c r="AK104" i="88"/>
  <c r="AK106" i="88"/>
  <c r="AK108" i="88"/>
  <c r="AK110" i="88"/>
  <c r="AK112" i="88"/>
  <c r="AK128" i="88"/>
  <c r="AK130" i="88"/>
  <c r="S16" i="47"/>
  <c r="J10" i="44"/>
  <c r="AA47" i="49"/>
  <c r="Z20" i="1"/>
  <c r="AA20" i="1"/>
  <c r="AB20" i="1"/>
  <c r="Z24" i="1"/>
  <c r="AA24" i="1"/>
  <c r="AB24" i="1"/>
  <c r="Y19" i="1"/>
  <c r="AB19" i="1"/>
  <c r="AA19" i="1"/>
  <c r="Z19" i="1"/>
  <c r="AB23" i="1"/>
  <c r="AA23" i="1"/>
  <c r="Z23" i="1"/>
  <c r="W27" i="1"/>
  <c r="AB27" i="1"/>
  <c r="AA27" i="1"/>
  <c r="Z27" i="1"/>
  <c r="AA22" i="1"/>
  <c r="AB22" i="1"/>
  <c r="Z22" i="1"/>
  <c r="AA26" i="1"/>
  <c r="AB26" i="1"/>
  <c r="Z26" i="1"/>
  <c r="Q332" i="64"/>
  <c r="Y490" i="64"/>
  <c r="G371" i="66"/>
  <c r="Y371" i="66" s="1"/>
  <c r="S71" i="71"/>
  <c r="J577" i="71"/>
  <c r="T717" i="71"/>
  <c r="S780" i="71"/>
  <c r="U54" i="49"/>
  <c r="M417" i="69"/>
  <c r="U518" i="69"/>
  <c r="J10" i="16"/>
  <c r="O21" i="1"/>
  <c r="Z21" i="1"/>
  <c r="AA21" i="1"/>
  <c r="AB21" i="1"/>
  <c r="Z25" i="1"/>
  <c r="AA25" i="1"/>
  <c r="AB25" i="1"/>
  <c r="T39" i="71"/>
  <c r="T166" i="69"/>
  <c r="J375" i="69"/>
  <c r="O410" i="71"/>
  <c r="W410" i="71"/>
  <c r="S595" i="71"/>
  <c r="G212" i="64"/>
  <c r="U612" i="66"/>
  <c r="G612" i="66"/>
  <c r="V807" i="66"/>
  <c r="J199" i="66"/>
  <c r="N167" i="71"/>
  <c r="N336" i="71"/>
  <c r="Y336" i="71"/>
  <c r="Y575" i="71"/>
  <c r="S575" i="71"/>
  <c r="J293" i="64"/>
  <c r="Q293" i="64"/>
  <c r="J547" i="71"/>
  <c r="S547" i="71"/>
  <c r="AF11" i="44"/>
  <c r="AF12" i="44"/>
  <c r="R12" i="44"/>
  <c r="X12" i="44"/>
  <c r="AQ125" i="89"/>
  <c r="AQ126" i="89"/>
  <c r="AQ129" i="89"/>
  <c r="AQ130" i="89"/>
  <c r="AQ132" i="89"/>
  <c r="AC47" i="46"/>
  <c r="AD64" i="46"/>
  <c r="R14" i="48"/>
  <c r="R18" i="48"/>
  <c r="AA60" i="48"/>
  <c r="AA63" i="48"/>
  <c r="AA69" i="48"/>
  <c r="AA71" i="48"/>
  <c r="AA77" i="48"/>
  <c r="J479" i="71"/>
  <c r="W483" i="71"/>
  <c r="J483" i="71"/>
  <c r="P109" i="69"/>
  <c r="T109" i="69"/>
  <c r="G307" i="69"/>
  <c r="X307" i="69" s="1"/>
  <c r="U307" i="69"/>
  <c r="I103" i="64"/>
  <c r="T193" i="69"/>
  <c r="L193" i="69"/>
  <c r="W193" i="69" s="1"/>
  <c r="J10" i="49"/>
  <c r="J14" i="49"/>
  <c r="J16" i="49"/>
  <c r="J22" i="49"/>
  <c r="J24" i="49"/>
  <c r="AL14" i="88"/>
  <c r="AL16" i="88"/>
  <c r="AL18" i="88"/>
  <c r="AL20" i="88"/>
  <c r="AL22" i="88"/>
  <c r="AL24" i="88"/>
  <c r="AL26" i="88"/>
  <c r="AL28" i="88"/>
  <c r="AL30" i="88"/>
  <c r="AL64" i="88"/>
  <c r="AL66" i="88"/>
  <c r="AL68" i="88"/>
  <c r="AL70" i="88"/>
  <c r="AL72" i="88"/>
  <c r="AL74" i="88"/>
  <c r="AL76" i="88"/>
  <c r="AL95" i="88"/>
  <c r="AL97" i="88"/>
  <c r="AL99" i="88"/>
  <c r="AL101" i="88"/>
  <c r="AL103" i="88"/>
  <c r="AL105" i="88"/>
  <c r="AL107" i="88"/>
  <c r="AL109" i="88"/>
  <c r="AL111" i="88"/>
  <c r="AL127" i="88"/>
  <c r="AL129" i="88"/>
  <c r="AL131" i="88"/>
  <c r="AL134" i="88"/>
  <c r="AL142" i="88"/>
  <c r="AL146" i="88"/>
  <c r="AL150" i="88"/>
  <c r="AL154" i="88"/>
  <c r="AL158" i="88"/>
  <c r="AL162" i="88"/>
  <c r="AL166" i="88"/>
  <c r="AL170" i="88"/>
  <c r="AL174" i="88"/>
  <c r="AL178" i="88"/>
  <c r="AL182" i="88"/>
  <c r="AL186" i="88"/>
  <c r="AL190" i="88"/>
  <c r="AL194" i="88"/>
  <c r="AL198" i="88"/>
  <c r="AL202" i="88"/>
  <c r="AL206" i="88"/>
  <c r="AL210" i="88"/>
  <c r="AL214" i="88"/>
  <c r="AL218" i="88"/>
  <c r="AL222" i="88"/>
  <c r="AL226" i="88"/>
  <c r="AL230" i="88"/>
  <c r="AL234" i="88"/>
  <c r="AL238" i="88"/>
  <c r="AL242" i="88"/>
  <c r="AL246" i="88"/>
  <c r="AL250" i="88"/>
  <c r="H13" i="47"/>
  <c r="N13" i="47"/>
  <c r="F17" i="58"/>
  <c r="E33" i="1"/>
  <c r="J28" i="64"/>
  <c r="K367" i="66"/>
  <c r="O1173" i="66"/>
  <c r="H759" i="71"/>
  <c r="K211" i="69"/>
  <c r="Q24" i="57"/>
  <c r="K60" i="35"/>
  <c r="Q148" i="64"/>
  <c r="I194" i="64"/>
  <c r="I668" i="66"/>
  <c r="U811" i="66"/>
  <c r="S302" i="71"/>
  <c r="J322" i="71"/>
  <c r="K764" i="66"/>
  <c r="S51" i="1"/>
  <c r="M111" i="66"/>
  <c r="X111" i="66" s="1"/>
  <c r="G528" i="66"/>
  <c r="G578" i="66"/>
  <c r="V625" i="66"/>
  <c r="K894" i="66"/>
  <c r="S529" i="71"/>
  <c r="S14" i="69"/>
  <c r="O39" i="69"/>
  <c r="AP126" i="89"/>
  <c r="E51" i="1"/>
  <c r="J79" i="64"/>
  <c r="G148" i="64"/>
  <c r="AB148" i="64" s="1"/>
  <c r="I165" i="64"/>
  <c r="O199" i="66"/>
  <c r="G297" i="66"/>
  <c r="G319" i="66"/>
  <c r="G467" i="66"/>
  <c r="G484" i="66"/>
  <c r="G819" i="66"/>
  <c r="Y819" i="66" s="1"/>
  <c r="G835" i="66"/>
  <c r="Y835" i="66" s="1"/>
  <c r="N58" i="69"/>
  <c r="T324" i="69"/>
  <c r="F43" i="58"/>
  <c r="I169" i="64"/>
  <c r="L311" i="64"/>
  <c r="L314" i="64"/>
  <c r="S782" i="71"/>
  <c r="O18" i="69"/>
  <c r="I33" i="69"/>
  <c r="G58" i="69"/>
  <c r="X58" i="69" s="1"/>
  <c r="G336" i="69"/>
  <c r="X336" i="69" s="1"/>
  <c r="Q28" i="64"/>
  <c r="Q134" i="64"/>
  <c r="K148" i="64"/>
  <c r="V148" i="64"/>
  <c r="M228" i="64"/>
  <c r="O663" i="66"/>
  <c r="I949" i="66"/>
  <c r="O1103" i="66"/>
  <c r="L1121" i="66"/>
  <c r="V1196" i="66"/>
  <c r="X244" i="71"/>
  <c r="J296" i="71"/>
  <c r="H313" i="71"/>
  <c r="V9" i="56"/>
  <c r="S10" i="56"/>
  <c r="W10" i="57"/>
  <c r="G314" i="64"/>
  <c r="AB314" i="64" s="1"/>
  <c r="I245" i="66"/>
  <c r="K362" i="66"/>
  <c r="G586" i="66"/>
  <c r="K603" i="66"/>
  <c r="L652" i="66"/>
  <c r="I691" i="66"/>
  <c r="L738" i="66"/>
  <c r="I751" i="66"/>
  <c r="O889" i="66"/>
  <c r="F71" i="71"/>
  <c r="Y71" i="71" s="1"/>
  <c r="J98" i="71"/>
  <c r="S138" i="71"/>
  <c r="N280" i="71"/>
  <c r="N296" i="71"/>
  <c r="O545" i="71"/>
  <c r="R759" i="71"/>
  <c r="J58" i="69"/>
  <c r="R77" i="69"/>
  <c r="K282" i="69"/>
  <c r="K324" i="69"/>
  <c r="K336" i="69"/>
  <c r="K438" i="69"/>
  <c r="G441" i="69"/>
  <c r="X441" i="69" s="1"/>
  <c r="U532" i="69"/>
  <c r="S68" i="35"/>
  <c r="AD53" i="35"/>
  <c r="F42" i="35"/>
  <c r="K59" i="35"/>
  <c r="AG11" i="2"/>
  <c r="T20" i="2"/>
  <c r="AG23" i="2"/>
  <c r="L38" i="48"/>
  <c r="K38" i="48"/>
  <c r="N17" i="2"/>
  <c r="U59" i="35"/>
  <c r="Z59" i="16"/>
  <c r="Z63" i="16"/>
  <c r="J12" i="44"/>
  <c r="J16" i="44"/>
  <c r="AD22" i="44"/>
  <c r="AG9" i="2"/>
  <c r="AG13" i="2"/>
  <c r="N16" i="2"/>
  <c r="O39" i="1"/>
  <c r="G889" i="66"/>
  <c r="O905" i="66"/>
  <c r="Y1025" i="66"/>
  <c r="L1043" i="66"/>
  <c r="G1047" i="66"/>
  <c r="S73" i="71"/>
  <c r="F75" i="71"/>
  <c r="S185" i="71"/>
  <c r="H198" i="71"/>
  <c r="L204" i="71"/>
  <c r="O209" i="71"/>
  <c r="J210" i="71"/>
  <c r="Q402" i="69"/>
  <c r="W15" i="58"/>
  <c r="Z39" i="48"/>
  <c r="Z41" i="48"/>
  <c r="Z42" i="48"/>
  <c r="AB56" i="48"/>
  <c r="AB57" i="48"/>
  <c r="Z57" i="48"/>
  <c r="G20" i="64"/>
  <c r="AB20" i="64" s="1"/>
  <c r="Q24" i="64"/>
  <c r="M29" i="64"/>
  <c r="AA29" i="64" s="1"/>
  <c r="K91" i="64"/>
  <c r="O165" i="64"/>
  <c r="I174" i="64"/>
  <c r="J183" i="64"/>
  <c r="J186" i="64"/>
  <c r="Q215" i="64"/>
  <c r="X232" i="64"/>
  <c r="S248" i="64"/>
  <c r="S294" i="64"/>
  <c r="G300" i="64"/>
  <c r="AB300" i="64" s="1"/>
  <c r="L329" i="64"/>
  <c r="K336" i="64"/>
  <c r="G452" i="64"/>
  <c r="AB452" i="64" s="1"/>
  <c r="K105" i="66"/>
  <c r="G187" i="66"/>
  <c r="Y187" i="66" s="1"/>
  <c r="K211" i="66"/>
  <c r="K249" i="66"/>
  <c r="U255" i="66"/>
  <c r="I269" i="66"/>
  <c r="J271" i="66"/>
  <c r="G331" i="66"/>
  <c r="Y331" i="66" s="1"/>
  <c r="G373" i="66"/>
  <c r="Y373" i="66" s="1"/>
  <c r="L445" i="66"/>
  <c r="G500" i="66"/>
  <c r="Y647" i="66"/>
  <c r="O667" i="66"/>
  <c r="I682" i="66"/>
  <c r="I845" i="66"/>
  <c r="Y198" i="71"/>
  <c r="J199" i="71"/>
  <c r="V458" i="71"/>
  <c r="R752" i="71"/>
  <c r="I16" i="69"/>
  <c r="G47" i="69"/>
  <c r="X47" i="69" s="1"/>
  <c r="K54" i="69"/>
  <c r="O74" i="69"/>
  <c r="R88" i="69"/>
  <c r="O118" i="69"/>
  <c r="N134" i="69"/>
  <c r="K302" i="69"/>
  <c r="L385" i="69"/>
  <c r="W385" i="69" s="1"/>
  <c r="N474" i="69"/>
  <c r="G479" i="69"/>
  <c r="X479" i="69" s="1"/>
  <c r="J498" i="69"/>
  <c r="O515" i="69"/>
  <c r="O518" i="69"/>
  <c r="G531" i="69"/>
  <c r="X531" i="69" s="1"/>
  <c r="R16" i="48"/>
  <c r="AB19" i="48"/>
  <c r="R20" i="48"/>
  <c r="K269" i="66"/>
  <c r="O929" i="66"/>
  <c r="G1025" i="66"/>
  <c r="L1139" i="66"/>
  <c r="S75" i="71"/>
  <c r="F77" i="71"/>
  <c r="S199" i="71"/>
  <c r="F435" i="71"/>
  <c r="Y435" i="71" s="1"/>
  <c r="S118" i="69"/>
  <c r="O498" i="69"/>
  <c r="O78" i="58"/>
  <c r="O79" i="58"/>
  <c r="AQ45" i="89"/>
  <c r="AQ52" i="89"/>
  <c r="AQ96" i="89"/>
  <c r="AQ104" i="89"/>
  <c r="R19" i="48"/>
  <c r="N32" i="48"/>
  <c r="N33" i="48"/>
  <c r="N34" i="48"/>
  <c r="N35" i="48"/>
  <c r="N36" i="48"/>
  <c r="AB38" i="48"/>
  <c r="N38" i="48"/>
  <c r="Z38" i="48"/>
  <c r="K20" i="64"/>
  <c r="M64" i="64"/>
  <c r="AA64" i="64" s="1"/>
  <c r="G78" i="64"/>
  <c r="AB78" i="64" s="1"/>
  <c r="J187" i="64"/>
  <c r="T79" i="66"/>
  <c r="G129" i="66"/>
  <c r="G255" i="66"/>
  <c r="G293" i="66"/>
  <c r="Y293" i="66" s="1"/>
  <c r="G447" i="66"/>
  <c r="O500" i="66"/>
  <c r="G580" i="66"/>
  <c r="M625" i="66"/>
  <c r="Y659" i="66"/>
  <c r="O669" i="66"/>
  <c r="L728" i="66"/>
  <c r="L807" i="66"/>
  <c r="I1195" i="66"/>
  <c r="R41" i="71"/>
  <c r="J49" i="71"/>
  <c r="N36" i="69"/>
  <c r="K47" i="69"/>
  <c r="S81" i="69"/>
  <c r="S116" i="69"/>
  <c r="G118" i="69"/>
  <c r="X118" i="69" s="1"/>
  <c r="P147" i="69"/>
  <c r="G245" i="69"/>
  <c r="X245" i="69" s="1"/>
  <c r="K270" i="69"/>
  <c r="M286" i="69"/>
  <c r="I402" i="69"/>
  <c r="T437" i="69"/>
  <c r="N551" i="69"/>
  <c r="U10" i="58"/>
  <c r="F19" i="58"/>
  <c r="W20" i="58"/>
  <c r="Q31" i="58"/>
  <c r="AG30" i="79"/>
  <c r="V181" i="71"/>
  <c r="J181" i="71"/>
  <c r="W229" i="71"/>
  <c r="O229" i="71"/>
  <c r="X277" i="71"/>
  <c r="N277" i="71"/>
  <c r="J573" i="71"/>
  <c r="P763" i="71"/>
  <c r="T763" i="71"/>
  <c r="K763" i="71"/>
  <c r="O133" i="69"/>
  <c r="G31" i="1"/>
  <c r="AD17" i="45"/>
  <c r="AD18" i="45"/>
  <c r="AD21" i="45"/>
  <c r="AD22" i="45"/>
  <c r="AD29" i="45"/>
  <c r="Z31" i="48"/>
  <c r="Z33" i="48"/>
  <c r="I63" i="64"/>
  <c r="K79" i="64"/>
  <c r="J80" i="64"/>
  <c r="O92" i="64"/>
  <c r="W109" i="64"/>
  <c r="M152" i="64"/>
  <c r="AA152" i="64" s="1"/>
  <c r="I159" i="64"/>
  <c r="M179" i="64"/>
  <c r="AA179" i="64" s="1"/>
  <c r="M198" i="64"/>
  <c r="AA198" i="64" s="1"/>
  <c r="Q219" i="64"/>
  <c r="I226" i="64"/>
  <c r="W226" i="64"/>
  <c r="X228" i="64"/>
  <c r="M233" i="64"/>
  <c r="K236" i="64"/>
  <c r="J249" i="64"/>
  <c r="L260" i="64"/>
  <c r="J270" i="64"/>
  <c r="L281" i="64"/>
  <c r="L327" i="64"/>
  <c r="J345" i="64"/>
  <c r="S346" i="64"/>
  <c r="G354" i="64"/>
  <c r="AB354" i="64" s="1"/>
  <c r="L366" i="64"/>
  <c r="V383" i="64"/>
  <c r="T59" i="66"/>
  <c r="J200" i="66"/>
  <c r="J214" i="66"/>
  <c r="Q269" i="66"/>
  <c r="U271" i="66"/>
  <c r="P362" i="66"/>
  <c r="L367" i="66"/>
  <c r="U419" i="66"/>
  <c r="K459" i="66"/>
  <c r="K462" i="66"/>
  <c r="I465" i="66"/>
  <c r="K493" i="66"/>
  <c r="L618" i="66"/>
  <c r="L624" i="66"/>
  <c r="Y639" i="66"/>
  <c r="L644" i="66"/>
  <c r="O645" i="66"/>
  <c r="L648" i="66"/>
  <c r="O649" i="66"/>
  <c r="Y655" i="66"/>
  <c r="L660" i="66"/>
  <c r="O661" i="66"/>
  <c r="I664" i="66"/>
  <c r="Y667" i="66"/>
  <c r="L668" i="66"/>
  <c r="I707" i="66"/>
  <c r="L732" i="66"/>
  <c r="O777" i="66"/>
  <c r="L779" i="66"/>
  <c r="L841" i="66"/>
  <c r="L847" i="66"/>
  <c r="M894" i="66"/>
  <c r="X894" i="66" s="1"/>
  <c r="L941" i="66"/>
  <c r="L947" i="66"/>
  <c r="Q1013" i="66"/>
  <c r="P1024" i="66"/>
  <c r="L1029" i="66"/>
  <c r="G1043" i="66"/>
  <c r="G1069" i="66"/>
  <c r="Y1069" i="66" s="1"/>
  <c r="O1077" i="66"/>
  <c r="L1087" i="66"/>
  <c r="G1117" i="66"/>
  <c r="G1125" i="66"/>
  <c r="H42" i="71"/>
  <c r="S60" i="71"/>
  <c r="H68" i="71"/>
  <c r="K89" i="71"/>
  <c r="K161" i="71"/>
  <c r="W179" i="71"/>
  <c r="H179" i="71"/>
  <c r="N181" i="71"/>
  <c r="T272" i="71"/>
  <c r="N272" i="71"/>
  <c r="W462" i="71"/>
  <c r="H462" i="71"/>
  <c r="W661" i="71"/>
  <c r="T705" i="71"/>
  <c r="S61" i="69"/>
  <c r="G61" i="69"/>
  <c r="X61" i="69" s="1"/>
  <c r="O93" i="69"/>
  <c r="F10" i="6"/>
  <c r="N10" i="6"/>
  <c r="Z49" i="16"/>
  <c r="Z51" i="16"/>
  <c r="AQ35" i="89"/>
  <c r="AQ37" i="89"/>
  <c r="AQ112" i="89"/>
  <c r="AQ116" i="89"/>
  <c r="AQ124" i="89"/>
  <c r="AB20" i="48"/>
  <c r="M63" i="64"/>
  <c r="AA63" i="64" s="1"/>
  <c r="O80" i="64"/>
  <c r="K83" i="64"/>
  <c r="K113" i="64"/>
  <c r="G195" i="64"/>
  <c r="G220" i="64"/>
  <c r="M232" i="64"/>
  <c r="X236" i="64"/>
  <c r="W249" i="64"/>
  <c r="O260" i="64"/>
  <c r="Q270" i="64"/>
  <c r="G294" i="64"/>
  <c r="AB294" i="64" s="1"/>
  <c r="G297" i="64"/>
  <c r="AB297" i="64" s="1"/>
  <c r="O327" i="64"/>
  <c r="O345" i="64"/>
  <c r="G68" i="66"/>
  <c r="L70" i="66"/>
  <c r="Q92" i="66"/>
  <c r="R246" i="66"/>
  <c r="I249" i="66"/>
  <c r="M293" i="66"/>
  <c r="W293" i="66" s="1"/>
  <c r="T314" i="66"/>
  <c r="G367" i="66"/>
  <c r="T442" i="66"/>
  <c r="I445" i="66"/>
  <c r="T450" i="66"/>
  <c r="I453" i="66"/>
  <c r="L465" i="66"/>
  <c r="G492" i="66"/>
  <c r="P493" i="66"/>
  <c r="L552" i="66"/>
  <c r="K614" i="66"/>
  <c r="M617" i="66"/>
  <c r="U618" i="66"/>
  <c r="O624" i="66"/>
  <c r="L637" i="66"/>
  <c r="W644" i="66"/>
  <c r="W648" i="66"/>
  <c r="W660" i="66"/>
  <c r="W777" i="66"/>
  <c r="U941" i="66"/>
  <c r="N42" i="71"/>
  <c r="K68" i="71"/>
  <c r="P89" i="71"/>
  <c r="X185" i="71"/>
  <c r="N185" i="71"/>
  <c r="F465" i="71"/>
  <c r="W465" i="71"/>
  <c r="Y553" i="71"/>
  <c r="S553" i="71"/>
  <c r="J553" i="71"/>
  <c r="Y601" i="71"/>
  <c r="J601" i="71"/>
  <c r="Y645" i="71"/>
  <c r="S645" i="71"/>
  <c r="X24" i="69"/>
  <c r="S24" i="69"/>
  <c r="I24" i="69"/>
  <c r="K72" i="35"/>
  <c r="AD28" i="35"/>
  <c r="G43" i="35"/>
  <c r="G68" i="35"/>
  <c r="G33" i="1"/>
  <c r="T9" i="6"/>
  <c r="AA9" i="6"/>
  <c r="AF19" i="45"/>
  <c r="AF24" i="45"/>
  <c r="AF26" i="45"/>
  <c r="AF27" i="45"/>
  <c r="AF28" i="45"/>
  <c r="R24" i="48"/>
  <c r="P40" i="48"/>
  <c r="G80" i="64"/>
  <c r="AB80" i="64" s="1"/>
  <c r="Q83" i="64"/>
  <c r="G216" i="64"/>
  <c r="G219" i="64"/>
  <c r="G437" i="64"/>
  <c r="AB437" i="64" s="1"/>
  <c r="G465" i="64"/>
  <c r="G123" i="66"/>
  <c r="Y123" i="66" s="1"/>
  <c r="G289" i="66"/>
  <c r="Y289" i="66" s="1"/>
  <c r="G315" i="66"/>
  <c r="Y315" i="66" s="1"/>
  <c r="S465" i="66"/>
  <c r="G564" i="66"/>
  <c r="V617" i="66"/>
  <c r="O637" i="66"/>
  <c r="G639" i="66"/>
  <c r="G644" i="66"/>
  <c r="O653" i="66"/>
  <c r="G655" i="66"/>
  <c r="I697" i="66"/>
  <c r="G777" i="66"/>
  <c r="G785" i="66"/>
  <c r="Y785" i="66" s="1"/>
  <c r="U807" i="66"/>
  <c r="U885" i="66"/>
  <c r="M888" i="66"/>
  <c r="O899" i="66"/>
  <c r="M1000" i="66"/>
  <c r="G1031" i="66"/>
  <c r="Y1031" i="66" s="1"/>
  <c r="K1043" i="66"/>
  <c r="G1061" i="66"/>
  <c r="G1077" i="66"/>
  <c r="G1083" i="66"/>
  <c r="L1117" i="66"/>
  <c r="I1123" i="66"/>
  <c r="O1133" i="66"/>
  <c r="L1173" i="66"/>
  <c r="F42" i="71"/>
  <c r="T42" i="71"/>
  <c r="S49" i="71"/>
  <c r="F68" i="71"/>
  <c r="Y68" i="71" s="1"/>
  <c r="P68" i="71"/>
  <c r="V72" i="71"/>
  <c r="F89" i="71"/>
  <c r="Y89" i="71" s="1"/>
  <c r="P139" i="71"/>
  <c r="J185" i="71"/>
  <c r="W198" i="71"/>
  <c r="N198" i="71"/>
  <c r="F198" i="71"/>
  <c r="I200" i="71"/>
  <c r="I201" i="71"/>
  <c r="H204" i="71"/>
  <c r="N212" i="71"/>
  <c r="N251" i="71"/>
  <c r="K251" i="71"/>
  <c r="T291" i="71"/>
  <c r="H297" i="71"/>
  <c r="R298" i="71"/>
  <c r="X298" i="71"/>
  <c r="Y359" i="71"/>
  <c r="S359" i="71"/>
  <c r="H383" i="71"/>
  <c r="W418" i="71"/>
  <c r="R429" i="71"/>
  <c r="O429" i="71"/>
  <c r="J429" i="71"/>
  <c r="K465" i="71"/>
  <c r="J645" i="71"/>
  <c r="U36" i="49"/>
  <c r="T36" i="49"/>
  <c r="J11" i="49"/>
  <c r="J13" i="49"/>
  <c r="J17" i="49"/>
  <c r="U66" i="69"/>
  <c r="G66" i="69"/>
  <c r="X66" i="69" s="1"/>
  <c r="U111" i="69"/>
  <c r="N111" i="69"/>
  <c r="O187" i="69"/>
  <c r="X280" i="69"/>
  <c r="U280" i="69"/>
  <c r="K280" i="69"/>
  <c r="O414" i="69"/>
  <c r="U414" i="69"/>
  <c r="J436" i="69"/>
  <c r="O40" i="58"/>
  <c r="W40" i="58"/>
  <c r="W457" i="71"/>
  <c r="K460" i="71"/>
  <c r="J575" i="71"/>
  <c r="J603" i="71"/>
  <c r="J649" i="71"/>
  <c r="K757" i="71"/>
  <c r="AA42" i="49"/>
  <c r="AA54" i="49"/>
  <c r="J52" i="69"/>
  <c r="U172" i="69"/>
  <c r="J172" i="69"/>
  <c r="G194" i="69"/>
  <c r="N225" i="69"/>
  <c r="U229" i="69"/>
  <c r="G229" i="69"/>
  <c r="X229" i="69" s="1"/>
  <c r="U263" i="69"/>
  <c r="N263" i="69"/>
  <c r="L377" i="69"/>
  <c r="V377" i="69" s="1"/>
  <c r="T398" i="69"/>
  <c r="AA36" i="49"/>
  <c r="T117" i="69"/>
  <c r="L117" i="69"/>
  <c r="W117" i="69" s="1"/>
  <c r="G131" i="69"/>
  <c r="X131" i="69" s="1"/>
  <c r="K243" i="69"/>
  <c r="N361" i="69"/>
  <c r="G361" i="69"/>
  <c r="X361" i="69" s="1"/>
  <c r="T489" i="69"/>
  <c r="J489" i="69"/>
  <c r="O26" i="58"/>
  <c r="Q41" i="58"/>
  <c r="F39" i="58"/>
  <c r="I11" i="79"/>
  <c r="G54" i="69"/>
  <c r="X54" i="69" s="1"/>
  <c r="G88" i="69"/>
  <c r="X88" i="69" s="1"/>
  <c r="N441" i="69"/>
  <c r="K472" i="69"/>
  <c r="K479" i="69"/>
  <c r="W43" i="58"/>
  <c r="V10" i="56"/>
  <c r="I12" i="79"/>
  <c r="S13" i="79"/>
  <c r="S226" i="69"/>
  <c r="T301" i="69"/>
  <c r="U479" i="69"/>
  <c r="O532" i="69"/>
  <c r="O51" i="58"/>
  <c r="Z10" i="79"/>
  <c r="V13" i="79"/>
  <c r="I25" i="79"/>
  <c r="AC40" i="35"/>
  <c r="AB40" i="35"/>
  <c r="G40" i="35"/>
  <c r="M40" i="35"/>
  <c r="AD14" i="35"/>
  <c r="AB14" i="35"/>
  <c r="AD15" i="2"/>
  <c r="G14" i="35"/>
  <c r="Q14" i="35" s="1"/>
  <c r="AD27" i="2"/>
  <c r="AG30" i="2"/>
  <c r="K18" i="35"/>
  <c r="AB65" i="35"/>
  <c r="AE72" i="35"/>
  <c r="L10" i="6"/>
  <c r="W18" i="64"/>
  <c r="J43" i="64"/>
  <c r="J84" i="64"/>
  <c r="K90" i="64"/>
  <c r="K95" i="64"/>
  <c r="O96" i="64"/>
  <c r="X108" i="64"/>
  <c r="I156" i="64"/>
  <c r="K202" i="64"/>
  <c r="K262" i="64"/>
  <c r="P302" i="64"/>
  <c r="J303" i="64"/>
  <c r="K313" i="64"/>
  <c r="O351" i="64"/>
  <c r="Q370" i="64"/>
  <c r="V379" i="64"/>
  <c r="L399" i="64"/>
  <c r="O401" i="64"/>
  <c r="O433" i="64"/>
  <c r="Q450" i="64"/>
  <c r="K483" i="64"/>
  <c r="L484" i="64"/>
  <c r="K20" i="66"/>
  <c r="P79" i="66"/>
  <c r="Q84" i="66"/>
  <c r="I92" i="66"/>
  <c r="K103" i="66"/>
  <c r="Q195" i="66"/>
  <c r="W381" i="66"/>
  <c r="S411" i="66"/>
  <c r="L423" i="66"/>
  <c r="L437" i="66"/>
  <c r="Q459" i="66"/>
  <c r="T463" i="66"/>
  <c r="P470" i="66"/>
  <c r="O528" i="66"/>
  <c r="K534" i="66"/>
  <c r="L562" i="66"/>
  <c r="S584" i="66"/>
  <c r="K586" i="66"/>
  <c r="W640" i="66"/>
  <c r="G647" i="66"/>
  <c r="G663" i="66"/>
  <c r="W664" i="66"/>
  <c r="L675" i="66"/>
  <c r="W678" i="66"/>
  <c r="G680" i="66"/>
  <c r="Y686" i="66"/>
  <c r="W687" i="66"/>
  <c r="G689" i="66"/>
  <c r="L693" i="66"/>
  <c r="Y702" i="66"/>
  <c r="W703" i="66"/>
  <c r="G705" i="66"/>
  <c r="O732" i="66"/>
  <c r="L742" i="66"/>
  <c r="O785" i="66"/>
  <c r="W801" i="66"/>
  <c r="L815" i="66"/>
  <c r="P818" i="66"/>
  <c r="G821" i="66"/>
  <c r="L823" i="66"/>
  <c r="L845" i="66"/>
  <c r="K851" i="66"/>
  <c r="M854" i="66"/>
  <c r="X854" i="66" s="1"/>
  <c r="P862" i="66"/>
  <c r="P888" i="66"/>
  <c r="Y889" i="66"/>
  <c r="P892" i="66"/>
  <c r="K916" i="66"/>
  <c r="I933" i="66"/>
  <c r="K938" i="66"/>
  <c r="U939" i="66"/>
  <c r="V942" i="66"/>
  <c r="I945" i="66"/>
  <c r="I947" i="66"/>
  <c r="V948" i="66"/>
  <c r="M962" i="66"/>
  <c r="Y967" i="66"/>
  <c r="P984" i="66"/>
  <c r="K1009" i="66"/>
  <c r="U1015" i="66"/>
  <c r="O1021" i="66"/>
  <c r="M1024" i="66"/>
  <c r="X1024" i="66" s="1"/>
  <c r="O1025" i="66"/>
  <c r="X1042" i="66"/>
  <c r="M1062" i="66"/>
  <c r="X1062" i="66" s="1"/>
  <c r="L1107" i="66"/>
  <c r="P1116" i="66"/>
  <c r="I1117" i="66"/>
  <c r="W1117" i="66"/>
  <c r="Q1121" i="66"/>
  <c r="P1159" i="66"/>
  <c r="R1166" i="66"/>
  <c r="I1169" i="66"/>
  <c r="K1172" i="66"/>
  <c r="O1183" i="66"/>
  <c r="M1202" i="66"/>
  <c r="U1207" i="66"/>
  <c r="V1216" i="66"/>
  <c r="V78" i="71"/>
  <c r="K79" i="71"/>
  <c r="K93" i="71"/>
  <c r="H95" i="71"/>
  <c r="J130" i="71"/>
  <c r="N133" i="71"/>
  <c r="H141" i="71"/>
  <c r="H143" i="71"/>
  <c r="H159" i="71"/>
  <c r="O184" i="71"/>
  <c r="V198" i="71"/>
  <c r="O205" i="71"/>
  <c r="J206" i="71"/>
  <c r="R210" i="71"/>
  <c r="J221" i="71"/>
  <c r="N253" i="71"/>
  <c r="AH26" i="6"/>
  <c r="Z57" i="16"/>
  <c r="AQ10" i="89"/>
  <c r="AQ13" i="89"/>
  <c r="AQ18" i="89"/>
  <c r="AQ24" i="89"/>
  <c r="AQ57" i="89"/>
  <c r="AQ62" i="89"/>
  <c r="AQ63" i="89"/>
  <c r="AQ64" i="89"/>
  <c r="AQ65" i="89"/>
  <c r="AQ73" i="89"/>
  <c r="AQ85" i="89"/>
  <c r="N11" i="48"/>
  <c r="AB12" i="48"/>
  <c r="I29" i="48"/>
  <c r="I32" i="48"/>
  <c r="P33" i="48"/>
  <c r="P35" i="48"/>
  <c r="N39" i="48"/>
  <c r="Z47" i="48"/>
  <c r="L55" i="48"/>
  <c r="O29" i="64"/>
  <c r="M74" i="64"/>
  <c r="AA74" i="64" s="1"/>
  <c r="G79" i="64"/>
  <c r="AB79" i="64" s="1"/>
  <c r="Q79" i="64"/>
  <c r="X80" i="64"/>
  <c r="G83" i="64"/>
  <c r="AB83" i="64" s="1"/>
  <c r="O84" i="64"/>
  <c r="G91" i="64"/>
  <c r="AB91" i="64" s="1"/>
  <c r="Q95" i="64"/>
  <c r="J110" i="64"/>
  <c r="J114" i="64"/>
  <c r="K118" i="64"/>
  <c r="M156" i="64"/>
  <c r="AA156" i="64" s="1"/>
  <c r="K168" i="64"/>
  <c r="O169" i="64"/>
  <c r="J173" i="64"/>
  <c r="O174" i="64"/>
  <c r="K180" i="64"/>
  <c r="O181" i="64"/>
  <c r="K186" i="64"/>
  <c r="O194" i="64"/>
  <c r="G215" i="64"/>
  <c r="X227" i="64"/>
  <c r="K249" i="64"/>
  <c r="L250" i="64"/>
  <c r="S262" i="64"/>
  <c r="P265" i="64"/>
  <c r="O303" i="64"/>
  <c r="K304" i="64"/>
  <c r="G327" i="64"/>
  <c r="AB327" i="64" s="1"/>
  <c r="W327" i="64"/>
  <c r="G329" i="64"/>
  <c r="AB329" i="64" s="1"/>
  <c r="J338" i="64"/>
  <c r="W353" i="64"/>
  <c r="W354" i="64"/>
  <c r="G363" i="64"/>
  <c r="AB363" i="64" s="1"/>
  <c r="J364" i="64"/>
  <c r="P440" i="64"/>
  <c r="G463" i="64"/>
  <c r="G473" i="64"/>
  <c r="Y484" i="64"/>
  <c r="K36" i="66"/>
  <c r="L37" i="66"/>
  <c r="G60" i="66"/>
  <c r="Y60" i="66" s="1"/>
  <c r="G88" i="66"/>
  <c r="G131" i="66"/>
  <c r="M133" i="66"/>
  <c r="X133" i="66" s="1"/>
  <c r="U150" i="66"/>
  <c r="W193" i="66"/>
  <c r="I275" i="66"/>
  <c r="I285" i="66"/>
  <c r="K287" i="66"/>
  <c r="S319" i="66"/>
  <c r="Q321" i="66"/>
  <c r="G353" i="66"/>
  <c r="L357" i="66"/>
  <c r="K399" i="66"/>
  <c r="G403" i="66"/>
  <c r="I419" i="66"/>
  <c r="W441" i="66"/>
  <c r="S445" i="66"/>
  <c r="K447" i="66"/>
  <c r="W449" i="66"/>
  <c r="X459" i="66"/>
  <c r="L520" i="66"/>
  <c r="U534" i="66"/>
  <c r="G562" i="66"/>
  <c r="S586" i="66"/>
  <c r="G651" i="66"/>
  <c r="G693" i="66"/>
  <c r="O693" i="66"/>
  <c r="I720" i="66"/>
  <c r="K757" i="66"/>
  <c r="V762" i="66"/>
  <c r="V768" i="66"/>
  <c r="U771" i="66"/>
  <c r="V784" i="66"/>
  <c r="G839" i="66"/>
  <c r="Y839" i="66" s="1"/>
  <c r="I861" i="66"/>
  <c r="G899" i="66"/>
  <c r="Y899" i="66" s="1"/>
  <c r="G905" i="66"/>
  <c r="Y905" i="66" s="1"/>
  <c r="M916" i="66"/>
  <c r="L933" i="66"/>
  <c r="P1062" i="66"/>
  <c r="I1067" i="66"/>
  <c r="I1085" i="66"/>
  <c r="V1100" i="66"/>
  <c r="I1103" i="66"/>
  <c r="K1117" i="66"/>
  <c r="G1121" i="66"/>
  <c r="L1137" i="66"/>
  <c r="I1179" i="66"/>
  <c r="U1189" i="66"/>
  <c r="L1191" i="66"/>
  <c r="K1192" i="66"/>
  <c r="X1202" i="66"/>
  <c r="L1215" i="66"/>
  <c r="V33" i="71"/>
  <c r="N35" i="71"/>
  <c r="K70" i="71"/>
  <c r="K75" i="71"/>
  <c r="S77" i="71"/>
  <c r="S79" i="71"/>
  <c r="H87" i="71"/>
  <c r="O90" i="71"/>
  <c r="R93" i="71"/>
  <c r="T95" i="71"/>
  <c r="S130" i="71"/>
  <c r="K141" i="71"/>
  <c r="J142" i="71"/>
  <c r="K143" i="71"/>
  <c r="K153" i="71"/>
  <c r="J159" i="71"/>
  <c r="R206" i="71"/>
  <c r="K247" i="71"/>
  <c r="U15" i="1"/>
  <c r="E35" i="1"/>
  <c r="AP10" i="89"/>
  <c r="AP14" i="89"/>
  <c r="AP80" i="89"/>
  <c r="AP86" i="89"/>
  <c r="AP88" i="89"/>
  <c r="AP118" i="89"/>
  <c r="AP124" i="89"/>
  <c r="G11" i="48"/>
  <c r="Z55" i="48"/>
  <c r="R17" i="64"/>
  <c r="G18" i="64"/>
  <c r="AB18" i="64" s="1"/>
  <c r="I80" i="64"/>
  <c r="G84" i="64"/>
  <c r="AB84" i="64" s="1"/>
  <c r="G90" i="64"/>
  <c r="AB90" i="64" s="1"/>
  <c r="G95" i="64"/>
  <c r="AB95" i="64" s="1"/>
  <c r="G108" i="64"/>
  <c r="AB108" i="64" s="1"/>
  <c r="K109" i="64"/>
  <c r="W110" i="64"/>
  <c r="J113" i="64"/>
  <c r="G133" i="64"/>
  <c r="AB133" i="64" s="1"/>
  <c r="I152" i="64"/>
  <c r="X169" i="64"/>
  <c r="J172" i="64"/>
  <c r="X174" i="64"/>
  <c r="O180" i="64"/>
  <c r="K203" i="64"/>
  <c r="G225" i="64"/>
  <c r="M229" i="64"/>
  <c r="K232" i="64"/>
  <c r="K233" i="64"/>
  <c r="G249" i="64"/>
  <c r="AB249" i="64" s="1"/>
  <c r="L249" i="64"/>
  <c r="W250" i="64"/>
  <c r="G262" i="64"/>
  <c r="AB262" i="64" s="1"/>
  <c r="L300" i="64"/>
  <c r="G303" i="64"/>
  <c r="AB303" i="64" s="1"/>
  <c r="L304" i="64"/>
  <c r="G351" i="64"/>
  <c r="AB351" i="64" s="1"/>
  <c r="G370" i="64"/>
  <c r="AB370" i="64" s="1"/>
  <c r="V387" i="64"/>
  <c r="G401" i="64"/>
  <c r="AB401" i="64" s="1"/>
  <c r="L19" i="66"/>
  <c r="P36" i="66"/>
  <c r="S37" i="66"/>
  <c r="L66" i="66"/>
  <c r="O158" i="66"/>
  <c r="M160" i="66"/>
  <c r="X160" i="66" s="1"/>
  <c r="S275" i="66"/>
  <c r="K285" i="66"/>
  <c r="M287" i="66"/>
  <c r="X287" i="66" s="1"/>
  <c r="S297" i="66"/>
  <c r="G301" i="66"/>
  <c r="Y301" i="66" s="1"/>
  <c r="G311" i="66"/>
  <c r="L315" i="66"/>
  <c r="X319" i="66"/>
  <c r="G325" i="66"/>
  <c r="G369" i="66"/>
  <c r="Y369" i="66" s="1"/>
  <c r="G381" i="66"/>
  <c r="K410" i="66"/>
  <c r="K419" i="66"/>
  <c r="S447" i="66"/>
  <c r="I459" i="66"/>
  <c r="T462" i="66"/>
  <c r="L538" i="66"/>
  <c r="O594" i="66"/>
  <c r="L680" i="66"/>
  <c r="O681" i="66"/>
  <c r="O689" i="66"/>
  <c r="O690" i="66"/>
  <c r="O705" i="66"/>
  <c r="O706" i="66"/>
  <c r="P752" i="66"/>
  <c r="Q757" i="66"/>
  <c r="G761" i="66"/>
  <c r="Y761" i="66" s="1"/>
  <c r="M808" i="66"/>
  <c r="G837" i="66"/>
  <c r="Y837" i="66" s="1"/>
  <c r="O855" i="66"/>
  <c r="L861" i="66"/>
  <c r="G917" i="66"/>
  <c r="O927" i="66"/>
  <c r="Y929" i="66"/>
  <c r="K932" i="66"/>
  <c r="I937" i="66"/>
  <c r="I939" i="66"/>
  <c r="K940" i="66"/>
  <c r="K946" i="66"/>
  <c r="L961" i="66"/>
  <c r="G1021" i="66"/>
  <c r="L1041" i="66"/>
  <c r="Q1047" i="66"/>
  <c r="I1065" i="66"/>
  <c r="L1067" i="66"/>
  <c r="K1076" i="66"/>
  <c r="W1077" i="66"/>
  <c r="Q1085" i="66"/>
  <c r="Y1087" i="66"/>
  <c r="M1090" i="66"/>
  <c r="V1128" i="66"/>
  <c r="O1137" i="66"/>
  <c r="M1146" i="66"/>
  <c r="M1178" i="66"/>
  <c r="O1179" i="66"/>
  <c r="U1191" i="66"/>
  <c r="P1192" i="66"/>
  <c r="K1211" i="66"/>
  <c r="J60" i="71"/>
  <c r="W68" i="71"/>
  <c r="F70" i="71"/>
  <c r="Y70" i="71" s="1"/>
  <c r="P70" i="71"/>
  <c r="K71" i="71"/>
  <c r="K73" i="71"/>
  <c r="N75" i="71"/>
  <c r="F79" i="71"/>
  <c r="W87" i="71"/>
  <c r="S115" i="71"/>
  <c r="H139" i="71"/>
  <c r="T141" i="71"/>
  <c r="W143" i="71"/>
  <c r="F159" i="71"/>
  <c r="N159" i="71"/>
  <c r="N187" i="71"/>
  <c r="W42" i="35"/>
  <c r="AB48" i="35"/>
  <c r="AE56" i="35"/>
  <c r="K65" i="35"/>
  <c r="Z68" i="35"/>
  <c r="W72" i="35"/>
  <c r="G23" i="1"/>
  <c r="Y33" i="1"/>
  <c r="W35" i="1"/>
  <c r="O55" i="1"/>
  <c r="AH10" i="6"/>
  <c r="J11" i="6"/>
  <c r="Y38" i="16"/>
  <c r="AO10" i="89"/>
  <c r="AO15" i="89"/>
  <c r="AC48" i="46"/>
  <c r="AB32" i="48"/>
  <c r="P39" i="48"/>
  <c r="AB40" i="48"/>
  <c r="G118" i="64"/>
  <c r="AB118" i="64" s="1"/>
  <c r="G180" i="64"/>
  <c r="AB180" i="64" s="1"/>
  <c r="X180" i="64"/>
  <c r="S249" i="64"/>
  <c r="G250" i="64"/>
  <c r="L450" i="64"/>
  <c r="K484" i="64"/>
  <c r="T36" i="66"/>
  <c r="I41" i="66"/>
  <c r="O66" i="66"/>
  <c r="K71" i="66"/>
  <c r="I84" i="66"/>
  <c r="L86" i="66"/>
  <c r="L88" i="66"/>
  <c r="R250" i="66"/>
  <c r="U315" i="66"/>
  <c r="W353" i="66"/>
  <c r="G395" i="66"/>
  <c r="W500" i="66"/>
  <c r="K521" i="66"/>
  <c r="L530" i="66"/>
  <c r="K562" i="66"/>
  <c r="L584" i="66"/>
  <c r="L604" i="66"/>
  <c r="L610" i="66"/>
  <c r="G624" i="66"/>
  <c r="U624" i="66"/>
  <c r="L628" i="66"/>
  <c r="G637" i="66"/>
  <c r="Y637" i="66" s="1"/>
  <c r="L640" i="66"/>
  <c r="O641" i="66"/>
  <c r="G643" i="66"/>
  <c r="Y651" i="66"/>
  <c r="W652" i="66"/>
  <c r="L656" i="66"/>
  <c r="O657" i="66"/>
  <c r="G659" i="66"/>
  <c r="Y663" i="66"/>
  <c r="L664" i="66"/>
  <c r="O665" i="66"/>
  <c r="G667" i="66"/>
  <c r="W668" i="66"/>
  <c r="I675" i="66"/>
  <c r="I676" i="66"/>
  <c r="O677" i="66"/>
  <c r="I678" i="66"/>
  <c r="O680" i="66"/>
  <c r="O686" i="66"/>
  <c r="I687" i="66"/>
  <c r="Y689" i="66"/>
  <c r="I693" i="66"/>
  <c r="O702" i="66"/>
  <c r="I703" i="66"/>
  <c r="Y705" i="66"/>
  <c r="O716" i="66"/>
  <c r="V776" i="66"/>
  <c r="L939" i="66"/>
  <c r="L949" i="66"/>
  <c r="P956" i="66"/>
  <c r="O959" i="66"/>
  <c r="O967" i="66"/>
  <c r="O969" i="66"/>
  <c r="V986" i="66"/>
  <c r="K1005" i="66"/>
  <c r="G1085" i="66"/>
  <c r="U1117" i="66"/>
  <c r="L1119" i="66"/>
  <c r="G1141" i="66"/>
  <c r="R1146" i="66"/>
  <c r="G1179" i="66"/>
  <c r="L1183" i="66"/>
  <c r="R1190" i="66"/>
  <c r="V1192" i="66"/>
  <c r="I1207" i="66"/>
  <c r="O1209" i="66"/>
  <c r="W1211" i="66"/>
  <c r="K1216" i="66"/>
  <c r="U159" i="71"/>
  <c r="K253" i="71"/>
  <c r="K255" i="71"/>
  <c r="Y258" i="71"/>
  <c r="S280" i="71"/>
  <c r="J298" i="71"/>
  <c r="J304" i="71"/>
  <c r="R314" i="71"/>
  <c r="H321" i="71"/>
  <c r="J529" i="71"/>
  <c r="J571" i="71"/>
  <c r="J595" i="71"/>
  <c r="W741" i="71"/>
  <c r="F751" i="71"/>
  <c r="Y751" i="71" s="1"/>
  <c r="H752" i="71"/>
  <c r="J20" i="49"/>
  <c r="I52" i="69"/>
  <c r="N66" i="69"/>
  <c r="N130" i="69"/>
  <c r="S149" i="69"/>
  <c r="S194" i="69"/>
  <c r="K244" i="69"/>
  <c r="I286" i="69"/>
  <c r="G321" i="69"/>
  <c r="X321" i="69" s="1"/>
  <c r="O322" i="69"/>
  <c r="P327" i="69"/>
  <c r="O366" i="69"/>
  <c r="V366" i="69" s="1"/>
  <c r="J376" i="69"/>
  <c r="U395" i="69"/>
  <c r="M420" i="69"/>
  <c r="K453" i="69"/>
  <c r="N547" i="69"/>
  <c r="U548" i="69"/>
  <c r="G551" i="69"/>
  <c r="X551" i="69" s="1"/>
  <c r="AL138" i="88"/>
  <c r="Q44" i="58"/>
  <c r="X94" i="58"/>
  <c r="O94" i="58"/>
  <c r="K304" i="71"/>
  <c r="X314" i="71"/>
  <c r="K321" i="71"/>
  <c r="R383" i="71"/>
  <c r="H387" i="71"/>
  <c r="K389" i="71"/>
  <c r="J428" i="71"/>
  <c r="H435" i="71"/>
  <c r="S557" i="71"/>
  <c r="S786" i="71"/>
  <c r="AA37" i="49"/>
  <c r="P75" i="69"/>
  <c r="O186" i="69"/>
  <c r="N229" i="69"/>
  <c r="M260" i="69"/>
  <c r="U322" i="69"/>
  <c r="G535" i="69"/>
  <c r="X535" i="69" s="1"/>
  <c r="G547" i="69"/>
  <c r="X547" i="69" s="1"/>
  <c r="U547" i="69"/>
  <c r="G548" i="69"/>
  <c r="X548" i="69" s="1"/>
  <c r="J258" i="71"/>
  <c r="K269" i="71"/>
  <c r="J290" i="71"/>
  <c r="K302" i="71"/>
  <c r="J336" i="71"/>
  <c r="O359" i="71"/>
  <c r="W373" i="71"/>
  <c r="F383" i="71"/>
  <c r="Y383" i="71" s="1"/>
  <c r="J384" i="71"/>
  <c r="P389" i="71"/>
  <c r="S428" i="71"/>
  <c r="R435" i="71"/>
  <c r="O475" i="71"/>
  <c r="J485" i="71"/>
  <c r="O525" i="71"/>
  <c r="J641" i="71"/>
  <c r="O737" i="71"/>
  <c r="N751" i="71"/>
  <c r="H762" i="71"/>
  <c r="AA30" i="49"/>
  <c r="AA32" i="49"/>
  <c r="P13" i="69"/>
  <c r="G52" i="69"/>
  <c r="X52" i="69" s="1"/>
  <c r="O52" i="69"/>
  <c r="T60" i="69"/>
  <c r="J88" i="69"/>
  <c r="G108" i="69"/>
  <c r="X108" i="69" s="1"/>
  <c r="G145" i="69"/>
  <c r="X145" i="69" s="1"/>
  <c r="J149" i="69"/>
  <c r="L155" i="69"/>
  <c r="W155" i="69" s="1"/>
  <c r="S175" i="69"/>
  <c r="W260" i="69"/>
  <c r="G262" i="69"/>
  <c r="X262" i="69" s="1"/>
  <c r="N321" i="69"/>
  <c r="G322" i="69"/>
  <c r="X322" i="69" s="1"/>
  <c r="I375" i="69"/>
  <c r="L393" i="69"/>
  <c r="W393" i="69" s="1"/>
  <c r="M421" i="69"/>
  <c r="I432" i="69"/>
  <c r="M436" i="69"/>
  <c r="N451" i="69"/>
  <c r="Q71" i="58"/>
  <c r="O71" i="58"/>
  <c r="H11" i="57"/>
  <c r="O11" i="57"/>
  <c r="W19" i="57"/>
  <c r="X19" i="57"/>
  <c r="S336" i="71"/>
  <c r="F389" i="71"/>
  <c r="Y389" i="71" s="1"/>
  <c r="H465" i="71"/>
  <c r="J487" i="71"/>
  <c r="O553" i="71"/>
  <c r="S641" i="71"/>
  <c r="S649" i="71"/>
  <c r="P690" i="71"/>
  <c r="T751" i="71"/>
  <c r="K762" i="71"/>
  <c r="U42" i="49"/>
  <c r="T13" i="69"/>
  <c r="G14" i="69"/>
  <c r="X14" i="69" s="1"/>
  <c r="P17" i="69"/>
  <c r="J36" i="69"/>
  <c r="N44" i="69"/>
  <c r="J66" i="69"/>
  <c r="I74" i="69"/>
  <c r="N88" i="69"/>
  <c r="K149" i="69"/>
  <c r="N187" i="69"/>
  <c r="O194" i="69"/>
  <c r="K279" i="69"/>
  <c r="J298" i="69"/>
  <c r="O395" i="69"/>
  <c r="Q432" i="69"/>
  <c r="Q451" i="69"/>
  <c r="G532" i="69"/>
  <c r="K547" i="69"/>
  <c r="O548" i="69"/>
  <c r="J554" i="69"/>
  <c r="AF19" i="47"/>
  <c r="X77" i="58"/>
  <c r="X93" i="58"/>
  <c r="Q20" i="57"/>
  <c r="AG25" i="79"/>
  <c r="F38" i="58"/>
  <c r="F45" i="58"/>
  <c r="S20" i="57"/>
  <c r="S25" i="57"/>
  <c r="S27" i="57"/>
  <c r="S33" i="57"/>
  <c r="V10" i="79"/>
  <c r="S11" i="79"/>
  <c r="AL254" i="88"/>
  <c r="F32" i="58"/>
  <c r="L12" i="57"/>
  <c r="L16" i="57"/>
  <c r="H9" i="57"/>
  <c r="AD19" i="2"/>
  <c r="R10" i="2"/>
  <c r="E17" i="2"/>
  <c r="AD31" i="2"/>
  <c r="G18" i="35"/>
  <c r="P18" i="35" s="1"/>
  <c r="Z37" i="35"/>
  <c r="W40" i="35"/>
  <c r="AD42" i="35"/>
  <c r="G48" i="35"/>
  <c r="U51" i="35"/>
  <c r="S53" i="35"/>
  <c r="AE55" i="35"/>
  <c r="U68" i="35"/>
  <c r="U72" i="35"/>
  <c r="I35" i="1"/>
  <c r="U39" i="1"/>
  <c r="Y41" i="1"/>
  <c r="Q49" i="1"/>
  <c r="AB51" i="35"/>
  <c r="AD8" i="2"/>
  <c r="R11" i="2"/>
  <c r="K14" i="35"/>
  <c r="AB18" i="35"/>
  <c r="U42" i="35"/>
  <c r="K43" i="35"/>
  <c r="M48" i="35"/>
  <c r="G51" i="35"/>
  <c r="G52" i="35"/>
  <c r="F55" i="35"/>
  <c r="AB60" i="35"/>
  <c r="AB68" i="35"/>
  <c r="G72" i="35"/>
  <c r="Z72" i="35"/>
  <c r="U23" i="1"/>
  <c r="O31" i="1"/>
  <c r="U37" i="1"/>
  <c r="G39" i="1"/>
  <c r="E41" i="1"/>
  <c r="O47" i="1"/>
  <c r="E49" i="1"/>
  <c r="I51" i="1"/>
  <c r="T31" i="2"/>
  <c r="AE29" i="35"/>
  <c r="W48" i="35"/>
  <c r="S51" i="35"/>
  <c r="U55" i="35"/>
  <c r="U31" i="1"/>
  <c r="G41" i="1"/>
  <c r="G49" i="1"/>
  <c r="J13" i="44"/>
  <c r="P19" i="46"/>
  <c r="O19" i="46"/>
  <c r="O22" i="46"/>
  <c r="P22" i="46"/>
  <c r="P27" i="46"/>
  <c r="O27" i="46"/>
  <c r="AE29" i="46"/>
  <c r="O29" i="46"/>
  <c r="P29" i="46"/>
  <c r="O32" i="46"/>
  <c r="P32" i="46"/>
  <c r="Q20" i="64"/>
  <c r="I22" i="64"/>
  <c r="J58" i="64"/>
  <c r="Q76" i="64"/>
  <c r="K99" i="64"/>
  <c r="M103" i="64"/>
  <c r="AA103" i="64" s="1"/>
  <c r="W105" i="64"/>
  <c r="O108" i="64"/>
  <c r="J109" i="64"/>
  <c r="G112" i="64"/>
  <c r="AB112" i="64" s="1"/>
  <c r="O112" i="64"/>
  <c r="X113" i="64"/>
  <c r="R118" i="64"/>
  <c r="Q133" i="64"/>
  <c r="J165" i="64"/>
  <c r="X166" i="64"/>
  <c r="J168" i="64"/>
  <c r="J169" i="64"/>
  <c r="X170" i="64"/>
  <c r="I172" i="64"/>
  <c r="S172" i="64"/>
  <c r="I173" i="64"/>
  <c r="X173" i="64"/>
  <c r="K179" i="64"/>
  <c r="K181" i="64"/>
  <c r="G182" i="64"/>
  <c r="AB182" i="64" s="1"/>
  <c r="O182" i="64"/>
  <c r="G185" i="64"/>
  <c r="AB185" i="64" s="1"/>
  <c r="X185" i="64"/>
  <c r="G189" i="64"/>
  <c r="AB189" i="64" s="1"/>
  <c r="X189" i="64"/>
  <c r="X197" i="64"/>
  <c r="O225" i="64"/>
  <c r="K229" i="64"/>
  <c r="K234" i="64"/>
  <c r="M236" i="64"/>
  <c r="G242" i="64"/>
  <c r="AB242" i="64" s="1"/>
  <c r="O242" i="64"/>
  <c r="Q249" i="64"/>
  <c r="O250" i="64"/>
  <c r="Q253" i="64"/>
  <c r="L262" i="64"/>
  <c r="G264" i="64"/>
  <c r="AB264" i="64" s="1"/>
  <c r="W264" i="64"/>
  <c r="G280" i="64"/>
  <c r="AB280" i="64" s="1"/>
  <c r="G281" i="64"/>
  <c r="AB281" i="64" s="1"/>
  <c r="G283" i="64"/>
  <c r="AB283" i="64" s="1"/>
  <c r="K285" i="64"/>
  <c r="W285" i="64"/>
  <c r="K321" i="64"/>
  <c r="J328" i="64"/>
  <c r="O331" i="64"/>
  <c r="L332" i="64"/>
  <c r="G335" i="64"/>
  <c r="AB335" i="64" s="1"/>
  <c r="O335" i="64"/>
  <c r="W344" i="64"/>
  <c r="Q346" i="64"/>
  <c r="L353" i="64"/>
  <c r="G365" i="64"/>
  <c r="AB365" i="64" s="1"/>
  <c r="O365" i="64"/>
  <c r="K366" i="64"/>
  <c r="G399" i="64"/>
  <c r="AB399" i="64" s="1"/>
  <c r="S399" i="64"/>
  <c r="K402" i="64"/>
  <c r="G429" i="64"/>
  <c r="AB429" i="64" s="1"/>
  <c r="O431" i="64"/>
  <c r="J433" i="64"/>
  <c r="G435" i="64"/>
  <c r="AB435" i="64" s="1"/>
  <c r="O435" i="64"/>
  <c r="Q437" i="64"/>
  <c r="K17" i="66"/>
  <c r="O19" i="66"/>
  <c r="P20" i="66"/>
  <c r="L27" i="66"/>
  <c r="S60" i="66"/>
  <c r="Q64" i="66"/>
  <c r="T67" i="66"/>
  <c r="L68" i="66"/>
  <c r="G70" i="66"/>
  <c r="U70" i="66"/>
  <c r="L80" i="66"/>
  <c r="X84" i="66"/>
  <c r="S88" i="66"/>
  <c r="U105" i="66"/>
  <c r="K107" i="66"/>
  <c r="Q109" i="66"/>
  <c r="U115" i="66"/>
  <c r="Q117" i="66"/>
  <c r="Q129" i="66"/>
  <c r="R130" i="66"/>
  <c r="U131" i="66"/>
  <c r="K142" i="66"/>
  <c r="S148" i="66"/>
  <c r="M150" i="66"/>
  <c r="X150" i="66" s="1"/>
  <c r="J173" i="66"/>
  <c r="G185" i="66"/>
  <c r="Y185" i="66" s="1"/>
  <c r="U185" i="66"/>
  <c r="G191" i="66"/>
  <c r="Y191" i="66" s="1"/>
  <c r="K191" i="66"/>
  <c r="O195" i="66"/>
  <c r="Y199" i="66"/>
  <c r="G217" i="66"/>
  <c r="Y217" i="66" s="1"/>
  <c r="K295" i="66"/>
  <c r="U295" i="66"/>
  <c r="T355" i="66"/>
  <c r="Y355" i="66"/>
  <c r="V461" i="66"/>
  <c r="W461" i="66"/>
  <c r="O461" i="66"/>
  <c r="V508" i="66"/>
  <c r="W508" i="66"/>
  <c r="G508" i="66"/>
  <c r="V588" i="66"/>
  <c r="W588" i="66"/>
  <c r="G588" i="66"/>
  <c r="P66" i="71"/>
  <c r="F66" i="71"/>
  <c r="G64" i="71"/>
  <c r="K66" i="71"/>
  <c r="W66" i="71"/>
  <c r="H66" i="71"/>
  <c r="T66" i="71"/>
  <c r="AF10" i="45"/>
  <c r="AF13" i="45"/>
  <c r="AF14" i="45"/>
  <c r="AO25" i="89"/>
  <c r="AO27" i="89"/>
  <c r="AP31" i="89"/>
  <c r="AP32" i="89"/>
  <c r="AO33" i="89"/>
  <c r="AO41" i="89"/>
  <c r="AO42" i="89"/>
  <c r="AQ56" i="89"/>
  <c r="AP69" i="89"/>
  <c r="AP71" i="89"/>
  <c r="P20" i="46"/>
  <c r="O20" i="46"/>
  <c r="O30" i="46"/>
  <c r="P30" i="46"/>
  <c r="O33" i="46"/>
  <c r="P33" i="46"/>
  <c r="R12" i="48"/>
  <c r="L30" i="48"/>
  <c r="K34" i="48"/>
  <c r="Z37" i="48"/>
  <c r="AA49" i="48"/>
  <c r="K58" i="48"/>
  <c r="AA59" i="48"/>
  <c r="M16" i="64"/>
  <c r="AA16" i="64" s="1"/>
  <c r="I20" i="64"/>
  <c r="S20" i="64"/>
  <c r="K22" i="64"/>
  <c r="V28" i="64"/>
  <c r="K43" i="64"/>
  <c r="Q44" i="64"/>
  <c r="K58" i="64"/>
  <c r="I59" i="64"/>
  <c r="W59" i="64"/>
  <c r="I67" i="64"/>
  <c r="I76" i="64"/>
  <c r="X76" i="64"/>
  <c r="Q90" i="64"/>
  <c r="Q92" i="64"/>
  <c r="I93" i="64"/>
  <c r="Q96" i="64"/>
  <c r="I97" i="64"/>
  <c r="G99" i="64"/>
  <c r="AB99" i="64" s="1"/>
  <c r="Q99" i="64"/>
  <c r="W112" i="64"/>
  <c r="W182" i="64"/>
  <c r="M201" i="64"/>
  <c r="M202" i="64"/>
  <c r="Q211" i="64"/>
  <c r="W242" i="64"/>
  <c r="S253" i="64"/>
  <c r="G285" i="64"/>
  <c r="AB285" i="64" s="1"/>
  <c r="L285" i="64"/>
  <c r="Q300" i="64"/>
  <c r="Q301" i="64"/>
  <c r="L303" i="64"/>
  <c r="Q311" i="64"/>
  <c r="G313" i="64"/>
  <c r="AB313" i="64" s="1"/>
  <c r="L313" i="64"/>
  <c r="O314" i="64"/>
  <c r="L319" i="64"/>
  <c r="L321" i="64"/>
  <c r="Q328" i="64"/>
  <c r="W335" i="64"/>
  <c r="W399" i="64"/>
  <c r="P402" i="64"/>
  <c r="W435" i="64"/>
  <c r="L469" i="64"/>
  <c r="Y473" i="64"/>
  <c r="AA484" i="64"/>
  <c r="L490" i="64"/>
  <c r="L17" i="66"/>
  <c r="G19" i="66"/>
  <c r="U19" i="66"/>
  <c r="Q41" i="66"/>
  <c r="L43" i="66"/>
  <c r="L45" i="66"/>
  <c r="S64" i="66"/>
  <c r="S68" i="66"/>
  <c r="L72" i="66"/>
  <c r="S80" i="66"/>
  <c r="X88" i="66"/>
  <c r="V105" i="66"/>
  <c r="M119" i="66"/>
  <c r="X119" i="66" s="1"/>
  <c r="V129" i="66"/>
  <c r="M142" i="66"/>
  <c r="K144" i="66"/>
  <c r="I146" i="66"/>
  <c r="O164" i="66"/>
  <c r="N173" i="66"/>
  <c r="Q191" i="66"/>
  <c r="W254" i="66"/>
  <c r="J254" i="66"/>
  <c r="T318" i="66"/>
  <c r="V335" i="66"/>
  <c r="P335" i="66"/>
  <c r="V343" i="66"/>
  <c r="P343" i="66"/>
  <c r="K343" i="66"/>
  <c r="P537" i="66"/>
  <c r="K537" i="66"/>
  <c r="V544" i="66"/>
  <c r="O544" i="66"/>
  <c r="G544" i="66"/>
  <c r="V572" i="66"/>
  <c r="G572" i="66"/>
  <c r="X616" i="66"/>
  <c r="U616" i="66"/>
  <c r="O616" i="66"/>
  <c r="L616" i="66"/>
  <c r="G616" i="66"/>
  <c r="Q753" i="66"/>
  <c r="U753" i="66"/>
  <c r="P770" i="66"/>
  <c r="V770" i="66"/>
  <c r="U897" i="66"/>
  <c r="L897" i="66"/>
  <c r="I897" i="66"/>
  <c r="V903" i="66"/>
  <c r="G903" i="66"/>
  <c r="Y903" i="66"/>
  <c r="O903" i="66"/>
  <c r="X921" i="66"/>
  <c r="G921" i="66"/>
  <c r="Y921" i="66"/>
  <c r="O921" i="66"/>
  <c r="V944" i="66"/>
  <c r="K944" i="66"/>
  <c r="X1023" i="66"/>
  <c r="G1023" i="66"/>
  <c r="W1023" i="66"/>
  <c r="G1051" i="66"/>
  <c r="Q1051" i="66"/>
  <c r="V1081" i="66"/>
  <c r="Y1081" i="66"/>
  <c r="L1081" i="66"/>
  <c r="Y1101" i="66"/>
  <c r="U1101" i="66"/>
  <c r="L1101" i="66"/>
  <c r="K1101" i="66"/>
  <c r="Q1143" i="66"/>
  <c r="Y1143" i="66"/>
  <c r="O1143" i="66"/>
  <c r="W1155" i="66"/>
  <c r="Q1155" i="66"/>
  <c r="X1175" i="66"/>
  <c r="W1175" i="66"/>
  <c r="G1175" i="66"/>
  <c r="O1175" i="66"/>
  <c r="I1175" i="66"/>
  <c r="Y1197" i="66"/>
  <c r="U1197" i="66"/>
  <c r="L1197" i="66"/>
  <c r="R461" i="71"/>
  <c r="O461" i="71"/>
  <c r="J461" i="71"/>
  <c r="O481" i="71"/>
  <c r="S481" i="71"/>
  <c r="J481" i="71"/>
  <c r="Y579" i="71"/>
  <c r="S579" i="71"/>
  <c r="J579" i="71"/>
  <c r="R750" i="71"/>
  <c r="F750" i="71"/>
  <c r="Y750" i="71" s="1"/>
  <c r="N750" i="71"/>
  <c r="H750" i="71"/>
  <c r="Z61" i="16"/>
  <c r="J15" i="44"/>
  <c r="AE29" i="44"/>
  <c r="AE33" i="44"/>
  <c r="AE35" i="44"/>
  <c r="AD10" i="45"/>
  <c r="AD12" i="45"/>
  <c r="AD14" i="45"/>
  <c r="AP135" i="89"/>
  <c r="AP137" i="89"/>
  <c r="P12" i="46"/>
  <c r="O12" i="46"/>
  <c r="O13" i="46"/>
  <c r="P13" i="46"/>
  <c r="O14" i="46"/>
  <c r="P14" i="46"/>
  <c r="P15" i="46"/>
  <c r="O15" i="46"/>
  <c r="O17" i="46"/>
  <c r="P17" i="46"/>
  <c r="P23" i="46"/>
  <c r="O23" i="46"/>
  <c r="O25" i="46"/>
  <c r="P25" i="46"/>
  <c r="P28" i="46"/>
  <c r="O28" i="46"/>
  <c r="O34" i="46"/>
  <c r="P34" i="46"/>
  <c r="AE57" i="46"/>
  <c r="AB13" i="48"/>
  <c r="R21" i="48"/>
  <c r="N30" i="48"/>
  <c r="K32" i="48"/>
  <c r="AB34" i="48"/>
  <c r="I37" i="48"/>
  <c r="L40" i="48"/>
  <c r="AA54" i="48"/>
  <c r="X16" i="64"/>
  <c r="O18" i="64"/>
  <c r="J20" i="64"/>
  <c r="S22" i="64"/>
  <c r="R28" i="64"/>
  <c r="AA60" i="64"/>
  <c r="M67" i="64"/>
  <c r="AA67" i="64" s="1"/>
  <c r="M68" i="64"/>
  <c r="G74" i="64"/>
  <c r="AB74" i="64" s="1"/>
  <c r="J76" i="64"/>
  <c r="S83" i="64"/>
  <c r="Q84" i="64"/>
  <c r="I90" i="64"/>
  <c r="S90" i="64"/>
  <c r="S91" i="64"/>
  <c r="I92" i="64"/>
  <c r="X92" i="64"/>
  <c r="O93" i="64"/>
  <c r="S95" i="64"/>
  <c r="I96" i="64"/>
  <c r="X96" i="64"/>
  <c r="O97" i="64"/>
  <c r="S99" i="64"/>
  <c r="J106" i="64"/>
  <c r="J112" i="64"/>
  <c r="X112" i="64"/>
  <c r="J118" i="64"/>
  <c r="M153" i="64"/>
  <c r="M157" i="64"/>
  <c r="I164" i="64"/>
  <c r="Q165" i="64"/>
  <c r="I166" i="64"/>
  <c r="G168" i="64"/>
  <c r="AB168" i="64" s="1"/>
  <c r="Q168" i="64"/>
  <c r="Q169" i="64"/>
  <c r="I170" i="64"/>
  <c r="G172" i="64"/>
  <c r="AB172" i="64" s="1"/>
  <c r="K172" i="64"/>
  <c r="O173" i="64"/>
  <c r="G179" i="64"/>
  <c r="AB179" i="64" s="1"/>
  <c r="G181" i="64"/>
  <c r="X181" i="64"/>
  <c r="J182" i="64"/>
  <c r="X182" i="64"/>
  <c r="W183" i="64"/>
  <c r="K185" i="64"/>
  <c r="G186" i="64"/>
  <c r="AB186" i="64" s="1"/>
  <c r="W186" i="64"/>
  <c r="W187" i="64"/>
  <c r="K189" i="64"/>
  <c r="K197" i="64"/>
  <c r="K198" i="64"/>
  <c r="K200" i="64"/>
  <c r="X201" i="64"/>
  <c r="M205" i="64"/>
  <c r="Q214" i="64"/>
  <c r="Q218" i="64"/>
  <c r="J242" i="64"/>
  <c r="J244" i="64"/>
  <c r="S247" i="64"/>
  <c r="J252" i="64"/>
  <c r="J253" i="64"/>
  <c r="W262" i="64"/>
  <c r="L264" i="64"/>
  <c r="K265" i="64"/>
  <c r="L280" i="64"/>
  <c r="Q285" i="64"/>
  <c r="G311" i="64"/>
  <c r="AB311" i="64" s="1"/>
  <c r="Q313" i="64"/>
  <c r="O319" i="64"/>
  <c r="G321" i="64"/>
  <c r="AB321" i="64" s="1"/>
  <c r="S321" i="64"/>
  <c r="O329" i="64"/>
  <c r="G331" i="64"/>
  <c r="AB331" i="64" s="1"/>
  <c r="G332" i="64"/>
  <c r="AB332" i="64" s="1"/>
  <c r="J335" i="64"/>
  <c r="L336" i="64"/>
  <c r="O338" i="64"/>
  <c r="J344" i="64"/>
  <c r="S351" i="64"/>
  <c r="G353" i="64"/>
  <c r="AB353" i="64" s="1"/>
  <c r="O364" i="64"/>
  <c r="J365" i="64"/>
  <c r="K399" i="64"/>
  <c r="W401" i="64"/>
  <c r="K429" i="64"/>
  <c r="P432" i="64"/>
  <c r="J435" i="64"/>
  <c r="V440" i="64"/>
  <c r="O469" i="64"/>
  <c r="O490" i="64"/>
  <c r="G17" i="66"/>
  <c r="Y17" i="66" s="1"/>
  <c r="S17" i="66"/>
  <c r="X41" i="66"/>
  <c r="S45" i="66"/>
  <c r="Y47" i="66"/>
  <c r="I64" i="66"/>
  <c r="U68" i="66"/>
  <c r="G142" i="66"/>
  <c r="Y142" i="66" s="1"/>
  <c r="U142" i="66"/>
  <c r="M144" i="66"/>
  <c r="X144" i="66" s="1"/>
  <c r="K148" i="66"/>
  <c r="N157" i="66"/>
  <c r="Q164" i="66"/>
  <c r="R191" i="66"/>
  <c r="R192" i="66"/>
  <c r="S195" i="66"/>
  <c r="Q197" i="66"/>
  <c r="Q199" i="66"/>
  <c r="Q201" i="66"/>
  <c r="G205" i="66"/>
  <c r="Y205" i="66" s="1"/>
  <c r="K205" i="66"/>
  <c r="V211" i="66"/>
  <c r="G213" i="66"/>
  <c r="K213" i="66"/>
  <c r="K245" i="66"/>
  <c r="N254" i="66"/>
  <c r="V329" i="66"/>
  <c r="G329" i="66"/>
  <c r="Y329" i="66" s="1"/>
  <c r="V359" i="66"/>
  <c r="L359" i="66"/>
  <c r="K359" i="66"/>
  <c r="W359" i="66"/>
  <c r="G359" i="66"/>
  <c r="V407" i="66"/>
  <c r="K407" i="66"/>
  <c r="I407" i="66"/>
  <c r="U407" i="66"/>
  <c r="V506" i="66"/>
  <c r="Q506" i="66"/>
  <c r="G506" i="66"/>
  <c r="Y529" i="66"/>
  <c r="P529" i="66"/>
  <c r="K529" i="66"/>
  <c r="V600" i="66"/>
  <c r="K600" i="66"/>
  <c r="I600" i="66"/>
  <c r="U600" i="66"/>
  <c r="X633" i="66"/>
  <c r="V633" i="66"/>
  <c r="M633" i="66"/>
  <c r="V701" i="66"/>
  <c r="O701" i="66"/>
  <c r="G701" i="66"/>
  <c r="L701" i="66"/>
  <c r="I701" i="66"/>
  <c r="Y701" i="66"/>
  <c r="O231" i="71"/>
  <c r="S231" i="71"/>
  <c r="H315" i="71"/>
  <c r="T315" i="71"/>
  <c r="R385" i="71"/>
  <c r="T385" i="71"/>
  <c r="F385" i="71"/>
  <c r="Y385" i="71" s="1"/>
  <c r="O385" i="71"/>
  <c r="H385" i="71"/>
  <c r="W431" i="71"/>
  <c r="T431" i="71"/>
  <c r="F431" i="71"/>
  <c r="Y431" i="71" s="1"/>
  <c r="N431" i="71"/>
  <c r="H431" i="71"/>
  <c r="R437" i="71"/>
  <c r="P437" i="71"/>
  <c r="F437" i="71"/>
  <c r="Y437" i="71" s="1"/>
  <c r="K437" i="71"/>
  <c r="W437" i="71"/>
  <c r="H437" i="71"/>
  <c r="T437" i="71"/>
  <c r="H10" i="6"/>
  <c r="H11" i="6"/>
  <c r="T11" i="6"/>
  <c r="AA11" i="6"/>
  <c r="U4" i="16"/>
  <c r="Y33" i="16"/>
  <c r="Y37" i="16"/>
  <c r="Z38" i="16"/>
  <c r="AE18" i="46"/>
  <c r="O18" i="46"/>
  <c r="P18" i="46"/>
  <c r="O21" i="46"/>
  <c r="P21" i="46"/>
  <c r="O24" i="46"/>
  <c r="P24" i="46"/>
  <c r="AE26" i="46"/>
  <c r="O26" i="46"/>
  <c r="P26" i="46"/>
  <c r="P31" i="46"/>
  <c r="O31" i="46"/>
  <c r="P35" i="46"/>
  <c r="O35" i="46"/>
  <c r="O45" i="46"/>
  <c r="P45" i="46"/>
  <c r="P46" i="46"/>
  <c r="O46" i="46"/>
  <c r="O47" i="46"/>
  <c r="P47" i="46"/>
  <c r="O48" i="46"/>
  <c r="P48" i="46"/>
  <c r="O49" i="46"/>
  <c r="P49" i="46"/>
  <c r="P50" i="46"/>
  <c r="O50" i="46"/>
  <c r="P51" i="46"/>
  <c r="O51" i="46"/>
  <c r="O52" i="46"/>
  <c r="P52" i="46"/>
  <c r="O53" i="46"/>
  <c r="P53" i="46"/>
  <c r="P54" i="46"/>
  <c r="O54" i="46"/>
  <c r="O55" i="46"/>
  <c r="P55" i="46"/>
  <c r="O56" i="46"/>
  <c r="P56" i="46"/>
  <c r="O57" i="46"/>
  <c r="P57" i="46"/>
  <c r="P58" i="46"/>
  <c r="O58" i="46"/>
  <c r="P59" i="46"/>
  <c r="O59" i="46"/>
  <c r="O60" i="46"/>
  <c r="P60" i="46"/>
  <c r="O61" i="46"/>
  <c r="P61" i="46"/>
  <c r="P62" i="46"/>
  <c r="O62" i="46"/>
  <c r="P63" i="46"/>
  <c r="O63" i="46"/>
  <c r="O64" i="46"/>
  <c r="P64" i="46"/>
  <c r="AB11" i="48"/>
  <c r="Z32" i="48"/>
  <c r="N31" i="48"/>
  <c r="AB66" i="48"/>
  <c r="AB70" i="48"/>
  <c r="AB74" i="48"/>
  <c r="W22" i="64"/>
  <c r="I28" i="64"/>
  <c r="O76" i="64"/>
  <c r="S79" i="64"/>
  <c r="Q80" i="64"/>
  <c r="G82" i="64"/>
  <c r="AB82" i="64" s="1"/>
  <c r="J83" i="64"/>
  <c r="I84" i="64"/>
  <c r="X84" i="64"/>
  <c r="J90" i="64"/>
  <c r="W90" i="64"/>
  <c r="J91" i="64"/>
  <c r="J92" i="64"/>
  <c r="X93" i="64"/>
  <c r="J95" i="64"/>
  <c r="J96" i="64"/>
  <c r="X97" i="64"/>
  <c r="J99" i="64"/>
  <c r="J105" i="64"/>
  <c r="W106" i="64"/>
  <c r="K108" i="64"/>
  <c r="X109" i="64"/>
  <c r="K112" i="64"/>
  <c r="W113" i="64"/>
  <c r="K133" i="64"/>
  <c r="V133" i="64"/>
  <c r="O149" i="64"/>
  <c r="I155" i="64"/>
  <c r="S164" i="64"/>
  <c r="O166" i="64"/>
  <c r="S168" i="64"/>
  <c r="O170" i="64"/>
  <c r="Q172" i="64"/>
  <c r="Q173" i="64"/>
  <c r="AB181" i="64"/>
  <c r="K182" i="64"/>
  <c r="O185" i="64"/>
  <c r="X186" i="64"/>
  <c r="O189" i="64"/>
  <c r="M197" i="64"/>
  <c r="AA197" i="64" s="1"/>
  <c r="G201" i="64"/>
  <c r="X205" i="64"/>
  <c r="G211" i="64"/>
  <c r="K225" i="64"/>
  <c r="Y225" i="64"/>
  <c r="L242" i="64"/>
  <c r="K253" i="64"/>
  <c r="O264" i="64"/>
  <c r="Q280" i="64"/>
  <c r="P282" i="64"/>
  <c r="J285" i="64"/>
  <c r="S285" i="64"/>
  <c r="W303" i="64"/>
  <c r="J313" i="64"/>
  <c r="S313" i="64"/>
  <c r="G315" i="64"/>
  <c r="AB315" i="64" s="1"/>
  <c r="W321" i="64"/>
  <c r="L335" i="64"/>
  <c r="L344" i="64"/>
  <c r="L365" i="64"/>
  <c r="L429" i="64"/>
  <c r="L435" i="64"/>
  <c r="L437" i="64"/>
  <c r="G450" i="64"/>
  <c r="AB450" i="64" s="1"/>
  <c r="Q463" i="64"/>
  <c r="Y465" i="64"/>
  <c r="G469" i="64"/>
  <c r="Y469" i="64"/>
  <c r="U17" i="66"/>
  <c r="G45" i="66"/>
  <c r="X45" i="66"/>
  <c r="K64" i="66"/>
  <c r="K68" i="66"/>
  <c r="O70" i="66"/>
  <c r="P71" i="66"/>
  <c r="K109" i="66"/>
  <c r="M115" i="66"/>
  <c r="K117" i="66"/>
  <c r="U123" i="66"/>
  <c r="J126" i="66"/>
  <c r="N130" i="66"/>
  <c r="M131" i="66"/>
  <c r="G148" i="66"/>
  <c r="Y148" i="66" s="1"/>
  <c r="Q148" i="66"/>
  <c r="R157" i="66"/>
  <c r="I164" i="66"/>
  <c r="V164" i="66"/>
  <c r="U191" i="66"/>
  <c r="Y193" i="66"/>
  <c r="G195" i="66"/>
  <c r="Y195" i="66" s="1"/>
  <c r="K195" i="66"/>
  <c r="V199" i="66"/>
  <c r="V245" i="66"/>
  <c r="V249" i="66"/>
  <c r="X281" i="66"/>
  <c r="Q281" i="66"/>
  <c r="K281" i="66"/>
  <c r="V337" i="66"/>
  <c r="O337" i="66"/>
  <c r="L337" i="66"/>
  <c r="G337" i="66"/>
  <c r="Y337" i="66" s="1"/>
  <c r="X359" i="66"/>
  <c r="V401" i="66"/>
  <c r="L401" i="66"/>
  <c r="I401" i="66"/>
  <c r="W401" i="66"/>
  <c r="W407" i="66"/>
  <c r="Y422" i="66"/>
  <c r="P422" i="66"/>
  <c r="K422" i="66"/>
  <c r="V478" i="66"/>
  <c r="S478" i="66"/>
  <c r="L478" i="66"/>
  <c r="Y489" i="66"/>
  <c r="T489" i="66"/>
  <c r="V550" i="66"/>
  <c r="K550" i="66"/>
  <c r="I550" i="66"/>
  <c r="U550" i="66"/>
  <c r="G550" i="66"/>
  <c r="W600" i="66"/>
  <c r="S107" i="71"/>
  <c r="X107" i="71"/>
  <c r="R107" i="71"/>
  <c r="H107" i="71"/>
  <c r="V183" i="71"/>
  <c r="P183" i="71"/>
  <c r="F183" i="71"/>
  <c r="Y183" i="71" s="1"/>
  <c r="N183" i="71"/>
  <c r="K183" i="71"/>
  <c r="M255" i="66"/>
  <c r="Y269" i="66"/>
  <c r="N271" i="66"/>
  <c r="J275" i="66"/>
  <c r="R276" i="66"/>
  <c r="U289" i="66"/>
  <c r="K293" i="66"/>
  <c r="X311" i="66"/>
  <c r="O325" i="66"/>
  <c r="T334" i="66"/>
  <c r="O353" i="66"/>
  <c r="T354" i="66"/>
  <c r="Y363" i="66"/>
  <c r="S365" i="66"/>
  <c r="U367" i="66"/>
  <c r="S371" i="66"/>
  <c r="O373" i="66"/>
  <c r="T374" i="66"/>
  <c r="O383" i="66"/>
  <c r="X395" i="66"/>
  <c r="X403" i="66"/>
  <c r="L411" i="66"/>
  <c r="Y417" i="66"/>
  <c r="S437" i="66"/>
  <c r="Q439" i="66"/>
  <c r="O441" i="66"/>
  <c r="U447" i="66"/>
  <c r="O449" i="66"/>
  <c r="L453" i="66"/>
  <c r="K470" i="66"/>
  <c r="P477" i="66"/>
  <c r="O484" i="66"/>
  <c r="S494" i="66"/>
  <c r="W562" i="66"/>
  <c r="W580" i="66"/>
  <c r="L586" i="66"/>
  <c r="T589" i="66"/>
  <c r="P592" i="66"/>
  <c r="L594" i="66"/>
  <c r="L620" i="66"/>
  <c r="V626" i="66"/>
  <c r="U626" i="66"/>
  <c r="L626" i="66"/>
  <c r="I626" i="66"/>
  <c r="X632" i="66"/>
  <c r="U632" i="66"/>
  <c r="G632" i="66"/>
  <c r="O632" i="66"/>
  <c r="L632" i="66"/>
  <c r="V685" i="66"/>
  <c r="O685" i="66"/>
  <c r="G685" i="66"/>
  <c r="Y685" i="66" s="1"/>
  <c r="L685" i="66"/>
  <c r="I685" i="66"/>
  <c r="V694" i="66"/>
  <c r="Y694" i="66"/>
  <c r="O694" i="66"/>
  <c r="G769" i="66"/>
  <c r="Y769" i="66" s="1"/>
  <c r="O769" i="66"/>
  <c r="L769" i="66"/>
  <c r="V772" i="66"/>
  <c r="P772" i="66"/>
  <c r="K772" i="66"/>
  <c r="V783" i="66"/>
  <c r="O783" i="66"/>
  <c r="G783" i="66"/>
  <c r="L783" i="66"/>
  <c r="Y783" i="66"/>
  <c r="I783" i="66"/>
  <c r="V803" i="66"/>
  <c r="G803" i="66"/>
  <c r="Y803" i="66" s="1"/>
  <c r="G853" i="66"/>
  <c r="Y853" i="66" s="1"/>
  <c r="O853" i="66"/>
  <c r="V859" i="66"/>
  <c r="G859" i="66"/>
  <c r="X877" i="66"/>
  <c r="G877" i="66"/>
  <c r="W877" i="66"/>
  <c r="P920" i="66"/>
  <c r="M920" i="66"/>
  <c r="X920" i="66" s="1"/>
  <c r="K920" i="66"/>
  <c r="V943" i="66"/>
  <c r="U943" i="66"/>
  <c r="L943" i="66"/>
  <c r="I943" i="66"/>
  <c r="P968" i="66"/>
  <c r="X985" i="66"/>
  <c r="Y985" i="66"/>
  <c r="O985" i="66"/>
  <c r="V1004" i="66"/>
  <c r="P1004" i="66"/>
  <c r="V1022" i="66"/>
  <c r="M1022" i="66"/>
  <c r="X1022" i="66" s="1"/>
  <c r="K1022" i="66"/>
  <c r="Y1160" i="66"/>
  <c r="P1160" i="66"/>
  <c r="M1182" i="66"/>
  <c r="R1182" i="66"/>
  <c r="V1221" i="66"/>
  <c r="W1221" i="66"/>
  <c r="G1221" i="66"/>
  <c r="O1221" i="66"/>
  <c r="I1221" i="66"/>
  <c r="U18" i="71"/>
  <c r="Q18" i="71"/>
  <c r="X24" i="71"/>
  <c r="Q24" i="71"/>
  <c r="I24" i="71"/>
  <c r="W38" i="71"/>
  <c r="N38" i="71"/>
  <c r="F38" i="71"/>
  <c r="K38" i="71"/>
  <c r="Y38" i="71"/>
  <c r="H38" i="71"/>
  <c r="V113" i="71"/>
  <c r="F113" i="71"/>
  <c r="Y113" i="71" s="1"/>
  <c r="P113" i="71"/>
  <c r="H113" i="71"/>
  <c r="T155" i="71"/>
  <c r="J155" i="71"/>
  <c r="T256" i="71"/>
  <c r="S256" i="71"/>
  <c r="N256" i="71"/>
  <c r="H256" i="71"/>
  <c r="V275" i="71"/>
  <c r="N275" i="71"/>
  <c r="O340" i="71"/>
  <c r="K340" i="71"/>
  <c r="Y623" i="71"/>
  <c r="S623" i="71"/>
  <c r="J623" i="71"/>
  <c r="P694" i="71"/>
  <c r="K694" i="71"/>
  <c r="S729" i="71"/>
  <c r="V756" i="71"/>
  <c r="T756" i="71"/>
  <c r="F756" i="71"/>
  <c r="Y756" i="71" s="1"/>
  <c r="N756" i="71"/>
  <c r="H756" i="71"/>
  <c r="O80" i="69"/>
  <c r="K80" i="69"/>
  <c r="O137" i="69"/>
  <c r="S205" i="69"/>
  <c r="Q207" i="69"/>
  <c r="G207" i="69"/>
  <c r="X207" i="69" s="1"/>
  <c r="K207" i="69"/>
  <c r="J207" i="69"/>
  <c r="S224" i="69"/>
  <c r="K224" i="69"/>
  <c r="S230" i="69"/>
  <c r="R230" i="69"/>
  <c r="J230" i="69"/>
  <c r="K317" i="69"/>
  <c r="G317" i="69"/>
  <c r="X317" i="69" s="1"/>
  <c r="O317" i="69"/>
  <c r="N317" i="69"/>
  <c r="N325" i="69"/>
  <c r="G325" i="69"/>
  <c r="X325" i="69" s="1"/>
  <c r="G337" i="69"/>
  <c r="X337" i="69" s="1"/>
  <c r="U337" i="69"/>
  <c r="O337" i="69"/>
  <c r="M363" i="69"/>
  <c r="G418" i="69"/>
  <c r="X418" i="69" s="1"/>
  <c r="N418" i="69"/>
  <c r="K418" i="69"/>
  <c r="J433" i="69"/>
  <c r="T433" i="69"/>
  <c r="O490" i="69"/>
  <c r="K490" i="69"/>
  <c r="U536" i="69"/>
  <c r="G536" i="69"/>
  <c r="X536" i="69" s="1"/>
  <c r="O536" i="69"/>
  <c r="K536" i="69"/>
  <c r="F37" i="58"/>
  <c r="T45" i="69"/>
  <c r="P45" i="69"/>
  <c r="T83" i="69"/>
  <c r="L83" i="69"/>
  <c r="W83" i="69" s="1"/>
  <c r="O209" i="69"/>
  <c r="U240" i="69"/>
  <c r="N240" i="69"/>
  <c r="G240" i="69"/>
  <c r="X240" i="69" s="1"/>
  <c r="K240" i="69"/>
  <c r="J240" i="69"/>
  <c r="R264" i="69"/>
  <c r="M264" i="69"/>
  <c r="I264" i="69"/>
  <c r="U267" i="69"/>
  <c r="G267" i="69"/>
  <c r="X267" i="69" s="1"/>
  <c r="N267" i="69"/>
  <c r="K267" i="69"/>
  <c r="O358" i="69"/>
  <c r="N413" i="69"/>
  <c r="J413" i="69"/>
  <c r="I413" i="69"/>
  <c r="U480" i="69"/>
  <c r="O14" i="57"/>
  <c r="Y271" i="66"/>
  <c r="U275" i="66"/>
  <c r="S293" i="66"/>
  <c r="P399" i="66"/>
  <c r="P410" i="66"/>
  <c r="W419" i="66"/>
  <c r="S423" i="66"/>
  <c r="G427" i="66"/>
  <c r="Y427" i="66" s="1"/>
  <c r="G439" i="66"/>
  <c r="G441" i="66"/>
  <c r="L447" i="66"/>
  <c r="G449" i="66"/>
  <c r="S459" i="66"/>
  <c r="P462" i="66"/>
  <c r="Y463" i="66"/>
  <c r="O520" i="66"/>
  <c r="P521" i="66"/>
  <c r="S530" i="66"/>
  <c r="W534" i="66"/>
  <c r="S538" i="66"/>
  <c r="U586" i="66"/>
  <c r="G594" i="66"/>
  <c r="W594" i="66"/>
  <c r="P603" i="66"/>
  <c r="O610" i="66"/>
  <c r="L614" i="66"/>
  <c r="V695" i="66"/>
  <c r="W695" i="66"/>
  <c r="I695" i="66"/>
  <c r="K778" i="66"/>
  <c r="V778" i="66"/>
  <c r="P840" i="66"/>
  <c r="V840" i="66"/>
  <c r="M840" i="66"/>
  <c r="X840" i="66" s="1"/>
  <c r="G857" i="66"/>
  <c r="Y857" i="66" s="1"/>
  <c r="O857" i="66"/>
  <c r="V883" i="66"/>
  <c r="G883" i="66"/>
  <c r="Q973" i="66"/>
  <c r="L973" i="66"/>
  <c r="I973" i="66"/>
  <c r="K1018" i="66"/>
  <c r="P1018" i="66"/>
  <c r="M1018" i="66"/>
  <c r="X1018" i="66" s="1"/>
  <c r="Y1088" i="66"/>
  <c r="V1088" i="66"/>
  <c r="P1088" i="66"/>
  <c r="K1088" i="66"/>
  <c r="Q1091" i="66"/>
  <c r="O1091" i="66"/>
  <c r="Y1129" i="66"/>
  <c r="W1129" i="66"/>
  <c r="K1129" i="66"/>
  <c r="S17" i="71"/>
  <c r="O17" i="71"/>
  <c r="K17" i="71"/>
  <c r="W32" i="71"/>
  <c r="T32" i="71"/>
  <c r="F32" i="71"/>
  <c r="Y32" i="71" s="1"/>
  <c r="G28" i="71"/>
  <c r="N32" i="71"/>
  <c r="H32" i="71"/>
  <c r="V44" i="71"/>
  <c r="F44" i="71"/>
  <c r="X44" i="71"/>
  <c r="N44" i="71"/>
  <c r="N157" i="71"/>
  <c r="J157" i="71"/>
  <c r="F157" i="71"/>
  <c r="Y157" i="71" s="1"/>
  <c r="V157" i="71"/>
  <c r="R157" i="71"/>
  <c r="J164" i="71"/>
  <c r="S164" i="71"/>
  <c r="P279" i="71"/>
  <c r="K279" i="71"/>
  <c r="W347" i="71"/>
  <c r="O347" i="71"/>
  <c r="Y533" i="71"/>
  <c r="S533" i="71"/>
  <c r="O533" i="71"/>
  <c r="J533" i="71"/>
  <c r="W549" i="71"/>
  <c r="S549" i="71"/>
  <c r="J549" i="71"/>
  <c r="S597" i="71"/>
  <c r="J597" i="71"/>
  <c r="T764" i="71"/>
  <c r="F764" i="71"/>
  <c r="N764" i="71"/>
  <c r="H764" i="71"/>
  <c r="G22" i="69"/>
  <c r="X22" i="69" s="1"/>
  <c r="S22" i="69"/>
  <c r="O22" i="69"/>
  <c r="S63" i="69"/>
  <c r="K63" i="69"/>
  <c r="I63" i="69"/>
  <c r="R165" i="69"/>
  <c r="M165" i="69"/>
  <c r="J165" i="69"/>
  <c r="T227" i="69"/>
  <c r="P227" i="69"/>
  <c r="S240" i="69"/>
  <c r="G288" i="69"/>
  <c r="X288" i="69" s="1"/>
  <c r="U288" i="69"/>
  <c r="T305" i="69"/>
  <c r="I305" i="69"/>
  <c r="P439" i="69"/>
  <c r="L439" i="69"/>
  <c r="W439" i="69" s="1"/>
  <c r="O456" i="69"/>
  <c r="T456" i="69"/>
  <c r="O475" i="69"/>
  <c r="G475" i="69"/>
  <c r="X475" i="69" s="1"/>
  <c r="N478" i="69"/>
  <c r="O16" i="58"/>
  <c r="F23" i="58"/>
  <c r="O34" i="58"/>
  <c r="I13" i="79"/>
  <c r="G287" i="66"/>
  <c r="Y287" i="66" s="1"/>
  <c r="R287" i="66"/>
  <c r="I293" i="66"/>
  <c r="U293" i="66"/>
  <c r="S301" i="66"/>
  <c r="K315" i="66"/>
  <c r="P354" i="66"/>
  <c r="L365" i="66"/>
  <c r="S367" i="66"/>
  <c r="L371" i="66"/>
  <c r="P374" i="66"/>
  <c r="I385" i="66"/>
  <c r="W399" i="66"/>
  <c r="Y405" i="66"/>
  <c r="L467" i="66"/>
  <c r="K477" i="66"/>
  <c r="T481" i="66"/>
  <c r="L494" i="66"/>
  <c r="T501" i="66"/>
  <c r="G520" i="66"/>
  <c r="U520" i="66"/>
  <c r="T525" i="66"/>
  <c r="I534" i="66"/>
  <c r="S562" i="66"/>
  <c r="G610" i="66"/>
  <c r="U610" i="66"/>
  <c r="I671" i="66"/>
  <c r="V782" i="66"/>
  <c r="K782" i="66"/>
  <c r="M816" i="66"/>
  <c r="X816" i="66" s="1"/>
  <c r="P816" i="66"/>
  <c r="P846" i="66"/>
  <c r="V846" i="66"/>
  <c r="X849" i="66"/>
  <c r="G849" i="66"/>
  <c r="V863" i="66"/>
  <c r="O863" i="66"/>
  <c r="L863" i="66"/>
  <c r="V867" i="66"/>
  <c r="G867" i="66"/>
  <c r="Y867" i="66" s="1"/>
  <c r="O867" i="66"/>
  <c r="L867" i="66"/>
  <c r="V919" i="66"/>
  <c r="U919" i="66"/>
  <c r="L919" i="66"/>
  <c r="I919" i="66"/>
  <c r="V936" i="66"/>
  <c r="K936" i="66"/>
  <c r="Q977" i="66"/>
  <c r="L977" i="66"/>
  <c r="I977" i="66"/>
  <c r="X1003" i="66"/>
  <c r="Y1003" i="66"/>
  <c r="G1003" i="66"/>
  <c r="O1003" i="66"/>
  <c r="L1003" i="66"/>
  <c r="P1040" i="66"/>
  <c r="X1040" i="66"/>
  <c r="M1064" i="66"/>
  <c r="V1064" i="66"/>
  <c r="X1150" i="66"/>
  <c r="R1150" i="66"/>
  <c r="M1150" i="66"/>
  <c r="O1163" i="66"/>
  <c r="W1163" i="66"/>
  <c r="L1163" i="66"/>
  <c r="I1163" i="66"/>
  <c r="Q14" i="71"/>
  <c r="U14" i="71"/>
  <c r="T37" i="71"/>
  <c r="X37" i="71"/>
  <c r="K37" i="71"/>
  <c r="S223" i="71"/>
  <c r="W223" i="71"/>
  <c r="J223" i="71"/>
  <c r="T248" i="71"/>
  <c r="S248" i="71"/>
  <c r="N248" i="71"/>
  <c r="Y303" i="71"/>
  <c r="T303" i="71"/>
  <c r="H303" i="71"/>
  <c r="V320" i="71"/>
  <c r="F320" i="71"/>
  <c r="S320" i="71"/>
  <c r="K320" i="71"/>
  <c r="Y363" i="71"/>
  <c r="O363" i="71"/>
  <c r="K451" i="71"/>
  <c r="F451" i="71"/>
  <c r="W451" i="71"/>
  <c r="J451" i="71"/>
  <c r="T451" i="71"/>
  <c r="H451" i="71"/>
  <c r="P464" i="71"/>
  <c r="T464" i="71"/>
  <c r="K464" i="71"/>
  <c r="S619" i="71"/>
  <c r="O619" i="71"/>
  <c r="J619" i="71"/>
  <c r="P753" i="71"/>
  <c r="T753" i="71"/>
  <c r="K753" i="71"/>
  <c r="N760" i="71"/>
  <c r="X49" i="49"/>
  <c r="U53" i="49"/>
  <c r="T53" i="49"/>
  <c r="U28" i="69"/>
  <c r="R28" i="69"/>
  <c r="G28" i="69"/>
  <c r="X28" i="69" s="1"/>
  <c r="N28" i="69"/>
  <c r="J28" i="69"/>
  <c r="O76" i="69"/>
  <c r="U96" i="69"/>
  <c r="N96" i="69"/>
  <c r="J96" i="69"/>
  <c r="Q135" i="69"/>
  <c r="R135" i="69"/>
  <c r="G135" i="69"/>
  <c r="X135" i="69" s="1"/>
  <c r="K135" i="69"/>
  <c r="J135" i="69"/>
  <c r="R169" i="69"/>
  <c r="G169" i="69"/>
  <c r="X169" i="69" s="1"/>
  <c r="S171" i="69"/>
  <c r="O171" i="69"/>
  <c r="S191" i="69"/>
  <c r="K191" i="69"/>
  <c r="J191" i="69"/>
  <c r="G221" i="69"/>
  <c r="X221" i="69" s="1"/>
  <c r="S247" i="69"/>
  <c r="G247" i="69"/>
  <c r="X247" i="69" s="1"/>
  <c r="R249" i="69"/>
  <c r="S249" i="69"/>
  <c r="M249" i="69"/>
  <c r="J249" i="69"/>
  <c r="I379" i="69"/>
  <c r="O14" i="58"/>
  <c r="O30" i="58"/>
  <c r="W30" i="58"/>
  <c r="W618" i="66"/>
  <c r="Y640" i="66"/>
  <c r="Y644" i="66"/>
  <c r="Y648" i="66"/>
  <c r="Y652" i="66"/>
  <c r="Y660" i="66"/>
  <c r="Y664" i="66"/>
  <c r="Y668" i="66"/>
  <c r="L676" i="66"/>
  <c r="Y680" i="66"/>
  <c r="Y690" i="66"/>
  <c r="W691" i="66"/>
  <c r="L697" i="66"/>
  <c r="Y706" i="66"/>
  <c r="L720" i="66"/>
  <c r="O728" i="66"/>
  <c r="O738" i="66"/>
  <c r="L751" i="66"/>
  <c r="P764" i="66"/>
  <c r="O779" i="66"/>
  <c r="O823" i="66"/>
  <c r="U841" i="66"/>
  <c r="O847" i="66"/>
  <c r="L851" i="66"/>
  <c r="X860" i="66"/>
  <c r="W861" i="66"/>
  <c r="G927" i="66"/>
  <c r="Y927" i="66" s="1"/>
  <c r="P932" i="66"/>
  <c r="L937" i="66"/>
  <c r="L945" i="66"/>
  <c r="U947" i="66"/>
  <c r="O961" i="66"/>
  <c r="P962" i="66"/>
  <c r="Y963" i="66"/>
  <c r="L1005" i="66"/>
  <c r="P1009" i="66"/>
  <c r="O1041" i="66"/>
  <c r="L1065" i="66"/>
  <c r="G1067" i="66"/>
  <c r="Y1067" i="66" s="1"/>
  <c r="O1067" i="66"/>
  <c r="G1103" i="66"/>
  <c r="Q1103" i="66"/>
  <c r="O1119" i="66"/>
  <c r="W1121" i="66"/>
  <c r="O1123" i="66"/>
  <c r="Q1133" i="66"/>
  <c r="G1137" i="66"/>
  <c r="Y1137" i="66"/>
  <c r="O1139" i="66"/>
  <c r="L1169" i="66"/>
  <c r="G1173" i="66"/>
  <c r="W1179" i="66"/>
  <c r="W1195" i="66"/>
  <c r="P35" i="71"/>
  <c r="Y42" i="71"/>
  <c r="T70" i="71"/>
  <c r="F73" i="71"/>
  <c r="K87" i="71"/>
  <c r="Q88" i="71"/>
  <c r="J95" i="71"/>
  <c r="W95" i="71"/>
  <c r="P133" i="71"/>
  <c r="X139" i="71"/>
  <c r="F143" i="71"/>
  <c r="P143" i="71"/>
  <c r="R159" i="71"/>
  <c r="X167" i="71"/>
  <c r="N179" i="71"/>
  <c r="F181" i="71"/>
  <c r="Y181" i="71" s="1"/>
  <c r="T198" i="71"/>
  <c r="M200" i="71"/>
  <c r="Q204" i="71"/>
  <c r="X206" i="71"/>
  <c r="X210" i="71"/>
  <c r="F251" i="71"/>
  <c r="Y251" i="71" s="1"/>
  <c r="V253" i="71"/>
  <c r="P269" i="71"/>
  <c r="T271" i="71"/>
  <c r="X280" i="71"/>
  <c r="N290" i="71"/>
  <c r="F296" i="71"/>
  <c r="S296" i="71"/>
  <c r="F302" i="71"/>
  <c r="R304" i="71"/>
  <c r="T313" i="71"/>
  <c r="P321" i="71"/>
  <c r="R322" i="71"/>
  <c r="R387" i="71"/>
  <c r="T389" i="71"/>
  <c r="O455" i="71"/>
  <c r="T460" i="71"/>
  <c r="N462" i="71"/>
  <c r="P465" i="71"/>
  <c r="S485" i="71"/>
  <c r="S525" i="71"/>
  <c r="S573" i="71"/>
  <c r="S601" i="71"/>
  <c r="O645" i="71"/>
  <c r="F752" i="71"/>
  <c r="Y752" i="71" s="1"/>
  <c r="T757" i="71"/>
  <c r="F759" i="71"/>
  <c r="Y759" i="71" s="1"/>
  <c r="F762" i="71"/>
  <c r="R762" i="71"/>
  <c r="X32" i="49"/>
  <c r="V388" i="69" s="1"/>
  <c r="AA49" i="49"/>
  <c r="S16" i="69"/>
  <c r="O33" i="69"/>
  <c r="G44" i="69"/>
  <c r="X44" i="69" s="1"/>
  <c r="N47" i="69"/>
  <c r="S58" i="69"/>
  <c r="S66" i="69"/>
  <c r="J74" i="69"/>
  <c r="G77" i="69"/>
  <c r="X77" i="69" s="1"/>
  <c r="G116" i="69"/>
  <c r="X116" i="69" s="1"/>
  <c r="K116" i="69"/>
  <c r="S131" i="69"/>
  <c r="K172" i="69"/>
  <c r="K184" i="69"/>
  <c r="G211" i="69"/>
  <c r="X211" i="69" s="1"/>
  <c r="R211" i="69"/>
  <c r="G222" i="69"/>
  <c r="X222" i="69" s="1"/>
  <c r="G226" i="69"/>
  <c r="X226" i="69" s="1"/>
  <c r="O243" i="69"/>
  <c r="U279" i="69"/>
  <c r="O280" i="69"/>
  <c r="T282" i="69"/>
  <c r="O298" i="69"/>
  <c r="U321" i="69"/>
  <c r="G326" i="69"/>
  <c r="X326" i="69" s="1"/>
  <c r="G365" i="69"/>
  <c r="X365" i="69" s="1"/>
  <c r="W374" i="69"/>
  <c r="U376" i="69"/>
  <c r="G377" i="69"/>
  <c r="X377" i="69" s="1"/>
  <c r="T436" i="69"/>
  <c r="O472" i="69"/>
  <c r="AL145" i="88"/>
  <c r="AL149" i="88"/>
  <c r="AL153" i="88"/>
  <c r="AL169" i="88"/>
  <c r="AL197" i="88"/>
  <c r="AL217" i="88"/>
  <c r="AL221" i="88"/>
  <c r="AL225" i="88"/>
  <c r="AL229" i="88"/>
  <c r="AL233" i="88"/>
  <c r="AL249" i="88"/>
  <c r="AL277" i="88"/>
  <c r="AL281" i="88"/>
  <c r="AL297" i="88"/>
  <c r="AL301" i="88"/>
  <c r="AL309" i="88"/>
  <c r="AL321" i="88"/>
  <c r="AL329" i="88"/>
  <c r="AF12" i="47"/>
  <c r="AF20" i="47"/>
  <c r="F10" i="58"/>
  <c r="F12" i="58"/>
  <c r="W13" i="58"/>
  <c r="F18" i="58"/>
  <c r="F20" i="58"/>
  <c r="F21" i="58"/>
  <c r="F22" i="58"/>
  <c r="F29" i="58"/>
  <c r="X105" i="58"/>
  <c r="L13" i="57"/>
  <c r="Q30" i="57"/>
  <c r="Q32" i="57"/>
  <c r="I10" i="79"/>
  <c r="Z14" i="79"/>
  <c r="I618" i="66"/>
  <c r="O639" i="66"/>
  <c r="I640" i="66"/>
  <c r="Y643" i="66"/>
  <c r="I644" i="66"/>
  <c r="O647" i="66"/>
  <c r="I648" i="66"/>
  <c r="O651" i="66"/>
  <c r="I652" i="66"/>
  <c r="O655" i="66"/>
  <c r="I656" i="66"/>
  <c r="O659" i="66"/>
  <c r="I660" i="66"/>
  <c r="G676" i="66"/>
  <c r="Y676" i="66" s="1"/>
  <c r="O676" i="66"/>
  <c r="I680" i="66"/>
  <c r="L689" i="66"/>
  <c r="G690" i="66"/>
  <c r="Y693" i="66"/>
  <c r="G697" i="66"/>
  <c r="O697" i="66"/>
  <c r="O698" i="66"/>
  <c r="I699" i="66"/>
  <c r="L705" i="66"/>
  <c r="G706" i="66"/>
  <c r="G716" i="66"/>
  <c r="Y716" i="66" s="1"/>
  <c r="G720" i="66"/>
  <c r="Y720" i="66" s="1"/>
  <c r="O720" i="66"/>
  <c r="G728" i="66"/>
  <c r="W728" i="66"/>
  <c r="G738" i="66"/>
  <c r="Y738" i="66" s="1"/>
  <c r="U763" i="66"/>
  <c r="G779" i="66"/>
  <c r="L785" i="66"/>
  <c r="G801" i="66"/>
  <c r="P802" i="66"/>
  <c r="I807" i="66"/>
  <c r="K808" i="66"/>
  <c r="I815" i="66"/>
  <c r="J207" i="66" s="1"/>
  <c r="O835" i="66"/>
  <c r="O837" i="66"/>
  <c r="O839" i="66"/>
  <c r="G847" i="66"/>
  <c r="G851" i="66"/>
  <c r="Y851" i="66" s="1"/>
  <c r="G855" i="66"/>
  <c r="Y855" i="66" s="1"/>
  <c r="X856" i="66"/>
  <c r="P866" i="66"/>
  <c r="G925" i="66"/>
  <c r="Y925" i="66" s="1"/>
  <c r="G935" i="66"/>
  <c r="Y935" i="66" s="1"/>
  <c r="U937" i="66"/>
  <c r="I941" i="66"/>
  <c r="U945" i="66"/>
  <c r="G959" i="66"/>
  <c r="G961" i="66"/>
  <c r="W961" i="66"/>
  <c r="G963" i="66"/>
  <c r="G969" i="66"/>
  <c r="P975" i="66"/>
  <c r="M984" i="66"/>
  <c r="K1000" i="66"/>
  <c r="G1005" i="66"/>
  <c r="Y1005" i="66"/>
  <c r="G1009" i="66"/>
  <c r="Y1009" i="66"/>
  <c r="G1013" i="66"/>
  <c r="V1014" i="66"/>
  <c r="M1016" i="66"/>
  <c r="X1016" i="66" s="1"/>
  <c r="I1029" i="66"/>
  <c r="G1041" i="66"/>
  <c r="W1041" i="66"/>
  <c r="G1065" i="66"/>
  <c r="O1065" i="66"/>
  <c r="I1077" i="66"/>
  <c r="Q1117" i="66"/>
  <c r="G1119" i="66"/>
  <c r="I1121" i="66"/>
  <c r="Y1123" i="66"/>
  <c r="O1125" i="66"/>
  <c r="K1128" i="66"/>
  <c r="Y1139" i="66"/>
  <c r="O1141" i="66"/>
  <c r="O1203" i="66"/>
  <c r="G1209" i="66"/>
  <c r="R1214" i="66"/>
  <c r="L1217" i="66"/>
  <c r="O23" i="71"/>
  <c r="P31" i="71"/>
  <c r="K33" i="71"/>
  <c r="F35" i="71"/>
  <c r="Y35" i="71" s="1"/>
  <c r="T68" i="71"/>
  <c r="J69" i="71"/>
  <c r="W70" i="71"/>
  <c r="K77" i="71"/>
  <c r="F87" i="71"/>
  <c r="Y87" i="71" s="1"/>
  <c r="P87" i="71"/>
  <c r="F95" i="71"/>
  <c r="K95" i="71"/>
  <c r="H109" i="71"/>
  <c r="S118" i="71"/>
  <c r="F133" i="71"/>
  <c r="Y133" i="71" s="1"/>
  <c r="T143" i="71"/>
  <c r="F167" i="71"/>
  <c r="F179" i="71"/>
  <c r="Y179" i="71" s="1"/>
  <c r="T179" i="71"/>
  <c r="P200" i="71"/>
  <c r="V204" i="71"/>
  <c r="H244" i="71"/>
  <c r="F269" i="71"/>
  <c r="H272" i="71"/>
  <c r="H274" i="71"/>
  <c r="H276" i="71"/>
  <c r="H280" i="71"/>
  <c r="F290" i="71"/>
  <c r="S290" i="71"/>
  <c r="X304" i="71"/>
  <c r="J314" i="71"/>
  <c r="X321" i="71"/>
  <c r="F322" i="71"/>
  <c r="X322" i="71"/>
  <c r="F387" i="71"/>
  <c r="Y387" i="71" s="1"/>
  <c r="H389" i="71"/>
  <c r="W389" i="71"/>
  <c r="P441" i="71"/>
  <c r="F455" i="71"/>
  <c r="Y455" i="71" s="1"/>
  <c r="T455" i="71"/>
  <c r="F462" i="71"/>
  <c r="Y462" i="71" s="1"/>
  <c r="T462" i="71"/>
  <c r="T465" i="71"/>
  <c r="O477" i="71"/>
  <c r="J557" i="71"/>
  <c r="J682" i="71"/>
  <c r="N684" i="71"/>
  <c r="K692" i="71"/>
  <c r="K705" i="71"/>
  <c r="T707" i="71"/>
  <c r="H751" i="71"/>
  <c r="X762" i="71"/>
  <c r="J23" i="49"/>
  <c r="T32" i="49"/>
  <c r="AA34" i="49"/>
  <c r="X50" i="49"/>
  <c r="O14" i="69"/>
  <c r="K108" i="69"/>
  <c r="O116" i="69"/>
  <c r="J131" i="69"/>
  <c r="G172" i="69"/>
  <c r="X172" i="69" s="1"/>
  <c r="S172" i="69"/>
  <c r="K183" i="69"/>
  <c r="G184" i="69"/>
  <c r="X184" i="69" s="1"/>
  <c r="Q184" i="69"/>
  <c r="N206" i="69"/>
  <c r="U211" i="69"/>
  <c r="O241" i="69"/>
  <c r="G243" i="69"/>
  <c r="X243" i="69" s="1"/>
  <c r="S243" i="69"/>
  <c r="M245" i="69"/>
  <c r="I260" i="69"/>
  <c r="G263" i="69"/>
  <c r="X263" i="69" s="1"/>
  <c r="X279" i="69"/>
  <c r="U282" i="69"/>
  <c r="K290" i="69"/>
  <c r="U298" i="69"/>
  <c r="G318" i="69"/>
  <c r="X318" i="69" s="1"/>
  <c r="J321" i="69"/>
  <c r="G366" i="69"/>
  <c r="X366" i="69" s="1"/>
  <c r="I398" i="69"/>
  <c r="T452" i="69"/>
  <c r="G471" i="69"/>
  <c r="X471" i="69" s="1"/>
  <c r="U535" i="69"/>
  <c r="M546" i="69"/>
  <c r="H12" i="47"/>
  <c r="N12" i="47"/>
  <c r="S12" i="47"/>
  <c r="Q13" i="58"/>
  <c r="W27" i="58"/>
  <c r="F31" i="58"/>
  <c r="O9" i="57"/>
  <c r="O16" i="57"/>
  <c r="Y697" i="66"/>
  <c r="X836" i="66"/>
  <c r="W1065" i="66"/>
  <c r="T87" i="71"/>
  <c r="P95" i="71"/>
  <c r="X290" i="71"/>
  <c r="J525" i="71"/>
  <c r="R682" i="71"/>
  <c r="O685" i="71"/>
  <c r="J18" i="49"/>
  <c r="T49" i="49"/>
  <c r="AA51" i="49"/>
  <c r="AA53" i="49"/>
  <c r="K44" i="69"/>
  <c r="Q52" i="69"/>
  <c r="S54" i="69"/>
  <c r="K58" i="69"/>
  <c r="K66" i="69"/>
  <c r="Q74" i="69"/>
  <c r="N77" i="69"/>
  <c r="K81" i="69"/>
  <c r="I93" i="69"/>
  <c r="O99" i="69"/>
  <c r="N108" i="69"/>
  <c r="K111" i="69"/>
  <c r="I116" i="69"/>
  <c r="Q116" i="69"/>
  <c r="K131" i="69"/>
  <c r="S184" i="69"/>
  <c r="J211" i="69"/>
  <c r="K222" i="69"/>
  <c r="K225" i="69"/>
  <c r="K226" i="69"/>
  <c r="J279" i="69"/>
  <c r="I282" i="69"/>
  <c r="K321" i="69"/>
  <c r="O336" i="69"/>
  <c r="O341" i="69"/>
  <c r="J395" i="69"/>
  <c r="N398" i="69"/>
  <c r="J414" i="69"/>
  <c r="L420" i="69"/>
  <c r="W420" i="69" s="1"/>
  <c r="K551" i="69"/>
  <c r="K556" i="69"/>
  <c r="AL135" i="88"/>
  <c r="AL139" i="88"/>
  <c r="AL143" i="88"/>
  <c r="AL147" i="88"/>
  <c r="AL151" i="88"/>
  <c r="AL155" i="88"/>
  <c r="AL159" i="88"/>
  <c r="AL163" i="88"/>
  <c r="AL167" i="88"/>
  <c r="AL171" i="88"/>
  <c r="AL175" i="88"/>
  <c r="AL179" i="88"/>
  <c r="AL183" i="88"/>
  <c r="AL187" i="88"/>
  <c r="AL191" i="88"/>
  <c r="AL219" i="88"/>
  <c r="AL223" i="88"/>
  <c r="AL319" i="88"/>
  <c r="AL323" i="88"/>
  <c r="AL327" i="88"/>
  <c r="AL331" i="88"/>
  <c r="AL335" i="88"/>
  <c r="AL339" i="88"/>
  <c r="AL343" i="88"/>
  <c r="AL347" i="88"/>
  <c r="AL351" i="88"/>
  <c r="AL355" i="88"/>
  <c r="I10" i="58"/>
  <c r="J10" i="58" s="1"/>
  <c r="F16" i="58"/>
  <c r="F34" i="58"/>
  <c r="W36" i="58"/>
  <c r="X57" i="58"/>
  <c r="O59" i="58"/>
  <c r="G9" i="56"/>
  <c r="H13" i="57"/>
  <c r="L15" i="57"/>
  <c r="AG12" i="79"/>
  <c r="AI13" i="79"/>
  <c r="AI14" i="79"/>
  <c r="V25" i="79"/>
  <c r="Z25" i="79"/>
  <c r="AB73" i="35"/>
  <c r="P36" i="48"/>
  <c r="Z36" i="48"/>
  <c r="AD17" i="2"/>
  <c r="E20" i="2"/>
  <c r="G12" i="35"/>
  <c r="P12" i="35" s="1"/>
  <c r="G16" i="35"/>
  <c r="G20" i="35"/>
  <c r="P20" i="35" s="1"/>
  <c r="W34" i="35"/>
  <c r="G55" i="35"/>
  <c r="W55" i="35"/>
  <c r="U66" i="35"/>
  <c r="W68" i="35"/>
  <c r="Z70" i="35"/>
  <c r="U21" i="1"/>
  <c r="Y25" i="1"/>
  <c r="I45" i="1"/>
  <c r="Q47" i="1"/>
  <c r="Q55" i="1"/>
  <c r="E57" i="1"/>
  <c r="I59" i="1"/>
  <c r="I61" i="1"/>
  <c r="F9" i="6"/>
  <c r="N9" i="6"/>
  <c r="X10" i="6"/>
  <c r="AH25" i="6"/>
  <c r="Y32" i="16"/>
  <c r="Y36" i="16"/>
  <c r="Y9" i="16"/>
  <c r="Z47" i="16"/>
  <c r="Z53" i="16"/>
  <c r="Z55" i="16"/>
  <c r="J11" i="44"/>
  <c r="AF16" i="44"/>
  <c r="R16" i="44"/>
  <c r="X16" i="44"/>
  <c r="AF17" i="44"/>
  <c r="AD21" i="44"/>
  <c r="AF22" i="44"/>
  <c r="AF26" i="44"/>
  <c r="H10" i="45"/>
  <c r="H14" i="45"/>
  <c r="AP19" i="89"/>
  <c r="AQ26" i="89"/>
  <c r="AQ27" i="89"/>
  <c r="AQ30" i="89"/>
  <c r="AQ33" i="89"/>
  <c r="AQ69" i="89"/>
  <c r="AQ76" i="89"/>
  <c r="AP77" i="89"/>
  <c r="AQ81" i="89"/>
  <c r="AP132" i="89"/>
  <c r="AE21" i="46"/>
  <c r="AC32" i="46"/>
  <c r="AE49" i="46"/>
  <c r="AC54" i="46"/>
  <c r="AC56" i="46"/>
  <c r="AE61" i="46"/>
  <c r="K11" i="48"/>
  <c r="AB16" i="48"/>
  <c r="Z18" i="48"/>
  <c r="W305" i="66" s="1"/>
  <c r="AA34" i="48"/>
  <c r="AB35" i="48"/>
  <c r="L35" i="48"/>
  <c r="K47" i="48"/>
  <c r="L47" i="48"/>
  <c r="AD9" i="2"/>
  <c r="C26" i="2"/>
  <c r="AE20" i="35"/>
  <c r="S34" i="35"/>
  <c r="S66" i="35"/>
  <c r="U70" i="35"/>
  <c r="S17" i="1"/>
  <c r="W19" i="1"/>
  <c r="S57" i="1"/>
  <c r="L37" i="48"/>
  <c r="K37" i="48"/>
  <c r="C9" i="2"/>
  <c r="E14" i="2"/>
  <c r="R15" i="2"/>
  <c r="H19" i="2"/>
  <c r="H23" i="2"/>
  <c r="G34" i="35"/>
  <c r="Q34" i="35" s="1"/>
  <c r="M37" i="35"/>
  <c r="K39" i="35"/>
  <c r="K52" i="35"/>
  <c r="U53" i="35"/>
  <c r="F57" i="35"/>
  <c r="Z59" i="35"/>
  <c r="AE60" i="35"/>
  <c r="K68" i="35"/>
  <c r="AE68" i="35"/>
  <c r="G73" i="35"/>
  <c r="AE73" i="35"/>
  <c r="G15" i="1"/>
  <c r="Z15" i="1"/>
  <c r="E17" i="1"/>
  <c r="Y17" i="1"/>
  <c r="E19" i="1"/>
  <c r="E25" i="1"/>
  <c r="E9" i="2"/>
  <c r="N12" i="2"/>
  <c r="E13" i="2"/>
  <c r="N13" i="2"/>
  <c r="AD13" i="2"/>
  <c r="AG15" i="2"/>
  <c r="E18" i="2"/>
  <c r="AG21" i="2"/>
  <c r="T21" i="2"/>
  <c r="N31" i="2"/>
  <c r="AB10" i="35"/>
  <c r="K12" i="35"/>
  <c r="AE14" i="35"/>
  <c r="K16" i="35"/>
  <c r="AE18" i="35"/>
  <c r="K20" i="35"/>
  <c r="U28" i="35"/>
  <c r="K29" i="35"/>
  <c r="S37" i="35"/>
  <c r="AB39" i="35"/>
  <c r="S40" i="35"/>
  <c r="S42" i="35"/>
  <c r="AE43" i="35"/>
  <c r="S48" i="35"/>
  <c r="Z51" i="35"/>
  <c r="F53" i="35"/>
  <c r="Z53" i="35"/>
  <c r="K55" i="35"/>
  <c r="Z55" i="35"/>
  <c r="K56" i="35"/>
  <c r="F59" i="35"/>
  <c r="G60" i="35"/>
  <c r="G65" i="35"/>
  <c r="W66" i="35"/>
  <c r="M68" i="35"/>
  <c r="AD70" i="35"/>
  <c r="M72" i="35"/>
  <c r="AB72" i="35"/>
  <c r="K73" i="35"/>
  <c r="I13" i="1"/>
  <c r="I15" i="1"/>
  <c r="AA15" i="1"/>
  <c r="G17" i="1"/>
  <c r="AA17" i="1"/>
  <c r="I19" i="1"/>
  <c r="O23" i="1"/>
  <c r="G25" i="1"/>
  <c r="Y27" i="1"/>
  <c r="I29" i="1"/>
  <c r="Q31" i="1"/>
  <c r="Q33" i="1"/>
  <c r="Q39" i="1"/>
  <c r="Q41" i="1"/>
  <c r="O45" i="1"/>
  <c r="U47" i="1"/>
  <c r="S49" i="1"/>
  <c r="W51" i="1"/>
  <c r="U55" i="1"/>
  <c r="G57" i="1"/>
  <c r="U61" i="1"/>
  <c r="J9" i="16"/>
  <c r="AE26" i="44"/>
  <c r="AP34" i="89"/>
  <c r="AP38" i="89"/>
  <c r="AP40" i="89"/>
  <c r="AP42" i="89"/>
  <c r="AP46" i="89"/>
  <c r="AP48" i="89"/>
  <c r="AP54" i="89"/>
  <c r="AP56" i="89"/>
  <c r="AP97" i="89"/>
  <c r="AP103" i="89"/>
  <c r="AP105" i="89"/>
  <c r="AP111" i="89"/>
  <c r="AP113" i="89"/>
  <c r="AD46" i="46"/>
  <c r="AE52" i="46"/>
  <c r="AD53" i="46"/>
  <c r="AD54" i="46"/>
  <c r="L29" i="48"/>
  <c r="AB33" i="48"/>
  <c r="I34" i="48"/>
  <c r="AB42" i="48"/>
  <c r="C28" i="2"/>
  <c r="AE12" i="35"/>
  <c r="AE16" i="35"/>
  <c r="AD66" i="35"/>
  <c r="S25" i="1"/>
  <c r="AD11" i="2"/>
  <c r="E12" i="2"/>
  <c r="R14" i="2"/>
  <c r="R25" i="2"/>
  <c r="AB12" i="35"/>
  <c r="AB16" i="35"/>
  <c r="AB20" i="35"/>
  <c r="W28" i="35"/>
  <c r="M34" i="35"/>
  <c r="AB34" i="35"/>
  <c r="X37" i="35"/>
  <c r="M55" i="35"/>
  <c r="AB55" i="35"/>
  <c r="Z66" i="35"/>
  <c r="S70" i="35"/>
  <c r="S15" i="1"/>
  <c r="S19" i="1"/>
  <c r="Q23" i="1"/>
  <c r="Q25" i="1"/>
  <c r="O29" i="1"/>
  <c r="S33" i="1"/>
  <c r="S41" i="1"/>
  <c r="G47" i="1"/>
  <c r="G55" i="1"/>
  <c r="Q57" i="1"/>
  <c r="T10" i="6"/>
  <c r="AA10" i="6"/>
  <c r="H12" i="6"/>
  <c r="AH16" i="6"/>
  <c r="AH21" i="6"/>
  <c r="Y34" i="16"/>
  <c r="Z48" i="16"/>
  <c r="Z50" i="16"/>
  <c r="Z56" i="16"/>
  <c r="Z62" i="16"/>
  <c r="N13" i="44"/>
  <c r="N14" i="44"/>
  <c r="AD24" i="44"/>
  <c r="AE10" i="45"/>
  <c r="AF12" i="45"/>
  <c r="R13" i="45"/>
  <c r="AE14" i="45"/>
  <c r="AF17" i="45"/>
  <c r="AF21" i="45"/>
  <c r="AQ20" i="89"/>
  <c r="AO21" i="89"/>
  <c r="AQ86" i="89"/>
  <c r="AQ87" i="89"/>
  <c r="AQ88" i="89"/>
  <c r="AQ90" i="89"/>
  <c r="AQ91" i="89"/>
  <c r="AQ92" i="89"/>
  <c r="AQ93" i="89"/>
  <c r="AQ100" i="89"/>
  <c r="AQ117" i="89"/>
  <c r="AQ118" i="89"/>
  <c r="AQ121" i="89"/>
  <c r="AQ122" i="89"/>
  <c r="AQ136" i="89"/>
  <c r="AE30" i="46"/>
  <c r="AE45" i="46"/>
  <c r="AD48" i="46"/>
  <c r="AC50" i="46"/>
  <c r="AC59" i="46"/>
  <c r="AC63" i="46"/>
  <c r="AC64" i="46"/>
  <c r="AB21" i="48"/>
  <c r="AB29" i="48"/>
  <c r="I35" i="48"/>
  <c r="L42" i="48"/>
  <c r="K42" i="48"/>
  <c r="AA52" i="48"/>
  <c r="AB37" i="48"/>
  <c r="N37" i="48"/>
  <c r="AB39" i="48"/>
  <c r="I40" i="48"/>
  <c r="R22" i="48"/>
  <c r="AA56" i="48"/>
  <c r="S60" i="64"/>
  <c r="S62" i="64"/>
  <c r="S66" i="64"/>
  <c r="O75" i="64"/>
  <c r="X75" i="64"/>
  <c r="W77" i="64"/>
  <c r="K78" i="64"/>
  <c r="S78" i="64"/>
  <c r="W81" i="64"/>
  <c r="K82" i="64"/>
  <c r="S82" i="64"/>
  <c r="Q89" i="64"/>
  <c r="Y89" i="64" s="1"/>
  <c r="W89" i="64"/>
  <c r="W93" i="64"/>
  <c r="G94" i="64"/>
  <c r="AB94" i="64" s="1"/>
  <c r="K94" i="64"/>
  <c r="S94" i="64"/>
  <c r="W97" i="64"/>
  <c r="G98" i="64"/>
  <c r="AB98" i="64" s="1"/>
  <c r="K98" i="64"/>
  <c r="S98" i="64"/>
  <c r="G104" i="64"/>
  <c r="AB104" i="64" s="1"/>
  <c r="S104" i="64"/>
  <c r="Q105" i="64"/>
  <c r="Q106" i="64"/>
  <c r="G107" i="64"/>
  <c r="AB107" i="64" s="1"/>
  <c r="O107" i="64"/>
  <c r="Q110" i="64"/>
  <c r="G111" i="64"/>
  <c r="AB111" i="64" s="1"/>
  <c r="O111" i="64"/>
  <c r="Q114" i="64"/>
  <c r="G119" i="64"/>
  <c r="AB119" i="64" s="1"/>
  <c r="S151" i="64"/>
  <c r="S155" i="64"/>
  <c r="S159" i="64"/>
  <c r="Q164" i="64"/>
  <c r="Y164" i="64" s="1"/>
  <c r="W164" i="64"/>
  <c r="W166" i="64"/>
  <c r="G167" i="64"/>
  <c r="AB167" i="64" s="1"/>
  <c r="K167" i="64"/>
  <c r="S167" i="64"/>
  <c r="W170" i="64"/>
  <c r="G171" i="64"/>
  <c r="AB171" i="64" s="1"/>
  <c r="K171" i="64"/>
  <c r="S171" i="64"/>
  <c r="W174" i="64"/>
  <c r="Q183" i="64"/>
  <c r="G184" i="64"/>
  <c r="AB184" i="64" s="1"/>
  <c r="O184" i="64"/>
  <c r="Q187" i="64"/>
  <c r="G188" i="64"/>
  <c r="AB188" i="64" s="1"/>
  <c r="O188" i="64"/>
  <c r="N194" i="64"/>
  <c r="Z194" i="64"/>
  <c r="X196" i="64"/>
  <c r="G199" i="64"/>
  <c r="Q199" i="64"/>
  <c r="Y203" i="64"/>
  <c r="X204" i="64"/>
  <c r="G209" i="64"/>
  <c r="O209" i="64"/>
  <c r="Y209" i="64"/>
  <c r="G213" i="64"/>
  <c r="G217" i="64"/>
  <c r="Y230" i="64"/>
  <c r="X231" i="64"/>
  <c r="Y234" i="64"/>
  <c r="X235" i="64"/>
  <c r="P245" i="64"/>
  <c r="P270" i="64"/>
  <c r="P276" i="64"/>
  <c r="G277" i="64"/>
  <c r="AB277" i="64" s="1"/>
  <c r="Q277" i="64"/>
  <c r="W281" i="64"/>
  <c r="S284" i="64"/>
  <c r="G296" i="64"/>
  <c r="AB296" i="64" s="1"/>
  <c r="Q296" i="64"/>
  <c r="G299" i="64"/>
  <c r="AB299" i="64" s="1"/>
  <c r="O299" i="64"/>
  <c r="G312" i="64"/>
  <c r="AB312" i="64" s="1"/>
  <c r="W312" i="64"/>
  <c r="G317" i="64"/>
  <c r="AB317" i="64" s="1"/>
  <c r="L317" i="64"/>
  <c r="W317" i="64"/>
  <c r="G318" i="64"/>
  <c r="AB318" i="64" s="1"/>
  <c r="W318" i="64"/>
  <c r="P328" i="64"/>
  <c r="P349" i="64"/>
  <c r="S369" i="64"/>
  <c r="G448" i="64"/>
  <c r="O448" i="64"/>
  <c r="S456" i="64"/>
  <c r="S471" i="64"/>
  <c r="W480" i="64"/>
  <c r="S482" i="64"/>
  <c r="P25" i="66"/>
  <c r="W25" i="66"/>
  <c r="W27" i="66"/>
  <c r="T28" i="66"/>
  <c r="G33" i="66"/>
  <c r="L33" i="66"/>
  <c r="U33" i="66"/>
  <c r="G35" i="66"/>
  <c r="U35" i="66"/>
  <c r="P41" i="66"/>
  <c r="W41" i="66"/>
  <c r="W43" i="66"/>
  <c r="T44" i="66"/>
  <c r="P49" i="66"/>
  <c r="G76" i="66"/>
  <c r="L76" i="66"/>
  <c r="U76" i="66"/>
  <c r="G78" i="66"/>
  <c r="U78" i="66"/>
  <c r="P84" i="66"/>
  <c r="W84" i="66"/>
  <c r="W86" i="66"/>
  <c r="T87" i="66"/>
  <c r="P92" i="66"/>
  <c r="U103" i="66"/>
  <c r="U107" i="66"/>
  <c r="G113" i="66"/>
  <c r="V113" i="66"/>
  <c r="R114" i="66"/>
  <c r="G121" i="66"/>
  <c r="Y121" i="66" s="1"/>
  <c r="V121" i="66"/>
  <c r="R122" i="66"/>
  <c r="G127" i="66"/>
  <c r="Y127" i="66" s="1"/>
  <c r="Q146" i="66"/>
  <c r="U162" i="66"/>
  <c r="R187" i="66"/>
  <c r="G209" i="66"/>
  <c r="Y209" i="66" s="1"/>
  <c r="M209" i="66"/>
  <c r="X209" i="66" s="1"/>
  <c r="N212" i="66"/>
  <c r="U217" i="66"/>
  <c r="S273" i="66"/>
  <c r="Q277" i="66"/>
  <c r="O279" i="66"/>
  <c r="N283" i="66"/>
  <c r="Y283" i="66"/>
  <c r="Q299" i="66"/>
  <c r="W317" i="66"/>
  <c r="Q323" i="66"/>
  <c r="G377" i="66"/>
  <c r="O377" i="66"/>
  <c r="G379" i="66"/>
  <c r="Y379" i="66" s="1"/>
  <c r="Q379" i="66"/>
  <c r="U385" i="66"/>
  <c r="T386" i="66"/>
  <c r="S409" i="66"/>
  <c r="S421" i="66"/>
  <c r="U457" i="66"/>
  <c r="Q482" i="66"/>
  <c r="Q490" i="66"/>
  <c r="O492" i="66"/>
  <c r="P498" i="66"/>
  <c r="X498" i="66"/>
  <c r="S504" i="66"/>
  <c r="Q526" i="66"/>
  <c r="S536" i="66"/>
  <c r="Q542" i="66"/>
  <c r="W552" i="66"/>
  <c r="S568" i="66"/>
  <c r="G570" i="66"/>
  <c r="L570" i="66"/>
  <c r="U570" i="66"/>
  <c r="S576" i="66"/>
  <c r="Q578" i="66"/>
  <c r="T581" i="66"/>
  <c r="Y582" i="66"/>
  <c r="S602" i="66"/>
  <c r="U606" i="66"/>
  <c r="U608" i="66"/>
  <c r="W620" i="66"/>
  <c r="G622" i="66"/>
  <c r="O622" i="66"/>
  <c r="W628" i="66"/>
  <c r="G630" i="66"/>
  <c r="O630" i="66"/>
  <c r="G638" i="66"/>
  <c r="Y638" i="66" s="1"/>
  <c r="O638" i="66"/>
  <c r="G642" i="66"/>
  <c r="O642" i="66"/>
  <c r="G646" i="66"/>
  <c r="O646" i="66"/>
  <c r="G650" i="66"/>
  <c r="O650" i="66"/>
  <c r="G654" i="66"/>
  <c r="O654" i="66"/>
  <c r="G658" i="66"/>
  <c r="O658" i="66"/>
  <c r="G662" i="66"/>
  <c r="O662" i="66"/>
  <c r="G666" i="66"/>
  <c r="O666" i="66"/>
  <c r="G670" i="66"/>
  <c r="Y670" i="66" s="1"/>
  <c r="O670" i="66"/>
  <c r="U671" i="66"/>
  <c r="U678" i="66"/>
  <c r="G679" i="66"/>
  <c r="Y679" i="66" s="1"/>
  <c r="U682" i="66"/>
  <c r="G683" i="66"/>
  <c r="Y683" i="66" s="1"/>
  <c r="G684" i="66"/>
  <c r="U687" i="66"/>
  <c r="G688" i="66"/>
  <c r="U691" i="66"/>
  <c r="G692" i="66"/>
  <c r="Y692" i="66" s="1"/>
  <c r="U695" i="66"/>
  <c r="G696" i="66"/>
  <c r="U699" i="66"/>
  <c r="G700" i="66"/>
  <c r="Y700" i="66" s="1"/>
  <c r="U703" i="66"/>
  <c r="G704" i="66"/>
  <c r="U707" i="66"/>
  <c r="G708" i="66"/>
  <c r="Y708" i="66" s="1"/>
  <c r="G709" i="66"/>
  <c r="Y709" i="66" s="1"/>
  <c r="G736" i="66"/>
  <c r="Y736" i="66" s="1"/>
  <c r="Y742" i="66"/>
  <c r="G746" i="66"/>
  <c r="Y746" i="66" s="1"/>
  <c r="O746" i="66"/>
  <c r="U781" i="66"/>
  <c r="U825" i="66"/>
  <c r="X960" i="66"/>
  <c r="U971" i="66"/>
  <c r="Q983" i="66"/>
  <c r="Q987" i="66"/>
  <c r="U999" i="66"/>
  <c r="U1075" i="66"/>
  <c r="U1097" i="66"/>
  <c r="U1127" i="66"/>
  <c r="O1135" i="66"/>
  <c r="U1137" i="66"/>
  <c r="X1138" i="66"/>
  <c r="I1141" i="66"/>
  <c r="W1141" i="66"/>
  <c r="L1145" i="66"/>
  <c r="Y1145" i="66"/>
  <c r="K1152" i="66"/>
  <c r="O1153" i="66"/>
  <c r="I1155" i="66"/>
  <c r="R1158" i="66"/>
  <c r="R1162" i="66"/>
  <c r="V1164" i="66"/>
  <c r="L1165" i="66"/>
  <c r="Y1165" i="66"/>
  <c r="Q1181" i="66"/>
  <c r="I1181" i="66"/>
  <c r="X1194" i="66"/>
  <c r="M1194" i="66"/>
  <c r="V1201" i="66"/>
  <c r="O1201" i="66"/>
  <c r="G1201" i="66"/>
  <c r="W1201" i="66"/>
  <c r="I1201" i="66"/>
  <c r="P36" i="71"/>
  <c r="V40" i="71"/>
  <c r="W67" i="71"/>
  <c r="P67" i="71"/>
  <c r="H67" i="71"/>
  <c r="T67" i="71"/>
  <c r="K67" i="71"/>
  <c r="F67" i="71"/>
  <c r="V67" i="71"/>
  <c r="X74" i="71"/>
  <c r="K74" i="71"/>
  <c r="S74" i="71"/>
  <c r="F74" i="71"/>
  <c r="X80" i="71"/>
  <c r="S80" i="71"/>
  <c r="F80" i="71"/>
  <c r="K80" i="71"/>
  <c r="S91" i="71"/>
  <c r="J91" i="71"/>
  <c r="X91" i="71"/>
  <c r="N91" i="71"/>
  <c r="F91" i="71"/>
  <c r="R115" i="71"/>
  <c r="X115" i="71"/>
  <c r="H115" i="71"/>
  <c r="P121" i="71"/>
  <c r="J131" i="71"/>
  <c r="R131" i="71"/>
  <c r="S135" i="71"/>
  <c r="F135" i="71"/>
  <c r="Y135" i="71" s="1"/>
  <c r="K135" i="71"/>
  <c r="U140" i="71"/>
  <c r="Q140" i="71"/>
  <c r="X161" i="71"/>
  <c r="H161" i="71"/>
  <c r="R161" i="71"/>
  <c r="J180" i="71"/>
  <c r="S180" i="71"/>
  <c r="S188" i="71"/>
  <c r="K189" i="71"/>
  <c r="W200" i="71"/>
  <c r="U200" i="71"/>
  <c r="N200" i="71"/>
  <c r="H200" i="71"/>
  <c r="R200" i="71"/>
  <c r="J200" i="71"/>
  <c r="F200" i="71"/>
  <c r="T200" i="71"/>
  <c r="N208" i="71"/>
  <c r="V246" i="71"/>
  <c r="O246" i="71"/>
  <c r="S250" i="71"/>
  <c r="S268" i="71"/>
  <c r="X295" i="71"/>
  <c r="H295" i="71"/>
  <c r="P295" i="71"/>
  <c r="J316" i="71"/>
  <c r="X327" i="71"/>
  <c r="K327" i="71"/>
  <c r="Y361" i="71"/>
  <c r="J361" i="71"/>
  <c r="S361" i="71"/>
  <c r="O369" i="71"/>
  <c r="W369" i="71"/>
  <c r="W392" i="71"/>
  <c r="O392" i="71"/>
  <c r="P433" i="71"/>
  <c r="J433" i="71"/>
  <c r="N452" i="71"/>
  <c r="W453" i="71"/>
  <c r="P453" i="71"/>
  <c r="H453" i="71"/>
  <c r="T453" i="71"/>
  <c r="K453" i="71"/>
  <c r="F453" i="71"/>
  <c r="V453" i="71"/>
  <c r="K457" i="71"/>
  <c r="J503" i="71"/>
  <c r="J511" i="71"/>
  <c r="W543" i="71"/>
  <c r="O543" i="71"/>
  <c r="Y625" i="71"/>
  <c r="J625" i="71"/>
  <c r="S625" i="71"/>
  <c r="Y669" i="71"/>
  <c r="J669" i="71"/>
  <c r="S61" i="64"/>
  <c r="I62" i="64"/>
  <c r="S65" i="64"/>
  <c r="I66" i="64"/>
  <c r="S69" i="64"/>
  <c r="Q74" i="64"/>
  <c r="W74" i="64"/>
  <c r="I75" i="64"/>
  <c r="Q75" i="64"/>
  <c r="I77" i="64"/>
  <c r="O77" i="64"/>
  <c r="X77" i="64"/>
  <c r="W78" i="64"/>
  <c r="I81" i="64"/>
  <c r="O81" i="64"/>
  <c r="X81" i="64"/>
  <c r="W82" i="64"/>
  <c r="I89" i="64"/>
  <c r="S89" i="64"/>
  <c r="AA89" i="64"/>
  <c r="W94" i="64"/>
  <c r="W98" i="64"/>
  <c r="Q107" i="64"/>
  <c r="Q111" i="64"/>
  <c r="W114" i="64"/>
  <c r="I150" i="64"/>
  <c r="I151" i="64"/>
  <c r="S154" i="64"/>
  <c r="S158" i="64"/>
  <c r="W167" i="64"/>
  <c r="W171" i="64"/>
  <c r="Q184" i="64"/>
  <c r="Q188" i="64"/>
  <c r="Y196" i="64"/>
  <c r="X199" i="64"/>
  <c r="Y204" i="64"/>
  <c r="Q209" i="64"/>
  <c r="Z209" i="64"/>
  <c r="Y227" i="64"/>
  <c r="K230" i="64"/>
  <c r="Y231" i="64"/>
  <c r="Y235" i="64"/>
  <c r="J245" i="64"/>
  <c r="Q245" i="64"/>
  <c r="L246" i="64"/>
  <c r="L251" i="64"/>
  <c r="S277" i="64"/>
  <c r="P281" i="64"/>
  <c r="K284" i="64"/>
  <c r="L287" i="64"/>
  <c r="S296" i="64"/>
  <c r="S299" i="64"/>
  <c r="P317" i="64"/>
  <c r="S331" i="64"/>
  <c r="O334" i="64"/>
  <c r="J349" i="64"/>
  <c r="Q349" i="64"/>
  <c r="L350" i="64"/>
  <c r="Q352" i="64"/>
  <c r="P353" i="64"/>
  <c r="O362" i="64"/>
  <c r="O367" i="64"/>
  <c r="J369" i="64"/>
  <c r="W369" i="64"/>
  <c r="S370" i="64"/>
  <c r="P381" i="64"/>
  <c r="P385" i="64"/>
  <c r="P389" i="64"/>
  <c r="O403" i="64"/>
  <c r="V406" i="64"/>
  <c r="S448" i="64"/>
  <c r="P454" i="64"/>
  <c r="J456" i="64"/>
  <c r="W456" i="64"/>
  <c r="S463" i="64"/>
  <c r="O467" i="64"/>
  <c r="K471" i="64"/>
  <c r="Y471" i="64"/>
  <c r="J480" i="64"/>
  <c r="AB480" i="64"/>
  <c r="J482" i="64"/>
  <c r="W482" i="64"/>
  <c r="P487" i="64"/>
  <c r="S15" i="66"/>
  <c r="I25" i="66"/>
  <c r="Q25" i="66"/>
  <c r="X25" i="66"/>
  <c r="P33" i="66"/>
  <c r="W33" i="66"/>
  <c r="W35" i="66"/>
  <c r="I49" i="66"/>
  <c r="Q49" i="66"/>
  <c r="T63" i="66"/>
  <c r="P76" i="66"/>
  <c r="W76" i="66"/>
  <c r="W78" i="66"/>
  <c r="S146" i="66"/>
  <c r="K162" i="66"/>
  <c r="W197" i="66"/>
  <c r="S201" i="66"/>
  <c r="O205" i="66"/>
  <c r="Q209" i="66"/>
  <c r="V212" i="66"/>
  <c r="O227" i="66"/>
  <c r="M229" i="66"/>
  <c r="X229" i="66" s="1"/>
  <c r="O231" i="66"/>
  <c r="M233" i="66"/>
  <c r="O235" i="66"/>
  <c r="M237" i="66"/>
  <c r="X237" i="66" s="1"/>
  <c r="O239" i="66"/>
  <c r="M241" i="66"/>
  <c r="J242" i="66"/>
  <c r="K257" i="66"/>
  <c r="J258" i="66"/>
  <c r="M259" i="66"/>
  <c r="X259" i="66" s="1"/>
  <c r="R268" i="66"/>
  <c r="I273" i="66"/>
  <c r="S277" i="66"/>
  <c r="I279" i="66"/>
  <c r="S279" i="66"/>
  <c r="O283" i="66"/>
  <c r="U297" i="66"/>
  <c r="U299" i="66"/>
  <c r="U301" i="66"/>
  <c r="L317" i="66"/>
  <c r="I323" i="66"/>
  <c r="U323" i="66"/>
  <c r="S325" i="66"/>
  <c r="K326" i="66"/>
  <c r="L327" i="66"/>
  <c r="Q335" i="66"/>
  <c r="K338" i="66"/>
  <c r="L339" i="66"/>
  <c r="T342" i="66"/>
  <c r="O361" i="66"/>
  <c r="S377" i="66"/>
  <c r="S379" i="66"/>
  <c r="T398" i="66"/>
  <c r="I409" i="66"/>
  <c r="U409" i="66"/>
  <c r="T415" i="66"/>
  <c r="I421" i="66"/>
  <c r="U421" i="66"/>
  <c r="S439" i="66"/>
  <c r="K454" i="66"/>
  <c r="T455" i="66"/>
  <c r="I457" i="66"/>
  <c r="P467" i="66"/>
  <c r="O469" i="66"/>
  <c r="Y480" i="66"/>
  <c r="I482" i="66"/>
  <c r="U482" i="66"/>
  <c r="S484" i="66"/>
  <c r="K485" i="66"/>
  <c r="L486" i="66"/>
  <c r="I490" i="66"/>
  <c r="U490" i="66"/>
  <c r="U492" i="66"/>
  <c r="I498" i="66"/>
  <c r="Q498" i="66"/>
  <c r="I504" i="66"/>
  <c r="U504" i="66"/>
  <c r="S506" i="66"/>
  <c r="O510" i="66"/>
  <c r="L522" i="66"/>
  <c r="I526" i="66"/>
  <c r="U526" i="66"/>
  <c r="U528" i="66"/>
  <c r="I536" i="66"/>
  <c r="U536" i="66"/>
  <c r="I542" i="66"/>
  <c r="U542" i="66"/>
  <c r="S544" i="66"/>
  <c r="K545" i="66"/>
  <c r="L546" i="66"/>
  <c r="T549" i="66"/>
  <c r="K565" i="66"/>
  <c r="O566" i="66"/>
  <c r="U568" i="66"/>
  <c r="P570" i="66"/>
  <c r="W570" i="66"/>
  <c r="P573" i="66"/>
  <c r="U576" i="66"/>
  <c r="S578" i="66"/>
  <c r="Q592" i="66"/>
  <c r="I602" i="66"/>
  <c r="U602" i="66"/>
  <c r="I606" i="66"/>
  <c r="K608" i="66"/>
  <c r="K611" i="66"/>
  <c r="X613" i="66"/>
  <c r="S622" i="66"/>
  <c r="S630" i="66"/>
  <c r="U638" i="66"/>
  <c r="U642" i="66"/>
  <c r="U646" i="66"/>
  <c r="U650" i="66"/>
  <c r="U654" i="66"/>
  <c r="U658" i="66"/>
  <c r="U662" i="66"/>
  <c r="U666" i="66"/>
  <c r="U670" i="66"/>
  <c r="L714" i="66"/>
  <c r="L724" i="66"/>
  <c r="I759" i="66"/>
  <c r="O767" i="66"/>
  <c r="O775" i="66"/>
  <c r="K780" i="66"/>
  <c r="I781" i="66"/>
  <c r="W781" i="66"/>
  <c r="K792" i="66"/>
  <c r="I797" i="66"/>
  <c r="J189" i="66" s="1"/>
  <c r="P798" i="66"/>
  <c r="Y801" i="66"/>
  <c r="L809" i="66"/>
  <c r="K820" i="66"/>
  <c r="X822" i="66"/>
  <c r="P824" i="66"/>
  <c r="I825" i="66"/>
  <c r="J217" i="66" s="1"/>
  <c r="L833" i="66"/>
  <c r="U835" i="66"/>
  <c r="U837" i="66"/>
  <c r="K838" i="66"/>
  <c r="I843" i="66"/>
  <c r="V844" i="66"/>
  <c r="K848" i="66"/>
  <c r="V850" i="66"/>
  <c r="U857" i="66"/>
  <c r="K858" i="66"/>
  <c r="P860" i="66"/>
  <c r="X862" i="66"/>
  <c r="M864" i="66"/>
  <c r="X864" i="66" s="1"/>
  <c r="O865" i="66"/>
  <c r="Y877" i="66"/>
  <c r="W885" i="66"/>
  <c r="L887" i="66"/>
  <c r="K898" i="66"/>
  <c r="U899" i="66"/>
  <c r="K900" i="66"/>
  <c r="U905" i="66"/>
  <c r="O907" i="66"/>
  <c r="V918" i="66"/>
  <c r="I923" i="66"/>
  <c r="L931" i="66"/>
  <c r="U959" i="66"/>
  <c r="K960" i="66"/>
  <c r="U969" i="66"/>
  <c r="M970" i="66"/>
  <c r="I971" i="66"/>
  <c r="Q975" i="66"/>
  <c r="O981" i="66"/>
  <c r="I983" i="66"/>
  <c r="W983" i="66"/>
  <c r="I987" i="66"/>
  <c r="I999" i="66"/>
  <c r="W999" i="66"/>
  <c r="L1001" i="66"/>
  <c r="X1004" i="66"/>
  <c r="U1013" i="66"/>
  <c r="U1021" i="66"/>
  <c r="Y1023" i="66"/>
  <c r="K1030" i="66"/>
  <c r="O1039" i="66"/>
  <c r="K1044" i="66"/>
  <c r="O1053" i="66"/>
  <c r="L1059" i="66"/>
  <c r="U1065" i="66"/>
  <c r="K1066" i="66"/>
  <c r="K1074" i="66"/>
  <c r="I1075" i="66"/>
  <c r="W1075" i="66"/>
  <c r="V1076" i="66"/>
  <c r="L1077" i="66"/>
  <c r="Y1077" i="66"/>
  <c r="G1081" i="66"/>
  <c r="O1081" i="66"/>
  <c r="O1085" i="66"/>
  <c r="G1087" i="66"/>
  <c r="O1087" i="66"/>
  <c r="R1090" i="66"/>
  <c r="Y1091" i="66"/>
  <c r="O1093" i="66"/>
  <c r="K1096" i="66"/>
  <c r="K1097" i="66"/>
  <c r="W1097" i="66"/>
  <c r="Q1099" i="66"/>
  <c r="V1101" i="66"/>
  <c r="Q1107" i="66"/>
  <c r="P1117" i="66"/>
  <c r="Y1117" i="66"/>
  <c r="K1121" i="66"/>
  <c r="U1121" i="66"/>
  <c r="I1127" i="66"/>
  <c r="W1127" i="66"/>
  <c r="P1128" i="66"/>
  <c r="O1129" i="66"/>
  <c r="G1135" i="66"/>
  <c r="Y1135" i="66"/>
  <c r="I1137" i="66"/>
  <c r="W1137" i="66"/>
  <c r="L1141" i="66"/>
  <c r="Y1141" i="66"/>
  <c r="L1143" i="66"/>
  <c r="G1145" i="66"/>
  <c r="O1145" i="66"/>
  <c r="Y1153" i="66"/>
  <c r="L1155" i="66"/>
  <c r="K1160" i="66"/>
  <c r="Y1163" i="66"/>
  <c r="G1165" i="66"/>
  <c r="O1165" i="66"/>
  <c r="O1167" i="66"/>
  <c r="V1169" i="66"/>
  <c r="O1169" i="66"/>
  <c r="G1169" i="66"/>
  <c r="W1169" i="66"/>
  <c r="Y1169" i="66"/>
  <c r="Q1177" i="66"/>
  <c r="I1177" i="66"/>
  <c r="P1181" i="66"/>
  <c r="Y1188" i="66"/>
  <c r="V1188" i="66"/>
  <c r="K1188" i="66"/>
  <c r="R1194" i="66"/>
  <c r="L1201" i="66"/>
  <c r="W1213" i="66"/>
  <c r="L1213" i="66"/>
  <c r="X1215" i="66"/>
  <c r="O1215" i="66"/>
  <c r="G1215" i="66"/>
  <c r="W1215" i="66"/>
  <c r="I1215" i="66"/>
  <c r="N34" i="71"/>
  <c r="V43" i="71"/>
  <c r="N43" i="71"/>
  <c r="X43" i="71"/>
  <c r="F43" i="71"/>
  <c r="Y56" i="71"/>
  <c r="S56" i="71"/>
  <c r="J56" i="71"/>
  <c r="J67" i="71"/>
  <c r="Y67" i="71"/>
  <c r="O69" i="71"/>
  <c r="N74" i="71"/>
  <c r="N80" i="71"/>
  <c r="W85" i="71"/>
  <c r="N85" i="71"/>
  <c r="F85" i="71"/>
  <c r="Y85" i="71" s="1"/>
  <c r="T85" i="71"/>
  <c r="H85" i="71"/>
  <c r="K91" i="71"/>
  <c r="W93" i="71"/>
  <c r="Y93" i="71"/>
  <c r="N93" i="71"/>
  <c r="F93" i="71"/>
  <c r="T93" i="71"/>
  <c r="H93" i="71"/>
  <c r="U96" i="71"/>
  <c r="Q96" i="71"/>
  <c r="W114" i="71"/>
  <c r="J114" i="71"/>
  <c r="Y117" i="71"/>
  <c r="H117" i="71"/>
  <c r="K131" i="71"/>
  <c r="N135" i="71"/>
  <c r="W160" i="71"/>
  <c r="J160" i="71"/>
  <c r="Y163" i="71"/>
  <c r="H163" i="71"/>
  <c r="R189" i="71"/>
  <c r="Y202" i="71"/>
  <c r="P202" i="71"/>
  <c r="K212" i="71"/>
  <c r="V212" i="71"/>
  <c r="T252" i="71"/>
  <c r="H252" i="71"/>
  <c r="X252" i="71"/>
  <c r="X258" i="71"/>
  <c r="H258" i="71"/>
  <c r="P258" i="71"/>
  <c r="T270" i="71"/>
  <c r="H270" i="71"/>
  <c r="O278" i="71"/>
  <c r="V278" i="71"/>
  <c r="K295" i="71"/>
  <c r="R316" i="71"/>
  <c r="P327" i="71"/>
  <c r="Y342" i="71"/>
  <c r="W342" i="71"/>
  <c r="J342" i="71"/>
  <c r="O342" i="71"/>
  <c r="O361" i="71"/>
  <c r="W388" i="71"/>
  <c r="S388" i="71"/>
  <c r="J388" i="71"/>
  <c r="T391" i="71"/>
  <c r="P391" i="71"/>
  <c r="W396" i="71"/>
  <c r="O396" i="71"/>
  <c r="T429" i="71"/>
  <c r="K429" i="71"/>
  <c r="F429" i="71"/>
  <c r="Y429" i="71" s="1"/>
  <c r="W429" i="71"/>
  <c r="P429" i="71"/>
  <c r="H429" i="71"/>
  <c r="V429" i="71"/>
  <c r="W436" i="71"/>
  <c r="S436" i="71"/>
  <c r="J436" i="71"/>
  <c r="P439" i="71"/>
  <c r="T439" i="71"/>
  <c r="J453" i="71"/>
  <c r="Y453" i="71"/>
  <c r="W458" i="71"/>
  <c r="R458" i="71"/>
  <c r="F458" i="71"/>
  <c r="Y458" i="71" s="1"/>
  <c r="H458" i="71"/>
  <c r="J505" i="71"/>
  <c r="J551" i="71"/>
  <c r="S551" i="71"/>
  <c r="Y555" i="71"/>
  <c r="S555" i="71"/>
  <c r="J555" i="71"/>
  <c r="W617" i="71"/>
  <c r="J617" i="71"/>
  <c r="S617" i="71"/>
  <c r="Y621" i="71"/>
  <c r="S621" i="71"/>
  <c r="J621" i="71"/>
  <c r="O625" i="71"/>
  <c r="Y663" i="71"/>
  <c r="J663" i="71"/>
  <c r="Y671" i="71"/>
  <c r="J671" i="71"/>
  <c r="AB60" i="48"/>
  <c r="AB61" i="48"/>
  <c r="AB63" i="48"/>
  <c r="AB67" i="48"/>
  <c r="AB71" i="48"/>
  <c r="AB75" i="48"/>
  <c r="AB76" i="48"/>
  <c r="Z76" i="48"/>
  <c r="AB77" i="48"/>
  <c r="W20" i="64"/>
  <c r="X21" i="64"/>
  <c r="G22" i="64"/>
  <c r="AB22" i="64" s="1"/>
  <c r="M22" i="64"/>
  <c r="AA22" i="64" s="1"/>
  <c r="G24" i="64"/>
  <c r="G28" i="64"/>
  <c r="AB28" i="64" s="1"/>
  <c r="K28" i="64"/>
  <c r="G43" i="64"/>
  <c r="AB43" i="64" s="1"/>
  <c r="Q43" i="64"/>
  <c r="V43" i="64"/>
  <c r="G58" i="64"/>
  <c r="AB58" i="64" s="1"/>
  <c r="Q58" i="64"/>
  <c r="V58" i="64"/>
  <c r="I60" i="64"/>
  <c r="I61" i="64"/>
  <c r="M62" i="64"/>
  <c r="S64" i="64"/>
  <c r="I65" i="64"/>
  <c r="M66" i="64"/>
  <c r="AA66" i="64" s="1"/>
  <c r="S68" i="64"/>
  <c r="I69" i="64"/>
  <c r="I74" i="64"/>
  <c r="S74" i="64"/>
  <c r="J75" i="64"/>
  <c r="S75" i="64"/>
  <c r="G76" i="64"/>
  <c r="AB76" i="64" s="1"/>
  <c r="K76" i="64"/>
  <c r="S76" i="64"/>
  <c r="J77" i="64"/>
  <c r="Q77" i="64"/>
  <c r="I78" i="64"/>
  <c r="O78" i="64"/>
  <c r="X78" i="64"/>
  <c r="W79" i="64"/>
  <c r="K80" i="64"/>
  <c r="S80" i="64"/>
  <c r="J81" i="64"/>
  <c r="Q81" i="64"/>
  <c r="I82" i="64"/>
  <c r="O82" i="64"/>
  <c r="X82" i="64"/>
  <c r="W83" i="64"/>
  <c r="K84" i="64"/>
  <c r="S84" i="64"/>
  <c r="K89" i="64"/>
  <c r="W91" i="64"/>
  <c r="G92" i="64"/>
  <c r="AB92" i="64" s="1"/>
  <c r="K92" i="64"/>
  <c r="S92" i="64"/>
  <c r="J93" i="64"/>
  <c r="Q93" i="64"/>
  <c r="I94" i="64"/>
  <c r="O94" i="64"/>
  <c r="X94" i="64"/>
  <c r="W95" i="64"/>
  <c r="G96" i="64"/>
  <c r="AB96" i="64" s="1"/>
  <c r="K96" i="64"/>
  <c r="S96" i="64"/>
  <c r="J97" i="64"/>
  <c r="Q97" i="64"/>
  <c r="I98" i="64"/>
  <c r="O98" i="64"/>
  <c r="X98" i="64"/>
  <c r="W99" i="64"/>
  <c r="K104" i="64"/>
  <c r="K105" i="64"/>
  <c r="X105" i="64"/>
  <c r="K106" i="64"/>
  <c r="X106" i="64"/>
  <c r="J107" i="64"/>
  <c r="W107" i="64"/>
  <c r="Q108" i="64"/>
  <c r="G109" i="64"/>
  <c r="AB109" i="64" s="1"/>
  <c r="O109" i="64"/>
  <c r="K110" i="64"/>
  <c r="X110" i="64"/>
  <c r="J111" i="64"/>
  <c r="W111" i="64"/>
  <c r="Q112" i="64"/>
  <c r="G113" i="64"/>
  <c r="AB113" i="64" s="1"/>
  <c r="O113" i="64"/>
  <c r="K114" i="64"/>
  <c r="X114" i="64"/>
  <c r="O118" i="64"/>
  <c r="M119" i="64"/>
  <c r="AA119" i="64" s="1"/>
  <c r="R133" i="64"/>
  <c r="R148" i="64"/>
  <c r="M150" i="64"/>
  <c r="AA150" i="64" s="1"/>
  <c r="M151" i="64"/>
  <c r="S153" i="64"/>
  <c r="I154" i="64"/>
  <c r="M155" i="64"/>
  <c r="AA155" i="64" s="1"/>
  <c r="S157" i="64"/>
  <c r="I158" i="64"/>
  <c r="M159" i="64"/>
  <c r="K164" i="64"/>
  <c r="G165" i="64"/>
  <c r="AB165" i="64" s="1"/>
  <c r="K165" i="64"/>
  <c r="S165" i="64"/>
  <c r="J166" i="64"/>
  <c r="Q166" i="64"/>
  <c r="I167" i="64"/>
  <c r="O167" i="64"/>
  <c r="X167" i="64"/>
  <c r="W168" i="64"/>
  <c r="G169" i="64"/>
  <c r="AB169" i="64" s="1"/>
  <c r="K169" i="64"/>
  <c r="S169" i="64"/>
  <c r="J170" i="64"/>
  <c r="Q170" i="64"/>
  <c r="I171" i="64"/>
  <c r="O171" i="64"/>
  <c r="X171" i="64"/>
  <c r="W172" i="64"/>
  <c r="G173" i="64"/>
  <c r="AB173" i="64" s="1"/>
  <c r="K173" i="64"/>
  <c r="S173" i="64"/>
  <c r="J174" i="64"/>
  <c r="Q174" i="64"/>
  <c r="I178" i="64"/>
  <c r="Q180" i="64"/>
  <c r="Q181" i="64"/>
  <c r="K183" i="64"/>
  <c r="X183" i="64"/>
  <c r="J184" i="64"/>
  <c r="W184" i="64"/>
  <c r="Q185" i="64"/>
  <c r="O186" i="64"/>
  <c r="K187" i="64"/>
  <c r="X187" i="64"/>
  <c r="J188" i="64"/>
  <c r="W188" i="64"/>
  <c r="Q189" i="64"/>
  <c r="J194" i="64"/>
  <c r="Q194" i="64"/>
  <c r="W194" i="64"/>
  <c r="K196" i="64"/>
  <c r="X198" i="64"/>
  <c r="K199" i="64"/>
  <c r="Y199" i="64"/>
  <c r="M200" i="64"/>
  <c r="AA200" i="64" s="1"/>
  <c r="Y201" i="64"/>
  <c r="X202" i="64"/>
  <c r="M203" i="64"/>
  <c r="K204" i="64"/>
  <c r="Y205" i="64"/>
  <c r="J209" i="64"/>
  <c r="Q213" i="64"/>
  <c r="Q217" i="64"/>
  <c r="Q225" i="64"/>
  <c r="Z225" i="64"/>
  <c r="K227" i="64"/>
  <c r="Y228" i="64"/>
  <c r="X229" i="64"/>
  <c r="M230" i="64"/>
  <c r="K231" i="64"/>
  <c r="X233" i="64"/>
  <c r="M234" i="64"/>
  <c r="K235" i="64"/>
  <c r="S242" i="64"/>
  <c r="K245" i="64"/>
  <c r="S245" i="64"/>
  <c r="O246" i="64"/>
  <c r="G247" i="64"/>
  <c r="AB247" i="64" s="1"/>
  <c r="P249" i="64"/>
  <c r="O251" i="64"/>
  <c r="G253" i="64"/>
  <c r="AB253" i="64" s="1"/>
  <c r="L253" i="64"/>
  <c r="W253" i="64"/>
  <c r="G260" i="64"/>
  <c r="AB260" i="64" s="1"/>
  <c r="W260" i="64"/>
  <c r="P262" i="64"/>
  <c r="V265" i="64"/>
  <c r="K270" i="64"/>
  <c r="S270" i="64"/>
  <c r="J276" i="64"/>
  <c r="K277" i="64"/>
  <c r="L279" i="64"/>
  <c r="S280" i="64"/>
  <c r="J281" i="64"/>
  <c r="Q281" i="64"/>
  <c r="L284" i="64"/>
  <c r="O287" i="64"/>
  <c r="K296" i="64"/>
  <c r="J299" i="64"/>
  <c r="W299" i="64"/>
  <c r="S300" i="64"/>
  <c r="S303" i="64"/>
  <c r="G304" i="64"/>
  <c r="AB304" i="64" s="1"/>
  <c r="Q304" i="64"/>
  <c r="S311" i="64"/>
  <c r="L312" i="64"/>
  <c r="W313" i="64"/>
  <c r="W314" i="64"/>
  <c r="S316" i="64"/>
  <c r="J317" i="64"/>
  <c r="Q317" i="64"/>
  <c r="L318" i="64"/>
  <c r="J320" i="64"/>
  <c r="P321" i="64"/>
  <c r="K328" i="64"/>
  <c r="S328" i="64"/>
  <c r="S329" i="64"/>
  <c r="P330" i="64"/>
  <c r="J331" i="64"/>
  <c r="W331" i="64"/>
  <c r="S332" i="64"/>
  <c r="P334" i="64"/>
  <c r="S335" i="64"/>
  <c r="G336" i="64"/>
  <c r="AB336" i="64" s="1"/>
  <c r="Q336" i="64"/>
  <c r="P338" i="64"/>
  <c r="G344" i="64"/>
  <c r="AB344" i="64" s="1"/>
  <c r="O344" i="64"/>
  <c r="K349" i="64"/>
  <c r="S349" i="64"/>
  <c r="O350" i="64"/>
  <c r="S352" i="64"/>
  <c r="J353" i="64"/>
  <c r="Q353" i="64"/>
  <c r="L354" i="64"/>
  <c r="S362" i="64"/>
  <c r="W364" i="64"/>
  <c r="S365" i="64"/>
  <c r="G366" i="64"/>
  <c r="AB366" i="64" s="1"/>
  <c r="Q366" i="64"/>
  <c r="Q367" i="64"/>
  <c r="L369" i="64"/>
  <c r="K370" i="64"/>
  <c r="O371" i="64"/>
  <c r="P372" i="64"/>
  <c r="K379" i="64"/>
  <c r="V381" i="64"/>
  <c r="V385" i="64"/>
  <c r="V389" i="64"/>
  <c r="J397" i="64"/>
  <c r="P399" i="64"/>
  <c r="V402" i="64"/>
  <c r="S403" i="64"/>
  <c r="Q405" i="64"/>
  <c r="Q429" i="64"/>
  <c r="Q431" i="64"/>
  <c r="V432" i="64"/>
  <c r="P433" i="64"/>
  <c r="S437" i="64"/>
  <c r="J448" i="64"/>
  <c r="W448" i="64"/>
  <c r="S450" i="64"/>
  <c r="P453" i="64"/>
  <c r="L456" i="64"/>
  <c r="Y456" i="64"/>
  <c r="K463" i="64"/>
  <c r="Y463" i="64"/>
  <c r="P466" i="64"/>
  <c r="P467" i="64"/>
  <c r="S469" i="64"/>
  <c r="AA470" i="64"/>
  <c r="L471" i="64"/>
  <c r="AA471" i="64"/>
  <c r="O473" i="64"/>
  <c r="P474" i="64"/>
  <c r="O480" i="64"/>
  <c r="L482" i="64"/>
  <c r="Y482" i="64"/>
  <c r="G484" i="64"/>
  <c r="Q484" i="64"/>
  <c r="V487" i="64"/>
  <c r="S490" i="64"/>
  <c r="P17" i="66"/>
  <c r="W19" i="66"/>
  <c r="T20" i="66"/>
  <c r="K25" i="66"/>
  <c r="S25" i="66"/>
  <c r="O27" i="66"/>
  <c r="K28" i="66"/>
  <c r="L29" i="66"/>
  <c r="I33" i="66"/>
  <c r="Q33" i="66"/>
  <c r="X33" i="66"/>
  <c r="L35" i="66"/>
  <c r="G37" i="66"/>
  <c r="X37" i="66"/>
  <c r="T40" i="66"/>
  <c r="K41" i="66"/>
  <c r="S41" i="66"/>
  <c r="O43" i="66"/>
  <c r="K44" i="66"/>
  <c r="T48" i="66"/>
  <c r="K49" i="66"/>
  <c r="S49" i="66"/>
  <c r="K59" i="66"/>
  <c r="G64" i="66"/>
  <c r="L64" i="66"/>
  <c r="U64" i="66"/>
  <c r="G66" i="66"/>
  <c r="Y66" i="66" s="1"/>
  <c r="U66" i="66"/>
  <c r="P68" i="66"/>
  <c r="W70" i="66"/>
  <c r="T71" i="66"/>
  <c r="S72" i="66"/>
  <c r="I76" i="66"/>
  <c r="Q76" i="66"/>
  <c r="X76" i="66"/>
  <c r="L78" i="66"/>
  <c r="G80" i="66"/>
  <c r="X80" i="66"/>
  <c r="T83" i="66"/>
  <c r="K84" i="66"/>
  <c r="S84" i="66"/>
  <c r="O86" i="66"/>
  <c r="K87" i="66"/>
  <c r="T91" i="66"/>
  <c r="K92" i="66"/>
  <c r="S92" i="66"/>
  <c r="V102" i="66"/>
  <c r="M103" i="66"/>
  <c r="X103" i="66" s="1"/>
  <c r="G105" i="66"/>
  <c r="Y105" i="66" s="1"/>
  <c r="O105" i="66"/>
  <c r="M107" i="66"/>
  <c r="X107" i="66" s="1"/>
  <c r="G109" i="66"/>
  <c r="V109" i="66"/>
  <c r="R110" i="66"/>
  <c r="U111" i="66"/>
  <c r="K113" i="66"/>
  <c r="J114" i="66"/>
  <c r="G117" i="66"/>
  <c r="Y117" i="66" s="1"/>
  <c r="V117" i="66"/>
  <c r="R118" i="66"/>
  <c r="U119" i="66"/>
  <c r="K121" i="66"/>
  <c r="N126" i="66"/>
  <c r="M127" i="66"/>
  <c r="X127" i="66" s="1"/>
  <c r="S133" i="66"/>
  <c r="Q142" i="66"/>
  <c r="G144" i="66"/>
  <c r="Y144" i="66" s="1"/>
  <c r="R144" i="66"/>
  <c r="R145" i="66"/>
  <c r="K146" i="66"/>
  <c r="U146" i="66"/>
  <c r="U148" i="66"/>
  <c r="V161" i="66"/>
  <c r="M162" i="66"/>
  <c r="X162" i="66" s="1"/>
  <c r="G164" i="66"/>
  <c r="Y164" i="66" s="1"/>
  <c r="K164" i="66"/>
  <c r="S164" i="66"/>
  <c r="W168" i="66"/>
  <c r="W172" i="66"/>
  <c r="R173" i="66"/>
  <c r="O191" i="66"/>
  <c r="O193" i="66"/>
  <c r="U195" i="66"/>
  <c r="Y197" i="66"/>
  <c r="G199" i="66"/>
  <c r="K199" i="66"/>
  <c r="S199" i="66"/>
  <c r="O203" i="66"/>
  <c r="Q205" i="66"/>
  <c r="S209" i="66"/>
  <c r="Q211" i="66"/>
  <c r="N216" i="66"/>
  <c r="R229" i="66"/>
  <c r="R233" i="66"/>
  <c r="R237" i="66"/>
  <c r="R241" i="66"/>
  <c r="N242" i="66"/>
  <c r="Q245" i="66"/>
  <c r="Q249" i="66"/>
  <c r="O251" i="66"/>
  <c r="U253" i="66"/>
  <c r="Q257" i="66"/>
  <c r="N258" i="66"/>
  <c r="U259" i="66"/>
  <c r="O271" i="66"/>
  <c r="K273" i="66"/>
  <c r="N275" i="66"/>
  <c r="Y275" i="66"/>
  <c r="I277" i="66"/>
  <c r="Y277" i="66"/>
  <c r="J279" i="66"/>
  <c r="U279" i="66"/>
  <c r="S281" i="66"/>
  <c r="I283" i="66"/>
  <c r="S283" i="66"/>
  <c r="R284" i="66"/>
  <c r="Q285" i="66"/>
  <c r="G295" i="66"/>
  <c r="Y295" i="66" s="1"/>
  <c r="O295" i="66"/>
  <c r="K297" i="66"/>
  <c r="K299" i="66"/>
  <c r="V299" i="66"/>
  <c r="K301" i="66"/>
  <c r="L311" i="66"/>
  <c r="P315" i="66"/>
  <c r="O317" i="66"/>
  <c r="K318" i="66"/>
  <c r="K323" i="66"/>
  <c r="W323" i="66"/>
  <c r="I325" i="66"/>
  <c r="U325" i="66"/>
  <c r="P326" i="66"/>
  <c r="S327" i="66"/>
  <c r="O329" i="66"/>
  <c r="L331" i="66"/>
  <c r="I335" i="66"/>
  <c r="U335" i="66"/>
  <c r="U337" i="66"/>
  <c r="P338" i="66"/>
  <c r="S339" i="66"/>
  <c r="Q341" i="66"/>
  <c r="Q343" i="66"/>
  <c r="O355" i="66"/>
  <c r="G357" i="66"/>
  <c r="S357" i="66"/>
  <c r="Q359" i="66"/>
  <c r="W361" i="66"/>
  <c r="T362" i="66"/>
  <c r="U365" i="66"/>
  <c r="P367" i="66"/>
  <c r="W367" i="66"/>
  <c r="I377" i="66"/>
  <c r="U377" i="66"/>
  <c r="K379" i="66"/>
  <c r="P382" i="66"/>
  <c r="L385" i="66"/>
  <c r="K386" i="66"/>
  <c r="K394" i="66"/>
  <c r="L395" i="66"/>
  <c r="Q399" i="66"/>
  <c r="G401" i="66"/>
  <c r="O401" i="66"/>
  <c r="K402" i="66"/>
  <c r="L403" i="66"/>
  <c r="T406" i="66"/>
  <c r="P407" i="66"/>
  <c r="L409" i="66"/>
  <c r="W409" i="66"/>
  <c r="G411" i="66"/>
  <c r="Y411" i="66" s="1"/>
  <c r="K414" i="66"/>
  <c r="T418" i="66"/>
  <c r="P419" i="66"/>
  <c r="L421" i="66"/>
  <c r="W421" i="66"/>
  <c r="G423" i="66"/>
  <c r="X423" i="66"/>
  <c r="K426" i="66"/>
  <c r="L427" i="66"/>
  <c r="U437" i="66"/>
  <c r="K439" i="66"/>
  <c r="W439" i="66"/>
  <c r="K442" i="66"/>
  <c r="P447" i="66"/>
  <c r="W447" i="66"/>
  <c r="K450" i="66"/>
  <c r="S453" i="66"/>
  <c r="P454" i="66"/>
  <c r="L457" i="66"/>
  <c r="G459" i="66"/>
  <c r="L459" i="66"/>
  <c r="U459" i="66"/>
  <c r="G461" i="66"/>
  <c r="U465" i="66"/>
  <c r="I467" i="66"/>
  <c r="Q467" i="66"/>
  <c r="T470" i="66"/>
  <c r="G478" i="66"/>
  <c r="X478" i="66"/>
  <c r="K482" i="66"/>
  <c r="W482" i="66"/>
  <c r="I484" i="66"/>
  <c r="U484" i="66"/>
  <c r="P485" i="66"/>
  <c r="S486" i="66"/>
  <c r="K490" i="66"/>
  <c r="W490" i="66"/>
  <c r="I492" i="66"/>
  <c r="W492" i="66"/>
  <c r="G494" i="66"/>
  <c r="X494" i="66"/>
  <c r="T497" i="66"/>
  <c r="K498" i="66"/>
  <c r="S498" i="66"/>
  <c r="L504" i="66"/>
  <c r="W504" i="66"/>
  <c r="K506" i="66"/>
  <c r="W506" i="66"/>
  <c r="P509" i="66"/>
  <c r="W520" i="66"/>
  <c r="T521" i="66"/>
  <c r="S522" i="66"/>
  <c r="K526" i="66"/>
  <c r="W526" i="66"/>
  <c r="I528" i="66"/>
  <c r="W528" i="66"/>
  <c r="G530" i="66"/>
  <c r="X530" i="66"/>
  <c r="T533" i="66"/>
  <c r="P534" i="66"/>
  <c r="L536" i="66"/>
  <c r="W536" i="66"/>
  <c r="G538" i="66"/>
  <c r="X538" i="66"/>
  <c r="K542" i="66"/>
  <c r="W542" i="66"/>
  <c r="I544" i="66"/>
  <c r="U544" i="66"/>
  <c r="P545" i="66"/>
  <c r="S546" i="66"/>
  <c r="Q548" i="66"/>
  <c r="P550" i="66"/>
  <c r="O552" i="66"/>
  <c r="K553" i="66"/>
  <c r="P562" i="66"/>
  <c r="X562" i="66"/>
  <c r="O564" i="66"/>
  <c r="P565" i="66"/>
  <c r="T566" i="66"/>
  <c r="I568" i="66"/>
  <c r="I570" i="66"/>
  <c r="Q570" i="66"/>
  <c r="X570" i="66"/>
  <c r="O572" i="66"/>
  <c r="T573" i="66"/>
  <c r="I576" i="66"/>
  <c r="K578" i="66"/>
  <c r="W578" i="66"/>
  <c r="K581" i="66"/>
  <c r="O582" i="66"/>
  <c r="U584" i="66"/>
  <c r="P586" i="66"/>
  <c r="W586" i="66"/>
  <c r="K589" i="66"/>
  <c r="Q590" i="66"/>
  <c r="I592" i="66"/>
  <c r="U592" i="66"/>
  <c r="S594" i="66"/>
  <c r="P600" i="66"/>
  <c r="L602" i="66"/>
  <c r="W602" i="66"/>
  <c r="G604" i="66"/>
  <c r="Y604" i="66"/>
  <c r="L606" i="66"/>
  <c r="L608" i="66"/>
  <c r="P611" i="66"/>
  <c r="O612" i="66"/>
  <c r="G614" i="66"/>
  <c r="S614" i="66"/>
  <c r="W616" i="66"/>
  <c r="G618" i="66"/>
  <c r="O618" i="66"/>
  <c r="O620" i="66"/>
  <c r="M621" i="66"/>
  <c r="X621" i="66" s="1"/>
  <c r="I622" i="66"/>
  <c r="U622" i="66"/>
  <c r="W624" i="66"/>
  <c r="G626" i="66"/>
  <c r="O626" i="66"/>
  <c r="O628" i="66"/>
  <c r="M629" i="66"/>
  <c r="I630" i="66"/>
  <c r="U630" i="66"/>
  <c r="W632" i="66"/>
  <c r="U637" i="66"/>
  <c r="I638" i="66"/>
  <c r="G640" i="66"/>
  <c r="O640" i="66"/>
  <c r="Y641" i="66"/>
  <c r="I642" i="66"/>
  <c r="W642" i="66"/>
  <c r="O644" i="66"/>
  <c r="I646" i="66"/>
  <c r="W646" i="66"/>
  <c r="G648" i="66"/>
  <c r="O648" i="66"/>
  <c r="Y649" i="66"/>
  <c r="I650" i="66"/>
  <c r="W650" i="66"/>
  <c r="G652" i="66"/>
  <c r="O652" i="66"/>
  <c r="Y653" i="66"/>
  <c r="I654" i="66"/>
  <c r="W654" i="66"/>
  <c r="G656" i="66"/>
  <c r="Y656" i="66" s="1"/>
  <c r="O656" i="66"/>
  <c r="Y657" i="66"/>
  <c r="I658" i="66"/>
  <c r="W658" i="66"/>
  <c r="G660" i="66"/>
  <c r="O660" i="66"/>
  <c r="I662" i="66"/>
  <c r="W662" i="66"/>
  <c r="G664" i="66"/>
  <c r="O664" i="66"/>
  <c r="Y665" i="66"/>
  <c r="I666" i="66"/>
  <c r="W666" i="66"/>
  <c r="G668" i="66"/>
  <c r="O668" i="66"/>
  <c r="Y669" i="66"/>
  <c r="I670" i="66"/>
  <c r="L671" i="66"/>
  <c r="G675" i="66"/>
  <c r="Y675" i="66" s="1"/>
  <c r="O675" i="66"/>
  <c r="U676" i="66"/>
  <c r="G677" i="66"/>
  <c r="Y677" i="66" s="1"/>
  <c r="L678" i="66"/>
  <c r="Y678" i="66"/>
  <c r="O679" i="66"/>
  <c r="U680" i="66"/>
  <c r="G681" i="66"/>
  <c r="Y681" i="66" s="1"/>
  <c r="L682" i="66"/>
  <c r="O683" i="66"/>
  <c r="O684" i="66"/>
  <c r="U685" i="66"/>
  <c r="G686" i="66"/>
  <c r="L687" i="66"/>
  <c r="Y687" i="66"/>
  <c r="O688" i="66"/>
  <c r="U689" i="66"/>
  <c r="L691" i="66"/>
  <c r="Y691" i="66"/>
  <c r="O692" i="66"/>
  <c r="U693" i="66"/>
  <c r="G694" i="66"/>
  <c r="L695" i="66"/>
  <c r="Y695" i="66"/>
  <c r="O696" i="66"/>
  <c r="U697" i="66"/>
  <c r="G698" i="66"/>
  <c r="Y698" i="66" s="1"/>
  <c r="L699" i="66"/>
  <c r="O700" i="66"/>
  <c r="U701" i="66"/>
  <c r="G702" i="66"/>
  <c r="L703" i="66"/>
  <c r="Y703" i="66"/>
  <c r="O704" i="66"/>
  <c r="U705" i="66"/>
  <c r="L707" i="66"/>
  <c r="O708" i="66"/>
  <c r="O709" i="66"/>
  <c r="O714" i="66"/>
  <c r="O724" i="66"/>
  <c r="Y728" i="66"/>
  <c r="G732" i="66"/>
  <c r="Y732" i="66" s="1"/>
  <c r="L736" i="66"/>
  <c r="O742" i="66"/>
  <c r="I746" i="66"/>
  <c r="U751" i="66"/>
  <c r="I753" i="66"/>
  <c r="P754" i="66"/>
  <c r="U757" i="66"/>
  <c r="L759" i="66"/>
  <c r="K762" i="66"/>
  <c r="I763" i="66"/>
  <c r="Y767" i="66"/>
  <c r="U769" i="66"/>
  <c r="K770" i="66"/>
  <c r="I771" i="66"/>
  <c r="Y777" i="66"/>
  <c r="W779" i="66"/>
  <c r="L781" i="66"/>
  <c r="Y781" i="66"/>
  <c r="U785" i="66"/>
  <c r="M792" i="66"/>
  <c r="X792" i="66" s="1"/>
  <c r="M794" i="66"/>
  <c r="X794" i="66" s="1"/>
  <c r="L797" i="66"/>
  <c r="L801" i="66"/>
  <c r="P804" i="66"/>
  <c r="W807" i="66"/>
  <c r="X808" i="66"/>
  <c r="O809" i="66"/>
  <c r="I811" i="66"/>
  <c r="J203" i="66" s="1"/>
  <c r="P812" i="66"/>
  <c r="U815" i="66"/>
  <c r="M820" i="66"/>
  <c r="O821" i="66"/>
  <c r="G823" i="66"/>
  <c r="Y823" i="66" s="1"/>
  <c r="X824" i="66"/>
  <c r="L825" i="66"/>
  <c r="O833" i="66"/>
  <c r="I835" i="66"/>
  <c r="I837" i="66"/>
  <c r="M838" i="66"/>
  <c r="X838" i="66" s="1"/>
  <c r="L843" i="66"/>
  <c r="G845" i="66"/>
  <c r="Y845" i="66" s="1"/>
  <c r="U845" i="66"/>
  <c r="U847" i="66"/>
  <c r="M848" i="66"/>
  <c r="O849" i="66"/>
  <c r="I857" i="66"/>
  <c r="M858" i="66"/>
  <c r="X858" i="66" s="1"/>
  <c r="O859" i="66"/>
  <c r="G861" i="66"/>
  <c r="O861" i="66"/>
  <c r="K862" i="66"/>
  <c r="G863" i="66"/>
  <c r="W863" i="66"/>
  <c r="P864" i="66"/>
  <c r="Y865" i="66"/>
  <c r="U867" i="66"/>
  <c r="L877" i="66"/>
  <c r="O883" i="66"/>
  <c r="I885" i="66"/>
  <c r="W887" i="66"/>
  <c r="K892" i="66"/>
  <c r="P894" i="66"/>
  <c r="M898" i="66"/>
  <c r="X898" i="66" s="1"/>
  <c r="I899" i="66"/>
  <c r="M900" i="66"/>
  <c r="I905" i="66"/>
  <c r="P916" i="66"/>
  <c r="O917" i="66"/>
  <c r="W919" i="66"/>
  <c r="L923" i="66"/>
  <c r="K924" i="66"/>
  <c r="O925" i="66"/>
  <c r="G929" i="66"/>
  <c r="W931" i="66"/>
  <c r="U933" i="66"/>
  <c r="O935" i="66"/>
  <c r="W941" i="66"/>
  <c r="W943" i="66"/>
  <c r="W945" i="66"/>
  <c r="W947" i="66"/>
  <c r="G949" i="66"/>
  <c r="Y949" i="66" s="1"/>
  <c r="O949" i="66"/>
  <c r="I959" i="66"/>
  <c r="W959" i="66"/>
  <c r="M960" i="66"/>
  <c r="Y961" i="66"/>
  <c r="G967" i="66"/>
  <c r="I969" i="66"/>
  <c r="W969" i="66"/>
  <c r="P970" i="66"/>
  <c r="K971" i="66"/>
  <c r="U973" i="66"/>
  <c r="I975" i="66"/>
  <c r="U977" i="66"/>
  <c r="Y981" i="66"/>
  <c r="K983" i="66"/>
  <c r="Y983" i="66"/>
  <c r="G985" i="66"/>
  <c r="K987" i="66"/>
  <c r="P988" i="66"/>
  <c r="M990" i="66"/>
  <c r="X990" i="66" s="1"/>
  <c r="V998" i="66"/>
  <c r="L999" i="66"/>
  <c r="Y999" i="66"/>
  <c r="V1000" i="66"/>
  <c r="U1001" i="66"/>
  <c r="U1003" i="66"/>
  <c r="K1004" i="66"/>
  <c r="Q1005" i="66"/>
  <c r="Q1009" i="66"/>
  <c r="K1013" i="66"/>
  <c r="Y1013" i="66"/>
  <c r="I1015" i="66"/>
  <c r="I1021" i="66"/>
  <c r="W1021" i="66"/>
  <c r="P1022" i="66"/>
  <c r="L1023" i="66"/>
  <c r="P1026" i="66"/>
  <c r="U1029" i="66"/>
  <c r="M1030" i="66"/>
  <c r="L1031" i="66"/>
  <c r="M1036" i="66"/>
  <c r="Y1039" i="66"/>
  <c r="Y1041" i="66"/>
  <c r="U1043" i="66"/>
  <c r="M1044" i="66"/>
  <c r="Q1053" i="66"/>
  <c r="P1058" i="66"/>
  <c r="M1066" i="66"/>
  <c r="V1074" i="66"/>
  <c r="L1075" i="66"/>
  <c r="Y1075" i="66"/>
  <c r="U1081" i="66"/>
  <c r="U1087" i="66"/>
  <c r="L1097" i="66"/>
  <c r="L1127" i="66"/>
  <c r="Y1127" i="66"/>
  <c r="U1145" i="66"/>
  <c r="U1165" i="66"/>
  <c r="Q1167" i="66"/>
  <c r="Y1180" i="66"/>
  <c r="K1180" i="66"/>
  <c r="V1180" i="66"/>
  <c r="Q20" i="71"/>
  <c r="U20" i="71"/>
  <c r="P30" i="71"/>
  <c r="P43" i="71"/>
  <c r="O56" i="71"/>
  <c r="O67" i="71"/>
  <c r="V74" i="71"/>
  <c r="X76" i="71"/>
  <c r="S76" i="71"/>
  <c r="F76" i="71"/>
  <c r="K76" i="71"/>
  <c r="V80" i="71"/>
  <c r="K85" i="71"/>
  <c r="W110" i="71"/>
  <c r="J110" i="71"/>
  <c r="S131" i="71"/>
  <c r="T153" i="71"/>
  <c r="H153" i="71"/>
  <c r="H155" i="71"/>
  <c r="I155" i="71" s="1"/>
  <c r="Q155" i="71"/>
  <c r="S161" i="71"/>
  <c r="V163" i="71"/>
  <c r="O180" i="71"/>
  <c r="P187" i="71"/>
  <c r="F187" i="71"/>
  <c r="X187" i="71"/>
  <c r="K187" i="71"/>
  <c r="Y200" i="71"/>
  <c r="K245" i="71"/>
  <c r="V245" i="71"/>
  <c r="X250" i="71"/>
  <c r="H250" i="71"/>
  <c r="P250" i="71"/>
  <c r="X268" i="71"/>
  <c r="H268" i="71"/>
  <c r="P268" i="71"/>
  <c r="X281" i="71"/>
  <c r="F281" i="71"/>
  <c r="N281" i="71"/>
  <c r="J292" i="71"/>
  <c r="X292" i="71"/>
  <c r="T295" i="71"/>
  <c r="X301" i="71"/>
  <c r="K301" i="71"/>
  <c r="K319" i="71"/>
  <c r="X319" i="71"/>
  <c r="M342" i="71"/>
  <c r="T395" i="71"/>
  <c r="P395" i="71"/>
  <c r="Y406" i="71"/>
  <c r="J406" i="71"/>
  <c r="O414" i="71"/>
  <c r="W414" i="71"/>
  <c r="O453" i="71"/>
  <c r="S505" i="71"/>
  <c r="J507" i="71"/>
  <c r="Y531" i="71"/>
  <c r="J531" i="71"/>
  <c r="S531" i="71"/>
  <c r="O551" i="71"/>
  <c r="O555" i="71"/>
  <c r="O617" i="71"/>
  <c r="Y643" i="71"/>
  <c r="S643" i="71"/>
  <c r="J643" i="71"/>
  <c r="Y647" i="71"/>
  <c r="J647" i="71"/>
  <c r="S647" i="71"/>
  <c r="Y665" i="71"/>
  <c r="J665" i="71"/>
  <c r="AB48" i="48"/>
  <c r="AB49" i="48"/>
  <c r="Z49" i="48"/>
  <c r="AA64" i="48"/>
  <c r="AA66" i="48"/>
  <c r="AA72" i="48"/>
  <c r="AA74" i="48"/>
  <c r="J17" i="64"/>
  <c r="O20" i="64"/>
  <c r="X20" i="64"/>
  <c r="Q22" i="64"/>
  <c r="M61" i="64"/>
  <c r="AA61" i="64" s="1"/>
  <c r="I64" i="64"/>
  <c r="M65" i="64"/>
  <c r="I68" i="64"/>
  <c r="M69" i="64"/>
  <c r="G75" i="64"/>
  <c r="AB75" i="64" s="1"/>
  <c r="K75" i="64"/>
  <c r="W76" i="64"/>
  <c r="G77" i="64"/>
  <c r="AB77" i="64" s="1"/>
  <c r="K77" i="64"/>
  <c r="S77" i="64"/>
  <c r="J78" i="64"/>
  <c r="Q78" i="64"/>
  <c r="I79" i="64"/>
  <c r="O79" i="64"/>
  <c r="X79" i="64"/>
  <c r="W80" i="64"/>
  <c r="G81" i="64"/>
  <c r="AB81" i="64" s="1"/>
  <c r="K81" i="64"/>
  <c r="S81" i="64"/>
  <c r="J82" i="64"/>
  <c r="Q82" i="64"/>
  <c r="I83" i="64"/>
  <c r="O83" i="64"/>
  <c r="X83" i="64"/>
  <c r="W84" i="64"/>
  <c r="G89" i="64"/>
  <c r="AB89" i="64" s="1"/>
  <c r="O90" i="64"/>
  <c r="I91" i="64"/>
  <c r="O91" i="64"/>
  <c r="X91" i="64"/>
  <c r="W92" i="64"/>
  <c r="G93" i="64"/>
  <c r="AB93" i="64" s="1"/>
  <c r="K93" i="64"/>
  <c r="S93" i="64"/>
  <c r="J94" i="64"/>
  <c r="Q94" i="64"/>
  <c r="I95" i="64"/>
  <c r="O95" i="64"/>
  <c r="X95" i="64"/>
  <c r="W96" i="64"/>
  <c r="G97" i="64"/>
  <c r="AB97" i="64" s="1"/>
  <c r="K97" i="64"/>
  <c r="S97" i="64"/>
  <c r="J98" i="64"/>
  <c r="Q98" i="64"/>
  <c r="I99" i="64"/>
  <c r="O99" i="64"/>
  <c r="X99" i="64"/>
  <c r="G105" i="64"/>
  <c r="AB105" i="64" s="1"/>
  <c r="G106" i="64"/>
  <c r="AB106" i="64" s="1"/>
  <c r="O106" i="64"/>
  <c r="K107" i="64"/>
  <c r="X107" i="64"/>
  <c r="J108" i="64"/>
  <c r="W108" i="64"/>
  <c r="Q109" i="64"/>
  <c r="G110" i="64"/>
  <c r="AB110" i="64" s="1"/>
  <c r="O110" i="64"/>
  <c r="K111" i="64"/>
  <c r="X111" i="64"/>
  <c r="Q113" i="64"/>
  <c r="G114" i="64"/>
  <c r="AB114" i="64" s="1"/>
  <c r="O114" i="64"/>
  <c r="I118" i="64"/>
  <c r="Q118" i="64"/>
  <c r="I149" i="64"/>
  <c r="I153" i="64"/>
  <c r="M154" i="64"/>
  <c r="AA154" i="64" s="1"/>
  <c r="I157" i="64"/>
  <c r="M158" i="64"/>
  <c r="G164" i="64"/>
  <c r="AB164" i="64" s="1"/>
  <c r="W165" i="64"/>
  <c r="G166" i="64"/>
  <c r="AB166" i="64" s="1"/>
  <c r="K166" i="64"/>
  <c r="S166" i="64"/>
  <c r="J167" i="64"/>
  <c r="Q167" i="64"/>
  <c r="I168" i="64"/>
  <c r="O168" i="64"/>
  <c r="X168" i="64"/>
  <c r="W169" i="64"/>
  <c r="G170" i="64"/>
  <c r="AB170" i="64" s="1"/>
  <c r="K170" i="64"/>
  <c r="S170" i="64"/>
  <c r="J171" i="64"/>
  <c r="Q171" i="64"/>
  <c r="O172" i="64"/>
  <c r="X172" i="64"/>
  <c r="W173" i="64"/>
  <c r="G174" i="64"/>
  <c r="AB174" i="64" s="1"/>
  <c r="K174" i="64"/>
  <c r="S174" i="64"/>
  <c r="J180" i="64"/>
  <c r="J181" i="64"/>
  <c r="W181" i="64"/>
  <c r="Q182" i="64"/>
  <c r="G183" i="64"/>
  <c r="AB183" i="64" s="1"/>
  <c r="O183" i="64"/>
  <c r="K184" i="64"/>
  <c r="X184" i="64"/>
  <c r="J185" i="64"/>
  <c r="W185" i="64"/>
  <c r="Q186" i="64"/>
  <c r="G187" i="64"/>
  <c r="AB187" i="64" s="1"/>
  <c r="O187" i="64"/>
  <c r="K188" i="64"/>
  <c r="X188" i="64"/>
  <c r="J189" i="64"/>
  <c r="W189" i="64"/>
  <c r="G194" i="64"/>
  <c r="K194" i="64"/>
  <c r="S194" i="64"/>
  <c r="Y194" i="64"/>
  <c r="G200" i="64"/>
  <c r="AB200" i="64" s="1"/>
  <c r="K209" i="64"/>
  <c r="Q210" i="64"/>
  <c r="Q212" i="64"/>
  <c r="G214" i="64"/>
  <c r="Q216" i="64"/>
  <c r="G218" i="64"/>
  <c r="Q220" i="64"/>
  <c r="J225" i="64"/>
  <c r="G245" i="64"/>
  <c r="AB245" i="64" s="1"/>
  <c r="L245" i="64"/>
  <c r="W245" i="64"/>
  <c r="G246" i="64"/>
  <c r="AB246" i="64" s="1"/>
  <c r="W246" i="64"/>
  <c r="P253" i="64"/>
  <c r="J262" i="64"/>
  <c r="Q262" i="64"/>
  <c r="G270" i="64"/>
  <c r="AB270" i="64" s="1"/>
  <c r="L270" i="64"/>
  <c r="W270" i="64"/>
  <c r="O276" i="64"/>
  <c r="L277" i="64"/>
  <c r="K280" i="64"/>
  <c r="K281" i="64"/>
  <c r="S281" i="64"/>
  <c r="O282" i="64"/>
  <c r="S283" i="64"/>
  <c r="G284" i="64"/>
  <c r="AB284" i="64" s="1"/>
  <c r="Q284" i="64"/>
  <c r="P285" i="64"/>
  <c r="L296" i="64"/>
  <c r="Q297" i="64"/>
  <c r="L299" i="64"/>
  <c r="K300" i="64"/>
  <c r="S304" i="64"/>
  <c r="K311" i="64"/>
  <c r="O312" i="64"/>
  <c r="P313" i="64"/>
  <c r="S315" i="64"/>
  <c r="K317" i="64"/>
  <c r="S317" i="64"/>
  <c r="O318" i="64"/>
  <c r="J321" i="64"/>
  <c r="Q321" i="64"/>
  <c r="G328" i="64"/>
  <c r="AB328" i="64" s="1"/>
  <c r="L328" i="64"/>
  <c r="W328" i="64"/>
  <c r="J329" i="64"/>
  <c r="W329" i="64"/>
  <c r="L331" i="64"/>
  <c r="K332" i="64"/>
  <c r="S336" i="64"/>
  <c r="G337" i="64"/>
  <c r="AB337" i="64" s="1"/>
  <c r="S344" i="64"/>
  <c r="G349" i="64"/>
  <c r="AB349" i="64" s="1"/>
  <c r="L349" i="64"/>
  <c r="W349" i="64"/>
  <c r="G350" i="64"/>
  <c r="AB350" i="64" s="1"/>
  <c r="W350" i="64"/>
  <c r="K353" i="64"/>
  <c r="S353" i="64"/>
  <c r="O354" i="64"/>
  <c r="G362" i="64"/>
  <c r="AB362" i="64" s="1"/>
  <c r="W365" i="64"/>
  <c r="S366" i="64"/>
  <c r="G367" i="64"/>
  <c r="AB367" i="64" s="1"/>
  <c r="G369" i="64"/>
  <c r="AB369" i="64" s="1"/>
  <c r="O369" i="64"/>
  <c r="L370" i="64"/>
  <c r="P383" i="64"/>
  <c r="P387" i="64"/>
  <c r="J399" i="64"/>
  <c r="Q399" i="64"/>
  <c r="L401" i="64"/>
  <c r="G403" i="64"/>
  <c r="AB403" i="64" s="1"/>
  <c r="S405" i="64"/>
  <c r="S429" i="64"/>
  <c r="G431" i="64"/>
  <c r="AB431" i="64" s="1"/>
  <c r="S435" i="64"/>
  <c r="K437" i="64"/>
  <c r="L448" i="64"/>
  <c r="Y448" i="64"/>
  <c r="K450" i="64"/>
  <c r="V453" i="64"/>
  <c r="G456" i="64"/>
  <c r="O456" i="64"/>
  <c r="L463" i="64"/>
  <c r="AA463" i="64"/>
  <c r="Q465" i="64"/>
  <c r="V466" i="64"/>
  <c r="AB467" i="64"/>
  <c r="J469" i="64"/>
  <c r="W469" i="64"/>
  <c r="G471" i="64"/>
  <c r="Q471" i="64"/>
  <c r="V474" i="64"/>
  <c r="G482" i="64"/>
  <c r="O482" i="64"/>
  <c r="S484" i="64"/>
  <c r="J490" i="64"/>
  <c r="W490" i="64"/>
  <c r="I17" i="66"/>
  <c r="Q17" i="66"/>
  <c r="G25" i="66"/>
  <c r="L25" i="66"/>
  <c r="U25" i="66"/>
  <c r="G27" i="66"/>
  <c r="U27" i="66"/>
  <c r="P28" i="66"/>
  <c r="T32" i="66"/>
  <c r="K33" i="66"/>
  <c r="S33" i="66"/>
  <c r="O35" i="66"/>
  <c r="G41" i="66"/>
  <c r="L41" i="66"/>
  <c r="U41" i="66"/>
  <c r="G43" i="66"/>
  <c r="U43" i="66"/>
  <c r="P44" i="66"/>
  <c r="G49" i="66"/>
  <c r="Y49" i="66" s="1"/>
  <c r="L49" i="66"/>
  <c r="U49" i="66"/>
  <c r="P59" i="66"/>
  <c r="L60" i="66"/>
  <c r="P64" i="66"/>
  <c r="I68" i="66"/>
  <c r="Q68" i="66"/>
  <c r="G72" i="66"/>
  <c r="X72" i="66"/>
  <c r="T75" i="66"/>
  <c r="K76" i="66"/>
  <c r="S76" i="66"/>
  <c r="O78" i="66"/>
  <c r="K79" i="66"/>
  <c r="G84" i="66"/>
  <c r="L84" i="66"/>
  <c r="U84" i="66"/>
  <c r="G86" i="66"/>
  <c r="U86" i="66"/>
  <c r="P87" i="66"/>
  <c r="G92" i="66"/>
  <c r="Y92" i="66" s="1"/>
  <c r="L92" i="66"/>
  <c r="U92" i="66"/>
  <c r="G103" i="66"/>
  <c r="Y103" i="66" s="1"/>
  <c r="S103" i="66"/>
  <c r="Q105" i="66"/>
  <c r="G107" i="66"/>
  <c r="Y107" i="66" s="1"/>
  <c r="G111" i="66"/>
  <c r="Y111" i="66" s="1"/>
  <c r="Q113" i="66"/>
  <c r="N114" i="66"/>
  <c r="G119" i="66"/>
  <c r="Y119" i="66" s="1"/>
  <c r="Q121" i="66"/>
  <c r="U125" i="66"/>
  <c r="R126" i="66"/>
  <c r="U127" i="66"/>
  <c r="K129" i="66"/>
  <c r="J130" i="66"/>
  <c r="I142" i="66"/>
  <c r="G146" i="66"/>
  <c r="Y146" i="66" s="1"/>
  <c r="M146" i="66"/>
  <c r="X146" i="66" s="1"/>
  <c r="I148" i="66"/>
  <c r="O148" i="66"/>
  <c r="V148" i="66"/>
  <c r="R153" i="66"/>
  <c r="G162" i="66"/>
  <c r="Y162" i="66" s="1"/>
  <c r="S162" i="66"/>
  <c r="U164" i="66"/>
  <c r="Q193" i="66"/>
  <c r="V195" i="66"/>
  <c r="O197" i="66"/>
  <c r="N199" i="66"/>
  <c r="U199" i="66"/>
  <c r="K201" i="66"/>
  <c r="V204" i="66"/>
  <c r="V208" i="66"/>
  <c r="K209" i="66"/>
  <c r="R211" i="66"/>
  <c r="S213" i="66"/>
  <c r="V216" i="66"/>
  <c r="R230" i="66"/>
  <c r="R234" i="66"/>
  <c r="R238" i="66"/>
  <c r="R242" i="66"/>
  <c r="R245" i="66"/>
  <c r="R249" i="66"/>
  <c r="G257" i="66"/>
  <c r="Y257" i="66" s="1"/>
  <c r="V257" i="66"/>
  <c r="S269" i="66"/>
  <c r="I271" i="66"/>
  <c r="S271" i="66"/>
  <c r="R272" i="66"/>
  <c r="Q273" i="66"/>
  <c r="O275" i="66"/>
  <c r="K277" i="66"/>
  <c r="N279" i="66"/>
  <c r="Y279" i="66"/>
  <c r="I281" i="66"/>
  <c r="Y281" i="66"/>
  <c r="J283" i="66"/>
  <c r="U283" i="66"/>
  <c r="S285" i="66"/>
  <c r="Q295" i="66"/>
  <c r="M297" i="66"/>
  <c r="G299" i="66"/>
  <c r="Y299" i="66" s="1"/>
  <c r="O299" i="66"/>
  <c r="S311" i="66"/>
  <c r="I315" i="66"/>
  <c r="Q315" i="66"/>
  <c r="G317" i="66"/>
  <c r="U317" i="66"/>
  <c r="P318" i="66"/>
  <c r="L319" i="66"/>
  <c r="T322" i="66"/>
  <c r="P323" i="66"/>
  <c r="L325" i="66"/>
  <c r="W325" i="66"/>
  <c r="G327" i="66"/>
  <c r="Y327" i="66" s="1"/>
  <c r="S331" i="66"/>
  <c r="K335" i="66"/>
  <c r="I337" i="66"/>
  <c r="G339" i="66"/>
  <c r="X339" i="66"/>
  <c r="I343" i="66"/>
  <c r="U343" i="66"/>
  <c r="U357" i="66"/>
  <c r="S359" i="66"/>
  <c r="G361" i="66"/>
  <c r="I365" i="66"/>
  <c r="I367" i="66"/>
  <c r="Q367" i="66"/>
  <c r="X367" i="66"/>
  <c r="O369" i="66"/>
  <c r="L377" i="66"/>
  <c r="L379" i="66"/>
  <c r="O381" i="66"/>
  <c r="T382" i="66"/>
  <c r="S385" i="66"/>
  <c r="P386" i="66"/>
  <c r="P394" i="66"/>
  <c r="S395" i="66"/>
  <c r="Y397" i="66"/>
  <c r="I399" i="66"/>
  <c r="U399" i="66"/>
  <c r="U401" i="66"/>
  <c r="P402" i="66"/>
  <c r="S403" i="66"/>
  <c r="Q407" i="66"/>
  <c r="G409" i="66"/>
  <c r="O409" i="66"/>
  <c r="P414" i="66"/>
  <c r="Q419" i="66"/>
  <c r="G421" i="66"/>
  <c r="O421" i="66"/>
  <c r="P426" i="66"/>
  <c r="S427" i="66"/>
  <c r="I437" i="66"/>
  <c r="L439" i="66"/>
  <c r="X439" i="66"/>
  <c r="P442" i="66"/>
  <c r="U445" i="66"/>
  <c r="I447" i="66"/>
  <c r="Q447" i="66"/>
  <c r="X447" i="66"/>
  <c r="P450" i="66"/>
  <c r="U453" i="66"/>
  <c r="T454" i="66"/>
  <c r="S457" i="66"/>
  <c r="P459" i="66"/>
  <c r="W459" i="66"/>
  <c r="K467" i="66"/>
  <c r="S467" i="66"/>
  <c r="G469" i="66"/>
  <c r="Y469" i="66" s="1"/>
  <c r="P482" i="66"/>
  <c r="L484" i="66"/>
  <c r="W484" i="66"/>
  <c r="G486" i="66"/>
  <c r="X486" i="66"/>
  <c r="P490" i="66"/>
  <c r="L492" i="66"/>
  <c r="G498" i="66"/>
  <c r="L498" i="66"/>
  <c r="W498" i="66"/>
  <c r="P501" i="66"/>
  <c r="G504" i="66"/>
  <c r="O504" i="66"/>
  <c r="L506" i="66"/>
  <c r="X506" i="66"/>
  <c r="O508" i="66"/>
  <c r="T509" i="66"/>
  <c r="G522" i="66"/>
  <c r="X522" i="66"/>
  <c r="P526" i="66"/>
  <c r="L528" i="66"/>
  <c r="Q534" i="66"/>
  <c r="G536" i="66"/>
  <c r="O536" i="66"/>
  <c r="T541" i="66"/>
  <c r="P542" i="66"/>
  <c r="L544" i="66"/>
  <c r="W544" i="66"/>
  <c r="G546" i="66"/>
  <c r="X546" i="66"/>
  <c r="Q550" i="66"/>
  <c r="G552" i="66"/>
  <c r="U552" i="66"/>
  <c r="P553" i="66"/>
  <c r="I562" i="66"/>
  <c r="Q562" i="66"/>
  <c r="W564" i="66"/>
  <c r="T565" i="66"/>
  <c r="L568" i="66"/>
  <c r="K570" i="66"/>
  <c r="S570" i="66"/>
  <c r="W572" i="66"/>
  <c r="L576" i="66"/>
  <c r="L578" i="66"/>
  <c r="X578" i="66"/>
  <c r="O580" i="66"/>
  <c r="P581" i="66"/>
  <c r="I584" i="66"/>
  <c r="I586" i="66"/>
  <c r="Q586" i="66"/>
  <c r="X586" i="66"/>
  <c r="O588" i="66"/>
  <c r="P589" i="66"/>
  <c r="K592" i="66"/>
  <c r="W592" i="66"/>
  <c r="I594" i="66"/>
  <c r="U594" i="66"/>
  <c r="Q600" i="66"/>
  <c r="G602" i="66"/>
  <c r="O602" i="66"/>
  <c r="S606" i="66"/>
  <c r="G608" i="66"/>
  <c r="S608" i="66"/>
  <c r="W610" i="66"/>
  <c r="T611" i="66"/>
  <c r="Y612" i="66"/>
  <c r="U614" i="66"/>
  <c r="S618" i="66"/>
  <c r="G620" i="66"/>
  <c r="U620" i="66"/>
  <c r="V621" i="66"/>
  <c r="L622" i="66"/>
  <c r="W622" i="66"/>
  <c r="S626" i="66"/>
  <c r="G628" i="66"/>
  <c r="U628" i="66"/>
  <c r="V629" i="66"/>
  <c r="L630" i="66"/>
  <c r="W630" i="66"/>
  <c r="I637" i="66"/>
  <c r="L638" i="66"/>
  <c r="U640" i="66"/>
  <c r="G641" i="66"/>
  <c r="L642" i="66"/>
  <c r="Y642" i="66"/>
  <c r="O643" i="66"/>
  <c r="U644" i="66"/>
  <c r="G645" i="66"/>
  <c r="Y645" i="66" s="1"/>
  <c r="L646" i="66"/>
  <c r="Y646" i="66"/>
  <c r="U648" i="66"/>
  <c r="G649" i="66"/>
  <c r="L650" i="66"/>
  <c r="Y650" i="66"/>
  <c r="U652" i="66"/>
  <c r="G653" i="66"/>
  <c r="L654" i="66"/>
  <c r="Y654" i="66"/>
  <c r="U656" i="66"/>
  <c r="G657" i="66"/>
  <c r="L658" i="66"/>
  <c r="Y658" i="66"/>
  <c r="U660" i="66"/>
  <c r="G661" i="66"/>
  <c r="Y661" i="66" s="1"/>
  <c r="L662" i="66"/>
  <c r="Y662" i="66"/>
  <c r="U664" i="66"/>
  <c r="G665" i="66"/>
  <c r="L666" i="66"/>
  <c r="Y666" i="66"/>
  <c r="U668" i="66"/>
  <c r="G669" i="66"/>
  <c r="L670" i="66"/>
  <c r="G671" i="66"/>
  <c r="Y671" i="66" s="1"/>
  <c r="O671" i="66"/>
  <c r="U675" i="66"/>
  <c r="G678" i="66"/>
  <c r="O678" i="66"/>
  <c r="W680" i="66"/>
  <c r="G682" i="66"/>
  <c r="Y682" i="66" s="1"/>
  <c r="O682" i="66"/>
  <c r="Y684" i="66"/>
  <c r="G687" i="66"/>
  <c r="O687" i="66"/>
  <c r="Y688" i="66"/>
  <c r="I689" i="66"/>
  <c r="W689" i="66"/>
  <c r="G691" i="66"/>
  <c r="O691" i="66"/>
  <c r="W693" i="66"/>
  <c r="G695" i="66"/>
  <c r="O695" i="66"/>
  <c r="Y696" i="66"/>
  <c r="W697" i="66"/>
  <c r="G699" i="66"/>
  <c r="Y699" i="66" s="1"/>
  <c r="O699" i="66"/>
  <c r="W701" i="66"/>
  <c r="G703" i="66"/>
  <c r="O703" i="66"/>
  <c r="Y704" i="66"/>
  <c r="I705" i="66"/>
  <c r="W705" i="66"/>
  <c r="G707" i="66"/>
  <c r="Y707" i="66" s="1"/>
  <c r="O707" i="66"/>
  <c r="G714" i="66"/>
  <c r="Y714" i="66" s="1"/>
  <c r="U720" i="66"/>
  <c r="G724" i="66"/>
  <c r="Y724" i="66" s="1"/>
  <c r="O736" i="66"/>
  <c r="G742" i="66"/>
  <c r="W742" i="66"/>
  <c r="L746" i="66"/>
  <c r="X752" i="66"/>
  <c r="L753" i="66"/>
  <c r="I757" i="66"/>
  <c r="U759" i="66"/>
  <c r="L761" i="66"/>
  <c r="L763" i="66"/>
  <c r="G767" i="66"/>
  <c r="I769" i="66"/>
  <c r="L771" i="66"/>
  <c r="G775" i="66"/>
  <c r="Y775" i="66" s="1"/>
  <c r="L777" i="66"/>
  <c r="I779" i="66"/>
  <c r="Y779" i="66"/>
  <c r="G781" i="66"/>
  <c r="O781" i="66"/>
  <c r="U783" i="66"/>
  <c r="I785" i="66"/>
  <c r="P792" i="66"/>
  <c r="P794" i="66"/>
  <c r="G797" i="66"/>
  <c r="Y797" i="66" s="1"/>
  <c r="U797" i="66"/>
  <c r="O801" i="66"/>
  <c r="M802" i="66"/>
  <c r="X802" i="66" s="1"/>
  <c r="O803" i="66"/>
  <c r="G809" i="66"/>
  <c r="Y809" i="66" s="1"/>
  <c r="L811" i="66"/>
  <c r="M818" i="66"/>
  <c r="O819" i="66"/>
  <c r="P820" i="66"/>
  <c r="Y821" i="66"/>
  <c r="G825" i="66"/>
  <c r="Y825" i="66" s="1"/>
  <c r="O825" i="66"/>
  <c r="G833" i="66"/>
  <c r="Y833" i="66" s="1"/>
  <c r="L835" i="66"/>
  <c r="P836" i="66"/>
  <c r="L837" i="66"/>
  <c r="P838" i="66"/>
  <c r="L839" i="66"/>
  <c r="I841" i="66"/>
  <c r="V842" i="66"/>
  <c r="U843" i="66"/>
  <c r="I847" i="66"/>
  <c r="W847" i="66"/>
  <c r="V848" i="66"/>
  <c r="Y849" i="66"/>
  <c r="U851" i="66"/>
  <c r="L853" i="66"/>
  <c r="P856" i="66"/>
  <c r="L857" i="66"/>
  <c r="P858" i="66"/>
  <c r="Y859" i="66"/>
  <c r="U861" i="66"/>
  <c r="M862" i="66"/>
  <c r="Y863" i="66"/>
  <c r="G865" i="66"/>
  <c r="X866" i="66"/>
  <c r="I867" i="66"/>
  <c r="O877" i="66"/>
  <c r="Y883" i="66"/>
  <c r="L885" i="66"/>
  <c r="G887" i="66"/>
  <c r="P890" i="66"/>
  <c r="M892" i="66"/>
  <c r="X892" i="66" s="1"/>
  <c r="L899" i="66"/>
  <c r="P900" i="66"/>
  <c r="X904" i="66"/>
  <c r="L905" i="66"/>
  <c r="G907" i="66"/>
  <c r="Y907" i="66" s="1"/>
  <c r="X916" i="66"/>
  <c r="Y917" i="66"/>
  <c r="V922" i="66"/>
  <c r="U923" i="66"/>
  <c r="M924" i="66"/>
  <c r="G931" i="66"/>
  <c r="U949" i="66"/>
  <c r="L959" i="66"/>
  <c r="Y959" i="66"/>
  <c r="P960" i="66"/>
  <c r="P964" i="66"/>
  <c r="L969" i="66"/>
  <c r="Y969" i="66"/>
  <c r="Q971" i="66"/>
  <c r="X974" i="66"/>
  <c r="K975" i="66"/>
  <c r="G981" i="66"/>
  <c r="P983" i="66"/>
  <c r="P987" i="66"/>
  <c r="P990" i="66"/>
  <c r="G999" i="66"/>
  <c r="O999" i="66"/>
  <c r="G1001" i="66"/>
  <c r="I1003" i="66"/>
  <c r="W1003" i="66"/>
  <c r="M1004" i="66"/>
  <c r="U1005" i="66"/>
  <c r="I1009" i="66"/>
  <c r="W1009" i="66"/>
  <c r="L1013" i="66"/>
  <c r="L1015" i="66"/>
  <c r="K1016" i="66"/>
  <c r="L1021" i="66"/>
  <c r="O1023" i="66"/>
  <c r="X1030" i="66"/>
  <c r="O1031" i="66"/>
  <c r="P1036" i="66"/>
  <c r="G1039" i="66"/>
  <c r="I1043" i="66"/>
  <c r="W1043" i="66"/>
  <c r="V1058" i="66"/>
  <c r="X1064" i="66"/>
  <c r="Y1065" i="66"/>
  <c r="V1066" i="66"/>
  <c r="G1075" i="66"/>
  <c r="O1075" i="66"/>
  <c r="U1077" i="66"/>
  <c r="I1081" i="66"/>
  <c r="W1081" i="66"/>
  <c r="I1087" i="66"/>
  <c r="W1087" i="66"/>
  <c r="I1091" i="66"/>
  <c r="G1097" i="66"/>
  <c r="M1102" i="66"/>
  <c r="R1118" i="66"/>
  <c r="P1121" i="66"/>
  <c r="Y1121" i="66"/>
  <c r="G1127" i="66"/>
  <c r="O1127" i="66"/>
  <c r="L1135" i="66"/>
  <c r="U1141" i="66"/>
  <c r="I1145" i="66"/>
  <c r="W1145" i="66"/>
  <c r="L1153" i="66"/>
  <c r="V1160" i="66"/>
  <c r="M1162" i="66"/>
  <c r="I1165" i="66"/>
  <c r="W1165" i="66"/>
  <c r="G1167" i="66"/>
  <c r="G1171" i="66"/>
  <c r="Q1171" i="66"/>
  <c r="Y1176" i="66"/>
  <c r="V1176" i="66"/>
  <c r="K1176" i="66"/>
  <c r="P1180" i="66"/>
  <c r="X1191" i="66"/>
  <c r="W1191" i="66"/>
  <c r="I1191" i="66"/>
  <c r="O1191" i="66"/>
  <c r="G1191" i="66"/>
  <c r="V1197" i="66"/>
  <c r="W1197" i="66"/>
  <c r="I1197" i="66"/>
  <c r="O1197" i="66"/>
  <c r="G1197" i="66"/>
  <c r="V1200" i="66"/>
  <c r="Y1201" i="66"/>
  <c r="K1208" i="66"/>
  <c r="V1208" i="66"/>
  <c r="Y1212" i="66"/>
  <c r="K1212" i="66"/>
  <c r="V1212" i="66"/>
  <c r="U1215" i="66"/>
  <c r="Y1219" i="66"/>
  <c r="G1219" i="66"/>
  <c r="O1219" i="66"/>
  <c r="X1222" i="66"/>
  <c r="M1222" i="66"/>
  <c r="V36" i="71"/>
  <c r="X36" i="71"/>
  <c r="F36" i="71"/>
  <c r="N36" i="71"/>
  <c r="R67" i="71"/>
  <c r="T69" i="71"/>
  <c r="K69" i="71"/>
  <c r="F69" i="71"/>
  <c r="Y69" i="71" s="1"/>
  <c r="W69" i="71"/>
  <c r="P69" i="71"/>
  <c r="H69" i="71"/>
  <c r="V69" i="71"/>
  <c r="X72" i="71"/>
  <c r="S72" i="71"/>
  <c r="F72" i="71"/>
  <c r="K72" i="71"/>
  <c r="N76" i="71"/>
  <c r="X78" i="71"/>
  <c r="K78" i="71"/>
  <c r="S78" i="71"/>
  <c r="F78" i="71"/>
  <c r="R85" i="71"/>
  <c r="J86" i="71"/>
  <c r="S86" i="71"/>
  <c r="V91" i="71"/>
  <c r="Y94" i="71"/>
  <c r="J94" i="71"/>
  <c r="S94" i="71"/>
  <c r="S110" i="71"/>
  <c r="Y115" i="71"/>
  <c r="V121" i="71"/>
  <c r="N121" i="71"/>
  <c r="X121" i="71"/>
  <c r="F121" i="71"/>
  <c r="W176" i="71"/>
  <c r="J176" i="71"/>
  <c r="S189" i="71"/>
  <c r="J189" i="71"/>
  <c r="X189" i="71"/>
  <c r="N189" i="71"/>
  <c r="F189" i="71"/>
  <c r="V208" i="71"/>
  <c r="K208" i="71"/>
  <c r="W233" i="71"/>
  <c r="O233" i="71"/>
  <c r="N245" i="71"/>
  <c r="J250" i="71"/>
  <c r="J268" i="71"/>
  <c r="P275" i="71"/>
  <c r="F275" i="71"/>
  <c r="Y275" i="71" s="1"/>
  <c r="K275" i="71"/>
  <c r="V277" i="71"/>
  <c r="K277" i="71"/>
  <c r="P281" i="71"/>
  <c r="R292" i="71"/>
  <c r="Y295" i="71"/>
  <c r="P301" i="71"/>
  <c r="P319" i="71"/>
  <c r="U342" i="71"/>
  <c r="P393" i="71"/>
  <c r="N393" i="71"/>
  <c r="J408" i="71"/>
  <c r="S432" i="71"/>
  <c r="W432" i="71"/>
  <c r="W452" i="71"/>
  <c r="R452" i="71"/>
  <c r="F452" i="71"/>
  <c r="Y452" i="71"/>
  <c r="H452" i="71"/>
  <c r="R453" i="71"/>
  <c r="T457" i="71"/>
  <c r="H457" i="71"/>
  <c r="O457" i="71"/>
  <c r="F457" i="71"/>
  <c r="Y457" i="71" s="1"/>
  <c r="W461" i="71"/>
  <c r="P461" i="71"/>
  <c r="H461" i="71"/>
  <c r="T461" i="71"/>
  <c r="K461" i="71"/>
  <c r="F461" i="71"/>
  <c r="Y461" i="71" s="1"/>
  <c r="V461" i="71"/>
  <c r="Y509" i="71"/>
  <c r="J509" i="71"/>
  <c r="S527" i="71"/>
  <c r="J527" i="71"/>
  <c r="O531" i="71"/>
  <c r="O643" i="71"/>
  <c r="O647" i="71"/>
  <c r="S665" i="71"/>
  <c r="Y667" i="71"/>
  <c r="J667" i="71"/>
  <c r="V709" i="71"/>
  <c r="V711" i="71"/>
  <c r="N713" i="71"/>
  <c r="K755" i="71"/>
  <c r="V755" i="71"/>
  <c r="V760" i="71"/>
  <c r="K761" i="71"/>
  <c r="V761" i="71"/>
  <c r="S784" i="71"/>
  <c r="X45" i="49"/>
  <c r="U1175" i="66"/>
  <c r="L1179" i="66"/>
  <c r="Y1179" i="66"/>
  <c r="Y1195" i="66"/>
  <c r="Y1207" i="66"/>
  <c r="Y1211" i="66"/>
  <c r="P1216" i="66"/>
  <c r="Q1217" i="66"/>
  <c r="U1221" i="66"/>
  <c r="R32" i="71"/>
  <c r="Y37" i="71"/>
  <c r="V38" i="71"/>
  <c r="R42" i="71"/>
  <c r="P44" i="71"/>
  <c r="O49" i="71"/>
  <c r="O66" i="71"/>
  <c r="V66" i="71"/>
  <c r="J68" i="71"/>
  <c r="R68" i="71"/>
  <c r="O70" i="71"/>
  <c r="V70" i="71"/>
  <c r="V71" i="71"/>
  <c r="N73" i="71"/>
  <c r="V75" i="71"/>
  <c r="N77" i="71"/>
  <c r="V79" i="71"/>
  <c r="O87" i="71"/>
  <c r="V87" i="71"/>
  <c r="V89" i="71"/>
  <c r="O95" i="71"/>
  <c r="V95" i="71"/>
  <c r="K107" i="71"/>
  <c r="Y107" i="71"/>
  <c r="V109" i="71"/>
  <c r="N113" i="71"/>
  <c r="J143" i="71"/>
  <c r="R143" i="71"/>
  <c r="Y143" i="71"/>
  <c r="I159" i="71"/>
  <c r="P159" i="71"/>
  <c r="X159" i="71"/>
  <c r="W164" i="71"/>
  <c r="P167" i="71"/>
  <c r="R179" i="71"/>
  <c r="S181" i="71"/>
  <c r="K185" i="71"/>
  <c r="V185" i="71"/>
  <c r="R198" i="71"/>
  <c r="O199" i="71"/>
  <c r="N204" i="71"/>
  <c r="X204" i="71"/>
  <c r="S206" i="71"/>
  <c r="K210" i="71"/>
  <c r="P244" i="71"/>
  <c r="V247" i="71"/>
  <c r="P248" i="71"/>
  <c r="V251" i="71"/>
  <c r="V255" i="71"/>
  <c r="P256" i="71"/>
  <c r="Y256" i="71"/>
  <c r="V269" i="71"/>
  <c r="V271" i="71"/>
  <c r="P272" i="71"/>
  <c r="S274" i="71"/>
  <c r="J280" i="71"/>
  <c r="T280" i="71"/>
  <c r="R290" i="71"/>
  <c r="R296" i="71"/>
  <c r="V302" i="71"/>
  <c r="X303" i="71"/>
  <c r="S304" i="71"/>
  <c r="K313" i="71"/>
  <c r="K314" i="71"/>
  <c r="N320" i="71"/>
  <c r="S322" i="71"/>
  <c r="T336" i="71"/>
  <c r="W363" i="71"/>
  <c r="V383" i="71"/>
  <c r="K385" i="71"/>
  <c r="W385" i="71"/>
  <c r="V387" i="71"/>
  <c r="J389" i="71"/>
  <c r="R389" i="71"/>
  <c r="R431" i="71"/>
  <c r="V435" i="71"/>
  <c r="J437" i="71"/>
  <c r="O451" i="71"/>
  <c r="V451" i="71"/>
  <c r="K455" i="71"/>
  <c r="W455" i="71"/>
  <c r="K462" i="71"/>
  <c r="V462" i="71"/>
  <c r="O465" i="71"/>
  <c r="V465" i="71"/>
  <c r="S479" i="71"/>
  <c r="S483" i="71"/>
  <c r="S487" i="71"/>
  <c r="O529" i="71"/>
  <c r="O549" i="71"/>
  <c r="O557" i="71"/>
  <c r="S577" i="71"/>
  <c r="O623" i="71"/>
  <c r="N682" i="71"/>
  <c r="F684" i="71"/>
  <c r="R684" i="71"/>
  <c r="W685" i="71"/>
  <c r="K686" i="71"/>
  <c r="K688" i="71"/>
  <c r="T690" i="71"/>
  <c r="T692" i="71"/>
  <c r="T694" i="71"/>
  <c r="H709" i="71"/>
  <c r="H711" i="71"/>
  <c r="J712" i="71"/>
  <c r="F713" i="71"/>
  <c r="Y713" i="71" s="1"/>
  <c r="R713" i="71"/>
  <c r="K715" i="71"/>
  <c r="J727" i="71"/>
  <c r="O735" i="71"/>
  <c r="R751" i="71"/>
  <c r="V752" i="71"/>
  <c r="K754" i="71"/>
  <c r="F755" i="71"/>
  <c r="Y755" i="71" s="1"/>
  <c r="N755" i="71"/>
  <c r="R756" i="71"/>
  <c r="N759" i="71"/>
  <c r="H760" i="71"/>
  <c r="F761" i="71"/>
  <c r="Y761" i="71" s="1"/>
  <c r="N761" i="71"/>
  <c r="P762" i="71"/>
  <c r="Y762" i="71"/>
  <c r="K764" i="71"/>
  <c r="V764" i="71"/>
  <c r="J778" i="71"/>
  <c r="J782" i="71"/>
  <c r="J786" i="71"/>
  <c r="I16" i="71"/>
  <c r="J19" i="49"/>
  <c r="J21" i="49"/>
  <c r="AA26" i="49"/>
  <c r="AA28" i="49"/>
  <c r="AA29" i="49"/>
  <c r="AA33" i="49"/>
  <c r="X36" i="49"/>
  <c r="V464" i="69" s="1"/>
  <c r="T40" i="49"/>
  <c r="X40" i="49"/>
  <c r="V540" i="69" s="1"/>
  <c r="T45" i="49"/>
  <c r="U46" i="49"/>
  <c r="U50" i="49"/>
  <c r="AA55" i="49"/>
  <c r="V684" i="71"/>
  <c r="T686" i="71"/>
  <c r="P688" i="71"/>
  <c r="N709" i="71"/>
  <c r="N711" i="71"/>
  <c r="S712" i="71"/>
  <c r="V713" i="71"/>
  <c r="P715" i="71"/>
  <c r="S727" i="71"/>
  <c r="O731" i="71"/>
  <c r="R755" i="71"/>
  <c r="R761" i="71"/>
  <c r="S778" i="71"/>
  <c r="L312" i="69"/>
  <c r="X28" i="49"/>
  <c r="V312" i="69" s="1"/>
  <c r="L331" i="69"/>
  <c r="X33" i="49"/>
  <c r="V407" i="69" s="1"/>
  <c r="L1175" i="66"/>
  <c r="Y1175" i="66"/>
  <c r="U1179" i="66"/>
  <c r="Q1209" i="66"/>
  <c r="L1221" i="66"/>
  <c r="Y1221" i="66"/>
  <c r="M24" i="71"/>
  <c r="R31" i="71"/>
  <c r="K32" i="71"/>
  <c r="V32" i="71"/>
  <c r="P37" i="71"/>
  <c r="R38" i="71"/>
  <c r="K42" i="71"/>
  <c r="V42" i="71"/>
  <c r="Y44" i="71"/>
  <c r="O60" i="71"/>
  <c r="J66" i="71"/>
  <c r="R66" i="71"/>
  <c r="Y66" i="71"/>
  <c r="O68" i="71"/>
  <c r="V68" i="71"/>
  <c r="J70" i="71"/>
  <c r="N71" i="71"/>
  <c r="V73" i="71"/>
  <c r="V77" i="71"/>
  <c r="N79" i="71"/>
  <c r="J87" i="71"/>
  <c r="R87" i="71"/>
  <c r="R95" i="71"/>
  <c r="Y95" i="71"/>
  <c r="W118" i="71"/>
  <c r="O130" i="71"/>
  <c r="O143" i="71"/>
  <c r="V143" i="71"/>
  <c r="M159" i="71"/>
  <c r="T159" i="71"/>
  <c r="Y159" i="71"/>
  <c r="Y167" i="71"/>
  <c r="K179" i="71"/>
  <c r="V179" i="71"/>
  <c r="K181" i="71"/>
  <c r="R185" i="71"/>
  <c r="I204" i="71"/>
  <c r="J248" i="71"/>
  <c r="J256" i="71"/>
  <c r="J272" i="71"/>
  <c r="J274" i="71"/>
  <c r="P276" i="71"/>
  <c r="V279" i="71"/>
  <c r="P280" i="71"/>
  <c r="K290" i="71"/>
  <c r="K296" i="71"/>
  <c r="X296" i="71"/>
  <c r="K303" i="71"/>
  <c r="X313" i="71"/>
  <c r="S314" i="71"/>
  <c r="T321" i="71"/>
  <c r="K322" i="71"/>
  <c r="J363" i="71"/>
  <c r="N383" i="71"/>
  <c r="S384" i="71"/>
  <c r="N387" i="71"/>
  <c r="O389" i="71"/>
  <c r="O428" i="71"/>
  <c r="K431" i="71"/>
  <c r="V431" i="71"/>
  <c r="N435" i="71"/>
  <c r="O437" i="71"/>
  <c r="V437" i="71"/>
  <c r="R451" i="71"/>
  <c r="Y451" i="71"/>
  <c r="R455" i="71"/>
  <c r="R462" i="71"/>
  <c r="J465" i="71"/>
  <c r="R465" i="71"/>
  <c r="Y465" i="71"/>
  <c r="S571" i="71"/>
  <c r="S599" i="71"/>
  <c r="S603" i="71"/>
  <c r="O641" i="71"/>
  <c r="O649" i="71"/>
  <c r="H684" i="71"/>
  <c r="Y684" i="71"/>
  <c r="K707" i="71"/>
  <c r="F709" i="71"/>
  <c r="Y709" i="71" s="1"/>
  <c r="R709" i="71"/>
  <c r="F711" i="71"/>
  <c r="Y711" i="71" s="1"/>
  <c r="R711" i="71"/>
  <c r="J729" i="71"/>
  <c r="W731" i="71"/>
  <c r="V750" i="71"/>
  <c r="K751" i="71"/>
  <c r="V751" i="71"/>
  <c r="H755" i="71"/>
  <c r="T755" i="71"/>
  <c r="K756" i="71"/>
  <c r="V759" i="71"/>
  <c r="F760" i="71"/>
  <c r="Y760" i="71" s="1"/>
  <c r="R760" i="71"/>
  <c r="H761" i="71"/>
  <c r="T761" i="71"/>
  <c r="J762" i="71"/>
  <c r="T762" i="71"/>
  <c r="R764" i="71"/>
  <c r="J780" i="71"/>
  <c r="J784" i="71"/>
  <c r="R4" i="49"/>
  <c r="J15" i="49"/>
  <c r="J12" i="49"/>
  <c r="T28" i="49"/>
  <c r="U33" i="49"/>
  <c r="AA38" i="49"/>
  <c r="AA40" i="49"/>
  <c r="AA43" i="49"/>
  <c r="AA45" i="49"/>
  <c r="AA46" i="49"/>
  <c r="AA50" i="49"/>
  <c r="X53" i="49"/>
  <c r="K15" i="69"/>
  <c r="K16" i="69"/>
  <c r="V16" i="69"/>
  <c r="J19" i="69"/>
  <c r="K23" i="69"/>
  <c r="K24" i="69"/>
  <c r="V24" i="69"/>
  <c r="J29" i="69"/>
  <c r="K31" i="69"/>
  <c r="J33" i="69"/>
  <c r="Q33" i="69"/>
  <c r="O35" i="69"/>
  <c r="G36" i="69"/>
  <c r="X36" i="69" s="1"/>
  <c r="R36" i="69"/>
  <c r="Q44" i="69"/>
  <c r="R47" i="69"/>
  <c r="O48" i="69"/>
  <c r="S50" i="69"/>
  <c r="K52" i="69"/>
  <c r="S52" i="69"/>
  <c r="R58" i="69"/>
  <c r="K61" i="69"/>
  <c r="S62" i="69"/>
  <c r="G63" i="69"/>
  <c r="X63" i="69" s="1"/>
  <c r="N63" i="69"/>
  <c r="R66" i="69"/>
  <c r="O67" i="69"/>
  <c r="S73" i="69"/>
  <c r="G74" i="69"/>
  <c r="X74" i="69" s="1"/>
  <c r="K74" i="69"/>
  <c r="S74" i="69"/>
  <c r="G80" i="69"/>
  <c r="X80" i="69" s="1"/>
  <c r="S80" i="69"/>
  <c r="I82" i="69"/>
  <c r="S82" i="69"/>
  <c r="K84" i="69"/>
  <c r="J89" i="69"/>
  <c r="K91" i="69"/>
  <c r="J93" i="69"/>
  <c r="Q93" i="69"/>
  <c r="O95" i="69"/>
  <c r="G96" i="69"/>
  <c r="X96" i="69" s="1"/>
  <c r="R96" i="69"/>
  <c r="Q108" i="69"/>
  <c r="R111" i="69"/>
  <c r="O112" i="69"/>
  <c r="S114" i="69"/>
  <c r="N131" i="69"/>
  <c r="U131" i="69"/>
  <c r="M135" i="69"/>
  <c r="K145" i="69"/>
  <c r="S148" i="69"/>
  <c r="G149" i="69"/>
  <c r="X149" i="69" s="1"/>
  <c r="N149" i="69"/>
  <c r="S152" i="69"/>
  <c r="I154" i="69"/>
  <c r="O154" i="69"/>
  <c r="J164" i="69"/>
  <c r="S164" i="69"/>
  <c r="G165" i="69"/>
  <c r="X165" i="69" s="1"/>
  <c r="Q165" i="69"/>
  <c r="K167" i="69"/>
  <c r="I169" i="69"/>
  <c r="G171" i="69"/>
  <c r="X171" i="69" s="1"/>
  <c r="N172" i="69"/>
  <c r="I173" i="69"/>
  <c r="N184" i="69"/>
  <c r="U184" i="69"/>
  <c r="O190" i="69"/>
  <c r="O191" i="69"/>
  <c r="N207" i="69"/>
  <c r="U207" i="69"/>
  <c r="M211" i="69"/>
  <c r="K221" i="69"/>
  <c r="I222" i="69"/>
  <c r="O222" i="69"/>
  <c r="T223" i="69"/>
  <c r="G224" i="69"/>
  <c r="X224" i="69" s="1"/>
  <c r="G225" i="69"/>
  <c r="X225" i="69" s="1"/>
  <c r="O225" i="69"/>
  <c r="I226" i="69"/>
  <c r="O226" i="69"/>
  <c r="J229" i="69"/>
  <c r="S229" i="69"/>
  <c r="I241" i="69"/>
  <c r="I245" i="69"/>
  <c r="R245" i="69"/>
  <c r="O247" i="69"/>
  <c r="K248" i="69"/>
  <c r="O249" i="69"/>
  <c r="G260" i="69"/>
  <c r="Q260" i="69"/>
  <c r="O262" i="69"/>
  <c r="J263" i="69"/>
  <c r="S263" i="69"/>
  <c r="O264" i="69"/>
  <c r="R267" i="69"/>
  <c r="P269" i="69"/>
  <c r="G279" i="69"/>
  <c r="N279" i="69"/>
  <c r="V281" i="69"/>
  <c r="G282" i="69"/>
  <c r="M282" i="69"/>
  <c r="N283" i="69"/>
  <c r="G286" i="69"/>
  <c r="Q286" i="69"/>
  <c r="T290" i="69"/>
  <c r="K303" i="69"/>
  <c r="M305" i="69"/>
  <c r="J309" i="69"/>
  <c r="I320" i="69"/>
  <c r="O320" i="69"/>
  <c r="P323" i="69"/>
  <c r="K325" i="69"/>
  <c r="O326" i="69"/>
  <c r="L338" i="69"/>
  <c r="W338" i="69" s="1"/>
  <c r="I345" i="69"/>
  <c r="N356" i="69"/>
  <c r="N357" i="69"/>
  <c r="J361" i="69"/>
  <c r="O365" i="69"/>
  <c r="N375" i="69"/>
  <c r="K376" i="69"/>
  <c r="N379" i="69"/>
  <c r="J383" i="69"/>
  <c r="J384" i="69"/>
  <c r="U384" i="69"/>
  <c r="O385" i="69"/>
  <c r="U422" i="69"/>
  <c r="K433" i="69"/>
  <c r="O434" i="69"/>
  <c r="Q436" i="69"/>
  <c r="K437" i="69"/>
  <c r="O438" i="69"/>
  <c r="M440" i="69"/>
  <c r="K441" i="69"/>
  <c r="G442" i="69"/>
  <c r="X442" i="69" s="1"/>
  <c r="U442" i="69"/>
  <c r="O453" i="69"/>
  <c r="Q455" i="69"/>
  <c r="I459" i="69"/>
  <c r="J460" i="69"/>
  <c r="J471" i="69"/>
  <c r="U471" i="69"/>
  <c r="G472" i="69"/>
  <c r="X472" i="69" s="1"/>
  <c r="U472" i="69"/>
  <c r="N475" i="69"/>
  <c r="M478" i="69"/>
  <c r="T490" i="69"/>
  <c r="O491" i="69"/>
  <c r="J493" i="69"/>
  <c r="J497" i="69"/>
  <c r="O507" i="69"/>
  <c r="U510" i="69"/>
  <c r="O511" i="69"/>
  <c r="U514" i="69"/>
  <c r="J550" i="69"/>
  <c r="T551" i="69"/>
  <c r="K552" i="69"/>
  <c r="M554" i="69"/>
  <c r="J555" i="69"/>
  <c r="U555" i="69"/>
  <c r="O556" i="69"/>
  <c r="AF14" i="47"/>
  <c r="W39" i="58"/>
  <c r="F26" i="58"/>
  <c r="O91" i="58"/>
  <c r="O103" i="58"/>
  <c r="X117" i="58"/>
  <c r="K14" i="69"/>
  <c r="S15" i="69"/>
  <c r="G16" i="69"/>
  <c r="N16" i="69"/>
  <c r="N19" i="69"/>
  <c r="K22" i="69"/>
  <c r="S23" i="69"/>
  <c r="G24" i="69"/>
  <c r="N24" i="69"/>
  <c r="O29" i="69"/>
  <c r="S31" i="69"/>
  <c r="G33" i="69"/>
  <c r="X33" i="69" s="1"/>
  <c r="K33" i="69"/>
  <c r="S33" i="69"/>
  <c r="I44" i="69"/>
  <c r="S44" i="69"/>
  <c r="J47" i="69"/>
  <c r="S47" i="69"/>
  <c r="U48" i="69"/>
  <c r="G50" i="69"/>
  <c r="X50" i="69" s="1"/>
  <c r="N52" i="69"/>
  <c r="U52" i="69"/>
  <c r="O61" i="69"/>
  <c r="Q63" i="69"/>
  <c r="U67" i="69"/>
  <c r="N74" i="69"/>
  <c r="J77" i="69"/>
  <c r="K82" i="69"/>
  <c r="O84" i="69"/>
  <c r="O89" i="69"/>
  <c r="S91" i="69"/>
  <c r="G93" i="69"/>
  <c r="X93" i="69" s="1"/>
  <c r="K93" i="69"/>
  <c r="S93" i="69"/>
  <c r="I108" i="69"/>
  <c r="S108" i="69"/>
  <c r="J111" i="69"/>
  <c r="S111" i="69"/>
  <c r="U112" i="69"/>
  <c r="G114" i="69"/>
  <c r="X114" i="69" s="1"/>
  <c r="N116" i="69"/>
  <c r="U116" i="69"/>
  <c r="K118" i="69"/>
  <c r="S129" i="69"/>
  <c r="I131" i="69"/>
  <c r="O131" i="69"/>
  <c r="O145" i="69"/>
  <c r="R149" i="69"/>
  <c r="N153" i="69"/>
  <c r="J154" i="69"/>
  <c r="Q154" i="69"/>
  <c r="K164" i="69"/>
  <c r="U165" i="69"/>
  <c r="O167" i="69"/>
  <c r="M169" i="69"/>
  <c r="R172" i="69"/>
  <c r="M173" i="69"/>
  <c r="I184" i="69"/>
  <c r="J187" i="69"/>
  <c r="G190" i="69"/>
  <c r="X190" i="69" s="1"/>
  <c r="S190" i="69"/>
  <c r="K194" i="69"/>
  <c r="I207" i="69"/>
  <c r="O207" i="69"/>
  <c r="O213" i="69"/>
  <c r="O221" i="69"/>
  <c r="J222" i="69"/>
  <c r="Q222" i="69"/>
  <c r="J226" i="69"/>
  <c r="Q226" i="69"/>
  <c r="K229" i="69"/>
  <c r="R240" i="69"/>
  <c r="M241" i="69"/>
  <c r="K245" i="69"/>
  <c r="S245" i="69"/>
  <c r="G248" i="69"/>
  <c r="X248" i="69" s="1"/>
  <c r="N248" i="69"/>
  <c r="I249" i="69"/>
  <c r="S260" i="69"/>
  <c r="K263" i="69"/>
  <c r="S264" i="69"/>
  <c r="J267" i="69"/>
  <c r="S267" i="69"/>
  <c r="T279" i="69"/>
  <c r="U286" i="69"/>
  <c r="J301" i="69"/>
  <c r="L304" i="69"/>
  <c r="W304" i="69" s="1"/>
  <c r="G305" i="69"/>
  <c r="X305" i="69" s="1"/>
  <c r="Q305" i="69"/>
  <c r="T309" i="69"/>
  <c r="O318" i="69"/>
  <c r="J320" i="69"/>
  <c r="Q320" i="69"/>
  <c r="T321" i="69"/>
  <c r="K322" i="69"/>
  <c r="O325" i="69"/>
  <c r="O343" i="69"/>
  <c r="N345" i="69"/>
  <c r="G356" i="69"/>
  <c r="X356" i="69" s="1"/>
  <c r="G357" i="69"/>
  <c r="X357" i="69" s="1"/>
  <c r="O357" i="69"/>
  <c r="T375" i="69"/>
  <c r="G376" i="69"/>
  <c r="X376" i="69" s="1"/>
  <c r="N376" i="69"/>
  <c r="N383" i="69"/>
  <c r="K384" i="69"/>
  <c r="G385" i="69"/>
  <c r="X385" i="69" s="1"/>
  <c r="I394" i="69"/>
  <c r="Q413" i="69"/>
  <c r="K414" i="69"/>
  <c r="T418" i="69"/>
  <c r="J422" i="69"/>
  <c r="K423" i="69"/>
  <c r="T455" i="69"/>
  <c r="J459" i="69"/>
  <c r="T460" i="69"/>
  <c r="K471" i="69"/>
  <c r="G476" i="69"/>
  <c r="X476" i="69" s="1"/>
  <c r="N479" i="69"/>
  <c r="O480" i="69"/>
  <c r="M489" i="69"/>
  <c r="J490" i="69"/>
  <c r="U490" i="69"/>
  <c r="G491" i="69"/>
  <c r="X491" i="69" s="1"/>
  <c r="U491" i="69"/>
  <c r="G493" i="69"/>
  <c r="X493" i="69" s="1"/>
  <c r="M493" i="69"/>
  <c r="J494" i="69"/>
  <c r="M497" i="69"/>
  <c r="G507" i="69"/>
  <c r="X507" i="69" s="1"/>
  <c r="U507" i="69"/>
  <c r="G510" i="69"/>
  <c r="X510" i="69" s="1"/>
  <c r="G511" i="69"/>
  <c r="X511" i="69" s="1"/>
  <c r="U511" i="69"/>
  <c r="G514" i="69"/>
  <c r="X514" i="69" s="1"/>
  <c r="G515" i="69"/>
  <c r="X515" i="69" s="1"/>
  <c r="U515" i="69"/>
  <c r="G518" i="69"/>
  <c r="X518" i="69" s="1"/>
  <c r="O527" i="69"/>
  <c r="K528" i="69"/>
  <c r="O531" i="69"/>
  <c r="K532" i="69"/>
  <c r="O535" i="69"/>
  <c r="M550" i="69"/>
  <c r="J551" i="69"/>
  <c r="U551" i="69"/>
  <c r="O552" i="69"/>
  <c r="T554" i="69"/>
  <c r="K555" i="69"/>
  <c r="G556" i="69"/>
  <c r="X556" i="69" s="1"/>
  <c r="U556" i="69"/>
  <c r="AH12" i="79"/>
  <c r="Q16" i="69"/>
  <c r="G19" i="69"/>
  <c r="X19" i="69" s="1"/>
  <c r="R19" i="69"/>
  <c r="Q24" i="69"/>
  <c r="U29" i="69"/>
  <c r="G31" i="69"/>
  <c r="X31" i="69" s="1"/>
  <c r="N33" i="69"/>
  <c r="U33" i="69"/>
  <c r="G82" i="69"/>
  <c r="X82" i="69" s="1"/>
  <c r="N82" i="69"/>
  <c r="G84" i="69"/>
  <c r="X84" i="69" s="1"/>
  <c r="S84" i="69"/>
  <c r="U89" i="69"/>
  <c r="G91" i="69"/>
  <c r="X91" i="69" s="1"/>
  <c r="N93" i="69"/>
  <c r="U93" i="69"/>
  <c r="G154" i="69"/>
  <c r="X154" i="69" s="1"/>
  <c r="K154" i="69"/>
  <c r="S154" i="69"/>
  <c r="G164" i="69"/>
  <c r="X164" i="69" s="1"/>
  <c r="N164" i="69"/>
  <c r="G167" i="69"/>
  <c r="X167" i="69" s="1"/>
  <c r="S167" i="69"/>
  <c r="Q169" i="69"/>
  <c r="O173" i="69"/>
  <c r="R248" i="69"/>
  <c r="U305" i="69"/>
  <c r="G320" i="69"/>
  <c r="X320" i="69" s="1"/>
  <c r="K320" i="69"/>
  <c r="U320" i="69"/>
  <c r="T376" i="69"/>
  <c r="N380" i="69"/>
  <c r="G384" i="69"/>
  <c r="X384" i="69" s="1"/>
  <c r="N384" i="69"/>
  <c r="N394" i="69"/>
  <c r="N399" i="69"/>
  <c r="T413" i="69"/>
  <c r="G414" i="69"/>
  <c r="X414" i="69" s="1"/>
  <c r="N414" i="69"/>
  <c r="J418" i="69"/>
  <c r="U418" i="69"/>
  <c r="Q421" i="69"/>
  <c r="K422" i="69"/>
  <c r="O423" i="69"/>
  <c r="U433" i="69"/>
  <c r="U437" i="69"/>
  <c r="T441" i="69"/>
  <c r="K442" i="69"/>
  <c r="L450" i="69"/>
  <c r="W450" i="69" s="1"/>
  <c r="U452" i="69"/>
  <c r="I455" i="69"/>
  <c r="J456" i="69"/>
  <c r="Q459" i="69"/>
  <c r="N471" i="69"/>
  <c r="Q493" i="69"/>
  <c r="Q497" i="69"/>
  <c r="U527" i="69"/>
  <c r="O528" i="69"/>
  <c r="U531" i="69"/>
  <c r="T550" i="69"/>
  <c r="G552" i="69"/>
  <c r="X552" i="69" s="1"/>
  <c r="U552" i="69"/>
  <c r="G555" i="69"/>
  <c r="X555" i="69" s="1"/>
  <c r="N555" i="69"/>
  <c r="AL258" i="88"/>
  <c r="AL262" i="88"/>
  <c r="AL266" i="88"/>
  <c r="AL270" i="88"/>
  <c r="AL274" i="88"/>
  <c r="AL278" i="88"/>
  <c r="AL282" i="88"/>
  <c r="AL286" i="88"/>
  <c r="AL290" i="88"/>
  <c r="AL294" i="88"/>
  <c r="AL298" i="88"/>
  <c r="AL302" i="88"/>
  <c r="AL306" i="88"/>
  <c r="AL310" i="88"/>
  <c r="AL314" i="88"/>
  <c r="AL318" i="88"/>
  <c r="AL322" i="88"/>
  <c r="AL326" i="88"/>
  <c r="AL330" i="88"/>
  <c r="AL334" i="88"/>
  <c r="AL338" i="88"/>
  <c r="AL342" i="88"/>
  <c r="AL346" i="88"/>
  <c r="AL350" i="88"/>
  <c r="AL354" i="88"/>
  <c r="H11" i="47"/>
  <c r="N11" i="47"/>
  <c r="AF16" i="47"/>
  <c r="AF18" i="47"/>
  <c r="Q27" i="58"/>
  <c r="F14" i="58"/>
  <c r="O98" i="58"/>
  <c r="O111" i="58"/>
  <c r="I10" i="56"/>
  <c r="X15" i="56"/>
  <c r="O15" i="56"/>
  <c r="W9" i="57"/>
  <c r="Q18" i="57"/>
  <c r="H12" i="57"/>
  <c r="S21" i="57"/>
  <c r="S29" i="57"/>
  <c r="Q33" i="57"/>
  <c r="AI10" i="79"/>
  <c r="S25" i="79"/>
  <c r="AI28" i="79"/>
  <c r="J48" i="69"/>
  <c r="K50" i="69"/>
  <c r="L53" i="69"/>
  <c r="W53" i="69" s="1"/>
  <c r="K62" i="69"/>
  <c r="J67" i="69"/>
  <c r="K73" i="69"/>
  <c r="Q82" i="69"/>
  <c r="J112" i="69"/>
  <c r="K114" i="69"/>
  <c r="N154" i="69"/>
  <c r="U154" i="69"/>
  <c r="R164" i="69"/>
  <c r="S169" i="69"/>
  <c r="S173" i="69"/>
  <c r="K190" i="69"/>
  <c r="N210" i="69"/>
  <c r="N222" i="69"/>
  <c r="N226" i="69"/>
  <c r="U226" i="69"/>
  <c r="R229" i="69"/>
  <c r="S241" i="69"/>
  <c r="J248" i="69"/>
  <c r="S248" i="69"/>
  <c r="R263" i="69"/>
  <c r="S266" i="69"/>
  <c r="L269" i="69"/>
  <c r="W269" i="69" s="1"/>
  <c r="N320" i="69"/>
  <c r="N346" i="69"/>
  <c r="J356" i="69"/>
  <c r="L363" i="69"/>
  <c r="W363" i="69" s="1"/>
  <c r="K365" i="69"/>
  <c r="T384" i="69"/>
  <c r="T414" i="69"/>
  <c r="I421" i="69"/>
  <c r="T421" i="69"/>
  <c r="T422" i="69"/>
  <c r="K434" i="69"/>
  <c r="J437" i="69"/>
  <c r="J441" i="69"/>
  <c r="U441" i="69"/>
  <c r="O442" i="69"/>
  <c r="J452" i="69"/>
  <c r="J455" i="69"/>
  <c r="T459" i="69"/>
  <c r="G480" i="69"/>
  <c r="X480" i="69" s="1"/>
  <c r="G490" i="69"/>
  <c r="X490" i="69" s="1"/>
  <c r="N490" i="69"/>
  <c r="K491" i="69"/>
  <c r="I493" i="69"/>
  <c r="T493" i="69"/>
  <c r="I497" i="69"/>
  <c r="T497" i="69"/>
  <c r="K507" i="69"/>
  <c r="O510" i="69"/>
  <c r="K511" i="69"/>
  <c r="O514" i="69"/>
  <c r="K515" i="69"/>
  <c r="G527" i="69"/>
  <c r="X527" i="69" s="1"/>
  <c r="G528" i="69"/>
  <c r="X528" i="69" s="1"/>
  <c r="U528" i="69"/>
  <c r="T555" i="69"/>
  <c r="AL133" i="88"/>
  <c r="AL137" i="88"/>
  <c r="AL141" i="88"/>
  <c r="AL157" i="88"/>
  <c r="AL161" i="88"/>
  <c r="AL165" i="88"/>
  <c r="AL173" i="88"/>
  <c r="AL177" i="88"/>
  <c r="AL181" i="88"/>
  <c r="AL185" i="88"/>
  <c r="AL189" i="88"/>
  <c r="AL193" i="88"/>
  <c r="AL201" i="88"/>
  <c r="AL205" i="88"/>
  <c r="AL209" i="88"/>
  <c r="AL213" i="88"/>
  <c r="AL237" i="88"/>
  <c r="AL241" i="88"/>
  <c r="AL245" i="88"/>
  <c r="AL253" i="88"/>
  <c r="AL257" i="88"/>
  <c r="AL261" i="88"/>
  <c r="AL265" i="88"/>
  <c r="AL269" i="88"/>
  <c r="AL273" i="88"/>
  <c r="AL285" i="88"/>
  <c r="AL289" i="88"/>
  <c r="AL293" i="88"/>
  <c r="AL305" i="88"/>
  <c r="AL313" i="88"/>
  <c r="AL317" i="88"/>
  <c r="AL325" i="88"/>
  <c r="AL333" i="88"/>
  <c r="AL337" i="88"/>
  <c r="AL341" i="88"/>
  <c r="AL345" i="88"/>
  <c r="AL349" i="88"/>
  <c r="AL353" i="88"/>
  <c r="H16" i="47"/>
  <c r="AF21" i="47"/>
  <c r="S14" i="47"/>
  <c r="W22" i="58"/>
  <c r="W23" i="58"/>
  <c r="X27" i="58"/>
  <c r="W31" i="58"/>
  <c r="Q37" i="58"/>
  <c r="X50" i="58"/>
  <c r="X52" i="58"/>
  <c r="X61" i="58"/>
  <c r="O62" i="58"/>
  <c r="O63" i="58"/>
  <c r="X70" i="58"/>
  <c r="X72" i="58"/>
  <c r="X86" i="58"/>
  <c r="O87" i="58"/>
  <c r="X96" i="58"/>
  <c r="O99" i="58"/>
  <c r="X108" i="58"/>
  <c r="X113" i="58"/>
  <c r="W4" i="56"/>
  <c r="S9" i="56"/>
  <c r="O12" i="56"/>
  <c r="O10" i="57"/>
  <c r="L11" i="57"/>
  <c r="W12" i="57"/>
  <c r="W15" i="57"/>
  <c r="X23" i="57"/>
  <c r="S24" i="57"/>
  <c r="V12" i="79"/>
  <c r="AI27" i="79"/>
  <c r="AH40" i="79"/>
  <c r="Z25" i="2"/>
  <c r="T9" i="2"/>
  <c r="N20" i="2"/>
  <c r="C24" i="2"/>
  <c r="V25" i="2"/>
  <c r="T26" i="2"/>
  <c r="R27" i="2"/>
  <c r="V27" i="2"/>
  <c r="N28" i="2"/>
  <c r="H29" i="2"/>
  <c r="R29" i="2"/>
  <c r="V29" i="2"/>
  <c r="N30" i="2"/>
  <c r="R31" i="2"/>
  <c r="W24" i="35"/>
  <c r="F26" i="35"/>
  <c r="X26" i="35"/>
  <c r="Z30" i="35"/>
  <c r="AG8" i="2"/>
  <c r="H11" i="2"/>
  <c r="T13" i="2"/>
  <c r="T16" i="2"/>
  <c r="R18" i="2"/>
  <c r="R19" i="2"/>
  <c r="N21" i="2"/>
  <c r="AG22" i="2"/>
  <c r="N23" i="2"/>
  <c r="AD23" i="2"/>
  <c r="E24" i="2"/>
  <c r="Z30" i="2"/>
  <c r="AG31" i="2"/>
  <c r="G10" i="35"/>
  <c r="M24" i="35"/>
  <c r="X24" i="35"/>
  <c r="K25" i="35"/>
  <c r="G26" i="35"/>
  <c r="S26" i="35"/>
  <c r="Z26" i="35"/>
  <c r="M28" i="35"/>
  <c r="X28" i="35"/>
  <c r="G30" i="35"/>
  <c r="M30" i="35"/>
  <c r="W30" i="35"/>
  <c r="AB30" i="35"/>
  <c r="U32" i="35"/>
  <c r="AD32" i="35"/>
  <c r="K33" i="35"/>
  <c r="AE33" i="35"/>
  <c r="X34" i="35"/>
  <c r="AD34" i="35"/>
  <c r="U37" i="35"/>
  <c r="AD37" i="35"/>
  <c r="AE39" i="35"/>
  <c r="X40" i="35"/>
  <c r="AD40" i="35"/>
  <c r="M42" i="35"/>
  <c r="X42" i="35"/>
  <c r="G44" i="35"/>
  <c r="M44" i="35"/>
  <c r="W44" i="35"/>
  <c r="AB44" i="35"/>
  <c r="U46" i="35"/>
  <c r="AD46" i="35"/>
  <c r="K47" i="35"/>
  <c r="AE47" i="35"/>
  <c r="X48" i="35"/>
  <c r="AD48" i="35"/>
  <c r="K51" i="35"/>
  <c r="W51" i="35"/>
  <c r="AD51" i="35"/>
  <c r="AB52" i="35"/>
  <c r="W53" i="35"/>
  <c r="S55" i="35"/>
  <c r="U57" i="35"/>
  <c r="AD57" i="35"/>
  <c r="G59" i="35"/>
  <c r="M59" i="35"/>
  <c r="W59" i="35"/>
  <c r="AB59" i="35"/>
  <c r="F61" i="35"/>
  <c r="S61" i="35"/>
  <c r="Z61" i="35"/>
  <c r="M64" i="35"/>
  <c r="X64" i="35"/>
  <c r="AE64" i="35"/>
  <c r="M66" i="35"/>
  <c r="X66" i="35"/>
  <c r="X68" i="35"/>
  <c r="AD68" i="35"/>
  <c r="G69" i="35"/>
  <c r="AB69" i="35"/>
  <c r="W70" i="35"/>
  <c r="S72" i="35"/>
  <c r="U74" i="35"/>
  <c r="AD74" i="35"/>
  <c r="E11" i="1"/>
  <c r="Y11" i="1"/>
  <c r="O13" i="1"/>
  <c r="I21" i="1"/>
  <c r="E27" i="1"/>
  <c r="S27" i="1"/>
  <c r="I37" i="1"/>
  <c r="E43" i="1"/>
  <c r="S43" i="1"/>
  <c r="I53" i="1"/>
  <c r="T12" i="2"/>
  <c r="E16" i="2"/>
  <c r="H25" i="2"/>
  <c r="H27" i="2"/>
  <c r="T28" i="2"/>
  <c r="T30" i="2"/>
  <c r="H31" i="2"/>
  <c r="V31" i="2"/>
  <c r="F24" i="35"/>
  <c r="M26" i="35"/>
  <c r="U30" i="35"/>
  <c r="N9" i="2"/>
  <c r="AG10" i="2"/>
  <c r="H15" i="2"/>
  <c r="AG17" i="2"/>
  <c r="T17" i="2"/>
  <c r="AG19" i="2"/>
  <c r="R21" i="2"/>
  <c r="AD21" i="2"/>
  <c r="R23" i="2"/>
  <c r="AG25" i="2"/>
  <c r="N25" i="2"/>
  <c r="H26" i="2"/>
  <c r="R26" i="2"/>
  <c r="N27" i="2"/>
  <c r="H28" i="2"/>
  <c r="AG29" i="2"/>
  <c r="N29" i="2"/>
  <c r="H30" i="2"/>
  <c r="AD30" i="2"/>
  <c r="E31" i="2"/>
  <c r="K10" i="35"/>
  <c r="S24" i="35"/>
  <c r="Z24" i="35"/>
  <c r="AB25" i="35"/>
  <c r="U26" i="35"/>
  <c r="AB26" i="35"/>
  <c r="F28" i="35"/>
  <c r="S28" i="35"/>
  <c r="Z28" i="35"/>
  <c r="G29" i="35"/>
  <c r="AB29" i="35"/>
  <c r="S30" i="35"/>
  <c r="W32" i="35"/>
  <c r="F34" i="35"/>
  <c r="K34" i="35"/>
  <c r="U34" i="35"/>
  <c r="Z34" i="35"/>
  <c r="AE34" i="35"/>
  <c r="G37" i="35"/>
  <c r="W37" i="35"/>
  <c r="G39" i="35"/>
  <c r="F40" i="35"/>
  <c r="K40" i="35"/>
  <c r="U40" i="35"/>
  <c r="Z40" i="35"/>
  <c r="AE40" i="35"/>
  <c r="Z42" i="35"/>
  <c r="AB43" i="35"/>
  <c r="S44" i="35"/>
  <c r="W46" i="35"/>
  <c r="F48" i="35"/>
  <c r="K48" i="35"/>
  <c r="U48" i="35"/>
  <c r="Z48" i="35"/>
  <c r="AE48" i="35"/>
  <c r="F51" i="35"/>
  <c r="M51" i="35"/>
  <c r="X51" i="35"/>
  <c r="AE51" i="35"/>
  <c r="M53" i="35"/>
  <c r="X53" i="35"/>
  <c r="X55" i="35"/>
  <c r="AD55" i="35"/>
  <c r="G56" i="35"/>
  <c r="AB56" i="35"/>
  <c r="W57" i="35"/>
  <c r="S59" i="35"/>
  <c r="U61" i="35"/>
  <c r="AD61" i="35"/>
  <c r="G64" i="35"/>
  <c r="S64" i="35"/>
  <c r="Z64" i="35"/>
  <c r="K69" i="35"/>
  <c r="AE69" i="35"/>
  <c r="M70" i="35"/>
  <c r="X70" i="35"/>
  <c r="X72" i="35"/>
  <c r="AD72" i="35"/>
  <c r="W74" i="35"/>
  <c r="O11" i="1"/>
  <c r="U19" i="1"/>
  <c r="O19" i="1"/>
  <c r="Q19" i="1"/>
  <c r="G19" i="1"/>
  <c r="I27" i="1"/>
  <c r="Y29" i="1"/>
  <c r="Q29" i="1"/>
  <c r="E29" i="1"/>
  <c r="S29" i="1"/>
  <c r="G29" i="1"/>
  <c r="W29" i="1"/>
  <c r="U35" i="1"/>
  <c r="O35" i="1"/>
  <c r="Q35" i="1"/>
  <c r="G35" i="1"/>
  <c r="I43" i="1"/>
  <c r="Q45" i="1"/>
  <c r="E45" i="1"/>
  <c r="S45" i="1"/>
  <c r="G45" i="1"/>
  <c r="W45" i="1"/>
  <c r="U51" i="1"/>
  <c r="O51" i="1"/>
  <c r="Q51" i="1"/>
  <c r="G51" i="1"/>
  <c r="O53" i="1"/>
  <c r="U59" i="1"/>
  <c r="O59" i="1"/>
  <c r="S59" i="1"/>
  <c r="E59" i="1"/>
  <c r="Q59" i="1"/>
  <c r="G59" i="1"/>
  <c r="Z27" i="2"/>
  <c r="Z29" i="2"/>
  <c r="Z31" i="2"/>
  <c r="U24" i="35"/>
  <c r="AD24" i="35"/>
  <c r="AE25" i="35"/>
  <c r="K26" i="35"/>
  <c r="W26" i="35"/>
  <c r="AD26" i="35"/>
  <c r="X30" i="35"/>
  <c r="AD30" i="35"/>
  <c r="M32" i="35"/>
  <c r="X32" i="35"/>
  <c r="X44" i="35"/>
  <c r="AD44" i="35"/>
  <c r="M46" i="35"/>
  <c r="X46" i="35"/>
  <c r="M57" i="35"/>
  <c r="X57" i="35"/>
  <c r="X59" i="35"/>
  <c r="AD59" i="35"/>
  <c r="W61" i="35"/>
  <c r="U64" i="35"/>
  <c r="AB64" i="35"/>
  <c r="M74" i="35"/>
  <c r="X74" i="35"/>
  <c r="Y13" i="1"/>
  <c r="Q13" i="1"/>
  <c r="E13" i="1"/>
  <c r="AA13" i="1"/>
  <c r="S13" i="1"/>
  <c r="G13" i="1"/>
  <c r="W13" i="1"/>
  <c r="E21" i="2"/>
  <c r="N26" i="2"/>
  <c r="AE10" i="35"/>
  <c r="G25" i="35"/>
  <c r="P25" i="35" s="1"/>
  <c r="AE26" i="35"/>
  <c r="F30" i="35"/>
  <c r="K30" i="35"/>
  <c r="AE30" i="35"/>
  <c r="F32" i="35"/>
  <c r="S32" i="35"/>
  <c r="Z32" i="35"/>
  <c r="G33" i="35"/>
  <c r="AB33" i="35"/>
  <c r="F44" i="35"/>
  <c r="K44" i="35"/>
  <c r="U44" i="35"/>
  <c r="Z44" i="35"/>
  <c r="AE44" i="35"/>
  <c r="F46" i="35"/>
  <c r="S46" i="35"/>
  <c r="Z46" i="35"/>
  <c r="G47" i="35"/>
  <c r="AB47" i="35"/>
  <c r="S57" i="35"/>
  <c r="Z57" i="35"/>
  <c r="AE59" i="35"/>
  <c r="M61" i="35"/>
  <c r="X61" i="35"/>
  <c r="K64" i="35"/>
  <c r="W64" i="35"/>
  <c r="AD64" i="35"/>
  <c r="S74" i="35"/>
  <c r="Z74" i="35"/>
  <c r="Z11" i="1"/>
  <c r="S11" i="1"/>
  <c r="G11" i="1"/>
  <c r="AA11" i="1"/>
  <c r="U11" i="1"/>
  <c r="AC11" i="1" s="1"/>
  <c r="I11" i="1"/>
  <c r="W11" i="1"/>
  <c r="Y21" i="1"/>
  <c r="Q21" i="1"/>
  <c r="E21" i="1"/>
  <c r="S21" i="1"/>
  <c r="G21" i="1"/>
  <c r="W21" i="1"/>
  <c r="U27" i="1"/>
  <c r="O27" i="1"/>
  <c r="Q27" i="1"/>
  <c r="G27" i="1"/>
  <c r="Y37" i="1"/>
  <c r="Q37" i="1"/>
  <c r="E37" i="1"/>
  <c r="S37" i="1"/>
  <c r="G37" i="1"/>
  <c r="W37" i="1"/>
  <c r="U43" i="1"/>
  <c r="O43" i="1"/>
  <c r="Q43" i="1"/>
  <c r="G43" i="1"/>
  <c r="Y53" i="1"/>
  <c r="Q53" i="1"/>
  <c r="E53" i="1"/>
  <c r="S53" i="1"/>
  <c r="G53" i="1"/>
  <c r="W53" i="1"/>
  <c r="E15" i="1"/>
  <c r="Q15" i="1"/>
  <c r="O17" i="1"/>
  <c r="W17" i="1"/>
  <c r="E23" i="1"/>
  <c r="S23" i="1"/>
  <c r="Y23" i="1"/>
  <c r="O25" i="1"/>
  <c r="W25" i="1"/>
  <c r="E31" i="1"/>
  <c r="S31" i="1"/>
  <c r="Y31" i="1"/>
  <c r="O33" i="1"/>
  <c r="W33" i="1"/>
  <c r="E39" i="1"/>
  <c r="S39" i="1"/>
  <c r="Y39" i="1"/>
  <c r="O41" i="1"/>
  <c r="W41" i="1"/>
  <c r="E47" i="1"/>
  <c r="S47" i="1"/>
  <c r="O49" i="1"/>
  <c r="W49" i="1"/>
  <c r="E55" i="1"/>
  <c r="S55" i="1"/>
  <c r="Y55" i="1"/>
  <c r="O57" i="1"/>
  <c r="W57" i="1"/>
  <c r="G61" i="1"/>
  <c r="S61" i="1"/>
  <c r="L9" i="6"/>
  <c r="X9" i="6"/>
  <c r="X12" i="6"/>
  <c r="AH14" i="6"/>
  <c r="AH19" i="6"/>
  <c r="Z9" i="16"/>
  <c r="Z17" i="16"/>
  <c r="Z19" i="16"/>
  <c r="Z21" i="16"/>
  <c r="Z23" i="16"/>
  <c r="Z25" i="16"/>
  <c r="Z27" i="16"/>
  <c r="Z29" i="16"/>
  <c r="Z31" i="16"/>
  <c r="Z33" i="16"/>
  <c r="Z35" i="16"/>
  <c r="Z37" i="16"/>
  <c r="R10" i="44"/>
  <c r="X10" i="44"/>
  <c r="N11" i="44"/>
  <c r="J14" i="44"/>
  <c r="R15" i="44"/>
  <c r="X15" i="44"/>
  <c r="AD26" i="44"/>
  <c r="AE31" i="44"/>
  <c r="AF32" i="44"/>
  <c r="AD33" i="44"/>
  <c r="R10" i="45"/>
  <c r="R11" i="45"/>
  <c r="L12" i="45"/>
  <c r="L13" i="45"/>
  <c r="AD13" i="45"/>
  <c r="R14" i="45"/>
  <c r="R15" i="45"/>
  <c r="AE17" i="45"/>
  <c r="AF18" i="45"/>
  <c r="AE19" i="45"/>
  <c r="AE21" i="45"/>
  <c r="AF22" i="45"/>
  <c r="AE24" i="45"/>
  <c r="AE28" i="45"/>
  <c r="AQ19" i="89"/>
  <c r="AQ31" i="89"/>
  <c r="AP36" i="89"/>
  <c r="AP44" i="89"/>
  <c r="AP51" i="89"/>
  <c r="AP53" i="89"/>
  <c r="AP66" i="89"/>
  <c r="AP68" i="89"/>
  <c r="AQ74" i="89"/>
  <c r="AQ75" i="89"/>
  <c r="AQ77" i="89"/>
  <c r="AQ79" i="89"/>
  <c r="AP116" i="89"/>
  <c r="AP127" i="89"/>
  <c r="AQ128" i="89"/>
  <c r="AP129" i="89"/>
  <c r="AE17" i="46"/>
  <c r="AE56" i="46"/>
  <c r="AD57" i="46"/>
  <c r="AC58" i="46"/>
  <c r="AE60" i="46"/>
  <c r="AC60" i="46"/>
  <c r="AE64" i="46"/>
  <c r="Z14" i="48"/>
  <c r="Y56" i="64" s="1"/>
  <c r="M221" i="66"/>
  <c r="M86" i="64"/>
  <c r="AB17" i="48"/>
  <c r="AA19" i="48"/>
  <c r="Z22" i="48"/>
  <c r="W472" i="66" s="1"/>
  <c r="N29" i="48"/>
  <c r="I30" i="48"/>
  <c r="AA30" i="48"/>
  <c r="Z30" i="48"/>
  <c r="AA35" i="48"/>
  <c r="Z35" i="48"/>
  <c r="AA37" i="48"/>
  <c r="P37" i="48"/>
  <c r="AA48" i="48"/>
  <c r="K50" i="48"/>
  <c r="AA51" i="48"/>
  <c r="AB52" i="48"/>
  <c r="AB53" i="48"/>
  <c r="Z53" i="48"/>
  <c r="AA53" i="48"/>
  <c r="AB59" i="48"/>
  <c r="L59" i="48"/>
  <c r="AB68" i="48"/>
  <c r="Z68" i="48"/>
  <c r="AB69" i="48"/>
  <c r="Z70" i="48"/>
  <c r="Z16" i="64"/>
  <c r="W16" i="64"/>
  <c r="O16" i="64"/>
  <c r="J16" i="64"/>
  <c r="S16" i="64"/>
  <c r="I16" i="64"/>
  <c r="R16" i="64"/>
  <c r="M24" i="64"/>
  <c r="Y24" i="64" s="1"/>
  <c r="G30" i="64"/>
  <c r="AB30" i="64" s="1"/>
  <c r="G31" i="64"/>
  <c r="AB31" i="64" s="1"/>
  <c r="G32" i="64"/>
  <c r="AB32" i="64" s="1"/>
  <c r="G33" i="64"/>
  <c r="AB33" i="64" s="1"/>
  <c r="G34" i="64"/>
  <c r="AB34" i="64" s="1"/>
  <c r="G35" i="64"/>
  <c r="AB35" i="64" s="1"/>
  <c r="G36" i="64"/>
  <c r="AB36" i="64" s="1"/>
  <c r="G37" i="64"/>
  <c r="AB37" i="64" s="1"/>
  <c r="G38" i="64"/>
  <c r="AB38" i="64" s="1"/>
  <c r="G39" i="64"/>
  <c r="AB39" i="64" s="1"/>
  <c r="O44" i="64"/>
  <c r="M59" i="64"/>
  <c r="AA59" i="64" s="1"/>
  <c r="G59" i="64"/>
  <c r="AB59" i="64" s="1"/>
  <c r="S59" i="64"/>
  <c r="K59" i="64"/>
  <c r="G73" i="64"/>
  <c r="AB73" i="64" s="1"/>
  <c r="R73" i="64"/>
  <c r="G88" i="64"/>
  <c r="AB88" i="64" s="1"/>
  <c r="R88" i="64"/>
  <c r="V103" i="64"/>
  <c r="R103" i="64"/>
  <c r="K103" i="64"/>
  <c r="G103" i="64"/>
  <c r="AB103" i="64" s="1"/>
  <c r="Q103" i="64"/>
  <c r="J103" i="64"/>
  <c r="S103" i="64"/>
  <c r="G120" i="64"/>
  <c r="AB120" i="64" s="1"/>
  <c r="G121" i="64"/>
  <c r="AB121" i="64" s="1"/>
  <c r="G122" i="64"/>
  <c r="AB122" i="64" s="1"/>
  <c r="G123" i="64"/>
  <c r="AB123" i="64" s="1"/>
  <c r="G124" i="64"/>
  <c r="AB124" i="64" s="1"/>
  <c r="G125" i="64"/>
  <c r="AB125" i="64" s="1"/>
  <c r="G126" i="64"/>
  <c r="AB126" i="64" s="1"/>
  <c r="G127" i="64"/>
  <c r="AB127" i="64" s="1"/>
  <c r="G128" i="64"/>
  <c r="AB128" i="64" s="1"/>
  <c r="G129" i="64"/>
  <c r="AB129" i="64" s="1"/>
  <c r="O134" i="64"/>
  <c r="M149" i="64"/>
  <c r="AA149" i="64" s="1"/>
  <c r="G149" i="64"/>
  <c r="AB149" i="64" s="1"/>
  <c r="S149" i="64"/>
  <c r="K149" i="64"/>
  <c r="G163" i="64"/>
  <c r="AB163" i="64" s="1"/>
  <c r="R163" i="64"/>
  <c r="V178" i="64"/>
  <c r="R178" i="64"/>
  <c r="K178" i="64"/>
  <c r="G178" i="64"/>
  <c r="AB178" i="64" s="1"/>
  <c r="Q178" i="64"/>
  <c r="Y178" i="64" s="1"/>
  <c r="J178" i="64"/>
  <c r="S178" i="64"/>
  <c r="Z196" i="64"/>
  <c r="AB196" i="64"/>
  <c r="W196" i="64"/>
  <c r="O196" i="64"/>
  <c r="J196" i="64"/>
  <c r="AA196" i="64"/>
  <c r="S196" i="64"/>
  <c r="N196" i="64"/>
  <c r="I196" i="64"/>
  <c r="R196" i="64"/>
  <c r="W197" i="64"/>
  <c r="O197" i="64"/>
  <c r="J197" i="64"/>
  <c r="S197" i="64"/>
  <c r="I197" i="64"/>
  <c r="R197" i="64"/>
  <c r="W198" i="64"/>
  <c r="O198" i="64"/>
  <c r="J198" i="64"/>
  <c r="S198" i="64"/>
  <c r="I198" i="64"/>
  <c r="R198" i="64"/>
  <c r="Z199" i="64"/>
  <c r="AB199" i="64"/>
  <c r="W199" i="64"/>
  <c r="O199" i="64"/>
  <c r="J199" i="64"/>
  <c r="AA199" i="64"/>
  <c r="S199" i="64"/>
  <c r="N199" i="64"/>
  <c r="I199" i="64"/>
  <c r="R199" i="64"/>
  <c r="W200" i="64"/>
  <c r="O200" i="64"/>
  <c r="J200" i="64"/>
  <c r="S200" i="64"/>
  <c r="I200" i="64"/>
  <c r="R200" i="64"/>
  <c r="Z201" i="64"/>
  <c r="AB201" i="64"/>
  <c r="W201" i="64"/>
  <c r="O201" i="64"/>
  <c r="J201" i="64"/>
  <c r="AA201" i="64"/>
  <c r="S201" i="64"/>
  <c r="N201" i="64"/>
  <c r="I201" i="64"/>
  <c r="R201" i="64"/>
  <c r="W202" i="64"/>
  <c r="O202" i="64"/>
  <c r="J202" i="64"/>
  <c r="AA202" i="64"/>
  <c r="S202" i="64"/>
  <c r="I202" i="64"/>
  <c r="R202" i="64"/>
  <c r="Z203" i="64"/>
  <c r="AB203" i="64"/>
  <c r="W203" i="64"/>
  <c r="O203" i="64"/>
  <c r="J203" i="64"/>
  <c r="AA203" i="64"/>
  <c r="S203" i="64"/>
  <c r="N203" i="64"/>
  <c r="I203" i="64"/>
  <c r="R203" i="64"/>
  <c r="Z204" i="64"/>
  <c r="AB204" i="64"/>
  <c r="W204" i="64"/>
  <c r="O204" i="64"/>
  <c r="J204" i="64"/>
  <c r="AA204" i="64"/>
  <c r="S204" i="64"/>
  <c r="N204" i="64"/>
  <c r="I204" i="64"/>
  <c r="R204" i="64"/>
  <c r="Z205" i="64"/>
  <c r="AB205" i="64"/>
  <c r="W205" i="64"/>
  <c r="O205" i="64"/>
  <c r="J205" i="64"/>
  <c r="AA205" i="64"/>
  <c r="S205" i="64"/>
  <c r="N205" i="64"/>
  <c r="I205" i="64"/>
  <c r="R205" i="64"/>
  <c r="O210" i="64"/>
  <c r="M211" i="64"/>
  <c r="M212" i="64"/>
  <c r="M213" i="64"/>
  <c r="M214" i="64"/>
  <c r="M215" i="64"/>
  <c r="M216" i="64"/>
  <c r="M217" i="64"/>
  <c r="M218" i="64"/>
  <c r="M219" i="64"/>
  <c r="M220" i="64"/>
  <c r="AB226" i="64"/>
  <c r="AA226" i="64"/>
  <c r="M226" i="64"/>
  <c r="G226" i="64"/>
  <c r="Y226" i="64"/>
  <c r="S226" i="64"/>
  <c r="K226" i="64"/>
  <c r="Z227" i="64"/>
  <c r="AB227" i="64"/>
  <c r="W227" i="64"/>
  <c r="O227" i="64"/>
  <c r="J227" i="64"/>
  <c r="AA227" i="64"/>
  <c r="S227" i="64"/>
  <c r="N227" i="64"/>
  <c r="I227" i="64"/>
  <c r="R227" i="64"/>
  <c r="Z228" i="64"/>
  <c r="AB228" i="64"/>
  <c r="W228" i="64"/>
  <c r="O228" i="64"/>
  <c r="J228" i="64"/>
  <c r="AA228" i="64"/>
  <c r="S228" i="64"/>
  <c r="N228" i="64"/>
  <c r="I228" i="64"/>
  <c r="R228" i="64"/>
  <c r="Z229" i="64"/>
  <c r="AB229" i="64"/>
  <c r="W229" i="64"/>
  <c r="O229" i="64"/>
  <c r="J229" i="64"/>
  <c r="AA229" i="64"/>
  <c r="S229" i="64"/>
  <c r="N229" i="64"/>
  <c r="I229" i="64"/>
  <c r="R229" i="64"/>
  <c r="Z230" i="64"/>
  <c r="AB230" i="64"/>
  <c r="W230" i="64"/>
  <c r="O230" i="64"/>
  <c r="J230" i="64"/>
  <c r="AA230" i="64"/>
  <c r="S230" i="64"/>
  <c r="N230" i="64"/>
  <c r="I230" i="64"/>
  <c r="R230" i="64"/>
  <c r="Z231" i="64"/>
  <c r="AB231" i="64"/>
  <c r="W231" i="64"/>
  <c r="O231" i="64"/>
  <c r="J231" i="64"/>
  <c r="AA231" i="64"/>
  <c r="S231" i="64"/>
  <c r="N231" i="64"/>
  <c r="I231" i="64"/>
  <c r="R231" i="64"/>
  <c r="W232" i="64"/>
  <c r="O232" i="64"/>
  <c r="J232" i="64"/>
  <c r="AA232" i="64"/>
  <c r="S232" i="64"/>
  <c r="I232" i="64"/>
  <c r="R232" i="64"/>
  <c r="Z233" i="64"/>
  <c r="AB233" i="64"/>
  <c r="W233" i="64"/>
  <c r="O233" i="64"/>
  <c r="J233" i="64"/>
  <c r="AA233" i="64"/>
  <c r="S233" i="64"/>
  <c r="N233" i="64"/>
  <c r="I233" i="64"/>
  <c r="R233" i="64"/>
  <c r="Z234" i="64"/>
  <c r="AB234" i="64"/>
  <c r="W234" i="64"/>
  <c r="O234" i="64"/>
  <c r="J234" i="64"/>
  <c r="AA234" i="64"/>
  <c r="S234" i="64"/>
  <c r="N234" i="64"/>
  <c r="I234" i="64"/>
  <c r="R234" i="64"/>
  <c r="Z235" i="64"/>
  <c r="AB235" i="64"/>
  <c r="W235" i="64"/>
  <c r="O235" i="64"/>
  <c r="J235" i="64"/>
  <c r="AA235" i="64"/>
  <c r="S235" i="64"/>
  <c r="N235" i="64"/>
  <c r="I235" i="64"/>
  <c r="R235" i="64"/>
  <c r="Z236" i="64"/>
  <c r="AB236" i="64"/>
  <c r="W236" i="64"/>
  <c r="O236" i="64"/>
  <c r="J236" i="64"/>
  <c r="AA236" i="64"/>
  <c r="S236" i="64"/>
  <c r="N236" i="64"/>
  <c r="I236" i="64"/>
  <c r="R236" i="64"/>
  <c r="X244" i="64"/>
  <c r="O244" i="64"/>
  <c r="G244" i="64"/>
  <c r="AB244" i="64" s="1"/>
  <c r="W244" i="64"/>
  <c r="L244" i="64"/>
  <c r="O247" i="64"/>
  <c r="X251" i="64"/>
  <c r="Q251" i="64"/>
  <c r="K251" i="64"/>
  <c r="W251" i="64"/>
  <c r="P251" i="64"/>
  <c r="J251" i="64"/>
  <c r="V251" i="64"/>
  <c r="X252" i="64"/>
  <c r="O252" i="64"/>
  <c r="G252" i="64"/>
  <c r="AB252" i="64" s="1"/>
  <c r="W252" i="64"/>
  <c r="L252" i="64"/>
  <c r="G266" i="64"/>
  <c r="AB266" i="64" s="1"/>
  <c r="X279" i="64"/>
  <c r="Q279" i="64"/>
  <c r="K279" i="64"/>
  <c r="W279" i="64"/>
  <c r="P279" i="64"/>
  <c r="J279" i="64"/>
  <c r="V279" i="64"/>
  <c r="J282" i="64"/>
  <c r="O283" i="64"/>
  <c r="X287" i="64"/>
  <c r="Q287" i="64"/>
  <c r="K287" i="64"/>
  <c r="W287" i="64"/>
  <c r="P287" i="64"/>
  <c r="J287" i="64"/>
  <c r="V287" i="64"/>
  <c r="X293" i="64"/>
  <c r="O293" i="64"/>
  <c r="G293" i="64"/>
  <c r="AB293" i="64" s="1"/>
  <c r="W293" i="64"/>
  <c r="L293" i="64"/>
  <c r="X301" i="64"/>
  <c r="W301" i="64"/>
  <c r="L301" i="64"/>
  <c r="S301" i="64"/>
  <c r="J301" i="64"/>
  <c r="O302" i="64"/>
  <c r="O315" i="64"/>
  <c r="X319" i="64"/>
  <c r="Q319" i="64"/>
  <c r="K319" i="64"/>
  <c r="W319" i="64"/>
  <c r="P319" i="64"/>
  <c r="J319" i="64"/>
  <c r="V319" i="64"/>
  <c r="X320" i="64"/>
  <c r="O320" i="64"/>
  <c r="G320" i="64"/>
  <c r="AB320" i="64" s="1"/>
  <c r="W320" i="64"/>
  <c r="L320" i="64"/>
  <c r="O330" i="64"/>
  <c r="G333" i="64"/>
  <c r="AB333" i="64" s="1"/>
  <c r="J334" i="64"/>
  <c r="X338" i="64"/>
  <c r="S338" i="64"/>
  <c r="L338" i="64"/>
  <c r="G338" i="64"/>
  <c r="AB338" i="64" s="1"/>
  <c r="Q338" i="64"/>
  <c r="K338" i="64"/>
  <c r="V338" i="64"/>
  <c r="X345" i="64"/>
  <c r="S345" i="64"/>
  <c r="L345" i="64"/>
  <c r="G345" i="64"/>
  <c r="AB345" i="64" s="1"/>
  <c r="Q345" i="64"/>
  <c r="K345" i="64"/>
  <c r="V345" i="64"/>
  <c r="G347" i="64"/>
  <c r="AB347" i="64" s="1"/>
  <c r="L351" i="64"/>
  <c r="G355" i="64"/>
  <c r="AB355" i="64" s="1"/>
  <c r="X364" i="64"/>
  <c r="S364" i="64"/>
  <c r="L364" i="64"/>
  <c r="G364" i="64"/>
  <c r="AB364" i="64" s="1"/>
  <c r="Q364" i="64"/>
  <c r="K364" i="64"/>
  <c r="V364" i="64"/>
  <c r="X371" i="64"/>
  <c r="W371" i="64"/>
  <c r="L371" i="64"/>
  <c r="S371" i="64"/>
  <c r="J371" i="64"/>
  <c r="O372" i="64"/>
  <c r="X397" i="64"/>
  <c r="O397" i="64"/>
  <c r="G397" i="64"/>
  <c r="AB397" i="64" s="1"/>
  <c r="W397" i="64"/>
  <c r="L397" i="64"/>
  <c r="L403" i="64"/>
  <c r="P406" i="64"/>
  <c r="K406" i="64"/>
  <c r="X431" i="64"/>
  <c r="W431" i="64"/>
  <c r="L431" i="64"/>
  <c r="S431" i="64"/>
  <c r="J431" i="64"/>
  <c r="X433" i="64"/>
  <c r="S433" i="64"/>
  <c r="L433" i="64"/>
  <c r="G433" i="64"/>
  <c r="AB433" i="64" s="1"/>
  <c r="Q433" i="64"/>
  <c r="K433" i="64"/>
  <c r="V433" i="64"/>
  <c r="V436" i="64"/>
  <c r="P436" i="64"/>
  <c r="G439" i="64"/>
  <c r="AB439" i="64" s="1"/>
  <c r="O454" i="64"/>
  <c r="J467" i="64"/>
  <c r="X473" i="64"/>
  <c r="W473" i="64"/>
  <c r="L473" i="64"/>
  <c r="S473" i="64"/>
  <c r="J473" i="64"/>
  <c r="AB473" i="64"/>
  <c r="X480" i="64"/>
  <c r="AA480" i="64"/>
  <c r="S480" i="64"/>
  <c r="L480" i="64"/>
  <c r="G480" i="64"/>
  <c r="Y480" i="64"/>
  <c r="Q480" i="64"/>
  <c r="K480" i="64"/>
  <c r="V480" i="64"/>
  <c r="AB483" i="64"/>
  <c r="V483" i="64"/>
  <c r="P483" i="64"/>
  <c r="G486" i="64"/>
  <c r="G21" i="66"/>
  <c r="V29" i="66"/>
  <c r="W29" i="66"/>
  <c r="Q29" i="66"/>
  <c r="K29" i="66"/>
  <c r="U29" i="66"/>
  <c r="P29" i="66"/>
  <c r="I29" i="66"/>
  <c r="Y29" i="66"/>
  <c r="T29" i="66"/>
  <c r="O29" i="66"/>
  <c r="X158" i="66"/>
  <c r="U158" i="66"/>
  <c r="M158" i="66"/>
  <c r="G158" i="66"/>
  <c r="S158" i="66"/>
  <c r="K158" i="66"/>
  <c r="Y158" i="66"/>
  <c r="Q158" i="66"/>
  <c r="I158" i="66"/>
  <c r="V160" i="66"/>
  <c r="Q160" i="66"/>
  <c r="K160" i="66"/>
  <c r="G160" i="66"/>
  <c r="Y160" i="66" s="1"/>
  <c r="U160" i="66"/>
  <c r="O160" i="66"/>
  <c r="S160" i="66"/>
  <c r="I160" i="66"/>
  <c r="U189" i="66"/>
  <c r="M189" i="66"/>
  <c r="X189" i="66" s="1"/>
  <c r="G189" i="66"/>
  <c r="Y189" i="66" s="1"/>
  <c r="S189" i="66"/>
  <c r="K189" i="66"/>
  <c r="Q189" i="66"/>
  <c r="W200" i="66"/>
  <c r="N200" i="66"/>
  <c r="V200" i="66"/>
  <c r="V215" i="66"/>
  <c r="Q215" i="66"/>
  <c r="K215" i="66"/>
  <c r="G215" i="66"/>
  <c r="Y215" i="66" s="1"/>
  <c r="U215" i="66"/>
  <c r="O215" i="66"/>
  <c r="S215" i="66"/>
  <c r="R215" i="66"/>
  <c r="R296" i="66"/>
  <c r="N296" i="66"/>
  <c r="J296" i="66"/>
  <c r="V321" i="66"/>
  <c r="O321" i="66"/>
  <c r="G321" i="66"/>
  <c r="Y321" i="66" s="1"/>
  <c r="U321" i="66"/>
  <c r="L321" i="66"/>
  <c r="S321" i="66"/>
  <c r="I321" i="66"/>
  <c r="T330" i="66"/>
  <c r="P330" i="66"/>
  <c r="K330" i="66"/>
  <c r="V341" i="66"/>
  <c r="O341" i="66"/>
  <c r="G341" i="66"/>
  <c r="Y341" i="66" s="1"/>
  <c r="U341" i="66"/>
  <c r="L341" i="66"/>
  <c r="S341" i="66"/>
  <c r="I341" i="66"/>
  <c r="V355" i="66"/>
  <c r="X355" i="66"/>
  <c r="S355" i="66"/>
  <c r="L355" i="66"/>
  <c r="G355" i="66"/>
  <c r="W355" i="66"/>
  <c r="Q355" i="66"/>
  <c r="K355" i="66"/>
  <c r="U355" i="66"/>
  <c r="P355" i="66"/>
  <c r="I355" i="66"/>
  <c r="Y366" i="66"/>
  <c r="T366" i="66"/>
  <c r="P366" i="66"/>
  <c r="K366" i="66"/>
  <c r="V383" i="66"/>
  <c r="S383" i="66"/>
  <c r="L383" i="66"/>
  <c r="G383" i="66"/>
  <c r="Y383" i="66" s="1"/>
  <c r="Q383" i="66"/>
  <c r="K383" i="66"/>
  <c r="U383" i="66"/>
  <c r="P383" i="66"/>
  <c r="I383" i="66"/>
  <c r="V405" i="66"/>
  <c r="W405" i="66"/>
  <c r="O405" i="66"/>
  <c r="G405" i="66"/>
  <c r="U405" i="66"/>
  <c r="L405" i="66"/>
  <c r="S405" i="66"/>
  <c r="I405" i="66"/>
  <c r="V510" i="66"/>
  <c r="S510" i="66"/>
  <c r="L510" i="66"/>
  <c r="G510" i="66"/>
  <c r="Y510" i="66" s="1"/>
  <c r="Q510" i="66"/>
  <c r="K510" i="66"/>
  <c r="U510" i="66"/>
  <c r="P510" i="66"/>
  <c r="I510" i="66"/>
  <c r="W519" i="66"/>
  <c r="H514" i="66"/>
  <c r="V540" i="66"/>
  <c r="W540" i="66"/>
  <c r="O540" i="66"/>
  <c r="G540" i="66"/>
  <c r="U540" i="66"/>
  <c r="L540" i="66"/>
  <c r="S540" i="66"/>
  <c r="I540" i="66"/>
  <c r="Y569" i="66"/>
  <c r="T569" i="66"/>
  <c r="P569" i="66"/>
  <c r="K569" i="66"/>
  <c r="Y585" i="66"/>
  <c r="T585" i="66"/>
  <c r="P585" i="66"/>
  <c r="K585" i="66"/>
  <c r="H597" i="66"/>
  <c r="W607" i="66"/>
  <c r="T607" i="66"/>
  <c r="P607" i="66"/>
  <c r="K607" i="66"/>
  <c r="V722" i="66"/>
  <c r="Y722" i="66"/>
  <c r="O722" i="66"/>
  <c r="G722" i="66"/>
  <c r="W722" i="66"/>
  <c r="L722" i="66"/>
  <c r="U722" i="66"/>
  <c r="I722" i="66"/>
  <c r="V730" i="66"/>
  <c r="O730" i="66"/>
  <c r="G730" i="66"/>
  <c r="Y730" i="66" s="1"/>
  <c r="L730" i="66"/>
  <c r="U730" i="66"/>
  <c r="I730" i="66"/>
  <c r="O765" i="66"/>
  <c r="G765" i="66"/>
  <c r="Y765" i="66" s="1"/>
  <c r="L765" i="66"/>
  <c r="U765" i="66"/>
  <c r="I765" i="66"/>
  <c r="P796" i="66"/>
  <c r="M796" i="66"/>
  <c r="X796" i="66" s="1"/>
  <c r="K796" i="66"/>
  <c r="X805" i="66"/>
  <c r="Y805" i="66"/>
  <c r="O805" i="66"/>
  <c r="G805" i="66"/>
  <c r="W805" i="66"/>
  <c r="L805" i="66"/>
  <c r="U805" i="66"/>
  <c r="I805" i="66"/>
  <c r="J197" i="66"/>
  <c r="P852" i="66"/>
  <c r="M852" i="66"/>
  <c r="X852" i="66" s="1"/>
  <c r="K852" i="66"/>
  <c r="V879" i="66"/>
  <c r="L879" i="66"/>
  <c r="G879" i="66"/>
  <c r="Y879" i="66" s="1"/>
  <c r="U879" i="66"/>
  <c r="K879" i="66"/>
  <c r="Q879" i="66"/>
  <c r="I879" i="66"/>
  <c r="O881" i="66"/>
  <c r="G881" i="66"/>
  <c r="Y881" i="66" s="1"/>
  <c r="L881" i="66"/>
  <c r="U881" i="66"/>
  <c r="I881" i="66"/>
  <c r="V891" i="66"/>
  <c r="O891" i="66"/>
  <c r="G891" i="66"/>
  <c r="Y891" i="66" s="1"/>
  <c r="L891" i="66"/>
  <c r="U891" i="66"/>
  <c r="I891" i="66"/>
  <c r="V895" i="66"/>
  <c r="O895" i="66"/>
  <c r="G895" i="66"/>
  <c r="Y895" i="66" s="1"/>
  <c r="L895" i="66"/>
  <c r="U895" i="66"/>
  <c r="I895" i="66"/>
  <c r="X906" i="66"/>
  <c r="P906" i="66"/>
  <c r="M906" i="66"/>
  <c r="V915" i="66"/>
  <c r="O915" i="66"/>
  <c r="G915" i="66"/>
  <c r="Y915" i="66" s="1"/>
  <c r="L915" i="66"/>
  <c r="U915" i="66"/>
  <c r="I915" i="66"/>
  <c r="X957" i="66"/>
  <c r="Y957" i="66"/>
  <c r="O957" i="66"/>
  <c r="G957" i="66"/>
  <c r="W957" i="66"/>
  <c r="L957" i="66"/>
  <c r="U957" i="66"/>
  <c r="I957" i="66"/>
  <c r="X965" i="66"/>
  <c r="Y965" i="66"/>
  <c r="O965" i="66"/>
  <c r="G965" i="66"/>
  <c r="W965" i="66"/>
  <c r="L965" i="66"/>
  <c r="U965" i="66"/>
  <c r="I965" i="66"/>
  <c r="P1028" i="66"/>
  <c r="M1028" i="66"/>
  <c r="X1028" i="66"/>
  <c r="K1028" i="66"/>
  <c r="V1037" i="66"/>
  <c r="Y1037" i="66"/>
  <c r="O1037" i="66"/>
  <c r="G1037" i="66"/>
  <c r="W1037" i="66"/>
  <c r="L1037" i="66"/>
  <c r="U1037" i="66"/>
  <c r="I1037" i="66"/>
  <c r="V1049" i="66"/>
  <c r="U1049" i="66"/>
  <c r="I1049" i="66"/>
  <c r="Q1049" i="66"/>
  <c r="G1049" i="66"/>
  <c r="O1049" i="66"/>
  <c r="Y1049" i="66"/>
  <c r="L1049" i="66"/>
  <c r="V1057" i="66"/>
  <c r="U1057" i="66"/>
  <c r="I1057" i="66"/>
  <c r="Q1057" i="66"/>
  <c r="G1057" i="66"/>
  <c r="Y1057" i="66" s="1"/>
  <c r="O1057" i="66"/>
  <c r="L1057" i="66"/>
  <c r="V1060" i="66"/>
  <c r="X1060" i="66"/>
  <c r="M1060" i="66"/>
  <c r="K1060" i="66"/>
  <c r="X1063" i="66"/>
  <c r="W1063" i="66"/>
  <c r="L1063" i="66"/>
  <c r="Q1063" i="66"/>
  <c r="G1063" i="66"/>
  <c r="O1063" i="66"/>
  <c r="Y1063" i="66"/>
  <c r="I1063" i="66"/>
  <c r="X1079" i="66"/>
  <c r="W1079" i="66"/>
  <c r="L1079" i="66"/>
  <c r="Q1079" i="66"/>
  <c r="G1079" i="66"/>
  <c r="O1079" i="66"/>
  <c r="Y1079" i="66"/>
  <c r="I1079" i="66"/>
  <c r="R1094" i="66"/>
  <c r="M1094" i="66"/>
  <c r="X1094" i="66" s="1"/>
  <c r="X1106" i="66"/>
  <c r="M1106" i="66"/>
  <c r="X1113" i="66"/>
  <c r="W1113" i="66"/>
  <c r="P1113" i="66"/>
  <c r="I1113" i="66"/>
  <c r="Y1113" i="66"/>
  <c r="O1113" i="66"/>
  <c r="G1113" i="66"/>
  <c r="V1113" i="66"/>
  <c r="L1113" i="66"/>
  <c r="U1113" i="66"/>
  <c r="K1113" i="66"/>
  <c r="V1193" i="66"/>
  <c r="Y1193" i="66"/>
  <c r="O1193" i="66"/>
  <c r="G1193" i="66"/>
  <c r="W1193" i="66"/>
  <c r="I1193" i="66"/>
  <c r="L1193" i="66"/>
  <c r="U1193" i="66"/>
  <c r="H1186" i="66"/>
  <c r="H1148" i="66" s="1"/>
  <c r="Q1193" i="66"/>
  <c r="O51" i="71"/>
  <c r="S51" i="71"/>
  <c r="W51" i="71"/>
  <c r="J51" i="71"/>
  <c r="AE23" i="46"/>
  <c r="AE25" i="46"/>
  <c r="AA17" i="48"/>
  <c r="AA29" i="48"/>
  <c r="Z29" i="48"/>
  <c r="K31" i="48"/>
  <c r="K41" i="48"/>
  <c r="Z61" i="48"/>
  <c r="AA61" i="48"/>
  <c r="Z14" i="64"/>
  <c r="Q14" i="64"/>
  <c r="K14" i="64"/>
  <c r="G14" i="64"/>
  <c r="AB14" i="64" s="1"/>
  <c r="O14" i="64"/>
  <c r="J14" i="64"/>
  <c r="R14" i="64"/>
  <c r="V14" i="64"/>
  <c r="V30" i="64"/>
  <c r="W30" i="64"/>
  <c r="O30" i="64"/>
  <c r="J30" i="64"/>
  <c r="S30" i="64"/>
  <c r="I30" i="64"/>
  <c r="R30" i="64"/>
  <c r="V31" i="64"/>
  <c r="W31" i="64"/>
  <c r="O31" i="64"/>
  <c r="J31" i="64"/>
  <c r="S31" i="64"/>
  <c r="I31" i="64"/>
  <c r="R31" i="64"/>
  <c r="V32" i="64"/>
  <c r="W32" i="64"/>
  <c r="O32" i="64"/>
  <c r="J32" i="64"/>
  <c r="S32" i="64"/>
  <c r="I32" i="64"/>
  <c r="R32" i="64"/>
  <c r="V33" i="64"/>
  <c r="W33" i="64"/>
  <c r="O33" i="64"/>
  <c r="J33" i="64"/>
  <c r="S33" i="64"/>
  <c r="I33" i="64"/>
  <c r="R33" i="64"/>
  <c r="V34" i="64"/>
  <c r="W34" i="64"/>
  <c r="O34" i="64"/>
  <c r="J34" i="64"/>
  <c r="S34" i="64"/>
  <c r="I34" i="64"/>
  <c r="R34" i="64"/>
  <c r="V35" i="64"/>
  <c r="W35" i="64"/>
  <c r="O35" i="64"/>
  <c r="J35" i="64"/>
  <c r="S35" i="64"/>
  <c r="I35" i="64"/>
  <c r="R35" i="64"/>
  <c r="V36" i="64"/>
  <c r="W36" i="64"/>
  <c r="O36" i="64"/>
  <c r="J36" i="64"/>
  <c r="S36" i="64"/>
  <c r="I36" i="64"/>
  <c r="R36" i="64"/>
  <c r="V37" i="64"/>
  <c r="W37" i="64"/>
  <c r="O37" i="64"/>
  <c r="J37" i="64"/>
  <c r="S37" i="64"/>
  <c r="I37" i="64"/>
  <c r="R37" i="64"/>
  <c r="V38" i="64"/>
  <c r="W38" i="64"/>
  <c r="O38" i="64"/>
  <c r="J38" i="64"/>
  <c r="S38" i="64"/>
  <c r="I38" i="64"/>
  <c r="R38" i="64"/>
  <c r="V39" i="64"/>
  <c r="W39" i="64"/>
  <c r="O39" i="64"/>
  <c r="J39" i="64"/>
  <c r="S39" i="64"/>
  <c r="I39" i="64"/>
  <c r="R39" i="64"/>
  <c r="X45" i="64"/>
  <c r="Q45" i="64"/>
  <c r="K45" i="64"/>
  <c r="G45" i="64"/>
  <c r="AB45" i="64" s="1"/>
  <c r="W45" i="64"/>
  <c r="O45" i="64"/>
  <c r="J45" i="64"/>
  <c r="R45" i="64"/>
  <c r="X46" i="64"/>
  <c r="Q46" i="64"/>
  <c r="K46" i="64"/>
  <c r="G46" i="64"/>
  <c r="AB46" i="64" s="1"/>
  <c r="W46" i="64"/>
  <c r="O46" i="64"/>
  <c r="J46" i="64"/>
  <c r="R46" i="64"/>
  <c r="X47" i="64"/>
  <c r="Q47" i="64"/>
  <c r="K47" i="64"/>
  <c r="G47" i="64"/>
  <c r="AB47" i="64" s="1"/>
  <c r="W47" i="64"/>
  <c r="O47" i="64"/>
  <c r="J47" i="64"/>
  <c r="R47" i="64"/>
  <c r="X48" i="64"/>
  <c r="Q48" i="64"/>
  <c r="K48" i="64"/>
  <c r="G48" i="64"/>
  <c r="AB48" i="64" s="1"/>
  <c r="W48" i="64"/>
  <c r="O48" i="64"/>
  <c r="J48" i="64"/>
  <c r="R48" i="64"/>
  <c r="X49" i="64"/>
  <c r="Q49" i="64"/>
  <c r="K49" i="64"/>
  <c r="G49" i="64"/>
  <c r="AB49" i="64" s="1"/>
  <c r="W49" i="64"/>
  <c r="O49" i="64"/>
  <c r="J49" i="64"/>
  <c r="R49" i="64"/>
  <c r="X50" i="64"/>
  <c r="Q50" i="64"/>
  <c r="K50" i="64"/>
  <c r="G50" i="64"/>
  <c r="AB50" i="64" s="1"/>
  <c r="W50" i="64"/>
  <c r="O50" i="64"/>
  <c r="J50" i="64"/>
  <c r="R50" i="64"/>
  <c r="X51" i="64"/>
  <c r="Q51" i="64"/>
  <c r="K51" i="64"/>
  <c r="G51" i="64"/>
  <c r="AB51" i="64" s="1"/>
  <c r="W51" i="64"/>
  <c r="O51" i="64"/>
  <c r="J51" i="64"/>
  <c r="R51" i="64"/>
  <c r="X52" i="64"/>
  <c r="Q52" i="64"/>
  <c r="K52" i="64"/>
  <c r="G52" i="64"/>
  <c r="AB52" i="64" s="1"/>
  <c r="W52" i="64"/>
  <c r="O52" i="64"/>
  <c r="J52" i="64"/>
  <c r="R52" i="64"/>
  <c r="X53" i="64"/>
  <c r="Q53" i="64"/>
  <c r="K53" i="64"/>
  <c r="G53" i="64"/>
  <c r="AB53" i="64" s="1"/>
  <c r="W53" i="64"/>
  <c r="O53" i="64"/>
  <c r="J53" i="64"/>
  <c r="R53" i="64"/>
  <c r="X54" i="64"/>
  <c r="Q54" i="64"/>
  <c r="K54" i="64"/>
  <c r="G54" i="64"/>
  <c r="AB54" i="64" s="1"/>
  <c r="W54" i="64"/>
  <c r="O54" i="64"/>
  <c r="J54" i="64"/>
  <c r="R54" i="64"/>
  <c r="Q73" i="64"/>
  <c r="J73" i="64"/>
  <c r="O73" i="64"/>
  <c r="I73" i="64"/>
  <c r="S73" i="64"/>
  <c r="W73" i="64"/>
  <c r="Q88" i="64"/>
  <c r="J88" i="64"/>
  <c r="O88" i="64"/>
  <c r="I88" i="64"/>
  <c r="S88" i="64"/>
  <c r="W88" i="64"/>
  <c r="W120" i="64"/>
  <c r="O120" i="64"/>
  <c r="J120" i="64"/>
  <c r="S120" i="64"/>
  <c r="I120" i="64"/>
  <c r="R120" i="64"/>
  <c r="W121" i="64"/>
  <c r="O121" i="64"/>
  <c r="J121" i="64"/>
  <c r="S121" i="64"/>
  <c r="I121" i="64"/>
  <c r="R121" i="64"/>
  <c r="W122" i="64"/>
  <c r="O122" i="64"/>
  <c r="J122" i="64"/>
  <c r="S122" i="64"/>
  <c r="I122" i="64"/>
  <c r="R122" i="64"/>
  <c r="W123" i="64"/>
  <c r="O123" i="64"/>
  <c r="J123" i="64"/>
  <c r="S123" i="64"/>
  <c r="I123" i="64"/>
  <c r="R123" i="64"/>
  <c r="W124" i="64"/>
  <c r="O124" i="64"/>
  <c r="J124" i="64"/>
  <c r="S124" i="64"/>
  <c r="I124" i="64"/>
  <c r="R124" i="64"/>
  <c r="W125" i="64"/>
  <c r="O125" i="64"/>
  <c r="J125" i="64"/>
  <c r="S125" i="64"/>
  <c r="I125" i="64"/>
  <c r="R125" i="64"/>
  <c r="W126" i="64"/>
  <c r="O126" i="64"/>
  <c r="J126" i="64"/>
  <c r="S126" i="64"/>
  <c r="I126" i="64"/>
  <c r="R126" i="64"/>
  <c r="W127" i="64"/>
  <c r="O127" i="64"/>
  <c r="J127" i="64"/>
  <c r="S127" i="64"/>
  <c r="I127" i="64"/>
  <c r="R127" i="64"/>
  <c r="W128" i="64"/>
  <c r="O128" i="64"/>
  <c r="J128" i="64"/>
  <c r="S128" i="64"/>
  <c r="I128" i="64"/>
  <c r="R128" i="64"/>
  <c r="W129" i="64"/>
  <c r="O129" i="64"/>
  <c r="J129" i="64"/>
  <c r="S129" i="64"/>
  <c r="I129" i="64"/>
  <c r="R129" i="64"/>
  <c r="X135" i="64"/>
  <c r="Q135" i="64"/>
  <c r="K135" i="64"/>
  <c r="G135" i="64"/>
  <c r="AB135" i="64" s="1"/>
  <c r="W135" i="64"/>
  <c r="O135" i="64"/>
  <c r="J135" i="64"/>
  <c r="R135" i="64"/>
  <c r="X136" i="64"/>
  <c r="Q136" i="64"/>
  <c r="K136" i="64"/>
  <c r="G136" i="64"/>
  <c r="AB136" i="64" s="1"/>
  <c r="W136" i="64"/>
  <c r="O136" i="64"/>
  <c r="J136" i="64"/>
  <c r="R136" i="64"/>
  <c r="X137" i="64"/>
  <c r="Q137" i="64"/>
  <c r="K137" i="64"/>
  <c r="G137" i="64"/>
  <c r="AB137" i="64" s="1"/>
  <c r="W137" i="64"/>
  <c r="O137" i="64"/>
  <c r="J137" i="64"/>
  <c r="R137" i="64"/>
  <c r="X138" i="64"/>
  <c r="Q138" i="64"/>
  <c r="K138" i="64"/>
  <c r="G138" i="64"/>
  <c r="AB138" i="64" s="1"/>
  <c r="W138" i="64"/>
  <c r="O138" i="64"/>
  <c r="J138" i="64"/>
  <c r="R138" i="64"/>
  <c r="X139" i="64"/>
  <c r="Q139" i="64"/>
  <c r="K139" i="64"/>
  <c r="G139" i="64"/>
  <c r="AB139" i="64" s="1"/>
  <c r="W139" i="64"/>
  <c r="O139" i="64"/>
  <c r="J139" i="64"/>
  <c r="R139" i="64"/>
  <c r="X140" i="64"/>
  <c r="Q140" i="64"/>
  <c r="K140" i="64"/>
  <c r="G140" i="64"/>
  <c r="AB140" i="64" s="1"/>
  <c r="W140" i="64"/>
  <c r="O140" i="64"/>
  <c r="J140" i="64"/>
  <c r="R140" i="64"/>
  <c r="X141" i="64"/>
  <c r="Q141" i="64"/>
  <c r="K141" i="64"/>
  <c r="G141" i="64"/>
  <c r="AB141" i="64" s="1"/>
  <c r="W141" i="64"/>
  <c r="O141" i="64"/>
  <c r="J141" i="64"/>
  <c r="R141" i="64"/>
  <c r="X142" i="64"/>
  <c r="Q142" i="64"/>
  <c r="K142" i="64"/>
  <c r="G142" i="64"/>
  <c r="AB142" i="64" s="1"/>
  <c r="W142" i="64"/>
  <c r="O142" i="64"/>
  <c r="J142" i="64"/>
  <c r="R142" i="64"/>
  <c r="X143" i="64"/>
  <c r="Q143" i="64"/>
  <c r="K143" i="64"/>
  <c r="G143" i="64"/>
  <c r="AB143" i="64" s="1"/>
  <c r="W143" i="64"/>
  <c r="O143" i="64"/>
  <c r="J143" i="64"/>
  <c r="R143" i="64"/>
  <c r="X144" i="64"/>
  <c r="Q144" i="64"/>
  <c r="K144" i="64"/>
  <c r="G144" i="64"/>
  <c r="AB144" i="64" s="1"/>
  <c r="W144" i="64"/>
  <c r="O144" i="64"/>
  <c r="J144" i="64"/>
  <c r="R144" i="64"/>
  <c r="Q163" i="64"/>
  <c r="J163" i="64"/>
  <c r="O163" i="64"/>
  <c r="I163" i="64"/>
  <c r="S163" i="64"/>
  <c r="W163" i="64"/>
  <c r="X243" i="64"/>
  <c r="S243" i="64"/>
  <c r="L243" i="64"/>
  <c r="G243" i="64"/>
  <c r="AB243" i="64" s="1"/>
  <c r="Q243" i="64"/>
  <c r="K243" i="64"/>
  <c r="V243" i="64"/>
  <c r="X266" i="64"/>
  <c r="Q266" i="64"/>
  <c r="K266" i="64"/>
  <c r="W266" i="64"/>
  <c r="P266" i="64"/>
  <c r="J266" i="64"/>
  <c r="V266" i="64"/>
  <c r="X268" i="64"/>
  <c r="O268" i="64"/>
  <c r="G268" i="64"/>
  <c r="AB268" i="64" s="1"/>
  <c r="W268" i="64"/>
  <c r="L268" i="64"/>
  <c r="X278" i="64"/>
  <c r="S278" i="64"/>
  <c r="L278" i="64"/>
  <c r="G278" i="64"/>
  <c r="AB278" i="64" s="1"/>
  <c r="Q278" i="64"/>
  <c r="K278" i="64"/>
  <c r="V278" i="64"/>
  <c r="X286" i="64"/>
  <c r="S286" i="64"/>
  <c r="L286" i="64"/>
  <c r="G286" i="64"/>
  <c r="AB286" i="64" s="1"/>
  <c r="Q286" i="64"/>
  <c r="K286" i="64"/>
  <c r="V286" i="64"/>
  <c r="X295" i="64"/>
  <c r="W295" i="64"/>
  <c r="L295" i="64"/>
  <c r="S295" i="64"/>
  <c r="J295" i="64"/>
  <c r="X298" i="64"/>
  <c r="S298" i="64"/>
  <c r="L298" i="64"/>
  <c r="G298" i="64"/>
  <c r="AB298" i="64" s="1"/>
  <c r="Q298" i="64"/>
  <c r="K298" i="64"/>
  <c r="V298" i="64"/>
  <c r="X310" i="64"/>
  <c r="W310" i="64"/>
  <c r="L310" i="64"/>
  <c r="S310" i="64"/>
  <c r="J310" i="64"/>
  <c r="X333" i="64"/>
  <c r="W333" i="64"/>
  <c r="L333" i="64"/>
  <c r="S333" i="64"/>
  <c r="J333" i="64"/>
  <c r="X347" i="64"/>
  <c r="Q347" i="64"/>
  <c r="K347" i="64"/>
  <c r="W347" i="64"/>
  <c r="P347" i="64"/>
  <c r="J347" i="64"/>
  <c r="V347" i="64"/>
  <c r="X348" i="64"/>
  <c r="O348" i="64"/>
  <c r="G348" i="64"/>
  <c r="AB348" i="64" s="1"/>
  <c r="W348" i="64"/>
  <c r="L348" i="64"/>
  <c r="X355" i="64"/>
  <c r="Q355" i="64"/>
  <c r="K355" i="64"/>
  <c r="W355" i="64"/>
  <c r="P355" i="64"/>
  <c r="J355" i="64"/>
  <c r="V355" i="64"/>
  <c r="X361" i="64"/>
  <c r="O361" i="64"/>
  <c r="G361" i="64"/>
  <c r="AB361" i="64" s="1"/>
  <c r="W361" i="64"/>
  <c r="L361" i="64"/>
  <c r="X368" i="64"/>
  <c r="S368" i="64"/>
  <c r="L368" i="64"/>
  <c r="G368" i="64"/>
  <c r="AB368" i="64" s="1"/>
  <c r="Q368" i="64"/>
  <c r="K368" i="64"/>
  <c r="V368" i="64"/>
  <c r="X395" i="64"/>
  <c r="S395" i="64"/>
  <c r="L395" i="64"/>
  <c r="G395" i="64"/>
  <c r="AB395" i="64" s="1"/>
  <c r="Q395" i="64"/>
  <c r="K395" i="64"/>
  <c r="V395" i="64"/>
  <c r="P398" i="64"/>
  <c r="K398" i="64"/>
  <c r="V417" i="64"/>
  <c r="P417" i="64"/>
  <c r="V421" i="64"/>
  <c r="P421" i="64"/>
  <c r="X439" i="64"/>
  <c r="W439" i="64"/>
  <c r="L439" i="64"/>
  <c r="S439" i="64"/>
  <c r="J439" i="64"/>
  <c r="X446" i="64"/>
  <c r="AA446" i="64"/>
  <c r="S446" i="64"/>
  <c r="L446" i="64"/>
  <c r="G446" i="64"/>
  <c r="Y446" i="64"/>
  <c r="Q446" i="64"/>
  <c r="K446" i="64"/>
  <c r="V446" i="64"/>
  <c r="V449" i="64"/>
  <c r="P449" i="64"/>
  <c r="X486" i="64"/>
  <c r="W486" i="64"/>
  <c r="L486" i="64"/>
  <c r="S486" i="64"/>
  <c r="J486" i="64"/>
  <c r="AB486" i="64"/>
  <c r="X488" i="64"/>
  <c r="AA488" i="64"/>
  <c r="S488" i="64"/>
  <c r="L488" i="64"/>
  <c r="G488" i="64"/>
  <c r="Y488" i="64"/>
  <c r="Q488" i="64"/>
  <c r="K488" i="64"/>
  <c r="V488" i="64"/>
  <c r="AB491" i="64"/>
  <c r="V491" i="64"/>
  <c r="P491" i="64"/>
  <c r="V21" i="66"/>
  <c r="W21" i="66"/>
  <c r="Q21" i="66"/>
  <c r="K21" i="66"/>
  <c r="U21" i="66"/>
  <c r="P21" i="66"/>
  <c r="I21" i="66"/>
  <c r="T21" i="66"/>
  <c r="V23" i="66"/>
  <c r="O23" i="66"/>
  <c r="G23" i="66"/>
  <c r="Y23" i="66" s="1"/>
  <c r="U23" i="66"/>
  <c r="L23" i="66"/>
  <c r="V31" i="66"/>
  <c r="W31" i="66"/>
  <c r="O31" i="66"/>
  <c r="G31" i="66"/>
  <c r="U31" i="66"/>
  <c r="L31" i="66"/>
  <c r="S31" i="66"/>
  <c r="I31" i="66"/>
  <c r="V58" i="66"/>
  <c r="O58" i="66"/>
  <c r="G58" i="66"/>
  <c r="Y58" i="66" s="1"/>
  <c r="U58" i="66"/>
  <c r="L58" i="66"/>
  <c r="S58" i="66"/>
  <c r="I58" i="66"/>
  <c r="H52" i="66"/>
  <c r="V62" i="66"/>
  <c r="O62" i="66"/>
  <c r="G62" i="66"/>
  <c r="Y62" i="66" s="1"/>
  <c r="U62" i="66"/>
  <c r="L62" i="66"/>
  <c r="S62" i="66"/>
  <c r="I62" i="66"/>
  <c r="V74" i="66"/>
  <c r="W74" i="66"/>
  <c r="O74" i="66"/>
  <c r="G74" i="66"/>
  <c r="U74" i="66"/>
  <c r="L74" i="66"/>
  <c r="S74" i="66"/>
  <c r="I74" i="66"/>
  <c r="V101" i="66"/>
  <c r="Q101" i="66"/>
  <c r="K101" i="66"/>
  <c r="G101" i="66"/>
  <c r="Y101" i="66" s="1"/>
  <c r="U101" i="66"/>
  <c r="O101" i="66"/>
  <c r="S101" i="66"/>
  <c r="I101" i="66"/>
  <c r="H95" i="66"/>
  <c r="R134" i="66"/>
  <c r="U154" i="66"/>
  <c r="M154" i="66"/>
  <c r="X154" i="66" s="1"/>
  <c r="G154" i="66"/>
  <c r="Y154" i="66" s="1"/>
  <c r="S154" i="66"/>
  <c r="K154" i="66"/>
  <c r="Q154" i="66"/>
  <c r="I154" i="66"/>
  <c r="V156" i="66"/>
  <c r="Q156" i="66"/>
  <c r="K156" i="66"/>
  <c r="G156" i="66"/>
  <c r="Y156" i="66" s="1"/>
  <c r="U156" i="66"/>
  <c r="O156" i="66"/>
  <c r="S156" i="66"/>
  <c r="I156" i="66"/>
  <c r="V165" i="66"/>
  <c r="R165" i="66"/>
  <c r="S207" i="66"/>
  <c r="M207" i="66"/>
  <c r="X207" i="66" s="1"/>
  <c r="G207" i="66"/>
  <c r="Y207" i="66" s="1"/>
  <c r="R207" i="66"/>
  <c r="K207" i="66"/>
  <c r="V207" i="66"/>
  <c r="Q207" i="66"/>
  <c r="U247" i="66"/>
  <c r="M247" i="66"/>
  <c r="X247" i="66" s="1"/>
  <c r="G247" i="66"/>
  <c r="Y247" i="66" s="1"/>
  <c r="S247" i="66"/>
  <c r="K247" i="66"/>
  <c r="Q247" i="66"/>
  <c r="I247" i="66"/>
  <c r="V291" i="66"/>
  <c r="Q291" i="66"/>
  <c r="K291" i="66"/>
  <c r="G291" i="66"/>
  <c r="Y291" i="66" s="1"/>
  <c r="U291" i="66"/>
  <c r="O291" i="66"/>
  <c r="S291" i="66"/>
  <c r="I291" i="66"/>
  <c r="W300" i="66"/>
  <c r="R300" i="66"/>
  <c r="N300" i="66"/>
  <c r="J300" i="66"/>
  <c r="V313" i="66"/>
  <c r="W313" i="66"/>
  <c r="O313" i="66"/>
  <c r="G313" i="66"/>
  <c r="U313" i="66"/>
  <c r="L313" i="66"/>
  <c r="S313" i="66"/>
  <c r="I313" i="66"/>
  <c r="T370" i="66"/>
  <c r="P370" i="66"/>
  <c r="K370" i="66"/>
  <c r="V425" i="66"/>
  <c r="O425" i="66"/>
  <c r="G425" i="66"/>
  <c r="Y425" i="66" s="1"/>
  <c r="U425" i="66"/>
  <c r="L425" i="66"/>
  <c r="S425" i="66"/>
  <c r="I425" i="66"/>
  <c r="V443" i="66"/>
  <c r="X443" i="66"/>
  <c r="S443" i="66"/>
  <c r="L443" i="66"/>
  <c r="G443" i="66"/>
  <c r="W443" i="66"/>
  <c r="Q443" i="66"/>
  <c r="K443" i="66"/>
  <c r="U443" i="66"/>
  <c r="P443" i="66"/>
  <c r="I443" i="66"/>
  <c r="V451" i="66"/>
  <c r="X451" i="66"/>
  <c r="S451" i="66"/>
  <c r="L451" i="66"/>
  <c r="G451" i="66"/>
  <c r="W451" i="66"/>
  <c r="Q451" i="66"/>
  <c r="K451" i="66"/>
  <c r="U451" i="66"/>
  <c r="P451" i="66"/>
  <c r="I451" i="66"/>
  <c r="T458" i="66"/>
  <c r="P458" i="66"/>
  <c r="K458" i="66"/>
  <c r="Y466" i="66"/>
  <c r="T466" i="66"/>
  <c r="P466" i="66"/>
  <c r="K466" i="66"/>
  <c r="V488" i="66"/>
  <c r="W488" i="66"/>
  <c r="O488" i="66"/>
  <c r="G488" i="66"/>
  <c r="U488" i="66"/>
  <c r="L488" i="66"/>
  <c r="S488" i="66"/>
  <c r="I488" i="66"/>
  <c r="V502" i="66"/>
  <c r="X502" i="66"/>
  <c r="S502" i="66"/>
  <c r="L502" i="66"/>
  <c r="G502" i="66"/>
  <c r="W502" i="66"/>
  <c r="Q502" i="66"/>
  <c r="K502" i="66"/>
  <c r="U502" i="66"/>
  <c r="P502" i="66"/>
  <c r="I502" i="66"/>
  <c r="V524" i="66"/>
  <c r="W524" i="66"/>
  <c r="O524" i="66"/>
  <c r="G524" i="66"/>
  <c r="U524" i="66"/>
  <c r="L524" i="66"/>
  <c r="S524" i="66"/>
  <c r="I524" i="66"/>
  <c r="Y561" i="66"/>
  <c r="T561" i="66"/>
  <c r="P561" i="66"/>
  <c r="K561" i="66"/>
  <c r="V574" i="66"/>
  <c r="X574" i="66"/>
  <c r="S574" i="66"/>
  <c r="L574" i="66"/>
  <c r="G574" i="66"/>
  <c r="W574" i="66"/>
  <c r="Q574" i="66"/>
  <c r="K574" i="66"/>
  <c r="U574" i="66"/>
  <c r="P574" i="66"/>
  <c r="I574" i="66"/>
  <c r="Y593" i="66"/>
  <c r="T593" i="66"/>
  <c r="P593" i="66"/>
  <c r="K593" i="66"/>
  <c r="Q722" i="66"/>
  <c r="Q730" i="66"/>
  <c r="O740" i="66"/>
  <c r="G740" i="66"/>
  <c r="Y740" i="66" s="1"/>
  <c r="L740" i="66"/>
  <c r="U740" i="66"/>
  <c r="I740" i="66"/>
  <c r="V755" i="66"/>
  <c r="O755" i="66"/>
  <c r="G755" i="66"/>
  <c r="Y755" i="66" s="1"/>
  <c r="L755" i="66"/>
  <c r="U755" i="66"/>
  <c r="I755" i="66"/>
  <c r="Q765" i="66"/>
  <c r="O773" i="66"/>
  <c r="G773" i="66"/>
  <c r="Y773" i="66" s="1"/>
  <c r="L773" i="66"/>
  <c r="U773" i="66"/>
  <c r="I773" i="66"/>
  <c r="O793" i="66"/>
  <c r="G793" i="66"/>
  <c r="Y793" i="66" s="1"/>
  <c r="L793" i="66"/>
  <c r="U793" i="66"/>
  <c r="I793" i="66"/>
  <c r="J185" i="66" s="1"/>
  <c r="G787" i="66"/>
  <c r="V796" i="66"/>
  <c r="V799" i="66"/>
  <c r="O799" i="66"/>
  <c r="G799" i="66"/>
  <c r="Y799" i="66" s="1"/>
  <c r="L799" i="66"/>
  <c r="U799" i="66"/>
  <c r="I799" i="66"/>
  <c r="J191" i="66" s="1"/>
  <c r="Q805" i="66"/>
  <c r="P810" i="66"/>
  <c r="M810" i="66"/>
  <c r="X810" i="66" s="1"/>
  <c r="K810" i="66"/>
  <c r="O813" i="66"/>
  <c r="G813" i="66"/>
  <c r="Y813" i="66" s="1"/>
  <c r="L813" i="66"/>
  <c r="U813" i="66"/>
  <c r="I813" i="66"/>
  <c r="J205" i="66" s="1"/>
  <c r="V852" i="66"/>
  <c r="O879" i="66"/>
  <c r="Q881" i="66"/>
  <c r="Q891" i="66"/>
  <c r="O901" i="66"/>
  <c r="G901" i="66"/>
  <c r="Y901" i="66" s="1"/>
  <c r="L901" i="66"/>
  <c r="U901" i="66"/>
  <c r="I901" i="66"/>
  <c r="Q915" i="66"/>
  <c r="Q957" i="66"/>
  <c r="Q965" i="66"/>
  <c r="U979" i="66"/>
  <c r="L979" i="66"/>
  <c r="G979" i="66"/>
  <c r="Y979" i="66" s="1"/>
  <c r="Q979" i="66"/>
  <c r="K979" i="66"/>
  <c r="P979" i="66"/>
  <c r="I979" i="66"/>
  <c r="X1007" i="66"/>
  <c r="Y1007" i="66"/>
  <c r="O1007" i="66"/>
  <c r="G1007" i="66"/>
  <c r="W1007" i="66"/>
  <c r="L1007" i="66"/>
  <c r="U1007" i="66"/>
  <c r="I1007" i="66"/>
  <c r="X1011" i="66"/>
  <c r="Y1011" i="66"/>
  <c r="O1011" i="66"/>
  <c r="G1011" i="66"/>
  <c r="W1011" i="66"/>
  <c r="L1011" i="66"/>
  <c r="U1011" i="66"/>
  <c r="I1011" i="66"/>
  <c r="U1017" i="66"/>
  <c r="L1017" i="66"/>
  <c r="G1017" i="66"/>
  <c r="Y1017" i="66" s="1"/>
  <c r="Q1017" i="66"/>
  <c r="K1017" i="66"/>
  <c r="P1017" i="66"/>
  <c r="I1017" i="66"/>
  <c r="P1020" i="66"/>
  <c r="M1020" i="66"/>
  <c r="X1020" i="66" s="1"/>
  <c r="K1020" i="66"/>
  <c r="U1079" i="66"/>
  <c r="X1095" i="66"/>
  <c r="W1095" i="66"/>
  <c r="L1095" i="66"/>
  <c r="Q1095" i="66"/>
  <c r="G1095" i="66"/>
  <c r="O1095" i="66"/>
  <c r="Y1095" i="66"/>
  <c r="I1095" i="66"/>
  <c r="Y1104" i="66"/>
  <c r="P1104" i="66"/>
  <c r="V1104" i="66"/>
  <c r="K1104" i="66"/>
  <c r="Y1120" i="66"/>
  <c r="K1120" i="66"/>
  <c r="V1120" i="66"/>
  <c r="P1120" i="66"/>
  <c r="X1131" i="66"/>
  <c r="W1131" i="66"/>
  <c r="L1131" i="66"/>
  <c r="Q1131" i="66"/>
  <c r="G1131" i="66"/>
  <c r="O1131" i="66"/>
  <c r="Y1131" i="66"/>
  <c r="I1131" i="66"/>
  <c r="M1134" i="66"/>
  <c r="R1134" i="66"/>
  <c r="Y1156" i="66"/>
  <c r="V1156" i="66"/>
  <c r="P1156" i="66"/>
  <c r="K1156" i="66"/>
  <c r="Q12" i="71"/>
  <c r="U12" i="71"/>
  <c r="X26" i="71"/>
  <c r="I26" i="71"/>
  <c r="Q26" i="71"/>
  <c r="U26" i="71"/>
  <c r="M26" i="71"/>
  <c r="O61" i="1"/>
  <c r="W61" i="1"/>
  <c r="L12" i="6"/>
  <c r="AH15" i="6"/>
  <c r="AH20" i="6"/>
  <c r="Z16" i="16"/>
  <c r="Z18" i="16"/>
  <c r="Z20" i="16"/>
  <c r="Z22" i="16"/>
  <c r="Z24" i="16"/>
  <c r="Z26" i="16"/>
  <c r="Z28" i="16"/>
  <c r="Z30" i="16"/>
  <c r="Z32" i="16"/>
  <c r="Z34" i="16"/>
  <c r="Z36" i="16"/>
  <c r="Z52" i="16"/>
  <c r="Z60" i="16"/>
  <c r="AF13" i="44"/>
  <c r="AD19" i="44"/>
  <c r="AF20" i="44"/>
  <c r="AD23" i="44"/>
  <c r="AF24" i="44"/>
  <c r="AD28" i="44"/>
  <c r="AF29" i="44"/>
  <c r="AF30" i="44"/>
  <c r="AD31" i="44"/>
  <c r="P10" i="45"/>
  <c r="P14" i="45"/>
  <c r="AF20" i="45"/>
  <c r="AF25" i="45"/>
  <c r="AQ94" i="89"/>
  <c r="AQ95" i="89"/>
  <c r="AQ97" i="89"/>
  <c r="AQ133" i="89"/>
  <c r="AQ134" i="89"/>
  <c r="AQ137" i="89"/>
  <c r="AE19" i="46"/>
  <c r="AE20" i="46"/>
  <c r="AE31" i="46"/>
  <c r="AE33" i="46"/>
  <c r="AE34" i="46"/>
  <c r="AC55" i="46"/>
  <c r="AA15" i="48"/>
  <c r="AA23" i="48"/>
  <c r="P29" i="48"/>
  <c r="I31" i="48"/>
  <c r="AA31" i="48"/>
  <c r="K33" i="48"/>
  <c r="K36" i="48"/>
  <c r="I41" i="48"/>
  <c r="AA41" i="48"/>
  <c r="N42" i="48"/>
  <c r="AB47" i="48"/>
  <c r="AA50" i="48"/>
  <c r="Z50" i="48"/>
  <c r="Z54" i="48"/>
  <c r="AA57" i="48"/>
  <c r="AA76" i="48"/>
  <c r="R13" i="64"/>
  <c r="V13" i="64"/>
  <c r="I14" i="64"/>
  <c r="S14" i="64"/>
  <c r="W14" i="64"/>
  <c r="AB24" i="64"/>
  <c r="W24" i="64"/>
  <c r="O24" i="64"/>
  <c r="J24" i="64"/>
  <c r="S24" i="64"/>
  <c r="I24" i="64"/>
  <c r="R24" i="64"/>
  <c r="M26" i="64"/>
  <c r="K30" i="64"/>
  <c r="X30" i="64"/>
  <c r="K31" i="64"/>
  <c r="X31" i="64"/>
  <c r="K32" i="64"/>
  <c r="X32" i="64"/>
  <c r="K33" i="64"/>
  <c r="X33" i="64"/>
  <c r="K34" i="64"/>
  <c r="X34" i="64"/>
  <c r="K35" i="64"/>
  <c r="X35" i="64"/>
  <c r="K36" i="64"/>
  <c r="X36" i="64"/>
  <c r="K37" i="64"/>
  <c r="X37" i="64"/>
  <c r="K38" i="64"/>
  <c r="X38" i="64"/>
  <c r="K39" i="64"/>
  <c r="X39" i="64"/>
  <c r="M44" i="64"/>
  <c r="G44" i="64"/>
  <c r="AB44" i="64" s="1"/>
  <c r="S44" i="64"/>
  <c r="K44" i="64"/>
  <c r="I45" i="64"/>
  <c r="S45" i="64"/>
  <c r="I46" i="64"/>
  <c r="S46" i="64"/>
  <c r="I47" i="64"/>
  <c r="S47" i="64"/>
  <c r="I48" i="64"/>
  <c r="S48" i="64"/>
  <c r="I49" i="64"/>
  <c r="S49" i="64"/>
  <c r="I50" i="64"/>
  <c r="S50" i="64"/>
  <c r="I51" i="64"/>
  <c r="S51" i="64"/>
  <c r="I52" i="64"/>
  <c r="S52" i="64"/>
  <c r="I53" i="64"/>
  <c r="S53" i="64"/>
  <c r="I54" i="64"/>
  <c r="S54" i="64"/>
  <c r="M56" i="64"/>
  <c r="K73" i="64"/>
  <c r="K88" i="64"/>
  <c r="K120" i="64"/>
  <c r="X120" i="64"/>
  <c r="K121" i="64"/>
  <c r="X121" i="64"/>
  <c r="K122" i="64"/>
  <c r="X122" i="64"/>
  <c r="K123" i="64"/>
  <c r="X123" i="64"/>
  <c r="K124" i="64"/>
  <c r="X124" i="64"/>
  <c r="K125" i="64"/>
  <c r="X125" i="64"/>
  <c r="K126" i="64"/>
  <c r="X126" i="64"/>
  <c r="K127" i="64"/>
  <c r="X127" i="64"/>
  <c r="K128" i="64"/>
  <c r="X128" i="64"/>
  <c r="K129" i="64"/>
  <c r="X129" i="64"/>
  <c r="M134" i="64"/>
  <c r="G134" i="64"/>
  <c r="AB134" i="64" s="1"/>
  <c r="S134" i="64"/>
  <c r="K134" i="64"/>
  <c r="I135" i="64"/>
  <c r="S135" i="64"/>
  <c r="I136" i="64"/>
  <c r="S136" i="64"/>
  <c r="I137" i="64"/>
  <c r="S137" i="64"/>
  <c r="I138" i="64"/>
  <c r="S138" i="64"/>
  <c r="I139" i="64"/>
  <c r="S139" i="64"/>
  <c r="I140" i="64"/>
  <c r="S140" i="64"/>
  <c r="I141" i="64"/>
  <c r="S141" i="64"/>
  <c r="I142" i="64"/>
  <c r="S142" i="64"/>
  <c r="I143" i="64"/>
  <c r="S143" i="64"/>
  <c r="I144" i="64"/>
  <c r="S144" i="64"/>
  <c r="M146" i="64"/>
  <c r="K163" i="64"/>
  <c r="AB195" i="64"/>
  <c r="S195" i="64"/>
  <c r="K195" i="64"/>
  <c r="W195" i="64"/>
  <c r="Q195" i="64"/>
  <c r="I195" i="64"/>
  <c r="AB210" i="64"/>
  <c r="AA210" i="64"/>
  <c r="M210" i="64"/>
  <c r="G210" i="64"/>
  <c r="Y210" i="64"/>
  <c r="S210" i="64"/>
  <c r="K210" i="64"/>
  <c r="Z211" i="64"/>
  <c r="AB211" i="64"/>
  <c r="W211" i="64"/>
  <c r="O211" i="64"/>
  <c r="J211" i="64"/>
  <c r="AA211" i="64"/>
  <c r="S211" i="64"/>
  <c r="N211" i="64"/>
  <c r="I211" i="64"/>
  <c r="R211" i="64"/>
  <c r="Z212" i="64"/>
  <c r="AB212" i="64"/>
  <c r="W212" i="64"/>
  <c r="O212" i="64"/>
  <c r="J212" i="64"/>
  <c r="AA212" i="64"/>
  <c r="S212" i="64"/>
  <c r="N212" i="64"/>
  <c r="I212" i="64"/>
  <c r="R212" i="64"/>
  <c r="Z213" i="64"/>
  <c r="AB213" i="64"/>
  <c r="W213" i="64"/>
  <c r="O213" i="64"/>
  <c r="J213" i="64"/>
  <c r="AA213" i="64"/>
  <c r="S213" i="64"/>
  <c r="N213" i="64"/>
  <c r="I213" i="64"/>
  <c r="R213" i="64"/>
  <c r="Z214" i="64"/>
  <c r="AB214" i="64"/>
  <c r="W214" i="64"/>
  <c r="O214" i="64"/>
  <c r="J214" i="64"/>
  <c r="AA214" i="64"/>
  <c r="S214" i="64"/>
  <c r="N214" i="64"/>
  <c r="I214" i="64"/>
  <c r="R214" i="64"/>
  <c r="Z215" i="64"/>
  <c r="AB215" i="64"/>
  <c r="W215" i="64"/>
  <c r="O215" i="64"/>
  <c r="J215" i="64"/>
  <c r="AA215" i="64"/>
  <c r="S215" i="64"/>
  <c r="N215" i="64"/>
  <c r="I215" i="64"/>
  <c r="R215" i="64"/>
  <c r="Z216" i="64"/>
  <c r="AB216" i="64"/>
  <c r="W216" i="64"/>
  <c r="O216" i="64"/>
  <c r="J216" i="64"/>
  <c r="AA216" i="64"/>
  <c r="S216" i="64"/>
  <c r="N216" i="64"/>
  <c r="I216" i="64"/>
  <c r="R216" i="64"/>
  <c r="Z217" i="64"/>
  <c r="AB217" i="64"/>
  <c r="W217" i="64"/>
  <c r="O217" i="64"/>
  <c r="J217" i="64"/>
  <c r="AA217" i="64"/>
  <c r="S217" i="64"/>
  <c r="N217" i="64"/>
  <c r="I217" i="64"/>
  <c r="R217" i="64"/>
  <c r="Z218" i="64"/>
  <c r="AB218" i="64"/>
  <c r="W218" i="64"/>
  <c r="O218" i="64"/>
  <c r="J218" i="64"/>
  <c r="AA218" i="64"/>
  <c r="S218" i="64"/>
  <c r="N218" i="64"/>
  <c r="I218" i="64"/>
  <c r="R218" i="64"/>
  <c r="Z219" i="64"/>
  <c r="AB219" i="64"/>
  <c r="W219" i="64"/>
  <c r="O219" i="64"/>
  <c r="J219" i="64"/>
  <c r="AA219" i="64"/>
  <c r="S219" i="64"/>
  <c r="N219" i="64"/>
  <c r="I219" i="64"/>
  <c r="R219" i="64"/>
  <c r="Z220" i="64"/>
  <c r="AB220" i="64"/>
  <c r="W220" i="64"/>
  <c r="O220" i="64"/>
  <c r="J220" i="64"/>
  <c r="AA220" i="64"/>
  <c r="S220" i="64"/>
  <c r="N220" i="64"/>
  <c r="I220" i="64"/>
  <c r="R220" i="64"/>
  <c r="J243" i="64"/>
  <c r="W243" i="64"/>
  <c r="X247" i="64"/>
  <c r="Q247" i="64"/>
  <c r="K247" i="64"/>
  <c r="W247" i="64"/>
  <c r="P247" i="64"/>
  <c r="J247" i="64"/>
  <c r="V247" i="64"/>
  <c r="X248" i="64"/>
  <c r="O248" i="64"/>
  <c r="G248" i="64"/>
  <c r="AB248" i="64" s="1"/>
  <c r="W248" i="64"/>
  <c r="L248" i="64"/>
  <c r="L266" i="64"/>
  <c r="J268" i="64"/>
  <c r="P269" i="64"/>
  <c r="K269" i="64"/>
  <c r="J278" i="64"/>
  <c r="W278" i="64"/>
  <c r="X283" i="64"/>
  <c r="Q283" i="64"/>
  <c r="K283" i="64"/>
  <c r="W283" i="64"/>
  <c r="P283" i="64"/>
  <c r="J283" i="64"/>
  <c r="V283" i="64"/>
  <c r="J286" i="64"/>
  <c r="W286" i="64"/>
  <c r="X294" i="64"/>
  <c r="Q294" i="64"/>
  <c r="K294" i="64"/>
  <c r="W294" i="64"/>
  <c r="P294" i="64"/>
  <c r="J294" i="64"/>
  <c r="V294" i="64"/>
  <c r="O295" i="64"/>
  <c r="J298" i="64"/>
  <c r="W298" i="64"/>
  <c r="X302" i="64"/>
  <c r="S302" i="64"/>
  <c r="L302" i="64"/>
  <c r="G302" i="64"/>
  <c r="AB302" i="64" s="1"/>
  <c r="Q302" i="64"/>
  <c r="K302" i="64"/>
  <c r="V302" i="64"/>
  <c r="O310" i="64"/>
  <c r="X315" i="64"/>
  <c r="Q315" i="64"/>
  <c r="K315" i="64"/>
  <c r="W315" i="64"/>
  <c r="P315" i="64"/>
  <c r="J315" i="64"/>
  <c r="V315" i="64"/>
  <c r="X316" i="64"/>
  <c r="O316" i="64"/>
  <c r="G316" i="64"/>
  <c r="AB316" i="64" s="1"/>
  <c r="W316" i="64"/>
  <c r="L316" i="64"/>
  <c r="X330" i="64"/>
  <c r="S330" i="64"/>
  <c r="L330" i="64"/>
  <c r="G330" i="64"/>
  <c r="AB330" i="64" s="1"/>
  <c r="Q330" i="64"/>
  <c r="K330" i="64"/>
  <c r="V330" i="64"/>
  <c r="O333" i="64"/>
  <c r="X337" i="64"/>
  <c r="W337" i="64"/>
  <c r="L337" i="64"/>
  <c r="S337" i="64"/>
  <c r="J337" i="64"/>
  <c r="L347" i="64"/>
  <c r="J348" i="64"/>
  <c r="L355" i="64"/>
  <c r="J361" i="64"/>
  <c r="X363" i="64"/>
  <c r="W363" i="64"/>
  <c r="L363" i="64"/>
  <c r="S363" i="64"/>
  <c r="J363" i="64"/>
  <c r="J368" i="64"/>
  <c r="W368" i="64"/>
  <c r="X372" i="64"/>
  <c r="S372" i="64"/>
  <c r="L372" i="64"/>
  <c r="G372" i="64"/>
  <c r="AB372" i="64" s="1"/>
  <c r="Q372" i="64"/>
  <c r="K372" i="64"/>
  <c r="V372" i="64"/>
  <c r="J395" i="64"/>
  <c r="W395" i="64"/>
  <c r="V398" i="64"/>
  <c r="P413" i="64"/>
  <c r="K413" i="64"/>
  <c r="K417" i="64"/>
  <c r="K421" i="64"/>
  <c r="O439" i="64"/>
  <c r="J446" i="64"/>
  <c r="W446" i="64"/>
  <c r="K449" i="64"/>
  <c r="X452" i="64"/>
  <c r="W452" i="64"/>
  <c r="L452" i="64"/>
  <c r="S452" i="64"/>
  <c r="J452" i="64"/>
  <c r="X454" i="64"/>
  <c r="S454" i="64"/>
  <c r="L454" i="64"/>
  <c r="G454" i="64"/>
  <c r="AB454" i="64" s="1"/>
  <c r="Q454" i="64"/>
  <c r="K454" i="64"/>
  <c r="V454" i="64"/>
  <c r="AB457" i="64"/>
  <c r="V457" i="64"/>
  <c r="P457" i="64"/>
  <c r="O486" i="64"/>
  <c r="J488" i="64"/>
  <c r="W488" i="64"/>
  <c r="K491" i="64"/>
  <c r="V15" i="66"/>
  <c r="O15" i="66"/>
  <c r="G15" i="66"/>
  <c r="Y15" i="66" s="1"/>
  <c r="U15" i="66"/>
  <c r="L15" i="66"/>
  <c r="L21" i="66"/>
  <c r="X21" i="66"/>
  <c r="I23" i="66"/>
  <c r="Y24" i="66"/>
  <c r="P24" i="66"/>
  <c r="K24" i="66"/>
  <c r="Q31" i="66"/>
  <c r="V39" i="66"/>
  <c r="W39" i="66"/>
  <c r="O39" i="66"/>
  <c r="G39" i="66"/>
  <c r="U39" i="66"/>
  <c r="L39" i="66"/>
  <c r="S39" i="66"/>
  <c r="I39" i="66"/>
  <c r="Q58" i="66"/>
  <c r="Q62" i="66"/>
  <c r="Q74" i="66"/>
  <c r="V82" i="66"/>
  <c r="O82" i="66"/>
  <c r="G82" i="66"/>
  <c r="Y82" i="66" s="1"/>
  <c r="U82" i="66"/>
  <c r="L82" i="66"/>
  <c r="S82" i="66"/>
  <c r="I82" i="66"/>
  <c r="M101" i="66"/>
  <c r="R106" i="66"/>
  <c r="V134" i="66"/>
  <c r="V152" i="66"/>
  <c r="Q152" i="66"/>
  <c r="K152" i="66"/>
  <c r="G152" i="66"/>
  <c r="Y152" i="66" s="1"/>
  <c r="U152" i="66"/>
  <c r="O152" i="66"/>
  <c r="S152" i="66"/>
  <c r="I152" i="66"/>
  <c r="O154" i="66"/>
  <c r="M156" i="66"/>
  <c r="U166" i="66"/>
  <c r="M166" i="66"/>
  <c r="G166" i="66"/>
  <c r="Y166" i="66" s="1"/>
  <c r="S166" i="66"/>
  <c r="K166" i="66"/>
  <c r="Q166" i="66"/>
  <c r="I166" i="66"/>
  <c r="X168" i="66"/>
  <c r="V168" i="66"/>
  <c r="Q168" i="66"/>
  <c r="K168" i="66"/>
  <c r="G168" i="66"/>
  <c r="U168" i="66"/>
  <c r="O168" i="66"/>
  <c r="J168" i="66"/>
  <c r="Y168" i="66"/>
  <c r="S168" i="66"/>
  <c r="N168" i="66"/>
  <c r="I168" i="66"/>
  <c r="X170" i="66"/>
  <c r="U170" i="66"/>
  <c r="M170" i="66"/>
  <c r="G170" i="66"/>
  <c r="S170" i="66"/>
  <c r="K170" i="66"/>
  <c r="Y170" i="66"/>
  <c r="Q170" i="66"/>
  <c r="I170" i="66"/>
  <c r="X172" i="66"/>
  <c r="V172" i="66"/>
  <c r="Q172" i="66"/>
  <c r="K172" i="66"/>
  <c r="G172" i="66"/>
  <c r="U172" i="66"/>
  <c r="O172" i="66"/>
  <c r="J172" i="66"/>
  <c r="Y172" i="66"/>
  <c r="S172" i="66"/>
  <c r="N172" i="66"/>
  <c r="I172" i="66"/>
  <c r="U174" i="66"/>
  <c r="M174" i="66"/>
  <c r="G174" i="66"/>
  <c r="Y174" i="66" s="1"/>
  <c r="S174" i="66"/>
  <c r="K174" i="66"/>
  <c r="Q174" i="66"/>
  <c r="I174" i="66"/>
  <c r="S176" i="66"/>
  <c r="M176" i="66"/>
  <c r="X176" i="66" s="1"/>
  <c r="G176" i="66"/>
  <c r="Y176" i="66" s="1"/>
  <c r="R176" i="66"/>
  <c r="K176" i="66"/>
  <c r="V176" i="66"/>
  <c r="Q176" i="66"/>
  <c r="I176" i="66"/>
  <c r="V184" i="66"/>
  <c r="R184" i="66"/>
  <c r="V226" i="66"/>
  <c r="R226" i="66"/>
  <c r="O247" i="66"/>
  <c r="M291" i="66"/>
  <c r="V300" i="66"/>
  <c r="T310" i="66"/>
  <c r="P310" i="66"/>
  <c r="K310" i="66"/>
  <c r="Q313" i="66"/>
  <c r="V363" i="66"/>
  <c r="X363" i="66"/>
  <c r="S363" i="66"/>
  <c r="L363" i="66"/>
  <c r="G363" i="66"/>
  <c r="W363" i="66"/>
  <c r="Q363" i="66"/>
  <c r="K363" i="66"/>
  <c r="U363" i="66"/>
  <c r="P363" i="66"/>
  <c r="I363" i="66"/>
  <c r="V375" i="66"/>
  <c r="S375" i="66"/>
  <c r="L375" i="66"/>
  <c r="G375" i="66"/>
  <c r="Y375" i="66" s="1"/>
  <c r="Q375" i="66"/>
  <c r="K375" i="66"/>
  <c r="U375" i="66"/>
  <c r="P375" i="66"/>
  <c r="I375" i="66"/>
  <c r="T378" i="66"/>
  <c r="P378" i="66"/>
  <c r="K378" i="66"/>
  <c r="V413" i="66"/>
  <c r="O413" i="66"/>
  <c r="G413" i="66"/>
  <c r="Y413" i="66" s="1"/>
  <c r="U413" i="66"/>
  <c r="L413" i="66"/>
  <c r="S413" i="66"/>
  <c r="I413" i="66"/>
  <c r="Q425" i="66"/>
  <c r="Y438" i="66"/>
  <c r="T438" i="66"/>
  <c r="P438" i="66"/>
  <c r="K438" i="66"/>
  <c r="O443" i="66"/>
  <c r="O451" i="66"/>
  <c r="X466" i="66"/>
  <c r="Q488" i="66"/>
  <c r="V496" i="66"/>
  <c r="W496" i="66"/>
  <c r="O496" i="66"/>
  <c r="G496" i="66"/>
  <c r="U496" i="66"/>
  <c r="L496" i="66"/>
  <c r="S496" i="66"/>
  <c r="I496" i="66"/>
  <c r="O502" i="66"/>
  <c r="Y505" i="66"/>
  <c r="T505" i="66"/>
  <c r="P505" i="66"/>
  <c r="K505" i="66"/>
  <c r="Q524" i="66"/>
  <c r="V532" i="66"/>
  <c r="W532" i="66"/>
  <c r="O532" i="66"/>
  <c r="G532" i="66"/>
  <c r="U532" i="66"/>
  <c r="L532" i="66"/>
  <c r="S532" i="66"/>
  <c r="I532" i="66"/>
  <c r="Y540" i="66"/>
  <c r="V548" i="66"/>
  <c r="W548" i="66"/>
  <c r="O548" i="66"/>
  <c r="G548" i="66"/>
  <c r="U548" i="66"/>
  <c r="L548" i="66"/>
  <c r="S548" i="66"/>
  <c r="I548" i="66"/>
  <c r="X561" i="66"/>
  <c r="V566" i="66"/>
  <c r="X566" i="66"/>
  <c r="S566" i="66"/>
  <c r="L566" i="66"/>
  <c r="G566" i="66"/>
  <c r="W566" i="66"/>
  <c r="Q566" i="66"/>
  <c r="K566" i="66"/>
  <c r="U566" i="66"/>
  <c r="P566" i="66"/>
  <c r="I566" i="66"/>
  <c r="O574" i="66"/>
  <c r="V582" i="66"/>
  <c r="X582" i="66"/>
  <c r="S582" i="66"/>
  <c r="L582" i="66"/>
  <c r="G582" i="66"/>
  <c r="W582" i="66"/>
  <c r="Q582" i="66"/>
  <c r="K582" i="66"/>
  <c r="U582" i="66"/>
  <c r="P582" i="66"/>
  <c r="I582" i="66"/>
  <c r="X590" i="66"/>
  <c r="W590" i="66"/>
  <c r="O590" i="66"/>
  <c r="G590" i="66"/>
  <c r="U590" i="66"/>
  <c r="L590" i="66"/>
  <c r="S590" i="66"/>
  <c r="I590" i="66"/>
  <c r="X593" i="66"/>
  <c r="V718" i="66"/>
  <c r="O718" i="66"/>
  <c r="G718" i="66"/>
  <c r="Y718" i="66" s="1"/>
  <c r="L718" i="66"/>
  <c r="U718" i="66"/>
  <c r="I718" i="66"/>
  <c r="V726" i="66"/>
  <c r="Y726" i="66"/>
  <c r="O726" i="66"/>
  <c r="G726" i="66"/>
  <c r="W726" i="66"/>
  <c r="L726" i="66"/>
  <c r="U726" i="66"/>
  <c r="I726" i="66"/>
  <c r="V734" i="66"/>
  <c r="O734" i="66"/>
  <c r="G734" i="66"/>
  <c r="Y734" i="66" s="1"/>
  <c r="L734" i="66"/>
  <c r="U734" i="66"/>
  <c r="I734" i="66"/>
  <c r="P758" i="66"/>
  <c r="M758" i="66"/>
  <c r="X758" i="66" s="1"/>
  <c r="V766" i="66"/>
  <c r="P766" i="66"/>
  <c r="K766" i="66"/>
  <c r="Q773" i="66"/>
  <c r="Q793" i="66"/>
  <c r="V795" i="66"/>
  <c r="O795" i="66"/>
  <c r="G795" i="66"/>
  <c r="Y795" i="66" s="1"/>
  <c r="L795" i="66"/>
  <c r="U795" i="66"/>
  <c r="I795" i="66"/>
  <c r="J187" i="66" s="1"/>
  <c r="Q799" i="66"/>
  <c r="P806" i="66"/>
  <c r="M806" i="66"/>
  <c r="X806" i="66" s="1"/>
  <c r="K806" i="66"/>
  <c r="P834" i="66"/>
  <c r="M834" i="66"/>
  <c r="X834" i="66" s="1"/>
  <c r="K834" i="66"/>
  <c r="V875" i="66"/>
  <c r="Y875" i="66"/>
  <c r="O875" i="66"/>
  <c r="G875" i="66"/>
  <c r="W875" i="66"/>
  <c r="L875" i="66"/>
  <c r="U875" i="66"/>
  <c r="I875" i="66"/>
  <c r="O893" i="66"/>
  <c r="G893" i="66"/>
  <c r="Y893" i="66" s="1"/>
  <c r="L893" i="66"/>
  <c r="U893" i="66"/>
  <c r="I893" i="66"/>
  <c r="P896" i="66"/>
  <c r="M896" i="66"/>
  <c r="X896" i="66" s="1"/>
  <c r="K896" i="66"/>
  <c r="Q901" i="66"/>
  <c r="P958" i="66"/>
  <c r="M958" i="66"/>
  <c r="X958" i="66"/>
  <c r="K958" i="66"/>
  <c r="X966" i="66"/>
  <c r="P966" i="66"/>
  <c r="M966" i="66"/>
  <c r="P972" i="66"/>
  <c r="M972" i="66"/>
  <c r="X972" i="66"/>
  <c r="K972" i="66"/>
  <c r="O979" i="66"/>
  <c r="O989" i="66"/>
  <c r="G989" i="66"/>
  <c r="Y989" i="66" s="1"/>
  <c r="L989" i="66"/>
  <c r="U989" i="66"/>
  <c r="I989" i="66"/>
  <c r="P1002" i="66"/>
  <c r="M1002" i="66"/>
  <c r="X1002" i="66"/>
  <c r="K1002" i="66"/>
  <c r="Q1011" i="66"/>
  <c r="O1017" i="66"/>
  <c r="V1020" i="66"/>
  <c r="X1027" i="66"/>
  <c r="Y1027" i="66"/>
  <c r="O1027" i="66"/>
  <c r="G1027" i="66"/>
  <c r="W1027" i="66"/>
  <c r="L1027" i="66"/>
  <c r="U1027" i="66"/>
  <c r="I1027" i="66"/>
  <c r="X1038" i="66"/>
  <c r="P1038" i="66"/>
  <c r="M1038" i="66"/>
  <c r="U1095" i="66"/>
  <c r="X1105" i="66"/>
  <c r="W1105" i="66"/>
  <c r="P1105" i="66"/>
  <c r="I1105" i="66"/>
  <c r="Y1105" i="66"/>
  <c r="O1105" i="66"/>
  <c r="G1105" i="66"/>
  <c r="V1105" i="66"/>
  <c r="L1105" i="66"/>
  <c r="U1105" i="66"/>
  <c r="K1105" i="66"/>
  <c r="Y1108" i="66"/>
  <c r="V1108" i="66"/>
  <c r="P1108" i="66"/>
  <c r="K1108" i="66"/>
  <c r="R1114" i="66"/>
  <c r="X1114" i="66"/>
  <c r="M1114" i="66"/>
  <c r="U1131" i="66"/>
  <c r="X1151" i="66"/>
  <c r="W1151" i="66"/>
  <c r="L1151" i="66"/>
  <c r="G1151" i="66"/>
  <c r="O1151" i="66"/>
  <c r="Y1151" i="66"/>
  <c r="K1151" i="66"/>
  <c r="U1151" i="66"/>
  <c r="I1151" i="66"/>
  <c r="V1157" i="66"/>
  <c r="W1157" i="66"/>
  <c r="L1157" i="66"/>
  <c r="Q1157" i="66"/>
  <c r="G1157" i="66"/>
  <c r="O1157" i="66"/>
  <c r="Y1157" i="66"/>
  <c r="I1157" i="66"/>
  <c r="X1159" i="66"/>
  <c r="U1159" i="66"/>
  <c r="L1159" i="66"/>
  <c r="G1159" i="66"/>
  <c r="W1159" i="66"/>
  <c r="O1159" i="66"/>
  <c r="V1159" i="66"/>
  <c r="K1159" i="66"/>
  <c r="Q1159" i="66"/>
  <c r="I1159" i="66"/>
  <c r="X1199" i="66"/>
  <c r="U1199" i="66"/>
  <c r="I1199" i="66"/>
  <c r="O1199" i="66"/>
  <c r="Q1199" i="66"/>
  <c r="G1199" i="66"/>
  <c r="Y1199" i="66"/>
  <c r="W1199" i="66"/>
  <c r="L1199" i="66"/>
  <c r="V1205" i="66"/>
  <c r="U1205" i="66"/>
  <c r="I1205" i="66"/>
  <c r="O1205" i="66"/>
  <c r="Q1205" i="66"/>
  <c r="G1205" i="66"/>
  <c r="Y1205" i="66"/>
  <c r="W1205" i="66"/>
  <c r="L1205" i="66"/>
  <c r="Y1220" i="66"/>
  <c r="K1220" i="66"/>
  <c r="V1220" i="66"/>
  <c r="P1220" i="66"/>
  <c r="J48" i="71"/>
  <c r="S48" i="71"/>
  <c r="W48" i="71"/>
  <c r="O48" i="71"/>
  <c r="W97" i="71"/>
  <c r="V97" i="71"/>
  <c r="N97" i="71"/>
  <c r="F97" i="71"/>
  <c r="T97" i="71"/>
  <c r="H97" i="71"/>
  <c r="Y97" i="71"/>
  <c r="P97" i="71"/>
  <c r="X97" i="71"/>
  <c r="K97" i="71"/>
  <c r="R97" i="71"/>
  <c r="O15" i="1"/>
  <c r="W15" i="1"/>
  <c r="I17" i="1"/>
  <c r="U17" i="1"/>
  <c r="AC17" i="1" s="1"/>
  <c r="I23" i="1"/>
  <c r="W23" i="1"/>
  <c r="I25" i="1"/>
  <c r="U25" i="1"/>
  <c r="I31" i="1"/>
  <c r="W31" i="1"/>
  <c r="I33" i="1"/>
  <c r="U33" i="1"/>
  <c r="I39" i="1"/>
  <c r="W39" i="1"/>
  <c r="I41" i="1"/>
  <c r="U41" i="1"/>
  <c r="I47" i="1"/>
  <c r="W47" i="1"/>
  <c r="I49" i="1"/>
  <c r="U49" i="1"/>
  <c r="I55" i="1"/>
  <c r="W55" i="1"/>
  <c r="I57" i="1"/>
  <c r="U57" i="1"/>
  <c r="E61" i="1"/>
  <c r="Q61" i="1"/>
  <c r="J9" i="6"/>
  <c r="V9" i="6"/>
  <c r="AH9" i="6"/>
  <c r="J10" i="6"/>
  <c r="AH17" i="6"/>
  <c r="AH22" i="6"/>
  <c r="Z10" i="16"/>
  <c r="Z46" i="16"/>
  <c r="Z54" i="16"/>
  <c r="Z58" i="16"/>
  <c r="AF14" i="44"/>
  <c r="R14" i="44"/>
  <c r="X14" i="44"/>
  <c r="AF15" i="44"/>
  <c r="AD20" i="44"/>
  <c r="AD25" i="44"/>
  <c r="AD29" i="44"/>
  <c r="AF33" i="44"/>
  <c r="AF34" i="44"/>
  <c r="AD35" i="44"/>
  <c r="AF11" i="45"/>
  <c r="AE12" i="45"/>
  <c r="AF15" i="45"/>
  <c r="AE18" i="45"/>
  <c r="AD20" i="45"/>
  <c r="AE22" i="45"/>
  <c r="AD25" i="45"/>
  <c r="AE26" i="45"/>
  <c r="AD27" i="45"/>
  <c r="AE27" i="45"/>
  <c r="AF29" i="45"/>
  <c r="AP20" i="89"/>
  <c r="AP22" i="89"/>
  <c r="AP24" i="89"/>
  <c r="AQ25" i="89"/>
  <c r="AO36" i="89"/>
  <c r="AO40" i="89"/>
  <c r="AO43" i="89"/>
  <c r="AO44" i="89"/>
  <c r="AQ66" i="89"/>
  <c r="AQ67" i="89"/>
  <c r="AQ68" i="89"/>
  <c r="AQ70" i="89"/>
  <c r="AQ71" i="89"/>
  <c r="AQ72" i="89"/>
  <c r="AP81" i="89"/>
  <c r="AP83" i="89"/>
  <c r="AP94" i="89"/>
  <c r="AP98" i="89"/>
  <c r="AP100" i="89"/>
  <c r="AQ101" i="89"/>
  <c r="AQ105" i="89"/>
  <c r="AQ108" i="89"/>
  <c r="AE22" i="46"/>
  <c r="AE27" i="46"/>
  <c r="AE28" i="46"/>
  <c r="AE48" i="46"/>
  <c r="AD49" i="46"/>
  <c r="AA11" i="48"/>
  <c r="Z11" i="48"/>
  <c r="Y11" i="64" s="1"/>
  <c r="AA13" i="48"/>
  <c r="R15" i="48"/>
  <c r="AB15" i="48"/>
  <c r="R17" i="48"/>
  <c r="AA21" i="48"/>
  <c r="AB23" i="48"/>
  <c r="W597" i="66"/>
  <c r="P31" i="48"/>
  <c r="AA32" i="48"/>
  <c r="P32" i="48"/>
  <c r="Z34" i="48"/>
  <c r="I36" i="48"/>
  <c r="AA36" i="48"/>
  <c r="K39" i="48"/>
  <c r="AA40" i="48"/>
  <c r="Z40" i="48"/>
  <c r="P41" i="48"/>
  <c r="AA42" i="48"/>
  <c r="AB51" i="48"/>
  <c r="L51" i="48"/>
  <c r="K54" i="48"/>
  <c r="AB55" i="48"/>
  <c r="L57" i="48"/>
  <c r="AA58" i="48"/>
  <c r="Z58" i="48"/>
  <c r="L61" i="48"/>
  <c r="AB64" i="48"/>
  <c r="Z64" i="48"/>
  <c r="AB65" i="48"/>
  <c r="AA65" i="48"/>
  <c r="Z66" i="48"/>
  <c r="AA67" i="48"/>
  <c r="J13" i="64"/>
  <c r="M14" i="64"/>
  <c r="AA14" i="64" s="1"/>
  <c r="G16" i="64"/>
  <c r="AB16" i="64" s="1"/>
  <c r="Q16" i="64"/>
  <c r="Z18" i="64"/>
  <c r="S18" i="64"/>
  <c r="K18" i="64"/>
  <c r="AA18" i="64"/>
  <c r="Q18" i="64"/>
  <c r="Y18" i="64" s="1"/>
  <c r="I18" i="64"/>
  <c r="J21" i="64"/>
  <c r="K24" i="64"/>
  <c r="X24" i="64"/>
  <c r="AB29" i="64"/>
  <c r="S29" i="64"/>
  <c r="K29" i="64"/>
  <c r="W29" i="64"/>
  <c r="Q29" i="64"/>
  <c r="I29" i="64"/>
  <c r="M30" i="64"/>
  <c r="M31" i="64"/>
  <c r="Y31" i="64" s="1"/>
  <c r="M32" i="64"/>
  <c r="Y32" i="64" s="1"/>
  <c r="M33" i="64"/>
  <c r="Y33" i="64" s="1"/>
  <c r="M34" i="64"/>
  <c r="AA34" i="64" s="1"/>
  <c r="M35" i="64"/>
  <c r="Y35" i="64" s="1"/>
  <c r="M36" i="64"/>
  <c r="AA36" i="64" s="1"/>
  <c r="M37" i="64"/>
  <c r="AA37" i="64" s="1"/>
  <c r="M38" i="64"/>
  <c r="M39" i="64"/>
  <c r="AA39" i="64" s="1"/>
  <c r="I44" i="64"/>
  <c r="M45" i="64"/>
  <c r="AA45" i="64" s="1"/>
  <c r="M46" i="64"/>
  <c r="AA46" i="64" s="1"/>
  <c r="M47" i="64"/>
  <c r="AA47" i="64" s="1"/>
  <c r="M48" i="64"/>
  <c r="AA48" i="64" s="1"/>
  <c r="M49" i="64"/>
  <c r="AA49" i="64" s="1"/>
  <c r="M50" i="64"/>
  <c r="M51" i="64"/>
  <c r="AA51" i="64" s="1"/>
  <c r="M52" i="64"/>
  <c r="AA52" i="64" s="1"/>
  <c r="M53" i="64"/>
  <c r="AA53" i="64" s="1"/>
  <c r="M54" i="64"/>
  <c r="AA54" i="64" s="1"/>
  <c r="Q59" i="64"/>
  <c r="X60" i="64"/>
  <c r="Q60" i="64"/>
  <c r="Y60" i="64" s="1"/>
  <c r="K60" i="64"/>
  <c r="G60" i="64"/>
  <c r="AB60" i="64" s="1"/>
  <c r="W60" i="64"/>
  <c r="O60" i="64"/>
  <c r="J60" i="64"/>
  <c r="R60" i="64"/>
  <c r="X61" i="64"/>
  <c r="Q61" i="64"/>
  <c r="K61" i="64"/>
  <c r="G61" i="64"/>
  <c r="AB61" i="64" s="1"/>
  <c r="W61" i="64"/>
  <c r="O61" i="64"/>
  <c r="J61" i="64"/>
  <c r="R61" i="64"/>
  <c r="X62" i="64"/>
  <c r="Q62" i="64"/>
  <c r="K62" i="64"/>
  <c r="G62" i="64"/>
  <c r="AB62" i="64" s="1"/>
  <c r="W62" i="64"/>
  <c r="O62" i="64"/>
  <c r="J62" i="64"/>
  <c r="R62" i="64"/>
  <c r="X63" i="64"/>
  <c r="Q63" i="64"/>
  <c r="K63" i="64"/>
  <c r="G63" i="64"/>
  <c r="AB63" i="64" s="1"/>
  <c r="W63" i="64"/>
  <c r="O63" i="64"/>
  <c r="J63" i="64"/>
  <c r="R63" i="64"/>
  <c r="X64" i="64"/>
  <c r="Q64" i="64"/>
  <c r="K64" i="64"/>
  <c r="G64" i="64"/>
  <c r="AB64" i="64" s="1"/>
  <c r="W64" i="64"/>
  <c r="O64" i="64"/>
  <c r="J64" i="64"/>
  <c r="R64" i="64"/>
  <c r="X65" i="64"/>
  <c r="Q65" i="64"/>
  <c r="K65" i="64"/>
  <c r="G65" i="64"/>
  <c r="AB65" i="64" s="1"/>
  <c r="W65" i="64"/>
  <c r="O65" i="64"/>
  <c r="J65" i="64"/>
  <c r="R65" i="64"/>
  <c r="X66" i="64"/>
  <c r="Q66" i="64"/>
  <c r="K66" i="64"/>
  <c r="G66" i="64"/>
  <c r="AB66" i="64" s="1"/>
  <c r="W66" i="64"/>
  <c r="O66" i="64"/>
  <c r="J66" i="64"/>
  <c r="R66" i="64"/>
  <c r="X67" i="64"/>
  <c r="Q67" i="64"/>
  <c r="K67" i="64"/>
  <c r="G67" i="64"/>
  <c r="AB67" i="64" s="1"/>
  <c r="W67" i="64"/>
  <c r="O67" i="64"/>
  <c r="J67" i="64"/>
  <c r="R67" i="64"/>
  <c r="X68" i="64"/>
  <c r="Q68" i="64"/>
  <c r="K68" i="64"/>
  <c r="G68" i="64"/>
  <c r="AB68" i="64" s="1"/>
  <c r="W68" i="64"/>
  <c r="O68" i="64"/>
  <c r="J68" i="64"/>
  <c r="R68" i="64"/>
  <c r="X69" i="64"/>
  <c r="Q69" i="64"/>
  <c r="K69" i="64"/>
  <c r="G69" i="64"/>
  <c r="AB69" i="64" s="1"/>
  <c r="W69" i="64"/>
  <c r="O69" i="64"/>
  <c r="J69" i="64"/>
  <c r="R69" i="64"/>
  <c r="M73" i="64"/>
  <c r="AA73" i="64" s="1"/>
  <c r="M88" i="64"/>
  <c r="AA88" i="64" s="1"/>
  <c r="O103" i="64"/>
  <c r="W103" i="64"/>
  <c r="AA104" i="64"/>
  <c r="S119" i="64"/>
  <c r="K119" i="64"/>
  <c r="W119" i="64"/>
  <c r="Q119" i="64"/>
  <c r="I119" i="64"/>
  <c r="M120" i="64"/>
  <c r="AA120" i="64" s="1"/>
  <c r="M121" i="64"/>
  <c r="AA121" i="64" s="1"/>
  <c r="M122" i="64"/>
  <c r="AA122" i="64" s="1"/>
  <c r="M123" i="64"/>
  <c r="M124" i="64"/>
  <c r="AA124" i="64" s="1"/>
  <c r="M125" i="64"/>
  <c r="AA125" i="64" s="1"/>
  <c r="M126" i="64"/>
  <c r="Y126" i="64" s="1"/>
  <c r="M127" i="64"/>
  <c r="AA127" i="64" s="1"/>
  <c r="M128" i="64"/>
  <c r="Y128" i="64" s="1"/>
  <c r="M129" i="64"/>
  <c r="AA129" i="64" s="1"/>
  <c r="I134" i="64"/>
  <c r="M135" i="64"/>
  <c r="M136" i="64"/>
  <c r="M137" i="64"/>
  <c r="M138" i="64"/>
  <c r="AA138" i="64" s="1"/>
  <c r="M139" i="64"/>
  <c r="AA139" i="64" s="1"/>
  <c r="M140" i="64"/>
  <c r="AA140" i="64" s="1"/>
  <c r="M141" i="64"/>
  <c r="AA141" i="64" s="1"/>
  <c r="M142" i="64"/>
  <c r="AA142" i="64" s="1"/>
  <c r="M143" i="64"/>
  <c r="M144" i="64"/>
  <c r="AA144" i="64" s="1"/>
  <c r="Q149" i="64"/>
  <c r="X150" i="64"/>
  <c r="Q150" i="64"/>
  <c r="K150" i="64"/>
  <c r="G150" i="64"/>
  <c r="AB150" i="64" s="1"/>
  <c r="W150" i="64"/>
  <c r="O150" i="64"/>
  <c r="J150" i="64"/>
  <c r="R150" i="64"/>
  <c r="X151" i="64"/>
  <c r="Q151" i="64"/>
  <c r="K151" i="64"/>
  <c r="G151" i="64"/>
  <c r="AB151" i="64" s="1"/>
  <c r="W151" i="64"/>
  <c r="O151" i="64"/>
  <c r="J151" i="64"/>
  <c r="R151" i="64"/>
  <c r="X152" i="64"/>
  <c r="Q152" i="64"/>
  <c r="K152" i="64"/>
  <c r="G152" i="64"/>
  <c r="AB152" i="64" s="1"/>
  <c r="W152" i="64"/>
  <c r="O152" i="64"/>
  <c r="J152" i="64"/>
  <c r="R152" i="64"/>
  <c r="X153" i="64"/>
  <c r="Q153" i="64"/>
  <c r="K153" i="64"/>
  <c r="G153" i="64"/>
  <c r="AB153" i="64" s="1"/>
  <c r="W153" i="64"/>
  <c r="O153" i="64"/>
  <c r="J153" i="64"/>
  <c r="R153" i="64"/>
  <c r="X154" i="64"/>
  <c r="Q154" i="64"/>
  <c r="K154" i="64"/>
  <c r="G154" i="64"/>
  <c r="AB154" i="64" s="1"/>
  <c r="W154" i="64"/>
  <c r="O154" i="64"/>
  <c r="J154" i="64"/>
  <c r="R154" i="64"/>
  <c r="X155" i="64"/>
  <c r="Q155" i="64"/>
  <c r="K155" i="64"/>
  <c r="G155" i="64"/>
  <c r="AB155" i="64" s="1"/>
  <c r="W155" i="64"/>
  <c r="O155" i="64"/>
  <c r="J155" i="64"/>
  <c r="R155" i="64"/>
  <c r="X156" i="64"/>
  <c r="Q156" i="64"/>
  <c r="K156" i="64"/>
  <c r="G156" i="64"/>
  <c r="AB156" i="64" s="1"/>
  <c r="W156" i="64"/>
  <c r="O156" i="64"/>
  <c r="J156" i="64"/>
  <c r="R156" i="64"/>
  <c r="X157" i="64"/>
  <c r="Q157" i="64"/>
  <c r="K157" i="64"/>
  <c r="G157" i="64"/>
  <c r="AB157" i="64" s="1"/>
  <c r="W157" i="64"/>
  <c r="O157" i="64"/>
  <c r="J157" i="64"/>
  <c r="R157" i="64"/>
  <c r="X158" i="64"/>
  <c r="Q158" i="64"/>
  <c r="K158" i="64"/>
  <c r="G158" i="64"/>
  <c r="AB158" i="64" s="1"/>
  <c r="W158" i="64"/>
  <c r="O158" i="64"/>
  <c r="J158" i="64"/>
  <c r="R158" i="64"/>
  <c r="X159" i="64"/>
  <c r="Q159" i="64"/>
  <c r="K159" i="64"/>
  <c r="G159" i="64"/>
  <c r="AB159" i="64" s="1"/>
  <c r="W159" i="64"/>
  <c r="O159" i="64"/>
  <c r="J159" i="64"/>
  <c r="R159" i="64"/>
  <c r="M163" i="64"/>
  <c r="O178" i="64"/>
  <c r="W178" i="64"/>
  <c r="M195" i="64"/>
  <c r="G196" i="64"/>
  <c r="Q196" i="64"/>
  <c r="G197" i="64"/>
  <c r="AB197" i="64" s="1"/>
  <c r="Q197" i="64"/>
  <c r="G198" i="64"/>
  <c r="AB198" i="64" s="1"/>
  <c r="Q198" i="64"/>
  <c r="Q200" i="64"/>
  <c r="Q201" i="64"/>
  <c r="G202" i="64"/>
  <c r="AB202" i="64" s="1"/>
  <c r="Q202" i="64"/>
  <c r="G203" i="64"/>
  <c r="Q203" i="64"/>
  <c r="G204" i="64"/>
  <c r="Q204" i="64"/>
  <c r="G205" i="64"/>
  <c r="Q205" i="64"/>
  <c r="I210" i="64"/>
  <c r="K211" i="64"/>
  <c r="X211" i="64"/>
  <c r="K212" i="64"/>
  <c r="X212" i="64"/>
  <c r="K213" i="64"/>
  <c r="X213" i="64"/>
  <c r="K214" i="64"/>
  <c r="X214" i="64"/>
  <c r="K215" i="64"/>
  <c r="X215" i="64"/>
  <c r="K216" i="64"/>
  <c r="X216" i="64"/>
  <c r="K217" i="64"/>
  <c r="X217" i="64"/>
  <c r="K218" i="64"/>
  <c r="X218" i="64"/>
  <c r="K219" i="64"/>
  <c r="X219" i="64"/>
  <c r="K220" i="64"/>
  <c r="X220" i="64"/>
  <c r="Q226" i="64"/>
  <c r="G227" i="64"/>
  <c r="Q227" i="64"/>
  <c r="G228" i="64"/>
  <c r="Q228" i="64"/>
  <c r="G229" i="64"/>
  <c r="Q229" i="64"/>
  <c r="G230" i="64"/>
  <c r="Q230" i="64"/>
  <c r="G231" i="64"/>
  <c r="Q231" i="64"/>
  <c r="G232" i="64"/>
  <c r="AB232" i="64" s="1"/>
  <c r="Q232" i="64"/>
  <c r="G233" i="64"/>
  <c r="Q233" i="64"/>
  <c r="G234" i="64"/>
  <c r="Q234" i="64"/>
  <c r="G235" i="64"/>
  <c r="Q235" i="64"/>
  <c r="G236" i="64"/>
  <c r="Q236" i="64"/>
  <c r="O243" i="64"/>
  <c r="S244" i="64"/>
  <c r="L247" i="64"/>
  <c r="J248" i="64"/>
  <c r="G251" i="64"/>
  <c r="AB251" i="64" s="1"/>
  <c r="S251" i="64"/>
  <c r="S252" i="64"/>
  <c r="P261" i="64"/>
  <c r="K261" i="64"/>
  <c r="O266" i="64"/>
  <c r="Q268" i="64"/>
  <c r="V269" i="64"/>
  <c r="X276" i="64"/>
  <c r="S276" i="64"/>
  <c r="L276" i="64"/>
  <c r="G276" i="64"/>
  <c r="AB276" i="64" s="1"/>
  <c r="Q276" i="64"/>
  <c r="K276" i="64"/>
  <c r="V276" i="64"/>
  <c r="O278" i="64"/>
  <c r="G279" i="64"/>
  <c r="AB279" i="64" s="1"/>
  <c r="S279" i="64"/>
  <c r="X282" i="64"/>
  <c r="S282" i="64"/>
  <c r="L282" i="64"/>
  <c r="G282" i="64"/>
  <c r="AB282" i="64" s="1"/>
  <c r="Q282" i="64"/>
  <c r="K282" i="64"/>
  <c r="V282" i="64"/>
  <c r="L283" i="64"/>
  <c r="O286" i="64"/>
  <c r="G287" i="64"/>
  <c r="AB287" i="64" s="1"/>
  <c r="S287" i="64"/>
  <c r="S293" i="64"/>
  <c r="L294" i="64"/>
  <c r="Q295" i="64"/>
  <c r="X297" i="64"/>
  <c r="W297" i="64"/>
  <c r="L297" i="64"/>
  <c r="S297" i="64"/>
  <c r="J297" i="64"/>
  <c r="O298" i="64"/>
  <c r="G301" i="64"/>
  <c r="AB301" i="64" s="1"/>
  <c r="J302" i="64"/>
  <c r="W302" i="64"/>
  <c r="Q310" i="64"/>
  <c r="L315" i="64"/>
  <c r="J316" i="64"/>
  <c r="G319" i="64"/>
  <c r="AB319" i="64" s="1"/>
  <c r="S319" i="64"/>
  <c r="S320" i="64"/>
  <c r="J330" i="64"/>
  <c r="W330" i="64"/>
  <c r="Q333" i="64"/>
  <c r="X334" i="64"/>
  <c r="S334" i="64"/>
  <c r="L334" i="64"/>
  <c r="G334" i="64"/>
  <c r="AB334" i="64" s="1"/>
  <c r="Q334" i="64"/>
  <c r="K334" i="64"/>
  <c r="V334" i="64"/>
  <c r="O337" i="64"/>
  <c r="P345" i="64"/>
  <c r="X346" i="64"/>
  <c r="O346" i="64"/>
  <c r="G346" i="64"/>
  <c r="AB346" i="64" s="1"/>
  <c r="W346" i="64"/>
  <c r="L346" i="64"/>
  <c r="O347" i="64"/>
  <c r="Q348" i="64"/>
  <c r="X351" i="64"/>
  <c r="Q351" i="64"/>
  <c r="K351" i="64"/>
  <c r="W351" i="64"/>
  <c r="P351" i="64"/>
  <c r="J351" i="64"/>
  <c r="V351" i="64"/>
  <c r="X352" i="64"/>
  <c r="O352" i="64"/>
  <c r="G352" i="64"/>
  <c r="AB352" i="64" s="1"/>
  <c r="W352" i="64"/>
  <c r="L352" i="64"/>
  <c r="O355" i="64"/>
  <c r="Q361" i="64"/>
  <c r="X362" i="64"/>
  <c r="Q362" i="64"/>
  <c r="K362" i="64"/>
  <c r="W362" i="64"/>
  <c r="P362" i="64"/>
  <c r="J362" i="64"/>
  <c r="V362" i="64"/>
  <c r="O363" i="64"/>
  <c r="P364" i="64"/>
  <c r="X367" i="64"/>
  <c r="W367" i="64"/>
  <c r="L367" i="64"/>
  <c r="S367" i="64"/>
  <c r="J367" i="64"/>
  <c r="O368" i="64"/>
  <c r="G371" i="64"/>
  <c r="AB371" i="64" s="1"/>
  <c r="J372" i="64"/>
  <c r="W372" i="64"/>
  <c r="O395" i="64"/>
  <c r="S397" i="64"/>
  <c r="X403" i="64"/>
  <c r="Q403" i="64"/>
  <c r="K403" i="64"/>
  <c r="W403" i="64"/>
  <c r="P403" i="64"/>
  <c r="J403" i="64"/>
  <c r="V403" i="64"/>
  <c r="X405" i="64"/>
  <c r="O405" i="64"/>
  <c r="G405" i="64"/>
  <c r="AB405" i="64" s="1"/>
  <c r="W405" i="64"/>
  <c r="L405" i="64"/>
  <c r="V413" i="64"/>
  <c r="V415" i="64"/>
  <c r="P415" i="64"/>
  <c r="V419" i="64"/>
  <c r="P419" i="64"/>
  <c r="V423" i="64"/>
  <c r="P423" i="64"/>
  <c r="Q439" i="64"/>
  <c r="O446" i="64"/>
  <c r="AB446" i="64"/>
  <c r="O452" i="64"/>
  <c r="J454" i="64"/>
  <c r="W454" i="64"/>
  <c r="K457" i="64"/>
  <c r="X465" i="64"/>
  <c r="W465" i="64"/>
  <c r="L465" i="64"/>
  <c r="S465" i="64"/>
  <c r="J465" i="64"/>
  <c r="AB465" i="64"/>
  <c r="X467" i="64"/>
  <c r="AA467" i="64"/>
  <c r="S467" i="64"/>
  <c r="L467" i="64"/>
  <c r="G467" i="64"/>
  <c r="Y467" i="64"/>
  <c r="Q467" i="64"/>
  <c r="K467" i="64"/>
  <c r="V467" i="64"/>
  <c r="AB470" i="64"/>
  <c r="V470" i="64"/>
  <c r="P470" i="64"/>
  <c r="Q486" i="64"/>
  <c r="O488" i="64"/>
  <c r="AB488" i="64"/>
  <c r="AA491" i="64"/>
  <c r="I15" i="66"/>
  <c r="P16" i="66"/>
  <c r="K16" i="66"/>
  <c r="O21" i="66"/>
  <c r="Y21" i="66"/>
  <c r="Q23" i="66"/>
  <c r="T24" i="66"/>
  <c r="G29" i="66"/>
  <c r="X29" i="66"/>
  <c r="Y31" i="66"/>
  <c r="Q39" i="66"/>
  <c r="V47" i="66"/>
  <c r="W47" i="66"/>
  <c r="O47" i="66"/>
  <c r="G47" i="66"/>
  <c r="U47" i="66"/>
  <c r="L47" i="66"/>
  <c r="S47" i="66"/>
  <c r="I47" i="66"/>
  <c r="Y74" i="66"/>
  <c r="Q82" i="66"/>
  <c r="V90" i="66"/>
  <c r="O90" i="66"/>
  <c r="G90" i="66"/>
  <c r="Y90" i="66" s="1"/>
  <c r="U90" i="66"/>
  <c r="L90" i="66"/>
  <c r="S90" i="66"/>
  <c r="I90" i="66"/>
  <c r="R101" i="66"/>
  <c r="V106" i="66"/>
  <c r="S125" i="66"/>
  <c r="M125" i="66"/>
  <c r="X125" i="66" s="1"/>
  <c r="G125" i="66"/>
  <c r="Y125" i="66" s="1"/>
  <c r="R125" i="66"/>
  <c r="K125" i="66"/>
  <c r="V125" i="66"/>
  <c r="Q125" i="66"/>
  <c r="I125" i="66"/>
  <c r="M152" i="66"/>
  <c r="R156" i="66"/>
  <c r="O166" i="66"/>
  <c r="M168" i="66"/>
  <c r="O170" i="66"/>
  <c r="M172" i="66"/>
  <c r="O174" i="66"/>
  <c r="O176" i="66"/>
  <c r="V196" i="66"/>
  <c r="R200" i="66"/>
  <c r="S203" i="66"/>
  <c r="M203" i="66"/>
  <c r="X203" i="66" s="1"/>
  <c r="G203" i="66"/>
  <c r="Y203" i="66" s="1"/>
  <c r="R203" i="66"/>
  <c r="K203" i="66"/>
  <c r="V203" i="66"/>
  <c r="Q203" i="66"/>
  <c r="O207" i="66"/>
  <c r="M215" i="66"/>
  <c r="X215" i="66" s="1"/>
  <c r="U227" i="66"/>
  <c r="M227" i="66"/>
  <c r="G227" i="66"/>
  <c r="Y227" i="66" s="1"/>
  <c r="S227" i="66"/>
  <c r="K227" i="66"/>
  <c r="Q227" i="66"/>
  <c r="I227" i="66"/>
  <c r="V229" i="66"/>
  <c r="Q229" i="66"/>
  <c r="K229" i="66"/>
  <c r="G229" i="66"/>
  <c r="Y229" i="66" s="1"/>
  <c r="U229" i="66"/>
  <c r="O229" i="66"/>
  <c r="S229" i="66"/>
  <c r="I229" i="66"/>
  <c r="U231" i="66"/>
  <c r="M231" i="66"/>
  <c r="X231" i="66" s="1"/>
  <c r="G231" i="66"/>
  <c r="Y231" i="66" s="1"/>
  <c r="S231" i="66"/>
  <c r="K231" i="66"/>
  <c r="Q231" i="66"/>
  <c r="I231" i="66"/>
  <c r="V233" i="66"/>
  <c r="Q233" i="66"/>
  <c r="K233" i="66"/>
  <c r="G233" i="66"/>
  <c r="Y233" i="66" s="1"/>
  <c r="U233" i="66"/>
  <c r="O233" i="66"/>
  <c r="S233" i="66"/>
  <c r="I233" i="66"/>
  <c r="U235" i="66"/>
  <c r="M235" i="66"/>
  <c r="G235" i="66"/>
  <c r="Y235" i="66" s="1"/>
  <c r="S235" i="66"/>
  <c r="K235" i="66"/>
  <c r="Q235" i="66"/>
  <c r="I235" i="66"/>
  <c r="V237" i="66"/>
  <c r="Q237" i="66"/>
  <c r="K237" i="66"/>
  <c r="G237" i="66"/>
  <c r="Y237" i="66" s="1"/>
  <c r="U237" i="66"/>
  <c r="O237" i="66"/>
  <c r="S237" i="66"/>
  <c r="I237" i="66"/>
  <c r="X239" i="66"/>
  <c r="U239" i="66"/>
  <c r="M239" i="66"/>
  <c r="G239" i="66"/>
  <c r="S239" i="66"/>
  <c r="K239" i="66"/>
  <c r="Y239" i="66"/>
  <c r="Q239" i="66"/>
  <c r="I239" i="66"/>
  <c r="X241" i="66"/>
  <c r="V241" i="66"/>
  <c r="Q241" i="66"/>
  <c r="K241" i="66"/>
  <c r="G241" i="66"/>
  <c r="U241" i="66"/>
  <c r="O241" i="66"/>
  <c r="J241" i="66"/>
  <c r="Y241" i="66"/>
  <c r="S241" i="66"/>
  <c r="N241" i="66"/>
  <c r="I241" i="66"/>
  <c r="U243" i="66"/>
  <c r="M243" i="66"/>
  <c r="X243" i="66" s="1"/>
  <c r="G243" i="66"/>
  <c r="Y243" i="66" s="1"/>
  <c r="S243" i="66"/>
  <c r="K243" i="66"/>
  <c r="Q243" i="66"/>
  <c r="I243" i="66"/>
  <c r="U251" i="66"/>
  <c r="M251" i="66"/>
  <c r="X251" i="66" s="1"/>
  <c r="G251" i="66"/>
  <c r="Y251" i="66" s="1"/>
  <c r="S251" i="66"/>
  <c r="K251" i="66"/>
  <c r="Q251" i="66"/>
  <c r="I251" i="66"/>
  <c r="S253" i="66"/>
  <c r="M253" i="66"/>
  <c r="N253" i="66" s="1"/>
  <c r="G253" i="66"/>
  <c r="Y253" i="66" s="1"/>
  <c r="R253" i="66"/>
  <c r="K253" i="66"/>
  <c r="V253" i="66"/>
  <c r="Q253" i="66"/>
  <c r="I253" i="66"/>
  <c r="R291" i="66"/>
  <c r="Y313" i="66"/>
  <c r="V333" i="66"/>
  <c r="O333" i="66"/>
  <c r="G333" i="66"/>
  <c r="Y333" i="66" s="1"/>
  <c r="U333" i="66"/>
  <c r="L333" i="66"/>
  <c r="S333" i="66"/>
  <c r="I333" i="66"/>
  <c r="Y358" i="66"/>
  <c r="T358" i="66"/>
  <c r="P358" i="66"/>
  <c r="K358" i="66"/>
  <c r="O363" i="66"/>
  <c r="O375" i="66"/>
  <c r="V397" i="66"/>
  <c r="W397" i="66"/>
  <c r="O397" i="66"/>
  <c r="G397" i="66"/>
  <c r="U397" i="66"/>
  <c r="L397" i="66"/>
  <c r="S397" i="66"/>
  <c r="I397" i="66"/>
  <c r="Q413" i="66"/>
  <c r="V415" i="66"/>
  <c r="S415" i="66"/>
  <c r="L415" i="66"/>
  <c r="G415" i="66"/>
  <c r="Y415" i="66" s="1"/>
  <c r="Q415" i="66"/>
  <c r="K415" i="66"/>
  <c r="U415" i="66"/>
  <c r="P415" i="66"/>
  <c r="I415" i="66"/>
  <c r="V417" i="66"/>
  <c r="W417" i="66"/>
  <c r="O417" i="66"/>
  <c r="G417" i="66"/>
  <c r="U417" i="66"/>
  <c r="L417" i="66"/>
  <c r="S417" i="66"/>
  <c r="I417" i="66"/>
  <c r="H431" i="66"/>
  <c r="X438" i="66"/>
  <c r="T443" i="66"/>
  <c r="Y446" i="66"/>
  <c r="T446" i="66"/>
  <c r="P446" i="66"/>
  <c r="K446" i="66"/>
  <c r="T451" i="66"/>
  <c r="V455" i="66"/>
  <c r="S455" i="66"/>
  <c r="L455" i="66"/>
  <c r="G455" i="66"/>
  <c r="Y455" i="66" s="1"/>
  <c r="Q455" i="66"/>
  <c r="K455" i="66"/>
  <c r="U455" i="66"/>
  <c r="P455" i="66"/>
  <c r="I455" i="66"/>
  <c r="V463" i="66"/>
  <c r="X463" i="66"/>
  <c r="S463" i="66"/>
  <c r="L463" i="66"/>
  <c r="G463" i="66"/>
  <c r="W463" i="66"/>
  <c r="Q463" i="66"/>
  <c r="K463" i="66"/>
  <c r="U463" i="66"/>
  <c r="P463" i="66"/>
  <c r="I463" i="66"/>
  <c r="V480" i="66"/>
  <c r="W480" i="66"/>
  <c r="O480" i="66"/>
  <c r="G480" i="66"/>
  <c r="U480" i="66"/>
  <c r="L480" i="66"/>
  <c r="S480" i="66"/>
  <c r="I480" i="66"/>
  <c r="Y488" i="66"/>
  <c r="Q496" i="66"/>
  <c r="T502" i="66"/>
  <c r="X505" i="66"/>
  <c r="Y524" i="66"/>
  <c r="Q532" i="66"/>
  <c r="T574" i="66"/>
  <c r="Y577" i="66"/>
  <c r="T577" i="66"/>
  <c r="P577" i="66"/>
  <c r="K577" i="66"/>
  <c r="X744" i="66"/>
  <c r="Y744" i="66"/>
  <c r="O744" i="66"/>
  <c r="G744" i="66"/>
  <c r="W744" i="66"/>
  <c r="L744" i="66"/>
  <c r="U744" i="66"/>
  <c r="I744" i="66"/>
  <c r="P756" i="66"/>
  <c r="M756" i="66"/>
  <c r="X756" i="66" s="1"/>
  <c r="K756" i="66"/>
  <c r="V774" i="66"/>
  <c r="P774" i="66"/>
  <c r="K774" i="66"/>
  <c r="P800" i="66"/>
  <c r="M800" i="66"/>
  <c r="X800" i="66" s="1"/>
  <c r="K800" i="66"/>
  <c r="P814" i="66"/>
  <c r="M814" i="66"/>
  <c r="X814" i="66" s="1"/>
  <c r="K814" i="66"/>
  <c r="O817" i="66"/>
  <c r="G817" i="66"/>
  <c r="Y817" i="66" s="1"/>
  <c r="L817" i="66"/>
  <c r="U817" i="66"/>
  <c r="I817" i="66"/>
  <c r="J209" i="66" s="1"/>
  <c r="V834" i="66"/>
  <c r="X902" i="66"/>
  <c r="P902" i="66"/>
  <c r="M902" i="66"/>
  <c r="O1019" i="66"/>
  <c r="G1019" i="66"/>
  <c r="Y1019" i="66" s="1"/>
  <c r="L1019" i="66"/>
  <c r="U1019" i="66"/>
  <c r="I1019" i="66"/>
  <c r="P1032" i="66"/>
  <c r="M1032" i="66"/>
  <c r="K1032" i="66"/>
  <c r="V1045" i="66"/>
  <c r="Y1045" i="66"/>
  <c r="O1045" i="66"/>
  <c r="G1045" i="66"/>
  <c r="Q1045" i="66"/>
  <c r="L1045" i="66"/>
  <c r="W1045" i="66"/>
  <c r="I1045" i="66"/>
  <c r="X1048" i="66"/>
  <c r="P1048" i="66"/>
  <c r="V1048" i="66"/>
  <c r="K1048" i="66"/>
  <c r="P1056" i="66"/>
  <c r="V1056" i="66"/>
  <c r="K1056" i="66"/>
  <c r="M1084" i="66"/>
  <c r="P1084" i="66"/>
  <c r="Y1112" i="66"/>
  <c r="P1112" i="66"/>
  <c r="V1112" i="66"/>
  <c r="K1112" i="66"/>
  <c r="X1115" i="66"/>
  <c r="U1115" i="66"/>
  <c r="I1115" i="66"/>
  <c r="Q1115" i="66"/>
  <c r="G1115" i="66"/>
  <c r="O1115" i="66"/>
  <c r="Y1115" i="66"/>
  <c r="L1115" i="66"/>
  <c r="M1210" i="66"/>
  <c r="X1210" i="66" s="1"/>
  <c r="X22" i="71"/>
  <c r="Q22" i="71"/>
  <c r="I22" i="71"/>
  <c r="M22" i="71"/>
  <c r="U22" i="71"/>
  <c r="S154" i="71"/>
  <c r="J154" i="71"/>
  <c r="W154" i="71"/>
  <c r="O154" i="71"/>
  <c r="O37" i="66"/>
  <c r="T37" i="66"/>
  <c r="Y37" i="66"/>
  <c r="X40" i="66"/>
  <c r="O45" i="66"/>
  <c r="T45" i="66"/>
  <c r="Y45" i="66"/>
  <c r="O60" i="66"/>
  <c r="T60" i="66"/>
  <c r="X63" i="66"/>
  <c r="X67" i="66"/>
  <c r="O72" i="66"/>
  <c r="T72" i="66"/>
  <c r="Y72" i="66"/>
  <c r="O80" i="66"/>
  <c r="T80" i="66"/>
  <c r="Y80" i="66"/>
  <c r="O88" i="66"/>
  <c r="T88" i="66"/>
  <c r="Y88" i="66"/>
  <c r="M109" i="66"/>
  <c r="R109" i="66"/>
  <c r="W109" i="66"/>
  <c r="O111" i="66"/>
  <c r="M113" i="66"/>
  <c r="R113" i="66"/>
  <c r="W113" i="66"/>
  <c r="O115" i="66"/>
  <c r="W115" i="66"/>
  <c r="M117" i="66"/>
  <c r="X117" i="66" s="1"/>
  <c r="R117" i="66"/>
  <c r="O119" i="66"/>
  <c r="M121" i="66"/>
  <c r="X121" i="66" s="1"/>
  <c r="R121" i="66"/>
  <c r="X123" i="66"/>
  <c r="O123" i="66"/>
  <c r="O127" i="66"/>
  <c r="M129" i="66"/>
  <c r="R129" i="66"/>
  <c r="W129" i="66"/>
  <c r="O131" i="66"/>
  <c r="W131" i="66"/>
  <c r="O133" i="66"/>
  <c r="U133" i="66"/>
  <c r="V145" i="66"/>
  <c r="O150" i="66"/>
  <c r="X185" i="66"/>
  <c r="O185" i="66"/>
  <c r="M187" i="66"/>
  <c r="X187" i="66" s="1"/>
  <c r="S187" i="66"/>
  <c r="R188" i="66"/>
  <c r="M213" i="66"/>
  <c r="U213" i="66"/>
  <c r="X217" i="66"/>
  <c r="O217" i="66"/>
  <c r="O255" i="66"/>
  <c r="W255" i="66"/>
  <c r="M257" i="66"/>
  <c r="X257" i="66" s="1"/>
  <c r="R257" i="66"/>
  <c r="O259" i="66"/>
  <c r="V272" i="66"/>
  <c r="V276" i="66"/>
  <c r="V280" i="66"/>
  <c r="V284" i="66"/>
  <c r="X289" i="66"/>
  <c r="O289" i="66"/>
  <c r="V292" i="66"/>
  <c r="O311" i="66"/>
  <c r="T311" i="66"/>
  <c r="Y311" i="66"/>
  <c r="X314" i="66"/>
  <c r="O319" i="66"/>
  <c r="T319" i="66"/>
  <c r="Y319" i="66"/>
  <c r="O327" i="66"/>
  <c r="T327" i="66"/>
  <c r="Q329" i="66"/>
  <c r="O331" i="66"/>
  <c r="T331" i="66"/>
  <c r="O339" i="66"/>
  <c r="T339" i="66"/>
  <c r="Y339" i="66"/>
  <c r="X342" i="66"/>
  <c r="Q353" i="66"/>
  <c r="Y353" i="66"/>
  <c r="Q361" i="66"/>
  <c r="Y361" i="66"/>
  <c r="Q369" i="66"/>
  <c r="O371" i="66"/>
  <c r="T371" i="66"/>
  <c r="Q373" i="66"/>
  <c r="Q381" i="66"/>
  <c r="Y381" i="66"/>
  <c r="O395" i="66"/>
  <c r="T395" i="66"/>
  <c r="Y395" i="66"/>
  <c r="X398" i="66"/>
  <c r="O403" i="66"/>
  <c r="T403" i="66"/>
  <c r="Y403" i="66"/>
  <c r="O411" i="66"/>
  <c r="T411" i="66"/>
  <c r="O423" i="66"/>
  <c r="T423" i="66"/>
  <c r="Y423" i="66"/>
  <c r="O427" i="66"/>
  <c r="T427" i="66"/>
  <c r="Q441" i="66"/>
  <c r="Y441" i="66"/>
  <c r="Q449" i="66"/>
  <c r="Y449" i="66"/>
  <c r="Q461" i="66"/>
  <c r="Y461" i="66"/>
  <c r="Q469" i="66"/>
  <c r="O478" i="66"/>
  <c r="T478" i="66"/>
  <c r="Y478" i="66"/>
  <c r="X481" i="66"/>
  <c r="O486" i="66"/>
  <c r="T486" i="66"/>
  <c r="Y486" i="66"/>
  <c r="X489" i="66"/>
  <c r="O494" i="66"/>
  <c r="T494" i="66"/>
  <c r="Y494" i="66"/>
  <c r="Q500" i="66"/>
  <c r="Y500" i="66"/>
  <c r="Q508" i="66"/>
  <c r="Y508" i="66"/>
  <c r="O522" i="66"/>
  <c r="T522" i="66"/>
  <c r="Y522" i="66"/>
  <c r="X525" i="66"/>
  <c r="O530" i="66"/>
  <c r="T530" i="66"/>
  <c r="Y530" i="66"/>
  <c r="X533" i="66"/>
  <c r="O538" i="66"/>
  <c r="T538" i="66"/>
  <c r="Y538" i="66"/>
  <c r="X541" i="66"/>
  <c r="O546" i="66"/>
  <c r="T546" i="66"/>
  <c r="Y546" i="66"/>
  <c r="X549" i="66"/>
  <c r="Q564" i="66"/>
  <c r="Y564" i="66"/>
  <c r="Q572" i="66"/>
  <c r="Y572" i="66"/>
  <c r="Q580" i="66"/>
  <c r="Y580" i="66"/>
  <c r="Q588" i="66"/>
  <c r="Y588" i="66"/>
  <c r="O604" i="66"/>
  <c r="T604" i="66"/>
  <c r="Q612" i="66"/>
  <c r="Q639" i="66"/>
  <c r="Q641" i="66"/>
  <c r="Q643" i="66"/>
  <c r="Q645" i="66"/>
  <c r="Q647" i="66"/>
  <c r="Q649" i="66"/>
  <c r="Q651" i="66"/>
  <c r="Q653" i="66"/>
  <c r="Q655" i="66"/>
  <c r="Q657" i="66"/>
  <c r="Q659" i="66"/>
  <c r="Q661" i="66"/>
  <c r="Q663" i="66"/>
  <c r="Q665" i="66"/>
  <c r="Q667" i="66"/>
  <c r="Q669" i="66"/>
  <c r="Q677" i="66"/>
  <c r="Q679" i="66"/>
  <c r="Q681" i="66"/>
  <c r="Q683" i="66"/>
  <c r="Q684" i="66"/>
  <c r="Q686" i="66"/>
  <c r="Q688" i="66"/>
  <c r="Q690" i="66"/>
  <c r="Q692" i="66"/>
  <c r="Q694" i="66"/>
  <c r="Q696" i="66"/>
  <c r="Q698" i="66"/>
  <c r="Q700" i="66"/>
  <c r="Q702" i="66"/>
  <c r="Q704" i="66"/>
  <c r="Q706" i="66"/>
  <c r="Q708" i="66"/>
  <c r="Q709" i="66"/>
  <c r="Q716" i="66"/>
  <c r="V752" i="66"/>
  <c r="V754" i="66"/>
  <c r="O761" i="66"/>
  <c r="Q767" i="66"/>
  <c r="Q775" i="66"/>
  <c r="V798" i="66"/>
  <c r="Q803" i="66"/>
  <c r="V804" i="66"/>
  <c r="V812" i="66"/>
  <c r="V816" i="66"/>
  <c r="Q819" i="66"/>
  <c r="Q821" i="66"/>
  <c r="V836" i="66"/>
  <c r="X846" i="66"/>
  <c r="Q849" i="66"/>
  <c r="Q855" i="66"/>
  <c r="V856" i="66"/>
  <c r="Q859" i="66"/>
  <c r="V860" i="66"/>
  <c r="Q865" i="66"/>
  <c r="V866" i="66"/>
  <c r="Q883" i="66"/>
  <c r="O887" i="66"/>
  <c r="Y887" i="66"/>
  <c r="Q889" i="66"/>
  <c r="V890" i="66"/>
  <c r="Q903" i="66"/>
  <c r="Q907" i="66"/>
  <c r="Q917" i="66"/>
  <c r="X918" i="66"/>
  <c r="Q921" i="66"/>
  <c r="X922" i="66"/>
  <c r="Q925" i="66"/>
  <c r="Q927" i="66"/>
  <c r="Q929" i="66"/>
  <c r="O931" i="66"/>
  <c r="Y931" i="66"/>
  <c r="Q935" i="66"/>
  <c r="V956" i="66"/>
  <c r="Q963" i="66"/>
  <c r="V964" i="66"/>
  <c r="Q967" i="66"/>
  <c r="V974" i="66"/>
  <c r="Q981" i="66"/>
  <c r="Q985" i="66"/>
  <c r="X986" i="66"/>
  <c r="V988" i="66"/>
  <c r="O1001" i="66"/>
  <c r="V1001" i="66"/>
  <c r="X1014" i="66"/>
  <c r="Q1025" i="66"/>
  <c r="V1026" i="66"/>
  <c r="Q1039" i="66"/>
  <c r="X1051" i="66"/>
  <c r="U1051" i="66"/>
  <c r="I1051" i="66"/>
  <c r="W1051" i="66"/>
  <c r="L1055" i="66"/>
  <c r="G1055" i="66"/>
  <c r="Y1055" i="66" s="1"/>
  <c r="Q1055" i="66"/>
  <c r="V1061" i="66"/>
  <c r="U1061" i="66"/>
  <c r="I1061" i="66"/>
  <c r="W1061" i="66"/>
  <c r="V1069" i="66"/>
  <c r="U1069" i="66"/>
  <c r="I1069" i="66"/>
  <c r="X1083" i="66"/>
  <c r="U1083" i="66"/>
  <c r="K1083" i="66"/>
  <c r="Q1083" i="66"/>
  <c r="V1089" i="66"/>
  <c r="Y1089" i="66"/>
  <c r="O1089" i="66"/>
  <c r="G1089" i="66"/>
  <c r="U1089" i="66"/>
  <c r="P1092" i="66"/>
  <c r="V1093" i="66"/>
  <c r="Y1093" i="66"/>
  <c r="P1093" i="66"/>
  <c r="I1093" i="66"/>
  <c r="Q1093" i="66"/>
  <c r="X1099" i="66"/>
  <c r="W1099" i="66"/>
  <c r="L1099" i="66"/>
  <c r="U1099" i="66"/>
  <c r="X1122" i="66"/>
  <c r="M1122" i="66"/>
  <c r="Y1124" i="66"/>
  <c r="P1124" i="66"/>
  <c r="X1125" i="66"/>
  <c r="W1125" i="66"/>
  <c r="P1125" i="66"/>
  <c r="I1125" i="66"/>
  <c r="Q1125" i="66"/>
  <c r="Y1136" i="66"/>
  <c r="K1136" i="66"/>
  <c r="Y1140" i="66"/>
  <c r="K1140" i="66"/>
  <c r="Y1144" i="66"/>
  <c r="K1144" i="66"/>
  <c r="V1161" i="66"/>
  <c r="Y1161" i="66"/>
  <c r="O1161" i="66"/>
  <c r="G1161" i="66"/>
  <c r="U1161" i="66"/>
  <c r="Y1184" i="66"/>
  <c r="K1184" i="66"/>
  <c r="P1184" i="66"/>
  <c r="V1184" i="66"/>
  <c r="Q16" i="71"/>
  <c r="U16" i="71"/>
  <c r="S53" i="71"/>
  <c r="J53" i="71"/>
  <c r="O53" i="71"/>
  <c r="Y55" i="71"/>
  <c r="J55" i="71"/>
  <c r="O55" i="71"/>
  <c r="S55" i="71"/>
  <c r="Y58" i="71"/>
  <c r="O58" i="71"/>
  <c r="J58" i="71"/>
  <c r="S58" i="71"/>
  <c r="Y61" i="71"/>
  <c r="S61" i="71"/>
  <c r="J61" i="71"/>
  <c r="O61" i="71"/>
  <c r="V111" i="71"/>
  <c r="P111" i="71"/>
  <c r="J111" i="71"/>
  <c r="R111" i="71"/>
  <c r="T111" i="71"/>
  <c r="N111" i="71"/>
  <c r="F111" i="71"/>
  <c r="Y111" i="71" s="1"/>
  <c r="S111" i="71"/>
  <c r="K111" i="71"/>
  <c r="V165" i="71"/>
  <c r="P165" i="71"/>
  <c r="J165" i="71"/>
  <c r="X165" i="71"/>
  <c r="R165" i="71"/>
  <c r="H165" i="71"/>
  <c r="T165" i="71"/>
  <c r="N165" i="71"/>
  <c r="F165" i="71"/>
  <c r="Y165" i="71"/>
  <c r="S165" i="71"/>
  <c r="K165" i="71"/>
  <c r="W177" i="71"/>
  <c r="R177" i="71"/>
  <c r="K177" i="71"/>
  <c r="F177" i="71"/>
  <c r="Y177" i="71" s="1"/>
  <c r="P177" i="71"/>
  <c r="H177" i="71"/>
  <c r="T177" i="71"/>
  <c r="N177" i="71"/>
  <c r="S177" i="71"/>
  <c r="J177" i="71"/>
  <c r="J225" i="71"/>
  <c r="S225" i="71"/>
  <c r="O225" i="71"/>
  <c r="Y235" i="71"/>
  <c r="J235" i="71"/>
  <c r="O235" i="71"/>
  <c r="W235" i="71"/>
  <c r="S235" i="71"/>
  <c r="M43" i="64"/>
  <c r="AA43" i="64" s="1"/>
  <c r="S43" i="64"/>
  <c r="W43" i="64"/>
  <c r="M58" i="64"/>
  <c r="AA58" i="64" s="1"/>
  <c r="S58" i="64"/>
  <c r="W58" i="64"/>
  <c r="O104" i="64"/>
  <c r="M105" i="64"/>
  <c r="R105" i="64"/>
  <c r="M106" i="64"/>
  <c r="R106" i="64"/>
  <c r="M107" i="64"/>
  <c r="R107" i="64"/>
  <c r="M108" i="64"/>
  <c r="AA108" i="64" s="1"/>
  <c r="R108" i="64"/>
  <c r="M109" i="64"/>
  <c r="R109" i="64"/>
  <c r="M110" i="64"/>
  <c r="R110" i="64"/>
  <c r="M111" i="64"/>
  <c r="R111" i="64"/>
  <c r="M112" i="64"/>
  <c r="AA112" i="64" s="1"/>
  <c r="R112" i="64"/>
  <c r="M113" i="64"/>
  <c r="AA113" i="64" s="1"/>
  <c r="R113" i="64"/>
  <c r="M114" i="64"/>
  <c r="R114" i="64"/>
  <c r="M133" i="64"/>
  <c r="S133" i="64"/>
  <c r="W133" i="64"/>
  <c r="M148" i="64"/>
  <c r="AA148" i="64" s="1"/>
  <c r="S148" i="64"/>
  <c r="W148" i="64"/>
  <c r="O179" i="64"/>
  <c r="M180" i="64"/>
  <c r="R180" i="64"/>
  <c r="M181" i="64"/>
  <c r="R181" i="64"/>
  <c r="Y181" i="64"/>
  <c r="M182" i="64"/>
  <c r="R182" i="64"/>
  <c r="M183" i="64"/>
  <c r="R183" i="64"/>
  <c r="M184" i="64"/>
  <c r="R184" i="64"/>
  <c r="M185" i="64"/>
  <c r="R185" i="64"/>
  <c r="M186" i="64"/>
  <c r="AA186" i="64" s="1"/>
  <c r="R186" i="64"/>
  <c r="M187" i="64"/>
  <c r="R187" i="64"/>
  <c r="M188" i="64"/>
  <c r="AA188" i="64" s="1"/>
  <c r="R188" i="64"/>
  <c r="M189" i="64"/>
  <c r="AA189" i="64" s="1"/>
  <c r="R189" i="64"/>
  <c r="M209" i="64"/>
  <c r="R209" i="64"/>
  <c r="V209" i="64"/>
  <c r="AA209" i="64"/>
  <c r="M225" i="64"/>
  <c r="R225" i="64"/>
  <c r="V225" i="64"/>
  <c r="AA225" i="64"/>
  <c r="Q246" i="64"/>
  <c r="Q250" i="64"/>
  <c r="AB250" i="64"/>
  <c r="Q260" i="64"/>
  <c r="Q264" i="64"/>
  <c r="O277" i="64"/>
  <c r="V277" i="64"/>
  <c r="O280" i="64"/>
  <c r="V280" i="64"/>
  <c r="O284" i="64"/>
  <c r="V284" i="64"/>
  <c r="O296" i="64"/>
  <c r="V296" i="64"/>
  <c r="O300" i="64"/>
  <c r="V300" i="64"/>
  <c r="O304" i="64"/>
  <c r="V304" i="64"/>
  <c r="O311" i="64"/>
  <c r="V311" i="64"/>
  <c r="Q312" i="64"/>
  <c r="Q314" i="64"/>
  <c r="Q318" i="64"/>
  <c r="Q327" i="64"/>
  <c r="O332" i="64"/>
  <c r="V332" i="64"/>
  <c r="O336" i="64"/>
  <c r="V336" i="64"/>
  <c r="Q350" i="64"/>
  <c r="Q354" i="64"/>
  <c r="O366" i="64"/>
  <c r="V366" i="64"/>
  <c r="O370" i="64"/>
  <c r="V370" i="64"/>
  <c r="Q401" i="64"/>
  <c r="O429" i="64"/>
  <c r="V429" i="64"/>
  <c r="O437" i="64"/>
  <c r="V437" i="64"/>
  <c r="O450" i="64"/>
  <c r="V450" i="64"/>
  <c r="AA453" i="64"/>
  <c r="O463" i="64"/>
  <c r="V463" i="64"/>
  <c r="AB463" i="64"/>
  <c r="AA466" i="64"/>
  <c r="O471" i="64"/>
  <c r="V471" i="64"/>
  <c r="AB471" i="64"/>
  <c r="AA474" i="64"/>
  <c r="O484" i="64"/>
  <c r="V484" i="64"/>
  <c r="AB484" i="64"/>
  <c r="Q19" i="66"/>
  <c r="Y19" i="66"/>
  <c r="Q27" i="66"/>
  <c r="Y27" i="66"/>
  <c r="K32" i="66"/>
  <c r="Q35" i="66"/>
  <c r="Y35" i="66"/>
  <c r="I37" i="66"/>
  <c r="P37" i="66"/>
  <c r="U37" i="66"/>
  <c r="K40" i="66"/>
  <c r="Q43" i="66"/>
  <c r="Y43" i="66"/>
  <c r="I45" i="66"/>
  <c r="P45" i="66"/>
  <c r="U45" i="66"/>
  <c r="K48" i="66"/>
  <c r="I60" i="66"/>
  <c r="P60" i="66"/>
  <c r="U60" i="66"/>
  <c r="K63" i="66"/>
  <c r="Q66" i="66"/>
  <c r="K67" i="66"/>
  <c r="Q70" i="66"/>
  <c r="Y70" i="66"/>
  <c r="I72" i="66"/>
  <c r="P72" i="66"/>
  <c r="U72" i="66"/>
  <c r="K75" i="66"/>
  <c r="Q78" i="66"/>
  <c r="Y78" i="66"/>
  <c r="I80" i="66"/>
  <c r="P80" i="66"/>
  <c r="U80" i="66"/>
  <c r="K83" i="66"/>
  <c r="Q86" i="66"/>
  <c r="Y86" i="66"/>
  <c r="I88" i="66"/>
  <c r="P88" i="66"/>
  <c r="U88" i="66"/>
  <c r="K91" i="66"/>
  <c r="O103" i="66"/>
  <c r="M105" i="66"/>
  <c r="R105" i="66"/>
  <c r="O107" i="66"/>
  <c r="I109" i="66"/>
  <c r="N109" i="66"/>
  <c r="S109" i="66"/>
  <c r="Y109" i="66"/>
  <c r="I111" i="66"/>
  <c r="Q111" i="66"/>
  <c r="I113" i="66"/>
  <c r="N113" i="66"/>
  <c r="S113" i="66"/>
  <c r="Y113" i="66"/>
  <c r="I115" i="66"/>
  <c r="Q115" i="66"/>
  <c r="Y115" i="66"/>
  <c r="I117" i="66"/>
  <c r="S117" i="66"/>
  <c r="I119" i="66"/>
  <c r="Q119" i="66"/>
  <c r="I121" i="66"/>
  <c r="S121" i="66"/>
  <c r="I123" i="66"/>
  <c r="Q123" i="66"/>
  <c r="W123" i="66" s="1"/>
  <c r="I127" i="66"/>
  <c r="Q127" i="66"/>
  <c r="I129" i="66"/>
  <c r="N129" i="66"/>
  <c r="S129" i="66"/>
  <c r="Y129" i="66"/>
  <c r="I131" i="66"/>
  <c r="Q131" i="66"/>
  <c r="Y131" i="66"/>
  <c r="I133" i="66"/>
  <c r="Q133" i="66"/>
  <c r="V133" i="66"/>
  <c r="O144" i="66"/>
  <c r="U144" i="66"/>
  <c r="R149" i="66"/>
  <c r="I150" i="66"/>
  <c r="Q150" i="66"/>
  <c r="V153" i="66"/>
  <c r="V157" i="66"/>
  <c r="O162" i="66"/>
  <c r="M164" i="66"/>
  <c r="X164" i="66" s="1"/>
  <c r="R164" i="66"/>
  <c r="V169" i="66"/>
  <c r="V173" i="66"/>
  <c r="Q185" i="66"/>
  <c r="W185" i="66" s="1"/>
  <c r="O187" i="66"/>
  <c r="U187" i="66"/>
  <c r="V188" i="66"/>
  <c r="M191" i="66"/>
  <c r="X191" i="66" s="1"/>
  <c r="S191" i="66"/>
  <c r="G193" i="66"/>
  <c r="K193" i="66"/>
  <c r="S193" i="66"/>
  <c r="M195" i="66"/>
  <c r="X195" i="66" s="1"/>
  <c r="R195" i="66"/>
  <c r="G197" i="66"/>
  <c r="K197" i="66"/>
  <c r="S197" i="66"/>
  <c r="M199" i="66"/>
  <c r="R199" i="66"/>
  <c r="W199" i="66"/>
  <c r="G201" i="66"/>
  <c r="Y201" i="66" s="1"/>
  <c r="M201" i="66"/>
  <c r="X201" i="66" s="1"/>
  <c r="M205" i="66"/>
  <c r="U205" i="66"/>
  <c r="O209" i="66"/>
  <c r="G211" i="66"/>
  <c r="Y211" i="66" s="1"/>
  <c r="M211" i="66"/>
  <c r="R212" i="66"/>
  <c r="O213" i="66"/>
  <c r="W213" i="66"/>
  <c r="R216" i="66"/>
  <c r="Q217" i="66"/>
  <c r="W217" i="66" s="1"/>
  <c r="V230" i="66"/>
  <c r="V234" i="66"/>
  <c r="V238" i="66"/>
  <c r="V242" i="66"/>
  <c r="G245" i="66"/>
  <c r="Y245" i="66" s="1"/>
  <c r="M245" i="66"/>
  <c r="G249" i="66"/>
  <c r="Y249" i="66" s="1"/>
  <c r="M249" i="66"/>
  <c r="N249" i="66" s="1"/>
  <c r="V250" i="66"/>
  <c r="R254" i="66"/>
  <c r="I255" i="66"/>
  <c r="Q255" i="66"/>
  <c r="Y255" i="66"/>
  <c r="I257" i="66"/>
  <c r="S257" i="66"/>
  <c r="R258" i="66"/>
  <c r="I259" i="66"/>
  <c r="Q259" i="66"/>
  <c r="G269" i="66"/>
  <c r="M269" i="66"/>
  <c r="U269" i="66"/>
  <c r="G271" i="66"/>
  <c r="K271" i="66"/>
  <c r="Q271" i="66"/>
  <c r="V271" i="66"/>
  <c r="J272" i="66"/>
  <c r="G273" i="66"/>
  <c r="Y273" i="66" s="1"/>
  <c r="M273" i="66"/>
  <c r="X273" i="66" s="1"/>
  <c r="U273" i="66"/>
  <c r="G275" i="66"/>
  <c r="K275" i="66"/>
  <c r="Q275" i="66"/>
  <c r="V275" i="66"/>
  <c r="G277" i="66"/>
  <c r="M277" i="66"/>
  <c r="U277" i="66"/>
  <c r="G279" i="66"/>
  <c r="K279" i="66"/>
  <c r="Q279" i="66"/>
  <c r="V279" i="66"/>
  <c r="G281" i="66"/>
  <c r="M281" i="66"/>
  <c r="U281" i="66"/>
  <c r="G283" i="66"/>
  <c r="K283" i="66"/>
  <c r="Q283" i="66"/>
  <c r="V283" i="66"/>
  <c r="J284" i="66"/>
  <c r="G285" i="66"/>
  <c r="Y285" i="66" s="1"/>
  <c r="M285" i="66"/>
  <c r="X285" i="66" s="1"/>
  <c r="O287" i="66"/>
  <c r="U287" i="66"/>
  <c r="R288" i="66"/>
  <c r="I289" i="66"/>
  <c r="Q289" i="66"/>
  <c r="W289" i="66" s="1"/>
  <c r="M295" i="66"/>
  <c r="X295" i="66" s="1"/>
  <c r="R295" i="66"/>
  <c r="O297" i="66"/>
  <c r="W297" i="66"/>
  <c r="M299" i="66"/>
  <c r="R299" i="66"/>
  <c r="X301" i="66"/>
  <c r="O301" i="66"/>
  <c r="I311" i="66"/>
  <c r="P311" i="66"/>
  <c r="U311" i="66"/>
  <c r="K314" i="66"/>
  <c r="S315" i="66"/>
  <c r="Q317" i="66"/>
  <c r="Y317" i="66"/>
  <c r="I319" i="66"/>
  <c r="P319" i="66"/>
  <c r="U319" i="66"/>
  <c r="K322" i="66"/>
  <c r="G323" i="66"/>
  <c r="L323" i="66"/>
  <c r="S323" i="66"/>
  <c r="X323" i="66"/>
  <c r="Q325" i="66"/>
  <c r="Y325" i="66"/>
  <c r="T326" i="66"/>
  <c r="I327" i="66"/>
  <c r="P327" i="66"/>
  <c r="U327" i="66"/>
  <c r="I329" i="66"/>
  <c r="S329" i="66"/>
  <c r="I331" i="66"/>
  <c r="P331" i="66"/>
  <c r="U331" i="66"/>
  <c r="K334" i="66"/>
  <c r="G335" i="66"/>
  <c r="Y335" i="66" s="1"/>
  <c r="L335" i="66"/>
  <c r="S335" i="66"/>
  <c r="Q337" i="66"/>
  <c r="T338" i="66"/>
  <c r="I339" i="66"/>
  <c r="P339" i="66"/>
  <c r="U339" i="66"/>
  <c r="K342" i="66"/>
  <c r="G343" i="66"/>
  <c r="Y343" i="66" s="1"/>
  <c r="L343" i="66"/>
  <c r="S343" i="66"/>
  <c r="H347" i="66"/>
  <c r="I353" i="66"/>
  <c r="S353" i="66"/>
  <c r="X354" i="66"/>
  <c r="O357" i="66"/>
  <c r="W357" i="66"/>
  <c r="O359" i="66"/>
  <c r="T359" i="66"/>
  <c r="Y359" i="66"/>
  <c r="I361" i="66"/>
  <c r="S361" i="66"/>
  <c r="X362" i="66"/>
  <c r="G365" i="66"/>
  <c r="O365" i="66"/>
  <c r="W365" i="66"/>
  <c r="O367" i="66"/>
  <c r="T367" i="66"/>
  <c r="Y367" i="66"/>
  <c r="I369" i="66"/>
  <c r="S369" i="66"/>
  <c r="I371" i="66"/>
  <c r="P371" i="66"/>
  <c r="U371" i="66"/>
  <c r="I373" i="66"/>
  <c r="S373" i="66"/>
  <c r="W377" i="66"/>
  <c r="O379" i="66"/>
  <c r="T379" i="66"/>
  <c r="I381" i="66"/>
  <c r="S381" i="66"/>
  <c r="X382" i="66"/>
  <c r="G385" i="66"/>
  <c r="Y385" i="66" s="1"/>
  <c r="O385" i="66"/>
  <c r="T394" i="66"/>
  <c r="I395" i="66"/>
  <c r="P395" i="66"/>
  <c r="U395" i="66"/>
  <c r="K398" i="66"/>
  <c r="G399" i="66"/>
  <c r="L399" i="66"/>
  <c r="S399" i="66"/>
  <c r="X399" i="66"/>
  <c r="Q401" i="66"/>
  <c r="Y401" i="66"/>
  <c r="T402" i="66"/>
  <c r="I403" i="66"/>
  <c r="P403" i="66"/>
  <c r="U403" i="66"/>
  <c r="K406" i="66"/>
  <c r="G407" i="66"/>
  <c r="L407" i="66"/>
  <c r="S407" i="66"/>
  <c r="X407" i="66"/>
  <c r="Q409" i="66"/>
  <c r="Y409" i="66"/>
  <c r="T410" i="66"/>
  <c r="I411" i="66"/>
  <c r="P411" i="66"/>
  <c r="U411" i="66"/>
  <c r="K418" i="66"/>
  <c r="G419" i="66"/>
  <c r="L419" i="66"/>
  <c r="S419" i="66"/>
  <c r="X419" i="66"/>
  <c r="Q421" i="66"/>
  <c r="Y421" i="66"/>
  <c r="T422" i="66"/>
  <c r="I423" i="66"/>
  <c r="P423" i="66"/>
  <c r="U423" i="66"/>
  <c r="T426" i="66"/>
  <c r="I427" i="66"/>
  <c r="P427" i="66"/>
  <c r="U427" i="66"/>
  <c r="G437" i="66"/>
  <c r="O437" i="66"/>
  <c r="W437" i="66"/>
  <c r="O439" i="66"/>
  <c r="T439" i="66"/>
  <c r="Y439" i="66"/>
  <c r="I441" i="66"/>
  <c r="S441" i="66"/>
  <c r="X442" i="66"/>
  <c r="G445" i="66"/>
  <c r="O445" i="66"/>
  <c r="W445" i="66"/>
  <c r="O447" i="66"/>
  <c r="T447" i="66"/>
  <c r="Y447" i="66"/>
  <c r="I449" i="66"/>
  <c r="S449" i="66"/>
  <c r="X450" i="66"/>
  <c r="G453" i="66"/>
  <c r="Y453" i="66" s="1"/>
  <c r="O453" i="66"/>
  <c r="G457" i="66"/>
  <c r="Y457" i="66" s="1"/>
  <c r="O457" i="66"/>
  <c r="O459" i="66"/>
  <c r="T459" i="66"/>
  <c r="Y459" i="66"/>
  <c r="I461" i="66"/>
  <c r="S461" i="66"/>
  <c r="G465" i="66"/>
  <c r="O465" i="66"/>
  <c r="W465" i="66"/>
  <c r="O467" i="66"/>
  <c r="T467" i="66"/>
  <c r="Y467" i="66"/>
  <c r="I469" i="66"/>
  <c r="S469" i="66"/>
  <c r="X470" i="66"/>
  <c r="T477" i="66"/>
  <c r="I478" i="66"/>
  <c r="P478" i="66"/>
  <c r="U478" i="66"/>
  <c r="K481" i="66"/>
  <c r="G482" i="66"/>
  <c r="L482" i="66"/>
  <c r="S482" i="66"/>
  <c r="X482" i="66"/>
  <c r="Q484" i="66"/>
  <c r="Y484" i="66"/>
  <c r="T485" i="66"/>
  <c r="I486" i="66"/>
  <c r="P486" i="66"/>
  <c r="U486" i="66"/>
  <c r="K489" i="66"/>
  <c r="G490" i="66"/>
  <c r="L490" i="66"/>
  <c r="S490" i="66"/>
  <c r="X490" i="66"/>
  <c r="Q492" i="66"/>
  <c r="Y492" i="66"/>
  <c r="T493" i="66"/>
  <c r="I494" i="66"/>
  <c r="P494" i="66"/>
  <c r="U494" i="66"/>
  <c r="K497" i="66"/>
  <c r="O498" i="66"/>
  <c r="T498" i="66"/>
  <c r="Y498" i="66"/>
  <c r="I500" i="66"/>
  <c r="S500" i="66"/>
  <c r="X501" i="66"/>
  <c r="O506" i="66"/>
  <c r="T506" i="66"/>
  <c r="Y506" i="66"/>
  <c r="I508" i="66"/>
  <c r="S508" i="66"/>
  <c r="X509" i="66"/>
  <c r="Q520" i="66"/>
  <c r="Y520" i="66"/>
  <c r="I522" i="66"/>
  <c r="P522" i="66"/>
  <c r="U522" i="66"/>
  <c r="K525" i="66"/>
  <c r="G526" i="66"/>
  <c r="L526" i="66"/>
  <c r="S526" i="66"/>
  <c r="X526" i="66"/>
  <c r="Q528" i="66"/>
  <c r="Y528" i="66"/>
  <c r="T529" i="66"/>
  <c r="I530" i="66"/>
  <c r="P530" i="66"/>
  <c r="U530" i="66"/>
  <c r="K533" i="66"/>
  <c r="G534" i="66"/>
  <c r="L534" i="66"/>
  <c r="S534" i="66"/>
  <c r="X534" i="66"/>
  <c r="Q536" i="66"/>
  <c r="Y536" i="66"/>
  <c r="T537" i="66"/>
  <c r="I538" i="66"/>
  <c r="P538" i="66"/>
  <c r="U538" i="66"/>
  <c r="K541" i="66"/>
  <c r="G542" i="66"/>
  <c r="L542" i="66"/>
  <c r="S542" i="66"/>
  <c r="X542" i="66"/>
  <c r="Q544" i="66"/>
  <c r="Y544" i="66"/>
  <c r="T545" i="66"/>
  <c r="I546" i="66"/>
  <c r="P546" i="66"/>
  <c r="U546" i="66"/>
  <c r="K549" i="66"/>
  <c r="L550" i="66"/>
  <c r="S550" i="66"/>
  <c r="X550" i="66"/>
  <c r="Q552" i="66"/>
  <c r="Y552" i="66"/>
  <c r="T553" i="66"/>
  <c r="O562" i="66"/>
  <c r="T562" i="66"/>
  <c r="Y562" i="66"/>
  <c r="I564" i="66"/>
  <c r="S564" i="66"/>
  <c r="X565" i="66"/>
  <c r="G568" i="66"/>
  <c r="O568" i="66"/>
  <c r="W568" i="66"/>
  <c r="O570" i="66"/>
  <c r="T570" i="66"/>
  <c r="Y570" i="66"/>
  <c r="I572" i="66"/>
  <c r="S572" i="66"/>
  <c r="X573" i="66"/>
  <c r="G576" i="66"/>
  <c r="O576" i="66"/>
  <c r="W576" i="66"/>
  <c r="O578" i="66"/>
  <c r="T578" i="66"/>
  <c r="Y578" i="66"/>
  <c r="I580" i="66"/>
  <c r="S580" i="66"/>
  <c r="X581" i="66"/>
  <c r="G584" i="66"/>
  <c r="O584" i="66"/>
  <c r="W584" i="66"/>
  <c r="O586" i="66"/>
  <c r="T586" i="66"/>
  <c r="Y586" i="66"/>
  <c r="I588" i="66"/>
  <c r="S588" i="66"/>
  <c r="X589" i="66"/>
  <c r="G592" i="66"/>
  <c r="L592" i="66"/>
  <c r="S592" i="66"/>
  <c r="X592" i="66"/>
  <c r="Q594" i="66"/>
  <c r="Y594" i="66"/>
  <c r="G600" i="66"/>
  <c r="L600" i="66"/>
  <c r="S600" i="66"/>
  <c r="X600" i="66"/>
  <c r="Q602" i="66"/>
  <c r="Y602" i="66"/>
  <c r="T603" i="66"/>
  <c r="I604" i="66"/>
  <c r="P604" i="66"/>
  <c r="U604" i="66"/>
  <c r="G606" i="66"/>
  <c r="O606" i="66"/>
  <c r="W606" i="66"/>
  <c r="O608" i="66"/>
  <c r="W608" i="66"/>
  <c r="Q610" i="66"/>
  <c r="Y610" i="66"/>
  <c r="I612" i="66"/>
  <c r="S612" i="66"/>
  <c r="L613" i="66"/>
  <c r="O614" i="66"/>
  <c r="W614" i="66"/>
  <c r="Q616" i="66"/>
  <c r="Y616" i="66"/>
  <c r="Q620" i="66"/>
  <c r="Y620" i="66"/>
  <c r="Q624" i="66"/>
  <c r="Y624" i="66"/>
  <c r="Q628" i="66"/>
  <c r="Y628" i="66"/>
  <c r="Q632" i="66"/>
  <c r="Y632" i="66"/>
  <c r="I639" i="66"/>
  <c r="U639" i="66"/>
  <c r="I641" i="66"/>
  <c r="U641" i="66"/>
  <c r="I643" i="66"/>
  <c r="U643" i="66"/>
  <c r="I645" i="66"/>
  <c r="U645" i="66"/>
  <c r="I647" i="66"/>
  <c r="U647" i="66"/>
  <c r="I649" i="66"/>
  <c r="U649" i="66"/>
  <c r="I651" i="66"/>
  <c r="U651" i="66"/>
  <c r="I653" i="66"/>
  <c r="U653" i="66"/>
  <c r="I655" i="66"/>
  <c r="U655" i="66"/>
  <c r="I657" i="66"/>
  <c r="U657" i="66"/>
  <c r="I659" i="66"/>
  <c r="U659" i="66"/>
  <c r="I661" i="66"/>
  <c r="U661" i="66"/>
  <c r="I663" i="66"/>
  <c r="U663" i="66"/>
  <c r="I665" i="66"/>
  <c r="U665" i="66"/>
  <c r="I667" i="66"/>
  <c r="U667" i="66"/>
  <c r="I669" i="66"/>
  <c r="U669" i="66"/>
  <c r="I677" i="66"/>
  <c r="U677" i="66"/>
  <c r="I679" i="66"/>
  <c r="U679" i="66"/>
  <c r="I681" i="66"/>
  <c r="U681" i="66"/>
  <c r="I683" i="66"/>
  <c r="U683" i="66"/>
  <c r="I684" i="66"/>
  <c r="U684" i="66"/>
  <c r="I686" i="66"/>
  <c r="U686" i="66"/>
  <c r="I688" i="66"/>
  <c r="U688" i="66"/>
  <c r="I690" i="66"/>
  <c r="U690" i="66"/>
  <c r="I692" i="66"/>
  <c r="U692" i="66"/>
  <c r="I694" i="66"/>
  <c r="U694" i="66"/>
  <c r="I696" i="66"/>
  <c r="U696" i="66"/>
  <c r="I698" i="66"/>
  <c r="U698" i="66"/>
  <c r="I700" i="66"/>
  <c r="U700" i="66"/>
  <c r="I702" i="66"/>
  <c r="U702" i="66"/>
  <c r="I704" i="66"/>
  <c r="U704" i="66"/>
  <c r="I706" i="66"/>
  <c r="U706" i="66"/>
  <c r="I708" i="66"/>
  <c r="U708" i="66"/>
  <c r="I709" i="66"/>
  <c r="U709" i="66"/>
  <c r="Q714" i="66"/>
  <c r="I716" i="66"/>
  <c r="U716" i="66"/>
  <c r="Q724" i="66"/>
  <c r="Q728" i="66"/>
  <c r="Q732" i="66"/>
  <c r="Q736" i="66"/>
  <c r="Q738" i="66"/>
  <c r="Q742" i="66"/>
  <c r="Q746" i="66"/>
  <c r="G751" i="66"/>
  <c r="Y751" i="66" s="1"/>
  <c r="O751" i="66"/>
  <c r="K752" i="66"/>
  <c r="G753" i="66"/>
  <c r="Y753" i="66" s="1"/>
  <c r="O753" i="66"/>
  <c r="K754" i="66"/>
  <c r="X754" i="66"/>
  <c r="G757" i="66"/>
  <c r="Y757" i="66" s="1"/>
  <c r="L757" i="66"/>
  <c r="G759" i="66"/>
  <c r="Y759" i="66" s="1"/>
  <c r="O759" i="66"/>
  <c r="M760" i="66"/>
  <c r="I761" i="66"/>
  <c r="Q761" i="66"/>
  <c r="G763" i="66"/>
  <c r="Y763" i="66" s="1"/>
  <c r="O763" i="66"/>
  <c r="I767" i="66"/>
  <c r="U767" i="66"/>
  <c r="K768" i="66"/>
  <c r="Q769" i="66"/>
  <c r="G771" i="66"/>
  <c r="Y771" i="66" s="1"/>
  <c r="O771" i="66"/>
  <c r="I775" i="66"/>
  <c r="U775" i="66"/>
  <c r="K776" i="66"/>
  <c r="Q777" i="66"/>
  <c r="Q779" i="66"/>
  <c r="Q781" i="66"/>
  <c r="Q783" i="66"/>
  <c r="V794" i="66"/>
  <c r="O797" i="66"/>
  <c r="K798" i="66"/>
  <c r="X798" i="66"/>
  <c r="Q801" i="66"/>
  <c r="V802" i="66"/>
  <c r="I803" i="66"/>
  <c r="J195" i="66" s="1"/>
  <c r="U803" i="66"/>
  <c r="K804" i="66"/>
  <c r="X804" i="66"/>
  <c r="G807" i="66"/>
  <c r="O807" i="66"/>
  <c r="Y807" i="66"/>
  <c r="P808" i="66"/>
  <c r="Q809" i="66"/>
  <c r="G811" i="66"/>
  <c r="Y811" i="66" s="1"/>
  <c r="O811" i="66"/>
  <c r="K812" i="66"/>
  <c r="X812" i="66"/>
  <c r="G815" i="66"/>
  <c r="Y815" i="66" s="1"/>
  <c r="O815" i="66"/>
  <c r="K816" i="66"/>
  <c r="V818" i="66"/>
  <c r="I819" i="66"/>
  <c r="J211" i="66" s="1"/>
  <c r="U819" i="66"/>
  <c r="I821" i="66"/>
  <c r="U821" i="66"/>
  <c r="M822" i="66"/>
  <c r="Q823" i="66"/>
  <c r="M826" i="66"/>
  <c r="X826" i="66" s="1"/>
  <c r="Q833" i="66"/>
  <c r="K836" i="66"/>
  <c r="Q839" i="66"/>
  <c r="G841" i="66"/>
  <c r="Y841" i="66" s="1"/>
  <c r="O841" i="66"/>
  <c r="K842" i="66"/>
  <c r="G843" i="66"/>
  <c r="Y843" i="66" s="1"/>
  <c r="O843" i="66"/>
  <c r="K844" i="66"/>
  <c r="O845" i="66"/>
  <c r="K846" i="66"/>
  <c r="Y847" i="66"/>
  <c r="I849" i="66"/>
  <c r="U849" i="66"/>
  <c r="K850" i="66"/>
  <c r="O851" i="66"/>
  <c r="V851" i="66"/>
  <c r="Q853" i="66"/>
  <c r="V854" i="66"/>
  <c r="I855" i="66"/>
  <c r="U855" i="66"/>
  <c r="K856" i="66"/>
  <c r="I859" i="66"/>
  <c r="U859" i="66"/>
  <c r="K860" i="66"/>
  <c r="Y861" i="66"/>
  <c r="Q863" i="66"/>
  <c r="V864" i="66"/>
  <c r="I865" i="66"/>
  <c r="U865" i="66"/>
  <c r="K866" i="66"/>
  <c r="Q877" i="66"/>
  <c r="I883" i="66"/>
  <c r="U883" i="66"/>
  <c r="G885" i="66"/>
  <c r="O885" i="66"/>
  <c r="Y885" i="66"/>
  <c r="I887" i="66"/>
  <c r="Q887" i="66"/>
  <c r="V888" i="66"/>
  <c r="I889" i="66"/>
  <c r="U889" i="66"/>
  <c r="K890" i="66"/>
  <c r="X890" i="66"/>
  <c r="G897" i="66"/>
  <c r="Y897" i="66" s="1"/>
  <c r="O897" i="66"/>
  <c r="P898" i="66"/>
  <c r="Q899" i="66"/>
  <c r="I903" i="66"/>
  <c r="U903" i="66"/>
  <c r="M904" i="66"/>
  <c r="I907" i="66"/>
  <c r="U907" i="66"/>
  <c r="I917" i="66"/>
  <c r="U917" i="66"/>
  <c r="K918" i="66"/>
  <c r="G919" i="66"/>
  <c r="O919" i="66"/>
  <c r="Y919" i="66"/>
  <c r="V920" i="66"/>
  <c r="I921" i="66"/>
  <c r="U921" i="66"/>
  <c r="K922" i="66"/>
  <c r="G923" i="66"/>
  <c r="Y923" i="66" s="1"/>
  <c r="O923" i="66"/>
  <c r="V924" i="66"/>
  <c r="I925" i="66"/>
  <c r="U925" i="66"/>
  <c r="M926" i="66"/>
  <c r="X926" i="66" s="1"/>
  <c r="I927" i="66"/>
  <c r="U927" i="66"/>
  <c r="M928" i="66"/>
  <c r="I929" i="66"/>
  <c r="U929" i="66"/>
  <c r="M930" i="66"/>
  <c r="I931" i="66"/>
  <c r="Q931" i="66"/>
  <c r="G933" i="66"/>
  <c r="Y933" i="66" s="1"/>
  <c r="O933" i="66"/>
  <c r="K934" i="66"/>
  <c r="I935" i="66"/>
  <c r="U935" i="66"/>
  <c r="G937" i="66"/>
  <c r="Y937" i="66" s="1"/>
  <c r="O937" i="66"/>
  <c r="G939" i="66"/>
  <c r="Y939" i="66" s="1"/>
  <c r="O939" i="66"/>
  <c r="G941" i="66"/>
  <c r="O941" i="66"/>
  <c r="Y941" i="66"/>
  <c r="G943" i="66"/>
  <c r="O943" i="66"/>
  <c r="Y943" i="66"/>
  <c r="G945" i="66"/>
  <c r="O945" i="66"/>
  <c r="Y945" i="66"/>
  <c r="G947" i="66"/>
  <c r="O947" i="66"/>
  <c r="Y947" i="66"/>
  <c r="K956" i="66"/>
  <c r="X956" i="66"/>
  <c r="Q961" i="66"/>
  <c r="V962" i="66"/>
  <c r="I963" i="66"/>
  <c r="U963" i="66"/>
  <c r="K964" i="66"/>
  <c r="X964" i="66"/>
  <c r="I967" i="66"/>
  <c r="U967" i="66"/>
  <c r="M968" i="66"/>
  <c r="X968" i="66" s="1"/>
  <c r="Q969" i="66"/>
  <c r="G971" i="66"/>
  <c r="L971" i="66"/>
  <c r="W971" i="66"/>
  <c r="G973" i="66"/>
  <c r="Y973" i="66" s="1"/>
  <c r="O973" i="66"/>
  <c r="K974" i="66"/>
  <c r="G975" i="66"/>
  <c r="Y975" i="66" s="1"/>
  <c r="L975" i="66"/>
  <c r="U975" i="66"/>
  <c r="G977" i="66"/>
  <c r="Y977" i="66" s="1"/>
  <c r="O977" i="66"/>
  <c r="I981" i="66"/>
  <c r="U981" i="66"/>
  <c r="G983" i="66"/>
  <c r="L983" i="66"/>
  <c r="U983" i="66"/>
  <c r="V984" i="66"/>
  <c r="I985" i="66"/>
  <c r="U985" i="66"/>
  <c r="K986" i="66"/>
  <c r="G987" i="66"/>
  <c r="Y987" i="66" s="1"/>
  <c r="L987" i="66"/>
  <c r="U987" i="66"/>
  <c r="K988" i="66"/>
  <c r="X988" i="66"/>
  <c r="V990" i="66"/>
  <c r="K998" i="66"/>
  <c r="I1001" i="66"/>
  <c r="P1001" i="66"/>
  <c r="W1001" i="66"/>
  <c r="O1005" i="66"/>
  <c r="V1005" i="66"/>
  <c r="L1009" i="66"/>
  <c r="U1009" i="66"/>
  <c r="O1013" i="66"/>
  <c r="V1013" i="66"/>
  <c r="K1014" i="66"/>
  <c r="G1015" i="66"/>
  <c r="Y1015" i="66" s="1"/>
  <c r="O1015" i="66"/>
  <c r="V1016" i="66"/>
  <c r="V1018" i="66"/>
  <c r="Y1021" i="66"/>
  <c r="Q1023" i="66"/>
  <c r="V1024" i="66"/>
  <c r="I1025" i="66"/>
  <c r="U1025" i="66"/>
  <c r="K1026" i="66"/>
  <c r="X1026" i="66"/>
  <c r="G1029" i="66"/>
  <c r="Y1029" i="66" s="1"/>
  <c r="O1029" i="66"/>
  <c r="P1030" i="66"/>
  <c r="Q1031" i="66"/>
  <c r="X1036" i="66"/>
  <c r="I1039" i="66"/>
  <c r="U1039" i="66"/>
  <c r="M1040" i="66"/>
  <c r="Q1041" i="66"/>
  <c r="O1043" i="66"/>
  <c r="Y1043" i="66"/>
  <c r="P1044" i="66"/>
  <c r="X1046" i="66"/>
  <c r="V1046" i="66"/>
  <c r="X1047" i="66"/>
  <c r="W1047" i="66"/>
  <c r="L1047" i="66"/>
  <c r="U1047" i="66"/>
  <c r="P1050" i="66"/>
  <c r="K1050" i="66"/>
  <c r="L1051" i="66"/>
  <c r="Y1051" i="66"/>
  <c r="V1053" i="66"/>
  <c r="U1053" i="66"/>
  <c r="I1053" i="66"/>
  <c r="I1055" i="66"/>
  <c r="U1055" i="66"/>
  <c r="X1059" i="66"/>
  <c r="Y1059" i="66"/>
  <c r="O1059" i="66"/>
  <c r="G1059" i="66"/>
  <c r="U1059" i="66"/>
  <c r="L1061" i="66"/>
  <c r="Y1061" i="66"/>
  <c r="P1068" i="66"/>
  <c r="K1068" i="66"/>
  <c r="L1069" i="66"/>
  <c r="K1070" i="66"/>
  <c r="I1083" i="66"/>
  <c r="W1083" i="66"/>
  <c r="V1085" i="66"/>
  <c r="W1085" i="66"/>
  <c r="L1085" i="66"/>
  <c r="U1085" i="66"/>
  <c r="I1089" i="66"/>
  <c r="W1089" i="66"/>
  <c r="G1091" i="66"/>
  <c r="K1092" i="66"/>
  <c r="K1093" i="66"/>
  <c r="U1093" i="66"/>
  <c r="P1096" i="66"/>
  <c r="V1097" i="66"/>
  <c r="Y1097" i="66"/>
  <c r="P1097" i="66"/>
  <c r="I1097" i="66"/>
  <c r="Q1097" i="66"/>
  <c r="M1098" i="66"/>
  <c r="I1099" i="66"/>
  <c r="Y1099" i="66"/>
  <c r="G1101" i="66"/>
  <c r="O1101" i="66"/>
  <c r="X1103" i="66"/>
  <c r="W1103" i="66"/>
  <c r="L1103" i="66"/>
  <c r="U1103" i="66"/>
  <c r="O1107" i="66"/>
  <c r="G1107" i="66"/>
  <c r="Y1107" i="66" s="1"/>
  <c r="U1107" i="66"/>
  <c r="Y1116" i="66"/>
  <c r="K1116" i="66"/>
  <c r="X1119" i="66"/>
  <c r="U1119" i="66"/>
  <c r="I1119" i="66"/>
  <c r="W1119" i="66"/>
  <c r="G1123" i="66"/>
  <c r="K1124" i="66"/>
  <c r="K1125" i="66"/>
  <c r="U1125" i="66"/>
  <c r="V1129" i="66"/>
  <c r="U1129" i="66"/>
  <c r="L1129" i="66"/>
  <c r="G1129" i="66"/>
  <c r="P1129" i="66"/>
  <c r="R1130" i="66"/>
  <c r="P1132" i="66"/>
  <c r="V1133" i="66"/>
  <c r="U1133" i="66"/>
  <c r="I1133" i="66"/>
  <c r="W1133" i="66"/>
  <c r="P1136" i="66"/>
  <c r="G1139" i="66"/>
  <c r="P1140" i="66"/>
  <c r="G1143" i="66"/>
  <c r="P1144" i="66"/>
  <c r="G1153" i="66"/>
  <c r="X1155" i="66"/>
  <c r="Y1155" i="66"/>
  <c r="O1155" i="66"/>
  <c r="G1155" i="66"/>
  <c r="U1155" i="66"/>
  <c r="I1161" i="66"/>
  <c r="W1161" i="66"/>
  <c r="G1163" i="66"/>
  <c r="Y1164" i="66"/>
  <c r="K1164" i="66"/>
  <c r="M1174" i="66"/>
  <c r="R1174" i="66"/>
  <c r="X1174" i="66"/>
  <c r="Y1204" i="66"/>
  <c r="P1204" i="66"/>
  <c r="V1204" i="66"/>
  <c r="S25" i="71"/>
  <c r="K25" i="71"/>
  <c r="O25" i="71"/>
  <c r="F30" i="71"/>
  <c r="Y30" i="71" s="1"/>
  <c r="W39" i="71"/>
  <c r="Y39" i="71"/>
  <c r="R39" i="71"/>
  <c r="H39" i="71"/>
  <c r="X39" i="71"/>
  <c r="N39" i="71"/>
  <c r="P39" i="71"/>
  <c r="F39" i="71"/>
  <c r="W40" i="71"/>
  <c r="T40" i="71"/>
  <c r="K40" i="71"/>
  <c r="X40" i="71"/>
  <c r="N40" i="71"/>
  <c r="Y40" i="71"/>
  <c r="P40" i="71"/>
  <c r="F40" i="71"/>
  <c r="W41" i="71"/>
  <c r="V41" i="71"/>
  <c r="N41" i="71"/>
  <c r="F41" i="71"/>
  <c r="X41" i="71"/>
  <c r="K41" i="71"/>
  <c r="Y41" i="71"/>
  <c r="P41" i="71"/>
  <c r="S50" i="71"/>
  <c r="O50" i="71"/>
  <c r="W50" i="71"/>
  <c r="W52" i="71"/>
  <c r="J52" i="71"/>
  <c r="O52" i="71"/>
  <c r="W53" i="71"/>
  <c r="W55" i="71"/>
  <c r="W58" i="71"/>
  <c r="W61" i="71"/>
  <c r="U84" i="71"/>
  <c r="L84" i="71"/>
  <c r="V119" i="71"/>
  <c r="P119" i="71"/>
  <c r="J119" i="71"/>
  <c r="X119" i="71"/>
  <c r="R119" i="71"/>
  <c r="H119" i="71"/>
  <c r="T119" i="71"/>
  <c r="N119" i="71"/>
  <c r="F119" i="71"/>
  <c r="Y119" i="71"/>
  <c r="S119" i="71"/>
  <c r="K119" i="71"/>
  <c r="W137" i="71"/>
  <c r="T137" i="71"/>
  <c r="K137" i="71"/>
  <c r="V137" i="71"/>
  <c r="H137" i="71"/>
  <c r="Y137" i="71"/>
  <c r="P137" i="71"/>
  <c r="F137" i="71"/>
  <c r="X137" i="71"/>
  <c r="N137" i="71"/>
  <c r="O165" i="71"/>
  <c r="O177" i="71"/>
  <c r="AQ11" i="89"/>
  <c r="AP11" i="89"/>
  <c r="AO12" i="89"/>
  <c r="AP13" i="89"/>
  <c r="AO17" i="89"/>
  <c r="AO18" i="89"/>
  <c r="AO19" i="89"/>
  <c r="AO24" i="89"/>
  <c r="AP26" i="89"/>
  <c r="AP28" i="89"/>
  <c r="AP30" i="89"/>
  <c r="AQ34" i="89"/>
  <c r="AQ36" i="89"/>
  <c r="AQ40" i="89"/>
  <c r="AQ41" i="89"/>
  <c r="AQ43" i="89"/>
  <c r="AQ44" i="89"/>
  <c r="AQ48" i="89"/>
  <c r="AQ49" i="89"/>
  <c r="AQ53" i="89"/>
  <c r="AP59" i="89"/>
  <c r="AQ61" i="89"/>
  <c r="AP61" i="89"/>
  <c r="AP63" i="89"/>
  <c r="AP74" i="89"/>
  <c r="AP78" i="89"/>
  <c r="AQ80" i="89"/>
  <c r="AQ82" i="89"/>
  <c r="AQ83" i="89"/>
  <c r="AQ84" i="89"/>
  <c r="AQ89" i="89"/>
  <c r="AP89" i="89"/>
  <c r="AP91" i="89"/>
  <c r="AP106" i="89"/>
  <c r="AP108" i="89"/>
  <c r="AQ109" i="89"/>
  <c r="AQ113" i="89"/>
  <c r="AQ114" i="89"/>
  <c r="AP119" i="89"/>
  <c r="AQ120" i="89"/>
  <c r="AP121" i="89"/>
  <c r="AP134" i="89"/>
  <c r="AE24" i="46"/>
  <c r="AE32" i="46"/>
  <c r="AE35" i="46"/>
  <c r="AD45" i="46"/>
  <c r="AC46" i="46"/>
  <c r="AD50" i="46"/>
  <c r="AC51" i="46"/>
  <c r="AC52" i="46"/>
  <c r="AE53" i="46"/>
  <c r="AD56" i="46"/>
  <c r="AD61" i="46"/>
  <c r="AC62" i="46"/>
  <c r="R11" i="48"/>
  <c r="AB30" i="48"/>
  <c r="AB31" i="48"/>
  <c r="I33" i="48"/>
  <c r="AA33" i="48"/>
  <c r="AB36" i="48"/>
  <c r="I38" i="48"/>
  <c r="AA38" i="48"/>
  <c r="I39" i="48"/>
  <c r="AA39" i="48"/>
  <c r="AB41" i="48"/>
  <c r="AA47" i="48"/>
  <c r="Z51" i="48"/>
  <c r="AA55" i="48"/>
  <c r="Z59" i="48"/>
  <c r="AA68" i="48"/>
  <c r="AA70" i="48"/>
  <c r="AB72" i="48"/>
  <c r="Z72" i="48"/>
  <c r="AB73" i="48"/>
  <c r="AA73" i="48"/>
  <c r="Z74" i="48"/>
  <c r="AA75" i="48"/>
  <c r="X17" i="64"/>
  <c r="M20" i="64"/>
  <c r="R20" i="64"/>
  <c r="O22" i="64"/>
  <c r="M28" i="64"/>
  <c r="AA28" i="64" s="1"/>
  <c r="S28" i="64"/>
  <c r="W28" i="64"/>
  <c r="I43" i="64"/>
  <c r="O43" i="64"/>
  <c r="I58" i="64"/>
  <c r="O58" i="64"/>
  <c r="O74" i="64"/>
  <c r="M75" i="64"/>
  <c r="R75" i="64"/>
  <c r="M76" i="64"/>
  <c r="R76" i="64"/>
  <c r="M77" i="64"/>
  <c r="R77" i="64"/>
  <c r="M78" i="64"/>
  <c r="R78" i="64"/>
  <c r="M79" i="64"/>
  <c r="AA79" i="64" s="1"/>
  <c r="R79" i="64"/>
  <c r="M80" i="64"/>
  <c r="AA80" i="64" s="1"/>
  <c r="R80" i="64"/>
  <c r="M81" i="64"/>
  <c r="R81" i="64"/>
  <c r="M82" i="64"/>
  <c r="R82" i="64"/>
  <c r="M83" i="64"/>
  <c r="AA83" i="64" s="1"/>
  <c r="R83" i="64"/>
  <c r="M84" i="64"/>
  <c r="AA84" i="64" s="1"/>
  <c r="R84" i="64"/>
  <c r="O89" i="64"/>
  <c r="M90" i="64"/>
  <c r="R90" i="64"/>
  <c r="M91" i="64"/>
  <c r="AA91" i="64" s="1"/>
  <c r="R91" i="64"/>
  <c r="M92" i="64"/>
  <c r="AA92" i="64" s="1"/>
  <c r="R92" i="64"/>
  <c r="M93" i="64"/>
  <c r="AA93" i="64" s="1"/>
  <c r="R93" i="64"/>
  <c r="M94" i="64"/>
  <c r="R94" i="64"/>
  <c r="M95" i="64"/>
  <c r="R95" i="64"/>
  <c r="M96" i="64"/>
  <c r="AA96" i="64" s="1"/>
  <c r="R96" i="64"/>
  <c r="M97" i="64"/>
  <c r="R97" i="64"/>
  <c r="M98" i="64"/>
  <c r="R98" i="64"/>
  <c r="M99" i="64"/>
  <c r="R99" i="64"/>
  <c r="I104" i="64"/>
  <c r="Q104" i="64"/>
  <c r="Y104" i="64" s="1"/>
  <c r="W104" i="64"/>
  <c r="I105" i="64"/>
  <c r="S105" i="64"/>
  <c r="I106" i="64"/>
  <c r="S106" i="64"/>
  <c r="I107" i="64"/>
  <c r="S107" i="64"/>
  <c r="I108" i="64"/>
  <c r="S108" i="64"/>
  <c r="I109" i="64"/>
  <c r="S109" i="64"/>
  <c r="I110" i="64"/>
  <c r="S110" i="64"/>
  <c r="I111" i="64"/>
  <c r="S111" i="64"/>
  <c r="I112" i="64"/>
  <c r="S112" i="64"/>
  <c r="I113" i="64"/>
  <c r="S113" i="64"/>
  <c r="I114" i="64"/>
  <c r="S114" i="64"/>
  <c r="M118" i="64"/>
  <c r="S118" i="64"/>
  <c r="W118" i="64"/>
  <c r="I133" i="64"/>
  <c r="O133" i="64"/>
  <c r="I148" i="64"/>
  <c r="O148" i="64"/>
  <c r="O164" i="64"/>
  <c r="M165" i="64"/>
  <c r="AA165" i="64" s="1"/>
  <c r="R165" i="64"/>
  <c r="M166" i="64"/>
  <c r="AA166" i="64" s="1"/>
  <c r="R166" i="64"/>
  <c r="M167" i="64"/>
  <c r="R167" i="64"/>
  <c r="M168" i="64"/>
  <c r="AA168" i="64" s="1"/>
  <c r="R168" i="64"/>
  <c r="M169" i="64"/>
  <c r="R169" i="64"/>
  <c r="M170" i="64"/>
  <c r="AA170" i="64" s="1"/>
  <c r="R170" i="64"/>
  <c r="M171" i="64"/>
  <c r="R171" i="64"/>
  <c r="M172" i="64"/>
  <c r="AA172" i="64" s="1"/>
  <c r="R172" i="64"/>
  <c r="M173" i="64"/>
  <c r="AA173" i="64" s="1"/>
  <c r="R173" i="64"/>
  <c r="M174" i="64"/>
  <c r="AA174" i="64" s="1"/>
  <c r="R174" i="64"/>
  <c r="I179" i="64"/>
  <c r="Q179" i="64"/>
  <c r="W179" i="64"/>
  <c r="I180" i="64"/>
  <c r="S180" i="64"/>
  <c r="I181" i="64"/>
  <c r="N181" i="64"/>
  <c r="S181" i="64"/>
  <c r="AA181" i="64"/>
  <c r="I182" i="64"/>
  <c r="S182" i="64"/>
  <c r="I183" i="64"/>
  <c r="S183" i="64"/>
  <c r="I184" i="64"/>
  <c r="S184" i="64"/>
  <c r="I185" i="64"/>
  <c r="S185" i="64"/>
  <c r="I186" i="64"/>
  <c r="S186" i="64"/>
  <c r="I187" i="64"/>
  <c r="S187" i="64"/>
  <c r="I188" i="64"/>
  <c r="S188" i="64"/>
  <c r="I189" i="64"/>
  <c r="S189" i="64"/>
  <c r="M194" i="64"/>
  <c r="R194" i="64"/>
  <c r="V194" i="64"/>
  <c r="AA194" i="64"/>
  <c r="I209" i="64"/>
  <c r="N209" i="64"/>
  <c r="S209" i="64"/>
  <c r="W209" i="64"/>
  <c r="I225" i="64"/>
  <c r="N225" i="64"/>
  <c r="S225" i="64"/>
  <c r="W225" i="64"/>
  <c r="Q242" i="64"/>
  <c r="O245" i="64"/>
  <c r="V245" i="64"/>
  <c r="J246" i="64"/>
  <c r="S246" i="64"/>
  <c r="O249" i="64"/>
  <c r="V249" i="64"/>
  <c r="J250" i="64"/>
  <c r="S250" i="64"/>
  <c r="O253" i="64"/>
  <c r="V253" i="64"/>
  <c r="J260" i="64"/>
  <c r="S260" i="64"/>
  <c r="O262" i="64"/>
  <c r="V262" i="64"/>
  <c r="J264" i="64"/>
  <c r="S264" i="64"/>
  <c r="O270" i="64"/>
  <c r="V270" i="64"/>
  <c r="J277" i="64"/>
  <c r="P277" i="64"/>
  <c r="W277" i="64"/>
  <c r="J280" i="64"/>
  <c r="P280" i="64"/>
  <c r="W280" i="64"/>
  <c r="O281" i="64"/>
  <c r="V281" i="64"/>
  <c r="J284" i="64"/>
  <c r="P284" i="64"/>
  <c r="W284" i="64"/>
  <c r="O285" i="64"/>
  <c r="V285" i="64"/>
  <c r="J296" i="64"/>
  <c r="P296" i="64"/>
  <c r="W296" i="64"/>
  <c r="Q299" i="64"/>
  <c r="J300" i="64"/>
  <c r="P300" i="64"/>
  <c r="W300" i="64"/>
  <c r="Q303" i="64"/>
  <c r="J304" i="64"/>
  <c r="P304" i="64"/>
  <c r="W304" i="64"/>
  <c r="J311" i="64"/>
  <c r="P311" i="64"/>
  <c r="W311" i="64"/>
  <c r="J312" i="64"/>
  <c r="S312" i="64"/>
  <c r="O313" i="64"/>
  <c r="V313" i="64"/>
  <c r="J314" i="64"/>
  <c r="S314" i="64"/>
  <c r="O317" i="64"/>
  <c r="V317" i="64"/>
  <c r="J318" i="64"/>
  <c r="S318" i="64"/>
  <c r="O321" i="64"/>
  <c r="V321" i="64"/>
  <c r="J327" i="64"/>
  <c r="S327" i="64"/>
  <c r="O328" i="64"/>
  <c r="V328" i="64"/>
  <c r="Q329" i="64"/>
  <c r="Q331" i="64"/>
  <c r="J332" i="64"/>
  <c r="P332" i="64"/>
  <c r="W332" i="64"/>
  <c r="Q335" i="64"/>
  <c r="J336" i="64"/>
  <c r="P336" i="64"/>
  <c r="W336" i="64"/>
  <c r="Q344" i="64"/>
  <c r="O349" i="64"/>
  <c r="V349" i="64"/>
  <c r="J350" i="64"/>
  <c r="S350" i="64"/>
  <c r="O353" i="64"/>
  <c r="V353" i="64"/>
  <c r="J354" i="64"/>
  <c r="S354" i="64"/>
  <c r="Q365" i="64"/>
  <c r="J366" i="64"/>
  <c r="P366" i="64"/>
  <c r="W366" i="64"/>
  <c r="Q369" i="64"/>
  <c r="J370" i="64"/>
  <c r="P370" i="64"/>
  <c r="W370" i="64"/>
  <c r="K381" i="64"/>
  <c r="K383" i="64"/>
  <c r="K385" i="64"/>
  <c r="K387" i="64"/>
  <c r="K389" i="64"/>
  <c r="O399" i="64"/>
  <c r="V399" i="64"/>
  <c r="J401" i="64"/>
  <c r="S401" i="64"/>
  <c r="J429" i="64"/>
  <c r="P429" i="64"/>
  <c r="W429" i="64"/>
  <c r="K432" i="64"/>
  <c r="Q435" i="64"/>
  <c r="J437" i="64"/>
  <c r="P437" i="64"/>
  <c r="W437" i="64"/>
  <c r="K440" i="64"/>
  <c r="Q448" i="64"/>
  <c r="AB448" i="64"/>
  <c r="J450" i="64"/>
  <c r="P450" i="64"/>
  <c r="W450" i="64"/>
  <c r="K453" i="64"/>
  <c r="Q456" i="64"/>
  <c r="AB456" i="64"/>
  <c r="J463" i="64"/>
  <c r="P463" i="64"/>
  <c r="W463" i="64"/>
  <c r="K466" i="64"/>
  <c r="Q469" i="64"/>
  <c r="AB469" i="64"/>
  <c r="J471" i="64"/>
  <c r="P471" i="64"/>
  <c r="W471" i="64"/>
  <c r="K474" i="64"/>
  <c r="Q482" i="64"/>
  <c r="AB482" i="64"/>
  <c r="J484" i="64"/>
  <c r="P484" i="64"/>
  <c r="W484" i="64"/>
  <c r="K487" i="64"/>
  <c r="Q490" i="64"/>
  <c r="AB490" i="64"/>
  <c r="O17" i="66"/>
  <c r="T17" i="66"/>
  <c r="I19" i="66"/>
  <c r="S19" i="66"/>
  <c r="X20" i="66"/>
  <c r="O25" i="66"/>
  <c r="T25" i="66"/>
  <c r="Y25" i="66"/>
  <c r="I27" i="66"/>
  <c r="S27" i="66"/>
  <c r="X28" i="66"/>
  <c r="P32" i="66"/>
  <c r="O33" i="66"/>
  <c r="T33" i="66"/>
  <c r="Y33" i="66"/>
  <c r="I35" i="66"/>
  <c r="S35" i="66"/>
  <c r="X36" i="66"/>
  <c r="K37" i="66"/>
  <c r="Q37" i="66"/>
  <c r="W37" i="66"/>
  <c r="P40" i="66"/>
  <c r="O41" i="66"/>
  <c r="T41" i="66"/>
  <c r="Y41" i="66"/>
  <c r="I43" i="66"/>
  <c r="S43" i="66"/>
  <c r="X44" i="66"/>
  <c r="K45" i="66"/>
  <c r="Q45" i="66"/>
  <c r="W45" i="66"/>
  <c r="P48" i="66"/>
  <c r="O49" i="66"/>
  <c r="T49" i="66"/>
  <c r="K60" i="66"/>
  <c r="Q60" i="66"/>
  <c r="P63" i="66"/>
  <c r="O64" i="66"/>
  <c r="T64" i="66"/>
  <c r="Y64" i="66"/>
  <c r="I66" i="66"/>
  <c r="S66" i="66"/>
  <c r="P67" i="66"/>
  <c r="O68" i="66"/>
  <c r="T68" i="66"/>
  <c r="Y68" i="66"/>
  <c r="I70" i="66"/>
  <c r="S70" i="66"/>
  <c r="X71" i="66"/>
  <c r="K72" i="66"/>
  <c r="Q72" i="66"/>
  <c r="W72" i="66"/>
  <c r="P75" i="66"/>
  <c r="O76" i="66"/>
  <c r="T76" i="66"/>
  <c r="Y76" i="66"/>
  <c r="I78" i="66"/>
  <c r="S78" i="66"/>
  <c r="K80" i="66"/>
  <c r="Q80" i="66"/>
  <c r="W80" i="66"/>
  <c r="P83" i="66"/>
  <c r="O84" i="66"/>
  <c r="T84" i="66"/>
  <c r="Y84" i="66"/>
  <c r="I86" i="66"/>
  <c r="S86" i="66"/>
  <c r="X87" i="66"/>
  <c r="K88" i="66"/>
  <c r="Q88" i="66"/>
  <c r="W88" i="66"/>
  <c r="P91" i="66"/>
  <c r="O92" i="66"/>
  <c r="T92" i="66"/>
  <c r="I103" i="66"/>
  <c r="Q103" i="66"/>
  <c r="I105" i="66"/>
  <c r="S105" i="66"/>
  <c r="I107" i="66"/>
  <c r="Q107" i="66"/>
  <c r="J109" i="66"/>
  <c r="O109" i="66"/>
  <c r="U109" i="66"/>
  <c r="V110" i="66"/>
  <c r="K111" i="66"/>
  <c r="S111" i="66"/>
  <c r="J113" i="66"/>
  <c r="O113" i="66"/>
  <c r="U113" i="66"/>
  <c r="V114" i="66"/>
  <c r="K115" i="66"/>
  <c r="S115" i="66"/>
  <c r="O117" i="66"/>
  <c r="U117" i="66"/>
  <c r="V118" i="66"/>
  <c r="K119" i="66"/>
  <c r="S119" i="66"/>
  <c r="O121" i="66"/>
  <c r="U121" i="66"/>
  <c r="V122" i="66"/>
  <c r="K123" i="66"/>
  <c r="S123" i="66"/>
  <c r="V126" i="66"/>
  <c r="K127" i="66"/>
  <c r="S127" i="66"/>
  <c r="J129" i="66"/>
  <c r="O129" i="66"/>
  <c r="U129" i="66"/>
  <c r="V130" i="66"/>
  <c r="K131" i="66"/>
  <c r="S131" i="66"/>
  <c r="K133" i="66"/>
  <c r="R133" i="66"/>
  <c r="Y133" i="66"/>
  <c r="O142" i="66"/>
  <c r="I144" i="66"/>
  <c r="Q144" i="66"/>
  <c r="V144" i="66"/>
  <c r="O146" i="66"/>
  <c r="M148" i="66"/>
  <c r="X148" i="66" s="1"/>
  <c r="R148" i="66"/>
  <c r="K150" i="66"/>
  <c r="S150" i="66"/>
  <c r="J157" i="66"/>
  <c r="I162" i="66"/>
  <c r="Q162" i="66"/>
  <c r="K185" i="66"/>
  <c r="S185" i="66"/>
  <c r="Q187" i="66"/>
  <c r="V187" i="66"/>
  <c r="M193" i="66"/>
  <c r="U193" i="66"/>
  <c r="M197" i="66"/>
  <c r="U197" i="66"/>
  <c r="O201" i="66"/>
  <c r="R204" i="66"/>
  <c r="R208" i="66"/>
  <c r="O211" i="66"/>
  <c r="U211" i="66"/>
  <c r="Q213" i="66"/>
  <c r="Y213" i="66"/>
  <c r="K217" i="66"/>
  <c r="S217" i="66"/>
  <c r="O245" i="66"/>
  <c r="U245" i="66"/>
  <c r="O249" i="66"/>
  <c r="U249" i="66"/>
  <c r="V254" i="66"/>
  <c r="K255" i="66"/>
  <c r="S255" i="66"/>
  <c r="O257" i="66"/>
  <c r="U257" i="66"/>
  <c r="V258" i="66"/>
  <c r="K259" i="66"/>
  <c r="S259" i="66"/>
  <c r="O269" i="66"/>
  <c r="W269" i="66"/>
  <c r="M271" i="66"/>
  <c r="R271" i="66"/>
  <c r="W271" i="66"/>
  <c r="N272" i="66"/>
  <c r="O273" i="66"/>
  <c r="M275" i="66"/>
  <c r="R275" i="66"/>
  <c r="W275" i="66"/>
  <c r="O277" i="66"/>
  <c r="W277" i="66"/>
  <c r="M279" i="66"/>
  <c r="R279" i="66"/>
  <c r="W279" i="66"/>
  <c r="O281" i="66"/>
  <c r="W281" i="66"/>
  <c r="M283" i="66"/>
  <c r="R283" i="66"/>
  <c r="W283" i="66"/>
  <c r="N284" i="66"/>
  <c r="O285" i="66"/>
  <c r="I287" i="66"/>
  <c r="Q287" i="66"/>
  <c r="V287" i="66"/>
  <c r="K289" i="66"/>
  <c r="S289" i="66"/>
  <c r="O293" i="66"/>
  <c r="I295" i="66"/>
  <c r="S295" i="66"/>
  <c r="I297" i="66"/>
  <c r="Q297" i="66"/>
  <c r="Y297" i="66"/>
  <c r="I299" i="66"/>
  <c r="S299" i="66"/>
  <c r="I301" i="66"/>
  <c r="Q301" i="66"/>
  <c r="W301" i="66" s="1"/>
  <c r="K311" i="66"/>
  <c r="Q311" i="66"/>
  <c r="W311" i="66"/>
  <c r="P314" i="66"/>
  <c r="O315" i="66"/>
  <c r="T315" i="66"/>
  <c r="I317" i="66"/>
  <c r="S317" i="66"/>
  <c r="K319" i="66"/>
  <c r="Q319" i="66"/>
  <c r="W319" i="66"/>
  <c r="P322" i="66"/>
  <c r="O323" i="66"/>
  <c r="T323" i="66"/>
  <c r="Y323" i="66"/>
  <c r="X326" i="66"/>
  <c r="K327" i="66"/>
  <c r="Q327" i="66"/>
  <c r="L329" i="66"/>
  <c r="U329" i="66"/>
  <c r="K331" i="66"/>
  <c r="Q331" i="66"/>
  <c r="P334" i="66"/>
  <c r="O335" i="66"/>
  <c r="T335" i="66"/>
  <c r="S337" i="66"/>
  <c r="X338" i="66"/>
  <c r="K339" i="66"/>
  <c r="Q339" i="66"/>
  <c r="W339" i="66"/>
  <c r="P342" i="66"/>
  <c r="O343" i="66"/>
  <c r="T343" i="66"/>
  <c r="L353" i="66"/>
  <c r="U353" i="66"/>
  <c r="K354" i="66"/>
  <c r="Q357" i="66"/>
  <c r="Y357" i="66"/>
  <c r="I359" i="66"/>
  <c r="P359" i="66"/>
  <c r="U359" i="66"/>
  <c r="L361" i="66"/>
  <c r="U361" i="66"/>
  <c r="Q365" i="66"/>
  <c r="Y365" i="66"/>
  <c r="L369" i="66"/>
  <c r="U369" i="66"/>
  <c r="K371" i="66"/>
  <c r="Q371" i="66"/>
  <c r="L373" i="66"/>
  <c r="U373" i="66"/>
  <c r="K374" i="66"/>
  <c r="Q377" i="66"/>
  <c r="Y377" i="66"/>
  <c r="I379" i="66"/>
  <c r="P379" i="66"/>
  <c r="U379" i="66"/>
  <c r="L381" i="66"/>
  <c r="U381" i="66"/>
  <c r="K382" i="66"/>
  <c r="Q385" i="66"/>
  <c r="X394" i="66"/>
  <c r="K395" i="66"/>
  <c r="Q395" i="66"/>
  <c r="W395" i="66"/>
  <c r="P398" i="66"/>
  <c r="O399" i="66"/>
  <c r="T399" i="66"/>
  <c r="Y399" i="66"/>
  <c r="S401" i="66"/>
  <c r="X402" i="66"/>
  <c r="K403" i="66"/>
  <c r="Q403" i="66"/>
  <c r="W403" i="66"/>
  <c r="P406" i="66"/>
  <c r="O407" i="66"/>
  <c r="T407" i="66"/>
  <c r="Y407" i="66"/>
  <c r="X410" i="66"/>
  <c r="K411" i="66"/>
  <c r="Q411" i="66"/>
  <c r="P418" i="66"/>
  <c r="O419" i="66"/>
  <c r="T419" i="66"/>
  <c r="Y419" i="66"/>
  <c r="X422" i="66"/>
  <c r="K423" i="66"/>
  <c r="Q423" i="66"/>
  <c r="W423" i="66"/>
  <c r="X426" i="66"/>
  <c r="K427" i="66"/>
  <c r="Q427" i="66"/>
  <c r="Q437" i="66"/>
  <c r="Y437" i="66"/>
  <c r="I439" i="66"/>
  <c r="P439" i="66"/>
  <c r="U439" i="66"/>
  <c r="L441" i="66"/>
  <c r="U441" i="66"/>
  <c r="Q445" i="66"/>
  <c r="Y445" i="66"/>
  <c r="L449" i="66"/>
  <c r="U449" i="66"/>
  <c r="Q453" i="66"/>
  <c r="Q457" i="66"/>
  <c r="L461" i="66"/>
  <c r="U461" i="66"/>
  <c r="Q465" i="66"/>
  <c r="Y465" i="66"/>
  <c r="U467" i="66"/>
  <c r="L469" i="66"/>
  <c r="U469" i="66"/>
  <c r="X477" i="66"/>
  <c r="K478" i="66"/>
  <c r="Q478" i="66"/>
  <c r="W478" i="66"/>
  <c r="P481" i="66"/>
  <c r="O482" i="66"/>
  <c r="T482" i="66"/>
  <c r="Y482" i="66"/>
  <c r="X485" i="66"/>
  <c r="K486" i="66"/>
  <c r="Q486" i="66"/>
  <c r="W486" i="66"/>
  <c r="P489" i="66"/>
  <c r="O490" i="66"/>
  <c r="T490" i="66"/>
  <c r="Y490" i="66"/>
  <c r="S492" i="66"/>
  <c r="X493" i="66"/>
  <c r="K494" i="66"/>
  <c r="Q494" i="66"/>
  <c r="W494" i="66"/>
  <c r="U498" i="66"/>
  <c r="L500" i="66"/>
  <c r="U500" i="66"/>
  <c r="K501" i="66"/>
  <c r="Q504" i="66"/>
  <c r="Y504" i="66"/>
  <c r="I506" i="66"/>
  <c r="P506" i="66"/>
  <c r="U506" i="66"/>
  <c r="L508" i="66"/>
  <c r="U508" i="66"/>
  <c r="K509" i="66"/>
  <c r="I520" i="66"/>
  <c r="S520" i="66"/>
  <c r="X521" i="66"/>
  <c r="K522" i="66"/>
  <c r="Q522" i="66"/>
  <c r="W522" i="66"/>
  <c r="P525" i="66"/>
  <c r="O526" i="66"/>
  <c r="T526" i="66"/>
  <c r="Y526" i="66"/>
  <c r="S528" i="66"/>
  <c r="X529" i="66"/>
  <c r="K530" i="66"/>
  <c r="Q530" i="66"/>
  <c r="W530" i="66"/>
  <c r="P533" i="66"/>
  <c r="O534" i="66"/>
  <c r="T534" i="66"/>
  <c r="Y534" i="66"/>
  <c r="K538" i="66"/>
  <c r="Q538" i="66"/>
  <c r="W538" i="66"/>
  <c r="P541" i="66"/>
  <c r="O542" i="66"/>
  <c r="T542" i="66"/>
  <c r="Y542" i="66"/>
  <c r="X545" i="66"/>
  <c r="K546" i="66"/>
  <c r="Q546" i="66"/>
  <c r="W546" i="66"/>
  <c r="P549" i="66"/>
  <c r="O550" i="66"/>
  <c r="T550" i="66"/>
  <c r="Y550" i="66"/>
  <c r="I552" i="66"/>
  <c r="S552" i="66"/>
  <c r="X553" i="66"/>
  <c r="U562" i="66"/>
  <c r="L564" i="66"/>
  <c r="U564" i="66"/>
  <c r="Q568" i="66"/>
  <c r="Y568" i="66"/>
  <c r="L572" i="66"/>
  <c r="U572" i="66"/>
  <c r="K573" i="66"/>
  <c r="Q576" i="66"/>
  <c r="Y576" i="66"/>
  <c r="I578" i="66"/>
  <c r="P578" i="66"/>
  <c r="U578" i="66"/>
  <c r="L580" i="66"/>
  <c r="U580" i="66"/>
  <c r="Q584" i="66"/>
  <c r="Y584" i="66"/>
  <c r="L588" i="66"/>
  <c r="U588" i="66"/>
  <c r="O592" i="66"/>
  <c r="T592" i="66"/>
  <c r="Y592" i="66"/>
  <c r="O600" i="66"/>
  <c r="T600" i="66"/>
  <c r="Y600" i="66"/>
  <c r="X603" i="66"/>
  <c r="K604" i="66"/>
  <c r="Q604" i="66"/>
  <c r="W604" i="66"/>
  <c r="Q606" i="66"/>
  <c r="Y606" i="66"/>
  <c r="I608" i="66"/>
  <c r="Q608" i="66"/>
  <c r="Y608" i="66"/>
  <c r="I610" i="66"/>
  <c r="S610" i="66"/>
  <c r="X611" i="66"/>
  <c r="L612" i="66"/>
  <c r="V612" i="66"/>
  <c r="R613" i="66"/>
  <c r="I614" i="66"/>
  <c r="Q614" i="66"/>
  <c r="Y614" i="66"/>
  <c r="I616" i="66"/>
  <c r="S616" i="66"/>
  <c r="Q618" i="66"/>
  <c r="Y618" i="66"/>
  <c r="I620" i="66"/>
  <c r="S620" i="66"/>
  <c r="Q622" i="66"/>
  <c r="Y622" i="66"/>
  <c r="I624" i="66"/>
  <c r="S624" i="66"/>
  <c r="Q626" i="66"/>
  <c r="Y626" i="66"/>
  <c r="I628" i="66"/>
  <c r="S628" i="66"/>
  <c r="Q630" i="66"/>
  <c r="Y630" i="66"/>
  <c r="I632" i="66"/>
  <c r="S632" i="66"/>
  <c r="Q638" i="66"/>
  <c r="L639" i="66"/>
  <c r="W639" i="66"/>
  <c r="Q640" i="66"/>
  <c r="L641" i="66"/>
  <c r="W641" i="66"/>
  <c r="Q642" i="66"/>
  <c r="L643" i="66"/>
  <c r="W643" i="66"/>
  <c r="Q644" i="66"/>
  <c r="L645" i="66"/>
  <c r="Q646" i="66"/>
  <c r="L647" i="66"/>
  <c r="W647" i="66"/>
  <c r="Q648" i="66"/>
  <c r="L649" i="66"/>
  <c r="W649" i="66"/>
  <c r="Q650" i="66"/>
  <c r="L651" i="66"/>
  <c r="W651" i="66"/>
  <c r="Q652" i="66"/>
  <c r="L653" i="66"/>
  <c r="W653" i="66"/>
  <c r="Q654" i="66"/>
  <c r="L655" i="66"/>
  <c r="W655" i="66"/>
  <c r="Q656" i="66"/>
  <c r="L657" i="66"/>
  <c r="W657" i="66"/>
  <c r="Q658" i="66"/>
  <c r="L659" i="66"/>
  <c r="W659" i="66"/>
  <c r="Q660" i="66"/>
  <c r="L661" i="66"/>
  <c r="Q662" i="66"/>
  <c r="L663" i="66"/>
  <c r="W663" i="66"/>
  <c r="Q664" i="66"/>
  <c r="L665" i="66"/>
  <c r="W665" i="66"/>
  <c r="Q666" i="66"/>
  <c r="L667" i="66"/>
  <c r="W667" i="66"/>
  <c r="Q668" i="66"/>
  <c r="L669" i="66"/>
  <c r="W669" i="66"/>
  <c r="Q671" i="66"/>
  <c r="Q675" i="66"/>
  <c r="Q676" i="66"/>
  <c r="L677" i="66"/>
  <c r="Q678" i="66"/>
  <c r="L679" i="66"/>
  <c r="Q680" i="66"/>
  <c r="L681" i="66"/>
  <c r="Q682" i="66"/>
  <c r="L683" i="66"/>
  <c r="L684" i="66"/>
  <c r="W684" i="66"/>
  <c r="Q685" i="66"/>
  <c r="L686" i="66"/>
  <c r="W686" i="66"/>
  <c r="Q687" i="66"/>
  <c r="L688" i="66"/>
  <c r="W688" i="66"/>
  <c r="Q689" i="66"/>
  <c r="L690" i="66"/>
  <c r="W690" i="66"/>
  <c r="Q691" i="66"/>
  <c r="L692" i="66"/>
  <c r="Q693" i="66"/>
  <c r="L694" i="66"/>
  <c r="W694" i="66"/>
  <c r="Q695" i="66"/>
  <c r="L696" i="66"/>
  <c r="W696" i="66"/>
  <c r="Q697" i="66"/>
  <c r="L698" i="66"/>
  <c r="Q699" i="66"/>
  <c r="L700" i="66"/>
  <c r="Q701" i="66"/>
  <c r="L702" i="66"/>
  <c r="W702" i="66"/>
  <c r="Q703" i="66"/>
  <c r="L704" i="66"/>
  <c r="W704" i="66"/>
  <c r="Q705" i="66"/>
  <c r="L706" i="66"/>
  <c r="W706" i="66"/>
  <c r="Q707" i="66"/>
  <c r="L708" i="66"/>
  <c r="L709" i="66"/>
  <c r="I714" i="66"/>
  <c r="U714" i="66"/>
  <c r="L716" i="66"/>
  <c r="I724" i="66"/>
  <c r="U724" i="66"/>
  <c r="I728" i="66"/>
  <c r="U728" i="66"/>
  <c r="I732" i="66"/>
  <c r="U732" i="66"/>
  <c r="I736" i="66"/>
  <c r="I738" i="66"/>
  <c r="U738" i="66"/>
  <c r="I742" i="66"/>
  <c r="U742" i="66"/>
  <c r="U746" i="66"/>
  <c r="Q751" i="66"/>
  <c r="O757" i="66"/>
  <c r="Q759" i="66"/>
  <c r="X760" i="66"/>
  <c r="K761" i="66"/>
  <c r="U761" i="66"/>
  <c r="Q763" i="66"/>
  <c r="L767" i="66"/>
  <c r="W767" i="66"/>
  <c r="Q771" i="66"/>
  <c r="L775" i="66"/>
  <c r="I777" i="66"/>
  <c r="U777" i="66"/>
  <c r="U779" i="66"/>
  <c r="I801" i="66"/>
  <c r="U801" i="66"/>
  <c r="K802" i="66"/>
  <c r="L803" i="66"/>
  <c r="Q807" i="66"/>
  <c r="I809" i="66"/>
  <c r="J201" i="66" s="1"/>
  <c r="Q811" i="66"/>
  <c r="Q815" i="66"/>
  <c r="K818" i="66"/>
  <c r="L819" i="66"/>
  <c r="L821" i="66"/>
  <c r="W821" i="66"/>
  <c r="I823" i="66"/>
  <c r="J215" i="66" s="1"/>
  <c r="U823" i="66"/>
  <c r="I833" i="66"/>
  <c r="Q835" i="66"/>
  <c r="Q837" i="66"/>
  <c r="I839" i="66"/>
  <c r="U839" i="66"/>
  <c r="K840" i="66"/>
  <c r="M842" i="66"/>
  <c r="X842" i="66" s="1"/>
  <c r="Q843" i="66"/>
  <c r="M844" i="66"/>
  <c r="X844" i="66" s="1"/>
  <c r="M846" i="66"/>
  <c r="Q847" i="66"/>
  <c r="X848" i="66"/>
  <c r="L849" i="66"/>
  <c r="W849" i="66"/>
  <c r="M850" i="66"/>
  <c r="X850" i="66" s="1"/>
  <c r="I851" i="66"/>
  <c r="P851" i="66"/>
  <c r="I853" i="66"/>
  <c r="U853" i="66"/>
  <c r="K854" i="66"/>
  <c r="L855" i="66"/>
  <c r="Q857" i="66"/>
  <c r="L859" i="66"/>
  <c r="W859" i="66"/>
  <c r="Q861" i="66"/>
  <c r="I863" i="66"/>
  <c r="U863" i="66"/>
  <c r="K864" i="66"/>
  <c r="L865" i="66"/>
  <c r="W865" i="66"/>
  <c r="Q867" i="66"/>
  <c r="I877" i="66"/>
  <c r="U877" i="66"/>
  <c r="L883" i="66"/>
  <c r="W883" i="66"/>
  <c r="Q885" i="66"/>
  <c r="K887" i="66"/>
  <c r="U887" i="66"/>
  <c r="K888" i="66"/>
  <c r="L889" i="66"/>
  <c r="W889" i="66"/>
  <c r="Q897" i="66"/>
  <c r="L903" i="66"/>
  <c r="W903" i="66"/>
  <c r="L907" i="66"/>
  <c r="L917" i="66"/>
  <c r="W917" i="66"/>
  <c r="M918" i="66"/>
  <c r="Q919" i="66"/>
  <c r="L921" i="66"/>
  <c r="W921" i="66"/>
  <c r="M922" i="66"/>
  <c r="Q923" i="66"/>
  <c r="X924" i="66"/>
  <c r="L925" i="66"/>
  <c r="L927" i="66"/>
  <c r="X928" i="66"/>
  <c r="L929" i="66"/>
  <c r="W929" i="66"/>
  <c r="X930" i="66"/>
  <c r="K931" i="66"/>
  <c r="U931" i="66"/>
  <c r="L935" i="66"/>
  <c r="Q937" i="66"/>
  <c r="Q939" i="66"/>
  <c r="Q941" i="66"/>
  <c r="Q943" i="66"/>
  <c r="Q945" i="66"/>
  <c r="Q947" i="66"/>
  <c r="Q949" i="66"/>
  <c r="Q959" i="66"/>
  <c r="I961" i="66"/>
  <c r="U961" i="66"/>
  <c r="K962" i="66"/>
  <c r="L963" i="66"/>
  <c r="W963" i="66"/>
  <c r="L967" i="66"/>
  <c r="W967" i="66"/>
  <c r="O971" i="66"/>
  <c r="Y971" i="66"/>
  <c r="O975" i="66"/>
  <c r="L981" i="66"/>
  <c r="W981" i="66"/>
  <c r="O983" i="66"/>
  <c r="V983" i="66"/>
  <c r="K984" i="66"/>
  <c r="L985" i="66"/>
  <c r="W985" i="66"/>
  <c r="M986" i="66"/>
  <c r="O987" i="66"/>
  <c r="K990" i="66"/>
  <c r="M998" i="66"/>
  <c r="X998" i="66" s="1"/>
  <c r="Q999" i="66"/>
  <c r="X1000" i="66"/>
  <c r="K1001" i="66"/>
  <c r="Q1001" i="66"/>
  <c r="Y1001" i="66"/>
  <c r="Q1003" i="66"/>
  <c r="I1005" i="66"/>
  <c r="P1005" i="66"/>
  <c r="W1005" i="66"/>
  <c r="O1009" i="66"/>
  <c r="V1009" i="66"/>
  <c r="I1013" i="66"/>
  <c r="P1013" i="66"/>
  <c r="W1013" i="66"/>
  <c r="M1014" i="66"/>
  <c r="Q1015" i="66"/>
  <c r="Q1021" i="66"/>
  <c r="I1023" i="66"/>
  <c r="U1023" i="66"/>
  <c r="K1024" i="66"/>
  <c r="L1025" i="66"/>
  <c r="W1025" i="66"/>
  <c r="Q1029" i="66"/>
  <c r="I1031" i="66"/>
  <c r="L1039" i="66"/>
  <c r="W1039" i="66"/>
  <c r="I1041" i="66"/>
  <c r="U1041" i="66"/>
  <c r="M1042" i="66"/>
  <c r="Q1043" i="66"/>
  <c r="V1044" i="66"/>
  <c r="K1046" i="66"/>
  <c r="I1047" i="66"/>
  <c r="Y1047" i="66"/>
  <c r="V1050" i="66"/>
  <c r="O1051" i="66"/>
  <c r="P1052" i="66"/>
  <c r="K1052" i="66"/>
  <c r="L1053" i="66"/>
  <c r="Y1053" i="66"/>
  <c r="K1055" i="66"/>
  <c r="M1058" i="66"/>
  <c r="X1058" i="66" s="1"/>
  <c r="I1059" i="66"/>
  <c r="W1059" i="66"/>
  <c r="O1061" i="66"/>
  <c r="K1062" i="66"/>
  <c r="K1064" i="66"/>
  <c r="U1067" i="66"/>
  <c r="K1067" i="66"/>
  <c r="Q1067" i="66"/>
  <c r="V1068" i="66"/>
  <c r="O1069" i="66"/>
  <c r="V1070" i="66"/>
  <c r="L1083" i="66"/>
  <c r="Y1083" i="66"/>
  <c r="L1089" i="66"/>
  <c r="X1091" i="66"/>
  <c r="W1091" i="66"/>
  <c r="L1091" i="66"/>
  <c r="U1091" i="66"/>
  <c r="V1092" i="66"/>
  <c r="L1093" i="66"/>
  <c r="W1093" i="66"/>
  <c r="R1098" i="66"/>
  <c r="O1099" i="66"/>
  <c r="P1100" i="66"/>
  <c r="X1101" i="66"/>
  <c r="W1101" i="66"/>
  <c r="P1101" i="66"/>
  <c r="I1101" i="66"/>
  <c r="Q1101" i="66"/>
  <c r="Y1119" i="66"/>
  <c r="X1123" i="66"/>
  <c r="W1123" i="66"/>
  <c r="L1123" i="66"/>
  <c r="U1123" i="66"/>
  <c r="V1124" i="66"/>
  <c r="L1125" i="66"/>
  <c r="V1125" i="66"/>
  <c r="I1129" i="66"/>
  <c r="Q1129" i="66"/>
  <c r="K1132" i="66"/>
  <c r="L1133" i="66"/>
  <c r="Y1133" i="66"/>
  <c r="X1135" i="66"/>
  <c r="U1135" i="66"/>
  <c r="I1135" i="66"/>
  <c r="W1135" i="66"/>
  <c r="V1136" i="66"/>
  <c r="X1139" i="66"/>
  <c r="U1139" i="66"/>
  <c r="I1139" i="66"/>
  <c r="W1139" i="66"/>
  <c r="V1140" i="66"/>
  <c r="X1143" i="66"/>
  <c r="U1143" i="66"/>
  <c r="I1143" i="66"/>
  <c r="W1143" i="66"/>
  <c r="V1144" i="66"/>
  <c r="Y1152" i="66"/>
  <c r="P1152" i="66"/>
  <c r="V1153" i="66"/>
  <c r="U1153" i="66"/>
  <c r="I1153" i="66"/>
  <c r="W1153" i="66"/>
  <c r="L1161" i="66"/>
  <c r="X1163" i="66"/>
  <c r="U1163" i="66"/>
  <c r="K1163" i="66"/>
  <c r="Q1163" i="66"/>
  <c r="Y1168" i="66"/>
  <c r="K1168" i="66"/>
  <c r="V1168" i="66"/>
  <c r="X1171" i="66"/>
  <c r="W1171" i="66"/>
  <c r="L1171" i="66"/>
  <c r="Y1171" i="66"/>
  <c r="I1171" i="66"/>
  <c r="O1171" i="66"/>
  <c r="X1177" i="66"/>
  <c r="U1177" i="66"/>
  <c r="L1177" i="66"/>
  <c r="G1177" i="66"/>
  <c r="V1177" i="66"/>
  <c r="K1177" i="66"/>
  <c r="W1177" i="66"/>
  <c r="O1177" i="66"/>
  <c r="Y1177" i="66"/>
  <c r="V1181" i="66"/>
  <c r="U1181" i="66"/>
  <c r="L1181" i="66"/>
  <c r="G1181" i="66"/>
  <c r="W1181" i="66"/>
  <c r="K1181" i="66"/>
  <c r="Y1181" i="66"/>
  <c r="O1181" i="66"/>
  <c r="V1189" i="66"/>
  <c r="Y1189" i="66"/>
  <c r="O1189" i="66"/>
  <c r="G1189" i="66"/>
  <c r="W1189" i="66"/>
  <c r="I1189" i="66"/>
  <c r="L1189" i="66"/>
  <c r="X1203" i="66"/>
  <c r="W1203" i="66"/>
  <c r="L1203" i="66"/>
  <c r="G1203" i="66"/>
  <c r="U1203" i="66"/>
  <c r="I1203" i="66"/>
  <c r="Y1203" i="66"/>
  <c r="K1203" i="66"/>
  <c r="K1204" i="66"/>
  <c r="W30" i="71"/>
  <c r="T30" i="71"/>
  <c r="K30" i="71"/>
  <c r="V30" i="71"/>
  <c r="H30" i="71"/>
  <c r="N30" i="71"/>
  <c r="W31" i="71"/>
  <c r="V31" i="71"/>
  <c r="N31" i="71"/>
  <c r="F31" i="71"/>
  <c r="Y31" i="71" s="1"/>
  <c r="T31" i="71"/>
  <c r="H31" i="71"/>
  <c r="K31" i="71"/>
  <c r="K39" i="71"/>
  <c r="H40" i="71"/>
  <c r="H41" i="71"/>
  <c r="J50" i="71"/>
  <c r="O54" i="71"/>
  <c r="J54" i="71"/>
  <c r="S54" i="71"/>
  <c r="Y57" i="71"/>
  <c r="S57" i="71"/>
  <c r="J57" i="71"/>
  <c r="O57" i="71"/>
  <c r="Y59" i="71"/>
  <c r="J59" i="71"/>
  <c r="O59" i="71"/>
  <c r="S59" i="71"/>
  <c r="Y62" i="71"/>
  <c r="O62" i="71"/>
  <c r="J62" i="71"/>
  <c r="S62" i="71"/>
  <c r="O111" i="71"/>
  <c r="O119" i="71"/>
  <c r="W165" i="71"/>
  <c r="V177" i="71"/>
  <c r="W225" i="71"/>
  <c r="J227" i="71"/>
  <c r="O227" i="71"/>
  <c r="W227" i="71"/>
  <c r="S227" i="71"/>
  <c r="W246" i="71"/>
  <c r="R246" i="71"/>
  <c r="K246" i="71"/>
  <c r="F246" i="71"/>
  <c r="Y246" i="71" s="1"/>
  <c r="P246" i="71"/>
  <c r="H246" i="71"/>
  <c r="T246" i="71"/>
  <c r="N246" i="71"/>
  <c r="S246" i="71"/>
  <c r="J246" i="71"/>
  <c r="W249" i="71"/>
  <c r="R249" i="71"/>
  <c r="H249" i="71"/>
  <c r="V249" i="71"/>
  <c r="K249" i="71"/>
  <c r="P249" i="71"/>
  <c r="F249" i="71"/>
  <c r="Y249" i="71" s="1"/>
  <c r="N249" i="71"/>
  <c r="W254" i="71"/>
  <c r="R254" i="71"/>
  <c r="K254" i="71"/>
  <c r="F254" i="71"/>
  <c r="X254" i="71"/>
  <c r="P254" i="71"/>
  <c r="H254" i="71"/>
  <c r="T254" i="71"/>
  <c r="N254" i="71"/>
  <c r="Y254" i="71"/>
  <c r="S254" i="71"/>
  <c r="J254" i="71"/>
  <c r="W257" i="71"/>
  <c r="Y257" i="71"/>
  <c r="R257" i="71"/>
  <c r="H257" i="71"/>
  <c r="V257" i="71"/>
  <c r="K257" i="71"/>
  <c r="P257" i="71"/>
  <c r="F257" i="71"/>
  <c r="X257" i="71"/>
  <c r="N257" i="71"/>
  <c r="W267" i="71"/>
  <c r="Y267" i="71"/>
  <c r="R267" i="71"/>
  <c r="H267" i="71"/>
  <c r="H261" i="71"/>
  <c r="V267" i="71"/>
  <c r="K267" i="71"/>
  <c r="P267" i="71"/>
  <c r="F267" i="71"/>
  <c r="X267" i="71"/>
  <c r="N267" i="71"/>
  <c r="W273" i="71"/>
  <c r="R273" i="71"/>
  <c r="H273" i="71"/>
  <c r="V273" i="71"/>
  <c r="K273" i="71"/>
  <c r="P273" i="71"/>
  <c r="F273" i="71"/>
  <c r="Y273" i="71" s="1"/>
  <c r="N273" i="71"/>
  <c r="W278" i="71"/>
  <c r="R278" i="71"/>
  <c r="K278" i="71"/>
  <c r="F278" i="71"/>
  <c r="X278" i="71"/>
  <c r="P278" i="71"/>
  <c r="H278" i="71"/>
  <c r="T278" i="71"/>
  <c r="N278" i="71"/>
  <c r="Y278" i="71"/>
  <c r="S278" i="71"/>
  <c r="J278" i="71"/>
  <c r="L1167" i="66"/>
  <c r="Y1172" i="66"/>
  <c r="P1172" i="66"/>
  <c r="V1173" i="66"/>
  <c r="U1173" i="66"/>
  <c r="I1173" i="66"/>
  <c r="W1173" i="66"/>
  <c r="X1183" i="66"/>
  <c r="U1183" i="66"/>
  <c r="I1183" i="66"/>
  <c r="W1183" i="66"/>
  <c r="X1195" i="66"/>
  <c r="U1195" i="66"/>
  <c r="K1195" i="66"/>
  <c r="Q1195" i="66"/>
  <c r="X1207" i="66"/>
  <c r="W1207" i="66"/>
  <c r="L1207" i="66"/>
  <c r="G1207" i="66"/>
  <c r="Q1207" i="66"/>
  <c r="L1209" i="66"/>
  <c r="X1211" i="66"/>
  <c r="Q1211" i="66"/>
  <c r="I1211" i="66"/>
  <c r="U1211" i="66"/>
  <c r="I1213" i="66"/>
  <c r="I1217" i="66"/>
  <c r="L1219" i="66"/>
  <c r="W33" i="71"/>
  <c r="R33" i="71"/>
  <c r="H33" i="71"/>
  <c r="T33" i="71"/>
  <c r="W34" i="71"/>
  <c r="T34" i="71"/>
  <c r="K34" i="71"/>
  <c r="R34" i="71"/>
  <c r="K35" i="71"/>
  <c r="H36" i="71"/>
  <c r="H37" i="71"/>
  <c r="K43" i="71"/>
  <c r="H44" i="71"/>
  <c r="J71" i="71"/>
  <c r="R71" i="71"/>
  <c r="J72" i="71"/>
  <c r="R72" i="71"/>
  <c r="J73" i="71"/>
  <c r="R73" i="71"/>
  <c r="J74" i="71"/>
  <c r="R74" i="71"/>
  <c r="J75" i="71"/>
  <c r="R75" i="71"/>
  <c r="J76" i="71"/>
  <c r="R76" i="71"/>
  <c r="J77" i="71"/>
  <c r="R77" i="71"/>
  <c r="J78" i="71"/>
  <c r="R78" i="71"/>
  <c r="J79" i="71"/>
  <c r="R79" i="71"/>
  <c r="J80" i="71"/>
  <c r="R80" i="71"/>
  <c r="W89" i="71"/>
  <c r="R89" i="71"/>
  <c r="H89" i="71"/>
  <c r="T89" i="71"/>
  <c r="Y91" i="71"/>
  <c r="T91" i="71"/>
  <c r="O91" i="71"/>
  <c r="H91" i="71"/>
  <c r="P91" i="71"/>
  <c r="W91" i="71"/>
  <c r="U92" i="71"/>
  <c r="Q92" i="71"/>
  <c r="Y98" i="71"/>
  <c r="S98" i="71"/>
  <c r="V107" i="71"/>
  <c r="P107" i="71"/>
  <c r="J107" i="71"/>
  <c r="O107" i="71"/>
  <c r="W107" i="71"/>
  <c r="F109" i="71"/>
  <c r="Y109" i="71" s="1"/>
  <c r="P109" i="71"/>
  <c r="V115" i="71"/>
  <c r="P115" i="71"/>
  <c r="J115" i="71"/>
  <c r="O115" i="71"/>
  <c r="W115" i="71"/>
  <c r="F117" i="71"/>
  <c r="P117" i="71"/>
  <c r="H121" i="71"/>
  <c r="T131" i="71"/>
  <c r="O131" i="71"/>
  <c r="H131" i="71"/>
  <c r="P131" i="71"/>
  <c r="W131" i="71"/>
  <c r="K133" i="71"/>
  <c r="W134" i="71"/>
  <c r="S134" i="71"/>
  <c r="J135" i="71"/>
  <c r="R135" i="71"/>
  <c r="Y138" i="71"/>
  <c r="O138" i="71"/>
  <c r="N139" i="71"/>
  <c r="W141" i="71"/>
  <c r="V141" i="71"/>
  <c r="N141" i="71"/>
  <c r="F141" i="71"/>
  <c r="R141" i="71"/>
  <c r="W153" i="71"/>
  <c r="V153" i="71"/>
  <c r="N153" i="71"/>
  <c r="F153" i="71"/>
  <c r="Y153" i="71" s="1"/>
  <c r="R153" i="71"/>
  <c r="W155" i="71"/>
  <c r="R155" i="71"/>
  <c r="L155" i="71"/>
  <c r="M155" i="71" s="1"/>
  <c r="F155" i="71"/>
  <c r="Y155" i="71" s="1"/>
  <c r="P155" i="71"/>
  <c r="V155" i="71"/>
  <c r="Q156" i="71"/>
  <c r="V161" i="71"/>
  <c r="P161" i="71"/>
  <c r="J161" i="71"/>
  <c r="O161" i="71"/>
  <c r="W161" i="71"/>
  <c r="F163" i="71"/>
  <c r="P163" i="71"/>
  <c r="H167" i="71"/>
  <c r="S176" i="71"/>
  <c r="R181" i="71"/>
  <c r="Y184" i="71"/>
  <c r="J184" i="71"/>
  <c r="Y188" i="71"/>
  <c r="J188" i="71"/>
  <c r="X201" i="71"/>
  <c r="M201" i="71"/>
  <c r="V202" i="71"/>
  <c r="N202" i="71"/>
  <c r="L202" i="71"/>
  <c r="X202" i="71"/>
  <c r="Y206" i="71"/>
  <c r="T206" i="71"/>
  <c r="O206" i="71"/>
  <c r="H206" i="71"/>
  <c r="P206" i="71"/>
  <c r="W206" i="71"/>
  <c r="W208" i="71"/>
  <c r="Y208" i="71"/>
  <c r="R208" i="71"/>
  <c r="H208" i="71"/>
  <c r="T208" i="71"/>
  <c r="Y210" i="71"/>
  <c r="T210" i="71"/>
  <c r="O210" i="71"/>
  <c r="H210" i="71"/>
  <c r="P210" i="71"/>
  <c r="W210" i="71"/>
  <c r="W212" i="71"/>
  <c r="Y212" i="71"/>
  <c r="R212" i="71"/>
  <c r="H212" i="71"/>
  <c r="T212" i="71"/>
  <c r="Y221" i="71"/>
  <c r="O221" i="71"/>
  <c r="Y231" i="71"/>
  <c r="J231" i="71"/>
  <c r="N244" i="71"/>
  <c r="W245" i="71"/>
  <c r="Y245" i="71"/>
  <c r="R245" i="71"/>
  <c r="H245" i="71"/>
  <c r="T245" i="71"/>
  <c r="F247" i="71"/>
  <c r="Y247" i="71" s="1"/>
  <c r="W250" i="71"/>
  <c r="R250" i="71"/>
  <c r="K250" i="71"/>
  <c r="F250" i="71"/>
  <c r="O250" i="71"/>
  <c r="V250" i="71"/>
  <c r="N252" i="71"/>
  <c r="W253" i="71"/>
  <c r="Y253" i="71"/>
  <c r="R253" i="71"/>
  <c r="H253" i="71"/>
  <c r="T253" i="71"/>
  <c r="F255" i="71"/>
  <c r="W258" i="71"/>
  <c r="R258" i="71"/>
  <c r="K258" i="71"/>
  <c r="F258" i="71"/>
  <c r="O258" i="71"/>
  <c r="V258" i="71"/>
  <c r="W268" i="71"/>
  <c r="R268" i="71"/>
  <c r="K268" i="71"/>
  <c r="F268" i="71"/>
  <c r="O268" i="71"/>
  <c r="V268" i="71"/>
  <c r="N270" i="71"/>
  <c r="W271" i="71"/>
  <c r="R271" i="71"/>
  <c r="P271" i="71"/>
  <c r="W274" i="71"/>
  <c r="R274" i="71"/>
  <c r="K274" i="71"/>
  <c r="F274" i="71"/>
  <c r="Y274" i="71" s="1"/>
  <c r="O274" i="71"/>
  <c r="V274" i="71"/>
  <c r="N276" i="71"/>
  <c r="W277" i="71"/>
  <c r="Y277" i="71"/>
  <c r="R277" i="71"/>
  <c r="H277" i="71"/>
  <c r="T277" i="71"/>
  <c r="F279" i="71"/>
  <c r="W291" i="71"/>
  <c r="V291" i="71"/>
  <c r="N291" i="71"/>
  <c r="F291" i="71"/>
  <c r="R291" i="71"/>
  <c r="Y292" i="71"/>
  <c r="T292" i="71"/>
  <c r="O292" i="71"/>
  <c r="H292" i="71"/>
  <c r="P292" i="71"/>
  <c r="W292" i="71"/>
  <c r="P293" i="71"/>
  <c r="F294" i="71"/>
  <c r="K294" i="71"/>
  <c r="W297" i="71"/>
  <c r="V297" i="71"/>
  <c r="N297" i="71"/>
  <c r="F297" i="71"/>
  <c r="R297" i="71"/>
  <c r="Y298" i="71"/>
  <c r="T298" i="71"/>
  <c r="O298" i="71"/>
  <c r="H298" i="71"/>
  <c r="P298" i="71"/>
  <c r="W298" i="71"/>
  <c r="P299" i="71"/>
  <c r="F300" i="71"/>
  <c r="N300" i="71"/>
  <c r="W315" i="71"/>
  <c r="V315" i="71"/>
  <c r="N315" i="71"/>
  <c r="F315" i="71"/>
  <c r="R315" i="71"/>
  <c r="T316" i="71"/>
  <c r="O316" i="71"/>
  <c r="H316" i="71"/>
  <c r="P316" i="71"/>
  <c r="W316" i="71"/>
  <c r="P317" i="71"/>
  <c r="F318" i="71"/>
  <c r="N318" i="71"/>
  <c r="W323" i="71"/>
  <c r="V323" i="71"/>
  <c r="N323" i="71"/>
  <c r="F323" i="71"/>
  <c r="R323" i="71"/>
  <c r="Y324" i="71"/>
  <c r="T324" i="71"/>
  <c r="O324" i="71"/>
  <c r="H324" i="71"/>
  <c r="P324" i="71"/>
  <c r="W324" i="71"/>
  <c r="P325" i="71"/>
  <c r="F326" i="71"/>
  <c r="N326" i="71"/>
  <c r="F337" i="71"/>
  <c r="O338" i="71"/>
  <c r="R339" i="71"/>
  <c r="Y339" i="71"/>
  <c r="J339" i="71"/>
  <c r="Y345" i="71"/>
  <c r="J345" i="71"/>
  <c r="S345" i="71"/>
  <c r="Y349" i="71"/>
  <c r="J349" i="71"/>
  <c r="S349" i="71"/>
  <c r="K391" i="71"/>
  <c r="J393" i="71"/>
  <c r="V393" i="71"/>
  <c r="K395" i="71"/>
  <c r="K439" i="71"/>
  <c r="J441" i="71"/>
  <c r="V441" i="71"/>
  <c r="P454" i="71"/>
  <c r="W456" i="71"/>
  <c r="V456" i="71"/>
  <c r="N456" i="71"/>
  <c r="F456" i="71"/>
  <c r="Y456" i="71" s="1"/>
  <c r="R456" i="71"/>
  <c r="H456" i="71"/>
  <c r="T459" i="71"/>
  <c r="O459" i="71"/>
  <c r="H459" i="71"/>
  <c r="W459" i="71"/>
  <c r="R459" i="71"/>
  <c r="K459" i="71"/>
  <c r="F459" i="71"/>
  <c r="Y459" i="71" s="1"/>
  <c r="S459" i="71"/>
  <c r="N463" i="71"/>
  <c r="J499" i="71"/>
  <c r="S499" i="71"/>
  <c r="J501" i="71"/>
  <c r="S521" i="71"/>
  <c r="J521" i="71"/>
  <c r="J569" i="71"/>
  <c r="S569" i="71"/>
  <c r="Y589" i="71"/>
  <c r="J589" i="71"/>
  <c r="S589" i="71"/>
  <c r="Y593" i="71"/>
  <c r="W593" i="71"/>
  <c r="O593" i="71"/>
  <c r="S615" i="71"/>
  <c r="J615" i="71"/>
  <c r="Y635" i="71"/>
  <c r="S635" i="71"/>
  <c r="J635" i="71"/>
  <c r="Y639" i="71"/>
  <c r="O639" i="71"/>
  <c r="W639" i="71"/>
  <c r="O659" i="71"/>
  <c r="Y681" i="71"/>
  <c r="J681" i="71"/>
  <c r="S681" i="71"/>
  <c r="Y689" i="71"/>
  <c r="S689" i="71"/>
  <c r="J689" i="71"/>
  <c r="Y704" i="71"/>
  <c r="J704" i="71"/>
  <c r="S704" i="71"/>
  <c r="J708" i="71"/>
  <c r="Y716" i="71"/>
  <c r="J716" i="71"/>
  <c r="S716" i="71"/>
  <c r="Y733" i="71"/>
  <c r="S733" i="71"/>
  <c r="J733" i="71"/>
  <c r="Y737" i="71"/>
  <c r="S737" i="71"/>
  <c r="J737" i="71"/>
  <c r="Y741" i="71"/>
  <c r="S741" i="71"/>
  <c r="J741" i="71"/>
  <c r="W757" i="71"/>
  <c r="R757" i="71"/>
  <c r="H757" i="71"/>
  <c r="V757" i="71"/>
  <c r="N757" i="71"/>
  <c r="F757" i="71"/>
  <c r="Y757" i="71" s="1"/>
  <c r="K758" i="71"/>
  <c r="O776" i="71"/>
  <c r="Y90" i="71"/>
  <c r="J90" i="71"/>
  <c r="W109" i="71"/>
  <c r="T109" i="71"/>
  <c r="K109" i="71"/>
  <c r="R109" i="71"/>
  <c r="O114" i="71"/>
  <c r="W117" i="71"/>
  <c r="T117" i="71"/>
  <c r="K117" i="71"/>
  <c r="R117" i="71"/>
  <c r="W139" i="71"/>
  <c r="R139" i="71"/>
  <c r="K139" i="71"/>
  <c r="F139" i="71"/>
  <c r="O139" i="71"/>
  <c r="V139" i="71"/>
  <c r="Y142" i="71"/>
  <c r="S142" i="71"/>
  <c r="Y160" i="71"/>
  <c r="O160" i="71"/>
  <c r="W163" i="71"/>
  <c r="T163" i="71"/>
  <c r="K163" i="71"/>
  <c r="R163" i="71"/>
  <c r="Y205" i="71"/>
  <c r="J205" i="71"/>
  <c r="Y209" i="71"/>
  <c r="J209" i="71"/>
  <c r="Y229" i="71"/>
  <c r="J229" i="71"/>
  <c r="W244" i="71"/>
  <c r="R244" i="71"/>
  <c r="K244" i="71"/>
  <c r="F244" i="71"/>
  <c r="H238" i="71"/>
  <c r="O244" i="71"/>
  <c r="V244" i="71"/>
  <c r="W247" i="71"/>
  <c r="R247" i="71"/>
  <c r="H247" i="71"/>
  <c r="T247" i="71"/>
  <c r="W252" i="71"/>
  <c r="R252" i="71"/>
  <c r="K252" i="71"/>
  <c r="F252" i="71"/>
  <c r="O252" i="71"/>
  <c r="V252" i="71"/>
  <c r="W255" i="71"/>
  <c r="Y255" i="71"/>
  <c r="R255" i="71"/>
  <c r="H255" i="71"/>
  <c r="T255" i="71"/>
  <c r="W270" i="71"/>
  <c r="R270" i="71"/>
  <c r="K270" i="71"/>
  <c r="F270" i="71"/>
  <c r="Y270" i="71" s="1"/>
  <c r="O270" i="71"/>
  <c r="V270" i="71"/>
  <c r="W276" i="71"/>
  <c r="R276" i="71"/>
  <c r="K276" i="71"/>
  <c r="F276" i="71"/>
  <c r="Y276" i="71" s="1"/>
  <c r="O276" i="71"/>
  <c r="V276" i="71"/>
  <c r="W279" i="71"/>
  <c r="Y279" i="71"/>
  <c r="R279" i="71"/>
  <c r="H279" i="71"/>
  <c r="T279" i="71"/>
  <c r="W293" i="71"/>
  <c r="V293" i="71"/>
  <c r="N293" i="71"/>
  <c r="F293" i="71"/>
  <c r="R293" i="71"/>
  <c r="Y294" i="71"/>
  <c r="T294" i="71"/>
  <c r="O294" i="71"/>
  <c r="N294" i="71"/>
  <c r="V294" i="71"/>
  <c r="W299" i="71"/>
  <c r="V299" i="71"/>
  <c r="N299" i="71"/>
  <c r="F299" i="71"/>
  <c r="R299" i="71"/>
  <c r="Y300" i="71"/>
  <c r="T300" i="71"/>
  <c r="O300" i="71"/>
  <c r="H300" i="71"/>
  <c r="P300" i="71"/>
  <c r="W300" i="71"/>
  <c r="W317" i="71"/>
  <c r="V317" i="71"/>
  <c r="N317" i="71"/>
  <c r="F317" i="71"/>
  <c r="Y317" i="71" s="1"/>
  <c r="R317" i="71"/>
  <c r="Y318" i="71"/>
  <c r="T318" i="71"/>
  <c r="O318" i="71"/>
  <c r="H318" i="71"/>
  <c r="P318" i="71"/>
  <c r="W318" i="71"/>
  <c r="T323" i="71"/>
  <c r="R324" i="71"/>
  <c r="X324" i="71"/>
  <c r="W325" i="71"/>
  <c r="V325" i="71"/>
  <c r="N325" i="71"/>
  <c r="F325" i="71"/>
  <c r="R325" i="71"/>
  <c r="Y326" i="71"/>
  <c r="T326" i="71"/>
  <c r="O326" i="71"/>
  <c r="H326" i="71"/>
  <c r="P326" i="71"/>
  <c r="W326" i="71"/>
  <c r="W337" i="71"/>
  <c r="V337" i="71"/>
  <c r="N337" i="71"/>
  <c r="Y337" i="71"/>
  <c r="R337" i="71"/>
  <c r="H337" i="71"/>
  <c r="X337" i="71"/>
  <c r="X338" i="71"/>
  <c r="S338" i="71"/>
  <c r="N338" i="71"/>
  <c r="H338" i="71"/>
  <c r="V338" i="71"/>
  <c r="Q338" i="71"/>
  <c r="K338" i="71"/>
  <c r="F338" i="71"/>
  <c r="R338" i="71"/>
  <c r="Y367" i="71"/>
  <c r="J367" i="71"/>
  <c r="S367" i="71"/>
  <c r="Y371" i="71"/>
  <c r="J371" i="71"/>
  <c r="S371" i="71"/>
  <c r="S412" i="71"/>
  <c r="J412" i="71"/>
  <c r="S416" i="71"/>
  <c r="J416" i="71"/>
  <c r="W433" i="71"/>
  <c r="R433" i="71"/>
  <c r="K433" i="71"/>
  <c r="F433" i="71"/>
  <c r="Y433" i="71" s="1"/>
  <c r="T433" i="71"/>
  <c r="O433" i="71"/>
  <c r="H433" i="71"/>
  <c r="S433" i="71"/>
  <c r="N441" i="71"/>
  <c r="K456" i="71"/>
  <c r="J459" i="71"/>
  <c r="V459" i="71"/>
  <c r="W460" i="71"/>
  <c r="R460" i="71"/>
  <c r="H460" i="71"/>
  <c r="V460" i="71"/>
  <c r="N460" i="71"/>
  <c r="F460" i="71"/>
  <c r="Y460" i="71" s="1"/>
  <c r="J475" i="71"/>
  <c r="S475" i="71"/>
  <c r="O499" i="71"/>
  <c r="O521" i="71"/>
  <c r="S545" i="71"/>
  <c r="J545" i="71"/>
  <c r="O569" i="71"/>
  <c r="O589" i="71"/>
  <c r="O615" i="71"/>
  <c r="O635" i="71"/>
  <c r="Y661" i="71"/>
  <c r="J661" i="71"/>
  <c r="S661" i="71"/>
  <c r="O681" i="71"/>
  <c r="X682" i="71"/>
  <c r="P682" i="71"/>
  <c r="H682" i="71"/>
  <c r="T682" i="71"/>
  <c r="K682" i="71"/>
  <c r="F682" i="71"/>
  <c r="V682" i="71"/>
  <c r="W688" i="71"/>
  <c r="V688" i="71"/>
  <c r="N688" i="71"/>
  <c r="F688" i="71"/>
  <c r="Y688" i="71"/>
  <c r="R688" i="71"/>
  <c r="H688" i="71"/>
  <c r="X688" i="71"/>
  <c r="O689" i="71"/>
  <c r="V690" i="71"/>
  <c r="N690" i="71"/>
  <c r="F690" i="71"/>
  <c r="Y690" i="71"/>
  <c r="R690" i="71"/>
  <c r="H690" i="71"/>
  <c r="X690" i="71"/>
  <c r="O704" i="71"/>
  <c r="Y705" i="71"/>
  <c r="R705" i="71"/>
  <c r="H705" i="71"/>
  <c r="V705" i="71"/>
  <c r="N705" i="71"/>
  <c r="F705" i="71"/>
  <c r="X705" i="71"/>
  <c r="W715" i="71"/>
  <c r="Y715" i="71"/>
  <c r="R715" i="71"/>
  <c r="H715" i="71"/>
  <c r="V715" i="71"/>
  <c r="N715" i="71"/>
  <c r="F715" i="71"/>
  <c r="X715" i="71"/>
  <c r="O716" i="71"/>
  <c r="Y717" i="71"/>
  <c r="R717" i="71"/>
  <c r="H717" i="71"/>
  <c r="V717" i="71"/>
  <c r="N717" i="71"/>
  <c r="F717" i="71"/>
  <c r="X717" i="71"/>
  <c r="O733" i="71"/>
  <c r="V754" i="71"/>
  <c r="N754" i="71"/>
  <c r="F754" i="71"/>
  <c r="Y754" i="71" s="1"/>
  <c r="R754" i="71"/>
  <c r="T754" i="71"/>
  <c r="P758" i="71"/>
  <c r="J774" i="71"/>
  <c r="S774" i="71"/>
  <c r="W281" i="71"/>
  <c r="Y281" i="71"/>
  <c r="R281" i="71"/>
  <c r="H281" i="71"/>
  <c r="T281" i="71"/>
  <c r="H284" i="71"/>
  <c r="K291" i="71"/>
  <c r="X291" i="71"/>
  <c r="K292" i="71"/>
  <c r="S292" i="71"/>
  <c r="H293" i="71"/>
  <c r="T293" i="71"/>
  <c r="P294" i="71"/>
  <c r="W294" i="71"/>
  <c r="K297" i="71"/>
  <c r="X297" i="71"/>
  <c r="K298" i="71"/>
  <c r="S298" i="71"/>
  <c r="H299" i="71"/>
  <c r="T299" i="71"/>
  <c r="J300" i="71"/>
  <c r="R300" i="71"/>
  <c r="X300" i="71"/>
  <c r="W301" i="71"/>
  <c r="V301" i="71"/>
  <c r="N301" i="71"/>
  <c r="F301" i="71"/>
  <c r="R301" i="71"/>
  <c r="Y302" i="71"/>
  <c r="T302" i="71"/>
  <c r="O302" i="71"/>
  <c r="H302" i="71"/>
  <c r="P302" i="71"/>
  <c r="W302" i="71"/>
  <c r="P303" i="71"/>
  <c r="F304" i="71"/>
  <c r="N304" i="71"/>
  <c r="H307" i="71"/>
  <c r="P313" i="71"/>
  <c r="F314" i="71"/>
  <c r="N314" i="71"/>
  <c r="K315" i="71"/>
  <c r="X315" i="71"/>
  <c r="K316" i="71"/>
  <c r="S316" i="71"/>
  <c r="T317" i="71"/>
  <c r="J318" i="71"/>
  <c r="R318" i="71"/>
  <c r="X318" i="71"/>
  <c r="W319" i="71"/>
  <c r="V319" i="71"/>
  <c r="N319" i="71"/>
  <c r="F319" i="71"/>
  <c r="R319" i="71"/>
  <c r="Y320" i="71"/>
  <c r="T320" i="71"/>
  <c r="O320" i="71"/>
  <c r="H320" i="71"/>
  <c r="P320" i="71"/>
  <c r="W320" i="71"/>
  <c r="N322" i="71"/>
  <c r="K323" i="71"/>
  <c r="X323" i="71"/>
  <c r="K324" i="71"/>
  <c r="S324" i="71"/>
  <c r="H325" i="71"/>
  <c r="T325" i="71"/>
  <c r="J326" i="71"/>
  <c r="R326" i="71"/>
  <c r="X326" i="71"/>
  <c r="W327" i="71"/>
  <c r="V327" i="71"/>
  <c r="N327" i="71"/>
  <c r="F327" i="71"/>
  <c r="R327" i="71"/>
  <c r="W336" i="71"/>
  <c r="R336" i="71"/>
  <c r="K336" i="71"/>
  <c r="F336" i="71"/>
  <c r="H330" i="71"/>
  <c r="O336" i="71"/>
  <c r="V336" i="71"/>
  <c r="K337" i="71"/>
  <c r="J338" i="71"/>
  <c r="U338" i="71"/>
  <c r="V339" i="71"/>
  <c r="Y340" i="71"/>
  <c r="Q340" i="71"/>
  <c r="U340" i="71"/>
  <c r="M340" i="71"/>
  <c r="F340" i="71"/>
  <c r="S340" i="71"/>
  <c r="Y343" i="71"/>
  <c r="J343" i="71"/>
  <c r="S343" i="71"/>
  <c r="W345" i="71"/>
  <c r="Y347" i="71"/>
  <c r="J347" i="71"/>
  <c r="S347" i="71"/>
  <c r="W349" i="71"/>
  <c r="O367" i="71"/>
  <c r="O371" i="71"/>
  <c r="S392" i="71"/>
  <c r="J392" i="71"/>
  <c r="Y396" i="71"/>
  <c r="S396" i="71"/>
  <c r="J396" i="71"/>
  <c r="O412" i="71"/>
  <c r="O416" i="71"/>
  <c r="Y440" i="71"/>
  <c r="S440" i="71"/>
  <c r="J440" i="71"/>
  <c r="W454" i="71"/>
  <c r="R454" i="71"/>
  <c r="H454" i="71"/>
  <c r="V454" i="71"/>
  <c r="N454" i="71"/>
  <c r="F454" i="71"/>
  <c r="Y454" i="71" s="1"/>
  <c r="W463" i="71"/>
  <c r="R463" i="71"/>
  <c r="K463" i="71"/>
  <c r="F463" i="71"/>
  <c r="Y463" i="71" s="1"/>
  <c r="T463" i="71"/>
  <c r="O463" i="71"/>
  <c r="H463" i="71"/>
  <c r="S463" i="71"/>
  <c r="Y497" i="71"/>
  <c r="J497" i="71"/>
  <c r="S497" i="71"/>
  <c r="W501" i="71"/>
  <c r="O501" i="71"/>
  <c r="S523" i="71"/>
  <c r="J523" i="71"/>
  <c r="J567" i="71"/>
  <c r="S567" i="71"/>
  <c r="Y591" i="71"/>
  <c r="J591" i="71"/>
  <c r="S591" i="71"/>
  <c r="Y613" i="71"/>
  <c r="S613" i="71"/>
  <c r="J613" i="71"/>
  <c r="Y637" i="71"/>
  <c r="S637" i="71"/>
  <c r="J637" i="71"/>
  <c r="Y693" i="71"/>
  <c r="S693" i="71"/>
  <c r="J693" i="71"/>
  <c r="W708" i="71"/>
  <c r="O708" i="71"/>
  <c r="W716" i="71"/>
  <c r="Y735" i="71"/>
  <c r="S735" i="71"/>
  <c r="J735" i="71"/>
  <c r="Y739" i="71"/>
  <c r="S739" i="71"/>
  <c r="J739" i="71"/>
  <c r="W753" i="71"/>
  <c r="V753" i="71"/>
  <c r="N753" i="71"/>
  <c r="F753" i="71"/>
  <c r="Y753" i="71" s="1"/>
  <c r="R753" i="71"/>
  <c r="H753" i="71"/>
  <c r="W763" i="71"/>
  <c r="V763" i="71"/>
  <c r="N763" i="71"/>
  <c r="F763" i="71"/>
  <c r="Y763" i="71"/>
  <c r="R763" i="71"/>
  <c r="H763" i="71"/>
  <c r="X763" i="71"/>
  <c r="O774" i="71"/>
  <c r="X1167" i="66"/>
  <c r="U1167" i="66"/>
  <c r="I1167" i="66"/>
  <c r="W1167" i="66"/>
  <c r="Q1173" i="66"/>
  <c r="G1183" i="66"/>
  <c r="Q1183" i="66"/>
  <c r="G1195" i="66"/>
  <c r="O1195" i="66"/>
  <c r="Y1196" i="66"/>
  <c r="K1196" i="66"/>
  <c r="Y1200" i="66"/>
  <c r="K1200" i="66"/>
  <c r="O1207" i="66"/>
  <c r="Y1208" i="66"/>
  <c r="P1208" i="66"/>
  <c r="V1209" i="66"/>
  <c r="U1209" i="66"/>
  <c r="I1209" i="66"/>
  <c r="W1209" i="66"/>
  <c r="G1211" i="66"/>
  <c r="O1211" i="66"/>
  <c r="V1213" i="66"/>
  <c r="Y1213" i="66"/>
  <c r="O1213" i="66"/>
  <c r="G1213" i="66"/>
  <c r="U1213" i="66"/>
  <c r="V1217" i="66"/>
  <c r="Y1217" i="66"/>
  <c r="O1217" i="66"/>
  <c r="G1217" i="66"/>
  <c r="U1217" i="66"/>
  <c r="X1219" i="66"/>
  <c r="U1219" i="66"/>
  <c r="I1219" i="66"/>
  <c r="W1219" i="66"/>
  <c r="F33" i="71"/>
  <c r="Y33" i="71" s="1"/>
  <c r="P33" i="71"/>
  <c r="F34" i="71"/>
  <c r="Y34" i="71" s="1"/>
  <c r="P34" i="71"/>
  <c r="W35" i="71"/>
  <c r="R35" i="71"/>
  <c r="H35" i="71"/>
  <c r="T35" i="71"/>
  <c r="W36" i="71"/>
  <c r="T36" i="71"/>
  <c r="K36" i="71"/>
  <c r="R36" i="71"/>
  <c r="W37" i="71"/>
  <c r="V37" i="71"/>
  <c r="N37" i="71"/>
  <c r="F37" i="71"/>
  <c r="R37" i="71"/>
  <c r="W43" i="71"/>
  <c r="Y43" i="71"/>
  <c r="R43" i="71"/>
  <c r="H43" i="71"/>
  <c r="T43" i="71"/>
  <c r="W44" i="71"/>
  <c r="T44" i="71"/>
  <c r="K44" i="71"/>
  <c r="R44" i="71"/>
  <c r="T71" i="71"/>
  <c r="O71" i="71"/>
  <c r="H71" i="71"/>
  <c r="P71" i="71"/>
  <c r="W71" i="71"/>
  <c r="Y72" i="71"/>
  <c r="T72" i="71"/>
  <c r="O72" i="71"/>
  <c r="H72" i="71"/>
  <c r="P72" i="71"/>
  <c r="W72" i="71"/>
  <c r="Y73" i="71"/>
  <c r="T73" i="71"/>
  <c r="O73" i="71"/>
  <c r="H73" i="71"/>
  <c r="P73" i="71"/>
  <c r="W73" i="71"/>
  <c r="Y74" i="71"/>
  <c r="T74" i="71"/>
  <c r="O74" i="71"/>
  <c r="H74" i="71"/>
  <c r="P74" i="71"/>
  <c r="W74" i="71"/>
  <c r="Y75" i="71"/>
  <c r="T75" i="71"/>
  <c r="O75" i="71"/>
  <c r="H75" i="71"/>
  <c r="P75" i="71"/>
  <c r="W75" i="71"/>
  <c r="Y76" i="71"/>
  <c r="T76" i="71"/>
  <c r="O76" i="71"/>
  <c r="H76" i="71"/>
  <c r="P76" i="71"/>
  <c r="W76" i="71"/>
  <c r="Y77" i="71"/>
  <c r="T77" i="71"/>
  <c r="O77" i="71"/>
  <c r="H77" i="71"/>
  <c r="P77" i="71"/>
  <c r="W77" i="71"/>
  <c r="Y78" i="71"/>
  <c r="T78" i="71"/>
  <c r="O78" i="71"/>
  <c r="H78" i="71"/>
  <c r="P78" i="71"/>
  <c r="W78" i="71"/>
  <c r="Y79" i="71"/>
  <c r="T79" i="71"/>
  <c r="O79" i="71"/>
  <c r="H79" i="71"/>
  <c r="P79" i="71"/>
  <c r="W79" i="71"/>
  <c r="Y80" i="71"/>
  <c r="T80" i="71"/>
  <c r="O80" i="71"/>
  <c r="H80" i="71"/>
  <c r="P80" i="71"/>
  <c r="W80" i="71"/>
  <c r="S90" i="71"/>
  <c r="W98" i="71"/>
  <c r="F107" i="71"/>
  <c r="N107" i="71"/>
  <c r="T107" i="71"/>
  <c r="N109" i="71"/>
  <c r="O110" i="71"/>
  <c r="W113" i="71"/>
  <c r="T113" i="71"/>
  <c r="K113" i="71"/>
  <c r="R113" i="71"/>
  <c r="S114" i="71"/>
  <c r="F115" i="71"/>
  <c r="N115" i="71"/>
  <c r="T115" i="71"/>
  <c r="N117" i="71"/>
  <c r="X117" i="71"/>
  <c r="Y118" i="71"/>
  <c r="O118" i="71"/>
  <c r="W121" i="71"/>
  <c r="T121" i="71"/>
  <c r="K121" i="71"/>
  <c r="R121" i="71"/>
  <c r="F131" i="71"/>
  <c r="Y131" i="71" s="1"/>
  <c r="N131" i="71"/>
  <c r="V131" i="71"/>
  <c r="W133" i="71"/>
  <c r="R133" i="71"/>
  <c r="H133" i="71"/>
  <c r="T133" i="71"/>
  <c r="O134" i="71"/>
  <c r="T135" i="71"/>
  <c r="O135" i="71"/>
  <c r="H135" i="71"/>
  <c r="P135" i="71"/>
  <c r="W135" i="71"/>
  <c r="W138" i="71"/>
  <c r="J139" i="71"/>
  <c r="S139" i="71"/>
  <c r="Y139" i="71"/>
  <c r="P141" i="71"/>
  <c r="Y141" i="71"/>
  <c r="O142" i="71"/>
  <c r="P153" i="71"/>
  <c r="N155" i="71"/>
  <c r="U155" i="71"/>
  <c r="S160" i="71"/>
  <c r="F161" i="71"/>
  <c r="N161" i="71"/>
  <c r="T161" i="71"/>
  <c r="N163" i="71"/>
  <c r="X163" i="71"/>
  <c r="Y164" i="71"/>
  <c r="O164" i="71"/>
  <c r="W167" i="71"/>
  <c r="T167" i="71"/>
  <c r="K167" i="71"/>
  <c r="R167" i="71"/>
  <c r="W180" i="71"/>
  <c r="T181" i="71"/>
  <c r="O181" i="71"/>
  <c r="H181" i="71"/>
  <c r="P181" i="71"/>
  <c r="W181" i="71"/>
  <c r="W183" i="71"/>
  <c r="R183" i="71"/>
  <c r="H183" i="71"/>
  <c r="T183" i="71"/>
  <c r="W184" i="71"/>
  <c r="Y185" i="71"/>
  <c r="T185" i="71"/>
  <c r="O185" i="71"/>
  <c r="H185" i="71"/>
  <c r="P185" i="71"/>
  <c r="W185" i="71"/>
  <c r="W187" i="71"/>
  <c r="Y187" i="71"/>
  <c r="R187" i="71"/>
  <c r="H187" i="71"/>
  <c r="T187" i="71"/>
  <c r="W188" i="71"/>
  <c r="Y189" i="71"/>
  <c r="T189" i="71"/>
  <c r="O189" i="71"/>
  <c r="H189" i="71"/>
  <c r="P189" i="71"/>
  <c r="W189" i="71"/>
  <c r="U201" i="71"/>
  <c r="F202" i="71"/>
  <c r="J202" i="71"/>
  <c r="T202" i="71"/>
  <c r="W204" i="71"/>
  <c r="Y204" i="71"/>
  <c r="U204" i="71"/>
  <c r="P204" i="71"/>
  <c r="J204" i="71"/>
  <c r="F204" i="71"/>
  <c r="M204" i="71"/>
  <c r="T204" i="71"/>
  <c r="S205" i="71"/>
  <c r="F206" i="71"/>
  <c r="N206" i="71"/>
  <c r="V206" i="71"/>
  <c r="F208" i="71"/>
  <c r="P208" i="71"/>
  <c r="S209" i="71"/>
  <c r="F210" i="71"/>
  <c r="N210" i="71"/>
  <c r="V210" i="71"/>
  <c r="F212" i="71"/>
  <c r="P212" i="71"/>
  <c r="W221" i="71"/>
  <c r="O223" i="71"/>
  <c r="S229" i="71"/>
  <c r="W231" i="71"/>
  <c r="Y233" i="71"/>
  <c r="J233" i="71"/>
  <c r="J244" i="71"/>
  <c r="S244" i="71"/>
  <c r="Y244" i="71"/>
  <c r="F245" i="71"/>
  <c r="P245" i="71"/>
  <c r="N247" i="71"/>
  <c r="W248" i="71"/>
  <c r="R248" i="71"/>
  <c r="K248" i="71"/>
  <c r="F248" i="71"/>
  <c r="Y248" i="71" s="1"/>
  <c r="O248" i="71"/>
  <c r="V248" i="71"/>
  <c r="N250" i="71"/>
  <c r="T250" i="71"/>
  <c r="W251" i="71"/>
  <c r="R251" i="71"/>
  <c r="H251" i="71"/>
  <c r="T251" i="71"/>
  <c r="J252" i="71"/>
  <c r="S252" i="71"/>
  <c r="Y252" i="71"/>
  <c r="F253" i="71"/>
  <c r="P253" i="71"/>
  <c r="N255" i="71"/>
  <c r="X255" i="71"/>
  <c r="W256" i="71"/>
  <c r="R256" i="71"/>
  <c r="K256" i="71"/>
  <c r="F256" i="71"/>
  <c r="O256" i="71"/>
  <c r="V256" i="71"/>
  <c r="N258" i="71"/>
  <c r="T258" i="71"/>
  <c r="N268" i="71"/>
  <c r="T268" i="71"/>
  <c r="W269" i="71"/>
  <c r="Y269" i="71"/>
  <c r="R269" i="71"/>
  <c r="H269" i="71"/>
  <c r="T269" i="71"/>
  <c r="J270" i="71"/>
  <c r="S270" i="71"/>
  <c r="F271" i="71"/>
  <c r="Y271" i="71" s="1"/>
  <c r="N271" i="71"/>
  <c r="W272" i="71"/>
  <c r="R272" i="71"/>
  <c r="K272" i="71"/>
  <c r="F272" i="71"/>
  <c r="Y272" i="71" s="1"/>
  <c r="O272" i="71"/>
  <c r="V272" i="71"/>
  <c r="N274" i="71"/>
  <c r="T274" i="71"/>
  <c r="W275" i="71"/>
  <c r="R275" i="71"/>
  <c r="H275" i="71"/>
  <c r="T275" i="71"/>
  <c r="J276" i="71"/>
  <c r="S276" i="71"/>
  <c r="F277" i="71"/>
  <c r="P277" i="71"/>
  <c r="N279" i="71"/>
  <c r="X279" i="71"/>
  <c r="W280" i="71"/>
  <c r="R280" i="71"/>
  <c r="K280" i="71"/>
  <c r="F280" i="71"/>
  <c r="O280" i="71"/>
  <c r="V280" i="71"/>
  <c r="K281" i="71"/>
  <c r="V281" i="71"/>
  <c r="Y290" i="71"/>
  <c r="T290" i="71"/>
  <c r="O290" i="71"/>
  <c r="H290" i="71"/>
  <c r="P290" i="71"/>
  <c r="W290" i="71"/>
  <c r="P291" i="71"/>
  <c r="Y291" i="71"/>
  <c r="F292" i="71"/>
  <c r="N292" i="71"/>
  <c r="V292" i="71"/>
  <c r="K293" i="71"/>
  <c r="X293" i="71"/>
  <c r="J294" i="71"/>
  <c r="R294" i="71"/>
  <c r="X294" i="71"/>
  <c r="W295" i="71"/>
  <c r="V295" i="71"/>
  <c r="N295" i="71"/>
  <c r="F295" i="71"/>
  <c r="R295" i="71"/>
  <c r="Y296" i="71"/>
  <c r="T296" i="71"/>
  <c r="O296" i="71"/>
  <c r="H296" i="71"/>
  <c r="P296" i="71"/>
  <c r="W296" i="71"/>
  <c r="P297" i="71"/>
  <c r="Y297" i="71"/>
  <c r="F298" i="71"/>
  <c r="N298" i="71"/>
  <c r="V298" i="71"/>
  <c r="K299" i="71"/>
  <c r="X299" i="71"/>
  <c r="K300" i="71"/>
  <c r="S300" i="71"/>
  <c r="H301" i="71"/>
  <c r="T301" i="71"/>
  <c r="J302" i="71"/>
  <c r="R302" i="71"/>
  <c r="X302" i="71"/>
  <c r="W303" i="71"/>
  <c r="V303" i="71"/>
  <c r="N303" i="71"/>
  <c r="F303" i="71"/>
  <c r="R303" i="71"/>
  <c r="Y304" i="71"/>
  <c r="T304" i="71"/>
  <c r="O304" i="71"/>
  <c r="H304" i="71"/>
  <c r="P304" i="71"/>
  <c r="W304" i="71"/>
  <c r="W313" i="71"/>
  <c r="V313" i="71"/>
  <c r="N313" i="71"/>
  <c r="F313" i="71"/>
  <c r="R313" i="71"/>
  <c r="Y314" i="71"/>
  <c r="T314" i="71"/>
  <c r="O314" i="71"/>
  <c r="H314" i="71"/>
  <c r="P314" i="71"/>
  <c r="W314" i="71"/>
  <c r="P315" i="71"/>
  <c r="Y315" i="71"/>
  <c r="F316" i="71"/>
  <c r="Y316" i="71" s="1"/>
  <c r="N316" i="71"/>
  <c r="V316" i="71"/>
  <c r="K317" i="71"/>
  <c r="K318" i="71"/>
  <c r="S318" i="71"/>
  <c r="H319" i="71"/>
  <c r="T319" i="71"/>
  <c r="J320" i="71"/>
  <c r="R320" i="71"/>
  <c r="X320" i="71"/>
  <c r="W321" i="71"/>
  <c r="V321" i="71"/>
  <c r="N321" i="71"/>
  <c r="F321" i="71"/>
  <c r="R321" i="71"/>
  <c r="Y322" i="71"/>
  <c r="T322" i="71"/>
  <c r="O322" i="71"/>
  <c r="H322" i="71"/>
  <c r="P322" i="71"/>
  <c r="W322" i="71"/>
  <c r="P323" i="71"/>
  <c r="Y323" i="71"/>
  <c r="F324" i="71"/>
  <c r="N324" i="71"/>
  <c r="V324" i="71"/>
  <c r="K325" i="71"/>
  <c r="X325" i="71"/>
  <c r="K326" i="71"/>
  <c r="S326" i="71"/>
  <c r="H327" i="71"/>
  <c r="T327" i="71"/>
  <c r="H336" i="71"/>
  <c r="P336" i="71"/>
  <c r="X336" i="71"/>
  <c r="P337" i="71"/>
  <c r="M338" i="71"/>
  <c r="W338" i="71"/>
  <c r="W340" i="71"/>
  <c r="X342" i="71"/>
  <c r="V342" i="71"/>
  <c r="Q342" i="71"/>
  <c r="K342" i="71"/>
  <c r="F342" i="71"/>
  <c r="S342" i="71"/>
  <c r="N342" i="71"/>
  <c r="H342" i="71"/>
  <c r="R342" i="71"/>
  <c r="O343" i="71"/>
  <c r="Y365" i="71"/>
  <c r="J365" i="71"/>
  <c r="S365" i="71"/>
  <c r="W367" i="71"/>
  <c r="Y369" i="71"/>
  <c r="J369" i="71"/>
  <c r="S369" i="71"/>
  <c r="W371" i="71"/>
  <c r="Y373" i="71"/>
  <c r="J373" i="71"/>
  <c r="S373" i="71"/>
  <c r="W391" i="71"/>
  <c r="V391" i="71"/>
  <c r="N391" i="71"/>
  <c r="F391" i="71"/>
  <c r="Y391" i="71" s="1"/>
  <c r="R391" i="71"/>
  <c r="H391" i="71"/>
  <c r="W393" i="71"/>
  <c r="R393" i="71"/>
  <c r="K393" i="71"/>
  <c r="F393" i="71"/>
  <c r="Y393" i="71"/>
  <c r="T393" i="71"/>
  <c r="O393" i="71"/>
  <c r="H393" i="71"/>
  <c r="S393" i="71"/>
  <c r="W395" i="71"/>
  <c r="V395" i="71"/>
  <c r="N395" i="71"/>
  <c r="F395" i="71"/>
  <c r="Y395" i="71"/>
  <c r="R395" i="71"/>
  <c r="H395" i="71"/>
  <c r="X395" i="71"/>
  <c r="S410" i="71"/>
  <c r="J410" i="71"/>
  <c r="W412" i="71"/>
  <c r="S414" i="71"/>
  <c r="J414" i="71"/>
  <c r="W416" i="71"/>
  <c r="Y418" i="71"/>
  <c r="S418" i="71"/>
  <c r="J418" i="71"/>
  <c r="N433" i="71"/>
  <c r="W439" i="71"/>
  <c r="V439" i="71"/>
  <c r="N439" i="71"/>
  <c r="F439" i="71"/>
  <c r="Y439" i="71"/>
  <c r="R439" i="71"/>
  <c r="H439" i="71"/>
  <c r="X439" i="71"/>
  <c r="O440" i="71"/>
  <c r="W441" i="71"/>
  <c r="R441" i="71"/>
  <c r="K441" i="71"/>
  <c r="F441" i="71"/>
  <c r="Y441" i="71"/>
  <c r="T441" i="71"/>
  <c r="O441" i="71"/>
  <c r="H441" i="71"/>
  <c r="S441" i="71"/>
  <c r="K454" i="71"/>
  <c r="T456" i="71"/>
  <c r="P459" i="71"/>
  <c r="J463" i="71"/>
  <c r="V463" i="71"/>
  <c r="W464" i="71"/>
  <c r="V464" i="71"/>
  <c r="N464" i="71"/>
  <c r="F464" i="71"/>
  <c r="Y464" i="71"/>
  <c r="R464" i="71"/>
  <c r="H464" i="71"/>
  <c r="X464" i="71"/>
  <c r="J477" i="71"/>
  <c r="S477" i="71"/>
  <c r="O497" i="71"/>
  <c r="O523" i="71"/>
  <c r="Y543" i="71"/>
  <c r="S543" i="71"/>
  <c r="J543" i="71"/>
  <c r="O547" i="71"/>
  <c r="W547" i="71"/>
  <c r="O567" i="71"/>
  <c r="O591" i="71"/>
  <c r="S593" i="71"/>
  <c r="O613" i="71"/>
  <c r="O637" i="71"/>
  <c r="S639" i="71"/>
  <c r="Y659" i="71"/>
  <c r="J659" i="71"/>
  <c r="S659" i="71"/>
  <c r="V686" i="71"/>
  <c r="N686" i="71"/>
  <c r="F686" i="71"/>
  <c r="Y686" i="71"/>
  <c r="R686" i="71"/>
  <c r="H686" i="71"/>
  <c r="X686" i="71"/>
  <c r="W692" i="71"/>
  <c r="V692" i="71"/>
  <c r="N692" i="71"/>
  <c r="F692" i="71"/>
  <c r="Y692" i="71"/>
  <c r="R692" i="71"/>
  <c r="H692" i="71"/>
  <c r="X692" i="71"/>
  <c r="O693" i="71"/>
  <c r="V694" i="71"/>
  <c r="N694" i="71"/>
  <c r="F694" i="71"/>
  <c r="Y694" i="71"/>
  <c r="R694" i="71"/>
  <c r="H694" i="71"/>
  <c r="X694" i="71"/>
  <c r="W707" i="71"/>
  <c r="R707" i="71"/>
  <c r="H707" i="71"/>
  <c r="V707" i="71"/>
  <c r="N707" i="71"/>
  <c r="F707" i="71"/>
  <c r="Y707" i="71" s="1"/>
  <c r="R758" i="71"/>
  <c r="H758" i="71"/>
  <c r="V758" i="71"/>
  <c r="N758" i="71"/>
  <c r="F758" i="71"/>
  <c r="Y758" i="71" s="1"/>
  <c r="J776" i="71"/>
  <c r="S776" i="71"/>
  <c r="M20" i="69"/>
  <c r="R20" i="69"/>
  <c r="W20" i="69"/>
  <c r="O32" i="69"/>
  <c r="M37" i="69"/>
  <c r="R37" i="69"/>
  <c r="O43" i="69"/>
  <c r="O51" i="69"/>
  <c r="M59" i="69"/>
  <c r="R59" i="69"/>
  <c r="M78" i="69"/>
  <c r="R78" i="69"/>
  <c r="O92" i="69"/>
  <c r="M97" i="69"/>
  <c r="R97" i="69"/>
  <c r="O107" i="69"/>
  <c r="O115" i="69"/>
  <c r="U126" i="69"/>
  <c r="S126" i="69"/>
  <c r="K126" i="69"/>
  <c r="R126" i="69"/>
  <c r="Q127" i="69"/>
  <c r="K127" i="69"/>
  <c r="G127" i="69"/>
  <c r="X127" i="69" s="1"/>
  <c r="N127" i="69"/>
  <c r="U127" i="69"/>
  <c r="U146" i="69"/>
  <c r="O146" i="69"/>
  <c r="J146" i="69"/>
  <c r="N146" i="69"/>
  <c r="Q150" i="69"/>
  <c r="K150" i="69"/>
  <c r="G150" i="69"/>
  <c r="X150" i="69" s="1"/>
  <c r="N150" i="69"/>
  <c r="U150" i="69"/>
  <c r="O156" i="69"/>
  <c r="U168" i="69"/>
  <c r="N168" i="69"/>
  <c r="G168" i="69"/>
  <c r="X168" i="69" s="1"/>
  <c r="R168" i="69"/>
  <c r="S188" i="69"/>
  <c r="N188" i="69"/>
  <c r="I188" i="69"/>
  <c r="O188" i="69"/>
  <c r="U192" i="69"/>
  <c r="O192" i="69"/>
  <c r="J192" i="69"/>
  <c r="N192" i="69"/>
  <c r="U202" i="69"/>
  <c r="S202" i="69"/>
  <c r="K202" i="69"/>
  <c r="R202" i="69"/>
  <c r="Q203" i="69"/>
  <c r="K203" i="69"/>
  <c r="G203" i="69"/>
  <c r="X203" i="69" s="1"/>
  <c r="N203" i="69"/>
  <c r="U203" i="69"/>
  <c r="K228" i="69"/>
  <c r="O232" i="69"/>
  <c r="K251" i="69"/>
  <c r="U259" i="69"/>
  <c r="N259" i="69"/>
  <c r="G259" i="69"/>
  <c r="X259" i="69" s="1"/>
  <c r="R259" i="69"/>
  <c r="Q268" i="69"/>
  <c r="K268" i="69"/>
  <c r="G268" i="69"/>
  <c r="X268" i="69" s="1"/>
  <c r="N268" i="69"/>
  <c r="U268" i="69"/>
  <c r="X284" i="69"/>
  <c r="O284" i="69"/>
  <c r="U287" i="69"/>
  <c r="K287" i="69"/>
  <c r="T287" i="69"/>
  <c r="U299" i="69"/>
  <c r="G299" i="69"/>
  <c r="X299" i="69" s="1"/>
  <c r="U306" i="69"/>
  <c r="K306" i="69"/>
  <c r="T306" i="69"/>
  <c r="Q328" i="69"/>
  <c r="K328" i="69"/>
  <c r="G328" i="69"/>
  <c r="X328" i="69" s="1"/>
  <c r="N328" i="69"/>
  <c r="Q339" i="69"/>
  <c r="K339" i="69"/>
  <c r="G339" i="69"/>
  <c r="X339" i="69" s="1"/>
  <c r="N339" i="69"/>
  <c r="N340" i="69"/>
  <c r="G340" i="69"/>
  <c r="X340" i="69" s="1"/>
  <c r="T340" i="69"/>
  <c r="M360" i="69"/>
  <c r="Q360" i="69"/>
  <c r="T364" i="69"/>
  <c r="J364" i="69"/>
  <c r="Q364" i="69"/>
  <c r="G396" i="69"/>
  <c r="X396" i="69" s="1"/>
  <c r="U403" i="69"/>
  <c r="K403" i="69"/>
  <c r="T403" i="69"/>
  <c r="J403" i="69"/>
  <c r="O404" i="69"/>
  <c r="L404" i="69"/>
  <c r="W404" i="69" s="1"/>
  <c r="M470" i="69"/>
  <c r="T470" i="69"/>
  <c r="J470" i="69"/>
  <c r="U499" i="69"/>
  <c r="G499" i="69"/>
  <c r="X499" i="69" s="1"/>
  <c r="O499" i="69"/>
  <c r="O509" i="69"/>
  <c r="K509" i="69"/>
  <c r="O517" i="69"/>
  <c r="K517" i="69"/>
  <c r="O526" i="69"/>
  <c r="H521" i="69"/>
  <c r="K526" i="69"/>
  <c r="O534" i="69"/>
  <c r="K534" i="69"/>
  <c r="AE28" i="47"/>
  <c r="Q25" i="58"/>
  <c r="W25" i="58"/>
  <c r="O28" i="58"/>
  <c r="W28" i="58"/>
  <c r="Q33" i="58"/>
  <c r="W33" i="58"/>
  <c r="Q53" i="58"/>
  <c r="X53" i="58"/>
  <c r="X73" i="58"/>
  <c r="M10" i="56"/>
  <c r="AG13" i="79"/>
  <c r="AH13" i="79"/>
  <c r="AG27" i="79"/>
  <c r="AH27" i="79"/>
  <c r="Q1065" i="66"/>
  <c r="Q1075" i="66"/>
  <c r="Q1077" i="66"/>
  <c r="Q1081" i="66"/>
  <c r="Q1087" i="66"/>
  <c r="O1117" i="66"/>
  <c r="V1117" i="66"/>
  <c r="O1121" i="66"/>
  <c r="V1121" i="66"/>
  <c r="Q1127" i="66"/>
  <c r="Q1137" i="66"/>
  <c r="Q1141" i="66"/>
  <c r="Q1145" i="66"/>
  <c r="Q1165" i="66"/>
  <c r="Q1169" i="66"/>
  <c r="Q1175" i="66"/>
  <c r="Q1179" i="66"/>
  <c r="Q1191" i="66"/>
  <c r="Q1197" i="66"/>
  <c r="Q1201" i="66"/>
  <c r="Q1215" i="66"/>
  <c r="Q1221" i="66"/>
  <c r="U24" i="71"/>
  <c r="P32" i="71"/>
  <c r="P38" i="71"/>
  <c r="X38" i="71"/>
  <c r="P42" i="71"/>
  <c r="X42" i="71"/>
  <c r="W49" i="71"/>
  <c r="W56" i="71"/>
  <c r="W60" i="71"/>
  <c r="N66" i="71"/>
  <c r="S66" i="71"/>
  <c r="X66" i="71"/>
  <c r="N67" i="71"/>
  <c r="S67" i="71"/>
  <c r="X67" i="71"/>
  <c r="N68" i="71"/>
  <c r="S68" i="71"/>
  <c r="N69" i="71"/>
  <c r="S69" i="71"/>
  <c r="N70" i="71"/>
  <c r="S70" i="71"/>
  <c r="P85" i="71"/>
  <c r="W86" i="71"/>
  <c r="N87" i="71"/>
  <c r="S87" i="71"/>
  <c r="P93" i="71"/>
  <c r="X93" i="71"/>
  <c r="W94" i="71"/>
  <c r="N95" i="71"/>
  <c r="S95" i="71"/>
  <c r="X95" i="71"/>
  <c r="W130" i="71"/>
  <c r="N143" i="71"/>
  <c r="S143" i="71"/>
  <c r="X143" i="71"/>
  <c r="L157" i="71"/>
  <c r="T157" i="71"/>
  <c r="L159" i="71"/>
  <c r="Q159" i="71"/>
  <c r="V159" i="71"/>
  <c r="P179" i="71"/>
  <c r="P198" i="71"/>
  <c r="X198" i="71"/>
  <c r="W199" i="71"/>
  <c r="L200" i="71"/>
  <c r="Q200" i="71"/>
  <c r="V200" i="71"/>
  <c r="W359" i="71"/>
  <c r="W361" i="71"/>
  <c r="S363" i="71"/>
  <c r="K383" i="71"/>
  <c r="T383" i="71"/>
  <c r="O384" i="71"/>
  <c r="J385" i="71"/>
  <c r="P385" i="71"/>
  <c r="V385" i="71"/>
  <c r="K387" i="71"/>
  <c r="T387" i="71"/>
  <c r="N389" i="71"/>
  <c r="S389" i="71"/>
  <c r="O406" i="71"/>
  <c r="O408" i="71"/>
  <c r="W428" i="71"/>
  <c r="N429" i="71"/>
  <c r="S429" i="71"/>
  <c r="P431" i="71"/>
  <c r="J432" i="71"/>
  <c r="K435" i="71"/>
  <c r="T435" i="71"/>
  <c r="N437" i="71"/>
  <c r="S437" i="71"/>
  <c r="N451" i="71"/>
  <c r="S451" i="71"/>
  <c r="X451" i="71"/>
  <c r="K452" i="71"/>
  <c r="T452" i="71"/>
  <c r="N453" i="71"/>
  <c r="S453" i="71"/>
  <c r="J455" i="71"/>
  <c r="P455" i="71"/>
  <c r="V455" i="71"/>
  <c r="J457" i="71"/>
  <c r="P457" i="71"/>
  <c r="V457" i="71"/>
  <c r="K458" i="71"/>
  <c r="T458" i="71"/>
  <c r="N461" i="71"/>
  <c r="S461" i="71"/>
  <c r="P462" i="71"/>
  <c r="N465" i="71"/>
  <c r="S465" i="71"/>
  <c r="X465" i="71"/>
  <c r="O479" i="71"/>
  <c r="O483" i="71"/>
  <c r="O485" i="71"/>
  <c r="O487" i="71"/>
  <c r="O503" i="71"/>
  <c r="O505" i="71"/>
  <c r="O507" i="71"/>
  <c r="O509" i="71"/>
  <c r="O511" i="71"/>
  <c r="W527" i="71"/>
  <c r="W529" i="71"/>
  <c r="W531" i="71"/>
  <c r="W533" i="71"/>
  <c r="W551" i="71"/>
  <c r="W553" i="71"/>
  <c r="W555" i="71"/>
  <c r="W557" i="71"/>
  <c r="O571" i="71"/>
  <c r="O573" i="71"/>
  <c r="O575" i="71"/>
  <c r="O577" i="71"/>
  <c r="O579" i="71"/>
  <c r="O595" i="71"/>
  <c r="O597" i="71"/>
  <c r="O599" i="71"/>
  <c r="O601" i="71"/>
  <c r="O603" i="71"/>
  <c r="W619" i="71"/>
  <c r="W621" i="71"/>
  <c r="W623" i="71"/>
  <c r="W625" i="71"/>
  <c r="W641" i="71"/>
  <c r="W643" i="71"/>
  <c r="W645" i="71"/>
  <c r="W647" i="71"/>
  <c r="W649" i="71"/>
  <c r="O663" i="71"/>
  <c r="O665" i="71"/>
  <c r="O667" i="71"/>
  <c r="O669" i="71"/>
  <c r="O671" i="71"/>
  <c r="K684" i="71"/>
  <c r="T684" i="71"/>
  <c r="J685" i="71"/>
  <c r="K709" i="71"/>
  <c r="T709" i="71"/>
  <c r="K711" i="71"/>
  <c r="T711" i="71"/>
  <c r="O712" i="71"/>
  <c r="K713" i="71"/>
  <c r="T713" i="71"/>
  <c r="O727" i="71"/>
  <c r="O729" i="71"/>
  <c r="J731" i="71"/>
  <c r="H744" i="71"/>
  <c r="K750" i="71"/>
  <c r="T750" i="71"/>
  <c r="P751" i="71"/>
  <c r="K752" i="71"/>
  <c r="T752" i="71"/>
  <c r="P755" i="71"/>
  <c r="P756" i="71"/>
  <c r="K759" i="71"/>
  <c r="T759" i="71"/>
  <c r="K760" i="71"/>
  <c r="T760" i="71"/>
  <c r="P761" i="71"/>
  <c r="N762" i="71"/>
  <c r="V762" i="71"/>
  <c r="P764" i="71"/>
  <c r="X764" i="71"/>
  <c r="O778" i="71"/>
  <c r="O780" i="71"/>
  <c r="O782" i="71"/>
  <c r="O784" i="71"/>
  <c r="O786" i="71"/>
  <c r="L293" i="69"/>
  <c r="X54" i="49"/>
  <c r="G15" i="69"/>
  <c r="N15" i="69"/>
  <c r="V15" i="69"/>
  <c r="J16" i="69"/>
  <c r="O16" i="69"/>
  <c r="U16" i="69"/>
  <c r="G18" i="69"/>
  <c r="S18" i="69"/>
  <c r="K19" i="69"/>
  <c r="S19" i="69"/>
  <c r="I20" i="69"/>
  <c r="N20" i="69"/>
  <c r="S20" i="69"/>
  <c r="G23" i="69"/>
  <c r="N23" i="69"/>
  <c r="V23" i="69"/>
  <c r="J24" i="69"/>
  <c r="O24" i="69"/>
  <c r="U24" i="69"/>
  <c r="K28" i="69"/>
  <c r="S28" i="69"/>
  <c r="G29" i="69"/>
  <c r="X29" i="69" s="1"/>
  <c r="K29" i="69"/>
  <c r="P30" i="69"/>
  <c r="O31" i="69"/>
  <c r="J32" i="69"/>
  <c r="R32" i="69"/>
  <c r="M33" i="69"/>
  <c r="R33" i="69"/>
  <c r="G35" i="69"/>
  <c r="X35" i="69" s="1"/>
  <c r="S35" i="69"/>
  <c r="K36" i="69"/>
  <c r="S36" i="69"/>
  <c r="I37" i="69"/>
  <c r="N37" i="69"/>
  <c r="S37" i="69"/>
  <c r="L38" i="69"/>
  <c r="W38" i="69" s="1"/>
  <c r="G39" i="69"/>
  <c r="X39" i="69" s="1"/>
  <c r="S39" i="69"/>
  <c r="J43" i="69"/>
  <c r="R43" i="69"/>
  <c r="J44" i="69"/>
  <c r="O44" i="69"/>
  <c r="K46" i="69"/>
  <c r="O47" i="69"/>
  <c r="G48" i="69"/>
  <c r="X48" i="69" s="1"/>
  <c r="K48" i="69"/>
  <c r="Q48" i="69"/>
  <c r="O50" i="69"/>
  <c r="J51" i="69"/>
  <c r="R51" i="69"/>
  <c r="M52" i="69"/>
  <c r="R52" i="69"/>
  <c r="O54" i="69"/>
  <c r="O58" i="69"/>
  <c r="I59" i="69"/>
  <c r="N59" i="69"/>
  <c r="S59" i="69"/>
  <c r="G62" i="69"/>
  <c r="X62" i="69" s="1"/>
  <c r="N62" i="69"/>
  <c r="J63" i="69"/>
  <c r="O63" i="69"/>
  <c r="U63" i="69"/>
  <c r="K65" i="69"/>
  <c r="O66" i="69"/>
  <c r="G67" i="69"/>
  <c r="X67" i="69" s="1"/>
  <c r="K67" i="69"/>
  <c r="Q67" i="69"/>
  <c r="K69" i="69"/>
  <c r="G73" i="69"/>
  <c r="X73" i="69" s="1"/>
  <c r="N73" i="69"/>
  <c r="M74" i="69"/>
  <c r="R74" i="69"/>
  <c r="G76" i="69"/>
  <c r="X76" i="69" s="1"/>
  <c r="S76" i="69"/>
  <c r="K77" i="69"/>
  <c r="S77" i="69"/>
  <c r="I78" i="69"/>
  <c r="N78" i="69"/>
  <c r="S78" i="69"/>
  <c r="G81" i="69"/>
  <c r="X81" i="69" s="1"/>
  <c r="N81" i="69"/>
  <c r="J82" i="69"/>
  <c r="O82" i="69"/>
  <c r="U82" i="69"/>
  <c r="K88" i="69"/>
  <c r="S88" i="69"/>
  <c r="G89" i="69"/>
  <c r="X89" i="69" s="1"/>
  <c r="K89" i="69"/>
  <c r="P90" i="69"/>
  <c r="O91" i="69"/>
  <c r="J92" i="69"/>
  <c r="R92" i="69"/>
  <c r="M93" i="69"/>
  <c r="R93" i="69"/>
  <c r="G95" i="69"/>
  <c r="X95" i="69" s="1"/>
  <c r="S95" i="69"/>
  <c r="K96" i="69"/>
  <c r="S96" i="69"/>
  <c r="I97" i="69"/>
  <c r="N97" i="69"/>
  <c r="S97" i="69"/>
  <c r="L98" i="69"/>
  <c r="W98" i="69" s="1"/>
  <c r="G99" i="69"/>
  <c r="X99" i="69" s="1"/>
  <c r="S99" i="69"/>
  <c r="J107" i="69"/>
  <c r="R107" i="69"/>
  <c r="J108" i="69"/>
  <c r="O108" i="69"/>
  <c r="K110" i="69"/>
  <c r="O111" i="69"/>
  <c r="G112" i="69"/>
  <c r="X112" i="69" s="1"/>
  <c r="K112" i="69"/>
  <c r="Q112" i="69"/>
  <c r="O114" i="69"/>
  <c r="J115" i="69"/>
  <c r="R115" i="69"/>
  <c r="M116" i="69"/>
  <c r="R116" i="69"/>
  <c r="J126" i="69"/>
  <c r="I127" i="69"/>
  <c r="O127" i="69"/>
  <c r="T128" i="69"/>
  <c r="G129" i="69"/>
  <c r="X129" i="69" s="1"/>
  <c r="G130" i="69"/>
  <c r="X130" i="69" s="1"/>
  <c r="G134" i="69"/>
  <c r="X134" i="69" s="1"/>
  <c r="S135" i="69"/>
  <c r="N135" i="69"/>
  <c r="I135" i="69"/>
  <c r="O135" i="69"/>
  <c r="I146" i="69"/>
  <c r="Q146" i="69"/>
  <c r="G148" i="69"/>
  <c r="X148" i="69" s="1"/>
  <c r="I150" i="69"/>
  <c r="O150" i="69"/>
  <c r="G152" i="69"/>
  <c r="X152" i="69" s="1"/>
  <c r="G153" i="69"/>
  <c r="X153" i="69" s="1"/>
  <c r="K156" i="69"/>
  <c r="K165" i="69"/>
  <c r="J168" i="69"/>
  <c r="S168" i="69"/>
  <c r="K169" i="69"/>
  <c r="K171" i="69"/>
  <c r="J173" i="69"/>
  <c r="L174" i="69"/>
  <c r="W174" i="69" s="1"/>
  <c r="G175" i="69"/>
  <c r="X175" i="69" s="1"/>
  <c r="P185" i="69"/>
  <c r="S186" i="69"/>
  <c r="G186" i="69"/>
  <c r="X186" i="69" s="1"/>
  <c r="U187" i="69"/>
  <c r="S187" i="69"/>
  <c r="K187" i="69"/>
  <c r="R187" i="69"/>
  <c r="J188" i="69"/>
  <c r="Q188" i="69"/>
  <c r="U191" i="69"/>
  <c r="N191" i="69"/>
  <c r="G191" i="69"/>
  <c r="X191" i="69" s="1"/>
  <c r="R191" i="69"/>
  <c r="I192" i="69"/>
  <c r="Q192" i="69"/>
  <c r="J202" i="69"/>
  <c r="I203" i="69"/>
  <c r="O203" i="69"/>
  <c r="T204" i="69"/>
  <c r="G205" i="69"/>
  <c r="X205" i="69" s="1"/>
  <c r="G206" i="69"/>
  <c r="X206" i="69" s="1"/>
  <c r="G210" i="69"/>
  <c r="X210" i="69" s="1"/>
  <c r="S211" i="69"/>
  <c r="N211" i="69"/>
  <c r="I211" i="69"/>
  <c r="O211" i="69"/>
  <c r="N221" i="69"/>
  <c r="O224" i="69"/>
  <c r="U225" i="69"/>
  <c r="R225" i="69"/>
  <c r="J225" i="69"/>
  <c r="S225" i="69"/>
  <c r="O228" i="69"/>
  <c r="M230" i="69"/>
  <c r="K232" i="69"/>
  <c r="J241" i="69"/>
  <c r="P242" i="69"/>
  <c r="U245" i="69"/>
  <c r="O245" i="69"/>
  <c r="J245" i="69"/>
  <c r="N245" i="69"/>
  <c r="Q249" i="69"/>
  <c r="K249" i="69"/>
  <c r="G249" i="69"/>
  <c r="X249" i="69" s="1"/>
  <c r="N249" i="69"/>
  <c r="U249" i="69"/>
  <c r="O251" i="69"/>
  <c r="J259" i="69"/>
  <c r="S259" i="69"/>
  <c r="K260" i="69"/>
  <c r="K262" i="69"/>
  <c r="J264" i="69"/>
  <c r="L265" i="69"/>
  <c r="G266" i="69"/>
  <c r="X266" i="69" s="1"/>
  <c r="I268" i="69"/>
  <c r="O268" i="69"/>
  <c r="V282" i="69"/>
  <c r="W282" i="69"/>
  <c r="O282" i="69"/>
  <c r="J282" i="69"/>
  <c r="N282" i="69"/>
  <c r="X282" i="69"/>
  <c r="G283" i="69"/>
  <c r="K284" i="69"/>
  <c r="K286" i="69"/>
  <c r="J287" i="69"/>
  <c r="L289" i="69"/>
  <c r="G290" i="69"/>
  <c r="M290" i="69"/>
  <c r="K299" i="69"/>
  <c r="M301" i="69"/>
  <c r="K305" i="69"/>
  <c r="J306" i="69"/>
  <c r="L308" i="69"/>
  <c r="W308" i="69" s="1"/>
  <c r="M309" i="69"/>
  <c r="T317" i="69"/>
  <c r="J317" i="69"/>
  <c r="U317" i="69"/>
  <c r="G324" i="69"/>
  <c r="X324" i="69" s="1"/>
  <c r="M324" i="69"/>
  <c r="K326" i="69"/>
  <c r="I328" i="69"/>
  <c r="O328" i="69"/>
  <c r="K337" i="69"/>
  <c r="I339" i="69"/>
  <c r="O339" i="69"/>
  <c r="J340" i="69"/>
  <c r="U340" i="69"/>
  <c r="U341" i="69"/>
  <c r="G341" i="69"/>
  <c r="X341" i="69" s="1"/>
  <c r="G343" i="69"/>
  <c r="X343" i="69" s="1"/>
  <c r="M345" i="69"/>
  <c r="G346" i="69"/>
  <c r="X346" i="69" s="1"/>
  <c r="T357" i="69"/>
  <c r="J357" i="69"/>
  <c r="U357" i="69"/>
  <c r="G358" i="69"/>
  <c r="X358" i="69" s="1"/>
  <c r="I360" i="69"/>
  <c r="T360" i="69"/>
  <c r="I364" i="69"/>
  <c r="M374" i="69"/>
  <c r="Q375" i="69"/>
  <c r="M379" i="69"/>
  <c r="G380" i="69"/>
  <c r="X380" i="69" s="1"/>
  <c r="M382" i="69"/>
  <c r="M383" i="69"/>
  <c r="L396" i="69"/>
  <c r="W396" i="69" s="1"/>
  <c r="J398" i="69"/>
  <c r="G399" i="69"/>
  <c r="X399" i="69" s="1"/>
  <c r="L401" i="69"/>
  <c r="W401" i="69" s="1"/>
  <c r="N403" i="69"/>
  <c r="O415" i="69"/>
  <c r="L415" i="69"/>
  <c r="W415" i="69" s="1"/>
  <c r="M451" i="69"/>
  <c r="T451" i="69"/>
  <c r="J451" i="69"/>
  <c r="I470" i="69"/>
  <c r="T478" i="69"/>
  <c r="J478" i="69"/>
  <c r="Q478" i="69"/>
  <c r="I478" i="69"/>
  <c r="N498" i="69"/>
  <c r="G498" i="69"/>
  <c r="X498" i="69" s="1"/>
  <c r="U498" i="69"/>
  <c r="K498" i="69"/>
  <c r="K499" i="69"/>
  <c r="U508" i="69"/>
  <c r="G508" i="69"/>
  <c r="X508" i="69" s="1"/>
  <c r="O508" i="69"/>
  <c r="U509" i="69"/>
  <c r="U516" i="69"/>
  <c r="G516" i="69"/>
  <c r="X516" i="69" s="1"/>
  <c r="O516" i="69"/>
  <c r="U517" i="69"/>
  <c r="U526" i="69"/>
  <c r="U533" i="69"/>
  <c r="G533" i="69"/>
  <c r="X533" i="69" s="1"/>
  <c r="O533" i="69"/>
  <c r="U534" i="69"/>
  <c r="G546" i="69"/>
  <c r="X546" i="69" s="1"/>
  <c r="AL12" i="88"/>
  <c r="AG5" i="88"/>
  <c r="AE27" i="47"/>
  <c r="Q97" i="58"/>
  <c r="X97" i="58"/>
  <c r="X110" i="58"/>
  <c r="O110" i="58"/>
  <c r="X12" i="56"/>
  <c r="X21" i="56"/>
  <c r="AG22" i="56"/>
  <c r="X22" i="56"/>
  <c r="X27" i="56"/>
  <c r="AG28" i="56"/>
  <c r="X28" i="56"/>
  <c r="X13" i="57"/>
  <c r="W13" i="57"/>
  <c r="Q31" i="57"/>
  <c r="S31" i="57"/>
  <c r="AG26" i="79"/>
  <c r="AH26" i="79"/>
  <c r="O15" i="69"/>
  <c r="W15" i="69"/>
  <c r="W18" i="69"/>
  <c r="J20" i="69"/>
  <c r="O20" i="69"/>
  <c r="U20" i="69"/>
  <c r="O23" i="69"/>
  <c r="W23" i="69"/>
  <c r="M29" i="69"/>
  <c r="R29" i="69"/>
  <c r="K32" i="69"/>
  <c r="S32" i="69"/>
  <c r="J37" i="69"/>
  <c r="O37" i="69"/>
  <c r="U37" i="69"/>
  <c r="K43" i="69"/>
  <c r="S43" i="69"/>
  <c r="O46" i="69"/>
  <c r="M48" i="69"/>
  <c r="R48" i="69"/>
  <c r="K51" i="69"/>
  <c r="S51" i="69"/>
  <c r="J59" i="69"/>
  <c r="O59" i="69"/>
  <c r="U59" i="69"/>
  <c r="O62" i="69"/>
  <c r="O65" i="69"/>
  <c r="M67" i="69"/>
  <c r="R67" i="69"/>
  <c r="O69" i="69"/>
  <c r="O73" i="69"/>
  <c r="J78" i="69"/>
  <c r="O78" i="69"/>
  <c r="U78" i="69"/>
  <c r="O81" i="69"/>
  <c r="M89" i="69"/>
  <c r="R89" i="69"/>
  <c r="K92" i="69"/>
  <c r="S92" i="69"/>
  <c r="J97" i="69"/>
  <c r="O97" i="69"/>
  <c r="U97" i="69"/>
  <c r="K107" i="69"/>
  <c r="S107" i="69"/>
  <c r="O110" i="69"/>
  <c r="M112" i="69"/>
  <c r="R112" i="69"/>
  <c r="K115" i="69"/>
  <c r="S115" i="69"/>
  <c r="N126" i="69"/>
  <c r="J127" i="69"/>
  <c r="R127" i="69"/>
  <c r="O129" i="69"/>
  <c r="U130" i="69"/>
  <c r="R130" i="69"/>
  <c r="J130" i="69"/>
  <c r="S130" i="69"/>
  <c r="S133" i="69"/>
  <c r="G133" i="69"/>
  <c r="X133" i="69" s="1"/>
  <c r="U134" i="69"/>
  <c r="S134" i="69"/>
  <c r="K134" i="69"/>
  <c r="R134" i="69"/>
  <c r="T136" i="69"/>
  <c r="L136" i="69"/>
  <c r="W136" i="69" s="1"/>
  <c r="S137" i="69"/>
  <c r="G137" i="69"/>
  <c r="X137" i="69" s="1"/>
  <c r="K146" i="69"/>
  <c r="R146" i="69"/>
  <c r="K148" i="69"/>
  <c r="J150" i="69"/>
  <c r="R150" i="69"/>
  <c r="O152" i="69"/>
  <c r="U153" i="69"/>
  <c r="R153" i="69"/>
  <c r="J153" i="69"/>
  <c r="S153" i="69"/>
  <c r="S156" i="69"/>
  <c r="K168" i="69"/>
  <c r="K175" i="69"/>
  <c r="U183" i="69"/>
  <c r="N183" i="69"/>
  <c r="G183" i="69"/>
  <c r="X183" i="69" s="1"/>
  <c r="R183" i="69"/>
  <c r="K188" i="69"/>
  <c r="R188" i="69"/>
  <c r="K192" i="69"/>
  <c r="R192" i="69"/>
  <c r="N202" i="69"/>
  <c r="J203" i="69"/>
  <c r="R203" i="69"/>
  <c r="O205" i="69"/>
  <c r="U206" i="69"/>
  <c r="R206" i="69"/>
  <c r="J206" i="69"/>
  <c r="S206" i="69"/>
  <c r="S209" i="69"/>
  <c r="G209" i="69"/>
  <c r="X209" i="69" s="1"/>
  <c r="U210" i="69"/>
  <c r="S210" i="69"/>
  <c r="K210" i="69"/>
  <c r="R210" i="69"/>
  <c r="T212" i="69"/>
  <c r="L212" i="69"/>
  <c r="W212" i="69" s="1"/>
  <c r="S213" i="69"/>
  <c r="G213" i="69"/>
  <c r="X213" i="69" s="1"/>
  <c r="S228" i="69"/>
  <c r="Q230" i="69"/>
  <c r="K230" i="69"/>
  <c r="G230" i="69"/>
  <c r="X230" i="69" s="1"/>
  <c r="N230" i="69"/>
  <c r="U230" i="69"/>
  <c r="S232" i="69"/>
  <c r="U244" i="69"/>
  <c r="N244" i="69"/>
  <c r="G244" i="69"/>
  <c r="X244" i="69" s="1"/>
  <c r="R244" i="69"/>
  <c r="S251" i="69"/>
  <c r="K259" i="69"/>
  <c r="K266" i="69"/>
  <c r="J268" i="69"/>
  <c r="R268" i="69"/>
  <c r="W283" i="69"/>
  <c r="U283" i="69"/>
  <c r="K283" i="69"/>
  <c r="T283" i="69"/>
  <c r="U284" i="69"/>
  <c r="N287" i="69"/>
  <c r="O288" i="69"/>
  <c r="V290" i="69"/>
  <c r="U290" i="69"/>
  <c r="N290" i="69"/>
  <c r="I290" i="69"/>
  <c r="O290" i="69"/>
  <c r="X290" i="69"/>
  <c r="O299" i="69"/>
  <c r="Q301" i="69"/>
  <c r="K301" i="69"/>
  <c r="G301" i="69"/>
  <c r="X301" i="69" s="1"/>
  <c r="N301" i="69"/>
  <c r="N302" i="69"/>
  <c r="G302" i="69"/>
  <c r="X302" i="69" s="1"/>
  <c r="T302" i="69"/>
  <c r="N306" i="69"/>
  <c r="O307" i="69"/>
  <c r="P308" i="69"/>
  <c r="Q309" i="69"/>
  <c r="K309" i="69"/>
  <c r="G309" i="69"/>
  <c r="X309" i="69" s="1"/>
  <c r="N309" i="69"/>
  <c r="U324" i="69"/>
  <c r="N324" i="69"/>
  <c r="I324" i="69"/>
  <c r="O324" i="69"/>
  <c r="J328" i="69"/>
  <c r="T328" i="69"/>
  <c r="J339" i="69"/>
  <c r="T339" i="69"/>
  <c r="K340" i="69"/>
  <c r="K343" i="69"/>
  <c r="T346" i="69"/>
  <c r="J346" i="69"/>
  <c r="U346" i="69"/>
  <c r="J360" i="69"/>
  <c r="M364" i="69"/>
  <c r="T380" i="69"/>
  <c r="J380" i="69"/>
  <c r="U380" i="69"/>
  <c r="O396" i="69"/>
  <c r="U399" i="69"/>
  <c r="K399" i="69"/>
  <c r="T399" i="69"/>
  <c r="O403" i="69"/>
  <c r="M412" i="69"/>
  <c r="L412" i="69"/>
  <c r="W412" i="69" s="1"/>
  <c r="U457" i="69"/>
  <c r="G457" i="69"/>
  <c r="X457" i="69" s="1"/>
  <c r="O457" i="69"/>
  <c r="U461" i="69"/>
  <c r="G461" i="69"/>
  <c r="X461" i="69" s="1"/>
  <c r="O461" i="69"/>
  <c r="N470" i="69"/>
  <c r="M474" i="69"/>
  <c r="T474" i="69"/>
  <c r="J474" i="69"/>
  <c r="U495" i="69"/>
  <c r="G495" i="69"/>
  <c r="X495" i="69" s="1"/>
  <c r="O495" i="69"/>
  <c r="O513" i="69"/>
  <c r="K513" i="69"/>
  <c r="O530" i="69"/>
  <c r="K530" i="69"/>
  <c r="Q546" i="69"/>
  <c r="J546" i="69"/>
  <c r="N546" i="69"/>
  <c r="I546" i="69"/>
  <c r="AE30" i="47"/>
  <c r="F13" i="58"/>
  <c r="Q17" i="58"/>
  <c r="W17" i="58"/>
  <c r="Q29" i="58"/>
  <c r="W29" i="58"/>
  <c r="O32" i="58"/>
  <c r="W32" i="58"/>
  <c r="X65" i="58"/>
  <c r="Q22" i="57"/>
  <c r="H16" i="57"/>
  <c r="AH25" i="79"/>
  <c r="P383" i="71"/>
  <c r="W384" i="71"/>
  <c r="N385" i="71"/>
  <c r="S385" i="71"/>
  <c r="P387" i="71"/>
  <c r="W406" i="71"/>
  <c r="W408" i="71"/>
  <c r="P435" i="71"/>
  <c r="P452" i="71"/>
  <c r="X452" i="71"/>
  <c r="N455" i="71"/>
  <c r="S455" i="71"/>
  <c r="N457" i="71"/>
  <c r="S457" i="71"/>
  <c r="P458" i="71"/>
  <c r="W481" i="71"/>
  <c r="W485" i="71"/>
  <c r="W487" i="71"/>
  <c r="W503" i="71"/>
  <c r="W505" i="71"/>
  <c r="W507" i="71"/>
  <c r="W509" i="71"/>
  <c r="W511" i="71"/>
  <c r="W571" i="71"/>
  <c r="W573" i="71"/>
  <c r="W575" i="71"/>
  <c r="W577" i="71"/>
  <c r="W579" i="71"/>
  <c r="W595" i="71"/>
  <c r="W597" i="71"/>
  <c r="W599" i="71"/>
  <c r="W601" i="71"/>
  <c r="W603" i="71"/>
  <c r="W663" i="71"/>
  <c r="W665" i="71"/>
  <c r="W667" i="71"/>
  <c r="W669" i="71"/>
  <c r="W671" i="71"/>
  <c r="P684" i="71"/>
  <c r="X684" i="71"/>
  <c r="S685" i="71"/>
  <c r="P709" i="71"/>
  <c r="P711" i="71"/>
  <c r="W712" i="71"/>
  <c r="P713" i="71"/>
  <c r="W727" i="71"/>
  <c r="W729" i="71"/>
  <c r="S731" i="71"/>
  <c r="P750" i="71"/>
  <c r="P752" i="71"/>
  <c r="P759" i="71"/>
  <c r="P760" i="71"/>
  <c r="W780" i="71"/>
  <c r="W782" i="71"/>
  <c r="W784" i="71"/>
  <c r="W786" i="71"/>
  <c r="J15" i="69"/>
  <c r="R15" i="69"/>
  <c r="M16" i="69"/>
  <c r="R16" i="69"/>
  <c r="W16" i="69"/>
  <c r="K18" i="69"/>
  <c r="O19" i="69"/>
  <c r="G20" i="69"/>
  <c r="K20" i="69"/>
  <c r="Q20" i="69"/>
  <c r="V20" i="69"/>
  <c r="J23" i="69"/>
  <c r="R23" i="69"/>
  <c r="M24" i="69"/>
  <c r="R24" i="69"/>
  <c r="W24" i="69"/>
  <c r="O28" i="69"/>
  <c r="I29" i="69"/>
  <c r="N29" i="69"/>
  <c r="S29" i="69"/>
  <c r="G32" i="69"/>
  <c r="X32" i="69" s="1"/>
  <c r="N32" i="69"/>
  <c r="K35" i="69"/>
  <c r="O36" i="69"/>
  <c r="G37" i="69"/>
  <c r="X37" i="69" s="1"/>
  <c r="K37" i="69"/>
  <c r="Q37" i="69"/>
  <c r="K39" i="69"/>
  <c r="G43" i="69"/>
  <c r="X43" i="69" s="1"/>
  <c r="N43" i="69"/>
  <c r="M44" i="69"/>
  <c r="R44" i="69"/>
  <c r="G46" i="69"/>
  <c r="X46" i="69" s="1"/>
  <c r="S46" i="69"/>
  <c r="I48" i="69"/>
  <c r="N48" i="69"/>
  <c r="S48" i="69"/>
  <c r="G51" i="69"/>
  <c r="X51" i="69" s="1"/>
  <c r="N51" i="69"/>
  <c r="G59" i="69"/>
  <c r="X59" i="69" s="1"/>
  <c r="K59" i="69"/>
  <c r="Q59" i="69"/>
  <c r="J62" i="69"/>
  <c r="R62" i="69"/>
  <c r="M63" i="69"/>
  <c r="R63" i="69"/>
  <c r="G65" i="69"/>
  <c r="X65" i="69" s="1"/>
  <c r="S65" i="69"/>
  <c r="I67" i="69"/>
  <c r="N67" i="69"/>
  <c r="S67" i="69"/>
  <c r="L68" i="69"/>
  <c r="W68" i="69" s="1"/>
  <c r="G69" i="69"/>
  <c r="X69" i="69" s="1"/>
  <c r="S69" i="69"/>
  <c r="J73" i="69"/>
  <c r="R73" i="69"/>
  <c r="K76" i="69"/>
  <c r="O77" i="69"/>
  <c r="G78" i="69"/>
  <c r="X78" i="69" s="1"/>
  <c r="K78" i="69"/>
  <c r="Q78" i="69"/>
  <c r="J81" i="69"/>
  <c r="R81" i="69"/>
  <c r="M82" i="69"/>
  <c r="R82" i="69"/>
  <c r="O88" i="69"/>
  <c r="I89" i="69"/>
  <c r="N89" i="69"/>
  <c r="S89" i="69"/>
  <c r="G92" i="69"/>
  <c r="X92" i="69" s="1"/>
  <c r="N92" i="69"/>
  <c r="K95" i="69"/>
  <c r="O96" i="69"/>
  <c r="G97" i="69"/>
  <c r="X97" i="69" s="1"/>
  <c r="K97" i="69"/>
  <c r="Q97" i="69"/>
  <c r="K99" i="69"/>
  <c r="G107" i="69"/>
  <c r="X107" i="69" s="1"/>
  <c r="N107" i="69"/>
  <c r="M108" i="69"/>
  <c r="R108" i="69"/>
  <c r="G110" i="69"/>
  <c r="X110" i="69" s="1"/>
  <c r="S110" i="69"/>
  <c r="I112" i="69"/>
  <c r="N112" i="69"/>
  <c r="S112" i="69"/>
  <c r="G115" i="69"/>
  <c r="X115" i="69" s="1"/>
  <c r="N115" i="69"/>
  <c r="G126" i="69"/>
  <c r="X126" i="69" s="1"/>
  <c r="O126" i="69"/>
  <c r="M127" i="69"/>
  <c r="S127" i="69"/>
  <c r="K129" i="69"/>
  <c r="K130" i="69"/>
  <c r="K133" i="69"/>
  <c r="J134" i="69"/>
  <c r="K137" i="69"/>
  <c r="U145" i="69"/>
  <c r="R145" i="69"/>
  <c r="J145" i="69"/>
  <c r="S145" i="69"/>
  <c r="G146" i="69"/>
  <c r="X146" i="69" s="1"/>
  <c r="M146" i="69"/>
  <c r="S146" i="69"/>
  <c r="O148" i="69"/>
  <c r="M150" i="69"/>
  <c r="S150" i="69"/>
  <c r="K152" i="69"/>
  <c r="K153" i="69"/>
  <c r="G156" i="69"/>
  <c r="X156" i="69" s="1"/>
  <c r="S165" i="69"/>
  <c r="N165" i="69"/>
  <c r="I165" i="69"/>
  <c r="O165" i="69"/>
  <c r="O168" i="69"/>
  <c r="U169" i="69"/>
  <c r="O169" i="69"/>
  <c r="J169" i="69"/>
  <c r="N169" i="69"/>
  <c r="Q173" i="69"/>
  <c r="K173" i="69"/>
  <c r="G173" i="69"/>
  <c r="X173" i="69" s="1"/>
  <c r="N173" i="69"/>
  <c r="U173" i="69"/>
  <c r="O175" i="69"/>
  <c r="J183" i="69"/>
  <c r="S183" i="69"/>
  <c r="G188" i="69"/>
  <c r="X188" i="69" s="1"/>
  <c r="M188" i="69"/>
  <c r="U188" i="69"/>
  <c r="G192" i="69"/>
  <c r="X192" i="69" s="1"/>
  <c r="M192" i="69"/>
  <c r="S192" i="69"/>
  <c r="G202" i="69"/>
  <c r="X202" i="69" s="1"/>
  <c r="O202" i="69"/>
  <c r="M203" i="69"/>
  <c r="S203" i="69"/>
  <c r="K205" i="69"/>
  <c r="K206" i="69"/>
  <c r="K209" i="69"/>
  <c r="J210" i="69"/>
  <c r="K213" i="69"/>
  <c r="U221" i="69"/>
  <c r="R221" i="69"/>
  <c r="J221" i="69"/>
  <c r="S221" i="69"/>
  <c r="L223" i="69"/>
  <c r="W223" i="69" s="1"/>
  <c r="G228" i="69"/>
  <c r="X228" i="69" s="1"/>
  <c r="I230" i="69"/>
  <c r="O230" i="69"/>
  <c r="G232" i="69"/>
  <c r="X232" i="69" s="1"/>
  <c r="Q241" i="69"/>
  <c r="K241" i="69"/>
  <c r="G241" i="69"/>
  <c r="X241" i="69" s="1"/>
  <c r="N241" i="69"/>
  <c r="U241" i="69"/>
  <c r="J244" i="69"/>
  <c r="S244" i="69"/>
  <c r="K247" i="69"/>
  <c r="L250" i="69"/>
  <c r="W250" i="69" s="1"/>
  <c r="G251" i="69"/>
  <c r="X251" i="69" s="1"/>
  <c r="O259" i="69"/>
  <c r="X260" i="69"/>
  <c r="U260" i="69"/>
  <c r="O260" i="69"/>
  <c r="J260" i="69"/>
  <c r="N260" i="69"/>
  <c r="V260" i="69"/>
  <c r="Q264" i="69"/>
  <c r="K264" i="69"/>
  <c r="G264" i="69"/>
  <c r="X264" i="69" s="1"/>
  <c r="N264" i="69"/>
  <c r="U264" i="69"/>
  <c r="O266" i="69"/>
  <c r="M268" i="69"/>
  <c r="S268" i="69"/>
  <c r="S270" i="69"/>
  <c r="G270" i="69"/>
  <c r="J283" i="69"/>
  <c r="X283" i="69"/>
  <c r="G284" i="69"/>
  <c r="V286" i="69"/>
  <c r="W286" i="69"/>
  <c r="O286" i="69"/>
  <c r="J286" i="69"/>
  <c r="N286" i="69"/>
  <c r="X286" i="69"/>
  <c r="G287" i="69"/>
  <c r="X287" i="69" s="1"/>
  <c r="O287" i="69"/>
  <c r="K288" i="69"/>
  <c r="J290" i="69"/>
  <c r="Q290" i="69"/>
  <c r="N298" i="69"/>
  <c r="G298" i="69"/>
  <c r="X298" i="69" s="1"/>
  <c r="T298" i="69"/>
  <c r="I301" i="69"/>
  <c r="O301" i="69"/>
  <c r="J302" i="69"/>
  <c r="U302" i="69"/>
  <c r="U303" i="69"/>
  <c r="G303" i="69"/>
  <c r="X303" i="69" s="1"/>
  <c r="O305" i="69"/>
  <c r="J305" i="69"/>
  <c r="N305" i="69"/>
  <c r="G306" i="69"/>
  <c r="X306" i="69" s="1"/>
  <c r="O306" i="69"/>
  <c r="K307" i="69"/>
  <c r="I309" i="69"/>
  <c r="O309" i="69"/>
  <c r="K318" i="69"/>
  <c r="J324" i="69"/>
  <c r="Q324" i="69"/>
  <c r="T325" i="69"/>
  <c r="J325" i="69"/>
  <c r="U325" i="69"/>
  <c r="M328" i="69"/>
  <c r="U328" i="69"/>
  <c r="T336" i="69"/>
  <c r="J336" i="69"/>
  <c r="U336" i="69"/>
  <c r="M339" i="69"/>
  <c r="U339" i="69"/>
  <c r="O340" i="69"/>
  <c r="L343" i="69"/>
  <c r="W343" i="69" s="1"/>
  <c r="T345" i="69"/>
  <c r="J345" i="69"/>
  <c r="Q345" i="69"/>
  <c r="K346" i="69"/>
  <c r="G347" i="69"/>
  <c r="X347" i="69" s="1"/>
  <c r="Q356" i="69"/>
  <c r="I356" i="69"/>
  <c r="T356" i="69"/>
  <c r="L358" i="69"/>
  <c r="W358" i="69" s="1"/>
  <c r="N360" i="69"/>
  <c r="U361" i="69"/>
  <c r="K361" i="69"/>
  <c r="T361" i="69"/>
  <c r="N364" i="69"/>
  <c r="T365" i="69"/>
  <c r="J365" i="69"/>
  <c r="U365" i="69"/>
  <c r="T379" i="69"/>
  <c r="J379" i="69"/>
  <c r="Q379" i="69"/>
  <c r="K380" i="69"/>
  <c r="W382" i="69"/>
  <c r="Q383" i="69"/>
  <c r="I383" i="69"/>
  <c r="T383" i="69"/>
  <c r="T394" i="69"/>
  <c r="J394" i="69"/>
  <c r="Q394" i="69"/>
  <c r="N395" i="69"/>
  <c r="G395" i="69"/>
  <c r="X395" i="69" s="1"/>
  <c r="T395" i="69"/>
  <c r="M398" i="69"/>
  <c r="Q398" i="69"/>
  <c r="J399" i="69"/>
  <c r="M402" i="69"/>
  <c r="T402" i="69"/>
  <c r="J402" i="69"/>
  <c r="G403" i="69"/>
  <c r="X403" i="69" s="1"/>
  <c r="G404" i="69"/>
  <c r="X404" i="69" s="1"/>
  <c r="T417" i="69"/>
  <c r="J417" i="69"/>
  <c r="Q417" i="69"/>
  <c r="I417" i="69"/>
  <c r="M432" i="69"/>
  <c r="T432" i="69"/>
  <c r="J432" i="69"/>
  <c r="T440" i="69"/>
  <c r="J440" i="69"/>
  <c r="Q440" i="69"/>
  <c r="I440" i="69"/>
  <c r="N456" i="69"/>
  <c r="G456" i="69"/>
  <c r="X456" i="69" s="1"/>
  <c r="U456" i="69"/>
  <c r="K456" i="69"/>
  <c r="K457" i="69"/>
  <c r="N460" i="69"/>
  <c r="G460" i="69"/>
  <c r="X460" i="69" s="1"/>
  <c r="U460" i="69"/>
  <c r="K460" i="69"/>
  <c r="K461" i="69"/>
  <c r="Q470" i="69"/>
  <c r="I474" i="69"/>
  <c r="U475" i="69"/>
  <c r="K475" i="69"/>
  <c r="T475" i="69"/>
  <c r="J475" i="69"/>
  <c r="O476" i="69"/>
  <c r="K476" i="69"/>
  <c r="N494" i="69"/>
  <c r="G494" i="69"/>
  <c r="X494" i="69" s="1"/>
  <c r="U494" i="69"/>
  <c r="K494" i="69"/>
  <c r="K495" i="69"/>
  <c r="H502" i="69"/>
  <c r="G509" i="69"/>
  <c r="X509" i="69" s="1"/>
  <c r="U512" i="69"/>
  <c r="G512" i="69"/>
  <c r="X512" i="69" s="1"/>
  <c r="O512" i="69"/>
  <c r="U513" i="69"/>
  <c r="G517" i="69"/>
  <c r="X517" i="69" s="1"/>
  <c r="G526" i="69"/>
  <c r="X526" i="69" s="1"/>
  <c r="U529" i="69"/>
  <c r="G529" i="69"/>
  <c r="X529" i="69" s="1"/>
  <c r="O529" i="69"/>
  <c r="U530" i="69"/>
  <c r="G534" i="69"/>
  <c r="X534" i="69" s="1"/>
  <c r="U537" i="69"/>
  <c r="G537" i="69"/>
  <c r="X537" i="69" s="1"/>
  <c r="O537" i="69"/>
  <c r="K546" i="69"/>
  <c r="AE15" i="47"/>
  <c r="Y5" i="47"/>
  <c r="K15" i="47"/>
  <c r="AE29" i="47"/>
  <c r="F24" i="58"/>
  <c r="F27" i="58"/>
  <c r="X90" i="58"/>
  <c r="O90" i="58"/>
  <c r="X102" i="58"/>
  <c r="O102" i="58"/>
  <c r="Q115" i="58"/>
  <c r="O115" i="58"/>
  <c r="X18" i="56"/>
  <c r="AG19" i="56"/>
  <c r="X19" i="56"/>
  <c r="X24" i="56"/>
  <c r="AG25" i="56"/>
  <c r="X25" i="56"/>
  <c r="L10" i="57"/>
  <c r="V14" i="79"/>
  <c r="AH30" i="79"/>
  <c r="M131" i="69"/>
  <c r="R131" i="69"/>
  <c r="O149" i="69"/>
  <c r="M154" i="69"/>
  <c r="R154" i="69"/>
  <c r="O164" i="69"/>
  <c r="O172" i="69"/>
  <c r="M184" i="69"/>
  <c r="R184" i="69"/>
  <c r="M207" i="69"/>
  <c r="R207" i="69"/>
  <c r="M222" i="69"/>
  <c r="R222" i="69"/>
  <c r="M226" i="69"/>
  <c r="R226" i="69"/>
  <c r="O229" i="69"/>
  <c r="O240" i="69"/>
  <c r="O248" i="69"/>
  <c r="O263" i="69"/>
  <c r="O267" i="69"/>
  <c r="O279" i="69"/>
  <c r="M320" i="69"/>
  <c r="T320" i="69"/>
  <c r="O321" i="69"/>
  <c r="O384" i="69"/>
  <c r="M413" i="69"/>
  <c r="O418" i="69"/>
  <c r="N421" i="69"/>
  <c r="G422" i="69"/>
  <c r="X422" i="69" s="1"/>
  <c r="N422" i="69"/>
  <c r="G423" i="69"/>
  <c r="X423" i="69" s="1"/>
  <c r="U423" i="69"/>
  <c r="G433" i="69"/>
  <c r="X433" i="69" s="1"/>
  <c r="N433" i="69"/>
  <c r="G434" i="69"/>
  <c r="X434" i="69" s="1"/>
  <c r="U434" i="69"/>
  <c r="N436" i="69"/>
  <c r="G437" i="69"/>
  <c r="X437" i="69" s="1"/>
  <c r="N437" i="69"/>
  <c r="G438" i="69"/>
  <c r="X438" i="69" s="1"/>
  <c r="U438" i="69"/>
  <c r="O441" i="69"/>
  <c r="G452" i="69"/>
  <c r="X452" i="69" s="1"/>
  <c r="N452" i="69"/>
  <c r="G453" i="69"/>
  <c r="X453" i="69" s="1"/>
  <c r="U453" i="69"/>
  <c r="M455" i="69"/>
  <c r="M459" i="69"/>
  <c r="O479" i="69"/>
  <c r="N489" i="69"/>
  <c r="O547" i="69"/>
  <c r="N550" i="69"/>
  <c r="N554" i="69"/>
  <c r="AL11" i="88"/>
  <c r="AK12" i="88"/>
  <c r="AL13" i="88"/>
  <c r="AK14" i="88"/>
  <c r="AL15" i="88"/>
  <c r="AK16" i="88"/>
  <c r="AL17" i="88"/>
  <c r="AK18" i="88"/>
  <c r="AL19" i="88"/>
  <c r="AK20" i="88"/>
  <c r="AL21" i="88"/>
  <c r="AK22" i="88"/>
  <c r="AL23" i="88"/>
  <c r="AK24" i="88"/>
  <c r="AL25" i="88"/>
  <c r="AK26" i="88"/>
  <c r="AL27" i="88"/>
  <c r="AK28" i="88"/>
  <c r="AL29" i="88"/>
  <c r="AK30" i="88"/>
  <c r="AL63" i="88"/>
  <c r="AK64" i="88"/>
  <c r="AL65" i="88"/>
  <c r="AK66" i="88"/>
  <c r="AL67" i="88"/>
  <c r="AK68" i="88"/>
  <c r="AL69" i="88"/>
  <c r="AK70" i="88"/>
  <c r="AL71" i="88"/>
  <c r="AK72" i="88"/>
  <c r="AL73" i="88"/>
  <c r="AK74" i="88"/>
  <c r="AL75" i="88"/>
  <c r="AK76" i="88"/>
  <c r="AL77" i="88"/>
  <c r="AK95" i="88"/>
  <c r="AL96" i="88"/>
  <c r="AK97" i="88"/>
  <c r="AL98" i="88"/>
  <c r="AK99" i="88"/>
  <c r="AL100" i="88"/>
  <c r="AK101" i="88"/>
  <c r="AL102" i="88"/>
  <c r="AK103" i="88"/>
  <c r="AL104" i="88"/>
  <c r="AK105" i="88"/>
  <c r="AL106" i="88"/>
  <c r="AK107" i="88"/>
  <c r="AL108" i="88"/>
  <c r="AK109" i="88"/>
  <c r="AL110" i="88"/>
  <c r="AK111" i="88"/>
  <c r="AL112" i="88"/>
  <c r="AK127" i="88"/>
  <c r="AL128" i="88"/>
  <c r="AK129" i="88"/>
  <c r="AL130" i="88"/>
  <c r="AK131" i="88"/>
  <c r="AL132" i="88"/>
  <c r="AL136" i="88"/>
  <c r="AL140" i="88"/>
  <c r="AL144" i="88"/>
  <c r="AL148" i="88"/>
  <c r="AL152" i="88"/>
  <c r="AL156" i="88"/>
  <c r="AL160" i="88"/>
  <c r="AL164" i="88"/>
  <c r="AL168" i="88"/>
  <c r="AL172" i="88"/>
  <c r="AL176" i="88"/>
  <c r="AL180" i="88"/>
  <c r="AL184" i="88"/>
  <c r="AL188" i="88"/>
  <c r="AL192" i="88"/>
  <c r="AL196" i="88"/>
  <c r="AL200" i="88"/>
  <c r="AL204" i="88"/>
  <c r="AL208" i="88"/>
  <c r="AL212" i="88"/>
  <c r="AL216" i="88"/>
  <c r="AL220" i="88"/>
  <c r="AL224" i="88"/>
  <c r="AL228" i="88"/>
  <c r="AL232" i="88"/>
  <c r="AL236" i="88"/>
  <c r="AL240" i="88"/>
  <c r="AL244" i="88"/>
  <c r="AL248" i="88"/>
  <c r="AL252" i="88"/>
  <c r="AL256" i="88"/>
  <c r="AL260" i="88"/>
  <c r="AL264" i="88"/>
  <c r="AL268" i="88"/>
  <c r="AL272" i="88"/>
  <c r="AL276" i="88"/>
  <c r="AL280" i="88"/>
  <c r="AL284" i="88"/>
  <c r="AL288" i="88"/>
  <c r="AL292" i="88"/>
  <c r="AL296" i="88"/>
  <c r="AL300" i="88"/>
  <c r="AL304" i="88"/>
  <c r="AL308" i="88"/>
  <c r="AL312" i="88"/>
  <c r="AL316" i="88"/>
  <c r="AL320" i="88"/>
  <c r="AL324" i="88"/>
  <c r="AL328" i="88"/>
  <c r="AL332" i="88"/>
  <c r="AL336" i="88"/>
  <c r="AL340" i="88"/>
  <c r="AL344" i="88"/>
  <c r="AL348" i="88"/>
  <c r="AL352" i="88"/>
  <c r="AL356" i="88"/>
  <c r="H15" i="47"/>
  <c r="N15" i="47"/>
  <c r="N16" i="47"/>
  <c r="AE18" i="47"/>
  <c r="AE19" i="47"/>
  <c r="AE20" i="47"/>
  <c r="AE21" i="47"/>
  <c r="AF22" i="47"/>
  <c r="T4" i="58"/>
  <c r="W10" i="58"/>
  <c r="W11" i="58"/>
  <c r="W14" i="58"/>
  <c r="Q15" i="58"/>
  <c r="W16" i="58"/>
  <c r="W18" i="58"/>
  <c r="W19" i="58"/>
  <c r="W21" i="58"/>
  <c r="Q23" i="58"/>
  <c r="W24" i="58"/>
  <c r="Y27" i="58"/>
  <c r="W34" i="58"/>
  <c r="W35" i="58"/>
  <c r="W38" i="58"/>
  <c r="Q39" i="58"/>
  <c r="Y40" i="58"/>
  <c r="X41" i="58"/>
  <c r="W45" i="58"/>
  <c r="O55" i="58"/>
  <c r="O67" i="58"/>
  <c r="O74" i="58"/>
  <c r="O75" i="58"/>
  <c r="X81" i="58"/>
  <c r="X109" i="58"/>
  <c r="I9" i="56"/>
  <c r="M9" i="56"/>
  <c r="P9" i="56"/>
  <c r="W14" i="57"/>
  <c r="X16" i="57"/>
  <c r="S18" i="57"/>
  <c r="X21" i="57"/>
  <c r="S22" i="57"/>
  <c r="S28" i="57"/>
  <c r="S32" i="57"/>
  <c r="W34" i="57"/>
  <c r="Y4" i="79"/>
  <c r="AG10" i="79"/>
  <c r="Z11" i="79"/>
  <c r="AG14" i="79"/>
  <c r="AG28" i="79"/>
  <c r="O422" i="69"/>
  <c r="O433" i="69"/>
  <c r="O437" i="69"/>
  <c r="O452" i="69"/>
  <c r="N455" i="69"/>
  <c r="N459" i="69"/>
  <c r="O471" i="69"/>
  <c r="J479" i="69"/>
  <c r="T479" i="69"/>
  <c r="K480" i="69"/>
  <c r="I489" i="69"/>
  <c r="Q489" i="69"/>
  <c r="N493" i="69"/>
  <c r="N497" i="69"/>
  <c r="K510" i="69"/>
  <c r="K514" i="69"/>
  <c r="K518" i="69"/>
  <c r="K527" i="69"/>
  <c r="K531" i="69"/>
  <c r="K535" i="69"/>
  <c r="J547" i="69"/>
  <c r="T547" i="69"/>
  <c r="K548" i="69"/>
  <c r="I550" i="69"/>
  <c r="Q550" i="69"/>
  <c r="O551" i="69"/>
  <c r="I554" i="69"/>
  <c r="Q554" i="69"/>
  <c r="O555" i="69"/>
  <c r="AL195" i="88"/>
  <c r="AL199" i="88"/>
  <c r="AL203" i="88"/>
  <c r="AL207" i="88"/>
  <c r="AL211" i="88"/>
  <c r="AL215" i="88"/>
  <c r="AL227" i="88"/>
  <c r="AL231" i="88"/>
  <c r="AL235" i="88"/>
  <c r="AL239" i="88"/>
  <c r="AL243" i="88"/>
  <c r="AL247" i="88"/>
  <c r="AL251" i="88"/>
  <c r="AL255" i="88"/>
  <c r="AL259" i="88"/>
  <c r="AL263" i="88"/>
  <c r="AL267" i="88"/>
  <c r="AL271" i="88"/>
  <c r="AL275" i="88"/>
  <c r="AL279" i="88"/>
  <c r="AL283" i="88"/>
  <c r="AL287" i="88"/>
  <c r="AL291" i="88"/>
  <c r="AL295" i="88"/>
  <c r="AL299" i="88"/>
  <c r="AL303" i="88"/>
  <c r="AL307" i="88"/>
  <c r="AL311" i="88"/>
  <c r="AL315" i="88"/>
  <c r="S11" i="47"/>
  <c r="AE12" i="47"/>
  <c r="S13" i="47"/>
  <c r="AF23" i="47"/>
  <c r="AF25" i="47"/>
  <c r="AF26" i="47"/>
  <c r="AF27" i="47"/>
  <c r="AF28" i="47"/>
  <c r="AF29" i="47"/>
  <c r="AF30" i="47"/>
  <c r="Q11" i="58"/>
  <c r="F15" i="58"/>
  <c r="Q19" i="58"/>
  <c r="Q21" i="58"/>
  <c r="W26" i="58"/>
  <c r="F35" i="58"/>
  <c r="Q35" i="58"/>
  <c r="W37" i="58"/>
  <c r="F41" i="58"/>
  <c r="Q42" i="58"/>
  <c r="F44" i="58"/>
  <c r="X49" i="58"/>
  <c r="X58" i="58"/>
  <c r="X60" i="58"/>
  <c r="X69" i="58"/>
  <c r="X89" i="58"/>
  <c r="X92" i="58"/>
  <c r="O95" i="58"/>
  <c r="X101" i="58"/>
  <c r="X104" i="58"/>
  <c r="X106" i="58"/>
  <c r="O107" i="58"/>
  <c r="X112" i="58"/>
  <c r="O114" i="58"/>
  <c r="X118" i="58"/>
  <c r="AG10" i="56"/>
  <c r="AG13" i="56"/>
  <c r="AG16" i="56"/>
  <c r="AG18" i="56"/>
  <c r="AG21" i="56"/>
  <c r="AG24" i="56"/>
  <c r="AG27" i="56"/>
  <c r="S4" i="57"/>
  <c r="L9" i="57"/>
  <c r="W11" i="57"/>
  <c r="O13" i="57"/>
  <c r="L14" i="57"/>
  <c r="H15" i="57"/>
  <c r="O15" i="57"/>
  <c r="H10" i="57"/>
  <c r="S19" i="57"/>
  <c r="H14" i="57"/>
  <c r="S23" i="57"/>
  <c r="Q27" i="57"/>
  <c r="Q28" i="57"/>
  <c r="S30" i="57"/>
  <c r="S34" i="57"/>
  <c r="S10" i="79"/>
  <c r="AH10" i="79"/>
  <c r="AI11" i="79"/>
  <c r="AG11" i="79"/>
  <c r="Z12" i="79"/>
  <c r="S14" i="79"/>
  <c r="AH14" i="79"/>
  <c r="AH28" i="79"/>
  <c r="AI29" i="79"/>
  <c r="AG29" i="79"/>
  <c r="AG40" i="79"/>
  <c r="AE11" i="47"/>
  <c r="K11" i="47"/>
  <c r="AE13" i="47"/>
  <c r="K13" i="47"/>
  <c r="S15" i="47"/>
  <c r="AE25" i="47"/>
  <c r="AE26" i="47"/>
  <c r="F25" i="58"/>
  <c r="Y26" i="58"/>
  <c r="F33" i="58"/>
  <c r="X48" i="58"/>
  <c r="X54" i="58"/>
  <c r="X56" i="58"/>
  <c r="X66" i="58"/>
  <c r="X68" i="58"/>
  <c r="X88" i="58"/>
  <c r="O12" i="57"/>
  <c r="Q29" i="57"/>
  <c r="AH11" i="79"/>
  <c r="AI12" i="79"/>
  <c r="AI25" i="79"/>
  <c r="AH29" i="79"/>
  <c r="AI30" i="79"/>
  <c r="C15" i="2"/>
  <c r="H18" i="2"/>
  <c r="C19" i="2"/>
  <c r="R22" i="2"/>
  <c r="C23" i="2"/>
  <c r="N24" i="2"/>
  <c r="AD25" i="2"/>
  <c r="E28" i="2"/>
  <c r="E30" i="2"/>
  <c r="I17" i="35"/>
  <c r="AC17" i="35"/>
  <c r="I31" i="35"/>
  <c r="AC31" i="35"/>
  <c r="I35" i="35"/>
  <c r="J21" i="35" s="1"/>
  <c r="Z38" i="35"/>
  <c r="I41" i="35"/>
  <c r="AC41" i="35"/>
  <c r="I50" i="35"/>
  <c r="AC50" i="35"/>
  <c r="I71" i="35"/>
  <c r="AC71" i="35"/>
  <c r="H22" i="1"/>
  <c r="H26" i="1"/>
  <c r="H30" i="1"/>
  <c r="H38" i="1"/>
  <c r="H54" i="1"/>
  <c r="AD11" i="44"/>
  <c r="T11" i="44"/>
  <c r="AE11" i="44"/>
  <c r="H9" i="2"/>
  <c r="R9" i="2"/>
  <c r="C10" i="2"/>
  <c r="AD10" i="2"/>
  <c r="E11" i="2"/>
  <c r="N11" i="2"/>
  <c r="T11" i="2"/>
  <c r="H13" i="2"/>
  <c r="R13" i="2"/>
  <c r="C14" i="2"/>
  <c r="AD14" i="2"/>
  <c r="E15" i="2"/>
  <c r="N15" i="2"/>
  <c r="T15" i="2"/>
  <c r="H17" i="2"/>
  <c r="R17" i="2"/>
  <c r="C18" i="2"/>
  <c r="AD18" i="2"/>
  <c r="E19" i="2"/>
  <c r="N19" i="2"/>
  <c r="T19" i="2"/>
  <c r="H21" i="2"/>
  <c r="C22" i="2"/>
  <c r="AD22" i="2"/>
  <c r="E23" i="2"/>
  <c r="T23" i="2"/>
  <c r="Z23" i="2"/>
  <c r="AG24" i="2"/>
  <c r="C25" i="2"/>
  <c r="AG26" i="2"/>
  <c r="C27" i="2"/>
  <c r="AG28" i="2"/>
  <c r="C29" i="2"/>
  <c r="M10" i="35"/>
  <c r="U10" i="35"/>
  <c r="X10" i="35"/>
  <c r="F11" i="35"/>
  <c r="S11" i="35"/>
  <c r="W11" i="35"/>
  <c r="Z11" i="35"/>
  <c r="AD11" i="35"/>
  <c r="M12" i="35"/>
  <c r="U12" i="35"/>
  <c r="X12" i="35"/>
  <c r="F13" i="35"/>
  <c r="S13" i="35"/>
  <c r="W13" i="35"/>
  <c r="Z13" i="35"/>
  <c r="AD13" i="35"/>
  <c r="M14" i="35"/>
  <c r="U14" i="35"/>
  <c r="X14" i="35"/>
  <c r="F15" i="35"/>
  <c r="S15" i="35"/>
  <c r="W15" i="35"/>
  <c r="Z15" i="35"/>
  <c r="AD15" i="35"/>
  <c r="M16" i="35"/>
  <c r="U16" i="35"/>
  <c r="X16" i="35"/>
  <c r="F17" i="35"/>
  <c r="S17" i="35"/>
  <c r="W17" i="35"/>
  <c r="Z17" i="35"/>
  <c r="AD17" i="35"/>
  <c r="M18" i="35"/>
  <c r="U18" i="35"/>
  <c r="X18" i="35"/>
  <c r="F19" i="35"/>
  <c r="S19" i="35"/>
  <c r="W19" i="35"/>
  <c r="Z19" i="35"/>
  <c r="AD19" i="35"/>
  <c r="M20" i="35"/>
  <c r="U20" i="35"/>
  <c r="X20" i="35"/>
  <c r="F21" i="35"/>
  <c r="S21" i="35"/>
  <c r="W21" i="35"/>
  <c r="Z21" i="35"/>
  <c r="AD21" i="35"/>
  <c r="G24" i="35"/>
  <c r="K24" i="35"/>
  <c r="AB24" i="35"/>
  <c r="AE24" i="35"/>
  <c r="M25" i="35"/>
  <c r="U25" i="35"/>
  <c r="X25" i="35"/>
  <c r="I26" i="35"/>
  <c r="F27" i="35"/>
  <c r="S27" i="35"/>
  <c r="W27" i="35"/>
  <c r="Z27" i="35"/>
  <c r="AD27" i="35"/>
  <c r="G28" i="35"/>
  <c r="K28" i="35"/>
  <c r="AB28" i="35"/>
  <c r="AE28" i="35"/>
  <c r="M29" i="35"/>
  <c r="U29" i="35"/>
  <c r="X29" i="35"/>
  <c r="I30" i="35"/>
  <c r="F31" i="35"/>
  <c r="S31" i="35"/>
  <c r="W31" i="35"/>
  <c r="Z31" i="35"/>
  <c r="AD31" i="35"/>
  <c r="G32" i="35"/>
  <c r="K32" i="35"/>
  <c r="AB32" i="35"/>
  <c r="AE32" i="35"/>
  <c r="M33" i="35"/>
  <c r="U33" i="35"/>
  <c r="X33" i="35"/>
  <c r="I34" i="35"/>
  <c r="F35" i="35"/>
  <c r="S35" i="35"/>
  <c r="W35" i="35"/>
  <c r="Z35" i="35"/>
  <c r="AD35" i="35"/>
  <c r="I37" i="35"/>
  <c r="AC37" i="35"/>
  <c r="F38" i="35"/>
  <c r="K38" i="35"/>
  <c r="AB38" i="35"/>
  <c r="AE38" i="35"/>
  <c r="M39" i="35"/>
  <c r="U39" i="35"/>
  <c r="X39" i="35"/>
  <c r="I40" i="35"/>
  <c r="F41" i="35"/>
  <c r="S41" i="35"/>
  <c r="W41" i="35"/>
  <c r="Z41" i="35"/>
  <c r="AD41" i="35"/>
  <c r="G42" i="35"/>
  <c r="K42" i="35"/>
  <c r="AB42" i="35"/>
  <c r="AE42" i="35"/>
  <c r="M43" i="35"/>
  <c r="U43" i="35"/>
  <c r="X43" i="35"/>
  <c r="I44" i="35"/>
  <c r="F45" i="35"/>
  <c r="S45" i="35"/>
  <c r="W45" i="35"/>
  <c r="Z45" i="35"/>
  <c r="AD45" i="35"/>
  <c r="G46" i="35"/>
  <c r="K46" i="35"/>
  <c r="AB46" i="35"/>
  <c r="AE46" i="35"/>
  <c r="M47" i="35"/>
  <c r="U47" i="35"/>
  <c r="X47" i="35"/>
  <c r="I48" i="35"/>
  <c r="F50" i="35"/>
  <c r="S50" i="35"/>
  <c r="W50" i="35"/>
  <c r="Z50" i="35"/>
  <c r="AD50" i="35"/>
  <c r="I51" i="35"/>
  <c r="M52" i="35"/>
  <c r="U52" i="35"/>
  <c r="X52" i="35"/>
  <c r="G53" i="35"/>
  <c r="K53" i="35"/>
  <c r="AB53" i="35"/>
  <c r="AE53" i="35"/>
  <c r="F54" i="35"/>
  <c r="S54" i="35"/>
  <c r="W54" i="35"/>
  <c r="Z54" i="35"/>
  <c r="AD54" i="35"/>
  <c r="I55" i="35"/>
  <c r="M56" i="35"/>
  <c r="U56" i="35"/>
  <c r="X56" i="35"/>
  <c r="G57" i="35"/>
  <c r="K57" i="35"/>
  <c r="AB57" i="35"/>
  <c r="AE57" i="35"/>
  <c r="F58" i="35"/>
  <c r="S58" i="35"/>
  <c r="W58" i="35"/>
  <c r="Z58" i="35"/>
  <c r="AD58" i="35"/>
  <c r="I59" i="35"/>
  <c r="M60" i="35"/>
  <c r="U60" i="35"/>
  <c r="X60" i="35"/>
  <c r="G61" i="35"/>
  <c r="K61" i="35"/>
  <c r="AB61" i="35"/>
  <c r="AE61" i="35"/>
  <c r="S63" i="35"/>
  <c r="W63" i="35"/>
  <c r="Z63" i="35"/>
  <c r="AD63" i="35"/>
  <c r="I64" i="35"/>
  <c r="M65" i="35"/>
  <c r="U65" i="35"/>
  <c r="X65" i="35"/>
  <c r="G66" i="35"/>
  <c r="K66" i="35"/>
  <c r="AB66" i="35"/>
  <c r="AE66" i="35"/>
  <c r="S67" i="35"/>
  <c r="W67" i="35"/>
  <c r="Z67" i="35"/>
  <c r="AD67" i="35"/>
  <c r="I68" i="35"/>
  <c r="M69" i="35"/>
  <c r="U69" i="35"/>
  <c r="X69" i="35"/>
  <c r="G70" i="35"/>
  <c r="K70" i="35"/>
  <c r="AB70" i="35"/>
  <c r="AE70" i="35"/>
  <c r="S71" i="35"/>
  <c r="W71" i="35"/>
  <c r="Z71" i="35"/>
  <c r="AD71" i="35"/>
  <c r="I72" i="35"/>
  <c r="M73" i="35"/>
  <c r="U73" i="35"/>
  <c r="X73" i="35"/>
  <c r="G74" i="35"/>
  <c r="K74" i="35"/>
  <c r="AB74" i="35"/>
  <c r="AE74" i="35"/>
  <c r="G10" i="1"/>
  <c r="O10" i="1"/>
  <c r="S10" i="1"/>
  <c r="W10" i="1"/>
  <c r="AA10" i="1"/>
  <c r="H11" i="1"/>
  <c r="X11" i="1"/>
  <c r="AB11" i="1"/>
  <c r="E12" i="1"/>
  <c r="I12" i="1"/>
  <c r="Q12" i="1"/>
  <c r="U12" i="1"/>
  <c r="Y12" i="1"/>
  <c r="Z13" i="1"/>
  <c r="G14" i="1"/>
  <c r="O14" i="1"/>
  <c r="S14" i="1"/>
  <c r="W14" i="1"/>
  <c r="AA14" i="1"/>
  <c r="H15" i="1"/>
  <c r="X15" i="1"/>
  <c r="AB15" i="1"/>
  <c r="E16" i="1"/>
  <c r="I16" i="1"/>
  <c r="Q16" i="1"/>
  <c r="U16" i="1"/>
  <c r="Y16" i="1"/>
  <c r="Z17" i="1"/>
  <c r="G18" i="1"/>
  <c r="O18" i="1"/>
  <c r="S18" i="1"/>
  <c r="W18" i="1"/>
  <c r="AA18" i="1"/>
  <c r="H19" i="1"/>
  <c r="X19" i="1"/>
  <c r="G20" i="1"/>
  <c r="O20" i="1"/>
  <c r="S20" i="1"/>
  <c r="W20" i="1"/>
  <c r="E22" i="1"/>
  <c r="I22" i="1"/>
  <c r="Q22" i="1"/>
  <c r="U22" i="1"/>
  <c r="Y22" i="1"/>
  <c r="H23" i="1"/>
  <c r="X23" i="1"/>
  <c r="G24" i="1"/>
  <c r="O24" i="1"/>
  <c r="S24" i="1"/>
  <c r="W24" i="1"/>
  <c r="E26" i="1"/>
  <c r="I26" i="1"/>
  <c r="Q26" i="1"/>
  <c r="U26" i="1"/>
  <c r="Y26" i="1"/>
  <c r="H27" i="1"/>
  <c r="X27" i="1"/>
  <c r="G28" i="1"/>
  <c r="O28" i="1"/>
  <c r="S28" i="1"/>
  <c r="W28" i="1"/>
  <c r="E30" i="1"/>
  <c r="I30" i="1"/>
  <c r="Q30" i="1"/>
  <c r="U30" i="1"/>
  <c r="Y30" i="1"/>
  <c r="H31" i="1"/>
  <c r="X31" i="1"/>
  <c r="G32" i="1"/>
  <c r="O32" i="1"/>
  <c r="S32" i="1"/>
  <c r="W32" i="1"/>
  <c r="E34" i="1"/>
  <c r="I34" i="1"/>
  <c r="Q34" i="1"/>
  <c r="U34" i="1"/>
  <c r="H35" i="1"/>
  <c r="G36" i="1"/>
  <c r="O36" i="1"/>
  <c r="S36" i="1"/>
  <c r="W36" i="1"/>
  <c r="E38" i="1"/>
  <c r="I38" i="1"/>
  <c r="Q38" i="1"/>
  <c r="U38" i="1"/>
  <c r="Y38" i="1"/>
  <c r="H39" i="1"/>
  <c r="X39" i="1"/>
  <c r="G40" i="1"/>
  <c r="O40" i="1"/>
  <c r="S40" i="1"/>
  <c r="W40" i="1"/>
  <c r="E42" i="1"/>
  <c r="I42" i="1"/>
  <c r="Q42" i="1"/>
  <c r="U42" i="1"/>
  <c r="H43" i="1"/>
  <c r="G44" i="1"/>
  <c r="O44" i="1"/>
  <c r="S44" i="1"/>
  <c r="W44" i="1"/>
  <c r="E46" i="1"/>
  <c r="I46" i="1"/>
  <c r="Q46" i="1"/>
  <c r="U46" i="1"/>
  <c r="H47" i="1"/>
  <c r="G48" i="1"/>
  <c r="O48" i="1"/>
  <c r="S48" i="1"/>
  <c r="W48" i="1"/>
  <c r="E50" i="1"/>
  <c r="I50" i="1"/>
  <c r="Q50" i="1"/>
  <c r="U50" i="1"/>
  <c r="H51" i="1"/>
  <c r="G52" i="1"/>
  <c r="O52" i="1"/>
  <c r="S52" i="1"/>
  <c r="W52" i="1"/>
  <c r="E54" i="1"/>
  <c r="I54" i="1"/>
  <c r="Q54" i="1"/>
  <c r="U54" i="1"/>
  <c r="Y54" i="1"/>
  <c r="H55" i="1"/>
  <c r="X55" i="1"/>
  <c r="G56" i="1"/>
  <c r="O56" i="1"/>
  <c r="S56" i="1"/>
  <c r="W56" i="1"/>
  <c r="E58" i="1"/>
  <c r="I58" i="1"/>
  <c r="Q58" i="1"/>
  <c r="U58" i="1"/>
  <c r="H59" i="1"/>
  <c r="G60" i="1"/>
  <c r="O60" i="1"/>
  <c r="S60" i="1"/>
  <c r="W60" i="1"/>
  <c r="L11" i="6"/>
  <c r="X11" i="6"/>
  <c r="AH27" i="6"/>
  <c r="AF10" i="44"/>
  <c r="U4" i="44"/>
  <c r="N10" i="44"/>
  <c r="AD12" i="44"/>
  <c r="T12" i="44"/>
  <c r="AE12" i="44"/>
  <c r="N15" i="44"/>
  <c r="N16" i="44"/>
  <c r="AF21" i="44"/>
  <c r="AE24" i="44"/>
  <c r="AF25" i="44"/>
  <c r="AD30" i="44"/>
  <c r="AE30" i="44"/>
  <c r="AF35" i="44"/>
  <c r="H10" i="2"/>
  <c r="C11" i="2"/>
  <c r="H14" i="2"/>
  <c r="AG14" i="2"/>
  <c r="AG18" i="2"/>
  <c r="H22" i="2"/>
  <c r="AC11" i="35"/>
  <c r="AC13" i="35"/>
  <c r="I19" i="35"/>
  <c r="AC19" i="35"/>
  <c r="W38" i="35"/>
  <c r="AC45" i="35"/>
  <c r="H16" i="1"/>
  <c r="AB16" i="1"/>
  <c r="X26" i="1"/>
  <c r="X30" i="1"/>
  <c r="X38" i="1"/>
  <c r="X54" i="1"/>
  <c r="V11" i="6"/>
  <c r="AH11" i="6"/>
  <c r="E10" i="2"/>
  <c r="N10" i="2"/>
  <c r="T10" i="2"/>
  <c r="H12" i="2"/>
  <c r="R12" i="2"/>
  <c r="AG12" i="2"/>
  <c r="C13" i="2"/>
  <c r="N14" i="2"/>
  <c r="T14" i="2"/>
  <c r="H16" i="2"/>
  <c r="R16" i="2"/>
  <c r="AG16" i="2"/>
  <c r="C17" i="2"/>
  <c r="N18" i="2"/>
  <c r="T18" i="2"/>
  <c r="H20" i="2"/>
  <c r="R20" i="2"/>
  <c r="AG20" i="2"/>
  <c r="C21" i="2"/>
  <c r="E22" i="2"/>
  <c r="N22" i="2"/>
  <c r="T22" i="2"/>
  <c r="H24" i="2"/>
  <c r="R24" i="2"/>
  <c r="AD24" i="2"/>
  <c r="E25" i="2"/>
  <c r="AD26" i="2"/>
  <c r="E27" i="2"/>
  <c r="AD28" i="2"/>
  <c r="E29" i="2"/>
  <c r="I10" i="35"/>
  <c r="AC10" i="35"/>
  <c r="G11" i="35"/>
  <c r="K11" i="35"/>
  <c r="AB11" i="35"/>
  <c r="AE11" i="35"/>
  <c r="I12" i="35"/>
  <c r="AC12" i="35"/>
  <c r="G13" i="35"/>
  <c r="K13" i="35"/>
  <c r="AB13" i="35"/>
  <c r="AE13" i="35"/>
  <c r="I14" i="35"/>
  <c r="AC14" i="35"/>
  <c r="G15" i="35"/>
  <c r="K15" i="35"/>
  <c r="AB15" i="35"/>
  <c r="AE15" i="35"/>
  <c r="I16" i="35"/>
  <c r="AC16" i="35"/>
  <c r="G17" i="35"/>
  <c r="K17" i="35"/>
  <c r="AB17" i="35"/>
  <c r="AE17" i="35"/>
  <c r="I18" i="35"/>
  <c r="AC18" i="35"/>
  <c r="G19" i="35"/>
  <c r="K19" i="35"/>
  <c r="AB19" i="35"/>
  <c r="G21" i="35"/>
  <c r="AE21" i="35"/>
  <c r="I25" i="35"/>
  <c r="AC25" i="35"/>
  <c r="K27" i="35"/>
  <c r="AE27" i="35"/>
  <c r="AC29" i="35"/>
  <c r="AE31" i="35"/>
  <c r="AC33" i="35"/>
  <c r="K35" i="35"/>
  <c r="AE35" i="35"/>
  <c r="M38" i="35"/>
  <c r="G41" i="35"/>
  <c r="AE41" i="35"/>
  <c r="AC43" i="35"/>
  <c r="K45" i="35"/>
  <c r="AE45" i="35"/>
  <c r="AC47" i="35"/>
  <c r="K50" i="35"/>
  <c r="AE50" i="35"/>
  <c r="AC52" i="35"/>
  <c r="AB58" i="35"/>
  <c r="AC60" i="35"/>
  <c r="AB63" i="35"/>
  <c r="AC65" i="35"/>
  <c r="G67" i="35"/>
  <c r="AB67" i="35"/>
  <c r="AC69" i="35"/>
  <c r="K71" i="35"/>
  <c r="AB71" i="35"/>
  <c r="I73" i="35"/>
  <c r="AC73" i="35"/>
  <c r="H10" i="1"/>
  <c r="X10" i="1"/>
  <c r="AB10" i="1"/>
  <c r="Z12" i="1"/>
  <c r="H14" i="1"/>
  <c r="X14" i="1"/>
  <c r="AB14" i="1"/>
  <c r="Z16" i="1"/>
  <c r="H18" i="1"/>
  <c r="X18" i="1"/>
  <c r="AB18" i="1"/>
  <c r="H20" i="1"/>
  <c r="X20" i="1"/>
  <c r="H24" i="1"/>
  <c r="X24" i="1"/>
  <c r="H28" i="1"/>
  <c r="X28" i="1"/>
  <c r="H32" i="1"/>
  <c r="X32" i="1"/>
  <c r="H36" i="1"/>
  <c r="X36" i="1"/>
  <c r="H40" i="1"/>
  <c r="X40" i="1"/>
  <c r="H44" i="1"/>
  <c r="H48" i="1"/>
  <c r="H52" i="1"/>
  <c r="H56" i="1"/>
  <c r="H60" i="1"/>
  <c r="AD13" i="44"/>
  <c r="T13" i="44"/>
  <c r="AE13" i="44"/>
  <c r="AD14" i="44"/>
  <c r="T14" i="44"/>
  <c r="AE14" i="44"/>
  <c r="AE25" i="44"/>
  <c r="E26" i="2"/>
  <c r="AD29" i="2"/>
  <c r="I11" i="35"/>
  <c r="I13" i="35"/>
  <c r="I15" i="35"/>
  <c r="AC21" i="35"/>
  <c r="I27" i="35"/>
  <c r="S38" i="35"/>
  <c r="AD38" i="35"/>
  <c r="I45" i="35"/>
  <c r="I54" i="35"/>
  <c r="AC54" i="35"/>
  <c r="I58" i="35"/>
  <c r="AC58" i="35"/>
  <c r="I67" i="35"/>
  <c r="AC67" i="35"/>
  <c r="H12" i="1"/>
  <c r="AB12" i="1"/>
  <c r="X16" i="1"/>
  <c r="X22" i="1"/>
  <c r="H34" i="1"/>
  <c r="H50" i="1"/>
  <c r="AE19" i="35"/>
  <c r="I20" i="35"/>
  <c r="AC20" i="35"/>
  <c r="K21" i="35"/>
  <c r="AB21" i="35"/>
  <c r="G27" i="35"/>
  <c r="AB27" i="35"/>
  <c r="I29" i="35"/>
  <c r="G31" i="35"/>
  <c r="K31" i="35"/>
  <c r="AB31" i="35"/>
  <c r="I33" i="35"/>
  <c r="G35" i="35"/>
  <c r="AB35" i="35"/>
  <c r="G38" i="35"/>
  <c r="U38" i="35"/>
  <c r="X38" i="35"/>
  <c r="I39" i="35"/>
  <c r="AC39" i="35"/>
  <c r="K41" i="35"/>
  <c r="AB41" i="35"/>
  <c r="I43" i="35"/>
  <c r="G45" i="35"/>
  <c r="AB45" i="35"/>
  <c r="I47" i="35"/>
  <c r="G50" i="35"/>
  <c r="AB50" i="35"/>
  <c r="I52" i="35"/>
  <c r="G54" i="35"/>
  <c r="K54" i="35"/>
  <c r="AB54" i="35"/>
  <c r="AE54" i="35"/>
  <c r="I56" i="35"/>
  <c r="AC56" i="35"/>
  <c r="G58" i="35"/>
  <c r="K58" i="35"/>
  <c r="AE58" i="35"/>
  <c r="I60" i="35"/>
  <c r="G63" i="35"/>
  <c r="K63" i="35"/>
  <c r="AE63" i="35"/>
  <c r="I65" i="35"/>
  <c r="K67" i="35"/>
  <c r="AE67" i="35"/>
  <c r="I69" i="35"/>
  <c r="G71" i="35"/>
  <c r="AE71" i="35"/>
  <c r="C12" i="2"/>
  <c r="AD12" i="2"/>
  <c r="C16" i="2"/>
  <c r="AD16" i="2"/>
  <c r="C20" i="2"/>
  <c r="AD20" i="2"/>
  <c r="AG27" i="2"/>
  <c r="C30" i="2"/>
  <c r="C31" i="2"/>
  <c r="F10" i="35"/>
  <c r="S10" i="35"/>
  <c r="W10" i="35"/>
  <c r="Z10" i="35"/>
  <c r="M11" i="35"/>
  <c r="U11" i="35"/>
  <c r="X11" i="35"/>
  <c r="F12" i="35"/>
  <c r="S12" i="35"/>
  <c r="W12" i="35"/>
  <c r="Z12" i="35"/>
  <c r="M13" i="35"/>
  <c r="U13" i="35"/>
  <c r="X13" i="35"/>
  <c r="F14" i="35"/>
  <c r="S14" i="35"/>
  <c r="W14" i="35"/>
  <c r="Z14" i="35"/>
  <c r="M15" i="35"/>
  <c r="U15" i="35"/>
  <c r="X15" i="35"/>
  <c r="F16" i="35"/>
  <c r="S16" i="35"/>
  <c r="W16" i="35"/>
  <c r="Z16" i="35"/>
  <c r="M17" i="35"/>
  <c r="U17" i="35"/>
  <c r="X17" i="35"/>
  <c r="F18" i="35"/>
  <c r="S18" i="35"/>
  <c r="W18" i="35"/>
  <c r="Z18" i="35"/>
  <c r="M19" i="35"/>
  <c r="U19" i="35"/>
  <c r="X19" i="35"/>
  <c r="F20" i="35"/>
  <c r="S20" i="35"/>
  <c r="W20" i="35"/>
  <c r="Z20" i="35"/>
  <c r="M21" i="35"/>
  <c r="U21" i="35"/>
  <c r="X21" i="35"/>
  <c r="I24" i="35"/>
  <c r="F25" i="35"/>
  <c r="S25" i="35"/>
  <c r="W25" i="35"/>
  <c r="Z25" i="35"/>
  <c r="M27" i="35"/>
  <c r="U27" i="35"/>
  <c r="X27" i="35"/>
  <c r="I28" i="35"/>
  <c r="F29" i="35"/>
  <c r="S29" i="35"/>
  <c r="W29" i="35"/>
  <c r="Z29" i="35"/>
  <c r="M31" i="35"/>
  <c r="U31" i="35"/>
  <c r="X31" i="35"/>
  <c r="I32" i="35"/>
  <c r="F33" i="35"/>
  <c r="S33" i="35"/>
  <c r="W33" i="35"/>
  <c r="Z33" i="35"/>
  <c r="M35" i="35"/>
  <c r="U35" i="35"/>
  <c r="X35" i="35"/>
  <c r="K37" i="35"/>
  <c r="AB37" i="35"/>
  <c r="I38" i="35"/>
  <c r="AC38" i="35"/>
  <c r="F39" i="35"/>
  <c r="S39" i="35"/>
  <c r="W39" i="35"/>
  <c r="Z39" i="35"/>
  <c r="M41" i="35"/>
  <c r="U41" i="35"/>
  <c r="X41" i="35"/>
  <c r="I42" i="35"/>
  <c r="F43" i="35"/>
  <c r="S43" i="35"/>
  <c r="W43" i="35"/>
  <c r="Z43" i="35"/>
  <c r="M45" i="35"/>
  <c r="U45" i="35"/>
  <c r="X45" i="35"/>
  <c r="I46" i="35"/>
  <c r="F47" i="35"/>
  <c r="S47" i="35"/>
  <c r="W47" i="35"/>
  <c r="Z47" i="35"/>
  <c r="M50" i="35"/>
  <c r="U50" i="35"/>
  <c r="X50" i="35"/>
  <c r="F52" i="35"/>
  <c r="S52" i="35"/>
  <c r="W52" i="35"/>
  <c r="Z52" i="35"/>
  <c r="AD52" i="35"/>
  <c r="I53" i="35"/>
  <c r="M54" i="35"/>
  <c r="U54" i="35"/>
  <c r="X54" i="35"/>
  <c r="F56" i="35"/>
  <c r="S56" i="35"/>
  <c r="W56" i="35"/>
  <c r="Z56" i="35"/>
  <c r="AD56" i="35"/>
  <c r="I57" i="35"/>
  <c r="M58" i="35"/>
  <c r="U58" i="35"/>
  <c r="X58" i="35"/>
  <c r="F60" i="35"/>
  <c r="S60" i="35"/>
  <c r="W60" i="35"/>
  <c r="Z60" i="35"/>
  <c r="AD60" i="35"/>
  <c r="I61" i="35"/>
  <c r="M63" i="35"/>
  <c r="U63" i="35"/>
  <c r="X63" i="35"/>
  <c r="S65" i="35"/>
  <c r="W65" i="35"/>
  <c r="Z65" i="35"/>
  <c r="AD65" i="35"/>
  <c r="I66" i="35"/>
  <c r="M67" i="35"/>
  <c r="U67" i="35"/>
  <c r="X67" i="35"/>
  <c r="S69" i="35"/>
  <c r="W69" i="35"/>
  <c r="Z69" i="35"/>
  <c r="AD69" i="35"/>
  <c r="I70" i="35"/>
  <c r="M71" i="35"/>
  <c r="U71" i="35"/>
  <c r="X71" i="35"/>
  <c r="S73" i="35"/>
  <c r="W73" i="35"/>
  <c r="Z73" i="35"/>
  <c r="AD73" i="35"/>
  <c r="I74" i="35"/>
  <c r="E10" i="1"/>
  <c r="I10" i="1"/>
  <c r="Q10" i="1"/>
  <c r="U10" i="1"/>
  <c r="Y10" i="1"/>
  <c r="G12" i="1"/>
  <c r="O12" i="1"/>
  <c r="S12" i="1"/>
  <c r="W12" i="1"/>
  <c r="AA12" i="1"/>
  <c r="H13" i="1"/>
  <c r="X13" i="1"/>
  <c r="AB13" i="1"/>
  <c r="E14" i="1"/>
  <c r="I14" i="1"/>
  <c r="Q14" i="1"/>
  <c r="U14" i="1"/>
  <c r="Y14" i="1"/>
  <c r="G16" i="1"/>
  <c r="O16" i="1"/>
  <c r="S16" i="1"/>
  <c r="W16" i="1"/>
  <c r="AA16" i="1"/>
  <c r="H17" i="1"/>
  <c r="X17" i="1"/>
  <c r="AB17" i="1"/>
  <c r="E18" i="1"/>
  <c r="I18" i="1"/>
  <c r="Q18" i="1"/>
  <c r="U18" i="1"/>
  <c r="Y18" i="1"/>
  <c r="E20" i="1"/>
  <c r="I20" i="1"/>
  <c r="Q20" i="1"/>
  <c r="U20" i="1"/>
  <c r="Y20" i="1"/>
  <c r="H21" i="1"/>
  <c r="X21" i="1"/>
  <c r="G22" i="1"/>
  <c r="O22" i="1"/>
  <c r="S22" i="1"/>
  <c r="W22" i="1"/>
  <c r="E24" i="1"/>
  <c r="I24" i="1"/>
  <c r="Q24" i="1"/>
  <c r="U24" i="1"/>
  <c r="Y24" i="1"/>
  <c r="H25" i="1"/>
  <c r="X25" i="1"/>
  <c r="G26" i="1"/>
  <c r="O26" i="1"/>
  <c r="S26" i="1"/>
  <c r="W26" i="1"/>
  <c r="E28" i="1"/>
  <c r="I28" i="1"/>
  <c r="Q28" i="1"/>
  <c r="U28" i="1"/>
  <c r="Y28" i="1"/>
  <c r="H29" i="1"/>
  <c r="X29" i="1"/>
  <c r="G30" i="1"/>
  <c r="O30" i="1"/>
  <c r="S30" i="1"/>
  <c r="W30" i="1"/>
  <c r="E32" i="1"/>
  <c r="I32" i="1"/>
  <c r="Q32" i="1"/>
  <c r="U32" i="1"/>
  <c r="Y32" i="1"/>
  <c r="H33" i="1"/>
  <c r="X33" i="1"/>
  <c r="G34" i="1"/>
  <c r="O34" i="1"/>
  <c r="S34" i="1"/>
  <c r="W34" i="1"/>
  <c r="E36" i="1"/>
  <c r="I36" i="1"/>
  <c r="Q36" i="1"/>
  <c r="U36" i="1"/>
  <c r="Y36" i="1"/>
  <c r="H37" i="1"/>
  <c r="X37" i="1"/>
  <c r="G38" i="1"/>
  <c r="O38" i="1"/>
  <c r="S38" i="1"/>
  <c r="W38" i="1"/>
  <c r="E40" i="1"/>
  <c r="I40" i="1"/>
  <c r="Q40" i="1"/>
  <c r="U40" i="1"/>
  <c r="Y40" i="1"/>
  <c r="H41" i="1"/>
  <c r="X41" i="1"/>
  <c r="G42" i="1"/>
  <c r="O42" i="1"/>
  <c r="S42" i="1"/>
  <c r="W42" i="1"/>
  <c r="E44" i="1"/>
  <c r="I44" i="1"/>
  <c r="Q44" i="1"/>
  <c r="U44" i="1"/>
  <c r="H45" i="1"/>
  <c r="G46" i="1"/>
  <c r="O46" i="1"/>
  <c r="S46" i="1"/>
  <c r="W46" i="1"/>
  <c r="E48" i="1"/>
  <c r="I48" i="1"/>
  <c r="Q48" i="1"/>
  <c r="U48" i="1"/>
  <c r="H49" i="1"/>
  <c r="G50" i="1"/>
  <c r="O50" i="1"/>
  <c r="S50" i="1"/>
  <c r="W50" i="1"/>
  <c r="E52" i="1"/>
  <c r="I52" i="1"/>
  <c r="Q52" i="1"/>
  <c r="U52" i="1"/>
  <c r="H53" i="1"/>
  <c r="X53" i="1"/>
  <c r="G54" i="1"/>
  <c r="O54" i="1"/>
  <c r="S54" i="1"/>
  <c r="W54" i="1"/>
  <c r="E56" i="1"/>
  <c r="I56" i="1"/>
  <c r="Q56" i="1"/>
  <c r="U56" i="1"/>
  <c r="H57" i="1"/>
  <c r="G58" i="1"/>
  <c r="O58" i="1"/>
  <c r="S58" i="1"/>
  <c r="W58" i="1"/>
  <c r="E60" i="1"/>
  <c r="I60" i="1"/>
  <c r="Q60" i="1"/>
  <c r="U60" i="1"/>
  <c r="H61" i="1"/>
  <c r="P37" i="1"/>
  <c r="H9" i="6"/>
  <c r="AA4" i="6"/>
  <c r="AH12" i="6"/>
  <c r="AA12" i="6"/>
  <c r="P9" i="16"/>
  <c r="P10" i="16"/>
  <c r="AD10" i="44"/>
  <c r="T10" i="44"/>
  <c r="AE10" i="44"/>
  <c r="N12" i="44"/>
  <c r="AD15" i="44"/>
  <c r="T15" i="44"/>
  <c r="AE15" i="44"/>
  <c r="AD16" i="44"/>
  <c r="T16" i="44"/>
  <c r="AE16" i="44"/>
  <c r="AD17" i="44"/>
  <c r="T17" i="44"/>
  <c r="AE17" i="44"/>
  <c r="AF19" i="44"/>
  <c r="AF23" i="44"/>
  <c r="AF28" i="44"/>
  <c r="AF31" i="44"/>
  <c r="AD34" i="44"/>
  <c r="AE34" i="44"/>
  <c r="I63" i="35"/>
  <c r="H42" i="1"/>
  <c r="H58" i="1"/>
  <c r="AD32" i="44"/>
  <c r="AE32" i="44"/>
  <c r="V10" i="6"/>
  <c r="AH24" i="6"/>
  <c r="Y58" i="16"/>
  <c r="Y59" i="16"/>
  <c r="Y60" i="16"/>
  <c r="Y61" i="16"/>
  <c r="Y62" i="16"/>
  <c r="Y63" i="16"/>
  <c r="Y10" i="16" s="1"/>
  <c r="AE19" i="44"/>
  <c r="AE20" i="44"/>
  <c r="AE21" i="44"/>
  <c r="AE22" i="44"/>
  <c r="AE23" i="44"/>
  <c r="AE28" i="44"/>
  <c r="H12" i="45"/>
  <c r="R12" i="45"/>
  <c r="AE13" i="45"/>
  <c r="AD19" i="45"/>
  <c r="AD24" i="45"/>
  <c r="AE25" i="45"/>
  <c r="AD28" i="45"/>
  <c r="AE29" i="45"/>
  <c r="AP12" i="89"/>
  <c r="AP17" i="89"/>
  <c r="AP21" i="89"/>
  <c r="AP37" i="89"/>
  <c r="AP45" i="89"/>
  <c r="AP50" i="89"/>
  <c r="AP52" i="89"/>
  <c r="AP55" i="89"/>
  <c r="AP58" i="89"/>
  <c r="AP60" i="89"/>
  <c r="AP65" i="89"/>
  <c r="AP73" i="89"/>
  <c r="AP76" i="89"/>
  <c r="AP79" i="89"/>
  <c r="AP85" i="89"/>
  <c r="AP93" i="89"/>
  <c r="AP96" i="89"/>
  <c r="AP99" i="89"/>
  <c r="AP102" i="89"/>
  <c r="AP104" i="89"/>
  <c r="AP107" i="89"/>
  <c r="AP110" i="89"/>
  <c r="AP112" i="89"/>
  <c r="AP115" i="89"/>
  <c r="AP120" i="89"/>
  <c r="AP123" i="89"/>
  <c r="AP128" i="89"/>
  <c r="AP131" i="89"/>
  <c r="AP136" i="89"/>
  <c r="AE13" i="46"/>
  <c r="AE15" i="46"/>
  <c r="AE46" i="46"/>
  <c r="AD47" i="46"/>
  <c r="AE50" i="46"/>
  <c r="AD51" i="46"/>
  <c r="AE54" i="46"/>
  <c r="AD55" i="46"/>
  <c r="AE58" i="46"/>
  <c r="AD59" i="46"/>
  <c r="AE62" i="46"/>
  <c r="AD63" i="46"/>
  <c r="Q5" i="48"/>
  <c r="I11" i="48"/>
  <c r="AA14" i="48"/>
  <c r="Z15" i="48"/>
  <c r="AA18" i="48"/>
  <c r="Z19" i="48"/>
  <c r="AA22" i="48"/>
  <c r="Z23" i="48"/>
  <c r="P30" i="48"/>
  <c r="P34" i="48"/>
  <c r="P38" i="48"/>
  <c r="P42" i="48"/>
  <c r="K48" i="48"/>
  <c r="Z48" i="48"/>
  <c r="AB50" i="48"/>
  <c r="K52" i="48"/>
  <c r="Z52" i="48"/>
  <c r="AB54" i="48"/>
  <c r="K56" i="48"/>
  <c r="Z56" i="48"/>
  <c r="AB58" i="48"/>
  <c r="K60" i="48"/>
  <c r="Z60" i="48"/>
  <c r="Z63" i="48"/>
  <c r="Z67" i="48"/>
  <c r="Z71" i="48"/>
  <c r="Z75" i="48"/>
  <c r="L13" i="64"/>
  <c r="P13" i="64"/>
  <c r="X13" i="64"/>
  <c r="J15" i="64"/>
  <c r="R15" i="64"/>
  <c r="X15" i="64"/>
  <c r="L17" i="64"/>
  <c r="P17" i="64"/>
  <c r="V17" i="64"/>
  <c r="J19" i="64"/>
  <c r="R19" i="64"/>
  <c r="X19" i="64"/>
  <c r="L21" i="64"/>
  <c r="P21" i="64"/>
  <c r="V21" i="64"/>
  <c r="Z21" i="64"/>
  <c r="J23" i="64"/>
  <c r="R23" i="64"/>
  <c r="X23" i="64"/>
  <c r="AA178" i="64"/>
  <c r="K259" i="64"/>
  <c r="P259" i="64"/>
  <c r="V259" i="64"/>
  <c r="M261" i="64"/>
  <c r="AA261" i="64" s="1"/>
  <c r="R261" i="64"/>
  <c r="X261" i="64"/>
  <c r="K263" i="64"/>
  <c r="P263" i="64"/>
  <c r="V263" i="64"/>
  <c r="M265" i="64"/>
  <c r="AA265" i="64" s="1"/>
  <c r="R265" i="64"/>
  <c r="X265" i="64"/>
  <c r="K267" i="64"/>
  <c r="P267" i="64"/>
  <c r="V267" i="64"/>
  <c r="M269" i="64"/>
  <c r="AA269" i="64" s="1"/>
  <c r="R269" i="64"/>
  <c r="X269" i="64"/>
  <c r="K378" i="64"/>
  <c r="P378" i="64"/>
  <c r="V378" i="64"/>
  <c r="M379" i="64"/>
  <c r="AA379" i="64" s="1"/>
  <c r="R379" i="64"/>
  <c r="X379" i="64"/>
  <c r="K380" i="64"/>
  <c r="P380" i="64"/>
  <c r="V380" i="64"/>
  <c r="M381" i="64"/>
  <c r="AA381" i="64" s="1"/>
  <c r="R381" i="64"/>
  <c r="X381" i="64"/>
  <c r="K382" i="64"/>
  <c r="P382" i="64"/>
  <c r="V382" i="64"/>
  <c r="M383" i="64"/>
  <c r="R383" i="64"/>
  <c r="X383" i="64"/>
  <c r="K384" i="64"/>
  <c r="P384" i="64"/>
  <c r="V384" i="64"/>
  <c r="M385" i="64"/>
  <c r="AA385" i="64" s="1"/>
  <c r="R385" i="64"/>
  <c r="X385" i="64"/>
  <c r="K386" i="64"/>
  <c r="P386" i="64"/>
  <c r="V386" i="64"/>
  <c r="M387" i="64"/>
  <c r="AA387" i="64" s="1"/>
  <c r="R387" i="64"/>
  <c r="X387" i="64"/>
  <c r="K388" i="64"/>
  <c r="P388" i="64"/>
  <c r="V388" i="64"/>
  <c r="M389" i="64"/>
  <c r="R389" i="64"/>
  <c r="X389" i="64"/>
  <c r="K396" i="64"/>
  <c r="P396" i="64"/>
  <c r="V396" i="64"/>
  <c r="M398" i="64"/>
  <c r="AA398" i="64" s="1"/>
  <c r="R398" i="64"/>
  <c r="X398" i="64"/>
  <c r="K400" i="64"/>
  <c r="P400" i="64"/>
  <c r="V400" i="64"/>
  <c r="M402" i="64"/>
  <c r="AA402" i="64" s="1"/>
  <c r="R402" i="64"/>
  <c r="X402" i="64"/>
  <c r="K404" i="64"/>
  <c r="P404" i="64"/>
  <c r="V404" i="64"/>
  <c r="M406" i="64"/>
  <c r="AA406" i="64" s="1"/>
  <c r="R406" i="64"/>
  <c r="X406" i="64"/>
  <c r="K412" i="64"/>
  <c r="P412" i="64"/>
  <c r="V412" i="64"/>
  <c r="M413" i="64"/>
  <c r="AA413" i="64" s="1"/>
  <c r="R413" i="64"/>
  <c r="X413" i="64"/>
  <c r="K414" i="64"/>
  <c r="P414" i="64"/>
  <c r="V414" i="64"/>
  <c r="M415" i="64"/>
  <c r="AA415" i="64" s="1"/>
  <c r="R415" i="64"/>
  <c r="X415" i="64"/>
  <c r="K416" i="64"/>
  <c r="P416" i="64"/>
  <c r="V416" i="64"/>
  <c r="M417" i="64"/>
  <c r="AA417" i="64" s="1"/>
  <c r="R417" i="64"/>
  <c r="X417" i="64"/>
  <c r="K418" i="64"/>
  <c r="P418" i="64"/>
  <c r="V418" i="64"/>
  <c r="M419" i="64"/>
  <c r="AA419" i="64" s="1"/>
  <c r="R419" i="64"/>
  <c r="X419" i="64"/>
  <c r="K420" i="64"/>
  <c r="P420" i="64"/>
  <c r="V420" i="64"/>
  <c r="M421" i="64"/>
  <c r="AA421" i="64" s="1"/>
  <c r="R421" i="64"/>
  <c r="X421" i="64"/>
  <c r="K422" i="64"/>
  <c r="P422" i="64"/>
  <c r="V422" i="64"/>
  <c r="M423" i="64"/>
  <c r="R423" i="64"/>
  <c r="X423" i="64"/>
  <c r="K430" i="64"/>
  <c r="P430" i="64"/>
  <c r="V430" i="64"/>
  <c r="M432" i="64"/>
  <c r="AA432" i="64" s="1"/>
  <c r="R432" i="64"/>
  <c r="X432" i="64"/>
  <c r="K434" i="64"/>
  <c r="P434" i="64"/>
  <c r="V434" i="64"/>
  <c r="M436" i="64"/>
  <c r="AA436" i="64" s="1"/>
  <c r="R436" i="64"/>
  <c r="X436" i="64"/>
  <c r="K438" i="64"/>
  <c r="P438" i="64"/>
  <c r="V438" i="64"/>
  <c r="M440" i="64"/>
  <c r="AA440" i="64" s="1"/>
  <c r="R440" i="64"/>
  <c r="X440" i="64"/>
  <c r="K447" i="64"/>
  <c r="P447" i="64"/>
  <c r="V447" i="64"/>
  <c r="M449" i="64"/>
  <c r="AA449" i="64" s="1"/>
  <c r="R449" i="64"/>
  <c r="X449" i="64"/>
  <c r="K451" i="64"/>
  <c r="P451" i="64"/>
  <c r="V451" i="64"/>
  <c r="AA451" i="64"/>
  <c r="M453" i="64"/>
  <c r="R453" i="64"/>
  <c r="X453" i="64"/>
  <c r="K455" i="64"/>
  <c r="P455" i="64"/>
  <c r="V455" i="64"/>
  <c r="AA455" i="64"/>
  <c r="M457" i="64"/>
  <c r="R457" i="64"/>
  <c r="X457" i="64"/>
  <c r="K464" i="64"/>
  <c r="P464" i="64"/>
  <c r="V464" i="64"/>
  <c r="AA464" i="64"/>
  <c r="M466" i="64"/>
  <c r="R466" i="64"/>
  <c r="X466" i="64"/>
  <c r="K468" i="64"/>
  <c r="P468" i="64"/>
  <c r="V468" i="64"/>
  <c r="AA468" i="64"/>
  <c r="M470" i="64"/>
  <c r="R470" i="64"/>
  <c r="X470" i="64"/>
  <c r="K472" i="64"/>
  <c r="P472" i="64"/>
  <c r="V472" i="64"/>
  <c r="AA472" i="64"/>
  <c r="M474" i="64"/>
  <c r="R474" i="64"/>
  <c r="X474" i="64"/>
  <c r="K481" i="64"/>
  <c r="P481" i="64"/>
  <c r="V481" i="64"/>
  <c r="AA481" i="64"/>
  <c r="M483" i="64"/>
  <c r="R483" i="64"/>
  <c r="X483" i="64"/>
  <c r="K485" i="64"/>
  <c r="P485" i="64"/>
  <c r="V485" i="64"/>
  <c r="AA485" i="64"/>
  <c r="M487" i="64"/>
  <c r="N232" i="64" s="1"/>
  <c r="R487" i="64"/>
  <c r="X487" i="64"/>
  <c r="K489" i="64"/>
  <c r="P489" i="64"/>
  <c r="V489" i="64"/>
  <c r="AA489" i="64"/>
  <c r="M491" i="64"/>
  <c r="R491" i="64"/>
  <c r="X491" i="64"/>
  <c r="M13" i="66"/>
  <c r="M16" i="66"/>
  <c r="X16" i="66" s="1"/>
  <c r="R16" i="66"/>
  <c r="V16" i="66"/>
  <c r="K18" i="66"/>
  <c r="P18" i="66"/>
  <c r="T18" i="66"/>
  <c r="X18" i="66"/>
  <c r="M20" i="66"/>
  <c r="R20" i="66"/>
  <c r="V20" i="66"/>
  <c r="K22" i="66"/>
  <c r="P22" i="66"/>
  <c r="T22" i="66"/>
  <c r="M24" i="66"/>
  <c r="R24" i="66"/>
  <c r="V24" i="66"/>
  <c r="K26" i="66"/>
  <c r="P26" i="66"/>
  <c r="T26" i="66"/>
  <c r="X26" i="66"/>
  <c r="M28" i="66"/>
  <c r="R28" i="66"/>
  <c r="V28" i="66"/>
  <c r="K30" i="66"/>
  <c r="P30" i="66"/>
  <c r="T30" i="66"/>
  <c r="X30" i="66"/>
  <c r="M32" i="66"/>
  <c r="X32" i="66" s="1"/>
  <c r="R32" i="66"/>
  <c r="V32" i="66"/>
  <c r="K34" i="66"/>
  <c r="P34" i="66"/>
  <c r="T34" i="66"/>
  <c r="M36" i="66"/>
  <c r="R36" i="66"/>
  <c r="V36" i="66"/>
  <c r="K38" i="66"/>
  <c r="P38" i="66"/>
  <c r="T38" i="66"/>
  <c r="X38" i="66"/>
  <c r="M40" i="66"/>
  <c r="R40" i="66"/>
  <c r="V40" i="66"/>
  <c r="K42" i="66"/>
  <c r="P42" i="66"/>
  <c r="T42" i="66"/>
  <c r="X42" i="66"/>
  <c r="M44" i="66"/>
  <c r="R44" i="66"/>
  <c r="V44" i="66"/>
  <c r="K46" i="66"/>
  <c r="P46" i="66"/>
  <c r="T46" i="66"/>
  <c r="X46" i="66"/>
  <c r="M48" i="66"/>
  <c r="X48" i="66" s="1"/>
  <c r="R48" i="66"/>
  <c r="V48" i="66"/>
  <c r="M59" i="66"/>
  <c r="X59" i="66" s="1"/>
  <c r="R59" i="66"/>
  <c r="V59" i="66"/>
  <c r="K61" i="66"/>
  <c r="P61" i="66"/>
  <c r="T61" i="66"/>
  <c r="X61" i="66"/>
  <c r="M63" i="66"/>
  <c r="R63" i="66"/>
  <c r="V63" i="66"/>
  <c r="K65" i="66"/>
  <c r="P65" i="66"/>
  <c r="T65" i="66"/>
  <c r="M67" i="66"/>
  <c r="R67" i="66"/>
  <c r="V67" i="66"/>
  <c r="K69" i="66"/>
  <c r="P69" i="66"/>
  <c r="T69" i="66"/>
  <c r="X69" i="66"/>
  <c r="M71" i="66"/>
  <c r="R71" i="66"/>
  <c r="V71" i="66"/>
  <c r="K73" i="66"/>
  <c r="P73" i="66"/>
  <c r="T73" i="66"/>
  <c r="X73" i="66"/>
  <c r="M75" i="66"/>
  <c r="X75" i="66" s="1"/>
  <c r="R75" i="66"/>
  <c r="V75" i="66"/>
  <c r="K77" i="66"/>
  <c r="P77" i="66"/>
  <c r="T77" i="66"/>
  <c r="M79" i="66"/>
  <c r="X79" i="66" s="1"/>
  <c r="R79" i="66"/>
  <c r="V79" i="66"/>
  <c r="K81" i="66"/>
  <c r="P81" i="66"/>
  <c r="T81" i="66"/>
  <c r="M83" i="66"/>
  <c r="X83" i="66" s="1"/>
  <c r="R83" i="66"/>
  <c r="V83" i="66"/>
  <c r="K85" i="66"/>
  <c r="P85" i="66"/>
  <c r="T85" i="66"/>
  <c r="X85" i="66"/>
  <c r="M87" i="66"/>
  <c r="R87" i="66"/>
  <c r="V87" i="66"/>
  <c r="K89" i="66"/>
  <c r="P89" i="66"/>
  <c r="T89" i="66"/>
  <c r="X89" i="66"/>
  <c r="M91" i="66"/>
  <c r="X91" i="66" s="1"/>
  <c r="R91" i="66"/>
  <c r="V91" i="66"/>
  <c r="R100" i="66"/>
  <c r="V100" i="66"/>
  <c r="L102" i="66"/>
  <c r="P102" i="66"/>
  <c r="T102" i="66"/>
  <c r="R104" i="66"/>
  <c r="V104" i="66"/>
  <c r="L106" i="66"/>
  <c r="P106" i="66"/>
  <c r="T106" i="66"/>
  <c r="R108" i="66"/>
  <c r="V108" i="66"/>
  <c r="L110" i="66"/>
  <c r="P110" i="66"/>
  <c r="T110" i="66"/>
  <c r="R112" i="66"/>
  <c r="V112" i="66"/>
  <c r="L114" i="66"/>
  <c r="P114" i="66"/>
  <c r="T114" i="66"/>
  <c r="X114" i="66"/>
  <c r="J116" i="66"/>
  <c r="N116" i="66"/>
  <c r="R116" i="66"/>
  <c r="V116" i="66"/>
  <c r="L118" i="66"/>
  <c r="P118" i="66"/>
  <c r="T118" i="66"/>
  <c r="R120" i="66"/>
  <c r="V120" i="66"/>
  <c r="L122" i="66"/>
  <c r="P122" i="66"/>
  <c r="T122" i="66"/>
  <c r="R124" i="66"/>
  <c r="V124" i="66"/>
  <c r="L126" i="66"/>
  <c r="P126" i="66"/>
  <c r="T126" i="66"/>
  <c r="X126" i="66"/>
  <c r="J128" i="66"/>
  <c r="N128" i="66"/>
  <c r="R128" i="66"/>
  <c r="V128" i="66"/>
  <c r="L130" i="66"/>
  <c r="P130" i="66"/>
  <c r="T130" i="66"/>
  <c r="X130" i="66"/>
  <c r="R132" i="66"/>
  <c r="V132" i="66"/>
  <c r="L134" i="66"/>
  <c r="P134" i="66"/>
  <c r="T134" i="66"/>
  <c r="R143" i="66"/>
  <c r="V143" i="66"/>
  <c r="L145" i="66"/>
  <c r="P145" i="66"/>
  <c r="T145" i="66"/>
  <c r="R147" i="66"/>
  <c r="V147" i="66"/>
  <c r="L149" i="66"/>
  <c r="P149" i="66"/>
  <c r="T149" i="66"/>
  <c r="J151" i="66"/>
  <c r="N151" i="66"/>
  <c r="R151" i="66"/>
  <c r="V151" i="66"/>
  <c r="L153" i="66"/>
  <c r="P153" i="66"/>
  <c r="T153" i="66"/>
  <c r="J155" i="66"/>
  <c r="N155" i="66"/>
  <c r="R155" i="66"/>
  <c r="V155" i="66"/>
  <c r="L157" i="66"/>
  <c r="P157" i="66"/>
  <c r="T157" i="66"/>
  <c r="X157" i="66"/>
  <c r="R159" i="66"/>
  <c r="V159" i="66"/>
  <c r="L161" i="66"/>
  <c r="P161" i="66"/>
  <c r="T161" i="66"/>
  <c r="R163" i="66"/>
  <c r="V163" i="66"/>
  <c r="L165" i="66"/>
  <c r="P165" i="66"/>
  <c r="T165" i="66"/>
  <c r="R167" i="66"/>
  <c r="V167" i="66"/>
  <c r="L169" i="66"/>
  <c r="P169" i="66"/>
  <c r="T169" i="66"/>
  <c r="J171" i="66"/>
  <c r="N171" i="66"/>
  <c r="R171" i="66"/>
  <c r="V171" i="66"/>
  <c r="L173" i="66"/>
  <c r="P173" i="66"/>
  <c r="T173" i="66"/>
  <c r="R175" i="66"/>
  <c r="V175" i="66"/>
  <c r="H179" i="66"/>
  <c r="L184" i="66"/>
  <c r="P184" i="66"/>
  <c r="T184" i="66"/>
  <c r="R186" i="66"/>
  <c r="V186" i="66"/>
  <c r="L188" i="66"/>
  <c r="P188" i="66"/>
  <c r="T188" i="66"/>
  <c r="R190" i="66"/>
  <c r="V190" i="66"/>
  <c r="L192" i="66"/>
  <c r="P192" i="66"/>
  <c r="T192" i="66"/>
  <c r="R194" i="66"/>
  <c r="V194" i="66"/>
  <c r="L196" i="66"/>
  <c r="P196" i="66"/>
  <c r="T196" i="66"/>
  <c r="R198" i="66"/>
  <c r="V198" i="66"/>
  <c r="L200" i="66"/>
  <c r="P200" i="66"/>
  <c r="T200" i="66"/>
  <c r="X200" i="66"/>
  <c r="R202" i="66"/>
  <c r="V202" i="66"/>
  <c r="L204" i="66"/>
  <c r="P204" i="66"/>
  <c r="T204" i="66"/>
  <c r="R206" i="66"/>
  <c r="V206" i="66"/>
  <c r="L208" i="66"/>
  <c r="P208" i="66"/>
  <c r="T208" i="66"/>
  <c r="N210" i="66"/>
  <c r="R210" i="66"/>
  <c r="V210" i="66"/>
  <c r="L212" i="66"/>
  <c r="P212" i="66"/>
  <c r="T212" i="66"/>
  <c r="X212" i="66"/>
  <c r="N214" i="66"/>
  <c r="R214" i="66"/>
  <c r="V214" i="66"/>
  <c r="L216" i="66"/>
  <c r="P216" i="66"/>
  <c r="T216" i="66"/>
  <c r="X216" i="66"/>
  <c r="R218" i="66"/>
  <c r="V218" i="66"/>
  <c r="H221" i="66"/>
  <c r="L226" i="66"/>
  <c r="P226" i="66"/>
  <c r="T226" i="66"/>
  <c r="R228" i="66"/>
  <c r="V228" i="66"/>
  <c r="L230" i="66"/>
  <c r="P230" i="66"/>
  <c r="T230" i="66"/>
  <c r="R232" i="66"/>
  <c r="V232" i="66"/>
  <c r="L234" i="66"/>
  <c r="P234" i="66"/>
  <c r="T234" i="66"/>
  <c r="R236" i="66"/>
  <c r="V236" i="66"/>
  <c r="L238" i="66"/>
  <c r="P238" i="66"/>
  <c r="T238" i="66"/>
  <c r="J240" i="66"/>
  <c r="N240" i="66"/>
  <c r="R240" i="66"/>
  <c r="V240" i="66"/>
  <c r="L242" i="66"/>
  <c r="P242" i="66"/>
  <c r="T242" i="66"/>
  <c r="X242" i="66"/>
  <c r="R244" i="66"/>
  <c r="V244" i="66"/>
  <c r="L246" i="66"/>
  <c r="P246" i="66"/>
  <c r="T246" i="66"/>
  <c r="R248" i="66"/>
  <c r="V248" i="66"/>
  <c r="L250" i="66"/>
  <c r="P250" i="66"/>
  <c r="T250" i="66"/>
  <c r="J252" i="66"/>
  <c r="N252" i="66"/>
  <c r="R252" i="66"/>
  <c r="V252" i="66"/>
  <c r="L254" i="66"/>
  <c r="P254" i="66"/>
  <c r="T254" i="66"/>
  <c r="X254" i="66"/>
  <c r="J256" i="66"/>
  <c r="N256" i="66"/>
  <c r="R256" i="66"/>
  <c r="V256" i="66"/>
  <c r="L258" i="66"/>
  <c r="P258" i="66"/>
  <c r="T258" i="66"/>
  <c r="X258" i="66"/>
  <c r="R260" i="66"/>
  <c r="V260" i="66"/>
  <c r="H263" i="66"/>
  <c r="L268" i="66"/>
  <c r="P268" i="66"/>
  <c r="T268" i="66"/>
  <c r="J270" i="66"/>
  <c r="N270" i="66"/>
  <c r="R270" i="66"/>
  <c r="V270" i="66"/>
  <c r="L272" i="66"/>
  <c r="P272" i="66"/>
  <c r="T272" i="66"/>
  <c r="X272" i="66"/>
  <c r="J274" i="66"/>
  <c r="N274" i="66"/>
  <c r="R274" i="66"/>
  <c r="V274" i="66"/>
  <c r="L276" i="66"/>
  <c r="P276" i="66"/>
  <c r="T276" i="66"/>
  <c r="J278" i="66"/>
  <c r="N278" i="66"/>
  <c r="R278" i="66"/>
  <c r="V278" i="66"/>
  <c r="L280" i="66"/>
  <c r="P280" i="66"/>
  <c r="T280" i="66"/>
  <c r="J282" i="66"/>
  <c r="N282" i="66"/>
  <c r="R282" i="66"/>
  <c r="V282" i="66"/>
  <c r="L284" i="66"/>
  <c r="P284" i="66"/>
  <c r="T284" i="66"/>
  <c r="X284" i="66"/>
  <c r="R286" i="66"/>
  <c r="V286" i="66"/>
  <c r="L288" i="66"/>
  <c r="P288" i="66"/>
  <c r="T288" i="66"/>
  <c r="R290" i="66"/>
  <c r="V290" i="66"/>
  <c r="L292" i="66"/>
  <c r="P292" i="66"/>
  <c r="T292" i="66"/>
  <c r="J294" i="66"/>
  <c r="N294" i="66"/>
  <c r="R294" i="66"/>
  <c r="V294" i="66"/>
  <c r="L296" i="66"/>
  <c r="P296" i="66"/>
  <c r="T296" i="66"/>
  <c r="J298" i="66"/>
  <c r="N298" i="66"/>
  <c r="R298" i="66"/>
  <c r="V298" i="66"/>
  <c r="L300" i="66"/>
  <c r="P300" i="66"/>
  <c r="T300" i="66"/>
  <c r="X300" i="66"/>
  <c r="R302" i="66"/>
  <c r="V302" i="66"/>
  <c r="H305" i="66"/>
  <c r="M310" i="66"/>
  <c r="X310" i="66" s="1"/>
  <c r="R310" i="66"/>
  <c r="V310" i="66"/>
  <c r="K312" i="66"/>
  <c r="P312" i="66"/>
  <c r="T312" i="66"/>
  <c r="X312" i="66"/>
  <c r="M314" i="66"/>
  <c r="R314" i="66"/>
  <c r="V314" i="66"/>
  <c r="K316" i="66"/>
  <c r="P316" i="66"/>
  <c r="T316" i="66"/>
  <c r="X316" i="66"/>
  <c r="M318" i="66"/>
  <c r="X318" i="66" s="1"/>
  <c r="R318" i="66"/>
  <c r="V318" i="66"/>
  <c r="K320" i="66"/>
  <c r="P320" i="66"/>
  <c r="T320" i="66"/>
  <c r="M322" i="66"/>
  <c r="X322" i="66" s="1"/>
  <c r="R322" i="66"/>
  <c r="V322" i="66"/>
  <c r="K324" i="66"/>
  <c r="P324" i="66"/>
  <c r="T324" i="66"/>
  <c r="X324" i="66"/>
  <c r="M326" i="66"/>
  <c r="R326" i="66"/>
  <c r="V326" i="66"/>
  <c r="K328" i="66"/>
  <c r="P328" i="66"/>
  <c r="T328" i="66"/>
  <c r="M330" i="66"/>
  <c r="X330" i="66" s="1"/>
  <c r="R330" i="66"/>
  <c r="V330" i="66"/>
  <c r="K332" i="66"/>
  <c r="P332" i="66"/>
  <c r="T332" i="66"/>
  <c r="M334" i="66"/>
  <c r="X334" i="66" s="1"/>
  <c r="R334" i="66"/>
  <c r="V334" i="66"/>
  <c r="K336" i="66"/>
  <c r="P336" i="66"/>
  <c r="T336" i="66"/>
  <c r="X336" i="66"/>
  <c r="M338" i="66"/>
  <c r="R338" i="66"/>
  <c r="V338" i="66"/>
  <c r="K340" i="66"/>
  <c r="P340" i="66"/>
  <c r="T340" i="66"/>
  <c r="X340" i="66"/>
  <c r="M342" i="66"/>
  <c r="R342" i="66"/>
  <c r="V342" i="66"/>
  <c r="K344" i="66"/>
  <c r="P344" i="66"/>
  <c r="T344" i="66"/>
  <c r="K352" i="66"/>
  <c r="P352" i="66"/>
  <c r="T352" i="66"/>
  <c r="M354" i="66"/>
  <c r="R354" i="66"/>
  <c r="V354" i="66"/>
  <c r="K356" i="66"/>
  <c r="P356" i="66"/>
  <c r="T356" i="66"/>
  <c r="X356" i="66"/>
  <c r="M358" i="66"/>
  <c r="R358" i="66"/>
  <c r="V358" i="66"/>
  <c r="K360" i="66"/>
  <c r="P360" i="66"/>
  <c r="T360" i="66"/>
  <c r="X360" i="66"/>
  <c r="M362" i="66"/>
  <c r="R362" i="66"/>
  <c r="V362" i="66"/>
  <c r="K364" i="66"/>
  <c r="P364" i="66"/>
  <c r="T364" i="66"/>
  <c r="M366" i="66"/>
  <c r="R366" i="66"/>
  <c r="V366" i="66"/>
  <c r="K368" i="66"/>
  <c r="P368" i="66"/>
  <c r="T368" i="66"/>
  <c r="X368" i="66"/>
  <c r="M370" i="66"/>
  <c r="X370" i="66" s="1"/>
  <c r="R370" i="66"/>
  <c r="V370" i="66"/>
  <c r="K372" i="66"/>
  <c r="P372" i="66"/>
  <c r="T372" i="66"/>
  <c r="M374" i="66"/>
  <c r="X374" i="66" s="1"/>
  <c r="R374" i="66"/>
  <c r="V374" i="66"/>
  <c r="K376" i="66"/>
  <c r="P376" i="66"/>
  <c r="T376" i="66"/>
  <c r="M378" i="66"/>
  <c r="X378" i="66" s="1"/>
  <c r="R378" i="66"/>
  <c r="V378" i="66"/>
  <c r="K380" i="66"/>
  <c r="P380" i="66"/>
  <c r="T380" i="66"/>
  <c r="X380" i="66"/>
  <c r="M382" i="66"/>
  <c r="R382" i="66"/>
  <c r="V382" i="66"/>
  <c r="K384" i="66"/>
  <c r="P384" i="66"/>
  <c r="T384" i="66"/>
  <c r="X384" i="66"/>
  <c r="M386" i="66"/>
  <c r="X386" i="66" s="1"/>
  <c r="R386" i="66"/>
  <c r="V386" i="66"/>
  <c r="H389" i="66"/>
  <c r="M394" i="66"/>
  <c r="R394" i="66"/>
  <c r="V394" i="66"/>
  <c r="K396" i="66"/>
  <c r="P396" i="66"/>
  <c r="T396" i="66"/>
  <c r="X396" i="66"/>
  <c r="M398" i="66"/>
  <c r="R398" i="66"/>
  <c r="V398" i="66"/>
  <c r="K400" i="66"/>
  <c r="P400" i="66"/>
  <c r="T400" i="66"/>
  <c r="X400" i="66"/>
  <c r="M402" i="66"/>
  <c r="R402" i="66"/>
  <c r="V402" i="66"/>
  <c r="K404" i="66"/>
  <c r="P404" i="66"/>
  <c r="T404" i="66"/>
  <c r="X404" i="66"/>
  <c r="M406" i="66"/>
  <c r="X406" i="66" s="1"/>
  <c r="R406" i="66"/>
  <c r="V406" i="66"/>
  <c r="K408" i="66"/>
  <c r="P408" i="66"/>
  <c r="T408" i="66"/>
  <c r="X408" i="66"/>
  <c r="M410" i="66"/>
  <c r="R410" i="66"/>
  <c r="V410" i="66"/>
  <c r="K412" i="66"/>
  <c r="P412" i="66"/>
  <c r="T412" i="66"/>
  <c r="M414" i="66"/>
  <c r="X414" i="66" s="1"/>
  <c r="R414" i="66"/>
  <c r="V414" i="66"/>
  <c r="K416" i="66"/>
  <c r="P416" i="66"/>
  <c r="T416" i="66"/>
  <c r="M418" i="66"/>
  <c r="X418" i="66" s="1"/>
  <c r="R418" i="66"/>
  <c r="V418" i="66"/>
  <c r="K420" i="66"/>
  <c r="P420" i="66"/>
  <c r="T420" i="66"/>
  <c r="M422" i="66"/>
  <c r="R422" i="66"/>
  <c r="V422" i="66"/>
  <c r="K424" i="66"/>
  <c r="P424" i="66"/>
  <c r="T424" i="66"/>
  <c r="X424" i="66"/>
  <c r="M426" i="66"/>
  <c r="R426" i="66"/>
  <c r="V426" i="66"/>
  <c r="K428" i="66"/>
  <c r="P428" i="66"/>
  <c r="T428" i="66"/>
  <c r="X428" i="66"/>
  <c r="K436" i="66"/>
  <c r="P436" i="66"/>
  <c r="T436" i="66"/>
  <c r="X436" i="66"/>
  <c r="M438" i="66"/>
  <c r="R438" i="66"/>
  <c r="V438" i="66"/>
  <c r="K440" i="66"/>
  <c r="P440" i="66"/>
  <c r="T440" i="66"/>
  <c r="X440" i="66"/>
  <c r="M442" i="66"/>
  <c r="R442" i="66"/>
  <c r="V442" i="66"/>
  <c r="K444" i="66"/>
  <c r="P444" i="66"/>
  <c r="T444" i="66"/>
  <c r="X444" i="66"/>
  <c r="M446" i="66"/>
  <c r="R446" i="66"/>
  <c r="V446" i="66"/>
  <c r="K448" i="66"/>
  <c r="P448" i="66"/>
  <c r="T448" i="66"/>
  <c r="X448" i="66"/>
  <c r="M450" i="66"/>
  <c r="R450" i="66"/>
  <c r="V450" i="66"/>
  <c r="K452" i="66"/>
  <c r="P452" i="66"/>
  <c r="T452" i="66"/>
  <c r="X452" i="66"/>
  <c r="M454" i="66"/>
  <c r="X454" i="66" s="1"/>
  <c r="R454" i="66"/>
  <c r="V454" i="66"/>
  <c r="K456" i="66"/>
  <c r="P456" i="66"/>
  <c r="T456" i="66"/>
  <c r="M458" i="66"/>
  <c r="X458" i="66" s="1"/>
  <c r="R458" i="66"/>
  <c r="V458" i="66"/>
  <c r="K460" i="66"/>
  <c r="P460" i="66"/>
  <c r="T460" i="66"/>
  <c r="X460" i="66"/>
  <c r="M462" i="66"/>
  <c r="X462" i="66" s="1"/>
  <c r="R462" i="66"/>
  <c r="V462" i="66"/>
  <c r="K464" i="66"/>
  <c r="P464" i="66"/>
  <c r="T464" i="66"/>
  <c r="X464" i="66"/>
  <c r="M466" i="66"/>
  <c r="R466" i="66"/>
  <c r="V466" i="66"/>
  <c r="K468" i="66"/>
  <c r="P468" i="66"/>
  <c r="T468" i="66"/>
  <c r="X468" i="66"/>
  <c r="M470" i="66"/>
  <c r="R470" i="66"/>
  <c r="V470" i="66"/>
  <c r="H472" i="66"/>
  <c r="M477" i="66"/>
  <c r="R477" i="66"/>
  <c r="V477" i="66"/>
  <c r="K479" i="66"/>
  <c r="P479" i="66"/>
  <c r="T479" i="66"/>
  <c r="X479" i="66"/>
  <c r="M481" i="66"/>
  <c r="R481" i="66"/>
  <c r="V481" i="66"/>
  <c r="K483" i="66"/>
  <c r="P483" i="66"/>
  <c r="T483" i="66"/>
  <c r="X483" i="66"/>
  <c r="M485" i="66"/>
  <c r="R485" i="66"/>
  <c r="V485" i="66"/>
  <c r="K487" i="66"/>
  <c r="P487" i="66"/>
  <c r="T487" i="66"/>
  <c r="X487" i="66"/>
  <c r="M489" i="66"/>
  <c r="R489" i="66"/>
  <c r="V489" i="66"/>
  <c r="K491" i="66"/>
  <c r="P491" i="66"/>
  <c r="T491" i="66"/>
  <c r="X491" i="66"/>
  <c r="M493" i="66"/>
  <c r="R493" i="66"/>
  <c r="V493" i="66"/>
  <c r="K495" i="66"/>
  <c r="P495" i="66"/>
  <c r="T495" i="66"/>
  <c r="M497" i="66"/>
  <c r="X497" i="66" s="1"/>
  <c r="R497" i="66"/>
  <c r="V497" i="66"/>
  <c r="K499" i="66"/>
  <c r="P499" i="66"/>
  <c r="T499" i="66"/>
  <c r="M501" i="66"/>
  <c r="R501" i="66"/>
  <c r="V501" i="66"/>
  <c r="K503" i="66"/>
  <c r="P503" i="66"/>
  <c r="T503" i="66"/>
  <c r="M505" i="66"/>
  <c r="R505" i="66"/>
  <c r="V505" i="66"/>
  <c r="K507" i="66"/>
  <c r="P507" i="66"/>
  <c r="T507" i="66"/>
  <c r="X507" i="66"/>
  <c r="M509" i="66"/>
  <c r="R509" i="66"/>
  <c r="V509" i="66"/>
  <c r="K511" i="66"/>
  <c r="P511" i="66"/>
  <c r="T511" i="66"/>
  <c r="X511" i="66"/>
  <c r="K519" i="66"/>
  <c r="P519" i="66"/>
  <c r="T519" i="66"/>
  <c r="X519" i="66"/>
  <c r="M521" i="66"/>
  <c r="R521" i="66"/>
  <c r="V521" i="66"/>
  <c r="K523" i="66"/>
  <c r="P523" i="66"/>
  <c r="T523" i="66"/>
  <c r="X523" i="66"/>
  <c r="M525" i="66"/>
  <c r="R525" i="66"/>
  <c r="V525" i="66"/>
  <c r="K527" i="66"/>
  <c r="P527" i="66"/>
  <c r="T527" i="66"/>
  <c r="X527" i="66"/>
  <c r="M529" i="66"/>
  <c r="R529" i="66"/>
  <c r="V529" i="66"/>
  <c r="K531" i="66"/>
  <c r="P531" i="66"/>
  <c r="T531" i="66"/>
  <c r="X531" i="66"/>
  <c r="M533" i="66"/>
  <c r="R533" i="66"/>
  <c r="V533" i="66"/>
  <c r="K535" i="66"/>
  <c r="P535" i="66"/>
  <c r="T535" i="66"/>
  <c r="X535" i="66"/>
  <c r="M537" i="66"/>
  <c r="X537" i="66" s="1"/>
  <c r="R537" i="66"/>
  <c r="V537" i="66"/>
  <c r="K539" i="66"/>
  <c r="P539" i="66"/>
  <c r="T539" i="66"/>
  <c r="M541" i="66"/>
  <c r="R541" i="66"/>
  <c r="V541" i="66"/>
  <c r="K543" i="66"/>
  <c r="P543" i="66"/>
  <c r="T543" i="66"/>
  <c r="X543" i="66"/>
  <c r="M545" i="66"/>
  <c r="R545" i="66"/>
  <c r="V545" i="66"/>
  <c r="K547" i="66"/>
  <c r="P547" i="66"/>
  <c r="T547" i="66"/>
  <c r="X547" i="66"/>
  <c r="M549" i="66"/>
  <c r="R549" i="66"/>
  <c r="V549" i="66"/>
  <c r="K551" i="66"/>
  <c r="P551" i="66"/>
  <c r="T551" i="66"/>
  <c r="X551" i="66"/>
  <c r="M553" i="66"/>
  <c r="R553" i="66"/>
  <c r="V553" i="66"/>
  <c r="H556" i="66"/>
  <c r="M561" i="66"/>
  <c r="R561" i="66"/>
  <c r="V561" i="66"/>
  <c r="K563" i="66"/>
  <c r="P563" i="66"/>
  <c r="T563" i="66"/>
  <c r="X563" i="66"/>
  <c r="M565" i="66"/>
  <c r="R565" i="66"/>
  <c r="V565" i="66"/>
  <c r="K567" i="66"/>
  <c r="P567" i="66"/>
  <c r="T567" i="66"/>
  <c r="X567" i="66"/>
  <c r="M569" i="66"/>
  <c r="R569" i="66"/>
  <c r="V569" i="66"/>
  <c r="K571" i="66"/>
  <c r="P571" i="66"/>
  <c r="T571" i="66"/>
  <c r="X571" i="66"/>
  <c r="M573" i="66"/>
  <c r="R573" i="66"/>
  <c r="V573" i="66"/>
  <c r="K575" i="66"/>
  <c r="P575" i="66"/>
  <c r="T575" i="66"/>
  <c r="X575" i="66"/>
  <c r="M577" i="66"/>
  <c r="R577" i="66"/>
  <c r="V577" i="66"/>
  <c r="K579" i="66"/>
  <c r="P579" i="66"/>
  <c r="T579" i="66"/>
  <c r="X579" i="66"/>
  <c r="M581" i="66"/>
  <c r="R581" i="66"/>
  <c r="V581" i="66"/>
  <c r="K583" i="66"/>
  <c r="P583" i="66"/>
  <c r="T583" i="66"/>
  <c r="X583" i="66"/>
  <c r="M585" i="66"/>
  <c r="R585" i="66"/>
  <c r="V585" i="66"/>
  <c r="K587" i="66"/>
  <c r="P587" i="66"/>
  <c r="T587" i="66"/>
  <c r="X587" i="66"/>
  <c r="M589" i="66"/>
  <c r="R589" i="66"/>
  <c r="V589" i="66"/>
  <c r="K591" i="66"/>
  <c r="P591" i="66"/>
  <c r="T591" i="66"/>
  <c r="X591" i="66"/>
  <c r="M593" i="66"/>
  <c r="R593" i="66"/>
  <c r="V593" i="66"/>
  <c r="K595" i="66"/>
  <c r="P595" i="66"/>
  <c r="T595" i="66"/>
  <c r="X595" i="66"/>
  <c r="K599" i="66"/>
  <c r="P599" i="66"/>
  <c r="T599" i="66"/>
  <c r="X599" i="66"/>
  <c r="M601" i="66"/>
  <c r="R601" i="66"/>
  <c r="V601" i="66"/>
  <c r="M605" i="66"/>
  <c r="R605" i="66"/>
  <c r="V605" i="66"/>
  <c r="M609" i="66"/>
  <c r="R609" i="66"/>
  <c r="V609" i="66"/>
  <c r="Y615" i="66"/>
  <c r="U615" i="66"/>
  <c r="Q615" i="66"/>
  <c r="L615" i="66"/>
  <c r="G615" i="66"/>
  <c r="W615" i="66"/>
  <c r="S615" i="66"/>
  <c r="O615" i="66"/>
  <c r="I615" i="66"/>
  <c r="R615" i="66"/>
  <c r="Y619" i="66"/>
  <c r="U619" i="66"/>
  <c r="Q619" i="66"/>
  <c r="L619" i="66"/>
  <c r="G619" i="66"/>
  <c r="W619" i="66"/>
  <c r="S619" i="66"/>
  <c r="O619" i="66"/>
  <c r="I619" i="66"/>
  <c r="R619" i="66"/>
  <c r="Y623" i="66"/>
  <c r="U623" i="66"/>
  <c r="Q623" i="66"/>
  <c r="L623" i="66"/>
  <c r="G623" i="66"/>
  <c r="W623" i="66"/>
  <c r="S623" i="66"/>
  <c r="O623" i="66"/>
  <c r="I623" i="66"/>
  <c r="R623" i="66"/>
  <c r="Y627" i="66"/>
  <c r="U627" i="66"/>
  <c r="Q627" i="66"/>
  <c r="L627" i="66"/>
  <c r="G627" i="66"/>
  <c r="W627" i="66"/>
  <c r="S627" i="66"/>
  <c r="O627" i="66"/>
  <c r="I627" i="66"/>
  <c r="R627" i="66"/>
  <c r="Y631" i="66"/>
  <c r="U631" i="66"/>
  <c r="Q631" i="66"/>
  <c r="L631" i="66"/>
  <c r="G631" i="66"/>
  <c r="W631" i="66"/>
  <c r="S631" i="66"/>
  <c r="O631" i="66"/>
  <c r="I631" i="66"/>
  <c r="R631" i="66"/>
  <c r="K758" i="66"/>
  <c r="V758" i="66"/>
  <c r="K760" i="66"/>
  <c r="V760" i="66"/>
  <c r="U762" i="66"/>
  <c r="O762" i="66"/>
  <c r="I762" i="66"/>
  <c r="Q762" i="66"/>
  <c r="L762" i="66"/>
  <c r="G762" i="66"/>
  <c r="Y762" i="66" s="1"/>
  <c r="R762" i="66"/>
  <c r="W764" i="66"/>
  <c r="Q764" i="66"/>
  <c r="L764" i="66"/>
  <c r="G764" i="66"/>
  <c r="Y764" i="66"/>
  <c r="U764" i="66"/>
  <c r="O764" i="66"/>
  <c r="I764" i="66"/>
  <c r="R764" i="66"/>
  <c r="Y766" i="66"/>
  <c r="U766" i="66"/>
  <c r="O766" i="66"/>
  <c r="I766" i="66"/>
  <c r="W766" i="66"/>
  <c r="Q766" i="66"/>
  <c r="L766" i="66"/>
  <c r="G766" i="66"/>
  <c r="R766" i="66"/>
  <c r="Q768" i="66"/>
  <c r="L768" i="66"/>
  <c r="G768" i="66"/>
  <c r="Y768" i="66" s="1"/>
  <c r="U768" i="66"/>
  <c r="O768" i="66"/>
  <c r="I768" i="66"/>
  <c r="R768" i="66"/>
  <c r="U770" i="66"/>
  <c r="O770" i="66"/>
  <c r="I770" i="66"/>
  <c r="Q770" i="66"/>
  <c r="L770" i="66"/>
  <c r="G770" i="66"/>
  <c r="Y770" i="66" s="1"/>
  <c r="R770" i="66"/>
  <c r="Q772" i="66"/>
  <c r="L772" i="66"/>
  <c r="G772" i="66"/>
  <c r="Y772" i="66" s="1"/>
  <c r="U772" i="66"/>
  <c r="O772" i="66"/>
  <c r="I772" i="66"/>
  <c r="R772" i="66"/>
  <c r="U774" i="66"/>
  <c r="O774" i="66"/>
  <c r="I774" i="66"/>
  <c r="Q774" i="66"/>
  <c r="L774" i="66"/>
  <c r="G774" i="66"/>
  <c r="Y774" i="66" s="1"/>
  <c r="R774" i="66"/>
  <c r="Q776" i="66"/>
  <c r="L776" i="66"/>
  <c r="G776" i="66"/>
  <c r="Y776" i="66" s="1"/>
  <c r="U776" i="66"/>
  <c r="O776" i="66"/>
  <c r="I776" i="66"/>
  <c r="R776" i="66"/>
  <c r="U778" i="66"/>
  <c r="O778" i="66"/>
  <c r="I778" i="66"/>
  <c r="Q778" i="66"/>
  <c r="L778" i="66"/>
  <c r="G778" i="66"/>
  <c r="Y778" i="66" s="1"/>
  <c r="R778" i="66"/>
  <c r="W780" i="66"/>
  <c r="Q780" i="66"/>
  <c r="L780" i="66"/>
  <c r="G780" i="66"/>
  <c r="Y780" i="66"/>
  <c r="U780" i="66"/>
  <c r="O780" i="66"/>
  <c r="I780" i="66"/>
  <c r="R780" i="66"/>
  <c r="Y782" i="66"/>
  <c r="U782" i="66"/>
  <c r="O782" i="66"/>
  <c r="I782" i="66"/>
  <c r="W782" i="66"/>
  <c r="Q782" i="66"/>
  <c r="L782" i="66"/>
  <c r="G782" i="66"/>
  <c r="R782" i="66"/>
  <c r="Q784" i="66"/>
  <c r="L784" i="66"/>
  <c r="G784" i="66"/>
  <c r="Y784" i="66" s="1"/>
  <c r="U784" i="66"/>
  <c r="O784" i="66"/>
  <c r="I784" i="66"/>
  <c r="R784" i="66"/>
  <c r="U874" i="66"/>
  <c r="O874" i="66"/>
  <c r="I874" i="66"/>
  <c r="Q874" i="66"/>
  <c r="L874" i="66"/>
  <c r="G874" i="66"/>
  <c r="Y874" i="66" s="1"/>
  <c r="R874" i="66"/>
  <c r="Q876" i="66"/>
  <c r="L876" i="66"/>
  <c r="G876" i="66"/>
  <c r="Y876" i="66" s="1"/>
  <c r="U876" i="66"/>
  <c r="O876" i="66"/>
  <c r="I876" i="66"/>
  <c r="R876" i="66"/>
  <c r="Y878" i="66"/>
  <c r="U878" i="66"/>
  <c r="O878" i="66"/>
  <c r="I878" i="66"/>
  <c r="W878" i="66"/>
  <c r="Q878" i="66"/>
  <c r="L878" i="66"/>
  <c r="G878" i="66"/>
  <c r="R878" i="66"/>
  <c r="K926" i="66"/>
  <c r="V926" i="66"/>
  <c r="K928" i="66"/>
  <c r="V928" i="66"/>
  <c r="K930" i="66"/>
  <c r="V930" i="66"/>
  <c r="Q932" i="66"/>
  <c r="L932" i="66"/>
  <c r="G932" i="66"/>
  <c r="Y932" i="66" s="1"/>
  <c r="U932" i="66"/>
  <c r="O932" i="66"/>
  <c r="I932" i="66"/>
  <c r="R932" i="66"/>
  <c r="U934" i="66"/>
  <c r="O934" i="66"/>
  <c r="I934" i="66"/>
  <c r="Q934" i="66"/>
  <c r="L934" i="66"/>
  <c r="G934" i="66"/>
  <c r="Y934" i="66" s="1"/>
  <c r="R934" i="66"/>
  <c r="Q936" i="66"/>
  <c r="L936" i="66"/>
  <c r="G936" i="66"/>
  <c r="Y936" i="66" s="1"/>
  <c r="U936" i="66"/>
  <c r="O936" i="66"/>
  <c r="I936" i="66"/>
  <c r="R936" i="66"/>
  <c r="U938" i="66"/>
  <c r="O938" i="66"/>
  <c r="I938" i="66"/>
  <c r="Q938" i="66"/>
  <c r="L938" i="66"/>
  <c r="G938" i="66"/>
  <c r="Y938" i="66" s="1"/>
  <c r="R938" i="66"/>
  <c r="Q940" i="66"/>
  <c r="L940" i="66"/>
  <c r="G940" i="66"/>
  <c r="Y940" i="66" s="1"/>
  <c r="U940" i="66"/>
  <c r="O940" i="66"/>
  <c r="I940" i="66"/>
  <c r="R940" i="66"/>
  <c r="U942" i="66"/>
  <c r="O942" i="66"/>
  <c r="I942" i="66"/>
  <c r="Q942" i="66"/>
  <c r="L942" i="66"/>
  <c r="G942" i="66"/>
  <c r="Y942" i="66" s="1"/>
  <c r="R942" i="66"/>
  <c r="W944" i="66"/>
  <c r="Q944" i="66"/>
  <c r="L944" i="66"/>
  <c r="G944" i="66"/>
  <c r="Y944" i="66"/>
  <c r="U944" i="66"/>
  <c r="O944" i="66"/>
  <c r="I944" i="66"/>
  <c r="R944" i="66"/>
  <c r="U946" i="66"/>
  <c r="O946" i="66"/>
  <c r="I946" i="66"/>
  <c r="Q946" i="66"/>
  <c r="L946" i="66"/>
  <c r="G946" i="66"/>
  <c r="Y946" i="66" s="1"/>
  <c r="R946" i="66"/>
  <c r="Q948" i="66"/>
  <c r="L948" i="66"/>
  <c r="G948" i="66"/>
  <c r="Y948" i="66" s="1"/>
  <c r="U948" i="66"/>
  <c r="O948" i="66"/>
  <c r="I948" i="66"/>
  <c r="R948" i="66"/>
  <c r="Q980" i="66"/>
  <c r="L980" i="66"/>
  <c r="G980" i="66"/>
  <c r="Y980" i="66" s="1"/>
  <c r="U980" i="66"/>
  <c r="O980" i="66"/>
  <c r="I980" i="66"/>
  <c r="R980" i="66"/>
  <c r="U982" i="66"/>
  <c r="O982" i="66"/>
  <c r="I982" i="66"/>
  <c r="Q982" i="66"/>
  <c r="L982" i="66"/>
  <c r="G982" i="66"/>
  <c r="Y982" i="66" s="1"/>
  <c r="R982" i="66"/>
  <c r="Q1010" i="66"/>
  <c r="L1010" i="66"/>
  <c r="G1010" i="66"/>
  <c r="Y1010" i="66" s="1"/>
  <c r="U1010" i="66"/>
  <c r="O1010" i="66"/>
  <c r="I1010" i="66"/>
  <c r="R1010" i="66"/>
  <c r="Y1012" i="66"/>
  <c r="U1012" i="66"/>
  <c r="O1012" i="66"/>
  <c r="I1012" i="66"/>
  <c r="W1012" i="66"/>
  <c r="Q1012" i="66"/>
  <c r="L1012" i="66"/>
  <c r="G1012" i="66"/>
  <c r="R1012" i="66"/>
  <c r="K1054" i="66"/>
  <c r="V1054" i="66"/>
  <c r="U1056" i="66"/>
  <c r="O1056" i="66"/>
  <c r="I1056" i="66"/>
  <c r="Q1056" i="66"/>
  <c r="L1056" i="66"/>
  <c r="G1056" i="66"/>
  <c r="Y1056" i="66" s="1"/>
  <c r="R1056" i="66"/>
  <c r="Q1058" i="66"/>
  <c r="L1058" i="66"/>
  <c r="G1058" i="66"/>
  <c r="Y1058" i="66" s="1"/>
  <c r="U1058" i="66"/>
  <c r="O1058" i="66"/>
  <c r="I1058" i="66"/>
  <c r="R1058" i="66"/>
  <c r="Y1060" i="66"/>
  <c r="U1060" i="66"/>
  <c r="O1060" i="66"/>
  <c r="I1060" i="66"/>
  <c r="W1060" i="66"/>
  <c r="Q1060" i="66"/>
  <c r="L1060" i="66"/>
  <c r="G1060" i="66"/>
  <c r="R1060" i="66"/>
  <c r="Q1062" i="66"/>
  <c r="L1062" i="66"/>
  <c r="G1062" i="66"/>
  <c r="Y1062" i="66" s="1"/>
  <c r="U1062" i="66"/>
  <c r="O1062" i="66"/>
  <c r="I1062" i="66"/>
  <c r="R1062" i="66"/>
  <c r="Y1064" i="66"/>
  <c r="U1064" i="66"/>
  <c r="O1064" i="66"/>
  <c r="I1064" i="66"/>
  <c r="W1064" i="66"/>
  <c r="Q1064" i="66"/>
  <c r="L1064" i="66"/>
  <c r="G1064" i="66"/>
  <c r="R1064" i="66"/>
  <c r="W1066" i="66"/>
  <c r="Q1066" i="66"/>
  <c r="L1066" i="66"/>
  <c r="G1066" i="66"/>
  <c r="Y1066" i="66"/>
  <c r="U1066" i="66"/>
  <c r="O1066" i="66"/>
  <c r="I1066" i="66"/>
  <c r="R1066" i="66"/>
  <c r="W1102" i="66"/>
  <c r="Q1102" i="66"/>
  <c r="L1102" i="66"/>
  <c r="G1102" i="66"/>
  <c r="V1102" i="66"/>
  <c r="P1102" i="66"/>
  <c r="K1102" i="66"/>
  <c r="Y1102" i="66"/>
  <c r="U1102" i="66"/>
  <c r="O1102" i="66"/>
  <c r="I1102" i="66"/>
  <c r="W1118" i="66"/>
  <c r="Q1118" i="66"/>
  <c r="L1118" i="66"/>
  <c r="G1118" i="66"/>
  <c r="V1118" i="66"/>
  <c r="P1118" i="66"/>
  <c r="K1118" i="66"/>
  <c r="Y1118" i="66"/>
  <c r="U1118" i="66"/>
  <c r="O1118" i="66"/>
  <c r="I1118" i="66"/>
  <c r="R1126" i="66"/>
  <c r="W1134" i="66"/>
  <c r="Q1134" i="66"/>
  <c r="L1134" i="66"/>
  <c r="G1134" i="66"/>
  <c r="V1134" i="66"/>
  <c r="P1134" i="66"/>
  <c r="K1134" i="66"/>
  <c r="Y1134" i="66"/>
  <c r="U1134" i="66"/>
  <c r="O1134" i="66"/>
  <c r="I1134" i="66"/>
  <c r="W1142" i="66"/>
  <c r="Q1142" i="66"/>
  <c r="L1142" i="66"/>
  <c r="G1142" i="66"/>
  <c r="V1142" i="66"/>
  <c r="P1142" i="66"/>
  <c r="K1142" i="66"/>
  <c r="Y1142" i="66"/>
  <c r="U1142" i="66"/>
  <c r="O1142" i="66"/>
  <c r="I1142" i="66"/>
  <c r="M1158" i="66"/>
  <c r="W1162" i="66"/>
  <c r="Q1162" i="66"/>
  <c r="L1162" i="66"/>
  <c r="G1162" i="66"/>
  <c r="V1162" i="66"/>
  <c r="P1162" i="66"/>
  <c r="K1162" i="66"/>
  <c r="Y1162" i="66"/>
  <c r="U1162" i="66"/>
  <c r="O1162" i="66"/>
  <c r="I1162" i="66"/>
  <c r="M1166" i="66"/>
  <c r="W1178" i="66"/>
  <c r="Q1178" i="66"/>
  <c r="L1178" i="66"/>
  <c r="G1178" i="66"/>
  <c r="V1178" i="66"/>
  <c r="P1178" i="66"/>
  <c r="K1178" i="66"/>
  <c r="Y1178" i="66"/>
  <c r="U1178" i="66"/>
  <c r="O1178" i="66"/>
  <c r="I1178" i="66"/>
  <c r="W1182" i="66"/>
  <c r="Q1182" i="66"/>
  <c r="L1182" i="66"/>
  <c r="G1182" i="66"/>
  <c r="V1182" i="66"/>
  <c r="P1182" i="66"/>
  <c r="K1182" i="66"/>
  <c r="Y1182" i="66"/>
  <c r="U1182" i="66"/>
  <c r="O1182" i="66"/>
  <c r="I1182" i="66"/>
  <c r="M1190" i="66"/>
  <c r="W1198" i="66"/>
  <c r="Q1198" i="66"/>
  <c r="L1198" i="66"/>
  <c r="G1198" i="66"/>
  <c r="V1198" i="66"/>
  <c r="P1198" i="66"/>
  <c r="K1198" i="66"/>
  <c r="Y1198" i="66"/>
  <c r="U1198" i="66"/>
  <c r="O1198" i="66"/>
  <c r="I1198" i="66"/>
  <c r="Q1210" i="66"/>
  <c r="W1210" i="66" s="1"/>
  <c r="L1210" i="66"/>
  <c r="G1210" i="66"/>
  <c r="Y1210" i="66" s="1"/>
  <c r="V1210" i="66"/>
  <c r="P1210" i="66"/>
  <c r="K1210" i="66"/>
  <c r="U1210" i="66"/>
  <c r="O1210" i="66"/>
  <c r="I1210" i="66"/>
  <c r="M1214" i="66"/>
  <c r="V13" i="71"/>
  <c r="R13" i="71"/>
  <c r="N13" i="71"/>
  <c r="J13" i="71"/>
  <c r="F13" i="71"/>
  <c r="Y13" i="71" s="1"/>
  <c r="U13" i="71"/>
  <c r="Q13" i="71"/>
  <c r="T13" i="71"/>
  <c r="P13" i="71"/>
  <c r="L13" i="71"/>
  <c r="H13" i="71"/>
  <c r="W13" i="71"/>
  <c r="V19" i="71"/>
  <c r="R19" i="71"/>
  <c r="N19" i="71"/>
  <c r="J19" i="71"/>
  <c r="F19" i="71"/>
  <c r="Y19" i="71" s="1"/>
  <c r="U19" i="71"/>
  <c r="Q19" i="71"/>
  <c r="T19" i="71"/>
  <c r="P19" i="71"/>
  <c r="L19" i="71"/>
  <c r="H19" i="71"/>
  <c r="W19" i="71"/>
  <c r="X108" i="71"/>
  <c r="T108" i="71"/>
  <c r="P108" i="71"/>
  <c r="K108" i="71"/>
  <c r="F108" i="71"/>
  <c r="W108" i="71"/>
  <c r="S108" i="71"/>
  <c r="O108" i="71"/>
  <c r="J108" i="71"/>
  <c r="Y108" i="71"/>
  <c r="V108" i="71"/>
  <c r="R108" i="71"/>
  <c r="N108" i="71"/>
  <c r="H108" i="71"/>
  <c r="T112" i="71"/>
  <c r="P112" i="71"/>
  <c r="K112" i="71"/>
  <c r="F112" i="71"/>
  <c r="Y112" i="71" s="1"/>
  <c r="W112" i="71"/>
  <c r="S112" i="71"/>
  <c r="O112" i="71"/>
  <c r="J112" i="71"/>
  <c r="V112" i="71"/>
  <c r="R112" i="71"/>
  <c r="N112" i="71"/>
  <c r="H112" i="71"/>
  <c r="X116" i="71"/>
  <c r="T116" i="71"/>
  <c r="P116" i="71"/>
  <c r="K116" i="71"/>
  <c r="F116" i="71"/>
  <c r="W116" i="71"/>
  <c r="S116" i="71"/>
  <c r="O116" i="71"/>
  <c r="J116" i="71"/>
  <c r="Y116" i="71"/>
  <c r="V116" i="71"/>
  <c r="R116" i="71"/>
  <c r="N116" i="71"/>
  <c r="H116" i="71"/>
  <c r="X120" i="71"/>
  <c r="T120" i="71"/>
  <c r="P120" i="71"/>
  <c r="K120" i="71"/>
  <c r="F120" i="71"/>
  <c r="W120" i="71"/>
  <c r="S120" i="71"/>
  <c r="O120" i="71"/>
  <c r="J120" i="71"/>
  <c r="Y120" i="71"/>
  <c r="V120" i="71"/>
  <c r="R120" i="71"/>
  <c r="N120" i="71"/>
  <c r="H120" i="71"/>
  <c r="T136" i="71"/>
  <c r="P136" i="71"/>
  <c r="K136" i="71"/>
  <c r="F136" i="71"/>
  <c r="Y136" i="71" s="1"/>
  <c r="W136" i="71"/>
  <c r="S136" i="71"/>
  <c r="O136" i="71"/>
  <c r="J136" i="71"/>
  <c r="V136" i="71"/>
  <c r="R136" i="71"/>
  <c r="N136" i="71"/>
  <c r="H136" i="71"/>
  <c r="X144" i="71"/>
  <c r="T144" i="71"/>
  <c r="P144" i="71"/>
  <c r="K144" i="71"/>
  <c r="F144" i="71"/>
  <c r="W144" i="71"/>
  <c r="S144" i="71"/>
  <c r="O144" i="71"/>
  <c r="J144" i="71"/>
  <c r="Y144" i="71"/>
  <c r="V144" i="71"/>
  <c r="R144" i="71"/>
  <c r="N144" i="71"/>
  <c r="H144" i="71"/>
  <c r="U4" i="45"/>
  <c r="AD11" i="45"/>
  <c r="H13" i="45"/>
  <c r="AD15" i="45"/>
  <c r="AQ14" i="89"/>
  <c r="AQ15" i="89"/>
  <c r="AO26" i="89"/>
  <c r="AQ28" i="89"/>
  <c r="AQ29" i="89"/>
  <c r="AP29" i="89"/>
  <c r="AO30" i="89"/>
  <c r="AO32" i="89"/>
  <c r="AO34" i="89"/>
  <c r="AQ38" i="89"/>
  <c r="AQ39" i="89"/>
  <c r="AP39" i="89"/>
  <c r="AQ42" i="89"/>
  <c r="AQ46" i="89"/>
  <c r="AQ47" i="89"/>
  <c r="AP47" i="89"/>
  <c r="AP49" i="89"/>
  <c r="AQ54" i="89"/>
  <c r="AQ55" i="89"/>
  <c r="AP57" i="89"/>
  <c r="AP62" i="89"/>
  <c r="AP64" i="89"/>
  <c r="AP67" i="89"/>
  <c r="AP70" i="89"/>
  <c r="AP72" i="89"/>
  <c r="AP75" i="89"/>
  <c r="AQ78" i="89"/>
  <c r="AP82" i="89"/>
  <c r="AP84" i="89"/>
  <c r="AP87" i="89"/>
  <c r="AP90" i="89"/>
  <c r="AP92" i="89"/>
  <c r="AP95" i="89"/>
  <c r="AQ98" i="89"/>
  <c r="AQ99" i="89"/>
  <c r="AP101" i="89"/>
  <c r="AQ106" i="89"/>
  <c r="AQ107" i="89"/>
  <c r="AP109" i="89"/>
  <c r="AP114" i="89"/>
  <c r="AQ115" i="89"/>
  <c r="AP117" i="89"/>
  <c r="AP122" i="89"/>
  <c r="AQ123" i="89"/>
  <c r="AP125" i="89"/>
  <c r="AP130" i="89"/>
  <c r="AQ131" i="89"/>
  <c r="AP133" i="89"/>
  <c r="AC45" i="46"/>
  <c r="AE47" i="46"/>
  <c r="AC49" i="46"/>
  <c r="AE51" i="46"/>
  <c r="AC53" i="46"/>
  <c r="AE55" i="46"/>
  <c r="AC57" i="46"/>
  <c r="AE59" i="46"/>
  <c r="AC61" i="46"/>
  <c r="AE63" i="46"/>
  <c r="AB5" i="48"/>
  <c r="P11" i="48"/>
  <c r="L11" i="48"/>
  <c r="Z12" i="48"/>
  <c r="AB14" i="48"/>
  <c r="Z16" i="48"/>
  <c r="AB18" i="48"/>
  <c r="Z20" i="48"/>
  <c r="AB22" i="48"/>
  <c r="Z24" i="48"/>
  <c r="L48" i="48"/>
  <c r="K49" i="48"/>
  <c r="L52" i="48"/>
  <c r="K53" i="48"/>
  <c r="L56" i="48"/>
  <c r="K57" i="48"/>
  <c r="L60" i="48"/>
  <c r="K61" i="48"/>
  <c r="H11" i="64"/>
  <c r="I13" i="64"/>
  <c r="M13" i="64"/>
  <c r="AA13" i="64" s="1"/>
  <c r="Q13" i="64"/>
  <c r="L14" i="64"/>
  <c r="P14" i="64"/>
  <c r="X14" i="64"/>
  <c r="G15" i="64"/>
  <c r="AB15" i="64" s="1"/>
  <c r="K15" i="64"/>
  <c r="O15" i="64"/>
  <c r="S15" i="64"/>
  <c r="L16" i="64"/>
  <c r="P16" i="64"/>
  <c r="V16" i="64"/>
  <c r="I17" i="64"/>
  <c r="M17" i="64"/>
  <c r="Q17" i="64"/>
  <c r="W17" i="64"/>
  <c r="J18" i="64"/>
  <c r="R18" i="64"/>
  <c r="X18" i="64"/>
  <c r="G19" i="64"/>
  <c r="AB19" i="64" s="1"/>
  <c r="K19" i="64"/>
  <c r="O19" i="64"/>
  <c r="S19" i="64"/>
  <c r="L20" i="64"/>
  <c r="P20" i="64"/>
  <c r="V20" i="64"/>
  <c r="I21" i="64"/>
  <c r="M21" i="64"/>
  <c r="Q21" i="64"/>
  <c r="W21" i="64"/>
  <c r="J22" i="64"/>
  <c r="R22" i="64"/>
  <c r="X22" i="64"/>
  <c r="G23" i="64"/>
  <c r="AB23" i="64" s="1"/>
  <c r="K23" i="64"/>
  <c r="O23" i="64"/>
  <c r="S23" i="64"/>
  <c r="L24" i="64"/>
  <c r="P24" i="64"/>
  <c r="V24" i="64"/>
  <c r="H26" i="64"/>
  <c r="L28" i="64"/>
  <c r="P28" i="64"/>
  <c r="X28" i="64"/>
  <c r="J29" i="64"/>
  <c r="R29" i="64"/>
  <c r="V29" i="64"/>
  <c r="L30" i="64"/>
  <c r="P30" i="64"/>
  <c r="L31" i="64"/>
  <c r="P31" i="64"/>
  <c r="L32" i="64"/>
  <c r="P32" i="64"/>
  <c r="L33" i="64"/>
  <c r="P33" i="64"/>
  <c r="L34" i="64"/>
  <c r="P34" i="64"/>
  <c r="L35" i="64"/>
  <c r="P35" i="64"/>
  <c r="L36" i="64"/>
  <c r="P36" i="64"/>
  <c r="L37" i="64"/>
  <c r="P37" i="64"/>
  <c r="L38" i="64"/>
  <c r="P38" i="64"/>
  <c r="L39" i="64"/>
  <c r="P39" i="64"/>
  <c r="H41" i="64"/>
  <c r="L43" i="64"/>
  <c r="P43" i="64"/>
  <c r="X43" i="64"/>
  <c r="J44" i="64"/>
  <c r="R44" i="64"/>
  <c r="V44" i="64"/>
  <c r="L45" i="64"/>
  <c r="P45" i="64"/>
  <c r="V45" i="64"/>
  <c r="L46" i="64"/>
  <c r="P46" i="64"/>
  <c r="V46" i="64"/>
  <c r="L47" i="64"/>
  <c r="P47" i="64"/>
  <c r="V47" i="64"/>
  <c r="L48" i="64"/>
  <c r="P48" i="64"/>
  <c r="V48" i="64"/>
  <c r="L49" i="64"/>
  <c r="P49" i="64"/>
  <c r="V49" i="64"/>
  <c r="L50" i="64"/>
  <c r="P50" i="64"/>
  <c r="V50" i="64"/>
  <c r="L51" i="64"/>
  <c r="P51" i="64"/>
  <c r="V51" i="64"/>
  <c r="L52" i="64"/>
  <c r="P52" i="64"/>
  <c r="V52" i="64"/>
  <c r="L53" i="64"/>
  <c r="P53" i="64"/>
  <c r="V53" i="64"/>
  <c r="L54" i="64"/>
  <c r="P54" i="64"/>
  <c r="V54" i="64"/>
  <c r="H56" i="64"/>
  <c r="L58" i="64"/>
  <c r="P58" i="64"/>
  <c r="X58" i="64"/>
  <c r="J59" i="64"/>
  <c r="R59" i="64"/>
  <c r="V59" i="64"/>
  <c r="L60" i="64"/>
  <c r="P60" i="64"/>
  <c r="V60" i="64"/>
  <c r="L61" i="64"/>
  <c r="P61" i="64"/>
  <c r="V61" i="64"/>
  <c r="L62" i="64"/>
  <c r="P62" i="64"/>
  <c r="V62" i="64"/>
  <c r="L63" i="64"/>
  <c r="P63" i="64"/>
  <c r="V63" i="64"/>
  <c r="L64" i="64"/>
  <c r="P64" i="64"/>
  <c r="V64" i="64"/>
  <c r="L65" i="64"/>
  <c r="P65" i="64"/>
  <c r="V65" i="64"/>
  <c r="L66" i="64"/>
  <c r="P66" i="64"/>
  <c r="V66" i="64"/>
  <c r="L67" i="64"/>
  <c r="P67" i="64"/>
  <c r="V67" i="64"/>
  <c r="L68" i="64"/>
  <c r="P68" i="64"/>
  <c r="V68" i="64"/>
  <c r="L69" i="64"/>
  <c r="P69" i="64"/>
  <c r="V69" i="64"/>
  <c r="G71" i="64"/>
  <c r="L73" i="64"/>
  <c r="P73" i="64"/>
  <c r="X73" i="64"/>
  <c r="J74" i="64"/>
  <c r="R74" i="64"/>
  <c r="V74" i="64"/>
  <c r="L75" i="64"/>
  <c r="P75" i="64"/>
  <c r="V75" i="64"/>
  <c r="L76" i="64"/>
  <c r="P76" i="64"/>
  <c r="V76" i="64"/>
  <c r="L77" i="64"/>
  <c r="P77" i="64"/>
  <c r="V77" i="64"/>
  <c r="L78" i="64"/>
  <c r="P78" i="64"/>
  <c r="V78" i="64"/>
  <c r="L79" i="64"/>
  <c r="P79" i="64"/>
  <c r="V79" i="64"/>
  <c r="L80" i="64"/>
  <c r="P80" i="64"/>
  <c r="V80" i="64"/>
  <c r="L81" i="64"/>
  <c r="P81" i="64"/>
  <c r="V81" i="64"/>
  <c r="L82" i="64"/>
  <c r="P82" i="64"/>
  <c r="V82" i="64"/>
  <c r="L83" i="64"/>
  <c r="P83" i="64"/>
  <c r="V83" i="64"/>
  <c r="L84" i="64"/>
  <c r="P84" i="64"/>
  <c r="V84" i="64"/>
  <c r="G86" i="64"/>
  <c r="L88" i="64"/>
  <c r="P88" i="64"/>
  <c r="X88" i="64"/>
  <c r="J89" i="64"/>
  <c r="R89" i="64"/>
  <c r="V89" i="64"/>
  <c r="L90" i="64"/>
  <c r="P90" i="64"/>
  <c r="V90" i="64"/>
  <c r="L91" i="64"/>
  <c r="P91" i="64"/>
  <c r="V91" i="64"/>
  <c r="L92" i="64"/>
  <c r="P92" i="64"/>
  <c r="V92" i="64"/>
  <c r="L93" i="64"/>
  <c r="P93" i="64"/>
  <c r="V93" i="64"/>
  <c r="L94" i="64"/>
  <c r="P94" i="64"/>
  <c r="V94" i="64"/>
  <c r="L95" i="64"/>
  <c r="P95" i="64"/>
  <c r="V95" i="64"/>
  <c r="L96" i="64"/>
  <c r="P96" i="64"/>
  <c r="V96" i="64"/>
  <c r="L97" i="64"/>
  <c r="P97" i="64"/>
  <c r="V97" i="64"/>
  <c r="L98" i="64"/>
  <c r="P98" i="64"/>
  <c r="V98" i="64"/>
  <c r="L99" i="64"/>
  <c r="P99" i="64"/>
  <c r="V99" i="64"/>
  <c r="H101" i="64"/>
  <c r="L103" i="64"/>
  <c r="P103" i="64"/>
  <c r="X103" i="64"/>
  <c r="J104" i="64"/>
  <c r="R104" i="64"/>
  <c r="V104" i="64"/>
  <c r="L105" i="64"/>
  <c r="P105" i="64"/>
  <c r="V105" i="64"/>
  <c r="L106" i="64"/>
  <c r="P106" i="64"/>
  <c r="V106" i="64"/>
  <c r="L107" i="64"/>
  <c r="P107" i="64"/>
  <c r="V107" i="64"/>
  <c r="L108" i="64"/>
  <c r="P108" i="64"/>
  <c r="V108" i="64"/>
  <c r="L109" i="64"/>
  <c r="P109" i="64"/>
  <c r="V109" i="64"/>
  <c r="L110" i="64"/>
  <c r="P110" i="64"/>
  <c r="V110" i="64"/>
  <c r="L111" i="64"/>
  <c r="P111" i="64"/>
  <c r="V111" i="64"/>
  <c r="L112" i="64"/>
  <c r="P112" i="64"/>
  <c r="V112" i="64"/>
  <c r="L113" i="64"/>
  <c r="P113" i="64"/>
  <c r="V113" i="64"/>
  <c r="L114" i="64"/>
  <c r="P114" i="64"/>
  <c r="V114" i="64"/>
  <c r="H116" i="64"/>
  <c r="L118" i="64"/>
  <c r="P118" i="64"/>
  <c r="X118" i="64"/>
  <c r="J119" i="64"/>
  <c r="R119" i="64"/>
  <c r="V119" i="64"/>
  <c r="L120" i="64"/>
  <c r="P120" i="64"/>
  <c r="V120" i="64"/>
  <c r="L121" i="64"/>
  <c r="P121" i="64"/>
  <c r="V121" i="64"/>
  <c r="L122" i="64"/>
  <c r="P122" i="64"/>
  <c r="V122" i="64"/>
  <c r="L123" i="64"/>
  <c r="P123" i="64"/>
  <c r="V123" i="64"/>
  <c r="L124" i="64"/>
  <c r="P124" i="64"/>
  <c r="V124" i="64"/>
  <c r="L125" i="64"/>
  <c r="P125" i="64"/>
  <c r="V125" i="64"/>
  <c r="L126" i="64"/>
  <c r="P126" i="64"/>
  <c r="V126" i="64"/>
  <c r="L127" i="64"/>
  <c r="P127" i="64"/>
  <c r="V127" i="64"/>
  <c r="L128" i="64"/>
  <c r="P128" i="64"/>
  <c r="V128" i="64"/>
  <c r="L129" i="64"/>
  <c r="P129" i="64"/>
  <c r="V129" i="64"/>
  <c r="H131" i="64"/>
  <c r="L133" i="64"/>
  <c r="P133" i="64"/>
  <c r="X133" i="64"/>
  <c r="J134" i="64"/>
  <c r="R134" i="64"/>
  <c r="V134" i="64"/>
  <c r="L135" i="64"/>
  <c r="P135" i="64"/>
  <c r="V135" i="64"/>
  <c r="L136" i="64"/>
  <c r="P136" i="64"/>
  <c r="V136" i="64"/>
  <c r="L137" i="64"/>
  <c r="P137" i="64"/>
  <c r="V137" i="64"/>
  <c r="L138" i="64"/>
  <c r="P138" i="64"/>
  <c r="V138" i="64"/>
  <c r="L139" i="64"/>
  <c r="P139" i="64"/>
  <c r="V139" i="64"/>
  <c r="L140" i="64"/>
  <c r="P140" i="64"/>
  <c r="V140" i="64"/>
  <c r="L141" i="64"/>
  <c r="P141" i="64"/>
  <c r="V141" i="64"/>
  <c r="L142" i="64"/>
  <c r="P142" i="64"/>
  <c r="V142" i="64"/>
  <c r="L143" i="64"/>
  <c r="P143" i="64"/>
  <c r="V143" i="64"/>
  <c r="L144" i="64"/>
  <c r="P144" i="64"/>
  <c r="V144" i="64"/>
  <c r="H146" i="64"/>
  <c r="L148" i="64"/>
  <c r="P148" i="64"/>
  <c r="X148" i="64"/>
  <c r="J149" i="64"/>
  <c r="R149" i="64"/>
  <c r="V149" i="64"/>
  <c r="L150" i="64"/>
  <c r="P150" i="64"/>
  <c r="V150" i="64"/>
  <c r="L151" i="64"/>
  <c r="P151" i="64"/>
  <c r="V151" i="64"/>
  <c r="L152" i="64"/>
  <c r="P152" i="64"/>
  <c r="V152" i="64"/>
  <c r="L153" i="64"/>
  <c r="P153" i="64"/>
  <c r="V153" i="64"/>
  <c r="L154" i="64"/>
  <c r="P154" i="64"/>
  <c r="V154" i="64"/>
  <c r="L155" i="64"/>
  <c r="P155" i="64"/>
  <c r="V155" i="64"/>
  <c r="L156" i="64"/>
  <c r="P156" i="64"/>
  <c r="V156" i="64"/>
  <c r="L157" i="64"/>
  <c r="P157" i="64"/>
  <c r="V157" i="64"/>
  <c r="L158" i="64"/>
  <c r="P158" i="64"/>
  <c r="V158" i="64"/>
  <c r="L159" i="64"/>
  <c r="P159" i="64"/>
  <c r="V159" i="64"/>
  <c r="H161" i="64"/>
  <c r="L163" i="64"/>
  <c r="P163" i="64"/>
  <c r="X163" i="64"/>
  <c r="J164" i="64"/>
  <c r="R164" i="64"/>
  <c r="V164" i="64"/>
  <c r="L165" i="64"/>
  <c r="P165" i="64"/>
  <c r="V165" i="64"/>
  <c r="L166" i="64"/>
  <c r="P166" i="64"/>
  <c r="V166" i="64"/>
  <c r="L167" i="64"/>
  <c r="P167" i="64"/>
  <c r="V167" i="64"/>
  <c r="L168" i="64"/>
  <c r="P168" i="64"/>
  <c r="V168" i="64"/>
  <c r="L169" i="64"/>
  <c r="P169" i="64"/>
  <c r="V169" i="64"/>
  <c r="L170" i="64"/>
  <c r="P170" i="64"/>
  <c r="V170" i="64"/>
  <c r="L171" i="64"/>
  <c r="P171" i="64"/>
  <c r="V171" i="64"/>
  <c r="L172" i="64"/>
  <c r="P172" i="64"/>
  <c r="V172" i="64"/>
  <c r="L173" i="64"/>
  <c r="P173" i="64"/>
  <c r="V173" i="64"/>
  <c r="L174" i="64"/>
  <c r="P174" i="64"/>
  <c r="V174" i="64"/>
  <c r="H176" i="64"/>
  <c r="L178" i="64"/>
  <c r="P178" i="64"/>
  <c r="X178" i="64"/>
  <c r="J179" i="64"/>
  <c r="R179" i="64"/>
  <c r="V179" i="64"/>
  <c r="L180" i="64"/>
  <c r="P180" i="64"/>
  <c r="V180" i="64"/>
  <c r="L181" i="64"/>
  <c r="P181" i="64"/>
  <c r="V181" i="64"/>
  <c r="L182" i="64"/>
  <c r="P182" i="64"/>
  <c r="V182" i="64"/>
  <c r="L183" i="64"/>
  <c r="P183" i="64"/>
  <c r="V183" i="64"/>
  <c r="L184" i="64"/>
  <c r="P184" i="64"/>
  <c r="V184" i="64"/>
  <c r="L185" i="64"/>
  <c r="P185" i="64"/>
  <c r="V185" i="64"/>
  <c r="L186" i="64"/>
  <c r="P186" i="64"/>
  <c r="V186" i="64"/>
  <c r="L187" i="64"/>
  <c r="P187" i="64"/>
  <c r="V187" i="64"/>
  <c r="L188" i="64"/>
  <c r="P188" i="64"/>
  <c r="V188" i="64"/>
  <c r="L189" i="64"/>
  <c r="P189" i="64"/>
  <c r="V189" i="64"/>
  <c r="G192" i="64"/>
  <c r="L194" i="64"/>
  <c r="P194" i="64"/>
  <c r="X194" i="64"/>
  <c r="J195" i="64"/>
  <c r="R195" i="64"/>
  <c r="V195" i="64"/>
  <c r="L196" i="64"/>
  <c r="P196" i="64"/>
  <c r="V196" i="64"/>
  <c r="L197" i="64"/>
  <c r="P197" i="64"/>
  <c r="V197" i="64"/>
  <c r="L198" i="64"/>
  <c r="P198" i="64"/>
  <c r="V198" i="64"/>
  <c r="L199" i="64"/>
  <c r="P199" i="64"/>
  <c r="V199" i="64"/>
  <c r="L200" i="64"/>
  <c r="P200" i="64"/>
  <c r="V200" i="64"/>
  <c r="L201" i="64"/>
  <c r="P201" i="64"/>
  <c r="V201" i="64"/>
  <c r="L202" i="64"/>
  <c r="P202" i="64"/>
  <c r="V202" i="64"/>
  <c r="L203" i="64"/>
  <c r="P203" i="64"/>
  <c r="V203" i="64"/>
  <c r="L204" i="64"/>
  <c r="P204" i="64"/>
  <c r="V204" i="64"/>
  <c r="L205" i="64"/>
  <c r="P205" i="64"/>
  <c r="V205" i="64"/>
  <c r="G207" i="64"/>
  <c r="L209" i="64"/>
  <c r="P209" i="64"/>
  <c r="X209" i="64"/>
  <c r="J210" i="64"/>
  <c r="N210" i="64"/>
  <c r="R210" i="64"/>
  <c r="V210" i="64"/>
  <c r="Z210" i="64"/>
  <c r="L211" i="64"/>
  <c r="P211" i="64"/>
  <c r="V211" i="64"/>
  <c r="L212" i="64"/>
  <c r="P212" i="64"/>
  <c r="V212" i="64"/>
  <c r="L213" i="64"/>
  <c r="P213" i="64"/>
  <c r="V213" i="64"/>
  <c r="L214" i="64"/>
  <c r="P214" i="64"/>
  <c r="V214" i="64"/>
  <c r="L215" i="64"/>
  <c r="P215" i="64"/>
  <c r="V215" i="64"/>
  <c r="L216" i="64"/>
  <c r="P216" i="64"/>
  <c r="V216" i="64"/>
  <c r="L217" i="64"/>
  <c r="P217" i="64"/>
  <c r="V217" i="64"/>
  <c r="L218" i="64"/>
  <c r="P218" i="64"/>
  <c r="V218" i="64"/>
  <c r="L219" i="64"/>
  <c r="P219" i="64"/>
  <c r="V219" i="64"/>
  <c r="L220" i="64"/>
  <c r="P220" i="64"/>
  <c r="V220" i="64"/>
  <c r="G223" i="64"/>
  <c r="L225" i="64"/>
  <c r="P225" i="64"/>
  <c r="X225" i="64"/>
  <c r="J226" i="64"/>
  <c r="N226" i="64"/>
  <c r="R226" i="64"/>
  <c r="V226" i="64"/>
  <c r="Z226" i="64"/>
  <c r="L227" i="64"/>
  <c r="P227" i="64"/>
  <c r="V227" i="64"/>
  <c r="L228" i="64"/>
  <c r="P228" i="64"/>
  <c r="V228" i="64"/>
  <c r="L229" i="64"/>
  <c r="P229" i="64"/>
  <c r="V229" i="64"/>
  <c r="L230" i="64"/>
  <c r="P230" i="64"/>
  <c r="V230" i="64"/>
  <c r="L231" i="64"/>
  <c r="P231" i="64"/>
  <c r="V231" i="64"/>
  <c r="L232" i="64"/>
  <c r="P232" i="64"/>
  <c r="V232" i="64"/>
  <c r="L233" i="64"/>
  <c r="P233" i="64"/>
  <c r="V233" i="64"/>
  <c r="L234" i="64"/>
  <c r="P234" i="64"/>
  <c r="V234" i="64"/>
  <c r="L235" i="64"/>
  <c r="P235" i="64"/>
  <c r="V235" i="64"/>
  <c r="L236" i="64"/>
  <c r="P236" i="64"/>
  <c r="V236" i="64"/>
  <c r="K242" i="64"/>
  <c r="P242" i="64"/>
  <c r="V242" i="64"/>
  <c r="M243" i="64"/>
  <c r="R243" i="64"/>
  <c r="K244" i="64"/>
  <c r="P244" i="64"/>
  <c r="V244" i="64"/>
  <c r="M245" i="64"/>
  <c r="R245" i="64"/>
  <c r="K246" i="64"/>
  <c r="P246" i="64"/>
  <c r="V246" i="64"/>
  <c r="M247" i="64"/>
  <c r="N18" i="64" s="1"/>
  <c r="R247" i="64"/>
  <c r="K248" i="64"/>
  <c r="P248" i="64"/>
  <c r="V248" i="64"/>
  <c r="M249" i="64"/>
  <c r="AA249" i="64" s="1"/>
  <c r="R249" i="64"/>
  <c r="K250" i="64"/>
  <c r="P250" i="64"/>
  <c r="V250" i="64"/>
  <c r="M251" i="64"/>
  <c r="AA251" i="64" s="1"/>
  <c r="R251" i="64"/>
  <c r="K252" i="64"/>
  <c r="P252" i="64"/>
  <c r="V252" i="64"/>
  <c r="M253" i="64"/>
  <c r="AA253" i="64" s="1"/>
  <c r="R253" i="64"/>
  <c r="G259" i="64"/>
  <c r="AB259" i="64" s="1"/>
  <c r="L259" i="64"/>
  <c r="Q259" i="64"/>
  <c r="W259" i="64"/>
  <c r="K260" i="64"/>
  <c r="P260" i="64"/>
  <c r="V260" i="64"/>
  <c r="J261" i="64"/>
  <c r="O261" i="64"/>
  <c r="S261" i="64"/>
  <c r="M262" i="64"/>
  <c r="R262" i="64"/>
  <c r="G263" i="64"/>
  <c r="AB263" i="64" s="1"/>
  <c r="L263" i="64"/>
  <c r="Q263" i="64"/>
  <c r="W263" i="64"/>
  <c r="K264" i="64"/>
  <c r="P264" i="64"/>
  <c r="V264" i="64"/>
  <c r="J265" i="64"/>
  <c r="O265" i="64"/>
  <c r="S265" i="64"/>
  <c r="M266" i="64"/>
  <c r="AA266" i="64" s="1"/>
  <c r="R266" i="64"/>
  <c r="G267" i="64"/>
  <c r="AB267" i="64" s="1"/>
  <c r="L267" i="64"/>
  <c r="Q267" i="64"/>
  <c r="W267" i="64"/>
  <c r="K268" i="64"/>
  <c r="P268" i="64"/>
  <c r="V268" i="64"/>
  <c r="J269" i="64"/>
  <c r="O269" i="64"/>
  <c r="S269" i="64"/>
  <c r="M270" i="64"/>
  <c r="R270" i="64"/>
  <c r="M276" i="64"/>
  <c r="R276" i="64"/>
  <c r="M277" i="64"/>
  <c r="R277" i="64"/>
  <c r="M278" i="64"/>
  <c r="AA278" i="64" s="1"/>
  <c r="R278" i="64"/>
  <c r="M279" i="64"/>
  <c r="AA279" i="64" s="1"/>
  <c r="R279" i="64"/>
  <c r="M280" i="64"/>
  <c r="R280" i="64"/>
  <c r="M281" i="64"/>
  <c r="R281" i="64"/>
  <c r="M282" i="64"/>
  <c r="R282" i="64"/>
  <c r="M283" i="64"/>
  <c r="R283" i="64"/>
  <c r="M284" i="64"/>
  <c r="R284" i="64"/>
  <c r="M285" i="64"/>
  <c r="R285" i="64"/>
  <c r="M286" i="64"/>
  <c r="AA286" i="64" s="1"/>
  <c r="R286" i="64"/>
  <c r="M287" i="64"/>
  <c r="AA287" i="64" s="1"/>
  <c r="R287" i="64"/>
  <c r="K293" i="64"/>
  <c r="P293" i="64"/>
  <c r="V293" i="64"/>
  <c r="M294" i="64"/>
  <c r="R294" i="64"/>
  <c r="K295" i="64"/>
  <c r="P295" i="64"/>
  <c r="V295" i="64"/>
  <c r="M296" i="64"/>
  <c r="R296" i="64"/>
  <c r="K297" i="64"/>
  <c r="P297" i="64"/>
  <c r="V297" i="64"/>
  <c r="M298" i="64"/>
  <c r="R298" i="64"/>
  <c r="K299" i="64"/>
  <c r="P299" i="64"/>
  <c r="V299" i="64"/>
  <c r="M300" i="64"/>
  <c r="AA300" i="64" s="1"/>
  <c r="R300" i="64"/>
  <c r="K301" i="64"/>
  <c r="P301" i="64"/>
  <c r="V301" i="64"/>
  <c r="M302" i="64"/>
  <c r="AA302" i="64" s="1"/>
  <c r="R302" i="64"/>
  <c r="K303" i="64"/>
  <c r="P303" i="64"/>
  <c r="V303" i="64"/>
  <c r="M304" i="64"/>
  <c r="R304" i="64"/>
  <c r="K310" i="64"/>
  <c r="P310" i="64"/>
  <c r="V310" i="64"/>
  <c r="M311" i="64"/>
  <c r="R311" i="64"/>
  <c r="K312" i="64"/>
  <c r="P312" i="64"/>
  <c r="V312" i="64"/>
  <c r="M313" i="64"/>
  <c r="AA313" i="64" s="1"/>
  <c r="R313" i="64"/>
  <c r="K314" i="64"/>
  <c r="P314" i="64"/>
  <c r="V314" i="64"/>
  <c r="M315" i="64"/>
  <c r="R315" i="64"/>
  <c r="K316" i="64"/>
  <c r="P316" i="64"/>
  <c r="V316" i="64"/>
  <c r="M317" i="64"/>
  <c r="AA317" i="64" s="1"/>
  <c r="R317" i="64"/>
  <c r="K318" i="64"/>
  <c r="P318" i="64"/>
  <c r="V318" i="64"/>
  <c r="M319" i="64"/>
  <c r="R319" i="64"/>
  <c r="K320" i="64"/>
  <c r="P320" i="64"/>
  <c r="V320" i="64"/>
  <c r="M321" i="64"/>
  <c r="AA321" i="64" s="1"/>
  <c r="R321" i="64"/>
  <c r="K327" i="64"/>
  <c r="P327" i="64"/>
  <c r="V327" i="64"/>
  <c r="M328" i="64"/>
  <c r="R328" i="64"/>
  <c r="K329" i="64"/>
  <c r="P329" i="64"/>
  <c r="V329" i="64"/>
  <c r="M330" i="64"/>
  <c r="AA330" i="64" s="1"/>
  <c r="R330" i="64"/>
  <c r="K331" i="64"/>
  <c r="P331" i="64"/>
  <c r="V331" i="64"/>
  <c r="M332" i="64"/>
  <c r="AA332" i="64" s="1"/>
  <c r="R332" i="64"/>
  <c r="K333" i="64"/>
  <c r="P333" i="64"/>
  <c r="V333" i="64"/>
  <c r="M334" i="64"/>
  <c r="AA334" i="64" s="1"/>
  <c r="R334" i="64"/>
  <c r="K335" i="64"/>
  <c r="P335" i="64"/>
  <c r="V335" i="64"/>
  <c r="M336" i="64"/>
  <c r="AA336" i="64" s="1"/>
  <c r="R336" i="64"/>
  <c r="K337" i="64"/>
  <c r="P337" i="64"/>
  <c r="V337" i="64"/>
  <c r="M338" i="64"/>
  <c r="AA338" i="64" s="1"/>
  <c r="R338" i="64"/>
  <c r="K344" i="64"/>
  <c r="P344" i="64"/>
  <c r="V344" i="64"/>
  <c r="M345" i="64"/>
  <c r="N104" i="64" s="1"/>
  <c r="R345" i="64"/>
  <c r="K346" i="64"/>
  <c r="P346" i="64"/>
  <c r="V346" i="64"/>
  <c r="M347" i="64"/>
  <c r="R347" i="64"/>
  <c r="K348" i="64"/>
  <c r="P348" i="64"/>
  <c r="V348" i="64"/>
  <c r="M349" i="64"/>
  <c r="R349" i="64"/>
  <c r="K350" i="64"/>
  <c r="P350" i="64"/>
  <c r="V350" i="64"/>
  <c r="M351" i="64"/>
  <c r="R351" i="64"/>
  <c r="K352" i="64"/>
  <c r="P352" i="64"/>
  <c r="V352" i="64"/>
  <c r="M353" i="64"/>
  <c r="R353" i="64"/>
  <c r="K354" i="64"/>
  <c r="P354" i="64"/>
  <c r="V354" i="64"/>
  <c r="M355" i="64"/>
  <c r="R355" i="64"/>
  <c r="K361" i="64"/>
  <c r="P361" i="64"/>
  <c r="V361" i="64"/>
  <c r="M362" i="64"/>
  <c r="R362" i="64"/>
  <c r="K363" i="64"/>
  <c r="P363" i="64"/>
  <c r="V363" i="64"/>
  <c r="M364" i="64"/>
  <c r="AA364" i="64" s="1"/>
  <c r="R364" i="64"/>
  <c r="K365" i="64"/>
  <c r="P365" i="64"/>
  <c r="V365" i="64"/>
  <c r="M366" i="64"/>
  <c r="AA366" i="64" s="1"/>
  <c r="R366" i="64"/>
  <c r="K367" i="64"/>
  <c r="P367" i="64"/>
  <c r="V367" i="64"/>
  <c r="M368" i="64"/>
  <c r="AA368" i="64" s="1"/>
  <c r="R368" i="64"/>
  <c r="K369" i="64"/>
  <c r="P369" i="64"/>
  <c r="V369" i="64"/>
  <c r="M370" i="64"/>
  <c r="R370" i="64"/>
  <c r="K371" i="64"/>
  <c r="P371" i="64"/>
  <c r="V371" i="64"/>
  <c r="M372" i="64"/>
  <c r="AA372" i="64" s="1"/>
  <c r="R372" i="64"/>
  <c r="G378" i="64"/>
  <c r="AB378" i="64" s="1"/>
  <c r="L378" i="64"/>
  <c r="Q378" i="64"/>
  <c r="W378" i="64"/>
  <c r="J379" i="64"/>
  <c r="O379" i="64"/>
  <c r="S379" i="64"/>
  <c r="G380" i="64"/>
  <c r="AB380" i="64" s="1"/>
  <c r="L380" i="64"/>
  <c r="Q380" i="64"/>
  <c r="W380" i="64"/>
  <c r="J381" i="64"/>
  <c r="O381" i="64"/>
  <c r="S381" i="64"/>
  <c r="G382" i="64"/>
  <c r="AB382" i="64" s="1"/>
  <c r="L382" i="64"/>
  <c r="Q382" i="64"/>
  <c r="W382" i="64"/>
  <c r="J383" i="64"/>
  <c r="O383" i="64"/>
  <c r="S383" i="64"/>
  <c r="G384" i="64"/>
  <c r="AB384" i="64" s="1"/>
  <c r="L384" i="64"/>
  <c r="Q384" i="64"/>
  <c r="W384" i="64"/>
  <c r="J385" i="64"/>
  <c r="O385" i="64"/>
  <c r="S385" i="64"/>
  <c r="G386" i="64"/>
  <c r="AB386" i="64" s="1"/>
  <c r="L386" i="64"/>
  <c r="Q386" i="64"/>
  <c r="W386" i="64"/>
  <c r="J387" i="64"/>
  <c r="O387" i="64"/>
  <c r="S387" i="64"/>
  <c r="G388" i="64"/>
  <c r="AB388" i="64" s="1"/>
  <c r="L388" i="64"/>
  <c r="Q388" i="64"/>
  <c r="W388" i="64"/>
  <c r="J389" i="64"/>
  <c r="O389" i="64"/>
  <c r="S389" i="64"/>
  <c r="M395" i="64"/>
  <c r="R395" i="64"/>
  <c r="G396" i="64"/>
  <c r="AB396" i="64" s="1"/>
  <c r="L396" i="64"/>
  <c r="Q396" i="64"/>
  <c r="W396" i="64"/>
  <c r="K397" i="64"/>
  <c r="P397" i="64"/>
  <c r="V397" i="64"/>
  <c r="J398" i="64"/>
  <c r="O398" i="64"/>
  <c r="S398" i="64"/>
  <c r="M399" i="64"/>
  <c r="AA399" i="64" s="1"/>
  <c r="R399" i="64"/>
  <c r="G400" i="64"/>
  <c r="AB400" i="64" s="1"/>
  <c r="L400" i="64"/>
  <c r="Q400" i="64"/>
  <c r="W400" i="64"/>
  <c r="K401" i="64"/>
  <c r="P401" i="64"/>
  <c r="V401" i="64"/>
  <c r="J402" i="64"/>
  <c r="O402" i="64"/>
  <c r="S402" i="64"/>
  <c r="M403" i="64"/>
  <c r="R403" i="64"/>
  <c r="G404" i="64"/>
  <c r="AB404" i="64" s="1"/>
  <c r="L404" i="64"/>
  <c r="Q404" i="64"/>
  <c r="W404" i="64"/>
  <c r="K405" i="64"/>
  <c r="P405" i="64"/>
  <c r="V405" i="64"/>
  <c r="J406" i="64"/>
  <c r="O406" i="64"/>
  <c r="S406" i="64"/>
  <c r="G412" i="64"/>
  <c r="AB412" i="64" s="1"/>
  <c r="L412" i="64"/>
  <c r="Q412" i="64"/>
  <c r="W412" i="64"/>
  <c r="J413" i="64"/>
  <c r="O413" i="64"/>
  <c r="S413" i="64"/>
  <c r="G414" i="64"/>
  <c r="AB414" i="64" s="1"/>
  <c r="L414" i="64"/>
  <c r="Q414" i="64"/>
  <c r="W414" i="64"/>
  <c r="J415" i="64"/>
  <c r="O415" i="64"/>
  <c r="S415" i="64"/>
  <c r="G416" i="64"/>
  <c r="AB416" i="64" s="1"/>
  <c r="L416" i="64"/>
  <c r="Q416" i="64"/>
  <c r="W416" i="64"/>
  <c r="J417" i="64"/>
  <c r="O417" i="64"/>
  <c r="S417" i="64"/>
  <c r="G418" i="64"/>
  <c r="AB418" i="64" s="1"/>
  <c r="L418" i="64"/>
  <c r="Q418" i="64"/>
  <c r="W418" i="64"/>
  <c r="J419" i="64"/>
  <c r="O419" i="64"/>
  <c r="S419" i="64"/>
  <c r="G420" i="64"/>
  <c r="AB420" i="64" s="1"/>
  <c r="L420" i="64"/>
  <c r="Q420" i="64"/>
  <c r="W420" i="64"/>
  <c r="J421" i="64"/>
  <c r="O421" i="64"/>
  <c r="S421" i="64"/>
  <c r="G422" i="64"/>
  <c r="AB422" i="64" s="1"/>
  <c r="L422" i="64"/>
  <c r="Q422" i="64"/>
  <c r="W422" i="64"/>
  <c r="J423" i="64"/>
  <c r="O423" i="64"/>
  <c r="S423" i="64"/>
  <c r="M429" i="64"/>
  <c r="N178" i="64" s="1"/>
  <c r="R429" i="64"/>
  <c r="G430" i="64"/>
  <c r="AB430" i="64" s="1"/>
  <c r="L430" i="64"/>
  <c r="Q430" i="64"/>
  <c r="W430" i="64"/>
  <c r="K431" i="64"/>
  <c r="P431" i="64"/>
  <c r="V431" i="64"/>
  <c r="J432" i="64"/>
  <c r="O432" i="64"/>
  <c r="S432" i="64"/>
  <c r="M433" i="64"/>
  <c r="R433" i="64"/>
  <c r="G434" i="64"/>
  <c r="AB434" i="64" s="1"/>
  <c r="L434" i="64"/>
  <c r="Q434" i="64"/>
  <c r="W434" i="64"/>
  <c r="K435" i="64"/>
  <c r="P435" i="64"/>
  <c r="V435" i="64"/>
  <c r="J436" i="64"/>
  <c r="O436" i="64"/>
  <c r="S436" i="64"/>
  <c r="M437" i="64"/>
  <c r="R437" i="64"/>
  <c r="G438" i="64"/>
  <c r="AB438" i="64" s="1"/>
  <c r="L438" i="64"/>
  <c r="Q438" i="64"/>
  <c r="W438" i="64"/>
  <c r="K439" i="64"/>
  <c r="P439" i="64"/>
  <c r="V439" i="64"/>
  <c r="J440" i="64"/>
  <c r="O440" i="64"/>
  <c r="S440" i="64"/>
  <c r="M446" i="64"/>
  <c r="R446" i="64"/>
  <c r="G447" i="64"/>
  <c r="AB447" i="64" s="1"/>
  <c r="L447" i="64"/>
  <c r="Q447" i="64"/>
  <c r="W447" i="64"/>
  <c r="K448" i="64"/>
  <c r="P448" i="64"/>
  <c r="V448" i="64"/>
  <c r="AA448" i="64"/>
  <c r="J449" i="64"/>
  <c r="O449" i="64"/>
  <c r="S449" i="64"/>
  <c r="M450" i="64"/>
  <c r="N198" i="64" s="1"/>
  <c r="R450" i="64"/>
  <c r="G451" i="64"/>
  <c r="L451" i="64"/>
  <c r="Q451" i="64"/>
  <c r="W451" i="64"/>
  <c r="AB451" i="64"/>
  <c r="K452" i="64"/>
  <c r="P452" i="64"/>
  <c r="V452" i="64"/>
  <c r="J453" i="64"/>
  <c r="O453" i="64"/>
  <c r="S453" i="64"/>
  <c r="Y453" i="64"/>
  <c r="M454" i="64"/>
  <c r="N202" i="64" s="1"/>
  <c r="R454" i="64"/>
  <c r="G455" i="64"/>
  <c r="L455" i="64"/>
  <c r="Q455" i="64"/>
  <c r="W455" i="64"/>
  <c r="AB455" i="64"/>
  <c r="K456" i="64"/>
  <c r="P456" i="64"/>
  <c r="V456" i="64"/>
  <c r="AA456" i="64"/>
  <c r="J457" i="64"/>
  <c r="O457" i="64"/>
  <c r="S457" i="64"/>
  <c r="Y457" i="64"/>
  <c r="M463" i="64"/>
  <c r="R463" i="64"/>
  <c r="G464" i="64"/>
  <c r="L464" i="64"/>
  <c r="Q464" i="64"/>
  <c r="W464" i="64"/>
  <c r="AB464" i="64"/>
  <c r="K465" i="64"/>
  <c r="P465" i="64"/>
  <c r="V465" i="64"/>
  <c r="AA465" i="64"/>
  <c r="J466" i="64"/>
  <c r="O466" i="64"/>
  <c r="S466" i="64"/>
  <c r="Y466" i="64"/>
  <c r="M467" i="64"/>
  <c r="R467" i="64"/>
  <c r="G468" i="64"/>
  <c r="L468" i="64"/>
  <c r="Q468" i="64"/>
  <c r="W468" i="64"/>
  <c r="AB468" i="64"/>
  <c r="K469" i="64"/>
  <c r="P469" i="64"/>
  <c r="V469" i="64"/>
  <c r="AA469" i="64"/>
  <c r="J470" i="64"/>
  <c r="O470" i="64"/>
  <c r="S470" i="64"/>
  <c r="Y470" i="64"/>
  <c r="M471" i="64"/>
  <c r="R471" i="64"/>
  <c r="G472" i="64"/>
  <c r="L472" i="64"/>
  <c r="Q472" i="64"/>
  <c r="W472" i="64"/>
  <c r="AB472" i="64"/>
  <c r="K473" i="64"/>
  <c r="P473" i="64"/>
  <c r="V473" i="64"/>
  <c r="AA473" i="64"/>
  <c r="J474" i="64"/>
  <c r="O474" i="64"/>
  <c r="S474" i="64"/>
  <c r="Y474" i="64"/>
  <c r="M480" i="64"/>
  <c r="R480" i="64"/>
  <c r="G481" i="64"/>
  <c r="L481" i="64"/>
  <c r="Q481" i="64"/>
  <c r="W481" i="64"/>
  <c r="AB481" i="64"/>
  <c r="K482" i="64"/>
  <c r="P482" i="64"/>
  <c r="V482" i="64"/>
  <c r="AA482" i="64"/>
  <c r="J483" i="64"/>
  <c r="O483" i="64"/>
  <c r="S483" i="64"/>
  <c r="Y483" i="64"/>
  <c r="M484" i="64"/>
  <c r="R484" i="64"/>
  <c r="G485" i="64"/>
  <c r="L485" i="64"/>
  <c r="Q485" i="64"/>
  <c r="W485" i="64"/>
  <c r="AB485" i="64"/>
  <c r="K486" i="64"/>
  <c r="P486" i="64"/>
  <c r="V486" i="64"/>
  <c r="AA486" i="64"/>
  <c r="J487" i="64"/>
  <c r="O487" i="64"/>
  <c r="S487" i="64"/>
  <c r="M488" i="64"/>
  <c r="R488" i="64"/>
  <c r="G489" i="64"/>
  <c r="L489" i="64"/>
  <c r="Q489" i="64"/>
  <c r="W489" i="64"/>
  <c r="AB489" i="64"/>
  <c r="K490" i="64"/>
  <c r="P490" i="64"/>
  <c r="V490" i="64"/>
  <c r="AA490" i="64"/>
  <c r="J491" i="64"/>
  <c r="O491" i="64"/>
  <c r="S491" i="64"/>
  <c r="Y491" i="64"/>
  <c r="K15" i="66"/>
  <c r="P15" i="66"/>
  <c r="T15" i="66"/>
  <c r="I16" i="66"/>
  <c r="O16" i="66"/>
  <c r="S16" i="66"/>
  <c r="M17" i="66"/>
  <c r="X17" i="66" s="1"/>
  <c r="R17" i="66"/>
  <c r="G18" i="66"/>
  <c r="L18" i="66"/>
  <c r="Q18" i="66"/>
  <c r="U18" i="66"/>
  <c r="Y18" i="66"/>
  <c r="K19" i="66"/>
  <c r="P19" i="66"/>
  <c r="T19" i="66"/>
  <c r="X19" i="66"/>
  <c r="I20" i="66"/>
  <c r="O20" i="66"/>
  <c r="S20" i="66"/>
  <c r="W20" i="66"/>
  <c r="M21" i="66"/>
  <c r="R21" i="66"/>
  <c r="G22" i="66"/>
  <c r="Y22" i="66" s="1"/>
  <c r="L22" i="66"/>
  <c r="Q22" i="66"/>
  <c r="U22" i="66"/>
  <c r="K23" i="66"/>
  <c r="P23" i="66"/>
  <c r="T23" i="66"/>
  <c r="I24" i="66"/>
  <c r="O24" i="66"/>
  <c r="S24" i="66"/>
  <c r="W24" i="66"/>
  <c r="M25" i="66"/>
  <c r="R25" i="66"/>
  <c r="G26" i="66"/>
  <c r="L26" i="66"/>
  <c r="Q26" i="66"/>
  <c r="U26" i="66"/>
  <c r="Y26" i="66"/>
  <c r="K27" i="66"/>
  <c r="P27" i="66"/>
  <c r="T27" i="66"/>
  <c r="X27" i="66"/>
  <c r="I28" i="66"/>
  <c r="O28" i="66"/>
  <c r="S28" i="66"/>
  <c r="W28" i="66"/>
  <c r="M29" i="66"/>
  <c r="R29" i="66"/>
  <c r="G30" i="66"/>
  <c r="L30" i="66"/>
  <c r="Q30" i="66"/>
  <c r="U30" i="66"/>
  <c r="Y30" i="66"/>
  <c r="K31" i="66"/>
  <c r="P31" i="66"/>
  <c r="T31" i="66"/>
  <c r="X31" i="66"/>
  <c r="I32" i="66"/>
  <c r="O32" i="66"/>
  <c r="S32" i="66"/>
  <c r="M33" i="66"/>
  <c r="R33" i="66"/>
  <c r="G34" i="66"/>
  <c r="Y34" i="66" s="1"/>
  <c r="L34" i="66"/>
  <c r="Q34" i="66"/>
  <c r="U34" i="66"/>
  <c r="K35" i="66"/>
  <c r="P35" i="66"/>
  <c r="T35" i="66"/>
  <c r="X35" i="66"/>
  <c r="I36" i="66"/>
  <c r="O36" i="66"/>
  <c r="S36" i="66"/>
  <c r="W36" i="66"/>
  <c r="M37" i="66"/>
  <c r="R37" i="66"/>
  <c r="G38" i="66"/>
  <c r="L38" i="66"/>
  <c r="Q38" i="66"/>
  <c r="U38" i="66"/>
  <c r="Y38" i="66"/>
  <c r="K39" i="66"/>
  <c r="P39" i="66"/>
  <c r="T39" i="66"/>
  <c r="X39" i="66"/>
  <c r="I40" i="66"/>
  <c r="O40" i="66"/>
  <c r="S40" i="66"/>
  <c r="W40" i="66"/>
  <c r="M41" i="66"/>
  <c r="R41" i="66"/>
  <c r="G42" i="66"/>
  <c r="L42" i="66"/>
  <c r="Q42" i="66"/>
  <c r="U42" i="66"/>
  <c r="Y42" i="66"/>
  <c r="K43" i="66"/>
  <c r="P43" i="66"/>
  <c r="T43" i="66"/>
  <c r="X43" i="66"/>
  <c r="I44" i="66"/>
  <c r="O44" i="66"/>
  <c r="S44" i="66"/>
  <c r="W44" i="66"/>
  <c r="M45" i="66"/>
  <c r="R45" i="66"/>
  <c r="G46" i="66"/>
  <c r="L46" i="66"/>
  <c r="Q46" i="66"/>
  <c r="U46" i="66"/>
  <c r="Y46" i="66"/>
  <c r="K47" i="66"/>
  <c r="P47" i="66"/>
  <c r="T47" i="66"/>
  <c r="X47" i="66"/>
  <c r="I48" i="66"/>
  <c r="O48" i="66"/>
  <c r="S48" i="66"/>
  <c r="M49" i="66"/>
  <c r="X49" i="66" s="1"/>
  <c r="R49" i="66"/>
  <c r="K58" i="66"/>
  <c r="P58" i="66"/>
  <c r="T58" i="66"/>
  <c r="I59" i="66"/>
  <c r="O59" i="66"/>
  <c r="S59" i="66"/>
  <c r="M60" i="66"/>
  <c r="X60" i="66" s="1"/>
  <c r="R60" i="66"/>
  <c r="G61" i="66"/>
  <c r="L61" i="66"/>
  <c r="Q61" i="66"/>
  <c r="U61" i="66"/>
  <c r="Y61" i="66"/>
  <c r="K62" i="66"/>
  <c r="P62" i="66"/>
  <c r="T62" i="66"/>
  <c r="I63" i="66"/>
  <c r="O63" i="66"/>
  <c r="S63" i="66"/>
  <c r="W63" i="66"/>
  <c r="M64" i="66"/>
  <c r="X64" i="66" s="1"/>
  <c r="R64" i="66"/>
  <c r="G65" i="66"/>
  <c r="Y65" i="66" s="1"/>
  <c r="L65" i="66"/>
  <c r="Q65" i="66"/>
  <c r="U65" i="66"/>
  <c r="K66" i="66"/>
  <c r="P66" i="66"/>
  <c r="T66" i="66"/>
  <c r="I67" i="66"/>
  <c r="O67" i="66"/>
  <c r="S67" i="66"/>
  <c r="W67" i="66"/>
  <c r="M68" i="66"/>
  <c r="X68" i="66" s="1"/>
  <c r="R68" i="66"/>
  <c r="G69" i="66"/>
  <c r="L69" i="66"/>
  <c r="Q69" i="66"/>
  <c r="U69" i="66"/>
  <c r="Y69" i="66"/>
  <c r="K70" i="66"/>
  <c r="P70" i="66"/>
  <c r="T70" i="66"/>
  <c r="X70" i="66"/>
  <c r="I71" i="66"/>
  <c r="O71" i="66"/>
  <c r="S71" i="66"/>
  <c r="W71" i="66"/>
  <c r="M72" i="66"/>
  <c r="R72" i="66"/>
  <c r="G73" i="66"/>
  <c r="L73" i="66"/>
  <c r="Q73" i="66"/>
  <c r="U73" i="66"/>
  <c r="Y73" i="66"/>
  <c r="K74" i="66"/>
  <c r="P74" i="66"/>
  <c r="T74" i="66"/>
  <c r="X74" i="66"/>
  <c r="I75" i="66"/>
  <c r="O75" i="66"/>
  <c r="S75" i="66"/>
  <c r="M76" i="66"/>
  <c r="R76" i="66"/>
  <c r="G77" i="66"/>
  <c r="Y77" i="66" s="1"/>
  <c r="L77" i="66"/>
  <c r="Q77" i="66"/>
  <c r="U77" i="66"/>
  <c r="K78" i="66"/>
  <c r="P78" i="66"/>
  <c r="T78" i="66"/>
  <c r="X78" i="66"/>
  <c r="I79" i="66"/>
  <c r="O79" i="66"/>
  <c r="S79" i="66"/>
  <c r="M80" i="66"/>
  <c r="R80" i="66"/>
  <c r="G81" i="66"/>
  <c r="Y81" i="66" s="1"/>
  <c r="L81" i="66"/>
  <c r="Q81" i="66"/>
  <c r="U81" i="66"/>
  <c r="K82" i="66"/>
  <c r="P82" i="66"/>
  <c r="T82" i="66"/>
  <c r="I83" i="66"/>
  <c r="O83" i="66"/>
  <c r="S83" i="66"/>
  <c r="M84" i="66"/>
  <c r="R84" i="66"/>
  <c r="G85" i="66"/>
  <c r="L85" i="66"/>
  <c r="Q85" i="66"/>
  <c r="U85" i="66"/>
  <c r="Y85" i="66"/>
  <c r="K86" i="66"/>
  <c r="P86" i="66"/>
  <c r="T86" i="66"/>
  <c r="X86" i="66"/>
  <c r="I87" i="66"/>
  <c r="O87" i="66"/>
  <c r="S87" i="66"/>
  <c r="W87" i="66"/>
  <c r="M88" i="66"/>
  <c r="R88" i="66"/>
  <c r="G89" i="66"/>
  <c r="L89" i="66"/>
  <c r="Q89" i="66"/>
  <c r="U89" i="66"/>
  <c r="Y89" i="66"/>
  <c r="K90" i="66"/>
  <c r="P90" i="66"/>
  <c r="T90" i="66"/>
  <c r="I91" i="66"/>
  <c r="O91" i="66"/>
  <c r="S91" i="66"/>
  <c r="M92" i="66"/>
  <c r="X92" i="66" s="1"/>
  <c r="R92" i="66"/>
  <c r="G100" i="66"/>
  <c r="Y100" i="66" s="1"/>
  <c r="K100" i="66"/>
  <c r="O100" i="66"/>
  <c r="S100" i="66"/>
  <c r="L101" i="66"/>
  <c r="P101" i="66"/>
  <c r="T101" i="66"/>
  <c r="I102" i="66"/>
  <c r="M102" i="66"/>
  <c r="Q102" i="66"/>
  <c r="U102" i="66"/>
  <c r="R103" i="66"/>
  <c r="V103" i="66"/>
  <c r="G104" i="66"/>
  <c r="Y104" i="66" s="1"/>
  <c r="K104" i="66"/>
  <c r="O104" i="66"/>
  <c r="S104" i="66"/>
  <c r="L105" i="66"/>
  <c r="P105" i="66"/>
  <c r="T105" i="66"/>
  <c r="I106" i="66"/>
  <c r="M106" i="66"/>
  <c r="Q106" i="66"/>
  <c r="U106" i="66"/>
  <c r="R107" i="66"/>
  <c r="V107" i="66"/>
  <c r="G108" i="66"/>
  <c r="Y108" i="66" s="1"/>
  <c r="K108" i="66"/>
  <c r="O108" i="66"/>
  <c r="S108" i="66"/>
  <c r="L109" i="66"/>
  <c r="P109" i="66"/>
  <c r="T109" i="66"/>
  <c r="I110" i="66"/>
  <c r="M110" i="66"/>
  <c r="Q110" i="66"/>
  <c r="U110" i="66"/>
  <c r="R111" i="66"/>
  <c r="V111" i="66"/>
  <c r="G112" i="66"/>
  <c r="Y112" i="66" s="1"/>
  <c r="K112" i="66"/>
  <c r="O112" i="66"/>
  <c r="S112" i="66"/>
  <c r="L113" i="66"/>
  <c r="P113" i="66"/>
  <c r="T113" i="66"/>
  <c r="I114" i="66"/>
  <c r="M114" i="66"/>
  <c r="Q114" i="66"/>
  <c r="U114" i="66"/>
  <c r="Y114" i="66"/>
  <c r="J115" i="66"/>
  <c r="N115" i="66"/>
  <c r="R115" i="66"/>
  <c r="V115" i="66"/>
  <c r="G116" i="66"/>
  <c r="K116" i="66"/>
  <c r="O116" i="66"/>
  <c r="S116" i="66"/>
  <c r="W116" i="66"/>
  <c r="L117" i="66"/>
  <c r="P117" i="66"/>
  <c r="T117" i="66"/>
  <c r="I118" i="66"/>
  <c r="M118" i="66"/>
  <c r="Q118" i="66"/>
  <c r="U118" i="66"/>
  <c r="R119" i="66"/>
  <c r="V119" i="66"/>
  <c r="G120" i="66"/>
  <c r="Y120" i="66" s="1"/>
  <c r="K120" i="66"/>
  <c r="O120" i="66"/>
  <c r="S120" i="66"/>
  <c r="L121" i="66"/>
  <c r="P121" i="66"/>
  <c r="T121" i="66"/>
  <c r="I122" i="66"/>
  <c r="M122" i="66"/>
  <c r="Q122" i="66"/>
  <c r="U122" i="66"/>
  <c r="R123" i="66"/>
  <c r="V123" i="66"/>
  <c r="G124" i="66"/>
  <c r="Y124" i="66" s="1"/>
  <c r="K124" i="66"/>
  <c r="O124" i="66"/>
  <c r="S124" i="66"/>
  <c r="L125" i="66"/>
  <c r="P125" i="66"/>
  <c r="T125" i="66"/>
  <c r="I126" i="66"/>
  <c r="M126" i="66"/>
  <c r="Q126" i="66"/>
  <c r="U126" i="66"/>
  <c r="Y126" i="66"/>
  <c r="R127" i="66"/>
  <c r="V127" i="66"/>
  <c r="G128" i="66"/>
  <c r="K128" i="66"/>
  <c r="O128" i="66"/>
  <c r="S128" i="66"/>
  <c r="W128" i="66"/>
  <c r="L129" i="66"/>
  <c r="P129" i="66"/>
  <c r="T129" i="66"/>
  <c r="I130" i="66"/>
  <c r="M130" i="66"/>
  <c r="Q130" i="66"/>
  <c r="U130" i="66"/>
  <c r="Y130" i="66"/>
  <c r="J131" i="66"/>
  <c r="N131" i="66"/>
  <c r="R131" i="66"/>
  <c r="V131" i="66"/>
  <c r="G132" i="66"/>
  <c r="Y132" i="66" s="1"/>
  <c r="K132" i="66"/>
  <c r="O132" i="66"/>
  <c r="S132" i="66"/>
  <c r="L133" i="66"/>
  <c r="P133" i="66"/>
  <c r="T133" i="66"/>
  <c r="I134" i="66"/>
  <c r="M134" i="66"/>
  <c r="X134" i="66" s="1"/>
  <c r="Q134" i="66"/>
  <c r="U134" i="66"/>
  <c r="R142" i="66"/>
  <c r="V142" i="66"/>
  <c r="G143" i="66"/>
  <c r="Y143" i="66" s="1"/>
  <c r="K143" i="66"/>
  <c r="O143" i="66"/>
  <c r="S143" i="66"/>
  <c r="L144" i="66"/>
  <c r="P144" i="66"/>
  <c r="T144" i="66"/>
  <c r="I145" i="66"/>
  <c r="M145" i="66"/>
  <c r="N145" i="66" s="1"/>
  <c r="Q145" i="66"/>
  <c r="U145" i="66"/>
  <c r="R146" i="66"/>
  <c r="V146" i="66"/>
  <c r="G147" i="66"/>
  <c r="Y147" i="66" s="1"/>
  <c r="K147" i="66"/>
  <c r="O147" i="66"/>
  <c r="S147" i="66"/>
  <c r="L148" i="66"/>
  <c r="P148" i="66"/>
  <c r="T148" i="66"/>
  <c r="I149" i="66"/>
  <c r="M149" i="66"/>
  <c r="Q149" i="66"/>
  <c r="U149" i="66"/>
  <c r="R150" i="66"/>
  <c r="V150" i="66"/>
  <c r="G151" i="66"/>
  <c r="K151" i="66"/>
  <c r="O151" i="66"/>
  <c r="S151" i="66"/>
  <c r="W151" i="66"/>
  <c r="L152" i="66"/>
  <c r="P152" i="66"/>
  <c r="T152" i="66"/>
  <c r="I153" i="66"/>
  <c r="M153" i="66"/>
  <c r="Q153" i="66"/>
  <c r="U153" i="66"/>
  <c r="R154" i="66"/>
  <c r="V154" i="66"/>
  <c r="G155" i="66"/>
  <c r="K155" i="66"/>
  <c r="O155" i="66"/>
  <c r="S155" i="66"/>
  <c r="W155" i="66"/>
  <c r="L156" i="66"/>
  <c r="P156" i="66"/>
  <c r="T156" i="66"/>
  <c r="I157" i="66"/>
  <c r="M157" i="66"/>
  <c r="Q157" i="66"/>
  <c r="U157" i="66"/>
  <c r="Y157" i="66"/>
  <c r="J158" i="66"/>
  <c r="N158" i="66"/>
  <c r="R158" i="66"/>
  <c r="V158" i="66"/>
  <c r="G159" i="66"/>
  <c r="Y159" i="66" s="1"/>
  <c r="K159" i="66"/>
  <c r="O159" i="66"/>
  <c r="S159" i="66"/>
  <c r="L160" i="66"/>
  <c r="P160" i="66"/>
  <c r="T160" i="66"/>
  <c r="I161" i="66"/>
  <c r="M161" i="66"/>
  <c r="Q161" i="66"/>
  <c r="U161" i="66"/>
  <c r="R162" i="66"/>
  <c r="V162" i="66"/>
  <c r="G163" i="66"/>
  <c r="Y163" i="66" s="1"/>
  <c r="K163" i="66"/>
  <c r="O163" i="66"/>
  <c r="S163" i="66"/>
  <c r="L164" i="66"/>
  <c r="P164" i="66"/>
  <c r="T164" i="66"/>
  <c r="I165" i="66"/>
  <c r="M165" i="66"/>
  <c r="Q165" i="66"/>
  <c r="U165" i="66"/>
  <c r="R166" i="66"/>
  <c r="V166" i="66"/>
  <c r="G167" i="66"/>
  <c r="Y167" i="66" s="1"/>
  <c r="K167" i="66"/>
  <c r="O167" i="66"/>
  <c r="S167" i="66"/>
  <c r="L168" i="66"/>
  <c r="P168" i="66"/>
  <c r="T168" i="66"/>
  <c r="I169" i="66"/>
  <c r="M169" i="66"/>
  <c r="X169" i="66" s="1"/>
  <c r="Q169" i="66"/>
  <c r="U169" i="66"/>
  <c r="J170" i="66"/>
  <c r="N170" i="66"/>
  <c r="R170" i="66"/>
  <c r="V170" i="66"/>
  <c r="G171" i="66"/>
  <c r="K171" i="66"/>
  <c r="O171" i="66"/>
  <c r="S171" i="66"/>
  <c r="W171" i="66"/>
  <c r="L172" i="66"/>
  <c r="P172" i="66"/>
  <c r="T172" i="66"/>
  <c r="I173" i="66"/>
  <c r="M173" i="66"/>
  <c r="Q173" i="66"/>
  <c r="U173" i="66"/>
  <c r="J174" i="66"/>
  <c r="N174" i="66"/>
  <c r="R174" i="66"/>
  <c r="V174" i="66"/>
  <c r="G175" i="66"/>
  <c r="Y175" i="66" s="1"/>
  <c r="K175" i="66"/>
  <c r="O175" i="66"/>
  <c r="S175" i="66"/>
  <c r="L176" i="66"/>
  <c r="P176" i="66"/>
  <c r="T176" i="66"/>
  <c r="M179" i="66"/>
  <c r="M184" i="66"/>
  <c r="Q184" i="66"/>
  <c r="U184" i="66"/>
  <c r="R185" i="66"/>
  <c r="V185" i="66"/>
  <c r="G186" i="66"/>
  <c r="Y186" i="66" s="1"/>
  <c r="K186" i="66"/>
  <c r="O186" i="66"/>
  <c r="S186" i="66"/>
  <c r="L187" i="66"/>
  <c r="P187" i="66"/>
  <c r="T187" i="66"/>
  <c r="M188" i="66"/>
  <c r="X188" i="66" s="1"/>
  <c r="Q188" i="66"/>
  <c r="U188" i="66"/>
  <c r="R189" i="66"/>
  <c r="V189" i="66"/>
  <c r="G190" i="66"/>
  <c r="Y190" i="66" s="1"/>
  <c r="K190" i="66"/>
  <c r="O190" i="66"/>
  <c r="S190" i="66"/>
  <c r="L191" i="66"/>
  <c r="P191" i="66"/>
  <c r="T191" i="66"/>
  <c r="M192" i="66"/>
  <c r="Q192" i="66"/>
  <c r="U192" i="66"/>
  <c r="N193" i="66"/>
  <c r="R193" i="66"/>
  <c r="V193" i="66"/>
  <c r="G194" i="66"/>
  <c r="Y194" i="66" s="1"/>
  <c r="K194" i="66"/>
  <c r="O194" i="66"/>
  <c r="S194" i="66"/>
  <c r="L195" i="66"/>
  <c r="P195" i="66"/>
  <c r="T195" i="66"/>
  <c r="M196" i="66"/>
  <c r="Q196" i="66"/>
  <c r="U196" i="66"/>
  <c r="N197" i="66"/>
  <c r="R197" i="66"/>
  <c r="V197" i="66"/>
  <c r="G198" i="66"/>
  <c r="Y198" i="66" s="1"/>
  <c r="K198" i="66"/>
  <c r="O198" i="66"/>
  <c r="S198" i="66"/>
  <c r="L199" i="66"/>
  <c r="P199" i="66"/>
  <c r="T199" i="66"/>
  <c r="M200" i="66"/>
  <c r="Q200" i="66"/>
  <c r="U200" i="66"/>
  <c r="Y200" i="66"/>
  <c r="R201" i="66"/>
  <c r="V201" i="66"/>
  <c r="G202" i="66"/>
  <c r="Y202" i="66" s="1"/>
  <c r="K202" i="66"/>
  <c r="O202" i="66"/>
  <c r="S202" i="66"/>
  <c r="L203" i="66"/>
  <c r="P203" i="66"/>
  <c r="T203" i="66"/>
  <c r="M204" i="66"/>
  <c r="X204" i="66" s="1"/>
  <c r="Q204" i="66"/>
  <c r="U204" i="66"/>
  <c r="R205" i="66"/>
  <c r="V205" i="66"/>
  <c r="G206" i="66"/>
  <c r="Y206" i="66" s="1"/>
  <c r="K206" i="66"/>
  <c r="O206" i="66"/>
  <c r="S206" i="66"/>
  <c r="L207" i="66"/>
  <c r="P207" i="66"/>
  <c r="T207" i="66"/>
  <c r="M208" i="66"/>
  <c r="Q208" i="66"/>
  <c r="U208" i="66"/>
  <c r="R209" i="66"/>
  <c r="V209" i="66"/>
  <c r="G210" i="66"/>
  <c r="K210" i="66"/>
  <c r="O210" i="66"/>
  <c r="S210" i="66"/>
  <c r="W210" i="66"/>
  <c r="L211" i="66"/>
  <c r="P211" i="66"/>
  <c r="T211" i="66"/>
  <c r="M212" i="66"/>
  <c r="Q212" i="66"/>
  <c r="U212" i="66"/>
  <c r="Y212" i="66"/>
  <c r="N213" i="66"/>
  <c r="R213" i="66"/>
  <c r="V213" i="66"/>
  <c r="G214" i="66"/>
  <c r="K214" i="66"/>
  <c r="O214" i="66"/>
  <c r="S214" i="66"/>
  <c r="W214" i="66"/>
  <c r="L215" i="66"/>
  <c r="P215" i="66"/>
  <c r="T215" i="66"/>
  <c r="M216" i="66"/>
  <c r="Q216" i="66"/>
  <c r="U216" i="66"/>
  <c r="Y216" i="66"/>
  <c r="R217" i="66"/>
  <c r="V217" i="66"/>
  <c r="G218" i="66"/>
  <c r="Y218" i="66" s="1"/>
  <c r="K218" i="66"/>
  <c r="O218" i="66"/>
  <c r="S218" i="66"/>
  <c r="I226" i="66"/>
  <c r="M226" i="66"/>
  <c r="Q226" i="66"/>
  <c r="U226" i="66"/>
  <c r="R227" i="66"/>
  <c r="V227" i="66"/>
  <c r="G228" i="66"/>
  <c r="Y228" i="66" s="1"/>
  <c r="K228" i="66"/>
  <c r="O228" i="66"/>
  <c r="S228" i="66"/>
  <c r="L229" i="66"/>
  <c r="P229" i="66"/>
  <c r="T229" i="66"/>
  <c r="I230" i="66"/>
  <c r="M230" i="66"/>
  <c r="Q230" i="66"/>
  <c r="U230" i="66"/>
  <c r="R231" i="66"/>
  <c r="V231" i="66"/>
  <c r="G232" i="66"/>
  <c r="Y232" i="66" s="1"/>
  <c r="K232" i="66"/>
  <c r="O232" i="66"/>
  <c r="S232" i="66"/>
  <c r="L233" i="66"/>
  <c r="P233" i="66"/>
  <c r="T233" i="66"/>
  <c r="I234" i="66"/>
  <c r="M234" i="66"/>
  <c r="Q234" i="66"/>
  <c r="U234" i="66"/>
  <c r="J235" i="66"/>
  <c r="N235" i="66"/>
  <c r="R235" i="66"/>
  <c r="V235" i="66"/>
  <c r="G236" i="66"/>
  <c r="Y236" i="66" s="1"/>
  <c r="K236" i="66"/>
  <c r="O236" i="66"/>
  <c r="S236" i="66"/>
  <c r="L237" i="66"/>
  <c r="P237" i="66"/>
  <c r="T237" i="66"/>
  <c r="I238" i="66"/>
  <c r="M238" i="66"/>
  <c r="Q238" i="66"/>
  <c r="U238" i="66"/>
  <c r="J239" i="66"/>
  <c r="N239" i="66"/>
  <c r="R239" i="66"/>
  <c r="V239" i="66"/>
  <c r="G240" i="66"/>
  <c r="K240" i="66"/>
  <c r="O240" i="66"/>
  <c r="S240" i="66"/>
  <c r="W240" i="66"/>
  <c r="L241" i="66"/>
  <c r="P241" i="66"/>
  <c r="T241" i="66"/>
  <c r="I242" i="66"/>
  <c r="M242" i="66"/>
  <c r="Q242" i="66"/>
  <c r="U242" i="66"/>
  <c r="Y242" i="66"/>
  <c r="R243" i="66"/>
  <c r="V243" i="66"/>
  <c r="G244" i="66"/>
  <c r="Y244" i="66" s="1"/>
  <c r="K244" i="66"/>
  <c r="O244" i="66"/>
  <c r="S244" i="66"/>
  <c r="L245" i="66"/>
  <c r="P245" i="66"/>
  <c r="T245" i="66"/>
  <c r="I246" i="66"/>
  <c r="M246" i="66"/>
  <c r="Q246" i="66"/>
  <c r="U246" i="66"/>
  <c r="R247" i="66"/>
  <c r="V247" i="66"/>
  <c r="G248" i="66"/>
  <c r="Y248" i="66" s="1"/>
  <c r="K248" i="66"/>
  <c r="O248" i="66"/>
  <c r="S248" i="66"/>
  <c r="L249" i="66"/>
  <c r="P249" i="66"/>
  <c r="T249" i="66"/>
  <c r="I250" i="66"/>
  <c r="M250" i="66"/>
  <c r="Q250" i="66"/>
  <c r="U250" i="66"/>
  <c r="R251" i="66"/>
  <c r="V251" i="66"/>
  <c r="G252" i="66"/>
  <c r="Y252" i="66" s="1"/>
  <c r="K252" i="66"/>
  <c r="O252" i="66"/>
  <c r="S252" i="66"/>
  <c r="L253" i="66"/>
  <c r="P253" i="66"/>
  <c r="T253" i="66"/>
  <c r="I254" i="66"/>
  <c r="M254" i="66"/>
  <c r="Q254" i="66"/>
  <c r="U254" i="66"/>
  <c r="Y254" i="66"/>
  <c r="J255" i="66"/>
  <c r="N255" i="66"/>
  <c r="R255" i="66"/>
  <c r="V255" i="66"/>
  <c r="G256" i="66"/>
  <c r="K256" i="66"/>
  <c r="O256" i="66"/>
  <c r="S256" i="66"/>
  <c r="W256" i="66"/>
  <c r="L257" i="66"/>
  <c r="P257" i="66"/>
  <c r="T257" i="66"/>
  <c r="I258" i="66"/>
  <c r="M258" i="66"/>
  <c r="Q258" i="66"/>
  <c r="U258" i="66"/>
  <c r="Y258" i="66"/>
  <c r="R259" i="66"/>
  <c r="V259" i="66"/>
  <c r="G260" i="66"/>
  <c r="Y260" i="66" s="1"/>
  <c r="K260" i="66"/>
  <c r="O260" i="66"/>
  <c r="S260" i="66"/>
  <c r="M263" i="66"/>
  <c r="I268" i="66"/>
  <c r="M268" i="66"/>
  <c r="Q268" i="66"/>
  <c r="U268" i="66"/>
  <c r="J269" i="66"/>
  <c r="N269" i="66"/>
  <c r="R269" i="66"/>
  <c r="V269" i="66"/>
  <c r="G270" i="66"/>
  <c r="Y270" i="66" s="1"/>
  <c r="K270" i="66"/>
  <c r="O270" i="66"/>
  <c r="S270" i="66"/>
  <c r="L271" i="66"/>
  <c r="P271" i="66"/>
  <c r="T271" i="66"/>
  <c r="I272" i="66"/>
  <c r="M272" i="66"/>
  <c r="Q272" i="66"/>
  <c r="U272" i="66"/>
  <c r="Y272" i="66"/>
  <c r="R273" i="66"/>
  <c r="V273" i="66"/>
  <c r="G274" i="66"/>
  <c r="Y274" i="66" s="1"/>
  <c r="K274" i="66"/>
  <c r="O274" i="66"/>
  <c r="S274" i="66"/>
  <c r="L275" i="66"/>
  <c r="P275" i="66"/>
  <c r="T275" i="66"/>
  <c r="I276" i="66"/>
  <c r="M276" i="66"/>
  <c r="Q276" i="66"/>
  <c r="U276" i="66"/>
  <c r="J277" i="66"/>
  <c r="N277" i="66"/>
  <c r="R277" i="66"/>
  <c r="V277" i="66"/>
  <c r="G278" i="66"/>
  <c r="Y278" i="66" s="1"/>
  <c r="K278" i="66"/>
  <c r="O278" i="66"/>
  <c r="S278" i="66"/>
  <c r="L279" i="66"/>
  <c r="P279" i="66"/>
  <c r="T279" i="66"/>
  <c r="I280" i="66"/>
  <c r="M280" i="66"/>
  <c r="Q280" i="66"/>
  <c r="U280" i="66"/>
  <c r="J281" i="66"/>
  <c r="N281" i="66"/>
  <c r="R281" i="66"/>
  <c r="V281" i="66"/>
  <c r="G282" i="66"/>
  <c r="K282" i="66"/>
  <c r="O282" i="66"/>
  <c r="S282" i="66"/>
  <c r="W282" i="66"/>
  <c r="L283" i="66"/>
  <c r="P283" i="66"/>
  <c r="T283" i="66"/>
  <c r="I284" i="66"/>
  <c r="M284" i="66"/>
  <c r="Q284" i="66"/>
  <c r="U284" i="66"/>
  <c r="Y284" i="66"/>
  <c r="R285" i="66"/>
  <c r="V285" i="66"/>
  <c r="G286" i="66"/>
  <c r="Y286" i="66" s="1"/>
  <c r="K286" i="66"/>
  <c r="O286" i="66"/>
  <c r="S286" i="66"/>
  <c r="L287" i="66"/>
  <c r="P287" i="66"/>
  <c r="T287" i="66"/>
  <c r="I288" i="66"/>
  <c r="M288" i="66"/>
  <c r="Q288" i="66"/>
  <c r="U288" i="66"/>
  <c r="R289" i="66"/>
  <c r="V289" i="66"/>
  <c r="G290" i="66"/>
  <c r="Y290" i="66" s="1"/>
  <c r="K290" i="66"/>
  <c r="O290" i="66"/>
  <c r="S290" i="66"/>
  <c r="L291" i="66"/>
  <c r="P291" i="66"/>
  <c r="T291" i="66"/>
  <c r="I292" i="66"/>
  <c r="M292" i="66"/>
  <c r="Q292" i="66"/>
  <c r="U292" i="66"/>
  <c r="R293" i="66"/>
  <c r="V293" i="66"/>
  <c r="G294" i="66"/>
  <c r="Y294" i="66" s="1"/>
  <c r="K294" i="66"/>
  <c r="O294" i="66"/>
  <c r="S294" i="66"/>
  <c r="L295" i="66"/>
  <c r="P295" i="66"/>
  <c r="T295" i="66"/>
  <c r="I296" i="66"/>
  <c r="M296" i="66"/>
  <c r="Q296" i="66"/>
  <c r="U296" i="66"/>
  <c r="J297" i="66"/>
  <c r="N297" i="66"/>
  <c r="R297" i="66"/>
  <c r="V297" i="66"/>
  <c r="G298" i="66"/>
  <c r="K298" i="66"/>
  <c r="O298" i="66"/>
  <c r="S298" i="66"/>
  <c r="W298" i="66"/>
  <c r="L299" i="66"/>
  <c r="P299" i="66"/>
  <c r="T299" i="66"/>
  <c r="I300" i="66"/>
  <c r="M300" i="66"/>
  <c r="Q300" i="66"/>
  <c r="U300" i="66"/>
  <c r="Y300" i="66"/>
  <c r="R301" i="66"/>
  <c r="V301" i="66"/>
  <c r="G302" i="66"/>
  <c r="Y302" i="66" s="1"/>
  <c r="K302" i="66"/>
  <c r="O302" i="66"/>
  <c r="S302" i="66"/>
  <c r="I310" i="66"/>
  <c r="O310" i="66"/>
  <c r="S310" i="66"/>
  <c r="M311" i="66"/>
  <c r="R311" i="66"/>
  <c r="G312" i="66"/>
  <c r="L312" i="66"/>
  <c r="Q312" i="66"/>
  <c r="U312" i="66"/>
  <c r="Y312" i="66"/>
  <c r="K313" i="66"/>
  <c r="P313" i="66"/>
  <c r="T313" i="66"/>
  <c r="X313" i="66"/>
  <c r="I314" i="66"/>
  <c r="O314" i="66"/>
  <c r="S314" i="66"/>
  <c r="W314" i="66"/>
  <c r="M315" i="66"/>
  <c r="X315" i="66" s="1"/>
  <c r="R315" i="66"/>
  <c r="G316" i="66"/>
  <c r="L316" i="66"/>
  <c r="Q316" i="66"/>
  <c r="U316" i="66"/>
  <c r="Y316" i="66"/>
  <c r="K317" i="66"/>
  <c r="P317" i="66"/>
  <c r="T317" i="66"/>
  <c r="X317" i="66"/>
  <c r="I318" i="66"/>
  <c r="O318" i="66"/>
  <c r="S318" i="66"/>
  <c r="M319" i="66"/>
  <c r="R319" i="66"/>
  <c r="G320" i="66"/>
  <c r="Y320" i="66" s="1"/>
  <c r="L320" i="66"/>
  <c r="Q320" i="66"/>
  <c r="U320" i="66"/>
  <c r="K321" i="66"/>
  <c r="P321" i="66"/>
  <c r="T321" i="66"/>
  <c r="I322" i="66"/>
  <c r="O322" i="66"/>
  <c r="S322" i="66"/>
  <c r="M323" i="66"/>
  <c r="R323" i="66"/>
  <c r="G324" i="66"/>
  <c r="L324" i="66"/>
  <c r="Q324" i="66"/>
  <c r="U324" i="66"/>
  <c r="Y324" i="66"/>
  <c r="K325" i="66"/>
  <c r="P325" i="66"/>
  <c r="T325" i="66"/>
  <c r="X325" i="66"/>
  <c r="I326" i="66"/>
  <c r="O326" i="66"/>
  <c r="S326" i="66"/>
  <c r="W326" i="66"/>
  <c r="M327" i="66"/>
  <c r="R327" i="66"/>
  <c r="G328" i="66"/>
  <c r="Y328" i="66" s="1"/>
  <c r="L328" i="66"/>
  <c r="Q328" i="66"/>
  <c r="U328" i="66"/>
  <c r="K329" i="66"/>
  <c r="P329" i="66"/>
  <c r="T329" i="66"/>
  <c r="I330" i="66"/>
  <c r="O330" i="66"/>
  <c r="S330" i="66"/>
  <c r="M331" i="66"/>
  <c r="X331" i="66" s="1"/>
  <c r="R331" i="66"/>
  <c r="G332" i="66"/>
  <c r="Y332" i="66" s="1"/>
  <c r="L332" i="66"/>
  <c r="Q332" i="66"/>
  <c r="U332" i="66"/>
  <c r="K333" i="66"/>
  <c r="P333" i="66"/>
  <c r="T333" i="66"/>
  <c r="I334" i="66"/>
  <c r="O334" i="66"/>
  <c r="S334" i="66"/>
  <c r="M335" i="66"/>
  <c r="R335" i="66"/>
  <c r="G336" i="66"/>
  <c r="L336" i="66"/>
  <c r="Q336" i="66"/>
  <c r="U336" i="66"/>
  <c r="Y336" i="66"/>
  <c r="K337" i="66"/>
  <c r="P337" i="66"/>
  <c r="T337" i="66"/>
  <c r="I338" i="66"/>
  <c r="O338" i="66"/>
  <c r="S338" i="66"/>
  <c r="W338" i="66"/>
  <c r="M339" i="66"/>
  <c r="R339" i="66"/>
  <c r="G340" i="66"/>
  <c r="L340" i="66"/>
  <c r="Q340" i="66"/>
  <c r="U340" i="66"/>
  <c r="Y340" i="66"/>
  <c r="K341" i="66"/>
  <c r="P341" i="66"/>
  <c r="T341" i="66"/>
  <c r="I342" i="66"/>
  <c r="O342" i="66"/>
  <c r="S342" i="66"/>
  <c r="W342" i="66"/>
  <c r="M343" i="66"/>
  <c r="R343" i="66"/>
  <c r="G344" i="66"/>
  <c r="Y344" i="66" s="1"/>
  <c r="L344" i="66"/>
  <c r="Q344" i="66"/>
  <c r="U344" i="66"/>
  <c r="G352" i="66"/>
  <c r="Y352" i="66" s="1"/>
  <c r="L352" i="66"/>
  <c r="Q352" i="66"/>
  <c r="U352" i="66"/>
  <c r="K353" i="66"/>
  <c r="P353" i="66"/>
  <c r="T353" i="66"/>
  <c r="X353" i="66"/>
  <c r="I354" i="66"/>
  <c r="O354" i="66"/>
  <c r="S354" i="66"/>
  <c r="W354" i="66"/>
  <c r="M355" i="66"/>
  <c r="R355" i="66"/>
  <c r="G356" i="66"/>
  <c r="L356" i="66"/>
  <c r="Q356" i="66"/>
  <c r="U356" i="66"/>
  <c r="Y356" i="66"/>
  <c r="K357" i="66"/>
  <c r="P357" i="66"/>
  <c r="T357" i="66"/>
  <c r="X357" i="66"/>
  <c r="I358" i="66"/>
  <c r="O358" i="66"/>
  <c r="S358" i="66"/>
  <c r="W358" i="66"/>
  <c r="M359" i="66"/>
  <c r="R359" i="66"/>
  <c r="G360" i="66"/>
  <c r="L360" i="66"/>
  <c r="Q360" i="66"/>
  <c r="U360" i="66"/>
  <c r="Y360" i="66"/>
  <c r="K361" i="66"/>
  <c r="P361" i="66"/>
  <c r="T361" i="66"/>
  <c r="X361" i="66"/>
  <c r="I362" i="66"/>
  <c r="O362" i="66"/>
  <c r="S362" i="66"/>
  <c r="W362" i="66"/>
  <c r="M363" i="66"/>
  <c r="R363" i="66"/>
  <c r="G364" i="66"/>
  <c r="Y364" i="66" s="1"/>
  <c r="L364" i="66"/>
  <c r="Q364" i="66"/>
  <c r="U364" i="66"/>
  <c r="K365" i="66"/>
  <c r="P365" i="66"/>
  <c r="T365" i="66"/>
  <c r="X365" i="66"/>
  <c r="I366" i="66"/>
  <c r="O366" i="66"/>
  <c r="S366" i="66"/>
  <c r="W366" i="66"/>
  <c r="M367" i="66"/>
  <c r="R367" i="66"/>
  <c r="G368" i="66"/>
  <c r="L368" i="66"/>
  <c r="Q368" i="66"/>
  <c r="U368" i="66"/>
  <c r="Y368" i="66"/>
  <c r="K369" i="66"/>
  <c r="P369" i="66"/>
  <c r="T369" i="66"/>
  <c r="I370" i="66"/>
  <c r="O370" i="66"/>
  <c r="S370" i="66"/>
  <c r="M371" i="66"/>
  <c r="R371" i="66"/>
  <c r="G372" i="66"/>
  <c r="Y372" i="66" s="1"/>
  <c r="L372" i="66"/>
  <c r="Q372" i="66"/>
  <c r="U372" i="66"/>
  <c r="K373" i="66"/>
  <c r="P373" i="66"/>
  <c r="T373" i="66"/>
  <c r="I374" i="66"/>
  <c r="O374" i="66"/>
  <c r="S374" i="66"/>
  <c r="M375" i="66"/>
  <c r="R375" i="66"/>
  <c r="G376" i="66"/>
  <c r="Y376" i="66" s="1"/>
  <c r="L376" i="66"/>
  <c r="Q376" i="66"/>
  <c r="U376" i="66"/>
  <c r="K377" i="66"/>
  <c r="P377" i="66"/>
  <c r="T377" i="66"/>
  <c r="X377" i="66"/>
  <c r="I378" i="66"/>
  <c r="O378" i="66"/>
  <c r="S378" i="66"/>
  <c r="M379" i="66"/>
  <c r="R379" i="66"/>
  <c r="G380" i="66"/>
  <c r="L380" i="66"/>
  <c r="Q380" i="66"/>
  <c r="U380" i="66"/>
  <c r="Y380" i="66"/>
  <c r="K381" i="66"/>
  <c r="P381" i="66"/>
  <c r="T381" i="66"/>
  <c r="X381" i="66"/>
  <c r="I382" i="66"/>
  <c r="O382" i="66"/>
  <c r="S382" i="66"/>
  <c r="W382" i="66"/>
  <c r="M383" i="66"/>
  <c r="R383" i="66"/>
  <c r="G384" i="66"/>
  <c r="L384" i="66"/>
  <c r="Q384" i="66"/>
  <c r="U384" i="66"/>
  <c r="Y384" i="66"/>
  <c r="K385" i="66"/>
  <c r="P385" i="66"/>
  <c r="T385" i="66"/>
  <c r="I386" i="66"/>
  <c r="O386" i="66"/>
  <c r="S386" i="66"/>
  <c r="I394" i="66"/>
  <c r="O394" i="66"/>
  <c r="S394" i="66"/>
  <c r="W394" i="66"/>
  <c r="M395" i="66"/>
  <c r="R395" i="66"/>
  <c r="G396" i="66"/>
  <c r="L396" i="66"/>
  <c r="Q396" i="66"/>
  <c r="U396" i="66"/>
  <c r="Y396" i="66"/>
  <c r="K397" i="66"/>
  <c r="P397" i="66"/>
  <c r="T397" i="66"/>
  <c r="X397" i="66"/>
  <c r="I398" i="66"/>
  <c r="O398" i="66"/>
  <c r="S398" i="66"/>
  <c r="W398" i="66"/>
  <c r="M399" i="66"/>
  <c r="R399" i="66"/>
  <c r="G400" i="66"/>
  <c r="L400" i="66"/>
  <c r="Q400" i="66"/>
  <c r="U400" i="66"/>
  <c r="Y400" i="66"/>
  <c r="K401" i="66"/>
  <c r="P401" i="66"/>
  <c r="T401" i="66"/>
  <c r="X401" i="66"/>
  <c r="I402" i="66"/>
  <c r="O402" i="66"/>
  <c r="S402" i="66"/>
  <c r="W402" i="66"/>
  <c r="M403" i="66"/>
  <c r="R403" i="66"/>
  <c r="G404" i="66"/>
  <c r="L404" i="66"/>
  <c r="Q404" i="66"/>
  <c r="U404" i="66"/>
  <c r="Y404" i="66"/>
  <c r="K405" i="66"/>
  <c r="P405" i="66"/>
  <c r="T405" i="66"/>
  <c r="X405" i="66"/>
  <c r="I406" i="66"/>
  <c r="O406" i="66"/>
  <c r="S406" i="66"/>
  <c r="M407" i="66"/>
  <c r="R407" i="66"/>
  <c r="G408" i="66"/>
  <c r="L408" i="66"/>
  <c r="Q408" i="66"/>
  <c r="U408" i="66"/>
  <c r="Y408" i="66"/>
  <c r="K409" i="66"/>
  <c r="P409" i="66"/>
  <c r="T409" i="66"/>
  <c r="X409" i="66"/>
  <c r="I410" i="66"/>
  <c r="O410" i="66"/>
  <c r="S410" i="66"/>
  <c r="W410" i="66"/>
  <c r="M411" i="66"/>
  <c r="X411" i="66" s="1"/>
  <c r="R411" i="66"/>
  <c r="G412" i="66"/>
  <c r="Y412" i="66" s="1"/>
  <c r="L412" i="66"/>
  <c r="Q412" i="66"/>
  <c r="U412" i="66"/>
  <c r="K413" i="66"/>
  <c r="P413" i="66"/>
  <c r="T413" i="66"/>
  <c r="I414" i="66"/>
  <c r="O414" i="66"/>
  <c r="S414" i="66"/>
  <c r="M415" i="66"/>
  <c r="R415" i="66"/>
  <c r="G416" i="66"/>
  <c r="Y416" i="66" s="1"/>
  <c r="L416" i="66"/>
  <c r="Q416" i="66"/>
  <c r="U416" i="66"/>
  <c r="K417" i="66"/>
  <c r="P417" i="66"/>
  <c r="T417" i="66"/>
  <c r="X417" i="66"/>
  <c r="I418" i="66"/>
  <c r="O418" i="66"/>
  <c r="S418" i="66"/>
  <c r="M419" i="66"/>
  <c r="R419" i="66"/>
  <c r="G420" i="66"/>
  <c r="Y420" i="66" s="1"/>
  <c r="L420" i="66"/>
  <c r="Q420" i="66"/>
  <c r="U420" i="66"/>
  <c r="K421" i="66"/>
  <c r="P421" i="66"/>
  <c r="T421" i="66"/>
  <c r="X421" i="66"/>
  <c r="I422" i="66"/>
  <c r="O422" i="66"/>
  <c r="S422" i="66"/>
  <c r="W422" i="66"/>
  <c r="M423" i="66"/>
  <c r="R423" i="66"/>
  <c r="G424" i="66"/>
  <c r="L424" i="66"/>
  <c r="Q424" i="66"/>
  <c r="U424" i="66"/>
  <c r="Y424" i="66"/>
  <c r="K425" i="66"/>
  <c r="P425" i="66"/>
  <c r="T425" i="66"/>
  <c r="I426" i="66"/>
  <c r="O426" i="66"/>
  <c r="S426" i="66"/>
  <c r="W426" i="66"/>
  <c r="M427" i="66"/>
  <c r="R427" i="66"/>
  <c r="G428" i="66"/>
  <c r="L428" i="66"/>
  <c r="Q428" i="66"/>
  <c r="U428" i="66"/>
  <c r="Y428" i="66"/>
  <c r="G436" i="66"/>
  <c r="L436" i="66"/>
  <c r="Q436" i="66"/>
  <c r="U436" i="66"/>
  <c r="Y436" i="66"/>
  <c r="K437" i="66"/>
  <c r="P437" i="66"/>
  <c r="T437" i="66"/>
  <c r="X437" i="66"/>
  <c r="I438" i="66"/>
  <c r="O438" i="66"/>
  <c r="S438" i="66"/>
  <c r="W438" i="66"/>
  <c r="M439" i="66"/>
  <c r="R439" i="66"/>
  <c r="G440" i="66"/>
  <c r="L440" i="66"/>
  <c r="Q440" i="66"/>
  <c r="U440" i="66"/>
  <c r="Y440" i="66"/>
  <c r="K441" i="66"/>
  <c r="P441" i="66"/>
  <c r="T441" i="66"/>
  <c r="X441" i="66"/>
  <c r="I442" i="66"/>
  <c r="O442" i="66"/>
  <c r="S442" i="66"/>
  <c r="W442" i="66"/>
  <c r="M443" i="66"/>
  <c r="R443" i="66"/>
  <c r="G444" i="66"/>
  <c r="L444" i="66"/>
  <c r="Q444" i="66"/>
  <c r="U444" i="66"/>
  <c r="Y444" i="66"/>
  <c r="K445" i="66"/>
  <c r="P445" i="66"/>
  <c r="T445" i="66"/>
  <c r="X445" i="66"/>
  <c r="I446" i="66"/>
  <c r="O446" i="66"/>
  <c r="S446" i="66"/>
  <c r="W446" i="66"/>
  <c r="M447" i="66"/>
  <c r="R447" i="66"/>
  <c r="G448" i="66"/>
  <c r="L448" i="66"/>
  <c r="Q448" i="66"/>
  <c r="U448" i="66"/>
  <c r="Y448" i="66"/>
  <c r="K449" i="66"/>
  <c r="P449" i="66"/>
  <c r="T449" i="66"/>
  <c r="X449" i="66"/>
  <c r="I450" i="66"/>
  <c r="O450" i="66"/>
  <c r="S450" i="66"/>
  <c r="W450" i="66"/>
  <c r="M451" i="66"/>
  <c r="R451" i="66"/>
  <c r="G452" i="66"/>
  <c r="L452" i="66"/>
  <c r="Q452" i="66"/>
  <c r="U452" i="66"/>
  <c r="Y452" i="66"/>
  <c r="K453" i="66"/>
  <c r="P453" i="66"/>
  <c r="T453" i="66"/>
  <c r="I454" i="66"/>
  <c r="O454" i="66"/>
  <c r="S454" i="66"/>
  <c r="M455" i="66"/>
  <c r="X455" i="66" s="1"/>
  <c r="R455" i="66"/>
  <c r="G456" i="66"/>
  <c r="Y456" i="66" s="1"/>
  <c r="L456" i="66"/>
  <c r="Q456" i="66"/>
  <c r="U456" i="66"/>
  <c r="K457" i="66"/>
  <c r="P457" i="66"/>
  <c r="T457" i="66"/>
  <c r="I458" i="66"/>
  <c r="O458" i="66"/>
  <c r="S458" i="66"/>
  <c r="M459" i="66"/>
  <c r="R459" i="66"/>
  <c r="G460" i="66"/>
  <c r="L460" i="66"/>
  <c r="Q460" i="66"/>
  <c r="U460" i="66"/>
  <c r="Y460" i="66"/>
  <c r="K461" i="66"/>
  <c r="P461" i="66"/>
  <c r="T461" i="66"/>
  <c r="X461" i="66"/>
  <c r="I462" i="66"/>
  <c r="O462" i="66"/>
  <c r="S462" i="66"/>
  <c r="M463" i="66"/>
  <c r="R463" i="66"/>
  <c r="G464" i="66"/>
  <c r="L464" i="66"/>
  <c r="Q464" i="66"/>
  <c r="U464" i="66"/>
  <c r="Y464" i="66"/>
  <c r="K465" i="66"/>
  <c r="P465" i="66"/>
  <c r="T465" i="66"/>
  <c r="X465" i="66"/>
  <c r="I466" i="66"/>
  <c r="O466" i="66"/>
  <c r="S466" i="66"/>
  <c r="W466" i="66"/>
  <c r="M467" i="66"/>
  <c r="W467" i="66" s="1"/>
  <c r="R467" i="66"/>
  <c r="G468" i="66"/>
  <c r="L468" i="66"/>
  <c r="Q468" i="66"/>
  <c r="U468" i="66"/>
  <c r="Y468" i="66"/>
  <c r="K469" i="66"/>
  <c r="P469" i="66"/>
  <c r="T469" i="66"/>
  <c r="I470" i="66"/>
  <c r="O470" i="66"/>
  <c r="S470" i="66"/>
  <c r="W470" i="66"/>
  <c r="M472" i="66"/>
  <c r="I477" i="66"/>
  <c r="O477" i="66"/>
  <c r="S477" i="66"/>
  <c r="W477" i="66"/>
  <c r="M478" i="66"/>
  <c r="R478" i="66"/>
  <c r="G479" i="66"/>
  <c r="L479" i="66"/>
  <c r="Q479" i="66"/>
  <c r="U479" i="66"/>
  <c r="Y479" i="66"/>
  <c r="K480" i="66"/>
  <c r="P480" i="66"/>
  <c r="T480" i="66"/>
  <c r="X480" i="66"/>
  <c r="I481" i="66"/>
  <c r="O481" i="66"/>
  <c r="S481" i="66"/>
  <c r="W481" i="66"/>
  <c r="M482" i="66"/>
  <c r="R482" i="66"/>
  <c r="G483" i="66"/>
  <c r="L483" i="66"/>
  <c r="Q483" i="66"/>
  <c r="U483" i="66"/>
  <c r="Y483" i="66"/>
  <c r="K484" i="66"/>
  <c r="P484" i="66"/>
  <c r="T484" i="66"/>
  <c r="X484" i="66"/>
  <c r="I485" i="66"/>
  <c r="O485" i="66"/>
  <c r="S485" i="66"/>
  <c r="W485" i="66"/>
  <c r="M486" i="66"/>
  <c r="R486" i="66"/>
  <c r="G487" i="66"/>
  <c r="L487" i="66"/>
  <c r="Q487" i="66"/>
  <c r="U487" i="66"/>
  <c r="Y487" i="66"/>
  <c r="K488" i="66"/>
  <c r="P488" i="66"/>
  <c r="T488" i="66"/>
  <c r="X488" i="66"/>
  <c r="I489" i="66"/>
  <c r="O489" i="66"/>
  <c r="S489" i="66"/>
  <c r="W489" i="66"/>
  <c r="M490" i="66"/>
  <c r="R490" i="66"/>
  <c r="G491" i="66"/>
  <c r="L491" i="66"/>
  <c r="Q491" i="66"/>
  <c r="U491" i="66"/>
  <c r="Y491" i="66"/>
  <c r="K492" i="66"/>
  <c r="P492" i="66"/>
  <c r="T492" i="66"/>
  <c r="X492" i="66"/>
  <c r="I493" i="66"/>
  <c r="O493" i="66"/>
  <c r="S493" i="66"/>
  <c r="W493" i="66"/>
  <c r="M494" i="66"/>
  <c r="R494" i="66"/>
  <c r="G495" i="66"/>
  <c r="Y495" i="66" s="1"/>
  <c r="L495" i="66"/>
  <c r="Q495" i="66"/>
  <c r="U495" i="66"/>
  <c r="K496" i="66"/>
  <c r="P496" i="66"/>
  <c r="T496" i="66"/>
  <c r="X496" i="66"/>
  <c r="I497" i="66"/>
  <c r="O497" i="66"/>
  <c r="S497" i="66"/>
  <c r="M498" i="66"/>
  <c r="R498" i="66"/>
  <c r="G499" i="66"/>
  <c r="Y499" i="66" s="1"/>
  <c r="L499" i="66"/>
  <c r="Q499" i="66"/>
  <c r="U499" i="66"/>
  <c r="K500" i="66"/>
  <c r="P500" i="66"/>
  <c r="T500" i="66"/>
  <c r="X500" i="66"/>
  <c r="I501" i="66"/>
  <c r="O501" i="66"/>
  <c r="S501" i="66"/>
  <c r="W501" i="66"/>
  <c r="M502" i="66"/>
  <c r="R502" i="66"/>
  <c r="G503" i="66"/>
  <c r="Y503" i="66" s="1"/>
  <c r="L503" i="66"/>
  <c r="Q503" i="66"/>
  <c r="U503" i="66"/>
  <c r="K504" i="66"/>
  <c r="P504" i="66"/>
  <c r="T504" i="66"/>
  <c r="X504" i="66"/>
  <c r="I505" i="66"/>
  <c r="O505" i="66"/>
  <c r="S505" i="66"/>
  <c r="W505" i="66"/>
  <c r="M506" i="66"/>
  <c r="R506" i="66"/>
  <c r="G507" i="66"/>
  <c r="L507" i="66"/>
  <c r="Q507" i="66"/>
  <c r="U507" i="66"/>
  <c r="Y507" i="66"/>
  <c r="K508" i="66"/>
  <c r="P508" i="66"/>
  <c r="T508" i="66"/>
  <c r="X508" i="66"/>
  <c r="I509" i="66"/>
  <c r="O509" i="66"/>
  <c r="S509" i="66"/>
  <c r="W509" i="66"/>
  <c r="M510" i="66"/>
  <c r="R510" i="66"/>
  <c r="G511" i="66"/>
  <c r="L511" i="66"/>
  <c r="Q511" i="66"/>
  <c r="U511" i="66"/>
  <c r="Y511" i="66"/>
  <c r="G519" i="66"/>
  <c r="L519" i="66"/>
  <c r="Q519" i="66"/>
  <c r="U519" i="66"/>
  <c r="Y519" i="66"/>
  <c r="K520" i="66"/>
  <c r="P520" i="66"/>
  <c r="T520" i="66"/>
  <c r="X520" i="66"/>
  <c r="I521" i="66"/>
  <c r="O521" i="66"/>
  <c r="S521" i="66"/>
  <c r="W521" i="66"/>
  <c r="M522" i="66"/>
  <c r="R522" i="66"/>
  <c r="G523" i="66"/>
  <c r="L523" i="66"/>
  <c r="Q523" i="66"/>
  <c r="U523" i="66"/>
  <c r="Y523" i="66"/>
  <c r="K524" i="66"/>
  <c r="P524" i="66"/>
  <c r="T524" i="66"/>
  <c r="X524" i="66"/>
  <c r="I525" i="66"/>
  <c r="O525" i="66"/>
  <c r="S525" i="66"/>
  <c r="W525" i="66"/>
  <c r="M526" i="66"/>
  <c r="R526" i="66"/>
  <c r="G527" i="66"/>
  <c r="L527" i="66"/>
  <c r="Q527" i="66"/>
  <c r="U527" i="66"/>
  <c r="Y527" i="66"/>
  <c r="K528" i="66"/>
  <c r="P528" i="66"/>
  <c r="T528" i="66"/>
  <c r="X528" i="66"/>
  <c r="I529" i="66"/>
  <c r="O529" i="66"/>
  <c r="S529" i="66"/>
  <c r="W529" i="66"/>
  <c r="M530" i="66"/>
  <c r="R530" i="66"/>
  <c r="G531" i="66"/>
  <c r="L531" i="66"/>
  <c r="Q531" i="66"/>
  <c r="U531" i="66"/>
  <c r="Y531" i="66"/>
  <c r="K532" i="66"/>
  <c r="P532" i="66"/>
  <c r="T532" i="66"/>
  <c r="X532" i="66"/>
  <c r="I533" i="66"/>
  <c r="O533" i="66"/>
  <c r="S533" i="66"/>
  <c r="W533" i="66"/>
  <c r="M534" i="66"/>
  <c r="R534" i="66"/>
  <c r="G535" i="66"/>
  <c r="L535" i="66"/>
  <c r="Q535" i="66"/>
  <c r="U535" i="66"/>
  <c r="Y535" i="66"/>
  <c r="K536" i="66"/>
  <c r="P536" i="66"/>
  <c r="T536" i="66"/>
  <c r="X536" i="66"/>
  <c r="I537" i="66"/>
  <c r="O537" i="66"/>
  <c r="S537" i="66"/>
  <c r="M538" i="66"/>
  <c r="R538" i="66"/>
  <c r="G539" i="66"/>
  <c r="Y539" i="66" s="1"/>
  <c r="L539" i="66"/>
  <c r="Q539" i="66"/>
  <c r="U539" i="66"/>
  <c r="K540" i="66"/>
  <c r="P540" i="66"/>
  <c r="T540" i="66"/>
  <c r="X540" i="66"/>
  <c r="I541" i="66"/>
  <c r="O541" i="66"/>
  <c r="S541" i="66"/>
  <c r="W541" i="66"/>
  <c r="M542" i="66"/>
  <c r="R542" i="66"/>
  <c r="G543" i="66"/>
  <c r="L543" i="66"/>
  <c r="Q543" i="66"/>
  <c r="U543" i="66"/>
  <c r="Y543" i="66"/>
  <c r="K544" i="66"/>
  <c r="P544" i="66"/>
  <c r="T544" i="66"/>
  <c r="X544" i="66"/>
  <c r="I545" i="66"/>
  <c r="O545" i="66"/>
  <c r="S545" i="66"/>
  <c r="W545" i="66"/>
  <c r="M546" i="66"/>
  <c r="R546" i="66"/>
  <c r="G547" i="66"/>
  <c r="L547" i="66"/>
  <c r="Q547" i="66"/>
  <c r="U547" i="66"/>
  <c r="Y547" i="66"/>
  <c r="K548" i="66"/>
  <c r="P548" i="66"/>
  <c r="T548" i="66"/>
  <c r="X548" i="66"/>
  <c r="I549" i="66"/>
  <c r="O549" i="66"/>
  <c r="S549" i="66"/>
  <c r="W549" i="66"/>
  <c r="M550" i="66"/>
  <c r="R550" i="66"/>
  <c r="G551" i="66"/>
  <c r="L551" i="66"/>
  <c r="Q551" i="66"/>
  <c r="U551" i="66"/>
  <c r="Y551" i="66"/>
  <c r="K552" i="66"/>
  <c r="P552" i="66"/>
  <c r="T552" i="66"/>
  <c r="X552" i="66"/>
  <c r="I553" i="66"/>
  <c r="O553" i="66"/>
  <c r="S553" i="66"/>
  <c r="W553" i="66"/>
  <c r="M556" i="66"/>
  <c r="I561" i="66"/>
  <c r="O561" i="66"/>
  <c r="S561" i="66"/>
  <c r="W561" i="66"/>
  <c r="M562" i="66"/>
  <c r="R562" i="66"/>
  <c r="G563" i="66"/>
  <c r="L563" i="66"/>
  <c r="Q563" i="66"/>
  <c r="U563" i="66"/>
  <c r="Y563" i="66"/>
  <c r="K564" i="66"/>
  <c r="P564" i="66"/>
  <c r="T564" i="66"/>
  <c r="X564" i="66"/>
  <c r="I565" i="66"/>
  <c r="O565" i="66"/>
  <c r="S565" i="66"/>
  <c r="W565" i="66"/>
  <c r="M566" i="66"/>
  <c r="R566" i="66"/>
  <c r="G567" i="66"/>
  <c r="L567" i="66"/>
  <c r="Q567" i="66"/>
  <c r="U567" i="66"/>
  <c r="Y567" i="66"/>
  <c r="K568" i="66"/>
  <c r="P568" i="66"/>
  <c r="T568" i="66"/>
  <c r="X568" i="66"/>
  <c r="I569" i="66"/>
  <c r="O569" i="66"/>
  <c r="S569" i="66"/>
  <c r="W569" i="66"/>
  <c r="M570" i="66"/>
  <c r="R570" i="66"/>
  <c r="G571" i="66"/>
  <c r="L571" i="66"/>
  <c r="Q571" i="66"/>
  <c r="U571" i="66"/>
  <c r="Y571" i="66"/>
  <c r="K572" i="66"/>
  <c r="P572" i="66"/>
  <c r="T572" i="66"/>
  <c r="X572" i="66"/>
  <c r="I573" i="66"/>
  <c r="O573" i="66"/>
  <c r="S573" i="66"/>
  <c r="W573" i="66"/>
  <c r="M574" i="66"/>
  <c r="R574" i="66"/>
  <c r="G575" i="66"/>
  <c r="L575" i="66"/>
  <c r="Q575" i="66"/>
  <c r="U575" i="66"/>
  <c r="Y575" i="66"/>
  <c r="K576" i="66"/>
  <c r="P576" i="66"/>
  <c r="T576" i="66"/>
  <c r="X576" i="66"/>
  <c r="I577" i="66"/>
  <c r="O577" i="66"/>
  <c r="S577" i="66"/>
  <c r="W577" i="66"/>
  <c r="M578" i="66"/>
  <c r="R578" i="66"/>
  <c r="G579" i="66"/>
  <c r="L579" i="66"/>
  <c r="Q579" i="66"/>
  <c r="U579" i="66"/>
  <c r="Y579" i="66"/>
  <c r="K580" i="66"/>
  <c r="P580" i="66"/>
  <c r="T580" i="66"/>
  <c r="X580" i="66"/>
  <c r="I581" i="66"/>
  <c r="O581" i="66"/>
  <c r="S581" i="66"/>
  <c r="W581" i="66"/>
  <c r="M582" i="66"/>
  <c r="R582" i="66"/>
  <c r="G583" i="66"/>
  <c r="L583" i="66"/>
  <c r="Q583" i="66"/>
  <c r="U583" i="66"/>
  <c r="Y583" i="66"/>
  <c r="K584" i="66"/>
  <c r="P584" i="66"/>
  <c r="T584" i="66"/>
  <c r="X584" i="66"/>
  <c r="I585" i="66"/>
  <c r="O585" i="66"/>
  <c r="S585" i="66"/>
  <c r="W585" i="66"/>
  <c r="M586" i="66"/>
  <c r="R586" i="66"/>
  <c r="G587" i="66"/>
  <c r="L587" i="66"/>
  <c r="Q587" i="66"/>
  <c r="U587" i="66"/>
  <c r="Y587" i="66"/>
  <c r="K588" i="66"/>
  <c r="P588" i="66"/>
  <c r="T588" i="66"/>
  <c r="X588" i="66"/>
  <c r="I589" i="66"/>
  <c r="O589" i="66"/>
  <c r="S589" i="66"/>
  <c r="W589" i="66"/>
  <c r="M590" i="66"/>
  <c r="R590" i="66"/>
  <c r="V590" i="66"/>
  <c r="G591" i="66"/>
  <c r="L591" i="66"/>
  <c r="Q591" i="66"/>
  <c r="U591" i="66"/>
  <c r="Y591" i="66"/>
  <c r="I593" i="66"/>
  <c r="O593" i="66"/>
  <c r="S593" i="66"/>
  <c r="W593" i="66"/>
  <c r="M594" i="66"/>
  <c r="R594" i="66"/>
  <c r="V594" i="66"/>
  <c r="G595" i="66"/>
  <c r="L595" i="66"/>
  <c r="Q595" i="66"/>
  <c r="U595" i="66"/>
  <c r="Y595" i="66"/>
  <c r="G599" i="66"/>
  <c r="L599" i="66"/>
  <c r="Q599" i="66"/>
  <c r="U599" i="66"/>
  <c r="Y599" i="66"/>
  <c r="I601" i="66"/>
  <c r="O601" i="66"/>
  <c r="S601" i="66"/>
  <c r="W601" i="66"/>
  <c r="M602" i="66"/>
  <c r="R602" i="66"/>
  <c r="V602" i="66"/>
  <c r="G603" i="66"/>
  <c r="L603" i="66"/>
  <c r="Q603" i="66"/>
  <c r="U603" i="66"/>
  <c r="Y603" i="66"/>
  <c r="X604" i="66"/>
  <c r="I605" i="66"/>
  <c r="O605" i="66"/>
  <c r="S605" i="66"/>
  <c r="W605" i="66"/>
  <c r="M606" i="66"/>
  <c r="R606" i="66"/>
  <c r="V606" i="66"/>
  <c r="G607" i="66"/>
  <c r="L607" i="66"/>
  <c r="Q607" i="66"/>
  <c r="U607" i="66"/>
  <c r="Y607" i="66"/>
  <c r="P608" i="66"/>
  <c r="T608" i="66"/>
  <c r="X608" i="66"/>
  <c r="I609" i="66"/>
  <c r="O609" i="66"/>
  <c r="S609" i="66"/>
  <c r="W609" i="66"/>
  <c r="M610" i="66"/>
  <c r="R610" i="66"/>
  <c r="V610" i="66"/>
  <c r="G611" i="66"/>
  <c r="L611" i="66"/>
  <c r="Q611" i="66"/>
  <c r="U611" i="66"/>
  <c r="Y611" i="66"/>
  <c r="K612" i="66"/>
  <c r="P612" i="66"/>
  <c r="G613" i="66"/>
  <c r="M613" i="66"/>
  <c r="K615" i="66"/>
  <c r="T615" i="66"/>
  <c r="P617" i="66"/>
  <c r="K619" i="66"/>
  <c r="T619" i="66"/>
  <c r="P621" i="66"/>
  <c r="K623" i="66"/>
  <c r="T623" i="66"/>
  <c r="P625" i="66"/>
  <c r="K627" i="66"/>
  <c r="T627" i="66"/>
  <c r="P629" i="66"/>
  <c r="K631" i="66"/>
  <c r="T631" i="66"/>
  <c r="P633" i="66"/>
  <c r="U713" i="66"/>
  <c r="O713" i="66"/>
  <c r="I713" i="66"/>
  <c r="Q713" i="66"/>
  <c r="L713" i="66"/>
  <c r="G713" i="66"/>
  <c r="Y713" i="66" s="1"/>
  <c r="R713" i="66"/>
  <c r="Q715" i="66"/>
  <c r="L715" i="66"/>
  <c r="G715" i="66"/>
  <c r="Y715" i="66" s="1"/>
  <c r="U715" i="66"/>
  <c r="O715" i="66"/>
  <c r="I715" i="66"/>
  <c r="R715" i="66"/>
  <c r="U717" i="66"/>
  <c r="O717" i="66"/>
  <c r="I717" i="66"/>
  <c r="Q717" i="66"/>
  <c r="L717" i="66"/>
  <c r="G717" i="66"/>
  <c r="Y717" i="66" s="1"/>
  <c r="R717" i="66"/>
  <c r="Q719" i="66"/>
  <c r="L719" i="66"/>
  <c r="G719" i="66"/>
  <c r="Y719" i="66" s="1"/>
  <c r="U719" i="66"/>
  <c r="O719" i="66"/>
  <c r="I719" i="66"/>
  <c r="R719" i="66"/>
  <c r="U721" i="66"/>
  <c r="O721" i="66"/>
  <c r="I721" i="66"/>
  <c r="Q721" i="66"/>
  <c r="L721" i="66"/>
  <c r="G721" i="66"/>
  <c r="Y721" i="66" s="1"/>
  <c r="R721" i="66"/>
  <c r="Q723" i="66"/>
  <c r="L723" i="66"/>
  <c r="G723" i="66"/>
  <c r="Y723" i="66" s="1"/>
  <c r="U723" i="66"/>
  <c r="O723" i="66"/>
  <c r="I723" i="66"/>
  <c r="R723" i="66"/>
  <c r="U725" i="66"/>
  <c r="O725" i="66"/>
  <c r="I725" i="66"/>
  <c r="Q725" i="66"/>
  <c r="L725" i="66"/>
  <c r="G725" i="66"/>
  <c r="Y725" i="66" s="1"/>
  <c r="R725" i="66"/>
  <c r="W727" i="66"/>
  <c r="Q727" i="66"/>
  <c r="L727" i="66"/>
  <c r="G727" i="66"/>
  <c r="Y727" i="66"/>
  <c r="U727" i="66"/>
  <c r="O727" i="66"/>
  <c r="I727" i="66"/>
  <c r="R727" i="66"/>
  <c r="Y729" i="66"/>
  <c r="U729" i="66"/>
  <c r="O729" i="66"/>
  <c r="I729" i="66"/>
  <c r="W729" i="66"/>
  <c r="Q729" i="66"/>
  <c r="L729" i="66"/>
  <c r="G729" i="66"/>
  <c r="R729" i="66"/>
  <c r="Q731" i="66"/>
  <c r="L731" i="66"/>
  <c r="G731" i="66"/>
  <c r="Y731" i="66" s="1"/>
  <c r="U731" i="66"/>
  <c r="O731" i="66"/>
  <c r="I731" i="66"/>
  <c r="R731" i="66"/>
  <c r="Y733" i="66"/>
  <c r="U733" i="66"/>
  <c r="O733" i="66"/>
  <c r="I733" i="66"/>
  <c r="W733" i="66"/>
  <c r="Q733" i="66"/>
  <c r="L733" i="66"/>
  <c r="G733" i="66"/>
  <c r="R733" i="66"/>
  <c r="W735" i="66"/>
  <c r="Q735" i="66"/>
  <c r="L735" i="66"/>
  <c r="G735" i="66"/>
  <c r="Y735" i="66"/>
  <c r="U735" i="66"/>
  <c r="O735" i="66"/>
  <c r="I735" i="66"/>
  <c r="R735" i="66"/>
  <c r="U737" i="66"/>
  <c r="O737" i="66"/>
  <c r="I737" i="66"/>
  <c r="Q737" i="66"/>
  <c r="L737" i="66"/>
  <c r="G737" i="66"/>
  <c r="Y737" i="66" s="1"/>
  <c r="R737" i="66"/>
  <c r="W739" i="66"/>
  <c r="Q739" i="66"/>
  <c r="L739" i="66"/>
  <c r="G739" i="66"/>
  <c r="Y739" i="66"/>
  <c r="U739" i="66"/>
  <c r="O739" i="66"/>
  <c r="I739" i="66"/>
  <c r="R739" i="66"/>
  <c r="Y741" i="66"/>
  <c r="U741" i="66"/>
  <c r="O741" i="66"/>
  <c r="I741" i="66"/>
  <c r="W741" i="66"/>
  <c r="Q741" i="66"/>
  <c r="L741" i="66"/>
  <c r="G741" i="66"/>
  <c r="R741" i="66"/>
  <c r="W743" i="66"/>
  <c r="Q743" i="66"/>
  <c r="L743" i="66"/>
  <c r="G743" i="66"/>
  <c r="Y743" i="66"/>
  <c r="U743" i="66"/>
  <c r="O743" i="66"/>
  <c r="I743" i="66"/>
  <c r="R743" i="66"/>
  <c r="U745" i="66"/>
  <c r="O745" i="66"/>
  <c r="I745" i="66"/>
  <c r="Q745" i="66"/>
  <c r="L745" i="66"/>
  <c r="G745" i="66"/>
  <c r="Y745" i="66" s="1"/>
  <c r="R745" i="66"/>
  <c r="Q747" i="66"/>
  <c r="L747" i="66"/>
  <c r="G747" i="66"/>
  <c r="Y747" i="66" s="1"/>
  <c r="U747" i="66"/>
  <c r="O747" i="66"/>
  <c r="I747" i="66"/>
  <c r="R747" i="66"/>
  <c r="K874" i="66"/>
  <c r="V874" i="66"/>
  <c r="K876" i="66"/>
  <c r="V876" i="66"/>
  <c r="K878" i="66"/>
  <c r="V878" i="66"/>
  <c r="W880" i="66"/>
  <c r="Q880" i="66"/>
  <c r="L880" i="66"/>
  <c r="G880" i="66"/>
  <c r="Y880" i="66"/>
  <c r="U880" i="66"/>
  <c r="O880" i="66"/>
  <c r="I880" i="66"/>
  <c r="R880" i="66"/>
  <c r="U882" i="66"/>
  <c r="O882" i="66"/>
  <c r="I882" i="66"/>
  <c r="Q882" i="66"/>
  <c r="L882" i="66"/>
  <c r="G882" i="66"/>
  <c r="Y882" i="66" s="1"/>
  <c r="R882" i="66"/>
  <c r="Q884" i="66"/>
  <c r="L884" i="66"/>
  <c r="G884" i="66"/>
  <c r="Y884" i="66" s="1"/>
  <c r="U884" i="66"/>
  <c r="O884" i="66"/>
  <c r="I884" i="66"/>
  <c r="R884" i="66"/>
  <c r="U886" i="66"/>
  <c r="O886" i="66"/>
  <c r="I886" i="66"/>
  <c r="Q886" i="66"/>
  <c r="L886" i="66"/>
  <c r="G886" i="66"/>
  <c r="Y886" i="66" s="1"/>
  <c r="R886" i="66"/>
  <c r="Q976" i="66"/>
  <c r="L976" i="66"/>
  <c r="G976" i="66"/>
  <c r="Y976" i="66" s="1"/>
  <c r="U976" i="66"/>
  <c r="O976" i="66"/>
  <c r="I976" i="66"/>
  <c r="R976" i="66"/>
  <c r="U978" i="66"/>
  <c r="O978" i="66"/>
  <c r="I978" i="66"/>
  <c r="Q978" i="66"/>
  <c r="L978" i="66"/>
  <c r="G978" i="66"/>
  <c r="Y978" i="66" s="1"/>
  <c r="R978" i="66"/>
  <c r="K980" i="66"/>
  <c r="V980" i="66"/>
  <c r="K982" i="66"/>
  <c r="V982" i="66"/>
  <c r="W1006" i="66"/>
  <c r="Q1006" i="66"/>
  <c r="L1006" i="66"/>
  <c r="G1006" i="66"/>
  <c r="Y1006" i="66"/>
  <c r="U1006" i="66"/>
  <c r="O1006" i="66"/>
  <c r="I1006" i="66"/>
  <c r="R1006" i="66"/>
  <c r="Y1008" i="66"/>
  <c r="U1008" i="66"/>
  <c r="O1008" i="66"/>
  <c r="I1008" i="66"/>
  <c r="W1008" i="66"/>
  <c r="Q1008" i="66"/>
  <c r="L1008" i="66"/>
  <c r="G1008" i="66"/>
  <c r="R1008" i="66"/>
  <c r="K1010" i="66"/>
  <c r="V1010" i="66"/>
  <c r="K1012" i="66"/>
  <c r="V1012" i="66"/>
  <c r="M1046" i="66"/>
  <c r="M1048" i="66"/>
  <c r="M1050" i="66"/>
  <c r="X1050" i="66"/>
  <c r="M1052" i="66"/>
  <c r="X1052" i="66"/>
  <c r="M1054" i="66"/>
  <c r="Y1068" i="66"/>
  <c r="U1068" i="66"/>
  <c r="O1068" i="66"/>
  <c r="I1068" i="66"/>
  <c r="W1068" i="66"/>
  <c r="Q1068" i="66"/>
  <c r="L1068" i="66"/>
  <c r="G1068" i="66"/>
  <c r="R1068" i="66"/>
  <c r="W1070" i="66"/>
  <c r="Q1070" i="66"/>
  <c r="L1070" i="66"/>
  <c r="G1070" i="66"/>
  <c r="Y1070" i="66"/>
  <c r="U1070" i="66"/>
  <c r="O1070" i="66"/>
  <c r="I1070" i="66"/>
  <c r="R1070" i="66"/>
  <c r="W1074" i="66"/>
  <c r="Q1074" i="66"/>
  <c r="L1074" i="66"/>
  <c r="G1074" i="66"/>
  <c r="Y1074" i="66"/>
  <c r="U1074" i="66"/>
  <c r="O1074" i="66"/>
  <c r="I1074" i="66"/>
  <c r="R1074" i="66"/>
  <c r="Y1076" i="66"/>
  <c r="U1076" i="66"/>
  <c r="O1076" i="66"/>
  <c r="I1076" i="66"/>
  <c r="W1076" i="66"/>
  <c r="Q1076" i="66"/>
  <c r="L1076" i="66"/>
  <c r="G1076" i="66"/>
  <c r="R1076" i="66"/>
  <c r="W1078" i="66"/>
  <c r="Q1078" i="66"/>
  <c r="L1078" i="66"/>
  <c r="G1078" i="66"/>
  <c r="Y1078" i="66"/>
  <c r="U1078" i="66"/>
  <c r="O1078" i="66"/>
  <c r="I1078" i="66"/>
  <c r="R1078" i="66"/>
  <c r="Y1080" i="66"/>
  <c r="U1080" i="66"/>
  <c r="O1080" i="66"/>
  <c r="I1080" i="66"/>
  <c r="W1080" i="66"/>
  <c r="Q1080" i="66"/>
  <c r="L1080" i="66"/>
  <c r="G1080" i="66"/>
  <c r="R1080" i="66"/>
  <c r="W1082" i="66"/>
  <c r="Q1082" i="66"/>
  <c r="L1082" i="66"/>
  <c r="G1082" i="66"/>
  <c r="Y1082" i="66"/>
  <c r="U1082" i="66"/>
  <c r="O1082" i="66"/>
  <c r="I1082" i="66"/>
  <c r="R1082" i="66"/>
  <c r="W1086" i="66"/>
  <c r="Q1086" i="66"/>
  <c r="L1086" i="66"/>
  <c r="G1086" i="66"/>
  <c r="V1086" i="66"/>
  <c r="P1086" i="66"/>
  <c r="K1086" i="66"/>
  <c r="Y1086" i="66"/>
  <c r="U1086" i="66"/>
  <c r="O1086" i="66"/>
  <c r="I1086" i="66"/>
  <c r="W1106" i="66"/>
  <c r="Q1106" i="66"/>
  <c r="L1106" i="66"/>
  <c r="G1106" i="66"/>
  <c r="V1106" i="66"/>
  <c r="P1106" i="66"/>
  <c r="K1106" i="66"/>
  <c r="Y1106" i="66"/>
  <c r="U1106" i="66"/>
  <c r="O1106" i="66"/>
  <c r="I1106" i="66"/>
  <c r="W1122" i="66"/>
  <c r="Q1122" i="66"/>
  <c r="L1122" i="66"/>
  <c r="G1122" i="66"/>
  <c r="V1122" i="66"/>
  <c r="P1122" i="66"/>
  <c r="K1122" i="66"/>
  <c r="Y1122" i="66"/>
  <c r="U1122" i="66"/>
  <c r="O1122" i="66"/>
  <c r="I1122" i="66"/>
  <c r="W1154" i="66"/>
  <c r="Q1154" i="66"/>
  <c r="L1154" i="66"/>
  <c r="G1154" i="66"/>
  <c r="V1154" i="66"/>
  <c r="P1154" i="66"/>
  <c r="K1154" i="66"/>
  <c r="Y1154" i="66"/>
  <c r="U1154" i="66"/>
  <c r="O1154" i="66"/>
  <c r="I1154" i="66"/>
  <c r="W1170" i="66"/>
  <c r="Q1170" i="66"/>
  <c r="L1170" i="66"/>
  <c r="G1170" i="66"/>
  <c r="V1170" i="66"/>
  <c r="P1170" i="66"/>
  <c r="K1170" i="66"/>
  <c r="Y1170" i="66"/>
  <c r="U1170" i="66"/>
  <c r="O1170" i="66"/>
  <c r="I1170" i="66"/>
  <c r="W1194" i="66"/>
  <c r="Q1194" i="66"/>
  <c r="L1194" i="66"/>
  <c r="G1194" i="66"/>
  <c r="V1194" i="66"/>
  <c r="P1194" i="66"/>
  <c r="K1194" i="66"/>
  <c r="Y1194" i="66"/>
  <c r="U1194" i="66"/>
  <c r="O1194" i="66"/>
  <c r="I1194" i="66"/>
  <c r="W1206" i="66"/>
  <c r="Q1206" i="66"/>
  <c r="L1206" i="66"/>
  <c r="G1206" i="66"/>
  <c r="V1206" i="66"/>
  <c r="P1206" i="66"/>
  <c r="K1206" i="66"/>
  <c r="Y1206" i="66"/>
  <c r="U1206" i="66"/>
  <c r="O1206" i="66"/>
  <c r="I1206" i="66"/>
  <c r="W1218" i="66"/>
  <c r="Q1218" i="66"/>
  <c r="L1218" i="66"/>
  <c r="G1218" i="66"/>
  <c r="V1218" i="66"/>
  <c r="P1218" i="66"/>
  <c r="K1218" i="66"/>
  <c r="Y1218" i="66"/>
  <c r="U1218" i="66"/>
  <c r="O1218" i="66"/>
  <c r="I1218" i="66"/>
  <c r="V15" i="71"/>
  <c r="R15" i="71"/>
  <c r="N15" i="71"/>
  <c r="J15" i="71"/>
  <c r="F15" i="71"/>
  <c r="Y15" i="71" s="1"/>
  <c r="U15" i="71"/>
  <c r="Q15" i="71"/>
  <c r="T15" i="71"/>
  <c r="P15" i="71"/>
  <c r="L15" i="71"/>
  <c r="H15" i="71"/>
  <c r="W15" i="71"/>
  <c r="Y21" i="71"/>
  <c r="V21" i="71"/>
  <c r="R21" i="71"/>
  <c r="N21" i="71"/>
  <c r="J21" i="71"/>
  <c r="F21" i="71"/>
  <c r="U21" i="71"/>
  <c r="Q21" i="71"/>
  <c r="M21" i="71"/>
  <c r="I21" i="71"/>
  <c r="X21" i="71"/>
  <c r="T21" i="71"/>
  <c r="P21" i="71"/>
  <c r="L21" i="71"/>
  <c r="H21" i="71"/>
  <c r="W21" i="71"/>
  <c r="X84" i="71"/>
  <c r="T84" i="71"/>
  <c r="P84" i="71"/>
  <c r="K84" i="71"/>
  <c r="F84" i="71"/>
  <c r="W84" i="71"/>
  <c r="S84" i="71"/>
  <c r="O84" i="71"/>
  <c r="J84" i="71"/>
  <c r="Y84" i="71"/>
  <c r="V84" i="71"/>
  <c r="R84" i="71"/>
  <c r="N84" i="71"/>
  <c r="H84" i="71"/>
  <c r="G82" i="71"/>
  <c r="T88" i="71"/>
  <c r="P88" i="71"/>
  <c r="K88" i="71"/>
  <c r="F88" i="71"/>
  <c r="Y88" i="71" s="1"/>
  <c r="W88" i="71"/>
  <c r="S88" i="71"/>
  <c r="O88" i="71"/>
  <c r="J88" i="71"/>
  <c r="V88" i="71"/>
  <c r="R88" i="71"/>
  <c r="N88" i="71"/>
  <c r="U88" i="71"/>
  <c r="L108" i="71"/>
  <c r="L112" i="71"/>
  <c r="L116" i="71"/>
  <c r="L120" i="71"/>
  <c r="T132" i="71"/>
  <c r="P132" i="71"/>
  <c r="K132" i="71"/>
  <c r="F132" i="71"/>
  <c r="Y132" i="71" s="1"/>
  <c r="W132" i="71"/>
  <c r="S132" i="71"/>
  <c r="O132" i="71"/>
  <c r="J132" i="71"/>
  <c r="V132" i="71"/>
  <c r="R132" i="71"/>
  <c r="N132" i="71"/>
  <c r="H132" i="71"/>
  <c r="L136" i="71"/>
  <c r="L144" i="71"/>
  <c r="AE11" i="45"/>
  <c r="AE15" i="45"/>
  <c r="AD26" i="45"/>
  <c r="AE12" i="46"/>
  <c r="AE14" i="46"/>
  <c r="AA12" i="48"/>
  <c r="Z13" i="48"/>
  <c r="AA16" i="48"/>
  <c r="Z17" i="48"/>
  <c r="AA20" i="48"/>
  <c r="Z21" i="48"/>
  <c r="AA24" i="48"/>
  <c r="Z65" i="48"/>
  <c r="Z69" i="48"/>
  <c r="Z73" i="48"/>
  <c r="Z77" i="48"/>
  <c r="L15" i="64"/>
  <c r="P15" i="64"/>
  <c r="V15" i="64"/>
  <c r="Z15" i="64"/>
  <c r="L19" i="64"/>
  <c r="P19" i="64"/>
  <c r="V19" i="64"/>
  <c r="Z19" i="64"/>
  <c r="L23" i="64"/>
  <c r="P23" i="64"/>
  <c r="V23" i="64"/>
  <c r="M41" i="64"/>
  <c r="M101" i="64"/>
  <c r="M116" i="64"/>
  <c r="M131" i="64"/>
  <c r="M161" i="64"/>
  <c r="M192" i="64"/>
  <c r="M223" i="64"/>
  <c r="M259" i="64"/>
  <c r="R259" i="64"/>
  <c r="X259" i="64"/>
  <c r="M263" i="64"/>
  <c r="AA263" i="64" s="1"/>
  <c r="R263" i="64"/>
  <c r="X263" i="64"/>
  <c r="M267" i="64"/>
  <c r="R267" i="64"/>
  <c r="X267" i="64"/>
  <c r="M378" i="64"/>
  <c r="R378" i="64"/>
  <c r="X378" i="64"/>
  <c r="M380" i="64"/>
  <c r="AA380" i="64" s="1"/>
  <c r="R380" i="64"/>
  <c r="X380" i="64"/>
  <c r="M382" i="64"/>
  <c r="R382" i="64"/>
  <c r="X382" i="64"/>
  <c r="M384" i="64"/>
  <c r="AA384" i="64" s="1"/>
  <c r="R384" i="64"/>
  <c r="X384" i="64"/>
  <c r="M386" i="64"/>
  <c r="R386" i="64"/>
  <c r="X386" i="64"/>
  <c r="M388" i="64"/>
  <c r="R388" i="64"/>
  <c r="X388" i="64"/>
  <c r="M396" i="64"/>
  <c r="R396" i="64"/>
  <c r="X396" i="64"/>
  <c r="M400" i="64"/>
  <c r="AA400" i="64" s="1"/>
  <c r="R400" i="64"/>
  <c r="X400" i="64"/>
  <c r="M404" i="64"/>
  <c r="AA404" i="64" s="1"/>
  <c r="R404" i="64"/>
  <c r="X404" i="64"/>
  <c r="M412" i="64"/>
  <c r="R412" i="64"/>
  <c r="X412" i="64"/>
  <c r="M414" i="64"/>
  <c r="R414" i="64"/>
  <c r="X414" i="64"/>
  <c r="M416" i="64"/>
  <c r="R416" i="64"/>
  <c r="X416" i="64"/>
  <c r="M418" i="64"/>
  <c r="AA418" i="64" s="1"/>
  <c r="R418" i="64"/>
  <c r="X418" i="64"/>
  <c r="M420" i="64"/>
  <c r="R420" i="64"/>
  <c r="X420" i="64"/>
  <c r="M422" i="64"/>
  <c r="R422" i="64"/>
  <c r="X422" i="64"/>
  <c r="M430" i="64"/>
  <c r="R430" i="64"/>
  <c r="X430" i="64"/>
  <c r="M434" i="64"/>
  <c r="R434" i="64"/>
  <c r="X434" i="64"/>
  <c r="M438" i="64"/>
  <c r="N187" i="64" s="1"/>
  <c r="R438" i="64"/>
  <c r="X438" i="64"/>
  <c r="M447" i="64"/>
  <c r="R447" i="64"/>
  <c r="X447" i="64"/>
  <c r="M451" i="64"/>
  <c r="R451" i="64"/>
  <c r="X451" i="64"/>
  <c r="M455" i="64"/>
  <c r="R455" i="64"/>
  <c r="X455" i="64"/>
  <c r="M464" i="64"/>
  <c r="R464" i="64"/>
  <c r="X464" i="64"/>
  <c r="M468" i="64"/>
  <c r="R468" i="64"/>
  <c r="X468" i="64"/>
  <c r="M472" i="64"/>
  <c r="R472" i="64"/>
  <c r="X472" i="64"/>
  <c r="M481" i="64"/>
  <c r="R481" i="64"/>
  <c r="X481" i="64"/>
  <c r="M485" i="64"/>
  <c r="R485" i="64"/>
  <c r="X485" i="64"/>
  <c r="M489" i="64"/>
  <c r="R489" i="64"/>
  <c r="X489" i="64"/>
  <c r="M18" i="66"/>
  <c r="R18" i="66"/>
  <c r="V18" i="66"/>
  <c r="M22" i="66"/>
  <c r="W22" i="66" s="1"/>
  <c r="R22" i="66"/>
  <c r="V22" i="66"/>
  <c r="M26" i="66"/>
  <c r="R26" i="66"/>
  <c r="V26" i="66"/>
  <c r="M30" i="66"/>
  <c r="R30" i="66"/>
  <c r="V30" i="66"/>
  <c r="M34" i="66"/>
  <c r="R34" i="66"/>
  <c r="V34" i="66"/>
  <c r="M38" i="66"/>
  <c r="R38" i="66"/>
  <c r="V38" i="66"/>
  <c r="M42" i="66"/>
  <c r="R42" i="66"/>
  <c r="V42" i="66"/>
  <c r="M46" i="66"/>
  <c r="R46" i="66"/>
  <c r="V46" i="66"/>
  <c r="M61" i="66"/>
  <c r="R61" i="66"/>
  <c r="V61" i="66"/>
  <c r="M65" i="66"/>
  <c r="R65" i="66"/>
  <c r="V65" i="66"/>
  <c r="M69" i="66"/>
  <c r="R69" i="66"/>
  <c r="V69" i="66"/>
  <c r="M73" i="66"/>
  <c r="R73" i="66"/>
  <c r="V73" i="66"/>
  <c r="M77" i="66"/>
  <c r="R77" i="66"/>
  <c r="V77" i="66"/>
  <c r="M81" i="66"/>
  <c r="X81" i="66" s="1"/>
  <c r="R81" i="66"/>
  <c r="V81" i="66"/>
  <c r="M85" i="66"/>
  <c r="R85" i="66"/>
  <c r="V85" i="66"/>
  <c r="M89" i="66"/>
  <c r="R89" i="66"/>
  <c r="V89" i="66"/>
  <c r="L100" i="66"/>
  <c r="P100" i="66"/>
  <c r="T100" i="66"/>
  <c r="L104" i="66"/>
  <c r="P104" i="66"/>
  <c r="T104" i="66"/>
  <c r="L108" i="66"/>
  <c r="P108" i="66"/>
  <c r="T108" i="66"/>
  <c r="L112" i="66"/>
  <c r="P112" i="66"/>
  <c r="T112" i="66"/>
  <c r="L116" i="66"/>
  <c r="P116" i="66"/>
  <c r="T116" i="66"/>
  <c r="X116" i="66"/>
  <c r="L120" i="66"/>
  <c r="P120" i="66"/>
  <c r="T120" i="66"/>
  <c r="L124" i="66"/>
  <c r="P124" i="66"/>
  <c r="T124" i="66"/>
  <c r="L128" i="66"/>
  <c r="P128" i="66"/>
  <c r="T128" i="66"/>
  <c r="X128" i="66"/>
  <c r="L132" i="66"/>
  <c r="P132" i="66"/>
  <c r="T132" i="66"/>
  <c r="L143" i="66"/>
  <c r="P143" i="66"/>
  <c r="T143" i="66"/>
  <c r="L147" i="66"/>
  <c r="P147" i="66"/>
  <c r="T147" i="66"/>
  <c r="L151" i="66"/>
  <c r="P151" i="66"/>
  <c r="T151" i="66"/>
  <c r="X151" i="66"/>
  <c r="L155" i="66"/>
  <c r="P155" i="66"/>
  <c r="T155" i="66"/>
  <c r="X155" i="66"/>
  <c r="L159" i="66"/>
  <c r="P159" i="66"/>
  <c r="T159" i="66"/>
  <c r="L163" i="66"/>
  <c r="P163" i="66"/>
  <c r="T163" i="66"/>
  <c r="L167" i="66"/>
  <c r="P167" i="66"/>
  <c r="T167" i="66"/>
  <c r="L171" i="66"/>
  <c r="P171" i="66"/>
  <c r="T171" i="66"/>
  <c r="X171" i="66"/>
  <c r="L175" i="66"/>
  <c r="P175" i="66"/>
  <c r="T175" i="66"/>
  <c r="L186" i="66"/>
  <c r="P186" i="66"/>
  <c r="T186" i="66"/>
  <c r="L190" i="66"/>
  <c r="P190" i="66"/>
  <c r="T190" i="66"/>
  <c r="L194" i="66"/>
  <c r="P194" i="66"/>
  <c r="T194" i="66"/>
  <c r="L198" i="66"/>
  <c r="P198" i="66"/>
  <c r="T198" i="66"/>
  <c r="L202" i="66"/>
  <c r="P202" i="66"/>
  <c r="T202" i="66"/>
  <c r="L206" i="66"/>
  <c r="P206" i="66"/>
  <c r="T206" i="66"/>
  <c r="L210" i="66"/>
  <c r="P210" i="66"/>
  <c r="T210" i="66"/>
  <c r="X210" i="66"/>
  <c r="L214" i="66"/>
  <c r="P214" i="66"/>
  <c r="T214" i="66"/>
  <c r="X214" i="66"/>
  <c r="L218" i="66"/>
  <c r="P218" i="66"/>
  <c r="T218" i="66"/>
  <c r="L228" i="66"/>
  <c r="P228" i="66"/>
  <c r="T228" i="66"/>
  <c r="L232" i="66"/>
  <c r="P232" i="66"/>
  <c r="T232" i="66"/>
  <c r="L236" i="66"/>
  <c r="P236" i="66"/>
  <c r="T236" i="66"/>
  <c r="L240" i="66"/>
  <c r="P240" i="66"/>
  <c r="T240" i="66"/>
  <c r="X240" i="66"/>
  <c r="L244" i="66"/>
  <c r="P244" i="66"/>
  <c r="T244" i="66"/>
  <c r="L248" i="66"/>
  <c r="P248" i="66"/>
  <c r="T248" i="66"/>
  <c r="L252" i="66"/>
  <c r="P252" i="66"/>
  <c r="T252" i="66"/>
  <c r="L256" i="66"/>
  <c r="P256" i="66"/>
  <c r="T256" i="66"/>
  <c r="X256" i="66"/>
  <c r="L260" i="66"/>
  <c r="P260" i="66"/>
  <c r="T260" i="66"/>
  <c r="L270" i="66"/>
  <c r="P270" i="66"/>
  <c r="T270" i="66"/>
  <c r="L274" i="66"/>
  <c r="P274" i="66"/>
  <c r="T274" i="66"/>
  <c r="L278" i="66"/>
  <c r="P278" i="66"/>
  <c r="T278" i="66"/>
  <c r="L282" i="66"/>
  <c r="P282" i="66"/>
  <c r="T282" i="66"/>
  <c r="X282" i="66"/>
  <c r="L286" i="66"/>
  <c r="P286" i="66"/>
  <c r="T286" i="66"/>
  <c r="L290" i="66"/>
  <c r="P290" i="66"/>
  <c r="T290" i="66"/>
  <c r="L294" i="66"/>
  <c r="P294" i="66"/>
  <c r="T294" i="66"/>
  <c r="L298" i="66"/>
  <c r="P298" i="66"/>
  <c r="T298" i="66"/>
  <c r="X298" i="66"/>
  <c r="L302" i="66"/>
  <c r="P302" i="66"/>
  <c r="T302" i="66"/>
  <c r="M312" i="66"/>
  <c r="R312" i="66"/>
  <c r="V312" i="66"/>
  <c r="M316" i="66"/>
  <c r="R316" i="66"/>
  <c r="V316" i="66"/>
  <c r="M320" i="66"/>
  <c r="R320" i="66"/>
  <c r="V320" i="66"/>
  <c r="M324" i="66"/>
  <c r="R324" i="66"/>
  <c r="V324" i="66"/>
  <c r="M328" i="66"/>
  <c r="R328" i="66"/>
  <c r="V328" i="66"/>
  <c r="M332" i="66"/>
  <c r="R332" i="66"/>
  <c r="V332" i="66"/>
  <c r="M336" i="66"/>
  <c r="R336" i="66"/>
  <c r="V336" i="66"/>
  <c r="M340" i="66"/>
  <c r="R340" i="66"/>
  <c r="V340" i="66"/>
  <c r="M344" i="66"/>
  <c r="R344" i="66"/>
  <c r="V344" i="66"/>
  <c r="M352" i="66"/>
  <c r="X352" i="66" s="1"/>
  <c r="R352" i="66"/>
  <c r="V352" i="66"/>
  <c r="M356" i="66"/>
  <c r="R356" i="66"/>
  <c r="V356" i="66"/>
  <c r="M360" i="66"/>
  <c r="R360" i="66"/>
  <c r="V360" i="66"/>
  <c r="M364" i="66"/>
  <c r="R364" i="66"/>
  <c r="V364" i="66"/>
  <c r="M368" i="66"/>
  <c r="R368" i="66"/>
  <c r="V368" i="66"/>
  <c r="M372" i="66"/>
  <c r="X372" i="66" s="1"/>
  <c r="R372" i="66"/>
  <c r="V372" i="66"/>
  <c r="M376" i="66"/>
  <c r="R376" i="66"/>
  <c r="V376" i="66"/>
  <c r="M380" i="66"/>
  <c r="R380" i="66"/>
  <c r="V380" i="66"/>
  <c r="M384" i="66"/>
  <c r="R384" i="66"/>
  <c r="V384" i="66"/>
  <c r="M396" i="66"/>
  <c r="R396" i="66"/>
  <c r="V396" i="66"/>
  <c r="M400" i="66"/>
  <c r="R400" i="66"/>
  <c r="V400" i="66"/>
  <c r="M404" i="66"/>
  <c r="R404" i="66"/>
  <c r="V404" i="66"/>
  <c r="M408" i="66"/>
  <c r="R408" i="66"/>
  <c r="V408" i="66"/>
  <c r="M412" i="66"/>
  <c r="X412" i="66" s="1"/>
  <c r="R412" i="66"/>
  <c r="V412" i="66"/>
  <c r="M416" i="66"/>
  <c r="X416" i="66" s="1"/>
  <c r="R416" i="66"/>
  <c r="V416" i="66"/>
  <c r="M420" i="66"/>
  <c r="R420" i="66"/>
  <c r="V420" i="66"/>
  <c r="M424" i="66"/>
  <c r="R424" i="66"/>
  <c r="V424" i="66"/>
  <c r="M428" i="66"/>
  <c r="R428" i="66"/>
  <c r="V428" i="66"/>
  <c r="M436" i="66"/>
  <c r="R436" i="66"/>
  <c r="V436" i="66"/>
  <c r="M440" i="66"/>
  <c r="R440" i="66"/>
  <c r="V440" i="66"/>
  <c r="M444" i="66"/>
  <c r="R444" i="66"/>
  <c r="V444" i="66"/>
  <c r="M448" i="66"/>
  <c r="R448" i="66"/>
  <c r="V448" i="66"/>
  <c r="M452" i="66"/>
  <c r="R452" i="66"/>
  <c r="V452" i="66"/>
  <c r="M456" i="66"/>
  <c r="R456" i="66"/>
  <c r="V456" i="66"/>
  <c r="M460" i="66"/>
  <c r="R460" i="66"/>
  <c r="V460" i="66"/>
  <c r="M464" i="66"/>
  <c r="R464" i="66"/>
  <c r="V464" i="66"/>
  <c r="M468" i="66"/>
  <c r="R468" i="66"/>
  <c r="V468" i="66"/>
  <c r="M479" i="66"/>
  <c r="R479" i="66"/>
  <c r="V479" i="66"/>
  <c r="M483" i="66"/>
  <c r="R483" i="66"/>
  <c r="V483" i="66"/>
  <c r="M487" i="66"/>
  <c r="R487" i="66"/>
  <c r="V487" i="66"/>
  <c r="M491" i="66"/>
  <c r="R491" i="66"/>
  <c r="V491" i="66"/>
  <c r="M495" i="66"/>
  <c r="R495" i="66"/>
  <c r="V495" i="66"/>
  <c r="M499" i="66"/>
  <c r="R499" i="66"/>
  <c r="V499" i="66"/>
  <c r="M503" i="66"/>
  <c r="X503" i="66" s="1"/>
  <c r="R503" i="66"/>
  <c r="V503" i="66"/>
  <c r="M507" i="66"/>
  <c r="R507" i="66"/>
  <c r="V507" i="66"/>
  <c r="M511" i="66"/>
  <c r="R511" i="66"/>
  <c r="V511" i="66"/>
  <c r="M519" i="66"/>
  <c r="R519" i="66"/>
  <c r="V519" i="66"/>
  <c r="M523" i="66"/>
  <c r="R523" i="66"/>
  <c r="V523" i="66"/>
  <c r="M527" i="66"/>
  <c r="R527" i="66"/>
  <c r="V527" i="66"/>
  <c r="M531" i="66"/>
  <c r="R531" i="66"/>
  <c r="V531" i="66"/>
  <c r="M535" i="66"/>
  <c r="R535" i="66"/>
  <c r="V535" i="66"/>
  <c r="M539" i="66"/>
  <c r="X539" i="66" s="1"/>
  <c r="R539" i="66"/>
  <c r="V539" i="66"/>
  <c r="M543" i="66"/>
  <c r="R543" i="66"/>
  <c r="V543" i="66"/>
  <c r="M547" i="66"/>
  <c r="R547" i="66"/>
  <c r="V547" i="66"/>
  <c r="M551" i="66"/>
  <c r="R551" i="66"/>
  <c r="V551" i="66"/>
  <c r="M563" i="66"/>
  <c r="R563" i="66"/>
  <c r="V563" i="66"/>
  <c r="M567" i="66"/>
  <c r="R567" i="66"/>
  <c r="V567" i="66"/>
  <c r="M571" i="66"/>
  <c r="R571" i="66"/>
  <c r="V571" i="66"/>
  <c r="M575" i="66"/>
  <c r="R575" i="66"/>
  <c r="V575" i="66"/>
  <c r="M579" i="66"/>
  <c r="R579" i="66"/>
  <c r="V579" i="66"/>
  <c r="M583" i="66"/>
  <c r="R583" i="66"/>
  <c r="V583" i="66"/>
  <c r="M587" i="66"/>
  <c r="R587" i="66"/>
  <c r="V587" i="66"/>
  <c r="M591" i="66"/>
  <c r="R591" i="66"/>
  <c r="V591" i="66"/>
  <c r="M595" i="66"/>
  <c r="R595" i="66"/>
  <c r="V595" i="66"/>
  <c r="M599" i="66"/>
  <c r="R599" i="66"/>
  <c r="V599" i="66"/>
  <c r="K601" i="66"/>
  <c r="P601" i="66"/>
  <c r="T601" i="66"/>
  <c r="X601" i="66"/>
  <c r="M603" i="66"/>
  <c r="R603" i="66"/>
  <c r="V603" i="66"/>
  <c r="K605" i="66"/>
  <c r="P605" i="66"/>
  <c r="T605" i="66"/>
  <c r="X605" i="66"/>
  <c r="M607" i="66"/>
  <c r="R607" i="66"/>
  <c r="V607" i="66"/>
  <c r="K609" i="66"/>
  <c r="P609" i="66"/>
  <c r="T609" i="66"/>
  <c r="X609" i="66"/>
  <c r="M611" i="66"/>
  <c r="R611" i="66"/>
  <c r="V611" i="66"/>
  <c r="W613" i="66"/>
  <c r="S613" i="66"/>
  <c r="O613" i="66"/>
  <c r="I613" i="66"/>
  <c r="Y613" i="66"/>
  <c r="P613" i="66"/>
  <c r="U613" i="66"/>
  <c r="M615" i="66"/>
  <c r="V615" i="66"/>
  <c r="W617" i="66"/>
  <c r="S617" i="66"/>
  <c r="O617" i="66"/>
  <c r="I617" i="66"/>
  <c r="Y617" i="66"/>
  <c r="U617" i="66"/>
  <c r="Q617" i="66"/>
  <c r="L617" i="66"/>
  <c r="G617" i="66"/>
  <c r="R617" i="66"/>
  <c r="M619" i="66"/>
  <c r="V619" i="66"/>
  <c r="S621" i="66"/>
  <c r="O621" i="66"/>
  <c r="I621" i="66"/>
  <c r="U621" i="66"/>
  <c r="Q621" i="66"/>
  <c r="W621" i="66" s="1"/>
  <c r="L621" i="66"/>
  <c r="G621" i="66"/>
  <c r="Y621" i="66" s="1"/>
  <c r="R621" i="66"/>
  <c r="M623" i="66"/>
  <c r="V623" i="66"/>
  <c r="W625" i="66"/>
  <c r="S625" i="66"/>
  <c r="O625" i="66"/>
  <c r="I625" i="66"/>
  <c r="Y625" i="66"/>
  <c r="U625" i="66"/>
  <c r="Q625" i="66"/>
  <c r="L625" i="66"/>
  <c r="G625" i="66"/>
  <c r="R625" i="66"/>
  <c r="M627" i="66"/>
  <c r="V627" i="66"/>
  <c r="W629" i="66"/>
  <c r="S629" i="66"/>
  <c r="O629" i="66"/>
  <c r="I629" i="66"/>
  <c r="Y629" i="66"/>
  <c r="U629" i="66"/>
  <c r="Q629" i="66"/>
  <c r="L629" i="66"/>
  <c r="G629" i="66"/>
  <c r="R629" i="66"/>
  <c r="M631" i="66"/>
  <c r="V631" i="66"/>
  <c r="W633" i="66"/>
  <c r="S633" i="66"/>
  <c r="O633" i="66"/>
  <c r="I633" i="66"/>
  <c r="Y633" i="66"/>
  <c r="U633" i="66"/>
  <c r="Q633" i="66"/>
  <c r="L633" i="66"/>
  <c r="G633" i="66"/>
  <c r="R633" i="66"/>
  <c r="K713" i="66"/>
  <c r="V713" i="66"/>
  <c r="K715" i="66"/>
  <c r="V715" i="66"/>
  <c r="K717" i="66"/>
  <c r="V717" i="66"/>
  <c r="K719" i="66"/>
  <c r="V719" i="66"/>
  <c r="K721" i="66"/>
  <c r="V721" i="66"/>
  <c r="K723" i="66"/>
  <c r="V723" i="66"/>
  <c r="K725" i="66"/>
  <c r="V725" i="66"/>
  <c r="K727" i="66"/>
  <c r="V727" i="66"/>
  <c r="K729" i="66"/>
  <c r="V729" i="66"/>
  <c r="K731" i="66"/>
  <c r="V731" i="66"/>
  <c r="K733" i="66"/>
  <c r="V733" i="66"/>
  <c r="K735" i="66"/>
  <c r="V735" i="66"/>
  <c r="K737" i="66"/>
  <c r="V737" i="66"/>
  <c r="K739" i="66"/>
  <c r="V739" i="66"/>
  <c r="K741" i="66"/>
  <c r="V741" i="66"/>
  <c r="K743" i="66"/>
  <c r="V743" i="66"/>
  <c r="K745" i="66"/>
  <c r="V745" i="66"/>
  <c r="K747" i="66"/>
  <c r="V747" i="66"/>
  <c r="Q752" i="66"/>
  <c r="W752" i="66" s="1"/>
  <c r="L752" i="66"/>
  <c r="G752" i="66"/>
  <c r="Y752" i="66" s="1"/>
  <c r="H749" i="66"/>
  <c r="H711" i="66" s="1"/>
  <c r="H673" i="66" s="1"/>
  <c r="H635" i="66" s="1"/>
  <c r="U752" i="66"/>
  <c r="O752" i="66"/>
  <c r="I752" i="66"/>
  <c r="R752" i="66"/>
  <c r="U754" i="66"/>
  <c r="O754" i="66"/>
  <c r="I754" i="66"/>
  <c r="Q754" i="66"/>
  <c r="W754" i="66" s="1"/>
  <c r="L754" i="66"/>
  <c r="G754" i="66"/>
  <c r="Y754" i="66" s="1"/>
  <c r="R754" i="66"/>
  <c r="Q756" i="66"/>
  <c r="L756" i="66"/>
  <c r="G756" i="66"/>
  <c r="Y756" i="66" s="1"/>
  <c r="U756" i="66"/>
  <c r="O756" i="66"/>
  <c r="I756" i="66"/>
  <c r="R756" i="66"/>
  <c r="M762" i="66"/>
  <c r="M764" i="66"/>
  <c r="X764" i="66"/>
  <c r="M766" i="66"/>
  <c r="X766" i="66"/>
  <c r="M768" i="66"/>
  <c r="X768" i="66" s="1"/>
  <c r="M770" i="66"/>
  <c r="X770" i="66" s="1"/>
  <c r="M772" i="66"/>
  <c r="M774" i="66"/>
  <c r="M776" i="66"/>
  <c r="M778" i="66"/>
  <c r="X778" i="66" s="1"/>
  <c r="M780" i="66"/>
  <c r="X780" i="66"/>
  <c r="M782" i="66"/>
  <c r="X782" i="66"/>
  <c r="M784" i="66"/>
  <c r="X784" i="66" s="1"/>
  <c r="Q792" i="66"/>
  <c r="L792" i="66"/>
  <c r="G792" i="66"/>
  <c r="Y792" i="66" s="1"/>
  <c r="U792" i="66"/>
  <c r="O792" i="66"/>
  <c r="I792" i="66"/>
  <c r="J184" i="66" s="1"/>
  <c r="R792" i="66"/>
  <c r="U794" i="66"/>
  <c r="O794" i="66"/>
  <c r="I794" i="66"/>
  <c r="J186" i="66" s="1"/>
  <c r="Q794" i="66"/>
  <c r="L794" i="66"/>
  <c r="G794" i="66"/>
  <c r="Y794" i="66" s="1"/>
  <c r="R794" i="66"/>
  <c r="Q796" i="66"/>
  <c r="L796" i="66"/>
  <c r="G796" i="66"/>
  <c r="Y796" i="66" s="1"/>
  <c r="U796" i="66"/>
  <c r="O796" i="66"/>
  <c r="I796" i="66"/>
  <c r="J188" i="66" s="1"/>
  <c r="R796" i="66"/>
  <c r="U798" i="66"/>
  <c r="O798" i="66"/>
  <c r="I798" i="66"/>
  <c r="J190" i="66" s="1"/>
  <c r="Q798" i="66"/>
  <c r="W798" i="66" s="1"/>
  <c r="L798" i="66"/>
  <c r="G798" i="66"/>
  <c r="Y798" i="66" s="1"/>
  <c r="R798" i="66"/>
  <c r="Q800" i="66"/>
  <c r="L800" i="66"/>
  <c r="G800" i="66"/>
  <c r="Y800" i="66" s="1"/>
  <c r="U800" i="66"/>
  <c r="O800" i="66"/>
  <c r="I800" i="66"/>
  <c r="J192" i="66" s="1"/>
  <c r="R800" i="66"/>
  <c r="U802" i="66"/>
  <c r="O802" i="66"/>
  <c r="I802" i="66"/>
  <c r="J194" i="66" s="1"/>
  <c r="Q802" i="66"/>
  <c r="L802" i="66"/>
  <c r="G802" i="66"/>
  <c r="Y802" i="66" s="1"/>
  <c r="R802" i="66"/>
  <c r="Q804" i="66"/>
  <c r="W804" i="66" s="1"/>
  <c r="L804" i="66"/>
  <c r="G804" i="66"/>
  <c r="Y804" i="66" s="1"/>
  <c r="U804" i="66"/>
  <c r="O804" i="66"/>
  <c r="I804" i="66"/>
  <c r="J196" i="66" s="1"/>
  <c r="R804" i="66"/>
  <c r="U806" i="66"/>
  <c r="O806" i="66"/>
  <c r="I806" i="66"/>
  <c r="J198" i="66" s="1"/>
  <c r="Q806" i="66"/>
  <c r="W806" i="66" s="1"/>
  <c r="L806" i="66"/>
  <c r="G806" i="66"/>
  <c r="Y806" i="66" s="1"/>
  <c r="R806" i="66"/>
  <c r="W808" i="66"/>
  <c r="Q808" i="66"/>
  <c r="L808" i="66"/>
  <c r="G808" i="66"/>
  <c r="Y808" i="66"/>
  <c r="U808" i="66"/>
  <c r="O808" i="66"/>
  <c r="I808" i="66"/>
  <c r="R808" i="66"/>
  <c r="U810" i="66"/>
  <c r="O810" i="66"/>
  <c r="I810" i="66"/>
  <c r="J202" i="66" s="1"/>
  <c r="Q810" i="66"/>
  <c r="L810" i="66"/>
  <c r="G810" i="66"/>
  <c r="Y810" i="66" s="1"/>
  <c r="R810" i="66"/>
  <c r="Q812" i="66"/>
  <c r="W812" i="66" s="1"/>
  <c r="L812" i="66"/>
  <c r="G812" i="66"/>
  <c r="Y812" i="66" s="1"/>
  <c r="U812" i="66"/>
  <c r="O812" i="66"/>
  <c r="I812" i="66"/>
  <c r="J204" i="66" s="1"/>
  <c r="R812" i="66"/>
  <c r="U814" i="66"/>
  <c r="O814" i="66"/>
  <c r="I814" i="66"/>
  <c r="J206" i="66" s="1"/>
  <c r="Q814" i="66"/>
  <c r="L814" i="66"/>
  <c r="G814" i="66"/>
  <c r="Y814" i="66" s="1"/>
  <c r="R814" i="66"/>
  <c r="Q816" i="66"/>
  <c r="L816" i="66"/>
  <c r="G816" i="66"/>
  <c r="Y816" i="66" s="1"/>
  <c r="U816" i="66"/>
  <c r="O816" i="66"/>
  <c r="I816" i="66"/>
  <c r="J208" i="66" s="1"/>
  <c r="R816" i="66"/>
  <c r="Y818" i="66"/>
  <c r="U818" i="66"/>
  <c r="O818" i="66"/>
  <c r="I818" i="66"/>
  <c r="W818" i="66"/>
  <c r="Q818" i="66"/>
  <c r="L818" i="66"/>
  <c r="G818" i="66"/>
  <c r="R818" i="66"/>
  <c r="W820" i="66"/>
  <c r="Q820" i="66"/>
  <c r="L820" i="66"/>
  <c r="G820" i="66"/>
  <c r="Y820" i="66"/>
  <c r="U820" i="66"/>
  <c r="O820" i="66"/>
  <c r="I820" i="66"/>
  <c r="R820" i="66"/>
  <c r="Y822" i="66"/>
  <c r="U822" i="66"/>
  <c r="O822" i="66"/>
  <c r="I822" i="66"/>
  <c r="W822" i="66"/>
  <c r="Q822" i="66"/>
  <c r="L822" i="66"/>
  <c r="G822" i="66"/>
  <c r="R822" i="66"/>
  <c r="W824" i="66"/>
  <c r="Q824" i="66"/>
  <c r="L824" i="66"/>
  <c r="G824" i="66"/>
  <c r="Y824" i="66"/>
  <c r="U824" i="66"/>
  <c r="O824" i="66"/>
  <c r="I824" i="66"/>
  <c r="R824" i="66"/>
  <c r="U826" i="66"/>
  <c r="O826" i="66"/>
  <c r="I826" i="66"/>
  <c r="J218" i="66" s="1"/>
  <c r="Q826" i="66"/>
  <c r="L826" i="66"/>
  <c r="G826" i="66"/>
  <c r="Y826" i="66" s="1"/>
  <c r="R826" i="66"/>
  <c r="Q852" i="66"/>
  <c r="L852" i="66"/>
  <c r="G852" i="66"/>
  <c r="Y852" i="66" s="1"/>
  <c r="U852" i="66"/>
  <c r="O852" i="66"/>
  <c r="I852" i="66"/>
  <c r="R852" i="66"/>
  <c r="U854" i="66"/>
  <c r="O854" i="66"/>
  <c r="I854" i="66"/>
  <c r="Q854" i="66"/>
  <c r="L854" i="66"/>
  <c r="G854" i="66"/>
  <c r="Y854" i="66" s="1"/>
  <c r="R854" i="66"/>
  <c r="Q856" i="66"/>
  <c r="W856" i="66" s="1"/>
  <c r="L856" i="66"/>
  <c r="G856" i="66"/>
  <c r="Y856" i="66" s="1"/>
  <c r="U856" i="66"/>
  <c r="O856" i="66"/>
  <c r="I856" i="66"/>
  <c r="R856" i="66"/>
  <c r="U858" i="66"/>
  <c r="O858" i="66"/>
  <c r="I858" i="66"/>
  <c r="Q858" i="66"/>
  <c r="L858" i="66"/>
  <c r="G858" i="66"/>
  <c r="Y858" i="66" s="1"/>
  <c r="R858" i="66"/>
  <c r="Q860" i="66"/>
  <c r="W860" i="66" s="1"/>
  <c r="L860" i="66"/>
  <c r="G860" i="66"/>
  <c r="Y860" i="66" s="1"/>
  <c r="U860" i="66"/>
  <c r="O860" i="66"/>
  <c r="I860" i="66"/>
  <c r="R860" i="66"/>
  <c r="Y862" i="66"/>
  <c r="U862" i="66"/>
  <c r="O862" i="66"/>
  <c r="I862" i="66"/>
  <c r="W862" i="66"/>
  <c r="Q862" i="66"/>
  <c r="L862" i="66"/>
  <c r="G862" i="66"/>
  <c r="R862" i="66"/>
  <c r="Q864" i="66"/>
  <c r="L864" i="66"/>
  <c r="G864" i="66"/>
  <c r="Y864" i="66" s="1"/>
  <c r="U864" i="66"/>
  <c r="O864" i="66"/>
  <c r="I864" i="66"/>
  <c r="R864" i="66"/>
  <c r="U866" i="66"/>
  <c r="O866" i="66"/>
  <c r="I866" i="66"/>
  <c r="Q866" i="66"/>
  <c r="W866" i="66" s="1"/>
  <c r="L866" i="66"/>
  <c r="G866" i="66"/>
  <c r="Y866" i="66" s="1"/>
  <c r="R866" i="66"/>
  <c r="M874" i="66"/>
  <c r="X874" i="66" s="1"/>
  <c r="M876" i="66"/>
  <c r="M878" i="66"/>
  <c r="X878" i="66"/>
  <c r="K880" i="66"/>
  <c r="V880" i="66"/>
  <c r="K882" i="66"/>
  <c r="V882" i="66"/>
  <c r="K884" i="66"/>
  <c r="V884" i="66"/>
  <c r="K886" i="66"/>
  <c r="V886" i="66"/>
  <c r="W888" i="66"/>
  <c r="Q888" i="66"/>
  <c r="L888" i="66"/>
  <c r="G888" i="66"/>
  <c r="Y888" i="66"/>
  <c r="U888" i="66"/>
  <c r="O888" i="66"/>
  <c r="I888" i="66"/>
  <c r="R888" i="66"/>
  <c r="Y890" i="66"/>
  <c r="U890" i="66"/>
  <c r="O890" i="66"/>
  <c r="I890" i="66"/>
  <c r="W890" i="66"/>
  <c r="Q890" i="66"/>
  <c r="L890" i="66"/>
  <c r="G890" i="66"/>
  <c r="R890" i="66"/>
  <c r="Q892" i="66"/>
  <c r="L892" i="66"/>
  <c r="G892" i="66"/>
  <c r="Y892" i="66" s="1"/>
  <c r="U892" i="66"/>
  <c r="O892" i="66"/>
  <c r="I892" i="66"/>
  <c r="R892" i="66"/>
  <c r="U894" i="66"/>
  <c r="O894" i="66"/>
  <c r="I894" i="66"/>
  <c r="Q894" i="66"/>
  <c r="L894" i="66"/>
  <c r="G894" i="66"/>
  <c r="Y894" i="66" s="1"/>
  <c r="R894" i="66"/>
  <c r="Q896" i="66"/>
  <c r="L896" i="66"/>
  <c r="G896" i="66"/>
  <c r="Y896" i="66" s="1"/>
  <c r="U896" i="66"/>
  <c r="O896" i="66"/>
  <c r="I896" i="66"/>
  <c r="R896" i="66"/>
  <c r="U898" i="66"/>
  <c r="O898" i="66"/>
  <c r="I898" i="66"/>
  <c r="Q898" i="66"/>
  <c r="L898" i="66"/>
  <c r="G898" i="66"/>
  <c r="Y898" i="66" s="1"/>
  <c r="R898" i="66"/>
  <c r="W900" i="66"/>
  <c r="Q900" i="66"/>
  <c r="L900" i="66"/>
  <c r="G900" i="66"/>
  <c r="Y900" i="66"/>
  <c r="U900" i="66"/>
  <c r="O900" i="66"/>
  <c r="I900" i="66"/>
  <c r="R900" i="66"/>
  <c r="Y902" i="66"/>
  <c r="U902" i="66"/>
  <c r="O902" i="66"/>
  <c r="I902" i="66"/>
  <c r="W902" i="66"/>
  <c r="Q902" i="66"/>
  <c r="L902" i="66"/>
  <c r="G902" i="66"/>
  <c r="R902" i="66"/>
  <c r="W904" i="66"/>
  <c r="Q904" i="66"/>
  <c r="L904" i="66"/>
  <c r="G904" i="66"/>
  <c r="Y904" i="66"/>
  <c r="U904" i="66"/>
  <c r="O904" i="66"/>
  <c r="I904" i="66"/>
  <c r="R904" i="66"/>
  <c r="Y906" i="66"/>
  <c r="U906" i="66"/>
  <c r="O906" i="66"/>
  <c r="I906" i="66"/>
  <c r="W906" i="66"/>
  <c r="Q906" i="66"/>
  <c r="L906" i="66"/>
  <c r="G906" i="66"/>
  <c r="R906" i="66"/>
  <c r="Q908" i="66"/>
  <c r="L908" i="66"/>
  <c r="G908" i="66"/>
  <c r="Y908" i="66" s="1"/>
  <c r="U908" i="66"/>
  <c r="O908" i="66"/>
  <c r="I908" i="66"/>
  <c r="R908" i="66"/>
  <c r="M932" i="66"/>
  <c r="M934" i="66"/>
  <c r="X934" i="66" s="1"/>
  <c r="M936" i="66"/>
  <c r="M938" i="66"/>
  <c r="M940" i="66"/>
  <c r="M942" i="66"/>
  <c r="M944" i="66"/>
  <c r="X944" i="66"/>
  <c r="M946" i="66"/>
  <c r="M948" i="66"/>
  <c r="Q956" i="66"/>
  <c r="W956" i="66" s="1"/>
  <c r="L956" i="66"/>
  <c r="G956" i="66"/>
  <c r="Y956" i="66" s="1"/>
  <c r="U956" i="66"/>
  <c r="O956" i="66"/>
  <c r="I956" i="66"/>
  <c r="R956" i="66"/>
  <c r="Y958" i="66"/>
  <c r="U958" i="66"/>
  <c r="O958" i="66"/>
  <c r="I958" i="66"/>
  <c r="W958" i="66"/>
  <c r="Q958" i="66"/>
  <c r="L958" i="66"/>
  <c r="G958" i="66"/>
  <c r="R958" i="66"/>
  <c r="W960" i="66"/>
  <c r="Q960" i="66"/>
  <c r="L960" i="66"/>
  <c r="G960" i="66"/>
  <c r="Y960" i="66"/>
  <c r="U960" i="66"/>
  <c r="O960" i="66"/>
  <c r="I960" i="66"/>
  <c r="R960" i="66"/>
  <c r="Y962" i="66"/>
  <c r="U962" i="66"/>
  <c r="O962" i="66"/>
  <c r="I962" i="66"/>
  <c r="W962" i="66"/>
  <c r="Q962" i="66"/>
  <c r="L962" i="66"/>
  <c r="G962" i="66"/>
  <c r="R962" i="66"/>
  <c r="W964" i="66"/>
  <c r="Q964" i="66"/>
  <c r="L964" i="66"/>
  <c r="G964" i="66"/>
  <c r="Y964" i="66"/>
  <c r="U964" i="66"/>
  <c r="O964" i="66"/>
  <c r="I964" i="66"/>
  <c r="R964" i="66"/>
  <c r="Y966" i="66"/>
  <c r="U966" i="66"/>
  <c r="O966" i="66"/>
  <c r="I966" i="66"/>
  <c r="W966" i="66"/>
  <c r="Q966" i="66"/>
  <c r="L966" i="66"/>
  <c r="G966" i="66"/>
  <c r="R966" i="66"/>
  <c r="Q968" i="66"/>
  <c r="L968" i="66"/>
  <c r="G968" i="66"/>
  <c r="Y968" i="66" s="1"/>
  <c r="U968" i="66"/>
  <c r="O968" i="66"/>
  <c r="I968" i="66"/>
  <c r="R968" i="66"/>
  <c r="Y970" i="66"/>
  <c r="U970" i="66"/>
  <c r="O970" i="66"/>
  <c r="I970" i="66"/>
  <c r="W970" i="66"/>
  <c r="Q970" i="66"/>
  <c r="L970" i="66"/>
  <c r="G970" i="66"/>
  <c r="R970" i="66"/>
  <c r="K976" i="66"/>
  <c r="V976" i="66"/>
  <c r="K978" i="66"/>
  <c r="V978" i="66"/>
  <c r="M980" i="66"/>
  <c r="M982" i="66"/>
  <c r="W988" i="66"/>
  <c r="Q988" i="66"/>
  <c r="L988" i="66"/>
  <c r="G988" i="66"/>
  <c r="Y988" i="66"/>
  <c r="U988" i="66"/>
  <c r="O988" i="66"/>
  <c r="I988" i="66"/>
  <c r="R988" i="66"/>
  <c r="U990" i="66"/>
  <c r="O990" i="66"/>
  <c r="I990" i="66"/>
  <c r="Q990" i="66"/>
  <c r="L990" i="66"/>
  <c r="G990" i="66"/>
  <c r="Y990" i="66" s="1"/>
  <c r="R990" i="66"/>
  <c r="W1002" i="66"/>
  <c r="Q1002" i="66"/>
  <c r="L1002" i="66"/>
  <c r="G1002" i="66"/>
  <c r="Y1002" i="66"/>
  <c r="U1002" i="66"/>
  <c r="O1002" i="66"/>
  <c r="I1002" i="66"/>
  <c r="R1002" i="66"/>
  <c r="Y1004" i="66"/>
  <c r="U1004" i="66"/>
  <c r="O1004" i="66"/>
  <c r="I1004" i="66"/>
  <c r="W1004" i="66"/>
  <c r="Q1004" i="66"/>
  <c r="L1004" i="66"/>
  <c r="G1004" i="66"/>
  <c r="R1004" i="66"/>
  <c r="K1006" i="66"/>
  <c r="V1006" i="66"/>
  <c r="K1008" i="66"/>
  <c r="V1008" i="66"/>
  <c r="M1010" i="66"/>
  <c r="M1012" i="66"/>
  <c r="X1012" i="66"/>
  <c r="Q1018" i="66"/>
  <c r="L1018" i="66"/>
  <c r="G1018" i="66"/>
  <c r="Y1018" i="66" s="1"/>
  <c r="U1018" i="66"/>
  <c r="O1018" i="66"/>
  <c r="I1018" i="66"/>
  <c r="R1018" i="66"/>
  <c r="U1020" i="66"/>
  <c r="O1020" i="66"/>
  <c r="I1020" i="66"/>
  <c r="Q1020" i="66"/>
  <c r="L1020" i="66"/>
  <c r="G1020" i="66"/>
  <c r="Y1020" i="66" s="1"/>
  <c r="R1020" i="66"/>
  <c r="Q1022" i="66"/>
  <c r="L1022" i="66"/>
  <c r="G1022" i="66"/>
  <c r="Y1022" i="66" s="1"/>
  <c r="U1022" i="66"/>
  <c r="O1022" i="66"/>
  <c r="I1022" i="66"/>
  <c r="R1022" i="66"/>
  <c r="U1024" i="66"/>
  <c r="O1024" i="66"/>
  <c r="I1024" i="66"/>
  <c r="Q1024" i="66"/>
  <c r="L1024" i="66"/>
  <c r="G1024" i="66"/>
  <c r="Y1024" i="66" s="1"/>
  <c r="R1024" i="66"/>
  <c r="W1026" i="66"/>
  <c r="Q1026" i="66"/>
  <c r="L1026" i="66"/>
  <c r="G1026" i="66"/>
  <c r="Y1026" i="66"/>
  <c r="U1026" i="66"/>
  <c r="O1026" i="66"/>
  <c r="I1026" i="66"/>
  <c r="R1026" i="66"/>
  <c r="Y1028" i="66"/>
  <c r="U1028" i="66"/>
  <c r="O1028" i="66"/>
  <c r="I1028" i="66"/>
  <c r="W1028" i="66"/>
  <c r="Q1028" i="66"/>
  <c r="L1028" i="66"/>
  <c r="G1028" i="66"/>
  <c r="R1028" i="66"/>
  <c r="W1030" i="66"/>
  <c r="Q1030" i="66"/>
  <c r="L1030" i="66"/>
  <c r="G1030" i="66"/>
  <c r="Y1030" i="66"/>
  <c r="U1030" i="66"/>
  <c r="O1030" i="66"/>
  <c r="I1030" i="66"/>
  <c r="R1030" i="66"/>
  <c r="Y1032" i="66"/>
  <c r="U1032" i="66"/>
  <c r="O1032" i="66"/>
  <c r="I1032" i="66"/>
  <c r="W1032" i="66"/>
  <c r="Q1032" i="66"/>
  <c r="L1032" i="66"/>
  <c r="G1032" i="66"/>
  <c r="R1032" i="66"/>
  <c r="Y1036" i="66"/>
  <c r="U1036" i="66"/>
  <c r="O1036" i="66"/>
  <c r="I1036" i="66"/>
  <c r="W1036" i="66"/>
  <c r="Q1036" i="66"/>
  <c r="L1036" i="66"/>
  <c r="G1036" i="66"/>
  <c r="R1036" i="66"/>
  <c r="W1038" i="66"/>
  <c r="Q1038" i="66"/>
  <c r="L1038" i="66"/>
  <c r="G1038" i="66"/>
  <c r="Y1038" i="66"/>
  <c r="U1038" i="66"/>
  <c r="O1038" i="66"/>
  <c r="I1038" i="66"/>
  <c r="R1038" i="66"/>
  <c r="Y1040" i="66"/>
  <c r="U1040" i="66"/>
  <c r="O1040" i="66"/>
  <c r="I1040" i="66"/>
  <c r="W1040" i="66"/>
  <c r="Q1040" i="66"/>
  <c r="L1040" i="66"/>
  <c r="G1040" i="66"/>
  <c r="R1040" i="66"/>
  <c r="W1042" i="66"/>
  <c r="Q1042" i="66"/>
  <c r="L1042" i="66"/>
  <c r="G1042" i="66"/>
  <c r="Y1042" i="66"/>
  <c r="U1042" i="66"/>
  <c r="O1042" i="66"/>
  <c r="I1042" i="66"/>
  <c r="R1042" i="66"/>
  <c r="M1056" i="66"/>
  <c r="X1056" i="66" s="1"/>
  <c r="K1078" i="66"/>
  <c r="V1078" i="66"/>
  <c r="K1080" i="66"/>
  <c r="V1080" i="66"/>
  <c r="K1082" i="66"/>
  <c r="V1082" i="66"/>
  <c r="Y1084" i="66"/>
  <c r="U1084" i="66"/>
  <c r="O1084" i="66"/>
  <c r="I1084" i="66"/>
  <c r="X1084" i="66"/>
  <c r="W1084" i="66"/>
  <c r="Q1084" i="66"/>
  <c r="L1084" i="66"/>
  <c r="G1084" i="66"/>
  <c r="R1084" i="66"/>
  <c r="M1086" i="66"/>
  <c r="W1126" i="66"/>
  <c r="Q1126" i="66"/>
  <c r="L1126" i="66"/>
  <c r="G1126" i="66"/>
  <c r="V1126" i="66"/>
  <c r="P1126" i="66"/>
  <c r="K1126" i="66"/>
  <c r="Y1126" i="66"/>
  <c r="U1126" i="66"/>
  <c r="O1126" i="66"/>
  <c r="I1126" i="66"/>
  <c r="Q1130" i="66"/>
  <c r="L1130" i="66"/>
  <c r="G1130" i="66"/>
  <c r="Y1130" i="66" s="1"/>
  <c r="V1130" i="66"/>
  <c r="P1130" i="66"/>
  <c r="K1130" i="66"/>
  <c r="U1130" i="66"/>
  <c r="O1130" i="66"/>
  <c r="I1130" i="66"/>
  <c r="W1138" i="66"/>
  <c r="Q1138" i="66"/>
  <c r="L1138" i="66"/>
  <c r="G1138" i="66"/>
  <c r="V1138" i="66"/>
  <c r="P1138" i="66"/>
  <c r="K1138" i="66"/>
  <c r="Y1138" i="66"/>
  <c r="U1138" i="66"/>
  <c r="O1138" i="66"/>
  <c r="I1138" i="66"/>
  <c r="R1142" i="66"/>
  <c r="W1146" i="66"/>
  <c r="Q1146" i="66"/>
  <c r="L1146" i="66"/>
  <c r="G1146" i="66"/>
  <c r="V1146" i="66"/>
  <c r="P1146" i="66"/>
  <c r="K1146" i="66"/>
  <c r="Y1146" i="66"/>
  <c r="U1146" i="66"/>
  <c r="O1146" i="66"/>
  <c r="I1146" i="66"/>
  <c r="W1150" i="66"/>
  <c r="Q1150" i="66"/>
  <c r="L1150" i="66"/>
  <c r="G1150" i="66"/>
  <c r="V1150" i="66"/>
  <c r="P1150" i="66"/>
  <c r="K1150" i="66"/>
  <c r="Y1150" i="66"/>
  <c r="U1150" i="66"/>
  <c r="O1150" i="66"/>
  <c r="I1150" i="66"/>
  <c r="M1154" i="66"/>
  <c r="M1170" i="66"/>
  <c r="R1198" i="66"/>
  <c r="W1202" i="66"/>
  <c r="Q1202" i="66"/>
  <c r="L1202" i="66"/>
  <c r="G1202" i="66"/>
  <c r="V1202" i="66"/>
  <c r="P1202" i="66"/>
  <c r="K1202" i="66"/>
  <c r="Y1202" i="66"/>
  <c r="U1202" i="66"/>
  <c r="O1202" i="66"/>
  <c r="I1202" i="66"/>
  <c r="M1206" i="66"/>
  <c r="R1210" i="66"/>
  <c r="M1218" i="66"/>
  <c r="O13" i="71"/>
  <c r="K15" i="71"/>
  <c r="O19" i="71"/>
  <c r="K21" i="71"/>
  <c r="Y23" i="71"/>
  <c r="V23" i="71"/>
  <c r="R23" i="71"/>
  <c r="N23" i="71"/>
  <c r="J23" i="71"/>
  <c r="F23" i="71"/>
  <c r="U23" i="71"/>
  <c r="Q23" i="71"/>
  <c r="M23" i="71"/>
  <c r="I23" i="71"/>
  <c r="X23" i="71"/>
  <c r="T23" i="71"/>
  <c r="P23" i="71"/>
  <c r="L23" i="71"/>
  <c r="H23" i="71"/>
  <c r="W23" i="71"/>
  <c r="X92" i="71"/>
  <c r="T92" i="71"/>
  <c r="P92" i="71"/>
  <c r="K92" i="71"/>
  <c r="F92" i="71"/>
  <c r="W92" i="71"/>
  <c r="S92" i="71"/>
  <c r="O92" i="71"/>
  <c r="J92" i="71"/>
  <c r="Y92" i="71"/>
  <c r="V92" i="71"/>
  <c r="R92" i="71"/>
  <c r="N92" i="71"/>
  <c r="H92" i="71"/>
  <c r="X96" i="71"/>
  <c r="T96" i="71"/>
  <c r="P96" i="71"/>
  <c r="K96" i="71"/>
  <c r="F96" i="71"/>
  <c r="W96" i="71"/>
  <c r="S96" i="71"/>
  <c r="O96" i="71"/>
  <c r="J96" i="71"/>
  <c r="Y96" i="71"/>
  <c r="V96" i="71"/>
  <c r="R96" i="71"/>
  <c r="N96" i="71"/>
  <c r="H96" i="71"/>
  <c r="Q108" i="71"/>
  <c r="Q112" i="71"/>
  <c r="Q116" i="71"/>
  <c r="Q120" i="71"/>
  <c r="L132" i="71"/>
  <c r="Q136" i="71"/>
  <c r="X140" i="71"/>
  <c r="T140" i="71"/>
  <c r="P140" i="71"/>
  <c r="K140" i="71"/>
  <c r="F140" i="71"/>
  <c r="W140" i="71"/>
  <c r="S140" i="71"/>
  <c r="O140" i="71"/>
  <c r="J140" i="71"/>
  <c r="Y140" i="71"/>
  <c r="V140" i="71"/>
  <c r="R140" i="71"/>
  <c r="N140" i="71"/>
  <c r="H140" i="71"/>
  <c r="Q144" i="71"/>
  <c r="H11" i="45"/>
  <c r="H15" i="45"/>
  <c r="AQ12" i="89"/>
  <c r="AO14" i="89"/>
  <c r="AQ17" i="89"/>
  <c r="AQ21" i="89"/>
  <c r="AQ22" i="89"/>
  <c r="AO28" i="89"/>
  <c r="AQ32" i="89"/>
  <c r="AQ50" i="89"/>
  <c r="AQ51" i="89"/>
  <c r="AQ58" i="89"/>
  <c r="AQ59" i="89"/>
  <c r="AQ60" i="89"/>
  <c r="AQ102" i="89"/>
  <c r="AQ103" i="89"/>
  <c r="AQ110" i="89"/>
  <c r="AQ111" i="89"/>
  <c r="AQ119" i="89"/>
  <c r="AQ127" i="89"/>
  <c r="AQ135" i="89"/>
  <c r="Y4" i="46"/>
  <c r="G13" i="64"/>
  <c r="AB13" i="64" s="1"/>
  <c r="K13" i="64"/>
  <c r="O13" i="64"/>
  <c r="S13" i="64"/>
  <c r="W13" i="64"/>
  <c r="I15" i="64"/>
  <c r="M15" i="64"/>
  <c r="AA15" i="64" s="1"/>
  <c r="Q15" i="64"/>
  <c r="W15" i="64"/>
  <c r="G17" i="64"/>
  <c r="AB17" i="64" s="1"/>
  <c r="K17" i="64"/>
  <c r="O17" i="64"/>
  <c r="S17" i="64"/>
  <c r="L18" i="64"/>
  <c r="P18" i="64"/>
  <c r="V18" i="64"/>
  <c r="I19" i="64"/>
  <c r="M19" i="64"/>
  <c r="AA19" i="64" s="1"/>
  <c r="Q19" i="64"/>
  <c r="W19" i="64"/>
  <c r="G21" i="64"/>
  <c r="AB21" i="64" s="1"/>
  <c r="K21" i="64"/>
  <c r="O21" i="64"/>
  <c r="S21" i="64"/>
  <c r="L22" i="64"/>
  <c r="P22" i="64"/>
  <c r="V22" i="64"/>
  <c r="I23" i="64"/>
  <c r="M23" i="64"/>
  <c r="AA23" i="64" s="1"/>
  <c r="Q23" i="64"/>
  <c r="W23" i="64"/>
  <c r="L29" i="64"/>
  <c r="P29" i="64"/>
  <c r="X29" i="64"/>
  <c r="L44" i="64"/>
  <c r="P44" i="64"/>
  <c r="X44" i="64"/>
  <c r="L59" i="64"/>
  <c r="P59" i="64"/>
  <c r="X59" i="64"/>
  <c r="L74" i="64"/>
  <c r="P74" i="64"/>
  <c r="X74" i="64"/>
  <c r="L89" i="64"/>
  <c r="P89" i="64"/>
  <c r="X89" i="64"/>
  <c r="L104" i="64"/>
  <c r="P104" i="64"/>
  <c r="X104" i="64"/>
  <c r="L119" i="64"/>
  <c r="P119" i="64"/>
  <c r="X119" i="64"/>
  <c r="L134" i="64"/>
  <c r="P134" i="64"/>
  <c r="X134" i="64"/>
  <c r="L149" i="64"/>
  <c r="P149" i="64"/>
  <c r="X149" i="64"/>
  <c r="L164" i="64"/>
  <c r="P164" i="64"/>
  <c r="X164" i="64"/>
  <c r="L179" i="64"/>
  <c r="P179" i="64"/>
  <c r="X179" i="64"/>
  <c r="L195" i="64"/>
  <c r="P195" i="64"/>
  <c r="X195" i="64"/>
  <c r="L210" i="64"/>
  <c r="P210" i="64"/>
  <c r="X210" i="64"/>
  <c r="L226" i="64"/>
  <c r="P226" i="64"/>
  <c r="X226" i="64"/>
  <c r="M242" i="64"/>
  <c r="R242" i="64"/>
  <c r="M244" i="64"/>
  <c r="Y244" i="64" s="1"/>
  <c r="R244" i="64"/>
  <c r="M246" i="64"/>
  <c r="R246" i="64"/>
  <c r="M248" i="64"/>
  <c r="Y248" i="64" s="1"/>
  <c r="R248" i="64"/>
  <c r="M250" i="64"/>
  <c r="R250" i="64"/>
  <c r="M252" i="64"/>
  <c r="Y252" i="64" s="1"/>
  <c r="R252" i="64"/>
  <c r="J259" i="64"/>
  <c r="O259" i="64"/>
  <c r="S259" i="64"/>
  <c r="M260" i="64"/>
  <c r="R260" i="64"/>
  <c r="G261" i="64"/>
  <c r="AB261" i="64" s="1"/>
  <c r="L261" i="64"/>
  <c r="Q261" i="64"/>
  <c r="W261" i="64"/>
  <c r="J263" i="64"/>
  <c r="O263" i="64"/>
  <c r="S263" i="64"/>
  <c r="M264" i="64"/>
  <c r="R264" i="64"/>
  <c r="G265" i="64"/>
  <c r="AB265" i="64" s="1"/>
  <c r="L265" i="64"/>
  <c r="Q265" i="64"/>
  <c r="W265" i="64"/>
  <c r="J267" i="64"/>
  <c r="O267" i="64"/>
  <c r="S267" i="64"/>
  <c r="M268" i="64"/>
  <c r="R268" i="64"/>
  <c r="G269" i="64"/>
  <c r="AB269" i="64" s="1"/>
  <c r="L269" i="64"/>
  <c r="Q269" i="64"/>
  <c r="W269" i="64"/>
  <c r="M293" i="64"/>
  <c r="R293" i="64"/>
  <c r="M295" i="64"/>
  <c r="R295" i="64"/>
  <c r="M297" i="64"/>
  <c r="AA297" i="64" s="1"/>
  <c r="R297" i="64"/>
  <c r="M299" i="64"/>
  <c r="R299" i="64"/>
  <c r="M301" i="64"/>
  <c r="R301" i="64"/>
  <c r="M303" i="64"/>
  <c r="AA303" i="64" s="1"/>
  <c r="R303" i="64"/>
  <c r="M310" i="64"/>
  <c r="R310" i="64"/>
  <c r="M312" i="64"/>
  <c r="R312" i="64"/>
  <c r="M314" i="64"/>
  <c r="AA314" i="64" s="1"/>
  <c r="R314" i="64"/>
  <c r="M316" i="64"/>
  <c r="Y316" i="64" s="1"/>
  <c r="R316" i="64"/>
  <c r="M318" i="64"/>
  <c r="R318" i="64"/>
  <c r="M320" i="64"/>
  <c r="Y320" i="64" s="1"/>
  <c r="R320" i="64"/>
  <c r="M327" i="64"/>
  <c r="R327" i="64"/>
  <c r="M329" i="64"/>
  <c r="R329" i="64"/>
  <c r="M331" i="64"/>
  <c r="R331" i="64"/>
  <c r="M333" i="64"/>
  <c r="R333" i="64"/>
  <c r="M335" i="64"/>
  <c r="R335" i="64"/>
  <c r="M337" i="64"/>
  <c r="Y337" i="64" s="1"/>
  <c r="R337" i="64"/>
  <c r="M344" i="64"/>
  <c r="R344" i="64"/>
  <c r="M346" i="64"/>
  <c r="R346" i="64"/>
  <c r="M348" i="64"/>
  <c r="AA348" i="64" s="1"/>
  <c r="R348" i="64"/>
  <c r="M350" i="64"/>
  <c r="R350" i="64"/>
  <c r="M352" i="64"/>
  <c r="R352" i="64"/>
  <c r="M354" i="64"/>
  <c r="R354" i="64"/>
  <c r="M361" i="64"/>
  <c r="R361" i="64"/>
  <c r="M363" i="64"/>
  <c r="Y363" i="64" s="1"/>
  <c r="R363" i="64"/>
  <c r="M365" i="64"/>
  <c r="AA365" i="64" s="1"/>
  <c r="R365" i="64"/>
  <c r="M367" i="64"/>
  <c r="R367" i="64"/>
  <c r="M369" i="64"/>
  <c r="R369" i="64"/>
  <c r="M371" i="64"/>
  <c r="Y371" i="64" s="1"/>
  <c r="R371" i="64"/>
  <c r="J378" i="64"/>
  <c r="O378" i="64"/>
  <c r="S378" i="64"/>
  <c r="G379" i="64"/>
  <c r="AB379" i="64" s="1"/>
  <c r="L379" i="64"/>
  <c r="Q379" i="64"/>
  <c r="W379" i="64"/>
  <c r="J380" i="64"/>
  <c r="O380" i="64"/>
  <c r="S380" i="64"/>
  <c r="G381" i="64"/>
  <c r="AB381" i="64" s="1"/>
  <c r="L381" i="64"/>
  <c r="Q381" i="64"/>
  <c r="W381" i="64"/>
  <c r="J382" i="64"/>
  <c r="O382" i="64"/>
  <c r="S382" i="64"/>
  <c r="G383" i="64"/>
  <c r="AB383" i="64" s="1"/>
  <c r="L383" i="64"/>
  <c r="Q383" i="64"/>
  <c r="W383" i="64"/>
  <c r="J384" i="64"/>
  <c r="O384" i="64"/>
  <c r="S384" i="64"/>
  <c r="G385" i="64"/>
  <c r="AB385" i="64" s="1"/>
  <c r="L385" i="64"/>
  <c r="Q385" i="64"/>
  <c r="W385" i="64"/>
  <c r="J386" i="64"/>
  <c r="O386" i="64"/>
  <c r="S386" i="64"/>
  <c r="G387" i="64"/>
  <c r="AB387" i="64" s="1"/>
  <c r="L387" i="64"/>
  <c r="Q387" i="64"/>
  <c r="W387" i="64"/>
  <c r="J388" i="64"/>
  <c r="O388" i="64"/>
  <c r="S388" i="64"/>
  <c r="G389" i="64"/>
  <c r="AB389" i="64" s="1"/>
  <c r="L389" i="64"/>
  <c r="Q389" i="64"/>
  <c r="W389" i="64"/>
  <c r="J396" i="64"/>
  <c r="O396" i="64"/>
  <c r="S396" i="64"/>
  <c r="M397" i="64"/>
  <c r="Y397" i="64" s="1"/>
  <c r="R397" i="64"/>
  <c r="G398" i="64"/>
  <c r="AB398" i="64" s="1"/>
  <c r="L398" i="64"/>
  <c r="Q398" i="64"/>
  <c r="W398" i="64"/>
  <c r="J400" i="64"/>
  <c r="O400" i="64"/>
  <c r="S400" i="64"/>
  <c r="M401" i="64"/>
  <c r="R401" i="64"/>
  <c r="G402" i="64"/>
  <c r="AB402" i="64" s="1"/>
  <c r="L402" i="64"/>
  <c r="Q402" i="64"/>
  <c r="W402" i="64"/>
  <c r="J404" i="64"/>
  <c r="O404" i="64"/>
  <c r="S404" i="64"/>
  <c r="M405" i="64"/>
  <c r="R405" i="64"/>
  <c r="G406" i="64"/>
  <c r="AB406" i="64" s="1"/>
  <c r="L406" i="64"/>
  <c r="Q406" i="64"/>
  <c r="W406" i="64"/>
  <c r="J412" i="64"/>
  <c r="O412" i="64"/>
  <c r="S412" i="64"/>
  <c r="G413" i="64"/>
  <c r="AB413" i="64" s="1"/>
  <c r="L413" i="64"/>
  <c r="Q413" i="64"/>
  <c r="W413" i="64"/>
  <c r="J414" i="64"/>
  <c r="O414" i="64"/>
  <c r="S414" i="64"/>
  <c r="G415" i="64"/>
  <c r="AB415" i="64" s="1"/>
  <c r="L415" i="64"/>
  <c r="Q415" i="64"/>
  <c r="W415" i="64"/>
  <c r="J416" i="64"/>
  <c r="O416" i="64"/>
  <c r="S416" i="64"/>
  <c r="G417" i="64"/>
  <c r="AB417" i="64" s="1"/>
  <c r="L417" i="64"/>
  <c r="Q417" i="64"/>
  <c r="W417" i="64"/>
  <c r="J418" i="64"/>
  <c r="O418" i="64"/>
  <c r="S418" i="64"/>
  <c r="G419" i="64"/>
  <c r="AB419" i="64" s="1"/>
  <c r="L419" i="64"/>
  <c r="Q419" i="64"/>
  <c r="W419" i="64"/>
  <c r="J420" i="64"/>
  <c r="O420" i="64"/>
  <c r="S420" i="64"/>
  <c r="G421" i="64"/>
  <c r="AB421" i="64" s="1"/>
  <c r="L421" i="64"/>
  <c r="Q421" i="64"/>
  <c r="W421" i="64"/>
  <c r="J422" i="64"/>
  <c r="O422" i="64"/>
  <c r="S422" i="64"/>
  <c r="G423" i="64"/>
  <c r="AB423" i="64" s="1"/>
  <c r="L423" i="64"/>
  <c r="Q423" i="64"/>
  <c r="W423" i="64"/>
  <c r="J430" i="64"/>
  <c r="O430" i="64"/>
  <c r="S430" i="64"/>
  <c r="M431" i="64"/>
  <c r="R431" i="64"/>
  <c r="G432" i="64"/>
  <c r="AB432" i="64" s="1"/>
  <c r="L432" i="64"/>
  <c r="Q432" i="64"/>
  <c r="W432" i="64"/>
  <c r="J434" i="64"/>
  <c r="O434" i="64"/>
  <c r="S434" i="64"/>
  <c r="M435" i="64"/>
  <c r="R435" i="64"/>
  <c r="G436" i="64"/>
  <c r="AB436" i="64" s="1"/>
  <c r="L436" i="64"/>
  <c r="Q436" i="64"/>
  <c r="W436" i="64"/>
  <c r="J438" i="64"/>
  <c r="O438" i="64"/>
  <c r="S438" i="64"/>
  <c r="M439" i="64"/>
  <c r="R439" i="64"/>
  <c r="G440" i="64"/>
  <c r="AB440" i="64" s="1"/>
  <c r="L440" i="64"/>
  <c r="Q440" i="64"/>
  <c r="W440" i="64"/>
  <c r="J447" i="64"/>
  <c r="O447" i="64"/>
  <c r="S447" i="64"/>
  <c r="M448" i="64"/>
  <c r="R448" i="64"/>
  <c r="G449" i="64"/>
  <c r="AB449" i="64" s="1"/>
  <c r="L449" i="64"/>
  <c r="Q449" i="64"/>
  <c r="W449" i="64"/>
  <c r="J451" i="64"/>
  <c r="O451" i="64"/>
  <c r="S451" i="64"/>
  <c r="M452" i="64"/>
  <c r="AA452" i="64" s="1"/>
  <c r="R452" i="64"/>
  <c r="G453" i="64"/>
  <c r="L453" i="64"/>
  <c r="Q453" i="64"/>
  <c r="W453" i="64"/>
  <c r="J455" i="64"/>
  <c r="O455" i="64"/>
  <c r="S455" i="64"/>
  <c r="M456" i="64"/>
  <c r="R456" i="64"/>
  <c r="G457" i="64"/>
  <c r="L457" i="64"/>
  <c r="Q457" i="64"/>
  <c r="W457" i="64"/>
  <c r="J464" i="64"/>
  <c r="O464" i="64"/>
  <c r="S464" i="64"/>
  <c r="M465" i="64"/>
  <c r="R465" i="64"/>
  <c r="G466" i="64"/>
  <c r="L466" i="64"/>
  <c r="Q466" i="64"/>
  <c r="W466" i="64"/>
  <c r="J468" i="64"/>
  <c r="O468" i="64"/>
  <c r="S468" i="64"/>
  <c r="M469" i="64"/>
  <c r="R469" i="64"/>
  <c r="G470" i="64"/>
  <c r="L470" i="64"/>
  <c r="Q470" i="64"/>
  <c r="W470" i="64"/>
  <c r="J472" i="64"/>
  <c r="O472" i="64"/>
  <c r="S472" i="64"/>
  <c r="M473" i="64"/>
  <c r="R473" i="64"/>
  <c r="G474" i="64"/>
  <c r="L474" i="64"/>
  <c r="Q474" i="64"/>
  <c r="W474" i="64"/>
  <c r="J481" i="64"/>
  <c r="O481" i="64"/>
  <c r="S481" i="64"/>
  <c r="M482" i="64"/>
  <c r="R482" i="64"/>
  <c r="G483" i="64"/>
  <c r="L483" i="64"/>
  <c r="Q483" i="64"/>
  <c r="W483" i="64"/>
  <c r="J485" i="64"/>
  <c r="O485" i="64"/>
  <c r="S485" i="64"/>
  <c r="M486" i="64"/>
  <c r="R486" i="64"/>
  <c r="G487" i="64"/>
  <c r="AB487" i="64" s="1"/>
  <c r="L487" i="64"/>
  <c r="Q487" i="64"/>
  <c r="W487" i="64"/>
  <c r="J489" i="64"/>
  <c r="O489" i="64"/>
  <c r="S489" i="64"/>
  <c r="M490" i="64"/>
  <c r="R490" i="64"/>
  <c r="G491" i="64"/>
  <c r="L491" i="64"/>
  <c r="Q491" i="64"/>
  <c r="W491" i="64"/>
  <c r="H13" i="66"/>
  <c r="M15" i="66"/>
  <c r="W15" i="66" s="1"/>
  <c r="R15" i="66"/>
  <c r="G16" i="66"/>
  <c r="Y16" i="66" s="1"/>
  <c r="L16" i="66"/>
  <c r="Q16" i="66"/>
  <c r="U16" i="66"/>
  <c r="I18" i="66"/>
  <c r="O18" i="66"/>
  <c r="S18" i="66"/>
  <c r="M19" i="66"/>
  <c r="R19" i="66"/>
  <c r="G20" i="66"/>
  <c r="L20" i="66"/>
  <c r="Q20" i="66"/>
  <c r="U20" i="66"/>
  <c r="I22" i="66"/>
  <c r="O22" i="66"/>
  <c r="S22" i="66"/>
  <c r="M23" i="66"/>
  <c r="R23" i="66"/>
  <c r="G24" i="66"/>
  <c r="L24" i="66"/>
  <c r="Q24" i="66"/>
  <c r="U24" i="66"/>
  <c r="I26" i="66"/>
  <c r="O26" i="66"/>
  <c r="S26" i="66"/>
  <c r="M27" i="66"/>
  <c r="R27" i="66"/>
  <c r="G28" i="66"/>
  <c r="L28" i="66"/>
  <c r="Q28" i="66"/>
  <c r="U28" i="66"/>
  <c r="I30" i="66"/>
  <c r="O30" i="66"/>
  <c r="S30" i="66"/>
  <c r="M31" i="66"/>
  <c r="R31" i="66"/>
  <c r="G32" i="66"/>
  <c r="Y32" i="66" s="1"/>
  <c r="L32" i="66"/>
  <c r="Q32" i="66"/>
  <c r="U32" i="66"/>
  <c r="I34" i="66"/>
  <c r="O34" i="66"/>
  <c r="S34" i="66"/>
  <c r="M35" i="66"/>
  <c r="R35" i="66"/>
  <c r="G36" i="66"/>
  <c r="L36" i="66"/>
  <c r="Q36" i="66"/>
  <c r="U36" i="66"/>
  <c r="I38" i="66"/>
  <c r="O38" i="66"/>
  <c r="S38" i="66"/>
  <c r="M39" i="66"/>
  <c r="R39" i="66"/>
  <c r="G40" i="66"/>
  <c r="L40" i="66"/>
  <c r="Q40" i="66"/>
  <c r="U40" i="66"/>
  <c r="I42" i="66"/>
  <c r="O42" i="66"/>
  <c r="S42" i="66"/>
  <c r="M43" i="66"/>
  <c r="R43" i="66"/>
  <c r="G44" i="66"/>
  <c r="L44" i="66"/>
  <c r="Q44" i="66"/>
  <c r="U44" i="66"/>
  <c r="I46" i="66"/>
  <c r="O46" i="66"/>
  <c r="S46" i="66"/>
  <c r="M47" i="66"/>
  <c r="R47" i="66"/>
  <c r="G48" i="66"/>
  <c r="Y48" i="66" s="1"/>
  <c r="L48" i="66"/>
  <c r="Q48" i="66"/>
  <c r="U48" i="66"/>
  <c r="M58" i="66"/>
  <c r="R58" i="66"/>
  <c r="G59" i="66"/>
  <c r="Y59" i="66" s="1"/>
  <c r="L59" i="66"/>
  <c r="Q59" i="66"/>
  <c r="U59" i="66"/>
  <c r="I61" i="66"/>
  <c r="O61" i="66"/>
  <c r="S61" i="66"/>
  <c r="M62" i="66"/>
  <c r="R62" i="66"/>
  <c r="G63" i="66"/>
  <c r="L63" i="66"/>
  <c r="Q63" i="66"/>
  <c r="U63" i="66"/>
  <c r="I65" i="66"/>
  <c r="O65" i="66"/>
  <c r="S65" i="66"/>
  <c r="M66" i="66"/>
  <c r="R66" i="66"/>
  <c r="G67" i="66"/>
  <c r="L67" i="66"/>
  <c r="Q67" i="66"/>
  <c r="U67" i="66"/>
  <c r="I69" i="66"/>
  <c r="O69" i="66"/>
  <c r="S69" i="66"/>
  <c r="M70" i="66"/>
  <c r="R70" i="66"/>
  <c r="G71" i="66"/>
  <c r="L71" i="66"/>
  <c r="Q71" i="66"/>
  <c r="U71" i="66"/>
  <c r="I73" i="66"/>
  <c r="O73" i="66"/>
  <c r="S73" i="66"/>
  <c r="M74" i="66"/>
  <c r="R74" i="66"/>
  <c r="G75" i="66"/>
  <c r="Y75" i="66" s="1"/>
  <c r="L75" i="66"/>
  <c r="Q75" i="66"/>
  <c r="U75" i="66"/>
  <c r="I77" i="66"/>
  <c r="O77" i="66"/>
  <c r="S77" i="66"/>
  <c r="M78" i="66"/>
  <c r="R78" i="66"/>
  <c r="G79" i="66"/>
  <c r="Y79" i="66" s="1"/>
  <c r="L79" i="66"/>
  <c r="Q79" i="66"/>
  <c r="U79" i="66"/>
  <c r="I81" i="66"/>
  <c r="O81" i="66"/>
  <c r="S81" i="66"/>
  <c r="M82" i="66"/>
  <c r="X82" i="66" s="1"/>
  <c r="R82" i="66"/>
  <c r="G83" i="66"/>
  <c r="Y83" i="66" s="1"/>
  <c r="L83" i="66"/>
  <c r="Q83" i="66"/>
  <c r="U83" i="66"/>
  <c r="I85" i="66"/>
  <c r="O85" i="66"/>
  <c r="S85" i="66"/>
  <c r="M86" i="66"/>
  <c r="R86" i="66"/>
  <c r="G87" i="66"/>
  <c r="L87" i="66"/>
  <c r="Q87" i="66"/>
  <c r="U87" i="66"/>
  <c r="I89" i="66"/>
  <c r="O89" i="66"/>
  <c r="S89" i="66"/>
  <c r="M90" i="66"/>
  <c r="X90" i="66" s="1"/>
  <c r="R90" i="66"/>
  <c r="G91" i="66"/>
  <c r="Y91" i="66" s="1"/>
  <c r="L91" i="66"/>
  <c r="Q91" i="66"/>
  <c r="U91" i="66"/>
  <c r="I100" i="66"/>
  <c r="M100" i="66"/>
  <c r="Q100" i="66"/>
  <c r="U100" i="66"/>
  <c r="G102" i="66"/>
  <c r="Y102" i="66" s="1"/>
  <c r="K102" i="66"/>
  <c r="O102" i="66"/>
  <c r="S102" i="66"/>
  <c r="L103" i="66"/>
  <c r="P103" i="66"/>
  <c r="T103" i="66"/>
  <c r="I104" i="66"/>
  <c r="M104" i="66"/>
  <c r="Q104" i="66"/>
  <c r="U104" i="66"/>
  <c r="G106" i="66"/>
  <c r="Y106" i="66" s="1"/>
  <c r="K106" i="66"/>
  <c r="O106" i="66"/>
  <c r="S106" i="66"/>
  <c r="L107" i="66"/>
  <c r="P107" i="66"/>
  <c r="T107" i="66"/>
  <c r="I108" i="66"/>
  <c r="M108" i="66"/>
  <c r="X108" i="66" s="1"/>
  <c r="Q108" i="66"/>
  <c r="U108" i="66"/>
  <c r="G110" i="66"/>
  <c r="Y110" i="66" s="1"/>
  <c r="K110" i="66"/>
  <c r="O110" i="66"/>
  <c r="S110" i="66"/>
  <c r="L111" i="66"/>
  <c r="P111" i="66"/>
  <c r="T111" i="66"/>
  <c r="I112" i="66"/>
  <c r="M112" i="66"/>
  <c r="X112" i="66" s="1"/>
  <c r="Q112" i="66"/>
  <c r="U112" i="66"/>
  <c r="G114" i="66"/>
  <c r="K114" i="66"/>
  <c r="O114" i="66"/>
  <c r="S114" i="66"/>
  <c r="L115" i="66"/>
  <c r="P115" i="66"/>
  <c r="T115" i="66"/>
  <c r="I116" i="66"/>
  <c r="M116" i="66"/>
  <c r="Q116" i="66"/>
  <c r="U116" i="66"/>
  <c r="G118" i="66"/>
  <c r="Y118" i="66" s="1"/>
  <c r="K118" i="66"/>
  <c r="O118" i="66"/>
  <c r="S118" i="66"/>
  <c r="L119" i="66"/>
  <c r="P119" i="66"/>
  <c r="T119" i="66"/>
  <c r="I120" i="66"/>
  <c r="M120" i="66"/>
  <c r="Q120" i="66"/>
  <c r="U120" i="66"/>
  <c r="G122" i="66"/>
  <c r="Y122" i="66" s="1"/>
  <c r="K122" i="66"/>
  <c r="O122" i="66"/>
  <c r="S122" i="66"/>
  <c r="L123" i="66"/>
  <c r="P123" i="66"/>
  <c r="T123" i="66"/>
  <c r="I124" i="66"/>
  <c r="M124" i="66"/>
  <c r="Q124" i="66"/>
  <c r="U124" i="66"/>
  <c r="G126" i="66"/>
  <c r="K126" i="66"/>
  <c r="O126" i="66"/>
  <c r="S126" i="66"/>
  <c r="L127" i="66"/>
  <c r="P127" i="66"/>
  <c r="T127" i="66"/>
  <c r="I128" i="66"/>
  <c r="M128" i="66"/>
  <c r="Q128" i="66"/>
  <c r="U128" i="66"/>
  <c r="G130" i="66"/>
  <c r="K130" i="66"/>
  <c r="O130" i="66"/>
  <c r="S130" i="66"/>
  <c r="L131" i="66"/>
  <c r="P131" i="66"/>
  <c r="T131" i="66"/>
  <c r="I132" i="66"/>
  <c r="M132" i="66"/>
  <c r="Q132" i="66"/>
  <c r="U132" i="66"/>
  <c r="G134" i="66"/>
  <c r="Y134" i="66" s="1"/>
  <c r="K134" i="66"/>
  <c r="O134" i="66"/>
  <c r="S134" i="66"/>
  <c r="H137" i="66"/>
  <c r="L142" i="66"/>
  <c r="P142" i="66"/>
  <c r="T142" i="66"/>
  <c r="I143" i="66"/>
  <c r="M143" i="66"/>
  <c r="N143" i="66" s="1"/>
  <c r="Q143" i="66"/>
  <c r="U143" i="66"/>
  <c r="G145" i="66"/>
  <c r="Y145" i="66" s="1"/>
  <c r="K145" i="66"/>
  <c r="O145" i="66"/>
  <c r="S145" i="66"/>
  <c r="L146" i="66"/>
  <c r="P146" i="66"/>
  <c r="T146" i="66"/>
  <c r="I147" i="66"/>
  <c r="M147" i="66"/>
  <c r="X147" i="66" s="1"/>
  <c r="Q147" i="66"/>
  <c r="U147" i="66"/>
  <c r="G149" i="66"/>
  <c r="Y149" i="66" s="1"/>
  <c r="K149" i="66"/>
  <c r="O149" i="66"/>
  <c r="S149" i="66"/>
  <c r="L150" i="66"/>
  <c r="P150" i="66"/>
  <c r="T150" i="66"/>
  <c r="I151" i="66"/>
  <c r="M151" i="66"/>
  <c r="Q151" i="66"/>
  <c r="U151" i="66"/>
  <c r="G153" i="66"/>
  <c r="Y153" i="66" s="1"/>
  <c r="K153" i="66"/>
  <c r="O153" i="66"/>
  <c r="S153" i="66"/>
  <c r="L154" i="66"/>
  <c r="P154" i="66"/>
  <c r="T154" i="66"/>
  <c r="I155" i="66"/>
  <c r="M155" i="66"/>
  <c r="Q155" i="66"/>
  <c r="U155" i="66"/>
  <c r="G157" i="66"/>
  <c r="K157" i="66"/>
  <c r="O157" i="66"/>
  <c r="S157" i="66"/>
  <c r="L158" i="66"/>
  <c r="P158" i="66"/>
  <c r="T158" i="66"/>
  <c r="I159" i="66"/>
  <c r="M159" i="66"/>
  <c r="Q159" i="66"/>
  <c r="U159" i="66"/>
  <c r="G161" i="66"/>
  <c r="Y161" i="66" s="1"/>
  <c r="K161" i="66"/>
  <c r="O161" i="66"/>
  <c r="S161" i="66"/>
  <c r="L162" i="66"/>
  <c r="P162" i="66"/>
  <c r="T162" i="66"/>
  <c r="I163" i="66"/>
  <c r="M163" i="66"/>
  <c r="Q163" i="66"/>
  <c r="U163" i="66"/>
  <c r="G165" i="66"/>
  <c r="Y165" i="66" s="1"/>
  <c r="K165" i="66"/>
  <c r="O165" i="66"/>
  <c r="S165" i="66"/>
  <c r="L166" i="66"/>
  <c r="P166" i="66"/>
  <c r="T166" i="66"/>
  <c r="I167" i="66"/>
  <c r="M167" i="66"/>
  <c r="X167" i="66" s="1"/>
  <c r="Q167" i="66"/>
  <c r="U167" i="66"/>
  <c r="G169" i="66"/>
  <c r="Y169" i="66" s="1"/>
  <c r="K169" i="66"/>
  <c r="O169" i="66"/>
  <c r="S169" i="66"/>
  <c r="L170" i="66"/>
  <c r="P170" i="66"/>
  <c r="T170" i="66"/>
  <c r="I171" i="66"/>
  <c r="M171" i="66"/>
  <c r="Q171" i="66"/>
  <c r="U171" i="66"/>
  <c r="G173" i="66"/>
  <c r="Y173" i="66" s="1"/>
  <c r="K173" i="66"/>
  <c r="O173" i="66"/>
  <c r="S173" i="66"/>
  <c r="L174" i="66"/>
  <c r="P174" i="66"/>
  <c r="T174" i="66"/>
  <c r="I175" i="66"/>
  <c r="M175" i="66"/>
  <c r="Q175" i="66"/>
  <c r="U175" i="66"/>
  <c r="G184" i="66"/>
  <c r="Y184" i="66" s="1"/>
  <c r="K184" i="66"/>
  <c r="O184" i="66"/>
  <c r="S184" i="66"/>
  <c r="L185" i="66"/>
  <c r="P185" i="66"/>
  <c r="T185" i="66"/>
  <c r="M186" i="66"/>
  <c r="Q186" i="66"/>
  <c r="U186" i="66"/>
  <c r="G188" i="66"/>
  <c r="Y188" i="66" s="1"/>
  <c r="K188" i="66"/>
  <c r="O188" i="66"/>
  <c r="S188" i="66"/>
  <c r="L189" i="66"/>
  <c r="P189" i="66"/>
  <c r="T189" i="66"/>
  <c r="M190" i="66"/>
  <c r="N190" i="66" s="1"/>
  <c r="Q190" i="66"/>
  <c r="U190" i="66"/>
  <c r="G192" i="66"/>
  <c r="Y192" i="66" s="1"/>
  <c r="K192" i="66"/>
  <c r="O192" i="66"/>
  <c r="S192" i="66"/>
  <c r="L193" i="66"/>
  <c r="P193" i="66"/>
  <c r="T193" i="66"/>
  <c r="M194" i="66"/>
  <c r="Q194" i="66"/>
  <c r="U194" i="66"/>
  <c r="G196" i="66"/>
  <c r="Y196" i="66" s="1"/>
  <c r="K196" i="66"/>
  <c r="O196" i="66"/>
  <c r="S196" i="66"/>
  <c r="L197" i="66"/>
  <c r="P197" i="66"/>
  <c r="T197" i="66"/>
  <c r="M198" i="66"/>
  <c r="Q198" i="66"/>
  <c r="U198" i="66"/>
  <c r="G200" i="66"/>
  <c r="K200" i="66"/>
  <c r="O200" i="66"/>
  <c r="S200" i="66"/>
  <c r="L201" i="66"/>
  <c r="P201" i="66"/>
  <c r="T201" i="66"/>
  <c r="M202" i="66"/>
  <c r="Q202" i="66"/>
  <c r="U202" i="66"/>
  <c r="G204" i="66"/>
  <c r="Y204" i="66" s="1"/>
  <c r="K204" i="66"/>
  <c r="O204" i="66"/>
  <c r="S204" i="66"/>
  <c r="L205" i="66"/>
  <c r="P205" i="66"/>
  <c r="T205" i="66"/>
  <c r="M206" i="66"/>
  <c r="Q206" i="66"/>
  <c r="U206" i="66"/>
  <c r="G208" i="66"/>
  <c r="Y208" i="66" s="1"/>
  <c r="K208" i="66"/>
  <c r="O208" i="66"/>
  <c r="S208" i="66"/>
  <c r="L209" i="66"/>
  <c r="P209" i="66"/>
  <c r="T209" i="66"/>
  <c r="M210" i="66"/>
  <c r="Q210" i="66"/>
  <c r="U210" i="66"/>
  <c r="G212" i="66"/>
  <c r="K212" i="66"/>
  <c r="O212" i="66"/>
  <c r="S212" i="66"/>
  <c r="L213" i="66"/>
  <c r="P213" i="66"/>
  <c r="T213" i="66"/>
  <c r="M214" i="66"/>
  <c r="Q214" i="66"/>
  <c r="U214" i="66"/>
  <c r="G216" i="66"/>
  <c r="K216" i="66"/>
  <c r="O216" i="66"/>
  <c r="S216" i="66"/>
  <c r="L217" i="66"/>
  <c r="P217" i="66"/>
  <c r="T217" i="66"/>
  <c r="M218" i="66"/>
  <c r="Q218" i="66"/>
  <c r="U218" i="66"/>
  <c r="G226" i="66"/>
  <c r="Y226" i="66" s="1"/>
  <c r="K226" i="66"/>
  <c r="O226" i="66"/>
  <c r="S226" i="66"/>
  <c r="L227" i="66"/>
  <c r="P227" i="66"/>
  <c r="T227" i="66"/>
  <c r="I228" i="66"/>
  <c r="M228" i="66"/>
  <c r="Q228" i="66"/>
  <c r="U228" i="66"/>
  <c r="G230" i="66"/>
  <c r="Y230" i="66" s="1"/>
  <c r="K230" i="66"/>
  <c r="O230" i="66"/>
  <c r="S230" i="66"/>
  <c r="L231" i="66"/>
  <c r="P231" i="66"/>
  <c r="T231" i="66"/>
  <c r="I232" i="66"/>
  <c r="M232" i="66"/>
  <c r="X232" i="66" s="1"/>
  <c r="Q232" i="66"/>
  <c r="U232" i="66"/>
  <c r="G234" i="66"/>
  <c r="Y234" i="66" s="1"/>
  <c r="K234" i="66"/>
  <c r="O234" i="66"/>
  <c r="S234" i="66"/>
  <c r="L235" i="66"/>
  <c r="P235" i="66"/>
  <c r="T235" i="66"/>
  <c r="I236" i="66"/>
  <c r="M236" i="66"/>
  <c r="X236" i="66" s="1"/>
  <c r="Q236" i="66"/>
  <c r="U236" i="66"/>
  <c r="G238" i="66"/>
  <c r="Y238" i="66" s="1"/>
  <c r="K238" i="66"/>
  <c r="O238" i="66"/>
  <c r="S238" i="66"/>
  <c r="L239" i="66"/>
  <c r="P239" i="66"/>
  <c r="T239" i="66"/>
  <c r="I240" i="66"/>
  <c r="M240" i="66"/>
  <c r="Q240" i="66"/>
  <c r="U240" i="66"/>
  <c r="G242" i="66"/>
  <c r="K242" i="66"/>
  <c r="O242" i="66"/>
  <c r="S242" i="66"/>
  <c r="L243" i="66"/>
  <c r="P243" i="66"/>
  <c r="T243" i="66"/>
  <c r="I244" i="66"/>
  <c r="M244" i="66"/>
  <c r="X244" i="66" s="1"/>
  <c r="Q244" i="66"/>
  <c r="U244" i="66"/>
  <c r="G246" i="66"/>
  <c r="Y246" i="66" s="1"/>
  <c r="K246" i="66"/>
  <c r="O246" i="66"/>
  <c r="S246" i="66"/>
  <c r="L247" i="66"/>
  <c r="P247" i="66"/>
  <c r="T247" i="66"/>
  <c r="I248" i="66"/>
  <c r="M248" i="66"/>
  <c r="Q248" i="66"/>
  <c r="U248" i="66"/>
  <c r="G250" i="66"/>
  <c r="Y250" i="66" s="1"/>
  <c r="K250" i="66"/>
  <c r="O250" i="66"/>
  <c r="S250" i="66"/>
  <c r="L251" i="66"/>
  <c r="P251" i="66"/>
  <c r="T251" i="66"/>
  <c r="I252" i="66"/>
  <c r="M252" i="66"/>
  <c r="X252" i="66" s="1"/>
  <c r="Q252" i="66"/>
  <c r="U252" i="66"/>
  <c r="G254" i="66"/>
  <c r="K254" i="66"/>
  <c r="O254" i="66"/>
  <c r="S254" i="66"/>
  <c r="L255" i="66"/>
  <c r="P255" i="66"/>
  <c r="T255" i="66"/>
  <c r="I256" i="66"/>
  <c r="M256" i="66"/>
  <c r="Q256" i="66"/>
  <c r="U256" i="66"/>
  <c r="G258" i="66"/>
  <c r="K258" i="66"/>
  <c r="O258" i="66"/>
  <c r="S258" i="66"/>
  <c r="L259" i="66"/>
  <c r="P259" i="66"/>
  <c r="T259" i="66"/>
  <c r="I260" i="66"/>
  <c r="M260" i="66"/>
  <c r="Q260" i="66"/>
  <c r="U260" i="66"/>
  <c r="G268" i="66"/>
  <c r="Y268" i="66" s="1"/>
  <c r="K268" i="66"/>
  <c r="O268" i="66"/>
  <c r="S268" i="66"/>
  <c r="L269" i="66"/>
  <c r="P269" i="66"/>
  <c r="T269" i="66"/>
  <c r="I270" i="66"/>
  <c r="M270" i="66"/>
  <c r="X270" i="66" s="1"/>
  <c r="Q270" i="66"/>
  <c r="U270" i="66"/>
  <c r="G272" i="66"/>
  <c r="K272" i="66"/>
  <c r="O272" i="66"/>
  <c r="S272" i="66"/>
  <c r="L273" i="66"/>
  <c r="P273" i="66"/>
  <c r="T273" i="66"/>
  <c r="I274" i="66"/>
  <c r="M274" i="66"/>
  <c r="X274" i="66" s="1"/>
  <c r="Q274" i="66"/>
  <c r="U274" i="66"/>
  <c r="G276" i="66"/>
  <c r="Y276" i="66" s="1"/>
  <c r="K276" i="66"/>
  <c r="O276" i="66"/>
  <c r="S276" i="66"/>
  <c r="L277" i="66"/>
  <c r="P277" i="66"/>
  <c r="T277" i="66"/>
  <c r="I278" i="66"/>
  <c r="M278" i="66"/>
  <c r="Q278" i="66"/>
  <c r="U278" i="66"/>
  <c r="G280" i="66"/>
  <c r="Y280" i="66" s="1"/>
  <c r="K280" i="66"/>
  <c r="O280" i="66"/>
  <c r="S280" i="66"/>
  <c r="L281" i="66"/>
  <c r="P281" i="66"/>
  <c r="T281" i="66"/>
  <c r="I282" i="66"/>
  <c r="M282" i="66"/>
  <c r="Q282" i="66"/>
  <c r="U282" i="66"/>
  <c r="G284" i="66"/>
  <c r="K284" i="66"/>
  <c r="O284" i="66"/>
  <c r="S284" i="66"/>
  <c r="L285" i="66"/>
  <c r="P285" i="66"/>
  <c r="T285" i="66"/>
  <c r="I286" i="66"/>
  <c r="M286" i="66"/>
  <c r="X286" i="66" s="1"/>
  <c r="Q286" i="66"/>
  <c r="U286" i="66"/>
  <c r="G288" i="66"/>
  <c r="Y288" i="66" s="1"/>
  <c r="K288" i="66"/>
  <c r="O288" i="66"/>
  <c r="S288" i="66"/>
  <c r="L289" i="66"/>
  <c r="P289" i="66"/>
  <c r="T289" i="66"/>
  <c r="I290" i="66"/>
  <c r="M290" i="66"/>
  <c r="Q290" i="66"/>
  <c r="U290" i="66"/>
  <c r="G292" i="66"/>
  <c r="Y292" i="66" s="1"/>
  <c r="K292" i="66"/>
  <c r="O292" i="66"/>
  <c r="S292" i="66"/>
  <c r="L293" i="66"/>
  <c r="P293" i="66"/>
  <c r="T293" i="66"/>
  <c r="I294" i="66"/>
  <c r="M294" i="66"/>
  <c r="X294" i="66" s="1"/>
  <c r="Q294" i="66"/>
  <c r="U294" i="66"/>
  <c r="G296" i="66"/>
  <c r="Y296" i="66" s="1"/>
  <c r="K296" i="66"/>
  <c r="O296" i="66"/>
  <c r="S296" i="66"/>
  <c r="L297" i="66"/>
  <c r="P297" i="66"/>
  <c r="T297" i="66"/>
  <c r="I298" i="66"/>
  <c r="M298" i="66"/>
  <c r="Q298" i="66"/>
  <c r="U298" i="66"/>
  <c r="G300" i="66"/>
  <c r="K300" i="66"/>
  <c r="O300" i="66"/>
  <c r="S300" i="66"/>
  <c r="L301" i="66"/>
  <c r="P301" i="66"/>
  <c r="T301" i="66"/>
  <c r="I302" i="66"/>
  <c r="M302" i="66"/>
  <c r="X302" i="66" s="1"/>
  <c r="Q302" i="66"/>
  <c r="U302" i="66"/>
  <c r="G310" i="66"/>
  <c r="Y310" i="66" s="1"/>
  <c r="L310" i="66"/>
  <c r="Q310" i="66"/>
  <c r="U310" i="66"/>
  <c r="I312" i="66"/>
  <c r="O312" i="66"/>
  <c r="S312" i="66"/>
  <c r="M313" i="66"/>
  <c r="R313" i="66"/>
  <c r="G314" i="66"/>
  <c r="L314" i="66"/>
  <c r="Q314" i="66"/>
  <c r="U314" i="66"/>
  <c r="I316" i="66"/>
  <c r="O316" i="66"/>
  <c r="S316" i="66"/>
  <c r="M317" i="66"/>
  <c r="R317" i="66"/>
  <c r="G318" i="66"/>
  <c r="Y318" i="66" s="1"/>
  <c r="L318" i="66"/>
  <c r="Q318" i="66"/>
  <c r="U318" i="66"/>
  <c r="I320" i="66"/>
  <c r="O320" i="66"/>
  <c r="S320" i="66"/>
  <c r="M321" i="66"/>
  <c r="R321" i="66"/>
  <c r="G322" i="66"/>
  <c r="Y322" i="66" s="1"/>
  <c r="L322" i="66"/>
  <c r="Q322" i="66"/>
  <c r="U322" i="66"/>
  <c r="I324" i="66"/>
  <c r="O324" i="66"/>
  <c r="S324" i="66"/>
  <c r="M325" i="66"/>
  <c r="R325" i="66"/>
  <c r="G326" i="66"/>
  <c r="L326" i="66"/>
  <c r="Q326" i="66"/>
  <c r="U326" i="66"/>
  <c r="I328" i="66"/>
  <c r="O328" i="66"/>
  <c r="S328" i="66"/>
  <c r="M329" i="66"/>
  <c r="R329" i="66"/>
  <c r="G330" i="66"/>
  <c r="Y330" i="66" s="1"/>
  <c r="L330" i="66"/>
  <c r="Q330" i="66"/>
  <c r="U330" i="66"/>
  <c r="I332" i="66"/>
  <c r="O332" i="66"/>
  <c r="S332" i="66"/>
  <c r="M333" i="66"/>
  <c r="R333" i="66"/>
  <c r="G334" i="66"/>
  <c r="Y334" i="66" s="1"/>
  <c r="L334" i="66"/>
  <c r="Q334" i="66"/>
  <c r="U334" i="66"/>
  <c r="I336" i="66"/>
  <c r="O336" i="66"/>
  <c r="S336" i="66"/>
  <c r="M337" i="66"/>
  <c r="R337" i="66"/>
  <c r="G338" i="66"/>
  <c r="L338" i="66"/>
  <c r="Q338" i="66"/>
  <c r="U338" i="66"/>
  <c r="I340" i="66"/>
  <c r="O340" i="66"/>
  <c r="S340" i="66"/>
  <c r="M341" i="66"/>
  <c r="X341" i="66" s="1"/>
  <c r="R341" i="66"/>
  <c r="G342" i="66"/>
  <c r="L342" i="66"/>
  <c r="Q342" i="66"/>
  <c r="U342" i="66"/>
  <c r="I344" i="66"/>
  <c r="O344" i="66"/>
  <c r="S344" i="66"/>
  <c r="I352" i="66"/>
  <c r="O352" i="66"/>
  <c r="S352" i="66"/>
  <c r="M353" i="66"/>
  <c r="R353" i="66"/>
  <c r="G354" i="66"/>
  <c r="L354" i="66"/>
  <c r="Q354" i="66"/>
  <c r="U354" i="66"/>
  <c r="I356" i="66"/>
  <c r="O356" i="66"/>
  <c r="S356" i="66"/>
  <c r="M357" i="66"/>
  <c r="R357" i="66"/>
  <c r="G358" i="66"/>
  <c r="L358" i="66"/>
  <c r="Q358" i="66"/>
  <c r="U358" i="66"/>
  <c r="I360" i="66"/>
  <c r="O360" i="66"/>
  <c r="S360" i="66"/>
  <c r="M361" i="66"/>
  <c r="R361" i="66"/>
  <c r="G362" i="66"/>
  <c r="L362" i="66"/>
  <c r="Q362" i="66"/>
  <c r="U362" i="66"/>
  <c r="I364" i="66"/>
  <c r="O364" i="66"/>
  <c r="S364" i="66"/>
  <c r="M365" i="66"/>
  <c r="R365" i="66"/>
  <c r="G366" i="66"/>
  <c r="L366" i="66"/>
  <c r="Q366" i="66"/>
  <c r="U366" i="66"/>
  <c r="I368" i="66"/>
  <c r="O368" i="66"/>
  <c r="S368" i="66"/>
  <c r="M369" i="66"/>
  <c r="R369" i="66"/>
  <c r="G370" i="66"/>
  <c r="Y370" i="66" s="1"/>
  <c r="L370" i="66"/>
  <c r="Q370" i="66"/>
  <c r="U370" i="66"/>
  <c r="I372" i="66"/>
  <c r="O372" i="66"/>
  <c r="S372" i="66"/>
  <c r="M373" i="66"/>
  <c r="R373" i="66"/>
  <c r="G374" i="66"/>
  <c r="Y374" i="66" s="1"/>
  <c r="L374" i="66"/>
  <c r="Q374" i="66"/>
  <c r="U374" i="66"/>
  <c r="I376" i="66"/>
  <c r="O376" i="66"/>
  <c r="S376" i="66"/>
  <c r="M377" i="66"/>
  <c r="R377" i="66"/>
  <c r="G378" i="66"/>
  <c r="Y378" i="66" s="1"/>
  <c r="L378" i="66"/>
  <c r="Q378" i="66"/>
  <c r="U378" i="66"/>
  <c r="I380" i="66"/>
  <c r="O380" i="66"/>
  <c r="S380" i="66"/>
  <c r="M381" i="66"/>
  <c r="R381" i="66"/>
  <c r="G382" i="66"/>
  <c r="L382" i="66"/>
  <c r="Q382" i="66"/>
  <c r="U382" i="66"/>
  <c r="I384" i="66"/>
  <c r="O384" i="66"/>
  <c r="S384" i="66"/>
  <c r="M385" i="66"/>
  <c r="R385" i="66"/>
  <c r="G386" i="66"/>
  <c r="Y386" i="66" s="1"/>
  <c r="L386" i="66"/>
  <c r="Q386" i="66"/>
  <c r="U386" i="66"/>
  <c r="G394" i="66"/>
  <c r="L394" i="66"/>
  <c r="Q394" i="66"/>
  <c r="U394" i="66"/>
  <c r="I396" i="66"/>
  <c r="O396" i="66"/>
  <c r="S396" i="66"/>
  <c r="M397" i="66"/>
  <c r="R397" i="66"/>
  <c r="G398" i="66"/>
  <c r="L398" i="66"/>
  <c r="Q398" i="66"/>
  <c r="U398" i="66"/>
  <c r="I400" i="66"/>
  <c r="O400" i="66"/>
  <c r="S400" i="66"/>
  <c r="M401" i="66"/>
  <c r="R401" i="66"/>
  <c r="G402" i="66"/>
  <c r="L402" i="66"/>
  <c r="Q402" i="66"/>
  <c r="U402" i="66"/>
  <c r="I404" i="66"/>
  <c r="O404" i="66"/>
  <c r="S404" i="66"/>
  <c r="M405" i="66"/>
  <c r="R405" i="66"/>
  <c r="G406" i="66"/>
  <c r="Y406" i="66" s="1"/>
  <c r="L406" i="66"/>
  <c r="Q406" i="66"/>
  <c r="U406" i="66"/>
  <c r="I408" i="66"/>
  <c r="O408" i="66"/>
  <c r="S408" i="66"/>
  <c r="M409" i="66"/>
  <c r="R409" i="66"/>
  <c r="G410" i="66"/>
  <c r="L410" i="66"/>
  <c r="Q410" i="66"/>
  <c r="U410" i="66"/>
  <c r="I412" i="66"/>
  <c r="O412" i="66"/>
  <c r="S412" i="66"/>
  <c r="M413" i="66"/>
  <c r="R413" i="66"/>
  <c r="G414" i="66"/>
  <c r="Y414" i="66" s="1"/>
  <c r="L414" i="66"/>
  <c r="Q414" i="66"/>
  <c r="U414" i="66"/>
  <c r="I416" i="66"/>
  <c r="O416" i="66"/>
  <c r="S416" i="66"/>
  <c r="M417" i="66"/>
  <c r="R417" i="66"/>
  <c r="G418" i="66"/>
  <c r="Y418" i="66" s="1"/>
  <c r="L418" i="66"/>
  <c r="Q418" i="66"/>
  <c r="U418" i="66"/>
  <c r="I420" i="66"/>
  <c r="O420" i="66"/>
  <c r="S420" i="66"/>
  <c r="M421" i="66"/>
  <c r="R421" i="66"/>
  <c r="G422" i="66"/>
  <c r="L422" i="66"/>
  <c r="Q422" i="66"/>
  <c r="U422" i="66"/>
  <c r="I424" i="66"/>
  <c r="O424" i="66"/>
  <c r="S424" i="66"/>
  <c r="M425" i="66"/>
  <c r="R425" i="66"/>
  <c r="G426" i="66"/>
  <c r="L426" i="66"/>
  <c r="Q426" i="66"/>
  <c r="U426" i="66"/>
  <c r="I428" i="66"/>
  <c r="O428" i="66"/>
  <c r="S428" i="66"/>
  <c r="I436" i="66"/>
  <c r="O436" i="66"/>
  <c r="S436" i="66"/>
  <c r="M437" i="66"/>
  <c r="R437" i="66"/>
  <c r="G438" i="66"/>
  <c r="L438" i="66"/>
  <c r="Q438" i="66"/>
  <c r="U438" i="66"/>
  <c r="I440" i="66"/>
  <c r="O440" i="66"/>
  <c r="S440" i="66"/>
  <c r="M441" i="66"/>
  <c r="R441" i="66"/>
  <c r="G442" i="66"/>
  <c r="L442" i="66"/>
  <c r="Q442" i="66"/>
  <c r="U442" i="66"/>
  <c r="I444" i="66"/>
  <c r="O444" i="66"/>
  <c r="S444" i="66"/>
  <c r="M445" i="66"/>
  <c r="R445" i="66"/>
  <c r="G446" i="66"/>
  <c r="L446" i="66"/>
  <c r="Q446" i="66"/>
  <c r="U446" i="66"/>
  <c r="I448" i="66"/>
  <c r="O448" i="66"/>
  <c r="S448" i="66"/>
  <c r="M449" i="66"/>
  <c r="R449" i="66"/>
  <c r="G450" i="66"/>
  <c r="L450" i="66"/>
  <c r="Q450" i="66"/>
  <c r="U450" i="66"/>
  <c r="I452" i="66"/>
  <c r="O452" i="66"/>
  <c r="S452" i="66"/>
  <c r="M453" i="66"/>
  <c r="R453" i="66"/>
  <c r="G454" i="66"/>
  <c r="Y454" i="66" s="1"/>
  <c r="L454" i="66"/>
  <c r="Q454" i="66"/>
  <c r="U454" i="66"/>
  <c r="I456" i="66"/>
  <c r="O456" i="66"/>
  <c r="S456" i="66"/>
  <c r="M457" i="66"/>
  <c r="R457" i="66"/>
  <c r="G458" i="66"/>
  <c r="Y458" i="66" s="1"/>
  <c r="L458" i="66"/>
  <c r="Q458" i="66"/>
  <c r="U458" i="66"/>
  <c r="I460" i="66"/>
  <c r="O460" i="66"/>
  <c r="S460" i="66"/>
  <c r="M461" i="66"/>
  <c r="R461" i="66"/>
  <c r="G462" i="66"/>
  <c r="Y462" i="66" s="1"/>
  <c r="L462" i="66"/>
  <c r="Q462" i="66"/>
  <c r="U462" i="66"/>
  <c r="I464" i="66"/>
  <c r="O464" i="66"/>
  <c r="S464" i="66"/>
  <c r="M465" i="66"/>
  <c r="R465" i="66"/>
  <c r="G466" i="66"/>
  <c r="L466" i="66"/>
  <c r="Q466" i="66"/>
  <c r="U466" i="66"/>
  <c r="I468" i="66"/>
  <c r="O468" i="66"/>
  <c r="S468" i="66"/>
  <c r="M469" i="66"/>
  <c r="R469" i="66"/>
  <c r="G470" i="66"/>
  <c r="L470" i="66"/>
  <c r="Q470" i="66"/>
  <c r="U470" i="66"/>
  <c r="G477" i="66"/>
  <c r="L477" i="66"/>
  <c r="Q477" i="66"/>
  <c r="U477" i="66"/>
  <c r="I479" i="66"/>
  <c r="O479" i="66"/>
  <c r="S479" i="66"/>
  <c r="M480" i="66"/>
  <c r="R480" i="66"/>
  <c r="G481" i="66"/>
  <c r="L481" i="66"/>
  <c r="Q481" i="66"/>
  <c r="U481" i="66"/>
  <c r="I483" i="66"/>
  <c r="O483" i="66"/>
  <c r="S483" i="66"/>
  <c r="M484" i="66"/>
  <c r="R484" i="66"/>
  <c r="G485" i="66"/>
  <c r="L485" i="66"/>
  <c r="Q485" i="66"/>
  <c r="U485" i="66"/>
  <c r="I487" i="66"/>
  <c r="O487" i="66"/>
  <c r="S487" i="66"/>
  <c r="M488" i="66"/>
  <c r="R488" i="66"/>
  <c r="G489" i="66"/>
  <c r="L489" i="66"/>
  <c r="Q489" i="66"/>
  <c r="U489" i="66"/>
  <c r="I491" i="66"/>
  <c r="O491" i="66"/>
  <c r="S491" i="66"/>
  <c r="M492" i="66"/>
  <c r="R492" i="66"/>
  <c r="G493" i="66"/>
  <c r="L493" i="66"/>
  <c r="Q493" i="66"/>
  <c r="U493" i="66"/>
  <c r="I495" i="66"/>
  <c r="O495" i="66"/>
  <c r="S495" i="66"/>
  <c r="M496" i="66"/>
  <c r="R496" i="66"/>
  <c r="G497" i="66"/>
  <c r="Y497" i="66" s="1"/>
  <c r="L497" i="66"/>
  <c r="Q497" i="66"/>
  <c r="U497" i="66"/>
  <c r="I499" i="66"/>
  <c r="O499" i="66"/>
  <c r="S499" i="66"/>
  <c r="M500" i="66"/>
  <c r="R500" i="66"/>
  <c r="G501" i="66"/>
  <c r="L501" i="66"/>
  <c r="Q501" i="66"/>
  <c r="U501" i="66"/>
  <c r="I503" i="66"/>
  <c r="O503" i="66"/>
  <c r="S503" i="66"/>
  <c r="M504" i="66"/>
  <c r="R504" i="66"/>
  <c r="G505" i="66"/>
  <c r="L505" i="66"/>
  <c r="Q505" i="66"/>
  <c r="U505" i="66"/>
  <c r="I507" i="66"/>
  <c r="O507" i="66"/>
  <c r="S507" i="66"/>
  <c r="M508" i="66"/>
  <c r="R508" i="66"/>
  <c r="G509" i="66"/>
  <c r="L509" i="66"/>
  <c r="Q509" i="66"/>
  <c r="U509" i="66"/>
  <c r="I511" i="66"/>
  <c r="O511" i="66"/>
  <c r="S511" i="66"/>
  <c r="I519" i="66"/>
  <c r="O519" i="66"/>
  <c r="S519" i="66"/>
  <c r="M520" i="66"/>
  <c r="R520" i="66"/>
  <c r="G521" i="66"/>
  <c r="L521" i="66"/>
  <c r="Q521" i="66"/>
  <c r="U521" i="66"/>
  <c r="I523" i="66"/>
  <c r="O523" i="66"/>
  <c r="S523" i="66"/>
  <c r="M524" i="66"/>
  <c r="R524" i="66"/>
  <c r="G525" i="66"/>
  <c r="L525" i="66"/>
  <c r="Q525" i="66"/>
  <c r="U525" i="66"/>
  <c r="I527" i="66"/>
  <c r="O527" i="66"/>
  <c r="S527" i="66"/>
  <c r="M528" i="66"/>
  <c r="R528" i="66"/>
  <c r="G529" i="66"/>
  <c r="L529" i="66"/>
  <c r="Q529" i="66"/>
  <c r="U529" i="66"/>
  <c r="I531" i="66"/>
  <c r="O531" i="66"/>
  <c r="S531" i="66"/>
  <c r="M532" i="66"/>
  <c r="R532" i="66"/>
  <c r="G533" i="66"/>
  <c r="L533" i="66"/>
  <c r="Q533" i="66"/>
  <c r="U533" i="66"/>
  <c r="I535" i="66"/>
  <c r="O535" i="66"/>
  <c r="S535" i="66"/>
  <c r="M536" i="66"/>
  <c r="R536" i="66"/>
  <c r="G537" i="66"/>
  <c r="Y537" i="66" s="1"/>
  <c r="L537" i="66"/>
  <c r="Q537" i="66"/>
  <c r="U537" i="66"/>
  <c r="I539" i="66"/>
  <c r="O539" i="66"/>
  <c r="S539" i="66"/>
  <c r="M540" i="66"/>
  <c r="R540" i="66"/>
  <c r="G541" i="66"/>
  <c r="L541" i="66"/>
  <c r="Q541" i="66"/>
  <c r="U541" i="66"/>
  <c r="I543" i="66"/>
  <c r="O543" i="66"/>
  <c r="S543" i="66"/>
  <c r="M544" i="66"/>
  <c r="R544" i="66"/>
  <c r="G545" i="66"/>
  <c r="L545" i="66"/>
  <c r="Q545" i="66"/>
  <c r="U545" i="66"/>
  <c r="I547" i="66"/>
  <c r="O547" i="66"/>
  <c r="S547" i="66"/>
  <c r="M548" i="66"/>
  <c r="R548" i="66"/>
  <c r="G549" i="66"/>
  <c r="L549" i="66"/>
  <c r="Q549" i="66"/>
  <c r="U549" i="66"/>
  <c r="I551" i="66"/>
  <c r="O551" i="66"/>
  <c r="S551" i="66"/>
  <c r="M552" i="66"/>
  <c r="R552" i="66"/>
  <c r="G553" i="66"/>
  <c r="L553" i="66"/>
  <c r="Q553" i="66"/>
  <c r="U553" i="66"/>
  <c r="G561" i="66"/>
  <c r="L561" i="66"/>
  <c r="Q561" i="66"/>
  <c r="U561" i="66"/>
  <c r="I563" i="66"/>
  <c r="O563" i="66"/>
  <c r="S563" i="66"/>
  <c r="M564" i="66"/>
  <c r="R564" i="66"/>
  <c r="G565" i="66"/>
  <c r="L565" i="66"/>
  <c r="Q565" i="66"/>
  <c r="U565" i="66"/>
  <c r="I567" i="66"/>
  <c r="O567" i="66"/>
  <c r="S567" i="66"/>
  <c r="M568" i="66"/>
  <c r="R568" i="66"/>
  <c r="G569" i="66"/>
  <c r="L569" i="66"/>
  <c r="Q569" i="66"/>
  <c r="U569" i="66"/>
  <c r="I571" i="66"/>
  <c r="O571" i="66"/>
  <c r="S571" i="66"/>
  <c r="M572" i="66"/>
  <c r="R572" i="66"/>
  <c r="G573" i="66"/>
  <c r="L573" i="66"/>
  <c r="Q573" i="66"/>
  <c r="U573" i="66"/>
  <c r="I575" i="66"/>
  <c r="O575" i="66"/>
  <c r="S575" i="66"/>
  <c r="M576" i="66"/>
  <c r="R576" i="66"/>
  <c r="G577" i="66"/>
  <c r="L577" i="66"/>
  <c r="Q577" i="66"/>
  <c r="U577" i="66"/>
  <c r="I579" i="66"/>
  <c r="O579" i="66"/>
  <c r="S579" i="66"/>
  <c r="M580" i="66"/>
  <c r="R580" i="66"/>
  <c r="G581" i="66"/>
  <c r="L581" i="66"/>
  <c r="Q581" i="66"/>
  <c r="U581" i="66"/>
  <c r="I583" i="66"/>
  <c r="O583" i="66"/>
  <c r="S583" i="66"/>
  <c r="M584" i="66"/>
  <c r="R584" i="66"/>
  <c r="G585" i="66"/>
  <c r="L585" i="66"/>
  <c r="Q585" i="66"/>
  <c r="U585" i="66"/>
  <c r="I587" i="66"/>
  <c r="O587" i="66"/>
  <c r="S587" i="66"/>
  <c r="M588" i="66"/>
  <c r="R588" i="66"/>
  <c r="G589" i="66"/>
  <c r="L589" i="66"/>
  <c r="Q589" i="66"/>
  <c r="U589" i="66"/>
  <c r="K590" i="66"/>
  <c r="P590" i="66"/>
  <c r="T590" i="66"/>
  <c r="I591" i="66"/>
  <c r="O591" i="66"/>
  <c r="S591" i="66"/>
  <c r="M592" i="66"/>
  <c r="R592" i="66"/>
  <c r="G593" i="66"/>
  <c r="L593" i="66"/>
  <c r="Q593" i="66"/>
  <c r="U593" i="66"/>
  <c r="K594" i="66"/>
  <c r="P594" i="66"/>
  <c r="T594" i="66"/>
  <c r="I595" i="66"/>
  <c r="O595" i="66"/>
  <c r="S595" i="66"/>
  <c r="I599" i="66"/>
  <c r="O599" i="66"/>
  <c r="S599" i="66"/>
  <c r="M600" i="66"/>
  <c r="R600" i="66"/>
  <c r="G601" i="66"/>
  <c r="L601" i="66"/>
  <c r="Q601" i="66"/>
  <c r="U601" i="66"/>
  <c r="K602" i="66"/>
  <c r="P602" i="66"/>
  <c r="T602" i="66"/>
  <c r="I603" i="66"/>
  <c r="O603" i="66"/>
  <c r="S603" i="66"/>
  <c r="M604" i="66"/>
  <c r="R604" i="66"/>
  <c r="G605" i="66"/>
  <c r="L605" i="66"/>
  <c r="Q605" i="66"/>
  <c r="U605" i="66"/>
  <c r="K606" i="66"/>
  <c r="P606" i="66"/>
  <c r="T606" i="66"/>
  <c r="I607" i="66"/>
  <c r="O607" i="66"/>
  <c r="S607" i="66"/>
  <c r="M608" i="66"/>
  <c r="R608" i="66"/>
  <c r="G609" i="66"/>
  <c r="L609" i="66"/>
  <c r="Q609" i="66"/>
  <c r="U609" i="66"/>
  <c r="K610" i="66"/>
  <c r="P610" i="66"/>
  <c r="T610" i="66"/>
  <c r="I611" i="66"/>
  <c r="O611" i="66"/>
  <c r="S611" i="66"/>
  <c r="X612" i="66"/>
  <c r="T612" i="66"/>
  <c r="M612" i="66"/>
  <c r="R612" i="66"/>
  <c r="W612" i="66"/>
  <c r="K613" i="66"/>
  <c r="Q613" i="66"/>
  <c r="V613" i="66"/>
  <c r="P615" i="66"/>
  <c r="X615" i="66"/>
  <c r="K617" i="66"/>
  <c r="T617" i="66"/>
  <c r="P619" i="66"/>
  <c r="X619" i="66"/>
  <c r="K621" i="66"/>
  <c r="T621" i="66"/>
  <c r="P623" i="66"/>
  <c r="X623" i="66"/>
  <c r="K625" i="66"/>
  <c r="T625" i="66"/>
  <c r="P627" i="66"/>
  <c r="X627" i="66"/>
  <c r="K629" i="66"/>
  <c r="T629" i="66"/>
  <c r="P631" i="66"/>
  <c r="X631" i="66"/>
  <c r="K633" i="66"/>
  <c r="T633" i="66"/>
  <c r="M713" i="66"/>
  <c r="M715" i="66"/>
  <c r="M717" i="66"/>
  <c r="X717" i="66" s="1"/>
  <c r="M719" i="66"/>
  <c r="M721" i="66"/>
  <c r="M723" i="66"/>
  <c r="X723" i="66" s="1"/>
  <c r="M725" i="66"/>
  <c r="X725" i="66" s="1"/>
  <c r="M727" i="66"/>
  <c r="X727" i="66"/>
  <c r="M729" i="66"/>
  <c r="X729" i="66"/>
  <c r="M731" i="66"/>
  <c r="M733" i="66"/>
  <c r="X733" i="66"/>
  <c r="M735" i="66"/>
  <c r="X735" i="66"/>
  <c r="M737" i="66"/>
  <c r="M739" i="66"/>
  <c r="X739" i="66"/>
  <c r="M741" i="66"/>
  <c r="X741" i="66"/>
  <c r="M743" i="66"/>
  <c r="X743" i="66"/>
  <c r="M745" i="66"/>
  <c r="W745" i="66" s="1"/>
  <c r="M747" i="66"/>
  <c r="X747" i="66" s="1"/>
  <c r="U758" i="66"/>
  <c r="O758" i="66"/>
  <c r="I758" i="66"/>
  <c r="Q758" i="66"/>
  <c r="L758" i="66"/>
  <c r="G758" i="66"/>
  <c r="Y758" i="66" s="1"/>
  <c r="R758" i="66"/>
  <c r="W760" i="66"/>
  <c r="Q760" i="66"/>
  <c r="L760" i="66"/>
  <c r="G760" i="66"/>
  <c r="Y760" i="66"/>
  <c r="U760" i="66"/>
  <c r="O760" i="66"/>
  <c r="I760" i="66"/>
  <c r="R760" i="66"/>
  <c r="P778" i="66"/>
  <c r="P780" i="66"/>
  <c r="P782" i="66"/>
  <c r="P784" i="66"/>
  <c r="V820" i="66"/>
  <c r="K822" i="66"/>
  <c r="V822" i="66"/>
  <c r="K824" i="66"/>
  <c r="V824" i="66"/>
  <c r="K826" i="66"/>
  <c r="V826" i="66"/>
  <c r="U834" i="66"/>
  <c r="O834" i="66"/>
  <c r="I834" i="66"/>
  <c r="Q834" i="66"/>
  <c r="L834" i="66"/>
  <c r="G834" i="66"/>
  <c r="Y834" i="66" s="1"/>
  <c r="R834" i="66"/>
  <c r="Q836" i="66"/>
  <c r="W836" i="66" s="1"/>
  <c r="L836" i="66"/>
  <c r="G836" i="66"/>
  <c r="Y836" i="66" s="1"/>
  <c r="U836" i="66"/>
  <c r="O836" i="66"/>
  <c r="I836" i="66"/>
  <c r="R836" i="66"/>
  <c r="U838" i="66"/>
  <c r="O838" i="66"/>
  <c r="I838" i="66"/>
  <c r="Q838" i="66"/>
  <c r="L838" i="66"/>
  <c r="G838" i="66"/>
  <c r="Y838" i="66" s="1"/>
  <c r="R838" i="66"/>
  <c r="Q840" i="66"/>
  <c r="L840" i="66"/>
  <c r="G840" i="66"/>
  <c r="Y840" i="66" s="1"/>
  <c r="U840" i="66"/>
  <c r="O840" i="66"/>
  <c r="I840" i="66"/>
  <c r="R840" i="66"/>
  <c r="U842" i="66"/>
  <c r="O842" i="66"/>
  <c r="I842" i="66"/>
  <c r="Q842" i="66"/>
  <c r="L842" i="66"/>
  <c r="G842" i="66"/>
  <c r="Y842" i="66" s="1"/>
  <c r="R842" i="66"/>
  <c r="Q844" i="66"/>
  <c r="L844" i="66"/>
  <c r="G844" i="66"/>
  <c r="Y844" i="66" s="1"/>
  <c r="U844" i="66"/>
  <c r="O844" i="66"/>
  <c r="I844" i="66"/>
  <c r="R844" i="66"/>
  <c r="Y846" i="66"/>
  <c r="U846" i="66"/>
  <c r="O846" i="66"/>
  <c r="I846" i="66"/>
  <c r="W846" i="66"/>
  <c r="Q846" i="66"/>
  <c r="L846" i="66"/>
  <c r="G846" i="66"/>
  <c r="R846" i="66"/>
  <c r="W848" i="66"/>
  <c r="Q848" i="66"/>
  <c r="L848" i="66"/>
  <c r="G848" i="66"/>
  <c r="Y848" i="66"/>
  <c r="U848" i="66"/>
  <c r="O848" i="66"/>
  <c r="I848" i="66"/>
  <c r="R848" i="66"/>
  <c r="U850" i="66"/>
  <c r="O850" i="66"/>
  <c r="I850" i="66"/>
  <c r="Q850" i="66"/>
  <c r="L850" i="66"/>
  <c r="G850" i="66"/>
  <c r="Y850" i="66" s="1"/>
  <c r="R850" i="66"/>
  <c r="G869" i="66"/>
  <c r="P874" i="66"/>
  <c r="P876" i="66"/>
  <c r="P878" i="66"/>
  <c r="M880" i="66"/>
  <c r="X880" i="66"/>
  <c r="M882" i="66"/>
  <c r="M884" i="66"/>
  <c r="M886" i="66"/>
  <c r="V900" i="66"/>
  <c r="K902" i="66"/>
  <c r="V902" i="66"/>
  <c r="K904" i="66"/>
  <c r="V904" i="66"/>
  <c r="K906" i="66"/>
  <c r="V906" i="66"/>
  <c r="K908" i="66"/>
  <c r="V908" i="66"/>
  <c r="W916" i="66"/>
  <c r="Q916" i="66"/>
  <c r="L916" i="66"/>
  <c r="G916" i="66"/>
  <c r="G910" i="66"/>
  <c r="Y916" i="66"/>
  <c r="U916" i="66"/>
  <c r="O916" i="66"/>
  <c r="I916" i="66"/>
  <c r="R916" i="66"/>
  <c r="Y918" i="66"/>
  <c r="U918" i="66"/>
  <c r="O918" i="66"/>
  <c r="I918" i="66"/>
  <c r="W918" i="66"/>
  <c r="Q918" i="66"/>
  <c r="L918" i="66"/>
  <c r="G918" i="66"/>
  <c r="R918" i="66"/>
  <c r="Q920" i="66"/>
  <c r="L920" i="66"/>
  <c r="G920" i="66"/>
  <c r="Y920" i="66" s="1"/>
  <c r="U920" i="66"/>
  <c r="O920" i="66"/>
  <c r="I920" i="66"/>
  <c r="R920" i="66"/>
  <c r="Y922" i="66"/>
  <c r="U922" i="66"/>
  <c r="O922" i="66"/>
  <c r="I922" i="66"/>
  <c r="W922" i="66"/>
  <c r="Q922" i="66"/>
  <c r="L922" i="66"/>
  <c r="G922" i="66"/>
  <c r="R922" i="66"/>
  <c r="W924" i="66"/>
  <c r="Q924" i="66"/>
  <c r="L924" i="66"/>
  <c r="G924" i="66"/>
  <c r="Y924" i="66"/>
  <c r="U924" i="66"/>
  <c r="O924" i="66"/>
  <c r="I924" i="66"/>
  <c r="R924" i="66"/>
  <c r="U926" i="66"/>
  <c r="O926" i="66"/>
  <c r="I926" i="66"/>
  <c r="Q926" i="66"/>
  <c r="L926" i="66"/>
  <c r="G926" i="66"/>
  <c r="Y926" i="66" s="1"/>
  <c r="R926" i="66"/>
  <c r="W928" i="66"/>
  <c r="Q928" i="66"/>
  <c r="L928" i="66"/>
  <c r="G928" i="66"/>
  <c r="Y928" i="66"/>
  <c r="U928" i="66"/>
  <c r="O928" i="66"/>
  <c r="I928" i="66"/>
  <c r="R928" i="66"/>
  <c r="Y930" i="66"/>
  <c r="U930" i="66"/>
  <c r="O930" i="66"/>
  <c r="I930" i="66"/>
  <c r="W930" i="66"/>
  <c r="Q930" i="66"/>
  <c r="L930" i="66"/>
  <c r="G930" i="66"/>
  <c r="R930" i="66"/>
  <c r="P934" i="66"/>
  <c r="P936" i="66"/>
  <c r="P938" i="66"/>
  <c r="P940" i="66"/>
  <c r="P942" i="66"/>
  <c r="P944" i="66"/>
  <c r="P946" i="66"/>
  <c r="P948" i="66"/>
  <c r="K966" i="66"/>
  <c r="V966" i="66"/>
  <c r="K968" i="66"/>
  <c r="V968" i="66"/>
  <c r="K970" i="66"/>
  <c r="V970" i="66"/>
  <c r="W972" i="66"/>
  <c r="Q972" i="66"/>
  <c r="L972" i="66"/>
  <c r="G972" i="66"/>
  <c r="Y972" i="66"/>
  <c r="U972" i="66"/>
  <c r="O972" i="66"/>
  <c r="I972" i="66"/>
  <c r="R972" i="66"/>
  <c r="U974" i="66"/>
  <c r="O974" i="66"/>
  <c r="I974" i="66"/>
  <c r="Q974" i="66"/>
  <c r="W974" i="66" s="1"/>
  <c r="L974" i="66"/>
  <c r="G974" i="66"/>
  <c r="Y974" i="66" s="1"/>
  <c r="R974" i="66"/>
  <c r="M976" i="66"/>
  <c r="M978" i="66"/>
  <c r="P980" i="66"/>
  <c r="P982" i="66"/>
  <c r="W984" i="66"/>
  <c r="Q984" i="66"/>
  <c r="L984" i="66"/>
  <c r="G984" i="66"/>
  <c r="Y984" i="66"/>
  <c r="U984" i="66"/>
  <c r="O984" i="66"/>
  <c r="I984" i="66"/>
  <c r="R984" i="66"/>
  <c r="Y986" i="66"/>
  <c r="U986" i="66"/>
  <c r="O986" i="66"/>
  <c r="I986" i="66"/>
  <c r="W986" i="66"/>
  <c r="Q986" i="66"/>
  <c r="L986" i="66"/>
  <c r="G986" i="66"/>
  <c r="R986" i="66"/>
  <c r="Q998" i="66"/>
  <c r="L998" i="66"/>
  <c r="G998" i="66"/>
  <c r="Y998" i="66" s="1"/>
  <c r="U998" i="66"/>
  <c r="O998" i="66"/>
  <c r="I998" i="66"/>
  <c r="R998" i="66"/>
  <c r="Y1000" i="66"/>
  <c r="U1000" i="66"/>
  <c r="O1000" i="66"/>
  <c r="I1000" i="66"/>
  <c r="W1000" i="66"/>
  <c r="Q1000" i="66"/>
  <c r="L1000" i="66"/>
  <c r="G1000" i="66"/>
  <c r="R1000" i="66"/>
  <c r="M1006" i="66"/>
  <c r="X1006" i="66"/>
  <c r="M1008" i="66"/>
  <c r="X1008" i="66"/>
  <c r="P1010" i="66"/>
  <c r="P1012" i="66"/>
  <c r="W1014" i="66"/>
  <c r="Q1014" i="66"/>
  <c r="L1014" i="66"/>
  <c r="G1014" i="66"/>
  <c r="Y1014" i="66"/>
  <c r="U1014" i="66"/>
  <c r="O1014" i="66"/>
  <c r="I1014" i="66"/>
  <c r="R1014" i="66"/>
  <c r="U1016" i="66"/>
  <c r="O1016" i="66"/>
  <c r="I1016" i="66"/>
  <c r="Q1016" i="66"/>
  <c r="L1016" i="66"/>
  <c r="G1016" i="66"/>
  <c r="Y1016" i="66" s="1"/>
  <c r="R1016" i="66"/>
  <c r="V1032" i="66"/>
  <c r="V1036" i="66"/>
  <c r="K1038" i="66"/>
  <c r="V1038" i="66"/>
  <c r="K1040" i="66"/>
  <c r="V1040" i="66"/>
  <c r="K1042" i="66"/>
  <c r="V1042" i="66"/>
  <c r="Y1044" i="66"/>
  <c r="U1044" i="66"/>
  <c r="O1044" i="66"/>
  <c r="I1044" i="66"/>
  <c r="W1044" i="66"/>
  <c r="Q1044" i="66"/>
  <c r="L1044" i="66"/>
  <c r="G1044" i="66"/>
  <c r="R1044" i="66"/>
  <c r="W1046" i="66"/>
  <c r="Q1046" i="66"/>
  <c r="L1046" i="66"/>
  <c r="G1046" i="66"/>
  <c r="Y1046" i="66"/>
  <c r="U1046" i="66"/>
  <c r="O1046" i="66"/>
  <c r="I1046" i="66"/>
  <c r="R1046" i="66"/>
  <c r="Y1048" i="66"/>
  <c r="U1048" i="66"/>
  <c r="O1048" i="66"/>
  <c r="I1048" i="66"/>
  <c r="W1048" i="66"/>
  <c r="Q1048" i="66"/>
  <c r="L1048" i="66"/>
  <c r="G1048" i="66"/>
  <c r="R1048" i="66"/>
  <c r="W1050" i="66"/>
  <c r="Q1050" i="66"/>
  <c r="L1050" i="66"/>
  <c r="G1050" i="66"/>
  <c r="Y1050" i="66"/>
  <c r="U1050" i="66"/>
  <c r="O1050" i="66"/>
  <c r="I1050" i="66"/>
  <c r="R1050" i="66"/>
  <c r="Y1052" i="66"/>
  <c r="U1052" i="66"/>
  <c r="O1052" i="66"/>
  <c r="I1052" i="66"/>
  <c r="W1052" i="66"/>
  <c r="Q1052" i="66"/>
  <c r="L1052" i="66"/>
  <c r="G1052" i="66"/>
  <c r="R1052" i="66"/>
  <c r="Q1054" i="66"/>
  <c r="L1054" i="66"/>
  <c r="G1054" i="66"/>
  <c r="Y1054" i="66" s="1"/>
  <c r="U1054" i="66"/>
  <c r="O1054" i="66"/>
  <c r="I1054" i="66"/>
  <c r="R1054" i="66"/>
  <c r="P1060" i="66"/>
  <c r="P1064" i="66"/>
  <c r="P1066" i="66"/>
  <c r="M1068" i="66"/>
  <c r="X1068" i="66"/>
  <c r="M1070" i="66"/>
  <c r="X1070" i="66"/>
  <c r="M1074" i="66"/>
  <c r="X1074" i="66"/>
  <c r="M1076" i="66"/>
  <c r="X1076" i="66"/>
  <c r="M1078" i="66"/>
  <c r="X1078" i="66"/>
  <c r="M1080" i="66"/>
  <c r="X1080" i="66"/>
  <c r="M1082" i="66"/>
  <c r="X1082" i="66"/>
  <c r="K1084" i="66"/>
  <c r="V1084" i="66"/>
  <c r="R1086" i="66"/>
  <c r="W1090" i="66"/>
  <c r="Q1090" i="66"/>
  <c r="L1090" i="66"/>
  <c r="G1090" i="66"/>
  <c r="V1090" i="66"/>
  <c r="P1090" i="66"/>
  <c r="K1090" i="66"/>
  <c r="Y1090" i="66"/>
  <c r="U1090" i="66"/>
  <c r="O1090" i="66"/>
  <c r="I1090" i="66"/>
  <c r="Q1094" i="66"/>
  <c r="L1094" i="66"/>
  <c r="G1094" i="66"/>
  <c r="Y1094" i="66" s="1"/>
  <c r="V1094" i="66"/>
  <c r="P1094" i="66"/>
  <c r="K1094" i="66"/>
  <c r="U1094" i="66"/>
  <c r="O1094" i="66"/>
  <c r="I1094" i="66"/>
  <c r="W1098" i="66"/>
  <c r="Q1098" i="66"/>
  <c r="L1098" i="66"/>
  <c r="G1098" i="66"/>
  <c r="V1098" i="66"/>
  <c r="P1098" i="66"/>
  <c r="K1098" i="66"/>
  <c r="Y1098" i="66"/>
  <c r="U1098" i="66"/>
  <c r="O1098" i="66"/>
  <c r="I1098" i="66"/>
  <c r="X1102" i="66"/>
  <c r="R1106" i="66"/>
  <c r="W1114" i="66"/>
  <c r="Q1114" i="66"/>
  <c r="L1114" i="66"/>
  <c r="G1114" i="66"/>
  <c r="V1114" i="66"/>
  <c r="P1114" i="66"/>
  <c r="K1114" i="66"/>
  <c r="Y1114" i="66"/>
  <c r="U1114" i="66"/>
  <c r="O1114" i="66"/>
  <c r="I1114" i="66"/>
  <c r="X1118" i="66"/>
  <c r="R1122" i="66"/>
  <c r="M1126" i="66"/>
  <c r="M1130" i="66"/>
  <c r="X1134" i="66"/>
  <c r="M1138" i="66"/>
  <c r="X1142" i="66"/>
  <c r="R1154" i="66"/>
  <c r="W1158" i="66"/>
  <c r="Q1158" i="66"/>
  <c r="L1158" i="66"/>
  <c r="G1158" i="66"/>
  <c r="V1158" i="66"/>
  <c r="P1158" i="66"/>
  <c r="K1158" i="66"/>
  <c r="Y1158" i="66"/>
  <c r="U1158" i="66"/>
  <c r="O1158" i="66"/>
  <c r="I1158" i="66"/>
  <c r="W1166" i="66"/>
  <c r="Q1166" i="66"/>
  <c r="L1166" i="66"/>
  <c r="G1166" i="66"/>
  <c r="V1166" i="66"/>
  <c r="P1166" i="66"/>
  <c r="K1166" i="66"/>
  <c r="Y1166" i="66"/>
  <c r="U1166" i="66"/>
  <c r="O1166" i="66"/>
  <c r="I1166" i="66"/>
  <c r="R1170" i="66"/>
  <c r="W1174" i="66"/>
  <c r="Q1174" i="66"/>
  <c r="L1174" i="66"/>
  <c r="G1174" i="66"/>
  <c r="V1174" i="66"/>
  <c r="P1174" i="66"/>
  <c r="K1174" i="66"/>
  <c r="Y1174" i="66"/>
  <c r="U1174" i="66"/>
  <c r="O1174" i="66"/>
  <c r="I1174" i="66"/>
  <c r="X1178" i="66"/>
  <c r="X1182" i="66"/>
  <c r="W1190" i="66"/>
  <c r="Q1190" i="66"/>
  <c r="L1190" i="66"/>
  <c r="G1190" i="66"/>
  <c r="V1190" i="66"/>
  <c r="P1190" i="66"/>
  <c r="K1190" i="66"/>
  <c r="Y1190" i="66"/>
  <c r="U1190" i="66"/>
  <c r="O1190" i="66"/>
  <c r="I1190" i="66"/>
  <c r="X1198" i="66"/>
  <c r="R1206" i="66"/>
  <c r="W1214" i="66"/>
  <c r="Q1214" i="66"/>
  <c r="L1214" i="66"/>
  <c r="G1214" i="66"/>
  <c r="V1214" i="66"/>
  <c r="P1214" i="66"/>
  <c r="K1214" i="66"/>
  <c r="Y1214" i="66"/>
  <c r="U1214" i="66"/>
  <c r="O1214" i="66"/>
  <c r="I1214" i="66"/>
  <c r="R1218" i="66"/>
  <c r="W1222" i="66"/>
  <c r="Q1222" i="66"/>
  <c r="L1222" i="66"/>
  <c r="G1222" i="66"/>
  <c r="V1222" i="66"/>
  <c r="P1222" i="66"/>
  <c r="K1222" i="66"/>
  <c r="Y1222" i="66"/>
  <c r="U1222" i="66"/>
  <c r="O1222" i="66"/>
  <c r="I1222" i="66"/>
  <c r="S13" i="71"/>
  <c r="O15" i="71"/>
  <c r="V17" i="71"/>
  <c r="R17" i="71"/>
  <c r="N17" i="71"/>
  <c r="J17" i="71"/>
  <c r="F17" i="71"/>
  <c r="Y17" i="71" s="1"/>
  <c r="U17" i="71"/>
  <c r="Q17" i="71"/>
  <c r="T17" i="71"/>
  <c r="P17" i="71"/>
  <c r="L17" i="71"/>
  <c r="H17" i="71"/>
  <c r="W17" i="71"/>
  <c r="S19" i="71"/>
  <c r="O21" i="71"/>
  <c r="K23" i="71"/>
  <c r="Y25" i="71"/>
  <c r="V25" i="71"/>
  <c r="R25" i="71"/>
  <c r="N25" i="71"/>
  <c r="J25" i="71"/>
  <c r="F25" i="71"/>
  <c r="U25" i="71"/>
  <c r="Q25" i="71"/>
  <c r="M25" i="71"/>
  <c r="I25" i="71"/>
  <c r="X25" i="71"/>
  <c r="T25" i="71"/>
  <c r="P25" i="71"/>
  <c r="L25" i="71"/>
  <c r="H25" i="71"/>
  <c r="W25" i="71"/>
  <c r="Q84" i="71"/>
  <c r="L88" i="71"/>
  <c r="L92" i="71"/>
  <c r="L96" i="71"/>
  <c r="G101" i="71"/>
  <c r="U108" i="71"/>
  <c r="U112" i="71"/>
  <c r="U116" i="71"/>
  <c r="U120" i="71"/>
  <c r="Q132" i="71"/>
  <c r="U136" i="71"/>
  <c r="L140" i="71"/>
  <c r="U144" i="71"/>
  <c r="K158" i="71"/>
  <c r="O158" i="71"/>
  <c r="S158" i="71"/>
  <c r="W158" i="71"/>
  <c r="L162" i="71"/>
  <c r="Q162" i="71"/>
  <c r="U162" i="71"/>
  <c r="L166" i="71"/>
  <c r="Q166" i="71"/>
  <c r="U166" i="71"/>
  <c r="L178" i="71"/>
  <c r="Q178" i="71"/>
  <c r="U178" i="71"/>
  <c r="L182" i="71"/>
  <c r="Q182" i="71"/>
  <c r="U182" i="71"/>
  <c r="L186" i="71"/>
  <c r="Q186" i="71"/>
  <c r="U186" i="71"/>
  <c r="L190" i="71"/>
  <c r="Q190" i="71"/>
  <c r="U190" i="71"/>
  <c r="K203" i="71"/>
  <c r="O203" i="71"/>
  <c r="S203" i="71"/>
  <c r="W203" i="71"/>
  <c r="L207" i="71"/>
  <c r="Q207" i="71"/>
  <c r="U207" i="71"/>
  <c r="L211" i="71"/>
  <c r="Q211" i="71"/>
  <c r="U211" i="71"/>
  <c r="L222" i="71"/>
  <c r="Q222" i="71"/>
  <c r="U222" i="71"/>
  <c r="L224" i="71"/>
  <c r="Q224" i="71"/>
  <c r="U224" i="71"/>
  <c r="L226" i="71"/>
  <c r="Q226" i="71"/>
  <c r="U226" i="71"/>
  <c r="L228" i="71"/>
  <c r="Q228" i="71"/>
  <c r="U228" i="71"/>
  <c r="L230" i="71"/>
  <c r="Q230" i="71"/>
  <c r="U230" i="71"/>
  <c r="L232" i="71"/>
  <c r="Q232" i="71"/>
  <c r="U232" i="71"/>
  <c r="L234" i="71"/>
  <c r="Q234" i="71"/>
  <c r="U234" i="71"/>
  <c r="L341" i="71"/>
  <c r="P341" i="71"/>
  <c r="T341" i="71"/>
  <c r="X341" i="71"/>
  <c r="L344" i="71"/>
  <c r="Q344" i="71"/>
  <c r="U344" i="71"/>
  <c r="L346" i="71"/>
  <c r="Q346" i="71"/>
  <c r="U346" i="71"/>
  <c r="L348" i="71"/>
  <c r="Q348" i="71"/>
  <c r="U348" i="71"/>
  <c r="L350" i="71"/>
  <c r="Q350" i="71"/>
  <c r="U350" i="71"/>
  <c r="L360" i="71"/>
  <c r="Q360" i="71"/>
  <c r="U360" i="71"/>
  <c r="L362" i="71"/>
  <c r="Q362" i="71"/>
  <c r="U362" i="71"/>
  <c r="L364" i="71"/>
  <c r="Q364" i="71"/>
  <c r="U364" i="71"/>
  <c r="L366" i="71"/>
  <c r="Q366" i="71"/>
  <c r="U366" i="71"/>
  <c r="L368" i="71"/>
  <c r="Q368" i="71"/>
  <c r="U368" i="71"/>
  <c r="L370" i="71"/>
  <c r="Q370" i="71"/>
  <c r="U370" i="71"/>
  <c r="L372" i="71"/>
  <c r="Q372" i="71"/>
  <c r="U372" i="71"/>
  <c r="L382" i="71"/>
  <c r="Q382" i="71"/>
  <c r="U382" i="71"/>
  <c r="L386" i="71"/>
  <c r="Q386" i="71"/>
  <c r="U386" i="71"/>
  <c r="L390" i="71"/>
  <c r="Q390" i="71"/>
  <c r="U390" i="71"/>
  <c r="L394" i="71"/>
  <c r="Q394" i="71"/>
  <c r="U394" i="71"/>
  <c r="L405" i="71"/>
  <c r="Q405" i="71"/>
  <c r="U405" i="71"/>
  <c r="L407" i="71"/>
  <c r="Q407" i="71"/>
  <c r="U407" i="71"/>
  <c r="L409" i="71"/>
  <c r="Q409" i="71"/>
  <c r="U409" i="71"/>
  <c r="L411" i="71"/>
  <c r="Q411" i="71"/>
  <c r="U411" i="71"/>
  <c r="L413" i="71"/>
  <c r="Q413" i="71"/>
  <c r="U413" i="71"/>
  <c r="L415" i="71"/>
  <c r="Q415" i="71"/>
  <c r="U415" i="71"/>
  <c r="L417" i="71"/>
  <c r="Q417" i="71"/>
  <c r="U417" i="71"/>
  <c r="L419" i="71"/>
  <c r="Q419" i="71"/>
  <c r="U419" i="71"/>
  <c r="L430" i="71"/>
  <c r="Q430" i="71"/>
  <c r="U430" i="71"/>
  <c r="L434" i="71"/>
  <c r="Q434" i="71"/>
  <c r="U434" i="71"/>
  <c r="L438" i="71"/>
  <c r="Q438" i="71"/>
  <c r="U438" i="71"/>
  <c r="L442" i="71"/>
  <c r="Q442" i="71"/>
  <c r="U442" i="71"/>
  <c r="L474" i="71"/>
  <c r="Q474" i="71"/>
  <c r="U474" i="71"/>
  <c r="L476" i="71"/>
  <c r="Q476" i="71"/>
  <c r="U476" i="71"/>
  <c r="L478" i="71"/>
  <c r="Q478" i="71"/>
  <c r="U478" i="71"/>
  <c r="L480" i="71"/>
  <c r="Q480" i="71"/>
  <c r="U480" i="71"/>
  <c r="L482" i="71"/>
  <c r="Q482" i="71"/>
  <c r="U482" i="71"/>
  <c r="L484" i="71"/>
  <c r="Q484" i="71"/>
  <c r="U484" i="71"/>
  <c r="L486" i="71"/>
  <c r="Q486" i="71"/>
  <c r="U486" i="71"/>
  <c r="L488" i="71"/>
  <c r="Q488" i="71"/>
  <c r="U488" i="71"/>
  <c r="L498" i="71"/>
  <c r="Q498" i="71"/>
  <c r="U498" i="71"/>
  <c r="L500" i="71"/>
  <c r="Q500" i="71"/>
  <c r="U500" i="71"/>
  <c r="L502" i="71"/>
  <c r="Q502" i="71"/>
  <c r="U502" i="71"/>
  <c r="L504" i="71"/>
  <c r="Q504" i="71"/>
  <c r="U504" i="71"/>
  <c r="L506" i="71"/>
  <c r="Q506" i="71"/>
  <c r="U506" i="71"/>
  <c r="L508" i="71"/>
  <c r="Q508" i="71"/>
  <c r="U508" i="71"/>
  <c r="L510" i="71"/>
  <c r="Q510" i="71"/>
  <c r="U510" i="71"/>
  <c r="L520" i="71"/>
  <c r="Q520" i="71"/>
  <c r="U520" i="71"/>
  <c r="L522" i="71"/>
  <c r="Q522" i="71"/>
  <c r="U522" i="71"/>
  <c r="L524" i="71"/>
  <c r="Q524" i="71"/>
  <c r="U524" i="71"/>
  <c r="L526" i="71"/>
  <c r="Q526" i="71"/>
  <c r="U526" i="71"/>
  <c r="L528" i="71"/>
  <c r="Q528" i="71"/>
  <c r="U528" i="71"/>
  <c r="L530" i="71"/>
  <c r="Q530" i="71"/>
  <c r="U530" i="71"/>
  <c r="L532" i="71"/>
  <c r="Q532" i="71"/>
  <c r="U532" i="71"/>
  <c r="L534" i="71"/>
  <c r="Q534" i="71"/>
  <c r="U534" i="71"/>
  <c r="L544" i="71"/>
  <c r="Q544" i="71"/>
  <c r="U544" i="71"/>
  <c r="L546" i="71"/>
  <c r="Q546" i="71"/>
  <c r="U546" i="71"/>
  <c r="L548" i="71"/>
  <c r="Q548" i="71"/>
  <c r="U548" i="71"/>
  <c r="L550" i="71"/>
  <c r="Q550" i="71"/>
  <c r="U550" i="71"/>
  <c r="L552" i="71"/>
  <c r="Q552" i="71"/>
  <c r="U552" i="71"/>
  <c r="L554" i="71"/>
  <c r="Q554" i="71"/>
  <c r="U554" i="71"/>
  <c r="L556" i="71"/>
  <c r="Q556" i="71"/>
  <c r="U556" i="71"/>
  <c r="L566" i="71"/>
  <c r="Q566" i="71"/>
  <c r="U566" i="71"/>
  <c r="L568" i="71"/>
  <c r="Q568" i="71"/>
  <c r="U568" i="71"/>
  <c r="L570" i="71"/>
  <c r="Q570" i="71"/>
  <c r="U570" i="71"/>
  <c r="L572" i="71"/>
  <c r="Q572" i="71"/>
  <c r="U572" i="71"/>
  <c r="L574" i="71"/>
  <c r="Q574" i="71"/>
  <c r="U574" i="71"/>
  <c r="L576" i="71"/>
  <c r="Q576" i="71"/>
  <c r="U576" i="71"/>
  <c r="L578" i="71"/>
  <c r="Q578" i="71"/>
  <c r="U578" i="71"/>
  <c r="L580" i="71"/>
  <c r="Q580" i="71"/>
  <c r="U580" i="71"/>
  <c r="L590" i="71"/>
  <c r="Q590" i="71"/>
  <c r="U590" i="71"/>
  <c r="L592" i="71"/>
  <c r="Q592" i="71"/>
  <c r="U592" i="71"/>
  <c r="L594" i="71"/>
  <c r="Q594" i="71"/>
  <c r="U594" i="71"/>
  <c r="L596" i="71"/>
  <c r="Q596" i="71"/>
  <c r="U596" i="71"/>
  <c r="L598" i="71"/>
  <c r="Q598" i="71"/>
  <c r="U598" i="71"/>
  <c r="L600" i="71"/>
  <c r="Q600" i="71"/>
  <c r="U600" i="71"/>
  <c r="L602" i="71"/>
  <c r="Q602" i="71"/>
  <c r="U602" i="71"/>
  <c r="L612" i="71"/>
  <c r="Q612" i="71"/>
  <c r="U612" i="71"/>
  <c r="L614" i="71"/>
  <c r="Q614" i="71"/>
  <c r="U614" i="71"/>
  <c r="L616" i="71"/>
  <c r="Q616" i="71"/>
  <c r="U616" i="71"/>
  <c r="L618" i="71"/>
  <c r="Q618" i="71"/>
  <c r="U618" i="71"/>
  <c r="L620" i="71"/>
  <c r="Q620" i="71"/>
  <c r="U620" i="71"/>
  <c r="L622" i="71"/>
  <c r="Q622" i="71"/>
  <c r="U622" i="71"/>
  <c r="L624" i="71"/>
  <c r="Q624" i="71"/>
  <c r="U624" i="71"/>
  <c r="L626" i="71"/>
  <c r="Q626" i="71"/>
  <c r="U626" i="71"/>
  <c r="L636" i="71"/>
  <c r="Q636" i="71"/>
  <c r="U636" i="71"/>
  <c r="L638" i="71"/>
  <c r="Q638" i="71"/>
  <c r="U638" i="71"/>
  <c r="L640" i="71"/>
  <c r="Q640" i="71"/>
  <c r="U640" i="71"/>
  <c r="L642" i="71"/>
  <c r="Q642" i="71"/>
  <c r="U642" i="71"/>
  <c r="L644" i="71"/>
  <c r="Q644" i="71"/>
  <c r="U644" i="71"/>
  <c r="L646" i="71"/>
  <c r="Q646" i="71"/>
  <c r="U646" i="71"/>
  <c r="L648" i="71"/>
  <c r="Q648" i="71"/>
  <c r="U648" i="71"/>
  <c r="L658" i="71"/>
  <c r="Q658" i="71"/>
  <c r="U658" i="71"/>
  <c r="L660" i="71"/>
  <c r="Q660" i="71"/>
  <c r="U660" i="71"/>
  <c r="L662" i="71"/>
  <c r="Q662" i="71"/>
  <c r="U662" i="71"/>
  <c r="L664" i="71"/>
  <c r="Q664" i="71"/>
  <c r="U664" i="71"/>
  <c r="L666" i="71"/>
  <c r="Q666" i="71"/>
  <c r="U666" i="71"/>
  <c r="L668" i="71"/>
  <c r="Q668" i="71"/>
  <c r="U668" i="71"/>
  <c r="L670" i="71"/>
  <c r="Q670" i="71"/>
  <c r="U670" i="71"/>
  <c r="L672" i="71"/>
  <c r="Q672" i="71"/>
  <c r="U672" i="71"/>
  <c r="L683" i="71"/>
  <c r="Q683" i="71"/>
  <c r="U683" i="71"/>
  <c r="L687" i="71"/>
  <c r="Q687" i="71"/>
  <c r="U687" i="71"/>
  <c r="L691" i="71"/>
  <c r="Q691" i="71"/>
  <c r="U691" i="71"/>
  <c r="L695" i="71"/>
  <c r="Q695" i="71"/>
  <c r="U695" i="71"/>
  <c r="L706" i="71"/>
  <c r="Q706" i="71"/>
  <c r="U706" i="71"/>
  <c r="L710" i="71"/>
  <c r="Q710" i="71"/>
  <c r="U710" i="71"/>
  <c r="L714" i="71"/>
  <c r="Q714" i="71"/>
  <c r="U714" i="71"/>
  <c r="L718" i="71"/>
  <c r="Q718" i="71"/>
  <c r="U718" i="71"/>
  <c r="L728" i="71"/>
  <c r="Q728" i="71"/>
  <c r="U728" i="71"/>
  <c r="L730" i="71"/>
  <c r="Q730" i="71"/>
  <c r="U730" i="71"/>
  <c r="L732" i="71"/>
  <c r="Q732" i="71"/>
  <c r="U732" i="71"/>
  <c r="L734" i="71"/>
  <c r="Q734" i="71"/>
  <c r="U734" i="71"/>
  <c r="L736" i="71"/>
  <c r="Q736" i="71"/>
  <c r="U736" i="71"/>
  <c r="L738" i="71"/>
  <c r="Q738" i="71"/>
  <c r="U738" i="71"/>
  <c r="L740" i="71"/>
  <c r="Q740" i="71"/>
  <c r="U740" i="71"/>
  <c r="L773" i="71"/>
  <c r="Q773" i="71"/>
  <c r="U773" i="71"/>
  <c r="L775" i="71"/>
  <c r="Q775" i="71"/>
  <c r="U775" i="71"/>
  <c r="L777" i="71"/>
  <c r="Q777" i="71"/>
  <c r="U777" i="71"/>
  <c r="L779" i="71"/>
  <c r="Q779" i="71"/>
  <c r="U779" i="71"/>
  <c r="L781" i="71"/>
  <c r="Q781" i="71"/>
  <c r="U781" i="71"/>
  <c r="L783" i="71"/>
  <c r="Q783" i="71"/>
  <c r="U783" i="71"/>
  <c r="L785" i="71"/>
  <c r="Q785" i="71"/>
  <c r="U785" i="71"/>
  <c r="L787" i="71"/>
  <c r="Q787" i="71"/>
  <c r="U787" i="71"/>
  <c r="AA31" i="49"/>
  <c r="U31" i="49"/>
  <c r="X31" i="49"/>
  <c r="V369" i="69" s="1"/>
  <c r="T31" i="49"/>
  <c r="L369" i="69"/>
  <c r="AA48" i="49"/>
  <c r="U48" i="49"/>
  <c r="T48" i="49"/>
  <c r="X48" i="49"/>
  <c r="S21" i="69"/>
  <c r="O21" i="69"/>
  <c r="K21" i="69"/>
  <c r="G21" i="69"/>
  <c r="X21" i="69" s="1"/>
  <c r="R21" i="69"/>
  <c r="N21" i="69"/>
  <c r="J21" i="69"/>
  <c r="U21" i="69"/>
  <c r="Q21" i="69"/>
  <c r="M21" i="69"/>
  <c r="I21" i="69"/>
  <c r="S34" i="69"/>
  <c r="O34" i="69"/>
  <c r="K34" i="69"/>
  <c r="G34" i="69"/>
  <c r="X34" i="69" s="1"/>
  <c r="R34" i="69"/>
  <c r="N34" i="69"/>
  <c r="J34" i="69"/>
  <c r="U34" i="69"/>
  <c r="Q34" i="69"/>
  <c r="M34" i="69"/>
  <c r="I34" i="69"/>
  <c r="S49" i="69"/>
  <c r="O49" i="69"/>
  <c r="K49" i="69"/>
  <c r="G49" i="69"/>
  <c r="X49" i="69" s="1"/>
  <c r="R49" i="69"/>
  <c r="N49" i="69"/>
  <c r="J49" i="69"/>
  <c r="U49" i="69"/>
  <c r="Q49" i="69"/>
  <c r="M49" i="69"/>
  <c r="I49" i="69"/>
  <c r="S64" i="69"/>
  <c r="O64" i="69"/>
  <c r="K64" i="69"/>
  <c r="G64" i="69"/>
  <c r="X64" i="69" s="1"/>
  <c r="R64" i="69"/>
  <c r="N64" i="69"/>
  <c r="J64" i="69"/>
  <c r="U64" i="69"/>
  <c r="Q64" i="69"/>
  <c r="M64" i="69"/>
  <c r="I64" i="69"/>
  <c r="S79" i="69"/>
  <c r="O79" i="69"/>
  <c r="K79" i="69"/>
  <c r="G79" i="69"/>
  <c r="X79" i="69" s="1"/>
  <c r="R79" i="69"/>
  <c r="N79" i="69"/>
  <c r="J79" i="69"/>
  <c r="U79" i="69"/>
  <c r="Q79" i="69"/>
  <c r="M79" i="69"/>
  <c r="I79" i="69"/>
  <c r="S94" i="69"/>
  <c r="O94" i="69"/>
  <c r="K94" i="69"/>
  <c r="G94" i="69"/>
  <c r="X94" i="69" s="1"/>
  <c r="R94" i="69"/>
  <c r="N94" i="69"/>
  <c r="J94" i="69"/>
  <c r="U94" i="69"/>
  <c r="Q94" i="69"/>
  <c r="M94" i="69"/>
  <c r="I94" i="69"/>
  <c r="S113" i="69"/>
  <c r="O113" i="69"/>
  <c r="K113" i="69"/>
  <c r="G113" i="69"/>
  <c r="X113" i="69" s="1"/>
  <c r="R113" i="69"/>
  <c r="N113" i="69"/>
  <c r="J113" i="69"/>
  <c r="U113" i="69"/>
  <c r="Q113" i="69"/>
  <c r="M113" i="69"/>
  <c r="I113" i="69"/>
  <c r="S132" i="69"/>
  <c r="O132" i="69"/>
  <c r="K132" i="69"/>
  <c r="G132" i="69"/>
  <c r="X132" i="69" s="1"/>
  <c r="R132" i="69"/>
  <c r="N132" i="69"/>
  <c r="J132" i="69"/>
  <c r="U132" i="69"/>
  <c r="Q132" i="69"/>
  <c r="M132" i="69"/>
  <c r="I132" i="69"/>
  <c r="S151" i="69"/>
  <c r="O151" i="69"/>
  <c r="K151" i="69"/>
  <c r="G151" i="69"/>
  <c r="X151" i="69" s="1"/>
  <c r="R151" i="69"/>
  <c r="N151" i="69"/>
  <c r="J151" i="69"/>
  <c r="U151" i="69"/>
  <c r="Q151" i="69"/>
  <c r="M151" i="69"/>
  <c r="I151" i="69"/>
  <c r="S170" i="69"/>
  <c r="O170" i="69"/>
  <c r="K170" i="69"/>
  <c r="G170" i="69"/>
  <c r="X170" i="69" s="1"/>
  <c r="R170" i="69"/>
  <c r="N170" i="69"/>
  <c r="J170" i="69"/>
  <c r="U170" i="69"/>
  <c r="Q170" i="69"/>
  <c r="M170" i="69"/>
  <c r="I170" i="69"/>
  <c r="S189" i="69"/>
  <c r="O189" i="69"/>
  <c r="K189" i="69"/>
  <c r="G189" i="69"/>
  <c r="X189" i="69" s="1"/>
  <c r="R189" i="69"/>
  <c r="N189" i="69"/>
  <c r="J189" i="69"/>
  <c r="U189" i="69"/>
  <c r="Q189" i="69"/>
  <c r="M189" i="69"/>
  <c r="I189" i="69"/>
  <c r="S208" i="69"/>
  <c r="O208" i="69"/>
  <c r="K208" i="69"/>
  <c r="G208" i="69"/>
  <c r="X208" i="69" s="1"/>
  <c r="R208" i="69"/>
  <c r="N208" i="69"/>
  <c r="J208" i="69"/>
  <c r="U208" i="69"/>
  <c r="Q208" i="69"/>
  <c r="M208" i="69"/>
  <c r="I208" i="69"/>
  <c r="S231" i="69"/>
  <c r="O231" i="69"/>
  <c r="K231" i="69"/>
  <c r="G231" i="69"/>
  <c r="X231" i="69" s="1"/>
  <c r="R231" i="69"/>
  <c r="N231" i="69"/>
  <c r="J231" i="69"/>
  <c r="U231" i="69"/>
  <c r="Q231" i="69"/>
  <c r="M231" i="69"/>
  <c r="I231" i="69"/>
  <c r="S246" i="69"/>
  <c r="O246" i="69"/>
  <c r="K246" i="69"/>
  <c r="G246" i="69"/>
  <c r="X246" i="69" s="1"/>
  <c r="R246" i="69"/>
  <c r="N246" i="69"/>
  <c r="J246" i="69"/>
  <c r="U246" i="69"/>
  <c r="Q246" i="69"/>
  <c r="M246" i="69"/>
  <c r="I246" i="69"/>
  <c r="S261" i="69"/>
  <c r="O261" i="69"/>
  <c r="K261" i="69"/>
  <c r="G261" i="69"/>
  <c r="X261" i="69" s="1"/>
  <c r="R261" i="69"/>
  <c r="N261" i="69"/>
  <c r="J261" i="69"/>
  <c r="U261" i="69"/>
  <c r="Q261" i="69"/>
  <c r="M261" i="69"/>
  <c r="I261" i="69"/>
  <c r="U285" i="69"/>
  <c r="O285" i="69"/>
  <c r="K285" i="69"/>
  <c r="G285" i="69"/>
  <c r="X285" i="69" s="1"/>
  <c r="T285" i="69"/>
  <c r="N285" i="69"/>
  <c r="J285" i="69"/>
  <c r="Q285" i="69"/>
  <c r="M285" i="69"/>
  <c r="I285" i="69"/>
  <c r="U300" i="69"/>
  <c r="O300" i="69"/>
  <c r="K300" i="69"/>
  <c r="G300" i="69"/>
  <c r="X300" i="69" s="1"/>
  <c r="T300" i="69"/>
  <c r="N300" i="69"/>
  <c r="J300" i="69"/>
  <c r="Q300" i="69"/>
  <c r="M300" i="69"/>
  <c r="I300" i="69"/>
  <c r="Q545" i="69"/>
  <c r="M545" i="69"/>
  <c r="I545" i="69"/>
  <c r="H540" i="69"/>
  <c r="U545" i="69"/>
  <c r="O545" i="69"/>
  <c r="K545" i="69"/>
  <c r="G545" i="69"/>
  <c r="X545" i="69" s="1"/>
  <c r="T545" i="69"/>
  <c r="N545" i="69"/>
  <c r="J545" i="69"/>
  <c r="P545" i="69"/>
  <c r="L545" i="69"/>
  <c r="W545" i="69" s="1"/>
  <c r="P614" i="66"/>
  <c r="T614" i="66"/>
  <c r="X614" i="66"/>
  <c r="M616" i="66"/>
  <c r="R616" i="66"/>
  <c r="V616" i="66"/>
  <c r="K618" i="66"/>
  <c r="P618" i="66"/>
  <c r="T618" i="66"/>
  <c r="X618" i="66"/>
  <c r="M620" i="66"/>
  <c r="R620" i="66"/>
  <c r="V620" i="66"/>
  <c r="K622" i="66"/>
  <c r="P622" i="66"/>
  <c r="T622" i="66"/>
  <c r="X622" i="66"/>
  <c r="M624" i="66"/>
  <c r="R624" i="66"/>
  <c r="V624" i="66"/>
  <c r="K626" i="66"/>
  <c r="P626" i="66"/>
  <c r="T626" i="66"/>
  <c r="X626" i="66"/>
  <c r="M628" i="66"/>
  <c r="R628" i="66"/>
  <c r="V628" i="66"/>
  <c r="K630" i="66"/>
  <c r="P630" i="66"/>
  <c r="T630" i="66"/>
  <c r="X630" i="66"/>
  <c r="M632" i="66"/>
  <c r="R632" i="66"/>
  <c r="V632" i="66"/>
  <c r="K637" i="66"/>
  <c r="P637" i="66"/>
  <c r="V637" i="66"/>
  <c r="K638" i="66"/>
  <c r="P638" i="66"/>
  <c r="V638" i="66"/>
  <c r="K639" i="66"/>
  <c r="P639" i="66"/>
  <c r="V639" i="66"/>
  <c r="K640" i="66"/>
  <c r="P640" i="66"/>
  <c r="V640" i="66"/>
  <c r="K641" i="66"/>
  <c r="P641" i="66"/>
  <c r="V641" i="66"/>
  <c r="K642" i="66"/>
  <c r="P642" i="66"/>
  <c r="V642" i="66"/>
  <c r="K643" i="66"/>
  <c r="P643" i="66"/>
  <c r="V643" i="66"/>
  <c r="K644" i="66"/>
  <c r="P644" i="66"/>
  <c r="V644" i="66"/>
  <c r="K645" i="66"/>
  <c r="P645" i="66"/>
  <c r="V645" i="66"/>
  <c r="K646" i="66"/>
  <c r="P646" i="66"/>
  <c r="V646" i="66"/>
  <c r="K647" i="66"/>
  <c r="P647" i="66"/>
  <c r="V647" i="66"/>
  <c r="K648" i="66"/>
  <c r="P648" i="66"/>
  <c r="V648" i="66"/>
  <c r="K649" i="66"/>
  <c r="P649" i="66"/>
  <c r="V649" i="66"/>
  <c r="K650" i="66"/>
  <c r="P650" i="66"/>
  <c r="V650" i="66"/>
  <c r="K651" i="66"/>
  <c r="P651" i="66"/>
  <c r="V651" i="66"/>
  <c r="K652" i="66"/>
  <c r="P652" i="66"/>
  <c r="V652" i="66"/>
  <c r="K653" i="66"/>
  <c r="P653" i="66"/>
  <c r="V653" i="66"/>
  <c r="K654" i="66"/>
  <c r="P654" i="66"/>
  <c r="V654" i="66"/>
  <c r="K655" i="66"/>
  <c r="P655" i="66"/>
  <c r="V655" i="66"/>
  <c r="K656" i="66"/>
  <c r="P656" i="66"/>
  <c r="V656" i="66"/>
  <c r="K657" i="66"/>
  <c r="P657" i="66"/>
  <c r="V657" i="66"/>
  <c r="K658" i="66"/>
  <c r="P658" i="66"/>
  <c r="V658" i="66"/>
  <c r="K659" i="66"/>
  <c r="P659" i="66"/>
  <c r="V659" i="66"/>
  <c r="K660" i="66"/>
  <c r="P660" i="66"/>
  <c r="V660" i="66"/>
  <c r="K661" i="66"/>
  <c r="P661" i="66"/>
  <c r="V661" i="66"/>
  <c r="K662" i="66"/>
  <c r="P662" i="66"/>
  <c r="V662" i="66"/>
  <c r="K663" i="66"/>
  <c r="P663" i="66"/>
  <c r="V663" i="66"/>
  <c r="K664" i="66"/>
  <c r="P664" i="66"/>
  <c r="V664" i="66"/>
  <c r="K665" i="66"/>
  <c r="P665" i="66"/>
  <c r="V665" i="66"/>
  <c r="K666" i="66"/>
  <c r="P666" i="66"/>
  <c r="V666" i="66"/>
  <c r="K667" i="66"/>
  <c r="P667" i="66"/>
  <c r="V667" i="66"/>
  <c r="K668" i="66"/>
  <c r="P668" i="66"/>
  <c r="V668" i="66"/>
  <c r="K669" i="66"/>
  <c r="P669" i="66"/>
  <c r="V669" i="66"/>
  <c r="K670" i="66"/>
  <c r="P670" i="66"/>
  <c r="V670" i="66"/>
  <c r="K671" i="66"/>
  <c r="P671" i="66"/>
  <c r="V671" i="66"/>
  <c r="M675" i="66"/>
  <c r="R675" i="66"/>
  <c r="M676" i="66"/>
  <c r="R676" i="66"/>
  <c r="M677" i="66"/>
  <c r="R677" i="66"/>
  <c r="M678" i="66"/>
  <c r="R678" i="66"/>
  <c r="X678" i="66"/>
  <c r="M679" i="66"/>
  <c r="W679" i="66" s="1"/>
  <c r="R679" i="66"/>
  <c r="M680" i="66"/>
  <c r="R680" i="66"/>
  <c r="X680" i="66"/>
  <c r="M681" i="66"/>
  <c r="R681" i="66"/>
  <c r="M682" i="66"/>
  <c r="R682" i="66"/>
  <c r="M683" i="66"/>
  <c r="R683" i="66"/>
  <c r="M684" i="66"/>
  <c r="R684" i="66"/>
  <c r="X684" i="66"/>
  <c r="M685" i="66"/>
  <c r="X685" i="66" s="1"/>
  <c r="R685" i="66"/>
  <c r="M686" i="66"/>
  <c r="R686" i="66"/>
  <c r="X686" i="66"/>
  <c r="M687" i="66"/>
  <c r="R687" i="66"/>
  <c r="X687" i="66"/>
  <c r="M688" i="66"/>
  <c r="R688" i="66"/>
  <c r="X688" i="66"/>
  <c r="M689" i="66"/>
  <c r="R689" i="66"/>
  <c r="X689" i="66"/>
  <c r="M690" i="66"/>
  <c r="R690" i="66"/>
  <c r="X690" i="66"/>
  <c r="M691" i="66"/>
  <c r="R691" i="66"/>
  <c r="X691" i="66"/>
  <c r="M692" i="66"/>
  <c r="R692" i="66"/>
  <c r="M693" i="66"/>
  <c r="R693" i="66"/>
  <c r="X693" i="66"/>
  <c r="M694" i="66"/>
  <c r="R694" i="66"/>
  <c r="X694" i="66"/>
  <c r="M695" i="66"/>
  <c r="R695" i="66"/>
  <c r="X695" i="66"/>
  <c r="M696" i="66"/>
  <c r="R696" i="66"/>
  <c r="X696" i="66"/>
  <c r="M697" i="66"/>
  <c r="R697" i="66"/>
  <c r="X697" i="66"/>
  <c r="M698" i="66"/>
  <c r="R698" i="66"/>
  <c r="M699" i="66"/>
  <c r="R699" i="66"/>
  <c r="M700" i="66"/>
  <c r="X700" i="66" s="1"/>
  <c r="R700" i="66"/>
  <c r="M701" i="66"/>
  <c r="R701" i="66"/>
  <c r="X701" i="66"/>
  <c r="M702" i="66"/>
  <c r="R702" i="66"/>
  <c r="X702" i="66"/>
  <c r="M703" i="66"/>
  <c r="R703" i="66"/>
  <c r="X703" i="66"/>
  <c r="M704" i="66"/>
  <c r="R704" i="66"/>
  <c r="X704" i="66"/>
  <c r="M705" i="66"/>
  <c r="R705" i="66"/>
  <c r="X705" i="66"/>
  <c r="M706" i="66"/>
  <c r="R706" i="66"/>
  <c r="X706" i="66"/>
  <c r="M707" i="66"/>
  <c r="R707" i="66"/>
  <c r="M708" i="66"/>
  <c r="R708" i="66"/>
  <c r="M709" i="66"/>
  <c r="R709" i="66"/>
  <c r="M714" i="66"/>
  <c r="R714" i="66"/>
  <c r="K716" i="66"/>
  <c r="P716" i="66"/>
  <c r="V716" i="66"/>
  <c r="M718" i="66"/>
  <c r="W718" i="66" s="1"/>
  <c r="R718" i="66"/>
  <c r="K720" i="66"/>
  <c r="P720" i="66"/>
  <c r="V720" i="66"/>
  <c r="M722" i="66"/>
  <c r="R722" i="66"/>
  <c r="X722" i="66"/>
  <c r="K724" i="66"/>
  <c r="P724" i="66"/>
  <c r="V724" i="66"/>
  <c r="M726" i="66"/>
  <c r="R726" i="66"/>
  <c r="X726" i="66"/>
  <c r="K728" i="66"/>
  <c r="P728" i="66"/>
  <c r="V728" i="66"/>
  <c r="M730" i="66"/>
  <c r="R730" i="66"/>
  <c r="K732" i="66"/>
  <c r="P732" i="66"/>
  <c r="V732" i="66"/>
  <c r="M734" i="66"/>
  <c r="W734" i="66" s="1"/>
  <c r="R734" i="66"/>
  <c r="K736" i="66"/>
  <c r="P736" i="66"/>
  <c r="V736" i="66"/>
  <c r="M738" i="66"/>
  <c r="R738" i="66"/>
  <c r="K740" i="66"/>
  <c r="P740" i="66"/>
  <c r="V740" i="66"/>
  <c r="M742" i="66"/>
  <c r="R742" i="66"/>
  <c r="X742" i="66"/>
  <c r="K744" i="66"/>
  <c r="P744" i="66"/>
  <c r="V744" i="66"/>
  <c r="M746" i="66"/>
  <c r="R746" i="66"/>
  <c r="M751" i="66"/>
  <c r="R751" i="66"/>
  <c r="K753" i="66"/>
  <c r="P753" i="66"/>
  <c r="V753" i="66"/>
  <c r="M755" i="66"/>
  <c r="W755" i="66" s="1"/>
  <c r="R755" i="66"/>
  <c r="P757" i="66"/>
  <c r="V757" i="66"/>
  <c r="M759" i="66"/>
  <c r="R759" i="66"/>
  <c r="P761" i="66"/>
  <c r="V761" i="66"/>
  <c r="M763" i="66"/>
  <c r="N154" i="66" s="1"/>
  <c r="R763" i="66"/>
  <c r="K765" i="66"/>
  <c r="P765" i="66"/>
  <c r="V765" i="66"/>
  <c r="M767" i="66"/>
  <c r="R767" i="66"/>
  <c r="X767" i="66"/>
  <c r="K769" i="66"/>
  <c r="P769" i="66"/>
  <c r="V769" i="66"/>
  <c r="M771" i="66"/>
  <c r="X771" i="66" s="1"/>
  <c r="R771" i="66"/>
  <c r="K773" i="66"/>
  <c r="P773" i="66"/>
  <c r="V773" i="66"/>
  <c r="M775" i="66"/>
  <c r="R775" i="66"/>
  <c r="K777" i="66"/>
  <c r="P777" i="66"/>
  <c r="V777" i="66"/>
  <c r="M779" i="66"/>
  <c r="R779" i="66"/>
  <c r="X779" i="66"/>
  <c r="K781" i="66"/>
  <c r="P781" i="66"/>
  <c r="V781" i="66"/>
  <c r="M783" i="66"/>
  <c r="R783" i="66"/>
  <c r="X783" i="66"/>
  <c r="K785" i="66"/>
  <c r="P785" i="66"/>
  <c r="V785" i="66"/>
  <c r="K793" i="66"/>
  <c r="P793" i="66"/>
  <c r="V793" i="66"/>
  <c r="M795" i="66"/>
  <c r="R795" i="66"/>
  <c r="K797" i="66"/>
  <c r="P797" i="66"/>
  <c r="V797" i="66"/>
  <c r="M799" i="66"/>
  <c r="R799" i="66"/>
  <c r="K801" i="66"/>
  <c r="P801" i="66"/>
  <c r="V801" i="66"/>
  <c r="M803" i="66"/>
  <c r="R803" i="66"/>
  <c r="K805" i="66"/>
  <c r="P805" i="66"/>
  <c r="V805" i="66"/>
  <c r="M807" i="66"/>
  <c r="R807" i="66"/>
  <c r="X807" i="66"/>
  <c r="K809" i="66"/>
  <c r="P809" i="66"/>
  <c r="V809" i="66"/>
  <c r="M811" i="66"/>
  <c r="R811" i="66"/>
  <c r="K813" i="66"/>
  <c r="P813" i="66"/>
  <c r="V813" i="66"/>
  <c r="M815" i="66"/>
  <c r="R815" i="66"/>
  <c r="K817" i="66"/>
  <c r="P817" i="66"/>
  <c r="V817" i="66"/>
  <c r="M819" i="66"/>
  <c r="R819" i="66"/>
  <c r="K821" i="66"/>
  <c r="P821" i="66"/>
  <c r="V821" i="66"/>
  <c r="M823" i="66"/>
  <c r="X823" i="66" s="1"/>
  <c r="R823" i="66"/>
  <c r="K825" i="66"/>
  <c r="P825" i="66"/>
  <c r="V825" i="66"/>
  <c r="G828" i="66"/>
  <c r="K833" i="66"/>
  <c r="P833" i="66"/>
  <c r="V833" i="66"/>
  <c r="M835" i="66"/>
  <c r="R835" i="66"/>
  <c r="K837" i="66"/>
  <c r="P837" i="66"/>
  <c r="V837" i="66"/>
  <c r="M839" i="66"/>
  <c r="R839" i="66"/>
  <c r="K841" i="66"/>
  <c r="P841" i="66"/>
  <c r="V841" i="66"/>
  <c r="M843" i="66"/>
  <c r="R843" i="66"/>
  <c r="K845" i="66"/>
  <c r="P845" i="66"/>
  <c r="V845" i="66"/>
  <c r="M847" i="66"/>
  <c r="R847" i="66"/>
  <c r="X847" i="66"/>
  <c r="K849" i="66"/>
  <c r="P849" i="66"/>
  <c r="V849" i="66"/>
  <c r="M851" i="66"/>
  <c r="W851" i="66" s="1"/>
  <c r="R851" i="66"/>
  <c r="K853" i="66"/>
  <c r="P853" i="66"/>
  <c r="V853" i="66"/>
  <c r="M855" i="66"/>
  <c r="R855" i="66"/>
  <c r="K857" i="66"/>
  <c r="P857" i="66"/>
  <c r="V857" i="66"/>
  <c r="M859" i="66"/>
  <c r="R859" i="66"/>
  <c r="X859" i="66"/>
  <c r="K861" i="66"/>
  <c r="P861" i="66"/>
  <c r="V861" i="66"/>
  <c r="M863" i="66"/>
  <c r="R863" i="66"/>
  <c r="X863" i="66"/>
  <c r="K865" i="66"/>
  <c r="P865" i="66"/>
  <c r="V865" i="66"/>
  <c r="M867" i="66"/>
  <c r="R867" i="66"/>
  <c r="M875" i="66"/>
  <c r="R875" i="66"/>
  <c r="X875" i="66"/>
  <c r="K877" i="66"/>
  <c r="P877" i="66"/>
  <c r="V877" i="66"/>
  <c r="M879" i="66"/>
  <c r="R879" i="66"/>
  <c r="K881" i="66"/>
  <c r="P881" i="66"/>
  <c r="V881" i="66"/>
  <c r="M883" i="66"/>
  <c r="R883" i="66"/>
  <c r="X883" i="66"/>
  <c r="K885" i="66"/>
  <c r="P885" i="66"/>
  <c r="V885" i="66"/>
  <c r="M887" i="66"/>
  <c r="R887" i="66"/>
  <c r="X887" i="66"/>
  <c r="K889" i="66"/>
  <c r="P889" i="66"/>
  <c r="V889" i="66"/>
  <c r="M891" i="66"/>
  <c r="R891" i="66"/>
  <c r="K893" i="66"/>
  <c r="P893" i="66"/>
  <c r="V893" i="66"/>
  <c r="M895" i="66"/>
  <c r="X895" i="66" s="1"/>
  <c r="R895" i="66"/>
  <c r="K897" i="66"/>
  <c r="P897" i="66"/>
  <c r="V897" i="66"/>
  <c r="M899" i="66"/>
  <c r="R899" i="66"/>
  <c r="K901" i="66"/>
  <c r="P901" i="66"/>
  <c r="V901" i="66"/>
  <c r="M903" i="66"/>
  <c r="R903" i="66"/>
  <c r="X903" i="66"/>
  <c r="K905" i="66"/>
  <c r="P905" i="66"/>
  <c r="V905" i="66"/>
  <c r="M907" i="66"/>
  <c r="R907" i="66"/>
  <c r="M915" i="66"/>
  <c r="R915" i="66"/>
  <c r="K917" i="66"/>
  <c r="P917" i="66"/>
  <c r="V917" i="66"/>
  <c r="M919" i="66"/>
  <c r="R919" i="66"/>
  <c r="X919" i="66"/>
  <c r="K921" i="66"/>
  <c r="P921" i="66"/>
  <c r="V921" i="66"/>
  <c r="M923" i="66"/>
  <c r="X923" i="66" s="1"/>
  <c r="R923" i="66"/>
  <c r="K925" i="66"/>
  <c r="P925" i="66"/>
  <c r="V925" i="66"/>
  <c r="M927" i="66"/>
  <c r="R927" i="66"/>
  <c r="K929" i="66"/>
  <c r="P929" i="66"/>
  <c r="V929" i="66"/>
  <c r="M931" i="66"/>
  <c r="R931" i="66"/>
  <c r="X931" i="66"/>
  <c r="K933" i="66"/>
  <c r="P933" i="66"/>
  <c r="V933" i="66"/>
  <c r="M935" i="66"/>
  <c r="R935" i="66"/>
  <c r="K937" i="66"/>
  <c r="P937" i="66"/>
  <c r="V937" i="66"/>
  <c r="M939" i="66"/>
  <c r="R939" i="66"/>
  <c r="K941" i="66"/>
  <c r="P941" i="66"/>
  <c r="V941" i="66"/>
  <c r="M943" i="66"/>
  <c r="R943" i="66"/>
  <c r="X943" i="66"/>
  <c r="K945" i="66"/>
  <c r="P945" i="66"/>
  <c r="V945" i="66"/>
  <c r="M947" i="66"/>
  <c r="R947" i="66"/>
  <c r="X947" i="66"/>
  <c r="K949" i="66"/>
  <c r="P949" i="66"/>
  <c r="V949" i="66"/>
  <c r="K957" i="66"/>
  <c r="P957" i="66"/>
  <c r="V957" i="66"/>
  <c r="M959" i="66"/>
  <c r="R959" i="66"/>
  <c r="X959" i="66"/>
  <c r="K961" i="66"/>
  <c r="P961" i="66"/>
  <c r="V961" i="66"/>
  <c r="M963" i="66"/>
  <c r="R963" i="66"/>
  <c r="X963" i="66"/>
  <c r="K965" i="66"/>
  <c r="P965" i="66"/>
  <c r="V965" i="66"/>
  <c r="M967" i="66"/>
  <c r="R967" i="66"/>
  <c r="X967" i="66"/>
  <c r="K969" i="66"/>
  <c r="P969" i="66"/>
  <c r="V969" i="66"/>
  <c r="M971" i="66"/>
  <c r="R971" i="66"/>
  <c r="X971" i="66"/>
  <c r="K973" i="66"/>
  <c r="P973" i="66"/>
  <c r="V973" i="66"/>
  <c r="M975" i="66"/>
  <c r="R975" i="66"/>
  <c r="K977" i="66"/>
  <c r="P977" i="66"/>
  <c r="V977" i="66"/>
  <c r="M979" i="66"/>
  <c r="R979" i="66"/>
  <c r="K981" i="66"/>
  <c r="P981" i="66"/>
  <c r="V981" i="66"/>
  <c r="M983" i="66"/>
  <c r="R983" i="66"/>
  <c r="K985" i="66"/>
  <c r="P985" i="66"/>
  <c r="V985" i="66"/>
  <c r="M987" i="66"/>
  <c r="R987" i="66"/>
  <c r="K989" i="66"/>
  <c r="P989" i="66"/>
  <c r="V989" i="66"/>
  <c r="K999" i="66"/>
  <c r="P999" i="66"/>
  <c r="V999" i="66"/>
  <c r="M1001" i="66"/>
  <c r="R1001" i="66"/>
  <c r="K1003" i="66"/>
  <c r="P1003" i="66"/>
  <c r="V1003" i="66"/>
  <c r="M1005" i="66"/>
  <c r="R1005" i="66"/>
  <c r="K1007" i="66"/>
  <c r="P1007" i="66"/>
  <c r="V1007" i="66"/>
  <c r="M1009" i="66"/>
  <c r="R1009" i="66"/>
  <c r="K1011" i="66"/>
  <c r="P1011" i="66"/>
  <c r="V1011" i="66"/>
  <c r="M1013" i="66"/>
  <c r="R1013" i="66"/>
  <c r="K1015" i="66"/>
  <c r="P1015" i="66"/>
  <c r="V1015" i="66"/>
  <c r="M1017" i="66"/>
  <c r="R1017" i="66"/>
  <c r="K1019" i="66"/>
  <c r="P1019" i="66"/>
  <c r="V1019" i="66"/>
  <c r="M1021" i="66"/>
  <c r="R1021" i="66"/>
  <c r="X1021" i="66"/>
  <c r="K1023" i="66"/>
  <c r="P1023" i="66"/>
  <c r="V1023" i="66"/>
  <c r="M1025" i="66"/>
  <c r="R1025" i="66"/>
  <c r="X1025" i="66"/>
  <c r="K1027" i="66"/>
  <c r="P1027" i="66"/>
  <c r="V1027" i="66"/>
  <c r="M1029" i="66"/>
  <c r="X1029" i="66" s="1"/>
  <c r="R1029" i="66"/>
  <c r="K1031" i="66"/>
  <c r="P1031" i="66"/>
  <c r="V1031" i="66"/>
  <c r="M1037" i="66"/>
  <c r="R1037" i="66"/>
  <c r="X1037" i="66"/>
  <c r="K1039" i="66"/>
  <c r="P1039" i="66"/>
  <c r="V1039" i="66"/>
  <c r="M1041" i="66"/>
  <c r="R1041" i="66"/>
  <c r="X1041" i="66"/>
  <c r="P1043" i="66"/>
  <c r="V1043" i="66"/>
  <c r="M1045" i="66"/>
  <c r="R1045" i="66"/>
  <c r="X1045" i="66"/>
  <c r="K1047" i="66"/>
  <c r="P1047" i="66"/>
  <c r="V1047" i="66"/>
  <c r="M1049" i="66"/>
  <c r="R1049" i="66"/>
  <c r="X1049" i="66"/>
  <c r="K1051" i="66"/>
  <c r="P1051" i="66"/>
  <c r="V1051" i="66"/>
  <c r="M1053" i="66"/>
  <c r="X1053" i="66" s="1"/>
  <c r="R1053" i="66"/>
  <c r="P1055" i="66"/>
  <c r="V1055" i="66"/>
  <c r="M1057" i="66"/>
  <c r="X1057" i="66" s="1"/>
  <c r="R1057" i="66"/>
  <c r="K1059" i="66"/>
  <c r="P1059" i="66"/>
  <c r="V1059" i="66"/>
  <c r="M1061" i="66"/>
  <c r="R1061" i="66"/>
  <c r="X1061" i="66"/>
  <c r="K1063" i="66"/>
  <c r="P1063" i="66"/>
  <c r="V1063" i="66"/>
  <c r="M1065" i="66"/>
  <c r="R1065" i="66"/>
  <c r="X1065" i="66"/>
  <c r="P1067" i="66"/>
  <c r="V1067" i="66"/>
  <c r="M1069" i="66"/>
  <c r="W1069" i="66" s="1"/>
  <c r="R1069" i="66"/>
  <c r="K1075" i="66"/>
  <c r="P1075" i="66"/>
  <c r="V1075" i="66"/>
  <c r="M1077" i="66"/>
  <c r="R1077" i="66"/>
  <c r="X1077" i="66"/>
  <c r="K1079" i="66"/>
  <c r="P1079" i="66"/>
  <c r="V1079" i="66"/>
  <c r="M1081" i="66"/>
  <c r="R1081" i="66"/>
  <c r="X1081" i="66"/>
  <c r="P1083" i="66"/>
  <c r="V1083" i="66"/>
  <c r="M1085" i="66"/>
  <c r="R1085" i="66"/>
  <c r="X1085" i="66"/>
  <c r="K1087" i="66"/>
  <c r="P1087" i="66"/>
  <c r="V1087" i="66"/>
  <c r="G1088" i="66"/>
  <c r="L1088" i="66"/>
  <c r="Q1088" i="66"/>
  <c r="W1088" i="66"/>
  <c r="M1089" i="66"/>
  <c r="R1089" i="66"/>
  <c r="X1089" i="66"/>
  <c r="K1091" i="66"/>
  <c r="P1091" i="66"/>
  <c r="V1091" i="66"/>
  <c r="G1092" i="66"/>
  <c r="Y1092" i="66" s="1"/>
  <c r="L1092" i="66"/>
  <c r="Q1092" i="66"/>
  <c r="M1093" i="66"/>
  <c r="R1093" i="66"/>
  <c r="X1093" i="66"/>
  <c r="K1095" i="66"/>
  <c r="P1095" i="66"/>
  <c r="V1095" i="66"/>
  <c r="G1096" i="66"/>
  <c r="Y1096" i="66" s="1"/>
  <c r="L1096" i="66"/>
  <c r="Q1096" i="66"/>
  <c r="M1097" i="66"/>
  <c r="R1097" i="66"/>
  <c r="X1097" i="66"/>
  <c r="K1099" i="66"/>
  <c r="P1099" i="66"/>
  <c r="V1099" i="66"/>
  <c r="G1100" i="66"/>
  <c r="Y1100" i="66" s="1"/>
  <c r="L1100" i="66"/>
  <c r="Q1100" i="66"/>
  <c r="M1101" i="66"/>
  <c r="R1101" i="66"/>
  <c r="K1103" i="66"/>
  <c r="P1103" i="66"/>
  <c r="V1103" i="66"/>
  <c r="G1104" i="66"/>
  <c r="L1104" i="66"/>
  <c r="Q1104" i="66"/>
  <c r="W1104" i="66"/>
  <c r="M1105" i="66"/>
  <c r="R1105" i="66"/>
  <c r="K1107" i="66"/>
  <c r="P1107" i="66"/>
  <c r="V1107" i="66"/>
  <c r="G1108" i="66"/>
  <c r="L1108" i="66"/>
  <c r="Q1108" i="66"/>
  <c r="W1108" i="66"/>
  <c r="G1112" i="66"/>
  <c r="L1112" i="66"/>
  <c r="Q1112" i="66"/>
  <c r="W1112" i="66"/>
  <c r="M1113" i="66"/>
  <c r="R1113" i="66"/>
  <c r="K1115" i="66"/>
  <c r="P1115" i="66"/>
  <c r="V1115" i="66"/>
  <c r="G1116" i="66"/>
  <c r="L1116" i="66"/>
  <c r="Q1116" i="66"/>
  <c r="W1116" i="66"/>
  <c r="M1117" i="66"/>
  <c r="R1117" i="66"/>
  <c r="K1119" i="66"/>
  <c r="P1119" i="66"/>
  <c r="V1119" i="66"/>
  <c r="G1120" i="66"/>
  <c r="L1120" i="66"/>
  <c r="Q1120" i="66"/>
  <c r="W1120" i="66"/>
  <c r="M1121" i="66"/>
  <c r="R1121" i="66"/>
  <c r="K1123" i="66"/>
  <c r="P1123" i="66"/>
  <c r="V1123" i="66"/>
  <c r="G1124" i="66"/>
  <c r="L1124" i="66"/>
  <c r="Q1124" i="66"/>
  <c r="W1124" i="66"/>
  <c r="M1125" i="66"/>
  <c r="R1125" i="66"/>
  <c r="K1127" i="66"/>
  <c r="P1127" i="66"/>
  <c r="V1127" i="66"/>
  <c r="G1128" i="66"/>
  <c r="L1128" i="66"/>
  <c r="Q1128" i="66"/>
  <c r="W1128" i="66"/>
  <c r="M1129" i="66"/>
  <c r="R1129" i="66"/>
  <c r="X1129" i="66"/>
  <c r="K1131" i="66"/>
  <c r="P1131" i="66"/>
  <c r="V1131" i="66"/>
  <c r="G1132" i="66"/>
  <c r="Y1132" i="66" s="1"/>
  <c r="L1132" i="66"/>
  <c r="Q1132" i="66"/>
  <c r="M1133" i="66"/>
  <c r="R1133" i="66"/>
  <c r="X1133" i="66"/>
  <c r="K1135" i="66"/>
  <c r="P1135" i="66"/>
  <c r="V1135" i="66"/>
  <c r="G1136" i="66"/>
  <c r="L1136" i="66"/>
  <c r="Q1136" i="66"/>
  <c r="W1136" i="66"/>
  <c r="M1137" i="66"/>
  <c r="R1137" i="66"/>
  <c r="X1137" i="66"/>
  <c r="K1139" i="66"/>
  <c r="P1139" i="66"/>
  <c r="V1139" i="66"/>
  <c r="G1140" i="66"/>
  <c r="L1140" i="66"/>
  <c r="Q1140" i="66"/>
  <c r="W1140" i="66"/>
  <c r="M1141" i="66"/>
  <c r="R1141" i="66"/>
  <c r="X1141" i="66"/>
  <c r="K1143" i="66"/>
  <c r="P1143" i="66"/>
  <c r="V1143" i="66"/>
  <c r="G1144" i="66"/>
  <c r="L1144" i="66"/>
  <c r="Q1144" i="66"/>
  <c r="W1144" i="66"/>
  <c r="M1145" i="66"/>
  <c r="R1145" i="66"/>
  <c r="X1145" i="66"/>
  <c r="P1151" i="66"/>
  <c r="V1151" i="66"/>
  <c r="G1152" i="66"/>
  <c r="L1152" i="66"/>
  <c r="Q1152" i="66"/>
  <c r="W1152" i="66"/>
  <c r="M1153" i="66"/>
  <c r="R1153" i="66"/>
  <c r="X1153" i="66"/>
  <c r="K1155" i="66"/>
  <c r="P1155" i="66"/>
  <c r="V1155" i="66"/>
  <c r="G1156" i="66"/>
  <c r="L1156" i="66"/>
  <c r="Q1156" i="66"/>
  <c r="W1156" i="66"/>
  <c r="M1157" i="66"/>
  <c r="R1157" i="66"/>
  <c r="X1157" i="66"/>
  <c r="G1160" i="66"/>
  <c r="L1160" i="66"/>
  <c r="Q1160" i="66"/>
  <c r="W1160" i="66"/>
  <c r="M1161" i="66"/>
  <c r="R1161" i="66"/>
  <c r="X1161" i="66"/>
  <c r="P1163" i="66"/>
  <c r="V1163" i="66"/>
  <c r="G1164" i="66"/>
  <c r="L1164" i="66"/>
  <c r="Q1164" i="66"/>
  <c r="W1164" i="66"/>
  <c r="M1165" i="66"/>
  <c r="R1165" i="66"/>
  <c r="X1165" i="66"/>
  <c r="K1167" i="66"/>
  <c r="P1167" i="66"/>
  <c r="V1167" i="66"/>
  <c r="G1168" i="66"/>
  <c r="L1168" i="66"/>
  <c r="Q1168" i="66"/>
  <c r="W1168" i="66"/>
  <c r="M1169" i="66"/>
  <c r="R1169" i="66"/>
  <c r="X1169" i="66"/>
  <c r="K1171" i="66"/>
  <c r="P1171" i="66"/>
  <c r="V1171" i="66"/>
  <c r="G1172" i="66"/>
  <c r="L1172" i="66"/>
  <c r="Q1172" i="66"/>
  <c r="W1172" i="66"/>
  <c r="M1173" i="66"/>
  <c r="R1173" i="66"/>
  <c r="X1173" i="66"/>
  <c r="K1175" i="66"/>
  <c r="P1175" i="66"/>
  <c r="V1175" i="66"/>
  <c r="G1176" i="66"/>
  <c r="L1176" i="66"/>
  <c r="Q1176" i="66"/>
  <c r="W1176" i="66"/>
  <c r="M1177" i="66"/>
  <c r="R1177" i="66"/>
  <c r="K1179" i="66"/>
  <c r="P1179" i="66"/>
  <c r="V1179" i="66"/>
  <c r="G1180" i="66"/>
  <c r="L1180" i="66"/>
  <c r="Q1180" i="66"/>
  <c r="W1180" i="66"/>
  <c r="M1181" i="66"/>
  <c r="R1181" i="66"/>
  <c r="X1181" i="66"/>
  <c r="K1183" i="66"/>
  <c r="P1183" i="66"/>
  <c r="V1183" i="66"/>
  <c r="G1184" i="66"/>
  <c r="L1184" i="66"/>
  <c r="Q1184" i="66"/>
  <c r="W1184" i="66"/>
  <c r="G1188" i="66"/>
  <c r="L1188" i="66"/>
  <c r="Q1188" i="66"/>
  <c r="W1188" i="66"/>
  <c r="M1189" i="66"/>
  <c r="R1189" i="66"/>
  <c r="X1189" i="66"/>
  <c r="K1191" i="66"/>
  <c r="P1191" i="66"/>
  <c r="V1191" i="66"/>
  <c r="G1192" i="66"/>
  <c r="L1192" i="66"/>
  <c r="Q1192" i="66"/>
  <c r="W1192" i="66"/>
  <c r="M1193" i="66"/>
  <c r="R1193" i="66"/>
  <c r="X1193" i="66"/>
  <c r="P1195" i="66"/>
  <c r="V1195" i="66"/>
  <c r="G1196" i="66"/>
  <c r="L1196" i="66"/>
  <c r="Q1196" i="66"/>
  <c r="W1196" i="66"/>
  <c r="M1197" i="66"/>
  <c r="R1197" i="66"/>
  <c r="X1197" i="66"/>
  <c r="K1199" i="66"/>
  <c r="P1199" i="66"/>
  <c r="V1199" i="66"/>
  <c r="G1200" i="66"/>
  <c r="L1200" i="66"/>
  <c r="Q1200" i="66"/>
  <c r="W1200" i="66"/>
  <c r="M1201" i="66"/>
  <c r="R1201" i="66"/>
  <c r="X1201" i="66"/>
  <c r="P1203" i="66"/>
  <c r="V1203" i="66"/>
  <c r="G1204" i="66"/>
  <c r="L1204" i="66"/>
  <c r="Q1204" i="66"/>
  <c r="W1204" i="66"/>
  <c r="M1205" i="66"/>
  <c r="R1205" i="66"/>
  <c r="X1205" i="66"/>
  <c r="P1207" i="66"/>
  <c r="V1207" i="66"/>
  <c r="G1208" i="66"/>
  <c r="L1208" i="66"/>
  <c r="Q1208" i="66"/>
  <c r="W1208" i="66"/>
  <c r="M1209" i="66"/>
  <c r="R1209" i="66"/>
  <c r="X1209" i="66"/>
  <c r="P1211" i="66"/>
  <c r="V1211" i="66"/>
  <c r="G1212" i="66"/>
  <c r="L1212" i="66"/>
  <c r="Q1212" i="66"/>
  <c r="W1212" i="66"/>
  <c r="M1213" i="66"/>
  <c r="R1213" i="66"/>
  <c r="X1213" i="66"/>
  <c r="K1215" i="66"/>
  <c r="P1215" i="66"/>
  <c r="V1215" i="66"/>
  <c r="G1216" i="66"/>
  <c r="L1216" i="66"/>
  <c r="Q1216" i="66"/>
  <c r="W1216" i="66"/>
  <c r="M1217" i="66"/>
  <c r="R1217" i="66"/>
  <c r="X1217" i="66"/>
  <c r="K1219" i="66"/>
  <c r="P1219" i="66"/>
  <c r="V1219" i="66"/>
  <c r="G1220" i="66"/>
  <c r="L1220" i="66"/>
  <c r="Q1220" i="66"/>
  <c r="W1220" i="66"/>
  <c r="M1221" i="66"/>
  <c r="R1221" i="66"/>
  <c r="X1221" i="66"/>
  <c r="F12" i="71"/>
  <c r="Y12" i="71" s="1"/>
  <c r="J12" i="71"/>
  <c r="N12" i="71"/>
  <c r="R12" i="71"/>
  <c r="V12" i="71"/>
  <c r="F14" i="71"/>
  <c r="Y14" i="71" s="1"/>
  <c r="J14" i="71"/>
  <c r="N14" i="71"/>
  <c r="R14" i="71"/>
  <c r="V14" i="71"/>
  <c r="F16" i="71"/>
  <c r="Y16" i="71" s="1"/>
  <c r="J16" i="71"/>
  <c r="N16" i="71"/>
  <c r="R16" i="71"/>
  <c r="V16" i="71"/>
  <c r="F18" i="71"/>
  <c r="Y18" i="71" s="1"/>
  <c r="J18" i="71"/>
  <c r="N18" i="71"/>
  <c r="R18" i="71"/>
  <c r="V18" i="71"/>
  <c r="F20" i="71"/>
  <c r="Y20" i="71" s="1"/>
  <c r="J20" i="71"/>
  <c r="N20" i="71"/>
  <c r="R20" i="71"/>
  <c r="V20" i="71"/>
  <c r="F22" i="71"/>
  <c r="J22" i="71"/>
  <c r="N22" i="71"/>
  <c r="R22" i="71"/>
  <c r="V22" i="71"/>
  <c r="Y22" i="71"/>
  <c r="F24" i="71"/>
  <c r="J24" i="71"/>
  <c r="N24" i="71"/>
  <c r="R24" i="71"/>
  <c r="V24" i="71"/>
  <c r="Y24" i="71"/>
  <c r="F26" i="71"/>
  <c r="J26" i="71"/>
  <c r="N26" i="71"/>
  <c r="R26" i="71"/>
  <c r="V26" i="71"/>
  <c r="Y26" i="71"/>
  <c r="L30" i="71"/>
  <c r="Q30" i="71"/>
  <c r="U30" i="71"/>
  <c r="L31" i="71"/>
  <c r="Q31" i="71"/>
  <c r="U31" i="71"/>
  <c r="L32" i="71"/>
  <c r="Q32" i="71"/>
  <c r="U32" i="71"/>
  <c r="L33" i="71"/>
  <c r="Q33" i="71"/>
  <c r="U33" i="71"/>
  <c r="L34" i="71"/>
  <c r="Q34" i="71"/>
  <c r="U34" i="71"/>
  <c r="L35" i="71"/>
  <c r="Q35" i="71"/>
  <c r="U35" i="71"/>
  <c r="L36" i="71"/>
  <c r="Q36" i="71"/>
  <c r="U36" i="71"/>
  <c r="L37" i="71"/>
  <c r="Q37" i="71"/>
  <c r="U37" i="71"/>
  <c r="L38" i="71"/>
  <c r="Q38" i="71"/>
  <c r="U38" i="71"/>
  <c r="L39" i="71"/>
  <c r="Q39" i="71"/>
  <c r="U39" i="71"/>
  <c r="L40" i="71"/>
  <c r="Q40" i="71"/>
  <c r="U40" i="71"/>
  <c r="L41" i="71"/>
  <c r="Q41" i="71"/>
  <c r="U41" i="71"/>
  <c r="L42" i="71"/>
  <c r="Q42" i="71"/>
  <c r="U42" i="71"/>
  <c r="L43" i="71"/>
  <c r="Q43" i="71"/>
  <c r="U43" i="71"/>
  <c r="L44" i="71"/>
  <c r="Q44" i="71"/>
  <c r="U44" i="71"/>
  <c r="F48" i="71"/>
  <c r="Y48" i="71" s="1"/>
  <c r="K48" i="71"/>
  <c r="P48" i="71"/>
  <c r="T48" i="71"/>
  <c r="F49" i="71"/>
  <c r="Y49" i="71" s="1"/>
  <c r="K49" i="71"/>
  <c r="P49" i="71"/>
  <c r="T49" i="71"/>
  <c r="F50" i="71"/>
  <c r="Y50" i="71" s="1"/>
  <c r="K50" i="71"/>
  <c r="P50" i="71"/>
  <c r="T50" i="71"/>
  <c r="F51" i="71"/>
  <c r="Y51" i="71" s="1"/>
  <c r="K51" i="71"/>
  <c r="P51" i="71"/>
  <c r="T51" i="71"/>
  <c r="F52" i="71"/>
  <c r="Y52" i="71" s="1"/>
  <c r="K52" i="71"/>
  <c r="P52" i="71"/>
  <c r="T52" i="71"/>
  <c r="F53" i="71"/>
  <c r="Y53" i="71" s="1"/>
  <c r="K53" i="71"/>
  <c r="P53" i="71"/>
  <c r="T53" i="71"/>
  <c r="F54" i="71"/>
  <c r="Y54" i="71" s="1"/>
  <c r="K54" i="71"/>
  <c r="P54" i="71"/>
  <c r="T54" i="71"/>
  <c r="F55" i="71"/>
  <c r="K55" i="71"/>
  <c r="P55" i="71"/>
  <c r="T55" i="71"/>
  <c r="X55" i="71"/>
  <c r="F56" i="71"/>
  <c r="K56" i="71"/>
  <c r="P56" i="71"/>
  <c r="T56" i="71"/>
  <c r="X56" i="71"/>
  <c r="F57" i="71"/>
  <c r="K57" i="71"/>
  <c r="P57" i="71"/>
  <c r="T57" i="71"/>
  <c r="X57" i="71"/>
  <c r="F58" i="71"/>
  <c r="K58" i="71"/>
  <c r="P58" i="71"/>
  <c r="T58" i="71"/>
  <c r="X58" i="71"/>
  <c r="F59" i="71"/>
  <c r="K59" i="71"/>
  <c r="P59" i="71"/>
  <c r="T59" i="71"/>
  <c r="X59" i="71"/>
  <c r="F60" i="71"/>
  <c r="K60" i="71"/>
  <c r="P60" i="71"/>
  <c r="T60" i="71"/>
  <c r="X60" i="71"/>
  <c r="F61" i="71"/>
  <c r="K61" i="71"/>
  <c r="P61" i="71"/>
  <c r="T61" i="71"/>
  <c r="X61" i="71"/>
  <c r="F62" i="71"/>
  <c r="K62" i="71"/>
  <c r="P62" i="71"/>
  <c r="T62" i="71"/>
  <c r="X62" i="71"/>
  <c r="L85" i="71"/>
  <c r="Q85" i="71"/>
  <c r="U85" i="71"/>
  <c r="F86" i="71"/>
  <c r="Y86" i="71" s="1"/>
  <c r="K86" i="71"/>
  <c r="P86" i="71"/>
  <c r="T86" i="71"/>
  <c r="L89" i="71"/>
  <c r="Q89" i="71"/>
  <c r="U89" i="71"/>
  <c r="F90" i="71"/>
  <c r="K90" i="71"/>
  <c r="P90" i="71"/>
  <c r="T90" i="71"/>
  <c r="X90" i="71"/>
  <c r="L93" i="71"/>
  <c r="Q93" i="71"/>
  <c r="U93" i="71"/>
  <c r="F94" i="71"/>
  <c r="K94" i="71"/>
  <c r="P94" i="71"/>
  <c r="T94" i="71"/>
  <c r="X94" i="71"/>
  <c r="L97" i="71"/>
  <c r="Q97" i="71"/>
  <c r="U97" i="71"/>
  <c r="F98" i="71"/>
  <c r="K98" i="71"/>
  <c r="P98" i="71"/>
  <c r="T98" i="71"/>
  <c r="X98" i="71"/>
  <c r="L109" i="71"/>
  <c r="Q109" i="71"/>
  <c r="U109" i="71"/>
  <c r="F110" i="71"/>
  <c r="Y110" i="71" s="1"/>
  <c r="K110" i="71"/>
  <c r="P110" i="71"/>
  <c r="T110" i="71"/>
  <c r="L113" i="71"/>
  <c r="Q113" i="71"/>
  <c r="U113" i="71"/>
  <c r="F114" i="71"/>
  <c r="Y114" i="71" s="1"/>
  <c r="K114" i="71"/>
  <c r="P114" i="71"/>
  <c r="T114" i="71"/>
  <c r="L117" i="71"/>
  <c r="Q117" i="71"/>
  <c r="U117" i="71"/>
  <c r="F118" i="71"/>
  <c r="K118" i="71"/>
  <c r="P118" i="71"/>
  <c r="T118" i="71"/>
  <c r="X118" i="71"/>
  <c r="L121" i="71"/>
  <c r="Q121" i="71"/>
  <c r="U121" i="71"/>
  <c r="F130" i="71"/>
  <c r="K130" i="71"/>
  <c r="P130" i="71"/>
  <c r="T130" i="71"/>
  <c r="X130" i="71"/>
  <c r="L133" i="71"/>
  <c r="Q133" i="71"/>
  <c r="U133" i="71"/>
  <c r="F134" i="71"/>
  <c r="Y134" i="71" s="1"/>
  <c r="K134" i="71"/>
  <c r="P134" i="71"/>
  <c r="T134" i="71"/>
  <c r="L137" i="71"/>
  <c r="Q137" i="71"/>
  <c r="U137" i="71"/>
  <c r="F138" i="71"/>
  <c r="K138" i="71"/>
  <c r="P138" i="71"/>
  <c r="T138" i="71"/>
  <c r="X138" i="71"/>
  <c r="L141" i="71"/>
  <c r="Q141" i="71"/>
  <c r="U141" i="71"/>
  <c r="F142" i="71"/>
  <c r="K142" i="71"/>
  <c r="P142" i="71"/>
  <c r="T142" i="71"/>
  <c r="X142" i="71"/>
  <c r="L153" i="71"/>
  <c r="Q153" i="71"/>
  <c r="U153" i="71"/>
  <c r="F154" i="71"/>
  <c r="Y154" i="71" s="1"/>
  <c r="K154" i="71"/>
  <c r="P154" i="71"/>
  <c r="T154" i="71"/>
  <c r="F156" i="71"/>
  <c r="Y156" i="71" s="1"/>
  <c r="J156" i="71"/>
  <c r="N156" i="71"/>
  <c r="R156" i="71"/>
  <c r="V156" i="71"/>
  <c r="K157" i="71"/>
  <c r="O157" i="71"/>
  <c r="S157" i="71"/>
  <c r="W157" i="71"/>
  <c r="H158" i="71"/>
  <c r="L158" i="71"/>
  <c r="P158" i="71"/>
  <c r="T158" i="71"/>
  <c r="F160" i="71"/>
  <c r="K160" i="71"/>
  <c r="P160" i="71"/>
  <c r="T160" i="71"/>
  <c r="X160" i="71"/>
  <c r="H162" i="71"/>
  <c r="N162" i="71"/>
  <c r="R162" i="71"/>
  <c r="V162" i="71"/>
  <c r="Y162" i="71"/>
  <c r="L163" i="71"/>
  <c r="Q163" i="71"/>
  <c r="U163" i="71"/>
  <c r="F164" i="71"/>
  <c r="K164" i="71"/>
  <c r="P164" i="71"/>
  <c r="T164" i="71"/>
  <c r="X164" i="71"/>
  <c r="H166" i="71"/>
  <c r="N166" i="71"/>
  <c r="R166" i="71"/>
  <c r="V166" i="71"/>
  <c r="Y166" i="71"/>
  <c r="L167" i="71"/>
  <c r="Q167" i="71"/>
  <c r="U167" i="71"/>
  <c r="F176" i="71"/>
  <c r="Y176" i="71" s="1"/>
  <c r="K176" i="71"/>
  <c r="P176" i="71"/>
  <c r="T176" i="71"/>
  <c r="H178" i="71"/>
  <c r="N178" i="71"/>
  <c r="R178" i="71"/>
  <c r="V178" i="71"/>
  <c r="L179" i="71"/>
  <c r="Q179" i="71"/>
  <c r="U179" i="71"/>
  <c r="F180" i="71"/>
  <c r="Y180" i="71" s="1"/>
  <c r="K180" i="71"/>
  <c r="P180" i="71"/>
  <c r="T180" i="71"/>
  <c r="H182" i="71"/>
  <c r="N182" i="71"/>
  <c r="R182" i="71"/>
  <c r="V182" i="71"/>
  <c r="L183" i="71"/>
  <c r="Q183" i="71"/>
  <c r="U183" i="71"/>
  <c r="F184" i="71"/>
  <c r="K184" i="71"/>
  <c r="P184" i="71"/>
  <c r="T184" i="71"/>
  <c r="X184" i="71"/>
  <c r="H186" i="71"/>
  <c r="N186" i="71"/>
  <c r="R186" i="71"/>
  <c r="V186" i="71"/>
  <c r="Y186" i="71"/>
  <c r="L187" i="71"/>
  <c r="Q187" i="71"/>
  <c r="U187" i="71"/>
  <c r="F188" i="71"/>
  <c r="K188" i="71"/>
  <c r="P188" i="71"/>
  <c r="T188" i="71"/>
  <c r="X188" i="71"/>
  <c r="H190" i="71"/>
  <c r="N190" i="71"/>
  <c r="R190" i="71"/>
  <c r="V190" i="71"/>
  <c r="Y190" i="71"/>
  <c r="L198" i="71"/>
  <c r="Q198" i="71"/>
  <c r="U198" i="71"/>
  <c r="F199" i="71"/>
  <c r="K199" i="71"/>
  <c r="P199" i="71"/>
  <c r="T199" i="71"/>
  <c r="X199" i="71"/>
  <c r="F201" i="71"/>
  <c r="J201" i="71"/>
  <c r="N201" i="71"/>
  <c r="R201" i="71"/>
  <c r="V201" i="71"/>
  <c r="Y201" i="71"/>
  <c r="K202" i="71"/>
  <c r="O202" i="71"/>
  <c r="S202" i="71"/>
  <c r="W202" i="71"/>
  <c r="H203" i="71"/>
  <c r="L203" i="71"/>
  <c r="P203" i="71"/>
  <c r="T203" i="71"/>
  <c r="F205" i="71"/>
  <c r="K205" i="71"/>
  <c r="P205" i="71"/>
  <c r="T205" i="71"/>
  <c r="X205" i="71"/>
  <c r="H207" i="71"/>
  <c r="N207" i="71"/>
  <c r="R207" i="71"/>
  <c r="V207" i="71"/>
  <c r="Y207" i="71"/>
  <c r="L208" i="71"/>
  <c r="Q208" i="71"/>
  <c r="U208" i="71"/>
  <c r="F209" i="71"/>
  <c r="K209" i="71"/>
  <c r="P209" i="71"/>
  <c r="T209" i="71"/>
  <c r="X209" i="71"/>
  <c r="H211" i="71"/>
  <c r="N211" i="71"/>
  <c r="R211" i="71"/>
  <c r="V211" i="71"/>
  <c r="Y211" i="71"/>
  <c r="L212" i="71"/>
  <c r="Q212" i="71"/>
  <c r="U212" i="71"/>
  <c r="F221" i="71"/>
  <c r="K221" i="71"/>
  <c r="P221" i="71"/>
  <c r="T221" i="71"/>
  <c r="X221" i="71"/>
  <c r="H222" i="71"/>
  <c r="N222" i="71"/>
  <c r="R222" i="71"/>
  <c r="V222" i="71"/>
  <c r="F223" i="71"/>
  <c r="Y223" i="71" s="1"/>
  <c r="K223" i="71"/>
  <c r="P223" i="71"/>
  <c r="T223" i="71"/>
  <c r="H224" i="71"/>
  <c r="N224" i="71"/>
  <c r="R224" i="71"/>
  <c r="V224" i="71"/>
  <c r="F225" i="71"/>
  <c r="Y225" i="71" s="1"/>
  <c r="K225" i="71"/>
  <c r="P225" i="71"/>
  <c r="T225" i="71"/>
  <c r="H226" i="71"/>
  <c r="N226" i="71"/>
  <c r="R226" i="71"/>
  <c r="V226" i="71"/>
  <c r="F227" i="71"/>
  <c r="Y227" i="71" s="1"/>
  <c r="K227" i="71"/>
  <c r="P227" i="71"/>
  <c r="T227" i="71"/>
  <c r="H228" i="71"/>
  <c r="N228" i="71"/>
  <c r="R228" i="71"/>
  <c r="V228" i="71"/>
  <c r="F229" i="71"/>
  <c r="K229" i="71"/>
  <c r="P229" i="71"/>
  <c r="T229" i="71"/>
  <c r="X229" i="71"/>
  <c r="H230" i="71"/>
  <c r="N230" i="71"/>
  <c r="R230" i="71"/>
  <c r="V230" i="71"/>
  <c r="Y230" i="71"/>
  <c r="F231" i="71"/>
  <c r="K231" i="71"/>
  <c r="P231" i="71"/>
  <c r="T231" i="71"/>
  <c r="X231" i="71"/>
  <c r="H232" i="71"/>
  <c r="N232" i="71"/>
  <c r="R232" i="71"/>
  <c r="V232" i="71"/>
  <c r="Y232" i="71"/>
  <c r="F233" i="71"/>
  <c r="K233" i="71"/>
  <c r="P233" i="71"/>
  <c r="T233" i="71"/>
  <c r="X233" i="71"/>
  <c r="H234" i="71"/>
  <c r="N234" i="71"/>
  <c r="R234" i="71"/>
  <c r="V234" i="71"/>
  <c r="Y234" i="71"/>
  <c r="F235" i="71"/>
  <c r="K235" i="71"/>
  <c r="P235" i="71"/>
  <c r="T235" i="71"/>
  <c r="X235" i="71"/>
  <c r="L245" i="71"/>
  <c r="Q245" i="71"/>
  <c r="U245" i="71"/>
  <c r="L247" i="71"/>
  <c r="Q247" i="71"/>
  <c r="U247" i="71"/>
  <c r="L249" i="71"/>
  <c r="Q249" i="71"/>
  <c r="U249" i="71"/>
  <c r="L251" i="71"/>
  <c r="Q251" i="71"/>
  <c r="U251" i="71"/>
  <c r="L253" i="71"/>
  <c r="Q253" i="71"/>
  <c r="U253" i="71"/>
  <c r="L255" i="71"/>
  <c r="Q255" i="71"/>
  <c r="U255" i="71"/>
  <c r="L257" i="71"/>
  <c r="Q257" i="71"/>
  <c r="U257" i="71"/>
  <c r="L267" i="71"/>
  <c r="Q267" i="71"/>
  <c r="U267" i="71"/>
  <c r="L269" i="71"/>
  <c r="Q269" i="71"/>
  <c r="U269" i="71"/>
  <c r="L271" i="71"/>
  <c r="Q271" i="71"/>
  <c r="U271" i="71"/>
  <c r="L273" i="71"/>
  <c r="Q273" i="71"/>
  <c r="U273" i="71"/>
  <c r="L275" i="71"/>
  <c r="Q275" i="71"/>
  <c r="U275" i="71"/>
  <c r="L277" i="71"/>
  <c r="Q277" i="71"/>
  <c r="U277" i="71"/>
  <c r="L279" i="71"/>
  <c r="Q279" i="71"/>
  <c r="U279" i="71"/>
  <c r="L281" i="71"/>
  <c r="Q281" i="71"/>
  <c r="U281" i="71"/>
  <c r="L291" i="71"/>
  <c r="Q291" i="71"/>
  <c r="U291" i="71"/>
  <c r="L293" i="71"/>
  <c r="Q293" i="71"/>
  <c r="U293" i="71"/>
  <c r="L295" i="71"/>
  <c r="Q295" i="71"/>
  <c r="U295" i="71"/>
  <c r="L297" i="71"/>
  <c r="Q297" i="71"/>
  <c r="U297" i="71"/>
  <c r="L299" i="71"/>
  <c r="Q299" i="71"/>
  <c r="U299" i="71"/>
  <c r="L301" i="71"/>
  <c r="Q301" i="71"/>
  <c r="U301" i="71"/>
  <c r="L303" i="71"/>
  <c r="Q303" i="71"/>
  <c r="U303" i="71"/>
  <c r="L313" i="71"/>
  <c r="Q313" i="71"/>
  <c r="U313" i="71"/>
  <c r="L315" i="71"/>
  <c r="Q315" i="71"/>
  <c r="U315" i="71"/>
  <c r="L317" i="71"/>
  <c r="Q317" i="71"/>
  <c r="U317" i="71"/>
  <c r="L319" i="71"/>
  <c r="Q319" i="71"/>
  <c r="U319" i="71"/>
  <c r="L321" i="71"/>
  <c r="Q321" i="71"/>
  <c r="U321" i="71"/>
  <c r="L323" i="71"/>
  <c r="Q323" i="71"/>
  <c r="U323" i="71"/>
  <c r="L325" i="71"/>
  <c r="Q325" i="71"/>
  <c r="U325" i="71"/>
  <c r="L327" i="71"/>
  <c r="Q327" i="71"/>
  <c r="U327" i="71"/>
  <c r="L337" i="71"/>
  <c r="Q337" i="71"/>
  <c r="U337" i="71"/>
  <c r="F339" i="71"/>
  <c r="K339" i="71"/>
  <c r="O339" i="71"/>
  <c r="S339" i="71"/>
  <c r="W339" i="71"/>
  <c r="L340" i="71"/>
  <c r="P340" i="71"/>
  <c r="T340" i="71"/>
  <c r="X340" i="71"/>
  <c r="H341" i="71"/>
  <c r="M341" i="71"/>
  <c r="Q341" i="71"/>
  <c r="U341" i="71"/>
  <c r="F343" i="71"/>
  <c r="K343" i="71"/>
  <c r="P343" i="71"/>
  <c r="T343" i="71"/>
  <c r="X343" i="71"/>
  <c r="H344" i="71"/>
  <c r="N344" i="71"/>
  <c r="R344" i="71"/>
  <c r="V344" i="71"/>
  <c r="Y344" i="71"/>
  <c r="F345" i="71"/>
  <c r="K345" i="71"/>
  <c r="P345" i="71"/>
  <c r="T345" i="71"/>
  <c r="X345" i="71"/>
  <c r="H346" i="71"/>
  <c r="N346" i="71"/>
  <c r="R346" i="71"/>
  <c r="V346" i="71"/>
  <c r="Y346" i="71"/>
  <c r="F347" i="71"/>
  <c r="K347" i="71"/>
  <c r="P347" i="71"/>
  <c r="T347" i="71"/>
  <c r="X347" i="71"/>
  <c r="H348" i="71"/>
  <c r="N348" i="71"/>
  <c r="R348" i="71"/>
  <c r="V348" i="71"/>
  <c r="Y348" i="71"/>
  <c r="F349" i="71"/>
  <c r="K349" i="71"/>
  <c r="P349" i="71"/>
  <c r="T349" i="71"/>
  <c r="X349" i="71"/>
  <c r="H350" i="71"/>
  <c r="N350" i="71"/>
  <c r="R350" i="71"/>
  <c r="V350" i="71"/>
  <c r="Y350" i="71"/>
  <c r="F359" i="71"/>
  <c r="K359" i="71"/>
  <c r="P359" i="71"/>
  <c r="T359" i="71"/>
  <c r="X359" i="71"/>
  <c r="H360" i="71"/>
  <c r="N360" i="71"/>
  <c r="R360" i="71"/>
  <c r="V360" i="71"/>
  <c r="Y360" i="71"/>
  <c r="F361" i="71"/>
  <c r="K361" i="71"/>
  <c r="P361" i="71"/>
  <c r="T361" i="71"/>
  <c r="X361" i="71"/>
  <c r="H362" i="71"/>
  <c r="N362" i="71"/>
  <c r="R362" i="71"/>
  <c r="V362" i="71"/>
  <c r="Y362" i="71"/>
  <c r="F363" i="71"/>
  <c r="K363" i="71"/>
  <c r="P363" i="71"/>
  <c r="T363" i="71"/>
  <c r="X363" i="71"/>
  <c r="H364" i="71"/>
  <c r="N364" i="71"/>
  <c r="R364" i="71"/>
  <c r="V364" i="71"/>
  <c r="Y364" i="71"/>
  <c r="F365" i="71"/>
  <c r="K365" i="71"/>
  <c r="P365" i="71"/>
  <c r="T365" i="71"/>
  <c r="X365" i="71"/>
  <c r="H366" i="71"/>
  <c r="N366" i="71"/>
  <c r="R366" i="71"/>
  <c r="V366" i="71"/>
  <c r="Y366" i="71"/>
  <c r="F367" i="71"/>
  <c r="K367" i="71"/>
  <c r="P367" i="71"/>
  <c r="T367" i="71"/>
  <c r="X367" i="71"/>
  <c r="H368" i="71"/>
  <c r="N368" i="71"/>
  <c r="R368" i="71"/>
  <c r="V368" i="71"/>
  <c r="Y368" i="71"/>
  <c r="F369" i="71"/>
  <c r="K369" i="71"/>
  <c r="P369" i="71"/>
  <c r="T369" i="71"/>
  <c r="X369" i="71"/>
  <c r="H370" i="71"/>
  <c r="N370" i="71"/>
  <c r="R370" i="71"/>
  <c r="V370" i="71"/>
  <c r="Y370" i="71"/>
  <c r="F371" i="71"/>
  <c r="K371" i="71"/>
  <c r="P371" i="71"/>
  <c r="T371" i="71"/>
  <c r="X371" i="71"/>
  <c r="H372" i="71"/>
  <c r="N372" i="71"/>
  <c r="R372" i="71"/>
  <c r="V372" i="71"/>
  <c r="Y372" i="71"/>
  <c r="F373" i="71"/>
  <c r="K373" i="71"/>
  <c r="P373" i="71"/>
  <c r="T373" i="71"/>
  <c r="X373" i="71"/>
  <c r="H376" i="71"/>
  <c r="H382" i="71"/>
  <c r="N382" i="71"/>
  <c r="R382" i="71"/>
  <c r="V382" i="71"/>
  <c r="L383" i="71"/>
  <c r="Q383" i="71"/>
  <c r="U383" i="71"/>
  <c r="F384" i="71"/>
  <c r="Y384" i="71" s="1"/>
  <c r="K384" i="71"/>
  <c r="P384" i="71"/>
  <c r="T384" i="71"/>
  <c r="N386" i="71"/>
  <c r="R386" i="71"/>
  <c r="V386" i="71"/>
  <c r="L387" i="71"/>
  <c r="Q387" i="71"/>
  <c r="U387" i="71"/>
  <c r="F388" i="71"/>
  <c r="Y388" i="71" s="1"/>
  <c r="K388" i="71"/>
  <c r="P388" i="71"/>
  <c r="T388" i="71"/>
  <c r="H390" i="71"/>
  <c r="N390" i="71"/>
  <c r="R390" i="71"/>
  <c r="V390" i="71"/>
  <c r="L391" i="71"/>
  <c r="Q391" i="71"/>
  <c r="U391" i="71"/>
  <c r="F392" i="71"/>
  <c r="Y392" i="71" s="1"/>
  <c r="K392" i="71"/>
  <c r="P392" i="71"/>
  <c r="T392" i="71"/>
  <c r="H394" i="71"/>
  <c r="N394" i="71"/>
  <c r="R394" i="71"/>
  <c r="V394" i="71"/>
  <c r="Y394" i="71"/>
  <c r="L395" i="71"/>
  <c r="Q395" i="71"/>
  <c r="U395" i="71"/>
  <c r="F396" i="71"/>
  <c r="K396" i="71"/>
  <c r="P396" i="71"/>
  <c r="T396" i="71"/>
  <c r="X396" i="71"/>
  <c r="H399" i="71"/>
  <c r="H405" i="71"/>
  <c r="N405" i="71"/>
  <c r="R405" i="71"/>
  <c r="V405" i="71"/>
  <c r="Y405" i="71"/>
  <c r="F406" i="71"/>
  <c r="K406" i="71"/>
  <c r="P406" i="71"/>
  <c r="T406" i="71"/>
  <c r="X406" i="71"/>
  <c r="H407" i="71"/>
  <c r="N407" i="71"/>
  <c r="R407" i="71"/>
  <c r="V407" i="71"/>
  <c r="F408" i="71"/>
  <c r="Y408" i="71" s="1"/>
  <c r="K408" i="71"/>
  <c r="P408" i="71"/>
  <c r="T408" i="71"/>
  <c r="N409" i="71"/>
  <c r="R409" i="71"/>
  <c r="V409" i="71"/>
  <c r="F410" i="71"/>
  <c r="Y410" i="71" s="1"/>
  <c r="K410" i="71"/>
  <c r="P410" i="71"/>
  <c r="T410" i="71"/>
  <c r="H411" i="71"/>
  <c r="N411" i="71"/>
  <c r="R411" i="71"/>
  <c r="V411" i="71"/>
  <c r="F412" i="71"/>
  <c r="Y412" i="71" s="1"/>
  <c r="K412" i="71"/>
  <c r="P412" i="71"/>
  <c r="T412" i="71"/>
  <c r="H413" i="71"/>
  <c r="N413" i="71"/>
  <c r="R413" i="71"/>
  <c r="V413" i="71"/>
  <c r="F414" i="71"/>
  <c r="Y414" i="71" s="1"/>
  <c r="K414" i="71"/>
  <c r="P414" i="71"/>
  <c r="T414" i="71"/>
  <c r="H415" i="71"/>
  <c r="N415" i="71"/>
  <c r="R415" i="71"/>
  <c r="V415" i="71"/>
  <c r="F416" i="71"/>
  <c r="Y416" i="71" s="1"/>
  <c r="K416" i="71"/>
  <c r="P416" i="71"/>
  <c r="T416" i="71"/>
  <c r="H417" i="71"/>
  <c r="N417" i="71"/>
  <c r="R417" i="71"/>
  <c r="V417" i="71"/>
  <c r="F418" i="71"/>
  <c r="K418" i="71"/>
  <c r="P418" i="71"/>
  <c r="T418" i="71"/>
  <c r="X418" i="71"/>
  <c r="H419" i="71"/>
  <c r="N419" i="71"/>
  <c r="R419" i="71"/>
  <c r="V419" i="71"/>
  <c r="Y419" i="71"/>
  <c r="F428" i="71"/>
  <c r="Y428" i="71" s="1"/>
  <c r="K428" i="71"/>
  <c r="P428" i="71"/>
  <c r="T428" i="71"/>
  <c r="H430" i="71"/>
  <c r="N430" i="71"/>
  <c r="R430" i="71"/>
  <c r="V430" i="71"/>
  <c r="L431" i="71"/>
  <c r="Q431" i="71"/>
  <c r="U431" i="71"/>
  <c r="F432" i="71"/>
  <c r="Y432" i="71" s="1"/>
  <c r="K432" i="71"/>
  <c r="P432" i="71"/>
  <c r="T432" i="71"/>
  <c r="H434" i="71"/>
  <c r="N434" i="71"/>
  <c r="R434" i="71"/>
  <c r="V434" i="71"/>
  <c r="L435" i="71"/>
  <c r="Q435" i="71"/>
  <c r="U435" i="71"/>
  <c r="F436" i="71"/>
  <c r="Y436" i="71" s="1"/>
  <c r="K436" i="71"/>
  <c r="P436" i="71"/>
  <c r="T436" i="71"/>
  <c r="H438" i="71"/>
  <c r="N438" i="71"/>
  <c r="R438" i="71"/>
  <c r="V438" i="71"/>
  <c r="L439" i="71"/>
  <c r="Q439" i="71"/>
  <c r="U439" i="71"/>
  <c r="F440" i="71"/>
  <c r="K440" i="71"/>
  <c r="P440" i="71"/>
  <c r="T440" i="71"/>
  <c r="X440" i="71"/>
  <c r="H442" i="71"/>
  <c r="N442" i="71"/>
  <c r="R442" i="71"/>
  <c r="V442" i="71"/>
  <c r="Y442" i="71"/>
  <c r="L452" i="71"/>
  <c r="Q452" i="71"/>
  <c r="U452" i="71"/>
  <c r="L454" i="71"/>
  <c r="Q454" i="71"/>
  <c r="U454" i="71"/>
  <c r="L456" i="71"/>
  <c r="Q456" i="71"/>
  <c r="U456" i="71"/>
  <c r="L458" i="71"/>
  <c r="Q458" i="71"/>
  <c r="U458" i="71"/>
  <c r="L460" i="71"/>
  <c r="Q460" i="71"/>
  <c r="U460" i="71"/>
  <c r="L462" i="71"/>
  <c r="Q462" i="71"/>
  <c r="U462" i="71"/>
  <c r="L464" i="71"/>
  <c r="Q464" i="71"/>
  <c r="U464" i="71"/>
  <c r="H468" i="71"/>
  <c r="H474" i="71"/>
  <c r="N474" i="71"/>
  <c r="R474" i="71"/>
  <c r="V474" i="71"/>
  <c r="Y474" i="71"/>
  <c r="F475" i="71"/>
  <c r="Y475" i="71" s="1"/>
  <c r="K475" i="71"/>
  <c r="P475" i="71"/>
  <c r="T475" i="71"/>
  <c r="H476" i="71"/>
  <c r="N476" i="71"/>
  <c r="R476" i="71"/>
  <c r="V476" i="71"/>
  <c r="F477" i="71"/>
  <c r="Y477" i="71" s="1"/>
  <c r="K477" i="71"/>
  <c r="P477" i="71"/>
  <c r="T477" i="71"/>
  <c r="N478" i="71"/>
  <c r="R478" i="71"/>
  <c r="V478" i="71"/>
  <c r="F479" i="71"/>
  <c r="Y479" i="71" s="1"/>
  <c r="K479" i="71"/>
  <c r="P479" i="71"/>
  <c r="T479" i="71"/>
  <c r="H480" i="71"/>
  <c r="N480" i="71"/>
  <c r="R480" i="71"/>
  <c r="V480" i="71"/>
  <c r="F481" i="71"/>
  <c r="Y481" i="71" s="1"/>
  <c r="K481" i="71"/>
  <c r="P481" i="71"/>
  <c r="T481" i="71"/>
  <c r="H482" i="71"/>
  <c r="N482" i="71"/>
  <c r="R482" i="71"/>
  <c r="V482" i="71"/>
  <c r="F483" i="71"/>
  <c r="Y483" i="71" s="1"/>
  <c r="K483" i="71"/>
  <c r="P483" i="71"/>
  <c r="T483" i="71"/>
  <c r="H484" i="71"/>
  <c r="N484" i="71"/>
  <c r="R484" i="71"/>
  <c r="V484" i="71"/>
  <c r="F485" i="71"/>
  <c r="K485" i="71"/>
  <c r="P485" i="71"/>
  <c r="T485" i="71"/>
  <c r="X485" i="71"/>
  <c r="H486" i="71"/>
  <c r="N486" i="71"/>
  <c r="R486" i="71"/>
  <c r="V486" i="71"/>
  <c r="Y486" i="71"/>
  <c r="F487" i="71"/>
  <c r="K487" i="71"/>
  <c r="P487" i="71"/>
  <c r="T487" i="71"/>
  <c r="X487" i="71"/>
  <c r="H488" i="71"/>
  <c r="N488" i="71"/>
  <c r="R488" i="71"/>
  <c r="V488" i="71"/>
  <c r="Y488" i="71"/>
  <c r="F497" i="71"/>
  <c r="K497" i="71"/>
  <c r="P497" i="71"/>
  <c r="T497" i="71"/>
  <c r="X497" i="71"/>
  <c r="H498" i="71"/>
  <c r="N498" i="71"/>
  <c r="R498" i="71"/>
  <c r="V498" i="71"/>
  <c r="Y498" i="71"/>
  <c r="F499" i="71"/>
  <c r="Y499" i="71" s="1"/>
  <c r="K499" i="71"/>
  <c r="P499" i="71"/>
  <c r="T499" i="71"/>
  <c r="H500" i="71"/>
  <c r="N500" i="71"/>
  <c r="R500" i="71"/>
  <c r="V500" i="71"/>
  <c r="F501" i="71"/>
  <c r="Y501" i="71" s="1"/>
  <c r="K501" i="71"/>
  <c r="P501" i="71"/>
  <c r="T501" i="71"/>
  <c r="H502" i="71"/>
  <c r="N502" i="71"/>
  <c r="R502" i="71"/>
  <c r="V502" i="71"/>
  <c r="F503" i="71"/>
  <c r="Y503" i="71" s="1"/>
  <c r="K503" i="71"/>
  <c r="P503" i="71"/>
  <c r="T503" i="71"/>
  <c r="H504" i="71"/>
  <c r="N504" i="71"/>
  <c r="R504" i="71"/>
  <c r="V504" i="71"/>
  <c r="F505" i="71"/>
  <c r="Y505" i="71" s="1"/>
  <c r="K505" i="71"/>
  <c r="P505" i="71"/>
  <c r="T505" i="71"/>
  <c r="H506" i="71"/>
  <c r="N506" i="71"/>
  <c r="R506" i="71"/>
  <c r="V506" i="71"/>
  <c r="F507" i="71"/>
  <c r="Y507" i="71" s="1"/>
  <c r="K507" i="71"/>
  <c r="P507" i="71"/>
  <c r="T507" i="71"/>
  <c r="H508" i="71"/>
  <c r="N508" i="71"/>
  <c r="R508" i="71"/>
  <c r="V508" i="71"/>
  <c r="F509" i="71"/>
  <c r="K509" i="71"/>
  <c r="P509" i="71"/>
  <c r="T509" i="71"/>
  <c r="X509" i="71"/>
  <c r="H510" i="71"/>
  <c r="N510" i="71"/>
  <c r="R510" i="71"/>
  <c r="V510" i="71"/>
  <c r="Y510" i="71"/>
  <c r="F511" i="71"/>
  <c r="Y511" i="71" s="1"/>
  <c r="K511" i="71"/>
  <c r="P511" i="71"/>
  <c r="T511" i="71"/>
  <c r="H514" i="71"/>
  <c r="H520" i="71"/>
  <c r="N520" i="71"/>
  <c r="R520" i="71"/>
  <c r="V520" i="71"/>
  <c r="Y520" i="71"/>
  <c r="F521" i="71"/>
  <c r="Y521" i="71" s="1"/>
  <c r="K521" i="71"/>
  <c r="P521" i="71"/>
  <c r="T521" i="71"/>
  <c r="H522" i="71"/>
  <c r="N522" i="71"/>
  <c r="R522" i="71"/>
  <c r="V522" i="71"/>
  <c r="F523" i="71"/>
  <c r="Y523" i="71" s="1"/>
  <c r="K523" i="71"/>
  <c r="P523" i="71"/>
  <c r="T523" i="71"/>
  <c r="N524" i="71"/>
  <c r="R524" i="71"/>
  <c r="V524" i="71"/>
  <c r="F525" i="71"/>
  <c r="Y525" i="71" s="1"/>
  <c r="K525" i="71"/>
  <c r="P525" i="71"/>
  <c r="T525" i="71"/>
  <c r="H526" i="71"/>
  <c r="N526" i="71"/>
  <c r="R526" i="71"/>
  <c r="V526" i="71"/>
  <c r="F527" i="71"/>
  <c r="Y527" i="71" s="1"/>
  <c r="K527" i="71"/>
  <c r="P527" i="71"/>
  <c r="T527" i="71"/>
  <c r="H528" i="71"/>
  <c r="N528" i="71"/>
  <c r="R528" i="71"/>
  <c r="V528" i="71"/>
  <c r="F529" i="71"/>
  <c r="K529" i="71"/>
  <c r="P529" i="71"/>
  <c r="T529" i="71"/>
  <c r="X529" i="71"/>
  <c r="H530" i="71"/>
  <c r="N530" i="71"/>
  <c r="R530" i="71"/>
  <c r="V530" i="71"/>
  <c r="Y530" i="71"/>
  <c r="F531" i="71"/>
  <c r="K531" i="71"/>
  <c r="P531" i="71"/>
  <c r="T531" i="71"/>
  <c r="X531" i="71"/>
  <c r="H532" i="71"/>
  <c r="N532" i="71"/>
  <c r="R532" i="71"/>
  <c r="V532" i="71"/>
  <c r="Y532" i="71"/>
  <c r="F533" i="71"/>
  <c r="K533" i="71"/>
  <c r="P533" i="71"/>
  <c r="T533" i="71"/>
  <c r="X533" i="71"/>
  <c r="H534" i="71"/>
  <c r="N534" i="71"/>
  <c r="R534" i="71"/>
  <c r="V534" i="71"/>
  <c r="Y534" i="71"/>
  <c r="F543" i="71"/>
  <c r="K543" i="71"/>
  <c r="P543" i="71"/>
  <c r="T543" i="71"/>
  <c r="X543" i="71"/>
  <c r="H544" i="71"/>
  <c r="N544" i="71"/>
  <c r="R544" i="71"/>
  <c r="V544" i="71"/>
  <c r="F545" i="71"/>
  <c r="Y545" i="71" s="1"/>
  <c r="K545" i="71"/>
  <c r="P545" i="71"/>
  <c r="T545" i="71"/>
  <c r="H546" i="71"/>
  <c r="N546" i="71"/>
  <c r="R546" i="71"/>
  <c r="V546" i="71"/>
  <c r="F547" i="71"/>
  <c r="Y547" i="71" s="1"/>
  <c r="K547" i="71"/>
  <c r="P547" i="71"/>
  <c r="T547" i="71"/>
  <c r="H548" i="71"/>
  <c r="N548" i="71"/>
  <c r="R548" i="71"/>
  <c r="V548" i="71"/>
  <c r="F549" i="71"/>
  <c r="Y549" i="71" s="1"/>
  <c r="K549" i="71"/>
  <c r="P549" i="71"/>
  <c r="T549" i="71"/>
  <c r="H550" i="71"/>
  <c r="N550" i="71"/>
  <c r="R550" i="71"/>
  <c r="V550" i="71"/>
  <c r="F551" i="71"/>
  <c r="Y551" i="71" s="1"/>
  <c r="K551" i="71"/>
  <c r="P551" i="71"/>
  <c r="T551" i="71"/>
  <c r="H552" i="71"/>
  <c r="N552" i="71"/>
  <c r="R552" i="71"/>
  <c r="V552" i="71"/>
  <c r="F553" i="71"/>
  <c r="K553" i="71"/>
  <c r="P553" i="71"/>
  <c r="T553" i="71"/>
  <c r="X553" i="71"/>
  <c r="H554" i="71"/>
  <c r="N554" i="71"/>
  <c r="R554" i="71"/>
  <c r="V554" i="71"/>
  <c r="Y554" i="71"/>
  <c r="F555" i="71"/>
  <c r="K555" i="71"/>
  <c r="P555" i="71"/>
  <c r="T555" i="71"/>
  <c r="X555" i="71"/>
  <c r="H556" i="71"/>
  <c r="N556" i="71"/>
  <c r="R556" i="71"/>
  <c r="V556" i="71"/>
  <c r="Y556" i="71"/>
  <c r="F557" i="71"/>
  <c r="K557" i="71"/>
  <c r="P557" i="71"/>
  <c r="T557" i="71"/>
  <c r="X557" i="71"/>
  <c r="H560" i="71"/>
  <c r="H566" i="71"/>
  <c r="N566" i="71"/>
  <c r="R566" i="71"/>
  <c r="V566" i="71"/>
  <c r="Y566" i="71"/>
  <c r="F567" i="71"/>
  <c r="Y567" i="71" s="1"/>
  <c r="K567" i="71"/>
  <c r="P567" i="71"/>
  <c r="T567" i="71"/>
  <c r="H568" i="71"/>
  <c r="N568" i="71"/>
  <c r="R568" i="71"/>
  <c r="V568" i="71"/>
  <c r="F569" i="71"/>
  <c r="Y569" i="71" s="1"/>
  <c r="K569" i="71"/>
  <c r="P569" i="71"/>
  <c r="T569" i="71"/>
  <c r="N570" i="71"/>
  <c r="R570" i="71"/>
  <c r="V570" i="71"/>
  <c r="F571" i="71"/>
  <c r="Y571" i="71" s="1"/>
  <c r="K571" i="71"/>
  <c r="P571" i="71"/>
  <c r="T571" i="71"/>
  <c r="H572" i="71"/>
  <c r="N572" i="71"/>
  <c r="R572" i="71"/>
  <c r="V572" i="71"/>
  <c r="F573" i="71"/>
  <c r="Y573" i="71" s="1"/>
  <c r="K573" i="71"/>
  <c r="P573" i="71"/>
  <c r="T573" i="71"/>
  <c r="H574" i="71"/>
  <c r="N574" i="71"/>
  <c r="R574" i="71"/>
  <c r="V574" i="71"/>
  <c r="Y574" i="71"/>
  <c r="F575" i="71"/>
  <c r="K575" i="71"/>
  <c r="P575" i="71"/>
  <c r="T575" i="71"/>
  <c r="X575" i="71"/>
  <c r="H576" i="71"/>
  <c r="N576" i="71"/>
  <c r="R576" i="71"/>
  <c r="V576" i="71"/>
  <c r="Y576" i="71"/>
  <c r="F577" i="71"/>
  <c r="K577" i="71"/>
  <c r="P577" i="71"/>
  <c r="T577" i="71"/>
  <c r="X577" i="71"/>
  <c r="H578" i="71"/>
  <c r="N578" i="71"/>
  <c r="R578" i="71"/>
  <c r="V578" i="71"/>
  <c r="Y578" i="71"/>
  <c r="F579" i="71"/>
  <c r="K579" i="71"/>
  <c r="P579" i="71"/>
  <c r="T579" i="71"/>
  <c r="X579" i="71"/>
  <c r="H580" i="71"/>
  <c r="N580" i="71"/>
  <c r="R580" i="71"/>
  <c r="V580" i="71"/>
  <c r="Y580" i="71"/>
  <c r="F589" i="71"/>
  <c r="K589" i="71"/>
  <c r="P589" i="71"/>
  <c r="T589" i="71"/>
  <c r="X589" i="71"/>
  <c r="H590" i="71"/>
  <c r="N590" i="71"/>
  <c r="R590" i="71"/>
  <c r="V590" i="71"/>
  <c r="Y590" i="71"/>
  <c r="F591" i="71"/>
  <c r="K591" i="71"/>
  <c r="P591" i="71"/>
  <c r="T591" i="71"/>
  <c r="X591" i="71"/>
  <c r="H592" i="71"/>
  <c r="N592" i="71"/>
  <c r="R592" i="71"/>
  <c r="V592" i="71"/>
  <c r="Y592" i="71"/>
  <c r="F593" i="71"/>
  <c r="K593" i="71"/>
  <c r="P593" i="71"/>
  <c r="T593" i="71"/>
  <c r="X593" i="71"/>
  <c r="H594" i="71"/>
  <c r="N594" i="71"/>
  <c r="R594" i="71"/>
  <c r="V594" i="71"/>
  <c r="F595" i="71"/>
  <c r="Y595" i="71" s="1"/>
  <c r="K595" i="71"/>
  <c r="P595" i="71"/>
  <c r="T595" i="71"/>
  <c r="H596" i="71"/>
  <c r="N596" i="71"/>
  <c r="R596" i="71"/>
  <c r="V596" i="71"/>
  <c r="Y596" i="71"/>
  <c r="F597" i="71"/>
  <c r="Y597" i="71" s="1"/>
  <c r="K597" i="71"/>
  <c r="P597" i="71"/>
  <c r="T597" i="71"/>
  <c r="H598" i="71"/>
  <c r="N598" i="71"/>
  <c r="R598" i="71"/>
  <c r="V598" i="71"/>
  <c r="F599" i="71"/>
  <c r="Y599" i="71" s="1"/>
  <c r="K599" i="71"/>
  <c r="P599" i="71"/>
  <c r="T599" i="71"/>
  <c r="H600" i="71"/>
  <c r="N600" i="71"/>
  <c r="R600" i="71"/>
  <c r="V600" i="71"/>
  <c r="F601" i="71"/>
  <c r="K601" i="71"/>
  <c r="P601" i="71"/>
  <c r="T601" i="71"/>
  <c r="X601" i="71"/>
  <c r="H602" i="71"/>
  <c r="N602" i="71"/>
  <c r="R602" i="71"/>
  <c r="V602" i="71"/>
  <c r="Y602" i="71"/>
  <c r="F603" i="71"/>
  <c r="K603" i="71"/>
  <c r="P603" i="71"/>
  <c r="T603" i="71"/>
  <c r="X603" i="71"/>
  <c r="H606" i="71"/>
  <c r="H612" i="71"/>
  <c r="N612" i="71"/>
  <c r="R612" i="71"/>
  <c r="V612" i="71"/>
  <c r="Y612" i="71"/>
  <c r="F613" i="71"/>
  <c r="K613" i="71"/>
  <c r="P613" i="71"/>
  <c r="T613" i="71"/>
  <c r="X613" i="71"/>
  <c r="H614" i="71"/>
  <c r="N614" i="71"/>
  <c r="R614" i="71"/>
  <c r="V614" i="71"/>
  <c r="F615" i="71"/>
  <c r="Y615" i="71" s="1"/>
  <c r="K615" i="71"/>
  <c r="P615" i="71"/>
  <c r="T615" i="71"/>
  <c r="N616" i="71"/>
  <c r="R616" i="71"/>
  <c r="V616" i="71"/>
  <c r="F617" i="71"/>
  <c r="Y617" i="71" s="1"/>
  <c r="K617" i="71"/>
  <c r="P617" i="71"/>
  <c r="T617" i="71"/>
  <c r="H618" i="71"/>
  <c r="N618" i="71"/>
  <c r="R618" i="71"/>
  <c r="V618" i="71"/>
  <c r="F619" i="71"/>
  <c r="Y619" i="71" s="1"/>
  <c r="K619" i="71"/>
  <c r="P619" i="71"/>
  <c r="T619" i="71"/>
  <c r="H620" i="71"/>
  <c r="N620" i="71"/>
  <c r="R620" i="71"/>
  <c r="V620" i="71"/>
  <c r="F621" i="71"/>
  <c r="K621" i="71"/>
  <c r="P621" i="71"/>
  <c r="T621" i="71"/>
  <c r="X621" i="71"/>
  <c r="H622" i="71"/>
  <c r="N622" i="71"/>
  <c r="R622" i="71"/>
  <c r="V622" i="71"/>
  <c r="Y622" i="71"/>
  <c r="F623" i="71"/>
  <c r="K623" i="71"/>
  <c r="P623" i="71"/>
  <c r="T623" i="71"/>
  <c r="X623" i="71"/>
  <c r="H624" i="71"/>
  <c r="N624" i="71"/>
  <c r="R624" i="71"/>
  <c r="V624" i="71"/>
  <c r="Y624" i="71"/>
  <c r="F625" i="71"/>
  <c r="K625" i="71"/>
  <c r="P625" i="71"/>
  <c r="T625" i="71"/>
  <c r="X625" i="71"/>
  <c r="H626" i="71"/>
  <c r="N626" i="71"/>
  <c r="R626" i="71"/>
  <c r="V626" i="71"/>
  <c r="Y626" i="71"/>
  <c r="F635" i="71"/>
  <c r="K635" i="71"/>
  <c r="P635" i="71"/>
  <c r="T635" i="71"/>
  <c r="X635" i="71"/>
  <c r="H636" i="71"/>
  <c r="N636" i="71"/>
  <c r="R636" i="71"/>
  <c r="V636" i="71"/>
  <c r="Y636" i="71"/>
  <c r="F637" i="71"/>
  <c r="K637" i="71"/>
  <c r="P637" i="71"/>
  <c r="T637" i="71"/>
  <c r="X637" i="71"/>
  <c r="H638" i="71"/>
  <c r="N638" i="71"/>
  <c r="R638" i="71"/>
  <c r="V638" i="71"/>
  <c r="Y638" i="71"/>
  <c r="F639" i="71"/>
  <c r="K639" i="71"/>
  <c r="P639" i="71"/>
  <c r="T639" i="71"/>
  <c r="X639" i="71"/>
  <c r="H640" i="71"/>
  <c r="N640" i="71"/>
  <c r="R640" i="71"/>
  <c r="V640" i="71"/>
  <c r="Y640" i="71"/>
  <c r="F641" i="71"/>
  <c r="Y641" i="71" s="1"/>
  <c r="K641" i="71"/>
  <c r="P641" i="71"/>
  <c r="T641" i="71"/>
  <c r="H642" i="71"/>
  <c r="N642" i="71"/>
  <c r="R642" i="71"/>
  <c r="V642" i="71"/>
  <c r="Y642" i="71"/>
  <c r="F643" i="71"/>
  <c r="K643" i="71"/>
  <c r="P643" i="71"/>
  <c r="T643" i="71"/>
  <c r="X643" i="71"/>
  <c r="H644" i="71"/>
  <c r="N644" i="71"/>
  <c r="R644" i="71"/>
  <c r="V644" i="71"/>
  <c r="Y644" i="71"/>
  <c r="F645" i="71"/>
  <c r="K645" i="71"/>
  <c r="P645" i="71"/>
  <c r="T645" i="71"/>
  <c r="X645" i="71"/>
  <c r="H646" i="71"/>
  <c r="N646" i="71"/>
  <c r="R646" i="71"/>
  <c r="V646" i="71"/>
  <c r="Y646" i="71"/>
  <c r="F647" i="71"/>
  <c r="K647" i="71"/>
  <c r="P647" i="71"/>
  <c r="T647" i="71"/>
  <c r="X647" i="71"/>
  <c r="H648" i="71"/>
  <c r="N648" i="71"/>
  <c r="R648" i="71"/>
  <c r="V648" i="71"/>
  <c r="Y648" i="71"/>
  <c r="F649" i="71"/>
  <c r="K649" i="71"/>
  <c r="P649" i="71"/>
  <c r="T649" i="71"/>
  <c r="X649" i="71"/>
  <c r="H652" i="71"/>
  <c r="H658" i="71"/>
  <c r="N658" i="71"/>
  <c r="R658" i="71"/>
  <c r="V658" i="71"/>
  <c r="Y658" i="71"/>
  <c r="F659" i="71"/>
  <c r="K659" i="71"/>
  <c r="P659" i="71"/>
  <c r="T659" i="71"/>
  <c r="X659" i="71"/>
  <c r="H660" i="71"/>
  <c r="N660" i="71"/>
  <c r="R660" i="71"/>
  <c r="V660" i="71"/>
  <c r="Y660" i="71"/>
  <c r="F661" i="71"/>
  <c r="K661" i="71"/>
  <c r="P661" i="71"/>
  <c r="T661" i="71"/>
  <c r="X661" i="71"/>
  <c r="N662" i="71"/>
  <c r="R662" i="71"/>
  <c r="V662" i="71"/>
  <c r="Y662" i="71"/>
  <c r="F663" i="71"/>
  <c r="K663" i="71"/>
  <c r="P663" i="71"/>
  <c r="T663" i="71"/>
  <c r="X663" i="71"/>
  <c r="H664" i="71"/>
  <c r="N664" i="71"/>
  <c r="R664" i="71"/>
  <c r="V664" i="71"/>
  <c r="Y664" i="71"/>
  <c r="F665" i="71"/>
  <c r="K665" i="71"/>
  <c r="P665" i="71"/>
  <c r="T665" i="71"/>
  <c r="X665" i="71"/>
  <c r="H666" i="71"/>
  <c r="N666" i="71"/>
  <c r="R666" i="71"/>
  <c r="V666" i="71"/>
  <c r="Y666" i="71"/>
  <c r="F667" i="71"/>
  <c r="K667" i="71"/>
  <c r="P667" i="71"/>
  <c r="T667" i="71"/>
  <c r="X667" i="71"/>
  <c r="H668" i="71"/>
  <c r="N668" i="71"/>
  <c r="R668" i="71"/>
  <c r="V668" i="71"/>
  <c r="Y668" i="71"/>
  <c r="F669" i="71"/>
  <c r="K669" i="71"/>
  <c r="P669" i="71"/>
  <c r="T669" i="71"/>
  <c r="X669" i="71"/>
  <c r="H670" i="71"/>
  <c r="N670" i="71"/>
  <c r="R670" i="71"/>
  <c r="V670" i="71"/>
  <c r="Y670" i="71"/>
  <c r="F671" i="71"/>
  <c r="K671" i="71"/>
  <c r="P671" i="71"/>
  <c r="T671" i="71"/>
  <c r="X671" i="71"/>
  <c r="H672" i="71"/>
  <c r="N672" i="71"/>
  <c r="R672" i="71"/>
  <c r="V672" i="71"/>
  <c r="Y672" i="71"/>
  <c r="F681" i="71"/>
  <c r="K681" i="71"/>
  <c r="P681" i="71"/>
  <c r="T681" i="71"/>
  <c r="X681" i="71"/>
  <c r="O682" i="71"/>
  <c r="S682" i="71"/>
  <c r="W682" i="71"/>
  <c r="H683" i="71"/>
  <c r="N683" i="71"/>
  <c r="R683" i="71"/>
  <c r="V683" i="71"/>
  <c r="Y683" i="71"/>
  <c r="L684" i="71"/>
  <c r="Q684" i="71"/>
  <c r="U684" i="71"/>
  <c r="F685" i="71"/>
  <c r="K685" i="71"/>
  <c r="P685" i="71"/>
  <c r="T685" i="71"/>
  <c r="X685" i="71"/>
  <c r="J686" i="71"/>
  <c r="O686" i="71"/>
  <c r="S686" i="71"/>
  <c r="W686" i="71"/>
  <c r="H687" i="71"/>
  <c r="N687" i="71"/>
  <c r="R687" i="71"/>
  <c r="V687" i="71"/>
  <c r="Y687" i="71"/>
  <c r="L688" i="71"/>
  <c r="Q688" i="71"/>
  <c r="U688" i="71"/>
  <c r="F689" i="71"/>
  <c r="K689" i="71"/>
  <c r="P689" i="71"/>
  <c r="T689" i="71"/>
  <c r="X689" i="71"/>
  <c r="J690" i="71"/>
  <c r="O690" i="71"/>
  <c r="S690" i="71"/>
  <c r="W690" i="71"/>
  <c r="H691" i="71"/>
  <c r="N691" i="71"/>
  <c r="R691" i="71"/>
  <c r="V691" i="71"/>
  <c r="Y691" i="71"/>
  <c r="L692" i="71"/>
  <c r="Q692" i="71"/>
  <c r="U692" i="71"/>
  <c r="F693" i="71"/>
  <c r="K693" i="71"/>
  <c r="P693" i="71"/>
  <c r="T693" i="71"/>
  <c r="X693" i="71"/>
  <c r="J694" i="71"/>
  <c r="O694" i="71"/>
  <c r="S694" i="71"/>
  <c r="W694" i="71"/>
  <c r="H695" i="71"/>
  <c r="N695" i="71"/>
  <c r="R695" i="71"/>
  <c r="V695" i="71"/>
  <c r="Y695" i="71"/>
  <c r="F704" i="71"/>
  <c r="K704" i="71"/>
  <c r="P704" i="71"/>
  <c r="T704" i="71"/>
  <c r="X704" i="71"/>
  <c r="J705" i="71"/>
  <c r="O705" i="71"/>
  <c r="S705" i="71"/>
  <c r="W705" i="71"/>
  <c r="H706" i="71"/>
  <c r="N706" i="71"/>
  <c r="R706" i="71"/>
  <c r="V706" i="71"/>
  <c r="Y706" i="71"/>
  <c r="L707" i="71"/>
  <c r="Q707" i="71"/>
  <c r="U707" i="71"/>
  <c r="F708" i="71"/>
  <c r="Y708" i="71" s="1"/>
  <c r="K708" i="71"/>
  <c r="P708" i="71"/>
  <c r="T708" i="71"/>
  <c r="J709" i="71"/>
  <c r="O709" i="71"/>
  <c r="S709" i="71"/>
  <c r="W709" i="71"/>
  <c r="H710" i="71"/>
  <c r="N710" i="71"/>
  <c r="R710" i="71"/>
  <c r="V710" i="71"/>
  <c r="L711" i="71"/>
  <c r="Q711" i="71"/>
  <c r="U711" i="71"/>
  <c r="F712" i="71"/>
  <c r="Y712" i="71" s="1"/>
  <c r="K712" i="71"/>
  <c r="P712" i="71"/>
  <c r="T712" i="71"/>
  <c r="J713" i="71"/>
  <c r="O713" i="71"/>
  <c r="S713" i="71"/>
  <c r="W713" i="71"/>
  <c r="H714" i="71"/>
  <c r="N714" i="71"/>
  <c r="R714" i="71"/>
  <c r="V714" i="71"/>
  <c r="L715" i="71"/>
  <c r="Q715" i="71"/>
  <c r="U715" i="71"/>
  <c r="F716" i="71"/>
  <c r="K716" i="71"/>
  <c r="P716" i="71"/>
  <c r="T716" i="71"/>
  <c r="X716" i="71"/>
  <c r="J717" i="71"/>
  <c r="O717" i="71"/>
  <c r="S717" i="71"/>
  <c r="W717" i="71"/>
  <c r="H718" i="71"/>
  <c r="N718" i="71"/>
  <c r="R718" i="71"/>
  <c r="V718" i="71"/>
  <c r="Y718" i="71"/>
  <c r="F727" i="71"/>
  <c r="K727" i="71"/>
  <c r="P727" i="71"/>
  <c r="T727" i="71"/>
  <c r="X727" i="71"/>
  <c r="H728" i="71"/>
  <c r="N728" i="71"/>
  <c r="R728" i="71"/>
  <c r="V728" i="71"/>
  <c r="F729" i="71"/>
  <c r="Y729" i="71" s="1"/>
  <c r="K729" i="71"/>
  <c r="P729" i="71"/>
  <c r="T729" i="71"/>
  <c r="H730" i="71"/>
  <c r="N730" i="71"/>
  <c r="R730" i="71"/>
  <c r="V730" i="71"/>
  <c r="F731" i="71"/>
  <c r="K731" i="71"/>
  <c r="P731" i="71"/>
  <c r="T731" i="71"/>
  <c r="X731" i="71"/>
  <c r="H732" i="71"/>
  <c r="N732" i="71"/>
  <c r="R732" i="71"/>
  <c r="V732" i="71"/>
  <c r="Y732" i="71"/>
  <c r="F733" i="71"/>
  <c r="K733" i="71"/>
  <c r="P733" i="71"/>
  <c r="T733" i="71"/>
  <c r="X733" i="71"/>
  <c r="H734" i="71"/>
  <c r="N734" i="71"/>
  <c r="R734" i="71"/>
  <c r="V734" i="71"/>
  <c r="Y734" i="71"/>
  <c r="F735" i="71"/>
  <c r="K735" i="71"/>
  <c r="P735" i="71"/>
  <c r="T735" i="71"/>
  <c r="X735" i="71"/>
  <c r="H736" i="71"/>
  <c r="N736" i="71"/>
  <c r="R736" i="71"/>
  <c r="V736" i="71"/>
  <c r="Y736" i="71"/>
  <c r="F737" i="71"/>
  <c r="K737" i="71"/>
  <c r="P737" i="71"/>
  <c r="T737" i="71"/>
  <c r="X737" i="71"/>
  <c r="H738" i="71"/>
  <c r="N738" i="71"/>
  <c r="R738" i="71"/>
  <c r="V738" i="71"/>
  <c r="Y738" i="71"/>
  <c r="F739" i="71"/>
  <c r="K739" i="71"/>
  <c r="P739" i="71"/>
  <c r="T739" i="71"/>
  <c r="X739" i="71"/>
  <c r="H740" i="71"/>
  <c r="N740" i="71"/>
  <c r="R740" i="71"/>
  <c r="V740" i="71"/>
  <c r="Y740" i="71"/>
  <c r="F741" i="71"/>
  <c r="K741" i="71"/>
  <c r="P741" i="71"/>
  <c r="T741" i="71"/>
  <c r="X741" i="71"/>
  <c r="J750" i="71"/>
  <c r="O750" i="71"/>
  <c r="S750" i="71"/>
  <c r="W750" i="71"/>
  <c r="L751" i="71"/>
  <c r="Q751" i="71"/>
  <c r="U751" i="71"/>
  <c r="J752" i="71"/>
  <c r="O752" i="71"/>
  <c r="S752" i="71"/>
  <c r="W752" i="71"/>
  <c r="L753" i="71"/>
  <c r="Q753" i="71"/>
  <c r="U753" i="71"/>
  <c r="J754" i="71"/>
  <c r="O754" i="71"/>
  <c r="S754" i="71"/>
  <c r="W754" i="71"/>
  <c r="L755" i="71"/>
  <c r="Q755" i="71"/>
  <c r="U755" i="71"/>
  <c r="J756" i="71"/>
  <c r="O756" i="71"/>
  <c r="S756" i="71"/>
  <c r="W756" i="71"/>
  <c r="L757" i="71"/>
  <c r="Q757" i="71"/>
  <c r="U757" i="71"/>
  <c r="J758" i="71"/>
  <c r="O758" i="71"/>
  <c r="S758" i="71"/>
  <c r="W758" i="71"/>
  <c r="L759" i="71"/>
  <c r="Q759" i="71"/>
  <c r="U759" i="71"/>
  <c r="J760" i="71"/>
  <c r="O760" i="71"/>
  <c r="S760" i="71"/>
  <c r="W760" i="71"/>
  <c r="L761" i="71"/>
  <c r="Q761" i="71"/>
  <c r="U761" i="71"/>
  <c r="O762" i="71"/>
  <c r="S762" i="71"/>
  <c r="W762" i="71"/>
  <c r="L763" i="71"/>
  <c r="Q763" i="71"/>
  <c r="U763" i="71"/>
  <c r="J764" i="71"/>
  <c r="O764" i="71"/>
  <c r="S764" i="71"/>
  <c r="W764" i="71"/>
  <c r="H767" i="71"/>
  <c r="H773" i="71"/>
  <c r="N773" i="71"/>
  <c r="R773" i="71"/>
  <c r="V773" i="71"/>
  <c r="F774" i="71"/>
  <c r="Y774" i="71" s="1"/>
  <c r="K774" i="71"/>
  <c r="P774" i="71"/>
  <c r="T774" i="71"/>
  <c r="H775" i="71"/>
  <c r="N775" i="71"/>
  <c r="R775" i="71"/>
  <c r="V775" i="71"/>
  <c r="F776" i="71"/>
  <c r="Y776" i="71" s="1"/>
  <c r="K776" i="71"/>
  <c r="P776" i="71"/>
  <c r="T776" i="71"/>
  <c r="N777" i="71"/>
  <c r="R777" i="71"/>
  <c r="V777" i="71"/>
  <c r="F778" i="71"/>
  <c r="Y778" i="71" s="1"/>
  <c r="K778" i="71"/>
  <c r="P778" i="71"/>
  <c r="T778" i="71"/>
  <c r="H779" i="71"/>
  <c r="N779" i="71"/>
  <c r="R779" i="71"/>
  <c r="V779" i="71"/>
  <c r="F780" i="71"/>
  <c r="Y780" i="71" s="1"/>
  <c r="K780" i="71"/>
  <c r="P780" i="71"/>
  <c r="T780" i="71"/>
  <c r="H781" i="71"/>
  <c r="N781" i="71"/>
  <c r="R781" i="71"/>
  <c r="V781" i="71"/>
  <c r="F782" i="71"/>
  <c r="K782" i="71"/>
  <c r="P782" i="71"/>
  <c r="T782" i="71"/>
  <c r="X782" i="71"/>
  <c r="H783" i="71"/>
  <c r="N783" i="71"/>
  <c r="R783" i="71"/>
  <c r="V783" i="71"/>
  <c r="Y783" i="71"/>
  <c r="F784" i="71"/>
  <c r="K784" i="71"/>
  <c r="P784" i="71"/>
  <c r="T784" i="71"/>
  <c r="X784" i="71"/>
  <c r="H785" i="71"/>
  <c r="N785" i="71"/>
  <c r="R785" i="71"/>
  <c r="V785" i="71"/>
  <c r="Y785" i="71"/>
  <c r="F786" i="71"/>
  <c r="K786" i="71"/>
  <c r="P786" i="71"/>
  <c r="T786" i="71"/>
  <c r="X786" i="71"/>
  <c r="H787" i="71"/>
  <c r="N787" i="71"/>
  <c r="R787" i="71"/>
  <c r="V787" i="71"/>
  <c r="Y787" i="71"/>
  <c r="AA27" i="49"/>
  <c r="U27" i="49"/>
  <c r="X27" i="49"/>
  <c r="V293" i="69" s="1"/>
  <c r="T27" i="49"/>
  <c r="X29" i="49"/>
  <c r="V331" i="69" s="1"/>
  <c r="AA44" i="49"/>
  <c r="U44" i="49"/>
  <c r="T44" i="49"/>
  <c r="X44" i="49"/>
  <c r="X46" i="49"/>
  <c r="W17" i="69"/>
  <c r="S17" i="69"/>
  <c r="O17" i="69"/>
  <c r="K17" i="69"/>
  <c r="G17" i="69"/>
  <c r="V17" i="69"/>
  <c r="R17" i="69"/>
  <c r="N17" i="69"/>
  <c r="J17" i="69"/>
  <c r="U17" i="69"/>
  <c r="Q17" i="69"/>
  <c r="M17" i="69"/>
  <c r="I17" i="69"/>
  <c r="X17" i="69"/>
  <c r="L21" i="69"/>
  <c r="S30" i="69"/>
  <c r="O30" i="69"/>
  <c r="K30" i="69"/>
  <c r="G30" i="69"/>
  <c r="X30" i="69" s="1"/>
  <c r="R30" i="69"/>
  <c r="N30" i="69"/>
  <c r="J30" i="69"/>
  <c r="U30" i="69"/>
  <c r="Q30" i="69"/>
  <c r="M30" i="69"/>
  <c r="I30" i="69"/>
  <c r="H26" i="69"/>
  <c r="L34" i="69"/>
  <c r="W34" i="69" s="1"/>
  <c r="P38" i="69"/>
  <c r="S45" i="69"/>
  <c r="O45" i="69"/>
  <c r="K45" i="69"/>
  <c r="G45" i="69"/>
  <c r="X45" i="69" s="1"/>
  <c r="R45" i="69"/>
  <c r="N45" i="69"/>
  <c r="J45" i="69"/>
  <c r="U45" i="69"/>
  <c r="Q45" i="69"/>
  <c r="M45" i="69"/>
  <c r="I45" i="69"/>
  <c r="L49" i="69"/>
  <c r="P53" i="69"/>
  <c r="S60" i="69"/>
  <c r="O60" i="69"/>
  <c r="K60" i="69"/>
  <c r="G60" i="69"/>
  <c r="X60" i="69" s="1"/>
  <c r="R60" i="69"/>
  <c r="N60" i="69"/>
  <c r="J60" i="69"/>
  <c r="U60" i="69"/>
  <c r="Q60" i="69"/>
  <c r="M60" i="69"/>
  <c r="I60" i="69"/>
  <c r="L64" i="69"/>
  <c r="W64" i="69" s="1"/>
  <c r="P68" i="69"/>
  <c r="S75" i="69"/>
  <c r="O75" i="69"/>
  <c r="K75" i="69"/>
  <c r="G75" i="69"/>
  <c r="X75" i="69" s="1"/>
  <c r="R75" i="69"/>
  <c r="N75" i="69"/>
  <c r="J75" i="69"/>
  <c r="U75" i="69"/>
  <c r="Q75" i="69"/>
  <c r="M75" i="69"/>
  <c r="I75" i="69"/>
  <c r="L79" i="69"/>
  <c r="P83" i="69"/>
  <c r="S90" i="69"/>
  <c r="O90" i="69"/>
  <c r="K90" i="69"/>
  <c r="G90" i="69"/>
  <c r="X90" i="69" s="1"/>
  <c r="R90" i="69"/>
  <c r="N90" i="69"/>
  <c r="J90" i="69"/>
  <c r="U90" i="69"/>
  <c r="Q90" i="69"/>
  <c r="M90" i="69"/>
  <c r="I90" i="69"/>
  <c r="L94" i="69"/>
  <c r="P98" i="69"/>
  <c r="S109" i="69"/>
  <c r="O109" i="69"/>
  <c r="K109" i="69"/>
  <c r="G109" i="69"/>
  <c r="X109" i="69" s="1"/>
  <c r="R109" i="69"/>
  <c r="N109" i="69"/>
  <c r="J109" i="69"/>
  <c r="U109" i="69"/>
  <c r="Q109" i="69"/>
  <c r="M109" i="69"/>
  <c r="I109" i="69"/>
  <c r="L113" i="69"/>
  <c r="P117" i="69"/>
  <c r="S128" i="69"/>
  <c r="O128" i="69"/>
  <c r="K128" i="69"/>
  <c r="G128" i="69"/>
  <c r="X128" i="69" s="1"/>
  <c r="R128" i="69"/>
  <c r="N128" i="69"/>
  <c r="J128" i="69"/>
  <c r="U128" i="69"/>
  <c r="Q128" i="69"/>
  <c r="M128" i="69"/>
  <c r="I128" i="69"/>
  <c r="L132" i="69"/>
  <c r="P136" i="69"/>
  <c r="S147" i="69"/>
  <c r="O147" i="69"/>
  <c r="K147" i="69"/>
  <c r="G147" i="69"/>
  <c r="X147" i="69" s="1"/>
  <c r="R147" i="69"/>
  <c r="N147" i="69"/>
  <c r="J147" i="69"/>
  <c r="U147" i="69"/>
  <c r="Q147" i="69"/>
  <c r="M147" i="69"/>
  <c r="I147" i="69"/>
  <c r="L151" i="69"/>
  <c r="W151" i="69" s="1"/>
  <c r="P155" i="69"/>
  <c r="S166" i="69"/>
  <c r="O166" i="69"/>
  <c r="K166" i="69"/>
  <c r="G166" i="69"/>
  <c r="X166" i="69" s="1"/>
  <c r="R166" i="69"/>
  <c r="N166" i="69"/>
  <c r="J166" i="69"/>
  <c r="U166" i="69"/>
  <c r="Q166" i="69"/>
  <c r="M166" i="69"/>
  <c r="I166" i="69"/>
  <c r="L170" i="69"/>
  <c r="W170" i="69" s="1"/>
  <c r="P174" i="69"/>
  <c r="S185" i="69"/>
  <c r="O185" i="69"/>
  <c r="K185" i="69"/>
  <c r="G185" i="69"/>
  <c r="X185" i="69" s="1"/>
  <c r="R185" i="69"/>
  <c r="N185" i="69"/>
  <c r="J185" i="69"/>
  <c r="U185" i="69"/>
  <c r="Q185" i="69"/>
  <c r="M185" i="69"/>
  <c r="I185" i="69"/>
  <c r="L189" i="69"/>
  <c r="W189" i="69" s="1"/>
  <c r="P193" i="69"/>
  <c r="S204" i="69"/>
  <c r="O204" i="69"/>
  <c r="K204" i="69"/>
  <c r="G204" i="69"/>
  <c r="X204" i="69" s="1"/>
  <c r="R204" i="69"/>
  <c r="N204" i="69"/>
  <c r="J204" i="69"/>
  <c r="U204" i="69"/>
  <c r="Q204" i="69"/>
  <c r="M204" i="69"/>
  <c r="I204" i="69"/>
  <c r="L208" i="69"/>
  <c r="W208" i="69" s="1"/>
  <c r="P212" i="69"/>
  <c r="S227" i="69"/>
  <c r="O227" i="69"/>
  <c r="K227" i="69"/>
  <c r="G227" i="69"/>
  <c r="X227" i="69" s="1"/>
  <c r="R227" i="69"/>
  <c r="N227" i="69"/>
  <c r="J227" i="69"/>
  <c r="U227" i="69"/>
  <c r="Q227" i="69"/>
  <c r="M227" i="69"/>
  <c r="I227" i="69"/>
  <c r="L231" i="69"/>
  <c r="S242" i="69"/>
  <c r="O242" i="69"/>
  <c r="K242" i="69"/>
  <c r="G242" i="69"/>
  <c r="X242" i="69" s="1"/>
  <c r="R242" i="69"/>
  <c r="N242" i="69"/>
  <c r="J242" i="69"/>
  <c r="U242" i="69"/>
  <c r="Q242" i="69"/>
  <c r="M242" i="69"/>
  <c r="I242" i="69"/>
  <c r="L246" i="69"/>
  <c r="W246" i="69" s="1"/>
  <c r="P250" i="69"/>
  <c r="L261" i="69"/>
  <c r="P265" i="69"/>
  <c r="U281" i="69"/>
  <c r="O281" i="69"/>
  <c r="K281" i="69"/>
  <c r="G281" i="69"/>
  <c r="X281" i="69"/>
  <c r="T281" i="69"/>
  <c r="N281" i="69"/>
  <c r="J281" i="69"/>
  <c r="W281" i="69"/>
  <c r="Q281" i="69"/>
  <c r="M281" i="69"/>
  <c r="I281" i="69"/>
  <c r="L285" i="69"/>
  <c r="W285" i="69" s="1"/>
  <c r="P289" i="69"/>
  <c r="L300" i="69"/>
  <c r="W300" i="69" s="1"/>
  <c r="P304" i="69"/>
  <c r="P319" i="69"/>
  <c r="U327" i="69"/>
  <c r="O327" i="69"/>
  <c r="K327" i="69"/>
  <c r="G327" i="69"/>
  <c r="X327" i="69" s="1"/>
  <c r="T327" i="69"/>
  <c r="N327" i="69"/>
  <c r="J327" i="69"/>
  <c r="Q327" i="69"/>
  <c r="M327" i="69"/>
  <c r="I327" i="69"/>
  <c r="U342" i="69"/>
  <c r="O342" i="69"/>
  <c r="K342" i="69"/>
  <c r="G342" i="69"/>
  <c r="X342" i="69" s="1"/>
  <c r="T342" i="69"/>
  <c r="N342" i="69"/>
  <c r="J342" i="69"/>
  <c r="Q342" i="69"/>
  <c r="M342" i="69"/>
  <c r="I342" i="69"/>
  <c r="U359" i="69"/>
  <c r="O359" i="69"/>
  <c r="K359" i="69"/>
  <c r="G359" i="69"/>
  <c r="X359" i="69" s="1"/>
  <c r="T359" i="69"/>
  <c r="N359" i="69"/>
  <c r="J359" i="69"/>
  <c r="M359" i="69"/>
  <c r="L359" i="69"/>
  <c r="W359" i="69" s="1"/>
  <c r="Q359" i="69"/>
  <c r="I359" i="69"/>
  <c r="H350" i="69"/>
  <c r="U378" i="69"/>
  <c r="O378" i="69"/>
  <c r="K378" i="69"/>
  <c r="G378" i="69"/>
  <c r="X378" i="69" s="1"/>
  <c r="T378" i="69"/>
  <c r="N378" i="69"/>
  <c r="J378" i="69"/>
  <c r="M378" i="69"/>
  <c r="L378" i="69"/>
  <c r="W378" i="69" s="1"/>
  <c r="H369" i="69"/>
  <c r="Q378" i="69"/>
  <c r="I378" i="69"/>
  <c r="Q435" i="69"/>
  <c r="M435" i="69"/>
  <c r="I435" i="69"/>
  <c r="U435" i="69"/>
  <c r="O435" i="69"/>
  <c r="K435" i="69"/>
  <c r="G435" i="69"/>
  <c r="X435" i="69" s="1"/>
  <c r="T435" i="69"/>
  <c r="N435" i="69"/>
  <c r="J435" i="69"/>
  <c r="P435" i="69"/>
  <c r="L435" i="69"/>
  <c r="W435" i="69" s="1"/>
  <c r="M1088" i="66"/>
  <c r="R1088" i="66"/>
  <c r="X1088" i="66"/>
  <c r="M1092" i="66"/>
  <c r="R1092" i="66"/>
  <c r="M1096" i="66"/>
  <c r="R1096" i="66"/>
  <c r="M1100" i="66"/>
  <c r="R1100" i="66"/>
  <c r="M1104" i="66"/>
  <c r="R1104" i="66"/>
  <c r="X1104" i="66"/>
  <c r="M1108" i="66"/>
  <c r="R1108" i="66"/>
  <c r="X1108" i="66"/>
  <c r="M1112" i="66"/>
  <c r="R1112" i="66"/>
  <c r="X1112" i="66"/>
  <c r="M1116" i="66"/>
  <c r="R1116" i="66"/>
  <c r="X1116" i="66"/>
  <c r="M1120" i="66"/>
  <c r="R1120" i="66"/>
  <c r="X1120" i="66"/>
  <c r="M1124" i="66"/>
  <c r="R1124" i="66"/>
  <c r="X1124" i="66"/>
  <c r="M1128" i="66"/>
  <c r="R1128" i="66"/>
  <c r="X1128" i="66"/>
  <c r="M1132" i="66"/>
  <c r="R1132" i="66"/>
  <c r="M1136" i="66"/>
  <c r="R1136" i="66"/>
  <c r="X1136" i="66"/>
  <c r="M1140" i="66"/>
  <c r="R1140" i="66"/>
  <c r="X1140" i="66"/>
  <c r="M1144" i="66"/>
  <c r="R1144" i="66"/>
  <c r="X1144" i="66"/>
  <c r="M1152" i="66"/>
  <c r="R1152" i="66"/>
  <c r="X1152" i="66"/>
  <c r="M1156" i="66"/>
  <c r="R1156" i="66"/>
  <c r="X1156" i="66"/>
  <c r="M1160" i="66"/>
  <c r="R1160" i="66"/>
  <c r="X1160" i="66"/>
  <c r="M1164" i="66"/>
  <c r="R1164" i="66"/>
  <c r="X1164" i="66"/>
  <c r="M1168" i="66"/>
  <c r="R1168" i="66"/>
  <c r="X1168" i="66"/>
  <c r="M1172" i="66"/>
  <c r="R1172" i="66"/>
  <c r="X1172" i="66"/>
  <c r="M1176" i="66"/>
  <c r="R1176" i="66"/>
  <c r="X1176" i="66"/>
  <c r="M1180" i="66"/>
  <c r="R1180" i="66"/>
  <c r="X1180" i="66"/>
  <c r="M1184" i="66"/>
  <c r="R1184" i="66"/>
  <c r="X1184" i="66"/>
  <c r="M1188" i="66"/>
  <c r="R1188" i="66"/>
  <c r="X1188" i="66"/>
  <c r="M1192" i="66"/>
  <c r="R1192" i="66"/>
  <c r="X1192" i="66"/>
  <c r="M1196" i="66"/>
  <c r="R1196" i="66"/>
  <c r="X1196" i="66"/>
  <c r="M1200" i="66"/>
  <c r="R1200" i="66"/>
  <c r="X1200" i="66"/>
  <c r="M1204" i="66"/>
  <c r="R1204" i="66"/>
  <c r="X1204" i="66"/>
  <c r="M1208" i="66"/>
  <c r="R1208" i="66"/>
  <c r="X1208" i="66"/>
  <c r="M1212" i="66"/>
  <c r="R1212" i="66"/>
  <c r="X1212" i="66"/>
  <c r="M1216" i="66"/>
  <c r="R1216" i="66"/>
  <c r="X1216" i="66"/>
  <c r="M1220" i="66"/>
  <c r="R1220" i="66"/>
  <c r="X1220" i="66"/>
  <c r="K12" i="71"/>
  <c r="O12" i="71"/>
  <c r="S12" i="71"/>
  <c r="W12" i="71"/>
  <c r="K14" i="71"/>
  <c r="O14" i="71"/>
  <c r="S14" i="71"/>
  <c r="W14" i="71"/>
  <c r="K16" i="71"/>
  <c r="O16" i="71"/>
  <c r="S16" i="71"/>
  <c r="W16" i="71"/>
  <c r="K18" i="71"/>
  <c r="O18" i="71"/>
  <c r="S18" i="71"/>
  <c r="W18" i="71"/>
  <c r="K20" i="71"/>
  <c r="O20" i="71"/>
  <c r="S20" i="71"/>
  <c r="W20" i="71"/>
  <c r="K22" i="71"/>
  <c r="O22" i="71"/>
  <c r="S22" i="71"/>
  <c r="W22" i="71"/>
  <c r="K24" i="71"/>
  <c r="O24" i="71"/>
  <c r="S24" i="71"/>
  <c r="W24" i="71"/>
  <c r="K26" i="71"/>
  <c r="O26" i="71"/>
  <c r="S26" i="71"/>
  <c r="W26" i="71"/>
  <c r="L48" i="71"/>
  <c r="Q48" i="71"/>
  <c r="U48" i="71"/>
  <c r="L49" i="71"/>
  <c r="Q49" i="71"/>
  <c r="U49" i="71"/>
  <c r="L50" i="71"/>
  <c r="Q50" i="71"/>
  <c r="U50" i="71"/>
  <c r="L51" i="71"/>
  <c r="Q51" i="71"/>
  <c r="U51" i="71"/>
  <c r="L52" i="71"/>
  <c r="Q52" i="71"/>
  <c r="U52" i="71"/>
  <c r="L53" i="71"/>
  <c r="Q53" i="71"/>
  <c r="U53" i="71"/>
  <c r="L54" i="71"/>
  <c r="Q54" i="71"/>
  <c r="U54" i="71"/>
  <c r="L55" i="71"/>
  <c r="Q55" i="71"/>
  <c r="U55" i="71"/>
  <c r="L56" i="71"/>
  <c r="Q56" i="71"/>
  <c r="U56" i="71"/>
  <c r="L57" i="71"/>
  <c r="Q57" i="71"/>
  <c r="U57" i="71"/>
  <c r="L58" i="71"/>
  <c r="Q58" i="71"/>
  <c r="U58" i="71"/>
  <c r="L59" i="71"/>
  <c r="Q59" i="71"/>
  <c r="U59" i="71"/>
  <c r="L60" i="71"/>
  <c r="Q60" i="71"/>
  <c r="U60" i="71"/>
  <c r="L61" i="71"/>
  <c r="Q61" i="71"/>
  <c r="U61" i="71"/>
  <c r="L62" i="71"/>
  <c r="Q62" i="71"/>
  <c r="U62" i="71"/>
  <c r="L86" i="71"/>
  <c r="Q86" i="71"/>
  <c r="U86" i="71"/>
  <c r="L90" i="71"/>
  <c r="Q90" i="71"/>
  <c r="U90" i="71"/>
  <c r="L94" i="71"/>
  <c r="Q94" i="71"/>
  <c r="U94" i="71"/>
  <c r="L98" i="71"/>
  <c r="Q98" i="71"/>
  <c r="U98" i="71"/>
  <c r="L110" i="71"/>
  <c r="Q110" i="71"/>
  <c r="U110" i="71"/>
  <c r="L114" i="71"/>
  <c r="Q114" i="71"/>
  <c r="U114" i="71"/>
  <c r="L118" i="71"/>
  <c r="Q118" i="71"/>
  <c r="U118" i="71"/>
  <c r="L130" i="71"/>
  <c r="Q130" i="71"/>
  <c r="U130" i="71"/>
  <c r="L134" i="71"/>
  <c r="Q134" i="71"/>
  <c r="U134" i="71"/>
  <c r="L138" i="71"/>
  <c r="Q138" i="71"/>
  <c r="U138" i="71"/>
  <c r="L142" i="71"/>
  <c r="Q142" i="71"/>
  <c r="U142" i="71"/>
  <c r="H147" i="71"/>
  <c r="L154" i="71"/>
  <c r="Q154" i="71"/>
  <c r="U154" i="71"/>
  <c r="K156" i="71"/>
  <c r="O156" i="71"/>
  <c r="S156" i="71"/>
  <c r="W156" i="71"/>
  <c r="Q158" i="71"/>
  <c r="U158" i="71"/>
  <c r="L160" i="71"/>
  <c r="Q160" i="71"/>
  <c r="U160" i="71"/>
  <c r="J162" i="71"/>
  <c r="O162" i="71"/>
  <c r="S162" i="71"/>
  <c r="W162" i="71"/>
  <c r="L164" i="71"/>
  <c r="Q164" i="71"/>
  <c r="U164" i="71"/>
  <c r="J166" i="71"/>
  <c r="O166" i="71"/>
  <c r="S166" i="71"/>
  <c r="W166" i="71"/>
  <c r="L176" i="71"/>
  <c r="Q176" i="71"/>
  <c r="U176" i="71"/>
  <c r="J178" i="71"/>
  <c r="O178" i="71"/>
  <c r="S178" i="71"/>
  <c r="W178" i="71"/>
  <c r="L180" i="71"/>
  <c r="Q180" i="71"/>
  <c r="U180" i="71"/>
  <c r="J182" i="71"/>
  <c r="O182" i="71"/>
  <c r="S182" i="71"/>
  <c r="W182" i="71"/>
  <c r="L184" i="71"/>
  <c r="Q184" i="71"/>
  <c r="U184" i="71"/>
  <c r="J186" i="71"/>
  <c r="O186" i="71"/>
  <c r="S186" i="71"/>
  <c r="W186" i="71"/>
  <c r="L188" i="71"/>
  <c r="Q188" i="71"/>
  <c r="U188" i="71"/>
  <c r="J190" i="71"/>
  <c r="O190" i="71"/>
  <c r="S190" i="71"/>
  <c r="W190" i="71"/>
  <c r="H192" i="71"/>
  <c r="L199" i="71"/>
  <c r="Q199" i="71"/>
  <c r="U199" i="71"/>
  <c r="K201" i="71"/>
  <c r="O201" i="71"/>
  <c r="S201" i="71"/>
  <c r="W201" i="71"/>
  <c r="I203" i="71"/>
  <c r="M203" i="71"/>
  <c r="Q203" i="71"/>
  <c r="U203" i="71"/>
  <c r="L205" i="71"/>
  <c r="Q205" i="71"/>
  <c r="U205" i="71"/>
  <c r="J207" i="71"/>
  <c r="O207" i="71"/>
  <c r="S207" i="71"/>
  <c r="W207" i="71"/>
  <c r="L209" i="71"/>
  <c r="Q209" i="71"/>
  <c r="U209" i="71"/>
  <c r="J211" i="71"/>
  <c r="O211" i="71"/>
  <c r="S211" i="71"/>
  <c r="W211" i="71"/>
  <c r="L221" i="71"/>
  <c r="Q221" i="71"/>
  <c r="U221" i="71"/>
  <c r="J222" i="71"/>
  <c r="O222" i="71"/>
  <c r="S222" i="71"/>
  <c r="W222" i="71"/>
  <c r="L223" i="71"/>
  <c r="Q223" i="71"/>
  <c r="U223" i="71"/>
  <c r="J224" i="71"/>
  <c r="O224" i="71"/>
  <c r="S224" i="71"/>
  <c r="W224" i="71"/>
  <c r="L225" i="71"/>
  <c r="Q225" i="71"/>
  <c r="U225" i="71"/>
  <c r="J226" i="71"/>
  <c r="O226" i="71"/>
  <c r="S226" i="71"/>
  <c r="W226" i="71"/>
  <c r="L227" i="71"/>
  <c r="Q227" i="71"/>
  <c r="U227" i="71"/>
  <c r="J228" i="71"/>
  <c r="O228" i="71"/>
  <c r="S228" i="71"/>
  <c r="W228" i="71"/>
  <c r="L229" i="71"/>
  <c r="Q229" i="71"/>
  <c r="U229" i="71"/>
  <c r="J230" i="71"/>
  <c r="O230" i="71"/>
  <c r="S230" i="71"/>
  <c r="W230" i="71"/>
  <c r="L231" i="71"/>
  <c r="Q231" i="71"/>
  <c r="U231" i="71"/>
  <c r="J232" i="71"/>
  <c r="O232" i="71"/>
  <c r="S232" i="71"/>
  <c r="W232" i="71"/>
  <c r="L233" i="71"/>
  <c r="Q233" i="71"/>
  <c r="U233" i="71"/>
  <c r="J234" i="71"/>
  <c r="O234" i="71"/>
  <c r="S234" i="71"/>
  <c r="W234" i="71"/>
  <c r="L235" i="71"/>
  <c r="Q235" i="71"/>
  <c r="U235" i="71"/>
  <c r="L339" i="71"/>
  <c r="P339" i="71"/>
  <c r="T339" i="71"/>
  <c r="X339" i="71"/>
  <c r="J341" i="71"/>
  <c r="N341" i="71"/>
  <c r="R341" i="71"/>
  <c r="V341" i="71"/>
  <c r="Y341" i="71"/>
  <c r="L343" i="71"/>
  <c r="Q343" i="71"/>
  <c r="U343" i="71"/>
  <c r="J344" i="71"/>
  <c r="O344" i="71"/>
  <c r="S344" i="71"/>
  <c r="W344" i="71"/>
  <c r="L345" i="71"/>
  <c r="Q345" i="71"/>
  <c r="U345" i="71"/>
  <c r="J346" i="71"/>
  <c r="O346" i="71"/>
  <c r="S346" i="71"/>
  <c r="W346" i="71"/>
  <c r="L347" i="71"/>
  <c r="Q347" i="71"/>
  <c r="U347" i="71"/>
  <c r="J348" i="71"/>
  <c r="O348" i="71"/>
  <c r="S348" i="71"/>
  <c r="W348" i="71"/>
  <c r="L349" i="71"/>
  <c r="Q349" i="71"/>
  <c r="U349" i="71"/>
  <c r="J350" i="71"/>
  <c r="O350" i="71"/>
  <c r="S350" i="71"/>
  <c r="W350" i="71"/>
  <c r="L359" i="71"/>
  <c r="Q359" i="71"/>
  <c r="U359" i="71"/>
  <c r="J360" i="71"/>
  <c r="O360" i="71"/>
  <c r="S360" i="71"/>
  <c r="W360" i="71"/>
  <c r="L361" i="71"/>
  <c r="Q361" i="71"/>
  <c r="U361" i="71"/>
  <c r="J362" i="71"/>
  <c r="O362" i="71"/>
  <c r="S362" i="71"/>
  <c r="W362" i="71"/>
  <c r="L363" i="71"/>
  <c r="Q363" i="71"/>
  <c r="U363" i="71"/>
  <c r="J364" i="71"/>
  <c r="O364" i="71"/>
  <c r="S364" i="71"/>
  <c r="W364" i="71"/>
  <c r="L365" i="71"/>
  <c r="Q365" i="71"/>
  <c r="U365" i="71"/>
  <c r="J366" i="71"/>
  <c r="O366" i="71"/>
  <c r="S366" i="71"/>
  <c r="W366" i="71"/>
  <c r="L367" i="71"/>
  <c r="Q367" i="71"/>
  <c r="U367" i="71"/>
  <c r="J368" i="71"/>
  <c r="O368" i="71"/>
  <c r="S368" i="71"/>
  <c r="W368" i="71"/>
  <c r="L369" i="71"/>
  <c r="Q369" i="71"/>
  <c r="U369" i="71"/>
  <c r="J370" i="71"/>
  <c r="O370" i="71"/>
  <c r="S370" i="71"/>
  <c r="W370" i="71"/>
  <c r="L371" i="71"/>
  <c r="Q371" i="71"/>
  <c r="U371" i="71"/>
  <c r="J372" i="71"/>
  <c r="O372" i="71"/>
  <c r="S372" i="71"/>
  <c r="W372" i="71"/>
  <c r="L373" i="71"/>
  <c r="Q373" i="71"/>
  <c r="U373" i="71"/>
  <c r="J382" i="71"/>
  <c r="O382" i="71"/>
  <c r="S382" i="71"/>
  <c r="W382" i="71"/>
  <c r="L384" i="71"/>
  <c r="Q384" i="71"/>
  <c r="U384" i="71"/>
  <c r="J386" i="71"/>
  <c r="O386" i="71"/>
  <c r="S386" i="71"/>
  <c r="W386" i="71"/>
  <c r="L388" i="71"/>
  <c r="Q388" i="71"/>
  <c r="U388" i="71"/>
  <c r="J390" i="71"/>
  <c r="O390" i="71"/>
  <c r="S390" i="71"/>
  <c r="W390" i="71"/>
  <c r="L392" i="71"/>
  <c r="Q392" i="71"/>
  <c r="U392" i="71"/>
  <c r="J394" i="71"/>
  <c r="O394" i="71"/>
  <c r="S394" i="71"/>
  <c r="W394" i="71"/>
  <c r="L396" i="71"/>
  <c r="Q396" i="71"/>
  <c r="U396" i="71"/>
  <c r="J405" i="71"/>
  <c r="O405" i="71"/>
  <c r="S405" i="71"/>
  <c r="W405" i="71"/>
  <c r="L406" i="71"/>
  <c r="Q406" i="71"/>
  <c r="U406" i="71"/>
  <c r="J407" i="71"/>
  <c r="O407" i="71"/>
  <c r="S407" i="71"/>
  <c r="W407" i="71"/>
  <c r="L408" i="71"/>
  <c r="Q408" i="71"/>
  <c r="U408" i="71"/>
  <c r="J409" i="71"/>
  <c r="O409" i="71"/>
  <c r="S409" i="71"/>
  <c r="W409" i="71"/>
  <c r="L410" i="71"/>
  <c r="Q410" i="71"/>
  <c r="U410" i="71"/>
  <c r="J411" i="71"/>
  <c r="O411" i="71"/>
  <c r="S411" i="71"/>
  <c r="W411" i="71"/>
  <c r="L412" i="71"/>
  <c r="Q412" i="71"/>
  <c r="U412" i="71"/>
  <c r="J413" i="71"/>
  <c r="O413" i="71"/>
  <c r="S413" i="71"/>
  <c r="W413" i="71"/>
  <c r="L414" i="71"/>
  <c r="Q414" i="71"/>
  <c r="U414" i="71"/>
  <c r="J415" i="71"/>
  <c r="O415" i="71"/>
  <c r="S415" i="71"/>
  <c r="W415" i="71"/>
  <c r="L416" i="71"/>
  <c r="Q416" i="71"/>
  <c r="U416" i="71"/>
  <c r="J417" i="71"/>
  <c r="O417" i="71"/>
  <c r="S417" i="71"/>
  <c r="W417" i="71"/>
  <c r="L418" i="71"/>
  <c r="Q418" i="71"/>
  <c r="U418" i="71"/>
  <c r="J419" i="71"/>
  <c r="O419" i="71"/>
  <c r="S419" i="71"/>
  <c r="W419" i="71"/>
  <c r="L428" i="71"/>
  <c r="Q428" i="71"/>
  <c r="U428" i="71"/>
  <c r="J430" i="71"/>
  <c r="O430" i="71"/>
  <c r="S430" i="71"/>
  <c r="W430" i="71"/>
  <c r="L432" i="71"/>
  <c r="Q432" i="71"/>
  <c r="U432" i="71"/>
  <c r="J434" i="71"/>
  <c r="O434" i="71"/>
  <c r="S434" i="71"/>
  <c r="W434" i="71"/>
  <c r="L436" i="71"/>
  <c r="Q436" i="71"/>
  <c r="U436" i="71"/>
  <c r="J438" i="71"/>
  <c r="O438" i="71"/>
  <c r="S438" i="71"/>
  <c r="W438" i="71"/>
  <c r="L440" i="71"/>
  <c r="Q440" i="71"/>
  <c r="U440" i="71"/>
  <c r="J442" i="71"/>
  <c r="O442" i="71"/>
  <c r="S442" i="71"/>
  <c r="W442" i="71"/>
  <c r="J474" i="71"/>
  <c r="O474" i="71"/>
  <c r="S474" i="71"/>
  <c r="W474" i="71"/>
  <c r="L475" i="71"/>
  <c r="Q475" i="71"/>
  <c r="U475" i="71"/>
  <c r="J476" i="71"/>
  <c r="O476" i="71"/>
  <c r="S476" i="71"/>
  <c r="W476" i="71"/>
  <c r="L477" i="71"/>
  <c r="Q477" i="71"/>
  <c r="U477" i="71"/>
  <c r="J478" i="71"/>
  <c r="O478" i="71"/>
  <c r="S478" i="71"/>
  <c r="W478" i="71"/>
  <c r="L479" i="71"/>
  <c r="Q479" i="71"/>
  <c r="U479" i="71"/>
  <c r="J480" i="71"/>
  <c r="O480" i="71"/>
  <c r="S480" i="71"/>
  <c r="W480" i="71"/>
  <c r="L481" i="71"/>
  <c r="Q481" i="71"/>
  <c r="U481" i="71"/>
  <c r="J482" i="71"/>
  <c r="O482" i="71"/>
  <c r="S482" i="71"/>
  <c r="W482" i="71"/>
  <c r="L483" i="71"/>
  <c r="Q483" i="71"/>
  <c r="U483" i="71"/>
  <c r="J484" i="71"/>
  <c r="O484" i="71"/>
  <c r="S484" i="71"/>
  <c r="W484" i="71"/>
  <c r="L485" i="71"/>
  <c r="Q485" i="71"/>
  <c r="U485" i="71"/>
  <c r="J486" i="71"/>
  <c r="O486" i="71"/>
  <c r="S486" i="71"/>
  <c r="W486" i="71"/>
  <c r="L487" i="71"/>
  <c r="Q487" i="71"/>
  <c r="U487" i="71"/>
  <c r="J488" i="71"/>
  <c r="O488" i="71"/>
  <c r="S488" i="71"/>
  <c r="W488" i="71"/>
  <c r="L497" i="71"/>
  <c r="Q497" i="71"/>
  <c r="U497" i="71"/>
  <c r="J498" i="71"/>
  <c r="O498" i="71"/>
  <c r="S498" i="71"/>
  <c r="W498" i="71"/>
  <c r="L499" i="71"/>
  <c r="Q499" i="71"/>
  <c r="U499" i="71"/>
  <c r="J500" i="71"/>
  <c r="O500" i="71"/>
  <c r="S500" i="71"/>
  <c r="W500" i="71"/>
  <c r="L501" i="71"/>
  <c r="Q501" i="71"/>
  <c r="U501" i="71"/>
  <c r="J502" i="71"/>
  <c r="O502" i="71"/>
  <c r="S502" i="71"/>
  <c r="W502" i="71"/>
  <c r="L503" i="71"/>
  <c r="Q503" i="71"/>
  <c r="U503" i="71"/>
  <c r="J504" i="71"/>
  <c r="O504" i="71"/>
  <c r="S504" i="71"/>
  <c r="W504" i="71"/>
  <c r="L505" i="71"/>
  <c r="Q505" i="71"/>
  <c r="U505" i="71"/>
  <c r="J506" i="71"/>
  <c r="O506" i="71"/>
  <c r="S506" i="71"/>
  <c r="W506" i="71"/>
  <c r="L507" i="71"/>
  <c r="Q507" i="71"/>
  <c r="U507" i="71"/>
  <c r="J508" i="71"/>
  <c r="O508" i="71"/>
  <c r="S508" i="71"/>
  <c r="W508" i="71"/>
  <c r="L509" i="71"/>
  <c r="Q509" i="71"/>
  <c r="U509" i="71"/>
  <c r="J510" i="71"/>
  <c r="O510" i="71"/>
  <c r="S510" i="71"/>
  <c r="W510" i="71"/>
  <c r="L511" i="71"/>
  <c r="Q511" i="71"/>
  <c r="U511" i="71"/>
  <c r="J520" i="71"/>
  <c r="O520" i="71"/>
  <c r="S520" i="71"/>
  <c r="W520" i="71"/>
  <c r="L521" i="71"/>
  <c r="Q521" i="71"/>
  <c r="U521" i="71"/>
  <c r="J522" i="71"/>
  <c r="O522" i="71"/>
  <c r="S522" i="71"/>
  <c r="W522" i="71"/>
  <c r="L523" i="71"/>
  <c r="Q523" i="71"/>
  <c r="U523" i="71"/>
  <c r="J524" i="71"/>
  <c r="O524" i="71"/>
  <c r="S524" i="71"/>
  <c r="W524" i="71"/>
  <c r="L525" i="71"/>
  <c r="Q525" i="71"/>
  <c r="U525" i="71"/>
  <c r="J526" i="71"/>
  <c r="O526" i="71"/>
  <c r="S526" i="71"/>
  <c r="W526" i="71"/>
  <c r="L527" i="71"/>
  <c r="Q527" i="71"/>
  <c r="U527" i="71"/>
  <c r="J528" i="71"/>
  <c r="O528" i="71"/>
  <c r="S528" i="71"/>
  <c r="W528" i="71"/>
  <c r="L529" i="71"/>
  <c r="Q529" i="71"/>
  <c r="U529" i="71"/>
  <c r="J530" i="71"/>
  <c r="O530" i="71"/>
  <c r="S530" i="71"/>
  <c r="W530" i="71"/>
  <c r="L531" i="71"/>
  <c r="Q531" i="71"/>
  <c r="U531" i="71"/>
  <c r="J532" i="71"/>
  <c r="O532" i="71"/>
  <c r="S532" i="71"/>
  <c r="W532" i="71"/>
  <c r="L533" i="71"/>
  <c r="Q533" i="71"/>
  <c r="U533" i="71"/>
  <c r="J534" i="71"/>
  <c r="O534" i="71"/>
  <c r="S534" i="71"/>
  <c r="W534" i="71"/>
  <c r="L543" i="71"/>
  <c r="Q543" i="71"/>
  <c r="U543" i="71"/>
  <c r="J544" i="71"/>
  <c r="O544" i="71"/>
  <c r="S544" i="71"/>
  <c r="W544" i="71"/>
  <c r="L545" i="71"/>
  <c r="Q545" i="71"/>
  <c r="U545" i="71"/>
  <c r="J546" i="71"/>
  <c r="O546" i="71"/>
  <c r="S546" i="71"/>
  <c r="W546" i="71"/>
  <c r="L547" i="71"/>
  <c r="Q547" i="71"/>
  <c r="U547" i="71"/>
  <c r="J548" i="71"/>
  <c r="O548" i="71"/>
  <c r="S548" i="71"/>
  <c r="W548" i="71"/>
  <c r="L549" i="71"/>
  <c r="Q549" i="71"/>
  <c r="U549" i="71"/>
  <c r="J550" i="71"/>
  <c r="O550" i="71"/>
  <c r="S550" i="71"/>
  <c r="W550" i="71"/>
  <c r="L551" i="71"/>
  <c r="Q551" i="71"/>
  <c r="U551" i="71"/>
  <c r="J552" i="71"/>
  <c r="O552" i="71"/>
  <c r="S552" i="71"/>
  <c r="W552" i="71"/>
  <c r="L553" i="71"/>
  <c r="Q553" i="71"/>
  <c r="U553" i="71"/>
  <c r="J554" i="71"/>
  <c r="O554" i="71"/>
  <c r="S554" i="71"/>
  <c r="W554" i="71"/>
  <c r="L555" i="71"/>
  <c r="Q555" i="71"/>
  <c r="U555" i="71"/>
  <c r="J556" i="71"/>
  <c r="O556" i="71"/>
  <c r="S556" i="71"/>
  <c r="W556" i="71"/>
  <c r="L557" i="71"/>
  <c r="Q557" i="71"/>
  <c r="U557" i="71"/>
  <c r="J566" i="71"/>
  <c r="O566" i="71"/>
  <c r="S566" i="71"/>
  <c r="W566" i="71"/>
  <c r="L567" i="71"/>
  <c r="Q567" i="71"/>
  <c r="U567" i="71"/>
  <c r="J568" i="71"/>
  <c r="O568" i="71"/>
  <c r="S568" i="71"/>
  <c r="W568" i="71"/>
  <c r="L569" i="71"/>
  <c r="Q569" i="71"/>
  <c r="U569" i="71"/>
  <c r="J570" i="71"/>
  <c r="O570" i="71"/>
  <c r="S570" i="71"/>
  <c r="W570" i="71"/>
  <c r="L571" i="71"/>
  <c r="Q571" i="71"/>
  <c r="U571" i="71"/>
  <c r="J572" i="71"/>
  <c r="O572" i="71"/>
  <c r="S572" i="71"/>
  <c r="W572" i="71"/>
  <c r="L573" i="71"/>
  <c r="Q573" i="71"/>
  <c r="U573" i="71"/>
  <c r="J574" i="71"/>
  <c r="O574" i="71"/>
  <c r="S574" i="71"/>
  <c r="W574" i="71"/>
  <c r="L575" i="71"/>
  <c r="Q575" i="71"/>
  <c r="U575" i="71"/>
  <c r="J576" i="71"/>
  <c r="O576" i="71"/>
  <c r="S576" i="71"/>
  <c r="W576" i="71"/>
  <c r="L577" i="71"/>
  <c r="Q577" i="71"/>
  <c r="U577" i="71"/>
  <c r="J578" i="71"/>
  <c r="O578" i="71"/>
  <c r="S578" i="71"/>
  <c r="W578" i="71"/>
  <c r="L579" i="71"/>
  <c r="Q579" i="71"/>
  <c r="U579" i="71"/>
  <c r="J580" i="71"/>
  <c r="O580" i="71"/>
  <c r="S580" i="71"/>
  <c r="W580" i="71"/>
  <c r="L589" i="71"/>
  <c r="Q589" i="71"/>
  <c r="U589" i="71"/>
  <c r="J590" i="71"/>
  <c r="O590" i="71"/>
  <c r="S590" i="71"/>
  <c r="W590" i="71"/>
  <c r="L591" i="71"/>
  <c r="Q591" i="71"/>
  <c r="U591" i="71"/>
  <c r="J592" i="71"/>
  <c r="O592" i="71"/>
  <c r="S592" i="71"/>
  <c r="W592" i="71"/>
  <c r="L593" i="71"/>
  <c r="Q593" i="71"/>
  <c r="U593" i="71"/>
  <c r="J594" i="71"/>
  <c r="O594" i="71"/>
  <c r="S594" i="71"/>
  <c r="W594" i="71"/>
  <c r="L595" i="71"/>
  <c r="Q595" i="71"/>
  <c r="U595" i="71"/>
  <c r="J596" i="71"/>
  <c r="O596" i="71"/>
  <c r="S596" i="71"/>
  <c r="W596" i="71"/>
  <c r="L597" i="71"/>
  <c r="Q597" i="71"/>
  <c r="U597" i="71"/>
  <c r="J598" i="71"/>
  <c r="O598" i="71"/>
  <c r="S598" i="71"/>
  <c r="W598" i="71"/>
  <c r="L599" i="71"/>
  <c r="Q599" i="71"/>
  <c r="U599" i="71"/>
  <c r="J600" i="71"/>
  <c r="O600" i="71"/>
  <c r="S600" i="71"/>
  <c r="W600" i="71"/>
  <c r="L601" i="71"/>
  <c r="Q601" i="71"/>
  <c r="U601" i="71"/>
  <c r="J602" i="71"/>
  <c r="O602" i="71"/>
  <c r="S602" i="71"/>
  <c r="W602" i="71"/>
  <c r="L603" i="71"/>
  <c r="Q603" i="71"/>
  <c r="U603" i="71"/>
  <c r="J612" i="71"/>
  <c r="O612" i="71"/>
  <c r="S612" i="71"/>
  <c r="W612" i="71"/>
  <c r="L613" i="71"/>
  <c r="Q613" i="71"/>
  <c r="U613" i="71"/>
  <c r="J614" i="71"/>
  <c r="O614" i="71"/>
  <c r="S614" i="71"/>
  <c r="W614" i="71"/>
  <c r="L615" i="71"/>
  <c r="Q615" i="71"/>
  <c r="U615" i="71"/>
  <c r="J616" i="71"/>
  <c r="O616" i="71"/>
  <c r="S616" i="71"/>
  <c r="W616" i="71"/>
  <c r="L617" i="71"/>
  <c r="Q617" i="71"/>
  <c r="U617" i="71"/>
  <c r="J618" i="71"/>
  <c r="O618" i="71"/>
  <c r="S618" i="71"/>
  <c r="W618" i="71"/>
  <c r="L619" i="71"/>
  <c r="Q619" i="71"/>
  <c r="U619" i="71"/>
  <c r="J620" i="71"/>
  <c r="O620" i="71"/>
  <c r="S620" i="71"/>
  <c r="W620" i="71"/>
  <c r="L621" i="71"/>
  <c r="Q621" i="71"/>
  <c r="U621" i="71"/>
  <c r="J622" i="71"/>
  <c r="O622" i="71"/>
  <c r="S622" i="71"/>
  <c r="W622" i="71"/>
  <c r="L623" i="71"/>
  <c r="Q623" i="71"/>
  <c r="U623" i="71"/>
  <c r="J624" i="71"/>
  <c r="O624" i="71"/>
  <c r="S624" i="71"/>
  <c r="W624" i="71"/>
  <c r="L625" i="71"/>
  <c r="Q625" i="71"/>
  <c r="U625" i="71"/>
  <c r="J626" i="71"/>
  <c r="O626" i="71"/>
  <c r="S626" i="71"/>
  <c r="W626" i="71"/>
  <c r="L635" i="71"/>
  <c r="Q635" i="71"/>
  <c r="U635" i="71"/>
  <c r="J636" i="71"/>
  <c r="O636" i="71"/>
  <c r="S636" i="71"/>
  <c r="W636" i="71"/>
  <c r="L637" i="71"/>
  <c r="Q637" i="71"/>
  <c r="U637" i="71"/>
  <c r="J638" i="71"/>
  <c r="O638" i="71"/>
  <c r="S638" i="71"/>
  <c r="W638" i="71"/>
  <c r="L639" i="71"/>
  <c r="Q639" i="71"/>
  <c r="U639" i="71"/>
  <c r="J640" i="71"/>
  <c r="O640" i="71"/>
  <c r="S640" i="71"/>
  <c r="W640" i="71"/>
  <c r="L641" i="71"/>
  <c r="Q641" i="71"/>
  <c r="U641" i="71"/>
  <c r="J642" i="71"/>
  <c r="O642" i="71"/>
  <c r="S642" i="71"/>
  <c r="W642" i="71"/>
  <c r="L643" i="71"/>
  <c r="Q643" i="71"/>
  <c r="U643" i="71"/>
  <c r="J644" i="71"/>
  <c r="O644" i="71"/>
  <c r="S644" i="71"/>
  <c r="W644" i="71"/>
  <c r="L645" i="71"/>
  <c r="Q645" i="71"/>
  <c r="U645" i="71"/>
  <c r="J646" i="71"/>
  <c r="O646" i="71"/>
  <c r="S646" i="71"/>
  <c r="W646" i="71"/>
  <c r="L647" i="71"/>
  <c r="Q647" i="71"/>
  <c r="U647" i="71"/>
  <c r="J648" i="71"/>
  <c r="O648" i="71"/>
  <c r="S648" i="71"/>
  <c r="W648" i="71"/>
  <c r="L649" i="71"/>
  <c r="Q649" i="71"/>
  <c r="U649" i="71"/>
  <c r="J658" i="71"/>
  <c r="O658" i="71"/>
  <c r="S658" i="71"/>
  <c r="W658" i="71"/>
  <c r="L659" i="71"/>
  <c r="Q659" i="71"/>
  <c r="U659" i="71"/>
  <c r="J660" i="71"/>
  <c r="O660" i="71"/>
  <c r="S660" i="71"/>
  <c r="W660" i="71"/>
  <c r="L661" i="71"/>
  <c r="Q661" i="71"/>
  <c r="U661" i="71"/>
  <c r="J662" i="71"/>
  <c r="O662" i="71"/>
  <c r="S662" i="71"/>
  <c r="W662" i="71"/>
  <c r="L663" i="71"/>
  <c r="Q663" i="71"/>
  <c r="U663" i="71"/>
  <c r="J664" i="71"/>
  <c r="O664" i="71"/>
  <c r="S664" i="71"/>
  <c r="W664" i="71"/>
  <c r="L665" i="71"/>
  <c r="Q665" i="71"/>
  <c r="U665" i="71"/>
  <c r="J666" i="71"/>
  <c r="O666" i="71"/>
  <c r="S666" i="71"/>
  <c r="W666" i="71"/>
  <c r="L667" i="71"/>
  <c r="Q667" i="71"/>
  <c r="U667" i="71"/>
  <c r="J668" i="71"/>
  <c r="O668" i="71"/>
  <c r="S668" i="71"/>
  <c r="W668" i="71"/>
  <c r="L669" i="71"/>
  <c r="Q669" i="71"/>
  <c r="U669" i="71"/>
  <c r="J670" i="71"/>
  <c r="O670" i="71"/>
  <c r="S670" i="71"/>
  <c r="W670" i="71"/>
  <c r="L671" i="71"/>
  <c r="Q671" i="71"/>
  <c r="U671" i="71"/>
  <c r="J672" i="71"/>
  <c r="O672" i="71"/>
  <c r="S672" i="71"/>
  <c r="W672" i="71"/>
  <c r="L681" i="71"/>
  <c r="Q681" i="71"/>
  <c r="U681" i="71"/>
  <c r="J683" i="71"/>
  <c r="O683" i="71"/>
  <c r="S683" i="71"/>
  <c r="W683" i="71"/>
  <c r="L685" i="71"/>
  <c r="Q685" i="71"/>
  <c r="U685" i="71"/>
  <c r="J687" i="71"/>
  <c r="O687" i="71"/>
  <c r="S687" i="71"/>
  <c r="W687" i="71"/>
  <c r="L689" i="71"/>
  <c r="Q689" i="71"/>
  <c r="U689" i="71"/>
  <c r="J691" i="71"/>
  <c r="O691" i="71"/>
  <c r="S691" i="71"/>
  <c r="W691" i="71"/>
  <c r="L693" i="71"/>
  <c r="Q693" i="71"/>
  <c r="U693" i="71"/>
  <c r="J695" i="71"/>
  <c r="O695" i="71"/>
  <c r="S695" i="71"/>
  <c r="W695" i="71"/>
  <c r="L704" i="71"/>
  <c r="Q704" i="71"/>
  <c r="U704" i="71"/>
  <c r="J706" i="71"/>
  <c r="O706" i="71"/>
  <c r="S706" i="71"/>
  <c r="W706" i="71"/>
  <c r="L708" i="71"/>
  <c r="Q708" i="71"/>
  <c r="U708" i="71"/>
  <c r="J710" i="71"/>
  <c r="O710" i="71"/>
  <c r="S710" i="71"/>
  <c r="W710" i="71"/>
  <c r="L712" i="71"/>
  <c r="Q712" i="71"/>
  <c r="U712" i="71"/>
  <c r="J714" i="71"/>
  <c r="O714" i="71"/>
  <c r="S714" i="71"/>
  <c r="W714" i="71"/>
  <c r="L716" i="71"/>
  <c r="Q716" i="71"/>
  <c r="U716" i="71"/>
  <c r="J718" i="71"/>
  <c r="O718" i="71"/>
  <c r="S718" i="71"/>
  <c r="W718" i="71"/>
  <c r="L727" i="71"/>
  <c r="Q727" i="71"/>
  <c r="U727" i="71"/>
  <c r="J728" i="71"/>
  <c r="O728" i="71"/>
  <c r="S728" i="71"/>
  <c r="W728" i="71"/>
  <c r="L729" i="71"/>
  <c r="Q729" i="71"/>
  <c r="U729" i="71"/>
  <c r="J730" i="71"/>
  <c r="O730" i="71"/>
  <c r="S730" i="71"/>
  <c r="W730" i="71"/>
  <c r="L731" i="71"/>
  <c r="Q731" i="71"/>
  <c r="U731" i="71"/>
  <c r="J732" i="71"/>
  <c r="O732" i="71"/>
  <c r="S732" i="71"/>
  <c r="W732" i="71"/>
  <c r="L733" i="71"/>
  <c r="Q733" i="71"/>
  <c r="U733" i="71"/>
  <c r="J734" i="71"/>
  <c r="O734" i="71"/>
  <c r="S734" i="71"/>
  <c r="W734" i="71"/>
  <c r="L735" i="71"/>
  <c r="Q735" i="71"/>
  <c r="U735" i="71"/>
  <c r="J736" i="71"/>
  <c r="O736" i="71"/>
  <c r="S736" i="71"/>
  <c r="W736" i="71"/>
  <c r="L737" i="71"/>
  <c r="Q737" i="71"/>
  <c r="U737" i="71"/>
  <c r="J738" i="71"/>
  <c r="O738" i="71"/>
  <c r="S738" i="71"/>
  <c r="W738" i="71"/>
  <c r="L739" i="71"/>
  <c r="Q739" i="71"/>
  <c r="U739" i="71"/>
  <c r="J740" i="71"/>
  <c r="O740" i="71"/>
  <c r="S740" i="71"/>
  <c r="W740" i="71"/>
  <c r="L741" i="71"/>
  <c r="Q741" i="71"/>
  <c r="U741" i="71"/>
  <c r="J773" i="71"/>
  <c r="O773" i="71"/>
  <c r="S773" i="71"/>
  <c r="W773" i="71"/>
  <c r="L774" i="71"/>
  <c r="Q774" i="71"/>
  <c r="U774" i="71"/>
  <c r="J775" i="71"/>
  <c r="O775" i="71"/>
  <c r="S775" i="71"/>
  <c r="W775" i="71"/>
  <c r="L776" i="71"/>
  <c r="Q776" i="71"/>
  <c r="U776" i="71"/>
  <c r="J777" i="71"/>
  <c r="O777" i="71"/>
  <c r="S777" i="71"/>
  <c r="W777" i="71"/>
  <c r="L778" i="71"/>
  <c r="Q778" i="71"/>
  <c r="U778" i="71"/>
  <c r="J779" i="71"/>
  <c r="O779" i="71"/>
  <c r="S779" i="71"/>
  <c r="W779" i="71"/>
  <c r="L780" i="71"/>
  <c r="Q780" i="71"/>
  <c r="U780" i="71"/>
  <c r="J781" i="71"/>
  <c r="O781" i="71"/>
  <c r="S781" i="71"/>
  <c r="W781" i="71"/>
  <c r="L782" i="71"/>
  <c r="Q782" i="71"/>
  <c r="U782" i="71"/>
  <c r="J783" i="71"/>
  <c r="O783" i="71"/>
  <c r="S783" i="71"/>
  <c r="W783" i="71"/>
  <c r="L784" i="71"/>
  <c r="Q784" i="71"/>
  <c r="U784" i="71"/>
  <c r="J785" i="71"/>
  <c r="O785" i="71"/>
  <c r="S785" i="71"/>
  <c r="W785" i="71"/>
  <c r="L786" i="71"/>
  <c r="Q786" i="71"/>
  <c r="U786" i="71"/>
  <c r="J787" i="71"/>
  <c r="O787" i="71"/>
  <c r="S787" i="71"/>
  <c r="W787" i="71"/>
  <c r="AA39" i="49"/>
  <c r="U39" i="49"/>
  <c r="X39" i="49"/>
  <c r="V521" i="69" s="1"/>
  <c r="T39" i="49"/>
  <c r="L521" i="69"/>
  <c r="X42" i="49"/>
  <c r="AA56" i="49"/>
  <c r="U56" i="49"/>
  <c r="T56" i="49"/>
  <c r="X56" i="49"/>
  <c r="W13" i="69"/>
  <c r="S13" i="69"/>
  <c r="O13" i="69"/>
  <c r="K13" i="69"/>
  <c r="G13" i="69"/>
  <c r="V13" i="69"/>
  <c r="R13" i="69"/>
  <c r="N13" i="69"/>
  <c r="J13" i="69"/>
  <c r="U13" i="69"/>
  <c r="Q13" i="69"/>
  <c r="M13" i="69"/>
  <c r="I13" i="69"/>
  <c r="H11" i="69"/>
  <c r="X13" i="69"/>
  <c r="L17" i="69"/>
  <c r="P21" i="69"/>
  <c r="L30" i="69"/>
  <c r="P34" i="69"/>
  <c r="L45" i="69"/>
  <c r="P49" i="69"/>
  <c r="L60" i="69"/>
  <c r="P64" i="69"/>
  <c r="L75" i="69"/>
  <c r="W75" i="69" s="1"/>
  <c r="P79" i="69"/>
  <c r="L90" i="69"/>
  <c r="W90" i="69" s="1"/>
  <c r="P94" i="69"/>
  <c r="L109" i="69"/>
  <c r="W109" i="69" s="1"/>
  <c r="P113" i="69"/>
  <c r="L128" i="69"/>
  <c r="W128" i="69" s="1"/>
  <c r="P132" i="69"/>
  <c r="L147" i="69"/>
  <c r="W147" i="69" s="1"/>
  <c r="P151" i="69"/>
  <c r="L166" i="69"/>
  <c r="W166" i="69" s="1"/>
  <c r="P170" i="69"/>
  <c r="L185" i="69"/>
  <c r="W185" i="69" s="1"/>
  <c r="P189" i="69"/>
  <c r="L204" i="69"/>
  <c r="W204" i="69" s="1"/>
  <c r="P208" i="69"/>
  <c r="S223" i="69"/>
  <c r="O223" i="69"/>
  <c r="K223" i="69"/>
  <c r="G223" i="69"/>
  <c r="X223" i="69" s="1"/>
  <c r="R223" i="69"/>
  <c r="N223" i="69"/>
  <c r="J223" i="69"/>
  <c r="U223" i="69"/>
  <c r="Q223" i="69"/>
  <c r="M223" i="69"/>
  <c r="I223" i="69"/>
  <c r="L227" i="69"/>
  <c r="W227" i="69" s="1"/>
  <c r="P231" i="69"/>
  <c r="L242" i="69"/>
  <c r="P246" i="69"/>
  <c r="P261" i="69"/>
  <c r="S269" i="69"/>
  <c r="O269" i="69"/>
  <c r="K269" i="69"/>
  <c r="G269" i="69"/>
  <c r="X269" i="69" s="1"/>
  <c r="R269" i="69"/>
  <c r="N269" i="69"/>
  <c r="J269" i="69"/>
  <c r="U269" i="69"/>
  <c r="Q269" i="69"/>
  <c r="M269" i="69"/>
  <c r="I269" i="69"/>
  <c r="L281" i="69"/>
  <c r="P285" i="69"/>
  <c r="P300" i="69"/>
  <c r="U308" i="69"/>
  <c r="O308" i="69"/>
  <c r="K308" i="69"/>
  <c r="G308" i="69"/>
  <c r="X308" i="69" s="1"/>
  <c r="T308" i="69"/>
  <c r="N308" i="69"/>
  <c r="J308" i="69"/>
  <c r="Q308" i="69"/>
  <c r="M308" i="69"/>
  <c r="I308" i="69"/>
  <c r="U323" i="69"/>
  <c r="O323" i="69"/>
  <c r="V323" i="69" s="1"/>
  <c r="K323" i="69"/>
  <c r="G323" i="69"/>
  <c r="X323" i="69" s="1"/>
  <c r="T323" i="69"/>
  <c r="N323" i="69"/>
  <c r="J323" i="69"/>
  <c r="W323" i="69"/>
  <c r="Q323" i="69"/>
  <c r="M323" i="69"/>
  <c r="I323" i="69"/>
  <c r="L327" i="69"/>
  <c r="U338" i="69"/>
  <c r="O338" i="69"/>
  <c r="K338" i="69"/>
  <c r="G338" i="69"/>
  <c r="X338" i="69" s="1"/>
  <c r="T338" i="69"/>
  <c r="N338" i="69"/>
  <c r="J338" i="69"/>
  <c r="Q338" i="69"/>
  <c r="M338" i="69"/>
  <c r="I338" i="69"/>
  <c r="L342" i="69"/>
  <c r="W342" i="69" s="1"/>
  <c r="P359" i="69"/>
  <c r="T362" i="69"/>
  <c r="N362" i="69"/>
  <c r="J362" i="69"/>
  <c r="Q362" i="69"/>
  <c r="M362" i="69"/>
  <c r="I362" i="69"/>
  <c r="O362" i="69"/>
  <c r="G362" i="69"/>
  <c r="X362" i="69" s="1"/>
  <c r="L362" i="69"/>
  <c r="U362" i="69"/>
  <c r="K362" i="69"/>
  <c r="P378" i="69"/>
  <c r="T381" i="69"/>
  <c r="N381" i="69"/>
  <c r="J381" i="69"/>
  <c r="Q381" i="69"/>
  <c r="M381" i="69"/>
  <c r="I381" i="69"/>
  <c r="O381" i="69"/>
  <c r="G381" i="69"/>
  <c r="X381" i="69" s="1"/>
  <c r="L381" i="69"/>
  <c r="W381" i="69" s="1"/>
  <c r="U381" i="69"/>
  <c r="K381" i="69"/>
  <c r="U397" i="69"/>
  <c r="O397" i="69"/>
  <c r="K397" i="69"/>
  <c r="G397" i="69"/>
  <c r="X397" i="69" s="1"/>
  <c r="T397" i="69"/>
  <c r="N397" i="69"/>
  <c r="J397" i="69"/>
  <c r="M397" i="69"/>
  <c r="L397" i="69"/>
  <c r="W397" i="69" s="1"/>
  <c r="H388" i="69"/>
  <c r="Q397" i="69"/>
  <c r="I397" i="69"/>
  <c r="U416" i="69"/>
  <c r="O416" i="69"/>
  <c r="K416" i="69"/>
  <c r="G416" i="69"/>
  <c r="X416" i="69" s="1"/>
  <c r="T416" i="69"/>
  <c r="N416" i="69"/>
  <c r="J416" i="69"/>
  <c r="M416" i="69"/>
  <c r="L416" i="69"/>
  <c r="W416" i="69" s="1"/>
  <c r="H407" i="69"/>
  <c r="Q416" i="69"/>
  <c r="I416" i="69"/>
  <c r="Q458" i="69"/>
  <c r="M458" i="69"/>
  <c r="I458" i="69"/>
  <c r="U458" i="69"/>
  <c r="O458" i="69"/>
  <c r="K458" i="69"/>
  <c r="G458" i="69"/>
  <c r="X458" i="69" s="1"/>
  <c r="T458" i="69"/>
  <c r="N458" i="69"/>
  <c r="J458" i="69"/>
  <c r="P458" i="69"/>
  <c r="L458" i="69"/>
  <c r="W458" i="69" s="1"/>
  <c r="Q492" i="69"/>
  <c r="M492" i="69"/>
  <c r="I492" i="69"/>
  <c r="U492" i="69"/>
  <c r="O492" i="69"/>
  <c r="K492" i="69"/>
  <c r="G492" i="69"/>
  <c r="X492" i="69" s="1"/>
  <c r="T492" i="69"/>
  <c r="N492" i="69"/>
  <c r="J492" i="69"/>
  <c r="P492" i="69"/>
  <c r="L492" i="69"/>
  <c r="W492" i="69" s="1"/>
  <c r="M614" i="66"/>
  <c r="R614" i="66"/>
  <c r="K616" i="66"/>
  <c r="P616" i="66"/>
  <c r="T616" i="66"/>
  <c r="M618" i="66"/>
  <c r="R618" i="66"/>
  <c r="K620" i="66"/>
  <c r="P620" i="66"/>
  <c r="T620" i="66"/>
  <c r="M622" i="66"/>
  <c r="R622" i="66"/>
  <c r="K624" i="66"/>
  <c r="P624" i="66"/>
  <c r="T624" i="66"/>
  <c r="M626" i="66"/>
  <c r="R626" i="66"/>
  <c r="K628" i="66"/>
  <c r="P628" i="66"/>
  <c r="T628" i="66"/>
  <c r="M630" i="66"/>
  <c r="R630" i="66"/>
  <c r="K632" i="66"/>
  <c r="P632" i="66"/>
  <c r="T632" i="66"/>
  <c r="M637" i="66"/>
  <c r="W637" i="66" s="1"/>
  <c r="R637" i="66"/>
  <c r="M638" i="66"/>
  <c r="R638" i="66"/>
  <c r="M639" i="66"/>
  <c r="R639" i="66"/>
  <c r="M640" i="66"/>
  <c r="R640" i="66"/>
  <c r="M641" i="66"/>
  <c r="R641" i="66"/>
  <c r="M642" i="66"/>
  <c r="R642" i="66"/>
  <c r="M643" i="66"/>
  <c r="R643" i="66"/>
  <c r="M644" i="66"/>
  <c r="R644" i="66"/>
  <c r="M645" i="66"/>
  <c r="R645" i="66"/>
  <c r="M646" i="66"/>
  <c r="R646" i="66"/>
  <c r="M647" i="66"/>
  <c r="R647" i="66"/>
  <c r="M648" i="66"/>
  <c r="R648" i="66"/>
  <c r="M649" i="66"/>
  <c r="R649" i="66"/>
  <c r="M650" i="66"/>
  <c r="R650" i="66"/>
  <c r="M651" i="66"/>
  <c r="R651" i="66"/>
  <c r="M652" i="66"/>
  <c r="R652" i="66"/>
  <c r="M653" i="66"/>
  <c r="R653" i="66"/>
  <c r="M654" i="66"/>
  <c r="R654" i="66"/>
  <c r="M655" i="66"/>
  <c r="R655" i="66"/>
  <c r="M656" i="66"/>
  <c r="X656" i="66" s="1"/>
  <c r="R656" i="66"/>
  <c r="M657" i="66"/>
  <c r="R657" i="66"/>
  <c r="M658" i="66"/>
  <c r="R658" i="66"/>
  <c r="M659" i="66"/>
  <c r="R659" i="66"/>
  <c r="M660" i="66"/>
  <c r="R660" i="66"/>
  <c r="M661" i="66"/>
  <c r="X661" i="66" s="1"/>
  <c r="R661" i="66"/>
  <c r="M662" i="66"/>
  <c r="R662" i="66"/>
  <c r="M663" i="66"/>
  <c r="R663" i="66"/>
  <c r="M664" i="66"/>
  <c r="R664" i="66"/>
  <c r="M665" i="66"/>
  <c r="R665" i="66"/>
  <c r="M666" i="66"/>
  <c r="R666" i="66"/>
  <c r="M667" i="66"/>
  <c r="R667" i="66"/>
  <c r="M668" i="66"/>
  <c r="R668" i="66"/>
  <c r="M669" i="66"/>
  <c r="R669" i="66"/>
  <c r="M670" i="66"/>
  <c r="W670" i="66" s="1"/>
  <c r="R670" i="66"/>
  <c r="M671" i="66"/>
  <c r="X671" i="66" s="1"/>
  <c r="R671" i="66"/>
  <c r="K675" i="66"/>
  <c r="P675" i="66"/>
  <c r="K676" i="66"/>
  <c r="P676" i="66"/>
  <c r="K677" i="66"/>
  <c r="P677" i="66"/>
  <c r="K678" i="66"/>
  <c r="P678" i="66"/>
  <c r="K679" i="66"/>
  <c r="P679" i="66"/>
  <c r="K680" i="66"/>
  <c r="P680" i="66"/>
  <c r="K681" i="66"/>
  <c r="P681" i="66"/>
  <c r="K682" i="66"/>
  <c r="P682" i="66"/>
  <c r="K683" i="66"/>
  <c r="P683" i="66"/>
  <c r="K684" i="66"/>
  <c r="P684" i="66"/>
  <c r="K685" i="66"/>
  <c r="P685" i="66"/>
  <c r="K686" i="66"/>
  <c r="P686" i="66"/>
  <c r="K687" i="66"/>
  <c r="P687" i="66"/>
  <c r="K688" i="66"/>
  <c r="P688" i="66"/>
  <c r="K689" i="66"/>
  <c r="P689" i="66"/>
  <c r="K690" i="66"/>
  <c r="P690" i="66"/>
  <c r="K691" i="66"/>
  <c r="P691" i="66"/>
  <c r="K692" i="66"/>
  <c r="P692" i="66"/>
  <c r="K693" i="66"/>
  <c r="P693" i="66"/>
  <c r="K694" i="66"/>
  <c r="P694" i="66"/>
  <c r="K695" i="66"/>
  <c r="P695" i="66"/>
  <c r="K696" i="66"/>
  <c r="P696" i="66"/>
  <c r="K697" i="66"/>
  <c r="P697" i="66"/>
  <c r="K698" i="66"/>
  <c r="P698" i="66"/>
  <c r="K699" i="66"/>
  <c r="P699" i="66"/>
  <c r="K700" i="66"/>
  <c r="P700" i="66"/>
  <c r="K701" i="66"/>
  <c r="P701" i="66"/>
  <c r="K702" i="66"/>
  <c r="P702" i="66"/>
  <c r="K703" i="66"/>
  <c r="P703" i="66"/>
  <c r="K704" i="66"/>
  <c r="P704" i="66"/>
  <c r="K705" i="66"/>
  <c r="P705" i="66"/>
  <c r="K706" i="66"/>
  <c r="P706" i="66"/>
  <c r="K707" i="66"/>
  <c r="P707" i="66"/>
  <c r="K708" i="66"/>
  <c r="P708" i="66"/>
  <c r="K709" i="66"/>
  <c r="P709" i="66"/>
  <c r="K714" i="66"/>
  <c r="P714" i="66"/>
  <c r="M716" i="66"/>
  <c r="R716" i="66"/>
  <c r="K718" i="66"/>
  <c r="P718" i="66"/>
  <c r="M720" i="66"/>
  <c r="W720" i="66" s="1"/>
  <c r="R720" i="66"/>
  <c r="K722" i="66"/>
  <c r="P722" i="66"/>
  <c r="M724" i="66"/>
  <c r="X724" i="66" s="1"/>
  <c r="R724" i="66"/>
  <c r="K726" i="66"/>
  <c r="P726" i="66"/>
  <c r="M728" i="66"/>
  <c r="R728" i="66"/>
  <c r="K730" i="66"/>
  <c r="P730" i="66"/>
  <c r="M732" i="66"/>
  <c r="R732" i="66"/>
  <c r="K734" i="66"/>
  <c r="P734" i="66"/>
  <c r="M736" i="66"/>
  <c r="R736" i="66"/>
  <c r="K738" i="66"/>
  <c r="P738" i="66"/>
  <c r="M740" i="66"/>
  <c r="R740" i="66"/>
  <c r="K742" i="66"/>
  <c r="P742" i="66"/>
  <c r="M744" i="66"/>
  <c r="R744" i="66"/>
  <c r="K746" i="66"/>
  <c r="P746" i="66"/>
  <c r="K751" i="66"/>
  <c r="P751" i="66"/>
  <c r="M753" i="66"/>
  <c r="R753" i="66"/>
  <c r="K755" i="66"/>
  <c r="P755" i="66"/>
  <c r="M757" i="66"/>
  <c r="X757" i="66" s="1"/>
  <c r="R757" i="66"/>
  <c r="K759" i="66"/>
  <c r="P759" i="66"/>
  <c r="M761" i="66"/>
  <c r="X761" i="66" s="1"/>
  <c r="R761" i="66"/>
  <c r="K763" i="66"/>
  <c r="P763" i="66"/>
  <c r="M765" i="66"/>
  <c r="X765" i="66" s="1"/>
  <c r="R765" i="66"/>
  <c r="K767" i="66"/>
  <c r="P767" i="66"/>
  <c r="M769" i="66"/>
  <c r="X769" i="66" s="1"/>
  <c r="R769" i="66"/>
  <c r="K771" i="66"/>
  <c r="P771" i="66"/>
  <c r="M773" i="66"/>
  <c r="R773" i="66"/>
  <c r="K775" i="66"/>
  <c r="P775" i="66"/>
  <c r="M777" i="66"/>
  <c r="R777" i="66"/>
  <c r="K779" i="66"/>
  <c r="P779" i="66"/>
  <c r="M781" i="66"/>
  <c r="R781" i="66"/>
  <c r="K783" i="66"/>
  <c r="P783" i="66"/>
  <c r="M785" i="66"/>
  <c r="W785" i="66" s="1"/>
  <c r="R785" i="66"/>
  <c r="M793" i="66"/>
  <c r="R793" i="66"/>
  <c r="K795" i="66"/>
  <c r="P795" i="66"/>
  <c r="M797" i="66"/>
  <c r="W797" i="66" s="1"/>
  <c r="R797" i="66"/>
  <c r="K799" i="66"/>
  <c r="P799" i="66"/>
  <c r="M801" i="66"/>
  <c r="R801" i="66"/>
  <c r="K803" i="66"/>
  <c r="P803" i="66"/>
  <c r="M805" i="66"/>
  <c r="R805" i="66"/>
  <c r="K807" i="66"/>
  <c r="P807" i="66"/>
  <c r="M809" i="66"/>
  <c r="R809" i="66"/>
  <c r="K811" i="66"/>
  <c r="P811" i="66"/>
  <c r="M813" i="66"/>
  <c r="R813" i="66"/>
  <c r="K815" i="66"/>
  <c r="P815" i="66"/>
  <c r="M817" i="66"/>
  <c r="W817" i="66" s="1"/>
  <c r="R817" i="66"/>
  <c r="K819" i="66"/>
  <c r="P819" i="66"/>
  <c r="M821" i="66"/>
  <c r="R821" i="66"/>
  <c r="K823" i="66"/>
  <c r="P823" i="66"/>
  <c r="M825" i="66"/>
  <c r="W825" i="66" s="1"/>
  <c r="R825" i="66"/>
  <c r="M833" i="66"/>
  <c r="R833" i="66"/>
  <c r="K835" i="66"/>
  <c r="P835" i="66"/>
  <c r="M837" i="66"/>
  <c r="R837" i="66"/>
  <c r="K839" i="66"/>
  <c r="P839" i="66"/>
  <c r="M841" i="66"/>
  <c r="W841" i="66" s="1"/>
  <c r="R841" i="66"/>
  <c r="K843" i="66"/>
  <c r="P843" i="66"/>
  <c r="M845" i="66"/>
  <c r="W845" i="66" s="1"/>
  <c r="R845" i="66"/>
  <c r="K847" i="66"/>
  <c r="P847" i="66"/>
  <c r="M849" i="66"/>
  <c r="R849" i="66"/>
  <c r="M853" i="66"/>
  <c r="R853" i="66"/>
  <c r="K855" i="66"/>
  <c r="P855" i="66"/>
  <c r="M857" i="66"/>
  <c r="R857" i="66"/>
  <c r="K859" i="66"/>
  <c r="P859" i="66"/>
  <c r="M861" i="66"/>
  <c r="R861" i="66"/>
  <c r="K863" i="66"/>
  <c r="P863" i="66"/>
  <c r="M865" i="66"/>
  <c r="R865" i="66"/>
  <c r="K867" i="66"/>
  <c r="P867" i="66"/>
  <c r="K875" i="66"/>
  <c r="P875" i="66"/>
  <c r="M877" i="66"/>
  <c r="R877" i="66"/>
  <c r="P879" i="66"/>
  <c r="M881" i="66"/>
  <c r="R881" i="66"/>
  <c r="K883" i="66"/>
  <c r="P883" i="66"/>
  <c r="M885" i="66"/>
  <c r="R885" i="66"/>
  <c r="P887" i="66"/>
  <c r="M889" i="66"/>
  <c r="R889" i="66"/>
  <c r="K891" i="66"/>
  <c r="P891" i="66"/>
  <c r="M893" i="66"/>
  <c r="W893" i="66" s="1"/>
  <c r="R893" i="66"/>
  <c r="K895" i="66"/>
  <c r="P895" i="66"/>
  <c r="M897" i="66"/>
  <c r="X897" i="66" s="1"/>
  <c r="R897" i="66"/>
  <c r="K899" i="66"/>
  <c r="P899" i="66"/>
  <c r="M901" i="66"/>
  <c r="R901" i="66"/>
  <c r="K903" i="66"/>
  <c r="P903" i="66"/>
  <c r="M905" i="66"/>
  <c r="W905" i="66" s="1"/>
  <c r="R905" i="66"/>
  <c r="K907" i="66"/>
  <c r="P907" i="66"/>
  <c r="K915" i="66"/>
  <c r="P915" i="66"/>
  <c r="M917" i="66"/>
  <c r="R917" i="66"/>
  <c r="K919" i="66"/>
  <c r="P919" i="66"/>
  <c r="M921" i="66"/>
  <c r="R921" i="66"/>
  <c r="K923" i="66"/>
  <c r="P923" i="66"/>
  <c r="M925" i="66"/>
  <c r="X925" i="66" s="1"/>
  <c r="R925" i="66"/>
  <c r="K927" i="66"/>
  <c r="P927" i="66"/>
  <c r="M929" i="66"/>
  <c r="R929" i="66"/>
  <c r="P931" i="66"/>
  <c r="M933" i="66"/>
  <c r="W933" i="66" s="1"/>
  <c r="R933" i="66"/>
  <c r="K935" i="66"/>
  <c r="P935" i="66"/>
  <c r="M937" i="66"/>
  <c r="X937" i="66" s="1"/>
  <c r="R937" i="66"/>
  <c r="K939" i="66"/>
  <c r="P939" i="66"/>
  <c r="M941" i="66"/>
  <c r="R941" i="66"/>
  <c r="K943" i="66"/>
  <c r="P943" i="66"/>
  <c r="M945" i="66"/>
  <c r="R945" i="66"/>
  <c r="K947" i="66"/>
  <c r="P947" i="66"/>
  <c r="M949" i="66"/>
  <c r="R949" i="66"/>
  <c r="M957" i="66"/>
  <c r="R957" i="66"/>
  <c r="K959" i="66"/>
  <c r="P959" i="66"/>
  <c r="M961" i="66"/>
  <c r="R961" i="66"/>
  <c r="K963" i="66"/>
  <c r="P963" i="66"/>
  <c r="M965" i="66"/>
  <c r="R965" i="66"/>
  <c r="K967" i="66"/>
  <c r="P967" i="66"/>
  <c r="M969" i="66"/>
  <c r="R969" i="66"/>
  <c r="P971" i="66"/>
  <c r="M973" i="66"/>
  <c r="R973" i="66"/>
  <c r="M977" i="66"/>
  <c r="R977" i="66"/>
  <c r="M981" i="66"/>
  <c r="R981" i="66"/>
  <c r="M985" i="66"/>
  <c r="R985" i="66"/>
  <c r="M989" i="66"/>
  <c r="W989" i="66" s="1"/>
  <c r="R989" i="66"/>
  <c r="M999" i="66"/>
  <c r="R999" i="66"/>
  <c r="M1003" i="66"/>
  <c r="R1003" i="66"/>
  <c r="M1007" i="66"/>
  <c r="R1007" i="66"/>
  <c r="M1011" i="66"/>
  <c r="R1011" i="66"/>
  <c r="M1015" i="66"/>
  <c r="R1015" i="66"/>
  <c r="M1019" i="66"/>
  <c r="X1019" i="66" s="1"/>
  <c r="R1019" i="66"/>
  <c r="K1021" i="66"/>
  <c r="P1021" i="66"/>
  <c r="M1023" i="66"/>
  <c r="R1023" i="66"/>
  <c r="K1025" i="66"/>
  <c r="P1025" i="66"/>
  <c r="M1027" i="66"/>
  <c r="R1027" i="66"/>
  <c r="K1029" i="66"/>
  <c r="P1029" i="66"/>
  <c r="M1031" i="66"/>
  <c r="R1031" i="66"/>
  <c r="K1037" i="66"/>
  <c r="P1037" i="66"/>
  <c r="M1039" i="66"/>
  <c r="R1039" i="66"/>
  <c r="K1041" i="66"/>
  <c r="P1041" i="66"/>
  <c r="M1043" i="66"/>
  <c r="R1043" i="66"/>
  <c r="K1045" i="66"/>
  <c r="P1045" i="66"/>
  <c r="M1047" i="66"/>
  <c r="R1047" i="66"/>
  <c r="K1049" i="66"/>
  <c r="P1049" i="66"/>
  <c r="M1051" i="66"/>
  <c r="R1051" i="66"/>
  <c r="K1053" i="66"/>
  <c r="P1053" i="66"/>
  <c r="M1055" i="66"/>
  <c r="X1055" i="66" s="1"/>
  <c r="R1055" i="66"/>
  <c r="K1057" i="66"/>
  <c r="P1057" i="66"/>
  <c r="M1059" i="66"/>
  <c r="R1059" i="66"/>
  <c r="K1061" i="66"/>
  <c r="P1061" i="66"/>
  <c r="M1063" i="66"/>
  <c r="R1063" i="66"/>
  <c r="K1065" i="66"/>
  <c r="P1065" i="66"/>
  <c r="M1067" i="66"/>
  <c r="R1067" i="66"/>
  <c r="K1069" i="66"/>
  <c r="P1069" i="66"/>
  <c r="M1075" i="66"/>
  <c r="R1075" i="66"/>
  <c r="K1077" i="66"/>
  <c r="P1077" i="66"/>
  <c r="M1079" i="66"/>
  <c r="R1079" i="66"/>
  <c r="K1081" i="66"/>
  <c r="P1081" i="66"/>
  <c r="M1083" i="66"/>
  <c r="R1083" i="66"/>
  <c r="K1085" i="66"/>
  <c r="P1085" i="66"/>
  <c r="M1087" i="66"/>
  <c r="R1087" i="66"/>
  <c r="I1088" i="66"/>
  <c r="O1088" i="66"/>
  <c r="U1088" i="66"/>
  <c r="K1089" i="66"/>
  <c r="P1089" i="66"/>
  <c r="M1091" i="66"/>
  <c r="R1091" i="66"/>
  <c r="I1092" i="66"/>
  <c r="O1092" i="66"/>
  <c r="U1092" i="66"/>
  <c r="M1095" i="66"/>
  <c r="R1095" i="66"/>
  <c r="I1096" i="66"/>
  <c r="O1096" i="66"/>
  <c r="U1096" i="66"/>
  <c r="M1099" i="66"/>
  <c r="R1099" i="66"/>
  <c r="I1100" i="66"/>
  <c r="O1100" i="66"/>
  <c r="U1100" i="66"/>
  <c r="M1103" i="66"/>
  <c r="R1103" i="66"/>
  <c r="I1104" i="66"/>
  <c r="O1104" i="66"/>
  <c r="U1104" i="66"/>
  <c r="M1107" i="66"/>
  <c r="X1107" i="66" s="1"/>
  <c r="R1107" i="66"/>
  <c r="I1108" i="66"/>
  <c r="O1108" i="66"/>
  <c r="U1108" i="66"/>
  <c r="I1112" i="66"/>
  <c r="O1112" i="66"/>
  <c r="U1112" i="66"/>
  <c r="M1115" i="66"/>
  <c r="R1115" i="66"/>
  <c r="I1116" i="66"/>
  <c r="O1116" i="66"/>
  <c r="U1116" i="66"/>
  <c r="M1119" i="66"/>
  <c r="R1119" i="66"/>
  <c r="I1120" i="66"/>
  <c r="O1120" i="66"/>
  <c r="U1120" i="66"/>
  <c r="M1123" i="66"/>
  <c r="R1123" i="66"/>
  <c r="I1124" i="66"/>
  <c r="O1124" i="66"/>
  <c r="U1124" i="66"/>
  <c r="M1127" i="66"/>
  <c r="R1127" i="66"/>
  <c r="I1128" i="66"/>
  <c r="O1128" i="66"/>
  <c r="U1128" i="66"/>
  <c r="M1131" i="66"/>
  <c r="R1131" i="66"/>
  <c r="I1132" i="66"/>
  <c r="O1132" i="66"/>
  <c r="U1132" i="66"/>
  <c r="K1133" i="66"/>
  <c r="P1133" i="66"/>
  <c r="M1135" i="66"/>
  <c r="R1135" i="66"/>
  <c r="I1136" i="66"/>
  <c r="O1136" i="66"/>
  <c r="U1136" i="66"/>
  <c r="K1137" i="66"/>
  <c r="P1137" i="66"/>
  <c r="M1139" i="66"/>
  <c r="R1139" i="66"/>
  <c r="I1140" i="66"/>
  <c r="O1140" i="66"/>
  <c r="U1140" i="66"/>
  <c r="K1141" i="66"/>
  <c r="P1141" i="66"/>
  <c r="M1143" i="66"/>
  <c r="R1143" i="66"/>
  <c r="I1144" i="66"/>
  <c r="O1144" i="66"/>
  <c r="U1144" i="66"/>
  <c r="K1145" i="66"/>
  <c r="P1145" i="66"/>
  <c r="M1151" i="66"/>
  <c r="R1151" i="66"/>
  <c r="I1152" i="66"/>
  <c r="O1152" i="66"/>
  <c r="U1152" i="66"/>
  <c r="K1153" i="66"/>
  <c r="P1153" i="66"/>
  <c r="M1155" i="66"/>
  <c r="R1155" i="66"/>
  <c r="I1156" i="66"/>
  <c r="O1156" i="66"/>
  <c r="U1156" i="66"/>
  <c r="K1157" i="66"/>
  <c r="P1157" i="66"/>
  <c r="M1159" i="66"/>
  <c r="R1159" i="66"/>
  <c r="I1160" i="66"/>
  <c r="O1160" i="66"/>
  <c r="U1160" i="66"/>
  <c r="K1161" i="66"/>
  <c r="P1161" i="66"/>
  <c r="M1163" i="66"/>
  <c r="R1163" i="66"/>
  <c r="I1164" i="66"/>
  <c r="O1164" i="66"/>
  <c r="U1164" i="66"/>
  <c r="K1165" i="66"/>
  <c r="P1165" i="66"/>
  <c r="M1167" i="66"/>
  <c r="R1167" i="66"/>
  <c r="I1168" i="66"/>
  <c r="O1168" i="66"/>
  <c r="U1168" i="66"/>
  <c r="K1169" i="66"/>
  <c r="P1169" i="66"/>
  <c r="M1171" i="66"/>
  <c r="R1171" i="66"/>
  <c r="I1172" i="66"/>
  <c r="O1172" i="66"/>
  <c r="U1172" i="66"/>
  <c r="K1173" i="66"/>
  <c r="P1173" i="66"/>
  <c r="M1175" i="66"/>
  <c r="R1175" i="66"/>
  <c r="I1176" i="66"/>
  <c r="O1176" i="66"/>
  <c r="U1176" i="66"/>
  <c r="M1179" i="66"/>
  <c r="R1179" i="66"/>
  <c r="I1180" i="66"/>
  <c r="O1180" i="66"/>
  <c r="U1180" i="66"/>
  <c r="M1183" i="66"/>
  <c r="R1183" i="66"/>
  <c r="I1184" i="66"/>
  <c r="O1184" i="66"/>
  <c r="U1184" i="66"/>
  <c r="I1188" i="66"/>
  <c r="O1188" i="66"/>
  <c r="U1188" i="66"/>
  <c r="K1189" i="66"/>
  <c r="P1189" i="66"/>
  <c r="M1191" i="66"/>
  <c r="R1191" i="66"/>
  <c r="I1192" i="66"/>
  <c r="O1192" i="66"/>
  <c r="U1192" i="66"/>
  <c r="K1193" i="66"/>
  <c r="P1193" i="66"/>
  <c r="M1195" i="66"/>
  <c r="R1195" i="66"/>
  <c r="I1196" i="66"/>
  <c r="O1196" i="66"/>
  <c r="U1196" i="66"/>
  <c r="K1197" i="66"/>
  <c r="P1197" i="66"/>
  <c r="M1199" i="66"/>
  <c r="R1199" i="66"/>
  <c r="I1200" i="66"/>
  <c r="O1200" i="66"/>
  <c r="U1200" i="66"/>
  <c r="K1201" i="66"/>
  <c r="P1201" i="66"/>
  <c r="M1203" i="66"/>
  <c r="R1203" i="66"/>
  <c r="I1204" i="66"/>
  <c r="O1204" i="66"/>
  <c r="U1204" i="66"/>
  <c r="K1205" i="66"/>
  <c r="P1205" i="66"/>
  <c r="M1207" i="66"/>
  <c r="R1207" i="66"/>
  <c r="I1208" i="66"/>
  <c r="O1208" i="66"/>
  <c r="U1208" i="66"/>
  <c r="K1209" i="66"/>
  <c r="P1209" i="66"/>
  <c r="M1211" i="66"/>
  <c r="R1211" i="66"/>
  <c r="I1212" i="66"/>
  <c r="O1212" i="66"/>
  <c r="U1212" i="66"/>
  <c r="K1213" i="66"/>
  <c r="P1213" i="66"/>
  <c r="M1215" i="66"/>
  <c r="R1215" i="66"/>
  <c r="I1216" i="66"/>
  <c r="O1216" i="66"/>
  <c r="U1216" i="66"/>
  <c r="K1217" i="66"/>
  <c r="P1217" i="66"/>
  <c r="M1219" i="66"/>
  <c r="R1219" i="66"/>
  <c r="I1220" i="66"/>
  <c r="O1220" i="66"/>
  <c r="U1220" i="66"/>
  <c r="K1221" i="66"/>
  <c r="P1221" i="66"/>
  <c r="G10" i="71"/>
  <c r="H12" i="71"/>
  <c r="L12" i="71"/>
  <c r="P12" i="71"/>
  <c r="T12" i="71"/>
  <c r="H14" i="71"/>
  <c r="L14" i="71"/>
  <c r="P14" i="71"/>
  <c r="T14" i="71"/>
  <c r="L16" i="71"/>
  <c r="P16" i="71"/>
  <c r="T16" i="71"/>
  <c r="H18" i="71"/>
  <c r="L18" i="71"/>
  <c r="P18" i="71"/>
  <c r="T18" i="71"/>
  <c r="H20" i="71"/>
  <c r="L20" i="71"/>
  <c r="X20" i="71" s="1"/>
  <c r="P20" i="71"/>
  <c r="T20" i="71"/>
  <c r="H22" i="71"/>
  <c r="L22" i="71"/>
  <c r="P22" i="71"/>
  <c r="T22" i="71"/>
  <c r="H24" i="71"/>
  <c r="L24" i="71"/>
  <c r="P24" i="71"/>
  <c r="T24" i="71"/>
  <c r="H26" i="71"/>
  <c r="L26" i="71"/>
  <c r="P26" i="71"/>
  <c r="T26" i="71"/>
  <c r="J30" i="71"/>
  <c r="O30" i="71"/>
  <c r="S30" i="71"/>
  <c r="J31" i="71"/>
  <c r="O31" i="71"/>
  <c r="S31" i="71"/>
  <c r="J32" i="71"/>
  <c r="O32" i="71"/>
  <c r="S32" i="71"/>
  <c r="J33" i="71"/>
  <c r="O33" i="71"/>
  <c r="S33" i="71"/>
  <c r="J34" i="71"/>
  <c r="O34" i="71"/>
  <c r="S34" i="71"/>
  <c r="J35" i="71"/>
  <c r="O35" i="71"/>
  <c r="S35" i="71"/>
  <c r="J36" i="71"/>
  <c r="O36" i="71"/>
  <c r="S36" i="71"/>
  <c r="J37" i="71"/>
  <c r="O37" i="71"/>
  <c r="S37" i="71"/>
  <c r="J38" i="71"/>
  <c r="O38" i="71"/>
  <c r="S38" i="71"/>
  <c r="J39" i="71"/>
  <c r="O39" i="71"/>
  <c r="S39" i="71"/>
  <c r="J40" i="71"/>
  <c r="O40" i="71"/>
  <c r="S40" i="71"/>
  <c r="J41" i="71"/>
  <c r="O41" i="71"/>
  <c r="S41" i="71"/>
  <c r="J42" i="71"/>
  <c r="O42" i="71"/>
  <c r="S42" i="71"/>
  <c r="J43" i="71"/>
  <c r="O43" i="71"/>
  <c r="S43" i="71"/>
  <c r="J44" i="71"/>
  <c r="O44" i="71"/>
  <c r="S44" i="71"/>
  <c r="G46" i="71"/>
  <c r="H48" i="71"/>
  <c r="N48" i="71"/>
  <c r="R48" i="71"/>
  <c r="V48" i="71"/>
  <c r="H49" i="71"/>
  <c r="N49" i="71"/>
  <c r="R49" i="71"/>
  <c r="V49" i="71"/>
  <c r="H50" i="71"/>
  <c r="N50" i="71"/>
  <c r="R50" i="71"/>
  <c r="V50" i="71"/>
  <c r="H51" i="71"/>
  <c r="N51" i="71"/>
  <c r="R51" i="71"/>
  <c r="V51" i="71"/>
  <c r="N52" i="71"/>
  <c r="R52" i="71"/>
  <c r="V52" i="71"/>
  <c r="H53" i="71"/>
  <c r="N53" i="71"/>
  <c r="R53" i="71"/>
  <c r="V53" i="71"/>
  <c r="H54" i="71"/>
  <c r="N54" i="71"/>
  <c r="R54" i="71"/>
  <c r="V54" i="71"/>
  <c r="H55" i="71"/>
  <c r="N55" i="71"/>
  <c r="R55" i="71"/>
  <c r="V55" i="71"/>
  <c r="H56" i="71"/>
  <c r="N56" i="71"/>
  <c r="R56" i="71"/>
  <c r="V56" i="71"/>
  <c r="H57" i="71"/>
  <c r="N57" i="71"/>
  <c r="R57" i="71"/>
  <c r="V57" i="71"/>
  <c r="H58" i="71"/>
  <c r="N58" i="71"/>
  <c r="R58" i="71"/>
  <c r="V58" i="71"/>
  <c r="H59" i="71"/>
  <c r="N59" i="71"/>
  <c r="R59" i="71"/>
  <c r="V59" i="71"/>
  <c r="H60" i="71"/>
  <c r="N60" i="71"/>
  <c r="R60" i="71"/>
  <c r="V60" i="71"/>
  <c r="H61" i="71"/>
  <c r="N61" i="71"/>
  <c r="R61" i="71"/>
  <c r="V61" i="71"/>
  <c r="H62" i="71"/>
  <c r="N62" i="71"/>
  <c r="R62" i="71"/>
  <c r="V62" i="71"/>
  <c r="L66" i="71"/>
  <c r="Q66" i="71"/>
  <c r="U66" i="71"/>
  <c r="L67" i="71"/>
  <c r="Q67" i="71"/>
  <c r="U67" i="71"/>
  <c r="L68" i="71"/>
  <c r="Q68" i="71"/>
  <c r="U68" i="71"/>
  <c r="L69" i="71"/>
  <c r="Q69" i="71"/>
  <c r="U69" i="71"/>
  <c r="L70" i="71"/>
  <c r="Q70" i="71"/>
  <c r="U70" i="71"/>
  <c r="L71" i="71"/>
  <c r="Q71" i="71"/>
  <c r="U71" i="71"/>
  <c r="L72" i="71"/>
  <c r="Q72" i="71"/>
  <c r="U72" i="71"/>
  <c r="L73" i="71"/>
  <c r="Q73" i="71"/>
  <c r="U73" i="71"/>
  <c r="L74" i="71"/>
  <c r="Q74" i="71"/>
  <c r="U74" i="71"/>
  <c r="L75" i="71"/>
  <c r="Q75" i="71"/>
  <c r="U75" i="71"/>
  <c r="L76" i="71"/>
  <c r="Q76" i="71"/>
  <c r="U76" i="71"/>
  <c r="L77" i="71"/>
  <c r="Q77" i="71"/>
  <c r="U77" i="71"/>
  <c r="L78" i="71"/>
  <c r="Q78" i="71"/>
  <c r="U78" i="71"/>
  <c r="L79" i="71"/>
  <c r="Q79" i="71"/>
  <c r="U79" i="71"/>
  <c r="L80" i="71"/>
  <c r="Q80" i="71"/>
  <c r="U80" i="71"/>
  <c r="J85" i="71"/>
  <c r="O85" i="71"/>
  <c r="S85" i="71"/>
  <c r="H86" i="71"/>
  <c r="N86" i="71"/>
  <c r="R86" i="71"/>
  <c r="V86" i="71"/>
  <c r="L87" i="71"/>
  <c r="Q87" i="71"/>
  <c r="U87" i="71"/>
  <c r="J89" i="71"/>
  <c r="O89" i="71"/>
  <c r="S89" i="71"/>
  <c r="H90" i="71"/>
  <c r="N90" i="71"/>
  <c r="R90" i="71"/>
  <c r="V90" i="71"/>
  <c r="L91" i="71"/>
  <c r="Q91" i="71"/>
  <c r="U91" i="71"/>
  <c r="J93" i="71"/>
  <c r="O93" i="71"/>
  <c r="S93" i="71"/>
  <c r="H94" i="71"/>
  <c r="N94" i="71"/>
  <c r="R94" i="71"/>
  <c r="V94" i="71"/>
  <c r="L95" i="71"/>
  <c r="Q95" i="71"/>
  <c r="U95" i="71"/>
  <c r="J97" i="71"/>
  <c r="O97" i="71"/>
  <c r="S97" i="71"/>
  <c r="H98" i="71"/>
  <c r="N98" i="71"/>
  <c r="R98" i="71"/>
  <c r="V98" i="71"/>
  <c r="L107" i="71"/>
  <c r="Q107" i="71"/>
  <c r="U107" i="71"/>
  <c r="J109" i="71"/>
  <c r="O109" i="71"/>
  <c r="S109" i="71"/>
  <c r="H110" i="71"/>
  <c r="N110" i="71"/>
  <c r="R110" i="71"/>
  <c r="V110" i="71"/>
  <c r="L111" i="71"/>
  <c r="Q111" i="71"/>
  <c r="U111" i="71"/>
  <c r="J113" i="71"/>
  <c r="O113" i="71"/>
  <c r="S113" i="71"/>
  <c r="H114" i="71"/>
  <c r="N114" i="71"/>
  <c r="R114" i="71"/>
  <c r="V114" i="71"/>
  <c r="L115" i="71"/>
  <c r="Q115" i="71"/>
  <c r="U115" i="71"/>
  <c r="J117" i="71"/>
  <c r="O117" i="71"/>
  <c r="S117" i="71"/>
  <c r="H118" i="71"/>
  <c r="N118" i="71"/>
  <c r="R118" i="71"/>
  <c r="V118" i="71"/>
  <c r="L119" i="71"/>
  <c r="Q119" i="71"/>
  <c r="U119" i="71"/>
  <c r="J121" i="71"/>
  <c r="O121" i="71"/>
  <c r="S121" i="71"/>
  <c r="H124" i="71"/>
  <c r="H130" i="71"/>
  <c r="N130" i="71"/>
  <c r="R130" i="71"/>
  <c r="V130" i="71"/>
  <c r="L131" i="71"/>
  <c r="Q131" i="71"/>
  <c r="U131" i="71"/>
  <c r="J133" i="71"/>
  <c r="O133" i="71"/>
  <c r="S133" i="71"/>
  <c r="N134" i="71"/>
  <c r="R134" i="71"/>
  <c r="V134" i="71"/>
  <c r="L135" i="71"/>
  <c r="Q135" i="71"/>
  <c r="U135" i="71"/>
  <c r="J137" i="71"/>
  <c r="O137" i="71"/>
  <c r="S137" i="71"/>
  <c r="H138" i="71"/>
  <c r="N138" i="71"/>
  <c r="R138" i="71"/>
  <c r="V138" i="71"/>
  <c r="L139" i="71"/>
  <c r="Q139" i="71"/>
  <c r="U139" i="71"/>
  <c r="J141" i="71"/>
  <c r="O141" i="71"/>
  <c r="S141" i="71"/>
  <c r="H142" i="71"/>
  <c r="N142" i="71"/>
  <c r="R142" i="71"/>
  <c r="V142" i="71"/>
  <c r="L143" i="71"/>
  <c r="Q143" i="71"/>
  <c r="U143" i="71"/>
  <c r="J153" i="71"/>
  <c r="O153" i="71"/>
  <c r="S153" i="71"/>
  <c r="H154" i="71"/>
  <c r="N154" i="71"/>
  <c r="R154" i="71"/>
  <c r="V154" i="71"/>
  <c r="K155" i="71"/>
  <c r="O155" i="71"/>
  <c r="S155" i="71"/>
  <c r="H156" i="71"/>
  <c r="L156" i="71"/>
  <c r="P156" i="71"/>
  <c r="T156" i="71"/>
  <c r="Q157" i="71"/>
  <c r="U157" i="71"/>
  <c r="F158" i="71"/>
  <c r="Y158" i="71" s="1"/>
  <c r="J158" i="71"/>
  <c r="N158" i="71"/>
  <c r="R158" i="71"/>
  <c r="V158" i="71"/>
  <c r="K159" i="71"/>
  <c r="O159" i="71"/>
  <c r="S159" i="71"/>
  <c r="H160" i="71"/>
  <c r="N160" i="71"/>
  <c r="R160" i="71"/>
  <c r="V160" i="71"/>
  <c r="L161" i="71"/>
  <c r="Q161" i="71"/>
  <c r="U161" i="71"/>
  <c r="F162" i="71"/>
  <c r="K162" i="71"/>
  <c r="P162" i="71"/>
  <c r="T162" i="71"/>
  <c r="J163" i="71"/>
  <c r="O163" i="71"/>
  <c r="S163" i="71"/>
  <c r="H164" i="71"/>
  <c r="N164" i="71"/>
  <c r="R164" i="71"/>
  <c r="V164" i="71"/>
  <c r="L165" i="71"/>
  <c r="Q165" i="71"/>
  <c r="U165" i="71"/>
  <c r="F166" i="71"/>
  <c r="K166" i="71"/>
  <c r="P166" i="71"/>
  <c r="T166" i="71"/>
  <c r="J167" i="71"/>
  <c r="O167" i="71"/>
  <c r="S167" i="71"/>
  <c r="H170" i="71"/>
  <c r="H176" i="71"/>
  <c r="N176" i="71"/>
  <c r="R176" i="71"/>
  <c r="V176" i="71"/>
  <c r="L177" i="71"/>
  <c r="Q177" i="71"/>
  <c r="U177" i="71"/>
  <c r="F178" i="71"/>
  <c r="Y178" i="71" s="1"/>
  <c r="K178" i="71"/>
  <c r="P178" i="71"/>
  <c r="T178" i="71"/>
  <c r="J179" i="71"/>
  <c r="O179" i="71"/>
  <c r="S179" i="71"/>
  <c r="N180" i="71"/>
  <c r="R180" i="71"/>
  <c r="V180" i="71"/>
  <c r="L181" i="71"/>
  <c r="Q181" i="71"/>
  <c r="U181" i="71"/>
  <c r="F182" i="71"/>
  <c r="Y182" i="71" s="1"/>
  <c r="K182" i="71"/>
  <c r="P182" i="71"/>
  <c r="T182" i="71"/>
  <c r="J183" i="71"/>
  <c r="O183" i="71"/>
  <c r="S183" i="71"/>
  <c r="H184" i="71"/>
  <c r="N184" i="71"/>
  <c r="R184" i="71"/>
  <c r="V184" i="71"/>
  <c r="L185" i="71"/>
  <c r="Q185" i="71"/>
  <c r="U185" i="71"/>
  <c r="F186" i="71"/>
  <c r="K186" i="71"/>
  <c r="P186" i="71"/>
  <c r="T186" i="71"/>
  <c r="J187" i="71"/>
  <c r="O187" i="71"/>
  <c r="S187" i="71"/>
  <c r="H188" i="71"/>
  <c r="N188" i="71"/>
  <c r="R188" i="71"/>
  <c r="V188" i="71"/>
  <c r="L189" i="71"/>
  <c r="Q189" i="71"/>
  <c r="U189" i="71"/>
  <c r="F190" i="71"/>
  <c r="K190" i="71"/>
  <c r="P190" i="71"/>
  <c r="T190" i="71"/>
  <c r="J198" i="71"/>
  <c r="O198" i="71"/>
  <c r="S198" i="71"/>
  <c r="H199" i="71"/>
  <c r="N199" i="71"/>
  <c r="R199" i="71"/>
  <c r="V199" i="71"/>
  <c r="K200" i="71"/>
  <c r="O200" i="71"/>
  <c r="S200" i="71"/>
  <c r="H201" i="71"/>
  <c r="L201" i="71"/>
  <c r="P201" i="71"/>
  <c r="T201" i="71"/>
  <c r="M202" i="71"/>
  <c r="Q202" i="71"/>
  <c r="U202" i="71"/>
  <c r="F203" i="71"/>
  <c r="Y203" i="71" s="1"/>
  <c r="J203" i="71"/>
  <c r="N203" i="71"/>
  <c r="R203" i="71"/>
  <c r="V203" i="71"/>
  <c r="K204" i="71"/>
  <c r="O204" i="71"/>
  <c r="S204" i="71"/>
  <c r="H205" i="71"/>
  <c r="N205" i="71"/>
  <c r="R205" i="71"/>
  <c r="V205" i="71"/>
  <c r="L206" i="71"/>
  <c r="Q206" i="71"/>
  <c r="U206" i="71"/>
  <c r="F207" i="71"/>
  <c r="K207" i="71"/>
  <c r="P207" i="71"/>
  <c r="T207" i="71"/>
  <c r="J208" i="71"/>
  <c r="O208" i="71"/>
  <c r="S208" i="71"/>
  <c r="H209" i="71"/>
  <c r="N209" i="71"/>
  <c r="R209" i="71"/>
  <c r="V209" i="71"/>
  <c r="L210" i="71"/>
  <c r="Q210" i="71"/>
  <c r="U210" i="71"/>
  <c r="F211" i="71"/>
  <c r="K211" i="71"/>
  <c r="P211" i="71"/>
  <c r="T211" i="71"/>
  <c r="J212" i="71"/>
  <c r="O212" i="71"/>
  <c r="S212" i="71"/>
  <c r="H215" i="71"/>
  <c r="H221" i="71"/>
  <c r="N221" i="71"/>
  <c r="R221" i="71"/>
  <c r="V221" i="71"/>
  <c r="F222" i="71"/>
  <c r="Y222" i="71" s="1"/>
  <c r="K222" i="71"/>
  <c r="P222" i="71"/>
  <c r="T222" i="71"/>
  <c r="H223" i="71"/>
  <c r="N223" i="71"/>
  <c r="R223" i="71"/>
  <c r="V223" i="71"/>
  <c r="F224" i="71"/>
  <c r="Y224" i="71" s="1"/>
  <c r="K224" i="71"/>
  <c r="P224" i="71"/>
  <c r="T224" i="71"/>
  <c r="N225" i="71"/>
  <c r="R225" i="71"/>
  <c r="V225" i="71"/>
  <c r="F226" i="71"/>
  <c r="Y226" i="71" s="1"/>
  <c r="K226" i="71"/>
  <c r="P226" i="71"/>
  <c r="T226" i="71"/>
  <c r="H227" i="71"/>
  <c r="N227" i="71"/>
  <c r="R227" i="71"/>
  <c r="V227" i="71"/>
  <c r="F228" i="71"/>
  <c r="Y228" i="71" s="1"/>
  <c r="K228" i="71"/>
  <c r="P228" i="71"/>
  <c r="T228" i="71"/>
  <c r="H229" i="71"/>
  <c r="N229" i="71"/>
  <c r="R229" i="71"/>
  <c r="V229" i="71"/>
  <c r="F230" i="71"/>
  <c r="K230" i="71"/>
  <c r="P230" i="71"/>
  <c r="T230" i="71"/>
  <c r="H231" i="71"/>
  <c r="N231" i="71"/>
  <c r="R231" i="71"/>
  <c r="V231" i="71"/>
  <c r="F232" i="71"/>
  <c r="K232" i="71"/>
  <c r="P232" i="71"/>
  <c r="T232" i="71"/>
  <c r="H233" i="71"/>
  <c r="N233" i="71"/>
  <c r="R233" i="71"/>
  <c r="V233" i="71"/>
  <c r="F234" i="71"/>
  <c r="K234" i="71"/>
  <c r="P234" i="71"/>
  <c r="T234" i="71"/>
  <c r="H235" i="71"/>
  <c r="N235" i="71"/>
  <c r="R235" i="71"/>
  <c r="V235" i="71"/>
  <c r="L244" i="71"/>
  <c r="Q244" i="71"/>
  <c r="U244" i="71"/>
  <c r="J245" i="71"/>
  <c r="O245" i="71"/>
  <c r="S245" i="71"/>
  <c r="L246" i="71"/>
  <c r="Q246" i="71"/>
  <c r="U246" i="71"/>
  <c r="J247" i="71"/>
  <c r="O247" i="71"/>
  <c r="S247" i="71"/>
  <c r="L248" i="71"/>
  <c r="Q248" i="71"/>
  <c r="U248" i="71"/>
  <c r="J249" i="71"/>
  <c r="O249" i="71"/>
  <c r="S249" i="71"/>
  <c r="L250" i="71"/>
  <c r="Q250" i="71"/>
  <c r="U250" i="71"/>
  <c r="J251" i="71"/>
  <c r="O251" i="71"/>
  <c r="S251" i="71"/>
  <c r="L252" i="71"/>
  <c r="Q252" i="71"/>
  <c r="U252" i="71"/>
  <c r="J253" i="71"/>
  <c r="O253" i="71"/>
  <c r="S253" i="71"/>
  <c r="L254" i="71"/>
  <c r="Q254" i="71"/>
  <c r="U254" i="71"/>
  <c r="J255" i="71"/>
  <c r="O255" i="71"/>
  <c r="S255" i="71"/>
  <c r="L256" i="71"/>
  <c r="Q256" i="71"/>
  <c r="U256" i="71"/>
  <c r="J257" i="71"/>
  <c r="O257" i="71"/>
  <c r="S257" i="71"/>
  <c r="L258" i="71"/>
  <c r="Q258" i="71"/>
  <c r="U258" i="71"/>
  <c r="J267" i="71"/>
  <c r="O267" i="71"/>
  <c r="S267" i="71"/>
  <c r="L268" i="71"/>
  <c r="Q268" i="71"/>
  <c r="U268" i="71"/>
  <c r="J269" i="71"/>
  <c r="O269" i="71"/>
  <c r="S269" i="71"/>
  <c r="L270" i="71"/>
  <c r="Q270" i="71"/>
  <c r="U270" i="71"/>
  <c r="J271" i="71"/>
  <c r="O271" i="71"/>
  <c r="S271" i="71"/>
  <c r="L272" i="71"/>
  <c r="Q272" i="71"/>
  <c r="U272" i="71"/>
  <c r="J273" i="71"/>
  <c r="O273" i="71"/>
  <c r="S273" i="71"/>
  <c r="L274" i="71"/>
  <c r="Q274" i="71"/>
  <c r="U274" i="71"/>
  <c r="J275" i="71"/>
  <c r="O275" i="71"/>
  <c r="S275" i="71"/>
  <c r="L276" i="71"/>
  <c r="Q276" i="71"/>
  <c r="U276" i="71"/>
  <c r="J277" i="71"/>
  <c r="O277" i="71"/>
  <c r="S277" i="71"/>
  <c r="L278" i="71"/>
  <c r="Q278" i="71"/>
  <c r="U278" i="71"/>
  <c r="J279" i="71"/>
  <c r="O279" i="71"/>
  <c r="S279" i="71"/>
  <c r="L280" i="71"/>
  <c r="Q280" i="71"/>
  <c r="U280" i="71"/>
  <c r="J281" i="71"/>
  <c r="O281" i="71"/>
  <c r="S281" i="71"/>
  <c r="L290" i="71"/>
  <c r="Q290" i="71"/>
  <c r="U290" i="71"/>
  <c r="J291" i="71"/>
  <c r="O291" i="71"/>
  <c r="S291" i="71"/>
  <c r="L292" i="71"/>
  <c r="Q292" i="71"/>
  <c r="U292" i="71"/>
  <c r="J293" i="71"/>
  <c r="O293" i="71"/>
  <c r="S293" i="71"/>
  <c r="L294" i="71"/>
  <c r="Q294" i="71"/>
  <c r="U294" i="71"/>
  <c r="J295" i="71"/>
  <c r="O295" i="71"/>
  <c r="S295" i="71"/>
  <c r="L296" i="71"/>
  <c r="Q296" i="71"/>
  <c r="U296" i="71"/>
  <c r="J297" i="71"/>
  <c r="O297" i="71"/>
  <c r="S297" i="71"/>
  <c r="L298" i="71"/>
  <c r="Q298" i="71"/>
  <c r="U298" i="71"/>
  <c r="J299" i="71"/>
  <c r="O299" i="71"/>
  <c r="S299" i="71"/>
  <c r="L300" i="71"/>
  <c r="Q300" i="71"/>
  <c r="U300" i="71"/>
  <c r="J301" i="71"/>
  <c r="O301" i="71"/>
  <c r="S301" i="71"/>
  <c r="L302" i="71"/>
  <c r="Q302" i="71"/>
  <c r="U302" i="71"/>
  <c r="J303" i="71"/>
  <c r="O303" i="71"/>
  <c r="S303" i="71"/>
  <c r="L304" i="71"/>
  <c r="Q304" i="71"/>
  <c r="U304" i="71"/>
  <c r="J313" i="71"/>
  <c r="O313" i="71"/>
  <c r="S313" i="71"/>
  <c r="L314" i="71"/>
  <c r="Q314" i="71"/>
  <c r="U314" i="71"/>
  <c r="J315" i="71"/>
  <c r="O315" i="71"/>
  <c r="S315" i="71"/>
  <c r="L316" i="71"/>
  <c r="Q316" i="71"/>
  <c r="U316" i="71"/>
  <c r="J317" i="71"/>
  <c r="O317" i="71"/>
  <c r="S317" i="71"/>
  <c r="L318" i="71"/>
  <c r="Q318" i="71"/>
  <c r="U318" i="71"/>
  <c r="J319" i="71"/>
  <c r="O319" i="71"/>
  <c r="S319" i="71"/>
  <c r="L320" i="71"/>
  <c r="Q320" i="71"/>
  <c r="U320" i="71"/>
  <c r="J321" i="71"/>
  <c r="O321" i="71"/>
  <c r="S321" i="71"/>
  <c r="L322" i="71"/>
  <c r="Q322" i="71"/>
  <c r="U322" i="71"/>
  <c r="J323" i="71"/>
  <c r="O323" i="71"/>
  <c r="S323" i="71"/>
  <c r="L324" i="71"/>
  <c r="Q324" i="71"/>
  <c r="U324" i="71"/>
  <c r="J325" i="71"/>
  <c r="O325" i="71"/>
  <c r="S325" i="71"/>
  <c r="L326" i="71"/>
  <c r="Q326" i="71"/>
  <c r="U326" i="71"/>
  <c r="J327" i="71"/>
  <c r="O327" i="71"/>
  <c r="S327" i="71"/>
  <c r="L336" i="71"/>
  <c r="Q336" i="71"/>
  <c r="U336" i="71"/>
  <c r="J337" i="71"/>
  <c r="O337" i="71"/>
  <c r="S337" i="71"/>
  <c r="L338" i="71"/>
  <c r="P338" i="71"/>
  <c r="T338" i="71"/>
  <c r="H339" i="71"/>
  <c r="M339" i="71"/>
  <c r="Q339" i="71"/>
  <c r="U339" i="71"/>
  <c r="J340" i="71"/>
  <c r="N340" i="71"/>
  <c r="R340" i="71"/>
  <c r="V340" i="71"/>
  <c r="F341" i="71"/>
  <c r="K341" i="71"/>
  <c r="O341" i="71"/>
  <c r="S341" i="71"/>
  <c r="L342" i="71"/>
  <c r="P342" i="71"/>
  <c r="T342" i="71"/>
  <c r="H343" i="71"/>
  <c r="N343" i="71"/>
  <c r="R343" i="71"/>
  <c r="V343" i="71"/>
  <c r="F344" i="71"/>
  <c r="K344" i="71"/>
  <c r="P344" i="71"/>
  <c r="T344" i="71"/>
  <c r="H345" i="71"/>
  <c r="N345" i="71"/>
  <c r="R345" i="71"/>
  <c r="V345" i="71"/>
  <c r="F346" i="71"/>
  <c r="K346" i="71"/>
  <c r="P346" i="71"/>
  <c r="T346" i="71"/>
  <c r="H347" i="71"/>
  <c r="N347" i="71"/>
  <c r="R347" i="71"/>
  <c r="V347" i="71"/>
  <c r="F348" i="71"/>
  <c r="K348" i="71"/>
  <c r="P348" i="71"/>
  <c r="T348" i="71"/>
  <c r="H349" i="71"/>
  <c r="N349" i="71"/>
  <c r="R349" i="71"/>
  <c r="V349" i="71"/>
  <c r="F350" i="71"/>
  <c r="K350" i="71"/>
  <c r="P350" i="71"/>
  <c r="T350" i="71"/>
  <c r="H353" i="71"/>
  <c r="H359" i="71"/>
  <c r="N359" i="71"/>
  <c r="R359" i="71"/>
  <c r="V359" i="71"/>
  <c r="F360" i="71"/>
  <c r="K360" i="71"/>
  <c r="P360" i="71"/>
  <c r="T360" i="71"/>
  <c r="H361" i="71"/>
  <c r="N361" i="71"/>
  <c r="R361" i="71"/>
  <c r="V361" i="71"/>
  <c r="F362" i="71"/>
  <c r="K362" i="71"/>
  <c r="P362" i="71"/>
  <c r="T362" i="71"/>
  <c r="N363" i="71"/>
  <c r="R363" i="71"/>
  <c r="V363" i="71"/>
  <c r="F364" i="71"/>
  <c r="K364" i="71"/>
  <c r="P364" i="71"/>
  <c r="T364" i="71"/>
  <c r="H365" i="71"/>
  <c r="N365" i="71"/>
  <c r="R365" i="71"/>
  <c r="V365" i="71"/>
  <c r="F366" i="71"/>
  <c r="K366" i="71"/>
  <c r="P366" i="71"/>
  <c r="T366" i="71"/>
  <c r="H367" i="71"/>
  <c r="N367" i="71"/>
  <c r="R367" i="71"/>
  <c r="V367" i="71"/>
  <c r="F368" i="71"/>
  <c r="K368" i="71"/>
  <c r="P368" i="71"/>
  <c r="T368" i="71"/>
  <c r="H369" i="71"/>
  <c r="N369" i="71"/>
  <c r="R369" i="71"/>
  <c r="V369" i="71"/>
  <c r="F370" i="71"/>
  <c r="K370" i="71"/>
  <c r="P370" i="71"/>
  <c r="T370" i="71"/>
  <c r="H371" i="71"/>
  <c r="N371" i="71"/>
  <c r="R371" i="71"/>
  <c r="V371" i="71"/>
  <c r="F372" i="71"/>
  <c r="K372" i="71"/>
  <c r="P372" i="71"/>
  <c r="T372" i="71"/>
  <c r="H373" i="71"/>
  <c r="N373" i="71"/>
  <c r="R373" i="71"/>
  <c r="V373" i="71"/>
  <c r="F382" i="71"/>
  <c r="Y382" i="71" s="1"/>
  <c r="K382" i="71"/>
  <c r="P382" i="71"/>
  <c r="T382" i="71"/>
  <c r="J383" i="71"/>
  <c r="O383" i="71"/>
  <c r="S383" i="71"/>
  <c r="H384" i="71"/>
  <c r="N384" i="71"/>
  <c r="R384" i="71"/>
  <c r="V384" i="71"/>
  <c r="L385" i="71"/>
  <c r="Q385" i="71"/>
  <c r="U385" i="71"/>
  <c r="F386" i="71"/>
  <c r="Y386" i="71" s="1"/>
  <c r="K386" i="71"/>
  <c r="P386" i="71"/>
  <c r="T386" i="71"/>
  <c r="J387" i="71"/>
  <c r="O387" i="71"/>
  <c r="S387" i="71"/>
  <c r="H388" i="71"/>
  <c r="N388" i="71"/>
  <c r="R388" i="71"/>
  <c r="V388" i="71"/>
  <c r="L389" i="71"/>
  <c r="Q389" i="71"/>
  <c r="U389" i="71"/>
  <c r="F390" i="71"/>
  <c r="Y390" i="71" s="1"/>
  <c r="K390" i="71"/>
  <c r="P390" i="71"/>
  <c r="T390" i="71"/>
  <c r="J391" i="71"/>
  <c r="O391" i="71"/>
  <c r="S391" i="71"/>
  <c r="H392" i="71"/>
  <c r="N392" i="71"/>
  <c r="R392" i="71"/>
  <c r="V392" i="71"/>
  <c r="L393" i="71"/>
  <c r="Q393" i="71"/>
  <c r="U393" i="71"/>
  <c r="F394" i="71"/>
  <c r="K394" i="71"/>
  <c r="P394" i="71"/>
  <c r="T394" i="71"/>
  <c r="J395" i="71"/>
  <c r="O395" i="71"/>
  <c r="S395" i="71"/>
  <c r="H396" i="71"/>
  <c r="N396" i="71"/>
  <c r="R396" i="71"/>
  <c r="V396" i="71"/>
  <c r="F405" i="71"/>
  <c r="K405" i="71"/>
  <c r="P405" i="71"/>
  <c r="T405" i="71"/>
  <c r="H406" i="71"/>
  <c r="N406" i="71"/>
  <c r="R406" i="71"/>
  <c r="V406" i="71"/>
  <c r="F407" i="71"/>
  <c r="Y407" i="71" s="1"/>
  <c r="K407" i="71"/>
  <c r="P407" i="71"/>
  <c r="T407" i="71"/>
  <c r="H408" i="71"/>
  <c r="N408" i="71"/>
  <c r="R408" i="71"/>
  <c r="V408" i="71"/>
  <c r="F409" i="71"/>
  <c r="Y409" i="71" s="1"/>
  <c r="K409" i="71"/>
  <c r="P409" i="71"/>
  <c r="T409" i="71"/>
  <c r="H410" i="71"/>
  <c r="N410" i="71"/>
  <c r="R410" i="71"/>
  <c r="V410" i="71"/>
  <c r="F411" i="71"/>
  <c r="Y411" i="71" s="1"/>
  <c r="K411" i="71"/>
  <c r="P411" i="71"/>
  <c r="T411" i="71"/>
  <c r="H412" i="71"/>
  <c r="N412" i="71"/>
  <c r="R412" i="71"/>
  <c r="V412" i="71"/>
  <c r="F413" i="71"/>
  <c r="Y413" i="71" s="1"/>
  <c r="K413" i="71"/>
  <c r="P413" i="71"/>
  <c r="T413" i="71"/>
  <c r="H414" i="71"/>
  <c r="N414" i="71"/>
  <c r="R414" i="71"/>
  <c r="V414" i="71"/>
  <c r="F415" i="71"/>
  <c r="Y415" i="71" s="1"/>
  <c r="K415" i="71"/>
  <c r="P415" i="71"/>
  <c r="T415" i="71"/>
  <c r="H416" i="71"/>
  <c r="N416" i="71"/>
  <c r="R416" i="71"/>
  <c r="V416" i="71"/>
  <c r="F417" i="71"/>
  <c r="Y417" i="71" s="1"/>
  <c r="K417" i="71"/>
  <c r="P417" i="71"/>
  <c r="T417" i="71"/>
  <c r="H418" i="71"/>
  <c r="N418" i="71"/>
  <c r="R418" i="71"/>
  <c r="V418" i="71"/>
  <c r="F419" i="71"/>
  <c r="K419" i="71"/>
  <c r="P419" i="71"/>
  <c r="T419" i="71"/>
  <c r="H422" i="71"/>
  <c r="H428" i="71"/>
  <c r="N428" i="71"/>
  <c r="R428" i="71"/>
  <c r="V428" i="71"/>
  <c r="L429" i="71"/>
  <c r="Q429" i="71"/>
  <c r="U429" i="71"/>
  <c r="F430" i="71"/>
  <c r="Y430" i="71" s="1"/>
  <c r="K430" i="71"/>
  <c r="P430" i="71"/>
  <c r="T430" i="71"/>
  <c r="J431" i="71"/>
  <c r="O431" i="71"/>
  <c r="S431" i="71"/>
  <c r="N432" i="71"/>
  <c r="R432" i="71"/>
  <c r="V432" i="71"/>
  <c r="L433" i="71"/>
  <c r="Q433" i="71"/>
  <c r="U433" i="71"/>
  <c r="F434" i="71"/>
  <c r="Y434" i="71" s="1"/>
  <c r="K434" i="71"/>
  <c r="P434" i="71"/>
  <c r="T434" i="71"/>
  <c r="J435" i="71"/>
  <c r="O435" i="71"/>
  <c r="S435" i="71"/>
  <c r="H436" i="71"/>
  <c r="N436" i="71"/>
  <c r="R436" i="71"/>
  <c r="V436" i="71"/>
  <c r="L437" i="71"/>
  <c r="Q437" i="71"/>
  <c r="U437" i="71"/>
  <c r="F438" i="71"/>
  <c r="Y438" i="71" s="1"/>
  <c r="K438" i="71"/>
  <c r="P438" i="71"/>
  <c r="T438" i="71"/>
  <c r="J439" i="71"/>
  <c r="O439" i="71"/>
  <c r="S439" i="71"/>
  <c r="H440" i="71"/>
  <c r="N440" i="71"/>
  <c r="R440" i="71"/>
  <c r="V440" i="71"/>
  <c r="L441" i="71"/>
  <c r="Q441" i="71"/>
  <c r="U441" i="71"/>
  <c r="F442" i="71"/>
  <c r="K442" i="71"/>
  <c r="P442" i="71"/>
  <c r="T442" i="71"/>
  <c r="H445" i="71"/>
  <c r="L451" i="71"/>
  <c r="Q451" i="71"/>
  <c r="U451" i="71"/>
  <c r="J452" i="71"/>
  <c r="O452" i="71"/>
  <c r="S452" i="71"/>
  <c r="L453" i="71"/>
  <c r="Q453" i="71"/>
  <c r="U453" i="71"/>
  <c r="J454" i="71"/>
  <c r="O454" i="71"/>
  <c r="S454" i="71"/>
  <c r="L455" i="71"/>
  <c r="Q455" i="71"/>
  <c r="U455" i="71"/>
  <c r="J456" i="71"/>
  <c r="O456" i="71"/>
  <c r="S456" i="71"/>
  <c r="L457" i="71"/>
  <c r="Q457" i="71"/>
  <c r="U457" i="71"/>
  <c r="J458" i="71"/>
  <c r="O458" i="71"/>
  <c r="S458" i="71"/>
  <c r="L459" i="71"/>
  <c r="Q459" i="71"/>
  <c r="U459" i="71"/>
  <c r="J460" i="71"/>
  <c r="O460" i="71"/>
  <c r="S460" i="71"/>
  <c r="L461" i="71"/>
  <c r="Q461" i="71"/>
  <c r="U461" i="71"/>
  <c r="J462" i="71"/>
  <c r="O462" i="71"/>
  <c r="S462" i="71"/>
  <c r="L463" i="71"/>
  <c r="Q463" i="71"/>
  <c r="U463" i="71"/>
  <c r="J464" i="71"/>
  <c r="O464" i="71"/>
  <c r="S464" i="71"/>
  <c r="L465" i="71"/>
  <c r="Q465" i="71"/>
  <c r="U465" i="71"/>
  <c r="F474" i="71"/>
  <c r="K474" i="71"/>
  <c r="P474" i="71"/>
  <c r="T474" i="71"/>
  <c r="H475" i="71"/>
  <c r="N475" i="71"/>
  <c r="R475" i="71"/>
  <c r="V475" i="71"/>
  <c r="F476" i="71"/>
  <c r="Y476" i="71" s="1"/>
  <c r="K476" i="71"/>
  <c r="P476" i="71"/>
  <c r="T476" i="71"/>
  <c r="H477" i="71"/>
  <c r="N477" i="71"/>
  <c r="R477" i="71"/>
  <c r="V477" i="71"/>
  <c r="F478" i="71"/>
  <c r="Y478" i="71" s="1"/>
  <c r="K478" i="71"/>
  <c r="P478" i="71"/>
  <c r="T478" i="71"/>
  <c r="H479" i="71"/>
  <c r="N479" i="71"/>
  <c r="R479" i="71"/>
  <c r="V479" i="71"/>
  <c r="F480" i="71"/>
  <c r="Y480" i="71" s="1"/>
  <c r="K480" i="71"/>
  <c r="P480" i="71"/>
  <c r="T480" i="71"/>
  <c r="H481" i="71"/>
  <c r="N481" i="71"/>
  <c r="R481" i="71"/>
  <c r="V481" i="71"/>
  <c r="F482" i="71"/>
  <c r="Y482" i="71" s="1"/>
  <c r="K482" i="71"/>
  <c r="P482" i="71"/>
  <c r="T482" i="71"/>
  <c r="H483" i="71"/>
  <c r="N483" i="71"/>
  <c r="R483" i="71"/>
  <c r="V483" i="71"/>
  <c r="F484" i="71"/>
  <c r="Y484" i="71" s="1"/>
  <c r="K484" i="71"/>
  <c r="P484" i="71"/>
  <c r="T484" i="71"/>
  <c r="H485" i="71"/>
  <c r="N485" i="71"/>
  <c r="R485" i="71"/>
  <c r="V485" i="71"/>
  <c r="F486" i="71"/>
  <c r="K486" i="71"/>
  <c r="P486" i="71"/>
  <c r="T486" i="71"/>
  <c r="H487" i="71"/>
  <c r="N487" i="71"/>
  <c r="R487" i="71"/>
  <c r="V487" i="71"/>
  <c r="F488" i="71"/>
  <c r="K488" i="71"/>
  <c r="P488" i="71"/>
  <c r="T488" i="71"/>
  <c r="H491" i="71"/>
  <c r="H497" i="71"/>
  <c r="N497" i="71"/>
  <c r="R497" i="71"/>
  <c r="V497" i="71"/>
  <c r="F498" i="71"/>
  <c r="K498" i="71"/>
  <c r="P498" i="71"/>
  <c r="T498" i="71"/>
  <c r="H499" i="71"/>
  <c r="N499" i="71"/>
  <c r="R499" i="71"/>
  <c r="V499" i="71"/>
  <c r="F500" i="71"/>
  <c r="Y500" i="71" s="1"/>
  <c r="K500" i="71"/>
  <c r="P500" i="71"/>
  <c r="T500" i="71"/>
  <c r="N501" i="71"/>
  <c r="R501" i="71"/>
  <c r="V501" i="71"/>
  <c r="F502" i="71"/>
  <c r="Y502" i="71" s="1"/>
  <c r="K502" i="71"/>
  <c r="P502" i="71"/>
  <c r="T502" i="71"/>
  <c r="H503" i="71"/>
  <c r="N503" i="71"/>
  <c r="R503" i="71"/>
  <c r="V503" i="71"/>
  <c r="F504" i="71"/>
  <c r="Y504" i="71" s="1"/>
  <c r="K504" i="71"/>
  <c r="P504" i="71"/>
  <c r="T504" i="71"/>
  <c r="H505" i="71"/>
  <c r="N505" i="71"/>
  <c r="R505" i="71"/>
  <c r="V505" i="71"/>
  <c r="F506" i="71"/>
  <c r="Y506" i="71" s="1"/>
  <c r="K506" i="71"/>
  <c r="P506" i="71"/>
  <c r="T506" i="71"/>
  <c r="H507" i="71"/>
  <c r="N507" i="71"/>
  <c r="R507" i="71"/>
  <c r="V507" i="71"/>
  <c r="F508" i="71"/>
  <c r="Y508" i="71" s="1"/>
  <c r="K508" i="71"/>
  <c r="P508" i="71"/>
  <c r="T508" i="71"/>
  <c r="H509" i="71"/>
  <c r="N509" i="71"/>
  <c r="R509" i="71"/>
  <c r="V509" i="71"/>
  <c r="F510" i="71"/>
  <c r="K510" i="71"/>
  <c r="P510" i="71"/>
  <c r="T510" i="71"/>
  <c r="H511" i="71"/>
  <c r="N511" i="71"/>
  <c r="R511" i="71"/>
  <c r="V511" i="71"/>
  <c r="F520" i="71"/>
  <c r="K520" i="71"/>
  <c r="P520" i="71"/>
  <c r="T520" i="71"/>
  <c r="H521" i="71"/>
  <c r="N521" i="71"/>
  <c r="R521" i="71"/>
  <c r="V521" i="71"/>
  <c r="F522" i="71"/>
  <c r="Y522" i="71" s="1"/>
  <c r="K522" i="71"/>
  <c r="P522" i="71"/>
  <c r="T522" i="71"/>
  <c r="H523" i="71"/>
  <c r="N523" i="71"/>
  <c r="R523" i="71"/>
  <c r="V523" i="71"/>
  <c r="F524" i="71"/>
  <c r="Y524" i="71" s="1"/>
  <c r="K524" i="71"/>
  <c r="P524" i="71"/>
  <c r="T524" i="71"/>
  <c r="H525" i="71"/>
  <c r="N525" i="71"/>
  <c r="R525" i="71"/>
  <c r="V525" i="71"/>
  <c r="F526" i="71"/>
  <c r="Y526" i="71" s="1"/>
  <c r="K526" i="71"/>
  <c r="P526" i="71"/>
  <c r="T526" i="71"/>
  <c r="H527" i="71"/>
  <c r="N527" i="71"/>
  <c r="R527" i="71"/>
  <c r="V527" i="71"/>
  <c r="F528" i="71"/>
  <c r="Y528" i="71" s="1"/>
  <c r="K528" i="71"/>
  <c r="P528" i="71"/>
  <c r="T528" i="71"/>
  <c r="H529" i="71"/>
  <c r="N529" i="71"/>
  <c r="R529" i="71"/>
  <c r="V529" i="71"/>
  <c r="F530" i="71"/>
  <c r="K530" i="71"/>
  <c r="P530" i="71"/>
  <c r="T530" i="71"/>
  <c r="H531" i="71"/>
  <c r="N531" i="71"/>
  <c r="R531" i="71"/>
  <c r="V531" i="71"/>
  <c r="F532" i="71"/>
  <c r="K532" i="71"/>
  <c r="P532" i="71"/>
  <c r="T532" i="71"/>
  <c r="H533" i="71"/>
  <c r="N533" i="71"/>
  <c r="R533" i="71"/>
  <c r="V533" i="71"/>
  <c r="F534" i="71"/>
  <c r="K534" i="71"/>
  <c r="P534" i="71"/>
  <c r="T534" i="71"/>
  <c r="H537" i="71"/>
  <c r="H543" i="71"/>
  <c r="N543" i="71"/>
  <c r="R543" i="71"/>
  <c r="V543" i="71"/>
  <c r="F544" i="71"/>
  <c r="Y544" i="71" s="1"/>
  <c r="K544" i="71"/>
  <c r="P544" i="71"/>
  <c r="T544" i="71"/>
  <c r="H545" i="71"/>
  <c r="N545" i="71"/>
  <c r="R545" i="71"/>
  <c r="V545" i="71"/>
  <c r="F546" i="71"/>
  <c r="Y546" i="71" s="1"/>
  <c r="K546" i="71"/>
  <c r="P546" i="71"/>
  <c r="T546" i="71"/>
  <c r="N547" i="71"/>
  <c r="R547" i="71"/>
  <c r="V547" i="71"/>
  <c r="F548" i="71"/>
  <c r="Y548" i="71" s="1"/>
  <c r="K548" i="71"/>
  <c r="P548" i="71"/>
  <c r="T548" i="71"/>
  <c r="H549" i="71"/>
  <c r="N549" i="71"/>
  <c r="R549" i="71"/>
  <c r="V549" i="71"/>
  <c r="F550" i="71"/>
  <c r="Y550" i="71" s="1"/>
  <c r="K550" i="71"/>
  <c r="P550" i="71"/>
  <c r="T550" i="71"/>
  <c r="H551" i="71"/>
  <c r="N551" i="71"/>
  <c r="R551" i="71"/>
  <c r="V551" i="71"/>
  <c r="F552" i="71"/>
  <c r="Y552" i="71" s="1"/>
  <c r="K552" i="71"/>
  <c r="P552" i="71"/>
  <c r="T552" i="71"/>
  <c r="H553" i="71"/>
  <c r="N553" i="71"/>
  <c r="R553" i="71"/>
  <c r="V553" i="71"/>
  <c r="F554" i="71"/>
  <c r="K554" i="71"/>
  <c r="P554" i="71"/>
  <c r="T554" i="71"/>
  <c r="H555" i="71"/>
  <c r="N555" i="71"/>
  <c r="R555" i="71"/>
  <c r="V555" i="71"/>
  <c r="F556" i="71"/>
  <c r="K556" i="71"/>
  <c r="P556" i="71"/>
  <c r="T556" i="71"/>
  <c r="H557" i="71"/>
  <c r="N557" i="71"/>
  <c r="R557" i="71"/>
  <c r="V557" i="71"/>
  <c r="F566" i="71"/>
  <c r="K566" i="71"/>
  <c r="P566" i="71"/>
  <c r="T566" i="71"/>
  <c r="H567" i="71"/>
  <c r="N567" i="71"/>
  <c r="R567" i="71"/>
  <c r="V567" i="71"/>
  <c r="F568" i="71"/>
  <c r="Y568" i="71" s="1"/>
  <c r="K568" i="71"/>
  <c r="P568" i="71"/>
  <c r="T568" i="71"/>
  <c r="H569" i="71"/>
  <c r="N569" i="71"/>
  <c r="R569" i="71"/>
  <c r="V569" i="71"/>
  <c r="F570" i="71"/>
  <c r="Y570" i="71" s="1"/>
  <c r="K570" i="71"/>
  <c r="P570" i="71"/>
  <c r="T570" i="71"/>
  <c r="H571" i="71"/>
  <c r="N571" i="71"/>
  <c r="R571" i="71"/>
  <c r="V571" i="71"/>
  <c r="F572" i="71"/>
  <c r="Y572" i="71" s="1"/>
  <c r="K572" i="71"/>
  <c r="P572" i="71"/>
  <c r="T572" i="71"/>
  <c r="H573" i="71"/>
  <c r="N573" i="71"/>
  <c r="R573" i="71"/>
  <c r="V573" i="71"/>
  <c r="F574" i="71"/>
  <c r="K574" i="71"/>
  <c r="P574" i="71"/>
  <c r="T574" i="71"/>
  <c r="H575" i="71"/>
  <c r="N575" i="71"/>
  <c r="R575" i="71"/>
  <c r="V575" i="71"/>
  <c r="F576" i="71"/>
  <c r="K576" i="71"/>
  <c r="P576" i="71"/>
  <c r="T576" i="71"/>
  <c r="H577" i="71"/>
  <c r="N577" i="71"/>
  <c r="R577" i="71"/>
  <c r="V577" i="71"/>
  <c r="F578" i="71"/>
  <c r="K578" i="71"/>
  <c r="P578" i="71"/>
  <c r="T578" i="71"/>
  <c r="H579" i="71"/>
  <c r="N579" i="71"/>
  <c r="R579" i="71"/>
  <c r="V579" i="71"/>
  <c r="F580" i="71"/>
  <c r="K580" i="71"/>
  <c r="P580" i="71"/>
  <c r="T580" i="71"/>
  <c r="H583" i="71"/>
  <c r="H589" i="71"/>
  <c r="N589" i="71"/>
  <c r="R589" i="71"/>
  <c r="V589" i="71"/>
  <c r="F590" i="71"/>
  <c r="K590" i="71"/>
  <c r="P590" i="71"/>
  <c r="T590" i="71"/>
  <c r="H591" i="71"/>
  <c r="N591" i="71"/>
  <c r="R591" i="71"/>
  <c r="V591" i="71"/>
  <c r="F592" i="71"/>
  <c r="K592" i="71"/>
  <c r="P592" i="71"/>
  <c r="T592" i="71"/>
  <c r="N593" i="71"/>
  <c r="R593" i="71"/>
  <c r="V593" i="71"/>
  <c r="F594" i="71"/>
  <c r="Y594" i="71" s="1"/>
  <c r="K594" i="71"/>
  <c r="P594" i="71"/>
  <c r="T594" i="71"/>
  <c r="H595" i="71"/>
  <c r="N595" i="71"/>
  <c r="R595" i="71"/>
  <c r="V595" i="71"/>
  <c r="F596" i="71"/>
  <c r="K596" i="71"/>
  <c r="P596" i="71"/>
  <c r="T596" i="71"/>
  <c r="H597" i="71"/>
  <c r="N597" i="71"/>
  <c r="R597" i="71"/>
  <c r="V597" i="71"/>
  <c r="F598" i="71"/>
  <c r="Y598" i="71" s="1"/>
  <c r="K598" i="71"/>
  <c r="P598" i="71"/>
  <c r="T598" i="71"/>
  <c r="H599" i="71"/>
  <c r="N599" i="71"/>
  <c r="R599" i="71"/>
  <c r="V599" i="71"/>
  <c r="F600" i="71"/>
  <c r="Y600" i="71" s="1"/>
  <c r="K600" i="71"/>
  <c r="P600" i="71"/>
  <c r="T600" i="71"/>
  <c r="H601" i="71"/>
  <c r="N601" i="71"/>
  <c r="R601" i="71"/>
  <c r="V601" i="71"/>
  <c r="F602" i="71"/>
  <c r="K602" i="71"/>
  <c r="P602" i="71"/>
  <c r="T602" i="71"/>
  <c r="H603" i="71"/>
  <c r="N603" i="71"/>
  <c r="R603" i="71"/>
  <c r="V603" i="71"/>
  <c r="F612" i="71"/>
  <c r="K612" i="71"/>
  <c r="P612" i="71"/>
  <c r="T612" i="71"/>
  <c r="H613" i="71"/>
  <c r="N613" i="71"/>
  <c r="R613" i="71"/>
  <c r="V613" i="71"/>
  <c r="F614" i="71"/>
  <c r="Y614" i="71" s="1"/>
  <c r="K614" i="71"/>
  <c r="P614" i="71"/>
  <c r="T614" i="71"/>
  <c r="H615" i="71"/>
  <c r="N615" i="71"/>
  <c r="R615" i="71"/>
  <c r="V615" i="71"/>
  <c r="F616" i="71"/>
  <c r="Y616" i="71" s="1"/>
  <c r="K616" i="71"/>
  <c r="P616" i="71"/>
  <c r="T616" i="71"/>
  <c r="H617" i="71"/>
  <c r="N617" i="71"/>
  <c r="R617" i="71"/>
  <c r="V617" i="71"/>
  <c r="F618" i="71"/>
  <c r="Y618" i="71" s="1"/>
  <c r="K618" i="71"/>
  <c r="P618" i="71"/>
  <c r="T618" i="71"/>
  <c r="H619" i="71"/>
  <c r="N619" i="71"/>
  <c r="R619" i="71"/>
  <c r="V619" i="71"/>
  <c r="F620" i="71"/>
  <c r="Y620" i="71" s="1"/>
  <c r="K620" i="71"/>
  <c r="P620" i="71"/>
  <c r="T620" i="71"/>
  <c r="H621" i="71"/>
  <c r="N621" i="71"/>
  <c r="R621" i="71"/>
  <c r="V621" i="71"/>
  <c r="F622" i="71"/>
  <c r="K622" i="71"/>
  <c r="P622" i="71"/>
  <c r="T622" i="71"/>
  <c r="H623" i="71"/>
  <c r="N623" i="71"/>
  <c r="R623" i="71"/>
  <c r="V623" i="71"/>
  <c r="F624" i="71"/>
  <c r="K624" i="71"/>
  <c r="P624" i="71"/>
  <c r="T624" i="71"/>
  <c r="H625" i="71"/>
  <c r="N625" i="71"/>
  <c r="R625" i="71"/>
  <c r="V625" i="71"/>
  <c r="F626" i="71"/>
  <c r="K626" i="71"/>
  <c r="P626" i="71"/>
  <c r="T626" i="71"/>
  <c r="H629" i="71"/>
  <c r="H635" i="71"/>
  <c r="N635" i="71"/>
  <c r="R635" i="71"/>
  <c r="V635" i="71"/>
  <c r="F636" i="71"/>
  <c r="K636" i="71"/>
  <c r="P636" i="71"/>
  <c r="T636" i="71"/>
  <c r="H637" i="71"/>
  <c r="N637" i="71"/>
  <c r="R637" i="71"/>
  <c r="V637" i="71"/>
  <c r="F638" i="71"/>
  <c r="K638" i="71"/>
  <c r="P638" i="71"/>
  <c r="T638" i="71"/>
  <c r="N639" i="71"/>
  <c r="R639" i="71"/>
  <c r="V639" i="71"/>
  <c r="F640" i="71"/>
  <c r="K640" i="71"/>
  <c r="P640" i="71"/>
  <c r="T640" i="71"/>
  <c r="H641" i="71"/>
  <c r="N641" i="71"/>
  <c r="R641" i="71"/>
  <c r="V641" i="71"/>
  <c r="F642" i="71"/>
  <c r="K642" i="71"/>
  <c r="P642" i="71"/>
  <c r="T642" i="71"/>
  <c r="H643" i="71"/>
  <c r="N643" i="71"/>
  <c r="R643" i="71"/>
  <c r="V643" i="71"/>
  <c r="F644" i="71"/>
  <c r="K644" i="71"/>
  <c r="P644" i="71"/>
  <c r="T644" i="71"/>
  <c r="H645" i="71"/>
  <c r="N645" i="71"/>
  <c r="R645" i="71"/>
  <c r="V645" i="71"/>
  <c r="F646" i="71"/>
  <c r="K646" i="71"/>
  <c r="P646" i="71"/>
  <c r="T646" i="71"/>
  <c r="H647" i="71"/>
  <c r="N647" i="71"/>
  <c r="R647" i="71"/>
  <c r="V647" i="71"/>
  <c r="F648" i="71"/>
  <c r="K648" i="71"/>
  <c r="P648" i="71"/>
  <c r="T648" i="71"/>
  <c r="H649" i="71"/>
  <c r="N649" i="71"/>
  <c r="R649" i="71"/>
  <c r="V649" i="71"/>
  <c r="F658" i="71"/>
  <c r="K658" i="71"/>
  <c r="P658" i="71"/>
  <c r="T658" i="71"/>
  <c r="H659" i="71"/>
  <c r="N659" i="71"/>
  <c r="R659" i="71"/>
  <c r="V659" i="71"/>
  <c r="F660" i="71"/>
  <c r="K660" i="71"/>
  <c r="P660" i="71"/>
  <c r="T660" i="71"/>
  <c r="H661" i="71"/>
  <c r="N661" i="71"/>
  <c r="R661" i="71"/>
  <c r="V661" i="71"/>
  <c r="F662" i="71"/>
  <c r="K662" i="71"/>
  <c r="P662" i="71"/>
  <c r="T662" i="71"/>
  <c r="H663" i="71"/>
  <c r="N663" i="71"/>
  <c r="R663" i="71"/>
  <c r="V663" i="71"/>
  <c r="F664" i="71"/>
  <c r="K664" i="71"/>
  <c r="P664" i="71"/>
  <c r="T664" i="71"/>
  <c r="H665" i="71"/>
  <c r="N665" i="71"/>
  <c r="R665" i="71"/>
  <c r="V665" i="71"/>
  <c r="F666" i="71"/>
  <c r="K666" i="71"/>
  <c r="P666" i="71"/>
  <c r="T666" i="71"/>
  <c r="H667" i="71"/>
  <c r="N667" i="71"/>
  <c r="R667" i="71"/>
  <c r="V667" i="71"/>
  <c r="F668" i="71"/>
  <c r="K668" i="71"/>
  <c r="P668" i="71"/>
  <c r="T668" i="71"/>
  <c r="H669" i="71"/>
  <c r="N669" i="71"/>
  <c r="R669" i="71"/>
  <c r="V669" i="71"/>
  <c r="F670" i="71"/>
  <c r="K670" i="71"/>
  <c r="P670" i="71"/>
  <c r="T670" i="71"/>
  <c r="H671" i="71"/>
  <c r="N671" i="71"/>
  <c r="R671" i="71"/>
  <c r="V671" i="71"/>
  <c r="F672" i="71"/>
  <c r="K672" i="71"/>
  <c r="P672" i="71"/>
  <c r="T672" i="71"/>
  <c r="H675" i="71"/>
  <c r="H681" i="71"/>
  <c r="N681" i="71"/>
  <c r="R681" i="71"/>
  <c r="V681" i="71"/>
  <c r="L682" i="71"/>
  <c r="Q682" i="71"/>
  <c r="U682" i="71"/>
  <c r="F683" i="71"/>
  <c r="K683" i="71"/>
  <c r="P683" i="71"/>
  <c r="T683" i="71"/>
  <c r="J684" i="71"/>
  <c r="O684" i="71"/>
  <c r="S684" i="71"/>
  <c r="N685" i="71"/>
  <c r="R685" i="71"/>
  <c r="V685" i="71"/>
  <c r="L686" i="71"/>
  <c r="Q686" i="71"/>
  <c r="U686" i="71"/>
  <c r="F687" i="71"/>
  <c r="K687" i="71"/>
  <c r="P687" i="71"/>
  <c r="T687" i="71"/>
  <c r="J688" i="71"/>
  <c r="O688" i="71"/>
  <c r="S688" i="71"/>
  <c r="H689" i="71"/>
  <c r="N689" i="71"/>
  <c r="R689" i="71"/>
  <c r="V689" i="71"/>
  <c r="L690" i="71"/>
  <c r="Q690" i="71"/>
  <c r="U690" i="71"/>
  <c r="F691" i="71"/>
  <c r="K691" i="71"/>
  <c r="P691" i="71"/>
  <c r="T691" i="71"/>
  <c r="J692" i="71"/>
  <c r="O692" i="71"/>
  <c r="S692" i="71"/>
  <c r="H693" i="71"/>
  <c r="N693" i="71"/>
  <c r="R693" i="71"/>
  <c r="V693" i="71"/>
  <c r="L694" i="71"/>
  <c r="Q694" i="71"/>
  <c r="U694" i="71"/>
  <c r="F695" i="71"/>
  <c r="K695" i="71"/>
  <c r="P695" i="71"/>
  <c r="T695" i="71"/>
  <c r="H698" i="71"/>
  <c r="H704" i="71"/>
  <c r="N704" i="71"/>
  <c r="R704" i="71"/>
  <c r="V704" i="71"/>
  <c r="L705" i="71"/>
  <c r="Q705" i="71"/>
  <c r="U705" i="71"/>
  <c r="F706" i="71"/>
  <c r="K706" i="71"/>
  <c r="P706" i="71"/>
  <c r="T706" i="71"/>
  <c r="J707" i="71"/>
  <c r="O707" i="71"/>
  <c r="S707" i="71"/>
  <c r="N708" i="71"/>
  <c r="R708" i="71"/>
  <c r="V708" i="71"/>
  <c r="L709" i="71"/>
  <c r="Q709" i="71"/>
  <c r="U709" i="71"/>
  <c r="F710" i="71"/>
  <c r="Y710" i="71" s="1"/>
  <c r="K710" i="71"/>
  <c r="P710" i="71"/>
  <c r="T710" i="71"/>
  <c r="J711" i="71"/>
  <c r="O711" i="71"/>
  <c r="S711" i="71"/>
  <c r="H712" i="71"/>
  <c r="N712" i="71"/>
  <c r="R712" i="71"/>
  <c r="V712" i="71"/>
  <c r="L713" i="71"/>
  <c r="Q713" i="71"/>
  <c r="U713" i="71"/>
  <c r="F714" i="71"/>
  <c r="Y714" i="71" s="1"/>
  <c r="K714" i="71"/>
  <c r="P714" i="71"/>
  <c r="T714" i="71"/>
  <c r="J715" i="71"/>
  <c r="O715" i="71"/>
  <c r="S715" i="71"/>
  <c r="H716" i="71"/>
  <c r="N716" i="71"/>
  <c r="R716" i="71"/>
  <c r="V716" i="71"/>
  <c r="L717" i="71"/>
  <c r="Q717" i="71"/>
  <c r="U717" i="71"/>
  <c r="F718" i="71"/>
  <c r="K718" i="71"/>
  <c r="P718" i="71"/>
  <c r="T718" i="71"/>
  <c r="H721" i="71"/>
  <c r="H727" i="71"/>
  <c r="N727" i="71"/>
  <c r="R727" i="71"/>
  <c r="V727" i="71"/>
  <c r="F728" i="71"/>
  <c r="Y728" i="71" s="1"/>
  <c r="K728" i="71"/>
  <c r="P728" i="71"/>
  <c r="T728" i="71"/>
  <c r="H729" i="71"/>
  <c r="N729" i="71"/>
  <c r="R729" i="71"/>
  <c r="V729" i="71"/>
  <c r="F730" i="71"/>
  <c r="Y730" i="71" s="1"/>
  <c r="K730" i="71"/>
  <c r="P730" i="71"/>
  <c r="T730" i="71"/>
  <c r="N731" i="71"/>
  <c r="R731" i="71"/>
  <c r="V731" i="71"/>
  <c r="F732" i="71"/>
  <c r="K732" i="71"/>
  <c r="P732" i="71"/>
  <c r="T732" i="71"/>
  <c r="H733" i="71"/>
  <c r="N733" i="71"/>
  <c r="R733" i="71"/>
  <c r="V733" i="71"/>
  <c r="F734" i="71"/>
  <c r="K734" i="71"/>
  <c r="P734" i="71"/>
  <c r="T734" i="71"/>
  <c r="H735" i="71"/>
  <c r="N735" i="71"/>
  <c r="R735" i="71"/>
  <c r="V735" i="71"/>
  <c r="F736" i="71"/>
  <c r="K736" i="71"/>
  <c r="P736" i="71"/>
  <c r="T736" i="71"/>
  <c r="H737" i="71"/>
  <c r="N737" i="71"/>
  <c r="R737" i="71"/>
  <c r="V737" i="71"/>
  <c r="F738" i="71"/>
  <c r="K738" i="71"/>
  <c r="P738" i="71"/>
  <c r="T738" i="71"/>
  <c r="H739" i="71"/>
  <c r="N739" i="71"/>
  <c r="R739" i="71"/>
  <c r="V739" i="71"/>
  <c r="F740" i="71"/>
  <c r="K740" i="71"/>
  <c r="P740" i="71"/>
  <c r="T740" i="71"/>
  <c r="H741" i="71"/>
  <c r="N741" i="71"/>
  <c r="R741" i="71"/>
  <c r="V741" i="71"/>
  <c r="L750" i="71"/>
  <c r="Q750" i="71"/>
  <c r="U750" i="71"/>
  <c r="J751" i="71"/>
  <c r="O751" i="71"/>
  <c r="S751" i="71"/>
  <c r="L752" i="71"/>
  <c r="Q752" i="71"/>
  <c r="U752" i="71"/>
  <c r="J753" i="71"/>
  <c r="O753" i="71"/>
  <c r="S753" i="71"/>
  <c r="L754" i="71"/>
  <c r="Q754" i="71"/>
  <c r="U754" i="71"/>
  <c r="J755" i="71"/>
  <c r="O755" i="71"/>
  <c r="S755" i="71"/>
  <c r="L756" i="71"/>
  <c r="Q756" i="71"/>
  <c r="U756" i="71"/>
  <c r="J757" i="71"/>
  <c r="O757" i="71"/>
  <c r="S757" i="71"/>
  <c r="L758" i="71"/>
  <c r="Q758" i="71"/>
  <c r="U758" i="71"/>
  <c r="J759" i="71"/>
  <c r="O759" i="71"/>
  <c r="S759" i="71"/>
  <c r="L760" i="71"/>
  <c r="Q760" i="71"/>
  <c r="U760" i="71"/>
  <c r="J761" i="71"/>
  <c r="O761" i="71"/>
  <c r="S761" i="71"/>
  <c r="L762" i="71"/>
  <c r="Q762" i="71"/>
  <c r="U762" i="71"/>
  <c r="J763" i="71"/>
  <c r="O763" i="71"/>
  <c r="S763" i="71"/>
  <c r="L764" i="71"/>
  <c r="Q764" i="71"/>
  <c r="U764" i="71"/>
  <c r="F773" i="71"/>
  <c r="Y773" i="71" s="1"/>
  <c r="K773" i="71"/>
  <c r="P773" i="71"/>
  <c r="T773" i="71"/>
  <c r="H774" i="71"/>
  <c r="N774" i="71"/>
  <c r="R774" i="71"/>
  <c r="V774" i="71"/>
  <c r="F775" i="71"/>
  <c r="Y775" i="71" s="1"/>
  <c r="K775" i="71"/>
  <c r="P775" i="71"/>
  <c r="T775" i="71"/>
  <c r="H776" i="71"/>
  <c r="N776" i="71"/>
  <c r="R776" i="71"/>
  <c r="V776" i="71"/>
  <c r="F777" i="71"/>
  <c r="Y777" i="71" s="1"/>
  <c r="K777" i="71"/>
  <c r="P777" i="71"/>
  <c r="T777" i="71"/>
  <c r="H778" i="71"/>
  <c r="N778" i="71"/>
  <c r="R778" i="71"/>
  <c r="V778" i="71"/>
  <c r="F779" i="71"/>
  <c r="Y779" i="71" s="1"/>
  <c r="K779" i="71"/>
  <c r="P779" i="71"/>
  <c r="T779" i="71"/>
  <c r="H780" i="71"/>
  <c r="N780" i="71"/>
  <c r="R780" i="71"/>
  <c r="V780" i="71"/>
  <c r="F781" i="71"/>
  <c r="Y781" i="71" s="1"/>
  <c r="K781" i="71"/>
  <c r="P781" i="71"/>
  <c r="T781" i="71"/>
  <c r="H782" i="71"/>
  <c r="N782" i="71"/>
  <c r="R782" i="71"/>
  <c r="V782" i="71"/>
  <c r="F783" i="71"/>
  <c r="K783" i="71"/>
  <c r="P783" i="71"/>
  <c r="T783" i="71"/>
  <c r="H784" i="71"/>
  <c r="N784" i="71"/>
  <c r="R784" i="71"/>
  <c r="V784" i="71"/>
  <c r="F785" i="71"/>
  <c r="K785" i="71"/>
  <c r="P785" i="71"/>
  <c r="T785" i="71"/>
  <c r="H786" i="71"/>
  <c r="N786" i="71"/>
  <c r="R786" i="71"/>
  <c r="V786" i="71"/>
  <c r="F787" i="71"/>
  <c r="K787" i="71"/>
  <c r="P787" i="71"/>
  <c r="T787" i="71"/>
  <c r="AA35" i="49"/>
  <c r="U35" i="49"/>
  <c r="X35" i="49"/>
  <c r="V445" i="69" s="1"/>
  <c r="T35" i="49"/>
  <c r="L445" i="69"/>
  <c r="X37" i="49"/>
  <c r="V483" i="69" s="1"/>
  <c r="AA52" i="49"/>
  <c r="U52" i="49"/>
  <c r="T52" i="49"/>
  <c r="X52" i="49"/>
  <c r="T21" i="69"/>
  <c r="T34" i="69"/>
  <c r="S38" i="69"/>
  <c r="O38" i="69"/>
  <c r="K38" i="69"/>
  <c r="G38" i="69"/>
  <c r="X38" i="69" s="1"/>
  <c r="R38" i="69"/>
  <c r="N38" i="69"/>
  <c r="J38" i="69"/>
  <c r="U38" i="69"/>
  <c r="Q38" i="69"/>
  <c r="M38" i="69"/>
  <c r="I38" i="69"/>
  <c r="T49" i="69"/>
  <c r="S53" i="69"/>
  <c r="O53" i="69"/>
  <c r="K53" i="69"/>
  <c r="G53" i="69"/>
  <c r="X53" i="69" s="1"/>
  <c r="R53" i="69"/>
  <c r="N53" i="69"/>
  <c r="J53" i="69"/>
  <c r="U53" i="69"/>
  <c r="Q53" i="69"/>
  <c r="M53" i="69"/>
  <c r="I53" i="69"/>
  <c r="T64" i="69"/>
  <c r="S68" i="69"/>
  <c r="O68" i="69"/>
  <c r="K68" i="69"/>
  <c r="G68" i="69"/>
  <c r="X68" i="69" s="1"/>
  <c r="R68" i="69"/>
  <c r="N68" i="69"/>
  <c r="J68" i="69"/>
  <c r="U68" i="69"/>
  <c r="Q68" i="69"/>
  <c r="M68" i="69"/>
  <c r="I68" i="69"/>
  <c r="T79" i="69"/>
  <c r="S83" i="69"/>
  <c r="O83" i="69"/>
  <c r="K83" i="69"/>
  <c r="G83" i="69"/>
  <c r="X83" i="69" s="1"/>
  <c r="R83" i="69"/>
  <c r="N83" i="69"/>
  <c r="J83" i="69"/>
  <c r="U83" i="69"/>
  <c r="Q83" i="69"/>
  <c r="M83" i="69"/>
  <c r="I83" i="69"/>
  <c r="T94" i="69"/>
  <c r="S98" i="69"/>
  <c r="O98" i="69"/>
  <c r="K98" i="69"/>
  <c r="G98" i="69"/>
  <c r="X98" i="69" s="1"/>
  <c r="R98" i="69"/>
  <c r="N98" i="69"/>
  <c r="J98" i="69"/>
  <c r="U98" i="69"/>
  <c r="Q98" i="69"/>
  <c r="M98" i="69"/>
  <c r="I98" i="69"/>
  <c r="T113" i="69"/>
  <c r="S117" i="69"/>
  <c r="O117" i="69"/>
  <c r="K117" i="69"/>
  <c r="G117" i="69"/>
  <c r="X117" i="69" s="1"/>
  <c r="R117" i="69"/>
  <c r="N117" i="69"/>
  <c r="J117" i="69"/>
  <c r="U117" i="69"/>
  <c r="Q117" i="69"/>
  <c r="M117" i="69"/>
  <c r="I117" i="69"/>
  <c r="T132" i="69"/>
  <c r="S136" i="69"/>
  <c r="O136" i="69"/>
  <c r="K136" i="69"/>
  <c r="G136" i="69"/>
  <c r="X136" i="69" s="1"/>
  <c r="R136" i="69"/>
  <c r="N136" i="69"/>
  <c r="J136" i="69"/>
  <c r="U136" i="69"/>
  <c r="Q136" i="69"/>
  <c r="M136" i="69"/>
  <c r="I136" i="69"/>
  <c r="T151" i="69"/>
  <c r="S155" i="69"/>
  <c r="O155" i="69"/>
  <c r="K155" i="69"/>
  <c r="G155" i="69"/>
  <c r="X155" i="69" s="1"/>
  <c r="R155" i="69"/>
  <c r="N155" i="69"/>
  <c r="J155" i="69"/>
  <c r="U155" i="69"/>
  <c r="Q155" i="69"/>
  <c r="M155" i="69"/>
  <c r="I155" i="69"/>
  <c r="T170" i="69"/>
  <c r="S174" i="69"/>
  <c r="O174" i="69"/>
  <c r="K174" i="69"/>
  <c r="G174" i="69"/>
  <c r="X174" i="69" s="1"/>
  <c r="R174" i="69"/>
  <c r="N174" i="69"/>
  <c r="J174" i="69"/>
  <c r="U174" i="69"/>
  <c r="Q174" i="69"/>
  <c r="M174" i="69"/>
  <c r="I174" i="69"/>
  <c r="T189" i="69"/>
  <c r="S193" i="69"/>
  <c r="O193" i="69"/>
  <c r="K193" i="69"/>
  <c r="G193" i="69"/>
  <c r="X193" i="69" s="1"/>
  <c r="R193" i="69"/>
  <c r="N193" i="69"/>
  <c r="J193" i="69"/>
  <c r="U193" i="69"/>
  <c r="Q193" i="69"/>
  <c r="M193" i="69"/>
  <c r="I193" i="69"/>
  <c r="T208" i="69"/>
  <c r="S212" i="69"/>
  <c r="O212" i="69"/>
  <c r="K212" i="69"/>
  <c r="G212" i="69"/>
  <c r="X212" i="69" s="1"/>
  <c r="R212" i="69"/>
  <c r="N212" i="69"/>
  <c r="J212" i="69"/>
  <c r="U212" i="69"/>
  <c r="Q212" i="69"/>
  <c r="M212" i="69"/>
  <c r="I212" i="69"/>
  <c r="T231" i="69"/>
  <c r="T246" i="69"/>
  <c r="S250" i="69"/>
  <c r="O250" i="69"/>
  <c r="K250" i="69"/>
  <c r="G250" i="69"/>
  <c r="X250" i="69" s="1"/>
  <c r="R250" i="69"/>
  <c r="N250" i="69"/>
  <c r="J250" i="69"/>
  <c r="U250" i="69"/>
  <c r="Q250" i="69"/>
  <c r="M250" i="69"/>
  <c r="I250" i="69"/>
  <c r="T261" i="69"/>
  <c r="W265" i="69"/>
  <c r="S265" i="69"/>
  <c r="O265" i="69"/>
  <c r="K265" i="69"/>
  <c r="G265" i="69"/>
  <c r="V265" i="69"/>
  <c r="R265" i="69"/>
  <c r="N265" i="69"/>
  <c r="J265" i="69"/>
  <c r="U265" i="69"/>
  <c r="Q265" i="69"/>
  <c r="M265" i="69"/>
  <c r="I265" i="69"/>
  <c r="X265" i="69"/>
  <c r="U289" i="69"/>
  <c r="O289" i="69"/>
  <c r="K289" i="69"/>
  <c r="G289" i="69"/>
  <c r="X289" i="69"/>
  <c r="T289" i="69"/>
  <c r="N289" i="69"/>
  <c r="J289" i="69"/>
  <c r="W289" i="69"/>
  <c r="Q289" i="69"/>
  <c r="M289" i="69"/>
  <c r="I289" i="69"/>
  <c r="U304" i="69"/>
  <c r="O304" i="69"/>
  <c r="K304" i="69"/>
  <c r="G304" i="69"/>
  <c r="X304" i="69" s="1"/>
  <c r="T304" i="69"/>
  <c r="N304" i="69"/>
  <c r="J304" i="69"/>
  <c r="Q304" i="69"/>
  <c r="M304" i="69"/>
  <c r="I304" i="69"/>
  <c r="U319" i="69"/>
  <c r="O319" i="69"/>
  <c r="V319" i="69" s="1"/>
  <c r="K319" i="69"/>
  <c r="G319" i="69"/>
  <c r="X319" i="69" s="1"/>
  <c r="T319" i="69"/>
  <c r="N319" i="69"/>
  <c r="J319" i="69"/>
  <c r="W319" i="69"/>
  <c r="Q319" i="69"/>
  <c r="M319" i="69"/>
  <c r="I319" i="69"/>
  <c r="T400" i="69"/>
  <c r="N400" i="69"/>
  <c r="J400" i="69"/>
  <c r="Q400" i="69"/>
  <c r="M400" i="69"/>
  <c r="I400" i="69"/>
  <c r="O400" i="69"/>
  <c r="G400" i="69"/>
  <c r="X400" i="69" s="1"/>
  <c r="L400" i="69"/>
  <c r="W400" i="69" s="1"/>
  <c r="U400" i="69"/>
  <c r="K400" i="69"/>
  <c r="T419" i="69"/>
  <c r="N419" i="69"/>
  <c r="J419" i="69"/>
  <c r="Q419" i="69"/>
  <c r="M419" i="69"/>
  <c r="I419" i="69"/>
  <c r="O419" i="69"/>
  <c r="G419" i="69"/>
  <c r="X419" i="69" s="1"/>
  <c r="L419" i="69"/>
  <c r="W419" i="69" s="1"/>
  <c r="U419" i="69"/>
  <c r="K419" i="69"/>
  <c r="Q469" i="69"/>
  <c r="M469" i="69"/>
  <c r="I469" i="69"/>
  <c r="H464" i="69"/>
  <c r="U469" i="69"/>
  <c r="O469" i="69"/>
  <c r="K469" i="69"/>
  <c r="G469" i="69"/>
  <c r="X469" i="69" s="1"/>
  <c r="T469" i="69"/>
  <c r="N469" i="69"/>
  <c r="J469" i="69"/>
  <c r="P469" i="69"/>
  <c r="L469" i="69"/>
  <c r="Q496" i="69"/>
  <c r="M496" i="69"/>
  <c r="I496" i="69"/>
  <c r="U496" i="69"/>
  <c r="O496" i="69"/>
  <c r="K496" i="69"/>
  <c r="G496" i="69"/>
  <c r="X496" i="69" s="1"/>
  <c r="T496" i="69"/>
  <c r="N496" i="69"/>
  <c r="J496" i="69"/>
  <c r="P496" i="69"/>
  <c r="L496" i="69"/>
  <c r="W496" i="69" s="1"/>
  <c r="Q553" i="69"/>
  <c r="M553" i="69"/>
  <c r="I553" i="69"/>
  <c r="U553" i="69"/>
  <c r="O553" i="69"/>
  <c r="K553" i="69"/>
  <c r="G553" i="69"/>
  <c r="X553" i="69" s="1"/>
  <c r="T553" i="69"/>
  <c r="N553" i="69"/>
  <c r="J553" i="69"/>
  <c r="P553" i="69"/>
  <c r="L553" i="69"/>
  <c r="W553" i="69" s="1"/>
  <c r="O10" i="49"/>
  <c r="AA10" i="49"/>
  <c r="O11" i="49"/>
  <c r="AA11" i="49"/>
  <c r="O12" i="49"/>
  <c r="AA12" i="49"/>
  <c r="O13" i="49"/>
  <c r="AA13" i="49"/>
  <c r="O14" i="49"/>
  <c r="AA14" i="49"/>
  <c r="O15" i="49"/>
  <c r="AA15" i="49"/>
  <c r="O16" i="49"/>
  <c r="AA16" i="49"/>
  <c r="O17" i="49"/>
  <c r="AA17" i="49"/>
  <c r="O18" i="49"/>
  <c r="AA18" i="49"/>
  <c r="O19" i="49"/>
  <c r="AA19" i="49"/>
  <c r="O20" i="49"/>
  <c r="AA20" i="49"/>
  <c r="O21" i="49"/>
  <c r="AA21" i="49"/>
  <c r="O22" i="49"/>
  <c r="AA22" i="49"/>
  <c r="O23" i="49"/>
  <c r="AA23" i="49"/>
  <c r="O24" i="49"/>
  <c r="AA24" i="49"/>
  <c r="L14" i="69"/>
  <c r="P14" i="69"/>
  <c r="T14" i="69"/>
  <c r="L18" i="69"/>
  <c r="P18" i="69"/>
  <c r="T18" i="69"/>
  <c r="X18" i="69"/>
  <c r="L22" i="69"/>
  <c r="W22" i="69" s="1"/>
  <c r="P22" i="69"/>
  <c r="T22" i="69"/>
  <c r="L31" i="69"/>
  <c r="P31" i="69"/>
  <c r="T31" i="69"/>
  <c r="L35" i="69"/>
  <c r="P35" i="69"/>
  <c r="T35" i="69"/>
  <c r="L39" i="69"/>
  <c r="P39" i="69"/>
  <c r="T39" i="69"/>
  <c r="L46" i="69"/>
  <c r="W46" i="69" s="1"/>
  <c r="P46" i="69"/>
  <c r="T46" i="69"/>
  <c r="L50" i="69"/>
  <c r="P50" i="69"/>
  <c r="T50" i="69"/>
  <c r="L54" i="69"/>
  <c r="W54" i="69" s="1"/>
  <c r="P54" i="69"/>
  <c r="T54" i="69"/>
  <c r="L61" i="69"/>
  <c r="P61" i="69"/>
  <c r="T61" i="69"/>
  <c r="L65" i="69"/>
  <c r="W65" i="69" s="1"/>
  <c r="P65" i="69"/>
  <c r="T65" i="69"/>
  <c r="L69" i="69"/>
  <c r="P69" i="69"/>
  <c r="T69" i="69"/>
  <c r="L76" i="69"/>
  <c r="P76" i="69"/>
  <c r="T76" i="69"/>
  <c r="L80" i="69"/>
  <c r="W80" i="69" s="1"/>
  <c r="P80" i="69"/>
  <c r="T80" i="69"/>
  <c r="L84" i="69"/>
  <c r="P84" i="69"/>
  <c r="T84" i="69"/>
  <c r="L91" i="69"/>
  <c r="P91" i="69"/>
  <c r="T91" i="69"/>
  <c r="L95" i="69"/>
  <c r="W95" i="69" s="1"/>
  <c r="P95" i="69"/>
  <c r="T95" i="69"/>
  <c r="L99" i="69"/>
  <c r="P99" i="69"/>
  <c r="T99" i="69"/>
  <c r="L110" i="69"/>
  <c r="P110" i="69"/>
  <c r="T110" i="69"/>
  <c r="L114" i="69"/>
  <c r="W114" i="69" s="1"/>
  <c r="P114" i="69"/>
  <c r="T114" i="69"/>
  <c r="L118" i="69"/>
  <c r="W118" i="69" s="1"/>
  <c r="P118" i="69"/>
  <c r="T118" i="69"/>
  <c r="L129" i="69"/>
  <c r="P129" i="69"/>
  <c r="T129" i="69"/>
  <c r="L133" i="69"/>
  <c r="P133" i="69"/>
  <c r="T133" i="69"/>
  <c r="L137" i="69"/>
  <c r="W137" i="69" s="1"/>
  <c r="P137" i="69"/>
  <c r="T137" i="69"/>
  <c r="L148" i="69"/>
  <c r="W148" i="69" s="1"/>
  <c r="P148" i="69"/>
  <c r="T148" i="69"/>
  <c r="L152" i="69"/>
  <c r="P152" i="69"/>
  <c r="T152" i="69"/>
  <c r="L156" i="69"/>
  <c r="P156" i="69"/>
  <c r="T156" i="69"/>
  <c r="L167" i="69"/>
  <c r="P167" i="69"/>
  <c r="T167" i="69"/>
  <c r="L171" i="69"/>
  <c r="P171" i="69"/>
  <c r="T171" i="69"/>
  <c r="L175" i="69"/>
  <c r="W175" i="69" s="1"/>
  <c r="P175" i="69"/>
  <c r="T175" i="69"/>
  <c r="L186" i="69"/>
  <c r="P186" i="69"/>
  <c r="T186" i="69"/>
  <c r="L190" i="69"/>
  <c r="W190" i="69" s="1"/>
  <c r="P190" i="69"/>
  <c r="T190" i="69"/>
  <c r="L194" i="69"/>
  <c r="W194" i="69" s="1"/>
  <c r="P194" i="69"/>
  <c r="T194" i="69"/>
  <c r="X194" i="69"/>
  <c r="L205" i="69"/>
  <c r="P205" i="69"/>
  <c r="T205" i="69"/>
  <c r="L209" i="69"/>
  <c r="W209" i="69" s="1"/>
  <c r="P209" i="69"/>
  <c r="T209" i="69"/>
  <c r="L213" i="69"/>
  <c r="P213" i="69"/>
  <c r="T213" i="69"/>
  <c r="L224" i="69"/>
  <c r="W224" i="69" s="1"/>
  <c r="P224" i="69"/>
  <c r="T224" i="69"/>
  <c r="L228" i="69"/>
  <c r="P228" i="69"/>
  <c r="T228" i="69"/>
  <c r="L232" i="69"/>
  <c r="P232" i="69"/>
  <c r="T232" i="69"/>
  <c r="L243" i="69"/>
  <c r="P243" i="69"/>
  <c r="T243" i="69"/>
  <c r="L247" i="69"/>
  <c r="P247" i="69"/>
  <c r="T247" i="69"/>
  <c r="L251" i="69"/>
  <c r="W251" i="69" s="1"/>
  <c r="P251" i="69"/>
  <c r="T251" i="69"/>
  <c r="L262" i="69"/>
  <c r="W262" i="69" s="1"/>
  <c r="P262" i="69"/>
  <c r="T262" i="69"/>
  <c r="L266" i="69"/>
  <c r="W266" i="69" s="1"/>
  <c r="P266" i="69"/>
  <c r="T266" i="69"/>
  <c r="L270" i="69"/>
  <c r="W270" i="69" s="1"/>
  <c r="P270" i="69"/>
  <c r="T270" i="69"/>
  <c r="X270" i="69"/>
  <c r="L280" i="69"/>
  <c r="P280" i="69"/>
  <c r="V280" i="69"/>
  <c r="L284" i="69"/>
  <c r="P284" i="69"/>
  <c r="V284" i="69"/>
  <c r="L288" i="69"/>
  <c r="P288" i="69"/>
  <c r="L299" i="69"/>
  <c r="P299" i="69"/>
  <c r="L303" i="69"/>
  <c r="W303" i="69" s="1"/>
  <c r="P303" i="69"/>
  <c r="L307" i="69"/>
  <c r="W307" i="69" s="1"/>
  <c r="P307" i="69"/>
  <c r="L318" i="69"/>
  <c r="P318" i="69"/>
  <c r="L322" i="69"/>
  <c r="P322" i="69"/>
  <c r="L326" i="69"/>
  <c r="P326" i="69"/>
  <c r="L337" i="69"/>
  <c r="P337" i="69"/>
  <c r="L341" i="69"/>
  <c r="W341" i="69" s="1"/>
  <c r="P341" i="69"/>
  <c r="U344" i="69"/>
  <c r="O344" i="69"/>
  <c r="K344" i="69"/>
  <c r="G344" i="69"/>
  <c r="X344" i="69" s="1"/>
  <c r="T344" i="69"/>
  <c r="N344" i="69"/>
  <c r="J344" i="69"/>
  <c r="P344" i="69"/>
  <c r="T347" i="69"/>
  <c r="N347" i="69"/>
  <c r="J347" i="69"/>
  <c r="Q347" i="69"/>
  <c r="M347" i="69"/>
  <c r="I347" i="69"/>
  <c r="P347" i="69"/>
  <c r="U355" i="69"/>
  <c r="O355" i="69"/>
  <c r="K355" i="69"/>
  <c r="G355" i="69"/>
  <c r="X355" i="69" s="1"/>
  <c r="T355" i="69"/>
  <c r="N355" i="69"/>
  <c r="J355" i="69"/>
  <c r="P355" i="69"/>
  <c r="Q454" i="69"/>
  <c r="M454" i="69"/>
  <c r="I454" i="69"/>
  <c r="U454" i="69"/>
  <c r="O454" i="69"/>
  <c r="K454" i="69"/>
  <c r="G454" i="69"/>
  <c r="X454" i="69" s="1"/>
  <c r="T454" i="69"/>
  <c r="N454" i="69"/>
  <c r="J454" i="69"/>
  <c r="Q477" i="69"/>
  <c r="M477" i="69"/>
  <c r="I477" i="69"/>
  <c r="U477" i="69"/>
  <c r="O477" i="69"/>
  <c r="K477" i="69"/>
  <c r="G477" i="69"/>
  <c r="X477" i="69" s="1"/>
  <c r="T477" i="69"/>
  <c r="N477" i="69"/>
  <c r="J477" i="69"/>
  <c r="Q488" i="69"/>
  <c r="M488" i="69"/>
  <c r="I488" i="69"/>
  <c r="H483" i="69"/>
  <c r="U488" i="69"/>
  <c r="O488" i="69"/>
  <c r="K488" i="69"/>
  <c r="G488" i="69"/>
  <c r="X488" i="69" s="1"/>
  <c r="T488" i="69"/>
  <c r="N488" i="69"/>
  <c r="J488" i="69"/>
  <c r="Q549" i="69"/>
  <c r="M549" i="69"/>
  <c r="I549" i="69"/>
  <c r="U549" i="69"/>
  <c r="O549" i="69"/>
  <c r="K549" i="69"/>
  <c r="G549" i="69"/>
  <c r="X549" i="69" s="1"/>
  <c r="T549" i="69"/>
  <c r="N549" i="69"/>
  <c r="J549" i="69"/>
  <c r="H10" i="49"/>
  <c r="T10" i="49"/>
  <c r="X10" i="49"/>
  <c r="V11" i="69" s="1"/>
  <c r="H11" i="49"/>
  <c r="T11" i="49"/>
  <c r="X11" i="49"/>
  <c r="V26" i="69" s="1"/>
  <c r="H12" i="49"/>
  <c r="T12" i="49"/>
  <c r="X12" i="49"/>
  <c r="V41" i="69" s="1"/>
  <c r="H13" i="49"/>
  <c r="T13" i="49"/>
  <c r="X13" i="49"/>
  <c r="V56" i="69" s="1"/>
  <c r="H14" i="49"/>
  <c r="T14" i="49"/>
  <c r="X14" i="49"/>
  <c r="V71" i="69" s="1"/>
  <c r="H15" i="49"/>
  <c r="T15" i="49"/>
  <c r="X15" i="49"/>
  <c r="V86" i="69" s="1"/>
  <c r="H16" i="49"/>
  <c r="T16" i="49"/>
  <c r="X16" i="49"/>
  <c r="V102" i="69" s="1"/>
  <c r="H17" i="49"/>
  <c r="T17" i="49"/>
  <c r="X17" i="49"/>
  <c r="V121" i="69" s="1"/>
  <c r="H18" i="49"/>
  <c r="T18" i="49"/>
  <c r="X18" i="49"/>
  <c r="V140" i="69" s="1"/>
  <c r="H19" i="49"/>
  <c r="T19" i="49"/>
  <c r="X19" i="49"/>
  <c r="V159" i="69" s="1"/>
  <c r="H20" i="49"/>
  <c r="T20" i="49"/>
  <c r="X20" i="49"/>
  <c r="V178" i="69" s="1"/>
  <c r="H21" i="49"/>
  <c r="T21" i="49"/>
  <c r="X21" i="49"/>
  <c r="V197" i="69" s="1"/>
  <c r="H22" i="49"/>
  <c r="T22" i="49"/>
  <c r="X22" i="49"/>
  <c r="V216" i="69" s="1"/>
  <c r="H23" i="49"/>
  <c r="T23" i="49"/>
  <c r="X23" i="49"/>
  <c r="V235" i="69" s="1"/>
  <c r="H24" i="49"/>
  <c r="T24" i="49"/>
  <c r="X24" i="49"/>
  <c r="V254" i="69" s="1"/>
  <c r="T26" i="49"/>
  <c r="X26" i="49"/>
  <c r="V274" i="69" s="1"/>
  <c r="T30" i="49"/>
  <c r="X30" i="49"/>
  <c r="V350" i="69" s="1"/>
  <c r="T34" i="49"/>
  <c r="X34" i="49"/>
  <c r="V426" i="69" s="1"/>
  <c r="T38" i="49"/>
  <c r="X38" i="49"/>
  <c r="V502" i="69" s="1"/>
  <c r="T43" i="49"/>
  <c r="X43" i="49"/>
  <c r="T47" i="49"/>
  <c r="X47" i="49"/>
  <c r="T51" i="49"/>
  <c r="X51" i="49"/>
  <c r="T55" i="49"/>
  <c r="X55" i="49"/>
  <c r="I14" i="69"/>
  <c r="M14" i="69"/>
  <c r="Q14" i="69"/>
  <c r="U14" i="69"/>
  <c r="L15" i="69"/>
  <c r="P15" i="69"/>
  <c r="T15" i="69"/>
  <c r="X15" i="69"/>
  <c r="I18" i="69"/>
  <c r="M18" i="69"/>
  <c r="Q18" i="69"/>
  <c r="U18" i="69"/>
  <c r="L19" i="69"/>
  <c r="P19" i="69"/>
  <c r="T19" i="69"/>
  <c r="I22" i="69"/>
  <c r="M22" i="69"/>
  <c r="Q22" i="69"/>
  <c r="U22" i="69"/>
  <c r="L23" i="69"/>
  <c r="P23" i="69"/>
  <c r="T23" i="69"/>
  <c r="X23" i="69"/>
  <c r="L28" i="69"/>
  <c r="P28" i="69"/>
  <c r="T28" i="69"/>
  <c r="I31" i="69"/>
  <c r="M31" i="69"/>
  <c r="Q31" i="69"/>
  <c r="U31" i="69"/>
  <c r="L32" i="69"/>
  <c r="P32" i="69"/>
  <c r="T32" i="69"/>
  <c r="I35" i="69"/>
  <c r="M35" i="69"/>
  <c r="Q35" i="69"/>
  <c r="U35" i="69"/>
  <c r="L36" i="69"/>
  <c r="W36" i="69" s="1"/>
  <c r="P36" i="69"/>
  <c r="T36" i="69"/>
  <c r="I39" i="69"/>
  <c r="M39" i="69"/>
  <c r="Q39" i="69"/>
  <c r="U39" i="69"/>
  <c r="L43" i="69"/>
  <c r="P43" i="69"/>
  <c r="T43" i="69"/>
  <c r="I46" i="69"/>
  <c r="M46" i="69"/>
  <c r="Q46" i="69"/>
  <c r="U46" i="69"/>
  <c r="L47" i="69"/>
  <c r="P47" i="69"/>
  <c r="T47" i="69"/>
  <c r="I50" i="69"/>
  <c r="M50" i="69"/>
  <c r="Q50" i="69"/>
  <c r="U50" i="69"/>
  <c r="L51" i="69"/>
  <c r="P51" i="69"/>
  <c r="T51" i="69"/>
  <c r="I54" i="69"/>
  <c r="M54" i="69"/>
  <c r="Q54" i="69"/>
  <c r="U54" i="69"/>
  <c r="L58" i="69"/>
  <c r="P58" i="69"/>
  <c r="T58" i="69"/>
  <c r="I61" i="69"/>
  <c r="M61" i="69"/>
  <c r="Q61" i="69"/>
  <c r="U61" i="69"/>
  <c r="L62" i="69"/>
  <c r="P62" i="69"/>
  <c r="T62" i="69"/>
  <c r="I65" i="69"/>
  <c r="M65" i="69"/>
  <c r="Q65" i="69"/>
  <c r="U65" i="69"/>
  <c r="L66" i="69"/>
  <c r="W66" i="69" s="1"/>
  <c r="P66" i="69"/>
  <c r="T66" i="69"/>
  <c r="I69" i="69"/>
  <c r="M69" i="69"/>
  <c r="Q69" i="69"/>
  <c r="U69" i="69"/>
  <c r="L73" i="69"/>
  <c r="P73" i="69"/>
  <c r="T73" i="69"/>
  <c r="I76" i="69"/>
  <c r="M76" i="69"/>
  <c r="Q76" i="69"/>
  <c r="U76" i="69"/>
  <c r="L77" i="69"/>
  <c r="P77" i="69"/>
  <c r="T77" i="69"/>
  <c r="I80" i="69"/>
  <c r="M80" i="69"/>
  <c r="Q80" i="69"/>
  <c r="U80" i="69"/>
  <c r="L81" i="69"/>
  <c r="P81" i="69"/>
  <c r="T81" i="69"/>
  <c r="I84" i="69"/>
  <c r="M84" i="69"/>
  <c r="Q84" i="69"/>
  <c r="U84" i="69"/>
  <c r="L88" i="69"/>
  <c r="P88" i="69"/>
  <c r="T88" i="69"/>
  <c r="I91" i="69"/>
  <c r="M91" i="69"/>
  <c r="Q91" i="69"/>
  <c r="U91" i="69"/>
  <c r="L92" i="69"/>
  <c r="W92" i="69" s="1"/>
  <c r="P92" i="69"/>
  <c r="T92" i="69"/>
  <c r="I95" i="69"/>
  <c r="M95" i="69"/>
  <c r="Q95" i="69"/>
  <c r="U95" i="69"/>
  <c r="L96" i="69"/>
  <c r="W96" i="69" s="1"/>
  <c r="P96" i="69"/>
  <c r="T96" i="69"/>
  <c r="I99" i="69"/>
  <c r="M99" i="69"/>
  <c r="Q99" i="69"/>
  <c r="U99" i="69"/>
  <c r="L107" i="69"/>
  <c r="P107" i="69"/>
  <c r="T107" i="69"/>
  <c r="I110" i="69"/>
  <c r="M110" i="69"/>
  <c r="Q110" i="69"/>
  <c r="U110" i="69"/>
  <c r="L111" i="69"/>
  <c r="P111" i="69"/>
  <c r="T111" i="69"/>
  <c r="X111" i="69"/>
  <c r="I114" i="69"/>
  <c r="M114" i="69"/>
  <c r="Q114" i="69"/>
  <c r="U114" i="69"/>
  <c r="L115" i="69"/>
  <c r="W115" i="69" s="1"/>
  <c r="P115" i="69"/>
  <c r="T115" i="69"/>
  <c r="I118" i="69"/>
  <c r="M118" i="69"/>
  <c r="Q118" i="69"/>
  <c r="U118" i="69"/>
  <c r="L126" i="69"/>
  <c r="P126" i="69"/>
  <c r="T126" i="69"/>
  <c r="I129" i="69"/>
  <c r="M129" i="69"/>
  <c r="Q129" i="69"/>
  <c r="U129" i="69"/>
  <c r="L130" i="69"/>
  <c r="V130" i="69" s="1"/>
  <c r="P130" i="69"/>
  <c r="T130" i="69"/>
  <c r="I133" i="69"/>
  <c r="M133" i="69"/>
  <c r="Q133" i="69"/>
  <c r="U133" i="69"/>
  <c r="L134" i="69"/>
  <c r="W134" i="69" s="1"/>
  <c r="P134" i="69"/>
  <c r="T134" i="69"/>
  <c r="I137" i="69"/>
  <c r="M137" i="69"/>
  <c r="Q137" i="69"/>
  <c r="U137" i="69"/>
  <c r="L145" i="69"/>
  <c r="P145" i="69"/>
  <c r="T145" i="69"/>
  <c r="I148" i="69"/>
  <c r="M148" i="69"/>
  <c r="Q148" i="69"/>
  <c r="U148" i="69"/>
  <c r="L149" i="69"/>
  <c r="P149" i="69"/>
  <c r="T149" i="69"/>
  <c r="I152" i="69"/>
  <c r="M152" i="69"/>
  <c r="Q152" i="69"/>
  <c r="U152" i="69"/>
  <c r="L153" i="69"/>
  <c r="V153" i="69" s="1"/>
  <c r="P153" i="69"/>
  <c r="T153" i="69"/>
  <c r="I156" i="69"/>
  <c r="M156" i="69"/>
  <c r="Q156" i="69"/>
  <c r="U156" i="69"/>
  <c r="L164" i="69"/>
  <c r="P164" i="69"/>
  <c r="T164" i="69"/>
  <c r="I167" i="69"/>
  <c r="M167" i="69"/>
  <c r="Q167" i="69"/>
  <c r="U167" i="69"/>
  <c r="L168" i="69"/>
  <c r="P168" i="69"/>
  <c r="T168" i="69"/>
  <c r="I171" i="69"/>
  <c r="M171" i="69"/>
  <c r="Q171" i="69"/>
  <c r="U171" i="69"/>
  <c r="L172" i="69"/>
  <c r="P172" i="69"/>
  <c r="T172" i="69"/>
  <c r="I175" i="69"/>
  <c r="M175" i="69"/>
  <c r="Q175" i="69"/>
  <c r="U175" i="69"/>
  <c r="L183" i="69"/>
  <c r="P183" i="69"/>
  <c r="T183" i="69"/>
  <c r="I186" i="69"/>
  <c r="M186" i="69"/>
  <c r="Q186" i="69"/>
  <c r="U186" i="69"/>
  <c r="L187" i="69"/>
  <c r="W187" i="69" s="1"/>
  <c r="P187" i="69"/>
  <c r="T187" i="69"/>
  <c r="X187" i="69"/>
  <c r="I190" i="69"/>
  <c r="M190" i="69"/>
  <c r="Q190" i="69"/>
  <c r="U190" i="69"/>
  <c r="L191" i="69"/>
  <c r="W191" i="69" s="1"/>
  <c r="P191" i="69"/>
  <c r="T191" i="69"/>
  <c r="I194" i="69"/>
  <c r="M194" i="69"/>
  <c r="Q194" i="69"/>
  <c r="U194" i="69"/>
  <c r="L202" i="69"/>
  <c r="P202" i="69"/>
  <c r="T202" i="69"/>
  <c r="I205" i="69"/>
  <c r="M205" i="69"/>
  <c r="Q205" i="69"/>
  <c r="U205" i="69"/>
  <c r="L206" i="69"/>
  <c r="W206" i="69" s="1"/>
  <c r="P206" i="69"/>
  <c r="T206" i="69"/>
  <c r="I209" i="69"/>
  <c r="M209" i="69"/>
  <c r="Q209" i="69"/>
  <c r="U209" i="69"/>
  <c r="L210" i="69"/>
  <c r="W210" i="69" s="1"/>
  <c r="P210" i="69"/>
  <c r="T210" i="69"/>
  <c r="I213" i="69"/>
  <c r="M213" i="69"/>
  <c r="Q213" i="69"/>
  <c r="U213" i="69"/>
  <c r="L221" i="69"/>
  <c r="W221" i="69" s="1"/>
  <c r="P221" i="69"/>
  <c r="T221" i="69"/>
  <c r="I224" i="69"/>
  <c r="M224" i="69"/>
  <c r="Q224" i="69"/>
  <c r="U224" i="69"/>
  <c r="L225" i="69"/>
  <c r="P225" i="69"/>
  <c r="T225" i="69"/>
  <c r="I228" i="69"/>
  <c r="M228" i="69"/>
  <c r="Q228" i="69"/>
  <c r="U228" i="69"/>
  <c r="L229" i="69"/>
  <c r="P229" i="69"/>
  <c r="T229" i="69"/>
  <c r="I232" i="69"/>
  <c r="M232" i="69"/>
  <c r="Q232" i="69"/>
  <c r="U232" i="69"/>
  <c r="L240" i="69"/>
  <c r="P240" i="69"/>
  <c r="T240" i="69"/>
  <c r="I243" i="69"/>
  <c r="M243" i="69"/>
  <c r="Q243" i="69"/>
  <c r="U243" i="69"/>
  <c r="L244" i="69"/>
  <c r="V244" i="69" s="1"/>
  <c r="P244" i="69"/>
  <c r="T244" i="69"/>
  <c r="I247" i="69"/>
  <c r="M247" i="69"/>
  <c r="Q247" i="69"/>
  <c r="U247" i="69"/>
  <c r="L248" i="69"/>
  <c r="W248" i="69" s="1"/>
  <c r="P248" i="69"/>
  <c r="T248" i="69"/>
  <c r="I251" i="69"/>
  <c r="M251" i="69"/>
  <c r="Q251" i="69"/>
  <c r="U251" i="69"/>
  <c r="L259" i="69"/>
  <c r="W259" i="69" s="1"/>
  <c r="P259" i="69"/>
  <c r="T259" i="69"/>
  <c r="I262" i="69"/>
  <c r="M262" i="69"/>
  <c r="Q262" i="69"/>
  <c r="U262" i="69"/>
  <c r="L263" i="69"/>
  <c r="W263" i="69" s="1"/>
  <c r="P263" i="69"/>
  <c r="T263" i="69"/>
  <c r="I266" i="69"/>
  <c r="M266" i="69"/>
  <c r="Q266" i="69"/>
  <c r="U266" i="69"/>
  <c r="L267" i="69"/>
  <c r="P267" i="69"/>
  <c r="T267" i="69"/>
  <c r="I270" i="69"/>
  <c r="M270" i="69"/>
  <c r="Q270" i="69"/>
  <c r="U270" i="69"/>
  <c r="L279" i="69"/>
  <c r="P279" i="69"/>
  <c r="V279" i="69"/>
  <c r="I280" i="69"/>
  <c r="M280" i="69"/>
  <c r="Q280" i="69"/>
  <c r="W280" i="69"/>
  <c r="L283" i="69"/>
  <c r="P283" i="69"/>
  <c r="V283" i="69"/>
  <c r="I284" i="69"/>
  <c r="M284" i="69"/>
  <c r="Q284" i="69"/>
  <c r="W284" i="69"/>
  <c r="L287" i="69"/>
  <c r="W287" i="69" s="1"/>
  <c r="P287" i="69"/>
  <c r="I288" i="69"/>
  <c r="M288" i="69"/>
  <c r="Q288" i="69"/>
  <c r="L298" i="69"/>
  <c r="W298" i="69" s="1"/>
  <c r="P298" i="69"/>
  <c r="I299" i="69"/>
  <c r="M299" i="69"/>
  <c r="Q299" i="69"/>
  <c r="L302" i="69"/>
  <c r="W302" i="69" s="1"/>
  <c r="P302" i="69"/>
  <c r="I303" i="69"/>
  <c r="M303" i="69"/>
  <c r="Q303" i="69"/>
  <c r="L306" i="69"/>
  <c r="P306" i="69"/>
  <c r="I307" i="69"/>
  <c r="M307" i="69"/>
  <c r="Q307" i="69"/>
  <c r="L317" i="69"/>
  <c r="W317" i="69" s="1"/>
  <c r="P317" i="69"/>
  <c r="I318" i="69"/>
  <c r="M318" i="69"/>
  <c r="Q318" i="69"/>
  <c r="L321" i="69"/>
  <c r="W321" i="69" s="1"/>
  <c r="P321" i="69"/>
  <c r="I322" i="69"/>
  <c r="M322" i="69"/>
  <c r="Q322" i="69"/>
  <c r="L325" i="69"/>
  <c r="W325" i="69" s="1"/>
  <c r="P325" i="69"/>
  <c r="I326" i="69"/>
  <c r="M326" i="69"/>
  <c r="Q326" i="69"/>
  <c r="L336" i="69"/>
  <c r="P336" i="69"/>
  <c r="I337" i="69"/>
  <c r="M337" i="69"/>
  <c r="Q337" i="69"/>
  <c r="L340" i="69"/>
  <c r="W340" i="69" s="1"/>
  <c r="P340" i="69"/>
  <c r="I341" i="69"/>
  <c r="M341" i="69"/>
  <c r="Q341" i="69"/>
  <c r="I344" i="69"/>
  <c r="Q344" i="69"/>
  <c r="K347" i="69"/>
  <c r="U347" i="69"/>
  <c r="I355" i="69"/>
  <c r="Q355" i="69"/>
  <c r="T358" i="69"/>
  <c r="N358" i="69"/>
  <c r="J358" i="69"/>
  <c r="Q358" i="69"/>
  <c r="M358" i="69"/>
  <c r="I358" i="69"/>
  <c r="P358" i="69"/>
  <c r="U363" i="69"/>
  <c r="O363" i="69"/>
  <c r="K363" i="69"/>
  <c r="G363" i="69"/>
  <c r="X363" i="69" s="1"/>
  <c r="T363" i="69"/>
  <c r="N363" i="69"/>
  <c r="J363" i="69"/>
  <c r="P363" i="69"/>
  <c r="T366" i="69"/>
  <c r="N366" i="69"/>
  <c r="J366" i="69"/>
  <c r="W366" i="69"/>
  <c r="Q366" i="69"/>
  <c r="M366" i="69"/>
  <c r="I366" i="69"/>
  <c r="P366" i="69"/>
  <c r="U374" i="69"/>
  <c r="O374" i="69"/>
  <c r="V374" i="69" s="1"/>
  <c r="K374" i="69"/>
  <c r="G374" i="69"/>
  <c r="X374" i="69" s="1"/>
  <c r="T374" i="69"/>
  <c r="N374" i="69"/>
  <c r="J374" i="69"/>
  <c r="P374" i="69"/>
  <c r="T377" i="69"/>
  <c r="N377" i="69"/>
  <c r="J377" i="69"/>
  <c r="Q377" i="69"/>
  <c r="M377" i="69"/>
  <c r="I377" i="69"/>
  <c r="P377" i="69"/>
  <c r="U382" i="69"/>
  <c r="O382" i="69"/>
  <c r="V382" i="69" s="1"/>
  <c r="K382" i="69"/>
  <c r="G382" i="69"/>
  <c r="X382" i="69" s="1"/>
  <c r="T382" i="69"/>
  <c r="N382" i="69"/>
  <c r="J382" i="69"/>
  <c r="P382" i="69"/>
  <c r="T385" i="69"/>
  <c r="N385" i="69"/>
  <c r="J385" i="69"/>
  <c r="Q385" i="69"/>
  <c r="M385" i="69"/>
  <c r="I385" i="69"/>
  <c r="P385" i="69"/>
  <c r="U393" i="69"/>
  <c r="O393" i="69"/>
  <c r="K393" i="69"/>
  <c r="G393" i="69"/>
  <c r="X393" i="69" s="1"/>
  <c r="T393" i="69"/>
  <c r="N393" i="69"/>
  <c r="J393" i="69"/>
  <c r="P393" i="69"/>
  <c r="T396" i="69"/>
  <c r="N396" i="69"/>
  <c r="J396" i="69"/>
  <c r="Q396" i="69"/>
  <c r="M396" i="69"/>
  <c r="I396" i="69"/>
  <c r="P396" i="69"/>
  <c r="U401" i="69"/>
  <c r="O401" i="69"/>
  <c r="K401" i="69"/>
  <c r="G401" i="69"/>
  <c r="X401" i="69" s="1"/>
  <c r="T401" i="69"/>
  <c r="N401" i="69"/>
  <c r="J401" i="69"/>
  <c r="P401" i="69"/>
  <c r="T404" i="69"/>
  <c r="N404" i="69"/>
  <c r="J404" i="69"/>
  <c r="Q404" i="69"/>
  <c r="M404" i="69"/>
  <c r="I404" i="69"/>
  <c r="P404" i="69"/>
  <c r="U412" i="69"/>
  <c r="O412" i="69"/>
  <c r="K412" i="69"/>
  <c r="G412" i="69"/>
  <c r="X412" i="69" s="1"/>
  <c r="T412" i="69"/>
  <c r="N412" i="69"/>
  <c r="J412" i="69"/>
  <c r="P412" i="69"/>
  <c r="X415" i="69"/>
  <c r="T415" i="69"/>
  <c r="N415" i="69"/>
  <c r="J415" i="69"/>
  <c r="Q415" i="69"/>
  <c r="M415" i="69"/>
  <c r="I415" i="69"/>
  <c r="P415" i="69"/>
  <c r="U420" i="69"/>
  <c r="O420" i="69"/>
  <c r="K420" i="69"/>
  <c r="G420" i="69"/>
  <c r="X420" i="69" s="1"/>
  <c r="T420" i="69"/>
  <c r="N420" i="69"/>
  <c r="J420" i="69"/>
  <c r="P420" i="69"/>
  <c r="Q431" i="69"/>
  <c r="M431" i="69"/>
  <c r="I431" i="69"/>
  <c r="H426" i="69"/>
  <c r="U431" i="69"/>
  <c r="O431" i="69"/>
  <c r="K431" i="69"/>
  <c r="G431" i="69"/>
  <c r="X431" i="69" s="1"/>
  <c r="T431" i="69"/>
  <c r="N431" i="69"/>
  <c r="J431" i="69"/>
  <c r="L454" i="69"/>
  <c r="Q473" i="69"/>
  <c r="M473" i="69"/>
  <c r="I473" i="69"/>
  <c r="U473" i="69"/>
  <c r="O473" i="69"/>
  <c r="K473" i="69"/>
  <c r="G473" i="69"/>
  <c r="X473" i="69" s="1"/>
  <c r="T473" i="69"/>
  <c r="N473" i="69"/>
  <c r="J473" i="69"/>
  <c r="L477" i="69"/>
  <c r="W477" i="69" s="1"/>
  <c r="L488" i="69"/>
  <c r="L549" i="69"/>
  <c r="W549" i="69" s="1"/>
  <c r="M10" i="49"/>
  <c r="U10" i="49"/>
  <c r="M11" i="49"/>
  <c r="U11" i="49"/>
  <c r="M12" i="49"/>
  <c r="U12" i="49"/>
  <c r="M13" i="49"/>
  <c r="U13" i="49"/>
  <c r="M14" i="49"/>
  <c r="U14" i="49"/>
  <c r="M15" i="49"/>
  <c r="U15" i="49"/>
  <c r="M16" i="49"/>
  <c r="U16" i="49"/>
  <c r="M17" i="49"/>
  <c r="U17" i="49"/>
  <c r="M18" i="49"/>
  <c r="U18" i="49"/>
  <c r="M19" i="49"/>
  <c r="U19" i="49"/>
  <c r="M20" i="49"/>
  <c r="U20" i="49"/>
  <c r="M21" i="49"/>
  <c r="U21" i="49"/>
  <c r="M22" i="49"/>
  <c r="U22" i="49"/>
  <c r="M23" i="49"/>
  <c r="U23" i="49"/>
  <c r="M24" i="49"/>
  <c r="U24" i="49"/>
  <c r="T29" i="49"/>
  <c r="T33" i="49"/>
  <c r="T37" i="49"/>
  <c r="J14" i="69"/>
  <c r="N14" i="69"/>
  <c r="R14" i="69"/>
  <c r="I15" i="69"/>
  <c r="M15" i="69"/>
  <c r="Q15" i="69"/>
  <c r="L16" i="69"/>
  <c r="P16" i="69"/>
  <c r="T16" i="69"/>
  <c r="J18" i="69"/>
  <c r="N18" i="69"/>
  <c r="R18" i="69"/>
  <c r="I19" i="69"/>
  <c r="M19" i="69"/>
  <c r="Q19" i="69"/>
  <c r="L20" i="69"/>
  <c r="P20" i="69"/>
  <c r="T20" i="69"/>
  <c r="J22" i="69"/>
  <c r="N22" i="69"/>
  <c r="R22" i="69"/>
  <c r="I23" i="69"/>
  <c r="M23" i="69"/>
  <c r="Q23" i="69"/>
  <c r="L24" i="69"/>
  <c r="P24" i="69"/>
  <c r="T24" i="69"/>
  <c r="I28" i="69"/>
  <c r="M28" i="69"/>
  <c r="Q28" i="69"/>
  <c r="L29" i="69"/>
  <c r="P29" i="69"/>
  <c r="T29" i="69"/>
  <c r="J31" i="69"/>
  <c r="N31" i="69"/>
  <c r="R31" i="69"/>
  <c r="I32" i="69"/>
  <c r="M32" i="69"/>
  <c r="Q32" i="69"/>
  <c r="L33" i="69"/>
  <c r="W33" i="69" s="1"/>
  <c r="P33" i="69"/>
  <c r="T33" i="69"/>
  <c r="J35" i="69"/>
  <c r="N35" i="69"/>
  <c r="R35" i="69"/>
  <c r="I36" i="69"/>
  <c r="M36" i="69"/>
  <c r="Q36" i="69"/>
  <c r="L37" i="69"/>
  <c r="W37" i="69" s="1"/>
  <c r="P37" i="69"/>
  <c r="T37" i="69"/>
  <c r="J39" i="69"/>
  <c r="N39" i="69"/>
  <c r="R39" i="69"/>
  <c r="H41" i="69"/>
  <c r="I43" i="69"/>
  <c r="M43" i="69"/>
  <c r="Q43" i="69"/>
  <c r="L44" i="69"/>
  <c r="P44" i="69"/>
  <c r="T44" i="69"/>
  <c r="J46" i="69"/>
  <c r="N46" i="69"/>
  <c r="R46" i="69"/>
  <c r="I47" i="69"/>
  <c r="M47" i="69"/>
  <c r="Q47" i="69"/>
  <c r="L48" i="69"/>
  <c r="P48" i="69"/>
  <c r="T48" i="69"/>
  <c r="J50" i="69"/>
  <c r="N50" i="69"/>
  <c r="R50" i="69"/>
  <c r="I51" i="69"/>
  <c r="M51" i="69"/>
  <c r="Q51" i="69"/>
  <c r="L52" i="69"/>
  <c r="W52" i="69" s="1"/>
  <c r="P52" i="69"/>
  <c r="T52" i="69"/>
  <c r="J54" i="69"/>
  <c r="N54" i="69"/>
  <c r="R54" i="69"/>
  <c r="H56" i="69"/>
  <c r="I58" i="69"/>
  <c r="M58" i="69"/>
  <c r="Q58" i="69"/>
  <c r="L59" i="69"/>
  <c r="P59" i="69"/>
  <c r="T59" i="69"/>
  <c r="J61" i="69"/>
  <c r="N61" i="69"/>
  <c r="R61" i="69"/>
  <c r="I62" i="69"/>
  <c r="M62" i="69"/>
  <c r="Q62" i="69"/>
  <c r="L63" i="69"/>
  <c r="P63" i="69"/>
  <c r="T63" i="69"/>
  <c r="J65" i="69"/>
  <c r="N65" i="69"/>
  <c r="R65" i="69"/>
  <c r="I66" i="69"/>
  <c r="M66" i="69"/>
  <c r="Q66" i="69"/>
  <c r="L67" i="69"/>
  <c r="P67" i="69"/>
  <c r="T67" i="69"/>
  <c r="J69" i="69"/>
  <c r="N69" i="69"/>
  <c r="R69" i="69"/>
  <c r="H71" i="69"/>
  <c r="I73" i="69"/>
  <c r="M73" i="69"/>
  <c r="Q73" i="69"/>
  <c r="L74" i="69"/>
  <c r="P74" i="69"/>
  <c r="T74" i="69"/>
  <c r="J76" i="69"/>
  <c r="N76" i="69"/>
  <c r="R76" i="69"/>
  <c r="I77" i="69"/>
  <c r="M77" i="69"/>
  <c r="Q77" i="69"/>
  <c r="L78" i="69"/>
  <c r="P78" i="69"/>
  <c r="T78" i="69"/>
  <c r="J80" i="69"/>
  <c r="N80" i="69"/>
  <c r="R80" i="69"/>
  <c r="I81" i="69"/>
  <c r="M81" i="69"/>
  <c r="Q81" i="69"/>
  <c r="L82" i="69"/>
  <c r="P82" i="69"/>
  <c r="T82" i="69"/>
  <c r="J84" i="69"/>
  <c r="N84" i="69"/>
  <c r="R84" i="69"/>
  <c r="H86" i="69"/>
  <c r="I88" i="69"/>
  <c r="M88" i="69"/>
  <c r="Q88" i="69"/>
  <c r="L89" i="69"/>
  <c r="P89" i="69"/>
  <c r="T89" i="69"/>
  <c r="J91" i="69"/>
  <c r="N91" i="69"/>
  <c r="R91" i="69"/>
  <c r="I92" i="69"/>
  <c r="M92" i="69"/>
  <c r="Q92" i="69"/>
  <c r="L93" i="69"/>
  <c r="W93" i="69" s="1"/>
  <c r="P93" i="69"/>
  <c r="T93" i="69"/>
  <c r="J95" i="69"/>
  <c r="N95" i="69"/>
  <c r="R95" i="69"/>
  <c r="I96" i="69"/>
  <c r="M96" i="69"/>
  <c r="Q96" i="69"/>
  <c r="L97" i="69"/>
  <c r="W97" i="69" s="1"/>
  <c r="P97" i="69"/>
  <c r="T97" i="69"/>
  <c r="J99" i="69"/>
  <c r="N99" i="69"/>
  <c r="R99" i="69"/>
  <c r="H102" i="69"/>
  <c r="I107" i="69"/>
  <c r="M107" i="69"/>
  <c r="Q107" i="69"/>
  <c r="L108" i="69"/>
  <c r="P108" i="69"/>
  <c r="T108" i="69"/>
  <c r="J110" i="69"/>
  <c r="N110" i="69"/>
  <c r="R110" i="69"/>
  <c r="I111" i="69"/>
  <c r="M111" i="69"/>
  <c r="Q111" i="69"/>
  <c r="L112" i="69"/>
  <c r="P112" i="69"/>
  <c r="T112" i="69"/>
  <c r="J114" i="69"/>
  <c r="N114" i="69"/>
  <c r="R114" i="69"/>
  <c r="I115" i="69"/>
  <c r="M115" i="69"/>
  <c r="Q115" i="69"/>
  <c r="L116" i="69"/>
  <c r="P116" i="69"/>
  <c r="T116" i="69"/>
  <c r="J118" i="69"/>
  <c r="N118" i="69"/>
  <c r="R118" i="69"/>
  <c r="H121" i="69"/>
  <c r="I126" i="69"/>
  <c r="M126" i="69"/>
  <c r="Q126" i="69"/>
  <c r="L127" i="69"/>
  <c r="P127" i="69"/>
  <c r="T127" i="69"/>
  <c r="J129" i="69"/>
  <c r="N129" i="69"/>
  <c r="R129" i="69"/>
  <c r="I130" i="69"/>
  <c r="M130" i="69"/>
  <c r="Q130" i="69"/>
  <c r="L131" i="69"/>
  <c r="W131" i="69" s="1"/>
  <c r="P131" i="69"/>
  <c r="T131" i="69"/>
  <c r="J133" i="69"/>
  <c r="N133" i="69"/>
  <c r="R133" i="69"/>
  <c r="I134" i="69"/>
  <c r="M134" i="69"/>
  <c r="Q134" i="69"/>
  <c r="L135" i="69"/>
  <c r="W135" i="69" s="1"/>
  <c r="P135" i="69"/>
  <c r="T135" i="69"/>
  <c r="J137" i="69"/>
  <c r="N137" i="69"/>
  <c r="R137" i="69"/>
  <c r="H140" i="69"/>
  <c r="I145" i="69"/>
  <c r="M145" i="69"/>
  <c r="Q145" i="69"/>
  <c r="L146" i="69"/>
  <c r="P146" i="69"/>
  <c r="T146" i="69"/>
  <c r="J148" i="69"/>
  <c r="N148" i="69"/>
  <c r="R148" i="69"/>
  <c r="I149" i="69"/>
  <c r="M149" i="69"/>
  <c r="Q149" i="69"/>
  <c r="L150" i="69"/>
  <c r="P150" i="69"/>
  <c r="T150" i="69"/>
  <c r="J152" i="69"/>
  <c r="N152" i="69"/>
  <c r="R152" i="69"/>
  <c r="I153" i="69"/>
  <c r="M153" i="69"/>
  <c r="Q153" i="69"/>
  <c r="L154" i="69"/>
  <c r="P154" i="69"/>
  <c r="T154" i="69"/>
  <c r="J156" i="69"/>
  <c r="N156" i="69"/>
  <c r="R156" i="69"/>
  <c r="H159" i="69"/>
  <c r="I164" i="69"/>
  <c r="M164" i="69"/>
  <c r="Q164" i="69"/>
  <c r="L165" i="69"/>
  <c r="P165" i="69"/>
  <c r="T165" i="69"/>
  <c r="J167" i="69"/>
  <c r="N167" i="69"/>
  <c r="R167" i="69"/>
  <c r="I168" i="69"/>
  <c r="M168" i="69"/>
  <c r="Q168" i="69"/>
  <c r="L169" i="69"/>
  <c r="W169" i="69" s="1"/>
  <c r="P169" i="69"/>
  <c r="T169" i="69"/>
  <c r="J171" i="69"/>
  <c r="N171" i="69"/>
  <c r="R171" i="69"/>
  <c r="I172" i="69"/>
  <c r="M172" i="69"/>
  <c r="Q172" i="69"/>
  <c r="L173" i="69"/>
  <c r="W173" i="69" s="1"/>
  <c r="P173" i="69"/>
  <c r="T173" i="69"/>
  <c r="J175" i="69"/>
  <c r="N175" i="69"/>
  <c r="R175" i="69"/>
  <c r="H178" i="69"/>
  <c r="I183" i="69"/>
  <c r="M183" i="69"/>
  <c r="Q183" i="69"/>
  <c r="L184" i="69"/>
  <c r="P184" i="69"/>
  <c r="T184" i="69"/>
  <c r="J186" i="69"/>
  <c r="N186" i="69"/>
  <c r="R186" i="69"/>
  <c r="I187" i="69"/>
  <c r="M187" i="69"/>
  <c r="Q187" i="69"/>
  <c r="L188" i="69"/>
  <c r="W188" i="69" s="1"/>
  <c r="P188" i="69"/>
  <c r="T188" i="69"/>
  <c r="J190" i="69"/>
  <c r="N190" i="69"/>
  <c r="R190" i="69"/>
  <c r="I191" i="69"/>
  <c r="M191" i="69"/>
  <c r="Q191" i="69"/>
  <c r="L192" i="69"/>
  <c r="W192" i="69" s="1"/>
  <c r="P192" i="69"/>
  <c r="T192" i="69"/>
  <c r="J194" i="69"/>
  <c r="N194" i="69"/>
  <c r="R194" i="69"/>
  <c r="H197" i="69"/>
  <c r="I202" i="69"/>
  <c r="M202" i="69"/>
  <c r="Q202" i="69"/>
  <c r="L203" i="69"/>
  <c r="P203" i="69"/>
  <c r="T203" i="69"/>
  <c r="J205" i="69"/>
  <c r="N205" i="69"/>
  <c r="R205" i="69"/>
  <c r="I206" i="69"/>
  <c r="M206" i="69"/>
  <c r="Q206" i="69"/>
  <c r="L207" i="69"/>
  <c r="P207" i="69"/>
  <c r="T207" i="69"/>
  <c r="J209" i="69"/>
  <c r="N209" i="69"/>
  <c r="R209" i="69"/>
  <c r="I210" i="69"/>
  <c r="M210" i="69"/>
  <c r="Q210" i="69"/>
  <c r="L211" i="69"/>
  <c r="P211" i="69"/>
  <c r="T211" i="69"/>
  <c r="J213" i="69"/>
  <c r="N213" i="69"/>
  <c r="R213" i="69"/>
  <c r="H216" i="69"/>
  <c r="I221" i="69"/>
  <c r="M221" i="69"/>
  <c r="Q221" i="69"/>
  <c r="L222" i="69"/>
  <c r="P222" i="69"/>
  <c r="T222" i="69"/>
  <c r="J224" i="69"/>
  <c r="N224" i="69"/>
  <c r="R224" i="69"/>
  <c r="I225" i="69"/>
  <c r="M225" i="69"/>
  <c r="Q225" i="69"/>
  <c r="L226" i="69"/>
  <c r="P226" i="69"/>
  <c r="T226" i="69"/>
  <c r="J228" i="69"/>
  <c r="N228" i="69"/>
  <c r="R228" i="69"/>
  <c r="I229" i="69"/>
  <c r="M229" i="69"/>
  <c r="Q229" i="69"/>
  <c r="L230" i="69"/>
  <c r="P230" i="69"/>
  <c r="T230" i="69"/>
  <c r="J232" i="69"/>
  <c r="N232" i="69"/>
  <c r="R232" i="69"/>
  <c r="H235" i="69"/>
  <c r="I240" i="69"/>
  <c r="M240" i="69"/>
  <c r="Q240" i="69"/>
  <c r="L241" i="69"/>
  <c r="W241" i="69" s="1"/>
  <c r="P241" i="69"/>
  <c r="T241" i="69"/>
  <c r="J243" i="69"/>
  <c r="N243" i="69"/>
  <c r="R243" i="69"/>
  <c r="I244" i="69"/>
  <c r="M244" i="69"/>
  <c r="Q244" i="69"/>
  <c r="L245" i="69"/>
  <c r="W245" i="69" s="1"/>
  <c r="P245" i="69"/>
  <c r="T245" i="69"/>
  <c r="J247" i="69"/>
  <c r="N247" i="69"/>
  <c r="R247" i="69"/>
  <c r="I248" i="69"/>
  <c r="M248" i="69"/>
  <c r="Q248" i="69"/>
  <c r="L249" i="69"/>
  <c r="P249" i="69"/>
  <c r="T249" i="69"/>
  <c r="J251" i="69"/>
  <c r="N251" i="69"/>
  <c r="R251" i="69"/>
  <c r="H254" i="69"/>
  <c r="I259" i="69"/>
  <c r="M259" i="69"/>
  <c r="Q259" i="69"/>
  <c r="L260" i="69"/>
  <c r="P260" i="69"/>
  <c r="T260" i="69"/>
  <c r="J262" i="69"/>
  <c r="N262" i="69"/>
  <c r="R262" i="69"/>
  <c r="I263" i="69"/>
  <c r="M263" i="69"/>
  <c r="Q263" i="69"/>
  <c r="L264" i="69"/>
  <c r="W264" i="69" s="1"/>
  <c r="P264" i="69"/>
  <c r="T264" i="69"/>
  <c r="J266" i="69"/>
  <c r="N266" i="69"/>
  <c r="R266" i="69"/>
  <c r="I267" i="69"/>
  <c r="M267" i="69"/>
  <c r="Q267" i="69"/>
  <c r="L268" i="69"/>
  <c r="P268" i="69"/>
  <c r="T268" i="69"/>
  <c r="J270" i="69"/>
  <c r="N270" i="69"/>
  <c r="R270" i="69"/>
  <c r="H274" i="69"/>
  <c r="I279" i="69"/>
  <c r="M279" i="69"/>
  <c r="Q279" i="69"/>
  <c r="J280" i="69"/>
  <c r="N280" i="69"/>
  <c r="T280" i="69"/>
  <c r="L282" i="69"/>
  <c r="P282" i="69"/>
  <c r="I283" i="69"/>
  <c r="M283" i="69"/>
  <c r="Q283" i="69"/>
  <c r="J284" i="69"/>
  <c r="N284" i="69"/>
  <c r="T284" i="69"/>
  <c r="L286" i="69"/>
  <c r="P286" i="69"/>
  <c r="I287" i="69"/>
  <c r="M287" i="69"/>
  <c r="Q287" i="69"/>
  <c r="J288" i="69"/>
  <c r="N288" i="69"/>
  <c r="T288" i="69"/>
  <c r="L290" i="69"/>
  <c r="P290" i="69"/>
  <c r="H293" i="69"/>
  <c r="I298" i="69"/>
  <c r="M298" i="69"/>
  <c r="Q298" i="69"/>
  <c r="J299" i="69"/>
  <c r="N299" i="69"/>
  <c r="T299" i="69"/>
  <c r="L301" i="69"/>
  <c r="P301" i="69"/>
  <c r="I302" i="69"/>
  <c r="M302" i="69"/>
  <c r="Q302" i="69"/>
  <c r="J303" i="69"/>
  <c r="N303" i="69"/>
  <c r="T303" i="69"/>
  <c r="L305" i="69"/>
  <c r="W305" i="69" s="1"/>
  <c r="P305" i="69"/>
  <c r="I306" i="69"/>
  <c r="M306" i="69"/>
  <c r="Q306" i="69"/>
  <c r="J307" i="69"/>
  <c r="N307" i="69"/>
  <c r="T307" i="69"/>
  <c r="L309" i="69"/>
  <c r="W309" i="69" s="1"/>
  <c r="P309" i="69"/>
  <c r="H312" i="69"/>
  <c r="I317" i="69"/>
  <c r="M317" i="69"/>
  <c r="Q317" i="69"/>
  <c r="J318" i="69"/>
  <c r="N318" i="69"/>
  <c r="T318" i="69"/>
  <c r="L320" i="69"/>
  <c r="P320" i="69"/>
  <c r="I321" i="69"/>
  <c r="M321" i="69"/>
  <c r="Q321" i="69"/>
  <c r="J322" i="69"/>
  <c r="N322" i="69"/>
  <c r="T322" i="69"/>
  <c r="L324" i="69"/>
  <c r="W324" i="69" s="1"/>
  <c r="P324" i="69"/>
  <c r="I325" i="69"/>
  <c r="M325" i="69"/>
  <c r="Q325" i="69"/>
  <c r="J326" i="69"/>
  <c r="N326" i="69"/>
  <c r="T326" i="69"/>
  <c r="L328" i="69"/>
  <c r="W328" i="69" s="1"/>
  <c r="P328" i="69"/>
  <c r="H331" i="69"/>
  <c r="I336" i="69"/>
  <c r="M336" i="69"/>
  <c r="Q336" i="69"/>
  <c r="J337" i="69"/>
  <c r="N337" i="69"/>
  <c r="T337" i="69"/>
  <c r="L339" i="69"/>
  <c r="P339" i="69"/>
  <c r="I340" i="69"/>
  <c r="M340" i="69"/>
  <c r="Q340" i="69"/>
  <c r="J341" i="69"/>
  <c r="N341" i="69"/>
  <c r="T341" i="69"/>
  <c r="T343" i="69"/>
  <c r="N343" i="69"/>
  <c r="J343" i="69"/>
  <c r="Q343" i="69"/>
  <c r="M343" i="69"/>
  <c r="I343" i="69"/>
  <c r="P343" i="69"/>
  <c r="L344" i="69"/>
  <c r="W344" i="69" s="1"/>
  <c r="L347" i="69"/>
  <c r="W347" i="69" s="1"/>
  <c r="L355" i="69"/>
  <c r="W355" i="69" s="1"/>
  <c r="K358" i="69"/>
  <c r="U358" i="69"/>
  <c r="I363" i="69"/>
  <c r="Q363" i="69"/>
  <c r="K366" i="69"/>
  <c r="U366" i="69"/>
  <c r="I374" i="69"/>
  <c r="Q374" i="69"/>
  <c r="K377" i="69"/>
  <c r="U377" i="69"/>
  <c r="I382" i="69"/>
  <c r="Q382" i="69"/>
  <c r="K385" i="69"/>
  <c r="U385" i="69"/>
  <c r="I393" i="69"/>
  <c r="Q393" i="69"/>
  <c r="K396" i="69"/>
  <c r="U396" i="69"/>
  <c r="I401" i="69"/>
  <c r="Q401" i="69"/>
  <c r="K404" i="69"/>
  <c r="U404" i="69"/>
  <c r="I412" i="69"/>
  <c r="Q412" i="69"/>
  <c r="K415" i="69"/>
  <c r="U415" i="69"/>
  <c r="I420" i="69"/>
  <c r="Q420" i="69"/>
  <c r="L431" i="69"/>
  <c r="Q439" i="69"/>
  <c r="M439" i="69"/>
  <c r="I439" i="69"/>
  <c r="U439" i="69"/>
  <c r="O439" i="69"/>
  <c r="K439" i="69"/>
  <c r="G439" i="69"/>
  <c r="X439" i="69" s="1"/>
  <c r="T439" i="69"/>
  <c r="N439" i="69"/>
  <c r="J439" i="69"/>
  <c r="Q450" i="69"/>
  <c r="M450" i="69"/>
  <c r="I450" i="69"/>
  <c r="H445" i="69"/>
  <c r="U450" i="69"/>
  <c r="O450" i="69"/>
  <c r="K450" i="69"/>
  <c r="G450" i="69"/>
  <c r="X450" i="69" s="1"/>
  <c r="T450" i="69"/>
  <c r="N450" i="69"/>
  <c r="J450" i="69"/>
  <c r="P454" i="69"/>
  <c r="L473" i="69"/>
  <c r="P477" i="69"/>
  <c r="P488" i="69"/>
  <c r="P549" i="69"/>
  <c r="G345" i="69"/>
  <c r="X345" i="69" s="1"/>
  <c r="K345" i="69"/>
  <c r="O345" i="69"/>
  <c r="U345" i="69"/>
  <c r="L346" i="69"/>
  <c r="W346" i="69" s="1"/>
  <c r="P346" i="69"/>
  <c r="K356" i="69"/>
  <c r="O356" i="69"/>
  <c r="U356" i="69"/>
  <c r="L357" i="69"/>
  <c r="P357" i="69"/>
  <c r="G360" i="69"/>
  <c r="X360" i="69" s="1"/>
  <c r="K360" i="69"/>
  <c r="O360" i="69"/>
  <c r="U360" i="69"/>
  <c r="L361" i="69"/>
  <c r="W361" i="69" s="1"/>
  <c r="P361" i="69"/>
  <c r="G364" i="69"/>
  <c r="X364" i="69" s="1"/>
  <c r="K364" i="69"/>
  <c r="O364" i="69"/>
  <c r="U364" i="69"/>
  <c r="L365" i="69"/>
  <c r="W365" i="69" s="1"/>
  <c r="P365" i="69"/>
  <c r="G375" i="69"/>
  <c r="X375" i="69" s="1"/>
  <c r="K375" i="69"/>
  <c r="O375" i="69"/>
  <c r="U375" i="69"/>
  <c r="L376" i="69"/>
  <c r="V376" i="69" s="1"/>
  <c r="P376" i="69"/>
  <c r="G379" i="69"/>
  <c r="X379" i="69" s="1"/>
  <c r="K379" i="69"/>
  <c r="O379" i="69"/>
  <c r="U379" i="69"/>
  <c r="L380" i="69"/>
  <c r="W380" i="69" s="1"/>
  <c r="P380" i="69"/>
  <c r="G383" i="69"/>
  <c r="X383" i="69" s="1"/>
  <c r="K383" i="69"/>
  <c r="O383" i="69"/>
  <c r="U383" i="69"/>
  <c r="L384" i="69"/>
  <c r="W384" i="69" s="1"/>
  <c r="P384" i="69"/>
  <c r="G394" i="69"/>
  <c r="X394" i="69" s="1"/>
  <c r="K394" i="69"/>
  <c r="O394" i="69"/>
  <c r="U394" i="69"/>
  <c r="L395" i="69"/>
  <c r="W395" i="69" s="1"/>
  <c r="P395" i="69"/>
  <c r="G398" i="69"/>
  <c r="X398" i="69" s="1"/>
  <c r="K398" i="69"/>
  <c r="O398" i="69"/>
  <c r="U398" i="69"/>
  <c r="L399" i="69"/>
  <c r="W399" i="69" s="1"/>
  <c r="P399" i="69"/>
  <c r="G402" i="69"/>
  <c r="X402" i="69" s="1"/>
  <c r="K402" i="69"/>
  <c r="O402" i="69"/>
  <c r="U402" i="69"/>
  <c r="L403" i="69"/>
  <c r="W403" i="69" s="1"/>
  <c r="P403" i="69"/>
  <c r="G413" i="69"/>
  <c r="X413" i="69" s="1"/>
  <c r="K413" i="69"/>
  <c r="O413" i="69"/>
  <c r="U413" i="69"/>
  <c r="L414" i="69"/>
  <c r="W414" i="69" s="1"/>
  <c r="P414" i="69"/>
  <c r="G417" i="69"/>
  <c r="X417" i="69" s="1"/>
  <c r="K417" i="69"/>
  <c r="O417" i="69"/>
  <c r="U417" i="69"/>
  <c r="L418" i="69"/>
  <c r="W418" i="69" s="1"/>
  <c r="P418" i="69"/>
  <c r="G421" i="69"/>
  <c r="X421" i="69" s="1"/>
  <c r="K421" i="69"/>
  <c r="O421" i="69"/>
  <c r="U421" i="69"/>
  <c r="L422" i="69"/>
  <c r="P422" i="69"/>
  <c r="I423" i="69"/>
  <c r="M423" i="69"/>
  <c r="Q423" i="69"/>
  <c r="G432" i="69"/>
  <c r="X432" i="69" s="1"/>
  <c r="K432" i="69"/>
  <c r="O432" i="69"/>
  <c r="U432" i="69"/>
  <c r="L433" i="69"/>
  <c r="W433" i="69" s="1"/>
  <c r="P433" i="69"/>
  <c r="I434" i="69"/>
  <c r="M434" i="69"/>
  <c r="Q434" i="69"/>
  <c r="G436" i="69"/>
  <c r="X436" i="69" s="1"/>
  <c r="K436" i="69"/>
  <c r="O436" i="69"/>
  <c r="U436" i="69"/>
  <c r="L437" i="69"/>
  <c r="W437" i="69" s="1"/>
  <c r="P437" i="69"/>
  <c r="I438" i="69"/>
  <c r="M438" i="69"/>
  <c r="Q438" i="69"/>
  <c r="G440" i="69"/>
  <c r="X440" i="69" s="1"/>
  <c r="K440" i="69"/>
  <c r="O440" i="69"/>
  <c r="U440" i="69"/>
  <c r="L441" i="69"/>
  <c r="W441" i="69" s="1"/>
  <c r="P441" i="69"/>
  <c r="I442" i="69"/>
  <c r="M442" i="69"/>
  <c r="Q442" i="69"/>
  <c r="G451" i="69"/>
  <c r="X451" i="69" s="1"/>
  <c r="K451" i="69"/>
  <c r="O451" i="69"/>
  <c r="U451" i="69"/>
  <c r="L452" i="69"/>
  <c r="P452" i="69"/>
  <c r="I453" i="69"/>
  <c r="M453" i="69"/>
  <c r="Q453" i="69"/>
  <c r="G455" i="69"/>
  <c r="X455" i="69" s="1"/>
  <c r="K455" i="69"/>
  <c r="O455" i="69"/>
  <c r="U455" i="69"/>
  <c r="L456" i="69"/>
  <c r="W456" i="69" s="1"/>
  <c r="P456" i="69"/>
  <c r="I457" i="69"/>
  <c r="M457" i="69"/>
  <c r="Q457" i="69"/>
  <c r="G459" i="69"/>
  <c r="X459" i="69" s="1"/>
  <c r="K459" i="69"/>
  <c r="O459" i="69"/>
  <c r="U459" i="69"/>
  <c r="L460" i="69"/>
  <c r="W460" i="69" s="1"/>
  <c r="P460" i="69"/>
  <c r="I461" i="69"/>
  <c r="M461" i="69"/>
  <c r="Q461" i="69"/>
  <c r="G470" i="69"/>
  <c r="X470" i="69" s="1"/>
  <c r="K470" i="69"/>
  <c r="O470" i="69"/>
  <c r="U470" i="69"/>
  <c r="L471" i="69"/>
  <c r="W471" i="69" s="1"/>
  <c r="P471" i="69"/>
  <c r="I472" i="69"/>
  <c r="M472" i="69"/>
  <c r="Q472" i="69"/>
  <c r="G474" i="69"/>
  <c r="X474" i="69" s="1"/>
  <c r="K474" i="69"/>
  <c r="O474" i="69"/>
  <c r="U474" i="69"/>
  <c r="L475" i="69"/>
  <c r="W475" i="69" s="1"/>
  <c r="P475" i="69"/>
  <c r="I476" i="69"/>
  <c r="M476" i="69"/>
  <c r="Q476" i="69"/>
  <c r="G478" i="69"/>
  <c r="X478" i="69" s="1"/>
  <c r="K478" i="69"/>
  <c r="O478" i="69"/>
  <c r="U478" i="69"/>
  <c r="L479" i="69"/>
  <c r="W479" i="69" s="1"/>
  <c r="P479" i="69"/>
  <c r="I480" i="69"/>
  <c r="M480" i="69"/>
  <c r="Q480" i="69"/>
  <c r="G489" i="69"/>
  <c r="X489" i="69" s="1"/>
  <c r="K489" i="69"/>
  <c r="O489" i="69"/>
  <c r="U489" i="69"/>
  <c r="L490" i="69"/>
  <c r="W490" i="69" s="1"/>
  <c r="P490" i="69"/>
  <c r="I491" i="69"/>
  <c r="M491" i="69"/>
  <c r="Q491" i="69"/>
  <c r="K493" i="69"/>
  <c r="O493" i="69"/>
  <c r="U493" i="69"/>
  <c r="L494" i="69"/>
  <c r="W494" i="69" s="1"/>
  <c r="P494" i="69"/>
  <c r="I495" i="69"/>
  <c r="M495" i="69"/>
  <c r="Q495" i="69"/>
  <c r="G497" i="69"/>
  <c r="X497" i="69" s="1"/>
  <c r="K497" i="69"/>
  <c r="O497" i="69"/>
  <c r="U497" i="69"/>
  <c r="L498" i="69"/>
  <c r="W498" i="69" s="1"/>
  <c r="P498" i="69"/>
  <c r="I499" i="69"/>
  <c r="M499" i="69"/>
  <c r="Q499" i="69"/>
  <c r="I507" i="69"/>
  <c r="M507" i="69"/>
  <c r="Q507" i="69"/>
  <c r="I508" i="69"/>
  <c r="M508" i="69"/>
  <c r="Q508" i="69"/>
  <c r="I509" i="69"/>
  <c r="M509" i="69"/>
  <c r="Q509" i="69"/>
  <c r="I510" i="69"/>
  <c r="M510" i="69"/>
  <c r="Q510" i="69"/>
  <c r="I511" i="69"/>
  <c r="M511" i="69"/>
  <c r="Q511" i="69"/>
  <c r="I512" i="69"/>
  <c r="M512" i="69"/>
  <c r="Q512" i="69"/>
  <c r="I513" i="69"/>
  <c r="M513" i="69"/>
  <c r="Q513" i="69"/>
  <c r="I514" i="69"/>
  <c r="M514" i="69"/>
  <c r="Q514" i="69"/>
  <c r="I515" i="69"/>
  <c r="M515" i="69"/>
  <c r="Q515" i="69"/>
  <c r="I516" i="69"/>
  <c r="M516" i="69"/>
  <c r="Q516" i="69"/>
  <c r="I517" i="69"/>
  <c r="M517" i="69"/>
  <c r="Q517" i="69"/>
  <c r="I518" i="69"/>
  <c r="M518" i="69"/>
  <c r="Q518" i="69"/>
  <c r="I526" i="69"/>
  <c r="M526" i="69"/>
  <c r="Q526" i="69"/>
  <c r="I527" i="69"/>
  <c r="M527" i="69"/>
  <c r="Q527" i="69"/>
  <c r="I528" i="69"/>
  <c r="M528" i="69"/>
  <c r="Q528" i="69"/>
  <c r="I529" i="69"/>
  <c r="M529" i="69"/>
  <c r="Q529" i="69"/>
  <c r="I530" i="69"/>
  <c r="M530" i="69"/>
  <c r="Q530" i="69"/>
  <c r="I531" i="69"/>
  <c r="M531" i="69"/>
  <c r="Q531" i="69"/>
  <c r="I532" i="69"/>
  <c r="M532" i="69"/>
  <c r="Q532" i="69"/>
  <c r="I533" i="69"/>
  <c r="M533" i="69"/>
  <c r="Q533" i="69"/>
  <c r="I534" i="69"/>
  <c r="M534" i="69"/>
  <c r="Q534" i="69"/>
  <c r="I535" i="69"/>
  <c r="M535" i="69"/>
  <c r="Q535" i="69"/>
  <c r="I536" i="69"/>
  <c r="M536" i="69"/>
  <c r="Q536" i="69"/>
  <c r="I537" i="69"/>
  <c r="M537" i="69"/>
  <c r="Q537" i="69"/>
  <c r="O546" i="69"/>
  <c r="U546" i="69"/>
  <c r="L547" i="69"/>
  <c r="W547" i="69" s="1"/>
  <c r="P547" i="69"/>
  <c r="I548" i="69"/>
  <c r="M548" i="69"/>
  <c r="Q548" i="69"/>
  <c r="G550" i="69"/>
  <c r="X550" i="69" s="1"/>
  <c r="K550" i="69"/>
  <c r="O550" i="69"/>
  <c r="U550" i="69"/>
  <c r="L551" i="69"/>
  <c r="W551" i="69" s="1"/>
  <c r="P551" i="69"/>
  <c r="I552" i="69"/>
  <c r="M552" i="69"/>
  <c r="Q552" i="69"/>
  <c r="G554" i="69"/>
  <c r="X554" i="69" s="1"/>
  <c r="K554" i="69"/>
  <c r="O554" i="69"/>
  <c r="U554" i="69"/>
  <c r="L555" i="69"/>
  <c r="W555" i="69" s="1"/>
  <c r="P555" i="69"/>
  <c r="I556" i="69"/>
  <c r="M556" i="69"/>
  <c r="Q556" i="69"/>
  <c r="K12" i="47"/>
  <c r="K14" i="47"/>
  <c r="K16" i="47"/>
  <c r="K18" i="47"/>
  <c r="K19" i="47"/>
  <c r="K20" i="47"/>
  <c r="K21" i="47"/>
  <c r="K22" i="47"/>
  <c r="K23" i="47"/>
  <c r="K25" i="47"/>
  <c r="K26" i="47"/>
  <c r="K27" i="47"/>
  <c r="K28" i="47"/>
  <c r="K29" i="47"/>
  <c r="K30" i="47"/>
  <c r="K10" i="58"/>
  <c r="O10" i="58"/>
  <c r="Q12" i="58"/>
  <c r="Q14" i="58"/>
  <c r="Q16" i="58"/>
  <c r="Q18" i="58"/>
  <c r="Q20" i="58"/>
  <c r="Q22" i="58"/>
  <c r="Q24" i="58"/>
  <c r="Q26" i="58"/>
  <c r="Q28" i="58"/>
  <c r="Q30" i="58"/>
  <c r="Q32" i="58"/>
  <c r="Q34" i="58"/>
  <c r="Q36" i="58"/>
  <c r="Q38" i="58"/>
  <c r="Q40" i="58"/>
  <c r="W41" i="58"/>
  <c r="Y41" i="58"/>
  <c r="W42" i="58"/>
  <c r="Q43" i="58"/>
  <c r="W44" i="58"/>
  <c r="Q45" i="58"/>
  <c r="O49" i="58"/>
  <c r="U50" i="58"/>
  <c r="Q50" i="58"/>
  <c r="X51" i="58"/>
  <c r="O53" i="58"/>
  <c r="U54" i="58"/>
  <c r="Q54" i="58"/>
  <c r="X55" i="58"/>
  <c r="O57" i="58"/>
  <c r="U58" i="58"/>
  <c r="Q58" i="58"/>
  <c r="X59" i="58"/>
  <c r="O61" i="58"/>
  <c r="U62" i="58"/>
  <c r="Q62" i="58"/>
  <c r="X63" i="58"/>
  <c r="O65" i="58"/>
  <c r="U66" i="58"/>
  <c r="Q66" i="58"/>
  <c r="X67" i="58"/>
  <c r="O69" i="58"/>
  <c r="U70" i="58"/>
  <c r="Q70" i="58"/>
  <c r="X71" i="58"/>
  <c r="O73" i="58"/>
  <c r="U74" i="58"/>
  <c r="Q74" i="58"/>
  <c r="X75" i="58"/>
  <c r="O77" i="58"/>
  <c r="U78" i="58"/>
  <c r="Q78" i="58"/>
  <c r="X79" i="58"/>
  <c r="O81" i="58"/>
  <c r="Q86" i="58"/>
  <c r="X87" i="58"/>
  <c r="O89" i="58"/>
  <c r="Q90" i="58"/>
  <c r="X91" i="58"/>
  <c r="O93" i="58"/>
  <c r="Q94" i="58"/>
  <c r="X95" i="58"/>
  <c r="O97" i="58"/>
  <c r="Q98" i="58"/>
  <c r="X99" i="58"/>
  <c r="O101" i="58"/>
  <c r="Q102" i="58"/>
  <c r="X103" i="58"/>
  <c r="O105" i="58"/>
  <c r="Q106" i="58"/>
  <c r="X107" i="58"/>
  <c r="O109" i="58"/>
  <c r="Q110" i="58"/>
  <c r="X111" i="58"/>
  <c r="O113" i="58"/>
  <c r="Q114" i="58"/>
  <c r="X115" i="58"/>
  <c r="O117" i="58"/>
  <c r="Q118" i="58"/>
  <c r="AG9" i="56"/>
  <c r="X10" i="56"/>
  <c r="O10" i="56"/>
  <c r="X13" i="56"/>
  <c r="O13" i="56"/>
  <c r="X16" i="56"/>
  <c r="O16" i="56"/>
  <c r="X18" i="57"/>
  <c r="Q19" i="57"/>
  <c r="X20" i="57"/>
  <c r="Q21" i="57"/>
  <c r="X22" i="57"/>
  <c r="Q23" i="57"/>
  <c r="X24" i="57"/>
  <c r="W25" i="57"/>
  <c r="W28" i="57"/>
  <c r="W30" i="57"/>
  <c r="W32" i="57"/>
  <c r="M10" i="79"/>
  <c r="P10" i="79"/>
  <c r="M11" i="79"/>
  <c r="P11" i="79"/>
  <c r="M12" i="79"/>
  <c r="P12" i="79"/>
  <c r="M13" i="79"/>
  <c r="P13" i="79"/>
  <c r="M14" i="79"/>
  <c r="P14" i="79"/>
  <c r="M25" i="79"/>
  <c r="P25" i="79"/>
  <c r="L345" i="69"/>
  <c r="P345" i="69"/>
  <c r="I346" i="69"/>
  <c r="M346" i="69"/>
  <c r="Q346" i="69"/>
  <c r="L356" i="69"/>
  <c r="W356" i="69" s="1"/>
  <c r="P356" i="69"/>
  <c r="I357" i="69"/>
  <c r="M357" i="69"/>
  <c r="Q357" i="69"/>
  <c r="L360" i="69"/>
  <c r="P360" i="69"/>
  <c r="I361" i="69"/>
  <c r="M361" i="69"/>
  <c r="Q361" i="69"/>
  <c r="L364" i="69"/>
  <c r="P364" i="69"/>
  <c r="I365" i="69"/>
  <c r="M365" i="69"/>
  <c r="Q365" i="69"/>
  <c r="L375" i="69"/>
  <c r="W375" i="69" s="1"/>
  <c r="P375" i="69"/>
  <c r="I376" i="69"/>
  <c r="M376" i="69"/>
  <c r="Q376" i="69"/>
  <c r="L379" i="69"/>
  <c r="W379" i="69" s="1"/>
  <c r="P379" i="69"/>
  <c r="I380" i="69"/>
  <c r="M380" i="69"/>
  <c r="Q380" i="69"/>
  <c r="L383" i="69"/>
  <c r="W383" i="69" s="1"/>
  <c r="P383" i="69"/>
  <c r="I384" i="69"/>
  <c r="M384" i="69"/>
  <c r="Q384" i="69"/>
  <c r="L394" i="69"/>
  <c r="W394" i="69" s="1"/>
  <c r="P394" i="69"/>
  <c r="I395" i="69"/>
  <c r="M395" i="69"/>
  <c r="Q395" i="69"/>
  <c r="L398" i="69"/>
  <c r="P398" i="69"/>
  <c r="I399" i="69"/>
  <c r="M399" i="69"/>
  <c r="Q399" i="69"/>
  <c r="L402" i="69"/>
  <c r="P402" i="69"/>
  <c r="I403" i="69"/>
  <c r="M403" i="69"/>
  <c r="Q403" i="69"/>
  <c r="L413" i="69"/>
  <c r="W413" i="69" s="1"/>
  <c r="P413" i="69"/>
  <c r="I414" i="69"/>
  <c r="M414" i="69"/>
  <c r="Q414" i="69"/>
  <c r="L417" i="69"/>
  <c r="P417" i="69"/>
  <c r="I418" i="69"/>
  <c r="M418" i="69"/>
  <c r="Q418" i="69"/>
  <c r="L421" i="69"/>
  <c r="P421" i="69"/>
  <c r="I422" i="69"/>
  <c r="M422" i="69"/>
  <c r="Q422" i="69"/>
  <c r="J423" i="69"/>
  <c r="N423" i="69"/>
  <c r="T423" i="69"/>
  <c r="L432" i="69"/>
  <c r="W432" i="69" s="1"/>
  <c r="P432" i="69"/>
  <c r="I433" i="69"/>
  <c r="M433" i="69"/>
  <c r="Q433" i="69"/>
  <c r="J434" i="69"/>
  <c r="N434" i="69"/>
  <c r="T434" i="69"/>
  <c r="L436" i="69"/>
  <c r="W436" i="69" s="1"/>
  <c r="P436" i="69"/>
  <c r="I437" i="69"/>
  <c r="M437" i="69"/>
  <c r="Q437" i="69"/>
  <c r="J438" i="69"/>
  <c r="N438" i="69"/>
  <c r="T438" i="69"/>
  <c r="L440" i="69"/>
  <c r="P440" i="69"/>
  <c r="I441" i="69"/>
  <c r="M441" i="69"/>
  <c r="Q441" i="69"/>
  <c r="J442" i="69"/>
  <c r="N442" i="69"/>
  <c r="T442" i="69"/>
  <c r="L451" i="69"/>
  <c r="W451" i="69" s="1"/>
  <c r="P451" i="69"/>
  <c r="I452" i="69"/>
  <c r="M452" i="69"/>
  <c r="Q452" i="69"/>
  <c r="J453" i="69"/>
  <c r="N453" i="69"/>
  <c r="T453" i="69"/>
  <c r="L455" i="69"/>
  <c r="P455" i="69"/>
  <c r="I456" i="69"/>
  <c r="M456" i="69"/>
  <c r="Q456" i="69"/>
  <c r="J457" i="69"/>
  <c r="N457" i="69"/>
  <c r="T457" i="69"/>
  <c r="L459" i="69"/>
  <c r="P459" i="69"/>
  <c r="I460" i="69"/>
  <c r="M460" i="69"/>
  <c r="Q460" i="69"/>
  <c r="J461" i="69"/>
  <c r="N461" i="69"/>
  <c r="T461" i="69"/>
  <c r="L470" i="69"/>
  <c r="W470" i="69" s="1"/>
  <c r="P470" i="69"/>
  <c r="I471" i="69"/>
  <c r="M471" i="69"/>
  <c r="Q471" i="69"/>
  <c r="J472" i="69"/>
  <c r="N472" i="69"/>
  <c r="T472" i="69"/>
  <c r="L474" i="69"/>
  <c r="P474" i="69"/>
  <c r="I475" i="69"/>
  <c r="M475" i="69"/>
  <c r="Q475" i="69"/>
  <c r="J476" i="69"/>
  <c r="N476" i="69"/>
  <c r="T476" i="69"/>
  <c r="L478" i="69"/>
  <c r="W478" i="69" s="1"/>
  <c r="P478" i="69"/>
  <c r="I479" i="69"/>
  <c r="M479" i="69"/>
  <c r="Q479" i="69"/>
  <c r="J480" i="69"/>
  <c r="N480" i="69"/>
  <c r="T480" i="69"/>
  <c r="L489" i="69"/>
  <c r="P489" i="69"/>
  <c r="I490" i="69"/>
  <c r="M490" i="69"/>
  <c r="Q490" i="69"/>
  <c r="J491" i="69"/>
  <c r="N491" i="69"/>
  <c r="T491" i="69"/>
  <c r="L493" i="69"/>
  <c r="P493" i="69"/>
  <c r="I494" i="69"/>
  <c r="M494" i="69"/>
  <c r="Q494" i="69"/>
  <c r="J495" i="69"/>
  <c r="N495" i="69"/>
  <c r="T495" i="69"/>
  <c r="L497" i="69"/>
  <c r="P497" i="69"/>
  <c r="I498" i="69"/>
  <c r="M498" i="69"/>
  <c r="Q498" i="69"/>
  <c r="J499" i="69"/>
  <c r="N499" i="69"/>
  <c r="T499" i="69"/>
  <c r="J507" i="69"/>
  <c r="N507" i="69"/>
  <c r="T507" i="69"/>
  <c r="J508" i="69"/>
  <c r="N508" i="69"/>
  <c r="T508" i="69"/>
  <c r="J509" i="69"/>
  <c r="N509" i="69"/>
  <c r="T509" i="69"/>
  <c r="J510" i="69"/>
  <c r="N510" i="69"/>
  <c r="T510" i="69"/>
  <c r="J511" i="69"/>
  <c r="N511" i="69"/>
  <c r="T511" i="69"/>
  <c r="J512" i="69"/>
  <c r="N512" i="69"/>
  <c r="T512" i="69"/>
  <c r="J513" i="69"/>
  <c r="N513" i="69"/>
  <c r="T513" i="69"/>
  <c r="X513" i="69"/>
  <c r="J514" i="69"/>
  <c r="N514" i="69"/>
  <c r="T514" i="69"/>
  <c r="J515" i="69"/>
  <c r="N515" i="69"/>
  <c r="T515" i="69"/>
  <c r="J516" i="69"/>
  <c r="N516" i="69"/>
  <c r="T516" i="69"/>
  <c r="J517" i="69"/>
  <c r="N517" i="69"/>
  <c r="T517" i="69"/>
  <c r="J518" i="69"/>
  <c r="N518" i="69"/>
  <c r="T518" i="69"/>
  <c r="J526" i="69"/>
  <c r="N526" i="69"/>
  <c r="T526" i="69"/>
  <c r="J527" i="69"/>
  <c r="N527" i="69"/>
  <c r="T527" i="69"/>
  <c r="J528" i="69"/>
  <c r="N528" i="69"/>
  <c r="T528" i="69"/>
  <c r="J529" i="69"/>
  <c r="N529" i="69"/>
  <c r="T529" i="69"/>
  <c r="J530" i="69"/>
  <c r="N530" i="69"/>
  <c r="T530" i="69"/>
  <c r="X530" i="69"/>
  <c r="J531" i="69"/>
  <c r="N531" i="69"/>
  <c r="T531" i="69"/>
  <c r="J532" i="69"/>
  <c r="N532" i="69"/>
  <c r="T532" i="69"/>
  <c r="X532" i="69"/>
  <c r="J533" i="69"/>
  <c r="N533" i="69"/>
  <c r="T533" i="69"/>
  <c r="J534" i="69"/>
  <c r="N534" i="69"/>
  <c r="T534" i="69"/>
  <c r="J535" i="69"/>
  <c r="N535" i="69"/>
  <c r="T535" i="69"/>
  <c r="J536" i="69"/>
  <c r="N536" i="69"/>
  <c r="T536" i="69"/>
  <c r="J537" i="69"/>
  <c r="N537" i="69"/>
  <c r="T537" i="69"/>
  <c r="L546" i="69"/>
  <c r="W546" i="69" s="1"/>
  <c r="P546" i="69"/>
  <c r="I547" i="69"/>
  <c r="M547" i="69"/>
  <c r="Q547" i="69"/>
  <c r="J548" i="69"/>
  <c r="N548" i="69"/>
  <c r="T548" i="69"/>
  <c r="L550" i="69"/>
  <c r="P550" i="69"/>
  <c r="I551" i="69"/>
  <c r="M551" i="69"/>
  <c r="Q551" i="69"/>
  <c r="J552" i="69"/>
  <c r="N552" i="69"/>
  <c r="T552" i="69"/>
  <c r="L554" i="69"/>
  <c r="P554" i="69"/>
  <c r="I555" i="69"/>
  <c r="M555" i="69"/>
  <c r="Q555" i="69"/>
  <c r="J556" i="69"/>
  <c r="N556" i="69"/>
  <c r="T556" i="69"/>
  <c r="AF11" i="47"/>
  <c r="P12" i="47"/>
  <c r="AF13" i="47"/>
  <c r="P14" i="47"/>
  <c r="AF15" i="47"/>
  <c r="P16" i="47"/>
  <c r="P18" i="47"/>
  <c r="P19" i="47"/>
  <c r="P20" i="47"/>
  <c r="P21" i="47"/>
  <c r="P22" i="47"/>
  <c r="P23" i="47"/>
  <c r="P25" i="47"/>
  <c r="P26" i="47"/>
  <c r="S10" i="58"/>
  <c r="T10" i="58" s="1"/>
  <c r="M10" i="58"/>
  <c r="N10" i="58" s="1"/>
  <c r="O11" i="58"/>
  <c r="O13" i="58"/>
  <c r="O15" i="58"/>
  <c r="O17" i="58"/>
  <c r="O19" i="58"/>
  <c r="O21" i="58"/>
  <c r="O23" i="58"/>
  <c r="O25" i="58"/>
  <c r="X26" i="58"/>
  <c r="O27" i="58"/>
  <c r="O29" i="58"/>
  <c r="O31" i="58"/>
  <c r="O33" i="58"/>
  <c r="O35" i="58"/>
  <c r="O37" i="58"/>
  <c r="O39" i="58"/>
  <c r="X40" i="58"/>
  <c r="O41" i="58"/>
  <c r="O42" i="58"/>
  <c r="O44" i="58"/>
  <c r="O48" i="58"/>
  <c r="U49" i="58"/>
  <c r="O52" i="58"/>
  <c r="U53" i="58"/>
  <c r="O56" i="58"/>
  <c r="U57" i="58"/>
  <c r="O60" i="58"/>
  <c r="U61" i="58"/>
  <c r="O64" i="58"/>
  <c r="U65" i="58"/>
  <c r="O68" i="58"/>
  <c r="U69" i="58"/>
  <c r="O72" i="58"/>
  <c r="U73" i="58"/>
  <c r="O76" i="58"/>
  <c r="U77" i="58"/>
  <c r="O80" i="58"/>
  <c r="U81" i="58"/>
  <c r="O88" i="58"/>
  <c r="O92" i="58"/>
  <c r="O96" i="58"/>
  <c r="O100" i="58"/>
  <c r="O104" i="58"/>
  <c r="O108" i="58"/>
  <c r="O112" i="58"/>
  <c r="O116" i="58"/>
  <c r="X9" i="56"/>
  <c r="G10" i="56"/>
  <c r="AG12" i="56"/>
  <c r="AG15" i="56"/>
  <c r="Q9" i="57"/>
  <c r="Q10" i="57"/>
  <c r="Q11" i="57"/>
  <c r="Q12" i="57"/>
  <c r="Q13" i="57"/>
  <c r="Q14" i="57"/>
  <c r="Q15" i="57"/>
  <c r="S16" i="57"/>
  <c r="AI40" i="79"/>
  <c r="U48" i="58"/>
  <c r="Q48" i="58"/>
  <c r="U52" i="58"/>
  <c r="Q52" i="58"/>
  <c r="U56" i="58"/>
  <c r="Q56" i="58"/>
  <c r="U60" i="58"/>
  <c r="Q60" i="58"/>
  <c r="U64" i="58"/>
  <c r="Q64" i="58"/>
  <c r="U68" i="58"/>
  <c r="Q68" i="58"/>
  <c r="U72" i="58"/>
  <c r="Q72" i="58"/>
  <c r="U76" i="58"/>
  <c r="Q76" i="58"/>
  <c r="U80" i="58"/>
  <c r="Q80" i="58"/>
  <c r="Q88" i="58"/>
  <c r="Q92" i="58"/>
  <c r="Q96" i="58"/>
  <c r="Q100" i="58"/>
  <c r="Q104" i="58"/>
  <c r="Q108" i="58"/>
  <c r="Q112" i="58"/>
  <c r="Q116" i="58"/>
  <c r="S9" i="57"/>
  <c r="S10" i="57"/>
  <c r="S11" i="57"/>
  <c r="S12" i="57"/>
  <c r="S13" i="57"/>
  <c r="S14" i="57"/>
  <c r="S15" i="57"/>
  <c r="W27" i="57"/>
  <c r="W29" i="57"/>
  <c r="W31" i="57"/>
  <c r="W33" i="57"/>
  <c r="L423" i="69"/>
  <c r="P423" i="69"/>
  <c r="L434" i="69"/>
  <c r="P434" i="69"/>
  <c r="L438" i="69"/>
  <c r="P438" i="69"/>
  <c r="L442" i="69"/>
  <c r="P442" i="69"/>
  <c r="L453" i="69"/>
  <c r="P453" i="69"/>
  <c r="L457" i="69"/>
  <c r="W457" i="69" s="1"/>
  <c r="P457" i="69"/>
  <c r="L461" i="69"/>
  <c r="W461" i="69" s="1"/>
  <c r="P461" i="69"/>
  <c r="L472" i="69"/>
  <c r="P472" i="69"/>
  <c r="L476" i="69"/>
  <c r="P476" i="69"/>
  <c r="L480" i="69"/>
  <c r="W480" i="69" s="1"/>
  <c r="P480" i="69"/>
  <c r="L491" i="69"/>
  <c r="P491" i="69"/>
  <c r="L495" i="69"/>
  <c r="P495" i="69"/>
  <c r="L499" i="69"/>
  <c r="V499" i="69" s="1"/>
  <c r="P499" i="69"/>
  <c r="L507" i="69"/>
  <c r="P507" i="69"/>
  <c r="L508" i="69"/>
  <c r="P508" i="69"/>
  <c r="L509" i="69"/>
  <c r="W509" i="69" s="1"/>
  <c r="P509" i="69"/>
  <c r="L510" i="69"/>
  <c r="P510" i="69"/>
  <c r="L511" i="69"/>
  <c r="P511" i="69"/>
  <c r="L512" i="69"/>
  <c r="P512" i="69"/>
  <c r="L513" i="69"/>
  <c r="P513" i="69"/>
  <c r="L514" i="69"/>
  <c r="P514" i="69"/>
  <c r="L515" i="69"/>
  <c r="P515" i="69"/>
  <c r="L516" i="69"/>
  <c r="W516" i="69" s="1"/>
  <c r="P516" i="69"/>
  <c r="L517" i="69"/>
  <c r="W517" i="69" s="1"/>
  <c r="P517" i="69"/>
  <c r="L518" i="69"/>
  <c r="P518" i="69"/>
  <c r="L526" i="69"/>
  <c r="W526" i="69" s="1"/>
  <c r="P526" i="69"/>
  <c r="L527" i="69"/>
  <c r="W527" i="69" s="1"/>
  <c r="P527" i="69"/>
  <c r="L528" i="69"/>
  <c r="P528" i="69"/>
  <c r="L529" i="69"/>
  <c r="W529" i="69" s="1"/>
  <c r="P529" i="69"/>
  <c r="L530" i="69"/>
  <c r="W530" i="69" s="1"/>
  <c r="P530" i="69"/>
  <c r="L531" i="69"/>
  <c r="W531" i="69" s="1"/>
  <c r="P531" i="69"/>
  <c r="L532" i="69"/>
  <c r="P532" i="69"/>
  <c r="L533" i="69"/>
  <c r="P533" i="69"/>
  <c r="L534" i="69"/>
  <c r="W534" i="69" s="1"/>
  <c r="P534" i="69"/>
  <c r="L535" i="69"/>
  <c r="P535" i="69"/>
  <c r="L536" i="69"/>
  <c r="V536" i="69" s="1"/>
  <c r="P536" i="69"/>
  <c r="L537" i="69"/>
  <c r="V537" i="69" s="1"/>
  <c r="P537" i="69"/>
  <c r="L548" i="69"/>
  <c r="P548" i="69"/>
  <c r="L552" i="69"/>
  <c r="P552" i="69"/>
  <c r="L556" i="69"/>
  <c r="V556" i="69" s="1"/>
  <c r="P556" i="69"/>
  <c r="P11" i="47"/>
  <c r="P13" i="47"/>
  <c r="P15" i="47"/>
  <c r="O43" i="58"/>
  <c r="O45" i="58"/>
  <c r="U51" i="58"/>
  <c r="U55" i="58"/>
  <c r="U59" i="58"/>
  <c r="U63" i="58"/>
  <c r="U67" i="58"/>
  <c r="U71" i="58"/>
  <c r="U75" i="58"/>
  <c r="U79" i="58"/>
  <c r="W22" i="59"/>
  <c r="Y22" i="59"/>
  <c r="X22" i="59"/>
  <c r="J5" i="59"/>
  <c r="S5" i="59" s="1"/>
  <c r="AB9" i="50"/>
  <c r="H9" i="50"/>
  <c r="O4" i="50"/>
  <c r="Z13" i="50"/>
  <c r="Z14" i="50"/>
  <c r="AB32" i="50"/>
  <c r="Z32" i="50"/>
  <c r="U32" i="50"/>
  <c r="M9" i="50"/>
  <c r="Z9" i="50"/>
  <c r="Z10" i="50"/>
  <c r="Z11" i="50"/>
  <c r="Z12" i="50"/>
  <c r="T9" i="50"/>
  <c r="AB10" i="50"/>
  <c r="T10" i="50"/>
  <c r="AB11" i="50"/>
  <c r="T11" i="50"/>
  <c r="AB12" i="50"/>
  <c r="T12" i="50"/>
  <c r="AB14" i="50"/>
  <c r="T14" i="50"/>
  <c r="AB13" i="50"/>
  <c r="Z31" i="50"/>
  <c r="U9" i="50"/>
  <c r="U10" i="50"/>
  <c r="U11" i="50"/>
  <c r="U12" i="50"/>
  <c r="U13" i="50"/>
  <c r="U14" i="50"/>
  <c r="AB31" i="50"/>
  <c r="T31" i="50"/>
  <c r="AO13" i="89"/>
  <c r="AP18" i="89"/>
  <c r="AO22" i="89"/>
  <c r="AP27" i="89"/>
  <c r="AO31" i="89"/>
  <c r="AP35" i="89"/>
  <c r="AO39" i="89"/>
  <c r="AP43" i="89"/>
  <c r="AO47" i="89"/>
  <c r="AO11" i="89"/>
  <c r="AP15" i="89"/>
  <c r="AO20" i="89"/>
  <c r="AP25" i="89"/>
  <c r="AO29" i="89"/>
  <c r="AP33" i="89"/>
  <c r="AO37" i="89"/>
  <c r="AO38" i="89"/>
  <c r="AP41" i="89"/>
  <c r="AO45" i="89"/>
  <c r="AO46" i="89"/>
  <c r="AO35" i="89"/>
  <c r="L124" i="71" l="1"/>
  <c r="V56" i="1"/>
  <c r="W79" i="66"/>
  <c r="V535" i="69"/>
  <c r="V442" i="69"/>
  <c r="X48" i="71"/>
  <c r="X153" i="71"/>
  <c r="W17" i="66"/>
  <c r="X22" i="66"/>
  <c r="X475" i="71"/>
  <c r="W173" i="66"/>
  <c r="I20" i="71"/>
  <c r="X745" i="66"/>
  <c r="X707" i="71"/>
  <c r="X679" i="66"/>
  <c r="X730" i="71"/>
  <c r="X173" i="66"/>
  <c r="Y250" i="64"/>
  <c r="W174" i="66"/>
  <c r="X174" i="66"/>
  <c r="W723" i="66"/>
  <c r="W656" i="66"/>
  <c r="V287" i="69"/>
  <c r="AA250" i="64"/>
  <c r="X54" i="71"/>
  <c r="Y245" i="64"/>
  <c r="W270" i="66"/>
  <c r="X620" i="71"/>
  <c r="W379" i="66"/>
  <c r="W814" i="66"/>
  <c r="X379" i="66"/>
  <c r="Y39" i="58"/>
  <c r="X641" i="71"/>
  <c r="AA248" i="64"/>
  <c r="W296" i="66"/>
  <c r="J162" i="66"/>
  <c r="X296" i="66"/>
  <c r="X382" i="71"/>
  <c r="AA247" i="64"/>
  <c r="W274" i="66"/>
  <c r="Y247" i="64"/>
  <c r="X136" i="71"/>
  <c r="W773" i="66"/>
  <c r="W699" i="66"/>
  <c r="V548" i="69"/>
  <c r="W32" i="66"/>
  <c r="X773" i="66"/>
  <c r="J164" i="66"/>
  <c r="W920" i="66"/>
  <c r="W925" i="66"/>
  <c r="N164" i="66"/>
  <c r="V529" i="69"/>
  <c r="X699" i="66"/>
  <c r="W725" i="66"/>
  <c r="W707" i="66"/>
  <c r="U41" i="2"/>
  <c r="Y41" i="2" s="1"/>
  <c r="X594" i="71"/>
  <c r="W252" i="66"/>
  <c r="V14" i="69"/>
  <c r="X707" i="66"/>
  <c r="N248" i="66"/>
  <c r="N120" i="66"/>
  <c r="X120" i="66"/>
  <c r="N14" i="64"/>
  <c r="X453" i="71"/>
  <c r="V42" i="58"/>
  <c r="W120" i="66"/>
  <c r="J120" i="66"/>
  <c r="J248" i="66"/>
  <c r="Y14" i="64"/>
  <c r="N162" i="66"/>
  <c r="N42" i="58"/>
  <c r="W638" i="66"/>
  <c r="X429" i="71"/>
  <c r="V23" i="58"/>
  <c r="W77" i="66"/>
  <c r="Y242" i="64"/>
  <c r="W855" i="66"/>
  <c r="W14" i="69"/>
  <c r="X77" i="66"/>
  <c r="V34" i="35"/>
  <c r="X223" i="71"/>
  <c r="N198" i="66"/>
  <c r="Y25" i="58"/>
  <c r="T56" i="1"/>
  <c r="P56" i="1"/>
  <c r="W681" i="66"/>
  <c r="W110" i="66"/>
  <c r="X317" i="71"/>
  <c r="X269" i="71"/>
  <c r="L170" i="71"/>
  <c r="N25" i="58"/>
  <c r="N112" i="66"/>
  <c r="Y270" i="64"/>
  <c r="V193" i="69"/>
  <c r="X198" i="66"/>
  <c r="M307" i="71"/>
  <c r="V25" i="58"/>
  <c r="V33" i="58"/>
  <c r="T35" i="1"/>
  <c r="V29" i="58"/>
  <c r="V247" i="69"/>
  <c r="J112" i="66"/>
  <c r="W156" i="66"/>
  <c r="J156" i="66"/>
  <c r="X110" i="66"/>
  <c r="W198" i="66"/>
  <c r="N110" i="66"/>
  <c r="W112" i="66"/>
  <c r="J110" i="66"/>
  <c r="N156" i="66"/>
  <c r="W62" i="66"/>
  <c r="P48" i="1"/>
  <c r="V116" i="69"/>
  <c r="P60" i="1"/>
  <c r="V39" i="69"/>
  <c r="W122" i="66"/>
  <c r="H35" i="35"/>
  <c r="J59" i="1"/>
  <c r="W321" i="66"/>
  <c r="V53" i="69"/>
  <c r="N37" i="64"/>
  <c r="V40" i="1"/>
  <c r="X499" i="71"/>
  <c r="V423" i="69"/>
  <c r="V21" i="69"/>
  <c r="Y405" i="64"/>
  <c r="X122" i="66"/>
  <c r="V270" i="69"/>
  <c r="N122" i="66"/>
  <c r="J122" i="66"/>
  <c r="W377" i="69"/>
  <c r="V288" i="69"/>
  <c r="X595" i="71"/>
  <c r="W335" i="66"/>
  <c r="X729" i="71"/>
  <c r="N132" i="66"/>
  <c r="W294" i="66"/>
  <c r="J132" i="66"/>
  <c r="X62" i="66"/>
  <c r="X132" i="66"/>
  <c r="V48" i="1"/>
  <c r="X85" i="71"/>
  <c r="W987" i="66"/>
  <c r="W765" i="66"/>
  <c r="W132" i="66"/>
  <c r="L445" i="71"/>
  <c r="V19" i="58"/>
  <c r="V83" i="69"/>
  <c r="W816" i="66"/>
  <c r="N206" i="66"/>
  <c r="V17" i="58"/>
  <c r="V528" i="69"/>
  <c r="Y437" i="64"/>
  <c r="V31" i="58"/>
  <c r="X428" i="71"/>
  <c r="T41" i="1"/>
  <c r="Y21" i="64"/>
  <c r="V552" i="69"/>
  <c r="W34" i="66"/>
  <c r="X34" i="66"/>
  <c r="AA21" i="64"/>
  <c r="X501" i="71"/>
  <c r="X206" i="66"/>
  <c r="W21" i="69"/>
  <c r="N21" i="64"/>
  <c r="W206" i="66"/>
  <c r="W940" i="66"/>
  <c r="R39" i="1"/>
  <c r="Y249" i="64"/>
  <c r="W320" i="66"/>
  <c r="W552" i="69"/>
  <c r="X773" i="71"/>
  <c r="V12" i="58"/>
  <c r="V225" i="69"/>
  <c r="W926" i="66"/>
  <c r="V133" i="69"/>
  <c r="W75" i="66"/>
  <c r="L101" i="71"/>
  <c r="N19" i="64"/>
  <c r="X383" i="71"/>
  <c r="AC18" i="46"/>
  <c r="Y19" i="64"/>
  <c r="N288" i="66"/>
  <c r="N37" i="58"/>
  <c r="V37" i="58"/>
  <c r="W49" i="66"/>
  <c r="X940" i="66"/>
  <c r="V21" i="58"/>
  <c r="N21" i="58"/>
  <c r="X228" i="71"/>
  <c r="V15" i="58"/>
  <c r="AC26" i="46"/>
  <c r="V22" i="58"/>
  <c r="X320" i="66"/>
  <c r="H1110" i="66"/>
  <c r="H1072" i="66" s="1"/>
  <c r="V240" i="69"/>
  <c r="J285" i="66"/>
  <c r="Y17" i="64"/>
  <c r="N257" i="66"/>
  <c r="X500" i="71"/>
  <c r="AA17" i="64"/>
  <c r="X544" i="71"/>
  <c r="N17" i="64"/>
  <c r="W164" i="66"/>
  <c r="AC14" i="46"/>
  <c r="Y16" i="64"/>
  <c r="L491" i="71"/>
  <c r="AC28" i="46"/>
  <c r="V32" i="58"/>
  <c r="J257" i="66"/>
  <c r="V243" i="69"/>
  <c r="N16" i="64"/>
  <c r="W243" i="69"/>
  <c r="W82" i="66"/>
  <c r="M60" i="1"/>
  <c r="L60" i="1"/>
  <c r="M40" i="1"/>
  <c r="L40" i="1"/>
  <c r="L61" i="1"/>
  <c r="M61" i="1"/>
  <c r="M20" i="1"/>
  <c r="L20" i="1"/>
  <c r="L50" i="1"/>
  <c r="M50" i="1"/>
  <c r="M16" i="1"/>
  <c r="L16" i="1"/>
  <c r="M23" i="1"/>
  <c r="L23" i="1"/>
  <c r="L21" i="1"/>
  <c r="M21" i="1"/>
  <c r="M35" i="1"/>
  <c r="L35" i="1"/>
  <c r="M56" i="1"/>
  <c r="L56" i="1"/>
  <c r="M28" i="1"/>
  <c r="L28" i="1"/>
  <c r="L14" i="1"/>
  <c r="M14" i="1"/>
  <c r="L42" i="1"/>
  <c r="M42" i="1"/>
  <c r="L45" i="1"/>
  <c r="M45" i="1"/>
  <c r="L30" i="1"/>
  <c r="M30" i="1"/>
  <c r="L31" i="1"/>
  <c r="M31" i="1"/>
  <c r="M11" i="1"/>
  <c r="L11" i="1"/>
  <c r="L25" i="1"/>
  <c r="M25" i="1"/>
  <c r="L33" i="1"/>
  <c r="M33" i="1"/>
  <c r="M51" i="1"/>
  <c r="L51" i="1"/>
  <c r="M52" i="1"/>
  <c r="L52" i="1"/>
  <c r="M36" i="1"/>
  <c r="L36" i="1"/>
  <c r="F58" i="1"/>
  <c r="L58" i="1"/>
  <c r="M58" i="1"/>
  <c r="L26" i="1"/>
  <c r="M26" i="1"/>
  <c r="M15" i="1"/>
  <c r="L15" i="1"/>
  <c r="L53" i="1"/>
  <c r="M53" i="1"/>
  <c r="L29" i="1"/>
  <c r="M29" i="1"/>
  <c r="M43" i="1"/>
  <c r="L43" i="1"/>
  <c r="M19" i="1"/>
  <c r="L19" i="1"/>
  <c r="L46" i="1"/>
  <c r="M46" i="1"/>
  <c r="L41" i="1"/>
  <c r="M41" i="1"/>
  <c r="M48" i="1"/>
  <c r="L48" i="1"/>
  <c r="M24" i="1"/>
  <c r="L24" i="1"/>
  <c r="L18" i="1"/>
  <c r="M18" i="1"/>
  <c r="L38" i="1"/>
  <c r="M38" i="1"/>
  <c r="M55" i="1"/>
  <c r="L55" i="1"/>
  <c r="M57" i="1"/>
  <c r="L57" i="1"/>
  <c r="M44" i="1"/>
  <c r="L44" i="1"/>
  <c r="L34" i="1"/>
  <c r="M34" i="1"/>
  <c r="M12" i="1"/>
  <c r="L12" i="1"/>
  <c r="M39" i="1"/>
  <c r="L39" i="1"/>
  <c r="L37" i="1"/>
  <c r="M37" i="1"/>
  <c r="M59" i="1"/>
  <c r="L59" i="1"/>
  <c r="L17" i="1"/>
  <c r="M17" i="1"/>
  <c r="L47" i="1"/>
  <c r="M47" i="1"/>
  <c r="M32" i="1"/>
  <c r="L32" i="1"/>
  <c r="M10" i="1"/>
  <c r="L10" i="1"/>
  <c r="L54" i="1"/>
  <c r="M54" i="1"/>
  <c r="L22" i="1"/>
  <c r="M22" i="1"/>
  <c r="L13" i="1"/>
  <c r="M13" i="1"/>
  <c r="M27" i="1"/>
  <c r="L27" i="1"/>
  <c r="L49" i="1"/>
  <c r="M49" i="1"/>
  <c r="P57" i="35"/>
  <c r="Q57" i="35"/>
  <c r="Q58" i="35"/>
  <c r="P58" i="35"/>
  <c r="P66" i="35"/>
  <c r="Q66" i="35"/>
  <c r="P46" i="35"/>
  <c r="Q46" i="35"/>
  <c r="P65" i="35"/>
  <c r="Q65" i="35"/>
  <c r="P52" i="35"/>
  <c r="Q52" i="35"/>
  <c r="Q50" i="35"/>
  <c r="P50" i="35"/>
  <c r="P67" i="35"/>
  <c r="Q67" i="35"/>
  <c r="P59" i="35"/>
  <c r="Q59" i="35"/>
  <c r="P60" i="35"/>
  <c r="Q60" i="35"/>
  <c r="P51" i="35"/>
  <c r="Q51" i="35"/>
  <c r="P70" i="35"/>
  <c r="Q70" i="35"/>
  <c r="P44" i="35"/>
  <c r="Q44" i="35"/>
  <c r="P73" i="35"/>
  <c r="Q73" i="35"/>
  <c r="P69" i="35"/>
  <c r="Q69" i="35"/>
  <c r="Q63" i="35"/>
  <c r="P63" i="35"/>
  <c r="Q45" i="35"/>
  <c r="P45" i="35"/>
  <c r="P38" i="35"/>
  <c r="Q38" i="35"/>
  <c r="P39" i="35"/>
  <c r="Q39" i="35"/>
  <c r="P55" i="35"/>
  <c r="Q55" i="35"/>
  <c r="P72" i="35"/>
  <c r="Q72" i="35"/>
  <c r="P68" i="35"/>
  <c r="Q68" i="35"/>
  <c r="Q71" i="35"/>
  <c r="P71" i="35"/>
  <c r="P61" i="35"/>
  <c r="Q61" i="35"/>
  <c r="P42" i="35"/>
  <c r="Q42" i="35"/>
  <c r="P47" i="35"/>
  <c r="Q47" i="35"/>
  <c r="H43" i="35"/>
  <c r="P56" i="35"/>
  <c r="Q56" i="35"/>
  <c r="P40" i="35"/>
  <c r="Q40" i="35"/>
  <c r="P43" i="35"/>
  <c r="Q43" i="35"/>
  <c r="P54" i="35"/>
  <c r="Q54" i="35"/>
  <c r="P41" i="35"/>
  <c r="Q41" i="35"/>
  <c r="P74" i="35"/>
  <c r="Q74" i="35"/>
  <c r="P53" i="35"/>
  <c r="Q53" i="35"/>
  <c r="P64" i="35"/>
  <c r="Q64" i="35"/>
  <c r="P48" i="35"/>
  <c r="Q48" i="35"/>
  <c r="AC12" i="46"/>
  <c r="L10" i="71"/>
  <c r="V35" i="58"/>
  <c r="Y296" i="64"/>
  <c r="N23" i="58"/>
  <c r="X114" i="71"/>
  <c r="V18" i="58"/>
  <c r="M721" i="71"/>
  <c r="N208" i="66"/>
  <c r="W315" i="66"/>
  <c r="V547" i="69"/>
  <c r="W528" i="69"/>
  <c r="M537" i="71"/>
  <c r="V16" i="58"/>
  <c r="W737" i="66"/>
  <c r="AC20" i="46"/>
  <c r="X737" i="66"/>
  <c r="V13" i="58"/>
  <c r="X728" i="71"/>
  <c r="V11" i="58"/>
  <c r="V36" i="58"/>
  <c r="V10" i="58"/>
  <c r="V30" i="58"/>
  <c r="V14" i="58"/>
  <c r="V34" i="58"/>
  <c r="W90" i="66"/>
  <c r="V38" i="58"/>
  <c r="V28" i="58"/>
  <c r="J121" i="66"/>
  <c r="X24" i="58"/>
  <c r="AC22" i="46"/>
  <c r="X476" i="71"/>
  <c r="W121" i="66"/>
  <c r="N121" i="66"/>
  <c r="X43" i="58"/>
  <c r="Y43" i="58"/>
  <c r="N13" i="64"/>
  <c r="Y24" i="58"/>
  <c r="Y13" i="64"/>
  <c r="W240" i="69"/>
  <c r="X39" i="58"/>
  <c r="V174" i="69"/>
  <c r="P51" i="1"/>
  <c r="W375" i="66"/>
  <c r="J154" i="66"/>
  <c r="W982" i="66"/>
  <c r="V171" i="69"/>
  <c r="R28" i="1"/>
  <c r="W864" i="66"/>
  <c r="F60" i="1"/>
  <c r="X855" i="66"/>
  <c r="T61" i="35"/>
  <c r="V309" i="69"/>
  <c r="X681" i="66"/>
  <c r="X528" i="71"/>
  <c r="X316" i="71"/>
  <c r="X375" i="66"/>
  <c r="N152" i="66"/>
  <c r="J152" i="66"/>
  <c r="W923" i="66"/>
  <c r="W685" i="66"/>
  <c r="J127" i="66"/>
  <c r="X156" i="66"/>
  <c r="X25" i="58"/>
  <c r="W839" i="66"/>
  <c r="V515" i="69"/>
  <c r="X982" i="66"/>
  <c r="V49" i="1"/>
  <c r="W763" i="66"/>
  <c r="W990" i="66"/>
  <c r="X638" i="66"/>
  <c r="X763" i="66"/>
  <c r="X839" i="66"/>
  <c r="V22" i="69"/>
  <c r="V554" i="69"/>
  <c r="W554" i="69"/>
  <c r="N232" i="66"/>
  <c r="F49" i="1"/>
  <c r="J232" i="66"/>
  <c r="P49" i="1"/>
  <c r="N192" i="66"/>
  <c r="N49" i="64"/>
  <c r="V553" i="69"/>
  <c r="X86" i="71"/>
  <c r="N63" i="64"/>
  <c r="V36" i="1"/>
  <c r="Y63" i="64"/>
  <c r="W1024" i="66"/>
  <c r="N127" i="66"/>
  <c r="N104" i="66"/>
  <c r="V229" i="69"/>
  <c r="X104" i="66"/>
  <c r="V533" i="69"/>
  <c r="W104" i="66"/>
  <c r="W515" i="69"/>
  <c r="J104" i="66"/>
  <c r="N20" i="64"/>
  <c r="AD24" i="46"/>
  <c r="Y350" i="64"/>
  <c r="X11" i="58"/>
  <c r="X10" i="71" s="1"/>
  <c r="Y20" i="64"/>
  <c r="AA20" i="64"/>
  <c r="W977" i="66"/>
  <c r="V510" i="69"/>
  <c r="N236" i="66"/>
  <c r="J236" i="66"/>
  <c r="Y487" i="64"/>
  <c r="V266" i="69"/>
  <c r="V285" i="69"/>
  <c r="V168" i="69"/>
  <c r="R34" i="1"/>
  <c r="AA487" i="64"/>
  <c r="V550" i="69"/>
  <c r="N293" i="66"/>
  <c r="V532" i="69"/>
  <c r="AH24" i="2"/>
  <c r="V226" i="69"/>
  <c r="W532" i="69"/>
  <c r="Y10" i="49"/>
  <c r="V491" i="69"/>
  <c r="Y152" i="64"/>
  <c r="V40" i="35"/>
  <c r="V507" i="69"/>
  <c r="J32" i="1"/>
  <c r="F34" i="1"/>
  <c r="X573" i="71"/>
  <c r="W550" i="69"/>
  <c r="X335" i="66"/>
  <c r="X321" i="66"/>
  <c r="X251" i="71"/>
  <c r="V549" i="69"/>
  <c r="Y29" i="64"/>
  <c r="AC24" i="46"/>
  <c r="V24" i="1"/>
  <c r="X36" i="58"/>
  <c r="X18" i="71"/>
  <c r="Y293" i="64"/>
  <c r="AA244" i="64"/>
  <c r="W753" i="66"/>
  <c r="W838" i="66"/>
  <c r="V242" i="69"/>
  <c r="V261" i="69"/>
  <c r="W261" i="69"/>
  <c r="W242" i="69"/>
  <c r="W891" i="66"/>
  <c r="T17" i="1"/>
  <c r="AH16" i="2"/>
  <c r="I18" i="71"/>
  <c r="AC30" i="46"/>
  <c r="W124" i="66"/>
  <c r="X545" i="71"/>
  <c r="W507" i="69"/>
  <c r="W413" i="66"/>
  <c r="V527" i="69"/>
  <c r="AH12" i="2"/>
  <c r="W1057" i="66"/>
  <c r="N124" i="66"/>
  <c r="J124" i="66"/>
  <c r="X124" i="66"/>
  <c r="Y353" i="64"/>
  <c r="W857" i="66"/>
  <c r="W892" i="66"/>
  <c r="Y318" i="64"/>
  <c r="V44" i="1"/>
  <c r="V43" i="1"/>
  <c r="P34" i="1"/>
  <c r="T44" i="1"/>
  <c r="H60" i="35"/>
  <c r="V58" i="1"/>
  <c r="P44" i="1"/>
  <c r="V53" i="35"/>
  <c r="X511" i="71"/>
  <c r="Y232" i="64"/>
  <c r="Z232" i="64" s="1"/>
  <c r="T36" i="1"/>
  <c r="W682" i="66"/>
  <c r="W676" i="66"/>
  <c r="V472" i="69"/>
  <c r="V268" i="69"/>
  <c r="V228" i="69"/>
  <c r="T20" i="35"/>
  <c r="V21" i="1"/>
  <c r="W698" i="66"/>
  <c r="F56" i="1"/>
  <c r="W64" i="66"/>
  <c r="V336" i="69"/>
  <c r="W975" i="66"/>
  <c r="W854" i="66"/>
  <c r="N259" i="66"/>
  <c r="Y223" i="64"/>
  <c r="X131" i="71"/>
  <c r="W645" i="66"/>
  <c r="V269" i="69"/>
  <c r="P32" i="1"/>
  <c r="F25" i="1"/>
  <c r="W1018" i="66"/>
  <c r="T34" i="35"/>
  <c r="V29" i="1"/>
  <c r="AC29" i="1"/>
  <c r="V84" i="69"/>
  <c r="T40" i="1"/>
  <c r="V518" i="69"/>
  <c r="W949" i="66"/>
  <c r="Y35" i="35"/>
  <c r="T48" i="35"/>
  <c r="V213" i="69"/>
  <c r="W48" i="66"/>
  <c r="W792" i="66"/>
  <c r="AD17" i="46"/>
  <c r="P59" i="1"/>
  <c r="P40" i="1"/>
  <c r="T35" i="35"/>
  <c r="AA24" i="64"/>
  <c r="Y369" i="64"/>
  <c r="Z126" i="64" s="1"/>
  <c r="N184" i="66"/>
  <c r="Y304" i="64"/>
  <c r="N20" i="35"/>
  <c r="V249" i="69"/>
  <c r="V267" i="69"/>
  <c r="V156" i="69"/>
  <c r="N187" i="66"/>
  <c r="N34" i="35"/>
  <c r="R41" i="1"/>
  <c r="Y95" i="64"/>
  <c r="J166" i="66"/>
  <c r="Y347" i="64"/>
  <c r="N35" i="35"/>
  <c r="W826" i="66"/>
  <c r="R46" i="1"/>
  <c r="W259" i="66"/>
  <c r="Y111" i="64"/>
  <c r="Y61" i="35"/>
  <c r="N48" i="35"/>
  <c r="H31" i="35"/>
  <c r="V155" i="69"/>
  <c r="V211" i="69"/>
  <c r="V322" i="69"/>
  <c r="W1067" i="66"/>
  <c r="J231" i="66"/>
  <c r="Y319" i="64"/>
  <c r="P38" i="1"/>
  <c r="Y105" i="64"/>
  <c r="W537" i="69"/>
  <c r="F51" i="1"/>
  <c r="Y329" i="64"/>
  <c r="F48" i="1"/>
  <c r="V46" i="35"/>
  <c r="V55" i="35"/>
  <c r="J249" i="66"/>
  <c r="Y284" i="64"/>
  <c r="T49" i="1"/>
  <c r="T32" i="1"/>
  <c r="P24" i="1"/>
  <c r="Y99" i="64"/>
  <c r="V35" i="69"/>
  <c r="V212" i="69"/>
  <c r="Y431" i="64"/>
  <c r="J56" i="1"/>
  <c r="Q18" i="35"/>
  <c r="P15" i="1"/>
  <c r="W973" i="66"/>
  <c r="H18" i="35"/>
  <c r="W257" i="66"/>
  <c r="V57" i="1"/>
  <c r="AF68" i="35"/>
  <c r="V51" i="69"/>
  <c r="V149" i="69"/>
  <c r="W378" i="66"/>
  <c r="W318" i="66"/>
  <c r="V232" i="69"/>
  <c r="H59" i="35"/>
  <c r="Y355" i="64"/>
  <c r="Y66" i="64"/>
  <c r="T32" i="35"/>
  <c r="AF42" i="35"/>
  <c r="X224" i="71"/>
  <c r="W39" i="69"/>
  <c r="W823" i="66"/>
  <c r="X750" i="71"/>
  <c r="R57" i="1"/>
  <c r="F57" i="1"/>
  <c r="N24" i="64"/>
  <c r="R33" i="1"/>
  <c r="Y440" i="64"/>
  <c r="W152" i="66"/>
  <c r="R49" i="1"/>
  <c r="Y19" i="58"/>
  <c r="V99" i="69"/>
  <c r="V154" i="69"/>
  <c r="Y301" i="64"/>
  <c r="W111" i="66"/>
  <c r="V514" i="69"/>
  <c r="V48" i="69"/>
  <c r="T57" i="1"/>
  <c r="Y31" i="58"/>
  <c r="W746" i="66"/>
  <c r="W248" i="66"/>
  <c r="Y370" i="64"/>
  <c r="AH14" i="2"/>
  <c r="W1022" i="66"/>
  <c r="R50" i="1"/>
  <c r="F32" i="1"/>
  <c r="Y18" i="35"/>
  <c r="H47" i="35"/>
  <c r="H30" i="35"/>
  <c r="N27" i="35"/>
  <c r="X709" i="71"/>
  <c r="X248" i="66"/>
  <c r="X645" i="66"/>
  <c r="X222" i="71"/>
  <c r="X502" i="71"/>
  <c r="W383" i="66"/>
  <c r="X152" i="66"/>
  <c r="W154" i="66"/>
  <c r="V306" i="69"/>
  <c r="W16" i="66"/>
  <c r="X183" i="71"/>
  <c r="V512" i="69"/>
  <c r="W68" i="66"/>
  <c r="W245" i="66"/>
  <c r="X135" i="71"/>
  <c r="V152" i="69"/>
  <c r="V136" i="69"/>
  <c r="Y176" i="64"/>
  <c r="W700" i="66"/>
  <c r="V476" i="69"/>
  <c r="V78" i="69"/>
  <c r="Y34" i="35"/>
  <c r="Y20" i="35"/>
  <c r="V495" i="69"/>
  <c r="W709" i="66"/>
  <c r="W1062" i="66"/>
  <c r="H20" i="35"/>
  <c r="V117" i="69"/>
  <c r="J111" i="66"/>
  <c r="T14" i="35"/>
  <c r="V513" i="69"/>
  <c r="V112" i="69"/>
  <c r="W740" i="66"/>
  <c r="N103" i="66"/>
  <c r="T18" i="35"/>
  <c r="V438" i="69"/>
  <c r="W535" i="69"/>
  <c r="W879" i="66"/>
  <c r="N247" i="66"/>
  <c r="P46" i="1"/>
  <c r="J40" i="1"/>
  <c r="V20" i="35"/>
  <c r="J103" i="66"/>
  <c r="Y33" i="35"/>
  <c r="X740" i="66"/>
  <c r="X1067" i="66"/>
  <c r="X30" i="71"/>
  <c r="X597" i="71"/>
  <c r="F17" i="1"/>
  <c r="V42" i="35"/>
  <c r="V453" i="69"/>
  <c r="W1096" i="66"/>
  <c r="W898" i="66"/>
  <c r="X35" i="58"/>
  <c r="W133" i="66"/>
  <c r="V67" i="69"/>
  <c r="X88" i="71"/>
  <c r="Y31" i="35"/>
  <c r="P14" i="35"/>
  <c r="H14" i="35"/>
  <c r="W287" i="66"/>
  <c r="W858" i="66"/>
  <c r="J29" i="1"/>
  <c r="F35" i="1"/>
  <c r="AF55" i="35"/>
  <c r="Y35" i="58"/>
  <c r="X12" i="58"/>
  <c r="X28" i="71" s="1"/>
  <c r="Y281" i="64"/>
  <c r="T51" i="1"/>
  <c r="T11" i="1"/>
  <c r="V172" i="69"/>
  <c r="W1016" i="66"/>
  <c r="W23" i="66"/>
  <c r="V32" i="1"/>
  <c r="T48" i="1"/>
  <c r="F42" i="1"/>
  <c r="V230" i="69"/>
  <c r="V50" i="69"/>
  <c r="R23" i="1"/>
  <c r="J51" i="1"/>
  <c r="V326" i="69"/>
  <c r="N119" i="66"/>
  <c r="X598" i="71"/>
  <c r="W882" i="66"/>
  <c r="X712" i="71"/>
  <c r="W420" i="66"/>
  <c r="Y436" i="64"/>
  <c r="W232" i="66"/>
  <c r="X270" i="71"/>
  <c r="W268" i="69"/>
  <c r="W267" i="69"/>
  <c r="AA454" i="64"/>
  <c r="X709" i="66"/>
  <c r="Y454" i="64"/>
  <c r="AF70" i="35"/>
  <c r="AA437" i="64"/>
  <c r="J13" i="1"/>
  <c r="V57" i="35"/>
  <c r="X383" i="66"/>
  <c r="N276" i="66"/>
  <c r="X420" i="66"/>
  <c r="AC31" i="1"/>
  <c r="W229" i="69"/>
  <c r="X882" i="66"/>
  <c r="X226" i="71"/>
  <c r="V450" i="69"/>
  <c r="Y134" i="64"/>
  <c r="F41" i="1"/>
  <c r="V19" i="69"/>
  <c r="J11" i="1"/>
  <c r="T13" i="1"/>
  <c r="P43" i="1"/>
  <c r="J276" i="66"/>
  <c r="T31" i="1"/>
  <c r="X1096" i="66"/>
  <c r="N24" i="35"/>
  <c r="P22" i="1"/>
  <c r="T25" i="1"/>
  <c r="V508" i="69"/>
  <c r="Y13" i="58"/>
  <c r="P42" i="1"/>
  <c r="F40" i="1"/>
  <c r="W247" i="69"/>
  <c r="V357" i="69"/>
  <c r="V337" i="69"/>
  <c r="W908" i="66"/>
  <c r="W236" i="66"/>
  <c r="Y37" i="58"/>
  <c r="W35" i="69"/>
  <c r="Y110" i="64"/>
  <c r="V393" i="69"/>
  <c r="N186" i="66"/>
  <c r="W968" i="66"/>
  <c r="W162" i="66"/>
  <c r="W840" i="66"/>
  <c r="Y179" i="64"/>
  <c r="X14" i="58"/>
  <c r="X64" i="71" s="1"/>
  <c r="N179" i="64"/>
  <c r="N149" i="66"/>
  <c r="T16" i="35"/>
  <c r="X682" i="66"/>
  <c r="V32" i="69"/>
  <c r="P26" i="1"/>
  <c r="W907" i="66"/>
  <c r="V47" i="69"/>
  <c r="AH20" i="2"/>
  <c r="R22" i="1"/>
  <c r="W205" i="66"/>
  <c r="W457" i="66"/>
  <c r="W373" i="66"/>
  <c r="J247" i="66"/>
  <c r="X156" i="71"/>
  <c r="W1031" i="66"/>
  <c r="Y295" i="64"/>
  <c r="Z60" i="64" s="1"/>
  <c r="N12" i="35"/>
  <c r="J146" i="66"/>
  <c r="W513" i="69"/>
  <c r="V246" i="69"/>
  <c r="V207" i="69"/>
  <c r="I158" i="71"/>
  <c r="Y315" i="64"/>
  <c r="J35" i="1"/>
  <c r="V205" i="69"/>
  <c r="I14" i="71"/>
  <c r="AD35" i="46"/>
  <c r="F24" i="1"/>
  <c r="W939" i="66"/>
  <c r="X28" i="58"/>
  <c r="T12" i="35"/>
  <c r="W19" i="69"/>
  <c r="W1100" i="66"/>
  <c r="W716" i="66"/>
  <c r="Y452" i="64"/>
  <c r="X716" i="66"/>
  <c r="X676" i="66"/>
  <c r="V264" i="69"/>
  <c r="N111" i="66"/>
  <c r="X246" i="71"/>
  <c r="W512" i="69"/>
  <c r="W207" i="69"/>
  <c r="V531" i="69"/>
  <c r="V263" i="69"/>
  <c r="X1100" i="66"/>
  <c r="W842" i="66"/>
  <c r="Y346" i="64"/>
  <c r="J245" i="66"/>
  <c r="Y262" i="64"/>
  <c r="Z31" i="64" s="1"/>
  <c r="V530" i="69"/>
  <c r="V338" i="69"/>
  <c r="F26" i="1"/>
  <c r="J293" i="66"/>
  <c r="X454" i="71"/>
  <c r="V318" i="69"/>
  <c r="V31" i="69"/>
  <c r="T38" i="35"/>
  <c r="W548" i="69"/>
  <c r="W31" i="69"/>
  <c r="V224" i="69"/>
  <c r="P10" i="35"/>
  <c r="U4" i="35"/>
  <c r="W1010" i="66"/>
  <c r="Y29" i="58"/>
  <c r="W205" i="69"/>
  <c r="V300" i="69"/>
  <c r="X1010" i="66"/>
  <c r="Y15" i="64"/>
  <c r="N15" i="64"/>
  <c r="Y74" i="64"/>
  <c r="W683" i="66"/>
  <c r="W884" i="66"/>
  <c r="W810" i="66"/>
  <c r="W137" i="66"/>
  <c r="Y11" i="58"/>
  <c r="W758" i="66"/>
  <c r="W119" i="66"/>
  <c r="V452" i="69"/>
  <c r="W809" i="66"/>
  <c r="W736" i="66"/>
  <c r="AA431" i="64"/>
  <c r="AD30" i="46"/>
  <c r="V509" i="69"/>
  <c r="P13" i="1"/>
  <c r="Y447" i="64"/>
  <c r="AD29" i="46"/>
  <c r="T24" i="35"/>
  <c r="AA447" i="64"/>
  <c r="Y88" i="64"/>
  <c r="X884" i="66"/>
  <c r="V489" i="69"/>
  <c r="W751" i="66"/>
  <c r="W675" i="66"/>
  <c r="X484" i="71"/>
  <c r="W800" i="66"/>
  <c r="AA430" i="64"/>
  <c r="W508" i="69"/>
  <c r="W489" i="69"/>
  <c r="W1053" i="66"/>
  <c r="AH31" i="2"/>
  <c r="AH32" i="2"/>
  <c r="J144" i="66"/>
  <c r="X457" i="66"/>
  <c r="Y430" i="64"/>
  <c r="V241" i="69"/>
  <c r="V259" i="69"/>
  <c r="W1029" i="66"/>
  <c r="W1107" i="66"/>
  <c r="V221" i="69"/>
  <c r="W1017" i="66"/>
  <c r="W794" i="66"/>
  <c r="N28" i="64"/>
  <c r="Q12" i="35"/>
  <c r="AA429" i="64"/>
  <c r="Y429" i="64"/>
  <c r="Z178" i="64" s="1"/>
  <c r="X44" i="58"/>
  <c r="X744" i="71" s="1"/>
  <c r="Y28" i="64"/>
  <c r="J142" i="66"/>
  <c r="AD33" i="46"/>
  <c r="W1019" i="66"/>
  <c r="Y403" i="64"/>
  <c r="W207" i="66"/>
  <c r="V48" i="35"/>
  <c r="X42" i="58"/>
  <c r="V30" i="35"/>
  <c r="Y16" i="35"/>
  <c r="P11" i="1"/>
  <c r="T19" i="1"/>
  <c r="N59" i="35"/>
  <c r="V68" i="69"/>
  <c r="Y312" i="64"/>
  <c r="N251" i="66"/>
  <c r="N189" i="64"/>
  <c r="P52" i="1"/>
  <c r="V34" i="1"/>
  <c r="V16" i="35"/>
  <c r="W835" i="66"/>
  <c r="W815" i="66"/>
  <c r="W66" i="66"/>
  <c r="P57" i="1"/>
  <c r="T31" i="35"/>
  <c r="V422" i="69"/>
  <c r="X157" i="71"/>
  <c r="W896" i="66"/>
  <c r="P30" i="1"/>
  <c r="T29" i="35"/>
  <c r="N30" i="35"/>
  <c r="Y103" i="64"/>
  <c r="F21" i="1"/>
  <c r="V299" i="69"/>
  <c r="I12" i="71"/>
  <c r="J243" i="66"/>
  <c r="F46" i="1"/>
  <c r="V33" i="35"/>
  <c r="N18" i="35"/>
  <c r="V111" i="69"/>
  <c r="V77" i="69"/>
  <c r="V98" i="69"/>
  <c r="N166" i="66"/>
  <c r="W834" i="66"/>
  <c r="Y354" i="64"/>
  <c r="H27" i="35"/>
  <c r="P27" i="1"/>
  <c r="H44" i="35"/>
  <c r="V231" i="69"/>
  <c r="W253" i="66"/>
  <c r="F53" i="1"/>
  <c r="N44" i="35"/>
  <c r="J150" i="66"/>
  <c r="F33" i="1"/>
  <c r="Y57" i="35"/>
  <c r="J119" i="66"/>
  <c r="H16" i="35"/>
  <c r="V511" i="69"/>
  <c r="V434" i="69"/>
  <c r="Y42" i="58"/>
  <c r="X38" i="58"/>
  <c r="V69" i="69"/>
  <c r="W915" i="66"/>
  <c r="W759" i="66"/>
  <c r="W730" i="66"/>
  <c r="W677" i="66"/>
  <c r="N200" i="64"/>
  <c r="Y401" i="64"/>
  <c r="Y367" i="64"/>
  <c r="Y333" i="64"/>
  <c r="W894" i="66"/>
  <c r="W802" i="66"/>
  <c r="Y58" i="64"/>
  <c r="X155" i="71"/>
  <c r="Y285" i="64"/>
  <c r="N44" i="64"/>
  <c r="N174" i="64"/>
  <c r="T26" i="35"/>
  <c r="F50" i="1"/>
  <c r="V59" i="35"/>
  <c r="T43" i="1"/>
  <c r="X293" i="66"/>
  <c r="W249" i="66"/>
  <c r="V63" i="69"/>
  <c r="V62" i="69"/>
  <c r="W881" i="66"/>
  <c r="W714" i="66"/>
  <c r="W850" i="66"/>
  <c r="Y310" i="64"/>
  <c r="Y280" i="64"/>
  <c r="P54" i="1"/>
  <c r="V55" i="1"/>
  <c r="T24" i="1"/>
  <c r="Y29" i="35"/>
  <c r="N10" i="35"/>
  <c r="V358" i="69"/>
  <c r="Y184" i="64"/>
  <c r="F37" i="1"/>
  <c r="AC61" i="1"/>
  <c r="AA118" i="64"/>
  <c r="Y118" i="64"/>
  <c r="V33" i="1"/>
  <c r="P33" i="35"/>
  <c r="Q33" i="35"/>
  <c r="W692" i="66"/>
  <c r="N180" i="64"/>
  <c r="Y43" i="64"/>
  <c r="Y148" i="64"/>
  <c r="V42" i="1"/>
  <c r="AH23" i="2"/>
  <c r="AH22" i="2"/>
  <c r="W708" i="66"/>
  <c r="N111" i="64"/>
  <c r="Y260" i="64"/>
  <c r="Y38" i="35"/>
  <c r="N227" i="66"/>
  <c r="F44" i="1"/>
  <c r="V31" i="35"/>
  <c r="N55" i="35"/>
  <c r="N14" i="35"/>
  <c r="AD22" i="46"/>
  <c r="H55" i="35"/>
  <c r="X31" i="58"/>
  <c r="X445" i="71" s="1"/>
  <c r="AC17" i="46"/>
  <c r="Y114" i="64"/>
  <c r="N229" i="66"/>
  <c r="Y150" i="64"/>
  <c r="Z150" i="64" s="1"/>
  <c r="Y67" i="64"/>
  <c r="V38" i="69"/>
  <c r="W833" i="66"/>
  <c r="M157" i="71"/>
  <c r="W811" i="66"/>
  <c r="N125" i="66"/>
  <c r="W425" i="66"/>
  <c r="W385" i="66"/>
  <c r="W1020" i="66"/>
  <c r="Y116" i="64"/>
  <c r="X21" i="58"/>
  <c r="W103" i="66"/>
  <c r="Y94" i="64"/>
  <c r="Y182" i="64"/>
  <c r="J289" i="66"/>
  <c r="W160" i="66"/>
  <c r="P21" i="1"/>
  <c r="T21" i="1"/>
  <c r="Y48" i="35"/>
  <c r="N46" i="35"/>
  <c r="AH9" i="2"/>
  <c r="W844" i="66"/>
  <c r="Y73" i="64"/>
  <c r="Y42" i="35"/>
  <c r="N31" i="35"/>
  <c r="AH18" i="2"/>
  <c r="V52" i="1"/>
  <c r="Y159" i="64"/>
  <c r="H12" i="35"/>
  <c r="I15" i="71"/>
  <c r="W13" i="66"/>
  <c r="T52" i="1"/>
  <c r="T28" i="1"/>
  <c r="V404" i="69"/>
  <c r="J125" i="66"/>
  <c r="AA114" i="64"/>
  <c r="W125" i="66"/>
  <c r="P17" i="1"/>
  <c r="F61" i="1"/>
  <c r="J273" i="66"/>
  <c r="AD19" i="46"/>
  <c r="J44" i="1"/>
  <c r="J28" i="1"/>
  <c r="R61" i="1"/>
  <c r="F45" i="1"/>
  <c r="Y44" i="58"/>
  <c r="J287" i="66"/>
  <c r="X211" i="66"/>
  <c r="W211" i="66"/>
  <c r="J123" i="66"/>
  <c r="AA133" i="64"/>
  <c r="Y133" i="64"/>
  <c r="AA163" i="64"/>
  <c r="Y163" i="64"/>
  <c r="AD27" i="46"/>
  <c r="T60" i="1"/>
  <c r="J176" i="66"/>
  <c r="AD31" i="46"/>
  <c r="X22" i="58"/>
  <c r="X34" i="58"/>
  <c r="V82" i="69"/>
  <c r="V412" i="69"/>
  <c r="W843" i="66"/>
  <c r="I17" i="71"/>
  <c r="W998" i="66"/>
  <c r="J227" i="66"/>
  <c r="W469" i="66"/>
  <c r="W453" i="66"/>
  <c r="W369" i="66"/>
  <c r="N186" i="64"/>
  <c r="F54" i="1"/>
  <c r="N295" i="66"/>
  <c r="N205" i="66"/>
  <c r="W793" i="66"/>
  <c r="Y264" i="64"/>
  <c r="Z33" i="64" s="1"/>
  <c r="Y246" i="64"/>
  <c r="Y21" i="58"/>
  <c r="J133" i="66"/>
  <c r="N231" i="66"/>
  <c r="R37" i="1"/>
  <c r="AF59" i="35"/>
  <c r="Y59" i="35"/>
  <c r="Y46" i="35"/>
  <c r="V24" i="35"/>
  <c r="N57" i="35"/>
  <c r="AH11" i="2"/>
  <c r="AH10" i="2"/>
  <c r="V61" i="35"/>
  <c r="V150" i="69"/>
  <c r="V401" i="69"/>
  <c r="V81" i="69"/>
  <c r="V250" i="69"/>
  <c r="W927" i="66"/>
  <c r="N188" i="64"/>
  <c r="Y361" i="64"/>
  <c r="Y344" i="64"/>
  <c r="Y335" i="64"/>
  <c r="Y331" i="64"/>
  <c r="Y327" i="64"/>
  <c r="J253" i="66"/>
  <c r="Y351" i="64"/>
  <c r="V60" i="1"/>
  <c r="F28" i="1"/>
  <c r="T55" i="1"/>
  <c r="H46" i="35"/>
  <c r="N33" i="35"/>
  <c r="T46" i="35"/>
  <c r="W935" i="66"/>
  <c r="W867" i="66"/>
  <c r="W819" i="66"/>
  <c r="W1094" i="66"/>
  <c r="N184" i="64"/>
  <c r="N182" i="64"/>
  <c r="V28" i="1"/>
  <c r="T47" i="1"/>
  <c r="R35" i="1"/>
  <c r="P36" i="1"/>
  <c r="F30" i="1"/>
  <c r="V51" i="1"/>
  <c r="X12" i="71"/>
  <c r="V223" i="69"/>
  <c r="W329" i="66"/>
  <c r="W58" i="66"/>
  <c r="J259" i="66"/>
  <c r="J251" i="66"/>
  <c r="W756" i="66"/>
  <c r="N195" i="64"/>
  <c r="Y283" i="64"/>
  <c r="J60" i="1"/>
  <c r="P58" i="1"/>
  <c r="J24" i="1"/>
  <c r="V50" i="1"/>
  <c r="F13" i="1"/>
  <c r="V44" i="35"/>
  <c r="Y44" i="35"/>
  <c r="V327" i="69"/>
  <c r="AF21" i="35"/>
  <c r="W376" i="66"/>
  <c r="H21" i="35"/>
  <c r="AC60" i="1"/>
  <c r="N42" i="35"/>
  <c r="R25" i="1"/>
  <c r="P16" i="35"/>
  <c r="Q16" i="35"/>
  <c r="J58" i="1"/>
  <c r="Q29" i="35"/>
  <c r="P29" i="35"/>
  <c r="X551" i="71"/>
  <c r="W852" i="66"/>
  <c r="W796" i="66"/>
  <c r="T59" i="1"/>
  <c r="N61" i="35"/>
  <c r="T10" i="35"/>
  <c r="V61" i="1"/>
  <c r="P28" i="1"/>
  <c r="H56" i="35"/>
  <c r="X249" i="71"/>
  <c r="N138" i="64"/>
  <c r="AD21" i="46"/>
  <c r="P50" i="1"/>
  <c r="Q25" i="35"/>
  <c r="T39" i="1"/>
  <c r="N29" i="35"/>
  <c r="T29" i="1"/>
  <c r="F52" i="1"/>
  <c r="J48" i="1"/>
  <c r="R44" i="1"/>
  <c r="V23" i="1"/>
  <c r="H19" i="35"/>
  <c r="H15" i="35"/>
  <c r="H11" i="35"/>
  <c r="T33" i="1"/>
  <c r="P25" i="1"/>
  <c r="Y14" i="35"/>
  <c r="Y76" i="64"/>
  <c r="AD20" i="46"/>
  <c r="Y90" i="64"/>
  <c r="X13" i="58"/>
  <c r="X46" i="71" s="1"/>
  <c r="Y189" i="64"/>
  <c r="Z189" i="64" s="1"/>
  <c r="Y187" i="64"/>
  <c r="Y156" i="64"/>
  <c r="P19" i="1"/>
  <c r="T61" i="1"/>
  <c r="Y98" i="64"/>
  <c r="Z98" i="64" s="1"/>
  <c r="AC33" i="1"/>
  <c r="Y406" i="64"/>
  <c r="N21" i="35"/>
  <c r="J20" i="35"/>
  <c r="W299" i="66"/>
  <c r="Y39" i="64"/>
  <c r="AF48" i="35"/>
  <c r="J61" i="1"/>
  <c r="X710" i="71"/>
  <c r="P61" i="1"/>
  <c r="W237" i="66"/>
  <c r="Y174" i="64"/>
  <c r="X708" i="71"/>
  <c r="X176" i="71"/>
  <c r="X376" i="66"/>
  <c r="J60" i="35"/>
  <c r="R58" i="1"/>
  <c r="Y143" i="64"/>
  <c r="V59" i="1"/>
  <c r="T21" i="35"/>
  <c r="W775" i="66"/>
  <c r="J237" i="66"/>
  <c r="R53" i="1"/>
  <c r="F59" i="1"/>
  <c r="W556" i="69"/>
  <c r="Y423" i="64"/>
  <c r="N237" i="66"/>
  <c r="AA423" i="64"/>
  <c r="AC59" i="1"/>
  <c r="X775" i="66"/>
  <c r="Y54" i="64"/>
  <c r="R60" i="1"/>
  <c r="N159" i="64"/>
  <c r="Y389" i="64"/>
  <c r="X455" i="71"/>
  <c r="W69" i="69"/>
  <c r="N299" i="66"/>
  <c r="V194" i="69"/>
  <c r="AA270" i="64"/>
  <c r="W213" i="69"/>
  <c r="X299" i="66"/>
  <c r="W322" i="69"/>
  <c r="V35" i="35"/>
  <c r="W232" i="69"/>
  <c r="V251" i="69"/>
  <c r="N204" i="66"/>
  <c r="N39" i="64"/>
  <c r="N54" i="64"/>
  <c r="V385" i="69"/>
  <c r="W204" i="66"/>
  <c r="W518" i="69"/>
  <c r="X614" i="71"/>
  <c r="T58" i="1"/>
  <c r="Y21" i="35"/>
  <c r="V175" i="69"/>
  <c r="N215" i="66"/>
  <c r="R59" i="1"/>
  <c r="AF61" i="35"/>
  <c r="T57" i="35"/>
  <c r="AF74" i="35"/>
  <c r="N69" i="64"/>
  <c r="AA159" i="64"/>
  <c r="AC39" i="1"/>
  <c r="W215" i="66"/>
  <c r="AC58" i="1"/>
  <c r="X567" i="71"/>
  <c r="J61" i="35"/>
  <c r="V21" i="35"/>
  <c r="J48" i="35"/>
  <c r="Y84" i="64"/>
  <c r="Y107" i="64"/>
  <c r="R29" i="1"/>
  <c r="J299" i="66"/>
  <c r="W499" i="69"/>
  <c r="W442" i="69"/>
  <c r="W423" i="69"/>
  <c r="W731" i="66"/>
  <c r="W717" i="66"/>
  <c r="AF35" i="35"/>
  <c r="J35" i="35"/>
  <c r="AF20" i="35"/>
  <c r="V328" i="69"/>
  <c r="W661" i="66"/>
  <c r="W187" i="66"/>
  <c r="AA389" i="64"/>
  <c r="Y144" i="64"/>
  <c r="Y129" i="64"/>
  <c r="N84" i="64"/>
  <c r="AA304" i="64"/>
  <c r="V118" i="69"/>
  <c r="AC57" i="1"/>
  <c r="N129" i="64"/>
  <c r="Y287" i="64"/>
  <c r="Y253" i="64"/>
  <c r="Z24" i="64" s="1"/>
  <c r="N99" i="64"/>
  <c r="V54" i="69"/>
  <c r="AA69" i="64"/>
  <c r="Y388" i="64"/>
  <c r="W156" i="69"/>
  <c r="V461" i="69"/>
  <c r="V137" i="69"/>
  <c r="W99" i="69"/>
  <c r="W84" i="69"/>
  <c r="Y53" i="64"/>
  <c r="AA355" i="64"/>
  <c r="Y338" i="64"/>
  <c r="N144" i="64"/>
  <c r="Y321" i="64"/>
  <c r="Y69" i="64"/>
  <c r="V480" i="69"/>
  <c r="AA99" i="64"/>
  <c r="V555" i="69"/>
  <c r="V460" i="69"/>
  <c r="V347" i="69"/>
  <c r="Y269" i="64"/>
  <c r="H61" i="35"/>
  <c r="N114" i="64"/>
  <c r="W203" i="66"/>
  <c r="Y372" i="64"/>
  <c r="W732" i="66"/>
  <c r="X732" i="66"/>
  <c r="T42" i="1"/>
  <c r="J46" i="35"/>
  <c r="AC23" i="1"/>
  <c r="AC56" i="1"/>
  <c r="J57" i="1"/>
  <c r="J301" i="66"/>
  <c r="V41" i="1"/>
  <c r="Y188" i="64"/>
  <c r="H48" i="35"/>
  <c r="V517" i="69"/>
  <c r="W83" i="66"/>
  <c r="X23" i="66"/>
  <c r="AA439" i="64"/>
  <c r="AC54" i="1"/>
  <c r="V421" i="69"/>
  <c r="X711" i="71"/>
  <c r="X714" i="71"/>
  <c r="W191" i="66"/>
  <c r="W176" i="66"/>
  <c r="AC52" i="1"/>
  <c r="R38" i="1"/>
  <c r="Q10" i="35"/>
  <c r="X19" i="58"/>
  <c r="X170" i="71" s="1"/>
  <c r="W144" i="66"/>
  <c r="AA187" i="64"/>
  <c r="W127" i="66"/>
  <c r="Y113" i="64"/>
  <c r="F55" i="1"/>
  <c r="V19" i="1"/>
  <c r="W724" i="66"/>
  <c r="AC55" i="1"/>
  <c r="V459" i="69"/>
  <c r="V403" i="69"/>
  <c r="W288" i="69"/>
  <c r="W374" i="66"/>
  <c r="W91" i="66"/>
  <c r="Y422" i="64"/>
  <c r="W196" i="66"/>
  <c r="N148" i="64"/>
  <c r="N108" i="64"/>
  <c r="J52" i="1"/>
  <c r="J36" i="1"/>
  <c r="Y173" i="64"/>
  <c r="T51" i="35"/>
  <c r="Y439" i="64"/>
  <c r="Z128" i="64"/>
  <c r="R56" i="1"/>
  <c r="AC53" i="1"/>
  <c r="X271" i="71"/>
  <c r="N38" i="64"/>
  <c r="AA38" i="64"/>
  <c r="V498" i="69"/>
  <c r="V479" i="69"/>
  <c r="W231" i="69"/>
  <c r="X430" i="71"/>
  <c r="X196" i="66"/>
  <c r="AA422" i="64"/>
  <c r="N143" i="64"/>
  <c r="R55" i="1"/>
  <c r="J55" i="1"/>
  <c r="N158" i="64"/>
  <c r="X505" i="71"/>
  <c r="AA252" i="64"/>
  <c r="P55" i="1"/>
  <c r="N196" i="66"/>
  <c r="N128" i="64"/>
  <c r="N173" i="64"/>
  <c r="AC48" i="1"/>
  <c r="J54" i="1"/>
  <c r="V53" i="1"/>
  <c r="V308" i="69"/>
  <c r="Y38" i="64"/>
  <c r="AA98" i="64"/>
  <c r="V384" i="69"/>
  <c r="V346" i="69"/>
  <c r="W327" i="69"/>
  <c r="AA405" i="64"/>
  <c r="T54" i="1"/>
  <c r="Y60" i="35"/>
  <c r="N60" i="35"/>
  <c r="Y68" i="64"/>
  <c r="X949" i="66"/>
  <c r="AA143" i="64"/>
  <c r="X546" i="71"/>
  <c r="T60" i="35"/>
  <c r="J47" i="35"/>
  <c r="V54" i="1"/>
  <c r="W166" i="66"/>
  <c r="Y286" i="64"/>
  <c r="AA128" i="64"/>
  <c r="N53" i="64"/>
  <c r="AF44" i="35"/>
  <c r="AF46" i="35"/>
  <c r="AA158" i="64"/>
  <c r="V441" i="69"/>
  <c r="AA354" i="64"/>
  <c r="Y23" i="64"/>
  <c r="Z23" i="64" s="1"/>
  <c r="R54" i="1"/>
  <c r="AC50" i="1"/>
  <c r="J34" i="35"/>
  <c r="W273" i="66"/>
  <c r="Y158" i="64"/>
  <c r="N98" i="64"/>
  <c r="AA68" i="64"/>
  <c r="N68" i="64"/>
  <c r="W536" i="69"/>
  <c r="X734" i="66"/>
  <c r="I19" i="71"/>
  <c r="N23" i="64"/>
  <c r="T19" i="35"/>
  <c r="V60" i="35"/>
  <c r="N47" i="35"/>
  <c r="J33" i="1"/>
  <c r="N113" i="64"/>
  <c r="Y83" i="64"/>
  <c r="Z83" i="64" s="1"/>
  <c r="Y22" i="64"/>
  <c r="Y183" i="64"/>
  <c r="N83" i="64"/>
  <c r="N233" i="66"/>
  <c r="V365" i="69"/>
  <c r="X15" i="66"/>
  <c r="AA320" i="64"/>
  <c r="AA388" i="64"/>
  <c r="T53" i="1"/>
  <c r="T50" i="1"/>
  <c r="Y47" i="35"/>
  <c r="AF60" i="35"/>
  <c r="M12" i="71"/>
  <c r="T47" i="35"/>
  <c r="AF34" i="35"/>
  <c r="W231" i="66"/>
  <c r="AA337" i="64"/>
  <c r="X112" i="71"/>
  <c r="AA438" i="64"/>
  <c r="P53" i="1"/>
  <c r="V47" i="35"/>
  <c r="J53" i="1"/>
  <c r="AF73" i="35"/>
  <c r="AF47" i="35"/>
  <c r="X166" i="66"/>
  <c r="W249" i="69"/>
  <c r="H34" i="35"/>
  <c r="Y303" i="64"/>
  <c r="W422" i="69"/>
  <c r="AA371" i="64"/>
  <c r="V345" i="69"/>
  <c r="N97" i="64"/>
  <c r="N82" i="64"/>
  <c r="N22" i="64"/>
  <c r="AF19" i="35"/>
  <c r="R52" i="1"/>
  <c r="X467" i="66"/>
  <c r="AC51" i="1"/>
  <c r="X731" i="66"/>
  <c r="J50" i="1"/>
  <c r="AF33" i="35"/>
  <c r="Y37" i="64"/>
  <c r="Y438" i="64"/>
  <c r="W211" i="69"/>
  <c r="Y157" i="64"/>
  <c r="AC49" i="1"/>
  <c r="X49" i="71"/>
  <c r="Y267" i="64"/>
  <c r="F29" i="1"/>
  <c r="W230" i="69"/>
  <c r="R45" i="1"/>
  <c r="V497" i="69"/>
  <c r="W326" i="69"/>
  <c r="V307" i="69"/>
  <c r="J107" i="66"/>
  <c r="V516" i="69"/>
  <c r="R51" i="1"/>
  <c r="V493" i="69"/>
  <c r="V364" i="69"/>
  <c r="N243" i="66"/>
  <c r="F36" i="1"/>
  <c r="W107" i="66"/>
  <c r="Y142" i="64"/>
  <c r="V440" i="69"/>
  <c r="Y421" i="64"/>
  <c r="AA268" i="64"/>
  <c r="J33" i="35"/>
  <c r="J19" i="35"/>
  <c r="V19" i="35"/>
  <c r="W82" i="69"/>
  <c r="W67" i="69"/>
  <c r="V192" i="69"/>
  <c r="W60" i="66"/>
  <c r="N112" i="64"/>
  <c r="W757" i="66"/>
  <c r="N127" i="64"/>
  <c r="N52" i="64"/>
  <c r="AA97" i="64"/>
  <c r="AA157" i="64"/>
  <c r="X71" i="71"/>
  <c r="X774" i="71"/>
  <c r="N19" i="35"/>
  <c r="V173" i="69"/>
  <c r="V37" i="69"/>
  <c r="V135" i="69"/>
  <c r="Y172" i="64"/>
  <c r="Y97" i="64"/>
  <c r="Y112" i="64"/>
  <c r="Y50" i="64"/>
  <c r="N148" i="66"/>
  <c r="N157" i="64"/>
  <c r="J148" i="66"/>
  <c r="V402" i="69"/>
  <c r="X113" i="71"/>
  <c r="J59" i="35"/>
  <c r="Y82" i="64"/>
  <c r="Y127" i="64"/>
  <c r="Y52" i="64"/>
  <c r="Y268" i="64"/>
  <c r="N172" i="64"/>
  <c r="W229" i="66"/>
  <c r="V52" i="69"/>
  <c r="W154" i="69"/>
  <c r="N142" i="64"/>
  <c r="AA82" i="64"/>
  <c r="W459" i="69"/>
  <c r="W402" i="69"/>
  <c r="V97" i="69"/>
  <c r="V478" i="69"/>
  <c r="W116" i="69"/>
  <c r="J229" i="66"/>
  <c r="Y251" i="64"/>
  <c r="T33" i="35"/>
  <c r="AA353" i="64"/>
  <c r="W671" i="66"/>
  <c r="AA285" i="64"/>
  <c r="W440" i="69"/>
  <c r="Y336" i="64"/>
  <c r="Y420" i="64"/>
  <c r="Y387" i="64"/>
  <c r="AA370" i="64"/>
  <c r="Y186" i="64"/>
  <c r="Z186" i="64" s="1"/>
  <c r="AA319" i="64"/>
  <c r="N67" i="64"/>
  <c r="AC47" i="1"/>
  <c r="V383" i="69"/>
  <c r="Y36" i="64"/>
  <c r="W497" i="69"/>
  <c r="Y202" i="64"/>
  <c r="Z202" i="64" s="1"/>
  <c r="W421" i="69"/>
  <c r="W345" i="69"/>
  <c r="Y404" i="64"/>
  <c r="J58" i="35"/>
  <c r="Y19" i="35"/>
  <c r="J49" i="1"/>
  <c r="H33" i="35"/>
  <c r="W364" i="69"/>
  <c r="Y302" i="64"/>
  <c r="AF72" i="35"/>
  <c r="N273" i="66"/>
  <c r="J47" i="1"/>
  <c r="V47" i="1"/>
  <c r="AC45" i="1"/>
  <c r="W462" i="66"/>
  <c r="J25" i="1"/>
  <c r="F38" i="1"/>
  <c r="V343" i="69"/>
  <c r="N36" i="64"/>
  <c r="T46" i="1"/>
  <c r="V36" i="69"/>
  <c r="W92" i="66"/>
  <c r="AC46" i="1"/>
  <c r="J41" i="1"/>
  <c r="P47" i="1"/>
  <c r="V210" i="69"/>
  <c r="W146" i="66"/>
  <c r="F47" i="1"/>
  <c r="T59" i="35"/>
  <c r="R48" i="1"/>
  <c r="W495" i="69"/>
  <c r="W290" i="66"/>
  <c r="AA267" i="64"/>
  <c r="N58" i="35"/>
  <c r="Y45" i="35"/>
  <c r="J46" i="1"/>
  <c r="N171" i="64"/>
  <c r="V325" i="69"/>
  <c r="T58" i="35"/>
  <c r="V534" i="69"/>
  <c r="R47" i="1"/>
  <c r="Y51" i="64"/>
  <c r="V473" i="69"/>
  <c r="X182" i="71"/>
  <c r="Y58" i="35"/>
  <c r="V344" i="69"/>
  <c r="X503" i="71"/>
  <c r="W499" i="66"/>
  <c r="J32" i="35"/>
  <c r="H45" i="35"/>
  <c r="V46" i="1"/>
  <c r="T17" i="35"/>
  <c r="AA110" i="64"/>
  <c r="N81" i="64"/>
  <c r="V439" i="69"/>
  <c r="V66" i="69"/>
  <c r="J290" i="66"/>
  <c r="N45" i="35"/>
  <c r="V191" i="69"/>
  <c r="AA111" i="64"/>
  <c r="W341" i="66"/>
  <c r="AC43" i="1"/>
  <c r="AF32" i="35"/>
  <c r="V248" i="69"/>
  <c r="AA171" i="64"/>
  <c r="X599" i="71"/>
  <c r="X408" i="71"/>
  <c r="W978" i="66"/>
  <c r="Y386" i="64"/>
  <c r="AA369" i="64"/>
  <c r="AA352" i="64"/>
  <c r="AA335" i="64"/>
  <c r="AA318" i="64"/>
  <c r="AA420" i="64"/>
  <c r="T45" i="1"/>
  <c r="T45" i="35"/>
  <c r="J45" i="1"/>
  <c r="AC42" i="1"/>
  <c r="W51" i="69"/>
  <c r="Y171" i="64"/>
  <c r="Y81" i="64"/>
  <c r="N126" i="64"/>
  <c r="N51" i="64"/>
  <c r="N156" i="64"/>
  <c r="N66" i="64"/>
  <c r="V458" i="69"/>
  <c r="AA386" i="64"/>
  <c r="V45" i="1"/>
  <c r="AF18" i="35"/>
  <c r="V58" i="35"/>
  <c r="V134" i="69"/>
  <c r="W306" i="69"/>
  <c r="Y352" i="64"/>
  <c r="AA126" i="64"/>
  <c r="Q37" i="35"/>
  <c r="P37" i="35"/>
  <c r="V96" i="69"/>
  <c r="AA284" i="64"/>
  <c r="AA81" i="64"/>
  <c r="W771" i="66"/>
  <c r="V420" i="69"/>
  <c r="V477" i="69"/>
  <c r="V496" i="69"/>
  <c r="W118" i="66"/>
  <c r="N290" i="66"/>
  <c r="J18" i="35"/>
  <c r="H42" i="35"/>
  <c r="H32" i="35"/>
  <c r="V115" i="69"/>
  <c r="W81" i="69"/>
  <c r="Y141" i="64"/>
  <c r="V363" i="69"/>
  <c r="N96" i="64"/>
  <c r="W153" i="69"/>
  <c r="X290" i="66"/>
  <c r="Y96" i="64"/>
  <c r="N141" i="64"/>
  <c r="AA403" i="64"/>
  <c r="W332" i="66"/>
  <c r="P45" i="1"/>
  <c r="N32" i="35"/>
  <c r="Y17" i="35"/>
  <c r="J45" i="35"/>
  <c r="V18" i="35"/>
  <c r="W172" i="69"/>
  <c r="AC44" i="1"/>
  <c r="X978" i="66"/>
  <c r="W276" i="66"/>
  <c r="X276" i="66"/>
  <c r="AF71" i="35"/>
  <c r="V45" i="35"/>
  <c r="J17" i="35"/>
  <c r="AA301" i="64"/>
  <c r="Y32" i="35"/>
  <c r="H17" i="35"/>
  <c r="J43" i="1"/>
  <c r="AF58" i="35"/>
  <c r="H58" i="35"/>
  <c r="AF45" i="35"/>
  <c r="V32" i="35"/>
  <c r="R42" i="1"/>
  <c r="F43" i="1"/>
  <c r="V419" i="69"/>
  <c r="V362" i="69"/>
  <c r="X134" i="71"/>
  <c r="Y385" i="64"/>
  <c r="X208" i="66"/>
  <c r="J31" i="35"/>
  <c r="N35" i="64"/>
  <c r="X547" i="71"/>
  <c r="X714" i="66"/>
  <c r="W65" i="66"/>
  <c r="W228" i="69"/>
  <c r="AA184" i="64"/>
  <c r="R43" i="1"/>
  <c r="T15" i="1"/>
  <c r="V79" i="69"/>
  <c r="X508" i="71"/>
  <c r="X407" i="71"/>
  <c r="J16" i="35"/>
  <c r="N185" i="64"/>
  <c r="W438" i="69"/>
  <c r="V209" i="69"/>
  <c r="Y65" i="64"/>
  <c r="W152" i="69"/>
  <c r="X154" i="71"/>
  <c r="W980" i="66"/>
  <c r="X190" i="66"/>
  <c r="AC32" i="1"/>
  <c r="V17" i="35"/>
  <c r="J42" i="1"/>
  <c r="AA185" i="64"/>
  <c r="AA35" i="64"/>
  <c r="W937" i="66"/>
  <c r="W190" i="66"/>
  <c r="X499" i="66"/>
  <c r="X118" i="66"/>
  <c r="N17" i="35"/>
  <c r="Y185" i="64"/>
  <c r="Z185" i="64" s="1"/>
  <c r="J160" i="66"/>
  <c r="T44" i="35"/>
  <c r="N118" i="66"/>
  <c r="J118" i="66"/>
  <c r="AC41" i="1"/>
  <c r="W208" i="66"/>
  <c r="Y419" i="64"/>
  <c r="P41" i="1"/>
  <c r="V43" i="35"/>
  <c r="N95" i="64"/>
  <c r="N160" i="66"/>
  <c r="AF57" i="35"/>
  <c r="W533" i="69"/>
  <c r="W476" i="69"/>
  <c r="W362" i="69"/>
  <c r="V305" i="69"/>
  <c r="W148" i="66"/>
  <c r="Y170" i="64"/>
  <c r="N125" i="64"/>
  <c r="N140" i="64"/>
  <c r="Y155" i="64"/>
  <c r="N170" i="64"/>
  <c r="N65" i="64"/>
  <c r="W171" i="69"/>
  <c r="W133" i="69"/>
  <c r="AA50" i="64"/>
  <c r="V95" i="69"/>
  <c r="V400" i="69"/>
  <c r="V381" i="69"/>
  <c r="Y402" i="64"/>
  <c r="J57" i="35"/>
  <c r="AF31" i="35"/>
  <c r="AF17" i="35"/>
  <c r="V324" i="69"/>
  <c r="Y80" i="64"/>
  <c r="Y140" i="64"/>
  <c r="Y125" i="64"/>
  <c r="Y266" i="64"/>
  <c r="Z35" i="64" s="1"/>
  <c r="N80" i="64"/>
  <c r="V80" i="69"/>
  <c r="AA95" i="64"/>
  <c r="V65" i="69"/>
  <c r="V190" i="69"/>
  <c r="N155" i="64"/>
  <c r="Y15" i="35"/>
  <c r="J44" i="35"/>
  <c r="W50" i="69"/>
  <c r="AA65" i="64"/>
  <c r="V114" i="69"/>
  <c r="AC40" i="1"/>
  <c r="N110" i="64"/>
  <c r="N50" i="64"/>
  <c r="AA351" i="64"/>
  <c r="J38" i="1"/>
  <c r="V457" i="69"/>
  <c r="Y334" i="64"/>
  <c r="J39" i="1"/>
  <c r="Y368" i="64"/>
  <c r="H57" i="35"/>
  <c r="Y300" i="64"/>
  <c r="W514" i="69"/>
  <c r="V132" i="69"/>
  <c r="Y317" i="64"/>
  <c r="R40" i="1"/>
  <c r="V39" i="1"/>
  <c r="X65" i="66"/>
  <c r="AF43" i="35"/>
  <c r="AA283" i="64"/>
  <c r="F39" i="1"/>
  <c r="V49" i="69"/>
  <c r="P39" i="1"/>
  <c r="V227" i="69"/>
  <c r="V34" i="69"/>
  <c r="X548" i="71"/>
  <c r="T38" i="1"/>
  <c r="AA183" i="64"/>
  <c r="X504" i="71"/>
  <c r="AC38" i="1"/>
  <c r="AC37" i="1"/>
  <c r="X332" i="66"/>
  <c r="N147" i="66"/>
  <c r="Y139" i="64"/>
  <c r="Y136" i="64"/>
  <c r="AC36" i="1"/>
  <c r="J147" i="66"/>
  <c r="V113" i="69"/>
  <c r="V170" i="69"/>
  <c r="Y383" i="64"/>
  <c r="W942" i="66"/>
  <c r="J27" i="35"/>
  <c r="J37" i="1"/>
  <c r="X384" i="71"/>
  <c r="V94" i="69"/>
  <c r="X133" i="71"/>
  <c r="V64" i="69"/>
  <c r="W49" i="69"/>
  <c r="X980" i="66"/>
  <c r="N250" i="66"/>
  <c r="J30" i="1"/>
  <c r="Y34" i="64"/>
  <c r="V551" i="69"/>
  <c r="V494" i="69"/>
  <c r="X203" i="71"/>
  <c r="AA435" i="64"/>
  <c r="N43" i="35"/>
  <c r="V38" i="1"/>
  <c r="V304" i="69"/>
  <c r="Y435" i="64"/>
  <c r="V208" i="69"/>
  <c r="X781" i="71"/>
  <c r="N146" i="66"/>
  <c r="X250" i="66"/>
  <c r="N16" i="35"/>
  <c r="AC34" i="1"/>
  <c r="Y79" i="64"/>
  <c r="Z79" i="64" s="1"/>
  <c r="N34" i="64"/>
  <c r="Y200" i="64"/>
  <c r="Z200" i="64" s="1"/>
  <c r="V418" i="69"/>
  <c r="V399" i="69"/>
  <c r="V380" i="69"/>
  <c r="V361" i="69"/>
  <c r="X751" i="71"/>
  <c r="X247" i="71"/>
  <c r="X109" i="71"/>
  <c r="X879" i="66"/>
  <c r="V189" i="69"/>
  <c r="W344" i="66"/>
  <c r="W106" i="66"/>
  <c r="V37" i="1"/>
  <c r="X87" i="71"/>
  <c r="J117" i="66"/>
  <c r="Y64" i="64"/>
  <c r="W250" i="66"/>
  <c r="V437" i="69"/>
  <c r="X275" i="71"/>
  <c r="X677" i="66"/>
  <c r="W113" i="69"/>
  <c r="W79" i="69"/>
  <c r="AA350" i="64"/>
  <c r="Y265" i="64"/>
  <c r="T37" i="1"/>
  <c r="J38" i="35"/>
  <c r="Y30" i="35"/>
  <c r="Y49" i="64"/>
  <c r="AF30" i="35"/>
  <c r="J250" i="66"/>
  <c r="V456" i="69"/>
  <c r="X68" i="71"/>
  <c r="X837" i="66"/>
  <c r="W837" i="66"/>
  <c r="V342" i="69"/>
  <c r="W1092" i="66"/>
  <c r="X718" i="66"/>
  <c r="W132" i="69"/>
  <c r="W94" i="69"/>
  <c r="W715" i="66"/>
  <c r="W406" i="66"/>
  <c r="N230" i="66"/>
  <c r="AA333" i="64"/>
  <c r="Y109" i="64"/>
  <c r="AA109" i="64"/>
  <c r="N109" i="64"/>
  <c r="V475" i="69"/>
  <c r="V151" i="69"/>
  <c r="X942" i="66"/>
  <c r="W364" i="66"/>
  <c r="Y384" i="64"/>
  <c r="N139" i="64"/>
  <c r="J230" i="66"/>
  <c r="AA401" i="64"/>
  <c r="AA316" i="64"/>
  <c r="R36" i="1"/>
  <c r="J30" i="35"/>
  <c r="X1015" i="66"/>
  <c r="W1015" i="66"/>
  <c r="X901" i="66"/>
  <c r="W901" i="66"/>
  <c r="W979" i="66"/>
  <c r="X979" i="66"/>
  <c r="N64" i="64"/>
  <c r="Y299" i="64"/>
  <c r="Y418" i="64"/>
  <c r="AA367" i="64"/>
  <c r="AA299" i="64"/>
  <c r="AF16" i="35"/>
  <c r="Y169" i="64"/>
  <c r="N169" i="64"/>
  <c r="AA169" i="64"/>
  <c r="N94" i="64"/>
  <c r="X105" i="66"/>
  <c r="W105" i="66"/>
  <c r="N105" i="66"/>
  <c r="Y282" i="64"/>
  <c r="AA282" i="64"/>
  <c r="N124" i="64"/>
  <c r="J105" i="66"/>
  <c r="N117" i="66"/>
  <c r="AA94" i="64"/>
  <c r="N79" i="64"/>
  <c r="AC35" i="1"/>
  <c r="Y108" i="64"/>
  <c r="T43" i="35"/>
  <c r="J56" i="35"/>
  <c r="Y56" i="35"/>
  <c r="W117" i="66"/>
  <c r="Y124" i="64"/>
  <c r="T30" i="35"/>
  <c r="N154" i="64"/>
  <c r="W142" i="66"/>
  <c r="J295" i="66"/>
  <c r="T56" i="35"/>
  <c r="Y154" i="64"/>
  <c r="W195" i="66"/>
  <c r="X272" i="71"/>
  <c r="X248" i="71"/>
  <c r="W238" i="66"/>
  <c r="N238" i="66"/>
  <c r="N153" i="66"/>
  <c r="W153" i="66"/>
  <c r="T42" i="35"/>
  <c r="T55" i="35"/>
  <c r="V474" i="69"/>
  <c r="X391" i="71"/>
  <c r="X31" i="71"/>
  <c r="J238" i="66"/>
  <c r="W59" i="66"/>
  <c r="W411" i="66"/>
  <c r="J153" i="66"/>
  <c r="AD23" i="46"/>
  <c r="W1132" i="66"/>
  <c r="W803" i="66"/>
  <c r="N195" i="66"/>
  <c r="J43" i="35"/>
  <c r="N56" i="35"/>
  <c r="T15" i="35"/>
  <c r="P35" i="1"/>
  <c r="V56" i="35"/>
  <c r="AF69" i="35"/>
  <c r="AF56" i="35"/>
  <c r="L82" i="71"/>
  <c r="V35" i="1"/>
  <c r="M238" i="71"/>
  <c r="Y22" i="58"/>
  <c r="X238" i="66"/>
  <c r="X153" i="66"/>
  <c r="AF15" i="35"/>
  <c r="Y43" i="35"/>
  <c r="AC15" i="1"/>
  <c r="AC13" i="1"/>
  <c r="R13" i="1"/>
  <c r="V13" i="1"/>
  <c r="X142" i="66"/>
  <c r="X233" i="66"/>
  <c r="AC27" i="46"/>
  <c r="Y44" i="64"/>
  <c r="T23" i="1"/>
  <c r="J34" i="1"/>
  <c r="Y78" i="64"/>
  <c r="Y138" i="64"/>
  <c r="AD28" i="46"/>
  <c r="Y27" i="35"/>
  <c r="AD25" i="46"/>
  <c r="N33" i="64"/>
  <c r="Y153" i="64"/>
  <c r="V341" i="69"/>
  <c r="V303" i="69"/>
  <c r="X939" i="66"/>
  <c r="Y434" i="64"/>
  <c r="T34" i="1"/>
  <c r="N183" i="64"/>
  <c r="H52" i="35"/>
  <c r="W386" i="66"/>
  <c r="X364" i="66"/>
  <c r="J15" i="35"/>
  <c r="AA33" i="64"/>
  <c r="V30" i="69"/>
  <c r="Y417" i="64"/>
  <c r="Y382" i="64"/>
  <c r="P33" i="1"/>
  <c r="N15" i="35"/>
  <c r="AA153" i="64"/>
  <c r="V30" i="1"/>
  <c r="V245" i="69"/>
  <c r="J106" i="66"/>
  <c r="V33" i="69"/>
  <c r="N153" i="64"/>
  <c r="Y40" i="2"/>
  <c r="V417" i="69"/>
  <c r="X760" i="71"/>
  <c r="X132" i="71"/>
  <c r="V18" i="1"/>
  <c r="J42" i="35"/>
  <c r="V29" i="35"/>
  <c r="W226" i="69"/>
  <c r="V169" i="69"/>
  <c r="W48" i="69"/>
  <c r="Y168" i="64"/>
  <c r="N106" i="66"/>
  <c r="V360" i="69"/>
  <c r="X106" i="66"/>
  <c r="AA434" i="64"/>
  <c r="V15" i="35"/>
  <c r="X17" i="58"/>
  <c r="X124" i="71" s="1"/>
  <c r="V188" i="69"/>
  <c r="N123" i="64"/>
  <c r="Y48" i="64"/>
  <c r="V25" i="1"/>
  <c r="N168" i="64"/>
  <c r="Y17" i="58"/>
  <c r="X715" i="66"/>
  <c r="W454" i="66"/>
  <c r="W370" i="66"/>
  <c r="Y400" i="64"/>
  <c r="AA264" i="64"/>
  <c r="J145" i="66"/>
  <c r="AA123" i="64"/>
  <c r="X158" i="71"/>
  <c r="Y415" i="64"/>
  <c r="Y416" i="64"/>
  <c r="J41" i="35"/>
  <c r="W112" i="69"/>
  <c r="W360" i="69"/>
  <c r="W78" i="69"/>
  <c r="N48" i="64"/>
  <c r="V93" i="69"/>
  <c r="V131" i="69"/>
  <c r="N93" i="64"/>
  <c r="W417" i="69"/>
  <c r="Y366" i="64"/>
  <c r="X1092" i="66"/>
  <c r="M158" i="71"/>
  <c r="X469" i="66"/>
  <c r="J55" i="35"/>
  <c r="T54" i="35"/>
  <c r="Y93" i="64"/>
  <c r="AA383" i="64"/>
  <c r="Y123" i="64"/>
  <c r="W493" i="69"/>
  <c r="Y332" i="64"/>
  <c r="AA78" i="64"/>
  <c r="AA281" i="64"/>
  <c r="V31" i="1"/>
  <c r="V455" i="69"/>
  <c r="I13" i="71"/>
  <c r="J28" i="35"/>
  <c r="H54" i="35"/>
  <c r="F22" i="1"/>
  <c r="V379" i="69"/>
  <c r="W63" i="69"/>
  <c r="W474" i="69"/>
  <c r="W150" i="69"/>
  <c r="W247" i="66"/>
  <c r="Y298" i="64"/>
  <c r="AA298" i="64"/>
  <c r="H51" i="35"/>
  <c r="AC35" i="46"/>
  <c r="W761" i="66"/>
  <c r="V436" i="69"/>
  <c r="H29" i="35"/>
  <c r="V26" i="1"/>
  <c r="N78" i="64"/>
  <c r="R32" i="1"/>
  <c r="X600" i="71"/>
  <c r="X415" i="71"/>
  <c r="W322" i="66"/>
  <c r="J29" i="35"/>
  <c r="R27" i="1"/>
  <c r="P31" i="1"/>
  <c r="AC30" i="1"/>
  <c r="R30" i="1"/>
  <c r="V14" i="35"/>
  <c r="AF14" i="35"/>
  <c r="R17" i="1"/>
  <c r="V398" i="69"/>
  <c r="W398" i="69"/>
  <c r="W511" i="69"/>
  <c r="W853" i="66"/>
  <c r="X853" i="66"/>
  <c r="X89" i="71"/>
  <c r="X35" i="71"/>
  <c r="W334" i="66"/>
  <c r="W503" i="66"/>
  <c r="N246" i="66"/>
  <c r="W230" i="66"/>
  <c r="T30" i="1"/>
  <c r="AF29" i="35"/>
  <c r="W455" i="69"/>
  <c r="AA315" i="64"/>
  <c r="W946" i="66"/>
  <c r="W936" i="66"/>
  <c r="W876" i="66"/>
  <c r="J246" i="66"/>
  <c r="W227" i="66"/>
  <c r="X227" i="66"/>
  <c r="AC21" i="1"/>
  <c r="R21" i="1"/>
  <c r="Y349" i="64"/>
  <c r="AA349" i="64"/>
  <c r="J31" i="1"/>
  <c r="F31" i="1"/>
  <c r="R31" i="1"/>
  <c r="N291" i="66"/>
  <c r="AF41" i="35"/>
  <c r="Y55" i="35"/>
  <c r="AH26" i="2"/>
  <c r="W150" i="66"/>
  <c r="V15" i="1"/>
  <c r="AH30" i="2"/>
  <c r="T28" i="35"/>
  <c r="Y12" i="35"/>
  <c r="Y15" i="58"/>
  <c r="AA107" i="64"/>
  <c r="J291" i="66"/>
  <c r="X37" i="58"/>
  <c r="V45" i="69"/>
  <c r="W886" i="66"/>
  <c r="Y398" i="64"/>
  <c r="V14" i="1"/>
  <c r="P12" i="1"/>
  <c r="AA182" i="64"/>
  <c r="Y137" i="64"/>
  <c r="N32" i="64"/>
  <c r="W897" i="66"/>
  <c r="Y450" i="64"/>
  <c r="AA450" i="64"/>
  <c r="W32" i="69"/>
  <c r="AC27" i="1"/>
  <c r="X20" i="58"/>
  <c r="X417" i="71"/>
  <c r="W418" i="66"/>
  <c r="X15" i="58"/>
  <c r="X82" i="71" s="1"/>
  <c r="AA32" i="64"/>
  <c r="Y198" i="64"/>
  <c r="X780" i="71"/>
  <c r="X1132" i="66"/>
  <c r="X550" i="71"/>
  <c r="X506" i="71"/>
  <c r="Y432" i="64"/>
  <c r="X876" i="66"/>
  <c r="T41" i="35"/>
  <c r="V302" i="69"/>
  <c r="M17" i="71"/>
  <c r="W778" i="66"/>
  <c r="X230" i="66"/>
  <c r="AF67" i="35"/>
  <c r="J17" i="1"/>
  <c r="N167" i="64"/>
  <c r="W1055" i="66"/>
  <c r="W235" i="66"/>
  <c r="AF37" i="35"/>
  <c r="W244" i="69"/>
  <c r="W188" i="66"/>
  <c r="AC28" i="1"/>
  <c r="N77" i="64"/>
  <c r="Y433" i="64"/>
  <c r="AA433" i="64"/>
  <c r="N188" i="66"/>
  <c r="W225" i="69"/>
  <c r="N169" i="66"/>
  <c r="Y23" i="49"/>
  <c r="V397" i="69"/>
  <c r="X110" i="71"/>
  <c r="V359" i="69"/>
  <c r="W721" i="66"/>
  <c r="Y449" i="64"/>
  <c r="Y379" i="64"/>
  <c r="W762" i="66"/>
  <c r="X344" i="66"/>
  <c r="H41" i="35"/>
  <c r="N11" i="35"/>
  <c r="F27" i="1"/>
  <c r="AF10" i="35"/>
  <c r="V206" i="69"/>
  <c r="Y92" i="64"/>
  <c r="X235" i="66"/>
  <c r="V11" i="1"/>
  <c r="AF53" i="35"/>
  <c r="J169" i="66"/>
  <c r="V454" i="69"/>
  <c r="X274" i="71"/>
  <c r="N159" i="66"/>
  <c r="W772" i="66"/>
  <c r="W537" i="66"/>
  <c r="W1058" i="66"/>
  <c r="P29" i="1"/>
  <c r="T26" i="1"/>
  <c r="N54" i="35"/>
  <c r="Y41" i="35"/>
  <c r="Y47" i="64"/>
  <c r="AC25" i="1"/>
  <c r="N47" i="64"/>
  <c r="P34" i="35"/>
  <c r="N62" i="64"/>
  <c r="W473" i="69"/>
  <c r="V492" i="69"/>
  <c r="V416" i="69"/>
  <c r="X225" i="71"/>
  <c r="V378" i="69"/>
  <c r="X738" i="66"/>
  <c r="X730" i="66"/>
  <c r="X692" i="66"/>
  <c r="AA246" i="64"/>
  <c r="Y20" i="58"/>
  <c r="W149" i="69"/>
  <c r="V92" i="69"/>
  <c r="W77" i="69"/>
  <c r="W111" i="69"/>
  <c r="AA167" i="64"/>
  <c r="N92" i="64"/>
  <c r="X552" i="71"/>
  <c r="AA137" i="64"/>
  <c r="W454" i="69"/>
  <c r="Y54" i="35"/>
  <c r="V41" i="35"/>
  <c r="J14" i="35"/>
  <c r="W168" i="69"/>
  <c r="W47" i="69"/>
  <c r="N122" i="64"/>
  <c r="W769" i="66"/>
  <c r="N152" i="64"/>
  <c r="Y62" i="64"/>
  <c r="X618" i="71"/>
  <c r="N41" i="35"/>
  <c r="H28" i="35"/>
  <c r="Y166" i="64"/>
  <c r="Y122" i="64"/>
  <c r="N137" i="64"/>
  <c r="V187" i="69"/>
  <c r="AA77" i="64"/>
  <c r="W233" i="66"/>
  <c r="W738" i="66"/>
  <c r="W130" i="69"/>
  <c r="W62" i="69"/>
  <c r="Y167" i="64"/>
  <c r="N107" i="64"/>
  <c r="Y77" i="64"/>
  <c r="W295" i="66"/>
  <c r="J27" i="1"/>
  <c r="AA62" i="64"/>
  <c r="AF28" i="35"/>
  <c r="V340" i="69"/>
  <c r="V435" i="69"/>
  <c r="X762" i="66"/>
  <c r="AA416" i="64"/>
  <c r="AA382" i="64"/>
  <c r="Y28" i="35"/>
  <c r="J54" i="35"/>
  <c r="V54" i="35"/>
  <c r="Y348" i="64"/>
  <c r="AA31" i="64"/>
  <c r="Y314" i="64"/>
  <c r="Y399" i="64"/>
  <c r="Y365" i="64"/>
  <c r="AA280" i="64"/>
  <c r="Y297" i="64"/>
  <c r="Y263" i="64"/>
  <c r="Z32" i="64" s="1"/>
  <c r="AA331" i="64"/>
  <c r="AF54" i="35"/>
  <c r="V28" i="35"/>
  <c r="T27" i="1"/>
  <c r="V262" i="69"/>
  <c r="V27" i="1"/>
  <c r="W209" i="66"/>
  <c r="N280" i="66"/>
  <c r="N28" i="35"/>
  <c r="N31" i="64"/>
  <c r="Y24" i="49"/>
  <c r="V321" i="69"/>
  <c r="X276" i="71"/>
  <c r="X571" i="71"/>
  <c r="X803" i="66"/>
  <c r="J233" i="66"/>
  <c r="J15" i="1"/>
  <c r="F19" i="1"/>
  <c r="X482" i="71"/>
  <c r="X886" i="66"/>
  <c r="W719" i="66"/>
  <c r="Y381" i="64"/>
  <c r="Y414" i="64"/>
  <c r="AC24" i="1"/>
  <c r="F14" i="1"/>
  <c r="T12" i="1"/>
  <c r="R26" i="1"/>
  <c r="AC26" i="1"/>
  <c r="J21" i="1"/>
  <c r="N245" i="66"/>
  <c r="AF26" i="35"/>
  <c r="AA245" i="64"/>
  <c r="W416" i="66"/>
  <c r="Y11" i="35"/>
  <c r="J26" i="1"/>
  <c r="V17" i="1"/>
  <c r="Y75" i="64"/>
  <c r="Y180" i="64"/>
  <c r="W251" i="66"/>
  <c r="W414" i="66"/>
  <c r="W330" i="66"/>
  <c r="J280" i="66"/>
  <c r="Y106" i="64"/>
  <c r="Y119" i="64"/>
  <c r="AC29" i="46"/>
  <c r="J19" i="1"/>
  <c r="AD18" i="46"/>
  <c r="Y197" i="64"/>
  <c r="N151" i="64"/>
  <c r="V469" i="69"/>
  <c r="X392" i="71"/>
  <c r="X698" i="66"/>
  <c r="W291" i="66"/>
  <c r="AF64" i="35"/>
  <c r="Y10" i="35"/>
  <c r="Y151" i="64"/>
  <c r="V51" i="35"/>
  <c r="W510" i="69"/>
  <c r="V396" i="69"/>
  <c r="W813" i="66"/>
  <c r="X813" i="66"/>
  <c r="AA151" i="64"/>
  <c r="V415" i="69"/>
  <c r="R15" i="1"/>
  <c r="Y33" i="58"/>
  <c r="W201" i="66"/>
  <c r="AA106" i="64"/>
  <c r="Y91" i="64"/>
  <c r="Y46" i="64"/>
  <c r="N197" i="64"/>
  <c r="Y24" i="35"/>
  <c r="V25" i="35"/>
  <c r="J52" i="35"/>
  <c r="AF51" i="35"/>
  <c r="Y51" i="35"/>
  <c r="Y26" i="35"/>
  <c r="Y53" i="35"/>
  <c r="Q20" i="35"/>
  <c r="T40" i="35"/>
  <c r="N38" i="35"/>
  <c r="H39" i="35"/>
  <c r="T11" i="35"/>
  <c r="V12" i="35"/>
  <c r="N39" i="35"/>
  <c r="N51" i="35"/>
  <c r="Y40" i="35"/>
  <c r="V26" i="35"/>
  <c r="V10" i="35"/>
  <c r="T53" i="35"/>
  <c r="N40" i="35"/>
  <c r="N26" i="35"/>
  <c r="N53" i="35"/>
  <c r="AF27" i="35"/>
  <c r="AF13" i="35"/>
  <c r="T13" i="35"/>
  <c r="W491" i="69"/>
  <c r="M15" i="71"/>
  <c r="X619" i="71"/>
  <c r="X527" i="71"/>
  <c r="X761" i="71"/>
  <c r="X753" i="71"/>
  <c r="X273" i="71"/>
  <c r="W310" i="66"/>
  <c r="Y378" i="64"/>
  <c r="X373" i="66"/>
  <c r="J14" i="1"/>
  <c r="N13" i="35"/>
  <c r="T20" i="1"/>
  <c r="H13" i="35"/>
  <c r="AC22" i="1"/>
  <c r="AF52" i="35"/>
  <c r="X249" i="66"/>
  <c r="W189" i="66"/>
  <c r="N136" i="64"/>
  <c r="F23" i="1"/>
  <c r="AA262" i="64"/>
  <c r="N166" i="64"/>
  <c r="X857" i="66"/>
  <c r="AA136" i="64"/>
  <c r="V46" i="69"/>
  <c r="P23" i="1"/>
  <c r="V148" i="69"/>
  <c r="W455" i="66"/>
  <c r="J23" i="1"/>
  <c r="Y22" i="49"/>
  <c r="R24" i="1"/>
  <c r="X416" i="71"/>
  <c r="X180" i="71"/>
  <c r="X683" i="66"/>
  <c r="X675" i="66"/>
  <c r="Y13" i="35"/>
  <c r="AF11" i="35"/>
  <c r="T27" i="35"/>
  <c r="N106" i="64"/>
  <c r="N76" i="64"/>
  <c r="AD34" i="46"/>
  <c r="X438" i="71"/>
  <c r="W280" i="66"/>
  <c r="V13" i="35"/>
  <c r="J13" i="35"/>
  <c r="J40" i="35"/>
  <c r="X53" i="71"/>
  <c r="W30" i="69"/>
  <c r="X775" i="71"/>
  <c r="X1130" i="66"/>
  <c r="W1130" i="66"/>
  <c r="J228" i="66"/>
  <c r="N194" i="66"/>
  <c r="W194" i="66"/>
  <c r="X194" i="66"/>
  <c r="N163" i="66"/>
  <c r="X163" i="66"/>
  <c r="V339" i="69"/>
  <c r="W339" i="69"/>
  <c r="N191" i="66"/>
  <c r="W799" i="66"/>
  <c r="W472" i="69"/>
  <c r="W453" i="69"/>
  <c r="W434" i="69"/>
  <c r="W320" i="69"/>
  <c r="V320" i="69"/>
  <c r="W186" i="69"/>
  <c r="V186" i="69"/>
  <c r="V167" i="69"/>
  <c r="W167" i="69"/>
  <c r="W129" i="69"/>
  <c r="V129" i="69"/>
  <c r="W110" i="69"/>
  <c r="V110" i="69"/>
  <c r="V91" i="69"/>
  <c r="W91" i="69"/>
  <c r="V76" i="69"/>
  <c r="W76" i="69"/>
  <c r="V61" i="69"/>
  <c r="W61" i="69"/>
  <c r="X507" i="71"/>
  <c r="X337" i="66"/>
  <c r="W337" i="66"/>
  <c r="W228" i="66"/>
  <c r="W202" i="66"/>
  <c r="W301" i="69"/>
  <c r="V301" i="69"/>
  <c r="X521" i="71"/>
  <c r="X477" i="71"/>
  <c r="X33" i="71"/>
  <c r="X799" i="66"/>
  <c r="W333" i="66"/>
  <c r="X333" i="66"/>
  <c r="N228" i="66"/>
  <c r="N134" i="66"/>
  <c r="W134" i="66"/>
  <c r="W145" i="66"/>
  <c r="T22" i="1"/>
  <c r="P20" i="1"/>
  <c r="J37" i="35"/>
  <c r="V27" i="35"/>
  <c r="Y121" i="64"/>
  <c r="N30" i="64"/>
  <c r="N101" i="66"/>
  <c r="AA347" i="64"/>
  <c r="Y330" i="64"/>
  <c r="AA30" i="64"/>
  <c r="Y364" i="64"/>
  <c r="Y279" i="64"/>
  <c r="N46" i="64"/>
  <c r="Y313" i="64"/>
  <c r="N91" i="64"/>
  <c r="N61" i="64"/>
  <c r="AF40" i="35"/>
  <c r="AA76" i="64"/>
  <c r="W246" i="66"/>
  <c r="W234" i="66"/>
  <c r="J10" i="1"/>
  <c r="J53" i="35"/>
  <c r="V22" i="1"/>
  <c r="J22" i="1"/>
  <c r="J134" i="66"/>
  <c r="N121" i="64"/>
  <c r="Y61" i="64"/>
  <c r="H40" i="35"/>
  <c r="J11" i="35"/>
  <c r="AA296" i="64"/>
  <c r="AF66" i="35"/>
  <c r="X32" i="71"/>
  <c r="X32" i="58"/>
  <c r="X468" i="71" s="1"/>
  <c r="V490" i="69"/>
  <c r="X927" i="66"/>
  <c r="X751" i="66"/>
  <c r="X708" i="66"/>
  <c r="X409" i="71"/>
  <c r="Y261" i="64"/>
  <c r="W776" i="66"/>
  <c r="W163" i="66"/>
  <c r="W147" i="66"/>
  <c r="W143" i="66"/>
  <c r="R18" i="1"/>
  <c r="AF12" i="35"/>
  <c r="W285" i="66"/>
  <c r="AA180" i="64"/>
  <c r="X101" i="66"/>
  <c r="F15" i="1"/>
  <c r="W81" i="66"/>
  <c r="W101" i="66"/>
  <c r="W299" i="69"/>
  <c r="V60" i="69"/>
  <c r="X569" i="71"/>
  <c r="X483" i="71"/>
  <c r="X432" i="71"/>
  <c r="X410" i="71"/>
  <c r="W45" i="69"/>
  <c r="W497" i="66"/>
  <c r="W458" i="66"/>
  <c r="W774" i="66"/>
  <c r="W495" i="66"/>
  <c r="W456" i="66"/>
  <c r="X228" i="66"/>
  <c r="X143" i="66"/>
  <c r="N134" i="64"/>
  <c r="AH27" i="2"/>
  <c r="H53" i="35"/>
  <c r="X245" i="66"/>
  <c r="AA105" i="64"/>
  <c r="AC33" i="46"/>
  <c r="Y195" i="64"/>
  <c r="Z195" i="64" s="1"/>
  <c r="Y30" i="64"/>
  <c r="J101" i="66"/>
  <c r="X776" i="71"/>
  <c r="X523" i="71"/>
  <c r="X436" i="71"/>
  <c r="Y413" i="64"/>
  <c r="Z164" i="64" s="1"/>
  <c r="W938" i="66"/>
  <c r="X772" i="66"/>
  <c r="N164" i="64"/>
  <c r="J163" i="66"/>
  <c r="J143" i="66"/>
  <c r="AF24" i="35"/>
  <c r="J159" i="66"/>
  <c r="X145" i="66"/>
  <c r="Y165" i="64"/>
  <c r="N165" i="64"/>
  <c r="X16" i="58"/>
  <c r="X101" i="71" s="1"/>
  <c r="V414" i="69"/>
  <c r="W469" i="69"/>
  <c r="X756" i="71"/>
  <c r="X752" i="71"/>
  <c r="X227" i="71"/>
  <c r="X568" i="71"/>
  <c r="X480" i="71"/>
  <c r="X719" i="66"/>
  <c r="W302" i="66"/>
  <c r="X202" i="66"/>
  <c r="Y396" i="64"/>
  <c r="W1054" i="66"/>
  <c r="W768" i="66"/>
  <c r="R20" i="1"/>
  <c r="AF50" i="35"/>
  <c r="V12" i="1"/>
  <c r="T10" i="1"/>
  <c r="J12" i="35"/>
  <c r="Y23" i="58"/>
  <c r="X253" i="66"/>
  <c r="V488" i="69"/>
  <c r="V298" i="69"/>
  <c r="X615" i="71"/>
  <c r="X495" i="66"/>
  <c r="J20" i="1"/>
  <c r="H50" i="35"/>
  <c r="X33" i="58"/>
  <c r="X491" i="71" s="1"/>
  <c r="W899" i="66"/>
  <c r="X414" i="71"/>
  <c r="X388" i="71"/>
  <c r="X899" i="66"/>
  <c r="X178" i="71"/>
  <c r="W292" i="66"/>
  <c r="W268" i="66"/>
  <c r="V433" i="69"/>
  <c r="W337" i="69"/>
  <c r="W318" i="69"/>
  <c r="V317" i="69"/>
  <c r="X778" i="71"/>
  <c r="X479" i="71"/>
  <c r="X412" i="71"/>
  <c r="V147" i="69"/>
  <c r="V75" i="69"/>
  <c r="W60" i="69"/>
  <c r="X795" i="66"/>
  <c r="X755" i="66"/>
  <c r="W186" i="66"/>
  <c r="X936" i="66"/>
  <c r="Y412" i="64"/>
  <c r="N289" i="66"/>
  <c r="N29" i="64"/>
  <c r="N202" i="66"/>
  <c r="R14" i="1"/>
  <c r="V38" i="35"/>
  <c r="Y39" i="35"/>
  <c r="W795" i="66"/>
  <c r="X181" i="71"/>
  <c r="V166" i="69"/>
  <c r="V90" i="69"/>
  <c r="X234" i="66"/>
  <c r="AA414" i="64"/>
  <c r="X69" i="71"/>
  <c r="W895" i="66"/>
  <c r="W452" i="69"/>
  <c r="W169" i="66"/>
  <c r="N234" i="66"/>
  <c r="X463" i="71"/>
  <c r="X459" i="71"/>
  <c r="X433" i="71"/>
  <c r="X385" i="71"/>
  <c r="X177" i="71"/>
  <c r="X481" i="71"/>
  <c r="V204" i="69"/>
  <c r="V185" i="69"/>
  <c r="V109" i="69"/>
  <c r="X524" i="71"/>
  <c r="X434" i="71"/>
  <c r="X386" i="71"/>
  <c r="W874" i="66"/>
  <c r="AA397" i="64"/>
  <c r="F20" i="1"/>
  <c r="J18" i="1"/>
  <c r="V10" i="1"/>
  <c r="AC16" i="1"/>
  <c r="N135" i="64"/>
  <c r="AA134" i="64"/>
  <c r="AC20" i="1"/>
  <c r="J234" i="66"/>
  <c r="AD32" i="46"/>
  <c r="AC25" i="46"/>
  <c r="V431" i="69"/>
  <c r="V128" i="69"/>
  <c r="X431" i="71"/>
  <c r="X915" i="66"/>
  <c r="W976" i="66"/>
  <c r="W713" i="66"/>
  <c r="W218" i="66"/>
  <c r="W932" i="66"/>
  <c r="X776" i="66"/>
  <c r="W328" i="66"/>
  <c r="W102" i="66"/>
  <c r="X280" i="66"/>
  <c r="P18" i="1"/>
  <c r="V20" i="1"/>
  <c r="T16" i="1"/>
  <c r="J39" i="35"/>
  <c r="AC23" i="46"/>
  <c r="X759" i="71"/>
  <c r="X843" i="66"/>
  <c r="X835" i="66"/>
  <c r="X819" i="66"/>
  <c r="X570" i="71"/>
  <c r="X976" i="66"/>
  <c r="X721" i="66"/>
  <c r="X713" i="66"/>
  <c r="N260" i="66"/>
  <c r="W948" i="66"/>
  <c r="X932" i="66"/>
  <c r="X1054" i="66"/>
  <c r="M19" i="71"/>
  <c r="X13" i="71"/>
  <c r="X192" i="66"/>
  <c r="P16" i="1"/>
  <c r="Y50" i="35"/>
  <c r="J24" i="35"/>
  <c r="P14" i="1"/>
  <c r="AC12" i="1"/>
  <c r="AF65" i="35"/>
  <c r="T50" i="35"/>
  <c r="X23" i="58"/>
  <c r="J292" i="66"/>
  <c r="X111" i="71"/>
  <c r="Y45" i="64"/>
  <c r="N60" i="64"/>
  <c r="AA44" i="64"/>
  <c r="AC34" i="46"/>
  <c r="AC31" i="46"/>
  <c r="Y278" i="64"/>
  <c r="N120" i="64"/>
  <c r="AD26" i="46"/>
  <c r="H26" i="35"/>
  <c r="AA135" i="64"/>
  <c r="N189" i="66"/>
  <c r="M13" i="71"/>
  <c r="T52" i="35"/>
  <c r="X29" i="58"/>
  <c r="X399" i="71" s="1"/>
  <c r="M399" i="71"/>
  <c r="N90" i="64"/>
  <c r="AA90" i="64"/>
  <c r="Y135" i="64"/>
  <c r="X291" i="66"/>
  <c r="Y380" i="64"/>
  <c r="N45" i="64"/>
  <c r="Q26" i="35"/>
  <c r="P26" i="35"/>
  <c r="X45" i="58"/>
  <c r="X30" i="58"/>
  <c r="X422" i="71" s="1"/>
  <c r="X18" i="58"/>
  <c r="X147" i="71" s="1"/>
  <c r="V471" i="69"/>
  <c r="V395" i="69"/>
  <c r="X755" i="71"/>
  <c r="X851" i="66"/>
  <c r="W100" i="66"/>
  <c r="W784" i="66"/>
  <c r="X66" i="66"/>
  <c r="N50" i="35"/>
  <c r="V52" i="35"/>
  <c r="N25" i="35"/>
  <c r="T14" i="1"/>
  <c r="Y25" i="35"/>
  <c r="N75" i="64"/>
  <c r="AA75" i="64"/>
  <c r="X205" i="66"/>
  <c r="W243" i="66"/>
  <c r="Y120" i="64"/>
  <c r="Z120" i="64" s="1"/>
  <c r="N150" i="64"/>
  <c r="AC19" i="46"/>
  <c r="N292" i="66"/>
  <c r="Y149" i="64"/>
  <c r="Y59" i="64"/>
  <c r="AC19" i="1"/>
  <c r="F11" i="1"/>
  <c r="Q30" i="35"/>
  <c r="P30" i="35"/>
  <c r="R11" i="1"/>
  <c r="V470" i="69"/>
  <c r="V355" i="69"/>
  <c r="X617" i="71"/>
  <c r="X549" i="71"/>
  <c r="X525" i="71"/>
  <c r="X52" i="71"/>
  <c r="X51" i="71"/>
  <c r="X50" i="71"/>
  <c r="X757" i="71"/>
  <c r="X811" i="66"/>
  <c r="X759" i="66"/>
  <c r="X777" i="71"/>
  <c r="X411" i="71"/>
  <c r="W278" i="66"/>
  <c r="W260" i="66"/>
  <c r="W175" i="66"/>
  <c r="W159" i="66"/>
  <c r="W1056" i="66"/>
  <c r="X948" i="66"/>
  <c r="AA363" i="64"/>
  <c r="X19" i="71"/>
  <c r="V39" i="35"/>
  <c r="F12" i="1"/>
  <c r="AF39" i="35"/>
  <c r="AF25" i="35"/>
  <c r="AH25" i="2"/>
  <c r="Y16" i="58"/>
  <c r="W331" i="66"/>
  <c r="N105" i="64"/>
  <c r="AA195" i="64"/>
  <c r="AC21" i="46"/>
  <c r="R19" i="1"/>
  <c r="Y34" i="58"/>
  <c r="M514" i="71"/>
  <c r="Y32" i="58"/>
  <c r="L468" i="71"/>
  <c r="W222" i="69"/>
  <c r="V222" i="69"/>
  <c r="W203" i="69"/>
  <c r="V203" i="69"/>
  <c r="W184" i="69"/>
  <c r="V184" i="69"/>
  <c r="W165" i="69"/>
  <c r="V165" i="69"/>
  <c r="W146" i="69"/>
  <c r="V146" i="69"/>
  <c r="W127" i="69"/>
  <c r="V127" i="69"/>
  <c r="W108" i="69"/>
  <c r="V108" i="69"/>
  <c r="W89" i="69"/>
  <c r="V89" i="69"/>
  <c r="W74" i="69"/>
  <c r="V74" i="69"/>
  <c r="W59" i="69"/>
  <c r="V59" i="69"/>
  <c r="W44" i="69"/>
  <c r="V44" i="69"/>
  <c r="W29" i="69"/>
  <c r="V29" i="69"/>
  <c r="W431" i="69"/>
  <c r="W376" i="69"/>
  <c r="W202" i="69"/>
  <c r="V202" i="69"/>
  <c r="W183" i="69"/>
  <c r="V183" i="69"/>
  <c r="W164" i="69"/>
  <c r="V164" i="69"/>
  <c r="W145" i="69"/>
  <c r="V145" i="69"/>
  <c r="W126" i="69"/>
  <c r="V126" i="69"/>
  <c r="W107" i="69"/>
  <c r="V107" i="69"/>
  <c r="W88" i="69"/>
  <c r="V88" i="69"/>
  <c r="W73" i="69"/>
  <c r="V73" i="69"/>
  <c r="W58" i="69"/>
  <c r="V58" i="69"/>
  <c r="W43" i="69"/>
  <c r="V43" i="69"/>
  <c r="W28" i="69"/>
  <c r="V28" i="69"/>
  <c r="V526" i="69"/>
  <c r="V413" i="69"/>
  <c r="I156" i="71"/>
  <c r="M14" i="71"/>
  <c r="O4" i="69"/>
  <c r="X841" i="66"/>
  <c r="X1031" i="66"/>
  <c r="X893" i="66"/>
  <c r="X817" i="66"/>
  <c r="X797" i="66"/>
  <c r="Y161" i="64"/>
  <c r="W431" i="66"/>
  <c r="X526" i="71"/>
  <c r="X977" i="66"/>
  <c r="X720" i="66"/>
  <c r="X427" i="66"/>
  <c r="W427" i="66"/>
  <c r="X371" i="66"/>
  <c r="W371" i="66"/>
  <c r="X343" i="66"/>
  <c r="W343" i="66"/>
  <c r="X327" i="66"/>
  <c r="W327" i="66"/>
  <c r="N301" i="66"/>
  <c r="N285" i="66"/>
  <c r="W244" i="66"/>
  <c r="N226" i="66"/>
  <c r="N209" i="66"/>
  <c r="W167" i="66"/>
  <c r="N165" i="66"/>
  <c r="N123" i="66"/>
  <c r="N107" i="66"/>
  <c r="AA346" i="64"/>
  <c r="AA329" i="64"/>
  <c r="AA312" i="64"/>
  <c r="AA295" i="64"/>
  <c r="Y146" i="64"/>
  <c r="W993" i="66"/>
  <c r="W389" i="66"/>
  <c r="Y26" i="64"/>
  <c r="W52" i="66"/>
  <c r="AD12" i="46"/>
  <c r="X522" i="71"/>
  <c r="X413" i="71"/>
  <c r="X456" i="66"/>
  <c r="N302" i="66"/>
  <c r="N218" i="66"/>
  <c r="N108" i="66"/>
  <c r="N100" i="66"/>
  <c r="AA412" i="64"/>
  <c r="AA259" i="64"/>
  <c r="W539" i="66"/>
  <c r="N287" i="66"/>
  <c r="W149" i="66"/>
  <c r="N163" i="64"/>
  <c r="AD15" i="46"/>
  <c r="F10" i="1"/>
  <c r="V4" i="1"/>
  <c r="Q31" i="35"/>
  <c r="P31" i="35"/>
  <c r="W226" i="66"/>
  <c r="Y259" i="64"/>
  <c r="T18" i="1"/>
  <c r="V16" i="1"/>
  <c r="Q21" i="35"/>
  <c r="P21" i="35"/>
  <c r="Q15" i="35"/>
  <c r="P15" i="35"/>
  <c r="W372" i="66"/>
  <c r="N118" i="64"/>
  <c r="Y37" i="35"/>
  <c r="AH21" i="2"/>
  <c r="Y10" i="58"/>
  <c r="Y38" i="58"/>
  <c r="M606" i="71"/>
  <c r="W357" i="69"/>
  <c r="V394" i="69"/>
  <c r="W336" i="69"/>
  <c r="X758" i="71"/>
  <c r="X754" i="71"/>
  <c r="X70" i="71"/>
  <c r="M20" i="71"/>
  <c r="M18" i="71"/>
  <c r="M16" i="71"/>
  <c r="Y21" i="49"/>
  <c r="Y19" i="49"/>
  <c r="Y17" i="49"/>
  <c r="Y15" i="49"/>
  <c r="Y13" i="49"/>
  <c r="Y11" i="49"/>
  <c r="X462" i="71"/>
  <c r="X460" i="71"/>
  <c r="X458" i="71"/>
  <c r="X456" i="71"/>
  <c r="X435" i="71"/>
  <c r="X387" i="71"/>
  <c r="X935" i="66"/>
  <c r="X867" i="66"/>
  <c r="V545" i="69"/>
  <c r="X779" i="71"/>
  <c r="X572" i="71"/>
  <c r="X1017" i="66"/>
  <c r="X987" i="66"/>
  <c r="X845" i="66"/>
  <c r="X833" i="66"/>
  <c r="X478" i="71"/>
  <c r="X905" i="66"/>
  <c r="X809" i="66"/>
  <c r="X881" i="66"/>
  <c r="W747" i="66"/>
  <c r="X670" i="66"/>
  <c r="X453" i="66"/>
  <c r="X425" i="66"/>
  <c r="X415" i="66"/>
  <c r="W415" i="66"/>
  <c r="X385" i="66"/>
  <c r="X369" i="66"/>
  <c r="J288" i="66"/>
  <c r="W286" i="66"/>
  <c r="N268" i="66"/>
  <c r="J226" i="66"/>
  <c r="N217" i="66"/>
  <c r="J165" i="66"/>
  <c r="N161" i="66"/>
  <c r="J149" i="66"/>
  <c r="N142" i="66"/>
  <c r="W108" i="66"/>
  <c r="AA362" i="64"/>
  <c r="Y362" i="64"/>
  <c r="AA345" i="64"/>
  <c r="Y345" i="64"/>
  <c r="Z104" i="64" s="1"/>
  <c r="AA328" i="64"/>
  <c r="Y328" i="64"/>
  <c r="Z89" i="64" s="1"/>
  <c r="AA311" i="64"/>
  <c r="Y311" i="64"/>
  <c r="AA294" i="64"/>
  <c r="Y294" i="64"/>
  <c r="AA276" i="64"/>
  <c r="Y276" i="64"/>
  <c r="N119" i="64"/>
  <c r="N59" i="64"/>
  <c r="Q4" i="64"/>
  <c r="AC13" i="46"/>
  <c r="X616" i="71"/>
  <c r="X390" i="71"/>
  <c r="W934" i="66"/>
  <c r="X785" i="66"/>
  <c r="W770" i="66"/>
  <c r="J302" i="66"/>
  <c r="N286" i="66"/>
  <c r="N244" i="66"/>
  <c r="X226" i="66"/>
  <c r="X184" i="66"/>
  <c r="N175" i="66"/>
  <c r="N167" i="66"/>
  <c r="J108" i="66"/>
  <c r="J100" i="66"/>
  <c r="AA396" i="64"/>
  <c r="Y192" i="64"/>
  <c r="W514" i="66"/>
  <c r="Y131" i="64"/>
  <c r="W347" i="66"/>
  <c r="Y71" i="64"/>
  <c r="W179" i="66"/>
  <c r="W412" i="66"/>
  <c r="N211" i="66"/>
  <c r="N133" i="64"/>
  <c r="N144" i="66"/>
  <c r="N88" i="64"/>
  <c r="T37" i="35"/>
  <c r="J10" i="35"/>
  <c r="Q35" i="35"/>
  <c r="P35" i="35"/>
  <c r="W184" i="66"/>
  <c r="R16" i="1"/>
  <c r="R12" i="1"/>
  <c r="P10" i="1"/>
  <c r="N52" i="35"/>
  <c r="Q17" i="35"/>
  <c r="P17" i="35"/>
  <c r="W352" i="66"/>
  <c r="N207" i="66"/>
  <c r="J50" i="35"/>
  <c r="V37" i="35"/>
  <c r="P32" i="35"/>
  <c r="Q32" i="35"/>
  <c r="J26" i="35"/>
  <c r="H24" i="35"/>
  <c r="P24" i="35"/>
  <c r="Q24" i="35"/>
  <c r="H10" i="35"/>
  <c r="AH19" i="2"/>
  <c r="AC18" i="1"/>
  <c r="AH15" i="2"/>
  <c r="Y45" i="58"/>
  <c r="M767" i="71"/>
  <c r="Y36" i="58"/>
  <c r="M560" i="71"/>
  <c r="Y30" i="58"/>
  <c r="L422" i="71"/>
  <c r="Y18" i="58"/>
  <c r="L147" i="71"/>
  <c r="Y14" i="58"/>
  <c r="L64" i="71"/>
  <c r="W488" i="69"/>
  <c r="V375" i="69"/>
  <c r="X713" i="71"/>
  <c r="X461" i="71"/>
  <c r="X457" i="71"/>
  <c r="X437" i="71"/>
  <c r="X389" i="71"/>
  <c r="X179" i="71"/>
  <c r="X34" i="71"/>
  <c r="X1069" i="66"/>
  <c r="X975" i="66"/>
  <c r="X907" i="66"/>
  <c r="X891" i="66"/>
  <c r="X815" i="66"/>
  <c r="X746" i="66"/>
  <c r="X17" i="71"/>
  <c r="X16" i="71"/>
  <c r="X278" i="66"/>
  <c r="X260" i="66"/>
  <c r="X218" i="66"/>
  <c r="X186" i="66"/>
  <c r="X175" i="66"/>
  <c r="X159" i="66"/>
  <c r="X100" i="66"/>
  <c r="Y41" i="64"/>
  <c r="W95" i="66"/>
  <c r="X15" i="71"/>
  <c r="X413" i="66"/>
  <c r="X329" i="66"/>
  <c r="J268" i="66"/>
  <c r="J161" i="66"/>
  <c r="N102" i="66"/>
  <c r="X58" i="66"/>
  <c r="AA361" i="64"/>
  <c r="AA344" i="64"/>
  <c r="AA327" i="64"/>
  <c r="AA310" i="64"/>
  <c r="AA293" i="64"/>
  <c r="AA260" i="64"/>
  <c r="AA243" i="64"/>
  <c r="Y243" i="64"/>
  <c r="N74" i="64"/>
  <c r="Y207" i="64"/>
  <c r="W556" i="66"/>
  <c r="Y86" i="64"/>
  <c r="W221" i="66"/>
  <c r="AD14" i="46"/>
  <c r="X933" i="66"/>
  <c r="X328" i="66"/>
  <c r="X292" i="66"/>
  <c r="X288" i="66"/>
  <c r="J286" i="66"/>
  <c r="X246" i="66"/>
  <c r="J244" i="66"/>
  <c r="J175" i="66"/>
  <c r="J167" i="66"/>
  <c r="X102" i="66"/>
  <c r="W192" i="66"/>
  <c r="N58" i="64"/>
  <c r="N73" i="64"/>
  <c r="F18" i="1"/>
  <c r="R10" i="1"/>
  <c r="AF63" i="35"/>
  <c r="T25" i="35"/>
  <c r="AF38" i="35"/>
  <c r="Q27" i="35"/>
  <c r="P27" i="35"/>
  <c r="W165" i="66"/>
  <c r="N103" i="64"/>
  <c r="J16" i="1"/>
  <c r="J12" i="1"/>
  <c r="Q19" i="35"/>
  <c r="P19" i="35"/>
  <c r="Q11" i="35"/>
  <c r="P11" i="35"/>
  <c r="N203" i="66"/>
  <c r="AD13" i="46"/>
  <c r="N37" i="35"/>
  <c r="AC14" i="1"/>
  <c r="AH17" i="2"/>
  <c r="V50" i="35"/>
  <c r="AH13" i="2"/>
  <c r="Y28" i="58"/>
  <c r="M376" i="71"/>
  <c r="Y12" i="58"/>
  <c r="L28" i="71"/>
  <c r="L46" i="71"/>
  <c r="V451" i="69"/>
  <c r="V432" i="69"/>
  <c r="V356" i="69"/>
  <c r="M156" i="71"/>
  <c r="Y20" i="49"/>
  <c r="Y18" i="49"/>
  <c r="Y16" i="49"/>
  <c r="Y14" i="49"/>
  <c r="Y12" i="49"/>
  <c r="V546" i="69"/>
  <c r="X973" i="66"/>
  <c r="X637" i="66"/>
  <c r="Q5" i="66"/>
  <c r="X14" i="71"/>
  <c r="X989" i="66"/>
  <c r="X946" i="66"/>
  <c r="X938" i="66"/>
  <c r="X825" i="66"/>
  <c r="X793" i="66"/>
  <c r="X774" i="66"/>
  <c r="X753" i="66"/>
  <c r="Y101" i="64"/>
  <c r="W263" i="66"/>
  <c r="X736" i="66"/>
  <c r="X510" i="66"/>
  <c r="W510" i="66"/>
  <c r="N201" i="66"/>
  <c r="N185" i="66"/>
  <c r="N150" i="66"/>
  <c r="J102" i="66"/>
  <c r="AA395" i="64"/>
  <c r="Y395" i="64"/>
  <c r="AA277" i="64"/>
  <c r="Y277" i="64"/>
  <c r="AA242" i="64"/>
  <c r="N149" i="64"/>
  <c r="N89" i="64"/>
  <c r="AC15" i="46"/>
  <c r="X268" i="66"/>
  <c r="J260" i="66"/>
  <c r="X165" i="66"/>
  <c r="X161" i="66"/>
  <c r="X149" i="66"/>
  <c r="AA378" i="64"/>
  <c r="W161" i="66"/>
  <c r="N43" i="64"/>
  <c r="W288" i="66"/>
  <c r="T39" i="35"/>
  <c r="J25" i="35"/>
  <c r="Y52" i="35"/>
  <c r="N133" i="66"/>
  <c r="F16" i="1"/>
  <c r="Q13" i="35"/>
  <c r="P13" i="35"/>
  <c r="N176" i="66"/>
  <c r="J51" i="35"/>
  <c r="P28" i="35"/>
  <c r="Q28" i="35"/>
  <c r="H25" i="35"/>
  <c r="AH28" i="2"/>
  <c r="V11" i="35"/>
  <c r="AH29" i="2"/>
  <c r="AC10" i="1"/>
  <c r="Z17" i="64" l="1"/>
  <c r="Z13" i="64"/>
  <c r="Z158" i="64"/>
  <c r="Z39" i="64"/>
  <c r="Z173" i="64"/>
  <c r="Z82" i="64"/>
  <c r="Z51" i="64"/>
  <c r="Z63" i="64"/>
  <c r="Z109" i="64"/>
  <c r="H1034" i="66"/>
  <c r="G951" i="66" s="1"/>
  <c r="Z61" i="64"/>
  <c r="Z152" i="64"/>
  <c r="Z90" i="64"/>
  <c r="Z183" i="64"/>
  <c r="Z58" i="64"/>
  <c r="Z99" i="64"/>
  <c r="Z112" i="64"/>
  <c r="Z182" i="64"/>
  <c r="Z28" i="64"/>
  <c r="Z114" i="64"/>
  <c r="Z95" i="64"/>
  <c r="Z78" i="64"/>
  <c r="Z29" i="64"/>
  <c r="Z180" i="64"/>
  <c r="Z81" i="64"/>
  <c r="Z105" i="64"/>
  <c r="Z127" i="64"/>
  <c r="Z159" i="64"/>
  <c r="Z66" i="64"/>
  <c r="Z106" i="64"/>
  <c r="Z134" i="64"/>
  <c r="Z111" i="64"/>
  <c r="Z69" i="64"/>
  <c r="Z103" i="64"/>
  <c r="Z74" i="64"/>
  <c r="Z167" i="64"/>
  <c r="Z48" i="64"/>
  <c r="Z88" i="64"/>
  <c r="Z156" i="64"/>
  <c r="Z22" i="64"/>
  <c r="Z154" i="64"/>
  <c r="Z142" i="64"/>
  <c r="Z36" i="64"/>
  <c r="Z184" i="64"/>
  <c r="Z110" i="64"/>
  <c r="Z179" i="64"/>
  <c r="Z94" i="64"/>
  <c r="Z118" i="64"/>
  <c r="Z43" i="64"/>
  <c r="Z92" i="64"/>
  <c r="Z124" i="64"/>
  <c r="Z139" i="64"/>
  <c r="Z174" i="64"/>
  <c r="Z113" i="64"/>
  <c r="Z75" i="64"/>
  <c r="Z47" i="64"/>
  <c r="Z50" i="64"/>
  <c r="Z96" i="64"/>
  <c r="Z143" i="64"/>
  <c r="Z73" i="64"/>
  <c r="Z136" i="64"/>
  <c r="Z137" i="64"/>
  <c r="Z108" i="64"/>
  <c r="Z148" i="64"/>
  <c r="Z76" i="64"/>
  <c r="Z133" i="64"/>
  <c r="Z44" i="64"/>
  <c r="Z67" i="64"/>
  <c r="Z52" i="64"/>
  <c r="Z149" i="64"/>
  <c r="Z140" i="64"/>
  <c r="Z163" i="64"/>
  <c r="Z166" i="64"/>
  <c r="Z188" i="64"/>
  <c r="Z84" i="64"/>
  <c r="Z54" i="64"/>
  <c r="Z38" i="64"/>
  <c r="Z144" i="64"/>
  <c r="Z107" i="64"/>
  <c r="Z53" i="64"/>
  <c r="Z68" i="64"/>
  <c r="Z187" i="64"/>
  <c r="Z129" i="64"/>
  <c r="Z65" i="64"/>
  <c r="Z151" i="64"/>
  <c r="Z34" i="64"/>
  <c r="Z37" i="64"/>
  <c r="Z197" i="64"/>
  <c r="Z138" i="64"/>
  <c r="Z64" i="64"/>
  <c r="Z172" i="64"/>
  <c r="Z171" i="64"/>
  <c r="Z157" i="64"/>
  <c r="Z141" i="64"/>
  <c r="Z97" i="64"/>
  <c r="Z153" i="64"/>
  <c r="Z170" i="64"/>
  <c r="Z125" i="64"/>
  <c r="Z155" i="64"/>
  <c r="Z80" i="64"/>
  <c r="Z168" i="64"/>
  <c r="Z49" i="64"/>
  <c r="Z198" i="64"/>
  <c r="Z169" i="64"/>
  <c r="Z93" i="64"/>
  <c r="Z123" i="64"/>
  <c r="Z30" i="64"/>
  <c r="Z77" i="64"/>
  <c r="Z91" i="64"/>
  <c r="Z165" i="64"/>
  <c r="Z62" i="64"/>
  <c r="Z122" i="64"/>
  <c r="Z59" i="64"/>
  <c r="Z119" i="64"/>
  <c r="Z46" i="64"/>
  <c r="Z121" i="64"/>
  <c r="Z45" i="64"/>
  <c r="Z135" i="64"/>
  <c r="G993" i="6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Z6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Tilvekst er her SLAKTEVEKTTILVEKST, målt som GRAM økning i SLAKTEVEKT PER DAG</t>
        </r>
      </text>
    </comment>
    <comment ref="M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  <comment ref="Q7" authorId="0" shapeId="0" xr:uid="{00000000-0006-0000-0100-000003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5,0 tilsvarer fettgruppe 2
6,0 tilsvarer fettgruppe 2+
7,0 tilsvarer fettgruppe 3-</t>
        </r>
      </text>
    </comment>
    <comment ref="S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Overfete slakt: her
Fettgruppe 3- og høyere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0 % betyr at alle slaktene er HANN kjønn, 100 % betyr at alle slaktene er HUNN kjønn.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E9" authorId="0" shapeId="0" xr:uid="{B01D6781-B4C9-48C2-8BE7-95C3B85A83E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G9" authorId="0" shapeId="0" xr:uid="{66ECDBF8-3E5C-4420-A70C-4A887E6C56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BH9" authorId="0" shapeId="0" xr:uid="{D5172505-935E-42CF-ACB1-A6945DB81ED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F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Q8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
</t>
        </r>
      </text>
    </comment>
    <comment ref="S8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mellom vekt og klasse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4" authorId="0" shapeId="0" xr:uid="{713B3C98-7905-4CC9-A797-6C6C2FC303A8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  <comment ref="W22" authorId="0" shapeId="0" xr:uid="{A5A6D240-92AF-4A99-9BE2-DCE79C9A5523}">
      <text>
        <r>
          <rPr>
            <b/>
            <sz val="9"/>
            <color indexed="81"/>
            <rFont val="Tahoma"/>
            <family val="2"/>
          </rPr>
          <t>Tilvekst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F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M8" authorId="0" shapeId="0" xr:uid="{C8B09B4C-D675-47B3-A3F7-0800AB884E05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C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Tilvekst i gram per dag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Y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Slaktevekt-
tilvekst i gram per dag</t>
        </r>
      </text>
    </comment>
    <comment ref="R1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100, alle er hunnkjønn
0, alle er hannkjønn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R15" authorId="0" shapeId="0" xr:uid="{00000000-0006-0000-0E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R12" authorId="0" shapeId="0" xr:uid="{00000000-0006-0000-0F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Y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Z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sharedStrings.xml><?xml version="1.0" encoding="utf-8"?>
<sst xmlns="http://schemas.openxmlformats.org/spreadsheetml/2006/main" count="10180" uniqueCount="860">
  <si>
    <t>Klasse</t>
  </si>
  <si>
    <t>Vekt</t>
  </si>
  <si>
    <t xml:space="preserve"> </t>
  </si>
  <si>
    <t>Fettgruppe</t>
  </si>
  <si>
    <t>Antall</t>
  </si>
  <si>
    <t>Midt-Norge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</si>
  <si>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</si>
  <si>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</si>
  <si>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</si>
  <si>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</si>
  <si>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</si>
  <si>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</si>
  <si>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</si>
  <si>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</si>
  <si>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</si>
  <si>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</si>
  <si>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</si>
  <si>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</si>
  <si>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</si>
  <si>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</si>
  <si>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</si>
  <si>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</si>
  <si>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</si>
  <si>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</si>
  <si>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</si>
  <si>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</si>
  <si>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</si>
  <si>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</si>
  <si>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</si>
  <si>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</si>
  <si>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</si>
  <si>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</si>
  <si>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</si>
  <si>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</si>
  <si>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</si>
  <si>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</si>
  <si>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</si>
  <si>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</si>
  <si>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</si>
  <si>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</si>
  <si>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</si>
  <si>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</si>
  <si>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</si>
  <si>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</si>
  <si>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</si>
  <si>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</si>
  <si>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</si>
  <si>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</si>
  <si>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</si>
  <si>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</si>
  <si>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</si>
  <si>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</si>
  <si>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</si>
  <si>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</si>
  <si>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</si>
  <si>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</si>
  <si>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</si>
  <si>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</si>
  <si>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</si>
  <si>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</si>
  <si>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</si>
  <si>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</si>
  <si>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</si>
  <si>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</si>
  <si>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</si>
  <si>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</si>
  <si>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</si>
  <si>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</si>
  <si>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</si>
  <si>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</si>
  <si>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</si>
  <si>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</si>
  <si>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</si>
  <si>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%andel</t>
  </si>
  <si>
    <t>ANTALL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</si>
  <si>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</si>
  <si>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</si>
  <si>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</si>
  <si>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</si>
  <si>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</si>
  <si>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</si>
  <si>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</si>
  <si>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</si>
  <si>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</si>
  <si>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Slakthuset</t>
  </si>
  <si>
    <t>Malvik</t>
  </si>
  <si>
    <t>Måned</t>
  </si>
  <si>
    <t>Prima Jæren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</si>
  <si>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</si>
  <si>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</si>
  <si>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</si>
  <si>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</si>
  <si>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</si>
  <si>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</si>
  <si>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</si>
  <si>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</si>
  <si>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</si>
  <si>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</si>
  <si>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</si>
  <si>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</si>
  <si>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</si>
  <si>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</si>
  <si>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</si>
  <si>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</si>
  <si>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</si>
  <si>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</si>
  <si>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</si>
  <si>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</si>
  <si>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</si>
  <si>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</si>
  <si>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Rogaland</t>
  </si>
  <si>
    <t>Nordland</t>
  </si>
  <si>
    <t>FYLKE</t>
  </si>
  <si>
    <t>Nr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</si>
  <si>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</si>
  <si>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</si>
  <si>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</si>
  <si>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</si>
  <si>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</si>
  <si>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</si>
  <si>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</si>
  <si>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</si>
  <si>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</si>
  <si>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</si>
  <si>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</si>
  <si>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</si>
  <si>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</si>
  <si>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</si>
  <si>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</si>
  <si>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</si>
  <si>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</si>
  <si>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</si>
  <si>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</si>
  <si>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</si>
  <si>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</si>
  <si>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</si>
  <si>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</si>
  <si>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</si>
  <si>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</si>
  <si>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</si>
  <si>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</si>
  <si>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</si>
  <si>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</si>
  <si>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</si>
  <si>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</si>
  <si>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</si>
  <si>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</si>
  <si>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</si>
  <si>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</si>
  <si>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</si>
  <si>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</si>
  <si>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</si>
  <si>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</si>
  <si>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</si>
  <si>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</si>
  <si>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</si>
  <si>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</si>
  <si>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</si>
  <si>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</si>
  <si>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</si>
  <si>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</si>
  <si>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</si>
  <si>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</si>
  <si>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</si>
  <si>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</si>
  <si>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</si>
  <si>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</si>
  <si>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</si>
  <si>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</si>
  <si>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</si>
  <si>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</si>
  <si>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</si>
  <si>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</si>
  <si>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</si>
  <si>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</si>
  <si>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</si>
  <si>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</si>
  <si>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</si>
  <si>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</si>
  <si>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</si>
  <si>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</si>
  <si>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</si>
  <si>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</si>
  <si>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</si>
  <si>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</si>
  <si>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</si>
  <si>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</si>
  <si>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</si>
  <si>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</si>
  <si>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</si>
  <si>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</si>
  <si>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</si>
  <si>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</si>
  <si>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</si>
  <si>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</si>
  <si>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</si>
  <si>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</si>
  <si>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</si>
  <si>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</si>
  <si>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</si>
  <si>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</si>
  <si>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</si>
  <si>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</si>
  <si>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</si>
  <si>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</si>
  <si>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</si>
  <si>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</si>
  <si>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</si>
  <si>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</si>
  <si>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</si>
  <si>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</si>
  <si>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</si>
  <si>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</si>
  <si>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</si>
  <si>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</si>
  <si>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</si>
  <si>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</si>
  <si>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</si>
  <si>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</si>
  <si>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</si>
  <si>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</si>
  <si>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</si>
  <si>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</si>
  <si>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</si>
  <si>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</si>
  <si>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</si>
  <si>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</si>
  <si>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</si>
  <si>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</si>
  <si>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</si>
  <si>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</si>
  <si>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</si>
  <si>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</si>
  <si>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</si>
  <si>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</si>
  <si>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</si>
  <si>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</si>
  <si>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</si>
  <si>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</si>
  <si>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</si>
  <si>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</si>
  <si>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</si>
  <si>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</si>
  <si>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</si>
  <si>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</si>
  <si>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</si>
  <si>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</si>
  <si>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</si>
  <si>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</si>
  <si>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</si>
  <si>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</si>
  <si>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</si>
  <si>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</si>
  <si>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</si>
  <si>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</si>
  <si>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</si>
  <si>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</si>
  <si>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</si>
  <si>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</si>
  <si>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</si>
  <si>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</si>
  <si>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</si>
  <si>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</si>
  <si>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</si>
  <si>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</si>
  <si>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</si>
  <si>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</si>
  <si>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</si>
  <si>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</si>
  <si>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</si>
  <si>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</si>
  <si>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</si>
  <si>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</si>
  <si>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</si>
  <si>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</si>
  <si>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</si>
  <si>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</si>
  <si>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</si>
  <si>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</si>
  <si>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</si>
  <si>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</si>
  <si>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</si>
  <si>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</si>
  <si>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</si>
  <si>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</si>
  <si>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</si>
  <si>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</si>
  <si>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</si>
  <si>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</si>
  <si>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</si>
  <si>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</si>
  <si>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</si>
  <si>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</si>
  <si>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</si>
  <si>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</si>
  <si>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</si>
  <si>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</si>
  <si>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</si>
  <si>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</si>
  <si>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</si>
  <si>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</si>
  <si>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</si>
  <si>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</si>
  <si>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</si>
  <si>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</si>
  <si>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</si>
  <si>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</si>
  <si>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</si>
  <si>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</si>
  <si>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</si>
  <si>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</si>
  <si>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</si>
  <si>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</si>
  <si>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</si>
  <si>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</si>
  <si>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</si>
  <si>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</si>
  <si>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</si>
  <si>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</si>
  <si>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</si>
  <si>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</si>
  <si>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</si>
  <si>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</si>
  <si>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</si>
  <si>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</si>
  <si>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</si>
  <si>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</si>
  <si>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</si>
  <si>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</si>
  <si>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</si>
  <si>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</si>
  <si>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</si>
  <si>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</si>
  <si>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</si>
  <si>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</si>
  <si>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</si>
  <si>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</si>
  <si>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</si>
  <si>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</si>
  <si>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</si>
  <si>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</si>
  <si>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</si>
  <si>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</si>
  <si>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</si>
  <si>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</si>
  <si>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</si>
  <si>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</si>
  <si>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</si>
  <si>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</si>
  <si>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</si>
  <si>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</si>
  <si>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</si>
  <si>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</si>
  <si>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</si>
  <si>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</si>
  <si>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</si>
  <si>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</si>
  <si>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</si>
  <si>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</si>
  <si>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</si>
  <si>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</si>
  <si>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</si>
  <si>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</si>
  <si>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</si>
  <si>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</si>
  <si>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</si>
  <si>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</si>
  <si>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</si>
  <si>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</si>
  <si>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</si>
  <si>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</si>
  <si>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</si>
  <si>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</si>
  <si>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</si>
  <si>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</si>
  <si>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</si>
  <si>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</si>
  <si>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</si>
  <si>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</si>
  <si>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</si>
  <si>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</si>
  <si>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</si>
  <si>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</si>
  <si>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</si>
  <si>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</si>
  <si>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</si>
  <si>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</si>
  <si>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</si>
  <si>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</si>
  <si>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</si>
  <si>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</si>
  <si>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</si>
  <si>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</si>
  <si>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</si>
  <si>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</si>
  <si>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</si>
  <si>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</si>
  <si>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</si>
  <si>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</si>
  <si>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</si>
  <si>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</si>
  <si>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</si>
  <si>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</si>
  <si>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</si>
  <si>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</si>
  <si>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</si>
  <si>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</si>
  <si>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</si>
  <si>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</si>
  <si>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</si>
  <si>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</si>
  <si>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</si>
  <si>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Over</t>
  </si>
  <si>
    <t>Fett-</t>
  </si>
  <si>
    <t>gruppe</t>
  </si>
  <si>
    <t>Slakte-</t>
  </si>
  <si>
    <t>Antall slakt:</t>
  </si>
  <si>
    <t>Standardavvikelser</t>
  </si>
  <si>
    <t>Korrelasjoner</t>
  </si>
  <si>
    <t>Vekt-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</si>
  <si>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</si>
  <si>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</si>
  <si>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</si>
  <si>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</si>
  <si>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</si>
  <si>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</si>
  <si>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</si>
  <si>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</si>
  <si>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</si>
  <si>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</si>
  <si>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</si>
  <si>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</si>
  <si>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</si>
  <si>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</si>
  <si>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</si>
  <si>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</si>
  <si>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FYLKER</t>
  </si>
  <si>
    <t>BEDRIFTSGRUPPE</t>
  </si>
  <si>
    <t>KATEGORI</t>
  </si>
  <si>
    <t>350 kg</t>
  </si>
  <si>
    <t>Mars</t>
  </si>
  <si>
    <t>April</t>
  </si>
  <si>
    <t>Mai</t>
  </si>
  <si>
    <t>Juni</t>
  </si>
  <si>
    <t>Juli</t>
  </si>
  <si>
    <t>Egersund</t>
  </si>
  <si>
    <t>Ytre Nordmøre</t>
  </si>
  <si>
    <t>Midt-Norge_N</t>
  </si>
  <si>
    <t>Midt-Norge_K</t>
  </si>
  <si>
    <t>VARIANTER</t>
  </si>
  <si>
    <t>&gt;400 kg</t>
  </si>
  <si>
    <t>&gt;375 kg</t>
  </si>
  <si>
    <t>&gt;350 kg</t>
  </si>
  <si>
    <t>&gt;325 kg</t>
  </si>
  <si>
    <t>&gt;300 kg</t>
  </si>
  <si>
    <t>&gt;275 kg</t>
  </si>
  <si>
    <t>&gt;250 kg</t>
  </si>
  <si>
    <t>&gt;225 kg</t>
  </si>
  <si>
    <t>&gt;200 kg</t>
  </si>
  <si>
    <t>&gt;175 kg</t>
  </si>
  <si>
    <t>&gt;150 kg</t>
  </si>
  <si>
    <t>&gt;100 kg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</si>
  <si>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</si>
  <si>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</si>
  <si>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</si>
  <si>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</si>
  <si>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</si>
  <si>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</si>
  <si>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</si>
  <si>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 xml:space="preserve"> over</t>
  </si>
  <si>
    <t>Produksjon i</t>
  </si>
  <si>
    <t>Osen</t>
  </si>
  <si>
    <t>Uke:</t>
  </si>
  <si>
    <t>MEANALDR</t>
  </si>
  <si>
    <t>MEANKJON</t>
  </si>
  <si>
    <t>MEANKJFE</t>
  </si>
  <si>
    <t>STD_ALDR</t>
  </si>
  <si>
    <t>COR_VEAL</t>
  </si>
  <si>
    <t>COR_FEAL</t>
  </si>
  <si>
    <t>COR_KLAL</t>
  </si>
  <si>
    <t>alder i</t>
  </si>
  <si>
    <t>dager</t>
  </si>
  <si>
    <t>kjønn</t>
  </si>
  <si>
    <t>kjøttfe</t>
  </si>
  <si>
    <t>Tilvektst</t>
  </si>
  <si>
    <t>per dag</t>
  </si>
  <si>
    <t>i gram</t>
  </si>
  <si>
    <t>produ-</t>
  </si>
  <si>
    <t>senter</t>
  </si>
  <si>
    <t>Tilvekst</t>
  </si>
  <si>
    <t>Uke-</t>
  </si>
  <si>
    <t>nr</t>
  </si>
  <si>
    <t xml:space="preserve">i gram </t>
  </si>
  <si>
    <t>fett-</t>
  </si>
  <si>
    <t>Alder ved</t>
  </si>
  <si>
    <t>slakting</t>
  </si>
  <si>
    <t>% hunn-</t>
  </si>
  <si>
    <t xml:space="preserve">Tilvekst i </t>
  </si>
  <si>
    <t>gram per</t>
  </si>
  <si>
    <t>dag</t>
  </si>
  <si>
    <t>over</t>
  </si>
  <si>
    <t>slakte-</t>
  </si>
  <si>
    <t>hunn-</t>
  </si>
  <si>
    <t>RASETYPE</t>
  </si>
  <si>
    <t>RASE_KODE</t>
  </si>
  <si>
    <t>Typefe</t>
  </si>
  <si>
    <t>Melkefe</t>
  </si>
  <si>
    <t>Kjøttfe</t>
  </si>
  <si>
    <t>Gammelnorsk</t>
  </si>
  <si>
    <t>Mini kjøttfe</t>
  </si>
  <si>
    <t>Lette kjøttfe</t>
  </si>
  <si>
    <t>Tunge kjøttfe</t>
  </si>
  <si>
    <t>Krysninger</t>
  </si>
  <si>
    <t>Ukjent</t>
  </si>
  <si>
    <t>NRF</t>
  </si>
  <si>
    <t>Jersey</t>
  </si>
  <si>
    <t>Sidet Trønder</t>
  </si>
  <si>
    <t>Dølafe</t>
  </si>
  <si>
    <t>Vestlandsfe</t>
  </si>
  <si>
    <t>Holstein</t>
  </si>
  <si>
    <t>Brown Swiss</t>
  </si>
  <si>
    <t>Hereford</t>
  </si>
  <si>
    <t>Charolais</t>
  </si>
  <si>
    <t>Aberdeen Angus</t>
  </si>
  <si>
    <t>Simmental Kjøtt</t>
  </si>
  <si>
    <t>Tiroler Grauvieh</t>
  </si>
  <si>
    <t>Dexter</t>
  </si>
  <si>
    <t>Piemontese</t>
  </si>
  <si>
    <t>Galloway</t>
  </si>
  <si>
    <t>Salers</t>
  </si>
  <si>
    <t>Datamangel</t>
  </si>
  <si>
    <t>Ulike TYPER av fe:</t>
  </si>
  <si>
    <t>Gjennomsnittlig</t>
  </si>
  <si>
    <t>Horten</t>
  </si>
  <si>
    <t>Suldal</t>
  </si>
  <si>
    <t>Standardavvik:</t>
  </si>
  <si>
    <t>fe</t>
  </si>
  <si>
    <t>alder</t>
  </si>
  <si>
    <t>Alder</t>
  </si>
  <si>
    <t>Fett</t>
  </si>
  <si>
    <t>+/-</t>
  </si>
  <si>
    <t>Over-</t>
  </si>
  <si>
    <t>og</t>
  </si>
  <si>
    <t>ALDERS GRUPPER</t>
  </si>
  <si>
    <t>Aldersgruppe</t>
  </si>
  <si>
    <t>i år</t>
  </si>
  <si>
    <t>2,5 år -  3 år</t>
  </si>
  <si>
    <t>&lt;=100kg</t>
  </si>
  <si>
    <t>&gt;425 kg</t>
  </si>
  <si>
    <t>&gt;450 kg</t>
  </si>
  <si>
    <t>Kla-</t>
  </si>
  <si>
    <t>sse</t>
  </si>
  <si>
    <t>Stje-</t>
  </si>
  <si>
    <t>rne</t>
  </si>
  <si>
    <t>Kjøtt-</t>
  </si>
  <si>
    <t>ANTPRO</t>
  </si>
  <si>
    <t>VEKTPRO</t>
  </si>
  <si>
    <t>TYPEFE</t>
  </si>
  <si>
    <t>ALDRGRU1</t>
  </si>
  <si>
    <t>+/-%</t>
  </si>
  <si>
    <t>Mid.</t>
  </si>
  <si>
    <t>fete</t>
  </si>
  <si>
    <t>fett</t>
  </si>
  <si>
    <t>ved</t>
  </si>
  <si>
    <t>Måned:</t>
  </si>
  <si>
    <t>Region :</t>
  </si>
  <si>
    <t>bonde</t>
  </si>
  <si>
    <t>Slakt</t>
  </si>
  <si>
    <t>i</t>
  </si>
  <si>
    <t>Raser</t>
  </si>
  <si>
    <t>Antall som mangler data om rase:</t>
  </si>
  <si>
    <t>kjøtt-</t>
  </si>
  <si>
    <t>grup.</t>
  </si>
  <si>
    <t>Andelsprosent</t>
  </si>
  <si>
    <t>slakt-</t>
  </si>
  <si>
    <t>ing</t>
  </si>
  <si>
    <t>ne</t>
  </si>
  <si>
    <t>&gt;350</t>
  </si>
  <si>
    <t>kg</t>
  </si>
  <si>
    <t>gram/</t>
  </si>
  <si>
    <t>Organ-</t>
  </si>
  <si>
    <t>isasjon</t>
  </si>
  <si>
    <t xml:space="preserve">Alder </t>
  </si>
  <si>
    <t>gram</t>
  </si>
  <si>
    <t>Bedrift</t>
  </si>
  <si>
    <t>over-</t>
  </si>
  <si>
    <t>Korr.</t>
  </si>
  <si>
    <t>stjer-</t>
  </si>
  <si>
    <t>grup</t>
  </si>
  <si>
    <t>Tonn-</t>
  </si>
  <si>
    <t>asje</t>
  </si>
  <si>
    <t>Rasetyper</t>
  </si>
  <si>
    <t>Ald-</t>
  </si>
  <si>
    <t>er</t>
  </si>
  <si>
    <t>Kjø-</t>
  </si>
  <si>
    <t>nn</t>
  </si>
  <si>
    <t>VEKTGRU1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</si>
  <si>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</si>
  <si>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</si>
  <si>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</si>
  <si>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</si>
  <si>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</si>
  <si>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</si>
  <si>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</si>
  <si>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</si>
  <si>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</si>
  <si>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</si>
  <si>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</si>
  <si>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</si>
  <si>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Antall:</t>
  </si>
  <si>
    <t>Oppdatert per:</t>
  </si>
  <si>
    <t>KLASSE FORDELING per RASE</t>
  </si>
  <si>
    <t>Rase</t>
  </si>
  <si>
    <t>Antall i P-:</t>
  </si>
  <si>
    <t>O+:</t>
  </si>
  <si>
    <t>millioner</t>
  </si>
  <si>
    <t>Fleckvieh</t>
  </si>
  <si>
    <t>Canadisk Ayrshire</t>
  </si>
  <si>
    <t>Montbéliard</t>
  </si>
  <si>
    <t>Mørefe</t>
  </si>
  <si>
    <t>Normande</t>
  </si>
  <si>
    <t>Chianina</t>
  </si>
  <si>
    <t>Belgisk blå</t>
  </si>
  <si>
    <t>Jak (Bos Grunniens)</t>
  </si>
  <si>
    <t>Ukjent rase</t>
  </si>
  <si>
    <t>% med  klasse O:</t>
  </si>
  <si>
    <t>% med  klasse O+ eller bedre:</t>
  </si>
  <si>
    <t>350</t>
  </si>
  <si>
    <t>vekst</t>
  </si>
  <si>
    <t>Til-</t>
  </si>
  <si>
    <t>Vekt/</t>
  </si>
  <si>
    <t>fe %</t>
  </si>
  <si>
    <t>gram/dag</t>
  </si>
  <si>
    <t>grup-</t>
  </si>
  <si>
    <t>pe</t>
  </si>
  <si>
    <t>g/dag</t>
  </si>
  <si>
    <t>Fettgruppe:</t>
  </si>
  <si>
    <t>6</t>
  </si>
  <si>
    <t>7</t>
  </si>
  <si>
    <t>8</t>
  </si>
  <si>
    <t>9</t>
  </si>
  <si>
    <t>10</t>
  </si>
  <si>
    <t>11</t>
  </si>
  <si>
    <t>12</t>
  </si>
  <si>
    <t>% &gt;</t>
  </si>
  <si>
    <t>350kg</t>
  </si>
  <si>
    <t>gram/ dag</t>
  </si>
  <si>
    <t>gram/kg</t>
  </si>
  <si>
    <t>Antall :</t>
  </si>
  <si>
    <t>Hittil i år</t>
  </si>
  <si>
    <t xml:space="preserve">  </t>
  </si>
  <si>
    <t>Hvis figurene IKKE VISES, TRYKK PgDn eller PgUp</t>
  </si>
  <si>
    <t>Sept</t>
  </si>
  <si>
    <t>KOMMUNE1</t>
  </si>
  <si>
    <t>Trøndelag</t>
  </si>
  <si>
    <t>Færder</t>
  </si>
  <si>
    <t>Tvedestrand</t>
  </si>
  <si>
    <t>KVAL_O</t>
  </si>
  <si>
    <t>KVAL_OPLUSS</t>
  </si>
  <si>
    <t>Nr.</t>
  </si>
  <si>
    <t>Indre Fosen</t>
  </si>
  <si>
    <t>Lim Uniq ♂</t>
  </si>
  <si>
    <t>Lim Uniq ♀</t>
  </si>
  <si>
    <t>Midt</t>
  </si>
  <si>
    <t>Uten aldersinfo.:</t>
  </si>
  <si>
    <t>Gram</t>
  </si>
  <si>
    <t>Sidet Trønderfe og Nordlandsfe</t>
  </si>
  <si>
    <t>Telemarkfe</t>
  </si>
  <si>
    <t>Østlandsk Rødkolle</t>
  </si>
  <si>
    <t>Vestlandsk Raukolle</t>
  </si>
  <si>
    <t>Vestlandsk fjordfe</t>
  </si>
  <si>
    <t>Rød Dansk Mælkefe</t>
  </si>
  <si>
    <t>Jarlsbergfe</t>
  </si>
  <si>
    <t>Limousin</t>
  </si>
  <si>
    <t>Kjøttsimmental</t>
  </si>
  <si>
    <t>Blonde d`Aquitaine</t>
  </si>
  <si>
    <t>Highland</t>
  </si>
  <si>
    <t>Mini Hereford</t>
  </si>
  <si>
    <t>Wagyu</t>
  </si>
  <si>
    <t>Krysning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</si>
  <si>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</si>
  <si>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</si>
  <si>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</si>
  <si>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</si>
  <si>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</si>
  <si>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</si>
  <si>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</si>
  <si>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</si>
  <si>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</si>
  <si>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</si>
  <si>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</si>
  <si>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</si>
  <si>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</si>
  <si>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</si>
  <si>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</si>
  <si>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</si>
  <si>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</si>
  <si>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</si>
  <si>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</si>
  <si>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</si>
  <si>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</si>
  <si>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</si>
  <si>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</si>
  <si>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</si>
  <si>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</si>
  <si>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Steinkjer</t>
  </si>
  <si>
    <t>Viken</t>
  </si>
  <si>
    <t>Innlandet</t>
  </si>
  <si>
    <t>Telemark/ Vestfold</t>
  </si>
  <si>
    <t>Agder</t>
  </si>
  <si>
    <t>Vestland</t>
  </si>
  <si>
    <t>Raser:</t>
  </si>
  <si>
    <t>Indre Østfold</t>
  </si>
  <si>
    <t>Nordre Follo</t>
  </si>
  <si>
    <t>Lillestrøm</t>
  </si>
  <si>
    <t>Nesbyen</t>
  </si>
  <si>
    <t>Midt-Telemark</t>
  </si>
  <si>
    <t>Bjørnafjorden</t>
  </si>
  <si>
    <t>Alver</t>
  </si>
  <si>
    <t>Kinn</t>
  </si>
  <si>
    <t>Sunnfjord</t>
  </si>
  <si>
    <t>Stadt</t>
  </si>
  <si>
    <t>Strynndal</t>
  </si>
  <si>
    <t>Fjord</t>
  </si>
  <si>
    <t>Hustadvika</t>
  </si>
  <si>
    <t>Heim</t>
  </si>
  <si>
    <t>Orkland</t>
  </si>
  <si>
    <t>Nærøysund</t>
  </si>
  <si>
    <t>Senja</t>
  </si>
  <si>
    <t>Vestfold/ Telemark</t>
  </si>
  <si>
    <t>Sørlandet</t>
  </si>
  <si>
    <t xml:space="preserve">Vestland </t>
  </si>
  <si>
    <t>Finnmark og Troms</t>
  </si>
  <si>
    <t>M_KFAKT</t>
  </si>
  <si>
    <t>M_LENGDE</t>
  </si>
  <si>
    <t>Lengde</t>
  </si>
  <si>
    <t>K-faktor</t>
  </si>
  <si>
    <t>dyr</t>
  </si>
  <si>
    <t>Telemark fe</t>
  </si>
  <si>
    <t xml:space="preserve">Raukolle </t>
  </si>
  <si>
    <t>Sør- og Vestlandsfe</t>
  </si>
  <si>
    <t>50,1 -75 kg</t>
  </si>
  <si>
    <t>75,1 -100 kg</t>
  </si>
  <si>
    <t>125,1 - 150 kg</t>
  </si>
  <si>
    <t>150,1 - 175 kg</t>
  </si>
  <si>
    <t>175,1 - 200 kg</t>
  </si>
  <si>
    <t>200,1 - 225 kg</t>
  </si>
  <si>
    <t>225,1 - 250 kg</t>
  </si>
  <si>
    <t>250,1 - 275 kg</t>
  </si>
  <si>
    <t>275,1 - 300 kg</t>
  </si>
  <si>
    <t>100,1 - 125 kg</t>
  </si>
  <si>
    <t>300,1 - 325 kg</t>
  </si>
  <si>
    <t>Rødt dansk melkefe</t>
  </si>
  <si>
    <t>Jarlsberg fe</t>
  </si>
  <si>
    <t>301 - 350 dg</t>
  </si>
  <si>
    <t>401 - 450 dg</t>
  </si>
  <si>
    <t>451 - 500 dg</t>
  </si>
  <si>
    <t>501 - 550 dg</t>
  </si>
  <si>
    <t>551 - 600 dg</t>
  </si>
  <si>
    <t>601 - 650 dg</t>
  </si>
  <si>
    <t>651 - 700 dg</t>
  </si>
  <si>
    <t>701 - 750 dg</t>
  </si>
  <si>
    <t>Skodje</t>
  </si>
  <si>
    <t>0,82 - 0,95</t>
  </si>
  <si>
    <t>325,1 - 350 kg</t>
  </si>
  <si>
    <t>350,1 - 375 kg</t>
  </si>
  <si>
    <t>375,1 - 400 kg</t>
  </si>
  <si>
    <t>400,1 - 425 kg</t>
  </si>
  <si>
    <t>425,1 - 450 kg</t>
  </si>
  <si>
    <t>450,1 - 475 kg</t>
  </si>
  <si>
    <t>475,1 - 500 kg</t>
  </si>
  <si>
    <t>500,1 - 525 kg</t>
  </si>
  <si>
    <t>550,1 -        kg</t>
  </si>
  <si>
    <t>OKSE</t>
  </si>
  <si>
    <t>0,82 - 0,96</t>
  </si>
  <si>
    <t>0,82 - 0,97</t>
  </si>
  <si>
    <t>0,82 - 0,98</t>
  </si>
  <si>
    <t>0,82 - 0,99</t>
  </si>
  <si>
    <t>0,82 - 0,100</t>
  </si>
  <si>
    <t>0,82 - 0,101</t>
  </si>
  <si>
    <t>0,82 - 0,102</t>
  </si>
  <si>
    <t>0,82 - 0,103</t>
  </si>
  <si>
    <t>ukjent</t>
  </si>
  <si>
    <t xml:space="preserve">    0 -    50 dg</t>
  </si>
  <si>
    <t xml:space="preserve">  51  -100 dg</t>
  </si>
  <si>
    <t>101 - 150 dg</t>
  </si>
  <si>
    <t>151 - 200 dg</t>
  </si>
  <si>
    <t>201 - 250 dg</t>
  </si>
  <si>
    <t>251 - 300 dg</t>
  </si>
  <si>
    <t>751 - 800 dg</t>
  </si>
  <si>
    <t>801 - 850 dg</t>
  </si>
  <si>
    <t>851 - 900 dg</t>
  </si>
  <si>
    <t>901 - 950 dg</t>
  </si>
  <si>
    <t>951- 1000 dg</t>
  </si>
  <si>
    <t>1001 - 1050 dg</t>
  </si>
  <si>
    <t>1051 - 1100 dg</t>
  </si>
  <si>
    <t>1101 - 1150 dg</t>
  </si>
  <si>
    <t>1151 - 1200 dg</t>
  </si>
  <si>
    <t>1201 - 1250 dg</t>
  </si>
  <si>
    <t>1251 - 1300 dg</t>
  </si>
  <si>
    <t>1301 - 1350 dg</t>
  </si>
  <si>
    <t>1801 - 1850 dg</t>
  </si>
  <si>
    <t>1851 - 1900 dg</t>
  </si>
  <si>
    <t>1901 - 1950 dg</t>
  </si>
  <si>
    <t>1951 - 2000 dg</t>
  </si>
  <si>
    <t>2001 - 2050 dg</t>
  </si>
  <si>
    <t>2051 - 2100 dg</t>
  </si>
  <si>
    <t>2101 - 2150 dg</t>
  </si>
  <si>
    <t>2151 - 2200 dg</t>
  </si>
  <si>
    <t>2201 - 2250 dg</t>
  </si>
  <si>
    <t>2251 - 2300 dg</t>
  </si>
  <si>
    <t>2301 - 2350 dg</t>
  </si>
  <si>
    <t>2351 - 2400 dg</t>
  </si>
  <si>
    <t>2401 - 2450 dg</t>
  </si>
  <si>
    <t>2451 - 2500 dg</t>
  </si>
  <si>
    <t>2501 - 2551 dg</t>
  </si>
  <si>
    <t>2551 - 2600 dg</t>
  </si>
  <si>
    <t>2601 - 2650 dg</t>
  </si>
  <si>
    <t>2651 - 2700 dg</t>
  </si>
  <si>
    <t>2701 - 2750 dg</t>
  </si>
  <si>
    <t>2751 - 2800 dg</t>
  </si>
  <si>
    <t>2801 - 2850 dg</t>
  </si>
  <si>
    <t>2851 - 2900 dg</t>
  </si>
  <si>
    <t>2901 - 2950 dg</t>
  </si>
  <si>
    <t>2951 - 3000 dg</t>
  </si>
  <si>
    <t>3001 - 3100 dg</t>
  </si>
  <si>
    <t>3101 - 3200 dg</t>
  </si>
  <si>
    <t>3201 - 3300 dg</t>
  </si>
  <si>
    <t>3301 - 3400 dg</t>
  </si>
  <si>
    <t>3401 - 3500 dg</t>
  </si>
  <si>
    <t>3501 - 3600 dg</t>
  </si>
  <si>
    <t>3601 -           dg</t>
  </si>
  <si>
    <t>0,82 - 0,104</t>
  </si>
  <si>
    <t>Alder i måneder:</t>
  </si>
  <si>
    <t>eller</t>
  </si>
  <si>
    <t>måneder og</t>
  </si>
  <si>
    <t>år</t>
  </si>
  <si>
    <t>dag/dager</t>
  </si>
  <si>
    <t>:</t>
  </si>
  <si>
    <t>eler</t>
  </si>
  <si>
    <t>PgUp</t>
  </si>
  <si>
    <t>i middel klasse</t>
  </si>
  <si>
    <t>i middel fettgruppe</t>
  </si>
  <si>
    <t>måneder</t>
  </si>
  <si>
    <t>Bø Gårdsslakteri</t>
  </si>
  <si>
    <t>Øre Vilt N</t>
  </si>
  <si>
    <t>Øre Vilt K</t>
  </si>
  <si>
    <t>Pinzgauer</t>
  </si>
  <si>
    <t>Regioner</t>
  </si>
  <si>
    <t>Vektgrupper</t>
  </si>
  <si>
    <t>Østfold</t>
  </si>
  <si>
    <t>Akershus</t>
  </si>
  <si>
    <t>Buskerud</t>
  </si>
  <si>
    <t>Vestfold</t>
  </si>
  <si>
    <t>Telemark</t>
  </si>
  <si>
    <t>Troms</t>
  </si>
  <si>
    <t>Finnmark</t>
  </si>
  <si>
    <t>Klasser</t>
  </si>
  <si>
    <t>Kasserte</t>
  </si>
  <si>
    <t>FYLKE2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</si>
</sst>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8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20"/>
      <name val="Arial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26"/>
      <name val="Verdana"/>
      <family val="2"/>
    </font>
    <font>
      <b/>
      <sz val="20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b/>
      <sz val="11"/>
      <name val="Verdana"/>
      <family val="2"/>
    </font>
    <font>
      <sz val="26"/>
      <name val="Verdana"/>
      <family val="2"/>
    </font>
    <font>
      <sz val="16"/>
      <name val="Arial"/>
      <family val="2"/>
    </font>
    <font>
      <sz val="16"/>
      <color indexed="81"/>
      <name val="Tahoma"/>
      <family val="2"/>
    </font>
    <font>
      <sz val="14"/>
      <name val="Arial"/>
      <family val="2"/>
    </font>
    <font>
      <b/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22"/>
      <name val="Verdana"/>
      <family val="2"/>
    </font>
    <font>
      <sz val="18"/>
      <name val="Arial"/>
      <family val="2"/>
    </font>
    <font>
      <b/>
      <sz val="12"/>
      <name val="Calibri"/>
      <family val="2"/>
      <scheme val="minor"/>
    </font>
    <font>
      <b/>
      <sz val="22"/>
      <name val="Arial"/>
      <family val="2"/>
    </font>
    <font>
      <b/>
      <sz val="11"/>
      <color theme="1"/>
      <name val="Verdana"/>
      <family val="2"/>
    </font>
    <font>
      <sz val="11"/>
      <name val="Cambria"/>
      <family val="1"/>
    </font>
    <font>
      <b/>
      <sz val="11"/>
      <name val="Cambria"/>
      <family val="1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4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45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3" fillId="3" borderId="0" xfId="0" applyFont="1" applyFill="1"/>
    <xf numFmtId="0" fontId="0" fillId="5" borderId="0" xfId="0" applyFill="1"/>
    <xf numFmtId="2" fontId="6" fillId="0" borderId="0" xfId="2" applyNumberFormat="1"/>
    <xf numFmtId="164" fontId="6" fillId="0" borderId="0" xfId="2" applyNumberFormat="1"/>
    <xf numFmtId="0" fontId="14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5" fillId="6" borderId="0" xfId="2" applyNumberFormat="1" applyFont="1" applyFill="1"/>
    <xf numFmtId="0" fontId="17" fillId="0" borderId="0" xfId="8"/>
    <xf numFmtId="1" fontId="8" fillId="7" borderId="0" xfId="0" applyNumberFormat="1" applyFon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13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64" fontId="0" fillId="8" borderId="0" xfId="0" applyNumberFormat="1" applyFill="1"/>
    <xf numFmtId="164" fontId="5" fillId="8" borderId="0" xfId="0" applyNumberFormat="1" applyFont="1" applyFill="1"/>
    <xf numFmtId="164" fontId="0" fillId="10" borderId="0" xfId="0" applyNumberFormat="1" applyFill="1"/>
    <xf numFmtId="164" fontId="0" fillId="0" borderId="0" xfId="0" applyNumberFormat="1"/>
    <xf numFmtId="164" fontId="10" fillId="0" borderId="0" xfId="0" applyNumberFormat="1" applyFont="1"/>
    <xf numFmtId="164" fontId="6" fillId="10" borderId="0" xfId="0" quotePrefix="1" applyNumberFormat="1" applyFont="1" applyFill="1"/>
    <xf numFmtId="164" fontId="6" fillId="0" borderId="0" xfId="0" quotePrefix="1" applyNumberFormat="1" applyFont="1"/>
    <xf numFmtId="164" fontId="2" fillId="0" borderId="0" xfId="3" applyNumberFormat="1"/>
    <xf numFmtId="164" fontId="2" fillId="0" borderId="0" xfId="7" applyNumberFormat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0" fillId="11" borderId="0" xfId="0" applyFill="1"/>
    <xf numFmtId="0" fontId="7" fillId="11" borderId="0" xfId="0" applyFont="1" applyFill="1"/>
    <xf numFmtId="2" fontId="0" fillId="11" borderId="0" xfId="0" applyNumberFormat="1" applyFill="1"/>
    <xf numFmtId="1" fontId="6" fillId="9" borderId="0" xfId="0" applyNumberFormat="1" applyFont="1" applyFill="1"/>
    <xf numFmtId="0" fontId="6" fillId="5" borderId="0" xfId="0" applyFont="1" applyFill="1"/>
    <xf numFmtId="164" fontId="0" fillId="3" borderId="0" xfId="0" applyNumberFormat="1" applyFill="1"/>
    <xf numFmtId="0" fontId="6" fillId="0" borderId="0" xfId="2"/>
    <xf numFmtId="164" fontId="5" fillId="8" borderId="0" xfId="10" applyNumberFormat="1" applyFont="1" applyFill="1"/>
    <xf numFmtId="164" fontId="8" fillId="6" borderId="0" xfId="0" applyNumberFormat="1" applyFont="1" applyFill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0" fillId="6" borderId="0" xfId="0" applyNumberFormat="1" applyFill="1"/>
    <xf numFmtId="0" fontId="5" fillId="6" borderId="0" xfId="0" applyFont="1" applyFill="1"/>
    <xf numFmtId="164" fontId="0" fillId="5" borderId="0" xfId="0" applyNumberFormat="1" applyFill="1"/>
    <xf numFmtId="164" fontId="5" fillId="5" borderId="0" xfId="0" applyNumberFormat="1" applyFont="1" applyFill="1"/>
    <xf numFmtId="1" fontId="6" fillId="10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164" fontId="0" fillId="11" borderId="0" xfId="0" applyNumberFormat="1" applyFill="1"/>
    <xf numFmtId="1" fontId="0" fillId="11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2" borderId="0" xfId="0" applyNumberFormat="1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5" fillId="13" borderId="0" xfId="0" applyFont="1" applyFill="1"/>
    <xf numFmtId="0" fontId="9" fillId="13" borderId="0" xfId="0" applyFont="1" applyFill="1"/>
    <xf numFmtId="1" fontId="5" fillId="13" borderId="0" xfId="0" applyNumberFormat="1" applyFont="1" applyFill="1"/>
    <xf numFmtId="164" fontId="5" fillId="13" borderId="0" xfId="0" applyNumberFormat="1" applyFont="1" applyFill="1"/>
    <xf numFmtId="0" fontId="0" fillId="14" borderId="0" xfId="0" applyFill="1"/>
    <xf numFmtId="1" fontId="0" fillId="14" borderId="0" xfId="0" applyNumberFormat="1" applyFill="1"/>
    <xf numFmtId="2" fontId="0" fillId="14" borderId="0" xfId="0" applyNumberFormat="1" applyFill="1"/>
    <xf numFmtId="164" fontId="0" fillId="14" borderId="0" xfId="0" applyNumberFormat="1" applyFill="1"/>
    <xf numFmtId="2" fontId="5" fillId="6" borderId="0" xfId="0" applyNumberFormat="1" applyFont="1" applyFill="1"/>
    <xf numFmtId="164" fontId="5" fillId="6" borderId="0" xfId="0" applyNumberFormat="1" applyFont="1" applyFill="1"/>
    <xf numFmtId="1" fontId="5" fillId="6" borderId="0" xfId="0" applyNumberFormat="1" applyFont="1" applyFill="1"/>
    <xf numFmtId="0" fontId="5" fillId="13" borderId="0" xfId="0" quotePrefix="1" applyFont="1" applyFill="1"/>
    <xf numFmtId="1" fontId="5" fillId="13" borderId="0" xfId="0" applyNumberFormat="1" applyFont="1" applyFill="1" applyAlignment="1">
      <alignment horizontal="left"/>
    </xf>
    <xf numFmtId="1" fontId="0" fillId="13" borderId="0" xfId="0" applyNumberFormat="1" applyFill="1"/>
    <xf numFmtId="1" fontId="6" fillId="13" borderId="0" xfId="0" applyNumberFormat="1" applyFont="1" applyFill="1"/>
    <xf numFmtId="164" fontId="5" fillId="10" borderId="0" xfId="0" quotePrefix="1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164" fontId="6" fillId="10" borderId="0" xfId="0" applyNumberFormat="1" applyFont="1" applyFill="1"/>
    <xf numFmtId="2" fontId="0" fillId="13" borderId="0" xfId="0" applyNumberFormat="1" applyFill="1"/>
    <xf numFmtId="2" fontId="5" fillId="13" borderId="0" xfId="0" quotePrefix="1" applyNumberFormat="1" applyFont="1" applyFill="1"/>
    <xf numFmtId="0" fontId="8" fillId="3" borderId="0" xfId="0" quotePrefix="1" applyFont="1" applyFill="1"/>
    <xf numFmtId="0" fontId="5" fillId="5" borderId="0" xfId="0" quotePrefix="1" applyFont="1" applyFill="1"/>
    <xf numFmtId="1" fontId="0" fillId="5" borderId="0" xfId="0" applyNumberFormat="1" applyFill="1"/>
    <xf numFmtId="1" fontId="5" fillId="5" borderId="0" xfId="0" quotePrefix="1" applyNumberFormat="1" applyFont="1" applyFill="1"/>
    <xf numFmtId="1" fontId="5" fillId="5" borderId="0" xfId="0" applyNumberFormat="1" applyFont="1" applyFill="1"/>
    <xf numFmtId="0" fontId="13" fillId="13" borderId="0" xfId="0" applyFont="1" applyFill="1"/>
    <xf numFmtId="2" fontId="8" fillId="7" borderId="0" xfId="0" applyNumberFormat="1" applyFont="1" applyFill="1"/>
    <xf numFmtId="164" fontId="8" fillId="4" borderId="0" xfId="0" applyNumberFormat="1" applyFont="1" applyFill="1"/>
    <xf numFmtId="1" fontId="7" fillId="6" borderId="0" xfId="0" applyNumberFormat="1" applyFont="1" applyFill="1"/>
    <xf numFmtId="164" fontId="0" fillId="13" borderId="0" xfId="0" applyNumberFormat="1" applyFill="1"/>
    <xf numFmtId="164" fontId="5" fillId="13" borderId="0" xfId="0" quotePrefix="1" applyNumberFormat="1" applyFont="1" applyFill="1"/>
    <xf numFmtId="1" fontId="8" fillId="6" borderId="0" xfId="0" applyNumberFormat="1" applyFont="1" applyFill="1"/>
    <xf numFmtId="0" fontId="19" fillId="5" borderId="0" xfId="0" applyFont="1" applyFill="1"/>
    <xf numFmtId="0" fontId="19" fillId="8" borderId="0" xfId="0" applyFont="1" applyFill="1"/>
    <xf numFmtId="0" fontId="13" fillId="0" borderId="0" xfId="0" applyFont="1"/>
    <xf numFmtId="0" fontId="18" fillId="3" borderId="0" xfId="0" applyFont="1" applyFill="1"/>
    <xf numFmtId="0" fontId="5" fillId="5" borderId="0" xfId="10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0" fontId="23" fillId="8" borderId="0" xfId="0" applyFont="1" applyFill="1"/>
    <xf numFmtId="0" fontId="24" fillId="8" borderId="0" xfId="0" applyFont="1" applyFill="1"/>
    <xf numFmtId="0" fontId="20" fillId="5" borderId="0" xfId="0" applyFont="1" applyFill="1"/>
    <xf numFmtId="1" fontId="20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0" fontId="21" fillId="5" borderId="0" xfId="0" applyFont="1" applyFill="1"/>
    <xf numFmtId="0" fontId="25" fillId="8" borderId="0" xfId="0" applyFont="1" applyFill="1"/>
    <xf numFmtId="0" fontId="20" fillId="8" borderId="0" xfId="0" applyFont="1" applyFill="1"/>
    <xf numFmtId="0" fontId="21" fillId="8" borderId="0" xfId="0" applyFont="1" applyFill="1"/>
    <xf numFmtId="164" fontId="13" fillId="3" borderId="0" xfId="0" applyNumberFormat="1" applyFont="1" applyFill="1"/>
    <xf numFmtId="164" fontId="18" fillId="3" borderId="0" xfId="0" applyNumberFormat="1" applyFont="1" applyFill="1"/>
    <xf numFmtId="164" fontId="14" fillId="0" borderId="0" xfId="6" applyNumberFormat="1"/>
    <xf numFmtId="164" fontId="17" fillId="0" borderId="0" xfId="8" applyNumberFormat="1"/>
    <xf numFmtId="1" fontId="13" fillId="3" borderId="0" xfId="0" applyNumberFormat="1" applyFont="1" applyFill="1"/>
    <xf numFmtId="1" fontId="0" fillId="3" borderId="0" xfId="0" applyNumberFormat="1" applyFill="1"/>
    <xf numFmtId="1" fontId="8" fillId="3" borderId="0" xfId="0" applyNumberFormat="1" applyFont="1" applyFill="1"/>
    <xf numFmtId="1" fontId="14" fillId="0" borderId="0" xfId="6" applyNumberFormat="1"/>
    <xf numFmtId="1" fontId="17" fillId="0" borderId="0" xfId="8" applyNumberFormat="1"/>
    <xf numFmtId="0" fontId="25" fillId="13" borderId="0" xfId="0" applyFont="1" applyFill="1"/>
    <xf numFmtId="0" fontId="26" fillId="13" borderId="0" xfId="0" applyFont="1" applyFill="1"/>
    <xf numFmtId="0" fontId="23" fillId="13" borderId="0" xfId="0" applyFont="1" applyFill="1"/>
    <xf numFmtId="0" fontId="5" fillId="5" borderId="0" xfId="10" quotePrefix="1" applyFont="1" applyFill="1"/>
    <xf numFmtId="0" fontId="5" fillId="9" borderId="0" xfId="0" applyFont="1" applyFill="1"/>
    <xf numFmtId="2" fontId="5" fillId="9" borderId="0" xfId="0" applyNumberFormat="1" applyFont="1" applyFill="1"/>
    <xf numFmtId="1" fontId="5" fillId="9" borderId="0" xfId="0" applyNumberFormat="1" applyFont="1" applyFill="1"/>
    <xf numFmtId="164" fontId="5" fillId="9" borderId="0" xfId="0" applyNumberFormat="1" applyFont="1" applyFill="1"/>
    <xf numFmtId="1" fontId="6" fillId="5" borderId="0" xfId="0" applyNumberFormat="1" applyFont="1" applyFill="1"/>
    <xf numFmtId="1" fontId="6" fillId="8" borderId="0" xfId="0" applyNumberFormat="1" applyFont="1" applyFill="1"/>
    <xf numFmtId="1" fontId="7" fillId="0" borderId="0" xfId="0" applyNumberFormat="1" applyFont="1"/>
    <xf numFmtId="0" fontId="20" fillId="0" borderId="0" xfId="0" applyFont="1"/>
    <xf numFmtId="164" fontId="21" fillId="8" borderId="0" xfId="0" applyNumberFormat="1" applyFont="1" applyFill="1"/>
    <xf numFmtId="0" fontId="21" fillId="0" borderId="0" xfId="0" applyFont="1"/>
    <xf numFmtId="1" fontId="21" fillId="8" borderId="0" xfId="0" applyNumberFormat="1" applyFont="1" applyFill="1"/>
    <xf numFmtId="2" fontId="21" fillId="0" borderId="0" xfId="0" applyNumberFormat="1" applyFont="1"/>
    <xf numFmtId="0" fontId="27" fillId="8" borderId="0" xfId="0" applyFont="1" applyFill="1"/>
    <xf numFmtId="164" fontId="27" fillId="8" borderId="0" xfId="0" applyNumberFormat="1" applyFont="1" applyFill="1"/>
    <xf numFmtId="0" fontId="27" fillId="0" borderId="0" xfId="0" applyFont="1"/>
    <xf numFmtId="164" fontId="25" fillId="8" borderId="0" xfId="0" applyNumberFormat="1" applyFont="1" applyFill="1"/>
    <xf numFmtId="0" fontId="25" fillId="0" borderId="0" xfId="0" applyFont="1"/>
    <xf numFmtId="1" fontId="25" fillId="8" borderId="0" xfId="0" applyNumberFormat="1" applyFont="1" applyFill="1"/>
    <xf numFmtId="1" fontId="27" fillId="8" borderId="0" xfId="0" applyNumberFormat="1" applyFont="1" applyFill="1"/>
    <xf numFmtId="1" fontId="28" fillId="0" borderId="0" xfId="0" applyNumberFormat="1" applyFont="1"/>
    <xf numFmtId="1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7" fillId="5" borderId="0" xfId="0" applyFont="1" applyFill="1"/>
    <xf numFmtId="1" fontId="27" fillId="5" borderId="0" xfId="0" applyNumberFormat="1" applyFont="1" applyFill="1"/>
    <xf numFmtId="164" fontId="27" fillId="5" borderId="0" xfId="0" applyNumberFormat="1" applyFont="1" applyFill="1"/>
    <xf numFmtId="1" fontId="9" fillId="8" borderId="0" xfId="0" applyNumberFormat="1" applyFont="1" applyFill="1"/>
    <xf numFmtId="164" fontId="5" fillId="8" borderId="0" xfId="10" quotePrefix="1" applyNumberFormat="1" applyFont="1" applyFill="1"/>
    <xf numFmtId="1" fontId="5" fillId="5" borderId="0" xfId="10" quotePrefix="1" applyNumberFormat="1" applyFont="1" applyFill="1"/>
    <xf numFmtId="164" fontId="5" fillId="5" borderId="0" xfId="10" quotePrefix="1" applyNumberFormat="1" applyFont="1" applyFill="1"/>
    <xf numFmtId="0" fontId="30" fillId="8" borderId="0" xfId="0" applyFont="1" applyFill="1"/>
    <xf numFmtId="0" fontId="30" fillId="0" borderId="0" xfId="0" applyFont="1"/>
    <xf numFmtId="1" fontId="21" fillId="0" borderId="0" xfId="0" applyNumberFormat="1" applyFont="1"/>
    <xf numFmtId="164" fontId="30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" fontId="29" fillId="8" borderId="0" xfId="0" applyNumberFormat="1" applyFont="1" applyFill="1"/>
    <xf numFmtId="164" fontId="9" fillId="8" borderId="0" xfId="0" applyNumberFormat="1" applyFont="1" applyFill="1"/>
    <xf numFmtId="0" fontId="12" fillId="0" borderId="0" xfId="0" applyFont="1"/>
    <xf numFmtId="0" fontId="31" fillId="0" borderId="0" xfId="0" applyFont="1"/>
    <xf numFmtId="164" fontId="30" fillId="0" borderId="0" xfId="0" applyNumberFormat="1" applyFont="1"/>
    <xf numFmtId="164" fontId="27" fillId="0" borderId="0" xfId="0" applyNumberFormat="1" applyFont="1"/>
    <xf numFmtId="1" fontId="20" fillId="8" borderId="0" xfId="0" applyNumberFormat="1" applyFont="1" applyFill="1"/>
    <xf numFmtId="164" fontId="20" fillId="8" borderId="0" xfId="0" applyNumberFormat="1" applyFont="1" applyFill="1"/>
    <xf numFmtId="0" fontId="5" fillId="0" borderId="0" xfId="2" applyFont="1"/>
    <xf numFmtId="0" fontId="30" fillId="13" borderId="0" xfId="0" applyFont="1" applyFill="1"/>
    <xf numFmtId="0" fontId="27" fillId="13" borderId="0" xfId="0" applyFont="1" applyFill="1"/>
    <xf numFmtId="0" fontId="21" fillId="13" borderId="0" xfId="0" applyFont="1" applyFill="1"/>
    <xf numFmtId="164" fontId="27" fillId="13" borderId="0" xfId="0" applyNumberFormat="1" applyFont="1" applyFill="1"/>
    <xf numFmtId="1" fontId="30" fillId="13" borderId="0" xfId="0" applyNumberFormat="1" applyFont="1" applyFill="1"/>
    <xf numFmtId="1" fontId="27" fillId="13" borderId="0" xfId="0" applyNumberFormat="1" applyFont="1" applyFill="1"/>
    <xf numFmtId="1" fontId="25" fillId="13" borderId="0" xfId="0" applyNumberFormat="1" applyFont="1" applyFill="1"/>
    <xf numFmtId="164" fontId="25" fillId="13" borderId="0" xfId="0" applyNumberFormat="1" applyFont="1" applyFill="1"/>
    <xf numFmtId="1" fontId="21" fillId="13" borderId="0" xfId="0" applyNumberFormat="1" applyFont="1" applyFill="1"/>
    <xf numFmtId="164" fontId="21" fillId="13" borderId="0" xfId="0" applyNumberFormat="1" applyFont="1" applyFill="1"/>
    <xf numFmtId="1" fontId="19" fillId="5" borderId="0" xfId="0" applyNumberFormat="1" applyFont="1" applyFill="1"/>
    <xf numFmtId="1" fontId="0" fillId="0" borderId="0" xfId="0" quotePrefix="1" applyNumberFormat="1"/>
    <xf numFmtId="1" fontId="2" fillId="0" borderId="0" xfId="4" applyNumberFormat="1"/>
    <xf numFmtId="164" fontId="0" fillId="0" borderId="0" xfId="0" quotePrefix="1" applyNumberFormat="1"/>
    <xf numFmtId="1" fontId="24" fillId="5" borderId="0" xfId="0" applyNumberFormat="1" applyFont="1" applyFill="1"/>
    <xf numFmtId="1" fontId="23" fillId="8" borderId="0" xfId="0" applyNumberFormat="1" applyFont="1" applyFill="1"/>
    <xf numFmtId="1" fontId="18" fillId="3" borderId="0" xfId="0" applyNumberFormat="1" applyFont="1" applyFill="1"/>
    <xf numFmtId="1" fontId="6" fillId="3" borderId="0" xfId="0" applyNumberFormat="1" applyFont="1" applyFill="1"/>
    <xf numFmtId="1" fontId="8" fillId="4" borderId="0" xfId="0" applyNumberFormat="1" applyFont="1" applyFill="1" applyAlignment="1">
      <alignment horizontal="center"/>
    </xf>
    <xf numFmtId="0" fontId="0" fillId="6" borderId="0" xfId="0" applyFill="1"/>
    <xf numFmtId="2" fontId="0" fillId="6" borderId="0" xfId="0" applyNumberFormat="1" applyFill="1"/>
    <xf numFmtId="0" fontId="6" fillId="6" borderId="0" xfId="0" applyFont="1" applyFill="1"/>
    <xf numFmtId="1" fontId="5" fillId="13" borderId="0" xfId="0" quotePrefix="1" applyNumberFormat="1" applyFont="1" applyFill="1"/>
    <xf numFmtId="1" fontId="6" fillId="6" borderId="0" xfId="0" applyNumberFormat="1" applyFont="1" applyFill="1"/>
    <xf numFmtId="164" fontId="5" fillId="0" borderId="0" xfId="0" quotePrefix="1" applyNumberFormat="1" applyFont="1"/>
    <xf numFmtId="0" fontId="24" fillId="3" borderId="0" xfId="0" applyFont="1" applyFill="1"/>
    <xf numFmtId="0" fontId="22" fillId="3" borderId="0" xfId="0" applyFont="1" applyFill="1"/>
    <xf numFmtId="1" fontId="24" fillId="3" borderId="0" xfId="0" applyNumberFormat="1" applyFont="1" applyFill="1"/>
    <xf numFmtId="164" fontId="23" fillId="8" borderId="0" xfId="0" applyNumberFormat="1" applyFont="1" applyFill="1"/>
    <xf numFmtId="164" fontId="12" fillId="8" borderId="0" xfId="0" applyNumberFormat="1" applyFont="1" applyFill="1"/>
    <xf numFmtId="164" fontId="6" fillId="11" borderId="0" xfId="0" quotePrefix="1" applyNumberFormat="1" applyFont="1" applyFill="1"/>
    <xf numFmtId="1" fontId="6" fillId="10" borderId="0" xfId="0" quotePrefix="1" applyNumberFormat="1" applyFont="1" applyFill="1"/>
    <xf numFmtId="1" fontId="5" fillId="8" borderId="0" xfId="1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30" fillId="8" borderId="0" xfId="2" applyFont="1" applyFill="1"/>
    <xf numFmtId="0" fontId="25" fillId="8" borderId="0" xfId="2" applyFont="1" applyFill="1"/>
    <xf numFmtId="164" fontId="30" fillId="8" borderId="0" xfId="2" applyNumberFormat="1" applyFont="1" applyFill="1"/>
    <xf numFmtId="1" fontId="30" fillId="8" borderId="0" xfId="2" applyNumberFormat="1" applyFont="1" applyFill="1"/>
    <xf numFmtId="0" fontId="30" fillId="0" borderId="0" xfId="2" applyFont="1"/>
    <xf numFmtId="0" fontId="27" fillId="8" borderId="0" xfId="2" applyFont="1" applyFill="1"/>
    <xf numFmtId="0" fontId="21" fillId="8" borderId="0" xfId="2" applyFont="1" applyFill="1"/>
    <xf numFmtId="0" fontId="21" fillId="0" borderId="0" xfId="2" applyFont="1"/>
    <xf numFmtId="164" fontId="27" fillId="8" borderId="0" xfId="2" applyNumberFormat="1" applyFont="1" applyFill="1"/>
    <xf numFmtId="1" fontId="27" fillId="8" borderId="0" xfId="2" applyNumberFormat="1" applyFont="1" applyFill="1"/>
    <xf numFmtId="2" fontId="21" fillId="0" borderId="0" xfId="2" applyNumberFormat="1" applyFont="1"/>
    <xf numFmtId="0" fontId="27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4" applyFont="1"/>
    <xf numFmtId="0" fontId="8" fillId="10" borderId="0" xfId="2" applyFont="1" applyFill="1"/>
    <xf numFmtId="0" fontId="8" fillId="0" borderId="0" xfId="2" applyFont="1"/>
    <xf numFmtId="0" fontId="33" fillId="8" borderId="0" xfId="2" applyFont="1" applyFill="1"/>
    <xf numFmtId="0" fontId="9" fillId="8" borderId="0" xfId="2" applyFont="1" applyFill="1"/>
    <xf numFmtId="0" fontId="5" fillId="8" borderId="0" xfId="2" applyFont="1" applyFill="1" applyAlignment="1">
      <alignment horizontal="right"/>
    </xf>
    <xf numFmtId="0" fontId="9" fillId="0" borderId="0" xfId="2" applyFont="1"/>
    <xf numFmtId="0" fontId="5" fillId="15" borderId="0" xfId="2" applyFont="1" applyFill="1"/>
    <xf numFmtId="164" fontId="13" fillId="5" borderId="0" xfId="0" applyNumberFormat="1" applyFont="1" applyFill="1"/>
    <xf numFmtId="164" fontId="5" fillId="5" borderId="0" xfId="0" quotePrefix="1" applyNumberFormat="1" applyFont="1" applyFill="1"/>
    <xf numFmtId="1" fontId="23" fillId="0" borderId="0" xfId="0" applyNumberFormat="1" applyFont="1"/>
    <xf numFmtId="1" fontId="5" fillId="8" borderId="0" xfId="0" quotePrefix="1" applyNumberFormat="1" applyFont="1" applyFill="1"/>
    <xf numFmtId="0" fontId="6" fillId="16" borderId="0" xfId="0" applyFont="1" applyFill="1"/>
    <xf numFmtId="164" fontId="6" fillId="16" borderId="0" xfId="0" applyNumberFormat="1" applyFont="1" applyFill="1"/>
    <xf numFmtId="164" fontId="0" fillId="16" borderId="0" xfId="0" applyNumberFormat="1" applyFill="1"/>
    <xf numFmtId="0" fontId="0" fillId="16" borderId="0" xfId="0" applyFill="1"/>
    <xf numFmtId="1" fontId="0" fillId="16" borderId="0" xfId="0" applyNumberFormat="1" applyFill="1"/>
    <xf numFmtId="164" fontId="5" fillId="16" borderId="0" xfId="0" applyNumberFormat="1" applyFont="1" applyFill="1"/>
    <xf numFmtId="0" fontId="5" fillId="16" borderId="0" xfId="0" applyFont="1" applyFill="1"/>
    <xf numFmtId="1" fontId="6" fillId="16" borderId="0" xfId="0" applyNumberFormat="1" applyFont="1" applyFill="1"/>
    <xf numFmtId="1" fontId="5" fillId="16" borderId="0" xfId="0" applyNumberFormat="1" applyFont="1" applyFill="1"/>
    <xf numFmtId="0" fontId="5" fillId="16" borderId="0" xfId="10" applyFont="1" applyFill="1"/>
    <xf numFmtId="164" fontId="5" fillId="16" borderId="0" xfId="10" applyNumberFormat="1" applyFont="1" applyFill="1"/>
    <xf numFmtId="1" fontId="5" fillId="16" borderId="0" xfId="10" applyNumberFormat="1" applyFont="1" applyFill="1"/>
    <xf numFmtId="0" fontId="22" fillId="0" borderId="0" xfId="2" applyFont="1"/>
    <xf numFmtId="1" fontId="5" fillId="17" borderId="0" xfId="2" applyNumberFormat="1" applyFont="1" applyFill="1"/>
    <xf numFmtId="0" fontId="5" fillId="10" borderId="0" xfId="2" applyFont="1" applyFill="1"/>
    <xf numFmtId="1" fontId="5" fillId="17" borderId="0" xfId="0" applyNumberFormat="1" applyFont="1" applyFill="1"/>
    <xf numFmtId="1" fontId="5" fillId="14" borderId="0" xfId="0" applyNumberFormat="1" applyFont="1" applyFill="1"/>
    <xf numFmtId="1" fontId="23" fillId="17" borderId="0" xfId="0" applyNumberFormat="1" applyFont="1" applyFill="1"/>
    <xf numFmtId="0" fontId="2" fillId="13" borderId="0" xfId="0" applyFont="1" applyFill="1"/>
    <xf numFmtId="0" fontId="7" fillId="13" borderId="0" xfId="0" applyFont="1" applyFill="1"/>
    <xf numFmtId="0" fontId="37" fillId="0" borderId="0" xfId="0" applyFont="1"/>
    <xf numFmtId="0" fontId="2" fillId="14" borderId="0" xfId="0" applyFont="1" applyFill="1"/>
    <xf numFmtId="0" fontId="2" fillId="10" borderId="0" xfId="0" applyFont="1" applyFill="1"/>
    <xf numFmtId="0" fontId="38" fillId="0" borderId="0" xfId="0" applyFont="1"/>
    <xf numFmtId="0" fontId="7" fillId="14" borderId="0" xfId="0" applyFont="1" applyFill="1"/>
    <xf numFmtId="0" fontId="38" fillId="13" borderId="0" xfId="0" applyFont="1" applyFill="1"/>
    <xf numFmtId="1" fontId="2" fillId="13" borderId="0" xfId="0" applyNumberFormat="1" applyFont="1" applyFill="1"/>
    <xf numFmtId="1" fontId="2" fillId="0" borderId="0" xfId="0" applyNumberFormat="1" applyFont="1"/>
    <xf numFmtId="0" fontId="39" fillId="13" borderId="0" xfId="0" applyFont="1" applyFill="1"/>
    <xf numFmtId="0" fontId="29" fillId="13" borderId="0" xfId="0" applyFont="1" applyFill="1"/>
    <xf numFmtId="0" fontId="40" fillId="13" borderId="0" xfId="0" applyFont="1" applyFill="1"/>
    <xf numFmtId="0" fontId="8" fillId="13" borderId="0" xfId="0" applyFont="1" applyFill="1"/>
    <xf numFmtId="0" fontId="8" fillId="0" borderId="0" xfId="0" applyFont="1"/>
    <xf numFmtId="0" fontId="39" fillId="14" borderId="0" xfId="0" applyFont="1" applyFill="1"/>
    <xf numFmtId="0" fontId="39" fillId="0" borderId="0" xfId="0" applyFont="1"/>
    <xf numFmtId="0" fontId="41" fillId="13" borderId="0" xfId="0" applyFont="1" applyFill="1"/>
    <xf numFmtId="2" fontId="6" fillId="6" borderId="0" xfId="0" applyNumberFormat="1" applyFont="1" applyFill="1"/>
    <xf numFmtId="1" fontId="13" fillId="5" borderId="0" xfId="0" applyNumberFormat="1" applyFont="1" applyFill="1"/>
    <xf numFmtId="0" fontId="6" fillId="18" borderId="0" xfId="2" applyFill="1"/>
    <xf numFmtId="0" fontId="6" fillId="16" borderId="0" xfId="2" applyFill="1"/>
    <xf numFmtId="164" fontId="6" fillId="16" borderId="0" xfId="2" applyNumberFormat="1" applyFill="1"/>
    <xf numFmtId="2" fontId="6" fillId="16" borderId="0" xfId="2" applyNumberFormat="1" applyFill="1"/>
    <xf numFmtId="1" fontId="6" fillId="16" borderId="0" xfId="2" applyNumberFormat="1" applyFill="1"/>
    <xf numFmtId="0" fontId="33" fillId="16" borderId="0" xfId="2" applyFont="1" applyFill="1"/>
    <xf numFmtId="0" fontId="9" fillId="16" borderId="0" xfId="2" applyFont="1" applyFill="1"/>
    <xf numFmtId="164" fontId="5" fillId="16" borderId="0" xfId="2" applyNumberFormat="1" applyFont="1" applyFill="1"/>
    <xf numFmtId="0" fontId="5" fillId="16" borderId="0" xfId="2" applyFont="1" applyFill="1"/>
    <xf numFmtId="1" fontId="5" fillId="16" borderId="0" xfId="2" applyNumberFormat="1" applyFont="1" applyFill="1"/>
    <xf numFmtId="0" fontId="7" fillId="10" borderId="0" xfId="2" applyFont="1" applyFill="1"/>
    <xf numFmtId="2" fontId="25" fillId="13" borderId="0" xfId="0" applyNumberFormat="1" applyFont="1" applyFill="1"/>
    <xf numFmtId="2" fontId="26" fillId="13" borderId="0" xfId="0" applyNumberFormat="1" applyFont="1" applyFill="1"/>
    <xf numFmtId="2" fontId="5" fillId="13" borderId="0" xfId="0" applyNumberFormat="1" applyFont="1" applyFill="1"/>
    <xf numFmtId="2" fontId="0" fillId="8" borderId="0" xfId="0" applyNumberFormat="1" applyFill="1"/>
    <xf numFmtId="2" fontId="30" fillId="8" borderId="0" xfId="0" applyNumberFormat="1" applyFont="1" applyFill="1"/>
    <xf numFmtId="2" fontId="21" fillId="8" borderId="0" xfId="0" applyNumberFormat="1" applyFont="1" applyFill="1"/>
    <xf numFmtId="2" fontId="5" fillId="8" borderId="0" xfId="10" quotePrefix="1" applyNumberFormat="1" applyFont="1" applyFill="1"/>
    <xf numFmtId="0" fontId="9" fillId="0" borderId="0" xfId="0" applyFont="1"/>
    <xf numFmtId="1" fontId="9" fillId="0" borderId="0" xfId="0" applyNumberFormat="1" applyFont="1"/>
    <xf numFmtId="1" fontId="5" fillId="10" borderId="0" xfId="0" quotePrefix="1" applyNumberFormat="1" applyFont="1" applyFill="1"/>
    <xf numFmtId="164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0" fontId="42" fillId="8" borderId="0" xfId="2" applyFont="1" applyFill="1"/>
    <xf numFmtId="1" fontId="9" fillId="0" borderId="0" xfId="2" applyNumberFormat="1" applyFont="1"/>
    <xf numFmtId="0" fontId="13" fillId="8" borderId="0" xfId="2" applyFont="1" applyFill="1"/>
    <xf numFmtId="1" fontId="8" fillId="17" borderId="0" xfId="0" applyNumberFormat="1" applyFont="1" applyFill="1" applyAlignment="1">
      <alignment horizontal="center"/>
    </xf>
    <xf numFmtId="164" fontId="5" fillId="17" borderId="0" xfId="0" applyNumberFormat="1" applyFont="1" applyFill="1"/>
    <xf numFmtId="0" fontId="39" fillId="8" borderId="0" xfId="0" applyFont="1" applyFill="1"/>
    <xf numFmtId="0" fontId="40" fillId="8" borderId="0" xfId="0" applyFont="1" applyFill="1"/>
    <xf numFmtId="0" fontId="8" fillId="8" borderId="0" xfId="0" applyFont="1" applyFill="1"/>
    <xf numFmtId="0" fontId="39" fillId="10" borderId="0" xfId="0" applyFont="1" applyFill="1"/>
    <xf numFmtId="0" fontId="39" fillId="0" borderId="0" xfId="3" applyFont="1"/>
    <xf numFmtId="0" fontId="39" fillId="0" borderId="0" xfId="7" applyFont="1"/>
    <xf numFmtId="0" fontId="29" fillId="8" borderId="0" xfId="0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2" fontId="5" fillId="17" borderId="0" xfId="0" applyNumberFormat="1" applyFont="1" applyFill="1"/>
    <xf numFmtId="1" fontId="39" fillId="0" borderId="0" xfId="0" applyNumberFormat="1" applyFont="1"/>
    <xf numFmtId="0" fontId="24" fillId="8" borderId="0" xfId="2" applyFont="1" applyFill="1"/>
    <xf numFmtId="1" fontId="5" fillId="10" borderId="0" xfId="2" applyNumberFormat="1" applyFont="1" applyFill="1"/>
    <xf numFmtId="0" fontId="5" fillId="17" borderId="0" xfId="2" applyFont="1" applyFill="1"/>
    <xf numFmtId="0" fontId="6" fillId="0" borderId="0" xfId="2" quotePrefix="1"/>
    <xf numFmtId="0" fontId="6" fillId="10" borderId="0" xfId="2" quotePrefix="1" applyFill="1"/>
    <xf numFmtId="0" fontId="6" fillId="11" borderId="0" xfId="2" applyFill="1"/>
    <xf numFmtId="164" fontId="6" fillId="11" borderId="0" xfId="2" applyNumberFormat="1" applyFill="1"/>
    <xf numFmtId="1" fontId="6" fillId="11" borderId="0" xfId="2" applyNumberFormat="1" applyFill="1"/>
    <xf numFmtId="0" fontId="5" fillId="11" borderId="0" xfId="2" applyFont="1" applyFill="1"/>
    <xf numFmtId="0" fontId="13" fillId="11" borderId="0" xfId="2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0" fontId="5" fillId="11" borderId="0" xfId="10" applyFont="1" applyFill="1"/>
    <xf numFmtId="164" fontId="5" fillId="11" borderId="0" xfId="10" applyNumberFormat="1" applyFont="1" applyFill="1"/>
    <xf numFmtId="1" fontId="5" fillId="11" borderId="0" xfId="10" applyNumberFormat="1" applyFont="1" applyFill="1"/>
    <xf numFmtId="9" fontId="0" fillId="11" borderId="0" xfId="14" applyFont="1" applyFill="1"/>
    <xf numFmtId="1" fontId="5" fillId="15" borderId="0" xfId="0" applyNumberFormat="1" applyFont="1" applyFill="1"/>
    <xf numFmtId="1" fontId="5" fillId="8" borderId="0" xfId="0" applyNumberFormat="1" applyFont="1" applyFill="1" applyAlignment="1">
      <alignment horizontal="left"/>
    </xf>
    <xf numFmtId="164" fontId="5" fillId="19" borderId="0" xfId="0" applyNumberFormat="1" applyFont="1" applyFill="1"/>
    <xf numFmtId="2" fontId="5" fillId="19" borderId="0" xfId="0" applyNumberFormat="1" applyFont="1" applyFill="1"/>
    <xf numFmtId="2" fontId="23" fillId="17" borderId="0" xfId="0" applyNumberFormat="1" applyFont="1" applyFill="1"/>
    <xf numFmtId="164" fontId="5" fillId="17" borderId="0" xfId="2" applyNumberFormat="1" applyFont="1" applyFill="1"/>
    <xf numFmtId="1" fontId="12" fillId="0" borderId="0" xfId="2" applyNumberFormat="1" applyFont="1"/>
    <xf numFmtId="164" fontId="5" fillId="10" borderId="0" xfId="2" applyNumberFormat="1" applyFont="1" applyFill="1"/>
    <xf numFmtId="0" fontId="5" fillId="17" borderId="0" xfId="0" applyFont="1" applyFill="1"/>
    <xf numFmtId="0" fontId="7" fillId="15" borderId="0" xfId="2" applyFont="1" applyFill="1"/>
    <xf numFmtId="0" fontId="43" fillId="10" borderId="0" xfId="2" applyFont="1" applyFill="1"/>
    <xf numFmtId="0" fontId="43" fillId="8" borderId="0" xfId="2" applyFont="1" applyFill="1"/>
    <xf numFmtId="0" fontId="44" fillId="5" borderId="0" xfId="0" applyFont="1" applyFill="1"/>
    <xf numFmtId="2" fontId="5" fillId="11" borderId="0" xfId="0" applyNumberFormat="1" applyFont="1" applyFill="1"/>
    <xf numFmtId="0" fontId="18" fillId="0" borderId="0" xfId="0" applyFont="1"/>
    <xf numFmtId="0" fontId="6" fillId="0" borderId="0" xfId="0" quotePrefix="1" applyFont="1"/>
    <xf numFmtId="164" fontId="2" fillId="0" borderId="0" xfId="0" applyNumberFormat="1" applyFont="1"/>
    <xf numFmtId="1" fontId="5" fillId="11" borderId="0" xfId="0" applyNumberFormat="1" applyFont="1" applyFill="1"/>
    <xf numFmtId="1" fontId="18" fillId="8" borderId="0" xfId="0" applyNumberFormat="1" applyFont="1" applyFill="1"/>
    <xf numFmtId="0" fontId="2" fillId="8" borderId="0" xfId="0" applyFont="1" applyFill="1"/>
    <xf numFmtId="0" fontId="7" fillId="8" borderId="0" xfId="0" applyFont="1" applyFill="1"/>
    <xf numFmtId="0" fontId="37" fillId="8" borderId="0" xfId="0" applyFont="1" applyFill="1"/>
    <xf numFmtId="2" fontId="7" fillId="19" borderId="0" xfId="0" applyNumberFormat="1" applyFont="1" applyFill="1"/>
    <xf numFmtId="1" fontId="7" fillId="19" borderId="0" xfId="0" applyNumberFormat="1" applyFont="1" applyFill="1"/>
    <xf numFmtId="0" fontId="9" fillId="16" borderId="0" xfId="0" applyFont="1" applyFill="1"/>
    <xf numFmtId="1" fontId="22" fillId="8" borderId="0" xfId="0" applyNumberFormat="1" applyFont="1" applyFill="1"/>
    <xf numFmtId="1" fontId="21" fillId="5" borderId="0" xfId="0" applyNumberFormat="1" applyFont="1" applyFill="1"/>
    <xf numFmtId="0" fontId="8" fillId="13" borderId="0" xfId="0" quotePrefix="1" applyFont="1" applyFill="1"/>
    <xf numFmtId="1" fontId="45" fillId="0" borderId="0" xfId="0" applyNumberFormat="1" applyFont="1"/>
    <xf numFmtId="164" fontId="39" fillId="14" borderId="0" xfId="0" applyNumberFormat="1" applyFont="1" applyFill="1"/>
    <xf numFmtId="164" fontId="39" fillId="0" borderId="0" xfId="0" applyNumberFormat="1" applyFont="1"/>
    <xf numFmtId="164" fontId="39" fillId="10" borderId="0" xfId="0" applyNumberFormat="1" applyFont="1" applyFill="1"/>
    <xf numFmtId="0" fontId="2" fillId="5" borderId="0" xfId="0" applyFont="1" applyFill="1"/>
    <xf numFmtId="0" fontId="7" fillId="5" borderId="0" xfId="0" applyFont="1" applyFill="1"/>
    <xf numFmtId="0" fontId="7" fillId="6" borderId="0" xfId="0" applyFont="1" applyFill="1"/>
    <xf numFmtId="0" fontId="24" fillId="0" borderId="0" xfId="0" applyFont="1"/>
    <xf numFmtId="1" fontId="5" fillId="20" borderId="0" xfId="0" applyNumberFormat="1" applyFont="1" applyFill="1"/>
    <xf numFmtId="1" fontId="39" fillId="10" borderId="0" xfId="0" quotePrefix="1" applyNumberFormat="1" applyFont="1" applyFill="1"/>
    <xf numFmtId="2" fontId="39" fillId="10" borderId="0" xfId="0" quotePrefix="1" applyNumberFormat="1" applyFont="1" applyFill="1"/>
    <xf numFmtId="0" fontId="12" fillId="8" borderId="0" xfId="2" applyFont="1" applyFill="1"/>
    <xf numFmtId="164" fontId="0" fillId="6" borderId="0" xfId="0" applyNumberFormat="1" applyFill="1"/>
    <xf numFmtId="164" fontId="6" fillId="6" borderId="0" xfId="0" applyNumberFormat="1" applyFont="1" applyFill="1"/>
    <xf numFmtId="0" fontId="0" fillId="21" borderId="0" xfId="0" applyFill="1"/>
    <xf numFmtId="164" fontId="6" fillId="21" borderId="0" xfId="0" quotePrefix="1" applyNumberFormat="1" applyFont="1" applyFill="1"/>
    <xf numFmtId="2" fontId="0" fillId="21" borderId="0" xfId="0" applyNumberFormat="1" applyFill="1"/>
    <xf numFmtId="2" fontId="6" fillId="21" borderId="0" xfId="0" quotePrefix="1" applyNumberFormat="1" applyFont="1" applyFill="1"/>
    <xf numFmtId="1" fontId="5" fillId="21" borderId="0" xfId="0" applyNumberFormat="1" applyFont="1" applyFill="1"/>
    <xf numFmtId="1" fontId="6" fillId="21" borderId="0" xfId="0" quotePrefix="1" applyNumberFormat="1" applyFont="1" applyFill="1"/>
    <xf numFmtId="1" fontId="0" fillId="21" borderId="0" xfId="0" applyNumberFormat="1" applyFill="1"/>
    <xf numFmtId="164" fontId="0" fillId="21" borderId="0" xfId="0" applyNumberFormat="1" applyFill="1"/>
    <xf numFmtId="0" fontId="7" fillId="3" borderId="0" xfId="0" applyFont="1" applyFill="1"/>
    <xf numFmtId="0" fontId="7" fillId="3" borderId="0" xfId="0" quotePrefix="1" applyFont="1" applyFill="1"/>
    <xf numFmtId="0" fontId="8" fillId="5" borderId="0" xfId="0" quotePrefix="1" applyFont="1" applyFill="1"/>
    <xf numFmtId="1" fontId="5" fillId="19" borderId="0" xfId="0" applyNumberFormat="1" applyFont="1" applyFill="1"/>
    <xf numFmtId="0" fontId="8" fillId="6" borderId="0" xfId="0" applyFont="1" applyFill="1"/>
    <xf numFmtId="164" fontId="8" fillId="19" borderId="0" xfId="0" applyNumberFormat="1" applyFont="1" applyFill="1"/>
    <xf numFmtId="164" fontId="8" fillId="6" borderId="0" xfId="0" applyNumberFormat="1" applyFont="1" applyFill="1"/>
    <xf numFmtId="1" fontId="8" fillId="5" borderId="0" xfId="0" applyNumberFormat="1" applyFont="1" applyFill="1"/>
    <xf numFmtId="0" fontId="39" fillId="5" borderId="0" xfId="0" applyFont="1" applyFill="1"/>
    <xf numFmtId="0" fontId="8" fillId="5" borderId="0" xfId="0" applyFont="1" applyFill="1"/>
    <xf numFmtId="1" fontId="8" fillId="8" borderId="0" xfId="10" applyNumberFormat="1" applyFont="1" applyFill="1"/>
    <xf numFmtId="1" fontId="8" fillId="8" borderId="0" xfId="0" applyNumberFormat="1" applyFont="1" applyFill="1"/>
    <xf numFmtId="0" fontId="8" fillId="8" borderId="0" xfId="10" applyFont="1" applyFill="1"/>
    <xf numFmtId="1" fontId="39" fillId="8" borderId="0" xfId="0" applyNumberFormat="1" applyFont="1" applyFill="1"/>
    <xf numFmtId="164" fontId="0" fillId="19" borderId="0" xfId="0" applyNumberFormat="1" applyFill="1"/>
    <xf numFmtId="2" fontId="0" fillId="19" borderId="0" xfId="0" applyNumberFormat="1" applyFill="1"/>
    <xf numFmtId="1" fontId="5" fillId="19" borderId="0" xfId="0" quotePrefix="1" applyNumberFormat="1" applyFont="1" applyFill="1"/>
    <xf numFmtId="164" fontId="5" fillId="6" borderId="0" xfId="0" quotePrefix="1" applyNumberFormat="1" applyFont="1" applyFill="1"/>
    <xf numFmtId="164" fontId="39" fillId="8" borderId="0" xfId="0" applyNumberFormat="1" applyFont="1" applyFill="1"/>
    <xf numFmtId="164" fontId="8" fillId="8" borderId="0" xfId="0" applyNumberFormat="1" applyFont="1" applyFill="1"/>
    <xf numFmtId="164" fontId="8" fillId="8" borderId="0" xfId="10" applyNumberFormat="1" applyFont="1" applyFill="1"/>
    <xf numFmtId="1" fontId="8" fillId="10" borderId="0" xfId="0" applyNumberFormat="1" applyFont="1" applyFill="1"/>
    <xf numFmtId="0" fontId="41" fillId="8" borderId="0" xfId="0" applyFont="1" applyFill="1"/>
    <xf numFmtId="1" fontId="0" fillId="19" borderId="0" xfId="0" applyNumberFormat="1" applyFill="1"/>
    <xf numFmtId="2" fontId="5" fillId="0" borderId="0" xfId="0" quotePrefix="1" applyNumberFormat="1" applyFont="1"/>
    <xf numFmtId="164" fontId="39" fillId="19" borderId="0" xfId="0" quotePrefix="1" applyNumberFormat="1" applyFont="1" applyFill="1"/>
    <xf numFmtId="164" fontId="39" fillId="6" borderId="0" xfId="0" quotePrefix="1" applyNumberFormat="1" applyFont="1" applyFill="1"/>
    <xf numFmtId="0" fontId="7" fillId="5" borderId="0" xfId="0" quotePrefix="1" applyFont="1" applyFill="1"/>
    <xf numFmtId="1" fontId="38" fillId="13" borderId="0" xfId="0" applyNumberFormat="1" applyFont="1" applyFill="1"/>
    <xf numFmtId="1" fontId="8" fillId="5" borderId="0" xfId="0" quotePrefix="1" applyNumberFormat="1" applyFont="1" applyFill="1"/>
    <xf numFmtId="0" fontId="40" fillId="0" borderId="0" xfId="0" applyFont="1"/>
    <xf numFmtId="1" fontId="5" fillId="18" borderId="0" xfId="0" applyNumberFormat="1" applyFont="1" applyFill="1"/>
    <xf numFmtId="3" fontId="8" fillId="4" borderId="0" xfId="0" applyNumberFormat="1" applyFont="1" applyFill="1"/>
    <xf numFmtId="3" fontId="0" fillId="0" borderId="0" xfId="0" applyNumberFormat="1"/>
    <xf numFmtId="3" fontId="5" fillId="0" borderId="0" xfId="0" applyNumberFormat="1" applyFont="1"/>
    <xf numFmtId="3" fontId="0" fillId="8" borderId="0" xfId="0" applyNumberFormat="1" applyFill="1"/>
    <xf numFmtId="3" fontId="30" fillId="8" borderId="0" xfId="0" applyNumberFormat="1" applyFont="1" applyFill="1"/>
    <xf numFmtId="3" fontId="21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0" fillId="10" borderId="0" xfId="0" applyNumberFormat="1" applyFill="1"/>
    <xf numFmtId="3" fontId="5" fillId="6" borderId="0" xfId="0" applyNumberFormat="1" applyFont="1" applyFill="1"/>
    <xf numFmtId="0" fontId="46" fillId="5" borderId="0" xfId="0" applyFont="1" applyFill="1"/>
    <xf numFmtId="0" fontId="47" fillId="5" borderId="0" xfId="0" applyFont="1" applyFill="1"/>
    <xf numFmtId="0" fontId="47" fillId="5" borderId="0" xfId="0" quotePrefix="1" applyFont="1" applyFill="1"/>
    <xf numFmtId="2" fontId="47" fillId="6" borderId="0" xfId="0" applyNumberFormat="1" applyFont="1" applyFill="1"/>
    <xf numFmtId="2" fontId="47" fillId="0" borderId="0" xfId="0" applyNumberFormat="1" applyFont="1"/>
    <xf numFmtId="0" fontId="46" fillId="0" borderId="0" xfId="0" quotePrefix="1" applyFont="1"/>
    <xf numFmtId="0" fontId="46" fillId="0" borderId="0" xfId="0" applyFont="1"/>
    <xf numFmtId="3" fontId="0" fillId="13" borderId="0" xfId="0" applyNumberFormat="1" applyFill="1"/>
    <xf numFmtId="3" fontId="25" fillId="13" borderId="0" xfId="0" applyNumberFormat="1" applyFont="1" applyFill="1"/>
    <xf numFmtId="3" fontId="26" fillId="13" borderId="0" xfId="0" applyNumberFormat="1" applyFont="1" applyFill="1"/>
    <xf numFmtId="3" fontId="5" fillId="13" borderId="0" xfId="0" applyNumberFormat="1" applyFont="1" applyFill="1"/>
    <xf numFmtId="3" fontId="29" fillId="17" borderId="0" xfId="0" applyNumberFormat="1" applyFont="1" applyFill="1"/>
    <xf numFmtId="3" fontId="0" fillId="14" borderId="0" xfId="0" applyNumberFormat="1" applyFill="1"/>
    <xf numFmtId="164" fontId="8" fillId="19" borderId="0" xfId="0" quotePrefix="1" applyNumberFormat="1" applyFont="1" applyFill="1"/>
    <xf numFmtId="164" fontId="8" fillId="6" borderId="0" xfId="0" quotePrefix="1" applyNumberFormat="1" applyFont="1" applyFill="1"/>
    <xf numFmtId="164" fontId="8" fillId="21" borderId="0" xfId="0" applyNumberFormat="1" applyFont="1" applyFill="1"/>
    <xf numFmtId="3" fontId="0" fillId="0" borderId="0" xfId="0" applyNumberFormat="1"/>
    <xf numFmtId="1" fontId="0" fillId="0" borderId="0" xfId="0" applyNumberFormat="1"/>
    <xf numFmtId="3" fontId="6" fillId="8" borderId="0" xfId="0" applyNumberFormat="1" applyFont="1" applyFill="1"/>
    <xf numFmtId="3" fontId="5" fillId="5" borderId="0" xfId="0" applyNumberFormat="1" applyFont="1" applyFill="1"/>
    <xf numFmtId="3" fontId="5" fillId="5" borderId="0" xfId="10" applyNumberFormat="1" applyFont="1" applyFill="1"/>
    <xf numFmtId="3" fontId="5" fillId="9" borderId="0" xfId="0" applyNumberFormat="1" applyFont="1" applyFill="1"/>
    <xf numFmtId="3" fontId="6" fillId="0" borderId="0" xfId="0" applyNumberFormat="1" applyFont="1"/>
    <xf numFmtId="3" fontId="6" fillId="9" borderId="0" xfId="0" applyNumberFormat="1" applyFont="1" applyFill="1"/>
    <xf numFmtId="1" fontId="8" fillId="9" borderId="0" xfId="0" applyNumberFormat="1" applyFont="1" applyFill="1"/>
    <xf numFmtId="3" fontId="19" fillId="8" borderId="0" xfId="0" applyNumberFormat="1" applyFont="1" applyFill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8" fillId="6" borderId="0" xfId="0" quotePrefix="1" applyFont="1" applyFill="1"/>
    <xf numFmtId="0" fontId="0" fillId="0" borderId="0" xfId="0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1" fontId="0" fillId="0" borderId="0" xfId="0" applyNumberFormat="1"/>
    <xf numFmtId="0" fontId="5" fillId="0" borderId="0" xfId="0" applyFont="1"/>
    <xf numFmtId="0" fontId="24" fillId="0" borderId="0" xfId="0" applyFont="1"/>
    <xf numFmtId="0" fontId="0" fillId="0" borderId="0" xfId="0"/>
    <xf numFmtId="166" fontId="21" fillId="0" borderId="0" xfId="0" applyNumberFormat="1" applyFont="1"/>
    <xf numFmtId="166" fontId="0" fillId="0" borderId="0" xfId="0" applyNumberFormat="1"/>
    <xf numFmtId="1" fontId="26" fillId="3" borderId="0" xfId="0" applyNumberFormat="1" applyFont="1" applyFill="1" applyAlignment="1"/>
    <xf numFmtId="1" fontId="20" fillId="0" borderId="0" xfId="0" applyNumberFormat="1" applyFont="1" applyAlignment="1"/>
    <xf numFmtId="1" fontId="0" fillId="0" borderId="0" xfId="0" applyNumberFormat="1" applyAlignment="1"/>
    <xf numFmtId="3" fontId="21" fillId="0" borderId="0" xfId="0" applyNumberFormat="1" applyFont="1"/>
    <xf numFmtId="3" fontId="0" fillId="0" borderId="0" xfId="0" applyNumberFormat="1"/>
    <xf numFmtId="3" fontId="27" fillId="0" borderId="0" xfId="0" applyNumberFormat="1" applyFont="1"/>
    <xf numFmtId="1" fontId="21" fillId="0" borderId="0" xfId="0" applyNumberFormat="1" applyFont="1"/>
    <xf numFmtId="1" fontId="27" fillId="0" borderId="0" xfId="0" applyNumberFormat="1" applyFont="1"/>
    <xf numFmtId="3" fontId="44" fillId="0" borderId="0" xfId="0" applyNumberFormat="1" applyFont="1"/>
    <xf numFmtId="0" fontId="9" fillId="0" borderId="0" xfId="2" applyFont="1"/>
    <xf numFmtId="3" fontId="21" fillId="0" borderId="0" xfId="2" applyNumberFormat="1" applyFont="1"/>
    <xf numFmtId="1" fontId="9" fillId="0" borderId="0" xfId="2" applyNumberFormat="1" applyFont="1"/>
    <xf numFmtId="1" fontId="0" fillId="0" borderId="0" xfId="0" applyNumberFormat="1"/>
    <xf numFmtId="3" fontId="6" fillId="0" borderId="0" xfId="2" applyNumberFormat="1"/>
    <xf numFmtId="3" fontId="26" fillId="0" borderId="0" xfId="0" applyNumberFormat="1" applyFont="1"/>
    <xf numFmtId="1" fontId="23" fillId="0" borderId="0" xfId="0" applyNumberFormat="1" applyFont="1"/>
    <xf numFmtId="0" fontId="5" fillId="0" borderId="0" xfId="0" applyFont="1"/>
  </cellXfs>
  <cellStyles count="16">
    <cellStyle name="Normal" xfId="0" builtinId="0"/>
    <cellStyle name="Normal 2" xfId="1" xr:uid="{00000000-0005-0000-0000-000002000000}"/>
    <cellStyle name="Normal 2 2" xfId="1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00000000-0005-0000-0000-000006000000}"/>
    <cellStyle name="Normal 5 2" xfId="12" xr:uid="{00000000-0005-0000-0000-000007000000}"/>
    <cellStyle name="Normal 6" xfId="9" xr:uid="{00000000-0005-0000-0000-000008000000}"/>
    <cellStyle name="Normal 6 2" xfId="13" xr:uid="{00000000-0005-0000-0000-000009000000}"/>
    <cellStyle name="Normal 7" xfId="15" xr:uid="{64BFEA09-873A-4F07-847F-BD1DA3253A90}"/>
    <cellStyle name="Normal_Ark1_1" xfId="10" xr:uid="{00000000-0005-0000-0000-00000A000000}"/>
    <cellStyle name="Normal_Organisasjon" xfId="7" xr:uid="{00000000-0005-0000-0000-00000B000000}"/>
    <cellStyle name="Normal_Per uke" xfId="4" xr:uid="{00000000-0005-0000-0000-00000C000000}"/>
    <cellStyle name="Normal_Per år_1" xfId="8" xr:uid="{00000000-0005-0000-0000-00000D000000}"/>
    <cellStyle name="Prosent 2" xfId="14" xr:uid="{00000000-0005-0000-0000-00000E000000}"/>
    <cellStyle name="Udefinert" xfId="5" xr:uid="{00000000-0005-0000-0000-00000F000000}"/>
  </cellStyles>
  <dxfs count="373"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CCFFFF"/>
      <color rgb="FF66FF33"/>
      <color rgb="FFFFFF00"/>
      <color rgb="FFFFFFFF"/>
      <color rgb="FFFF5050"/>
      <color rgb="FFBE2F02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OKSE, s</a:t>
            </a:r>
            <a:r>
              <a:rPr lang="nb-NO" sz="2800"/>
              <a:t>lakting hittil</a:t>
            </a:r>
            <a:r>
              <a:rPr lang="nb-NO" sz="2800" baseline="0"/>
              <a:t> i år, per uke 49.2024</a:t>
            </a:r>
            <a:endParaRPr lang="nb-NO" sz="2800"/>
          </a:p>
        </c:rich>
      </c:tx>
      <c:layout>
        <c:manualLayout>
          <c:xMode val="edge"/>
          <c:yMode val="edge"/>
          <c:x val="0.18368688165230357"/>
          <c:y val="3.6735564304461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9853463609569"/>
          <c:y val="0.15061023622047245"/>
          <c:w val="0.87478727965524661"/>
          <c:h val="0.69732313263899026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13"/>
              <c:layout>
                <c:manualLayout>
                  <c:x val="-2.1906698762492762E-2"/>
                  <c:y val="-6.7982456140350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1-46A4-B9FE-DF4B88622BC7}"/>
                </c:ext>
              </c:extLst>
            </c:dLbl>
            <c:dLbl>
              <c:idx val="14"/>
              <c:layout>
                <c:manualLayout>
                  <c:x val="1.9049303271732837E-3"/>
                  <c:y val="-7.4561403508771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3-4045-8013-F87665468A89}"/>
                </c:ext>
              </c:extLst>
            </c:dLbl>
            <c:dLbl>
              <c:idx val="15"/>
              <c:layout>
                <c:manualLayout>
                  <c:x val="0"/>
                  <c:y val="-3.0701754385964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25-44EC-8225-771B3817852C}"/>
                </c:ext>
              </c:extLst>
            </c:dLbl>
            <c:dLbl>
              <c:idx val="19"/>
              <c:layout>
                <c:manualLayout>
                  <c:x val="-9.5246516358678149E-4"/>
                  <c:y val="-3.508771929824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3-4045-8013-F87665468A89}"/>
                </c:ext>
              </c:extLst>
            </c:dLbl>
            <c:dLbl>
              <c:idx val="21"/>
              <c:layout>
                <c:manualLayout>
                  <c:x val="-9.5246516358664184E-4"/>
                  <c:y val="-3.9473684210526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6-42FD-82AA-3B60222B3036}"/>
                </c:ext>
              </c:extLst>
            </c:dLbl>
            <c:dLbl>
              <c:idx val="22"/>
              <c:layout>
                <c:manualLayout>
                  <c:x val="-9.5246516358664184E-4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79-493B-8FC1-AFA88F07C2DB}"/>
                </c:ext>
              </c:extLst>
            </c:dLbl>
            <c:dLbl>
              <c:idx val="23"/>
              <c:layout>
                <c:manualLayout>
                  <c:x val="0"/>
                  <c:y val="-6.35964912280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3-4045-8013-F87665468A89}"/>
                </c:ext>
              </c:extLst>
            </c:dLbl>
            <c:dLbl>
              <c:idx val="24"/>
              <c:layout>
                <c:manualLayout>
                  <c:x val="-1.3969327691071877E-16"/>
                  <c:y val="-6.5789473684210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3-4045-8013-F87665468A89}"/>
                </c:ext>
              </c:extLst>
            </c:dLbl>
            <c:dLbl>
              <c:idx val="25"/>
              <c:layout>
                <c:manualLayout>
                  <c:x val="-1.3969327691071877E-16"/>
                  <c:y val="-6.35964912280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6A-401D-8EBB-CF7C62256B28}"/>
                </c:ext>
              </c:extLst>
            </c:dLbl>
            <c:dLbl>
              <c:idx val="26"/>
              <c:layout>
                <c:manualLayout>
                  <c:x val="-1.3969327691071877E-16"/>
                  <c:y val="-4.02042139200631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5-471B-A530-5F4BB8DF80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1702.75</c:v>
                </c:pt>
                <c:pt idx="1">
                  <c:v>3955.4899999999993</c:v>
                </c:pt>
                <c:pt idx="2">
                  <c:v>2039</c:v>
                </c:pt>
                <c:pt idx="3">
                  <c:v>1611.5</c:v>
                </c:pt>
                <c:pt idx="4">
                  <c:v>1110</c:v>
                </c:pt>
                <c:pt idx="5">
                  <c:v>1262</c:v>
                </c:pt>
                <c:pt idx="6">
                  <c:v>1441</c:v>
                </c:pt>
                <c:pt idx="7">
                  <c:v>1641</c:v>
                </c:pt>
                <c:pt idx="8">
                  <c:v>1378</c:v>
                </c:pt>
                <c:pt idx="9">
                  <c:v>1361</c:v>
                </c:pt>
                <c:pt idx="10">
                  <c:v>4222</c:v>
                </c:pt>
                <c:pt idx="11">
                  <c:v>5941</c:v>
                </c:pt>
                <c:pt idx="12">
                  <c:v>5812</c:v>
                </c:pt>
                <c:pt idx="13">
                  <c:v>6714</c:v>
                </c:pt>
                <c:pt idx="14">
                  <c:v>6454.75</c:v>
                </c:pt>
                <c:pt idx="15">
                  <c:v>7592</c:v>
                </c:pt>
                <c:pt idx="16">
                  <c:v>8722</c:v>
                </c:pt>
                <c:pt idx="17">
                  <c:v>8894</c:v>
                </c:pt>
                <c:pt idx="18">
                  <c:v>7714</c:v>
                </c:pt>
                <c:pt idx="19">
                  <c:v>7536</c:v>
                </c:pt>
                <c:pt idx="20">
                  <c:v>7654</c:v>
                </c:pt>
                <c:pt idx="21">
                  <c:v>7561</c:v>
                </c:pt>
                <c:pt idx="22">
                  <c:v>7424</c:v>
                </c:pt>
                <c:pt idx="23">
                  <c:v>6771</c:v>
                </c:pt>
                <c:pt idx="24">
                  <c:v>6626</c:v>
                </c:pt>
                <c:pt idx="25">
                  <c:v>7077.8099999999986</c:v>
                </c:pt>
                <c:pt idx="26">
                  <c:v>6963</c:v>
                </c:pt>
                <c:pt idx="27">
                  <c:v>8056</c:v>
                </c:pt>
                <c:pt idx="28">
                  <c:v>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30-84A3-EBFC2771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6240"/>
        <c:axId val="167993104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508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År!$AP$8:$AP$36</c:f>
              <c:numCache>
                <c:formatCode>General</c:formatCode>
                <c:ptCount val="29"/>
                <c:pt idx="0" formatCode="#,##0">
                  <c:v>7821</c:v>
                </c:pt>
                <c:pt idx="1">
                  <c:v>7821</c:v>
                </c:pt>
                <c:pt idx="2">
                  <c:v>7821</c:v>
                </c:pt>
                <c:pt idx="3">
                  <c:v>7821</c:v>
                </c:pt>
                <c:pt idx="4">
                  <c:v>7821</c:v>
                </c:pt>
                <c:pt idx="5">
                  <c:v>7821</c:v>
                </c:pt>
                <c:pt idx="6">
                  <c:v>7821</c:v>
                </c:pt>
                <c:pt idx="7">
                  <c:v>7821</c:v>
                </c:pt>
                <c:pt idx="8">
                  <c:v>7821</c:v>
                </c:pt>
                <c:pt idx="9">
                  <c:v>7821</c:v>
                </c:pt>
                <c:pt idx="10">
                  <c:v>7821</c:v>
                </c:pt>
                <c:pt idx="11">
                  <c:v>7821</c:v>
                </c:pt>
                <c:pt idx="12">
                  <c:v>7821</c:v>
                </c:pt>
                <c:pt idx="13">
                  <c:v>7821</c:v>
                </c:pt>
                <c:pt idx="14">
                  <c:v>7821</c:v>
                </c:pt>
                <c:pt idx="15">
                  <c:v>7821</c:v>
                </c:pt>
                <c:pt idx="16">
                  <c:v>7821</c:v>
                </c:pt>
                <c:pt idx="17">
                  <c:v>7821</c:v>
                </c:pt>
                <c:pt idx="18">
                  <c:v>7821</c:v>
                </c:pt>
                <c:pt idx="19">
                  <c:v>7821</c:v>
                </c:pt>
                <c:pt idx="20">
                  <c:v>7821</c:v>
                </c:pt>
                <c:pt idx="21">
                  <c:v>7821</c:v>
                </c:pt>
                <c:pt idx="22">
                  <c:v>7821</c:v>
                </c:pt>
                <c:pt idx="23">
                  <c:v>7821</c:v>
                </c:pt>
                <c:pt idx="24">
                  <c:v>7821</c:v>
                </c:pt>
                <c:pt idx="25">
                  <c:v>7821</c:v>
                </c:pt>
                <c:pt idx="26">
                  <c:v>7821</c:v>
                </c:pt>
                <c:pt idx="27">
                  <c:v>7821</c:v>
                </c:pt>
                <c:pt idx="28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8-4703-B287-9F2BE4F0A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6240"/>
        <c:axId val="167993104"/>
      </c:lineChart>
      <c:catAx>
        <c:axId val="16799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3104"/>
        <c:crossesAt val="0"/>
        <c:auto val="1"/>
        <c:lblAlgn val="ctr"/>
        <c:lblOffset val="100"/>
        <c:noMultiLvlLbl val="0"/>
      </c:catAx>
      <c:valAx>
        <c:axId val="167993104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6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2196255671948"/>
          <c:y val="0.39136741953308468"/>
          <c:w val="0.15033252658784002"/>
          <c:h val="0.1160665304460751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 K-FAKTOR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88013863704718"/>
          <c:y val="0.13185604993571168"/>
          <c:w val="0.85841129042000131"/>
          <c:h val="0.659851265117990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År!$U$5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År!$K$30:$K$36</c:f>
              <c:numCache>
                <c:formatCode>0.0</c:formatCode>
                <c:ptCount val="7"/>
                <c:pt idx="0">
                  <c:v>36.559784679795136</c:v>
                </c:pt>
                <c:pt idx="1">
                  <c:v>34.842983252156444</c:v>
                </c:pt>
                <c:pt idx="2">
                  <c:v>35.011554150097062</c:v>
                </c:pt>
                <c:pt idx="3">
                  <c:v>35.176389992638775</c:v>
                </c:pt>
                <c:pt idx="4">
                  <c:v>35.126515482770039</c:v>
                </c:pt>
                <c:pt idx="5">
                  <c:v>33.920201536053931</c:v>
                </c:pt>
                <c:pt idx="6">
                  <c:v>34.15512612487985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8-4F62-BFD1-16626749C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Klasse_mnd!$L$429:$L$440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3F1-B639-42FBFF3C599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Klasse_mnd!$L$178:$L$189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3F1-B639-42FBFF3C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8776"/>
        <c:axId val="459459168"/>
      </c:barChart>
      <c:catAx>
        <c:axId val="459458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91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2060542710415"/>
          <c:y val="8.8681915976302123E-2"/>
          <c:w val="8.8492072632824728E-2"/>
          <c:h val="0.1299989087279724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Klasse_mnd!$L$446:$L$457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4-4A6E-8BEB-1106D9A2B85E}"/>
            </c:ext>
          </c:extLst>
        </c:ser>
        <c:ser>
          <c:idx val="0"/>
          <c:order val="1"/>
          <c:tx>
            <c:strRef>
              <c:f>Klasse_mnd!$B$194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Klasse_mnd!$L$194:$L$205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4-4A6E-8BEB-1106D9A2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6520"/>
        <c:axId val="460566912"/>
      </c:barChart>
      <c:catAx>
        <c:axId val="460566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69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9213080915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43222694508317"/>
          <c:y val="9.4555114917204725E-2"/>
          <c:w val="8.8041716024435002E-2"/>
          <c:h val="0.135626424005706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Klasse_mnd!$L$463:$L$474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E-4C66-939F-8F1E83E32457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Klasse_mnd!$L$209:$L$220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E-4C66-939F-8F1E83E3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0048"/>
        <c:axId val="460570440"/>
      </c:barChart>
      <c:catAx>
        <c:axId val="460570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04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26743532058495"/>
          <c:y val="0.19084493490682744"/>
          <c:w val="8.8827802774653172E-2"/>
          <c:h val="0.1281855728133733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Klasse_mnd!$L$480:$L$491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6-4D5C-8227-FBCF225C0E52}"/>
            </c:ext>
          </c:extLst>
        </c:ser>
        <c:ser>
          <c:idx val="0"/>
          <c:order val="1"/>
          <c:tx>
            <c:strRef>
              <c:f>Klasse_mnd!$B$225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Klasse_mnd!$L$225:$L$236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6-4D5C-8227-FBCF225C0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3576"/>
        <c:axId val="460573968"/>
      </c:barChart>
      <c:catAx>
        <c:axId val="460573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396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722048525919"/>
          <c:y val="0.21435909796989663"/>
          <c:w val="8.804170239136222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Klasse_mnd!$L$310:$L$321</c:f>
              <c:numCache>
                <c:formatCode>0.00</c:formatCode>
                <c:ptCount val="12"/>
                <c:pt idx="0">
                  <c:v>6.4539877300613524</c:v>
                </c:pt>
                <c:pt idx="1">
                  <c:v>6.6686746987951793</c:v>
                </c:pt>
                <c:pt idx="2">
                  <c:v>6.7564102564102555</c:v>
                </c:pt>
                <c:pt idx="3">
                  <c:v>6.6079999999999997</c:v>
                </c:pt>
                <c:pt idx="4">
                  <c:v>6.5774647887323949</c:v>
                </c:pt>
                <c:pt idx="5">
                  <c:v>6.4285714285714306</c:v>
                </c:pt>
                <c:pt idx="6">
                  <c:v>6.0409836065573757</c:v>
                </c:pt>
                <c:pt idx="7">
                  <c:v>6.5570175438596499</c:v>
                </c:pt>
                <c:pt idx="8">
                  <c:v>6.5254237288135597</c:v>
                </c:pt>
                <c:pt idx="9">
                  <c:v>6.3714285714285692</c:v>
                </c:pt>
                <c:pt idx="10">
                  <c:v>6.3948339483394836</c:v>
                </c:pt>
                <c:pt idx="11">
                  <c:v>6.7258064516129021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D60-9786-8E4EDAD4E3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Klasse_mnd!$L$73:$L$84</c:f>
              <c:numCache>
                <c:formatCode>0.00</c:formatCode>
                <c:ptCount val="12"/>
                <c:pt idx="0">
                  <c:v>6.9220779220779241</c:v>
                </c:pt>
                <c:pt idx="1">
                  <c:v>6.6153846153846141</c:v>
                </c:pt>
                <c:pt idx="2">
                  <c:v>6.5777777777777775</c:v>
                </c:pt>
                <c:pt idx="3">
                  <c:v>6.6994535519125682</c:v>
                </c:pt>
                <c:pt idx="4">
                  <c:v>6.7261146496815281</c:v>
                </c:pt>
                <c:pt idx="5">
                  <c:v>6.4080459770114944</c:v>
                </c:pt>
                <c:pt idx="6">
                  <c:v>6.5263157894736814</c:v>
                </c:pt>
                <c:pt idx="7">
                  <c:v>6.517241379310347</c:v>
                </c:pt>
                <c:pt idx="8">
                  <c:v>6.4242424242424239</c:v>
                </c:pt>
                <c:pt idx="9">
                  <c:v>6.4767441860465107</c:v>
                </c:pt>
                <c:pt idx="10">
                  <c:v>6.7647058823529393</c:v>
                </c:pt>
                <c:pt idx="11">
                  <c:v>6.9107142857142891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D60-9786-8E4EDAD4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0208"/>
        <c:axId val="461190600"/>
      </c:barChart>
      <c:catAx>
        <c:axId val="46119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0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Klasse_mnd!$L$293:$L$304</c:f>
              <c:numCache>
                <c:formatCode>0.00</c:formatCode>
                <c:ptCount val="12"/>
                <c:pt idx="0">
                  <c:v>5.896226415094338</c:v>
                </c:pt>
                <c:pt idx="1">
                  <c:v>6</c:v>
                </c:pt>
                <c:pt idx="2">
                  <c:v>5.8043478260869552</c:v>
                </c:pt>
                <c:pt idx="3">
                  <c:v>5.9358974358974361</c:v>
                </c:pt>
                <c:pt idx="4">
                  <c:v>5.6769230769230781</c:v>
                </c:pt>
                <c:pt idx="5">
                  <c:v>5.7470588235294118</c:v>
                </c:pt>
                <c:pt idx="6">
                  <c:v>5.5104166666666679</c:v>
                </c:pt>
                <c:pt idx="7">
                  <c:v>5.824675324675324</c:v>
                </c:pt>
                <c:pt idx="8">
                  <c:v>6.048780487804879</c:v>
                </c:pt>
                <c:pt idx="9">
                  <c:v>5.8457446808510642</c:v>
                </c:pt>
                <c:pt idx="10">
                  <c:v>5.895161290322581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E-400D-AE78-A1BE579B0692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Klasse_mnd!$L$58:$L$69</c:f>
              <c:numCache>
                <c:formatCode>0.00</c:formatCode>
                <c:ptCount val="12"/>
                <c:pt idx="0">
                  <c:v>6.1</c:v>
                </c:pt>
                <c:pt idx="1">
                  <c:v>6.25</c:v>
                </c:pt>
                <c:pt idx="2">
                  <c:v>6.1294117647058819</c:v>
                </c:pt>
                <c:pt idx="3">
                  <c:v>6</c:v>
                </c:pt>
                <c:pt idx="4">
                  <c:v>6.0245901639344259</c:v>
                </c:pt>
                <c:pt idx="5">
                  <c:v>5.7481481481481476</c:v>
                </c:pt>
                <c:pt idx="6">
                  <c:v>5.5975609756097562</c:v>
                </c:pt>
                <c:pt idx="7">
                  <c:v>5.8297872340425512</c:v>
                </c:pt>
                <c:pt idx="8">
                  <c:v>5.6848484848484846</c:v>
                </c:pt>
                <c:pt idx="9">
                  <c:v>6.0372340425531918</c:v>
                </c:pt>
                <c:pt idx="10">
                  <c:v>5.9850746268656723</c:v>
                </c:pt>
                <c:pt idx="11">
                  <c:v>5.8974358974358996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E-400D-AE78-A1BE579B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4912"/>
        <c:axId val="461195304"/>
      </c:barChart>
      <c:catAx>
        <c:axId val="46119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530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Klasse_mnd!$L$344:$L$355</c:f>
              <c:numCache>
                <c:formatCode>0.00</c:formatCode>
                <c:ptCount val="12"/>
                <c:pt idx="0">
                  <c:v>7.4109589041095871</c:v>
                </c:pt>
                <c:pt idx="1">
                  <c:v>7.5681818181818192</c:v>
                </c:pt>
                <c:pt idx="2">
                  <c:v>7.1454545454545446</c:v>
                </c:pt>
                <c:pt idx="3">
                  <c:v>6.9375</c:v>
                </c:pt>
                <c:pt idx="4">
                  <c:v>7.2051282051282044</c:v>
                </c:pt>
                <c:pt idx="5">
                  <c:v>7.0952380952380949</c:v>
                </c:pt>
                <c:pt idx="6">
                  <c:v>6.640625</c:v>
                </c:pt>
                <c:pt idx="7">
                  <c:v>6.9166666666666687</c:v>
                </c:pt>
                <c:pt idx="8">
                  <c:v>7.4230769230769251</c:v>
                </c:pt>
                <c:pt idx="9">
                  <c:v>6.9242424242424239</c:v>
                </c:pt>
                <c:pt idx="10">
                  <c:v>7.3214285714285694</c:v>
                </c:pt>
                <c:pt idx="11">
                  <c:v>7.3076923076923102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0D0-93E2-DF71512211D3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Klasse_mnd!$L$103:$L$114</c:f>
              <c:numCache>
                <c:formatCode>0.00</c:formatCode>
                <c:ptCount val="12"/>
                <c:pt idx="0">
                  <c:v>7.6216216216216237</c:v>
                </c:pt>
                <c:pt idx="1">
                  <c:v>7.9487179487179507</c:v>
                </c:pt>
                <c:pt idx="2">
                  <c:v>7.4230769230769251</c:v>
                </c:pt>
                <c:pt idx="3">
                  <c:v>8.0140845070422522</c:v>
                </c:pt>
                <c:pt idx="4">
                  <c:v>7.0555555555555562</c:v>
                </c:pt>
                <c:pt idx="5">
                  <c:v>6.8533333333333308</c:v>
                </c:pt>
                <c:pt idx="6">
                  <c:v>6.7386363636363624</c:v>
                </c:pt>
                <c:pt idx="7">
                  <c:v>7.3522727272727284</c:v>
                </c:pt>
                <c:pt idx="8">
                  <c:v>7.0434782608695654</c:v>
                </c:pt>
                <c:pt idx="9">
                  <c:v>7.2413793103448301</c:v>
                </c:pt>
                <c:pt idx="10">
                  <c:v>6.6833333333333353</c:v>
                </c:pt>
                <c:pt idx="11">
                  <c:v>7.4848484848484862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0D0-93E2-DF7151221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58280"/>
        <c:axId val="462058672"/>
      </c:barChart>
      <c:catAx>
        <c:axId val="46205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86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Klasse_mnd!$L$361:$L$372</c:f>
              <c:numCache>
                <c:formatCode>0.00</c:formatCode>
                <c:ptCount val="12"/>
                <c:pt idx="0">
                  <c:v>7.2391304347826084</c:v>
                </c:pt>
                <c:pt idx="1">
                  <c:v>8.0384615384615383</c:v>
                </c:pt>
                <c:pt idx="2">
                  <c:v>7.75</c:v>
                </c:pt>
                <c:pt idx="3">
                  <c:v>7.3125</c:v>
                </c:pt>
                <c:pt idx="4">
                  <c:v>6.6567164179104488</c:v>
                </c:pt>
                <c:pt idx="5">
                  <c:v>7.7368421052631549</c:v>
                </c:pt>
                <c:pt idx="6">
                  <c:v>7.3090909090909104</c:v>
                </c:pt>
                <c:pt idx="7">
                  <c:v>7.2666666666666684</c:v>
                </c:pt>
                <c:pt idx="8">
                  <c:v>7.8181818181818192</c:v>
                </c:pt>
                <c:pt idx="9">
                  <c:v>7.5128205128205119</c:v>
                </c:pt>
                <c:pt idx="10">
                  <c:v>7.6236559139784941</c:v>
                </c:pt>
                <c:pt idx="11">
                  <c:v>6.8888888888888884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2C2-887E-CDB86CE35DA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Klasse_mnd!$L$118:$L$129</c:f>
              <c:numCache>
                <c:formatCode>0.00</c:formatCode>
                <c:ptCount val="12"/>
                <c:pt idx="0">
                  <c:v>7.1463414634146387</c:v>
                </c:pt>
                <c:pt idx="1">
                  <c:v>7.67741935483871</c:v>
                </c:pt>
                <c:pt idx="2">
                  <c:v>7.5555555555555554</c:v>
                </c:pt>
                <c:pt idx="3">
                  <c:v>7.3061224489795924</c:v>
                </c:pt>
                <c:pt idx="4">
                  <c:v>7.2</c:v>
                </c:pt>
                <c:pt idx="5">
                  <c:v>6.8421052631578956</c:v>
                </c:pt>
                <c:pt idx="6">
                  <c:v>7.1363636363636376</c:v>
                </c:pt>
                <c:pt idx="7">
                  <c:v>6.9759036144578319</c:v>
                </c:pt>
                <c:pt idx="8">
                  <c:v>7.1046511627906996</c:v>
                </c:pt>
                <c:pt idx="9">
                  <c:v>6.5697674418604688</c:v>
                </c:pt>
                <c:pt idx="10">
                  <c:v>7.1219512195121943</c:v>
                </c:pt>
                <c:pt idx="11">
                  <c:v>7.3684210526315779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2C2-887E-CDB86CE3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2984"/>
        <c:axId val="462063376"/>
      </c:barChart>
      <c:catAx>
        <c:axId val="46206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337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2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Klasse_mnd!$H$446:$H$457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F-4D55-8561-92690CED0F74}"/>
            </c:ext>
          </c:extLst>
        </c:ser>
        <c:ser>
          <c:idx val="0"/>
          <c:order val="1"/>
          <c:tx>
            <c:strRef>
              <c:f>Klasse_mnd!$B$194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Klasse_mnd!$H$194:$H$205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F-4D55-8561-92690CED0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9952"/>
        <c:axId val="459460344"/>
      </c:barChart>
      <c:catAx>
        <c:axId val="459459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60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60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9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48394415598558"/>
          <c:y val="9.6222996163941046E-2"/>
          <c:w val="9.6846063084870287E-2"/>
          <c:h val="0.133860454943132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Klasse_mnd!$H$463:$H$474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7-47AA-8427-E8CD4B929DB6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Klasse_mnd!$H$209:$H$220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7-47AA-8427-E8CD4B92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7696"/>
        <c:axId val="460568088"/>
      </c:barChart>
      <c:catAx>
        <c:axId val="460567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7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21843190317245"/>
          <c:y val="8.8985676733240537E-2"/>
          <c:w val="9.8992178216528906E-2"/>
          <c:h val="0.1327586697776952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 LENGDE</a:t>
            </a:r>
            <a:r>
              <a:rPr lang="en-US" sz="2800" baseline="0"/>
              <a:t> i cm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3275758677863"/>
          <c:y val="0.14064002202250114"/>
          <c:w val="0.85096381476826211"/>
          <c:h val="0.65106716447848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År!$U$5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År!$J$30:$J$36</c:f>
              <c:numCache>
                <c:formatCode>0.0</c:formatCode>
                <c:ptCount val="7"/>
                <c:pt idx="0">
                  <c:v>213.79179254783483</c:v>
                </c:pt>
                <c:pt idx="1">
                  <c:v>216.41898954703831</c:v>
                </c:pt>
                <c:pt idx="2">
                  <c:v>216.478939617084</c:v>
                </c:pt>
                <c:pt idx="3">
                  <c:v>216.93759429433553</c:v>
                </c:pt>
                <c:pt idx="4">
                  <c:v>217.84494281895141</c:v>
                </c:pt>
                <c:pt idx="5">
                  <c:v>216.16963824289405</c:v>
                </c:pt>
                <c:pt idx="6">
                  <c:v>216.19350977523607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5F3-BA13-61263A0B1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E+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Klasse_mnd!$H$480:$H$491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F-418E-8809-0D5F74AB3C22}"/>
            </c:ext>
          </c:extLst>
        </c:ser>
        <c:ser>
          <c:idx val="0"/>
          <c:order val="1"/>
          <c:tx>
            <c:strRef>
              <c:f>Klasse_mnd!$B$225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Klasse_mnd!$H$225:$H$236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F-418E-8809-0D5F74AB3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1224"/>
        <c:axId val="460571616"/>
      </c:barChart>
      <c:catAx>
        <c:axId val="460571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122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63406496145117"/>
          <c:y val="0.20700492795543418"/>
          <c:w val="9.7017297697411367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Klasse_mnd!$J$378:$J$389</c:f>
              <c:numCache>
                <c:formatCode>0.00</c:formatCode>
                <c:ptCount val="12"/>
                <c:pt idx="0">
                  <c:v>4.7945205479452051</c:v>
                </c:pt>
                <c:pt idx="1">
                  <c:v>3.2397408207343403</c:v>
                </c:pt>
                <c:pt idx="2">
                  <c:v>2.4436090225563905</c:v>
                </c:pt>
                <c:pt idx="3">
                  <c:v>5.1685393258426968</c:v>
                </c:pt>
                <c:pt idx="4">
                  <c:v>8.3453237410071992</c:v>
                </c:pt>
                <c:pt idx="5">
                  <c:v>6.6666666666666687</c:v>
                </c:pt>
                <c:pt idx="6">
                  <c:v>8.2116788321167871</c:v>
                </c:pt>
                <c:pt idx="7">
                  <c:v>6.0643564356435631</c:v>
                </c:pt>
                <c:pt idx="8">
                  <c:v>3.9671682626538991</c:v>
                </c:pt>
                <c:pt idx="9">
                  <c:v>3.9153439153439136</c:v>
                </c:pt>
                <c:pt idx="10">
                  <c:v>3.133393017009849</c:v>
                </c:pt>
                <c:pt idx="11">
                  <c:v>7.364341085271314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C-4904-ABA3-B29AC6D01E95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Klasse_mnd!$J$133:$J$144</c:f>
              <c:numCache>
                <c:formatCode>0.0</c:formatCode>
                <c:ptCount val="12"/>
                <c:pt idx="0">
                  <c:v>5.4487179487179489</c:v>
                </c:pt>
                <c:pt idx="1">
                  <c:v>5.7777777777777777</c:v>
                </c:pt>
                <c:pt idx="2">
                  <c:v>5.833333333333333</c:v>
                </c:pt>
                <c:pt idx="3">
                  <c:v>5.6195965417867439</c:v>
                </c:pt>
                <c:pt idx="4">
                  <c:v>6.5693430656934293</c:v>
                </c:pt>
                <c:pt idx="5">
                  <c:v>6.5885797950219605</c:v>
                </c:pt>
                <c:pt idx="6">
                  <c:v>6.4572425828970319</c:v>
                </c:pt>
                <c:pt idx="7">
                  <c:v>4.8780487804878048</c:v>
                </c:pt>
                <c:pt idx="8">
                  <c:v>3.90625</c:v>
                </c:pt>
                <c:pt idx="9">
                  <c:v>4.5595854922279804</c:v>
                </c:pt>
                <c:pt idx="10">
                  <c:v>4.1392285983066799</c:v>
                </c:pt>
                <c:pt idx="11">
                  <c:v>4.1284403669724759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6C-4904-ABA3-B29AC6D01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6624"/>
        <c:axId val="459447016"/>
      </c:barChart>
      <c:catAx>
        <c:axId val="459446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7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66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90418008265991"/>
          <c:y val="0.11214088103851881"/>
          <c:w val="0.14366816864654924"/>
          <c:h val="0.168288997659076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Klasse_mnd!$J$395:$J$406</c:f>
              <c:numCache>
                <c:formatCode>0.00</c:formatCode>
                <c:ptCount val="12"/>
                <c:pt idx="0">
                  <c:v>1.8835616438356169</c:v>
                </c:pt>
                <c:pt idx="1">
                  <c:v>0.86393088552915742</c:v>
                </c:pt>
                <c:pt idx="2">
                  <c:v>1.8796992481203003</c:v>
                </c:pt>
                <c:pt idx="3">
                  <c:v>2.0224719101123596</c:v>
                </c:pt>
                <c:pt idx="4">
                  <c:v>2.7338129496402876</c:v>
                </c:pt>
                <c:pt idx="5">
                  <c:v>3.655913978494624</c:v>
                </c:pt>
                <c:pt idx="6">
                  <c:v>3.1021897810218997</c:v>
                </c:pt>
                <c:pt idx="7">
                  <c:v>1.4851485148514851</c:v>
                </c:pt>
                <c:pt idx="8">
                  <c:v>1.6415868673050611</c:v>
                </c:pt>
                <c:pt idx="9">
                  <c:v>1.4814814814814816</c:v>
                </c:pt>
                <c:pt idx="10">
                  <c:v>1.3428827215756491</c:v>
                </c:pt>
                <c:pt idx="11">
                  <c:v>2.7131782945736433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2-45B8-907F-0076AF89382A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Klasse_mnd!$J$148:$J$159</c:f>
              <c:numCache>
                <c:formatCode>0.0</c:formatCode>
                <c:ptCount val="12"/>
                <c:pt idx="0">
                  <c:v>2.2435897435897441</c:v>
                </c:pt>
                <c:pt idx="1">
                  <c:v>3.5555555555555558</c:v>
                </c:pt>
                <c:pt idx="2">
                  <c:v>3.8888888888888888</c:v>
                </c:pt>
                <c:pt idx="3">
                  <c:v>2.8818443804034577</c:v>
                </c:pt>
                <c:pt idx="4">
                  <c:v>2.6277372262773722</c:v>
                </c:pt>
                <c:pt idx="5">
                  <c:v>2.6354319180087842</c:v>
                </c:pt>
                <c:pt idx="6">
                  <c:v>2.7923211169284472</c:v>
                </c:pt>
                <c:pt idx="7">
                  <c:v>1.0840108401084014</c:v>
                </c:pt>
                <c:pt idx="8">
                  <c:v>2.0833333333333339</c:v>
                </c:pt>
                <c:pt idx="9">
                  <c:v>2.0725388601036276</c:v>
                </c:pt>
                <c:pt idx="10">
                  <c:v>0.84666039510818436</c:v>
                </c:pt>
                <c:pt idx="11">
                  <c:v>1.3761467889908259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2-45B8-907F-0076AF893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0152"/>
        <c:axId val="459450544"/>
      </c:barChart>
      <c:catAx>
        <c:axId val="459450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0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0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41490080987316"/>
          <c:y val="8.1914711982536609E-2"/>
          <c:w val="0.13146675477798561"/>
          <c:h val="0.166042065687734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Klasse_mnd!$J$412:$J$423</c:f>
              <c:numCache>
                <c:formatCode>0.00</c:formatCode>
                <c:ptCount val="12"/>
                <c:pt idx="0">
                  <c:v>0.17123287671232876</c:v>
                </c:pt>
                <c:pt idx="1">
                  <c:v>0.64794816414686807</c:v>
                </c:pt>
                <c:pt idx="2">
                  <c:v>0.56390977443609025</c:v>
                </c:pt>
                <c:pt idx="3">
                  <c:v>0.67415730337078628</c:v>
                </c:pt>
                <c:pt idx="4">
                  <c:v>1.4388489208633091</c:v>
                </c:pt>
                <c:pt idx="5">
                  <c:v>0.64516129032258052</c:v>
                </c:pt>
                <c:pt idx="6">
                  <c:v>0.72992700729927051</c:v>
                </c:pt>
                <c:pt idx="7">
                  <c:v>0.49504950495049505</c:v>
                </c:pt>
                <c:pt idx="8">
                  <c:v>0.2735978112175102</c:v>
                </c:pt>
                <c:pt idx="9">
                  <c:v>0.31746031746031739</c:v>
                </c:pt>
                <c:pt idx="10">
                  <c:v>0.17905102954341984</c:v>
                </c:pt>
                <c:pt idx="11">
                  <c:v>0.38759689922480622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A-4534-8621-95EF4F8EFD73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Klasse_mnd!$J$163:$J$174</c:f>
              <c:numCache>
                <c:formatCode>0.0</c:formatCode>
                <c:ptCount val="12"/>
                <c:pt idx="0">
                  <c:v>0.64102564102564097</c:v>
                </c:pt>
                <c:pt idx="1">
                  <c:v>0.22222222222222224</c:v>
                </c:pt>
                <c:pt idx="2">
                  <c:v>0.55555555555555558</c:v>
                </c:pt>
                <c:pt idx="3">
                  <c:v>0.57636887608069154</c:v>
                </c:pt>
                <c:pt idx="4">
                  <c:v>1.1678832116788329</c:v>
                </c:pt>
                <c:pt idx="5">
                  <c:v>0.87847730600292817</c:v>
                </c:pt>
                <c:pt idx="6">
                  <c:v>0.3490401396160559</c:v>
                </c:pt>
                <c:pt idx="7">
                  <c:v>0.40650406504065034</c:v>
                </c:pt>
                <c:pt idx="8">
                  <c:v>0</c:v>
                </c:pt>
                <c:pt idx="9">
                  <c:v>0.20725388601036276</c:v>
                </c:pt>
                <c:pt idx="10">
                  <c:v>0.18814675446848536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A-4534-8621-95EF4F8EF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4072"/>
        <c:axId val="459454464"/>
      </c:barChart>
      <c:catAx>
        <c:axId val="459454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44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4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77186842841648"/>
          <c:y val="7.9750242046577324E-2"/>
          <c:w val="0.13566899643162583"/>
          <c:h val="0.1497452306616063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01937870158162"/>
          <c:y val="0.1409599414827245"/>
          <c:w val="0.84741806409645482"/>
          <c:h val="0.69531252241010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Klasse_mnd!$J$429:$J$440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6-455C-8CCC-4FB5ED849331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Klasse_mnd!$J$178:$J$189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0.14598540145985411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6-455C-8CCC-4FB5ED849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7992"/>
        <c:axId val="459458384"/>
      </c:barChart>
      <c:catAx>
        <c:axId val="459457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8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7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60245536440105"/>
          <c:y val="9.6974909222988528E-2"/>
          <c:w val="0.13660112550772652"/>
          <c:h val="0.185223670811640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09444357698913"/>
          <c:y val="0.14541533659643899"/>
          <c:w val="0.84534306618188293"/>
          <c:h val="0.690857274597432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Klasse_mnd!$J$446:$J$457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8-4AC1-8EF6-C663A9B0292D}"/>
            </c:ext>
          </c:extLst>
        </c:ser>
        <c:ser>
          <c:idx val="0"/>
          <c:order val="1"/>
          <c:tx>
            <c:strRef>
              <c:f>Klasse_mnd!$B$194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Klasse_mnd!$J$194:$J$205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8-4AC1-8EF6-C663A9B0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5344"/>
        <c:axId val="460565736"/>
      </c:barChart>
      <c:catAx>
        <c:axId val="46056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5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5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5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24179586247376"/>
          <c:y val="8.9066585123461509E-2"/>
          <c:w val="0.12830233827609155"/>
          <c:h val="0.1668863969135576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02709123327268"/>
          <c:y val="0.1946501143002286"/>
          <c:w val="0.83541034805463177"/>
          <c:h val="0.64162256935624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Klasse_mnd!$J$463:$J$474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0-4A4B-8C78-709733DEB822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Klasse_mnd!$J$209:$J$220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0-4A4B-8C78-709733DEB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8872"/>
        <c:axId val="460569264"/>
      </c:barChart>
      <c:catAx>
        <c:axId val="460568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8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34788419857379"/>
          <c:y val="0.23765169474783393"/>
          <c:w val="0.15850638742774351"/>
          <c:h val="0.19072404255919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E+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52760872139892"/>
          <c:y val="0.1493652871047795"/>
          <c:w val="0.8309098098545542"/>
          <c:h val="0.686907035121972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Klasse_mnd!$J$480:$J$491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1-4EA0-8B01-E16F9EF4724B}"/>
            </c:ext>
          </c:extLst>
        </c:ser>
        <c:ser>
          <c:idx val="0"/>
          <c:order val="1"/>
          <c:tx>
            <c:strRef>
              <c:f>Klasse_mnd!$B$225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Klasse_mnd!$J$225:$J$236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1-4EA0-8B01-E16F9EF47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2400"/>
        <c:axId val="460572792"/>
      </c:barChart>
      <c:catAx>
        <c:axId val="460572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2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2400"/>
        <c:crosses val="autoZero"/>
        <c:crossBetween val="between"/>
        <c:majorUnit val="2.0000000000000005E-3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42643940143386"/>
          <c:y val="0.188163201964793"/>
          <c:w val="0.12223578493736317"/>
          <c:h val="0.1503050197744355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8821058558474"/>
          <c:y val="0.17145574456159071"/>
          <c:w val="0.83784894251222886"/>
          <c:h val="0.664816851277719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Klasse_mnd!$M$242:$M$253</c:f>
              <c:numCache>
                <c:formatCode>0.0</c:formatCode>
                <c:ptCount val="12"/>
                <c:pt idx="0">
                  <c:v>169.8</c:v>
                </c:pt>
                <c:pt idx="1">
                  <c:v>0</c:v>
                </c:pt>
                <c:pt idx="2">
                  <c:v>0</c:v>
                </c:pt>
                <c:pt idx="3">
                  <c:v>192.65</c:v>
                </c:pt>
                <c:pt idx="4">
                  <c:v>171.10000000000005</c:v>
                </c:pt>
                <c:pt idx="5">
                  <c:v>188.05</c:v>
                </c:pt>
                <c:pt idx="6">
                  <c:v>218.1</c:v>
                </c:pt>
                <c:pt idx="7">
                  <c:v>0</c:v>
                </c:pt>
                <c:pt idx="8">
                  <c:v>150.02499999999995</c:v>
                </c:pt>
                <c:pt idx="9">
                  <c:v>124.45</c:v>
                </c:pt>
                <c:pt idx="10">
                  <c:v>172.5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6-4724-8A8D-C3DB648BBD85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Klasse_mnd!$M$13:$M$24</c:f>
              <c:numCache>
                <c:formatCode>0</c:formatCode>
                <c:ptCount val="12"/>
                <c:pt idx="0">
                  <c:v>238.1</c:v>
                </c:pt>
                <c:pt idx="1">
                  <c:v>182.10000000000005</c:v>
                </c:pt>
                <c:pt idx="2">
                  <c:v>0</c:v>
                </c:pt>
                <c:pt idx="3">
                  <c:v>0</c:v>
                </c:pt>
                <c:pt idx="4">
                  <c:v>131.30000000000001</c:v>
                </c:pt>
                <c:pt idx="5">
                  <c:v>0</c:v>
                </c:pt>
                <c:pt idx="6">
                  <c:v>0</c:v>
                </c:pt>
                <c:pt idx="7">
                  <c:v>182.15</c:v>
                </c:pt>
                <c:pt idx="8">
                  <c:v>0</c:v>
                </c:pt>
                <c:pt idx="9">
                  <c:v>188.65714285714279</c:v>
                </c:pt>
                <c:pt idx="10">
                  <c:v>153.5</c:v>
                </c:pt>
                <c:pt idx="11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6-4724-8A8D-C3DB648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2336296610213909E-2"/>
              <c:y val="0.308630190782915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Klasse_mnd!$M$259:$M$270</c:f>
              <c:numCache>
                <c:formatCode>0.0</c:formatCode>
                <c:ptCount val="12"/>
                <c:pt idx="0">
                  <c:v>183.85555555555555</c:v>
                </c:pt>
                <c:pt idx="1">
                  <c:v>179.85</c:v>
                </c:pt>
                <c:pt idx="2">
                  <c:v>205.66666666666663</c:v>
                </c:pt>
                <c:pt idx="3">
                  <c:v>205.67500000000001</c:v>
                </c:pt>
                <c:pt idx="4">
                  <c:v>195.71250000000001</c:v>
                </c:pt>
                <c:pt idx="5">
                  <c:v>201.44285714285721</c:v>
                </c:pt>
                <c:pt idx="6">
                  <c:v>200.05000000000004</c:v>
                </c:pt>
                <c:pt idx="7">
                  <c:v>172.34444444444443</c:v>
                </c:pt>
                <c:pt idx="8">
                  <c:v>193.05263157894737</c:v>
                </c:pt>
                <c:pt idx="9">
                  <c:v>191.55151515151516</c:v>
                </c:pt>
                <c:pt idx="10">
                  <c:v>186.35000000000005</c:v>
                </c:pt>
                <c:pt idx="11">
                  <c:v>158.04285714285723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F-4DDF-B728-92A7AC820A2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Klasse_mnd!$M$28:$M$39</c:f>
              <c:numCache>
                <c:formatCode>0</c:formatCode>
                <c:ptCount val="12"/>
                <c:pt idx="0">
                  <c:v>188.46428571428575</c:v>
                </c:pt>
                <c:pt idx="1">
                  <c:v>207.96666666666664</c:v>
                </c:pt>
                <c:pt idx="2">
                  <c:v>170.9</c:v>
                </c:pt>
                <c:pt idx="3">
                  <c:v>186.5428571428572</c:v>
                </c:pt>
                <c:pt idx="4">
                  <c:v>170.72000000000003</c:v>
                </c:pt>
                <c:pt idx="5">
                  <c:v>180.41000000000005</c:v>
                </c:pt>
                <c:pt idx="6">
                  <c:v>174.42000000000004</c:v>
                </c:pt>
                <c:pt idx="7">
                  <c:v>151.8727272727273</c:v>
                </c:pt>
                <c:pt idx="8">
                  <c:v>216.15</c:v>
                </c:pt>
                <c:pt idx="9">
                  <c:v>202.75749999999999</c:v>
                </c:pt>
                <c:pt idx="10">
                  <c:v>182.64516129032265</c:v>
                </c:pt>
                <c:pt idx="11">
                  <c:v>193.46666666666673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F-4DDF-B728-92A7AC820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970951665862E-3"/>
              <c:y val="0.3080288713910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4413494556086665"/>
          <c:h val="0.1775111176695486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slakting i ulike måneder</a:t>
            </a:r>
          </a:p>
        </c:rich>
      </c:tx>
      <c:layout>
        <c:manualLayout>
          <c:xMode val="edge"/>
          <c:yMode val="edge"/>
          <c:x val="0.17678444626842091"/>
          <c:y val="1.99856597425436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14818033825762E-2"/>
          <c:y val="0.14861165876297616"/>
          <c:w val="0.91060569914407385"/>
          <c:h val="0.704399747565641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584</c:v>
                </c:pt>
                <c:pt idx="1">
                  <c:v>463</c:v>
                </c:pt>
                <c:pt idx="2">
                  <c:v>532</c:v>
                </c:pt>
                <c:pt idx="3">
                  <c:v>445</c:v>
                </c:pt>
                <c:pt idx="4">
                  <c:v>695</c:v>
                </c:pt>
                <c:pt idx="5">
                  <c:v>930</c:v>
                </c:pt>
                <c:pt idx="6">
                  <c:v>548</c:v>
                </c:pt>
                <c:pt idx="7">
                  <c:v>808</c:v>
                </c:pt>
                <c:pt idx="8">
                  <c:v>731</c:v>
                </c:pt>
                <c:pt idx="9">
                  <c:v>945</c:v>
                </c:pt>
                <c:pt idx="10">
                  <c:v>1117</c:v>
                </c:pt>
                <c:pt idx="11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8-4DA8-9131-4E33EFF93D7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624</c:v>
                </c:pt>
                <c:pt idx="1">
                  <c:v>450</c:v>
                </c:pt>
                <c:pt idx="2">
                  <c:v>360</c:v>
                </c:pt>
                <c:pt idx="3">
                  <c:v>694</c:v>
                </c:pt>
                <c:pt idx="4">
                  <c:v>685</c:v>
                </c:pt>
                <c:pt idx="5">
                  <c:v>683</c:v>
                </c:pt>
                <c:pt idx="6">
                  <c:v>573</c:v>
                </c:pt>
                <c:pt idx="7">
                  <c:v>738</c:v>
                </c:pt>
                <c:pt idx="8">
                  <c:v>768</c:v>
                </c:pt>
                <c:pt idx="9">
                  <c:v>965</c:v>
                </c:pt>
                <c:pt idx="10">
                  <c:v>1063</c:v>
                </c:pt>
                <c:pt idx="11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8-4DA8-9131-4E33EFF9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57710767690459"/>
          <c:y val="0.20757204419956318"/>
          <c:w val="8.8128599125505233E-2"/>
          <c:h val="0.106878677157395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P+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Klasse_mnd!$M$276:$M$287</c:f>
              <c:numCache>
                <c:formatCode>0.0</c:formatCode>
                <c:ptCount val="12"/>
                <c:pt idx="0">
                  <c:v>244.20571428571441</c:v>
                </c:pt>
                <c:pt idx="1">
                  <c:v>276.28181818181815</c:v>
                </c:pt>
                <c:pt idx="2">
                  <c:v>206.93846153846155</c:v>
                </c:pt>
                <c:pt idx="3">
                  <c:v>234.63999999999996</c:v>
                </c:pt>
                <c:pt idx="4">
                  <c:v>228.72608695652167</c:v>
                </c:pt>
                <c:pt idx="5">
                  <c:v>217.06956521739136</c:v>
                </c:pt>
                <c:pt idx="6">
                  <c:v>228.91428571428577</c:v>
                </c:pt>
                <c:pt idx="7">
                  <c:v>239.10740740740735</c:v>
                </c:pt>
                <c:pt idx="8">
                  <c:v>244.23333333333329</c:v>
                </c:pt>
                <c:pt idx="9">
                  <c:v>232.34494382022464</c:v>
                </c:pt>
                <c:pt idx="10">
                  <c:v>224.13142857142836</c:v>
                </c:pt>
                <c:pt idx="11">
                  <c:v>187.64444444444445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0-463D-AA8C-877BBFEDC140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Klasse_mnd!$M$43:$M$54</c:f>
              <c:numCache>
                <c:formatCode>0</c:formatCode>
                <c:ptCount val="12"/>
                <c:pt idx="0">
                  <c:v>216.99245283018877</c:v>
                </c:pt>
                <c:pt idx="1">
                  <c:v>253.65238095238095</c:v>
                </c:pt>
                <c:pt idx="2">
                  <c:v>241.7869565217392</c:v>
                </c:pt>
                <c:pt idx="3">
                  <c:v>236.64146341463407</c:v>
                </c:pt>
                <c:pt idx="4">
                  <c:v>208.48750000000004</c:v>
                </c:pt>
                <c:pt idx="5">
                  <c:v>230.98181818181817</c:v>
                </c:pt>
                <c:pt idx="6">
                  <c:v>234.5428571428572</c:v>
                </c:pt>
                <c:pt idx="7">
                  <c:v>223.16969696969696</c:v>
                </c:pt>
                <c:pt idx="8">
                  <c:v>255.50285714285712</c:v>
                </c:pt>
                <c:pt idx="9">
                  <c:v>230.47047619047609</c:v>
                </c:pt>
                <c:pt idx="10">
                  <c:v>238.99345794392536</c:v>
                </c:pt>
                <c:pt idx="11">
                  <c:v>204.35000000000005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0-463D-AA8C-877BBFED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9.9150979631040855E-3"/>
              <c:y val="0.302410404010029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5881258665616108"/>
          <c:h val="0.2143268514205330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O-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7687102274232"/>
          <c:y val="0.17275671925540825"/>
          <c:w val="0.84506050732212956"/>
          <c:h val="0.663515546865849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Klasse_mnd!$M$293:$M$304</c:f>
              <c:numCache>
                <c:formatCode>0.0</c:formatCode>
                <c:ptCount val="12"/>
                <c:pt idx="0">
                  <c:v>300.00754716981129</c:v>
                </c:pt>
                <c:pt idx="1">
                  <c:v>295.35714285714295</c:v>
                </c:pt>
                <c:pt idx="2">
                  <c:v>280.12826086956522</c:v>
                </c:pt>
                <c:pt idx="3">
                  <c:v>280.56666666666661</c:v>
                </c:pt>
                <c:pt idx="4">
                  <c:v>277.17384615384623</c:v>
                </c:pt>
                <c:pt idx="5">
                  <c:v>277.53882352941162</c:v>
                </c:pt>
                <c:pt idx="6">
                  <c:v>269.3333333333332</c:v>
                </c:pt>
                <c:pt idx="7">
                  <c:v>277.19870129870122</c:v>
                </c:pt>
                <c:pt idx="8">
                  <c:v>287.3601626016262</c:v>
                </c:pt>
                <c:pt idx="9">
                  <c:v>267.36968085106378</c:v>
                </c:pt>
                <c:pt idx="10">
                  <c:v>271.6895161290322</c:v>
                </c:pt>
                <c:pt idx="11">
                  <c:v>264.65526315789486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4-41FD-A2B8-DB5824B6349D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Klasse_mnd!$M$58:$M$69</c:f>
              <c:numCache>
                <c:formatCode>0</c:formatCode>
                <c:ptCount val="12"/>
                <c:pt idx="0">
                  <c:v>286.49100000000004</c:v>
                </c:pt>
                <c:pt idx="1">
                  <c:v>275.01842105263125</c:v>
                </c:pt>
                <c:pt idx="2">
                  <c:v>281.90352941176491</c:v>
                </c:pt>
                <c:pt idx="3">
                  <c:v>276.03071895424841</c:v>
                </c:pt>
                <c:pt idx="4">
                  <c:v>275.37950819672142</c:v>
                </c:pt>
                <c:pt idx="5">
                  <c:v>277.95777777777778</c:v>
                </c:pt>
                <c:pt idx="6">
                  <c:v>278.52560975609742</c:v>
                </c:pt>
                <c:pt idx="7">
                  <c:v>276.96099290780143</c:v>
                </c:pt>
                <c:pt idx="8">
                  <c:v>286.07030303030302</c:v>
                </c:pt>
                <c:pt idx="9">
                  <c:v>274.48351063829796</c:v>
                </c:pt>
                <c:pt idx="10">
                  <c:v>277.88706467661677</c:v>
                </c:pt>
                <c:pt idx="11">
                  <c:v>278.22051282051279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4-41FD-A2B8-DB5824B6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498635842950399"/>
          <c:y val="0.24535215836088911"/>
          <c:w val="0.11262025637023797"/>
          <c:h val="0.22362123491940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9179495816616937"/>
          <c:w val="0.84545221384178704"/>
          <c:h val="0.644477343478477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Klasse_mnd!$M$310:$M$321</c:f>
              <c:numCache>
                <c:formatCode>0.0</c:formatCode>
                <c:ptCount val="12"/>
                <c:pt idx="0">
                  <c:v>328.45153374233126</c:v>
                </c:pt>
                <c:pt idx="1">
                  <c:v>346.46746987951809</c:v>
                </c:pt>
                <c:pt idx="2">
                  <c:v>342.15</c:v>
                </c:pt>
                <c:pt idx="3">
                  <c:v>327.45600000000007</c:v>
                </c:pt>
                <c:pt idx="4">
                  <c:v>306.72535211267598</c:v>
                </c:pt>
                <c:pt idx="5">
                  <c:v>321.70992063492042</c:v>
                </c:pt>
                <c:pt idx="6">
                  <c:v>319.03688524590137</c:v>
                </c:pt>
                <c:pt idx="7">
                  <c:v>331.96271929824536</c:v>
                </c:pt>
                <c:pt idx="8">
                  <c:v>328.96892655367259</c:v>
                </c:pt>
                <c:pt idx="9">
                  <c:v>308.29999999999978</c:v>
                </c:pt>
                <c:pt idx="10">
                  <c:v>330.26457564575622</c:v>
                </c:pt>
                <c:pt idx="11">
                  <c:v>334.40645161290314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4-4A5D-8760-C4CF07617A1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Klasse_mnd!$M$73:$M$84</c:f>
              <c:numCache>
                <c:formatCode>0</c:formatCode>
                <c:ptCount val="12"/>
                <c:pt idx="0">
                  <c:v>331.41558441558442</c:v>
                </c:pt>
                <c:pt idx="1">
                  <c:v>324.90512820512822</c:v>
                </c:pt>
                <c:pt idx="2">
                  <c:v>324.55111111111114</c:v>
                </c:pt>
                <c:pt idx="3">
                  <c:v>330.77978142076523</c:v>
                </c:pt>
                <c:pt idx="4">
                  <c:v>323.25095541401282</c:v>
                </c:pt>
                <c:pt idx="5">
                  <c:v>327.54425287356327</c:v>
                </c:pt>
                <c:pt idx="6">
                  <c:v>333.66249999999991</c:v>
                </c:pt>
                <c:pt idx="7">
                  <c:v>330.04827586206886</c:v>
                </c:pt>
                <c:pt idx="8">
                  <c:v>330.13282828282843</c:v>
                </c:pt>
                <c:pt idx="9">
                  <c:v>324.76627906976717</c:v>
                </c:pt>
                <c:pt idx="10">
                  <c:v>331.51372549019624</c:v>
                </c:pt>
                <c:pt idx="11">
                  <c:v>352.37321428571443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4-4A5D-8760-C4CF07617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63671563485865"/>
          <c:y val="0.18241675910603553"/>
          <c:w val="0.12196987111731881"/>
          <c:h val="0.1957268037456074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4150190582164"/>
          <c:y val="0.20188010570204626"/>
          <c:w val="0.84509582443499343"/>
          <c:h val="0.634392471951829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Klasse_mnd!$B$327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Klasse_mnd!$M$327:$M$338</c:f>
              <c:numCache>
                <c:formatCode>0.0</c:formatCode>
                <c:ptCount val="12"/>
                <c:pt idx="0">
                  <c:v>376.63181818181823</c:v>
                </c:pt>
                <c:pt idx="1">
                  <c:v>391.77391304347822</c:v>
                </c:pt>
                <c:pt idx="2">
                  <c:v>385.37744360902258</c:v>
                </c:pt>
                <c:pt idx="3">
                  <c:v>363.31249999999994</c:v>
                </c:pt>
                <c:pt idx="4">
                  <c:v>360.91870967741937</c:v>
                </c:pt>
                <c:pt idx="5">
                  <c:v>361.10584415584407</c:v>
                </c:pt>
                <c:pt idx="6">
                  <c:v>357.38125000000008</c:v>
                </c:pt>
                <c:pt idx="7">
                  <c:v>370.56115107913678</c:v>
                </c:pt>
                <c:pt idx="8">
                  <c:v>370.17162162162151</c:v>
                </c:pt>
                <c:pt idx="9">
                  <c:v>359.79367088607609</c:v>
                </c:pt>
                <c:pt idx="10">
                  <c:v>374.67252747252746</c:v>
                </c:pt>
                <c:pt idx="11">
                  <c:v>396.66226415094343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C-47B8-AF0C-E873272066E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Klasse_mnd!$M$88:$M$99</c:f>
              <c:numCache>
                <c:formatCode>0</c:formatCode>
                <c:ptCount val="12"/>
                <c:pt idx="0">
                  <c:v>378.48432835820927</c:v>
                </c:pt>
                <c:pt idx="1">
                  <c:v>389.83611111111128</c:v>
                </c:pt>
                <c:pt idx="2">
                  <c:v>391.41935483870952</c:v>
                </c:pt>
                <c:pt idx="3">
                  <c:v>375.98267716535423</c:v>
                </c:pt>
                <c:pt idx="4">
                  <c:v>357.34529914529912</c:v>
                </c:pt>
                <c:pt idx="5">
                  <c:v>353.62545454545449</c:v>
                </c:pt>
                <c:pt idx="6">
                  <c:v>373.8546218487395</c:v>
                </c:pt>
                <c:pt idx="7">
                  <c:v>383.36289308176094</c:v>
                </c:pt>
                <c:pt idx="8">
                  <c:v>373.60955882352954</c:v>
                </c:pt>
                <c:pt idx="9">
                  <c:v>364.40597826086946</c:v>
                </c:pt>
                <c:pt idx="10">
                  <c:v>370.43073170731714</c:v>
                </c:pt>
                <c:pt idx="11">
                  <c:v>373.09318181818173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C-47B8-AF0C-E8732720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Klasse_mnd!$M$344:$M$355</c:f>
              <c:numCache>
                <c:formatCode>0.0</c:formatCode>
                <c:ptCount val="12"/>
                <c:pt idx="0">
                  <c:v>433.93972602739751</c:v>
                </c:pt>
                <c:pt idx="1">
                  <c:v>443.9636363636364</c:v>
                </c:pt>
                <c:pt idx="2">
                  <c:v>409.44545454545454</c:v>
                </c:pt>
                <c:pt idx="3">
                  <c:v>405.47708333333327</c:v>
                </c:pt>
                <c:pt idx="4">
                  <c:v>385.13076923076915</c:v>
                </c:pt>
                <c:pt idx="5">
                  <c:v>415.3440476190475</c:v>
                </c:pt>
                <c:pt idx="6">
                  <c:v>413.85312499999992</c:v>
                </c:pt>
                <c:pt idx="7">
                  <c:v>407.88928571428562</c:v>
                </c:pt>
                <c:pt idx="8">
                  <c:v>430.19903846153875</c:v>
                </c:pt>
                <c:pt idx="9">
                  <c:v>427.95681818181822</c:v>
                </c:pt>
                <c:pt idx="10">
                  <c:v>426.84999999999991</c:v>
                </c:pt>
                <c:pt idx="11">
                  <c:v>405.78076923076947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5-4342-8187-178540F3B02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Klasse_mnd!$M$103:$M$114</c:f>
              <c:numCache>
                <c:formatCode>0</c:formatCode>
                <c:ptCount val="12"/>
                <c:pt idx="0">
                  <c:v>437.31756756756744</c:v>
                </c:pt>
                <c:pt idx="1">
                  <c:v>424.77435897435902</c:v>
                </c:pt>
                <c:pt idx="2">
                  <c:v>407.72692307692301</c:v>
                </c:pt>
                <c:pt idx="3">
                  <c:v>421.93380281690128</c:v>
                </c:pt>
                <c:pt idx="4">
                  <c:v>381.60666666666674</c:v>
                </c:pt>
                <c:pt idx="5">
                  <c:v>407.92399999999992</c:v>
                </c:pt>
                <c:pt idx="6">
                  <c:v>413.31818181818176</c:v>
                </c:pt>
                <c:pt idx="7">
                  <c:v>417.05113636363615</c:v>
                </c:pt>
                <c:pt idx="8">
                  <c:v>405.73913043478245</c:v>
                </c:pt>
                <c:pt idx="9">
                  <c:v>440.50775862068974</c:v>
                </c:pt>
                <c:pt idx="10">
                  <c:v>424.29083333333318</c:v>
                </c:pt>
                <c:pt idx="11">
                  <c:v>439.50606060606066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5-4342-8187-178540F3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Klasse_mnd!$M$361:$M$372</c:f>
              <c:numCache>
                <c:formatCode>0.0</c:formatCode>
                <c:ptCount val="12"/>
                <c:pt idx="0">
                  <c:v>465.32391304347806</c:v>
                </c:pt>
                <c:pt idx="1">
                  <c:v>475.82307692307683</c:v>
                </c:pt>
                <c:pt idx="2">
                  <c:v>452.87142857142845</c:v>
                </c:pt>
                <c:pt idx="3">
                  <c:v>453.48124999999999</c:v>
                </c:pt>
                <c:pt idx="4">
                  <c:v>432.41194029850755</c:v>
                </c:pt>
                <c:pt idx="5">
                  <c:v>452.05263157894723</c:v>
                </c:pt>
                <c:pt idx="6">
                  <c:v>467.45454545454544</c:v>
                </c:pt>
                <c:pt idx="7">
                  <c:v>463.09199999999998</c:v>
                </c:pt>
                <c:pt idx="8">
                  <c:v>469.4</c:v>
                </c:pt>
                <c:pt idx="9">
                  <c:v>488.96666666666681</c:v>
                </c:pt>
                <c:pt idx="10">
                  <c:v>490.28064516129024</c:v>
                </c:pt>
                <c:pt idx="11">
                  <c:v>459.3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C-4F79-B14A-BF1283AA0B3C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Klasse_mnd!$M$118:$M$129</c:f>
              <c:numCache>
                <c:formatCode>0</c:formatCode>
                <c:ptCount val="12"/>
                <c:pt idx="0">
                  <c:v>471.87317073170721</c:v>
                </c:pt>
                <c:pt idx="1">
                  <c:v>472.1</c:v>
                </c:pt>
                <c:pt idx="2">
                  <c:v>460.0555555555556</c:v>
                </c:pt>
                <c:pt idx="3">
                  <c:v>439.35102040816309</c:v>
                </c:pt>
                <c:pt idx="4">
                  <c:v>430.80307692307673</c:v>
                </c:pt>
                <c:pt idx="5">
                  <c:v>438.62763157894727</c:v>
                </c:pt>
                <c:pt idx="6">
                  <c:v>457.63409090909079</c:v>
                </c:pt>
                <c:pt idx="7">
                  <c:v>456.3036144578312</c:v>
                </c:pt>
                <c:pt idx="8">
                  <c:v>456.643023255814</c:v>
                </c:pt>
                <c:pt idx="9">
                  <c:v>484.60581395348839</c:v>
                </c:pt>
                <c:pt idx="10">
                  <c:v>502.40975609756077</c:v>
                </c:pt>
                <c:pt idx="11">
                  <c:v>484.11578947368406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C-4F79-B14A-BF1283AA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993053609412546"/>
          <c:y val="0.4095770844832958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Klasse_mnd!$M$378:$M$389</c:f>
              <c:numCache>
                <c:formatCode>0.0</c:formatCode>
                <c:ptCount val="12"/>
                <c:pt idx="0">
                  <c:v>499.70357142857119</c:v>
                </c:pt>
                <c:pt idx="1">
                  <c:v>527.65333333333319</c:v>
                </c:pt>
                <c:pt idx="2">
                  <c:v>541.69230769230785</c:v>
                </c:pt>
                <c:pt idx="3">
                  <c:v>481.9304347826087</c:v>
                </c:pt>
                <c:pt idx="4">
                  <c:v>470.08620689655157</c:v>
                </c:pt>
                <c:pt idx="5">
                  <c:v>495.16290322580659</c:v>
                </c:pt>
                <c:pt idx="6">
                  <c:v>509.94</c:v>
                </c:pt>
                <c:pt idx="7">
                  <c:v>498.3</c:v>
                </c:pt>
                <c:pt idx="8">
                  <c:v>539.35862068965514</c:v>
                </c:pt>
                <c:pt idx="9">
                  <c:v>525.60810810810813</c:v>
                </c:pt>
                <c:pt idx="10">
                  <c:v>514.54</c:v>
                </c:pt>
                <c:pt idx="11">
                  <c:v>494.78947368421058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F-4854-8331-BE1171A2BCB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Klasse_mnd!$M$133:$M$144</c:f>
              <c:numCache>
                <c:formatCode>0</c:formatCode>
                <c:ptCount val="12"/>
                <c:pt idx="0">
                  <c:v>518.44117647058818</c:v>
                </c:pt>
                <c:pt idx="1">
                  <c:v>523.92307692307679</c:v>
                </c:pt>
                <c:pt idx="2">
                  <c:v>492.12380952380943</c:v>
                </c:pt>
                <c:pt idx="3">
                  <c:v>479.91282051282042</c:v>
                </c:pt>
                <c:pt idx="4">
                  <c:v>515.86888888888916</c:v>
                </c:pt>
                <c:pt idx="5">
                  <c:v>495.69555555555559</c:v>
                </c:pt>
                <c:pt idx="6">
                  <c:v>516.43243243243251</c:v>
                </c:pt>
                <c:pt idx="7">
                  <c:v>492.11944444444441</c:v>
                </c:pt>
                <c:pt idx="8">
                  <c:v>533.95666666666682</c:v>
                </c:pt>
                <c:pt idx="9">
                  <c:v>542.80909090909108</c:v>
                </c:pt>
                <c:pt idx="10">
                  <c:v>514.70681818181811</c:v>
                </c:pt>
                <c:pt idx="11">
                  <c:v>516.96666666666681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F-4854-8331-BE1171A2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Klasse_mnd!$M$395:$M$406</c:f>
              <c:numCache>
                <c:formatCode>0.0</c:formatCode>
                <c:ptCount val="12"/>
                <c:pt idx="0">
                  <c:v>550.4545454545455</c:v>
                </c:pt>
                <c:pt idx="1">
                  <c:v>489.55</c:v>
                </c:pt>
                <c:pt idx="2">
                  <c:v>557.78</c:v>
                </c:pt>
                <c:pt idx="3">
                  <c:v>586.47777777777776</c:v>
                </c:pt>
                <c:pt idx="4">
                  <c:v>532.97368421052624</c:v>
                </c:pt>
                <c:pt idx="5">
                  <c:v>509.63823529411775</c:v>
                </c:pt>
                <c:pt idx="6">
                  <c:v>538.45882352941157</c:v>
                </c:pt>
                <c:pt idx="7">
                  <c:v>547.07499999999993</c:v>
                </c:pt>
                <c:pt idx="8">
                  <c:v>542.80833333333351</c:v>
                </c:pt>
                <c:pt idx="9">
                  <c:v>558.52142857142883</c:v>
                </c:pt>
                <c:pt idx="10">
                  <c:v>580.5333333333333</c:v>
                </c:pt>
                <c:pt idx="11">
                  <c:v>539.1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2DB-AF22-C1724BD2BFBB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Klasse_mnd!$M$148:$M$159</c:f>
              <c:numCache>
                <c:formatCode>0</c:formatCode>
                <c:ptCount val="12"/>
                <c:pt idx="0">
                  <c:v>538.70714285714257</c:v>
                </c:pt>
                <c:pt idx="1">
                  <c:v>497.67500000000001</c:v>
                </c:pt>
                <c:pt idx="2">
                  <c:v>552.32857142857188</c:v>
                </c:pt>
                <c:pt idx="3">
                  <c:v>536.84</c:v>
                </c:pt>
                <c:pt idx="4">
                  <c:v>534.06666666666683</c:v>
                </c:pt>
                <c:pt idx="5">
                  <c:v>534.86111111111109</c:v>
                </c:pt>
                <c:pt idx="6">
                  <c:v>568.47500000000014</c:v>
                </c:pt>
                <c:pt idx="7">
                  <c:v>587.9625000000002</c:v>
                </c:pt>
                <c:pt idx="8">
                  <c:v>535.65</c:v>
                </c:pt>
                <c:pt idx="9">
                  <c:v>571.16</c:v>
                </c:pt>
                <c:pt idx="10">
                  <c:v>556.76666666666642</c:v>
                </c:pt>
                <c:pt idx="11">
                  <c:v>583.19999999999982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2DB-AF22-C1724BD2B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Klasse_mnd!$M$412:$M$423</c:f>
              <c:numCache>
                <c:formatCode>0</c:formatCode>
                <c:ptCount val="12"/>
                <c:pt idx="0">
                  <c:v>587.20000000000005</c:v>
                </c:pt>
                <c:pt idx="1">
                  <c:v>552.73333333333358</c:v>
                </c:pt>
                <c:pt idx="2">
                  <c:v>481.9</c:v>
                </c:pt>
                <c:pt idx="3">
                  <c:v>621.06666666666672</c:v>
                </c:pt>
                <c:pt idx="4">
                  <c:v>548.79999999999995</c:v>
                </c:pt>
                <c:pt idx="5">
                  <c:v>562.15</c:v>
                </c:pt>
                <c:pt idx="6">
                  <c:v>568.45000000000005</c:v>
                </c:pt>
                <c:pt idx="7">
                  <c:v>642.20000000000005</c:v>
                </c:pt>
                <c:pt idx="8">
                  <c:v>589.25</c:v>
                </c:pt>
                <c:pt idx="9">
                  <c:v>588.73333333333323</c:v>
                </c:pt>
                <c:pt idx="10">
                  <c:v>602.45000000000005</c:v>
                </c:pt>
                <c:pt idx="11">
                  <c:v>679.30000000000018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0D6-B9BF-01FB154EB114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Klasse_mnd!$M$163:$M$174</c:f>
              <c:numCache>
                <c:formatCode>0</c:formatCode>
                <c:ptCount val="12"/>
                <c:pt idx="0">
                  <c:v>514.6</c:v>
                </c:pt>
                <c:pt idx="1">
                  <c:v>506.7</c:v>
                </c:pt>
                <c:pt idx="2">
                  <c:v>642.6500000000002</c:v>
                </c:pt>
                <c:pt idx="3">
                  <c:v>568.29999999999995</c:v>
                </c:pt>
                <c:pt idx="4">
                  <c:v>543.35</c:v>
                </c:pt>
                <c:pt idx="5">
                  <c:v>524.35</c:v>
                </c:pt>
                <c:pt idx="6">
                  <c:v>563</c:v>
                </c:pt>
                <c:pt idx="7">
                  <c:v>539.36666666666679</c:v>
                </c:pt>
                <c:pt idx="8">
                  <c:v>0</c:v>
                </c:pt>
                <c:pt idx="9">
                  <c:v>516.25</c:v>
                </c:pt>
                <c:pt idx="10">
                  <c:v>604.04999999999995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0D6-B9BF-01FB154EB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526796121100246E-3"/>
              <c:y val="0.30977306755748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Klasse_mnd!$M$429:$M$440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9F6-826D-88478B7A2F63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Klasse_mnd!$M$178:$M$189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574.1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9F6-826D-88478B7A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andel OVERFETE</a:t>
            </a:r>
            <a:r>
              <a:rPr lang="nb-NO" sz="2800" baseline="0"/>
              <a:t>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04236387247699E-2"/>
          <c:y val="0.13562677409104487"/>
          <c:w val="0.90929528772081403"/>
          <c:h val="0.7609619844030880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'Ark1'!$W$43:$W$54</c:f>
              <c:numCache>
                <c:formatCode>General</c:formatCode>
                <c:ptCount val="12"/>
                <c:pt idx="0">
                  <c:v>48.972602739726007</c:v>
                </c:pt>
                <c:pt idx="1">
                  <c:v>57.451403887688976</c:v>
                </c:pt>
                <c:pt idx="2">
                  <c:v>52.631578947368411</c:v>
                </c:pt>
                <c:pt idx="3">
                  <c:v>53.25842696629212</c:v>
                </c:pt>
                <c:pt idx="4">
                  <c:v>50.791366906474813</c:v>
                </c:pt>
                <c:pt idx="5">
                  <c:v>46.236559139784944</c:v>
                </c:pt>
                <c:pt idx="6">
                  <c:v>41.240875912408754</c:v>
                </c:pt>
                <c:pt idx="7">
                  <c:v>47.772277227722782</c:v>
                </c:pt>
                <c:pt idx="8">
                  <c:v>56.634746922024625</c:v>
                </c:pt>
                <c:pt idx="9">
                  <c:v>43.280423280423278</c:v>
                </c:pt>
                <c:pt idx="10">
                  <c:v>46.374216651745741</c:v>
                </c:pt>
                <c:pt idx="11">
                  <c:v>46.124031007751938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0-4BE6-A4DA-953020736A7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4830508309638921E-2"/>
                  <c:y val="-8.6081102147960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D7-4413-8E93-6122F8413B63}"/>
                </c:ext>
              </c:extLst>
            </c:dLbl>
            <c:dLbl>
              <c:idx val="1"/>
              <c:layout>
                <c:manualLayout>
                  <c:x val="-1.7796609971566686E-2"/>
                  <c:y val="-4.91892012274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7-4413-8E93-6122F8413B63}"/>
                </c:ext>
              </c:extLst>
            </c:dLbl>
            <c:dLbl>
              <c:idx val="2"/>
              <c:layout>
                <c:manualLayout>
                  <c:x val="-1.581920886361483E-2"/>
                  <c:y val="-5.533785138083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7-4413-8E93-6122F8413B63}"/>
                </c:ext>
              </c:extLst>
            </c:dLbl>
            <c:dLbl>
              <c:idx val="3"/>
              <c:layout>
                <c:manualLayout>
                  <c:x val="-2.0762711633494465E-2"/>
                  <c:y val="-5.1238751278548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7-4413-8E93-6122F8413B63}"/>
                </c:ext>
              </c:extLst>
            </c:dLbl>
            <c:dLbl>
              <c:idx val="5"/>
              <c:layout>
                <c:manualLayout>
                  <c:x val="-9.8870055397592763E-2"/>
                  <c:y val="8.19820020456768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0-4DD9-BE38-DDDBFCAFFECF}"/>
                </c:ext>
              </c:extLst>
            </c:dLbl>
            <c:dLbl>
              <c:idx val="6"/>
              <c:layout>
                <c:manualLayout>
                  <c:x val="-9.887005539759415E-3"/>
                  <c:y val="5.9436941891069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E-47A7-98AA-A7FD3790E1C5}"/>
                </c:ext>
              </c:extLst>
            </c:dLbl>
            <c:dLbl>
              <c:idx val="7"/>
              <c:layout>
                <c:manualLayout>
                  <c:x val="-2.2740112741446321E-2"/>
                  <c:y val="-5.5337842450306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C-4B7E-AD55-AD07AA530C9A}"/>
                </c:ext>
              </c:extLst>
            </c:dLbl>
            <c:dLbl>
              <c:idx val="8"/>
              <c:layout>
                <c:manualLayout>
                  <c:x val="-1.3841807755663122E-2"/>
                  <c:y val="-4.7139643568779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8B-4D80-8EC6-04D5AC213C5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'Ark1'!$W$31:$W$42</c:f>
              <c:numCache>
                <c:formatCode>General</c:formatCode>
                <c:ptCount val="12"/>
                <c:pt idx="0">
                  <c:v>57.692307692307693</c:v>
                </c:pt>
                <c:pt idx="1">
                  <c:v>59.111111111111121</c:v>
                </c:pt>
                <c:pt idx="2">
                  <c:v>56.388888888888886</c:v>
                </c:pt>
                <c:pt idx="3">
                  <c:v>56.772334293948141</c:v>
                </c:pt>
                <c:pt idx="4">
                  <c:v>51.3868613138686</c:v>
                </c:pt>
                <c:pt idx="5">
                  <c:v>43.338213762811129</c:v>
                </c:pt>
                <c:pt idx="6">
                  <c:v>50.261780104712031</c:v>
                </c:pt>
                <c:pt idx="7">
                  <c:v>50.13550135501356</c:v>
                </c:pt>
                <c:pt idx="8">
                  <c:v>47.135416666666657</c:v>
                </c:pt>
                <c:pt idx="9">
                  <c:v>46.424870466321238</c:v>
                </c:pt>
                <c:pt idx="10">
                  <c:v>46.660395108184382</c:v>
                </c:pt>
                <c:pt idx="11">
                  <c:v>51.834862385321109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0-4BE6-A4DA-95302073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65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Andels OVERFETE %</a:t>
                </a:r>
              </a:p>
            </c:rich>
          </c:tx>
          <c:layout>
            <c:manualLayout>
              <c:xMode val="edge"/>
              <c:yMode val="edge"/>
              <c:x val="1.0509297765217446E-2"/>
              <c:y val="0.275169501960145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58082560855881"/>
          <c:y val="0.31987048136822127"/>
          <c:w val="0.10001025290259517"/>
          <c:h val="0.11544324666802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Klasse_mnd!$M$446:$M$457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A63-9D3C-F3D2EE9CCE58}"/>
            </c:ext>
          </c:extLst>
        </c:ser>
        <c:ser>
          <c:idx val="0"/>
          <c:order val="1"/>
          <c:tx>
            <c:strRef>
              <c:f>Klasse_mnd!$B$194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Klasse_mnd!$M$194:$M$205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D-4A63-9D3C-F3D2EE9C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Klasse_mnd!$M$463:$M$474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F-4154-8F7E-92FCD0A89630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Klasse_mnd!$M$209:$M$220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F-4154-8F7E-92FCD0A89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Klasse_mnd!$M$480:$M$491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2-4142-99B5-10A5EBCFE366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Klasse_mnd!$M$225:$M$236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2-4142-99B5-10A5EBCF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Klasse_mnd!$L$242:$L$253</c:f>
              <c:numCache>
                <c:formatCode>0.00</c:formatCode>
                <c:ptCount val="12"/>
                <c:pt idx="0">
                  <c:v>2.5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2.875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1-42BE-9BAB-EE2AE41DCE1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Klasse_mnd!$L$13:$L$24</c:f>
              <c:numCache>
                <c:formatCode>0.00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2.7142857142857153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1-42BE-9BAB-EE2AE41D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Klasse_mnd!$L$259:$L$270</c:f>
              <c:numCache>
                <c:formatCode>0.00</c:formatCode>
                <c:ptCount val="12"/>
                <c:pt idx="0">
                  <c:v>3.8888888888888888</c:v>
                </c:pt>
                <c:pt idx="1">
                  <c:v>5.5</c:v>
                </c:pt>
                <c:pt idx="2">
                  <c:v>5</c:v>
                </c:pt>
                <c:pt idx="3">
                  <c:v>4.25</c:v>
                </c:pt>
                <c:pt idx="4">
                  <c:v>3.125</c:v>
                </c:pt>
                <c:pt idx="5">
                  <c:v>4.1904761904761907</c:v>
                </c:pt>
                <c:pt idx="6">
                  <c:v>3.6666666666666656</c:v>
                </c:pt>
                <c:pt idx="7">
                  <c:v>4.3333333333333321</c:v>
                </c:pt>
                <c:pt idx="8">
                  <c:v>4.1578947368421044</c:v>
                </c:pt>
                <c:pt idx="9">
                  <c:v>4.2727272727272716</c:v>
                </c:pt>
                <c:pt idx="10">
                  <c:v>4.75</c:v>
                </c:pt>
                <c:pt idx="11">
                  <c:v>3.8571428571428559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6-4429-919D-DE504F0A31F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Klasse_mnd!$L$28:$L$39</c:f>
              <c:numCache>
                <c:formatCode>0.00</c:formatCode>
                <c:ptCount val="12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4.7142857142857153</c:v>
                </c:pt>
                <c:pt idx="4">
                  <c:v>4</c:v>
                </c:pt>
                <c:pt idx="5">
                  <c:v>3.8</c:v>
                </c:pt>
                <c:pt idx="6">
                  <c:v>3.2</c:v>
                </c:pt>
                <c:pt idx="7">
                  <c:v>4</c:v>
                </c:pt>
                <c:pt idx="8">
                  <c:v>4.3</c:v>
                </c:pt>
                <c:pt idx="9">
                  <c:v>3.9750000000000001</c:v>
                </c:pt>
                <c:pt idx="10">
                  <c:v>4.870967741935484</c:v>
                </c:pt>
                <c:pt idx="11">
                  <c:v>3.3333333333333344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6-4429-919D-DE504F0A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04891170549062"/>
          <c:y val="0.19990708465717041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Klasse_mnd!$H$242:$H$253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8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0-4013-B0C1-52C90CA010EE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Klasse_mnd!$H$13:$H$24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7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0-4013-B0C1-52C90CA0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Klasse_mnd!$H$259:$H$270</c:f>
              <c:numCache>
                <c:formatCode>General</c:formatCode>
                <c:ptCount val="12"/>
                <c:pt idx="0">
                  <c:v>9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21</c:v>
                </c:pt>
                <c:pt idx="6">
                  <c:v>6</c:v>
                </c:pt>
                <c:pt idx="7">
                  <c:v>9</c:v>
                </c:pt>
                <c:pt idx="8">
                  <c:v>19</c:v>
                </c:pt>
                <c:pt idx="9">
                  <c:v>33</c:v>
                </c:pt>
                <c:pt idx="10">
                  <c:v>16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2-4E71-B292-0961AB5F5422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Klasse_mnd!$H$28:$H$39</c:f>
              <c:numCache>
                <c:formatCode>General</c:formatCode>
                <c:ptCount val="12"/>
                <c:pt idx="0">
                  <c:v>14</c:v>
                </c:pt>
                <c:pt idx="1">
                  <c:v>12</c:v>
                </c:pt>
                <c:pt idx="2">
                  <c:v>1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  <c:pt idx="7">
                  <c:v>11</c:v>
                </c:pt>
                <c:pt idx="8">
                  <c:v>10</c:v>
                </c:pt>
                <c:pt idx="9">
                  <c:v>40</c:v>
                </c:pt>
                <c:pt idx="10">
                  <c:v>31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2-4E71-B292-0961AB5F5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Klasse_mnd!$H$276:$H$287</c:f>
              <c:numCache>
                <c:formatCode>General</c:formatCode>
                <c:ptCount val="12"/>
                <c:pt idx="0">
                  <c:v>35</c:v>
                </c:pt>
                <c:pt idx="1">
                  <c:v>11</c:v>
                </c:pt>
                <c:pt idx="2">
                  <c:v>39</c:v>
                </c:pt>
                <c:pt idx="3">
                  <c:v>15</c:v>
                </c:pt>
                <c:pt idx="4">
                  <c:v>23</c:v>
                </c:pt>
                <c:pt idx="5">
                  <c:v>69</c:v>
                </c:pt>
                <c:pt idx="6">
                  <c:v>42</c:v>
                </c:pt>
                <c:pt idx="7">
                  <c:v>54</c:v>
                </c:pt>
                <c:pt idx="8">
                  <c:v>54</c:v>
                </c:pt>
                <c:pt idx="9">
                  <c:v>89</c:v>
                </c:pt>
                <c:pt idx="10">
                  <c:v>140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7-4E05-846B-44D4A99957C6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Klasse_mnd!$H$43:$H$54</c:f>
              <c:numCache>
                <c:formatCode>General</c:formatCode>
                <c:ptCount val="12"/>
                <c:pt idx="0">
                  <c:v>53</c:v>
                </c:pt>
                <c:pt idx="1">
                  <c:v>21</c:v>
                </c:pt>
                <c:pt idx="2">
                  <c:v>23</c:v>
                </c:pt>
                <c:pt idx="3">
                  <c:v>41</c:v>
                </c:pt>
                <c:pt idx="4">
                  <c:v>56</c:v>
                </c:pt>
                <c:pt idx="5">
                  <c:v>33</c:v>
                </c:pt>
                <c:pt idx="6">
                  <c:v>28</c:v>
                </c:pt>
                <c:pt idx="7">
                  <c:v>33</c:v>
                </c:pt>
                <c:pt idx="8">
                  <c:v>35</c:v>
                </c:pt>
                <c:pt idx="9">
                  <c:v>105</c:v>
                </c:pt>
                <c:pt idx="10">
                  <c:v>107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7-4E05-846B-44D4A9995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87573879397843"/>
          <c:y val="0.16490397321024527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Klasse_mnd!$B$293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Klasse_mnd!$H$293:$H$304</c:f>
              <c:numCache>
                <c:formatCode>General</c:formatCode>
                <c:ptCount val="12"/>
                <c:pt idx="0">
                  <c:v>106</c:v>
                </c:pt>
                <c:pt idx="1">
                  <c:v>98</c:v>
                </c:pt>
                <c:pt idx="2">
                  <c:v>92</c:v>
                </c:pt>
                <c:pt idx="3">
                  <c:v>78</c:v>
                </c:pt>
                <c:pt idx="4">
                  <c:v>130</c:v>
                </c:pt>
                <c:pt idx="5">
                  <c:v>170</c:v>
                </c:pt>
                <c:pt idx="6">
                  <c:v>96</c:v>
                </c:pt>
                <c:pt idx="7">
                  <c:v>154</c:v>
                </c:pt>
                <c:pt idx="8">
                  <c:v>123</c:v>
                </c:pt>
                <c:pt idx="9">
                  <c:v>188</c:v>
                </c:pt>
                <c:pt idx="10">
                  <c:v>248</c:v>
                </c:pt>
                <c:pt idx="1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4-402D-B210-8CF5B8FFF82E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Klasse_mnd!$H$58:$H$69</c:f>
              <c:numCache>
                <c:formatCode>0</c:formatCode>
                <c:ptCount val="12"/>
                <c:pt idx="0">
                  <c:v>100</c:v>
                </c:pt>
                <c:pt idx="1">
                  <c:v>76</c:v>
                </c:pt>
                <c:pt idx="2">
                  <c:v>85</c:v>
                </c:pt>
                <c:pt idx="3">
                  <c:v>153</c:v>
                </c:pt>
                <c:pt idx="4">
                  <c:v>122</c:v>
                </c:pt>
                <c:pt idx="5">
                  <c:v>135</c:v>
                </c:pt>
                <c:pt idx="6">
                  <c:v>82</c:v>
                </c:pt>
                <c:pt idx="7">
                  <c:v>141</c:v>
                </c:pt>
                <c:pt idx="8">
                  <c:v>165</c:v>
                </c:pt>
                <c:pt idx="9">
                  <c:v>188</c:v>
                </c:pt>
                <c:pt idx="10">
                  <c:v>201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4-402D-B210-8CF5B8FFF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Klasse_mnd!$H$310:$H$321</c:f>
              <c:numCache>
                <c:formatCode>General</c:formatCode>
                <c:ptCount val="12"/>
                <c:pt idx="0">
                  <c:v>163</c:v>
                </c:pt>
                <c:pt idx="1">
                  <c:v>166</c:v>
                </c:pt>
                <c:pt idx="2">
                  <c:v>156</c:v>
                </c:pt>
                <c:pt idx="3">
                  <c:v>125</c:v>
                </c:pt>
                <c:pt idx="4">
                  <c:v>142</c:v>
                </c:pt>
                <c:pt idx="5">
                  <c:v>252</c:v>
                </c:pt>
                <c:pt idx="6">
                  <c:v>122</c:v>
                </c:pt>
                <c:pt idx="7">
                  <c:v>228</c:v>
                </c:pt>
                <c:pt idx="8">
                  <c:v>177</c:v>
                </c:pt>
                <c:pt idx="9">
                  <c:v>210</c:v>
                </c:pt>
                <c:pt idx="10">
                  <c:v>271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3-44B8-A9CF-09914EBBDB9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Klasse_mnd!$H$73:$H$84</c:f>
              <c:numCache>
                <c:formatCode>General</c:formatCode>
                <c:ptCount val="12"/>
                <c:pt idx="0">
                  <c:v>154</c:v>
                </c:pt>
                <c:pt idx="1">
                  <c:v>117</c:v>
                </c:pt>
                <c:pt idx="2">
                  <c:v>90</c:v>
                </c:pt>
                <c:pt idx="3">
                  <c:v>183</c:v>
                </c:pt>
                <c:pt idx="4">
                  <c:v>157</c:v>
                </c:pt>
                <c:pt idx="5">
                  <c:v>174</c:v>
                </c:pt>
                <c:pt idx="6">
                  <c:v>152</c:v>
                </c:pt>
                <c:pt idx="7">
                  <c:v>174</c:v>
                </c:pt>
                <c:pt idx="8">
                  <c:v>198</c:v>
                </c:pt>
                <c:pt idx="9">
                  <c:v>172</c:v>
                </c:pt>
                <c:pt idx="10">
                  <c:v>255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F3-44B8-A9CF-09914EBBD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75672072995065"/>
          <c:y val="0.16250289288001676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24496373130297E-2"/>
          <c:y val="0.14441958220478215"/>
          <c:w val="0.88669421473280619"/>
          <c:h val="0.7064230962255702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6.4948630136986321</c:v>
                </c:pt>
                <c:pt idx="1">
                  <c:v>6.7473002159827216</c:v>
                </c:pt>
                <c:pt idx="2">
                  <c:v>6.5996240601503757</c:v>
                </c:pt>
                <c:pt idx="3">
                  <c:v>6.5887640449438196</c:v>
                </c:pt>
                <c:pt idx="4">
                  <c:v>6.5482014388489196</c:v>
                </c:pt>
                <c:pt idx="5">
                  <c:v>6.4150537634408602</c:v>
                </c:pt>
                <c:pt idx="6">
                  <c:v>6.1770072992700724</c:v>
                </c:pt>
                <c:pt idx="7">
                  <c:v>6.5061881188118811</c:v>
                </c:pt>
                <c:pt idx="8">
                  <c:v>6.7086183310533523</c:v>
                </c:pt>
                <c:pt idx="9">
                  <c:v>6.2962962962962967</c:v>
                </c:pt>
                <c:pt idx="10">
                  <c:v>6.45389435989257</c:v>
                </c:pt>
                <c:pt idx="11">
                  <c:v>6.550387596899224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3-4FBB-9AEB-90AD6D4382B2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010113579055001E-2"/>
                  <c:y val="-5.110061880837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50-4033-B6F1-F5A9B4A06A45}"/>
                </c:ext>
              </c:extLst>
            </c:dLbl>
            <c:dLbl>
              <c:idx val="1"/>
              <c:layout>
                <c:manualLayout>
                  <c:x val="-4.0017588833139101E-3"/>
                  <c:y val="-5.110061880837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0-4033-B6F1-F5A9B4A06A45}"/>
                </c:ext>
              </c:extLst>
            </c:dLbl>
            <c:dLbl>
              <c:idx val="2"/>
              <c:layout>
                <c:manualLayout>
                  <c:x val="-1.4006156091598649E-2"/>
                  <c:y val="-6.540879207472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50-4033-B6F1-F5A9B4A06A45}"/>
                </c:ext>
              </c:extLst>
            </c:dLbl>
            <c:dLbl>
              <c:idx val="3"/>
              <c:layout>
                <c:manualLayout>
                  <c:x val="-2.2009673858226581E-2"/>
                  <c:y val="-4.7012569303705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50-4033-B6F1-F5A9B4A06A45}"/>
                </c:ext>
              </c:extLst>
            </c:dLbl>
            <c:dLbl>
              <c:idx val="5"/>
              <c:layout>
                <c:manualLayout>
                  <c:x val="-8.9039135153734503E-2"/>
                  <c:y val="-8.1760990093400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EC-4042-BB37-E9E4C2FC3C4A}"/>
                </c:ext>
              </c:extLst>
            </c:dLbl>
            <c:dLbl>
              <c:idx val="6"/>
              <c:layout>
                <c:manualLayout>
                  <c:x val="-1.1004836929113252E-2"/>
                  <c:y val="4.7012569303705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F-4D29-9D76-3FD55C567F37}"/>
                </c:ext>
              </c:extLst>
            </c:dLbl>
            <c:dLbl>
              <c:idx val="7"/>
              <c:layout>
                <c:manualLayout>
                  <c:x val="-1.7007475254084119E-2"/>
                  <c:y val="7.5628915836395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1E-427E-A2A7-FE242AF74AF9}"/>
                </c:ext>
              </c:extLst>
            </c:dLbl>
            <c:dLbl>
              <c:idx val="9"/>
              <c:layout>
                <c:manualLayout>
                  <c:x val="-9.0039574874564449E-3"/>
                  <c:y val="6.1320742570050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D6-44E6-977C-676A6BC6C52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6.7612179487179507</c:v>
                </c:pt>
                <c:pt idx="1">
                  <c:v>6.8355555555555556</c:v>
                </c:pt>
                <c:pt idx="2">
                  <c:v>6.7666666666666684</c:v>
                </c:pt>
                <c:pt idx="3">
                  <c:v>6.7910662824207515</c:v>
                </c:pt>
                <c:pt idx="4">
                  <c:v>6.6744525547445299</c:v>
                </c:pt>
                <c:pt idx="5">
                  <c:v>6.3133235724743795</c:v>
                </c:pt>
                <c:pt idx="6">
                  <c:v>6.4729493891797549</c:v>
                </c:pt>
                <c:pt idx="7">
                  <c:v>6.4661246612466128</c:v>
                </c:pt>
                <c:pt idx="8">
                  <c:v>6.459635416666667</c:v>
                </c:pt>
                <c:pt idx="9">
                  <c:v>6.333678756476683</c:v>
                </c:pt>
                <c:pt idx="10">
                  <c:v>6.4440263405456237</c:v>
                </c:pt>
                <c:pt idx="11">
                  <c:v>6.7293577981651396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3-4FBB-9AEB-90AD6D438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7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5245800161929458E-3"/>
              <c:y val="0.322955980620346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10358631644238"/>
          <c:y val="0.24012736044622188"/>
          <c:w val="0.12044065352188654"/>
          <c:h val="0.122846969261826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Klasse_mnd!$H$327:$H$338</c:f>
              <c:numCache>
                <c:formatCode>General</c:formatCode>
                <c:ptCount val="12"/>
                <c:pt idx="0">
                  <c:v>110</c:v>
                </c:pt>
                <c:pt idx="1">
                  <c:v>92</c:v>
                </c:pt>
                <c:pt idx="2">
                  <c:v>133</c:v>
                </c:pt>
                <c:pt idx="3">
                  <c:v>88</c:v>
                </c:pt>
                <c:pt idx="4">
                  <c:v>155</c:v>
                </c:pt>
                <c:pt idx="5">
                  <c:v>154</c:v>
                </c:pt>
                <c:pt idx="6">
                  <c:v>96</c:v>
                </c:pt>
                <c:pt idx="7">
                  <c:v>139</c:v>
                </c:pt>
                <c:pt idx="8">
                  <c:v>148</c:v>
                </c:pt>
                <c:pt idx="9">
                  <c:v>158</c:v>
                </c:pt>
                <c:pt idx="10">
                  <c:v>182</c:v>
                </c:pt>
                <c:pt idx="1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5-4D60-B87E-BF89CD211D50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Klasse_mnd!$H$88:$H$99</c:f>
              <c:numCache>
                <c:formatCode>General</c:formatCode>
                <c:ptCount val="12"/>
                <c:pt idx="0">
                  <c:v>134</c:v>
                </c:pt>
                <c:pt idx="1">
                  <c:v>108</c:v>
                </c:pt>
                <c:pt idx="2">
                  <c:v>62</c:v>
                </c:pt>
                <c:pt idx="3">
                  <c:v>127</c:v>
                </c:pt>
                <c:pt idx="4">
                  <c:v>117</c:v>
                </c:pt>
                <c:pt idx="5">
                  <c:v>110</c:v>
                </c:pt>
                <c:pt idx="6">
                  <c:v>119</c:v>
                </c:pt>
                <c:pt idx="7">
                  <c:v>159</c:v>
                </c:pt>
                <c:pt idx="8">
                  <c:v>136</c:v>
                </c:pt>
                <c:pt idx="9">
                  <c:v>184</c:v>
                </c:pt>
                <c:pt idx="10">
                  <c:v>205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5-4D60-B87E-BF89CD21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Klasse_mnd!$H$344:$H$355</c:f>
              <c:numCache>
                <c:formatCode>General</c:formatCode>
                <c:ptCount val="12"/>
                <c:pt idx="0">
                  <c:v>73</c:v>
                </c:pt>
                <c:pt idx="1">
                  <c:v>44</c:v>
                </c:pt>
                <c:pt idx="2">
                  <c:v>55</c:v>
                </c:pt>
                <c:pt idx="3">
                  <c:v>48</c:v>
                </c:pt>
                <c:pt idx="4">
                  <c:v>78</c:v>
                </c:pt>
                <c:pt idx="5">
                  <c:v>84</c:v>
                </c:pt>
                <c:pt idx="6">
                  <c:v>64</c:v>
                </c:pt>
                <c:pt idx="7">
                  <c:v>84</c:v>
                </c:pt>
                <c:pt idx="8">
                  <c:v>104</c:v>
                </c:pt>
                <c:pt idx="9">
                  <c:v>132</c:v>
                </c:pt>
                <c:pt idx="10">
                  <c:v>112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1-4E9D-B157-E1A791FFB99F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Klasse_mnd!$H$103:$H$114</c:f>
              <c:numCache>
                <c:formatCode>General</c:formatCode>
                <c:ptCount val="12"/>
                <c:pt idx="0">
                  <c:v>74</c:v>
                </c:pt>
                <c:pt idx="1">
                  <c:v>39</c:v>
                </c:pt>
                <c:pt idx="2">
                  <c:v>26</c:v>
                </c:pt>
                <c:pt idx="3">
                  <c:v>71</c:v>
                </c:pt>
                <c:pt idx="4">
                  <c:v>90</c:v>
                </c:pt>
                <c:pt idx="5">
                  <c:v>75</c:v>
                </c:pt>
                <c:pt idx="6">
                  <c:v>88</c:v>
                </c:pt>
                <c:pt idx="7">
                  <c:v>88</c:v>
                </c:pt>
                <c:pt idx="8">
                  <c:v>92</c:v>
                </c:pt>
                <c:pt idx="9">
                  <c:v>116</c:v>
                </c:pt>
                <c:pt idx="10">
                  <c:v>120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1-4E9D-B157-E1A791FFB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56868014262155"/>
          <c:y val="0.25413277667214673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Klasse_mnd!$H$361:$H$372</c:f>
              <c:numCache>
                <c:formatCode>General</c:formatCode>
                <c:ptCount val="12"/>
                <c:pt idx="0">
                  <c:v>46</c:v>
                </c:pt>
                <c:pt idx="1">
                  <c:v>26</c:v>
                </c:pt>
                <c:pt idx="2">
                  <c:v>28</c:v>
                </c:pt>
                <c:pt idx="3">
                  <c:v>48</c:v>
                </c:pt>
                <c:pt idx="4">
                  <c:v>67</c:v>
                </c:pt>
                <c:pt idx="5">
                  <c:v>76</c:v>
                </c:pt>
                <c:pt idx="6">
                  <c:v>55</c:v>
                </c:pt>
                <c:pt idx="7">
                  <c:v>75</c:v>
                </c:pt>
                <c:pt idx="8">
                  <c:v>55</c:v>
                </c:pt>
                <c:pt idx="9">
                  <c:v>78</c:v>
                </c:pt>
                <c:pt idx="10">
                  <c:v>93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4-47C7-B276-A2A8F4667DD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Klasse_mnd!$H$118:$H$129</c:f>
              <c:numCache>
                <c:formatCode>General</c:formatCode>
                <c:ptCount val="12"/>
                <c:pt idx="0">
                  <c:v>41</c:v>
                </c:pt>
                <c:pt idx="1">
                  <c:v>31</c:v>
                </c:pt>
                <c:pt idx="2">
                  <c:v>36</c:v>
                </c:pt>
                <c:pt idx="3">
                  <c:v>49</c:v>
                </c:pt>
                <c:pt idx="4">
                  <c:v>65</c:v>
                </c:pt>
                <c:pt idx="5">
                  <c:v>76</c:v>
                </c:pt>
                <c:pt idx="6">
                  <c:v>44</c:v>
                </c:pt>
                <c:pt idx="7">
                  <c:v>83</c:v>
                </c:pt>
                <c:pt idx="8">
                  <c:v>86</c:v>
                </c:pt>
                <c:pt idx="9">
                  <c:v>86</c:v>
                </c:pt>
                <c:pt idx="10">
                  <c:v>82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4-47C7-B276-A2A8F4667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Klasse_mnd!$H$378:$H$389</c:f>
              <c:numCache>
                <c:formatCode>General</c:formatCode>
                <c:ptCount val="12"/>
                <c:pt idx="0">
                  <c:v>28</c:v>
                </c:pt>
                <c:pt idx="1">
                  <c:v>15</c:v>
                </c:pt>
                <c:pt idx="2">
                  <c:v>13</c:v>
                </c:pt>
                <c:pt idx="3">
                  <c:v>23</c:v>
                </c:pt>
                <c:pt idx="4">
                  <c:v>58</c:v>
                </c:pt>
                <c:pt idx="5">
                  <c:v>62</c:v>
                </c:pt>
                <c:pt idx="6">
                  <c:v>45</c:v>
                </c:pt>
                <c:pt idx="7">
                  <c:v>49</c:v>
                </c:pt>
                <c:pt idx="8">
                  <c:v>29</c:v>
                </c:pt>
                <c:pt idx="9">
                  <c:v>37</c:v>
                </c:pt>
                <c:pt idx="10">
                  <c:v>35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6-492B-AE47-6377A4D760C3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Klasse_mnd!$H$133:$H$144</c:f>
              <c:numCache>
                <c:formatCode>General</c:formatCode>
                <c:ptCount val="12"/>
                <c:pt idx="0">
                  <c:v>34</c:v>
                </c:pt>
                <c:pt idx="1">
                  <c:v>26</c:v>
                </c:pt>
                <c:pt idx="2">
                  <c:v>21</c:v>
                </c:pt>
                <c:pt idx="3">
                  <c:v>39</c:v>
                </c:pt>
                <c:pt idx="4">
                  <c:v>45</c:v>
                </c:pt>
                <c:pt idx="5">
                  <c:v>45</c:v>
                </c:pt>
                <c:pt idx="6">
                  <c:v>37</c:v>
                </c:pt>
                <c:pt idx="7">
                  <c:v>36</c:v>
                </c:pt>
                <c:pt idx="8">
                  <c:v>30</c:v>
                </c:pt>
                <c:pt idx="9">
                  <c:v>44</c:v>
                </c:pt>
                <c:pt idx="10">
                  <c:v>44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6-492B-AE47-6377A4D76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Klasse_mnd!$H$395:$H$406</c:f>
              <c:numCache>
                <c:formatCode>General</c:formatCode>
                <c:ptCount val="12"/>
                <c:pt idx="0">
                  <c:v>11</c:v>
                </c:pt>
                <c:pt idx="1">
                  <c:v>4</c:v>
                </c:pt>
                <c:pt idx="2">
                  <c:v>10</c:v>
                </c:pt>
                <c:pt idx="3">
                  <c:v>9</c:v>
                </c:pt>
                <c:pt idx="4">
                  <c:v>19</c:v>
                </c:pt>
                <c:pt idx="5">
                  <c:v>34</c:v>
                </c:pt>
                <c:pt idx="6">
                  <c:v>17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  <c:pt idx="10">
                  <c:v>15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B-41C0-9DC8-3A6D8EA46D96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Klasse_mnd!$H$148:$H$159</c:f>
              <c:numCache>
                <c:formatCode>General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14</c:v>
                </c:pt>
                <c:pt idx="3">
                  <c:v>20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CB-41C0-9DC8-3A6D8EA46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Klasse_mnd!$H$412:$H$423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10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2-4736-865B-A9408CDDC8AF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Klasse_mnd!$H$163:$H$174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8</c:v>
                </c:pt>
                <c:pt idx="5">
                  <c:v>6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2-4736-865B-A9408CDDC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Klasse_mnd!$H$429:$H$440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1-4247-8A3E-D53BCE87632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Klasse_mnd!$H$178:$H$189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1-4247-8A3E-D53BCE876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Klasse_mnd!$J$242:$J$253</c:f>
              <c:numCache>
                <c:formatCode>0.00</c:formatCode>
                <c:ptCount val="12"/>
                <c:pt idx="0">
                  <c:v>0.34246575342465752</c:v>
                </c:pt>
                <c:pt idx="1">
                  <c:v>0</c:v>
                </c:pt>
                <c:pt idx="2">
                  <c:v>0</c:v>
                </c:pt>
                <c:pt idx="3">
                  <c:v>0.44943820224719105</c:v>
                </c:pt>
                <c:pt idx="4">
                  <c:v>0.4316546762589929</c:v>
                </c:pt>
                <c:pt idx="5">
                  <c:v>0.21505376344086025</c:v>
                </c:pt>
                <c:pt idx="6">
                  <c:v>0.18248175182481763</c:v>
                </c:pt>
                <c:pt idx="7">
                  <c:v>0</c:v>
                </c:pt>
                <c:pt idx="8">
                  <c:v>1.0943912448700408</c:v>
                </c:pt>
                <c:pt idx="9">
                  <c:v>0.21164021164021163</c:v>
                </c:pt>
                <c:pt idx="10">
                  <c:v>0.17905102954341984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2-4836-9493-3418C3354A3A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Klasse_mnd!$J$13:$J$24</c:f>
              <c:numCache>
                <c:formatCode>0.0</c:formatCode>
                <c:ptCount val="12"/>
                <c:pt idx="0">
                  <c:v>0.16025641025641024</c:v>
                </c:pt>
                <c:pt idx="1">
                  <c:v>0.44444444444444448</c:v>
                </c:pt>
                <c:pt idx="2">
                  <c:v>0</c:v>
                </c:pt>
                <c:pt idx="3">
                  <c:v>0</c:v>
                </c:pt>
                <c:pt idx="4">
                  <c:v>0.14598540145985411</c:v>
                </c:pt>
                <c:pt idx="5">
                  <c:v>0</c:v>
                </c:pt>
                <c:pt idx="6">
                  <c:v>0</c:v>
                </c:pt>
                <c:pt idx="7">
                  <c:v>0.27100271002710036</c:v>
                </c:pt>
                <c:pt idx="8">
                  <c:v>0</c:v>
                </c:pt>
                <c:pt idx="9">
                  <c:v>0.72538860103626945</c:v>
                </c:pt>
                <c:pt idx="10">
                  <c:v>0.56444026340545639</c:v>
                </c:pt>
                <c:pt idx="11">
                  <c:v>0.45871559633027525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2-4836-9493-3418C3354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Klasse_mnd!$B$259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Klasse_mnd!$J$259:$J$270</c:f>
              <c:numCache>
                <c:formatCode>0.00</c:formatCode>
                <c:ptCount val="12"/>
                <c:pt idx="0">
                  <c:v>1.5410958904109591</c:v>
                </c:pt>
                <c:pt idx="1">
                  <c:v>0.86393088552915742</c:v>
                </c:pt>
                <c:pt idx="2">
                  <c:v>0.56390977443609025</c:v>
                </c:pt>
                <c:pt idx="3">
                  <c:v>0.89887640449438211</c:v>
                </c:pt>
                <c:pt idx="4">
                  <c:v>1.1510791366906472</c:v>
                </c:pt>
                <c:pt idx="5">
                  <c:v>2.258064516129032</c:v>
                </c:pt>
                <c:pt idx="6">
                  <c:v>1.0948905109489055</c:v>
                </c:pt>
                <c:pt idx="7">
                  <c:v>1.1138613861386142</c:v>
                </c:pt>
                <c:pt idx="8">
                  <c:v>2.599179206566347</c:v>
                </c:pt>
                <c:pt idx="9">
                  <c:v>3.4920634920634925</c:v>
                </c:pt>
                <c:pt idx="10">
                  <c:v>1.4324082363473587</c:v>
                </c:pt>
                <c:pt idx="11">
                  <c:v>2.7131782945736433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B-43F6-9922-AE9718C527B4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Klasse_mnd!$J$28:$J$39</c:f>
              <c:numCache>
                <c:formatCode>0.0</c:formatCode>
                <c:ptCount val="12"/>
                <c:pt idx="0">
                  <c:v>2.2435897435897441</c:v>
                </c:pt>
                <c:pt idx="1">
                  <c:v>2.6666666666666661</c:v>
                </c:pt>
                <c:pt idx="2">
                  <c:v>0.27777777777777779</c:v>
                </c:pt>
                <c:pt idx="3">
                  <c:v>1.0086455331412103</c:v>
                </c:pt>
                <c:pt idx="4">
                  <c:v>0.72992700729927051</c:v>
                </c:pt>
                <c:pt idx="5">
                  <c:v>1.4641288433382138</c:v>
                </c:pt>
                <c:pt idx="6">
                  <c:v>0.87260034904013983</c:v>
                </c:pt>
                <c:pt idx="7">
                  <c:v>1.4905149051490516</c:v>
                </c:pt>
                <c:pt idx="8">
                  <c:v>1.302083333333333</c:v>
                </c:pt>
                <c:pt idx="9">
                  <c:v>4.1450777202072553</c:v>
                </c:pt>
                <c:pt idx="10">
                  <c:v>2.9162746942615239</c:v>
                </c:pt>
                <c:pt idx="11">
                  <c:v>2.7522935779816518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B-43F6-9922-AE9718C52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6638689101981"/>
          <c:y val="0.19011060472224178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Klasse_mnd!$B$276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Klasse_mnd!$J$276:$J$287</c:f>
              <c:numCache>
                <c:formatCode>0.00</c:formatCode>
                <c:ptCount val="12"/>
                <c:pt idx="0">
                  <c:v>5.9931506849315053</c:v>
                </c:pt>
                <c:pt idx="1">
                  <c:v>2.3758099352051838</c:v>
                </c:pt>
                <c:pt idx="2">
                  <c:v>7.3308270676691745</c:v>
                </c:pt>
                <c:pt idx="3">
                  <c:v>3.3707865168539315</c:v>
                </c:pt>
                <c:pt idx="4">
                  <c:v>3.3093525179856118</c:v>
                </c:pt>
                <c:pt idx="5">
                  <c:v>7.4193548387096788</c:v>
                </c:pt>
                <c:pt idx="6">
                  <c:v>7.6642335766423342</c:v>
                </c:pt>
                <c:pt idx="7">
                  <c:v>6.6831683168316838</c:v>
                </c:pt>
                <c:pt idx="8">
                  <c:v>7.3871409028727779</c:v>
                </c:pt>
                <c:pt idx="9">
                  <c:v>9.4179894179894177</c:v>
                </c:pt>
                <c:pt idx="10">
                  <c:v>12.533572068039396</c:v>
                </c:pt>
                <c:pt idx="11">
                  <c:v>10.465116279069768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6-4469-B3E2-6A6EE09A2792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8.4935897435897463</c:v>
                </c:pt>
                <c:pt idx="1">
                  <c:v>4.6666666666666679</c:v>
                </c:pt>
                <c:pt idx="2">
                  <c:v>6.3888888888888884</c:v>
                </c:pt>
                <c:pt idx="3">
                  <c:v>5.9077809798270886</c:v>
                </c:pt>
                <c:pt idx="4">
                  <c:v>8.1751824817518255</c:v>
                </c:pt>
                <c:pt idx="5">
                  <c:v>4.8316251830161052</c:v>
                </c:pt>
                <c:pt idx="6">
                  <c:v>4.8865619546247823</c:v>
                </c:pt>
                <c:pt idx="7">
                  <c:v>4.4715447154471555</c:v>
                </c:pt>
                <c:pt idx="8">
                  <c:v>4.5572916666666679</c:v>
                </c:pt>
                <c:pt idx="9">
                  <c:v>10.880829015544039</c:v>
                </c:pt>
                <c:pt idx="10">
                  <c:v>10.065851364063972</c:v>
                </c:pt>
                <c:pt idx="11">
                  <c:v>3.6697247706422025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6-4469-B3E2-6A6EE09A2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6638689101981"/>
          <c:y val="0.19011060472224178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77175644372885E-2"/>
          <c:y val="0.14236156112286305"/>
          <c:w val="0.90126580097699416"/>
          <c:h val="0.73097569370938786"/>
        </c:manualLayout>
      </c:layout>
      <c:lineChart>
        <c:grouping val="standard"/>
        <c:varyColors val="0"/>
        <c:ser>
          <c:idx val="0"/>
          <c:order val="0"/>
          <c:tx>
            <c:strRef>
              <c:f>Måned!#REF!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 w="19050">
                <a:solidFill>
                  <a:srgbClr val="3366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A-46B7-A272-74DCDDB9DA31}"/>
            </c:ext>
          </c:extLst>
        </c:ser>
        <c:ser>
          <c:idx val="1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A-46B7-A272-74DCDDB9DA31}"/>
            </c:ext>
          </c:extLst>
        </c:ser>
        <c:ser>
          <c:idx val="2"/>
          <c:order val="2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5.60958904109589</c:v>
                </c:pt>
                <c:pt idx="1">
                  <c:v>5.4838012958963285</c:v>
                </c:pt>
                <c:pt idx="2">
                  <c:v>5.503759398496241</c:v>
                </c:pt>
                <c:pt idx="3">
                  <c:v>5.8013544018058703</c:v>
                </c:pt>
                <c:pt idx="4">
                  <c:v>5.9913419913419919</c:v>
                </c:pt>
                <c:pt idx="5">
                  <c:v>5.6720430107526862</c:v>
                </c:pt>
                <c:pt idx="6">
                  <c:v>5.8686131386861327</c:v>
                </c:pt>
                <c:pt idx="7">
                  <c:v>5.6472772277227721</c:v>
                </c:pt>
                <c:pt idx="8">
                  <c:v>5.5321477428180588</c:v>
                </c:pt>
                <c:pt idx="9">
                  <c:v>5.443855932203391</c:v>
                </c:pt>
                <c:pt idx="10">
                  <c:v>5.2939068100358435</c:v>
                </c:pt>
                <c:pt idx="11">
                  <c:v>5.6317829457364335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A-46B7-A272-74DCDDB9DA31}"/>
            </c:ext>
          </c:extLst>
        </c:ser>
        <c:ser>
          <c:idx val="3"/>
          <c:order val="3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585792394230756E-2"/>
                  <c:y val="-4.720342721768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D-4ADF-9776-70C548EE1BA0}"/>
                </c:ext>
              </c:extLst>
            </c:dLbl>
            <c:dLbl>
              <c:idx val="1"/>
              <c:layout>
                <c:manualLayout>
                  <c:x val="-3.978142144970391E-2"/>
                  <c:y val="-3.8994135527648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D-4ADF-9776-70C548EE1BA0}"/>
                </c:ext>
              </c:extLst>
            </c:dLbl>
            <c:dLbl>
              <c:idx val="2"/>
              <c:layout>
                <c:manualLayout>
                  <c:x val="-1.8896175188609393E-2"/>
                  <c:y val="-7.38836252102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D-4ADF-9776-70C548EE1BA0}"/>
                </c:ext>
              </c:extLst>
            </c:dLbl>
            <c:dLbl>
              <c:idx val="4"/>
              <c:layout>
                <c:manualLayout>
                  <c:x val="-2.4863388406064942E-2"/>
                  <c:y val="-4.1046458450156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D-4ADF-9776-70C548EE1BA0}"/>
                </c:ext>
              </c:extLst>
            </c:dLbl>
            <c:dLbl>
              <c:idx val="5"/>
              <c:layout>
                <c:manualLayout>
                  <c:x val="-2.4863388406065019E-2"/>
                  <c:y val="-4.925575014018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D-4ADF-9776-70C548EE1BA0}"/>
                </c:ext>
              </c:extLst>
            </c:dLbl>
            <c:dLbl>
              <c:idx val="6"/>
              <c:layout>
                <c:manualLayout>
                  <c:x val="-1.8896175188609431E-2"/>
                  <c:y val="-4.1046458450156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D-4ADF-9776-70C548EE1BA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5.6147672552166945</c:v>
                </c:pt>
                <c:pt idx="1">
                  <c:v>5.6837416481069045</c:v>
                </c:pt>
                <c:pt idx="2">
                  <c:v>5.7055555555555548</c:v>
                </c:pt>
                <c:pt idx="3">
                  <c:v>5.6340057636887604</c:v>
                </c:pt>
                <c:pt idx="4">
                  <c:v>5.8233576642335763</c:v>
                </c:pt>
                <c:pt idx="5">
                  <c:v>5.8255131964809372</c:v>
                </c:pt>
                <c:pt idx="6">
                  <c:v>5.8970331588132634</c:v>
                </c:pt>
                <c:pt idx="7">
                  <c:v>5.7289972899728996</c:v>
                </c:pt>
                <c:pt idx="8">
                  <c:v>5.66796875</c:v>
                </c:pt>
                <c:pt idx="9">
                  <c:v>5.4315352697095447</c:v>
                </c:pt>
                <c:pt idx="10">
                  <c:v>5.3691148775894542</c:v>
                </c:pt>
                <c:pt idx="11">
                  <c:v>5.646788990825689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1A-46B7-A272-74DCDDB9D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4279807482978"/>
          <c:y val="1.0020668669432183E-2"/>
          <c:w val="9.0270156576435029E-2"/>
          <c:h val="0.237893352472314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Klasse_mnd!$B$293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Klasse_mnd!$J$293:$J$304</c:f>
              <c:numCache>
                <c:formatCode>0.00</c:formatCode>
                <c:ptCount val="12"/>
                <c:pt idx="0">
                  <c:v>18.150684931506849</c:v>
                </c:pt>
                <c:pt idx="1">
                  <c:v>21.166306695464367</c:v>
                </c:pt>
                <c:pt idx="2">
                  <c:v>17.293233082706763</c:v>
                </c:pt>
                <c:pt idx="3">
                  <c:v>17.528089887640451</c:v>
                </c:pt>
                <c:pt idx="4">
                  <c:v>18.705035971223023</c:v>
                </c:pt>
                <c:pt idx="5">
                  <c:v>18.27956989247312</c:v>
                </c:pt>
                <c:pt idx="6">
                  <c:v>17.518248175182489</c:v>
                </c:pt>
                <c:pt idx="7">
                  <c:v>19.059405940594061</c:v>
                </c:pt>
                <c:pt idx="8">
                  <c:v>16.826265389876877</c:v>
                </c:pt>
                <c:pt idx="9">
                  <c:v>19.894179894179896</c:v>
                </c:pt>
                <c:pt idx="10">
                  <c:v>22.202327663384064</c:v>
                </c:pt>
                <c:pt idx="11">
                  <c:v>14.728682170542628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5-4263-A6F3-599512C91C41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Klasse_mnd!$J$58:$J$69</c:f>
              <c:numCache>
                <c:formatCode>0.0</c:formatCode>
                <c:ptCount val="12"/>
                <c:pt idx="0">
                  <c:v>16.025641025641026</c:v>
                </c:pt>
                <c:pt idx="1">
                  <c:v>16.888888888888889</c:v>
                </c:pt>
                <c:pt idx="2">
                  <c:v>23.611111111111111</c:v>
                </c:pt>
                <c:pt idx="3">
                  <c:v>22.046109510086449</c:v>
                </c:pt>
                <c:pt idx="4">
                  <c:v>17.810218978102188</c:v>
                </c:pt>
                <c:pt idx="5">
                  <c:v>19.765739385065881</c:v>
                </c:pt>
                <c:pt idx="6">
                  <c:v>14.31064572425829</c:v>
                </c:pt>
                <c:pt idx="7">
                  <c:v>19.105691056910569</c:v>
                </c:pt>
                <c:pt idx="8">
                  <c:v>21.484375</c:v>
                </c:pt>
                <c:pt idx="9">
                  <c:v>19.481865284974095</c:v>
                </c:pt>
                <c:pt idx="10">
                  <c:v>18.908748824082789</c:v>
                </c:pt>
                <c:pt idx="11">
                  <c:v>17.889908256880737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5-4263-A6F3-599512C91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6638689101981"/>
          <c:y val="0.19011060472224178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906389756448044"/>
          <c:y val="2.7310930395995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Klasse_mnd!$B$310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Klasse_mnd!$J$310:$J$321</c:f>
              <c:numCache>
                <c:formatCode>0.00</c:formatCode>
                <c:ptCount val="12"/>
                <c:pt idx="0">
                  <c:v>27.910958904109595</c:v>
                </c:pt>
                <c:pt idx="1">
                  <c:v>35.853131749460033</c:v>
                </c:pt>
                <c:pt idx="2">
                  <c:v>29.323308270676694</c:v>
                </c:pt>
                <c:pt idx="3">
                  <c:v>28.08988764044944</c:v>
                </c:pt>
                <c:pt idx="4">
                  <c:v>20.431654676258997</c:v>
                </c:pt>
                <c:pt idx="5">
                  <c:v>27.096774193548391</c:v>
                </c:pt>
                <c:pt idx="6">
                  <c:v>22.262773722627735</c:v>
                </c:pt>
                <c:pt idx="7">
                  <c:v>28.21782178217822</c:v>
                </c:pt>
                <c:pt idx="8">
                  <c:v>24.213406292749657</c:v>
                </c:pt>
                <c:pt idx="9">
                  <c:v>22.222222222222225</c:v>
                </c:pt>
                <c:pt idx="10">
                  <c:v>24.261414503133395</c:v>
                </c:pt>
                <c:pt idx="11">
                  <c:v>24.031007751937985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1-4D1E-8E79-F99C03BB240F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Klasse_mnd!$J$73:$J$84</c:f>
              <c:numCache>
                <c:formatCode>0.0</c:formatCode>
                <c:ptCount val="12"/>
                <c:pt idx="0">
                  <c:v>24.679487179487182</c:v>
                </c:pt>
                <c:pt idx="1">
                  <c:v>26</c:v>
                </c:pt>
                <c:pt idx="2">
                  <c:v>25</c:v>
                </c:pt>
                <c:pt idx="3">
                  <c:v>26.368876080691646</c:v>
                </c:pt>
                <c:pt idx="4">
                  <c:v>22.919708029197079</c:v>
                </c:pt>
                <c:pt idx="5">
                  <c:v>25.475841874084921</c:v>
                </c:pt>
                <c:pt idx="6">
                  <c:v>26.527050610820243</c:v>
                </c:pt>
                <c:pt idx="7">
                  <c:v>23.577235772357728</c:v>
                </c:pt>
                <c:pt idx="8">
                  <c:v>25.78125</c:v>
                </c:pt>
                <c:pt idx="9">
                  <c:v>17.823834196891188</c:v>
                </c:pt>
                <c:pt idx="10">
                  <c:v>23.988711194731895</c:v>
                </c:pt>
                <c:pt idx="11">
                  <c:v>25.688073394495401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1-4D1E-8E79-F99C03BB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359781668352908"/>
          <c:y val="0.19921815613212282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906389756448044"/>
          <c:y val="2.7310930395995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Klasse_mnd!$B$327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Klasse_mnd!$J$327:$J$338</c:f>
              <c:numCache>
                <c:formatCode>0.0</c:formatCode>
                <c:ptCount val="12"/>
                <c:pt idx="0">
                  <c:v>18.835616438356169</c:v>
                </c:pt>
                <c:pt idx="1">
                  <c:v>19.870410367170624</c:v>
                </c:pt>
                <c:pt idx="2">
                  <c:v>25</c:v>
                </c:pt>
                <c:pt idx="3" formatCode="0.00">
                  <c:v>19.775280898876403</c:v>
                </c:pt>
                <c:pt idx="4" formatCode="0.00">
                  <c:v>22.302158273381295</c:v>
                </c:pt>
                <c:pt idx="5" formatCode="0.00">
                  <c:v>16.559139784946236</c:v>
                </c:pt>
                <c:pt idx="6" formatCode="0.00">
                  <c:v>17.518248175182489</c:v>
                </c:pt>
                <c:pt idx="7" formatCode="0.00">
                  <c:v>17.202970297029708</c:v>
                </c:pt>
                <c:pt idx="8" formatCode="0.00">
                  <c:v>20.246238030095757</c:v>
                </c:pt>
                <c:pt idx="9" formatCode="0.00">
                  <c:v>16.719576719576722</c:v>
                </c:pt>
                <c:pt idx="10" formatCode="0.00">
                  <c:v>16.293643688451208</c:v>
                </c:pt>
                <c:pt idx="11" formatCode="0.00">
                  <c:v>20.542635658914737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C-4E7E-9108-B0E90CE2154E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Klasse_mnd!$J$88:$J$99</c:f>
              <c:numCache>
                <c:formatCode>0.0</c:formatCode>
                <c:ptCount val="12"/>
                <c:pt idx="0">
                  <c:v>21.474358974358974</c:v>
                </c:pt>
                <c:pt idx="1">
                  <c:v>24</c:v>
                </c:pt>
                <c:pt idx="2">
                  <c:v>17.222222222222221</c:v>
                </c:pt>
                <c:pt idx="3">
                  <c:v>18.299711815561956</c:v>
                </c:pt>
                <c:pt idx="4">
                  <c:v>17.080291970802918</c:v>
                </c:pt>
                <c:pt idx="5">
                  <c:v>16.105417276720349</c:v>
                </c:pt>
                <c:pt idx="6">
                  <c:v>20.767888307155321</c:v>
                </c:pt>
                <c:pt idx="7">
                  <c:v>21.544715447154474</c:v>
                </c:pt>
                <c:pt idx="8">
                  <c:v>17.708333333333329</c:v>
                </c:pt>
                <c:pt idx="9">
                  <c:v>19.067357512953368</c:v>
                </c:pt>
                <c:pt idx="10">
                  <c:v>19.285042333019756</c:v>
                </c:pt>
                <c:pt idx="11">
                  <c:v>20.183486238532112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C-4E7E-9108-B0E90CE21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10060997961849"/>
          <c:y val="0.42235112516673123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R-</a:t>
            </a:r>
            <a:endParaRPr lang="en-US" sz="2400"/>
          </a:p>
        </c:rich>
      </c:tx>
      <c:layout>
        <c:manualLayout>
          <c:xMode val="edge"/>
          <c:yMode val="edge"/>
          <c:x val="0.18906389756448044"/>
          <c:y val="2.7310930395995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Klasse_mnd!$B$344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Klasse_mnd!$J$344:$J$355</c:f>
              <c:numCache>
                <c:formatCode>0.00</c:formatCode>
                <c:ptCount val="12"/>
                <c:pt idx="0">
                  <c:v>12.5</c:v>
                </c:pt>
                <c:pt idx="1">
                  <c:v>9.5032397408207352</c:v>
                </c:pt>
                <c:pt idx="2">
                  <c:v>10.338345864661658</c:v>
                </c:pt>
                <c:pt idx="3">
                  <c:v>10.78651685393258</c:v>
                </c:pt>
                <c:pt idx="4">
                  <c:v>11.223021582733812</c:v>
                </c:pt>
                <c:pt idx="5">
                  <c:v>9.0322580645161281</c:v>
                </c:pt>
                <c:pt idx="6">
                  <c:v>11.678832116788328</c:v>
                </c:pt>
                <c:pt idx="7">
                  <c:v>10.396039603960395</c:v>
                </c:pt>
                <c:pt idx="8">
                  <c:v>14.227086183310529</c:v>
                </c:pt>
                <c:pt idx="9">
                  <c:v>13.96825396825397</c:v>
                </c:pt>
                <c:pt idx="10">
                  <c:v>10.026857654431517</c:v>
                </c:pt>
                <c:pt idx="11">
                  <c:v>10.077519379844961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3-4B61-AB85-4F2FEF12CD5D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Klasse_mnd!$J$103:$J$114</c:f>
              <c:numCache>
                <c:formatCode>0.0</c:formatCode>
                <c:ptCount val="12"/>
                <c:pt idx="0">
                  <c:v>11.858974358974359</c:v>
                </c:pt>
                <c:pt idx="1">
                  <c:v>8.6666666666666643</c:v>
                </c:pt>
                <c:pt idx="2">
                  <c:v>7.2222222222222223</c:v>
                </c:pt>
                <c:pt idx="3">
                  <c:v>10.230547550432277</c:v>
                </c:pt>
                <c:pt idx="4">
                  <c:v>13.13868613138686</c:v>
                </c:pt>
                <c:pt idx="5">
                  <c:v>10.980966325036603</c:v>
                </c:pt>
                <c:pt idx="6">
                  <c:v>15.357766143106458</c:v>
                </c:pt>
                <c:pt idx="7">
                  <c:v>11.924119241192413</c:v>
                </c:pt>
                <c:pt idx="8">
                  <c:v>11.979166666666664</c:v>
                </c:pt>
                <c:pt idx="9">
                  <c:v>12.020725388601036</c:v>
                </c:pt>
                <c:pt idx="10">
                  <c:v>11.288805268109128</c:v>
                </c:pt>
                <c:pt idx="11">
                  <c:v>15.137614678899078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3-4B61-AB85-4F2FEF12C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30172729805422"/>
          <c:y val="0.22426369347274214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906389756448044"/>
          <c:y val="2.7310930395995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Klasse_mnd!$J$361:$J$372</c:f>
              <c:numCache>
                <c:formatCode>0.00</c:formatCode>
                <c:ptCount val="12"/>
                <c:pt idx="0">
                  <c:v>7.8767123287671232</c:v>
                </c:pt>
                <c:pt idx="1">
                  <c:v>5.615550755939525</c:v>
                </c:pt>
                <c:pt idx="2">
                  <c:v>5.2631578947368443</c:v>
                </c:pt>
                <c:pt idx="3">
                  <c:v>10.78651685393258</c:v>
                </c:pt>
                <c:pt idx="4">
                  <c:v>9.6402877697841785</c:v>
                </c:pt>
                <c:pt idx="5">
                  <c:v>8.172043010752688</c:v>
                </c:pt>
                <c:pt idx="6">
                  <c:v>10.036496350364962</c:v>
                </c:pt>
                <c:pt idx="7">
                  <c:v>9.282178217821782</c:v>
                </c:pt>
                <c:pt idx="8">
                  <c:v>7.523939808481531</c:v>
                </c:pt>
                <c:pt idx="9">
                  <c:v>8.2539682539682566</c:v>
                </c:pt>
                <c:pt idx="10">
                  <c:v>8.3258728737690255</c:v>
                </c:pt>
                <c:pt idx="11">
                  <c:v>6.9767441860465107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D-4E2E-856C-DBECDC37BDF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Klasse_mnd!$J$118:$J$129</c:f>
              <c:numCache>
                <c:formatCode>0.0</c:formatCode>
                <c:ptCount val="12"/>
                <c:pt idx="0">
                  <c:v>6.5705128205128212</c:v>
                </c:pt>
                <c:pt idx="1">
                  <c:v>6.8888888888888884</c:v>
                </c:pt>
                <c:pt idx="2">
                  <c:v>10</c:v>
                </c:pt>
                <c:pt idx="3">
                  <c:v>7.0605187319884752</c:v>
                </c:pt>
                <c:pt idx="4">
                  <c:v>9.4890510948905114</c:v>
                </c:pt>
                <c:pt idx="5">
                  <c:v>11.127379209370424</c:v>
                </c:pt>
                <c:pt idx="6">
                  <c:v>7.678883071553229</c:v>
                </c:pt>
                <c:pt idx="7">
                  <c:v>11.246612466124658</c:v>
                </c:pt>
                <c:pt idx="8">
                  <c:v>11.197916666666664</c:v>
                </c:pt>
                <c:pt idx="9">
                  <c:v>8.9119170984455938</c:v>
                </c:pt>
                <c:pt idx="10">
                  <c:v>7.714016933207902</c:v>
                </c:pt>
                <c:pt idx="11">
                  <c:v>8.7155963302752308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D-4E2E-856C-DBECDC37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3240736667693"/>
          <c:y val="0.5657937481175509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23688776191107E-2"/>
          <c:y val="0.13633966149411869"/>
          <c:w val="0.89851349259308688"/>
          <c:h val="0.594414843311577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'Ark1'!$R$2122:$R$2156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3DFB-4DBB-8EA8-5A3BDF75F72A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Rase'!$H$15:$H$41</c:f>
              <c:numCache>
                <c:formatCode>General</c:formatCode>
                <c:ptCount val="27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B-4DBB-8EA8-5A3BDF75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1504"/>
        <c:axId val="467601896"/>
      </c:barChart>
      <c:catAx>
        <c:axId val="467601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5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8.7426443586502006E-2"/>
          <c:h val="0.123845051061739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val>
            <c:numRef>
              <c:f>'Ark1'!$R$2122:$R$2156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D5E-4FEF-9950-262411EC324C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Rase'!$I$15:$I$49</c:f>
              <c:numCache>
                <c:formatCode>0.0</c:formatCode>
                <c:ptCount val="35"/>
                <c:pt idx="0">
                  <c:v>0.32144944476914072</c:v>
                </c:pt>
                <c:pt idx="1">
                  <c:v>0</c:v>
                </c:pt>
                <c:pt idx="2">
                  <c:v>0.96153846153846112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2.0833333333333339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0.20325203252032517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0.72992700729927051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E-4FEF-9950-262411EC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2680"/>
        <c:axId val="467603072"/>
      </c:barChart>
      <c:catAx>
        <c:axId val="467602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2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'Ark1'!$T$2122:$T$2156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911-4D90-8C60-C285574F7A9A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Rase'!$L$15:$L$49</c:f>
              <c:numCache>
                <c:formatCode>0.00</c:formatCode>
                <c:ptCount val="35"/>
                <c:pt idx="0">
                  <c:v>3.454545454545455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3.3333333333333344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1-4D90-8C60-C285574F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3856"/>
        <c:axId val="467604248"/>
      </c:barChart>
      <c:catAx>
        <c:axId val="46760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42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46182195074628"/>
          <c:y val="5.372540074509756E-2"/>
          <c:w val="5.5060184015420233E-2"/>
          <c:h val="0.100626119238294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val>
            <c:numRef>
              <c:f>'Ark1'!$U$2122:$U$2156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CB7B-4C1F-930B-4F28DEF7C1F3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Rase'!$M$15:$M$49</c:f>
              <c:numCache>
                <c:formatCode>0</c:formatCode>
                <c:ptCount val="35"/>
                <c:pt idx="0">
                  <c:v>177.29999999999995</c:v>
                </c:pt>
                <c:pt idx="1">
                  <c:v>0</c:v>
                </c:pt>
                <c:pt idx="2">
                  <c:v>172.5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130.44999999999999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131.30000000000001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195.73333333333335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B-4C1F-930B-4F28DEF7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5032"/>
        <c:axId val="467605424"/>
      </c:barChart>
      <c:catAx>
        <c:axId val="467605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5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88134219208768E-2"/>
          <c:y val="0.1271592332413482"/>
          <c:w val="0.90664913712623318"/>
          <c:h val="0.64643674580465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'Ark1'!$R$2157:$R$2191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858C-4943-9405-F497DCB43BE1}"/>
            </c:ext>
          </c:extLst>
        </c:ser>
        <c:ser>
          <c:idx val="0"/>
          <c:order val="1"/>
          <c:tx>
            <c:strRef>
              <c:f>'Klasse Rase'!$B$58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Rase'!$H$58:$H$92</c:f>
              <c:numCache>
                <c:formatCode>General</c:formatCode>
                <c:ptCount val="35"/>
                <c:pt idx="0">
                  <c:v>85</c:v>
                </c:pt>
                <c:pt idx="1">
                  <c:v>1</c:v>
                </c:pt>
                <c:pt idx="2">
                  <c:v>11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12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C-4943-9405-F497DCB43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6208"/>
        <c:axId val="467606600"/>
      </c:barChart>
      <c:catAx>
        <c:axId val="46760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2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KLASSE per måned</a:t>
            </a:r>
          </a:p>
        </c:rich>
      </c:tx>
      <c:layout>
        <c:manualLayout>
          <c:xMode val="edge"/>
          <c:yMode val="edge"/>
          <c:x val="0.21261591272545502"/>
          <c:y val="2.93904010468559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6883766067667"/>
          <c:y val="0.13768553499507075"/>
          <c:w val="0.86728411285393781"/>
          <c:h val="0.71014308756311462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5.60958904109589</c:v>
                </c:pt>
                <c:pt idx="1">
                  <c:v>5.4838012958963285</c:v>
                </c:pt>
                <c:pt idx="2">
                  <c:v>5.503759398496241</c:v>
                </c:pt>
                <c:pt idx="3">
                  <c:v>5.8013544018058703</c:v>
                </c:pt>
                <c:pt idx="4">
                  <c:v>5.9913419913419919</c:v>
                </c:pt>
                <c:pt idx="5">
                  <c:v>5.6720430107526862</c:v>
                </c:pt>
                <c:pt idx="6">
                  <c:v>5.8686131386861327</c:v>
                </c:pt>
                <c:pt idx="7">
                  <c:v>5.6472772277227721</c:v>
                </c:pt>
                <c:pt idx="8">
                  <c:v>5.5321477428180588</c:v>
                </c:pt>
                <c:pt idx="9">
                  <c:v>5.443855932203391</c:v>
                </c:pt>
                <c:pt idx="10">
                  <c:v>5.2939068100358435</c:v>
                </c:pt>
                <c:pt idx="11">
                  <c:v>5.6317829457364335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C-4054-9B8B-9F6C8248A7AB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814475202633702E-2"/>
                  <c:y val="-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DE-45EE-9732-AF17FF5291DB}"/>
                </c:ext>
              </c:extLst>
            </c:dLbl>
            <c:dLbl>
              <c:idx val="1"/>
              <c:layout>
                <c:manualLayout>
                  <c:x val="-1.289513815801039E-2"/>
                  <c:y val="6.64840210137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5EE-9732-AF17FF5291DB}"/>
                </c:ext>
              </c:extLst>
            </c:dLbl>
            <c:dLbl>
              <c:idx val="2"/>
              <c:layout>
                <c:manualLayout>
                  <c:x val="-2.3806408907096073E-2"/>
                  <c:y val="-7.2716897983836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5EE-9732-AF17FF5291DB}"/>
                </c:ext>
              </c:extLst>
            </c:dLbl>
            <c:dLbl>
              <c:idx val="3"/>
              <c:layout>
                <c:manualLayout>
                  <c:x val="-1.5870939271397357E-2"/>
                  <c:y val="4.7785390103663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A6-4AFE-9512-E0E1BE2AEFB7}"/>
                </c:ext>
              </c:extLst>
            </c:dLbl>
            <c:dLbl>
              <c:idx val="4"/>
              <c:layout>
                <c:manualLayout>
                  <c:x val="-1.8846740384784361E-2"/>
                  <c:y val="8.10274006105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01-40DB-B6FF-ECD20A59907B}"/>
                </c:ext>
              </c:extLst>
            </c:dLbl>
            <c:dLbl>
              <c:idx val="5"/>
              <c:layout>
                <c:manualLayout>
                  <c:x val="-2.1822541498171439E-2"/>
                  <c:y val="-6.0251144043749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50-4FBD-BD41-839C15706CF5}"/>
                </c:ext>
              </c:extLst>
            </c:dLbl>
            <c:dLbl>
              <c:idx val="6"/>
              <c:layout>
                <c:manualLayout>
                  <c:x val="-2.0830607793709103E-2"/>
                  <c:y val="-8.3105026267241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50-4FBD-BD41-839C15706CF5}"/>
                </c:ext>
              </c:extLst>
            </c:dLbl>
            <c:dLbl>
              <c:idx val="7"/>
              <c:layout>
                <c:manualLayout>
                  <c:x val="-1.4879005566935095E-2"/>
                  <c:y val="-7.894976203828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6B-4BF7-B6FB-B3EA89229884}"/>
                </c:ext>
              </c:extLst>
            </c:dLbl>
            <c:dLbl>
              <c:idx val="9"/>
              <c:layout>
                <c:manualLayout>
                  <c:x val="-2.9758011133870044E-3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4-4920-9D77-3A2A71BA212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5.6147672552166945</c:v>
                </c:pt>
                <c:pt idx="1">
                  <c:v>5.6837416481069045</c:v>
                </c:pt>
                <c:pt idx="2">
                  <c:v>5.7055555555555548</c:v>
                </c:pt>
                <c:pt idx="3">
                  <c:v>5.6340057636887604</c:v>
                </c:pt>
                <c:pt idx="4">
                  <c:v>5.8233576642335763</c:v>
                </c:pt>
                <c:pt idx="5">
                  <c:v>5.8255131964809372</c:v>
                </c:pt>
                <c:pt idx="6">
                  <c:v>5.8970331588132634</c:v>
                </c:pt>
                <c:pt idx="7">
                  <c:v>5.7289972899728996</c:v>
                </c:pt>
                <c:pt idx="8">
                  <c:v>5.66796875</c:v>
                </c:pt>
                <c:pt idx="9">
                  <c:v>5.4315352697095447</c:v>
                </c:pt>
                <c:pt idx="10">
                  <c:v>5.3691148775894542</c:v>
                </c:pt>
                <c:pt idx="11">
                  <c:v>5.646788990825689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C-4054-9B8B-9F6C8248A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49751528417542"/>
          <c:y val="0.47947862401656344"/>
          <c:w val="0.11132596933206543"/>
          <c:h val="0.110058683917609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val>
            <c:numRef>
              <c:f>'Ark1'!$AE$2157:$AE$2191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FA-4B6A-9569-6A3101080A18}"/>
            </c:ext>
          </c:extLst>
        </c:ser>
        <c:ser>
          <c:idx val="0"/>
          <c:order val="1"/>
          <c:tx>
            <c:strRef>
              <c:f>'Klasse Rase'!$B$58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Rase'!$I$58:$I$92</c:f>
              <c:numCache>
                <c:formatCode>0.0</c:formatCode>
                <c:ptCount val="35"/>
                <c:pt idx="0">
                  <c:v>2.4839275277615438</c:v>
                </c:pt>
                <c:pt idx="1">
                  <c:v>4.3478260869565215</c:v>
                </c:pt>
                <c:pt idx="2">
                  <c:v>10.576923076923078</c:v>
                </c:pt>
                <c:pt idx="3">
                  <c:v>0</c:v>
                </c:pt>
                <c:pt idx="4">
                  <c:v>23.809523809523821</c:v>
                </c:pt>
                <c:pt idx="5">
                  <c:v>0</c:v>
                </c:pt>
                <c:pt idx="6">
                  <c:v>0</c:v>
                </c:pt>
                <c:pt idx="7">
                  <c:v>8.3333333333333357</c:v>
                </c:pt>
                <c:pt idx="8">
                  <c:v>5.3030303030303036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0.20325203252032517</c:v>
                </c:pt>
                <c:pt idx="18">
                  <c:v>0</c:v>
                </c:pt>
                <c:pt idx="19">
                  <c:v>0.46296296296296302</c:v>
                </c:pt>
                <c:pt idx="20">
                  <c:v>0</c:v>
                </c:pt>
                <c:pt idx="21">
                  <c:v>0.45662100456621008</c:v>
                </c:pt>
                <c:pt idx="22">
                  <c:v>0</c:v>
                </c:pt>
                <c:pt idx="23">
                  <c:v>2.4271844660194182</c:v>
                </c:pt>
                <c:pt idx="24">
                  <c:v>0</c:v>
                </c:pt>
                <c:pt idx="25">
                  <c:v>0.58479532163742698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66.666666666666686</c:v>
                </c:pt>
                <c:pt idx="33">
                  <c:v>2.9197080291970825</c:v>
                </c:pt>
                <c:pt idx="34">
                  <c:v>1.886792452830188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A-4B6A-9569-6A310108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7384"/>
        <c:axId val="467607776"/>
      </c:barChart>
      <c:catAx>
        <c:axId val="467607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val>
            <c:numRef>
              <c:f>'Ark1'!$U$2157:$U$2191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8DC-4DE3-8F4B-B7947B41417B}"/>
            </c:ext>
          </c:extLst>
        </c:ser>
        <c:ser>
          <c:idx val="0"/>
          <c:order val="1"/>
          <c:tx>
            <c:strRef>
              <c:f>'Klasse Rase'!$B$58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Rase'!$M$58:$M$92</c:f>
              <c:numCache>
                <c:formatCode>0</c:formatCode>
                <c:ptCount val="35"/>
                <c:pt idx="0">
                  <c:v>197.63294117647061</c:v>
                </c:pt>
                <c:pt idx="1">
                  <c:v>209.9</c:v>
                </c:pt>
                <c:pt idx="2">
                  <c:v>162.35454545454547</c:v>
                </c:pt>
                <c:pt idx="3">
                  <c:v>0</c:v>
                </c:pt>
                <c:pt idx="4">
                  <c:v>194.08</c:v>
                </c:pt>
                <c:pt idx="5">
                  <c:v>0</c:v>
                </c:pt>
                <c:pt idx="6">
                  <c:v>0</c:v>
                </c:pt>
                <c:pt idx="7">
                  <c:v>151.58750000000001</c:v>
                </c:pt>
                <c:pt idx="8">
                  <c:v>210.37142857142859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171.5</c:v>
                </c:pt>
                <c:pt idx="18">
                  <c:v>0</c:v>
                </c:pt>
                <c:pt idx="19">
                  <c:v>147.43333333333331</c:v>
                </c:pt>
                <c:pt idx="20">
                  <c:v>0</c:v>
                </c:pt>
                <c:pt idx="21">
                  <c:v>123.3</c:v>
                </c:pt>
                <c:pt idx="22">
                  <c:v>0</c:v>
                </c:pt>
                <c:pt idx="23">
                  <c:v>128.54</c:v>
                </c:pt>
                <c:pt idx="24">
                  <c:v>0</c:v>
                </c:pt>
                <c:pt idx="25">
                  <c:v>186.20000000000005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136.5</c:v>
                </c:pt>
                <c:pt idx="33">
                  <c:v>209.13333333333327</c:v>
                </c:pt>
                <c:pt idx="34">
                  <c:v>181.1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DE3-8F4B-B7947B4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8560"/>
        <c:axId val="467608952"/>
      </c:barChart>
      <c:catAx>
        <c:axId val="46760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'Ark1'!$T$2157:$T$2191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5AF-45DF-8482-47A5C3EE74D2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Rase'!$L$58:$L$92</c:f>
              <c:numCache>
                <c:formatCode>0.00</c:formatCode>
                <c:ptCount val="35"/>
                <c:pt idx="0">
                  <c:v>3.9411764705882351</c:v>
                </c:pt>
                <c:pt idx="1">
                  <c:v>6</c:v>
                </c:pt>
                <c:pt idx="2">
                  <c:v>4.8181818181818192</c:v>
                </c:pt>
                <c:pt idx="3">
                  <c:v>0</c:v>
                </c:pt>
                <c:pt idx="4">
                  <c:v>4.8</c:v>
                </c:pt>
                <c:pt idx="5">
                  <c:v>0</c:v>
                </c:pt>
                <c:pt idx="6">
                  <c:v>0</c:v>
                </c:pt>
                <c:pt idx="7">
                  <c:v>4.25</c:v>
                </c:pt>
                <c:pt idx="8">
                  <c:v>4.7142857142857153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2.6666666666666661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3.2</c:v>
                </c:pt>
                <c:pt idx="24">
                  <c:v>0</c:v>
                </c:pt>
                <c:pt idx="25">
                  <c:v>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4.5</c:v>
                </c:pt>
                <c:pt idx="33">
                  <c:v>4.3333333333333321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5DF-8482-47A5C3EE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9736"/>
        <c:axId val="467610128"/>
      </c:barChart>
      <c:catAx>
        <c:axId val="46760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012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97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7255375432933"/>
          <c:y val="0.1293795520259258"/>
          <c:w val="0.87946463306916967"/>
          <c:h val="0.644216328601505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'Ark1'!$R$2192:$R$2226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2561-4920-88FE-0DC15AAE4B48}"/>
            </c:ext>
          </c:extLst>
        </c:ser>
        <c:ser>
          <c:idx val="0"/>
          <c:order val="1"/>
          <c:tx>
            <c:strRef>
              <c:f>'Klasse Rase'!$B$100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Rase'!$H$100:$H$134</c:f>
              <c:numCache>
                <c:formatCode>General</c:formatCode>
                <c:ptCount val="35"/>
                <c:pt idx="0">
                  <c:v>320</c:v>
                </c:pt>
                <c:pt idx="1">
                  <c:v>9</c:v>
                </c:pt>
                <c:pt idx="2">
                  <c:v>22</c:v>
                </c:pt>
                <c:pt idx="3">
                  <c:v>3</c:v>
                </c:pt>
                <c:pt idx="4">
                  <c:v>8</c:v>
                </c:pt>
                <c:pt idx="5">
                  <c:v>2</c:v>
                </c:pt>
                <c:pt idx="6">
                  <c:v>7</c:v>
                </c:pt>
                <c:pt idx="7">
                  <c:v>29</c:v>
                </c:pt>
                <c:pt idx="8">
                  <c:v>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19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26</c:v>
                </c:pt>
                <c:pt idx="24">
                  <c:v>2</c:v>
                </c:pt>
                <c:pt idx="25">
                  <c:v>12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19</c:v>
                </c:pt>
                <c:pt idx="3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1-4920-88FE-0DC15AAE4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0912"/>
        <c:axId val="467611304"/>
      </c:barChart>
      <c:catAx>
        <c:axId val="467610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91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val>
            <c:numRef>
              <c:f>'Ark1'!$AE$2192:$AE$2226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90F-4598-9242-EE9920BDD481}"/>
            </c:ext>
          </c:extLst>
        </c:ser>
        <c:ser>
          <c:idx val="0"/>
          <c:order val="1"/>
          <c:tx>
            <c:strRef>
              <c:f>'Klasse Rase'!$B$100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Rase'!$I$100:$I$134</c:f>
              <c:numCache>
                <c:formatCode>0.0</c:formatCode>
                <c:ptCount val="35"/>
                <c:pt idx="0">
                  <c:v>9.3512565751022816</c:v>
                </c:pt>
                <c:pt idx="1">
                  <c:v>39.130434782608695</c:v>
                </c:pt>
                <c:pt idx="2">
                  <c:v>21.153846153846157</c:v>
                </c:pt>
                <c:pt idx="3">
                  <c:v>12</c:v>
                </c:pt>
                <c:pt idx="4">
                  <c:v>38.095238095238109</c:v>
                </c:pt>
                <c:pt idx="5">
                  <c:v>12.5</c:v>
                </c:pt>
                <c:pt idx="6">
                  <c:v>26.92307692307692</c:v>
                </c:pt>
                <c:pt idx="7">
                  <c:v>30.208333333333325</c:v>
                </c:pt>
                <c:pt idx="8">
                  <c:v>18.939393939393938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3.4482758620689653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2.0325203252032518</c:v>
                </c:pt>
                <c:pt idx="18">
                  <c:v>0</c:v>
                </c:pt>
                <c:pt idx="19">
                  <c:v>2.9320987654320998</c:v>
                </c:pt>
                <c:pt idx="20">
                  <c:v>0.45977011494252878</c:v>
                </c:pt>
                <c:pt idx="21">
                  <c:v>0.45662100456621008</c:v>
                </c:pt>
                <c:pt idx="22">
                  <c:v>2.2222222222222223</c:v>
                </c:pt>
                <c:pt idx="23">
                  <c:v>12.621359223300969</c:v>
                </c:pt>
                <c:pt idx="24">
                  <c:v>2.5</c:v>
                </c:pt>
                <c:pt idx="25">
                  <c:v>7.0175438596491215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4.6228710462287106</c:v>
                </c:pt>
                <c:pt idx="34">
                  <c:v>16.981132075471692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598-9242-EE9920BD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088"/>
        <c:axId val="467612480"/>
      </c:barChart>
      <c:catAx>
        <c:axId val="467612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val>
            <c:numRef>
              <c:f>'Ark1'!$U$2192:$U$2226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DAC-4229-A258-2839702BDFEB}"/>
            </c:ext>
          </c:extLst>
        </c:ser>
        <c:ser>
          <c:idx val="0"/>
          <c:order val="1"/>
          <c:tx>
            <c:strRef>
              <c:f>'Klasse Rase'!$B$100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Rase'!$M$100:$M$134</c:f>
              <c:numCache>
                <c:formatCode>0</c:formatCode>
                <c:ptCount val="35"/>
                <c:pt idx="0">
                  <c:v>247.09968749999985</c:v>
                </c:pt>
                <c:pt idx="1">
                  <c:v>273.25555555555559</c:v>
                </c:pt>
                <c:pt idx="2">
                  <c:v>233.0181818181818</c:v>
                </c:pt>
                <c:pt idx="3">
                  <c:v>271.53333333333342</c:v>
                </c:pt>
                <c:pt idx="4">
                  <c:v>218.96250000000001</c:v>
                </c:pt>
                <c:pt idx="5">
                  <c:v>245.75</c:v>
                </c:pt>
                <c:pt idx="6">
                  <c:v>256.74285714285719</c:v>
                </c:pt>
                <c:pt idx="7">
                  <c:v>205.24137931034488</c:v>
                </c:pt>
                <c:pt idx="8">
                  <c:v>272.99200000000002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245.8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192.75000000000003</c:v>
                </c:pt>
                <c:pt idx="18">
                  <c:v>0</c:v>
                </c:pt>
                <c:pt idx="19">
                  <c:v>163.0631578947368</c:v>
                </c:pt>
                <c:pt idx="20">
                  <c:v>212.15</c:v>
                </c:pt>
                <c:pt idx="21">
                  <c:v>210.7</c:v>
                </c:pt>
                <c:pt idx="22">
                  <c:v>195.6</c:v>
                </c:pt>
                <c:pt idx="23">
                  <c:v>136.89230769230761</c:v>
                </c:pt>
                <c:pt idx="24">
                  <c:v>151.9</c:v>
                </c:pt>
                <c:pt idx="25">
                  <c:v>145.69999999999999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220.5631578947368</c:v>
                </c:pt>
                <c:pt idx="34">
                  <c:v>203.96666666666673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C-4229-A258-2839702B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3264"/>
        <c:axId val="467613656"/>
      </c:barChart>
      <c:catAx>
        <c:axId val="46761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'Ark1'!$T$2192:$T$2226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15A-486D-B68C-F5FBB21AD86A}"/>
            </c:ext>
          </c:extLst>
        </c:ser>
        <c:ser>
          <c:idx val="0"/>
          <c:order val="1"/>
          <c:tx>
            <c:strRef>
              <c:f>'Klasse Rase'!$B$100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Rase'!$L$100:$L$134</c:f>
              <c:numCache>
                <c:formatCode>0.00</c:formatCode>
                <c:ptCount val="35"/>
                <c:pt idx="0">
                  <c:v>5.0906250000000002</c:v>
                </c:pt>
                <c:pt idx="1">
                  <c:v>6.6666666666666687</c:v>
                </c:pt>
                <c:pt idx="2">
                  <c:v>6.6818181818181808</c:v>
                </c:pt>
                <c:pt idx="3">
                  <c:v>5.3333333333333321</c:v>
                </c:pt>
                <c:pt idx="4">
                  <c:v>6.75</c:v>
                </c:pt>
                <c:pt idx="5">
                  <c:v>5</c:v>
                </c:pt>
                <c:pt idx="6">
                  <c:v>5.7142857142857153</c:v>
                </c:pt>
                <c:pt idx="7">
                  <c:v>5.862068965517242</c:v>
                </c:pt>
                <c:pt idx="8">
                  <c:v>5.32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4.2</c:v>
                </c:pt>
                <c:pt idx="18">
                  <c:v>0</c:v>
                </c:pt>
                <c:pt idx="19">
                  <c:v>3.5263157894736845</c:v>
                </c:pt>
                <c:pt idx="20">
                  <c:v>3.5</c:v>
                </c:pt>
                <c:pt idx="21">
                  <c:v>4</c:v>
                </c:pt>
                <c:pt idx="22">
                  <c:v>6</c:v>
                </c:pt>
                <c:pt idx="23">
                  <c:v>4.4615384615384608</c:v>
                </c:pt>
                <c:pt idx="24">
                  <c:v>3</c:v>
                </c:pt>
                <c:pt idx="25">
                  <c:v>5.916666666666667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5.052631578947369</c:v>
                </c:pt>
                <c:pt idx="34">
                  <c:v>5.6666666666666679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A-486D-B68C-F5FBB21A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440"/>
        <c:axId val="467614832"/>
      </c:barChart>
      <c:catAx>
        <c:axId val="467614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483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4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05960716424914E-2"/>
          <c:y val="0.11001935697815206"/>
          <c:w val="0.89583133289911165"/>
          <c:h val="0.627926551034800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'Ark1'!$R$2227:$R$2261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5E9-42E9-8702-0626884EDF87}"/>
            </c:ext>
          </c:extLst>
        </c:ser>
        <c:ser>
          <c:idx val="0"/>
          <c:order val="1"/>
          <c:tx>
            <c:strRef>
              <c:f>'Klasse Rase'!$B$142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Rase'!$H$142:$H$176</c:f>
              <c:numCache>
                <c:formatCode>General</c:formatCode>
                <c:ptCount val="35"/>
                <c:pt idx="0">
                  <c:v>923</c:v>
                </c:pt>
                <c:pt idx="1">
                  <c:v>6</c:v>
                </c:pt>
                <c:pt idx="2">
                  <c:v>41</c:v>
                </c:pt>
                <c:pt idx="3">
                  <c:v>11</c:v>
                </c:pt>
                <c:pt idx="4">
                  <c:v>6</c:v>
                </c:pt>
                <c:pt idx="5">
                  <c:v>2</c:v>
                </c:pt>
                <c:pt idx="6">
                  <c:v>8</c:v>
                </c:pt>
                <c:pt idx="7">
                  <c:v>37</c:v>
                </c:pt>
                <c:pt idx="8">
                  <c:v>44</c:v>
                </c:pt>
                <c:pt idx="9">
                  <c:v>0</c:v>
                </c:pt>
                <c:pt idx="10">
                  <c:v>1</c:v>
                </c:pt>
                <c:pt idx="11">
                  <c:v>18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56</c:v>
                </c:pt>
                <c:pt idx="18">
                  <c:v>8</c:v>
                </c:pt>
                <c:pt idx="19">
                  <c:v>53</c:v>
                </c:pt>
                <c:pt idx="20">
                  <c:v>1</c:v>
                </c:pt>
                <c:pt idx="21">
                  <c:v>5</c:v>
                </c:pt>
                <c:pt idx="22">
                  <c:v>5</c:v>
                </c:pt>
                <c:pt idx="23">
                  <c:v>61</c:v>
                </c:pt>
                <c:pt idx="24">
                  <c:v>6</c:v>
                </c:pt>
                <c:pt idx="25">
                  <c:v>48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64</c:v>
                </c:pt>
                <c:pt idx="3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9-42E9-8702-0626884ED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09656"/>
        <c:axId val="472510048"/>
      </c:barChart>
      <c:catAx>
        <c:axId val="47250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096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val>
            <c:numRef>
              <c:f>'Ark1'!$AE$2227:$AE$2261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3D80-47B2-9BD9-C1F653810904}"/>
            </c:ext>
          </c:extLst>
        </c:ser>
        <c:ser>
          <c:idx val="0"/>
          <c:order val="1"/>
          <c:tx>
            <c:strRef>
              <c:f>'Klasse Rase'!$B$142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Rase'!$I$142:$I$176</c:f>
              <c:numCache>
                <c:formatCode>0.0</c:formatCode>
                <c:ptCount val="35"/>
                <c:pt idx="0">
                  <c:v>26.972530683810639</c:v>
                </c:pt>
                <c:pt idx="1">
                  <c:v>26.086956521739129</c:v>
                </c:pt>
                <c:pt idx="2">
                  <c:v>39.423076923076913</c:v>
                </c:pt>
                <c:pt idx="3">
                  <c:v>44</c:v>
                </c:pt>
                <c:pt idx="4">
                  <c:v>28.571428571428577</c:v>
                </c:pt>
                <c:pt idx="5">
                  <c:v>12.5</c:v>
                </c:pt>
                <c:pt idx="6">
                  <c:v>30.769230769230759</c:v>
                </c:pt>
                <c:pt idx="7">
                  <c:v>38.541666666666657</c:v>
                </c:pt>
                <c:pt idx="8">
                  <c:v>33.333333333333343</c:v>
                </c:pt>
                <c:pt idx="9">
                  <c:v>0</c:v>
                </c:pt>
                <c:pt idx="10">
                  <c:v>9.0909090909090917</c:v>
                </c:pt>
                <c:pt idx="11">
                  <c:v>62.068965517241359</c:v>
                </c:pt>
                <c:pt idx="12">
                  <c:v>13.793103448275859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11.38211382113821</c:v>
                </c:pt>
                <c:pt idx="18">
                  <c:v>1.5009380863039401</c:v>
                </c:pt>
                <c:pt idx="19">
                  <c:v>8.1790123456790109</c:v>
                </c:pt>
                <c:pt idx="20">
                  <c:v>0.22988505747126439</c:v>
                </c:pt>
                <c:pt idx="21">
                  <c:v>2.2831050228310503</c:v>
                </c:pt>
                <c:pt idx="22">
                  <c:v>11.111111111111112</c:v>
                </c:pt>
                <c:pt idx="23">
                  <c:v>29.611650485436897</c:v>
                </c:pt>
                <c:pt idx="24">
                  <c:v>7.5</c:v>
                </c:pt>
                <c:pt idx="25">
                  <c:v>28.07017543859649</c:v>
                </c:pt>
                <c:pt idx="26">
                  <c:v>0</c:v>
                </c:pt>
                <c:pt idx="27">
                  <c:v>16.129032258064512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33.333333333333343</c:v>
                </c:pt>
                <c:pt idx="33">
                  <c:v>15.571776155717764</c:v>
                </c:pt>
                <c:pt idx="34">
                  <c:v>32.075471698113205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7B2-9BD9-C1F65381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0832"/>
        <c:axId val="472511224"/>
      </c:barChart>
      <c:catAx>
        <c:axId val="47251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val>
            <c:numRef>
              <c:f>'Ark1'!$U$2227:$U$2261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F0B-45D5-AE49-E961DD68674E}"/>
            </c:ext>
          </c:extLst>
        </c:ser>
        <c:ser>
          <c:idx val="0"/>
          <c:order val="1"/>
          <c:tx>
            <c:strRef>
              <c:f>'Klasse Rase'!$B$142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Rase'!$M$142:$M$176</c:f>
              <c:numCache>
                <c:formatCode>0</c:formatCode>
                <c:ptCount val="35"/>
                <c:pt idx="0">
                  <c:v>298.98374864572042</c:v>
                </c:pt>
                <c:pt idx="1">
                  <c:v>305.66666666666674</c:v>
                </c:pt>
                <c:pt idx="2">
                  <c:v>281.87560975609762</c:v>
                </c:pt>
                <c:pt idx="3">
                  <c:v>257.05454545454546</c:v>
                </c:pt>
                <c:pt idx="4">
                  <c:v>250.6</c:v>
                </c:pt>
                <c:pt idx="5">
                  <c:v>295.5</c:v>
                </c:pt>
                <c:pt idx="6">
                  <c:v>264.73750000000001</c:v>
                </c:pt>
                <c:pt idx="7">
                  <c:v>246.42432432432432</c:v>
                </c:pt>
                <c:pt idx="8">
                  <c:v>332.70454545454561</c:v>
                </c:pt>
                <c:pt idx="9">
                  <c:v>0</c:v>
                </c:pt>
                <c:pt idx="10">
                  <c:v>266.2</c:v>
                </c:pt>
                <c:pt idx="11">
                  <c:v>273.11111111111114</c:v>
                </c:pt>
                <c:pt idx="12">
                  <c:v>252.97499999999999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238.10892857142849</c:v>
                </c:pt>
                <c:pt idx="18">
                  <c:v>231.82499999999996</c:v>
                </c:pt>
                <c:pt idx="19">
                  <c:v>232.7509433962264</c:v>
                </c:pt>
                <c:pt idx="20">
                  <c:v>301.10000000000002</c:v>
                </c:pt>
                <c:pt idx="21">
                  <c:v>246.96000000000004</c:v>
                </c:pt>
                <c:pt idx="22">
                  <c:v>230.34</c:v>
                </c:pt>
                <c:pt idx="23">
                  <c:v>179.94590163934421</c:v>
                </c:pt>
                <c:pt idx="24">
                  <c:v>246.68333333333339</c:v>
                </c:pt>
                <c:pt idx="25">
                  <c:v>168.80833333333339</c:v>
                </c:pt>
                <c:pt idx="26">
                  <c:v>0</c:v>
                </c:pt>
                <c:pt idx="27">
                  <c:v>219.67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269.3</c:v>
                </c:pt>
                <c:pt idx="32">
                  <c:v>260.3</c:v>
                </c:pt>
                <c:pt idx="33">
                  <c:v>258.36718749999994</c:v>
                </c:pt>
                <c:pt idx="34">
                  <c:v>249.15882352941176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B-45D5-AE49-E961DD68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2008"/>
        <c:axId val="472512400"/>
      </c:barChart>
      <c:catAx>
        <c:axId val="47251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43827038551438E-2"/>
          <c:y val="0.14854255416193801"/>
          <c:w val="0.90261149274481811"/>
          <c:h val="0.7421046230023080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361.34554794520562</c:v>
                </c:pt>
                <c:pt idx="1">
                  <c:v>366.51684665226753</c:v>
                </c:pt>
                <c:pt idx="2">
                  <c:v>354.05150375939849</c:v>
                </c:pt>
                <c:pt idx="3">
                  <c:v>359.01842696629177</c:v>
                </c:pt>
                <c:pt idx="4">
                  <c:v>353.6250359712231</c:v>
                </c:pt>
                <c:pt idx="5">
                  <c:v>348.48666666666713</c:v>
                </c:pt>
                <c:pt idx="6">
                  <c:v>358.9259124087593</c:v>
                </c:pt>
                <c:pt idx="7">
                  <c:v>355.06435643564362</c:v>
                </c:pt>
                <c:pt idx="8">
                  <c:v>356.09616963064246</c:v>
                </c:pt>
                <c:pt idx="9">
                  <c:v>342.04380952380961</c:v>
                </c:pt>
                <c:pt idx="10">
                  <c:v>341.36884512085931</c:v>
                </c:pt>
                <c:pt idx="11">
                  <c:v>351.38604651162797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9-4816-8D61-C2DEF25B95E9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7336660566325546E-3"/>
                  <c:y val="3.944786718313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9-40B8-8B7B-988316210186}"/>
                </c:ext>
              </c:extLst>
            </c:dLbl>
            <c:dLbl>
              <c:idx val="1"/>
              <c:layout>
                <c:manualLayout>
                  <c:x val="-1.4200998169897611E-2"/>
                  <c:y val="4.5676477790997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9-40B8-8B7B-988316210186}"/>
                </c:ext>
              </c:extLst>
            </c:dLbl>
            <c:dLbl>
              <c:idx val="2"/>
              <c:layout>
                <c:manualLayout>
                  <c:x val="-2.8401996339795222E-2"/>
                  <c:y val="-4.360027425504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09-40B8-8B7B-988316210186}"/>
                </c:ext>
              </c:extLst>
            </c:dLbl>
            <c:dLbl>
              <c:idx val="3"/>
              <c:layout>
                <c:manualLayout>
                  <c:x val="-2.1774863860509669E-2"/>
                  <c:y val="7.6819530830314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C3-4D5F-9196-5097E08D5A8A}"/>
                </c:ext>
              </c:extLst>
            </c:dLbl>
            <c:dLbl>
              <c:idx val="4"/>
              <c:layout>
                <c:manualLayout>
                  <c:x val="-3.0295462762448239E-2"/>
                  <c:y val="9.342915911795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4-4F59-9BE2-36831E472127}"/>
                </c:ext>
              </c:extLst>
            </c:dLbl>
            <c:dLbl>
              <c:idx val="5"/>
              <c:layout>
                <c:manualLayout>
                  <c:x val="-5.9644192313570037E-2"/>
                  <c:y val="-5.398129193481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0-4569-85A8-2C8F1A9F1A63}"/>
                </c:ext>
              </c:extLst>
            </c:dLbl>
            <c:dLbl>
              <c:idx val="6"/>
              <c:layout>
                <c:manualLayout>
                  <c:x val="-2.6508529917142278E-2"/>
                  <c:y val="-4.7752681326952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82-4E42-AF30-7792ED7EB39D}"/>
                </c:ext>
              </c:extLst>
            </c:dLbl>
            <c:dLbl>
              <c:idx val="7"/>
              <c:layout>
                <c:manualLayout>
                  <c:x val="-1.2307531747244596E-2"/>
                  <c:y val="-4.98288848629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D4-4185-A68E-7A4E64BFAA05}"/>
                </c:ext>
              </c:extLst>
            </c:dLbl>
            <c:dLbl>
              <c:idx val="9"/>
              <c:layout>
                <c:manualLayout>
                  <c:x val="-1.5147731381224258E-2"/>
                  <c:y val="-4.7752681326952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0F-4C97-BA10-E3F07382A9E3}"/>
                </c:ext>
              </c:extLst>
            </c:dLbl>
            <c:dLbl>
              <c:idx val="10"/>
              <c:layout>
                <c:manualLayout>
                  <c:x val="-2.8401996339795222E-2"/>
                  <c:y val="-6.4362309614587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0F-4C97-BA10-E3F07382A9E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359.07483974358945</c:v>
                </c:pt>
                <c:pt idx="1">
                  <c:v>362.26200000000006</c:v>
                </c:pt>
                <c:pt idx="2">
                  <c:v>360.24111111111125</c:v>
                </c:pt>
                <c:pt idx="3">
                  <c:v>352.64466858789609</c:v>
                </c:pt>
                <c:pt idx="4">
                  <c:v>348.77562043795638</c:v>
                </c:pt>
                <c:pt idx="5">
                  <c:v>354.46032210834551</c:v>
                </c:pt>
                <c:pt idx="6">
                  <c:v>368.79808027923247</c:v>
                </c:pt>
                <c:pt idx="7">
                  <c:v>359.68279132791338</c:v>
                </c:pt>
                <c:pt idx="8">
                  <c:v>358.94700520833345</c:v>
                </c:pt>
                <c:pt idx="9">
                  <c:v>349.71316062176197</c:v>
                </c:pt>
                <c:pt idx="10">
                  <c:v>347.95155221072395</c:v>
                </c:pt>
                <c:pt idx="11">
                  <c:v>367.01100917431199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9-4816-8D61-C2DEF25B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69596445650446"/>
          <c:y val="0.23184948537944014"/>
          <c:w val="0.10799077951605558"/>
          <c:h val="0.14769093463217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'Ark1'!$T$2227:$T$2261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5AAA-4A1C-B4C6-E62872F0813D}"/>
            </c:ext>
          </c:extLst>
        </c:ser>
        <c:ser>
          <c:idx val="0"/>
          <c:order val="1"/>
          <c:tx>
            <c:strRef>
              <c:f>'Klasse Rase'!$B$142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Rase'!$L$142:$L$176</c:f>
              <c:numCache>
                <c:formatCode>0.00</c:formatCode>
                <c:ptCount val="35"/>
                <c:pt idx="0">
                  <c:v>5.9284940411700973</c:v>
                </c:pt>
                <c:pt idx="1">
                  <c:v>7.8333333333333313</c:v>
                </c:pt>
                <c:pt idx="2">
                  <c:v>7.2195121951219505</c:v>
                </c:pt>
                <c:pt idx="3">
                  <c:v>6.0909090909090899</c:v>
                </c:pt>
                <c:pt idx="4">
                  <c:v>6.8333333333333313</c:v>
                </c:pt>
                <c:pt idx="5">
                  <c:v>4</c:v>
                </c:pt>
                <c:pt idx="6">
                  <c:v>7.5</c:v>
                </c:pt>
                <c:pt idx="7">
                  <c:v>8.0810810810810807</c:v>
                </c:pt>
                <c:pt idx="8">
                  <c:v>6.0454545454545459</c:v>
                </c:pt>
                <c:pt idx="9">
                  <c:v>0</c:v>
                </c:pt>
                <c:pt idx="10">
                  <c:v>7</c:v>
                </c:pt>
                <c:pt idx="11">
                  <c:v>6.8333333333333313</c:v>
                </c:pt>
                <c:pt idx="12">
                  <c:v>4.25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5.0535714285714306</c:v>
                </c:pt>
                <c:pt idx="18">
                  <c:v>3.125</c:v>
                </c:pt>
                <c:pt idx="19">
                  <c:v>5.1509433962264151</c:v>
                </c:pt>
                <c:pt idx="20">
                  <c:v>3</c:v>
                </c:pt>
                <c:pt idx="21">
                  <c:v>3.6</c:v>
                </c:pt>
                <c:pt idx="22">
                  <c:v>5.6</c:v>
                </c:pt>
                <c:pt idx="23">
                  <c:v>5.1475409836065591</c:v>
                </c:pt>
                <c:pt idx="24">
                  <c:v>4</c:v>
                </c:pt>
                <c:pt idx="25">
                  <c:v>6.6458333333333313</c:v>
                </c:pt>
                <c:pt idx="26">
                  <c:v>0</c:v>
                </c:pt>
                <c:pt idx="27">
                  <c:v>6.3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</c:v>
                </c:pt>
                <c:pt idx="32">
                  <c:v>8</c:v>
                </c:pt>
                <c:pt idx="33">
                  <c:v>5.84375</c:v>
                </c:pt>
                <c:pt idx="34">
                  <c:v>5.7647058823529411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A-4A1C-B4C6-E62872F0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3184"/>
        <c:axId val="472513576"/>
      </c:barChart>
      <c:catAx>
        <c:axId val="47251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3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'Ark1'!$R$2262:$R$2296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CFC-4FA3-9E7E-A7A6BB90A12C}"/>
            </c:ext>
          </c:extLst>
        </c:ser>
        <c:ser>
          <c:idx val="0"/>
          <c:order val="1"/>
          <c:tx>
            <c:strRef>
              <c:f>'Klasse Rase'!$B$184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Rase'!$H$184:$H$218</c:f>
              <c:numCache>
                <c:formatCode>General</c:formatCode>
                <c:ptCount val="35"/>
                <c:pt idx="0">
                  <c:v>1174</c:v>
                </c:pt>
                <c:pt idx="1">
                  <c:v>4</c:v>
                </c:pt>
                <c:pt idx="2">
                  <c:v>22</c:v>
                </c:pt>
                <c:pt idx="3">
                  <c:v>8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16</c:v>
                </c:pt>
                <c:pt idx="8">
                  <c:v>38</c:v>
                </c:pt>
                <c:pt idx="9">
                  <c:v>0</c:v>
                </c:pt>
                <c:pt idx="10">
                  <c:v>5</c:v>
                </c:pt>
                <c:pt idx="11">
                  <c:v>11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80</c:v>
                </c:pt>
                <c:pt idx="18">
                  <c:v>26</c:v>
                </c:pt>
                <c:pt idx="19">
                  <c:v>100</c:v>
                </c:pt>
                <c:pt idx="20">
                  <c:v>12</c:v>
                </c:pt>
                <c:pt idx="21">
                  <c:v>16</c:v>
                </c:pt>
                <c:pt idx="22">
                  <c:v>7</c:v>
                </c:pt>
                <c:pt idx="23">
                  <c:v>63</c:v>
                </c:pt>
                <c:pt idx="24">
                  <c:v>4</c:v>
                </c:pt>
                <c:pt idx="25">
                  <c:v>67</c:v>
                </c:pt>
                <c:pt idx="26">
                  <c:v>0</c:v>
                </c:pt>
                <c:pt idx="27">
                  <c:v>17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79</c:v>
                </c:pt>
                <c:pt idx="3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C-4FA3-9E7E-A7A6BB90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4360"/>
        <c:axId val="472514752"/>
      </c:barChart>
      <c:catAx>
        <c:axId val="47251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36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val>
            <c:numRef>
              <c:f>'Ark1'!$AE$2262:$AE$2296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FAE-459C-9302-DEA5ECA83161}"/>
            </c:ext>
          </c:extLst>
        </c:ser>
        <c:ser>
          <c:idx val="0"/>
          <c:order val="1"/>
          <c:tx>
            <c:strRef>
              <c:f>'Klasse Rase'!$B$184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Rase'!$I$184:$I$218</c:f>
              <c:numCache>
                <c:formatCode>0.0</c:formatCode>
                <c:ptCount val="35"/>
                <c:pt idx="0">
                  <c:v>34.307422559906485</c:v>
                </c:pt>
                <c:pt idx="1">
                  <c:v>17.391304347826086</c:v>
                </c:pt>
                <c:pt idx="2">
                  <c:v>21.153846153846157</c:v>
                </c:pt>
                <c:pt idx="3">
                  <c:v>32</c:v>
                </c:pt>
                <c:pt idx="4">
                  <c:v>9.5238095238095273</c:v>
                </c:pt>
                <c:pt idx="5">
                  <c:v>50</c:v>
                </c:pt>
                <c:pt idx="6">
                  <c:v>30.769230769230759</c:v>
                </c:pt>
                <c:pt idx="7">
                  <c:v>16.666666666666671</c:v>
                </c:pt>
                <c:pt idx="8">
                  <c:v>28.787878787878793</c:v>
                </c:pt>
                <c:pt idx="9">
                  <c:v>0</c:v>
                </c:pt>
                <c:pt idx="10">
                  <c:v>45.454545454545446</c:v>
                </c:pt>
                <c:pt idx="11">
                  <c:v>37.931034482758605</c:v>
                </c:pt>
                <c:pt idx="12">
                  <c:v>10.344827586206899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16.260162601626011</c:v>
                </c:pt>
                <c:pt idx="18">
                  <c:v>4.8780487804878048</c:v>
                </c:pt>
                <c:pt idx="19">
                  <c:v>15.4320987654321</c:v>
                </c:pt>
                <c:pt idx="20">
                  <c:v>2.7586206896551722</c:v>
                </c:pt>
                <c:pt idx="21">
                  <c:v>7.3059360730593612</c:v>
                </c:pt>
                <c:pt idx="22">
                  <c:v>15.555555555555555</c:v>
                </c:pt>
                <c:pt idx="23">
                  <c:v>30.582524271844672</c:v>
                </c:pt>
                <c:pt idx="24">
                  <c:v>5</c:v>
                </c:pt>
                <c:pt idx="25">
                  <c:v>39.181286549707593</c:v>
                </c:pt>
                <c:pt idx="26">
                  <c:v>0</c:v>
                </c:pt>
                <c:pt idx="27">
                  <c:v>27.41935483870968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19.221411192214113</c:v>
                </c:pt>
                <c:pt idx="34">
                  <c:v>24.528301886792455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E-459C-9302-DEA5ECA8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5536"/>
        <c:axId val="472515928"/>
      </c:barChart>
      <c:catAx>
        <c:axId val="47251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val>
            <c:numRef>
              <c:f>'Ark1'!$U$2262:$U$2296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8DA2-43E1-9180-93059C9928C0}"/>
            </c:ext>
          </c:extLst>
        </c:ser>
        <c:ser>
          <c:idx val="0"/>
          <c:order val="1"/>
          <c:tx>
            <c:strRef>
              <c:f>'Klasse Rase'!$B$184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Rase'!$M$184:$M$218</c:f>
              <c:numCache>
                <c:formatCode>0</c:formatCode>
                <c:ptCount val="35"/>
                <c:pt idx="0">
                  <c:v>352.04897785349237</c:v>
                </c:pt>
                <c:pt idx="1">
                  <c:v>315.92500000000001</c:v>
                </c:pt>
                <c:pt idx="2">
                  <c:v>336.2409090909091</c:v>
                </c:pt>
                <c:pt idx="3">
                  <c:v>292.3125</c:v>
                </c:pt>
                <c:pt idx="4">
                  <c:v>301</c:v>
                </c:pt>
                <c:pt idx="5">
                  <c:v>368.24999999999994</c:v>
                </c:pt>
                <c:pt idx="6">
                  <c:v>329.58750000000009</c:v>
                </c:pt>
                <c:pt idx="7">
                  <c:v>281.32500000000005</c:v>
                </c:pt>
                <c:pt idx="8">
                  <c:v>425.2289473684213</c:v>
                </c:pt>
                <c:pt idx="9">
                  <c:v>0</c:v>
                </c:pt>
                <c:pt idx="10">
                  <c:v>357.08</c:v>
                </c:pt>
                <c:pt idx="11">
                  <c:v>306.68181818181824</c:v>
                </c:pt>
                <c:pt idx="12">
                  <c:v>351.43333333333345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298.31000000000006</c:v>
                </c:pt>
                <c:pt idx="18">
                  <c:v>292.36153846153849</c:v>
                </c:pt>
                <c:pt idx="19">
                  <c:v>292.16300000000018</c:v>
                </c:pt>
                <c:pt idx="20">
                  <c:v>252.3</c:v>
                </c:pt>
                <c:pt idx="21">
                  <c:v>309.7312500000001</c:v>
                </c:pt>
                <c:pt idx="22">
                  <c:v>286.4285714285715</c:v>
                </c:pt>
                <c:pt idx="23">
                  <c:v>241.18888888888875</c:v>
                </c:pt>
                <c:pt idx="24">
                  <c:v>306.55</c:v>
                </c:pt>
                <c:pt idx="25">
                  <c:v>188.77164179104477</c:v>
                </c:pt>
                <c:pt idx="26">
                  <c:v>0</c:v>
                </c:pt>
                <c:pt idx="27">
                  <c:v>263.17058823529402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313.89999999999998</c:v>
                </c:pt>
                <c:pt idx="32">
                  <c:v>0</c:v>
                </c:pt>
                <c:pt idx="33">
                  <c:v>300.15822784810121</c:v>
                </c:pt>
                <c:pt idx="34">
                  <c:v>343.99999999999994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3E1-9180-93059C99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6712"/>
        <c:axId val="472517104"/>
      </c:barChart>
      <c:catAx>
        <c:axId val="472516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71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6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'Ark1'!$T$2262:$T$2296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60-4347-A408-749FAAAEC368}"/>
            </c:ext>
          </c:extLst>
        </c:ser>
        <c:ser>
          <c:idx val="0"/>
          <c:order val="1"/>
          <c:tx>
            <c:strRef>
              <c:f>'Klasse Rase'!$B$184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Rase'!$L$184:$L$218</c:f>
              <c:numCache>
                <c:formatCode>0.00</c:formatCode>
                <c:ptCount val="35"/>
                <c:pt idx="0">
                  <c:v>6.7947189097103893</c:v>
                </c:pt>
                <c:pt idx="1">
                  <c:v>7.5</c:v>
                </c:pt>
                <c:pt idx="2">
                  <c:v>8.4545454545454568</c:v>
                </c:pt>
                <c:pt idx="3">
                  <c:v>7.125</c:v>
                </c:pt>
                <c:pt idx="4">
                  <c:v>6</c:v>
                </c:pt>
                <c:pt idx="5">
                  <c:v>6.5</c:v>
                </c:pt>
                <c:pt idx="6">
                  <c:v>8.125</c:v>
                </c:pt>
                <c:pt idx="7">
                  <c:v>7.375</c:v>
                </c:pt>
                <c:pt idx="8">
                  <c:v>7.2631578947368451</c:v>
                </c:pt>
                <c:pt idx="9">
                  <c:v>0</c:v>
                </c:pt>
                <c:pt idx="10">
                  <c:v>6.2</c:v>
                </c:pt>
                <c:pt idx="11">
                  <c:v>7.5454545454545459</c:v>
                </c:pt>
                <c:pt idx="12">
                  <c:v>4.6666666666666679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6.15</c:v>
                </c:pt>
                <c:pt idx="18">
                  <c:v>4</c:v>
                </c:pt>
                <c:pt idx="19">
                  <c:v>6.32</c:v>
                </c:pt>
                <c:pt idx="20">
                  <c:v>3.9166666666666656</c:v>
                </c:pt>
                <c:pt idx="21">
                  <c:v>4.1875</c:v>
                </c:pt>
                <c:pt idx="22">
                  <c:v>6</c:v>
                </c:pt>
                <c:pt idx="23">
                  <c:v>6.1587301587301582</c:v>
                </c:pt>
                <c:pt idx="24">
                  <c:v>5.25</c:v>
                </c:pt>
                <c:pt idx="25">
                  <c:v>6.7910447761194046</c:v>
                </c:pt>
                <c:pt idx="26">
                  <c:v>0</c:v>
                </c:pt>
                <c:pt idx="27">
                  <c:v>6.8235294117647056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10.5</c:v>
                </c:pt>
                <c:pt idx="32">
                  <c:v>0</c:v>
                </c:pt>
                <c:pt idx="33">
                  <c:v>6.0379746835443049</c:v>
                </c:pt>
                <c:pt idx="3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347-A408-749FAAAE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8280"/>
        <c:axId val="472518672"/>
      </c:barChart>
      <c:catAx>
        <c:axId val="47251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86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3735492058714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'Ark1'!$R$2297:$R$2331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C910-4E1C-91C9-A0CD40F65819}"/>
            </c:ext>
          </c:extLst>
        </c:ser>
        <c:ser>
          <c:idx val="0"/>
          <c:order val="1"/>
          <c:tx>
            <c:strRef>
              <c:f>'Klasse Rase'!$B$226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Rase'!$H$226:$H$260</c:f>
              <c:numCache>
                <c:formatCode>General</c:formatCode>
                <c:ptCount val="35"/>
                <c:pt idx="0">
                  <c:v>743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17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146</c:v>
                </c:pt>
                <c:pt idx="18">
                  <c:v>35</c:v>
                </c:pt>
                <c:pt idx="19">
                  <c:v>116</c:v>
                </c:pt>
                <c:pt idx="20">
                  <c:v>35</c:v>
                </c:pt>
                <c:pt idx="21">
                  <c:v>36</c:v>
                </c:pt>
                <c:pt idx="22">
                  <c:v>8</c:v>
                </c:pt>
                <c:pt idx="23">
                  <c:v>44</c:v>
                </c:pt>
                <c:pt idx="24">
                  <c:v>22</c:v>
                </c:pt>
                <c:pt idx="25">
                  <c:v>36</c:v>
                </c:pt>
                <c:pt idx="26">
                  <c:v>1</c:v>
                </c:pt>
                <c:pt idx="27">
                  <c:v>23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89</c:v>
                </c:pt>
                <c:pt idx="3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0-4E1C-91C9-A0CD40F6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9064"/>
        <c:axId val="472519456"/>
      </c:barChart>
      <c:catAx>
        <c:axId val="472519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val>
            <c:numRef>
              <c:f>'Ark1'!$AE$2297:$AE$2331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16FA-4DE1-AB6F-AFB3BDC669B4}"/>
            </c:ext>
          </c:extLst>
        </c:ser>
        <c:ser>
          <c:idx val="0"/>
          <c:order val="1"/>
          <c:tx>
            <c:strRef>
              <c:f>'Klasse Rase'!$B$226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Rase'!$I$226:$I$260</c:f>
              <c:numCache>
                <c:formatCode>0.0</c:formatCode>
                <c:ptCount val="35"/>
                <c:pt idx="0">
                  <c:v>21.712448860315604</c:v>
                </c:pt>
                <c:pt idx="1">
                  <c:v>13.043478260869565</c:v>
                </c:pt>
                <c:pt idx="2">
                  <c:v>5.7692307692307692</c:v>
                </c:pt>
                <c:pt idx="3">
                  <c:v>12</c:v>
                </c:pt>
                <c:pt idx="4">
                  <c:v>0</c:v>
                </c:pt>
                <c:pt idx="5">
                  <c:v>25</c:v>
                </c:pt>
                <c:pt idx="6">
                  <c:v>7.6923076923076898</c:v>
                </c:pt>
                <c:pt idx="7">
                  <c:v>4.1666666666666679</c:v>
                </c:pt>
                <c:pt idx="8">
                  <c:v>12.878787878787877</c:v>
                </c:pt>
                <c:pt idx="9">
                  <c:v>0</c:v>
                </c:pt>
                <c:pt idx="10">
                  <c:v>36.363636363636367</c:v>
                </c:pt>
                <c:pt idx="11">
                  <c:v>0</c:v>
                </c:pt>
                <c:pt idx="12">
                  <c:v>20.689655172413797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29.674796747967481</c:v>
                </c:pt>
                <c:pt idx="18">
                  <c:v>6.5666041275797395</c:v>
                </c:pt>
                <c:pt idx="19">
                  <c:v>17.901234567901238</c:v>
                </c:pt>
                <c:pt idx="20">
                  <c:v>8.0459770114942533</c:v>
                </c:pt>
                <c:pt idx="21">
                  <c:v>16.438356164383563</c:v>
                </c:pt>
                <c:pt idx="22">
                  <c:v>17.777777777777779</c:v>
                </c:pt>
                <c:pt idx="23">
                  <c:v>21.359223300970875</c:v>
                </c:pt>
                <c:pt idx="24">
                  <c:v>27.5</c:v>
                </c:pt>
                <c:pt idx="25">
                  <c:v>21.052631578947377</c:v>
                </c:pt>
                <c:pt idx="26">
                  <c:v>33.333333333333343</c:v>
                </c:pt>
                <c:pt idx="27">
                  <c:v>37.096774193548391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25</c:v>
                </c:pt>
                <c:pt idx="32">
                  <c:v>0</c:v>
                </c:pt>
                <c:pt idx="33">
                  <c:v>21.654501216545015</c:v>
                </c:pt>
                <c:pt idx="34">
                  <c:v>16.981132075471692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A-4DE1-AB6F-AFB3BDC6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0240"/>
        <c:axId val="472520632"/>
      </c:barChart>
      <c:catAx>
        <c:axId val="4725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8159468000691"/>
          <c:y val="9.1857790503459796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val>
            <c:numRef>
              <c:f>'Ark1'!$U$2297:$U$2331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21F-4455-879D-B1CB609225EA}"/>
            </c:ext>
          </c:extLst>
        </c:ser>
        <c:ser>
          <c:idx val="0"/>
          <c:order val="1"/>
          <c:tx>
            <c:strRef>
              <c:f>'Klasse Rase'!$B$226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Rase'!$M$226:$M$260</c:f>
              <c:numCache>
                <c:formatCode>0</c:formatCode>
                <c:ptCount val="35"/>
                <c:pt idx="0">
                  <c:v>404.26729475100967</c:v>
                </c:pt>
                <c:pt idx="1">
                  <c:v>400.76666666666671</c:v>
                </c:pt>
                <c:pt idx="2">
                  <c:v>356.38333333333344</c:v>
                </c:pt>
                <c:pt idx="3">
                  <c:v>317.5</c:v>
                </c:pt>
                <c:pt idx="4">
                  <c:v>0</c:v>
                </c:pt>
                <c:pt idx="5">
                  <c:v>441.35</c:v>
                </c:pt>
                <c:pt idx="6">
                  <c:v>357.7000000000001</c:v>
                </c:pt>
                <c:pt idx="7">
                  <c:v>370.4500000000001</c:v>
                </c:pt>
                <c:pt idx="8">
                  <c:v>468.07058823529405</c:v>
                </c:pt>
                <c:pt idx="9">
                  <c:v>0</c:v>
                </c:pt>
                <c:pt idx="10">
                  <c:v>445.05</c:v>
                </c:pt>
                <c:pt idx="11">
                  <c:v>0</c:v>
                </c:pt>
                <c:pt idx="12">
                  <c:v>385.59999999999991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362.14794520547935</c:v>
                </c:pt>
                <c:pt idx="18">
                  <c:v>305.32857142857142</c:v>
                </c:pt>
                <c:pt idx="19">
                  <c:v>357.50517241379305</c:v>
                </c:pt>
                <c:pt idx="20">
                  <c:v>301.86000000000007</c:v>
                </c:pt>
                <c:pt idx="21">
                  <c:v>373.81111111111113</c:v>
                </c:pt>
                <c:pt idx="22">
                  <c:v>329.22499999999991</c:v>
                </c:pt>
                <c:pt idx="23">
                  <c:v>294.2</c:v>
                </c:pt>
                <c:pt idx="24">
                  <c:v>356.34090909090907</c:v>
                </c:pt>
                <c:pt idx="25">
                  <c:v>216.08055555555555</c:v>
                </c:pt>
                <c:pt idx="26">
                  <c:v>287.5</c:v>
                </c:pt>
                <c:pt idx="27">
                  <c:v>309.8478260869565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337.04</c:v>
                </c:pt>
                <c:pt idx="32">
                  <c:v>0</c:v>
                </c:pt>
                <c:pt idx="33">
                  <c:v>332.36966292134827</c:v>
                </c:pt>
                <c:pt idx="34">
                  <c:v>386.1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F-4455-879D-B1CB6092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416"/>
        <c:axId val="472521808"/>
      </c:barChart>
      <c:catAx>
        <c:axId val="472521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18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'Ark1'!$T$2297:$T$2331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4D90-4E8D-B800-8C36700FF0F0}"/>
            </c:ext>
          </c:extLst>
        </c:ser>
        <c:ser>
          <c:idx val="0"/>
          <c:order val="1"/>
          <c:tx>
            <c:strRef>
              <c:f>'Klasse Rase'!$B$226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Rase'!$L$226:$L$260</c:f>
              <c:numCache>
                <c:formatCode>0.00</c:formatCode>
                <c:ptCount val="35"/>
                <c:pt idx="0">
                  <c:v>7.5289367429340492</c:v>
                </c:pt>
                <c:pt idx="1">
                  <c:v>8</c:v>
                </c:pt>
                <c:pt idx="2">
                  <c:v>9</c:v>
                </c:pt>
                <c:pt idx="3">
                  <c:v>7.6666666666666687</c:v>
                </c:pt>
                <c:pt idx="4">
                  <c:v>0</c:v>
                </c:pt>
                <c:pt idx="5">
                  <c:v>7.75</c:v>
                </c:pt>
                <c:pt idx="6">
                  <c:v>7.5</c:v>
                </c:pt>
                <c:pt idx="7">
                  <c:v>9</c:v>
                </c:pt>
                <c:pt idx="8">
                  <c:v>8</c:v>
                </c:pt>
                <c:pt idx="9">
                  <c:v>0</c:v>
                </c:pt>
                <c:pt idx="10">
                  <c:v>6.5</c:v>
                </c:pt>
                <c:pt idx="11">
                  <c:v>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6.9315068493150704</c:v>
                </c:pt>
                <c:pt idx="18">
                  <c:v>4.6285714285714308</c:v>
                </c:pt>
                <c:pt idx="19">
                  <c:v>7.3706896551724146</c:v>
                </c:pt>
                <c:pt idx="20">
                  <c:v>4.9142857142857155</c:v>
                </c:pt>
                <c:pt idx="21">
                  <c:v>5.2777777777777777</c:v>
                </c:pt>
                <c:pt idx="22">
                  <c:v>4.75</c:v>
                </c:pt>
                <c:pt idx="23">
                  <c:v>6.6136363636363624</c:v>
                </c:pt>
                <c:pt idx="24">
                  <c:v>5.8636363636363633</c:v>
                </c:pt>
                <c:pt idx="25">
                  <c:v>7.6111111111111107</c:v>
                </c:pt>
                <c:pt idx="26">
                  <c:v>4</c:v>
                </c:pt>
                <c:pt idx="27">
                  <c:v>6.9130434782608692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9.6</c:v>
                </c:pt>
                <c:pt idx="32">
                  <c:v>0</c:v>
                </c:pt>
                <c:pt idx="33">
                  <c:v>6.404494382022472</c:v>
                </c:pt>
                <c:pt idx="34">
                  <c:v>7.7777777777777777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E8D-B800-8C36700F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2592"/>
        <c:axId val="472522984"/>
      </c:barChart>
      <c:catAx>
        <c:axId val="47252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2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'Ark1'!$R$2332:$R$2366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E49-4BB5-A73A-818A773F14FE}"/>
            </c:ext>
          </c:extLst>
        </c:ser>
        <c:ser>
          <c:idx val="0"/>
          <c:order val="1"/>
          <c:tx>
            <c:strRef>
              <c:f>'Klasse Rase'!$B$268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Rase'!$H$268:$H$302</c:f>
              <c:numCache>
                <c:formatCode>General</c:formatCode>
                <c:ptCount val="35"/>
                <c:pt idx="0">
                  <c:v>155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121</c:v>
                </c:pt>
                <c:pt idx="18">
                  <c:v>88</c:v>
                </c:pt>
                <c:pt idx="19">
                  <c:v>175</c:v>
                </c:pt>
                <c:pt idx="20">
                  <c:v>60</c:v>
                </c:pt>
                <c:pt idx="21">
                  <c:v>71</c:v>
                </c:pt>
                <c:pt idx="22">
                  <c:v>7</c:v>
                </c:pt>
                <c:pt idx="23">
                  <c:v>7</c:v>
                </c:pt>
                <c:pt idx="24">
                  <c:v>28</c:v>
                </c:pt>
                <c:pt idx="25">
                  <c:v>5</c:v>
                </c:pt>
                <c:pt idx="26">
                  <c:v>0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0</c:v>
                </c:pt>
                <c:pt idx="33">
                  <c:v>80</c:v>
                </c:pt>
                <c:pt idx="3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9-4BB5-A73A-818A773F1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3768"/>
        <c:axId val="472524160"/>
      </c:barChart>
      <c:catAx>
        <c:axId val="472523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3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slakting i ulike måneder</a:t>
            </a:r>
          </a:p>
        </c:rich>
      </c:tx>
      <c:layout>
        <c:manualLayout>
          <c:xMode val="edge"/>
          <c:yMode val="edge"/>
          <c:x val="0.21455224269046116"/>
          <c:y val="3.5431141592507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56496216103974E-2"/>
          <c:y val="0.14541472236284733"/>
          <c:w val="0.91041262208838702"/>
          <c:h val="0.72368966954331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E-4D6C-B743-DE43A00F68D4}"/>
            </c:ext>
          </c:extLst>
        </c:ser>
        <c:ser>
          <c:idx val="1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E-4D6C-B743-DE43A00F68D4}"/>
            </c:ext>
          </c:extLst>
        </c:ser>
        <c:ser>
          <c:idx val="2"/>
          <c:order val="2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584</c:v>
                </c:pt>
                <c:pt idx="1">
                  <c:v>463</c:v>
                </c:pt>
                <c:pt idx="2">
                  <c:v>532</c:v>
                </c:pt>
                <c:pt idx="3">
                  <c:v>445</c:v>
                </c:pt>
                <c:pt idx="4">
                  <c:v>695</c:v>
                </c:pt>
                <c:pt idx="5">
                  <c:v>930</c:v>
                </c:pt>
                <c:pt idx="6">
                  <c:v>548</c:v>
                </c:pt>
                <c:pt idx="7">
                  <c:v>808</c:v>
                </c:pt>
                <c:pt idx="8">
                  <c:v>731</c:v>
                </c:pt>
                <c:pt idx="9">
                  <c:v>945</c:v>
                </c:pt>
                <c:pt idx="10">
                  <c:v>1117</c:v>
                </c:pt>
                <c:pt idx="11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7E-4D6C-B743-DE43A00F68D4}"/>
            </c:ext>
          </c:extLst>
        </c:ser>
        <c:ser>
          <c:idx val="3"/>
          <c:order val="3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624</c:v>
                </c:pt>
                <c:pt idx="1">
                  <c:v>450</c:v>
                </c:pt>
                <c:pt idx="2">
                  <c:v>360</c:v>
                </c:pt>
                <c:pt idx="3">
                  <c:v>694</c:v>
                </c:pt>
                <c:pt idx="4">
                  <c:v>685</c:v>
                </c:pt>
                <c:pt idx="5">
                  <c:v>683</c:v>
                </c:pt>
                <c:pt idx="6">
                  <c:v>573</c:v>
                </c:pt>
                <c:pt idx="7">
                  <c:v>738</c:v>
                </c:pt>
                <c:pt idx="8">
                  <c:v>768</c:v>
                </c:pt>
                <c:pt idx="9">
                  <c:v>965</c:v>
                </c:pt>
                <c:pt idx="10">
                  <c:v>1063</c:v>
                </c:pt>
                <c:pt idx="11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7E-4D6C-B743-DE43A00F6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6.7318340124407679E-3"/>
              <c:y val="0.443314367519767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0591473860515"/>
          <c:y val="0.23550576863290656"/>
          <c:w val="8.1103510696372325E-2"/>
          <c:h val="0.17158741692792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val>
            <c:numRef>
              <c:f>'Ark1'!$AE$2332:$AE$2366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A1F-4EF9-9DA8-5EFD84F0832B}"/>
            </c:ext>
          </c:extLst>
        </c:ser>
        <c:ser>
          <c:idx val="0"/>
          <c:order val="1"/>
          <c:tx>
            <c:strRef>
              <c:f>'Klasse Rase'!$B$268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Rase'!$I$268:$I$302</c:f>
              <c:numCache>
                <c:formatCode>0.0</c:formatCode>
                <c:ptCount val="35"/>
                <c:pt idx="0">
                  <c:v>4.5295149035651683</c:v>
                </c:pt>
                <c:pt idx="1">
                  <c:v>0</c:v>
                </c:pt>
                <c:pt idx="2">
                  <c:v>0.96153846153846112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3.8461538461538449</c:v>
                </c:pt>
                <c:pt idx="7">
                  <c:v>0</c:v>
                </c:pt>
                <c:pt idx="8">
                  <c:v>0.75757575757575757</c:v>
                </c:pt>
                <c:pt idx="9">
                  <c:v>0</c:v>
                </c:pt>
                <c:pt idx="10">
                  <c:v>9.0909090909090917</c:v>
                </c:pt>
                <c:pt idx="11">
                  <c:v>0</c:v>
                </c:pt>
                <c:pt idx="12">
                  <c:v>17.241379310344826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24.593495934959357</c:v>
                </c:pt>
                <c:pt idx="18">
                  <c:v>16.51031894934334</c:v>
                </c:pt>
                <c:pt idx="19">
                  <c:v>27.006172839506167</c:v>
                </c:pt>
                <c:pt idx="20">
                  <c:v>13.793103448275859</c:v>
                </c:pt>
                <c:pt idx="21">
                  <c:v>32.420091324200918</c:v>
                </c:pt>
                <c:pt idx="22">
                  <c:v>15.555555555555555</c:v>
                </c:pt>
                <c:pt idx="23">
                  <c:v>3.3980582524271847</c:v>
                </c:pt>
                <c:pt idx="24">
                  <c:v>35</c:v>
                </c:pt>
                <c:pt idx="25">
                  <c:v>2.923976608187135</c:v>
                </c:pt>
                <c:pt idx="26">
                  <c:v>0</c:v>
                </c:pt>
                <c:pt idx="27">
                  <c:v>11.29032258064516</c:v>
                </c:pt>
                <c:pt idx="28">
                  <c:v>100</c:v>
                </c:pt>
                <c:pt idx="29">
                  <c:v>0</c:v>
                </c:pt>
                <c:pt idx="30">
                  <c:v>0</c:v>
                </c:pt>
                <c:pt idx="31">
                  <c:v>45</c:v>
                </c:pt>
                <c:pt idx="32">
                  <c:v>0</c:v>
                </c:pt>
                <c:pt idx="33">
                  <c:v>19.464720194647203</c:v>
                </c:pt>
                <c:pt idx="34">
                  <c:v>5.6603773584905639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EF9-9DA8-5EFD84F0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944"/>
        <c:axId val="472525336"/>
      </c:barChart>
      <c:catAx>
        <c:axId val="47252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val>
            <c:numRef>
              <c:f>'Ark1'!$U$2332:$U$2366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51F-46B5-924F-4E876580BFF7}"/>
            </c:ext>
          </c:extLst>
        </c:ser>
        <c:ser>
          <c:idx val="0"/>
          <c:order val="1"/>
          <c:tx>
            <c:strRef>
              <c:f>'Klasse Rase'!$B$268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Rase'!$M$268:$M$302</c:f>
              <c:numCache>
                <c:formatCode>0</c:formatCode>
                <c:ptCount val="35"/>
                <c:pt idx="0">
                  <c:v>450.94</c:v>
                </c:pt>
                <c:pt idx="1">
                  <c:v>0</c:v>
                </c:pt>
                <c:pt idx="2">
                  <c:v>473.1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406.3</c:v>
                </c:pt>
                <c:pt idx="7">
                  <c:v>0</c:v>
                </c:pt>
                <c:pt idx="8">
                  <c:v>498</c:v>
                </c:pt>
                <c:pt idx="9">
                  <c:v>0</c:v>
                </c:pt>
                <c:pt idx="10">
                  <c:v>574.30000000000007</c:v>
                </c:pt>
                <c:pt idx="11">
                  <c:v>0</c:v>
                </c:pt>
                <c:pt idx="12">
                  <c:v>441.92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436.35950413223122</c:v>
                </c:pt>
                <c:pt idx="18">
                  <c:v>378.58068181818192</c:v>
                </c:pt>
                <c:pt idx="19">
                  <c:v>429.16114285714281</c:v>
                </c:pt>
                <c:pt idx="20">
                  <c:v>343.11999999999995</c:v>
                </c:pt>
                <c:pt idx="21">
                  <c:v>446.6929577464789</c:v>
                </c:pt>
                <c:pt idx="22">
                  <c:v>445.48571428571472</c:v>
                </c:pt>
                <c:pt idx="23">
                  <c:v>372.9</c:v>
                </c:pt>
                <c:pt idx="24">
                  <c:v>396.56071428571408</c:v>
                </c:pt>
                <c:pt idx="25">
                  <c:v>250.20000000000005</c:v>
                </c:pt>
                <c:pt idx="26">
                  <c:v>0</c:v>
                </c:pt>
                <c:pt idx="27">
                  <c:v>406.97142857142848</c:v>
                </c:pt>
                <c:pt idx="28">
                  <c:v>380.8</c:v>
                </c:pt>
                <c:pt idx="29">
                  <c:v>0</c:v>
                </c:pt>
                <c:pt idx="30">
                  <c:v>0</c:v>
                </c:pt>
                <c:pt idx="31">
                  <c:v>432.23333333333346</c:v>
                </c:pt>
                <c:pt idx="32">
                  <c:v>0</c:v>
                </c:pt>
                <c:pt idx="33">
                  <c:v>387.84500000000008</c:v>
                </c:pt>
                <c:pt idx="34">
                  <c:v>464.63333333333344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6B5-924F-4E876580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6120"/>
        <c:axId val="472526512"/>
      </c:barChart>
      <c:catAx>
        <c:axId val="472526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651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'Ark1'!$T$2332:$T$2366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2F-4A70-8479-725B0BD9FD92}"/>
            </c:ext>
          </c:extLst>
        </c:ser>
        <c:ser>
          <c:idx val="0"/>
          <c:order val="1"/>
          <c:tx>
            <c:strRef>
              <c:f>'Klasse Rase'!$B$268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Rase'!$L$268:$L$302</c:f>
              <c:numCache>
                <c:formatCode>0.00</c:formatCode>
                <c:ptCount val="35"/>
                <c:pt idx="0">
                  <c:v>8.3483870967741929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  <c:pt idx="12">
                  <c:v>6.6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8.0247933884297495</c:v>
                </c:pt>
                <c:pt idx="18">
                  <c:v>5.1022727272727284</c:v>
                </c:pt>
                <c:pt idx="19">
                  <c:v>8.3657142857142883</c:v>
                </c:pt>
                <c:pt idx="20">
                  <c:v>5.35</c:v>
                </c:pt>
                <c:pt idx="21">
                  <c:v>5.5211267605633809</c:v>
                </c:pt>
                <c:pt idx="22">
                  <c:v>6.4285714285714306</c:v>
                </c:pt>
                <c:pt idx="23">
                  <c:v>7.2857142857142883</c:v>
                </c:pt>
                <c:pt idx="24">
                  <c:v>6.4642857142857109</c:v>
                </c:pt>
                <c:pt idx="25">
                  <c:v>6.8</c:v>
                </c:pt>
                <c:pt idx="26">
                  <c:v>0</c:v>
                </c:pt>
                <c:pt idx="27">
                  <c:v>7.5714285714285694</c:v>
                </c:pt>
                <c:pt idx="28">
                  <c:v>4</c:v>
                </c:pt>
                <c:pt idx="29">
                  <c:v>0</c:v>
                </c:pt>
                <c:pt idx="30">
                  <c:v>0</c:v>
                </c:pt>
                <c:pt idx="31">
                  <c:v>10.333333333333336</c:v>
                </c:pt>
                <c:pt idx="32">
                  <c:v>0</c:v>
                </c:pt>
                <c:pt idx="33">
                  <c:v>6.35</c:v>
                </c:pt>
                <c:pt idx="34">
                  <c:v>6.6666666666666687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F-4A70-8479-725B0BD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296"/>
        <c:axId val="472527688"/>
      </c:barChart>
      <c:catAx>
        <c:axId val="47252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7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1506738520022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'Ark1'!$R$2367:$R$2401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91D-4933-9ED5-C430ECC8AB13}"/>
            </c:ext>
          </c:extLst>
        </c:ser>
        <c:ser>
          <c:idx val="0"/>
          <c:order val="1"/>
          <c:tx>
            <c:strRef>
              <c:f>'Klasse Rase'!$B$310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Rase'!$H$310:$H$344</c:f>
              <c:numCache>
                <c:formatCode>General</c:formatCode>
                <c:ptCount val="35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61</c:v>
                </c:pt>
                <c:pt idx="18">
                  <c:v>181</c:v>
                </c:pt>
                <c:pt idx="19">
                  <c:v>127</c:v>
                </c:pt>
                <c:pt idx="20">
                  <c:v>106</c:v>
                </c:pt>
                <c:pt idx="21">
                  <c:v>60</c:v>
                </c:pt>
                <c:pt idx="22">
                  <c:v>2</c:v>
                </c:pt>
                <c:pt idx="23">
                  <c:v>0</c:v>
                </c:pt>
                <c:pt idx="24">
                  <c:v>13</c:v>
                </c:pt>
                <c:pt idx="25">
                  <c:v>2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46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D-4933-9ED5-C430ECC8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8472"/>
        <c:axId val="472528864"/>
      </c:barChart>
      <c:catAx>
        <c:axId val="472528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47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val>
            <c:numRef>
              <c:f>'Ark1'!$AE$2367:$AE$2401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4F-41E3-ACAB-FB8A111D9C67}"/>
            </c:ext>
          </c:extLst>
        </c:ser>
        <c:ser>
          <c:idx val="0"/>
          <c:order val="1"/>
          <c:tx>
            <c:strRef>
              <c:f>'Klasse Rase'!$B$310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Rase'!$I$310:$I$344</c:f>
              <c:numCache>
                <c:formatCode>0.0</c:formatCode>
                <c:ptCount val="35"/>
                <c:pt idx="0">
                  <c:v>0.23378141437755703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17.241379310344826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12.398373983739839</c:v>
                </c:pt>
                <c:pt idx="18">
                  <c:v>33.958724202626634</c:v>
                </c:pt>
                <c:pt idx="19">
                  <c:v>19.598765432098762</c:v>
                </c:pt>
                <c:pt idx="20">
                  <c:v>24.367816091954023</c:v>
                </c:pt>
                <c:pt idx="21">
                  <c:v>27.397260273972599</c:v>
                </c:pt>
                <c:pt idx="22">
                  <c:v>4.4444444444444446</c:v>
                </c:pt>
                <c:pt idx="23">
                  <c:v>0</c:v>
                </c:pt>
                <c:pt idx="24">
                  <c:v>16.25</c:v>
                </c:pt>
                <c:pt idx="25">
                  <c:v>1.1695906432748537</c:v>
                </c:pt>
                <c:pt idx="26">
                  <c:v>0</c:v>
                </c:pt>
                <c:pt idx="27">
                  <c:v>6.4516129032258052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15</c:v>
                </c:pt>
                <c:pt idx="32">
                  <c:v>0</c:v>
                </c:pt>
                <c:pt idx="33">
                  <c:v>11.192214111922141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F-41E3-ACAB-FB8A111D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9648"/>
        <c:axId val="472530040"/>
      </c:barChart>
      <c:catAx>
        <c:axId val="47252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9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val>
            <c:numRef>
              <c:f>'Ark1'!$U$2367:$U$2401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71E-49D8-8857-8C6029F5D237}"/>
            </c:ext>
          </c:extLst>
        </c:ser>
        <c:ser>
          <c:idx val="0"/>
          <c:order val="1"/>
          <c:tx>
            <c:strRef>
              <c:f>'Klasse Rase'!$B$310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Rase'!$M$310:$M$344</c:f>
              <c:numCache>
                <c:formatCode>0</c:formatCode>
                <c:ptCount val="35"/>
                <c:pt idx="0">
                  <c:v>500.67500000000001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539.31999999999994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514.88852459016391</c:v>
                </c:pt>
                <c:pt idx="18">
                  <c:v>455.25690607734782</c:v>
                </c:pt>
                <c:pt idx="19">
                  <c:v>483.76929133858289</c:v>
                </c:pt>
                <c:pt idx="20">
                  <c:v>395.60754716981126</c:v>
                </c:pt>
                <c:pt idx="21">
                  <c:v>529.56333333333316</c:v>
                </c:pt>
                <c:pt idx="22">
                  <c:v>457.3</c:v>
                </c:pt>
                <c:pt idx="23">
                  <c:v>0</c:v>
                </c:pt>
                <c:pt idx="24">
                  <c:v>445.26153846153841</c:v>
                </c:pt>
                <c:pt idx="25">
                  <c:v>257.25</c:v>
                </c:pt>
                <c:pt idx="26">
                  <c:v>0</c:v>
                </c:pt>
                <c:pt idx="27">
                  <c:v>451.72500000000002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454.06666666666678</c:v>
                </c:pt>
                <c:pt idx="32">
                  <c:v>0</c:v>
                </c:pt>
                <c:pt idx="33">
                  <c:v>425.10434782608706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E-49D8-8857-8C6029F5D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0824"/>
        <c:axId val="472531216"/>
      </c:barChart>
      <c:catAx>
        <c:axId val="472530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1216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'Ark1'!$T$2367:$T$2401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018-45A4-83BF-8B4F6EA91F1F}"/>
            </c:ext>
          </c:extLst>
        </c:ser>
        <c:ser>
          <c:idx val="0"/>
          <c:order val="1"/>
          <c:tx>
            <c:strRef>
              <c:f>'Klasse Rase'!$B$310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Rase'!$L$310:$L$344</c:f>
              <c:numCache>
                <c:formatCode>0.00</c:formatCode>
                <c:ptCount val="35"/>
                <c:pt idx="0">
                  <c:v>8.75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9.557377049180328</c:v>
                </c:pt>
                <c:pt idx="18">
                  <c:v>5.7127071823204405</c:v>
                </c:pt>
                <c:pt idx="19">
                  <c:v>9.4566929133858224</c:v>
                </c:pt>
                <c:pt idx="20">
                  <c:v>5.132075471698113</c:v>
                </c:pt>
                <c:pt idx="21">
                  <c:v>6.6333333333333355</c:v>
                </c:pt>
                <c:pt idx="22">
                  <c:v>6</c:v>
                </c:pt>
                <c:pt idx="23">
                  <c:v>0</c:v>
                </c:pt>
                <c:pt idx="24">
                  <c:v>7.1538461538461551</c:v>
                </c:pt>
                <c:pt idx="25">
                  <c:v>11</c:v>
                </c:pt>
                <c:pt idx="26">
                  <c:v>0</c:v>
                </c:pt>
                <c:pt idx="27">
                  <c:v>9.75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</c:v>
                </c:pt>
                <c:pt idx="32">
                  <c:v>0</c:v>
                </c:pt>
                <c:pt idx="33">
                  <c:v>6.5434782608695654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8-45A4-83BF-8B4F6EA9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2000"/>
        <c:axId val="472532392"/>
      </c:barChart>
      <c:catAx>
        <c:axId val="47253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23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'Ark1'!$C$2402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'Ark1'!$R$2402:$R$2436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C81-423A-B27D-7DDD103BD0F7}"/>
            </c:ext>
          </c:extLst>
        </c:ser>
        <c:ser>
          <c:idx val="0"/>
          <c:order val="1"/>
          <c:tx>
            <c:strRef>
              <c:f>'Klasse Rase'!$B$352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Rase'!$H$352:$H$386</c:f>
              <c:numCache>
                <c:formatCode>General</c:formatCode>
                <c:ptCount val="3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</c:v>
                </c:pt>
                <c:pt idx="18">
                  <c:v>139</c:v>
                </c:pt>
                <c:pt idx="19">
                  <c:v>47</c:v>
                </c:pt>
                <c:pt idx="20">
                  <c:v>119</c:v>
                </c:pt>
                <c:pt idx="21">
                  <c:v>22</c:v>
                </c:pt>
                <c:pt idx="22">
                  <c:v>9</c:v>
                </c:pt>
                <c:pt idx="23">
                  <c:v>0</c:v>
                </c:pt>
                <c:pt idx="24">
                  <c:v>5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12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1-423A-B27D-7DDD103B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3176"/>
        <c:axId val="472533568"/>
      </c:barChart>
      <c:catAx>
        <c:axId val="472533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1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'Ark1'!$C$2402</c:f>
              <c:strCache>
                <c:ptCount val="1"/>
              </c:strCache>
            </c:strRef>
          </c:tx>
          <c:invertIfNegative val="0"/>
          <c:val>
            <c:numRef>
              <c:f>'Ark1'!$AE$2402:$AE$2436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F6F-474E-96C6-6CD4C75B166F}"/>
            </c:ext>
          </c:extLst>
        </c:ser>
        <c:ser>
          <c:idx val="0"/>
          <c:order val="1"/>
          <c:tx>
            <c:strRef>
              <c:f>'Klasse Rase'!$B$352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Rase'!$I$352:$I$386</c:f>
              <c:numCache>
                <c:formatCode>0.0</c:formatCode>
                <c:ptCount val="35"/>
                <c:pt idx="0">
                  <c:v>2.9222676797194633E-2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17.241379310344826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2.4390243902439024</c:v>
                </c:pt>
                <c:pt idx="18">
                  <c:v>26.078799249530956</c:v>
                </c:pt>
                <c:pt idx="19">
                  <c:v>7.2530864197530862</c:v>
                </c:pt>
                <c:pt idx="20">
                  <c:v>27.356321839080461</c:v>
                </c:pt>
                <c:pt idx="21">
                  <c:v>10.045662100456623</c:v>
                </c:pt>
                <c:pt idx="22">
                  <c:v>20</c:v>
                </c:pt>
                <c:pt idx="23">
                  <c:v>0</c:v>
                </c:pt>
                <c:pt idx="24">
                  <c:v>6.25</c:v>
                </c:pt>
                <c:pt idx="25">
                  <c:v>0</c:v>
                </c:pt>
                <c:pt idx="26">
                  <c:v>0</c:v>
                </c:pt>
                <c:pt idx="27">
                  <c:v>1.6129032258064513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2.9197080291970825</c:v>
                </c:pt>
                <c:pt idx="34">
                  <c:v>1.886792452830188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F-474E-96C6-6CD4C75B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4352"/>
        <c:axId val="472534744"/>
      </c:barChart>
      <c:catAx>
        <c:axId val="47253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4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'Ark1'!$C$2402</c:f>
              <c:strCache>
                <c:ptCount val="1"/>
              </c:strCache>
            </c:strRef>
          </c:tx>
          <c:invertIfNegative val="0"/>
          <c:val>
            <c:numRef>
              <c:f>'Ark1'!$U$2402:$U$2436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B72-44D1-90E7-0106A9B11FA8}"/>
            </c:ext>
          </c:extLst>
        </c:ser>
        <c:ser>
          <c:idx val="0"/>
          <c:order val="1"/>
          <c:tx>
            <c:strRef>
              <c:f>'Klasse Rase'!$B$352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Rase'!$M$352:$M$386</c:f>
              <c:numCache>
                <c:formatCode>0</c:formatCode>
                <c:ptCount val="35"/>
                <c:pt idx="0">
                  <c:v>659.9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525.42000000000007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567.77499999999998</c:v>
                </c:pt>
                <c:pt idx="18">
                  <c:v>541.42949640287782</c:v>
                </c:pt>
                <c:pt idx="19">
                  <c:v>527.44468085106394</c:v>
                </c:pt>
                <c:pt idx="20">
                  <c:v>473.25210084033603</c:v>
                </c:pt>
                <c:pt idx="21">
                  <c:v>539.4545454545455</c:v>
                </c:pt>
                <c:pt idx="22">
                  <c:v>541.18888888888887</c:v>
                </c:pt>
                <c:pt idx="23">
                  <c:v>0</c:v>
                </c:pt>
                <c:pt idx="24">
                  <c:v>404.62000000000006</c:v>
                </c:pt>
                <c:pt idx="25">
                  <c:v>0</c:v>
                </c:pt>
                <c:pt idx="26">
                  <c:v>0</c:v>
                </c:pt>
                <c:pt idx="27">
                  <c:v>340.5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453.65833333333342</c:v>
                </c:pt>
                <c:pt idx="34">
                  <c:v>365.3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4D1-90E7-0106A9B1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5528"/>
        <c:axId val="472535920"/>
      </c:barChart>
      <c:catAx>
        <c:axId val="472535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5920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K-FAKTOR</a:t>
            </a:r>
          </a:p>
        </c:rich>
      </c:tx>
      <c:layout>
        <c:manualLayout>
          <c:xMode val="edge"/>
          <c:yMode val="edge"/>
          <c:x val="0.20026466060522879"/>
          <c:y val="2.7669828522308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34456901385288E-2"/>
          <c:y val="0.17132711666335027"/>
          <c:w val="0.90047348626301582"/>
          <c:h val="0.6644385260697635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Måned!$Q$37:$Q$48</c:f>
              <c:numCache>
                <c:formatCode>0.0</c:formatCode>
                <c:ptCount val="12"/>
                <c:pt idx="0">
                  <c:v>35.081218908288328</c:v>
                </c:pt>
                <c:pt idx="1">
                  <c:v>34.932828296378823</c:v>
                </c:pt>
                <c:pt idx="2">
                  <c:v>35.433782860661623</c:v>
                </c:pt>
                <c:pt idx="3">
                  <c:v>35.393670165314312</c:v>
                </c:pt>
                <c:pt idx="4">
                  <c:v>36.201236895675507</c:v>
                </c:pt>
                <c:pt idx="5">
                  <c:v>35.730220664201326</c:v>
                </c:pt>
                <c:pt idx="6">
                  <c:v>36.557274959592192</c:v>
                </c:pt>
                <c:pt idx="7">
                  <c:v>34.990077614338837</c:v>
                </c:pt>
                <c:pt idx="8">
                  <c:v>34.624999848656223</c:v>
                </c:pt>
                <c:pt idx="9">
                  <c:v>34.472877603364878</c:v>
                </c:pt>
                <c:pt idx="10">
                  <c:v>34.150554008159794</c:v>
                </c:pt>
                <c:pt idx="11">
                  <c:v>35.220808461897676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3-4464-B7F0-E103819DF843}"/>
            </c:ext>
          </c:extLst>
        </c:ser>
        <c:ser>
          <c:idx val="2"/>
          <c:order val="1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Måned!$Q$24:$Q$35</c:f>
              <c:numCache>
                <c:formatCode>0.0</c:formatCode>
                <c:ptCount val="12"/>
                <c:pt idx="0">
                  <c:v>34.255266600764152</c:v>
                </c:pt>
                <c:pt idx="1">
                  <c:v>33.908927064658101</c:v>
                </c:pt>
                <c:pt idx="2">
                  <c:v>33.725525058080088</c:v>
                </c:pt>
                <c:pt idx="3">
                  <c:v>34.704066910169885</c:v>
                </c:pt>
                <c:pt idx="4">
                  <c:v>34.990257348232227</c:v>
                </c:pt>
                <c:pt idx="5">
                  <c:v>34.045563115787189</c:v>
                </c:pt>
                <c:pt idx="6">
                  <c:v>34.391053618678086</c:v>
                </c:pt>
                <c:pt idx="7">
                  <c:v>34.061281228398087</c:v>
                </c:pt>
                <c:pt idx="8">
                  <c:v>33.63309448264846</c:v>
                </c:pt>
                <c:pt idx="9">
                  <c:v>33.271992045648958</c:v>
                </c:pt>
                <c:pt idx="10">
                  <c:v>33.198740933314042</c:v>
                </c:pt>
                <c:pt idx="11">
                  <c:v>33.772909639368407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3-4464-B7F0-E103819DF843}"/>
            </c:ext>
          </c:extLst>
        </c:ser>
        <c:ser>
          <c:idx val="3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601548073862439E-2"/>
                  <c:y val="-8.0257784178667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3-4464-B7F0-E103819DF843}"/>
                </c:ext>
              </c:extLst>
            </c:dLbl>
            <c:dLbl>
              <c:idx val="1"/>
              <c:layout>
                <c:manualLayout>
                  <c:x val="-2.1513003201387462E-2"/>
                  <c:y val="6.5852540864547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3-4464-B7F0-E103819DF843}"/>
                </c:ext>
              </c:extLst>
            </c:dLbl>
            <c:dLbl>
              <c:idx val="2"/>
              <c:layout>
                <c:manualLayout>
                  <c:x val="-1.2712229164456208E-2"/>
                  <c:y val="-4.733151374639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3-4464-B7F0-E103819DF843}"/>
                </c:ext>
              </c:extLst>
            </c:dLbl>
            <c:dLbl>
              <c:idx val="3"/>
              <c:layout>
                <c:manualLayout>
                  <c:x val="-3.2269504802081142E-2"/>
                  <c:y val="6.1736757060513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3-4464-B7F0-E103819DF843}"/>
                </c:ext>
              </c:extLst>
            </c:dLbl>
            <c:dLbl>
              <c:idx val="4"/>
              <c:layout>
                <c:manualLayout>
                  <c:x val="-1.9557275637624934E-2"/>
                  <c:y val="7.8199892276650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3-4464-B7F0-E103819DF843}"/>
                </c:ext>
              </c:extLst>
            </c:dLbl>
            <c:dLbl>
              <c:idx val="5"/>
              <c:layout>
                <c:manualLayout>
                  <c:x val="-2.750677418730858E-2"/>
                  <c:y val="-6.0424973118023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3-4464-B7F0-E103819DF843}"/>
                </c:ext>
              </c:extLst>
            </c:dLbl>
            <c:dLbl>
              <c:idx val="6"/>
              <c:layout>
                <c:manualLayout>
                  <c:x val="-2.0867208004165076E-2"/>
                  <c:y val="-7.4524133512229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45-4F98-81F0-BBCB34F57672}"/>
                </c:ext>
              </c:extLst>
            </c:dLbl>
            <c:dLbl>
              <c:idx val="7"/>
              <c:layout>
                <c:manualLayout>
                  <c:x val="-2.6558264732573732E-2"/>
                  <c:y val="-6.4453304659225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80-49ED-AFEE-25CCD27BB831}"/>
                </c:ext>
              </c:extLst>
            </c:dLbl>
            <c:dLbl>
              <c:idx val="8"/>
              <c:layout>
                <c:manualLayout>
                  <c:x val="-3.7940378189391187E-2"/>
                  <c:y val="3.6254983870814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F-4E80-BEEC-172BD9AE5D4E}"/>
                </c:ext>
              </c:extLst>
            </c:dLbl>
            <c:dLbl>
              <c:idx val="9"/>
              <c:layout>
                <c:manualLayout>
                  <c:x val="-6.6395661831434331E-3"/>
                  <c:y val="-5.0354144265019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3-4BE0-B89D-DB7735B73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Måned!$Q$10:$Q$21</c:f>
              <c:numCache>
                <c:formatCode>0.0</c:formatCode>
                <c:ptCount val="12"/>
                <c:pt idx="0">
                  <c:v>34.183296785845258</c:v>
                </c:pt>
                <c:pt idx="1">
                  <c:v>34.653424688675877</c:v>
                </c:pt>
                <c:pt idx="2">
                  <c:v>34.098432713014112</c:v>
                </c:pt>
                <c:pt idx="3">
                  <c:v>34.218504018826039</c:v>
                </c:pt>
                <c:pt idx="4">
                  <c:v>34.666634441369844</c:v>
                </c:pt>
                <c:pt idx="5">
                  <c:v>34.729191318085654</c:v>
                </c:pt>
                <c:pt idx="6">
                  <c:v>34.697908610718024</c:v>
                </c:pt>
                <c:pt idx="7">
                  <c:v>34.317547561875799</c:v>
                </c:pt>
                <c:pt idx="8">
                  <c:v>34.245270952473632</c:v>
                </c:pt>
                <c:pt idx="9">
                  <c:v>33.53260393894751</c:v>
                </c:pt>
                <c:pt idx="10">
                  <c:v>33.27041341890331</c:v>
                </c:pt>
                <c:pt idx="11">
                  <c:v>34.338230739041677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F3-4464-B7F0-E103819DF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CC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06334416785876"/>
          <c:y val="0.29473743567872518"/>
          <c:w val="9.1614825770083133E-2"/>
          <c:h val="0.152978174679049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Rase'!$B$956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Rase'!$L$956:$L$990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146-8FB6-F0D8B7439D48}"/>
            </c:ext>
          </c:extLst>
        </c:ser>
        <c:ser>
          <c:idx val="0"/>
          <c:order val="1"/>
          <c:tx>
            <c:strRef>
              <c:f>'Klasse Rase'!$B$352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Rase'!$L$352:$L$386</c:f>
              <c:numCache>
                <c:formatCode>0.00</c:formatCode>
                <c:ptCount val="3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11.333333333333336</c:v>
                </c:pt>
                <c:pt idx="18">
                  <c:v>6.4172661870503598</c:v>
                </c:pt>
                <c:pt idx="19">
                  <c:v>10.106382978723406</c:v>
                </c:pt>
                <c:pt idx="20">
                  <c:v>5.4789915966386564</c:v>
                </c:pt>
                <c:pt idx="21">
                  <c:v>7.1363636363636376</c:v>
                </c:pt>
                <c:pt idx="22">
                  <c:v>4.8888888888888884</c:v>
                </c:pt>
                <c:pt idx="23">
                  <c:v>0</c:v>
                </c:pt>
                <c:pt idx="24">
                  <c:v>7.4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6.5</c:v>
                </c:pt>
                <c:pt idx="3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146-8FB6-F0D8B743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6704"/>
        <c:axId val="472537096"/>
      </c:barChart>
      <c:catAx>
        <c:axId val="47253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70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6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Rase'!$B$998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Rase'!$H$998:$H$1032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298-BF83-96190A465A97}"/>
            </c:ext>
          </c:extLst>
        </c:ser>
        <c:ser>
          <c:idx val="0"/>
          <c:order val="1"/>
          <c:tx>
            <c:strRef>
              <c:f>'Klasse Rase'!$B$394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Rase'!$H$394:$H$428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50</c:v>
                </c:pt>
                <c:pt idx="19">
                  <c:v>8</c:v>
                </c:pt>
                <c:pt idx="20">
                  <c:v>75</c:v>
                </c:pt>
                <c:pt idx="21">
                  <c:v>6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298-BF83-96190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7880"/>
        <c:axId val="472538272"/>
      </c:barChart>
      <c:catAx>
        <c:axId val="472537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8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Rase'!$B$998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Rase'!$I$998:$I$1032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AE7-BA60-9D0E0F8E8578}"/>
            </c:ext>
          </c:extLst>
        </c:ser>
        <c:ser>
          <c:idx val="0"/>
          <c:order val="1"/>
          <c:tx>
            <c:strRef>
              <c:f>'Klasse Rase'!$B$394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Rase'!$I$394:$I$428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0.6097560975609756</c:v>
                </c:pt>
                <c:pt idx="18">
                  <c:v>9.3808630393996264</c:v>
                </c:pt>
                <c:pt idx="19">
                  <c:v>1.2345679012345681</c:v>
                </c:pt>
                <c:pt idx="20">
                  <c:v>17.241379310344826</c:v>
                </c:pt>
                <c:pt idx="21">
                  <c:v>2.7397260273972601</c:v>
                </c:pt>
                <c:pt idx="22">
                  <c:v>13.333333333333337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66.666666666666686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1.4598540145985412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AE7-BA60-9D0E0F8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9056"/>
        <c:axId val="472539448"/>
      </c:barChart>
      <c:catAx>
        <c:axId val="47253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Rase'!$B$998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Rase'!$M$998:$M$1032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C-4AA7-85B2-72B0846594B1}"/>
            </c:ext>
          </c:extLst>
        </c:ser>
        <c:ser>
          <c:idx val="0"/>
          <c:order val="1"/>
          <c:tx>
            <c:strRef>
              <c:f>'Klasse Rase'!$B$394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Rase'!$M$394:$M$428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583.93333333333328</c:v>
                </c:pt>
                <c:pt idx="18">
                  <c:v>559.49200000000008</c:v>
                </c:pt>
                <c:pt idx="19">
                  <c:v>531.97500000000002</c:v>
                </c:pt>
                <c:pt idx="20">
                  <c:v>528.67333333333318</c:v>
                </c:pt>
                <c:pt idx="21">
                  <c:v>554.55000000000007</c:v>
                </c:pt>
                <c:pt idx="22">
                  <c:v>598.1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477.65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440.76666666666682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C-4AA7-85B2-72B08465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0232"/>
        <c:axId val="472540624"/>
      </c:barChart>
      <c:catAx>
        <c:axId val="472540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062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Rase'!$B$998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Rase'!$L$998:$L$1032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6-430E-B7B4-44C5A5EC4853}"/>
            </c:ext>
          </c:extLst>
        </c:ser>
        <c:ser>
          <c:idx val="0"/>
          <c:order val="1"/>
          <c:tx>
            <c:strRef>
              <c:f>'Klasse Rase'!$B$394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Rase'!$L$394:$L$428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12.666666666666664</c:v>
                </c:pt>
                <c:pt idx="18">
                  <c:v>7.3</c:v>
                </c:pt>
                <c:pt idx="19">
                  <c:v>11.125</c:v>
                </c:pt>
                <c:pt idx="20">
                  <c:v>6</c:v>
                </c:pt>
                <c:pt idx="21">
                  <c:v>7.6666666666666687</c:v>
                </c:pt>
                <c:pt idx="22">
                  <c:v>5.3333333333333321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6.8333333333333313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6-430E-B7B4-44C5A5EC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1408"/>
        <c:axId val="472541800"/>
      </c:barChart>
      <c:catAx>
        <c:axId val="4725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1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Rase'!$B$1036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Rase'!$H$1036:$H$1070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9-4528-9369-D6827B62A252}"/>
            </c:ext>
          </c:extLst>
        </c:ser>
        <c:ser>
          <c:idx val="0"/>
          <c:order val="1"/>
          <c:tx>
            <c:strRef>
              <c:f>'Klasse Rase'!$B$436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Rase'!$H$436:$H$470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6</c:v>
                </c:pt>
                <c:pt idx="19">
                  <c:v>0</c:v>
                </c:pt>
                <c:pt idx="20">
                  <c:v>24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9-4528-9369-D6827B62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3312"/>
        <c:axId val="472223704"/>
      </c:barChart>
      <c:catAx>
        <c:axId val="47222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Rase'!$B$1036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Rase'!$I$1036:$I$1070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2-408B-ABFF-5AFC76BAC91E}"/>
            </c:ext>
          </c:extLst>
        </c:ser>
        <c:ser>
          <c:idx val="0"/>
          <c:order val="1"/>
          <c:tx>
            <c:strRef>
              <c:f>'Klasse Rase'!$B$436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Rase'!$I$436:$I$470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0.20325203252032517</c:v>
                </c:pt>
                <c:pt idx="18">
                  <c:v>1.1257035647279547</c:v>
                </c:pt>
                <c:pt idx="19">
                  <c:v>0</c:v>
                </c:pt>
                <c:pt idx="20">
                  <c:v>5.5172413793103443</c:v>
                </c:pt>
                <c:pt idx="21">
                  <c:v>0.45662100456621008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08B-ABFF-5AFC76BA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4488"/>
        <c:axId val="472224880"/>
      </c:barChart>
      <c:catAx>
        <c:axId val="472224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Rase'!$B$1036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Rase'!$M$1036:$M$1070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24-BD30-99C0D7CB6476}"/>
            </c:ext>
          </c:extLst>
        </c:ser>
        <c:ser>
          <c:idx val="0"/>
          <c:order val="1"/>
          <c:tx>
            <c:strRef>
              <c:f>'Klasse Rase'!$B$436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Rase'!$M$436:$M$470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463.7</c:v>
                </c:pt>
                <c:pt idx="18">
                  <c:v>548.08333333333348</c:v>
                </c:pt>
                <c:pt idx="19">
                  <c:v>0</c:v>
                </c:pt>
                <c:pt idx="20">
                  <c:v>541.15000000000009</c:v>
                </c:pt>
                <c:pt idx="21">
                  <c:v>617.4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524-BD30-99C0D7CB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5664"/>
        <c:axId val="472226056"/>
      </c:barChart>
      <c:catAx>
        <c:axId val="4722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6056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5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Rase'!$B$1036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Rase'!$L$1036:$L$1070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076-B193-7A10E0756DCA}"/>
            </c:ext>
          </c:extLst>
        </c:ser>
        <c:ser>
          <c:idx val="0"/>
          <c:order val="1"/>
          <c:tx>
            <c:strRef>
              <c:f>'Klasse Rase'!$B$436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Rase'!$L$436:$L$470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7.6666666666666687</c:v>
                </c:pt>
                <c:pt idx="19">
                  <c:v>0</c:v>
                </c:pt>
                <c:pt idx="20">
                  <c:v>6.25</c:v>
                </c:pt>
                <c:pt idx="21">
                  <c:v>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076-B193-7A10E07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6840"/>
        <c:axId val="472227232"/>
      </c:barChart>
      <c:catAx>
        <c:axId val="4722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72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Rase'!$B$1074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Rase'!$H$1074:$H$1108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932-81D1-421F7306FE0A}"/>
            </c:ext>
          </c:extLst>
        </c:ser>
        <c:ser>
          <c:idx val="0"/>
          <c:order val="1"/>
          <c:tx>
            <c:strRef>
              <c:f>'Klasse Rase'!$B$477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Rase'!$H$477:$H$511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7-4932-81D1-421F7306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8016"/>
        <c:axId val="472228408"/>
      </c:barChart>
      <c:catAx>
        <c:axId val="4722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01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 % KJØTTFE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3493562476371E-2"/>
          <c:y val="0.16743097200397652"/>
          <c:w val="0.88982077520999803"/>
          <c:h val="0.63883879396977683"/>
        </c:manualLayout>
      </c:layout>
      <c:barChart>
        <c:barDir val="col"/>
        <c:grouping val="clustere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År!$Y$23:$Y$36</c:f>
              <c:numCache>
                <c:formatCode>0</c:formatCode>
                <c:ptCount val="14"/>
                <c:pt idx="0">
                  <c:v>37.012644889357219</c:v>
                </c:pt>
                <c:pt idx="1">
                  <c:v>34.877321715202932</c:v>
                </c:pt>
                <c:pt idx="2">
                  <c:v>37.856982235214751</c:v>
                </c:pt>
                <c:pt idx="3">
                  <c:v>34.158672543427542</c:v>
                </c:pt>
                <c:pt idx="4">
                  <c:v>35.071656050955404</c:v>
                </c:pt>
                <c:pt idx="5">
                  <c:v>35.380193362947466</c:v>
                </c:pt>
                <c:pt idx="6">
                  <c:v>40.735352466604951</c:v>
                </c:pt>
                <c:pt idx="7">
                  <c:v>44.288793103448285</c:v>
                </c:pt>
                <c:pt idx="8">
                  <c:v>43.331856446610544</c:v>
                </c:pt>
                <c:pt idx="9">
                  <c:v>46.091156051916705</c:v>
                </c:pt>
                <c:pt idx="10">
                  <c:v>48.628177359946079</c:v>
                </c:pt>
                <c:pt idx="11">
                  <c:v>45.885394226626445</c:v>
                </c:pt>
                <c:pt idx="12">
                  <c:v>44.414101290963266</c:v>
                </c:pt>
                <c:pt idx="13">
                  <c:v>45.058176703746319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7C3-9DE5-D1259BD16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</a:t>
                </a:r>
              </a:p>
            </c:rich>
          </c:tx>
          <c:layout>
            <c:manualLayout>
              <c:xMode val="edge"/>
              <c:yMode val="edge"/>
              <c:x val="1.3054004785542124E-2"/>
              <c:y val="0.536918124881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LENGDE</a:t>
            </a:r>
          </a:p>
        </c:rich>
      </c:tx>
      <c:layout>
        <c:manualLayout>
          <c:xMode val="edge"/>
          <c:yMode val="edge"/>
          <c:x val="0.20026466060522879"/>
          <c:y val="2.7669828522308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08788672381183E-2"/>
          <c:y val="0.15580768058738598"/>
          <c:w val="0.90705767047779129"/>
          <c:h val="0.68199368711379016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Måned!$P$37:$P$45</c:f>
              <c:numCache>
                <c:formatCode>0.0</c:formatCode>
                <c:ptCount val="9"/>
                <c:pt idx="0">
                  <c:v>219.39130434782609</c:v>
                </c:pt>
                <c:pt idx="1">
                  <c:v>216.96932515337423</c:v>
                </c:pt>
                <c:pt idx="2">
                  <c:v>217.85912240184751</c:v>
                </c:pt>
                <c:pt idx="3">
                  <c:v>217.71189979123173</c:v>
                </c:pt>
                <c:pt idx="4">
                  <c:v>216.31320754716987</c:v>
                </c:pt>
                <c:pt idx="5">
                  <c:v>217.75175315568015</c:v>
                </c:pt>
                <c:pt idx="6">
                  <c:v>219.97938144329888</c:v>
                </c:pt>
                <c:pt idx="7">
                  <c:v>218.89349112426035</c:v>
                </c:pt>
                <c:pt idx="8">
                  <c:v>217.65813060179264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4-4868-996C-46F2F8A4FC84}"/>
            </c:ext>
          </c:extLst>
        </c:ser>
        <c:ser>
          <c:idx val="2"/>
          <c:order val="1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Måned!$P$24:$P$35</c:f>
              <c:numCache>
                <c:formatCode>0.0</c:formatCode>
                <c:ptCount val="12"/>
                <c:pt idx="0">
                  <c:v>218.3278084714548</c:v>
                </c:pt>
                <c:pt idx="1">
                  <c:v>219.72748267898393</c:v>
                </c:pt>
                <c:pt idx="2">
                  <c:v>217.17799999999997</c:v>
                </c:pt>
                <c:pt idx="3">
                  <c:v>216.19770114942528</c:v>
                </c:pt>
                <c:pt idx="4">
                  <c:v>214.28698224852064</c:v>
                </c:pt>
                <c:pt idx="5">
                  <c:v>214.69700332963376</c:v>
                </c:pt>
                <c:pt idx="6">
                  <c:v>216.05142857142849</c:v>
                </c:pt>
                <c:pt idx="7">
                  <c:v>216.82383419689123</c:v>
                </c:pt>
                <c:pt idx="8">
                  <c:v>217.55681818181819</c:v>
                </c:pt>
                <c:pt idx="9">
                  <c:v>215.17339149400215</c:v>
                </c:pt>
                <c:pt idx="10">
                  <c:v>215.21481481481479</c:v>
                </c:pt>
                <c:pt idx="11">
                  <c:v>215.75984251968504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4-4868-996C-46F2F8A4FC84}"/>
            </c:ext>
          </c:extLst>
        </c:ser>
        <c:ser>
          <c:idx val="3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1051524397089315E-2"/>
                  <c:y val="9.36465421711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4-4868-996C-46F2F8A4FC84}"/>
                </c:ext>
              </c:extLst>
            </c:dLbl>
            <c:dLbl>
              <c:idx val="1"/>
              <c:layout>
                <c:manualLayout>
                  <c:x val="-1.8180861979304408E-2"/>
                  <c:y val="5.4966448665681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4-4868-996C-46F2F8A4FC84}"/>
                </c:ext>
              </c:extLst>
            </c:dLbl>
            <c:dLbl>
              <c:idx val="2"/>
              <c:layout>
                <c:manualLayout>
                  <c:x val="-2.87066241778491E-2"/>
                  <c:y val="4.0715887900504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4-4868-996C-46F2F8A4FC84}"/>
                </c:ext>
              </c:extLst>
            </c:dLbl>
            <c:dLbl>
              <c:idx val="3"/>
              <c:layout>
                <c:manualLayout>
                  <c:x val="-3.7318611431203817E-2"/>
                  <c:y val="5.7002243060706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4-4868-996C-46F2F8A4FC84}"/>
                </c:ext>
              </c:extLst>
            </c:dLbl>
            <c:dLbl>
              <c:idx val="6"/>
              <c:layout>
                <c:manualLayout>
                  <c:x val="-2.1051524397089315E-2"/>
                  <c:y val="-5.0894859875630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65-4573-A887-1EE2371DA011}"/>
                </c:ext>
              </c:extLst>
            </c:dLbl>
            <c:dLbl>
              <c:idx val="7"/>
              <c:layout>
                <c:manualLayout>
                  <c:x val="-2.6792849232659056E-2"/>
                  <c:y val="6.1073831850756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1-40AF-9A79-72CD8186972C}"/>
                </c:ext>
              </c:extLst>
            </c:dLbl>
            <c:dLbl>
              <c:idx val="8"/>
              <c:layout>
                <c:manualLayout>
                  <c:x val="-6.6982123081647821E-3"/>
                  <c:y val="-6.1073831850756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8E-4FB5-8848-5C61A6B0771B}"/>
                </c:ext>
              </c:extLst>
            </c:dLbl>
            <c:dLbl>
              <c:idx val="9"/>
              <c:layout>
                <c:manualLayout>
                  <c:x val="-1.6267087034114471E-2"/>
                  <c:y val="-5.9038037455731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E-4FB5-8848-5C61A6B0771B}"/>
                </c:ext>
              </c:extLst>
            </c:dLbl>
            <c:dLbl>
              <c:idx val="10"/>
              <c:layout>
                <c:manualLayout>
                  <c:x val="-1.0525762198544798E-2"/>
                  <c:y val="-6.514542064080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E-4FB5-8848-5C61A6B077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</c:formatCode>
                <c:ptCount val="12"/>
                <c:pt idx="0">
                  <c:v>217.16476345840127</c:v>
                </c:pt>
                <c:pt idx="1">
                  <c:v>216.38657407407408</c:v>
                </c:pt>
                <c:pt idx="2">
                  <c:v>217.19298245614044</c:v>
                </c:pt>
                <c:pt idx="3">
                  <c:v>215.673590504451</c:v>
                </c:pt>
                <c:pt idx="4">
                  <c:v>213.30467571644036</c:v>
                </c:pt>
                <c:pt idx="5">
                  <c:v>214.68111455108365</c:v>
                </c:pt>
                <c:pt idx="6">
                  <c:v>217.51926605504593</c:v>
                </c:pt>
                <c:pt idx="7">
                  <c:v>216.45201668984697</c:v>
                </c:pt>
                <c:pt idx="8">
                  <c:v>217.36991869918705</c:v>
                </c:pt>
                <c:pt idx="9">
                  <c:v>215.96300326441784</c:v>
                </c:pt>
                <c:pt idx="10">
                  <c:v>216.29280155642027</c:v>
                </c:pt>
                <c:pt idx="11">
                  <c:v>218.97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84-4868-996C-46F2F8A4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30502513600234"/>
          <c:y val="0.19715482504911955"/>
          <c:w val="9.164375034188009E-2"/>
          <c:h val="0.167383468403411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Rase'!$B$1074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Rase'!$I$1074:$I$1108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DCA-BBB5-32354F03A4B2}"/>
            </c:ext>
          </c:extLst>
        </c:ser>
        <c:ser>
          <c:idx val="0"/>
          <c:order val="1"/>
          <c:tx>
            <c:strRef>
              <c:f>'Klasse Rase'!$B$477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Rase'!$I$477:$I$511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0.22988505747126439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DCA-BBB5-32354F03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9192"/>
        <c:axId val="472229584"/>
      </c:barChart>
      <c:catAx>
        <c:axId val="4722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Rase'!$B$1074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Rase'!$M$1074:$M$1108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7-41A2-A76A-575FA48B273A}"/>
            </c:ext>
          </c:extLst>
        </c:ser>
        <c:ser>
          <c:idx val="0"/>
          <c:order val="1"/>
          <c:tx>
            <c:strRef>
              <c:f>'Klasse Rase'!$B$477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Rase'!$M$477:$M$511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574.1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7-41A2-A76A-575FA48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0368"/>
        <c:axId val="472230760"/>
      </c:barChart>
      <c:catAx>
        <c:axId val="47223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076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Rase'!$B$1074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Rase'!$L$1074:$L$1108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F43-BE91-9B337E33EEBF}"/>
            </c:ext>
          </c:extLst>
        </c:ser>
        <c:ser>
          <c:idx val="0"/>
          <c:order val="1"/>
          <c:tx>
            <c:strRef>
              <c:f>'Klasse Rase'!$B$477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Rase'!$L$477:$L$511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E-4F43-BE91-9B337E33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1544"/>
        <c:axId val="472231936"/>
      </c:barChart>
      <c:catAx>
        <c:axId val="472231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1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Rase'!$B$1112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Rase'!$H$1112:$H$1146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4CA-9674-84BEE80C584A}"/>
            </c:ext>
          </c:extLst>
        </c:ser>
        <c:ser>
          <c:idx val="0"/>
          <c:order val="1"/>
          <c:tx>
            <c:strRef>
              <c:f>'Klasse Rase'!$B$519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Rase'!$H$519:$H$553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4CA-9674-84BEE80C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2720"/>
        <c:axId val="472233112"/>
      </c:barChart>
      <c:catAx>
        <c:axId val="47223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27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Rase'!$B$1112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Rase'!$I$1112:$I$1146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D4B-951B-2AF273DDD486}"/>
            </c:ext>
          </c:extLst>
        </c:ser>
        <c:ser>
          <c:idx val="0"/>
          <c:order val="1"/>
          <c:tx>
            <c:strRef>
              <c:f>'Klasse Rase'!$B$519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Rase'!$I$519:$I$553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3-4D4B-951B-2AF273DDD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96"/>
        <c:axId val="472234288"/>
      </c:barChart>
      <c:catAx>
        <c:axId val="47223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Rase'!$B$1112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Rase'!$M$1112:$M$1146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BA1-A907-08726E48E1E4}"/>
            </c:ext>
          </c:extLst>
        </c:ser>
        <c:ser>
          <c:idx val="0"/>
          <c:order val="1"/>
          <c:tx>
            <c:strRef>
              <c:f>'Klasse Rase'!$B$519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Rase'!$M$519:$M$553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BA1-A907-08726E48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5072"/>
        <c:axId val="472235464"/>
      </c:barChart>
      <c:catAx>
        <c:axId val="47223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546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Rase'!$B$1112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Rase'!$L$1112:$L$1146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83-A38C-7A46FEFD8E3D}"/>
            </c:ext>
          </c:extLst>
        </c:ser>
        <c:ser>
          <c:idx val="0"/>
          <c:order val="1"/>
          <c:tx>
            <c:strRef>
              <c:f>'Klasse Rase'!$B$519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Rase'!$L$519:$L$553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83-A38C-7A46FEFD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6248"/>
        <c:axId val="472236640"/>
      </c:barChart>
      <c:catAx>
        <c:axId val="472236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66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Rase'!$B$1150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Rase'!$H$1150:$H$1184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031-B29C-668A6A415582}"/>
            </c:ext>
          </c:extLst>
        </c:ser>
        <c:ser>
          <c:idx val="0"/>
          <c:order val="1"/>
          <c:tx>
            <c:strRef>
              <c:f>'Klasse Rase'!$B$561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Rase'!$H$561:$H$595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031-B29C-668A6A41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7424"/>
        <c:axId val="472237816"/>
      </c:barChart>
      <c:catAx>
        <c:axId val="47223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Rase'!$B$1150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Rase'!$I$1150:$I$1184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B-4545-9723-23E6DDFC0500}"/>
            </c:ext>
          </c:extLst>
        </c:ser>
        <c:ser>
          <c:idx val="0"/>
          <c:order val="1"/>
          <c:tx>
            <c:strRef>
              <c:f>'Klasse Rase'!$B$561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Rase'!$I$561:$I$595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B-4545-9723-23E6DDFC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8600"/>
        <c:axId val="472238992"/>
      </c:barChart>
      <c:catAx>
        <c:axId val="472238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Rase'!$B$1150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Rase'!$M$1150:$M$1184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2F9-8093-D9B6E292AAEE}"/>
            </c:ext>
          </c:extLst>
        </c:ser>
        <c:ser>
          <c:idx val="0"/>
          <c:order val="1"/>
          <c:tx>
            <c:strRef>
              <c:f>'Klasse Rase'!$B$561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Rase'!$M$561:$M$595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2F9-8093-D9B6E292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9776"/>
        <c:axId val="472240168"/>
      </c:barChart>
      <c:catAx>
        <c:axId val="472239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0168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9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a</a:t>
            </a:r>
            <a:r>
              <a:rPr lang="nb-NO" sz="2800"/>
              <a:t>ndels% kjøttfe</a:t>
            </a:r>
          </a:p>
        </c:rich>
      </c:tx>
      <c:layout>
        <c:manualLayout>
          <c:xMode val="edge"/>
          <c:yMode val="edge"/>
          <c:x val="0.14875024126165109"/>
          <c:y val="3.806702339962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15257246502215E-2"/>
          <c:y val="0.15012248407259418"/>
          <c:w val="0.91195617908895255"/>
          <c:h val="0.73565118633613957"/>
        </c:manualLayout>
      </c:layout>
      <c:lineChart>
        <c:grouping val="standard"/>
        <c:varyColors val="0"/>
        <c:ser>
          <c:idx val="3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'Ark1'!$AI$43:$AI$54</c:f>
              <c:numCache>
                <c:formatCode>General</c:formatCode>
                <c:ptCount val="12"/>
                <c:pt idx="0">
                  <c:v>36.81506849315069</c:v>
                </c:pt>
                <c:pt idx="1">
                  <c:v>28.941684665226777</c:v>
                </c:pt>
                <c:pt idx="2">
                  <c:v>31.01503759398496</c:v>
                </c:pt>
                <c:pt idx="3">
                  <c:v>44.269662921348306</c:v>
                </c:pt>
                <c:pt idx="4">
                  <c:v>52.230215827338128</c:v>
                </c:pt>
                <c:pt idx="5">
                  <c:v>46.129032258064512</c:v>
                </c:pt>
                <c:pt idx="6">
                  <c:v>52.372262773722646</c:v>
                </c:pt>
                <c:pt idx="7">
                  <c:v>42.945544554455445</c:v>
                </c:pt>
                <c:pt idx="8">
                  <c:v>42.544459644322849</c:v>
                </c:pt>
                <c:pt idx="9">
                  <c:v>55.026455026455011</c:v>
                </c:pt>
                <c:pt idx="10">
                  <c:v>42.972247090420773</c:v>
                </c:pt>
                <c:pt idx="11">
                  <c:v>50.38759689922481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4-4A17-ADB3-C2AB2E606A6C}"/>
            </c:ext>
          </c:extLst>
        </c:ser>
        <c:ser>
          <c:idx val="4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177980785750613E-2"/>
                  <c:y val="-4.8728245548151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E4-4A17-ADB3-C2AB2E606A6C}"/>
                </c:ext>
              </c:extLst>
            </c:dLbl>
            <c:dLbl>
              <c:idx val="1"/>
              <c:layout>
                <c:manualLayout>
                  <c:x val="-1.9799825325005557E-2"/>
                  <c:y val="-5.075858911265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E4-4A17-ADB3-C2AB2E606A6C}"/>
                </c:ext>
              </c:extLst>
            </c:dLbl>
            <c:dLbl>
              <c:idx val="2"/>
              <c:layout>
                <c:manualLayout>
                  <c:x val="-3.4649694318759729E-2"/>
                  <c:y val="-8.1213742580253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E4-4A17-ADB3-C2AB2E606A6C}"/>
                </c:ext>
              </c:extLst>
            </c:dLbl>
            <c:dLbl>
              <c:idx val="3"/>
              <c:layout>
                <c:manualLayout>
                  <c:x val="-1.8809834058755279E-2"/>
                  <c:y val="5.2788932677164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E4-4A17-ADB3-C2AB2E606A6C}"/>
                </c:ext>
              </c:extLst>
            </c:dLbl>
            <c:dLbl>
              <c:idx val="4"/>
              <c:layout>
                <c:manualLayout>
                  <c:x val="-2.3759790390006669E-2"/>
                  <c:y val="6.903168119321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E4-4A17-ADB3-C2AB2E606A6C}"/>
                </c:ext>
              </c:extLst>
            </c:dLbl>
            <c:dLbl>
              <c:idx val="5"/>
              <c:layout>
                <c:manualLayout>
                  <c:x val="-2.4749781656256947E-2"/>
                  <c:y val="7.5122699876900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7-4953-8BC3-ECDF7B260EAD}"/>
                </c:ext>
              </c:extLst>
            </c:dLbl>
            <c:dLbl>
              <c:idx val="6"/>
              <c:layout>
                <c:manualLayout>
                  <c:x val="-2.4749781656257019E-2"/>
                  <c:y val="5.887995395757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7-40E0-BADD-B3835A3DB6CB}"/>
                </c:ext>
              </c:extLst>
            </c:dLbl>
            <c:dLbl>
              <c:idx val="7"/>
              <c:layout>
                <c:manualLayout>
                  <c:x val="-2.0789816591255908E-2"/>
                  <c:y val="-8.1213729596649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9B-43EA-B05F-35E4881B00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'Ark1'!$AI$31:$AI$42</c:f>
              <c:numCache>
                <c:formatCode>General</c:formatCode>
                <c:ptCount val="12"/>
                <c:pt idx="0">
                  <c:v>40.384615384615373</c:v>
                </c:pt>
                <c:pt idx="1">
                  <c:v>39.333333333333343</c:v>
                </c:pt>
                <c:pt idx="2">
                  <c:v>36.94444444444445</c:v>
                </c:pt>
                <c:pt idx="3">
                  <c:v>40.20172910662825</c:v>
                </c:pt>
                <c:pt idx="4">
                  <c:v>50.364963503649619</c:v>
                </c:pt>
                <c:pt idx="5">
                  <c:v>46.852122986822842</c:v>
                </c:pt>
                <c:pt idx="6">
                  <c:v>45.37521815008725</c:v>
                </c:pt>
                <c:pt idx="7">
                  <c:v>46.883468834688358</c:v>
                </c:pt>
                <c:pt idx="8">
                  <c:v>43.619791666666657</c:v>
                </c:pt>
                <c:pt idx="9">
                  <c:v>50.77720207253887</c:v>
                </c:pt>
                <c:pt idx="10">
                  <c:v>47.130761994355609</c:v>
                </c:pt>
                <c:pt idx="11">
                  <c:v>39.449541284403672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E4-4A17-ADB3-C2AB2E606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80083620742612"/>
          <c:y val="0.29247370824986141"/>
          <c:w val="8.4927453128200908E-2"/>
          <c:h val="0.136170666523423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Rase'!$B$1150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Rase'!$L$1150:$L$1184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D-4244-B255-D2EB55255AE0}"/>
            </c:ext>
          </c:extLst>
        </c:ser>
        <c:ser>
          <c:idx val="0"/>
          <c:order val="1"/>
          <c:tx>
            <c:strRef>
              <c:f>'Klasse Rase'!$B$561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Rase'!$L$561:$L$595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D-4244-B255-D2EB5525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0952"/>
        <c:axId val="472241344"/>
      </c:barChart>
      <c:catAx>
        <c:axId val="472240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13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Rase'!$H$1188:$H$1222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CFE-9DD9-86F08EE80BBD}"/>
            </c:ext>
          </c:extLst>
        </c:ser>
        <c:ser>
          <c:idx val="0"/>
          <c:order val="1"/>
          <c:tx>
            <c:strRef>
              <c:f>'Klasse Rase'!$B$599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Rase'!$H$599:$H$633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CFE-9DD9-86F08EE8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2128"/>
        <c:axId val="472242520"/>
      </c:barChart>
      <c:catAx>
        <c:axId val="472242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12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Rase'!$I$1188:$I$1222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CEC-9271-5AB2E600F3C3}"/>
            </c:ext>
          </c:extLst>
        </c:ser>
        <c:ser>
          <c:idx val="0"/>
          <c:order val="1"/>
          <c:tx>
            <c:strRef>
              <c:f>'Klasse Rase'!$B$599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Rase'!$I$599:$I$633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CEC-9271-5AB2E600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3304"/>
        <c:axId val="472243696"/>
      </c:barChart>
      <c:catAx>
        <c:axId val="472243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Rase'!$M$1188:$M$1222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8-4814-B337-26004CDB860D}"/>
            </c:ext>
          </c:extLst>
        </c:ser>
        <c:ser>
          <c:idx val="0"/>
          <c:order val="1"/>
          <c:tx>
            <c:strRef>
              <c:f>'Klasse Rase'!$B$599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Rase'!$M$599:$M$633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14-B337-26004CDB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4480"/>
        <c:axId val="472244872"/>
      </c:barChart>
      <c:catAx>
        <c:axId val="47224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487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Rase'!$L$1188:$L$1222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C-473A-BE9F-22BD5F2D81A4}"/>
            </c:ext>
          </c:extLst>
        </c:ser>
        <c:ser>
          <c:idx val="0"/>
          <c:order val="1"/>
          <c:tx>
            <c:strRef>
              <c:f>'Klasse Rase'!$B$599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Rase'!$L$599:$L$633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C-473A-BE9F-22BD5F2D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5656"/>
        <c:axId val="472246048"/>
      </c:barChart>
      <c:catAx>
        <c:axId val="472245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604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5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val>
            <c:numRef>
              <c:f>'Ark1'!$T$2157:$T$2191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C7-4B71-AB4B-472602B020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Rase2'!$K$53:$K$93</c:f>
              <c:numCache>
                <c:formatCode>0.00</c:formatCode>
                <c:ptCount val="41"/>
                <c:pt idx="0">
                  <c:v>9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5.3333333333333321</c:v>
                </c:pt>
                <c:pt idx="16">
                  <c:v>6.0909090909090899</c:v>
                </c:pt>
                <c:pt idx="17">
                  <c:v>7.125</c:v>
                </c:pt>
                <c:pt idx="18">
                  <c:v>7.6666666666666687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4.8</c:v>
                </c:pt>
                <c:pt idx="33">
                  <c:v>6.75</c:v>
                </c:pt>
                <c:pt idx="34">
                  <c:v>6.8333333333333313</c:v>
                </c:pt>
                <c:pt idx="35">
                  <c:v>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CC7-4B71-AB4B-472602B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9184"/>
        <c:axId val="472249576"/>
      </c:barChart>
      <c:catAx>
        <c:axId val="4722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val>
            <c:numRef>
              <c:f>'Ark1'!$T$2192:$T$2226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45-4300-B3BB-50966B043FC6}"/>
            </c:ext>
          </c:extLst>
        </c:ser>
        <c:ser>
          <c:idx val="0"/>
          <c:order val="1"/>
          <c:tx>
            <c:strRef>
              <c:f>'Klasse Rase2'!$B$94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Rase2'!$K$94:$K$144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4</c:v>
                </c:pt>
                <c:pt idx="17">
                  <c:v>6.5</c:v>
                </c:pt>
                <c:pt idx="18">
                  <c:v>7.75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5.7142857142857153</c:v>
                </c:pt>
                <c:pt idx="39">
                  <c:v>7.5</c:v>
                </c:pt>
                <c:pt idx="40">
                  <c:v>8.125</c:v>
                </c:pt>
                <c:pt idx="41">
                  <c:v>7.5</c:v>
                </c:pt>
                <c:pt idx="42">
                  <c:v>10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45-4300-B3BB-50966B04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52712"/>
        <c:axId val="472253104"/>
      </c:barChart>
      <c:catAx>
        <c:axId val="472252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5310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2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val>
            <c:numRef>
              <c:f>'Ark1'!$T$2227:$T$2261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ED-48C5-9E12-6D8736D36C0A}"/>
            </c:ext>
          </c:extLst>
        </c:ser>
        <c:ser>
          <c:idx val="0"/>
          <c:order val="1"/>
          <c:tx>
            <c:strRef>
              <c:f>'Klasse Rase2'!$B$153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Rase2'!$K$153:$K$202</c:f>
              <c:numCache>
                <c:formatCode>0.00</c:formatCode>
                <c:ptCount val="50"/>
                <c:pt idx="0">
                  <c:v>3.5</c:v>
                </c:pt>
                <c:pt idx="1">
                  <c:v>4.25</c:v>
                </c:pt>
                <c:pt idx="2">
                  <c:v>5.862068965517242</c:v>
                </c:pt>
                <c:pt idx="3">
                  <c:v>8.0810810810810807</c:v>
                </c:pt>
                <c:pt idx="4">
                  <c:v>7.375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4.7142857142857153</c:v>
                </c:pt>
                <c:pt idx="25">
                  <c:v>5.32</c:v>
                </c:pt>
                <c:pt idx="26">
                  <c:v>6.0454545454545459</c:v>
                </c:pt>
                <c:pt idx="27">
                  <c:v>7.2631578947368451</c:v>
                </c:pt>
                <c:pt idx="28">
                  <c:v>8</c:v>
                </c:pt>
                <c:pt idx="29">
                  <c:v>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ED-48C5-9E12-6D8736D3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0392"/>
        <c:axId val="479950784"/>
      </c:barChart>
      <c:catAx>
        <c:axId val="479950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07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val>
            <c:numRef>
              <c:f>'Ark1'!$T$2262:$T$2296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27-4790-94D2-3CA25638948B}"/>
            </c:ext>
          </c:extLst>
        </c:ser>
        <c:ser>
          <c:idx val="0"/>
          <c:order val="1"/>
          <c:tx>
            <c:strRef>
              <c:f>'Klasse Rase2'!$B$203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Rase2'!$K$203:$K$253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6.2</c:v>
                </c:pt>
                <c:pt idx="23">
                  <c:v>6.5</c:v>
                </c:pt>
                <c:pt idx="24">
                  <c:v>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6.8333333333333313</c:v>
                </c:pt>
                <c:pt idx="45">
                  <c:v>7.5454545454545459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27-4790-94D2-3CA25638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3920"/>
        <c:axId val="479954312"/>
      </c:barChart>
      <c:catAx>
        <c:axId val="479953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43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3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val>
            <c:numRef>
              <c:f>'Ark1'!$T$2297:$T$2331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B85-424F-A05C-346ED8EE6D9A}"/>
            </c:ext>
          </c:extLst>
        </c:ser>
        <c:ser>
          <c:idx val="0"/>
          <c:order val="1"/>
          <c:tx>
            <c:strRef>
              <c:f>'Klasse Rase2'!$B$254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Rase2'!$K$254:$K$304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4.25</c:v>
                </c:pt>
                <c:pt idx="17">
                  <c:v>4.6666666666666679</c:v>
                </c:pt>
                <c:pt idx="18">
                  <c:v>6</c:v>
                </c:pt>
                <c:pt idx="19">
                  <c:v>6.6</c:v>
                </c:pt>
                <c:pt idx="20">
                  <c:v>5.8</c:v>
                </c:pt>
                <c:pt idx="21">
                  <c:v>7.6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B85-424F-A05C-346ED8E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7448"/>
        <c:axId val="479957840"/>
      </c:barChart>
      <c:catAx>
        <c:axId val="479957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78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Okse, middel alder i dager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8134244447684"/>
          <c:y val="0.13558191071944198"/>
          <c:w val="0.86718257834790624"/>
          <c:h val="0.741324525295339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Måned!$X$24:$X$35</c:f>
              <c:numCache>
                <c:formatCode>0</c:formatCode>
                <c:ptCount val="12"/>
                <c:pt idx="0">
                  <c:v>984.95580110497247</c:v>
                </c:pt>
                <c:pt idx="1">
                  <c:v>956.30254041570436</c:v>
                </c:pt>
                <c:pt idx="2">
                  <c:v>903.44600000000003</c:v>
                </c:pt>
                <c:pt idx="3">
                  <c:v>942.72183908045986</c:v>
                </c:pt>
                <c:pt idx="4">
                  <c:v>902.53402366863872</c:v>
                </c:pt>
                <c:pt idx="5">
                  <c:v>937.38401775804675</c:v>
                </c:pt>
                <c:pt idx="6">
                  <c:v>981.71238095238107</c:v>
                </c:pt>
                <c:pt idx="7">
                  <c:v>941.55699481865292</c:v>
                </c:pt>
                <c:pt idx="8">
                  <c:v>964.21164772727275</c:v>
                </c:pt>
                <c:pt idx="9">
                  <c:v>1023.4634678298798</c:v>
                </c:pt>
                <c:pt idx="10">
                  <c:v>1016.0027777777779</c:v>
                </c:pt>
                <c:pt idx="11">
                  <c:v>1017.9527559055118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D-4EC2-8610-C243612642D3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2.2636814590229096E-2"/>
                  <c:y val="6.8847342736517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6D-4EC2-8610-C243612642D3}"/>
                </c:ext>
              </c:extLst>
            </c:dLbl>
            <c:dLbl>
              <c:idx val="3"/>
              <c:layout>
                <c:manualLayout>
                  <c:x val="-2.9526279900298821E-2"/>
                  <c:y val="5.4672889820175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D-4EC2-8610-C243612642D3}"/>
                </c:ext>
              </c:extLst>
            </c:dLbl>
            <c:dLbl>
              <c:idx val="4"/>
              <c:layout>
                <c:manualLayout>
                  <c:x val="-1.476313995014941E-2"/>
                  <c:y val="-9.719624856920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D-4EC2-8610-C243612642D3}"/>
                </c:ext>
              </c:extLst>
            </c:dLbl>
            <c:dLbl>
              <c:idx val="5"/>
              <c:layout>
                <c:manualLayout>
                  <c:x val="-3.1494698560318814E-2"/>
                  <c:y val="-5.264796797498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D-4EC2-8610-C243612642D3}"/>
                </c:ext>
              </c:extLst>
            </c:dLbl>
            <c:dLbl>
              <c:idx val="6"/>
              <c:layout>
                <c:manualLayout>
                  <c:x val="-1.6731558610169405E-2"/>
                  <c:y val="4.2523358749025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4D-4150-BF05-5B737CF447DB}"/>
                </c:ext>
              </c:extLst>
            </c:dLbl>
            <c:dLbl>
              <c:idx val="7"/>
              <c:layout>
                <c:manualLayout>
                  <c:x val="-2.5589442580258904E-2"/>
                  <c:y val="-8.5046717498051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A-4F5F-8DCE-97F2CE782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Måned!$X$10:$X$21</c:f>
              <c:numCache>
                <c:formatCode>0</c:formatCode>
                <c:ptCount val="12"/>
                <c:pt idx="0">
                  <c:v>1011.3588907014685</c:v>
                </c:pt>
                <c:pt idx="1">
                  <c:v>1035.1944444444443</c:v>
                </c:pt>
                <c:pt idx="2">
                  <c:v>910.96198830409355</c:v>
                </c:pt>
                <c:pt idx="3">
                  <c:v>921.15133531157244</c:v>
                </c:pt>
                <c:pt idx="4">
                  <c:v>929.75113122171933</c:v>
                </c:pt>
                <c:pt idx="5">
                  <c:v>956.3467492260063</c:v>
                </c:pt>
                <c:pt idx="6">
                  <c:v>960.83853211009182</c:v>
                </c:pt>
                <c:pt idx="7">
                  <c:v>982.42141863699555</c:v>
                </c:pt>
                <c:pt idx="8">
                  <c:v>991.74796747967503</c:v>
                </c:pt>
                <c:pt idx="9">
                  <c:v>1076.2720348204573</c:v>
                </c:pt>
                <c:pt idx="10">
                  <c:v>1025.8453307392997</c:v>
                </c:pt>
                <c:pt idx="11">
                  <c:v>999.78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6D-4EC2-8610-C2436126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8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85886337461822"/>
          <c:y val="0.20566652853617123"/>
          <c:w val="0.10521771214109005"/>
          <c:h val="0.1255800723455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val>
            <c:numRef>
              <c:f>'Ark1'!$T$2332:$T$2366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25-44F6-8B97-BB0D153EA6B0}"/>
            </c:ext>
          </c:extLst>
        </c:ser>
        <c:ser>
          <c:idx val="0"/>
          <c:order val="1"/>
          <c:tx>
            <c:strRef>
              <c:f>'Klasse Rase2'!$B$313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Rase2'!$K$313:$K$363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625-44F6-8B97-BB0D153E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0976"/>
        <c:axId val="479961368"/>
      </c:barChart>
      <c:catAx>
        <c:axId val="47996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13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0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val>
            <c:numRef>
              <c:f>'Ark1'!$T$2367:$T$2401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87E-4DF7-95EB-189D739A3C56}"/>
            </c:ext>
          </c:extLst>
        </c:ser>
        <c:ser>
          <c:idx val="0"/>
          <c:order val="1"/>
          <c:tx>
            <c:strRef>
              <c:f>'Klasse Rase2'!$B$364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Rase2'!$K$364:$K$414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3</c:v>
                </c:pt>
                <c:pt idx="19">
                  <c:v>4</c:v>
                </c:pt>
                <c:pt idx="20">
                  <c:v>4.2</c:v>
                </c:pt>
                <c:pt idx="21">
                  <c:v>5.0535714285714306</c:v>
                </c:pt>
                <c:pt idx="22">
                  <c:v>6.15</c:v>
                </c:pt>
                <c:pt idx="23">
                  <c:v>6.9315068493150704</c:v>
                </c:pt>
                <c:pt idx="24">
                  <c:v>8.0247933884297495</c:v>
                </c:pt>
                <c:pt idx="25">
                  <c:v>9.557377049180328</c:v>
                </c:pt>
                <c:pt idx="26">
                  <c:v>11.333333333333336</c:v>
                </c:pt>
                <c:pt idx="27">
                  <c:v>12.666666666666664</c:v>
                </c:pt>
                <c:pt idx="28">
                  <c:v>11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3.125</c:v>
                </c:pt>
                <c:pt idx="45">
                  <c:v>4</c:v>
                </c:pt>
                <c:pt idx="46">
                  <c:v>4.6285714285714308</c:v>
                </c:pt>
                <c:pt idx="47">
                  <c:v>5.1022727272727284</c:v>
                </c:pt>
                <c:pt idx="48">
                  <c:v>5.7127071823204405</c:v>
                </c:pt>
                <c:pt idx="49">
                  <c:v>6.4172661870503598</c:v>
                </c:pt>
                <c:pt idx="50">
                  <c:v>7.3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87E-4DF7-95EB-189D739A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4504"/>
        <c:axId val="479964896"/>
      </c:barChart>
      <c:catAx>
        <c:axId val="479964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48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50-4EEE-884F-3BBBD10430C1}"/>
            </c:ext>
          </c:extLst>
        </c:ser>
        <c:ser>
          <c:idx val="0"/>
          <c:order val="1"/>
          <c:tx>
            <c:strRef>
              <c:f>'Klasse Rase2'!$B$415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Rase2'!$K$415:$K$465</c:f>
              <c:numCache>
                <c:formatCode>0.00</c:formatCode>
                <c:ptCount val="51"/>
                <c:pt idx="0">
                  <c:v>7.6666666666666687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2.6666666666666661</c:v>
                </c:pt>
                <c:pt idx="15">
                  <c:v>3.5263157894736845</c:v>
                </c:pt>
                <c:pt idx="16">
                  <c:v>5.1509433962264151</c:v>
                </c:pt>
                <c:pt idx="17">
                  <c:v>6.32</c:v>
                </c:pt>
                <c:pt idx="18">
                  <c:v>7.3706896551724146</c:v>
                </c:pt>
                <c:pt idx="19">
                  <c:v>8.3657142857142883</c:v>
                </c:pt>
                <c:pt idx="20">
                  <c:v>9.4566929133858224</c:v>
                </c:pt>
                <c:pt idx="21">
                  <c:v>10.106382978723406</c:v>
                </c:pt>
                <c:pt idx="22">
                  <c:v>11.125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3.5</c:v>
                </c:pt>
                <c:pt idx="39">
                  <c:v>3</c:v>
                </c:pt>
                <c:pt idx="40">
                  <c:v>3.9166666666666656</c:v>
                </c:pt>
                <c:pt idx="41">
                  <c:v>4.9142857142857155</c:v>
                </c:pt>
                <c:pt idx="42">
                  <c:v>5.35</c:v>
                </c:pt>
                <c:pt idx="43">
                  <c:v>5.132075471698113</c:v>
                </c:pt>
                <c:pt idx="44">
                  <c:v>5.4789915966386564</c:v>
                </c:pt>
                <c:pt idx="45">
                  <c:v>6</c:v>
                </c:pt>
                <c:pt idx="46">
                  <c:v>6.25</c:v>
                </c:pt>
                <c:pt idx="47">
                  <c:v>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50-4EEE-884F-3BBBD104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8032"/>
        <c:axId val="479968424"/>
      </c:barChart>
      <c:catAx>
        <c:axId val="479968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8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B7-41BA-A692-B6DCD6E6FC19}"/>
            </c:ext>
          </c:extLst>
        </c:ser>
        <c:ser>
          <c:idx val="0"/>
          <c:order val="1"/>
          <c:tx>
            <c:strRef>
              <c:f>'Klasse Rase2'!$B$474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Rase2'!$K$474:$K$524</c:f>
              <c:numCache>
                <c:formatCode>0.00</c:formatCode>
                <c:ptCount val="51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3.6</c:v>
                </c:pt>
                <c:pt idx="4">
                  <c:v>4.1875</c:v>
                </c:pt>
                <c:pt idx="5">
                  <c:v>5.2777777777777777</c:v>
                </c:pt>
                <c:pt idx="6">
                  <c:v>5.5211267605633809</c:v>
                </c:pt>
                <c:pt idx="7">
                  <c:v>6.6333333333333355</c:v>
                </c:pt>
                <c:pt idx="8">
                  <c:v>7.1363636363636376</c:v>
                </c:pt>
                <c:pt idx="9">
                  <c:v>7.6666666666666687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</c:v>
                </c:pt>
                <c:pt idx="26">
                  <c:v>5.6</c:v>
                </c:pt>
                <c:pt idx="27">
                  <c:v>6</c:v>
                </c:pt>
                <c:pt idx="28">
                  <c:v>4.75</c:v>
                </c:pt>
                <c:pt idx="29">
                  <c:v>6.4285714285714306</c:v>
                </c:pt>
                <c:pt idx="30">
                  <c:v>6</c:v>
                </c:pt>
                <c:pt idx="31">
                  <c:v>4.8888888888888884</c:v>
                </c:pt>
                <c:pt idx="32">
                  <c:v>5.3333333333333321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3.2</c:v>
                </c:pt>
                <c:pt idx="48">
                  <c:v>4.4615384615384608</c:v>
                </c:pt>
                <c:pt idx="49">
                  <c:v>5.1475409836065591</c:v>
                </c:pt>
                <c:pt idx="50">
                  <c:v>6.1587301587301582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B7-41BA-A692-B6DCD6E6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1560"/>
        <c:axId val="479971952"/>
      </c:barChart>
      <c:catAx>
        <c:axId val="479971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195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E4-4EF7-B06A-0D455475153A}"/>
            </c:ext>
          </c:extLst>
        </c:ser>
        <c:ser>
          <c:idx val="0"/>
          <c:order val="1"/>
          <c:tx>
            <c:strRef>
              <c:f>'Klasse Rase2'!$B$525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Rase2'!$K$525:$K$575</c:f>
              <c:numCache>
                <c:formatCode>0.00</c:formatCode>
                <c:ptCount val="51"/>
                <c:pt idx="0">
                  <c:v>6.6136363636363624</c:v>
                </c:pt>
                <c:pt idx="1">
                  <c:v>7.2857142857142883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5.25</c:v>
                </c:pt>
                <c:pt idx="23">
                  <c:v>5.8636363636363633</c:v>
                </c:pt>
                <c:pt idx="24">
                  <c:v>6.4642857142857109</c:v>
                </c:pt>
                <c:pt idx="25">
                  <c:v>7.1538461538461551</c:v>
                </c:pt>
                <c:pt idx="26">
                  <c:v>7.4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9</c:v>
                </c:pt>
                <c:pt idx="43">
                  <c:v>5.916666666666667</c:v>
                </c:pt>
                <c:pt idx="44">
                  <c:v>6.6458333333333313</c:v>
                </c:pt>
                <c:pt idx="45">
                  <c:v>6.7910447761194046</c:v>
                </c:pt>
                <c:pt idx="46">
                  <c:v>7.6111111111111107</c:v>
                </c:pt>
                <c:pt idx="47">
                  <c:v>6.8</c:v>
                </c:pt>
                <c:pt idx="48">
                  <c:v>11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3E4-4EF7-B06A-0D45547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5088"/>
        <c:axId val="479975480"/>
      </c:barChart>
      <c:catAx>
        <c:axId val="47997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54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47-4AE4-BD7A-AAD47741C3AD}"/>
            </c:ext>
          </c:extLst>
        </c:ser>
        <c:ser>
          <c:idx val="0"/>
          <c:order val="1"/>
          <c:tx>
            <c:strRef>
              <c:f>'Klasse Rase2'!$B$576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Rase2'!$K$576:$K$626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6.3</c:v>
                </c:pt>
                <c:pt idx="40">
                  <c:v>6.8235294117647056</c:v>
                </c:pt>
                <c:pt idx="41">
                  <c:v>6.9130434782608692</c:v>
                </c:pt>
                <c:pt idx="42">
                  <c:v>7.5714285714285694</c:v>
                </c:pt>
                <c:pt idx="43">
                  <c:v>9.75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247-4AE4-BD7A-AAD4774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8616"/>
        <c:axId val="479979008"/>
      </c:barChart>
      <c:catAx>
        <c:axId val="479978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90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8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47-43E9-A7DD-26520065E13E}"/>
            </c:ext>
          </c:extLst>
        </c:ser>
        <c:ser>
          <c:idx val="0"/>
          <c:order val="1"/>
          <c:tx>
            <c:strRef>
              <c:f>'Klasse Rase2'!$B$635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Rase2'!$K$635:$K$685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47-43E9-A7DD-26520065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4544"/>
        <c:axId val="481694936"/>
      </c:barChart>
      <c:catAx>
        <c:axId val="481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4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F1-466D-A5E6-E32C8435B6F7}"/>
            </c:ext>
          </c:extLst>
        </c:ser>
        <c:ser>
          <c:idx val="0"/>
          <c:order val="1"/>
          <c:tx>
            <c:strRef>
              <c:f>'Klasse Rase2'!$B$686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Rase2'!$K$686:$K$736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10.5</c:v>
                </c:pt>
                <c:pt idx="23">
                  <c:v>9.6</c:v>
                </c:pt>
                <c:pt idx="24">
                  <c:v>10.333333333333336</c:v>
                </c:pt>
                <c:pt idx="25">
                  <c:v>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4.5</c:v>
                </c:pt>
                <c:pt idx="43">
                  <c:v>0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F1-466D-A5E6-E32C8435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8072"/>
        <c:axId val="481698464"/>
      </c:barChart>
      <c:catAx>
        <c:axId val="481698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8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72-4734-93DD-044B3ED20009}"/>
            </c:ext>
          </c:extLst>
        </c:ser>
        <c:ser>
          <c:idx val="0"/>
          <c:order val="1"/>
          <c:tx>
            <c:strRef>
              <c:f>'Klasse Rase2'!$B$737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Rase2'!$K$737:$K$787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3.3333333333333344</c:v>
                </c:pt>
                <c:pt idx="14">
                  <c:v>4.3333333333333321</c:v>
                </c:pt>
                <c:pt idx="15">
                  <c:v>5.052631578947369</c:v>
                </c:pt>
                <c:pt idx="16">
                  <c:v>5.84375</c:v>
                </c:pt>
                <c:pt idx="17">
                  <c:v>6.0379746835443049</c:v>
                </c:pt>
                <c:pt idx="18">
                  <c:v>6.404494382022472</c:v>
                </c:pt>
                <c:pt idx="19">
                  <c:v>6.35</c:v>
                </c:pt>
                <c:pt idx="20">
                  <c:v>6.5434782608695654</c:v>
                </c:pt>
                <c:pt idx="21">
                  <c:v>6.5</c:v>
                </c:pt>
                <c:pt idx="22">
                  <c:v>6.8333333333333313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4</c:v>
                </c:pt>
                <c:pt idx="38">
                  <c:v>5.6666666666666679</c:v>
                </c:pt>
                <c:pt idx="39">
                  <c:v>5.7647058823529411</c:v>
                </c:pt>
                <c:pt idx="40">
                  <c:v>8</c:v>
                </c:pt>
                <c:pt idx="41">
                  <c:v>7.7777777777777777</c:v>
                </c:pt>
                <c:pt idx="42">
                  <c:v>6.6666666666666687</c:v>
                </c:pt>
                <c:pt idx="43">
                  <c:v>0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072-4734-93DD-044B3ED2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1600"/>
        <c:axId val="481701992"/>
      </c:barChart>
      <c:catAx>
        <c:axId val="48170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1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Telemark,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9-4A17-8B2E-CB7D6D233666}"/>
            </c:ext>
          </c:extLst>
        </c:ser>
        <c:ser>
          <c:idx val="0"/>
          <c:order val="1"/>
          <c:tx>
            <c:strRef>
              <c:f>'Klasse Rase2'!$B$66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Rase2'!$G$66:$G$80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11</c:v>
                </c:pt>
                <c:pt idx="4">
                  <c:v>8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9-4A17-8B2E-CB7D6D233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2776"/>
        <c:axId val="481703168"/>
      </c:barChart>
      <c:catAx>
        <c:axId val="481702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2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6.3214483506144586E-2"/>
          <c:h val="0.101229073221840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korrelasjon</a:t>
            </a:r>
            <a:r>
              <a:rPr lang="nb-NO" sz="2800" baseline="0"/>
              <a:t> KLASSE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16170669291845099"/>
          <c:y val="2.3338648122534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04220592461466"/>
          <c:y val="0.14769444770232604"/>
          <c:w val="0.8752573135220485"/>
          <c:h val="0.71531137406275502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'Ark1'!$AB$43:$AB$54</c:f>
              <c:numCache>
                <c:formatCode>General</c:formatCode>
                <c:ptCount val="12"/>
                <c:pt idx="0">
                  <c:v>77.47840510059369</c:v>
                </c:pt>
                <c:pt idx="1">
                  <c:v>69.861000603656521</c:v>
                </c:pt>
                <c:pt idx="2">
                  <c:v>75.588219526117086</c:v>
                </c:pt>
                <c:pt idx="3">
                  <c:v>70.370402408083905</c:v>
                </c:pt>
                <c:pt idx="4">
                  <c:v>69.655197431371775</c:v>
                </c:pt>
                <c:pt idx="5">
                  <c:v>76.526428385421468</c:v>
                </c:pt>
                <c:pt idx="6">
                  <c:v>79.252020624005468</c:v>
                </c:pt>
                <c:pt idx="7">
                  <c:v>74.187165873590757</c:v>
                </c:pt>
                <c:pt idx="8">
                  <c:v>78.312538255403766</c:v>
                </c:pt>
                <c:pt idx="9">
                  <c:v>79.054298223356653</c:v>
                </c:pt>
                <c:pt idx="10">
                  <c:v>81.237838481781466</c:v>
                </c:pt>
                <c:pt idx="11">
                  <c:v>83.094879071796797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6-4E2C-A3A3-132205EBD9CF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'Ark1'!$AB$31:$AB$42</c:f>
              <c:numCache>
                <c:formatCode>General</c:formatCode>
                <c:ptCount val="12"/>
                <c:pt idx="0">
                  <c:v>77.87975354167159</c:v>
                </c:pt>
                <c:pt idx="1">
                  <c:v>70.426055503129874</c:v>
                </c:pt>
                <c:pt idx="2">
                  <c:v>77.302991477555182</c:v>
                </c:pt>
                <c:pt idx="3">
                  <c:v>76.720890733331373</c:v>
                </c:pt>
                <c:pt idx="4">
                  <c:v>75.812655666715813</c:v>
                </c:pt>
                <c:pt idx="5">
                  <c:v>72.02271662133515</c:v>
                </c:pt>
                <c:pt idx="6">
                  <c:v>74.126527438410093</c:v>
                </c:pt>
                <c:pt idx="7">
                  <c:v>71.999144945463371</c:v>
                </c:pt>
                <c:pt idx="8">
                  <c:v>72.436644007372351</c:v>
                </c:pt>
                <c:pt idx="9">
                  <c:v>82.947784765356388</c:v>
                </c:pt>
                <c:pt idx="10">
                  <c:v>80.275136893661696</c:v>
                </c:pt>
                <c:pt idx="11">
                  <c:v>79.472394517849111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6-4E2C-A3A3-132205EB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7497376106E-2"/>
              <c:y val="0.256999901790683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19825757082812"/>
          <c:y val="0.3865716541501194"/>
          <c:w val="0.10111624748916151"/>
          <c:h val="0.12677586848213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Dølafe,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1-4CB8-9E77-4D54D50D0DA3}"/>
            </c:ext>
          </c:extLst>
        </c:ser>
        <c:ser>
          <c:idx val="0"/>
          <c:order val="1"/>
          <c:tx>
            <c:strRef>
              <c:f>'Klasse Rase2'!$B$84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Rase2'!$G$84:$G$98</c:f>
              <c:numCache>
                <c:formatCode>General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1-4CB8-9E77-4D54D50D0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Raukolle,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0-43DB-AAAA-C50BC09B579B}"/>
            </c:ext>
          </c:extLst>
        </c:ser>
        <c:ser>
          <c:idx val="0"/>
          <c:order val="1"/>
          <c:tx>
            <c:strRef>
              <c:f>'Klasse Rase2'!$B$107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Rase2'!$G$107:$G$121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8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0-43DB-AAAA-C50BC09B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94048"/>
        <c:axId val="939094440"/>
      </c:barChart>
      <c:catAx>
        <c:axId val="939094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9094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9.4083843355082866E-2"/>
          <c:h val="0.11354248533670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Sør- og 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36A-8E17-35164E491BA6}"/>
            </c:ext>
          </c:extLst>
        </c:ser>
        <c:ser>
          <c:idx val="0"/>
          <c:order val="1"/>
          <c:tx>
            <c:strRef>
              <c:f>'Klasse Rase2'!$B$130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Rase2'!$G$130:$G$144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36A-8E17-35164E49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496"/>
        <c:axId val="917439672"/>
      </c:barChart>
      <c:catAx>
        <c:axId val="91743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8689861940536"/>
          <c:y val="0.16455852923877834"/>
          <c:w val="9.2565405514368412E-2"/>
          <c:h val="0.168347792583721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0-4590-9960-75A61234C6E9}"/>
            </c:ext>
          </c:extLst>
        </c:ser>
        <c:ser>
          <c:idx val="0"/>
          <c:order val="1"/>
          <c:tx>
            <c:strRef>
              <c:f>'Klasse Rase2'!$B$153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Rase2'!$G$153:$G$167</c:f>
              <c:numCache>
                <c:formatCode>General</c:formatCode>
                <c:ptCount val="15"/>
                <c:pt idx="0">
                  <c:v>2</c:v>
                </c:pt>
                <c:pt idx="1">
                  <c:v>8</c:v>
                </c:pt>
                <c:pt idx="2">
                  <c:v>29</c:v>
                </c:pt>
                <c:pt idx="3">
                  <c:v>37</c:v>
                </c:pt>
                <c:pt idx="4">
                  <c:v>16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0-4590-9960-75A61234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79184"/>
        <c:axId val="732079576"/>
      </c:barChart>
      <c:catAx>
        <c:axId val="73207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07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1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5.6122862015969971E-2"/>
          <c:h val="0.10199019710121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Holstein,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F-4A82-BBE7-ED686C18DA62}"/>
            </c:ext>
          </c:extLst>
        </c:ser>
        <c:ser>
          <c:idx val="0"/>
          <c:order val="1"/>
          <c:tx>
            <c:strRef>
              <c:f>'Klasse Rase2'!$B$176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Rase2'!$G$176:$G$190</c:f>
              <c:numCache>
                <c:formatCode>0</c:formatCode>
                <c:ptCount val="15"/>
                <c:pt idx="0">
                  <c:v>0</c:v>
                </c:pt>
                <c:pt idx="1">
                  <c:v>7</c:v>
                </c:pt>
                <c:pt idx="2">
                  <c:v>25</c:v>
                </c:pt>
                <c:pt idx="3">
                  <c:v>44</c:v>
                </c:pt>
                <c:pt idx="4">
                  <c:v>38</c:v>
                </c:pt>
                <c:pt idx="5">
                  <c:v>17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F-4A82-BBE7-ED686C1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Brown Swiss,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990-AC69-86D749EE6403}"/>
            </c:ext>
          </c:extLst>
        </c:ser>
        <c:ser>
          <c:idx val="0"/>
          <c:order val="1"/>
          <c:tx>
            <c:strRef>
              <c:f>'Klasse Rase2'!$B$221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Rase2'!$G$221:$G$235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990-AC69-86D749EE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Jarlsberg 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227-B0A7-7177DA9FA136}"/>
            </c:ext>
          </c:extLst>
        </c:ser>
        <c:ser>
          <c:idx val="0"/>
          <c:order val="1"/>
          <c:tx>
            <c:strRef>
              <c:f>'Klasse Rase2'!$B$244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Rase2'!$G$244:$G$258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227-B0A7-7177DA9F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Fleckvieh, antall slakt 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B85-91A7-5BD6FA13DB33}"/>
            </c:ext>
          </c:extLst>
        </c:ser>
        <c:ser>
          <c:idx val="0"/>
          <c:order val="1"/>
          <c:tx>
            <c:strRef>
              <c:f>'Klasse Rase2'!$B$267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Rase2'!$G$267:$G$281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B85-91A7-5BD6FA1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Hereford,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2EE-B5EB-9D5D81480216}"/>
            </c:ext>
          </c:extLst>
        </c:ser>
        <c:ser>
          <c:idx val="0"/>
          <c:order val="1"/>
          <c:tx>
            <c:strRef>
              <c:f>'Klasse Rase2'!$B$382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Rase2'!$G$382:$G$396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56</c:v>
                </c:pt>
                <c:pt idx="4">
                  <c:v>80</c:v>
                </c:pt>
                <c:pt idx="5">
                  <c:v>146</c:v>
                </c:pt>
                <c:pt idx="6">
                  <c:v>121</c:v>
                </c:pt>
                <c:pt idx="7">
                  <c:v>61</c:v>
                </c:pt>
                <c:pt idx="8">
                  <c:v>12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A-42EE-B5EB-9D5D81480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4-4432-938F-3AD595398B07}"/>
            </c:ext>
          </c:extLst>
        </c:ser>
        <c:ser>
          <c:idx val="0"/>
          <c:order val="1"/>
          <c:tx>
            <c:strRef>
              <c:f>'Klasse Rase2'!$B$405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Rase2'!$G$405:$G$419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26</c:v>
                </c:pt>
                <c:pt idx="5">
                  <c:v>35</c:v>
                </c:pt>
                <c:pt idx="6">
                  <c:v>88</c:v>
                </c:pt>
                <c:pt idx="7">
                  <c:v>181</c:v>
                </c:pt>
                <c:pt idx="8">
                  <c:v>139</c:v>
                </c:pt>
                <c:pt idx="9">
                  <c:v>50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4-4432-938F-3AD59539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korrelasjon</a:t>
            </a:r>
            <a:r>
              <a:rPr lang="nb-NO" sz="2800" baseline="0"/>
              <a:t> FETTGRUPPE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9.4626215608282493E-2"/>
          <c:y val="3.14708870617280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2922531889696"/>
          <c:y val="0.15580775899610208"/>
          <c:w val="0.88217858752502454"/>
          <c:h val="0.6799578414164001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'Ark1'!$AC$43:$AC$54</c:f>
              <c:numCache>
                <c:formatCode>General</c:formatCode>
                <c:ptCount val="12"/>
                <c:pt idx="0">
                  <c:v>42.54356235680094</c:v>
                </c:pt>
                <c:pt idx="1">
                  <c:v>35.096557184316403</c:v>
                </c:pt>
                <c:pt idx="2">
                  <c:v>47.672824355705409</c:v>
                </c:pt>
                <c:pt idx="3">
                  <c:v>38.625806663033721</c:v>
                </c:pt>
                <c:pt idx="4">
                  <c:v>47.050502363424066</c:v>
                </c:pt>
                <c:pt idx="5">
                  <c:v>48.286619273802174</c:v>
                </c:pt>
                <c:pt idx="6">
                  <c:v>44.161125860639203</c:v>
                </c:pt>
                <c:pt idx="7">
                  <c:v>48.30593784649345</c:v>
                </c:pt>
                <c:pt idx="8">
                  <c:v>48.198823238481744</c:v>
                </c:pt>
                <c:pt idx="9">
                  <c:v>42.671965703105712</c:v>
                </c:pt>
                <c:pt idx="10">
                  <c:v>44.649393160331996</c:v>
                </c:pt>
                <c:pt idx="11">
                  <c:v>45.325251359153697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1-4558-94BD-176065602F5A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'Ark1'!$AC$31:$AC$42</c:f>
              <c:numCache>
                <c:formatCode>General</c:formatCode>
                <c:ptCount val="12"/>
                <c:pt idx="0">
                  <c:v>45.621495265301952</c:v>
                </c:pt>
                <c:pt idx="1">
                  <c:v>50.096901238580159</c:v>
                </c:pt>
                <c:pt idx="2">
                  <c:v>51.865458704259666</c:v>
                </c:pt>
                <c:pt idx="3">
                  <c:v>40.38185381827271</c:v>
                </c:pt>
                <c:pt idx="4">
                  <c:v>43.677554419134303</c:v>
                </c:pt>
                <c:pt idx="5">
                  <c:v>35.394730792841806</c:v>
                </c:pt>
                <c:pt idx="6">
                  <c:v>45.281072367612353</c:v>
                </c:pt>
                <c:pt idx="7">
                  <c:v>41.772708335909186</c:v>
                </c:pt>
                <c:pt idx="8">
                  <c:v>38.045839949887849</c:v>
                </c:pt>
                <c:pt idx="9">
                  <c:v>31.735780929468724</c:v>
                </c:pt>
                <c:pt idx="10">
                  <c:v>27.765155293074255</c:v>
                </c:pt>
                <c:pt idx="11">
                  <c:v>35.268247601259063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1-4558-94BD-17606560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At val="-20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64585371162184"/>
          <c:y val="0.50277715383248878"/>
          <c:w val="9.7397805914754748E-2"/>
          <c:h val="0.1253705490692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Aberdeen Angus,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7-471C-9804-D32603FEACC2}"/>
            </c:ext>
          </c:extLst>
        </c:ser>
        <c:ser>
          <c:idx val="0"/>
          <c:order val="1"/>
          <c:tx>
            <c:strRef>
              <c:f>'Klasse Rase2'!$B$428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Rase2'!$G$428:$G$442</c:f>
              <c:numCache>
                <c:formatCode>General</c:formatCode>
                <c:ptCount val="15"/>
                <c:pt idx="0">
                  <c:v>0</c:v>
                </c:pt>
                <c:pt idx="1">
                  <c:v>3</c:v>
                </c:pt>
                <c:pt idx="2">
                  <c:v>19</c:v>
                </c:pt>
                <c:pt idx="3">
                  <c:v>53</c:v>
                </c:pt>
                <c:pt idx="4">
                  <c:v>100</c:v>
                </c:pt>
                <c:pt idx="5">
                  <c:v>116</c:v>
                </c:pt>
                <c:pt idx="6">
                  <c:v>175</c:v>
                </c:pt>
                <c:pt idx="7">
                  <c:v>127</c:v>
                </c:pt>
                <c:pt idx="8">
                  <c:v>47</c:v>
                </c:pt>
                <c:pt idx="9">
                  <c:v>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7-471C-9804-D32603FE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Limousine, antall slakt 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2735029041614"/>
          <c:y val="0.14866939239941404"/>
          <c:w val="0.88031004823131909"/>
          <c:h val="0.703523004063155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E90-A6BB-34C9720B9530}"/>
            </c:ext>
          </c:extLst>
        </c:ser>
        <c:ser>
          <c:idx val="0"/>
          <c:order val="1"/>
          <c:tx>
            <c:strRef>
              <c:f>'Klasse Rase2'!$B$451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Rase2'!$G$451:$G$465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12</c:v>
                </c:pt>
                <c:pt idx="5">
                  <c:v>35</c:v>
                </c:pt>
                <c:pt idx="6">
                  <c:v>60</c:v>
                </c:pt>
                <c:pt idx="7">
                  <c:v>106</c:v>
                </c:pt>
                <c:pt idx="8">
                  <c:v>119</c:v>
                </c:pt>
                <c:pt idx="9">
                  <c:v>75</c:v>
                </c:pt>
                <c:pt idx="10">
                  <c:v>24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3-4E90-A6BB-34C9720B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Simmetal Kjøtt,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F-4652-A11E-766842CA8AA8}"/>
            </c:ext>
          </c:extLst>
        </c:ser>
        <c:ser>
          <c:idx val="0"/>
          <c:order val="1"/>
          <c:tx>
            <c:strRef>
              <c:f>'Klasse Rase2'!$B$474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Rase2'!$G$474:$G$488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16</c:v>
                </c:pt>
                <c:pt idx="5">
                  <c:v>36</c:v>
                </c:pt>
                <c:pt idx="6">
                  <c:v>71</c:v>
                </c:pt>
                <c:pt idx="7">
                  <c:v>60</c:v>
                </c:pt>
                <c:pt idx="8">
                  <c:v>22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F-4652-A11E-766842CA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Blonde D'aquitaine,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Rase2'!$B$497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Rase2'!$G$497:$G$511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2</c:v>
                </c:pt>
                <c:pt idx="8">
                  <c:v>9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C32-BC17-789B156B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Scottish Highland,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F-48A4-A5BB-4C278EE56572}"/>
            </c:ext>
          </c:extLst>
        </c:ser>
        <c:ser>
          <c:idx val="0"/>
          <c:order val="1"/>
          <c:tx>
            <c:strRef>
              <c:f>'Klasse Rase2'!$B$520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Rase2'!$G$520:$G$534</c:f>
              <c:numCache>
                <c:formatCode>General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26</c:v>
                </c:pt>
                <c:pt idx="3">
                  <c:v>61</c:v>
                </c:pt>
                <c:pt idx="4">
                  <c:v>63</c:v>
                </c:pt>
                <c:pt idx="5">
                  <c:v>44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F-48A4-A5BB-4C278EE56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04898898941275"/>
          <c:y val="0.17026723516308415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antall% slakt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819-878A-30F3C771DAAE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Rase2'!$H$12:$H$26</c:f>
              <c:numCache>
                <c:formatCode>0.0</c:formatCode>
                <c:ptCount val="15"/>
                <c:pt idx="0">
                  <c:v>0.32144944476914072</c:v>
                </c:pt>
                <c:pt idx="1">
                  <c:v>2.4839275277615438</c:v>
                </c:pt>
                <c:pt idx="2">
                  <c:v>9.3512565751022816</c:v>
                </c:pt>
                <c:pt idx="3">
                  <c:v>26.972530683810639</c:v>
                </c:pt>
                <c:pt idx="4">
                  <c:v>34.307422559906485</c:v>
                </c:pt>
                <c:pt idx="5">
                  <c:v>21.712448860315604</c:v>
                </c:pt>
                <c:pt idx="6">
                  <c:v>4.5295149035651683</c:v>
                </c:pt>
                <c:pt idx="7">
                  <c:v>0.23378141437755703</c:v>
                </c:pt>
                <c:pt idx="8">
                  <c:v>2.9222676797194633E-2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819-878A-30F3C771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A-4BCB-A3B1-C74CF7BD4F50}"/>
            </c:ext>
          </c:extLst>
        </c:ser>
        <c:ser>
          <c:idx val="0"/>
          <c:order val="1"/>
          <c:tx>
            <c:strRef>
              <c:f>'Klasse Rase2'!$B$405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Rase2'!$H$405:$H$419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1.5009380863039401</c:v>
                </c:pt>
                <c:pt idx="4">
                  <c:v>4.8780487804878048</c:v>
                </c:pt>
                <c:pt idx="5">
                  <c:v>6.5666041275797395</c:v>
                </c:pt>
                <c:pt idx="6">
                  <c:v>16.51031894934334</c:v>
                </c:pt>
                <c:pt idx="7">
                  <c:v>33.958724202626634</c:v>
                </c:pt>
                <c:pt idx="8">
                  <c:v>26.078799249530956</c:v>
                </c:pt>
                <c:pt idx="9">
                  <c:v>9.3808630393996264</c:v>
                </c:pt>
                <c:pt idx="10">
                  <c:v>1.1257035647279547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A-4BCB-A3B1-C74CF7BD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Limousine, antall 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46C-81EC-0376EE416CE8}"/>
            </c:ext>
          </c:extLst>
        </c:ser>
        <c:ser>
          <c:idx val="0"/>
          <c:order val="1"/>
          <c:tx>
            <c:strRef>
              <c:f>'Klasse Rase2'!$B$451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Rase2'!$H$451:$H$465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0.45977011494252878</c:v>
                </c:pt>
                <c:pt idx="3">
                  <c:v>0.22988505747126439</c:v>
                </c:pt>
                <c:pt idx="4">
                  <c:v>2.7586206896551722</c:v>
                </c:pt>
                <c:pt idx="5">
                  <c:v>8.0459770114942533</c:v>
                </c:pt>
                <c:pt idx="6">
                  <c:v>13.793103448275859</c:v>
                </c:pt>
                <c:pt idx="7">
                  <c:v>24.367816091954023</c:v>
                </c:pt>
                <c:pt idx="8">
                  <c:v>27.356321839080461</c:v>
                </c:pt>
                <c:pt idx="9">
                  <c:v>17.241379310344826</c:v>
                </c:pt>
                <c:pt idx="10">
                  <c:v>5.5172413793103443</c:v>
                </c:pt>
                <c:pt idx="11">
                  <c:v>0.22988505747126439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C-446C-81EC-0376EE41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SIDET TRØNDER,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3-4554-BD08-88989BD1D01F}"/>
            </c:ext>
          </c:extLst>
        </c:ser>
        <c:ser>
          <c:idx val="0"/>
          <c:order val="1"/>
          <c:tx>
            <c:strRef>
              <c:f>'Klasse Rase2'!$B$48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Rase2'!$G$48:$G$62</c:f>
              <c:numCache>
                <c:formatCode>General</c:formatCode>
                <c:ptCount val="15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41</c:v>
                </c:pt>
                <c:pt idx="4">
                  <c:v>22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3-4554-BD08-88989BD1D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8939335062628059E-2"/>
          <c:h val="0.139248376778801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OKSE, NRF,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5570628935704"/>
          <c:y val="0.11943331632531845"/>
          <c:w val="0.85448163458174609"/>
          <c:h val="0.7411799678016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General</c:formatCode>
                <c:ptCount val="15"/>
                <c:pt idx="0">
                  <c:v>11</c:v>
                </c:pt>
                <c:pt idx="1">
                  <c:v>85</c:v>
                </c:pt>
                <c:pt idx="2">
                  <c:v>320</c:v>
                </c:pt>
                <c:pt idx="3">
                  <c:v>923</c:v>
                </c:pt>
                <c:pt idx="4">
                  <c:v>1174</c:v>
                </c:pt>
                <c:pt idx="5">
                  <c:v>743</c:v>
                </c:pt>
                <c:pt idx="6">
                  <c:v>155</c:v>
                </c:pt>
                <c:pt idx="7">
                  <c:v>8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F-4C07-8F9A-46D8076B4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9422367618247548E-2"/>
          <c:h val="0.155152959037028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k</a:t>
            </a:r>
            <a:r>
              <a:rPr lang="nb-NO" sz="2800"/>
              <a:t>orrelasjon</a:t>
            </a:r>
            <a:r>
              <a:rPr lang="nb-NO" sz="2800" baseline="0"/>
              <a:t> FETTGRUPPE og KLASSE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32757666125457E-2"/>
          <c:y val="0.13072972946076"/>
          <c:w val="0.8791324221707002"/>
          <c:h val="0.7510753081489779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'Ark1'!$AD$43:$AD$54</c:f>
              <c:numCache>
                <c:formatCode>General</c:formatCode>
                <c:ptCount val="12"/>
                <c:pt idx="0">
                  <c:v>33.512114366838794</c:v>
                </c:pt>
                <c:pt idx="1">
                  <c:v>30.320269934914805</c:v>
                </c:pt>
                <c:pt idx="2">
                  <c:v>36.448052880462818</c:v>
                </c:pt>
                <c:pt idx="3">
                  <c:v>30.197668312113446</c:v>
                </c:pt>
                <c:pt idx="4">
                  <c:v>28.762029915939525</c:v>
                </c:pt>
                <c:pt idx="5">
                  <c:v>35.50909226065378</c:v>
                </c:pt>
                <c:pt idx="6">
                  <c:v>31.856091326603423</c:v>
                </c:pt>
                <c:pt idx="7">
                  <c:v>31.390504820620119</c:v>
                </c:pt>
                <c:pt idx="8">
                  <c:v>40.701650150032783</c:v>
                </c:pt>
                <c:pt idx="9">
                  <c:v>30.196342262264551</c:v>
                </c:pt>
                <c:pt idx="10">
                  <c:v>36.031380770579439</c:v>
                </c:pt>
                <c:pt idx="11">
                  <c:v>25.113137219456487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6-41EA-B157-7EC737235C0E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'Ark1'!$AD$31:$AD$42</c:f>
              <c:numCache>
                <c:formatCode>General</c:formatCode>
                <c:ptCount val="12"/>
                <c:pt idx="0">
                  <c:v>36.145654578581997</c:v>
                </c:pt>
                <c:pt idx="1">
                  <c:v>39.477305706104659</c:v>
                </c:pt>
                <c:pt idx="2">
                  <c:v>31.488089164001675</c:v>
                </c:pt>
                <c:pt idx="3">
                  <c:v>27.120713494975043</c:v>
                </c:pt>
                <c:pt idx="4">
                  <c:v>30.58821663142832</c:v>
                </c:pt>
                <c:pt idx="5">
                  <c:v>22.385273735242244</c:v>
                </c:pt>
                <c:pt idx="6">
                  <c:v>27.104140387251245</c:v>
                </c:pt>
                <c:pt idx="7">
                  <c:v>27.064753912050797</c:v>
                </c:pt>
                <c:pt idx="8">
                  <c:v>32.477561713458563</c:v>
                </c:pt>
                <c:pt idx="9">
                  <c:v>29.34897011147341</c:v>
                </c:pt>
                <c:pt idx="10">
                  <c:v>22.700646863985895</c:v>
                </c:pt>
                <c:pt idx="11">
                  <c:v>34.436271775106995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6-41EA-B157-7EC73723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At val="-20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1157635448792804E-2"/>
              <c:y val="0.192621893872389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56364100938173"/>
          <c:y val="0.19973826284973326"/>
          <c:w val="9.3888182151740662E-2"/>
          <c:h val="0.1551486578967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Kategori OKSE, JERSEY,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25-4EC9-9539-33915ACB5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826948439257"/>
          <c:y val="0.20515002096323198"/>
          <c:w val="0.87239040624466024"/>
          <c:h val="0.714455911236438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E-47DF-ADC3-D22E694A3032}"/>
            </c:ext>
          </c:extLst>
        </c:ser>
        <c:ser>
          <c:idx val="2"/>
          <c:order val="1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E-47DF-ADC3-D22E694A3032}"/>
            </c:ext>
          </c:extLst>
        </c:ser>
        <c:ser>
          <c:idx val="10"/>
          <c:order val="2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E-47DF-ADC3-D22E694A3032}"/>
            </c:ext>
          </c:extLst>
        </c:ser>
        <c:ser>
          <c:idx val="13"/>
          <c:order val="3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AE-47DF-ADC3-D22E694A3032}"/>
            </c:ext>
          </c:extLst>
        </c:ser>
        <c:ser>
          <c:idx val="1"/>
          <c:order val="4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#,##0</c:formatCode>
                <c:ptCount val="15"/>
                <c:pt idx="0">
                  <c:v>1</c:v>
                </c:pt>
                <c:pt idx="1">
                  <c:v>43</c:v>
                </c:pt>
                <c:pt idx="2">
                  <c:v>235</c:v>
                </c:pt>
                <c:pt idx="3">
                  <c:v>796</c:v>
                </c:pt>
                <c:pt idx="4">
                  <c:v>1292</c:v>
                </c:pt>
                <c:pt idx="5">
                  <c:v>1765</c:v>
                </c:pt>
                <c:pt idx="6">
                  <c:v>1868</c:v>
                </c:pt>
                <c:pt idx="7">
                  <c:v>1140</c:v>
                </c:pt>
                <c:pt idx="8">
                  <c:v>518</c:v>
                </c:pt>
                <c:pt idx="9">
                  <c:v>173</c:v>
                </c:pt>
                <c:pt idx="10">
                  <c:v>117</c:v>
                </c:pt>
                <c:pt idx="11">
                  <c:v>70</c:v>
                </c:pt>
                <c:pt idx="12">
                  <c:v>9</c:v>
                </c:pt>
                <c:pt idx="13">
                  <c:v>21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AE-47DF-ADC3-D22E694A3032}"/>
            </c:ext>
          </c:extLst>
        </c:ser>
        <c:ser>
          <c:idx val="3"/>
          <c:order val="5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#,##0</c:formatCode>
                <c:ptCount val="15"/>
                <c:pt idx="0">
                  <c:v>1</c:v>
                </c:pt>
                <c:pt idx="1">
                  <c:v>28</c:v>
                </c:pt>
                <c:pt idx="2">
                  <c:v>259</c:v>
                </c:pt>
                <c:pt idx="3">
                  <c:v>752</c:v>
                </c:pt>
                <c:pt idx="4">
                  <c:v>1138</c:v>
                </c:pt>
                <c:pt idx="5">
                  <c:v>1695</c:v>
                </c:pt>
                <c:pt idx="6">
                  <c:v>1807</c:v>
                </c:pt>
                <c:pt idx="7">
                  <c:v>1180</c:v>
                </c:pt>
                <c:pt idx="8">
                  <c:v>552</c:v>
                </c:pt>
                <c:pt idx="9">
                  <c:v>219</c:v>
                </c:pt>
                <c:pt idx="10">
                  <c:v>97</c:v>
                </c:pt>
                <c:pt idx="11">
                  <c:v>54</c:v>
                </c:pt>
                <c:pt idx="12">
                  <c:v>19</c:v>
                </c:pt>
                <c:pt idx="13">
                  <c:v>12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8-4E10-A2D5-7E1DC1EE6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5.5192351470150079E-2"/>
          <c:h val="0.39657944832861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08481581628187E-2"/>
          <c:y val="0.13733165686198301"/>
          <c:w val="0.90866458227886471"/>
          <c:h val="0.7822744164738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D-4125-BC76-2A4EF4132ABA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D-4125-BC76-2A4EF4132AB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D-4125-BC76-2A4EF4132ABA}"/>
            </c:ext>
          </c:extLst>
        </c:ser>
        <c:ser>
          <c:idx val="13"/>
          <c:order val="3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0">
                  <c:v>289.3</c:v>
                </c:pt>
                <c:pt idx="1">
                  <c:v>240.44651162790683</c:v>
                </c:pt>
                <c:pt idx="2">
                  <c:v>257.32255319148919</c:v>
                </c:pt>
                <c:pt idx="3">
                  <c:v>276.92449748743724</c:v>
                </c:pt>
                <c:pt idx="4">
                  <c:v>319.46470588235258</c:v>
                </c:pt>
                <c:pt idx="5">
                  <c:v>338.68781869688326</c:v>
                </c:pt>
                <c:pt idx="6">
                  <c:v>367.68961456102699</c:v>
                </c:pt>
                <c:pt idx="7">
                  <c:v>395.97947368421103</c:v>
                </c:pt>
                <c:pt idx="8">
                  <c:v>414.91351351351369</c:v>
                </c:pt>
                <c:pt idx="9">
                  <c:v>422.53526011560672</c:v>
                </c:pt>
                <c:pt idx="10">
                  <c:v>471.39059829059823</c:v>
                </c:pt>
                <c:pt idx="11">
                  <c:v>484.37428571428575</c:v>
                </c:pt>
                <c:pt idx="12">
                  <c:v>519.96666666666681</c:v>
                </c:pt>
                <c:pt idx="13">
                  <c:v>516.09047619047612</c:v>
                </c:pt>
                <c:pt idx="14">
                  <c:v>608.33749999999998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D-4125-BC76-2A4EF4132ABA}"/>
            </c:ext>
          </c:extLst>
        </c:ser>
        <c:ser>
          <c:idx val="1"/>
          <c:order val="4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0">
                  <c:v>337.90000000000009</c:v>
                </c:pt>
                <c:pt idx="1">
                  <c:v>246.2071428571428</c:v>
                </c:pt>
                <c:pt idx="2">
                  <c:v>287.55405405405406</c:v>
                </c:pt>
                <c:pt idx="3">
                  <c:v>304.64507978723458</c:v>
                </c:pt>
                <c:pt idx="4">
                  <c:v>317.90386643233802</c:v>
                </c:pt>
                <c:pt idx="5">
                  <c:v>337.4267256637167</c:v>
                </c:pt>
                <c:pt idx="6">
                  <c:v>365.22241283895875</c:v>
                </c:pt>
                <c:pt idx="7">
                  <c:v>393.37999999999994</c:v>
                </c:pt>
                <c:pt idx="8">
                  <c:v>411.35851449275401</c:v>
                </c:pt>
                <c:pt idx="9">
                  <c:v>430.92648401826506</c:v>
                </c:pt>
                <c:pt idx="10">
                  <c:v>469.16804123711319</c:v>
                </c:pt>
                <c:pt idx="11">
                  <c:v>483.31666666666649</c:v>
                </c:pt>
                <c:pt idx="12">
                  <c:v>535.64736842105276</c:v>
                </c:pt>
                <c:pt idx="13">
                  <c:v>535.25</c:v>
                </c:pt>
                <c:pt idx="14">
                  <c:v>499.01249999999999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D-4125-BC76-2A4EF413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0858794315306E-2"/>
          <c:y val="0.14066505494355513"/>
          <c:w val="0.89478217706303009"/>
          <c:h val="0.7789410029026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0">
                  <c:v>289.3</c:v>
                </c:pt>
                <c:pt idx="1">
                  <c:v>240.44651162790683</c:v>
                </c:pt>
                <c:pt idx="2">
                  <c:v>257.32255319148919</c:v>
                </c:pt>
                <c:pt idx="3">
                  <c:v>276.92449748743724</c:v>
                </c:pt>
                <c:pt idx="4">
                  <c:v>319.46470588235258</c:v>
                </c:pt>
                <c:pt idx="5">
                  <c:v>338.68781869688326</c:v>
                </c:pt>
                <c:pt idx="6">
                  <c:v>367.68961456102699</c:v>
                </c:pt>
                <c:pt idx="7">
                  <c:v>395.97947368421103</c:v>
                </c:pt>
                <c:pt idx="8">
                  <c:v>414.91351351351369</c:v>
                </c:pt>
                <c:pt idx="9">
                  <c:v>422.53526011560672</c:v>
                </c:pt>
                <c:pt idx="10">
                  <c:v>471.39059829059823</c:v>
                </c:pt>
                <c:pt idx="11">
                  <c:v>484.37428571428575</c:v>
                </c:pt>
                <c:pt idx="12">
                  <c:v>519.96666666666681</c:v>
                </c:pt>
                <c:pt idx="13">
                  <c:v>516.09047619047612</c:v>
                </c:pt>
                <c:pt idx="14">
                  <c:v>608.33749999999998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3-451E-A30D-4C7866080E40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0">
                  <c:v>337.90000000000009</c:v>
                </c:pt>
                <c:pt idx="1">
                  <c:v>246.2071428571428</c:v>
                </c:pt>
                <c:pt idx="2">
                  <c:v>287.55405405405406</c:v>
                </c:pt>
                <c:pt idx="3">
                  <c:v>304.64507978723458</c:v>
                </c:pt>
                <c:pt idx="4">
                  <c:v>317.90386643233802</c:v>
                </c:pt>
                <c:pt idx="5">
                  <c:v>337.4267256637167</c:v>
                </c:pt>
                <c:pt idx="6">
                  <c:v>365.22241283895875</c:v>
                </c:pt>
                <c:pt idx="7">
                  <c:v>393.37999999999994</c:v>
                </c:pt>
                <c:pt idx="8">
                  <c:v>411.35851449275401</c:v>
                </c:pt>
                <c:pt idx="9">
                  <c:v>430.92648401826506</c:v>
                </c:pt>
                <c:pt idx="10">
                  <c:v>469.16804123711319</c:v>
                </c:pt>
                <c:pt idx="11">
                  <c:v>483.31666666666649</c:v>
                </c:pt>
                <c:pt idx="12">
                  <c:v>535.64736842105276</c:v>
                </c:pt>
                <c:pt idx="13">
                  <c:v>535.25</c:v>
                </c:pt>
                <c:pt idx="14">
                  <c:v>499.01249999999999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3-451E-A30D-4C7866080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8.5713498681008748E-2"/>
          <c:h val="0.16789050711535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middel KLASSE innen de ulike FETTGRUPPENE</a:t>
            </a:r>
          </a:p>
        </c:rich>
      </c:tx>
      <c:layout>
        <c:manualLayout>
          <c:xMode val="edge"/>
          <c:yMode val="edge"/>
          <c:x val="0.11245167677157654"/>
          <c:y val="3.98332206880128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36814934100066E-2"/>
          <c:y val="0.15916770020468873"/>
          <c:w val="0.91873625232726197"/>
          <c:h val="0.76043822929815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D-4A8E-8354-D79B46A6A14E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D-4A8E-8354-D79B46A6A14E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9D-4A8E-8354-D79B46A6A14E}"/>
            </c:ext>
          </c:extLst>
        </c:ser>
        <c:ser>
          <c:idx val="13"/>
          <c:order val="3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'Ark1'!$S$463:$S$477</c:f>
              <c:numCache>
                <c:formatCode>General</c:formatCode>
                <c:ptCount val="15"/>
                <c:pt idx="0">
                  <c:v>5</c:v>
                </c:pt>
                <c:pt idx="1">
                  <c:v>3.7674418604651176</c:v>
                </c:pt>
                <c:pt idx="2">
                  <c:v>4.4212765957446809</c:v>
                </c:pt>
                <c:pt idx="3">
                  <c:v>4.9132075471698116</c:v>
                </c:pt>
                <c:pt idx="4">
                  <c:v>5.2393493415956636</c:v>
                </c:pt>
                <c:pt idx="5">
                  <c:v>5.3229284903518739</c:v>
                </c:pt>
                <c:pt idx="6">
                  <c:v>5.6723768736616709</c:v>
                </c:pt>
                <c:pt idx="7">
                  <c:v>6.1052631578947372</c:v>
                </c:pt>
                <c:pt idx="8">
                  <c:v>6.5473887814313363</c:v>
                </c:pt>
                <c:pt idx="9">
                  <c:v>6.7514450867052007</c:v>
                </c:pt>
                <c:pt idx="10">
                  <c:v>7.5213675213675213</c:v>
                </c:pt>
                <c:pt idx="11">
                  <c:v>7.3857142857142879</c:v>
                </c:pt>
                <c:pt idx="12">
                  <c:v>7.8888888888888893</c:v>
                </c:pt>
                <c:pt idx="13">
                  <c:v>7.904761904761906</c:v>
                </c:pt>
                <c:pt idx="14">
                  <c:v>8.125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9D-4A8E-8354-D79B46A6A14E}"/>
            </c:ext>
          </c:extLst>
        </c:ser>
        <c:ser>
          <c:idx val="1"/>
          <c:order val="4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'Ark1'!$S$448:$S$462</c:f>
              <c:numCache>
                <c:formatCode>General</c:formatCode>
                <c:ptCount val="15"/>
                <c:pt idx="0">
                  <c:v>5</c:v>
                </c:pt>
                <c:pt idx="1">
                  <c:v>3.8571428571428559</c:v>
                </c:pt>
                <c:pt idx="2">
                  <c:v>4.737451737451738</c:v>
                </c:pt>
                <c:pt idx="3">
                  <c:v>5.1695594125500657</c:v>
                </c:pt>
                <c:pt idx="4">
                  <c:v>5.2047451669595777</c:v>
                </c:pt>
                <c:pt idx="5">
                  <c:v>5.356342182890856</c:v>
                </c:pt>
                <c:pt idx="6">
                  <c:v>5.6638981173864886</c:v>
                </c:pt>
                <c:pt idx="7">
                  <c:v>6.1060220525869378</c:v>
                </c:pt>
                <c:pt idx="8">
                  <c:v>6.4239130434782608</c:v>
                </c:pt>
                <c:pt idx="9">
                  <c:v>6.84474885844749</c:v>
                </c:pt>
                <c:pt idx="10">
                  <c:v>7.268041237113402</c:v>
                </c:pt>
                <c:pt idx="11">
                  <c:v>7.5</c:v>
                </c:pt>
                <c:pt idx="12">
                  <c:v>7.5789473684210495</c:v>
                </c:pt>
                <c:pt idx="13">
                  <c:v>8.1666666666666661</c:v>
                </c:pt>
                <c:pt idx="14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9D-4A8E-8354-D79B46A6A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392806781927507"/>
          <c:y val="0.18437870601150286"/>
          <c:w val="6.9388437361910263E-2"/>
          <c:h val="0.254758569927783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KLASSE innen de ulike FETTGRUPPENE</a:t>
            </a:r>
          </a:p>
        </c:rich>
      </c:tx>
      <c:layout>
        <c:manualLayout>
          <c:xMode val="edge"/>
          <c:yMode val="edge"/>
          <c:x val="0.17617941780116611"/>
          <c:y val="2.94549850120741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2643765687137E-2"/>
          <c:y val="0.12420407579348475"/>
          <c:w val="0.9217604200948057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'Ark1'!$S$463:$S$477</c:f>
              <c:numCache>
                <c:formatCode>General</c:formatCode>
                <c:ptCount val="15"/>
                <c:pt idx="0">
                  <c:v>5</c:v>
                </c:pt>
                <c:pt idx="1">
                  <c:v>3.7674418604651176</c:v>
                </c:pt>
                <c:pt idx="2">
                  <c:v>4.4212765957446809</c:v>
                </c:pt>
                <c:pt idx="3">
                  <c:v>4.9132075471698116</c:v>
                </c:pt>
                <c:pt idx="4">
                  <c:v>5.2393493415956636</c:v>
                </c:pt>
                <c:pt idx="5">
                  <c:v>5.3229284903518739</c:v>
                </c:pt>
                <c:pt idx="6">
                  <c:v>5.6723768736616709</c:v>
                </c:pt>
                <c:pt idx="7">
                  <c:v>6.1052631578947372</c:v>
                </c:pt>
                <c:pt idx="8">
                  <c:v>6.5473887814313363</c:v>
                </c:pt>
                <c:pt idx="9">
                  <c:v>6.7514450867052007</c:v>
                </c:pt>
                <c:pt idx="10">
                  <c:v>7.5213675213675213</c:v>
                </c:pt>
                <c:pt idx="11">
                  <c:v>7.3857142857142879</c:v>
                </c:pt>
                <c:pt idx="12">
                  <c:v>7.8888888888888893</c:v>
                </c:pt>
                <c:pt idx="13">
                  <c:v>7.904761904761906</c:v>
                </c:pt>
                <c:pt idx="14">
                  <c:v>8.125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FA-4D58-BFBA-EE9DC321A5AF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'Ark1'!$S$448:$S$462</c:f>
              <c:numCache>
                <c:formatCode>General</c:formatCode>
                <c:ptCount val="15"/>
                <c:pt idx="0">
                  <c:v>5</c:v>
                </c:pt>
                <c:pt idx="1">
                  <c:v>3.8571428571428559</c:v>
                </c:pt>
                <c:pt idx="2">
                  <c:v>4.737451737451738</c:v>
                </c:pt>
                <c:pt idx="3">
                  <c:v>5.1695594125500657</c:v>
                </c:pt>
                <c:pt idx="4">
                  <c:v>5.2047451669595777</c:v>
                </c:pt>
                <c:pt idx="5">
                  <c:v>5.356342182890856</c:v>
                </c:pt>
                <c:pt idx="6">
                  <c:v>5.6638981173864886</c:v>
                </c:pt>
                <c:pt idx="7">
                  <c:v>6.1060220525869378</c:v>
                </c:pt>
                <c:pt idx="8">
                  <c:v>6.4239130434782608</c:v>
                </c:pt>
                <c:pt idx="9">
                  <c:v>6.84474885844749</c:v>
                </c:pt>
                <c:pt idx="10">
                  <c:v>7.268041237113402</c:v>
                </c:pt>
                <c:pt idx="11">
                  <c:v>7.5</c:v>
                </c:pt>
                <c:pt idx="12">
                  <c:v>7.5789473684210495</c:v>
                </c:pt>
                <c:pt idx="13">
                  <c:v>8.1666666666666661</c:v>
                </c:pt>
                <c:pt idx="14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FA-4D58-BFBA-EE9DC321A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5.6015814511244558E-2"/>
          <c:h val="0.21381797488557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Middel VEKT i FETTGRUPPE 1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4267749165435226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Fettgruppe!$N$26:$N$28</c:f>
              <c:numCache>
                <c:formatCode>0</c:formatCode>
                <c:ptCount val="3"/>
                <c:pt idx="0">
                  <c:v>289.3</c:v>
                </c:pt>
                <c:pt idx="1">
                  <c:v>240.44651162790683</c:v>
                </c:pt>
                <c:pt idx="2">
                  <c:v>257.32255319148919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6-42E0-8366-3C3DAD0CF81D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Fettgruppe!$N$10:$N$12</c:f>
              <c:numCache>
                <c:formatCode>0</c:formatCode>
                <c:ptCount val="3"/>
                <c:pt idx="0">
                  <c:v>337.90000000000009</c:v>
                </c:pt>
                <c:pt idx="1">
                  <c:v>246.2071428571428</c:v>
                </c:pt>
                <c:pt idx="2">
                  <c:v>287.55405405405406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A6-42E0-8366-3C3DAD0CF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95109599735027"/>
          <c:y val="0.21167459383142406"/>
          <c:w val="0.1925062642937973"/>
          <c:h val="0.15046307816214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Middel VEKT i FETTGRUPPE 2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Fettgruppe!$N$29:$N$31</c:f>
              <c:numCache>
                <c:formatCode>0</c:formatCode>
                <c:ptCount val="3"/>
                <c:pt idx="0">
                  <c:v>276.92449748743724</c:v>
                </c:pt>
                <c:pt idx="1">
                  <c:v>319.46470588235258</c:v>
                </c:pt>
                <c:pt idx="2">
                  <c:v>338.68781869688326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9-417A-A7DB-7785875F5A7D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Fettgruppe!$N$13:$N$15</c:f>
              <c:numCache>
                <c:formatCode>0</c:formatCode>
                <c:ptCount val="3"/>
                <c:pt idx="0">
                  <c:v>304.64507978723458</c:v>
                </c:pt>
                <c:pt idx="1">
                  <c:v>317.90386643233802</c:v>
                </c:pt>
                <c:pt idx="2">
                  <c:v>337.4267256637167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9-417A-A7DB-7785875F5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23942889652003"/>
          <c:y val="0.21475987365015828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/>
              <a:t>Middel VEKT i FETTGRUPPE 3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Fettgruppe!$N$32:$N$34</c:f>
              <c:numCache>
                <c:formatCode>0</c:formatCode>
                <c:ptCount val="3"/>
                <c:pt idx="0">
                  <c:v>367.68961456102699</c:v>
                </c:pt>
                <c:pt idx="1">
                  <c:v>395.97947368421103</c:v>
                </c:pt>
                <c:pt idx="2">
                  <c:v>414.91351351351369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7-4343-ABBC-F9DFC1777293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Fettgruppe!$N$16:$N$18</c:f>
              <c:numCache>
                <c:formatCode>0</c:formatCode>
                <c:ptCount val="3"/>
                <c:pt idx="0">
                  <c:v>365.22241283895875</c:v>
                </c:pt>
                <c:pt idx="1">
                  <c:v>393.37999999999994</c:v>
                </c:pt>
                <c:pt idx="2">
                  <c:v>411.35851449275401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7-4343-ABBC-F9DFC1777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20267403235458"/>
          <c:y val="0.5132334046447049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Middel VEKT i FETTGRUPPE 4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Fettgruppe!$N$35:$N$37</c:f>
              <c:numCache>
                <c:formatCode>0</c:formatCode>
                <c:ptCount val="3"/>
                <c:pt idx="0">
                  <c:v>422.53526011560672</c:v>
                </c:pt>
                <c:pt idx="1">
                  <c:v>471.39059829059823</c:v>
                </c:pt>
                <c:pt idx="2">
                  <c:v>484.37428571428575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2-418B-A24F-2E3ECAFA7CCF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Fettgruppe!$N$19:$N$21</c:f>
              <c:numCache>
                <c:formatCode>0</c:formatCode>
                <c:ptCount val="3"/>
                <c:pt idx="0">
                  <c:v>430.92648401826506</c:v>
                </c:pt>
                <c:pt idx="1">
                  <c:v>469.16804123711319</c:v>
                </c:pt>
                <c:pt idx="2">
                  <c:v>483.31666666666649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2-418B-A24F-2E3ECAFA7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13777905725428"/>
          <c:y val="0.63432188410370094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 av OKSE 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Uke!$C$10:$C$65</c:f>
              <c:numCache>
                <c:formatCode>General</c:formatCode>
                <c:ptCount val="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3">
                  <c:v>1</c:v>
                </c:pt>
                <c:pt idx="54">
                  <c:v>2</c:v>
                </c:pt>
                <c:pt idx="55">
                  <c:v>3</c:v>
                </c:pt>
              </c:numCache>
            </c:numRef>
          </c:cat>
          <c:val>
            <c:numRef>
              <c:f>Uke!$E$65:$E$115</c:f>
              <c:numCache>
                <c:formatCode>0</c:formatCode>
                <c:ptCount val="51"/>
                <c:pt idx="0">
                  <c:v>134</c:v>
                </c:pt>
                <c:pt idx="1">
                  <c:v>97</c:v>
                </c:pt>
                <c:pt idx="2">
                  <c:v>93</c:v>
                </c:pt>
                <c:pt idx="3">
                  <c:v>129</c:v>
                </c:pt>
                <c:pt idx="4">
                  <c:v>163</c:v>
                </c:pt>
                <c:pt idx="5">
                  <c:v>76</c:v>
                </c:pt>
                <c:pt idx="6">
                  <c:v>132</c:v>
                </c:pt>
                <c:pt idx="7">
                  <c:v>80</c:v>
                </c:pt>
                <c:pt idx="8">
                  <c:v>112</c:v>
                </c:pt>
                <c:pt idx="9">
                  <c:v>112</c:v>
                </c:pt>
                <c:pt idx="10">
                  <c:v>142</c:v>
                </c:pt>
                <c:pt idx="11">
                  <c:v>40</c:v>
                </c:pt>
                <c:pt idx="12">
                  <c:v>108</c:v>
                </c:pt>
                <c:pt idx="13">
                  <c:v>150</c:v>
                </c:pt>
                <c:pt idx="14">
                  <c:v>147</c:v>
                </c:pt>
                <c:pt idx="15">
                  <c:v>154</c:v>
                </c:pt>
                <c:pt idx="16">
                  <c:v>164</c:v>
                </c:pt>
                <c:pt idx="17">
                  <c:v>92</c:v>
                </c:pt>
                <c:pt idx="18">
                  <c:v>202</c:v>
                </c:pt>
                <c:pt idx="19">
                  <c:v>170</c:v>
                </c:pt>
                <c:pt idx="20">
                  <c:v>214</c:v>
                </c:pt>
                <c:pt idx="21">
                  <c:v>201</c:v>
                </c:pt>
                <c:pt idx="22">
                  <c:v>276</c:v>
                </c:pt>
                <c:pt idx="23">
                  <c:v>153</c:v>
                </c:pt>
                <c:pt idx="24">
                  <c:v>173</c:v>
                </c:pt>
                <c:pt idx="25">
                  <c:v>112</c:v>
                </c:pt>
                <c:pt idx="26">
                  <c:v>109</c:v>
                </c:pt>
                <c:pt idx="27">
                  <c:v>128</c:v>
                </c:pt>
                <c:pt idx="28">
                  <c:v>170</c:v>
                </c:pt>
                <c:pt idx="29">
                  <c:v>159</c:v>
                </c:pt>
                <c:pt idx="30">
                  <c:v>196</c:v>
                </c:pt>
                <c:pt idx="31">
                  <c:v>184</c:v>
                </c:pt>
                <c:pt idx="32">
                  <c:v>156</c:v>
                </c:pt>
                <c:pt idx="33">
                  <c:v>154</c:v>
                </c:pt>
                <c:pt idx="34">
                  <c:v>189</c:v>
                </c:pt>
                <c:pt idx="35">
                  <c:v>175</c:v>
                </c:pt>
                <c:pt idx="36">
                  <c:v>181</c:v>
                </c:pt>
                <c:pt idx="37">
                  <c:v>163</c:v>
                </c:pt>
                <c:pt idx="38">
                  <c:v>196</c:v>
                </c:pt>
                <c:pt idx="39">
                  <c:v>229</c:v>
                </c:pt>
                <c:pt idx="40">
                  <c:v>271</c:v>
                </c:pt>
                <c:pt idx="41">
                  <c:v>287</c:v>
                </c:pt>
                <c:pt idx="42">
                  <c:v>297</c:v>
                </c:pt>
                <c:pt idx="43">
                  <c:v>187</c:v>
                </c:pt>
                <c:pt idx="44">
                  <c:v>202</c:v>
                </c:pt>
                <c:pt idx="45">
                  <c:v>275</c:v>
                </c:pt>
                <c:pt idx="46">
                  <c:v>213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779-ACBE-EA812DA6D6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Uke!$C$10:$C$65</c:f>
              <c:numCache>
                <c:formatCode>General</c:formatCode>
                <c:ptCount val="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3">
                  <c:v>1</c:v>
                </c:pt>
                <c:pt idx="54">
                  <c:v>2</c:v>
                </c:pt>
                <c:pt idx="55">
                  <c:v>3</c:v>
                </c:pt>
              </c:numCache>
            </c:numRef>
          </c:cat>
          <c:val>
            <c:numRef>
              <c:f>Uke!$E$10:$E$61</c:f>
              <c:numCache>
                <c:formatCode>0</c:formatCode>
                <c:ptCount val="52"/>
                <c:pt idx="0">
                  <c:v>135</c:v>
                </c:pt>
                <c:pt idx="1">
                  <c:v>167</c:v>
                </c:pt>
                <c:pt idx="2">
                  <c:v>110</c:v>
                </c:pt>
                <c:pt idx="3">
                  <c:v>119</c:v>
                </c:pt>
                <c:pt idx="4">
                  <c:v>148</c:v>
                </c:pt>
                <c:pt idx="5">
                  <c:v>70</c:v>
                </c:pt>
                <c:pt idx="6">
                  <c:v>129</c:v>
                </c:pt>
                <c:pt idx="7">
                  <c:v>93</c:v>
                </c:pt>
                <c:pt idx="8">
                  <c:v>123</c:v>
                </c:pt>
                <c:pt idx="9">
                  <c:v>102</c:v>
                </c:pt>
                <c:pt idx="10">
                  <c:v>116</c:v>
                </c:pt>
                <c:pt idx="11">
                  <c:v>97</c:v>
                </c:pt>
                <c:pt idx="12">
                  <c:v>25</c:v>
                </c:pt>
                <c:pt idx="13">
                  <c:v>119</c:v>
                </c:pt>
                <c:pt idx="14">
                  <c:v>125</c:v>
                </c:pt>
                <c:pt idx="15">
                  <c:v>199</c:v>
                </c:pt>
                <c:pt idx="16">
                  <c:v>131</c:v>
                </c:pt>
                <c:pt idx="17">
                  <c:v>230</c:v>
                </c:pt>
                <c:pt idx="18">
                  <c:v>148</c:v>
                </c:pt>
                <c:pt idx="19">
                  <c:v>110</c:v>
                </c:pt>
                <c:pt idx="20">
                  <c:v>133</c:v>
                </c:pt>
                <c:pt idx="21">
                  <c:v>185</c:v>
                </c:pt>
                <c:pt idx="22">
                  <c:v>155</c:v>
                </c:pt>
                <c:pt idx="23">
                  <c:v>210</c:v>
                </c:pt>
                <c:pt idx="24">
                  <c:v>174</c:v>
                </c:pt>
                <c:pt idx="25">
                  <c:v>143</c:v>
                </c:pt>
                <c:pt idx="26">
                  <c:v>122</c:v>
                </c:pt>
                <c:pt idx="27">
                  <c:v>127</c:v>
                </c:pt>
                <c:pt idx="28">
                  <c:v>110</c:v>
                </c:pt>
                <c:pt idx="29">
                  <c:v>89</c:v>
                </c:pt>
                <c:pt idx="30">
                  <c:v>231</c:v>
                </c:pt>
                <c:pt idx="31">
                  <c:v>137</c:v>
                </c:pt>
                <c:pt idx="32">
                  <c:v>139</c:v>
                </c:pt>
                <c:pt idx="33">
                  <c:v>147</c:v>
                </c:pt>
                <c:pt idx="34">
                  <c:v>209</c:v>
                </c:pt>
                <c:pt idx="35">
                  <c:v>184</c:v>
                </c:pt>
                <c:pt idx="36">
                  <c:v>189</c:v>
                </c:pt>
                <c:pt idx="37">
                  <c:v>186</c:v>
                </c:pt>
                <c:pt idx="38">
                  <c:v>185</c:v>
                </c:pt>
                <c:pt idx="39">
                  <c:v>176</c:v>
                </c:pt>
                <c:pt idx="40">
                  <c:v>145</c:v>
                </c:pt>
                <c:pt idx="41">
                  <c:v>215</c:v>
                </c:pt>
                <c:pt idx="42">
                  <c:v>209</c:v>
                </c:pt>
                <c:pt idx="43">
                  <c:v>308</c:v>
                </c:pt>
                <c:pt idx="44">
                  <c:v>234</c:v>
                </c:pt>
                <c:pt idx="45">
                  <c:v>260</c:v>
                </c:pt>
                <c:pt idx="46">
                  <c:v>249</c:v>
                </c:pt>
                <c:pt idx="47">
                  <c:v>256</c:v>
                </c:pt>
                <c:pt idx="48">
                  <c:v>218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1-4779-ACBE-EA812DA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2672"/>
        <c:axId val="433223064"/>
      </c:lineChart>
      <c:catAx>
        <c:axId val="43322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3223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2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79094525562055"/>
          <c:y val="0.25170481393444388"/>
          <c:w val="9.6150854866664248E-2"/>
          <c:h val="0.137977175628408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Middel VEKT i FETTGRUPPE 5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Fettgruppe!$N$38:$N$40</c:f>
              <c:numCache>
                <c:formatCode>0</c:formatCode>
                <c:ptCount val="3"/>
                <c:pt idx="0">
                  <c:v>519.96666666666681</c:v>
                </c:pt>
                <c:pt idx="1">
                  <c:v>516.09047619047612</c:v>
                </c:pt>
                <c:pt idx="2">
                  <c:v>608.33749999999998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7-4D0F-9376-371DFDB09220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Fettgruppe!$N$22:$N$24</c:f>
              <c:numCache>
                <c:formatCode>0</c:formatCode>
                <c:ptCount val="3"/>
                <c:pt idx="0">
                  <c:v>535.64736842105276</c:v>
                </c:pt>
                <c:pt idx="1">
                  <c:v>535.25</c:v>
                </c:pt>
                <c:pt idx="2">
                  <c:v>499.01249999999999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7-4D0F-9376-371DFDB09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1722184794722"/>
          <c:y val="0.27261437047767462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96033964873432"/>
          <c:y val="0.1977186174369909"/>
          <c:w val="0.85951278168111211"/>
          <c:h val="0.687391407354647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#,##0</c:formatCode>
                <c:ptCount val="15"/>
                <c:pt idx="0">
                  <c:v>1</c:v>
                </c:pt>
                <c:pt idx="1">
                  <c:v>43</c:v>
                </c:pt>
                <c:pt idx="2">
                  <c:v>235</c:v>
                </c:pt>
                <c:pt idx="3">
                  <c:v>796</c:v>
                </c:pt>
                <c:pt idx="4">
                  <c:v>1292</c:v>
                </c:pt>
                <c:pt idx="5">
                  <c:v>1765</c:v>
                </c:pt>
                <c:pt idx="6">
                  <c:v>1868</c:v>
                </c:pt>
                <c:pt idx="7">
                  <c:v>1140</c:v>
                </c:pt>
                <c:pt idx="8">
                  <c:v>518</c:v>
                </c:pt>
                <c:pt idx="9">
                  <c:v>173</c:v>
                </c:pt>
                <c:pt idx="10">
                  <c:v>117</c:v>
                </c:pt>
                <c:pt idx="11">
                  <c:v>70</c:v>
                </c:pt>
                <c:pt idx="12">
                  <c:v>9</c:v>
                </c:pt>
                <c:pt idx="13">
                  <c:v>21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9-4096-8B89-4CB8BF6B794D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#,##0</c:formatCode>
                <c:ptCount val="15"/>
                <c:pt idx="0">
                  <c:v>1</c:v>
                </c:pt>
                <c:pt idx="1">
                  <c:v>28</c:v>
                </c:pt>
                <c:pt idx="2">
                  <c:v>259</c:v>
                </c:pt>
                <c:pt idx="3">
                  <c:v>752</c:v>
                </c:pt>
                <c:pt idx="4">
                  <c:v>1138</c:v>
                </c:pt>
                <c:pt idx="5">
                  <c:v>1695</c:v>
                </c:pt>
                <c:pt idx="6">
                  <c:v>1807</c:v>
                </c:pt>
                <c:pt idx="7">
                  <c:v>1180</c:v>
                </c:pt>
                <c:pt idx="8">
                  <c:v>552</c:v>
                </c:pt>
                <c:pt idx="9">
                  <c:v>219</c:v>
                </c:pt>
                <c:pt idx="10">
                  <c:v>97</c:v>
                </c:pt>
                <c:pt idx="11">
                  <c:v>54</c:v>
                </c:pt>
                <c:pt idx="12">
                  <c:v>19</c:v>
                </c:pt>
                <c:pt idx="13">
                  <c:v>12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9-4096-8B89-4CB8BF6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7.0739845549377914E-2"/>
          <c:h val="0.17042581091185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4335400952259E-2"/>
          <c:y val="0.1977186174369909"/>
          <c:w val="0.8955687739205912"/>
          <c:h val="0.72188749395772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5-4251-B59D-A29780C099F0}"/>
            </c:ext>
          </c:extLst>
        </c:ser>
        <c:ser>
          <c:idx val="2"/>
          <c:order val="1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5-4251-B59D-A29780C099F0}"/>
            </c:ext>
          </c:extLst>
        </c:ser>
        <c:ser>
          <c:idx val="10"/>
          <c:order val="2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D5-4251-B59D-A29780C099F0}"/>
            </c:ext>
          </c:extLst>
        </c:ser>
        <c:ser>
          <c:idx val="13"/>
          <c:order val="3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D5-4251-B59D-A29780C099F0}"/>
            </c:ext>
          </c:extLst>
        </c:ser>
        <c:ser>
          <c:idx val="1"/>
          <c:order val="4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Fettgruppe!$I$26:$I$40</c:f>
              <c:numCache>
                <c:formatCode>0.0</c:formatCode>
                <c:ptCount val="15"/>
                <c:pt idx="0">
                  <c:v>1.2413108242303877E-2</c:v>
                </c:pt>
                <c:pt idx="1">
                  <c:v>0.53376365441906637</c:v>
                </c:pt>
                <c:pt idx="2">
                  <c:v>2.9170804369414101</c:v>
                </c:pt>
                <c:pt idx="3">
                  <c:v>9.8808341608738814</c:v>
                </c:pt>
                <c:pt idx="4">
                  <c:v>16.037735849056602</c:v>
                </c:pt>
                <c:pt idx="5">
                  <c:v>21.909136047666337</c:v>
                </c:pt>
                <c:pt idx="6">
                  <c:v>23.187686196623631</c:v>
                </c:pt>
                <c:pt idx="7">
                  <c:v>14.15094339622641</c:v>
                </c:pt>
                <c:pt idx="8">
                  <c:v>6.4299900695134067</c:v>
                </c:pt>
                <c:pt idx="9">
                  <c:v>2.1474677259185699</c:v>
                </c:pt>
                <c:pt idx="10">
                  <c:v>1.452333664349553</c:v>
                </c:pt>
                <c:pt idx="11">
                  <c:v>0.86891757696127103</c:v>
                </c:pt>
                <c:pt idx="12">
                  <c:v>0.11171797418073484</c:v>
                </c:pt>
                <c:pt idx="13">
                  <c:v>0.26067527308838123</c:v>
                </c:pt>
                <c:pt idx="14">
                  <c:v>9.930486593843102E-2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D5-4251-B59D-A29780C099F0}"/>
            </c:ext>
          </c:extLst>
        </c:ser>
        <c:ser>
          <c:idx val="3"/>
          <c:order val="5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Fettgruppe!$I$10:$I$24</c:f>
              <c:numCache>
                <c:formatCode>0.0</c:formatCode>
                <c:ptCount val="15"/>
                <c:pt idx="0">
                  <c:v>1.2786088735455824E-2</c:v>
                </c:pt>
                <c:pt idx="1">
                  <c:v>0.35801048459276313</c:v>
                </c:pt>
                <c:pt idx="2">
                  <c:v>3.3115969824830591</c:v>
                </c:pt>
                <c:pt idx="3">
                  <c:v>9.6151387290627781</c:v>
                </c:pt>
                <c:pt idx="4">
                  <c:v>14.55056898094873</c:v>
                </c:pt>
                <c:pt idx="5">
                  <c:v>21.672420406597624</c:v>
                </c:pt>
                <c:pt idx="6">
                  <c:v>23.10446234496867</c:v>
                </c:pt>
                <c:pt idx="7">
                  <c:v>15.087584707837868</c:v>
                </c:pt>
                <c:pt idx="8">
                  <c:v>7.0579209819716144</c:v>
                </c:pt>
                <c:pt idx="9">
                  <c:v>2.8001534330648248</c:v>
                </c:pt>
                <c:pt idx="10">
                  <c:v>1.240250607339215</c:v>
                </c:pt>
                <c:pt idx="11">
                  <c:v>0.6904487917146146</c:v>
                </c:pt>
                <c:pt idx="12">
                  <c:v>0.24293568597366061</c:v>
                </c:pt>
                <c:pt idx="13">
                  <c:v>0.15343306482546995</c:v>
                </c:pt>
                <c:pt idx="14">
                  <c:v>0.10228870988364661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D5-4251-B59D-A29780C0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5.4885098337405042E-2"/>
          <c:h val="0.371520034008621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4335400952259E-2"/>
          <c:y val="0.1977186174369909"/>
          <c:w val="0.8955687739205912"/>
          <c:h val="0.72188749395772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Fettgruppe!$I$26:$I$40</c:f>
              <c:numCache>
                <c:formatCode>0.0</c:formatCode>
                <c:ptCount val="15"/>
                <c:pt idx="0">
                  <c:v>1.2413108242303877E-2</c:v>
                </c:pt>
                <c:pt idx="1">
                  <c:v>0.53376365441906637</c:v>
                </c:pt>
                <c:pt idx="2">
                  <c:v>2.9170804369414101</c:v>
                </c:pt>
                <c:pt idx="3">
                  <c:v>9.8808341608738814</c:v>
                </c:pt>
                <c:pt idx="4">
                  <c:v>16.037735849056602</c:v>
                </c:pt>
                <c:pt idx="5">
                  <c:v>21.909136047666337</c:v>
                </c:pt>
                <c:pt idx="6">
                  <c:v>23.187686196623631</c:v>
                </c:pt>
                <c:pt idx="7">
                  <c:v>14.15094339622641</c:v>
                </c:pt>
                <c:pt idx="8">
                  <c:v>6.4299900695134067</c:v>
                </c:pt>
                <c:pt idx="9">
                  <c:v>2.1474677259185699</c:v>
                </c:pt>
                <c:pt idx="10">
                  <c:v>1.452333664349553</c:v>
                </c:pt>
                <c:pt idx="11">
                  <c:v>0.86891757696127103</c:v>
                </c:pt>
                <c:pt idx="12">
                  <c:v>0.11171797418073484</c:v>
                </c:pt>
                <c:pt idx="13">
                  <c:v>0.26067527308838123</c:v>
                </c:pt>
                <c:pt idx="14">
                  <c:v>9.930486593843102E-2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A0-4497-A498-B28087DB15E1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Fettgruppe!$I$10:$I$24</c:f>
              <c:numCache>
                <c:formatCode>0.0</c:formatCode>
                <c:ptCount val="15"/>
                <c:pt idx="0">
                  <c:v>1.2786088735455824E-2</c:v>
                </c:pt>
                <c:pt idx="1">
                  <c:v>0.35801048459276313</c:v>
                </c:pt>
                <c:pt idx="2">
                  <c:v>3.3115969824830591</c:v>
                </c:pt>
                <c:pt idx="3">
                  <c:v>9.6151387290627781</c:v>
                </c:pt>
                <c:pt idx="4">
                  <c:v>14.55056898094873</c:v>
                </c:pt>
                <c:pt idx="5">
                  <c:v>21.672420406597624</c:v>
                </c:pt>
                <c:pt idx="6">
                  <c:v>23.10446234496867</c:v>
                </c:pt>
                <c:pt idx="7">
                  <c:v>15.087584707837868</c:v>
                </c:pt>
                <c:pt idx="8">
                  <c:v>7.0579209819716144</c:v>
                </c:pt>
                <c:pt idx="9">
                  <c:v>2.8001534330648248</c:v>
                </c:pt>
                <c:pt idx="10">
                  <c:v>1.240250607339215</c:v>
                </c:pt>
                <c:pt idx="11">
                  <c:v>0.6904487917146146</c:v>
                </c:pt>
                <c:pt idx="12">
                  <c:v>0.24293568597366061</c:v>
                </c:pt>
                <c:pt idx="13">
                  <c:v>0.15343306482546995</c:v>
                </c:pt>
                <c:pt idx="14">
                  <c:v>0.10228870988364661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A0-4497-A498-B28087DB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9.9812271278947623E-2"/>
          <c:h val="0.18432561330923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Okse, middel</a:t>
            </a:r>
            <a:r>
              <a:rPr lang="en-US" sz="1800" baseline="0"/>
              <a:t> SLAKTEVEKT TILVEKST </a:t>
            </a:r>
            <a:r>
              <a:rPr lang="en-US" sz="18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Fettgruppe!$X$42:$X$56</c:f>
              <c:numCache>
                <c:formatCode>0</c:formatCode>
                <c:ptCount val="15"/>
                <c:pt idx="0">
                  <c:v>107.67408810990052</c:v>
                </c:pt>
                <c:pt idx="1">
                  <c:v>296.24314182774964</c:v>
                </c:pt>
                <c:pt idx="2">
                  <c:v>277.27842816577527</c:v>
                </c:pt>
                <c:pt idx="3">
                  <c:v>292.23978261838664</c:v>
                </c:pt>
                <c:pt idx="4">
                  <c:v>339.52927952820261</c:v>
                </c:pt>
                <c:pt idx="5">
                  <c:v>375.16793072555555</c:v>
                </c:pt>
                <c:pt idx="6">
                  <c:v>409.6130249439546</c:v>
                </c:pt>
                <c:pt idx="7">
                  <c:v>423.57611912097337</c:v>
                </c:pt>
                <c:pt idx="8">
                  <c:v>411.06653016152967</c:v>
                </c:pt>
                <c:pt idx="9">
                  <c:v>396.6974283885009</c:v>
                </c:pt>
                <c:pt idx="10">
                  <c:v>395.74396046107898</c:v>
                </c:pt>
                <c:pt idx="11">
                  <c:v>392.11560236827137</c:v>
                </c:pt>
                <c:pt idx="12">
                  <c:v>443.10328274435943</c:v>
                </c:pt>
                <c:pt idx="13">
                  <c:v>335.54875382597294</c:v>
                </c:pt>
                <c:pt idx="14">
                  <c:v>348.57254087723851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3F9-BF50-87F1DC5028A7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Fettgruppe!$X$26:$X$40</c:f>
              <c:numCache>
                <c:formatCode>0</c:formatCode>
                <c:ptCount val="15"/>
                <c:pt idx="0">
                  <c:v>304.84720758693362</c:v>
                </c:pt>
                <c:pt idx="1">
                  <c:v>209.91547236891662</c:v>
                </c:pt>
                <c:pt idx="2">
                  <c:v>246.9825343957296</c:v>
                </c:pt>
                <c:pt idx="3">
                  <c:v>283.94305351010979</c:v>
                </c:pt>
                <c:pt idx="4">
                  <c:v>328.42183394359353</c:v>
                </c:pt>
                <c:pt idx="5">
                  <c:v>367.13022512226445</c:v>
                </c:pt>
                <c:pt idx="6">
                  <c:v>401.73255591772977</c:v>
                </c:pt>
                <c:pt idx="7">
                  <c:v>409.17537967885409</c:v>
                </c:pt>
                <c:pt idx="8">
                  <c:v>397.55442572211183</c:v>
                </c:pt>
                <c:pt idx="9">
                  <c:v>384.64539877984674</c:v>
                </c:pt>
                <c:pt idx="10">
                  <c:v>406.83776249000522</c:v>
                </c:pt>
                <c:pt idx="11">
                  <c:v>346.22132433914226</c:v>
                </c:pt>
                <c:pt idx="12">
                  <c:v>396.61835748792282</c:v>
                </c:pt>
                <c:pt idx="13">
                  <c:v>357.98597176185348</c:v>
                </c:pt>
                <c:pt idx="14">
                  <c:v>305.28084450498238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3F9-BF50-87F1DC5028A7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Fettgruppe!$X$10:$X$24</c:f>
              <c:numCache>
                <c:formatCode>0</c:formatCode>
                <c:ptCount val="15"/>
                <c:pt idx="0">
                  <c:v>173.81687242798361</c:v>
                </c:pt>
                <c:pt idx="1">
                  <c:v>211.81659972568121</c:v>
                </c:pt>
                <c:pt idx="2">
                  <c:v>244.37415847685418</c:v>
                </c:pt>
                <c:pt idx="3">
                  <c:v>281.97572586010222</c:v>
                </c:pt>
                <c:pt idx="4">
                  <c:v>324.7483814092397</c:v>
                </c:pt>
                <c:pt idx="5">
                  <c:v>356.09940513094966</c:v>
                </c:pt>
                <c:pt idx="6">
                  <c:v>393.34013601793038</c:v>
                </c:pt>
                <c:pt idx="7">
                  <c:v>401.45063948159918</c:v>
                </c:pt>
                <c:pt idx="8">
                  <c:v>405.9603186644527</c:v>
                </c:pt>
                <c:pt idx="9">
                  <c:v>399.81469039212078</c:v>
                </c:pt>
                <c:pt idx="10">
                  <c:v>364.34126341448444</c:v>
                </c:pt>
                <c:pt idx="11">
                  <c:v>403.04707555962517</c:v>
                </c:pt>
                <c:pt idx="12">
                  <c:v>369.14042664319561</c:v>
                </c:pt>
                <c:pt idx="13">
                  <c:v>377.54814135571701</c:v>
                </c:pt>
                <c:pt idx="14">
                  <c:v>349.93863955119213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3F9-BF50-87F1DC502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 i gram/ dag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24642308763457"/>
          <c:y val="0.21941746737265877"/>
          <c:w val="8.5797796218148648E-2"/>
          <c:h val="0.155377733627254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middel</a:t>
            </a:r>
            <a:r>
              <a:rPr lang="en-US" sz="2400" baseline="0"/>
              <a:t> LEVEALDER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32700995"/>
          <c:y val="4.8356311455931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3201279138381"/>
          <c:y val="0.15226093613298339"/>
          <c:w val="0.87504105070650751"/>
          <c:h val="0.76734536307961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'Ark1'!$AG$478:$AG$492</c:f>
              <c:numCache>
                <c:formatCode>General</c:formatCode>
                <c:ptCount val="15"/>
                <c:pt idx="0">
                  <c:v>2111</c:v>
                </c:pt>
                <c:pt idx="1">
                  <c:v>1013.5</c:v>
                </c:pt>
                <c:pt idx="2">
                  <c:v>1148.379120879121</c:v>
                </c:pt>
                <c:pt idx="3">
                  <c:v>1055.3993759750388</c:v>
                </c:pt>
                <c:pt idx="4">
                  <c:v>990.08177339901476</c:v>
                </c:pt>
                <c:pt idx="5">
                  <c:v>945.31048663468141</c:v>
                </c:pt>
                <c:pt idx="6">
                  <c:v>932.92091836734687</c:v>
                </c:pt>
                <c:pt idx="7">
                  <c:v>964.86156824782211</c:v>
                </c:pt>
                <c:pt idx="8">
                  <c:v>1062.0328227571117</c:v>
                </c:pt>
                <c:pt idx="9">
                  <c:v>1160.2346368715084</c:v>
                </c:pt>
                <c:pt idx="10">
                  <c:v>1175.3125</c:v>
                </c:pt>
                <c:pt idx="11">
                  <c:v>1237.140350877193</c:v>
                </c:pt>
                <c:pt idx="12">
                  <c:v>1137.8571428571429</c:v>
                </c:pt>
                <c:pt idx="13">
                  <c:v>1524.6666666666667</c:v>
                </c:pt>
                <c:pt idx="14">
                  <c:v>1541.2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6-402D-B1AD-383D43868181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'Ark1'!$AG$463:$AG$477</c:f>
              <c:numCache>
                <c:formatCode>General</c:formatCode>
                <c:ptCount val="15"/>
                <c:pt idx="0">
                  <c:v>949</c:v>
                </c:pt>
                <c:pt idx="1">
                  <c:v>1145.4444444444443</c:v>
                </c:pt>
                <c:pt idx="2">
                  <c:v>1041.8653846153843</c:v>
                </c:pt>
                <c:pt idx="3">
                  <c:v>975.28181818181827</c:v>
                </c:pt>
                <c:pt idx="4">
                  <c:v>972.72675828617628</c:v>
                </c:pt>
                <c:pt idx="5">
                  <c:v>922.52774498229053</c:v>
                </c:pt>
                <c:pt idx="6">
                  <c:v>915.25968992248067</c:v>
                </c:pt>
                <c:pt idx="7">
                  <c:v>967.75</c:v>
                </c:pt>
                <c:pt idx="8">
                  <c:v>1043.6646825396826</c:v>
                </c:pt>
                <c:pt idx="9">
                  <c:v>1098.5059523809523</c:v>
                </c:pt>
                <c:pt idx="10">
                  <c:v>1158.6697247706422</c:v>
                </c:pt>
                <c:pt idx="11">
                  <c:v>1399.030769230769</c:v>
                </c:pt>
                <c:pt idx="12">
                  <c:v>1311</c:v>
                </c:pt>
                <c:pt idx="13">
                  <c:v>1441.65</c:v>
                </c:pt>
                <c:pt idx="14">
                  <c:v>1992.714285714286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6-402D-B1AD-383D43868181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'Ark1'!$AG$448:$AG$462</c:f>
              <c:numCache>
                <c:formatCode>General</c:formatCode>
                <c:ptCount val="15"/>
                <c:pt idx="0">
                  <c:v>1944</c:v>
                </c:pt>
                <c:pt idx="1">
                  <c:v>1162.3599999999999</c:v>
                </c:pt>
                <c:pt idx="2">
                  <c:v>1176.6958333333337</c:v>
                </c:pt>
                <c:pt idx="3">
                  <c:v>1080.3947001394702</c:v>
                </c:pt>
                <c:pt idx="4">
                  <c:v>978.92363636363621</c:v>
                </c:pt>
                <c:pt idx="5">
                  <c:v>947.56329497274385</c:v>
                </c:pt>
                <c:pt idx="6">
                  <c:v>928.5154994259475</c:v>
                </c:pt>
                <c:pt idx="7">
                  <c:v>979.89630931458726</c:v>
                </c:pt>
                <c:pt idx="8">
                  <c:v>1013.2973484848484</c:v>
                </c:pt>
                <c:pt idx="9">
                  <c:v>1077.8155339805828</c:v>
                </c:pt>
                <c:pt idx="10">
                  <c:v>1287.715909090909</c:v>
                </c:pt>
                <c:pt idx="11">
                  <c:v>1199.1568627450979</c:v>
                </c:pt>
                <c:pt idx="12">
                  <c:v>1451.0666666666662</c:v>
                </c:pt>
                <c:pt idx="13">
                  <c:v>1417.7</c:v>
                </c:pt>
                <c:pt idx="14">
                  <c:v>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6-402D-B1AD-383D43868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Levealder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971401284464"/>
          <c:y val="0.29820687818769687"/>
          <c:w val="6.5348261839339422E-2"/>
          <c:h val="0.1282856517935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% KJØTTFE</a:t>
            </a:r>
            <a:r>
              <a:rPr lang="en-US" sz="2400" baseline="0"/>
              <a:t>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25031587462231E-2"/>
          <c:y val="0.15781641615051309"/>
          <c:w val="0.90774803227303058"/>
          <c:h val="0.76178969935040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'Ark1'!$AI$478:$AI$492</c:f>
              <c:numCache>
                <c:formatCode>General</c:formatCode>
                <c:ptCount val="15"/>
                <c:pt idx="0">
                  <c:v>100</c:v>
                </c:pt>
                <c:pt idx="1">
                  <c:v>81.818181818181813</c:v>
                </c:pt>
                <c:pt idx="2">
                  <c:v>70.707070707070699</c:v>
                </c:pt>
                <c:pt idx="3">
                  <c:v>62.406015037594003</c:v>
                </c:pt>
                <c:pt idx="4">
                  <c:v>49.473684210526315</c:v>
                </c:pt>
                <c:pt idx="5">
                  <c:v>38.022561380225611</c:v>
                </c:pt>
                <c:pt idx="6">
                  <c:v>34.282178217821773</c:v>
                </c:pt>
                <c:pt idx="7">
                  <c:v>43.355325164938733</c:v>
                </c:pt>
                <c:pt idx="8">
                  <c:v>56.421052631578952</c:v>
                </c:pt>
                <c:pt idx="9">
                  <c:v>65.591397849462354</c:v>
                </c:pt>
                <c:pt idx="10">
                  <c:v>65.882352941176492</c:v>
                </c:pt>
                <c:pt idx="11">
                  <c:v>74.576271186440707</c:v>
                </c:pt>
                <c:pt idx="12">
                  <c:v>58.82352941176471</c:v>
                </c:pt>
                <c:pt idx="13">
                  <c:v>44.44444444444445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C-44E4-86A2-6EDAE367EEEE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'Ark1'!$AI$463:$AI$477</c:f>
              <c:numCache>
                <c:formatCode>General</c:formatCode>
                <c:ptCount val="15"/>
                <c:pt idx="0">
                  <c:v>100</c:v>
                </c:pt>
                <c:pt idx="1">
                  <c:v>48.83720930232559</c:v>
                </c:pt>
                <c:pt idx="2">
                  <c:v>64.680851063829806</c:v>
                </c:pt>
                <c:pt idx="3">
                  <c:v>62.939698492462313</c:v>
                </c:pt>
                <c:pt idx="4">
                  <c:v>50.309597523219807</c:v>
                </c:pt>
                <c:pt idx="5">
                  <c:v>37.280453257790377</c:v>
                </c:pt>
                <c:pt idx="6">
                  <c:v>32.173447537473237</c:v>
                </c:pt>
                <c:pt idx="7">
                  <c:v>37.807017543859651</c:v>
                </c:pt>
                <c:pt idx="8">
                  <c:v>53.28185328185328</c:v>
                </c:pt>
                <c:pt idx="9">
                  <c:v>64.161849710982636</c:v>
                </c:pt>
                <c:pt idx="10">
                  <c:v>76.923076923076891</c:v>
                </c:pt>
                <c:pt idx="11">
                  <c:v>81.428571428571445</c:v>
                </c:pt>
                <c:pt idx="12">
                  <c:v>66.666666666666686</c:v>
                </c:pt>
                <c:pt idx="13">
                  <c:v>80.952380952380949</c:v>
                </c:pt>
                <c:pt idx="1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C-44E4-86A2-6EDAE367EEEE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'Ark1'!$AI$448:$AI$462</c:f>
              <c:numCache>
                <c:formatCode>General</c:formatCode>
                <c:ptCount val="15"/>
                <c:pt idx="0">
                  <c:v>100</c:v>
                </c:pt>
                <c:pt idx="1">
                  <c:v>57.142857142857153</c:v>
                </c:pt>
                <c:pt idx="2">
                  <c:v>60.617760617760617</c:v>
                </c:pt>
                <c:pt idx="3">
                  <c:v>61.037234042553202</c:v>
                </c:pt>
                <c:pt idx="4">
                  <c:v>48.418277680140605</c:v>
                </c:pt>
                <c:pt idx="5">
                  <c:v>40.589970501474909</c:v>
                </c:pt>
                <c:pt idx="6">
                  <c:v>34.366353071389035</c:v>
                </c:pt>
                <c:pt idx="7">
                  <c:v>41.01694915254236</c:v>
                </c:pt>
                <c:pt idx="8">
                  <c:v>51.449275362318843</c:v>
                </c:pt>
                <c:pt idx="9">
                  <c:v>59.360730593607315</c:v>
                </c:pt>
                <c:pt idx="10">
                  <c:v>65.979381443298962</c:v>
                </c:pt>
                <c:pt idx="11">
                  <c:v>77.777777777777771</c:v>
                </c:pt>
                <c:pt idx="12">
                  <c:v>63.15789473684211</c:v>
                </c:pt>
                <c:pt idx="13">
                  <c:v>75</c:v>
                </c:pt>
                <c:pt idx="1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BC-44E4-86A2-6EDAE367E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145487996612241"/>
          <c:y val="0.264197624229212"/>
          <c:w val="5.9865998086034405E-2"/>
          <c:h val="0.183222459386848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</a:t>
            </a:r>
            <a:r>
              <a:rPr lang="en-US" sz="2400" baseline="0"/>
              <a:t> SLAKT per PRODUSENT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23581238053972E-2"/>
          <c:y val="0.14091757453151227"/>
          <c:w val="0.9026495057921452"/>
          <c:h val="0.77868838435721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6-4B6A-8F77-3695ADA99BAC}"/>
            </c:ext>
          </c:extLst>
        </c:ser>
        <c:ser>
          <c:idx val="2"/>
          <c:order val="1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6-4B6A-8F77-3695ADA99BAC}"/>
            </c:ext>
          </c:extLst>
        </c:ser>
        <c:ser>
          <c:idx val="10"/>
          <c:order val="2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46-4B6A-8F77-3695ADA99BAC}"/>
            </c:ext>
          </c:extLst>
        </c:ser>
        <c:ser>
          <c:idx val="13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Fettgruppe!$AA$26:$AA$40</c:f>
              <c:numCache>
                <c:formatCode>0</c:formatCode>
                <c:ptCount val="15"/>
                <c:pt idx="0">
                  <c:v>1</c:v>
                </c:pt>
                <c:pt idx="1">
                  <c:v>1.3870967741935485</c:v>
                </c:pt>
                <c:pt idx="2">
                  <c:v>1.5986394557823129</c:v>
                </c:pt>
                <c:pt idx="3">
                  <c:v>1.9557739557739557</c:v>
                </c:pt>
                <c:pt idx="4">
                  <c:v>2.0031007751937984</c:v>
                </c:pt>
                <c:pt idx="5">
                  <c:v>2.1790123456790123</c:v>
                </c:pt>
                <c:pt idx="6">
                  <c:v>2.0326441784548424</c:v>
                </c:pt>
                <c:pt idx="7">
                  <c:v>1.536388140161725</c:v>
                </c:pt>
                <c:pt idx="8">
                  <c:v>1.2885572139303483</c:v>
                </c:pt>
                <c:pt idx="9">
                  <c:v>1.2269503546099292</c:v>
                </c:pt>
                <c:pt idx="10">
                  <c:v>1.17</c:v>
                </c:pt>
                <c:pt idx="11">
                  <c:v>1.09375</c:v>
                </c:pt>
                <c:pt idx="12">
                  <c:v>1</c:v>
                </c:pt>
                <c:pt idx="13">
                  <c:v>1.2352941176470589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46-4B6A-8F77-3695ADA99BAC}"/>
            </c:ext>
          </c:extLst>
        </c:ser>
        <c:ser>
          <c:idx val="1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Fettgruppe!$AA$10:$AA$24</c:f>
              <c:numCache>
                <c:formatCode>0</c:formatCode>
                <c:ptCount val="15"/>
                <c:pt idx="0">
                  <c:v>1</c:v>
                </c:pt>
                <c:pt idx="1">
                  <c:v>1.8666666666666667</c:v>
                </c:pt>
                <c:pt idx="2">
                  <c:v>1.639240506329114</c:v>
                </c:pt>
                <c:pt idx="3">
                  <c:v>1.7129840546697039</c:v>
                </c:pt>
                <c:pt idx="4">
                  <c:v>1.8354838709677419</c:v>
                </c:pt>
                <c:pt idx="5">
                  <c:v>2.0570388349514563</c:v>
                </c:pt>
                <c:pt idx="6">
                  <c:v>2.1036088474970898</c:v>
                </c:pt>
                <c:pt idx="7">
                  <c:v>1.5989159891598916</c:v>
                </c:pt>
                <c:pt idx="8">
                  <c:v>1.3562653562653562</c:v>
                </c:pt>
                <c:pt idx="9">
                  <c:v>1.3035714285714286</c:v>
                </c:pt>
                <c:pt idx="10">
                  <c:v>1.0659340659340659</c:v>
                </c:pt>
                <c:pt idx="11">
                  <c:v>1.125</c:v>
                </c:pt>
                <c:pt idx="12">
                  <c:v>1.0555555555555556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46-4B6A-8F77-3695ADA9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50944284467934"/>
          <c:y val="0.18083273931890387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</a:t>
            </a:r>
            <a:r>
              <a:rPr lang="en-US" sz="2400" baseline="0"/>
              <a:t> SLAKT per PRODUSENT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813801399825025"/>
          <c:y val="4.8330009809767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67458699130398E-2"/>
          <c:y val="0.12420407579348475"/>
          <c:w val="0.9006056051613623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Fettgruppe!$AA$26:$AA$40</c:f>
              <c:numCache>
                <c:formatCode>0</c:formatCode>
                <c:ptCount val="15"/>
                <c:pt idx="0">
                  <c:v>1</c:v>
                </c:pt>
                <c:pt idx="1">
                  <c:v>1.3870967741935485</c:v>
                </c:pt>
                <c:pt idx="2">
                  <c:v>1.5986394557823129</c:v>
                </c:pt>
                <c:pt idx="3">
                  <c:v>1.9557739557739557</c:v>
                </c:pt>
                <c:pt idx="4">
                  <c:v>2.0031007751937984</c:v>
                </c:pt>
                <c:pt idx="5">
                  <c:v>2.1790123456790123</c:v>
                </c:pt>
                <c:pt idx="6">
                  <c:v>2.0326441784548424</c:v>
                </c:pt>
                <c:pt idx="7">
                  <c:v>1.536388140161725</c:v>
                </c:pt>
                <c:pt idx="8">
                  <c:v>1.2885572139303483</c:v>
                </c:pt>
                <c:pt idx="9">
                  <c:v>1.2269503546099292</c:v>
                </c:pt>
                <c:pt idx="10">
                  <c:v>1.17</c:v>
                </c:pt>
                <c:pt idx="11">
                  <c:v>1.09375</c:v>
                </c:pt>
                <c:pt idx="12">
                  <c:v>1</c:v>
                </c:pt>
                <c:pt idx="13">
                  <c:v>1.2352941176470589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A-4DDF-AAD5-9C3FC03115C4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Fettgruppe!$AA$10:$AA$24</c:f>
              <c:numCache>
                <c:formatCode>0</c:formatCode>
                <c:ptCount val="15"/>
                <c:pt idx="0">
                  <c:v>1</c:v>
                </c:pt>
                <c:pt idx="1">
                  <c:v>1.8666666666666667</c:v>
                </c:pt>
                <c:pt idx="2">
                  <c:v>1.639240506329114</c:v>
                </c:pt>
                <c:pt idx="3">
                  <c:v>1.7129840546697039</c:v>
                </c:pt>
                <c:pt idx="4">
                  <c:v>1.8354838709677419</c:v>
                </c:pt>
                <c:pt idx="5">
                  <c:v>2.0570388349514563</c:v>
                </c:pt>
                <c:pt idx="6">
                  <c:v>2.1036088474970898</c:v>
                </c:pt>
                <c:pt idx="7">
                  <c:v>1.5989159891598916</c:v>
                </c:pt>
                <c:pt idx="8">
                  <c:v>1.3562653562653562</c:v>
                </c:pt>
                <c:pt idx="9">
                  <c:v>1.3035714285714286</c:v>
                </c:pt>
                <c:pt idx="10">
                  <c:v>1.0659340659340659</c:v>
                </c:pt>
                <c:pt idx="11">
                  <c:v>1.125</c:v>
                </c:pt>
                <c:pt idx="12">
                  <c:v>1.0555555555555556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0A-4DDF-AAD5-9C3FC031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50944284467934"/>
          <c:y val="0.18083273931890387"/>
          <c:w val="7.5927882313835071E-2"/>
          <c:h val="0.1769163686800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84445082509226E-2"/>
          <c:y val="0.17202596476241555"/>
          <c:w val="0.89758864558576923"/>
          <c:h val="0.7475799914038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D-4772-95C7-46B73ADA76C6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D-4772-95C7-46B73ADA76C6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D-4772-95C7-46B73ADA76C6}"/>
            </c:ext>
          </c:extLst>
        </c:ser>
        <c:ser>
          <c:idx val="13"/>
          <c:order val="3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'Ark1'!$Q$463:$Q$477</c:f>
              <c:numCache>
                <c:formatCode>General</c:formatCode>
                <c:ptCount val="15"/>
                <c:pt idx="0">
                  <c:v>1</c:v>
                </c:pt>
                <c:pt idx="1">
                  <c:v>31</c:v>
                </c:pt>
                <c:pt idx="2">
                  <c:v>147</c:v>
                </c:pt>
                <c:pt idx="3">
                  <c:v>407</c:v>
                </c:pt>
                <c:pt idx="4">
                  <c:v>645</c:v>
                </c:pt>
                <c:pt idx="5">
                  <c:v>810</c:v>
                </c:pt>
                <c:pt idx="6">
                  <c:v>919</c:v>
                </c:pt>
                <c:pt idx="7">
                  <c:v>742</c:v>
                </c:pt>
                <c:pt idx="8">
                  <c:v>402</c:v>
                </c:pt>
                <c:pt idx="9">
                  <c:v>141</c:v>
                </c:pt>
                <c:pt idx="10">
                  <c:v>100</c:v>
                </c:pt>
                <c:pt idx="11">
                  <c:v>64</c:v>
                </c:pt>
                <c:pt idx="12">
                  <c:v>9</c:v>
                </c:pt>
                <c:pt idx="13">
                  <c:v>17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5D-4772-95C7-46B73ADA76C6}"/>
            </c:ext>
          </c:extLst>
        </c:ser>
        <c:ser>
          <c:idx val="1"/>
          <c:order val="4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'Ark1'!$Q$448:$Q$462</c:f>
              <c:numCache>
                <c:formatCode>General</c:formatCode>
                <c:ptCount val="15"/>
                <c:pt idx="0">
                  <c:v>1</c:v>
                </c:pt>
                <c:pt idx="1">
                  <c:v>15</c:v>
                </c:pt>
                <c:pt idx="2">
                  <c:v>158</c:v>
                </c:pt>
                <c:pt idx="3">
                  <c:v>439</c:v>
                </c:pt>
                <c:pt idx="4">
                  <c:v>620</c:v>
                </c:pt>
                <c:pt idx="5">
                  <c:v>824</c:v>
                </c:pt>
                <c:pt idx="6">
                  <c:v>859</c:v>
                </c:pt>
                <c:pt idx="7">
                  <c:v>738</c:v>
                </c:pt>
                <c:pt idx="8">
                  <c:v>407</c:v>
                </c:pt>
                <c:pt idx="9">
                  <c:v>168</c:v>
                </c:pt>
                <c:pt idx="10">
                  <c:v>91</c:v>
                </c:pt>
                <c:pt idx="11">
                  <c:v>48</c:v>
                </c:pt>
                <c:pt idx="12">
                  <c:v>18</c:v>
                </c:pt>
                <c:pt idx="13">
                  <c:v>12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5D-4772-95C7-46B73ADA7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66502727954783E-2"/>
          <c:h val="0.248116393748675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andels% OVERFETE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57705304635281E-2"/>
          <c:y val="0.13379787245080893"/>
          <c:w val="0.8957319829056184"/>
          <c:h val="0.76491526811108834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</c:formatCode>
                <c:ptCount val="52"/>
                <c:pt idx="0">
                  <c:v>40.740740740740733</c:v>
                </c:pt>
                <c:pt idx="1">
                  <c:v>51.666666666666657</c:v>
                </c:pt>
                <c:pt idx="2">
                  <c:v>52.238805970149237</c:v>
                </c:pt>
                <c:pt idx="3">
                  <c:v>52.577319587628871</c:v>
                </c:pt>
                <c:pt idx="4">
                  <c:v>67.741935483870975</c:v>
                </c:pt>
                <c:pt idx="5">
                  <c:v>54.263565891472865</c:v>
                </c:pt>
                <c:pt idx="6">
                  <c:v>54.601226993865041</c:v>
                </c:pt>
                <c:pt idx="7">
                  <c:v>56.578947368421048</c:v>
                </c:pt>
                <c:pt idx="8">
                  <c:v>59.848484848484851</c:v>
                </c:pt>
                <c:pt idx="9">
                  <c:v>68.75</c:v>
                </c:pt>
                <c:pt idx="10">
                  <c:v>44.642857142857153</c:v>
                </c:pt>
                <c:pt idx="11">
                  <c:v>42.857142857142847</c:v>
                </c:pt>
                <c:pt idx="12">
                  <c:v>52.81690140845069</c:v>
                </c:pt>
                <c:pt idx="13">
                  <c:v>70</c:v>
                </c:pt>
                <c:pt idx="14">
                  <c:v>50.925925925925917</c:v>
                </c:pt>
                <c:pt idx="15">
                  <c:v>54</c:v>
                </c:pt>
                <c:pt idx="16">
                  <c:v>49.659863945578223</c:v>
                </c:pt>
                <c:pt idx="17">
                  <c:v>51.948051948051933</c:v>
                </c:pt>
                <c:pt idx="18">
                  <c:v>48.780487804878049</c:v>
                </c:pt>
                <c:pt idx="19">
                  <c:v>56.521739130434781</c:v>
                </c:pt>
                <c:pt idx="20">
                  <c:v>50.495049504950494</c:v>
                </c:pt>
                <c:pt idx="21">
                  <c:v>41.764705882352942</c:v>
                </c:pt>
                <c:pt idx="22">
                  <c:v>46.261682242990638</c:v>
                </c:pt>
                <c:pt idx="23">
                  <c:v>53.731343283582113</c:v>
                </c:pt>
                <c:pt idx="24">
                  <c:v>46.376811594202891</c:v>
                </c:pt>
                <c:pt idx="25">
                  <c:v>41.830065359477111</c:v>
                </c:pt>
                <c:pt idx="26">
                  <c:v>39.884393063583822</c:v>
                </c:pt>
                <c:pt idx="27">
                  <c:v>40.178571428571438</c:v>
                </c:pt>
                <c:pt idx="28">
                  <c:v>28.440366972477062</c:v>
                </c:pt>
                <c:pt idx="29">
                  <c:v>50.78125</c:v>
                </c:pt>
                <c:pt idx="30">
                  <c:v>61.17647058823529</c:v>
                </c:pt>
                <c:pt idx="31">
                  <c:v>45.911949685534594</c:v>
                </c:pt>
                <c:pt idx="32">
                  <c:v>43.367346938775512</c:v>
                </c:pt>
                <c:pt idx="33">
                  <c:v>48.913043478260875</c:v>
                </c:pt>
                <c:pt idx="34">
                  <c:v>40.384615384615373</c:v>
                </c:pt>
                <c:pt idx="35">
                  <c:v>60.389610389610382</c:v>
                </c:pt>
                <c:pt idx="36">
                  <c:v>59.259259259259267</c:v>
                </c:pt>
                <c:pt idx="37">
                  <c:v>59.428571428571438</c:v>
                </c:pt>
                <c:pt idx="38">
                  <c:v>50.276243093922659</c:v>
                </c:pt>
                <c:pt idx="39">
                  <c:v>50.920245398773005</c:v>
                </c:pt>
                <c:pt idx="40">
                  <c:v>37.755102040816332</c:v>
                </c:pt>
                <c:pt idx="41">
                  <c:v>48.908296943231441</c:v>
                </c:pt>
                <c:pt idx="42">
                  <c:v>39.483394833948353</c:v>
                </c:pt>
                <c:pt idx="43">
                  <c:v>40.766550522648096</c:v>
                </c:pt>
                <c:pt idx="44">
                  <c:v>47.811447811447806</c:v>
                </c:pt>
                <c:pt idx="45">
                  <c:v>44.919786096256679</c:v>
                </c:pt>
                <c:pt idx="46">
                  <c:v>53.46534653465347</c:v>
                </c:pt>
                <c:pt idx="47">
                  <c:v>46.181818181818173</c:v>
                </c:pt>
                <c:pt idx="48">
                  <c:v>43.192488262910786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8-483B-BC87-2383F17260E5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'Ark1'!$W$67:$W$118</c:f>
              <c:numCache>
                <c:formatCode>General</c:formatCode>
                <c:ptCount val="52"/>
                <c:pt idx="0">
                  <c:v>64.444444444444443</c:v>
                </c:pt>
                <c:pt idx="1">
                  <c:v>49.700598802395241</c:v>
                </c:pt>
                <c:pt idx="2">
                  <c:v>70</c:v>
                </c:pt>
                <c:pt idx="3">
                  <c:v>51.260504201680654</c:v>
                </c:pt>
                <c:pt idx="4">
                  <c:v>58.78378378378379</c:v>
                </c:pt>
                <c:pt idx="5">
                  <c:v>67.14285714285711</c:v>
                </c:pt>
                <c:pt idx="6">
                  <c:v>51.16279069767441</c:v>
                </c:pt>
                <c:pt idx="7">
                  <c:v>58.064516129032242</c:v>
                </c:pt>
                <c:pt idx="8">
                  <c:v>64.227642276422756</c:v>
                </c:pt>
                <c:pt idx="9">
                  <c:v>52.941176470588239</c:v>
                </c:pt>
                <c:pt idx="10">
                  <c:v>51.724137931034491</c:v>
                </c:pt>
                <c:pt idx="11">
                  <c:v>60.824742268041241</c:v>
                </c:pt>
                <c:pt idx="12">
                  <c:v>60</c:v>
                </c:pt>
                <c:pt idx="13">
                  <c:v>46.218487394957982</c:v>
                </c:pt>
                <c:pt idx="14">
                  <c:v>60.8</c:v>
                </c:pt>
                <c:pt idx="15">
                  <c:v>63.316582914572862</c:v>
                </c:pt>
                <c:pt idx="16">
                  <c:v>58.778625954198446</c:v>
                </c:pt>
                <c:pt idx="17">
                  <c:v>50.434782608695642</c:v>
                </c:pt>
                <c:pt idx="18">
                  <c:v>58.78378378378379</c:v>
                </c:pt>
                <c:pt idx="19">
                  <c:v>45.454545454545446</c:v>
                </c:pt>
                <c:pt idx="20">
                  <c:v>53.383458646616553</c:v>
                </c:pt>
                <c:pt idx="21">
                  <c:v>47.567567567567558</c:v>
                </c:pt>
                <c:pt idx="22">
                  <c:v>48.387096774193559</c:v>
                </c:pt>
                <c:pt idx="23">
                  <c:v>50</c:v>
                </c:pt>
                <c:pt idx="24">
                  <c:v>40.804597701149426</c:v>
                </c:pt>
                <c:pt idx="25">
                  <c:v>31.468531468531467</c:v>
                </c:pt>
                <c:pt idx="26">
                  <c:v>45.901639344262307</c:v>
                </c:pt>
                <c:pt idx="27">
                  <c:v>54.330708661417347</c:v>
                </c:pt>
                <c:pt idx="28">
                  <c:v>61.818181818181827</c:v>
                </c:pt>
                <c:pt idx="29">
                  <c:v>47.19101123595506</c:v>
                </c:pt>
                <c:pt idx="30">
                  <c:v>55.411255411255411</c:v>
                </c:pt>
                <c:pt idx="31">
                  <c:v>51.82481751824816</c:v>
                </c:pt>
                <c:pt idx="32">
                  <c:v>46.04316546762589</c:v>
                </c:pt>
                <c:pt idx="33">
                  <c:v>42.176870748299322</c:v>
                </c:pt>
                <c:pt idx="34">
                  <c:v>46.889952153110045</c:v>
                </c:pt>
                <c:pt idx="35">
                  <c:v>47.826086956521742</c:v>
                </c:pt>
                <c:pt idx="36">
                  <c:v>47.619047619047642</c:v>
                </c:pt>
                <c:pt idx="37">
                  <c:v>47.8494623655914</c:v>
                </c:pt>
                <c:pt idx="38">
                  <c:v>47.027027027027032</c:v>
                </c:pt>
                <c:pt idx="39">
                  <c:v>43.75</c:v>
                </c:pt>
                <c:pt idx="40">
                  <c:v>49.655172413793089</c:v>
                </c:pt>
                <c:pt idx="41">
                  <c:v>52.093023255813954</c:v>
                </c:pt>
                <c:pt idx="42">
                  <c:v>46.411483253588521</c:v>
                </c:pt>
                <c:pt idx="43">
                  <c:v>39.285714285714278</c:v>
                </c:pt>
                <c:pt idx="44">
                  <c:v>53.418803418803421</c:v>
                </c:pt>
                <c:pt idx="45">
                  <c:v>40.384615384615373</c:v>
                </c:pt>
                <c:pt idx="46">
                  <c:v>48.99598393574297</c:v>
                </c:pt>
                <c:pt idx="47">
                  <c:v>47.265625</c:v>
                </c:pt>
                <c:pt idx="48">
                  <c:v>51.834862385321109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8-483B-BC87-2383F1726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0993397428109293E-2"/>
              <c:y val="0.405612777454997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65417189614882"/>
          <c:y val="8.4905024014943764E-2"/>
          <c:w val="7.2490318434815862E-2"/>
          <c:h val="0.127091484423971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812094827122774"/>
          <c:y val="4.83260330718821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949555880949"/>
          <c:y val="0.12761991650264312"/>
          <c:w val="0.87397358275534054"/>
          <c:h val="0.791986039663665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'Ark1'!$Q$463:$Q$477</c:f>
              <c:numCache>
                <c:formatCode>General</c:formatCode>
                <c:ptCount val="15"/>
                <c:pt idx="0">
                  <c:v>1</c:v>
                </c:pt>
                <c:pt idx="1">
                  <c:v>31</c:v>
                </c:pt>
                <c:pt idx="2">
                  <c:v>147</c:v>
                </c:pt>
                <c:pt idx="3">
                  <c:v>407</c:v>
                </c:pt>
                <c:pt idx="4">
                  <c:v>645</c:v>
                </c:pt>
                <c:pt idx="5">
                  <c:v>810</c:v>
                </c:pt>
                <c:pt idx="6">
                  <c:v>919</c:v>
                </c:pt>
                <c:pt idx="7">
                  <c:v>742</c:v>
                </c:pt>
                <c:pt idx="8">
                  <c:v>402</c:v>
                </c:pt>
                <c:pt idx="9">
                  <c:v>141</c:v>
                </c:pt>
                <c:pt idx="10">
                  <c:v>100</c:v>
                </c:pt>
                <c:pt idx="11">
                  <c:v>64</c:v>
                </c:pt>
                <c:pt idx="12">
                  <c:v>9</c:v>
                </c:pt>
                <c:pt idx="13">
                  <c:v>17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F-4F49-B0F3-4D572CA7F5E2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'Ark1'!$Q$448:$Q$462</c:f>
              <c:numCache>
                <c:formatCode>General</c:formatCode>
                <c:ptCount val="15"/>
                <c:pt idx="0">
                  <c:v>1</c:v>
                </c:pt>
                <c:pt idx="1">
                  <c:v>15</c:v>
                </c:pt>
                <c:pt idx="2">
                  <c:v>158</c:v>
                </c:pt>
                <c:pt idx="3">
                  <c:v>439</c:v>
                </c:pt>
                <c:pt idx="4">
                  <c:v>620</c:v>
                </c:pt>
                <c:pt idx="5">
                  <c:v>824</c:v>
                </c:pt>
                <c:pt idx="6">
                  <c:v>859</c:v>
                </c:pt>
                <c:pt idx="7">
                  <c:v>738</c:v>
                </c:pt>
                <c:pt idx="8">
                  <c:v>407</c:v>
                </c:pt>
                <c:pt idx="9">
                  <c:v>168</c:v>
                </c:pt>
                <c:pt idx="10">
                  <c:v>91</c:v>
                </c:pt>
                <c:pt idx="11">
                  <c:v>48</c:v>
                </c:pt>
                <c:pt idx="12">
                  <c:v>18</c:v>
                </c:pt>
                <c:pt idx="13">
                  <c:v>12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F-4F49-B0F3-4D572CA7F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8286668062465717E-2"/>
          <c:h val="0.18319955932847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mnd'!$H$431:$H$442</c:f>
              <c:numCache>
                <c:formatCode>General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31</c:v>
                </c:pt>
                <c:pt idx="3">
                  <c:v>30</c:v>
                </c:pt>
                <c:pt idx="4">
                  <c:v>53</c:v>
                </c:pt>
                <c:pt idx="5">
                  <c:v>54</c:v>
                </c:pt>
                <c:pt idx="6">
                  <c:v>36</c:v>
                </c:pt>
                <c:pt idx="7">
                  <c:v>60</c:v>
                </c:pt>
                <c:pt idx="8">
                  <c:v>44</c:v>
                </c:pt>
                <c:pt idx="9">
                  <c:v>65</c:v>
                </c:pt>
                <c:pt idx="10">
                  <c:v>66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403-B136-B5538735F8D6}"/>
            </c:ext>
          </c:extLst>
        </c:ser>
        <c:ser>
          <c:idx val="0"/>
          <c:order val="1"/>
          <c:tx>
            <c:strRef>
              <c:f>'Fett per mnd'!$B$145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mnd'!$H$145:$H$156</c:f>
              <c:numCache>
                <c:formatCode>General</c:formatCode>
                <c:ptCount val="12"/>
                <c:pt idx="0">
                  <c:v>48</c:v>
                </c:pt>
                <c:pt idx="1">
                  <c:v>40</c:v>
                </c:pt>
                <c:pt idx="2">
                  <c:v>26</c:v>
                </c:pt>
                <c:pt idx="3">
                  <c:v>44</c:v>
                </c:pt>
                <c:pt idx="4">
                  <c:v>62</c:v>
                </c:pt>
                <c:pt idx="5">
                  <c:v>44</c:v>
                </c:pt>
                <c:pt idx="6">
                  <c:v>38</c:v>
                </c:pt>
                <c:pt idx="7">
                  <c:v>54</c:v>
                </c:pt>
                <c:pt idx="8">
                  <c:v>47</c:v>
                </c:pt>
                <c:pt idx="9">
                  <c:v>74</c:v>
                </c:pt>
                <c:pt idx="10">
                  <c:v>57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5-4403-B136-B5538735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4608"/>
        <c:axId val="485935000"/>
      </c:barChart>
      <c:catAx>
        <c:axId val="485934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5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46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mnd'!$I$431:$I$442</c:f>
              <c:numCache>
                <c:formatCode>0.0</c:formatCode>
                <c:ptCount val="12"/>
                <c:pt idx="0">
                  <c:v>6.1643835616438363</c:v>
                </c:pt>
                <c:pt idx="1">
                  <c:v>5.3995680345572339</c:v>
                </c:pt>
                <c:pt idx="2">
                  <c:v>5.8270676691729362</c:v>
                </c:pt>
                <c:pt idx="3">
                  <c:v>6.741573033707863</c:v>
                </c:pt>
                <c:pt idx="4">
                  <c:v>7.6258992805755392</c:v>
                </c:pt>
                <c:pt idx="5">
                  <c:v>5.8064516129032242</c:v>
                </c:pt>
                <c:pt idx="6">
                  <c:v>6.5693430656934293</c:v>
                </c:pt>
                <c:pt idx="7">
                  <c:v>7.4257425742574252</c:v>
                </c:pt>
                <c:pt idx="8">
                  <c:v>6.019151846785225</c:v>
                </c:pt>
                <c:pt idx="9">
                  <c:v>6.8783068783068764</c:v>
                </c:pt>
                <c:pt idx="10">
                  <c:v>5.9086839749328561</c:v>
                </c:pt>
                <c:pt idx="11">
                  <c:v>6.9767441860465107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EFF-B6EA-C793E1AE9A38}"/>
            </c:ext>
          </c:extLst>
        </c:ser>
        <c:ser>
          <c:idx val="0"/>
          <c:order val="1"/>
          <c:tx>
            <c:strRef>
              <c:f>'Fett per mnd'!$B$145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mnd'!$I$145:$I$156</c:f>
              <c:numCache>
                <c:formatCode>0.0</c:formatCode>
                <c:ptCount val="12"/>
                <c:pt idx="0">
                  <c:v>7.6923076923076898</c:v>
                </c:pt>
                <c:pt idx="1">
                  <c:v>8.8888888888888893</c:v>
                </c:pt>
                <c:pt idx="2">
                  <c:v>7.2222222222222223</c:v>
                </c:pt>
                <c:pt idx="3">
                  <c:v>6.3400576368876083</c:v>
                </c:pt>
                <c:pt idx="4">
                  <c:v>9.0510948905109512</c:v>
                </c:pt>
                <c:pt idx="5">
                  <c:v>6.4421669106881394</c:v>
                </c:pt>
                <c:pt idx="6">
                  <c:v>6.6317626527050608</c:v>
                </c:pt>
                <c:pt idx="7">
                  <c:v>7.3170731707317085</c:v>
                </c:pt>
                <c:pt idx="8">
                  <c:v>6.119791666666667</c:v>
                </c:pt>
                <c:pt idx="9">
                  <c:v>7.6683937823834194</c:v>
                </c:pt>
                <c:pt idx="10">
                  <c:v>5.3621825023518364</c:v>
                </c:pt>
                <c:pt idx="11">
                  <c:v>8.2568807339449517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EFF-B6EA-C793E1AE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5784"/>
        <c:axId val="485936176"/>
      </c:barChart>
      <c:catAx>
        <c:axId val="48593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6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mnd'!$L$431:$L$442</c:f>
              <c:numCache>
                <c:formatCode>0.0</c:formatCode>
                <c:ptCount val="12"/>
                <c:pt idx="0">
                  <c:v>442.76388888888886</c:v>
                </c:pt>
                <c:pt idx="1">
                  <c:v>384.096</c:v>
                </c:pt>
                <c:pt idx="2">
                  <c:v>411.96774193548367</c:v>
                </c:pt>
                <c:pt idx="3">
                  <c:v>393.89666666666653</c:v>
                </c:pt>
                <c:pt idx="4">
                  <c:v>409.9962264150945</c:v>
                </c:pt>
                <c:pt idx="5">
                  <c:v>407.83333333333326</c:v>
                </c:pt>
                <c:pt idx="6">
                  <c:v>444.31944444444446</c:v>
                </c:pt>
                <c:pt idx="7">
                  <c:v>443.43166666666656</c:v>
                </c:pt>
                <c:pt idx="8">
                  <c:v>417.67727272727274</c:v>
                </c:pt>
                <c:pt idx="9">
                  <c:v>407.69230769230762</c:v>
                </c:pt>
                <c:pt idx="10">
                  <c:v>398.73181818181808</c:v>
                </c:pt>
                <c:pt idx="11">
                  <c:v>402.61666666666656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1E6-8E35-384F6D8AAF19}"/>
            </c:ext>
          </c:extLst>
        </c:ser>
        <c:ser>
          <c:idx val="0"/>
          <c:order val="1"/>
          <c:tx>
            <c:strRef>
              <c:f>'Fett per mnd'!$B$145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mnd'!$L$145:$L$156</c:f>
              <c:numCache>
                <c:formatCode>0</c:formatCode>
                <c:ptCount val="12"/>
                <c:pt idx="0">
                  <c:v>418.92500000000001</c:v>
                </c:pt>
                <c:pt idx="1">
                  <c:v>418.94000000000005</c:v>
                </c:pt>
                <c:pt idx="2">
                  <c:v>409.5</c:v>
                </c:pt>
                <c:pt idx="3">
                  <c:v>400.10227272727263</c:v>
                </c:pt>
                <c:pt idx="4">
                  <c:v>386.05806451612898</c:v>
                </c:pt>
                <c:pt idx="5">
                  <c:v>395.37045454545455</c:v>
                </c:pt>
                <c:pt idx="6">
                  <c:v>454.84736842105281</c:v>
                </c:pt>
                <c:pt idx="7">
                  <c:v>410.16481481481486</c:v>
                </c:pt>
                <c:pt idx="8">
                  <c:v>426.936170212766</c:v>
                </c:pt>
                <c:pt idx="9">
                  <c:v>424.02432432432431</c:v>
                </c:pt>
                <c:pt idx="10">
                  <c:v>384.12982456140327</c:v>
                </c:pt>
                <c:pt idx="11">
                  <c:v>436.01111111111112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1E6-8E35-384F6D8A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6960"/>
        <c:axId val="485937352"/>
      </c:barChart>
      <c:catAx>
        <c:axId val="48593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7352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mnd'!$K$431:$K$442</c:f>
              <c:numCache>
                <c:formatCode>0.00</c:formatCode>
                <c:ptCount val="12"/>
                <c:pt idx="0">
                  <c:v>7.0277777777777777</c:v>
                </c:pt>
                <c:pt idx="1">
                  <c:v>6.2</c:v>
                </c:pt>
                <c:pt idx="2">
                  <c:v>6.4838709677419315</c:v>
                </c:pt>
                <c:pt idx="3">
                  <c:v>6.9333333333333353</c:v>
                </c:pt>
                <c:pt idx="4">
                  <c:v>6.6415094339622636</c:v>
                </c:pt>
                <c:pt idx="5">
                  <c:v>6.5185185185185173</c:v>
                </c:pt>
                <c:pt idx="6">
                  <c:v>7.2222222222222223</c:v>
                </c:pt>
                <c:pt idx="7">
                  <c:v>6.55</c:v>
                </c:pt>
                <c:pt idx="8">
                  <c:v>6.5227272727272716</c:v>
                </c:pt>
                <c:pt idx="9">
                  <c:v>6.46875</c:v>
                </c:pt>
                <c:pt idx="10">
                  <c:v>6.0454545454545459</c:v>
                </c:pt>
                <c:pt idx="11">
                  <c:v>6.166666666666667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95B-B966-3ED0C395DB32}"/>
            </c:ext>
          </c:extLst>
        </c:ser>
        <c:ser>
          <c:idx val="0"/>
          <c:order val="1"/>
          <c:tx>
            <c:strRef>
              <c:f>'Fett per mnd'!$B$145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mnd'!$K$145:$K$156</c:f>
              <c:numCache>
                <c:formatCode>0.00</c:formatCode>
                <c:ptCount val="12"/>
                <c:pt idx="0">
                  <c:v>6.395833333333333</c:v>
                </c:pt>
                <c:pt idx="1">
                  <c:v>6.375</c:v>
                </c:pt>
                <c:pt idx="2">
                  <c:v>6.3076923076923057</c:v>
                </c:pt>
                <c:pt idx="3">
                  <c:v>6.2727272727272716</c:v>
                </c:pt>
                <c:pt idx="4">
                  <c:v>6.2258064516129021</c:v>
                </c:pt>
                <c:pt idx="5">
                  <c:v>6.3409090909090899</c:v>
                </c:pt>
                <c:pt idx="6">
                  <c:v>7</c:v>
                </c:pt>
                <c:pt idx="7">
                  <c:v>6.2592592592592604</c:v>
                </c:pt>
                <c:pt idx="8">
                  <c:v>6.872340425531914</c:v>
                </c:pt>
                <c:pt idx="9">
                  <c:v>6.5945945945945939</c:v>
                </c:pt>
                <c:pt idx="10">
                  <c:v>6.0350877192982439</c:v>
                </c:pt>
                <c:pt idx="11">
                  <c:v>6.6666666666666687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95B-B966-3ED0C395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8136"/>
        <c:axId val="485938528"/>
      </c:barChart>
      <c:catAx>
        <c:axId val="485938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85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mnd'!$K$450:$K$461</c:f>
              <c:numCache>
                <c:formatCode>0.00</c:formatCode>
                <c:ptCount val="12"/>
                <c:pt idx="0">
                  <c:v>6.8095238095238084</c:v>
                </c:pt>
                <c:pt idx="1">
                  <c:v>6</c:v>
                </c:pt>
                <c:pt idx="2">
                  <c:v>6.6363636363636376</c:v>
                </c:pt>
                <c:pt idx="3">
                  <c:v>6.125</c:v>
                </c:pt>
                <c:pt idx="4">
                  <c:v>6.333333333333333</c:v>
                </c:pt>
                <c:pt idx="5">
                  <c:v>6.882352941176471</c:v>
                </c:pt>
                <c:pt idx="6">
                  <c:v>6.7333333333333316</c:v>
                </c:pt>
                <c:pt idx="7">
                  <c:v>7</c:v>
                </c:pt>
                <c:pt idx="8">
                  <c:v>7.4</c:v>
                </c:pt>
                <c:pt idx="9">
                  <c:v>7.3571428571428559</c:v>
                </c:pt>
                <c:pt idx="10">
                  <c:v>6.4444444444444438</c:v>
                </c:pt>
                <c:pt idx="11">
                  <c:v>6.875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0A-AFF7-549664CBC6C0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mnd'!$K$164:$K$175</c:f>
              <c:numCache>
                <c:formatCode>0.00</c:formatCode>
                <c:ptCount val="12"/>
                <c:pt idx="0">
                  <c:v>6.75</c:v>
                </c:pt>
                <c:pt idx="1">
                  <c:v>7.125</c:v>
                </c:pt>
                <c:pt idx="2">
                  <c:v>7</c:v>
                </c:pt>
                <c:pt idx="3">
                  <c:v>6.7142857142857109</c:v>
                </c:pt>
                <c:pt idx="4">
                  <c:v>6.875</c:v>
                </c:pt>
                <c:pt idx="5">
                  <c:v>7.2307692307692291</c:v>
                </c:pt>
                <c:pt idx="6">
                  <c:v>7.1</c:v>
                </c:pt>
                <c:pt idx="7">
                  <c:v>6.7368421052631566</c:v>
                </c:pt>
                <c:pt idx="8">
                  <c:v>6.923076923076926</c:v>
                </c:pt>
                <c:pt idx="9">
                  <c:v>6.5</c:v>
                </c:pt>
                <c:pt idx="10">
                  <c:v>6.8695652173913064</c:v>
                </c:pt>
                <c:pt idx="11">
                  <c:v>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0A-AFF7-549664CB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9312"/>
        <c:axId val="485939704"/>
      </c:barChart>
      <c:catAx>
        <c:axId val="48593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97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4434513340910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mnd'!$D$259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mnd'!$H$259:$H$270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1-4A1C-A8F1-2D6525DE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0880"/>
        <c:axId val="485941272"/>
      </c:barChart>
      <c:catAx>
        <c:axId val="485940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1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1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0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mnd'!$D$259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mnd'!$I$259:$I$270</c:f>
              <c:numCache>
                <c:formatCode>0.0</c:formatCode>
                <c:ptCount val="12"/>
                <c:pt idx="0">
                  <c:v>0.16025641025641024</c:v>
                </c:pt>
                <c:pt idx="1">
                  <c:v>0</c:v>
                </c:pt>
                <c:pt idx="2">
                  <c:v>0.27777777777777779</c:v>
                </c:pt>
                <c:pt idx="3">
                  <c:v>0.14409221902017288</c:v>
                </c:pt>
                <c:pt idx="4">
                  <c:v>0</c:v>
                </c:pt>
                <c:pt idx="5">
                  <c:v>0.14641288433382138</c:v>
                </c:pt>
                <c:pt idx="6">
                  <c:v>0</c:v>
                </c:pt>
                <c:pt idx="7">
                  <c:v>0</c:v>
                </c:pt>
                <c:pt idx="8">
                  <c:v>0.13020833333333337</c:v>
                </c:pt>
                <c:pt idx="9">
                  <c:v>0</c:v>
                </c:pt>
                <c:pt idx="10">
                  <c:v>0.18814675446848536</c:v>
                </c:pt>
                <c:pt idx="11">
                  <c:v>0.45871559633027525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B-4C10-8E47-0EDBA280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2056"/>
        <c:axId val="485942448"/>
      </c:barChart>
      <c:catAx>
        <c:axId val="485942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mnd'!$D$259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mnd'!$L$259:$L$270</c:f>
              <c:numCache>
                <c:formatCode>0.0</c:formatCode>
                <c:ptCount val="12"/>
                <c:pt idx="0">
                  <c:v>536.6</c:v>
                </c:pt>
                <c:pt idx="1">
                  <c:v>0</c:v>
                </c:pt>
                <c:pt idx="2">
                  <c:v>689.7</c:v>
                </c:pt>
                <c:pt idx="3">
                  <c:v>481.6</c:v>
                </c:pt>
                <c:pt idx="4">
                  <c:v>0</c:v>
                </c:pt>
                <c:pt idx="5">
                  <c:v>319.7</c:v>
                </c:pt>
                <c:pt idx="6">
                  <c:v>0</c:v>
                </c:pt>
                <c:pt idx="7">
                  <c:v>0</c:v>
                </c:pt>
                <c:pt idx="8">
                  <c:v>381</c:v>
                </c:pt>
                <c:pt idx="9">
                  <c:v>0</c:v>
                </c:pt>
                <c:pt idx="10">
                  <c:v>495.4</c:v>
                </c:pt>
                <c:pt idx="11">
                  <c:v>592.70000000000005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571-9118-13081B2D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3232"/>
        <c:axId val="485943624"/>
      </c:barChart>
      <c:catAx>
        <c:axId val="485943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362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mnd'!$D$259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mnd'!$K$259:$K$270</c:f>
              <c:numCache>
                <c:formatCode>0.00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9</c:v>
                </c:pt>
                <c:pt idx="3">
                  <c:v>8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0</c:v>
                </c:pt>
                <c:pt idx="10">
                  <c:v>7.5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5-43A8-B6F5-058057C5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4408"/>
        <c:axId val="485944800"/>
      </c:barChart>
      <c:catAx>
        <c:axId val="485944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4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fettgruppeutvikling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50394769572096E-2"/>
          <c:y val="0.14526093652413077"/>
          <c:w val="0.8973176230287887"/>
          <c:h val="0.72767723905906601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Uke!$O$63:$O$114</c:f>
              <c:numCache>
                <c:formatCode>0.00</c:formatCode>
                <c:ptCount val="52"/>
                <c:pt idx="0">
                  <c:v>6.2328042328042343</c:v>
                </c:pt>
                <c:pt idx="1">
                  <c:v>6.625</c:v>
                </c:pt>
                <c:pt idx="2">
                  <c:v>6.5671641791044761</c:v>
                </c:pt>
                <c:pt idx="3">
                  <c:v>6.608247422680412</c:v>
                </c:pt>
                <c:pt idx="4">
                  <c:v>7.0645161290322562</c:v>
                </c:pt>
                <c:pt idx="5">
                  <c:v>6.6201550387596884</c:v>
                </c:pt>
                <c:pt idx="6">
                  <c:v>6.6134969325153357</c:v>
                </c:pt>
                <c:pt idx="7">
                  <c:v>6.9078947368421044</c:v>
                </c:pt>
                <c:pt idx="8">
                  <c:v>6.5984848484848495</c:v>
                </c:pt>
                <c:pt idx="9">
                  <c:v>7.1749999999999998</c:v>
                </c:pt>
                <c:pt idx="10">
                  <c:v>6.5089285714285694</c:v>
                </c:pt>
                <c:pt idx="11">
                  <c:v>6.4375</c:v>
                </c:pt>
                <c:pt idx="12">
                  <c:v>6.5140845070422548</c:v>
                </c:pt>
                <c:pt idx="13">
                  <c:v>7.0750000000000002</c:v>
                </c:pt>
                <c:pt idx="14">
                  <c:v>6.416666666666667</c:v>
                </c:pt>
                <c:pt idx="15">
                  <c:v>6.8533333333333308</c:v>
                </c:pt>
                <c:pt idx="16">
                  <c:v>6.3129251700680236</c:v>
                </c:pt>
                <c:pt idx="17">
                  <c:v>6.5909090909090899</c:v>
                </c:pt>
                <c:pt idx="18">
                  <c:v>6.3780487804878039</c:v>
                </c:pt>
                <c:pt idx="19">
                  <c:v>6.9673913043478253</c:v>
                </c:pt>
                <c:pt idx="20">
                  <c:v>6.5247524752475243</c:v>
                </c:pt>
                <c:pt idx="21">
                  <c:v>6.3294117647058812</c:v>
                </c:pt>
                <c:pt idx="22">
                  <c:v>6.5327102803738306</c:v>
                </c:pt>
                <c:pt idx="23">
                  <c:v>6.7213930348258701</c:v>
                </c:pt>
                <c:pt idx="24">
                  <c:v>6.2934782608695654</c:v>
                </c:pt>
                <c:pt idx="25">
                  <c:v>6.1895424836601318</c:v>
                </c:pt>
                <c:pt idx="26">
                  <c:v>6.1849710982658967</c:v>
                </c:pt>
                <c:pt idx="27">
                  <c:v>6.0089285714285694</c:v>
                </c:pt>
                <c:pt idx="28">
                  <c:v>5.6422018348623846</c:v>
                </c:pt>
                <c:pt idx="29">
                  <c:v>6.59375</c:v>
                </c:pt>
                <c:pt idx="30">
                  <c:v>6.7176470588235278</c:v>
                </c:pt>
                <c:pt idx="31">
                  <c:v>6.578616352201256</c:v>
                </c:pt>
                <c:pt idx="32">
                  <c:v>6.4795918367346941</c:v>
                </c:pt>
                <c:pt idx="33">
                  <c:v>6.4619565217391308</c:v>
                </c:pt>
                <c:pt idx="34">
                  <c:v>6.2756410256410255</c:v>
                </c:pt>
                <c:pt idx="35">
                  <c:v>7.0064935064935083</c:v>
                </c:pt>
                <c:pt idx="36">
                  <c:v>6.6719576719576716</c:v>
                </c:pt>
                <c:pt idx="37">
                  <c:v>6.8685714285714301</c:v>
                </c:pt>
                <c:pt idx="38">
                  <c:v>6.4309392265193361</c:v>
                </c:pt>
                <c:pt idx="39">
                  <c:v>6.6441717791411046</c:v>
                </c:pt>
                <c:pt idx="40">
                  <c:v>6.1479591836734695</c:v>
                </c:pt>
                <c:pt idx="41">
                  <c:v>6.3711790393013095</c:v>
                </c:pt>
                <c:pt idx="42">
                  <c:v>6.1180811808118065</c:v>
                </c:pt>
                <c:pt idx="43">
                  <c:v>6.1428571428571441</c:v>
                </c:pt>
                <c:pt idx="44">
                  <c:v>6.4208754208754204</c:v>
                </c:pt>
                <c:pt idx="45">
                  <c:v>6.5401069518716568</c:v>
                </c:pt>
                <c:pt idx="46">
                  <c:v>6.8118811881188117</c:v>
                </c:pt>
                <c:pt idx="47">
                  <c:v>6.5854545454545459</c:v>
                </c:pt>
                <c:pt idx="48">
                  <c:v>6.4037558685446001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F-4066-AF7E-B7F85EC761B5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7.0962962962962965</c:v>
                </c:pt>
                <c:pt idx="1">
                  <c:v>6.3652694610778413</c:v>
                </c:pt>
                <c:pt idx="2">
                  <c:v>7.1909090909090896</c:v>
                </c:pt>
                <c:pt idx="3">
                  <c:v>6.5798319327731098</c:v>
                </c:pt>
                <c:pt idx="4">
                  <c:v>6.8243243243243237</c:v>
                </c:pt>
                <c:pt idx="5">
                  <c:v>7.1142857142857112</c:v>
                </c:pt>
                <c:pt idx="6">
                  <c:v>6.4806201550387597</c:v>
                </c:pt>
                <c:pt idx="7">
                  <c:v>6.89247311827957</c:v>
                </c:pt>
                <c:pt idx="8">
                  <c:v>6.9756097560975601</c:v>
                </c:pt>
                <c:pt idx="9">
                  <c:v>6.637254901960782</c:v>
                </c:pt>
                <c:pt idx="10">
                  <c:v>6.6206896551724146</c:v>
                </c:pt>
                <c:pt idx="11">
                  <c:v>6.948453608247422</c:v>
                </c:pt>
                <c:pt idx="12">
                  <c:v>6.96</c:v>
                </c:pt>
                <c:pt idx="13">
                  <c:v>6.5126050420168076</c:v>
                </c:pt>
                <c:pt idx="14">
                  <c:v>6.8879999999999999</c:v>
                </c:pt>
                <c:pt idx="15">
                  <c:v>6.9145728643216078</c:v>
                </c:pt>
                <c:pt idx="16">
                  <c:v>6.80152671755725</c:v>
                </c:pt>
                <c:pt idx="17">
                  <c:v>6.6347826086956516</c:v>
                </c:pt>
                <c:pt idx="18">
                  <c:v>6.864864864864864</c:v>
                </c:pt>
                <c:pt idx="19">
                  <c:v>6.6090909090909102</c:v>
                </c:pt>
                <c:pt idx="20">
                  <c:v>6.7894736842105239</c:v>
                </c:pt>
                <c:pt idx="21">
                  <c:v>6.5621621621621609</c:v>
                </c:pt>
                <c:pt idx="22">
                  <c:v>6.4709677419354854</c:v>
                </c:pt>
                <c:pt idx="23">
                  <c:v>6.3428571428571408</c:v>
                </c:pt>
                <c:pt idx="24">
                  <c:v>6.3793103448275854</c:v>
                </c:pt>
                <c:pt idx="25">
                  <c:v>6.034965034965035</c:v>
                </c:pt>
                <c:pt idx="26">
                  <c:v>6.3032786885245908</c:v>
                </c:pt>
                <c:pt idx="27">
                  <c:v>6.5826771653543314</c:v>
                </c:pt>
                <c:pt idx="28">
                  <c:v>6.7545454545454549</c:v>
                </c:pt>
                <c:pt idx="29">
                  <c:v>6.4382022471910121</c:v>
                </c:pt>
                <c:pt idx="30">
                  <c:v>6.6363636363636376</c:v>
                </c:pt>
                <c:pt idx="31">
                  <c:v>6.5036496350364992</c:v>
                </c:pt>
                <c:pt idx="32">
                  <c:v>6.3884892086330964</c:v>
                </c:pt>
                <c:pt idx="33">
                  <c:v>6.2857142857142847</c:v>
                </c:pt>
                <c:pt idx="34">
                  <c:v>6.3349282296650706</c:v>
                </c:pt>
                <c:pt idx="35">
                  <c:v>6.4402173913043477</c:v>
                </c:pt>
                <c:pt idx="36">
                  <c:v>6.7195767195767191</c:v>
                </c:pt>
                <c:pt idx="37">
                  <c:v>6.5107526881720421</c:v>
                </c:pt>
                <c:pt idx="38">
                  <c:v>6.2486486486486479</c:v>
                </c:pt>
                <c:pt idx="39">
                  <c:v>6.1704545454545459</c:v>
                </c:pt>
                <c:pt idx="40">
                  <c:v>6.4965517241379311</c:v>
                </c:pt>
                <c:pt idx="41">
                  <c:v>6.6093023255813952</c:v>
                </c:pt>
                <c:pt idx="42">
                  <c:v>6.4354066985645932</c:v>
                </c:pt>
                <c:pt idx="43">
                  <c:v>6.0779220779220786</c:v>
                </c:pt>
                <c:pt idx="44">
                  <c:v>6.6581196581196567</c:v>
                </c:pt>
                <c:pt idx="45">
                  <c:v>6.1807692307692301</c:v>
                </c:pt>
                <c:pt idx="46">
                  <c:v>6.5903614457831319</c:v>
                </c:pt>
                <c:pt idx="47">
                  <c:v>6.36328125</c:v>
                </c:pt>
                <c:pt idx="48">
                  <c:v>6.7293577981651396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F-4066-AF7E-B7F85EC76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Fettgruppe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83425746278158"/>
          <c:y val="0.13698359910305505"/>
          <c:w val="8.8078944814023535E-2"/>
          <c:h val="0.214438662980863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mnd'!$H$450:$H$461</c:f>
              <c:numCache>
                <c:formatCode>General</c:formatCode>
                <c:ptCount val="12"/>
                <c:pt idx="0">
                  <c:v>21</c:v>
                </c:pt>
                <c:pt idx="1">
                  <c:v>6</c:v>
                </c:pt>
                <c:pt idx="2">
                  <c:v>11</c:v>
                </c:pt>
                <c:pt idx="3">
                  <c:v>8</c:v>
                </c:pt>
                <c:pt idx="4">
                  <c:v>24</c:v>
                </c:pt>
                <c:pt idx="5">
                  <c:v>17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18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5-4ED7-AE8C-63E3E8098F3A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mnd'!$H$164:$H$175</c:f>
              <c:numCache>
                <c:formatCode>General</c:formatCode>
                <c:ptCount val="12"/>
                <c:pt idx="0">
                  <c:v>16</c:v>
                </c:pt>
                <c:pt idx="1">
                  <c:v>16</c:v>
                </c:pt>
                <c:pt idx="2">
                  <c:v>11</c:v>
                </c:pt>
                <c:pt idx="3">
                  <c:v>21</c:v>
                </c:pt>
                <c:pt idx="4">
                  <c:v>24</c:v>
                </c:pt>
                <c:pt idx="5">
                  <c:v>13</c:v>
                </c:pt>
                <c:pt idx="6">
                  <c:v>10</c:v>
                </c:pt>
                <c:pt idx="7">
                  <c:v>19</c:v>
                </c:pt>
                <c:pt idx="8">
                  <c:v>26</c:v>
                </c:pt>
                <c:pt idx="9">
                  <c:v>36</c:v>
                </c:pt>
                <c:pt idx="10">
                  <c:v>23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5-4ED7-AE8C-63E3E8098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7936"/>
        <c:axId val="485948328"/>
      </c:barChart>
      <c:catAx>
        <c:axId val="48594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8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8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9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0096422831974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mnd'!$I$450:$I$461</c:f>
              <c:numCache>
                <c:formatCode>0.0</c:formatCode>
                <c:ptCount val="12"/>
                <c:pt idx="0">
                  <c:v>3.5958904109589054</c:v>
                </c:pt>
                <c:pt idx="1">
                  <c:v>1.2958963282937361</c:v>
                </c:pt>
                <c:pt idx="2">
                  <c:v>2.0676691729323302</c:v>
                </c:pt>
                <c:pt idx="3">
                  <c:v>1.7977528089887642</c:v>
                </c:pt>
                <c:pt idx="4">
                  <c:v>3.4532374100719432</c:v>
                </c:pt>
                <c:pt idx="5">
                  <c:v>1.827956989247312</c:v>
                </c:pt>
                <c:pt idx="6">
                  <c:v>2.737226277372264</c:v>
                </c:pt>
                <c:pt idx="7">
                  <c:v>1.98019801980198</c:v>
                </c:pt>
                <c:pt idx="8">
                  <c:v>2.0519835841313263</c:v>
                </c:pt>
                <c:pt idx="9">
                  <c:v>1.4814814814814816</c:v>
                </c:pt>
                <c:pt idx="10">
                  <c:v>1.6114592658907783</c:v>
                </c:pt>
                <c:pt idx="11">
                  <c:v>3.1007751937984498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9D-9702-AB1638A64EDA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0.0</c:formatCode>
                <c:ptCount val="12"/>
                <c:pt idx="0">
                  <c:v>2.5641025641025639</c:v>
                </c:pt>
                <c:pt idx="1">
                  <c:v>3.5555555555555558</c:v>
                </c:pt>
                <c:pt idx="2">
                  <c:v>3.0555555555555558</c:v>
                </c:pt>
                <c:pt idx="3">
                  <c:v>3.0259365994236318</c:v>
                </c:pt>
                <c:pt idx="4">
                  <c:v>3.5036496350364978</c:v>
                </c:pt>
                <c:pt idx="5">
                  <c:v>1.9033674963396776</c:v>
                </c:pt>
                <c:pt idx="6">
                  <c:v>1.7452006980802797</c:v>
                </c:pt>
                <c:pt idx="7">
                  <c:v>2.5745257452574526</c:v>
                </c:pt>
                <c:pt idx="8">
                  <c:v>3.3854166666666656</c:v>
                </c:pt>
                <c:pt idx="9">
                  <c:v>3.730569948186528</c:v>
                </c:pt>
                <c:pt idx="10">
                  <c:v>2.1636876763875823</c:v>
                </c:pt>
                <c:pt idx="11">
                  <c:v>1.8348623853211012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F-409D-9702-AB1638A6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9112"/>
        <c:axId val="485949504"/>
      </c:barChart>
      <c:catAx>
        <c:axId val="485949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288680171968611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mnd'!$L$450:$L$461</c:f>
              <c:numCache>
                <c:formatCode>0.0</c:formatCode>
                <c:ptCount val="12"/>
                <c:pt idx="0">
                  <c:v>443.16190476190491</c:v>
                </c:pt>
                <c:pt idx="1">
                  <c:v>375.88333333333344</c:v>
                </c:pt>
                <c:pt idx="2">
                  <c:v>428.36363636363637</c:v>
                </c:pt>
                <c:pt idx="3">
                  <c:v>368.91250000000002</c:v>
                </c:pt>
                <c:pt idx="4">
                  <c:v>389.56666666666655</c:v>
                </c:pt>
                <c:pt idx="5">
                  <c:v>395.84705882352944</c:v>
                </c:pt>
                <c:pt idx="6">
                  <c:v>408.74</c:v>
                </c:pt>
                <c:pt idx="7">
                  <c:v>432.15</c:v>
                </c:pt>
                <c:pt idx="8">
                  <c:v>481.3333333333332</c:v>
                </c:pt>
                <c:pt idx="9">
                  <c:v>499.00000000000006</c:v>
                </c:pt>
                <c:pt idx="10">
                  <c:v>393.91666666666674</c:v>
                </c:pt>
                <c:pt idx="11">
                  <c:v>431.57499999999999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E16-80D7-E59BE4FA1604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mnd'!$L$164:$L$175</c:f>
              <c:numCache>
                <c:formatCode>0</c:formatCode>
                <c:ptCount val="12"/>
                <c:pt idx="0">
                  <c:v>459.48750000000001</c:v>
                </c:pt>
                <c:pt idx="1">
                  <c:v>441.4375</c:v>
                </c:pt>
                <c:pt idx="2">
                  <c:v>486.70909090909106</c:v>
                </c:pt>
                <c:pt idx="3">
                  <c:v>420.19999999999993</c:v>
                </c:pt>
                <c:pt idx="4">
                  <c:v>418.80416666666673</c:v>
                </c:pt>
                <c:pt idx="5">
                  <c:v>458.62307692307678</c:v>
                </c:pt>
                <c:pt idx="6">
                  <c:v>464.74</c:v>
                </c:pt>
                <c:pt idx="7">
                  <c:v>412.03684210526319</c:v>
                </c:pt>
                <c:pt idx="8">
                  <c:v>406.82692307692309</c:v>
                </c:pt>
                <c:pt idx="9">
                  <c:v>399.91666666666674</c:v>
                </c:pt>
                <c:pt idx="10">
                  <c:v>461.21304347826089</c:v>
                </c:pt>
                <c:pt idx="11">
                  <c:v>427.05000000000007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B-4E16-80D7-E59BE4FA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0288"/>
        <c:axId val="485950680"/>
      </c:barChart>
      <c:catAx>
        <c:axId val="48595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068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mnd'!$H$412:$H$423</c:f>
              <c:numCache>
                <c:formatCode>General</c:formatCode>
                <c:ptCount val="12"/>
                <c:pt idx="0">
                  <c:v>79</c:v>
                </c:pt>
                <c:pt idx="1">
                  <c:v>81</c:v>
                </c:pt>
                <c:pt idx="2">
                  <c:v>87</c:v>
                </c:pt>
                <c:pt idx="3">
                  <c:v>72</c:v>
                </c:pt>
                <c:pt idx="4">
                  <c:v>104</c:v>
                </c:pt>
                <c:pt idx="5">
                  <c:v>116</c:v>
                </c:pt>
                <c:pt idx="6">
                  <c:v>61</c:v>
                </c:pt>
                <c:pt idx="7">
                  <c:v>109</c:v>
                </c:pt>
                <c:pt idx="8">
                  <c:v>141</c:v>
                </c:pt>
                <c:pt idx="9">
                  <c:v>118</c:v>
                </c:pt>
                <c:pt idx="10">
                  <c:v>138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7-4F57-9A0D-2397C1E3DBC6}"/>
            </c:ext>
          </c:extLst>
        </c:ser>
        <c:ser>
          <c:idx val="0"/>
          <c:order val="1"/>
          <c:tx>
            <c:strRef>
              <c:f>'Fett per mnd'!$B$126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mnd'!$H$126:$H$137</c:f>
              <c:numCache>
                <c:formatCode>General</c:formatCode>
                <c:ptCount val="12"/>
                <c:pt idx="0">
                  <c:v>113</c:v>
                </c:pt>
                <c:pt idx="1">
                  <c:v>91</c:v>
                </c:pt>
                <c:pt idx="2">
                  <c:v>58</c:v>
                </c:pt>
                <c:pt idx="3">
                  <c:v>113</c:v>
                </c:pt>
                <c:pt idx="4">
                  <c:v>86</c:v>
                </c:pt>
                <c:pt idx="5">
                  <c:v>85</c:v>
                </c:pt>
                <c:pt idx="6">
                  <c:v>85</c:v>
                </c:pt>
                <c:pt idx="7">
                  <c:v>116</c:v>
                </c:pt>
                <c:pt idx="8">
                  <c:v>100</c:v>
                </c:pt>
                <c:pt idx="9">
                  <c:v>127</c:v>
                </c:pt>
                <c:pt idx="10">
                  <c:v>173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7-4F57-9A0D-2397C1E3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1464"/>
        <c:axId val="485951856"/>
      </c:barChart>
      <c:catAx>
        <c:axId val="485951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18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4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mnd'!$I$412:$I$423</c:f>
              <c:numCache>
                <c:formatCode>0.0</c:formatCode>
                <c:ptCount val="12"/>
                <c:pt idx="0">
                  <c:v>13.527397260273972</c:v>
                </c:pt>
                <c:pt idx="1">
                  <c:v>17.494600431965441</c:v>
                </c:pt>
                <c:pt idx="2">
                  <c:v>16.353383458646611</c:v>
                </c:pt>
                <c:pt idx="3">
                  <c:v>16.179775280898877</c:v>
                </c:pt>
                <c:pt idx="4">
                  <c:v>14.96402877697842</c:v>
                </c:pt>
                <c:pt idx="5">
                  <c:v>12.473118279569892</c:v>
                </c:pt>
                <c:pt idx="6">
                  <c:v>11.131386861313867</c:v>
                </c:pt>
                <c:pt idx="7">
                  <c:v>13.490099009900987</c:v>
                </c:pt>
                <c:pt idx="8">
                  <c:v>19.288645690834471</c:v>
                </c:pt>
                <c:pt idx="9">
                  <c:v>12.486772486772489</c:v>
                </c:pt>
                <c:pt idx="10">
                  <c:v>12.354521038495973</c:v>
                </c:pt>
                <c:pt idx="11">
                  <c:v>13.178294573643416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7-4F59-AE7F-0C785CB76368}"/>
            </c:ext>
          </c:extLst>
        </c:ser>
        <c:ser>
          <c:idx val="0"/>
          <c:order val="1"/>
          <c:tx>
            <c:strRef>
              <c:f>'Fett per mnd'!$B$126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mnd'!$I$126:$I$137</c:f>
              <c:numCache>
                <c:formatCode>0.0</c:formatCode>
                <c:ptCount val="12"/>
                <c:pt idx="0">
                  <c:v>18.108974358974365</c:v>
                </c:pt>
                <c:pt idx="1">
                  <c:v>20.222222222222225</c:v>
                </c:pt>
                <c:pt idx="2">
                  <c:v>16.111111111111111</c:v>
                </c:pt>
                <c:pt idx="3">
                  <c:v>16.282420749279535</c:v>
                </c:pt>
                <c:pt idx="4">
                  <c:v>12.554744525547443</c:v>
                </c:pt>
                <c:pt idx="5">
                  <c:v>12.445095168374817</c:v>
                </c:pt>
                <c:pt idx="6">
                  <c:v>14.834205933682371</c:v>
                </c:pt>
                <c:pt idx="7">
                  <c:v>15.718157181571813</c:v>
                </c:pt>
                <c:pt idx="8">
                  <c:v>13.020833333333336</c:v>
                </c:pt>
                <c:pt idx="9">
                  <c:v>13.16062176165803</c:v>
                </c:pt>
                <c:pt idx="10">
                  <c:v>16.274694261523987</c:v>
                </c:pt>
                <c:pt idx="11">
                  <c:v>15.137614678899078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7-4F59-AE7F-0C785CB7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032"/>
        <c:axId val="485953424"/>
      </c:barChart>
      <c:catAx>
        <c:axId val="485953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34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mnd'!$L$412:$L$423</c:f>
              <c:numCache>
                <c:formatCode>0.0</c:formatCode>
                <c:ptCount val="12"/>
                <c:pt idx="0">
                  <c:v>406.46455696202526</c:v>
                </c:pt>
                <c:pt idx="1">
                  <c:v>412.06049382716054</c:v>
                </c:pt>
                <c:pt idx="2">
                  <c:v>395.4977011494251</c:v>
                </c:pt>
                <c:pt idx="3">
                  <c:v>407.54861111111114</c:v>
                </c:pt>
                <c:pt idx="4">
                  <c:v>391.4701923076924</c:v>
                </c:pt>
                <c:pt idx="5">
                  <c:v>404.10344827586238</c:v>
                </c:pt>
                <c:pt idx="6">
                  <c:v>397.12131147540993</c:v>
                </c:pt>
                <c:pt idx="7">
                  <c:v>391.27614678899073</c:v>
                </c:pt>
                <c:pt idx="8">
                  <c:v>388.30283687943273</c:v>
                </c:pt>
                <c:pt idx="9">
                  <c:v>379.35508474576278</c:v>
                </c:pt>
                <c:pt idx="10">
                  <c:v>388.45072463768122</c:v>
                </c:pt>
                <c:pt idx="11">
                  <c:v>429.23529411764702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4E3-B936-4CD0096E26A9}"/>
            </c:ext>
          </c:extLst>
        </c:ser>
        <c:ser>
          <c:idx val="0"/>
          <c:order val="1"/>
          <c:tx>
            <c:strRef>
              <c:f>'Fett per mnd'!$B$126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mnd'!$L$126:$L$137</c:f>
              <c:numCache>
                <c:formatCode>0</c:formatCode>
                <c:ptCount val="12"/>
                <c:pt idx="0">
                  <c:v>403.36017699115047</c:v>
                </c:pt>
                <c:pt idx="1">
                  <c:v>384.58571428571457</c:v>
                </c:pt>
                <c:pt idx="2">
                  <c:v>402.90862068965504</c:v>
                </c:pt>
                <c:pt idx="3">
                  <c:v>385.88761061946911</c:v>
                </c:pt>
                <c:pt idx="4">
                  <c:v>396.03488372093005</c:v>
                </c:pt>
                <c:pt idx="5">
                  <c:v>385.0094117647061</c:v>
                </c:pt>
                <c:pt idx="6">
                  <c:v>408.39882352941174</c:v>
                </c:pt>
                <c:pt idx="7">
                  <c:v>396.53534482758607</c:v>
                </c:pt>
                <c:pt idx="8">
                  <c:v>402.85200000000009</c:v>
                </c:pt>
                <c:pt idx="9">
                  <c:v>394.66771653543282</c:v>
                </c:pt>
                <c:pt idx="10">
                  <c:v>378.17514450867054</c:v>
                </c:pt>
                <c:pt idx="11">
                  <c:v>403.28181818181827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4E3-B936-4CD0096E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816"/>
        <c:axId val="485954208"/>
      </c:barChart>
      <c:catAx>
        <c:axId val="485953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4208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mnd'!$K$412:$K$423</c:f>
              <c:numCache>
                <c:formatCode>0.00</c:formatCode>
                <c:ptCount val="12"/>
                <c:pt idx="0">
                  <c:v>5.9620253164556951</c:v>
                </c:pt>
                <c:pt idx="1">
                  <c:v>6.0864197530864175</c:v>
                </c:pt>
                <c:pt idx="2">
                  <c:v>5.9770114942528743</c:v>
                </c:pt>
                <c:pt idx="3">
                  <c:v>6.4722222222222223</c:v>
                </c:pt>
                <c:pt idx="4">
                  <c:v>6.3173076923076943</c:v>
                </c:pt>
                <c:pt idx="5">
                  <c:v>6.362068965517242</c:v>
                </c:pt>
                <c:pt idx="6">
                  <c:v>6.1803278688524594</c:v>
                </c:pt>
                <c:pt idx="7">
                  <c:v>6.0917431192660558</c:v>
                </c:pt>
                <c:pt idx="8">
                  <c:v>6.0141843971631248</c:v>
                </c:pt>
                <c:pt idx="9">
                  <c:v>5.8983050847457639</c:v>
                </c:pt>
                <c:pt idx="10">
                  <c:v>5.8985507246376807</c:v>
                </c:pt>
                <c:pt idx="11">
                  <c:v>6.3529411764705879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08F-8A15-BCE4B95FEEFD}"/>
            </c:ext>
          </c:extLst>
        </c:ser>
        <c:ser>
          <c:idx val="0"/>
          <c:order val="1"/>
          <c:tx>
            <c:strRef>
              <c:f>'Fett per mnd'!$B$126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mnd'!$K$126:$K$137</c:f>
              <c:numCache>
                <c:formatCode>0.00</c:formatCode>
                <c:ptCount val="12"/>
                <c:pt idx="0">
                  <c:v>6.2123893805309756</c:v>
                </c:pt>
                <c:pt idx="1">
                  <c:v>5.988888888888888</c:v>
                </c:pt>
                <c:pt idx="2">
                  <c:v>6.1034482758620694</c:v>
                </c:pt>
                <c:pt idx="3">
                  <c:v>6.1504424778761049</c:v>
                </c:pt>
                <c:pt idx="4">
                  <c:v>6.2209302325581364</c:v>
                </c:pt>
                <c:pt idx="5">
                  <c:v>6.1411764705882348</c:v>
                </c:pt>
                <c:pt idx="6">
                  <c:v>6.2470588235294118</c:v>
                </c:pt>
                <c:pt idx="7">
                  <c:v>6.2068965517241361</c:v>
                </c:pt>
                <c:pt idx="8">
                  <c:v>6.26</c:v>
                </c:pt>
                <c:pt idx="9">
                  <c:v>6.0236220472440944</c:v>
                </c:pt>
                <c:pt idx="10">
                  <c:v>5.7919075144508687</c:v>
                </c:pt>
                <c:pt idx="11">
                  <c:v>6.3030303030303028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08F-8A15-BCE4B95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4992"/>
        <c:axId val="488676856"/>
      </c:barChart>
      <c:catAx>
        <c:axId val="48595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68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mnd'!$B$469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mnd'!$K$469:$K$480</c:f>
              <c:numCache>
                <c:formatCode>0.00</c:formatCode>
                <c:ptCount val="12"/>
                <c:pt idx="0">
                  <c:v>7</c:v>
                </c:pt>
                <c:pt idx="1">
                  <c:v>7.2</c:v>
                </c:pt>
                <c:pt idx="2">
                  <c:v>7.6666666666666687</c:v>
                </c:pt>
                <c:pt idx="3">
                  <c:v>7.8333333333333313</c:v>
                </c:pt>
                <c:pt idx="4">
                  <c:v>8.0625</c:v>
                </c:pt>
                <c:pt idx="5">
                  <c:v>7.8</c:v>
                </c:pt>
                <c:pt idx="6">
                  <c:v>7.8</c:v>
                </c:pt>
                <c:pt idx="7">
                  <c:v>7.3636363636363615</c:v>
                </c:pt>
                <c:pt idx="8">
                  <c:v>7.6363636363636385</c:v>
                </c:pt>
                <c:pt idx="9">
                  <c:v>6.923076923076926</c:v>
                </c:pt>
                <c:pt idx="10">
                  <c:v>7.6086956521739122</c:v>
                </c:pt>
                <c:pt idx="11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3-4499-BA4B-8C01471FE7D5}"/>
            </c:ext>
          </c:extLst>
        </c:ser>
        <c:ser>
          <c:idx val="0"/>
          <c:order val="1"/>
          <c:tx>
            <c:strRef>
              <c:f>'Fett per mnd'!$B$183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mnd'!$K$183:$K$194</c:f>
              <c:numCache>
                <c:formatCode>0.00</c:formatCode>
                <c:ptCount val="12"/>
                <c:pt idx="0">
                  <c:v>6.4</c:v>
                </c:pt>
                <c:pt idx="1">
                  <c:v>7.4444444444444446</c:v>
                </c:pt>
                <c:pt idx="2">
                  <c:v>5.5</c:v>
                </c:pt>
                <c:pt idx="3">
                  <c:v>6.7777777777777777</c:v>
                </c:pt>
                <c:pt idx="4">
                  <c:v>7.7692307692307709</c:v>
                </c:pt>
                <c:pt idx="5">
                  <c:v>7.3</c:v>
                </c:pt>
                <c:pt idx="6">
                  <c:v>7.1666666666666687</c:v>
                </c:pt>
                <c:pt idx="7">
                  <c:v>6.875</c:v>
                </c:pt>
                <c:pt idx="8">
                  <c:v>7.6153846153846141</c:v>
                </c:pt>
                <c:pt idx="9">
                  <c:v>7.2222222222222223</c:v>
                </c:pt>
                <c:pt idx="10">
                  <c:v>7.7777777777777777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3-4499-BA4B-8C01471F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7640"/>
        <c:axId val="488678032"/>
      </c:barChart>
      <c:catAx>
        <c:axId val="488677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8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7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mnd'!$B$469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mnd'!$L$469:$L$480</c:f>
              <c:numCache>
                <c:formatCode>0.0</c:formatCode>
                <c:ptCount val="12"/>
                <c:pt idx="0">
                  <c:v>417.36666666666656</c:v>
                </c:pt>
                <c:pt idx="1">
                  <c:v>482.6</c:v>
                </c:pt>
                <c:pt idx="2">
                  <c:v>505.1</c:v>
                </c:pt>
                <c:pt idx="3">
                  <c:v>478.68333333333322</c:v>
                </c:pt>
                <c:pt idx="4">
                  <c:v>468.04374999999999</c:v>
                </c:pt>
                <c:pt idx="5">
                  <c:v>463.14666666666653</c:v>
                </c:pt>
                <c:pt idx="6">
                  <c:v>461.75999999999993</c:v>
                </c:pt>
                <c:pt idx="7">
                  <c:v>500.82727272727266</c:v>
                </c:pt>
                <c:pt idx="8">
                  <c:v>495.04545454545456</c:v>
                </c:pt>
                <c:pt idx="9">
                  <c:v>448.68461538461526</c:v>
                </c:pt>
                <c:pt idx="10">
                  <c:v>476.8521739130436</c:v>
                </c:pt>
                <c:pt idx="11">
                  <c:v>433.4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CCD-A778-188DF0A8C463}"/>
            </c:ext>
          </c:extLst>
        </c:ser>
        <c:ser>
          <c:idx val="0"/>
          <c:order val="1"/>
          <c:tx>
            <c:strRef>
              <c:f>'Fett per mnd'!$B$183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mnd'!$L$183:$L$194</c:f>
              <c:numCache>
                <c:formatCode>0</c:formatCode>
                <c:ptCount val="12"/>
                <c:pt idx="0">
                  <c:v>394.80000000000007</c:v>
                </c:pt>
                <c:pt idx="1">
                  <c:v>461.27777777777777</c:v>
                </c:pt>
                <c:pt idx="2">
                  <c:v>407.2999999999999</c:v>
                </c:pt>
                <c:pt idx="3">
                  <c:v>438.8</c:v>
                </c:pt>
                <c:pt idx="4">
                  <c:v>468.16153846153838</c:v>
                </c:pt>
                <c:pt idx="5">
                  <c:v>490.04</c:v>
                </c:pt>
                <c:pt idx="6">
                  <c:v>475.75</c:v>
                </c:pt>
                <c:pt idx="7">
                  <c:v>477.66250000000002</c:v>
                </c:pt>
                <c:pt idx="8">
                  <c:v>493.69230769230785</c:v>
                </c:pt>
                <c:pt idx="9">
                  <c:v>463.4111111111111</c:v>
                </c:pt>
                <c:pt idx="10">
                  <c:v>510.57777777777778</c:v>
                </c:pt>
                <c:pt idx="11">
                  <c:v>443.45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CCD-A778-188DF0A8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8816"/>
        <c:axId val="488679208"/>
      </c:barChart>
      <c:catAx>
        <c:axId val="488678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920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mnd'!$B$469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mnd'!$I$469:$I$480</c:f>
              <c:numCache>
                <c:formatCode>0.0</c:formatCode>
                <c:ptCount val="12"/>
                <c:pt idx="0">
                  <c:v>0.51369863013698636</c:v>
                </c:pt>
                <c:pt idx="1">
                  <c:v>1.0799136069114468</c:v>
                </c:pt>
                <c:pt idx="2">
                  <c:v>0.56390977443609025</c:v>
                </c:pt>
                <c:pt idx="3">
                  <c:v>1.3483146067415723</c:v>
                </c:pt>
                <c:pt idx="4">
                  <c:v>2.3021582733812944</c:v>
                </c:pt>
                <c:pt idx="5">
                  <c:v>1.6129032258064513</c:v>
                </c:pt>
                <c:pt idx="6">
                  <c:v>0.91240875912408814</c:v>
                </c:pt>
                <c:pt idx="7">
                  <c:v>1.3613861386138613</c:v>
                </c:pt>
                <c:pt idx="8">
                  <c:v>1.5047879616963062</c:v>
                </c:pt>
                <c:pt idx="9">
                  <c:v>1.3756613756613751</c:v>
                </c:pt>
                <c:pt idx="10">
                  <c:v>2.0590868397493289</c:v>
                </c:pt>
                <c:pt idx="11">
                  <c:v>2.3255813953488378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F26-BCA5-2DC01F931C08}"/>
            </c:ext>
          </c:extLst>
        </c:ser>
        <c:ser>
          <c:idx val="0"/>
          <c:order val="1"/>
          <c:tx>
            <c:strRef>
              <c:f>'Fett per mnd'!$B$183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mnd'!$I$183:$I$194</c:f>
              <c:numCache>
                <c:formatCode>0.0</c:formatCode>
                <c:ptCount val="12"/>
                <c:pt idx="0">
                  <c:v>0.80128205128205121</c:v>
                </c:pt>
                <c:pt idx="1">
                  <c:v>2</c:v>
                </c:pt>
                <c:pt idx="2">
                  <c:v>0.55555555555555558</c:v>
                </c:pt>
                <c:pt idx="3">
                  <c:v>1.2968299711815563</c:v>
                </c:pt>
                <c:pt idx="4">
                  <c:v>1.8978102189781023</c:v>
                </c:pt>
                <c:pt idx="5">
                  <c:v>1.4641288433382138</c:v>
                </c:pt>
                <c:pt idx="6">
                  <c:v>1.0471204188481675</c:v>
                </c:pt>
                <c:pt idx="7">
                  <c:v>1.0840108401084014</c:v>
                </c:pt>
                <c:pt idx="8">
                  <c:v>1.6927083333333328</c:v>
                </c:pt>
                <c:pt idx="9">
                  <c:v>0.932642487046632</c:v>
                </c:pt>
                <c:pt idx="10">
                  <c:v>0.84666039510818436</c:v>
                </c:pt>
                <c:pt idx="11">
                  <c:v>1.8348623853211012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F26-BCA5-2DC01F93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9992"/>
        <c:axId val="488680384"/>
      </c:barChart>
      <c:catAx>
        <c:axId val="488679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klasseutvikling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793625655238E-2"/>
          <c:y val="0.15336535845031332"/>
          <c:w val="0.92100780992981557"/>
          <c:h val="0.76297507047823598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Uke!$I$63:$I$114</c:f>
              <c:numCache>
                <c:formatCode>0.00</c:formatCode>
                <c:ptCount val="52"/>
                <c:pt idx="0">
                  <c:v>5.3809523809523805</c:v>
                </c:pt>
                <c:pt idx="1">
                  <c:v>5.9916666666666645</c:v>
                </c:pt>
                <c:pt idx="2">
                  <c:v>5.3134328358208949</c:v>
                </c:pt>
                <c:pt idx="3">
                  <c:v>5.783505154639176</c:v>
                </c:pt>
                <c:pt idx="4">
                  <c:v>5.8279569892473138</c:v>
                </c:pt>
                <c:pt idx="5">
                  <c:v>5.5348837209302335</c:v>
                </c:pt>
                <c:pt idx="6">
                  <c:v>5.2085889570552117</c:v>
                </c:pt>
                <c:pt idx="7">
                  <c:v>5.7894736842105283</c:v>
                </c:pt>
                <c:pt idx="8">
                  <c:v>5.6136363636363633</c:v>
                </c:pt>
                <c:pt idx="9">
                  <c:v>5.7374999999999998</c:v>
                </c:pt>
                <c:pt idx="10">
                  <c:v>5.5982142857142847</c:v>
                </c:pt>
                <c:pt idx="11">
                  <c:v>5.2410714285714306</c:v>
                </c:pt>
                <c:pt idx="12">
                  <c:v>5.457746478873239</c:v>
                </c:pt>
                <c:pt idx="13">
                  <c:v>5.6749999999999998</c:v>
                </c:pt>
                <c:pt idx="14">
                  <c:v>5.6759259259259265</c:v>
                </c:pt>
                <c:pt idx="15">
                  <c:v>6.0066666666666668</c:v>
                </c:pt>
                <c:pt idx="16">
                  <c:v>5.7172413793103436</c:v>
                </c:pt>
                <c:pt idx="17">
                  <c:v>6.2026143790849684</c:v>
                </c:pt>
                <c:pt idx="18">
                  <c:v>5.9085365853658516</c:v>
                </c:pt>
                <c:pt idx="19">
                  <c:v>6.6153846153846141</c:v>
                </c:pt>
                <c:pt idx="20">
                  <c:v>5.6831683168316838</c:v>
                </c:pt>
                <c:pt idx="21">
                  <c:v>5.4823529411764707</c:v>
                </c:pt>
                <c:pt idx="22">
                  <c:v>5.9299065420560746</c:v>
                </c:pt>
                <c:pt idx="23">
                  <c:v>5.9900497512437809</c:v>
                </c:pt>
                <c:pt idx="24">
                  <c:v>5.5181159420289836</c:v>
                </c:pt>
                <c:pt idx="25">
                  <c:v>5.4771241830065378</c:v>
                </c:pt>
                <c:pt idx="26">
                  <c:v>5.606936416184972</c:v>
                </c:pt>
                <c:pt idx="27">
                  <c:v>6.0446428571428559</c:v>
                </c:pt>
                <c:pt idx="28">
                  <c:v>5.5871559633027532</c:v>
                </c:pt>
                <c:pt idx="29">
                  <c:v>6.0390625</c:v>
                </c:pt>
                <c:pt idx="30">
                  <c:v>5.4764705882352942</c:v>
                </c:pt>
                <c:pt idx="31">
                  <c:v>5.4025157232704393</c:v>
                </c:pt>
                <c:pt idx="32">
                  <c:v>5.6530612244897984</c:v>
                </c:pt>
                <c:pt idx="33">
                  <c:v>6.0489130434782608</c:v>
                </c:pt>
                <c:pt idx="34">
                  <c:v>5.7756410256410255</c:v>
                </c:pt>
                <c:pt idx="35">
                  <c:v>5.9545454545454541</c:v>
                </c:pt>
                <c:pt idx="36">
                  <c:v>5.1269841269841265</c:v>
                </c:pt>
                <c:pt idx="37">
                  <c:v>5.5885714285714307</c:v>
                </c:pt>
                <c:pt idx="38">
                  <c:v>5.5856353591160204</c:v>
                </c:pt>
                <c:pt idx="39">
                  <c:v>5.9629629629629619</c:v>
                </c:pt>
                <c:pt idx="40">
                  <c:v>5.3571428571428559</c:v>
                </c:pt>
                <c:pt idx="41">
                  <c:v>5.2969432314410474</c:v>
                </c:pt>
                <c:pt idx="42">
                  <c:v>5.1881918819188195</c:v>
                </c:pt>
                <c:pt idx="43">
                  <c:v>5.2717770034843197</c:v>
                </c:pt>
                <c:pt idx="44">
                  <c:v>5.3771043771043789</c:v>
                </c:pt>
                <c:pt idx="45">
                  <c:v>5.2245989304812817</c:v>
                </c:pt>
                <c:pt idx="46">
                  <c:v>5.6268656716417889</c:v>
                </c:pt>
                <c:pt idx="47">
                  <c:v>5.3127272727272716</c:v>
                </c:pt>
                <c:pt idx="48">
                  <c:v>5.5680751173708911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C8-400B-AEBC-456A09A22886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5.8444444444444441</c:v>
                </c:pt>
                <c:pt idx="1">
                  <c:v>5.2155688622754495</c:v>
                </c:pt>
                <c:pt idx="2">
                  <c:v>5.5727272727272723</c:v>
                </c:pt>
                <c:pt idx="3">
                  <c:v>5.8655462184873963</c:v>
                </c:pt>
                <c:pt idx="4">
                  <c:v>5.5374149659863949</c:v>
                </c:pt>
                <c:pt idx="5">
                  <c:v>5.9</c:v>
                </c:pt>
                <c:pt idx="6">
                  <c:v>5.4573643410852721</c:v>
                </c:pt>
                <c:pt idx="7">
                  <c:v>5.7391304347826084</c:v>
                </c:pt>
                <c:pt idx="8">
                  <c:v>6.105691056910568</c:v>
                </c:pt>
                <c:pt idx="9">
                  <c:v>6.5294117647058814</c:v>
                </c:pt>
                <c:pt idx="10">
                  <c:v>5.1465517241379315</c:v>
                </c:pt>
                <c:pt idx="11">
                  <c:v>5.2886597938144311</c:v>
                </c:pt>
                <c:pt idx="12">
                  <c:v>5.88</c:v>
                </c:pt>
                <c:pt idx="13">
                  <c:v>5.2605042016806722</c:v>
                </c:pt>
                <c:pt idx="14">
                  <c:v>5.7519999999999989</c:v>
                </c:pt>
                <c:pt idx="15">
                  <c:v>5.7286432160804015</c:v>
                </c:pt>
                <c:pt idx="16">
                  <c:v>5.5496183206106879</c:v>
                </c:pt>
                <c:pt idx="17">
                  <c:v>5.8521739130434796</c:v>
                </c:pt>
                <c:pt idx="18">
                  <c:v>5.75</c:v>
                </c:pt>
                <c:pt idx="19">
                  <c:v>5.5272727272727282</c:v>
                </c:pt>
                <c:pt idx="20">
                  <c:v>6.2481203007518804</c:v>
                </c:pt>
                <c:pt idx="21">
                  <c:v>5.7351351351351321</c:v>
                </c:pt>
                <c:pt idx="22">
                  <c:v>5.7225806451612895</c:v>
                </c:pt>
                <c:pt idx="23">
                  <c:v>5.6889952153110048</c:v>
                </c:pt>
                <c:pt idx="24">
                  <c:v>6.1206896551724146</c:v>
                </c:pt>
                <c:pt idx="25">
                  <c:v>5.7482517482517492</c:v>
                </c:pt>
                <c:pt idx="26">
                  <c:v>6.1229508196721305</c:v>
                </c:pt>
                <c:pt idx="27">
                  <c:v>5.9921259842519676</c:v>
                </c:pt>
                <c:pt idx="28">
                  <c:v>6.0636363636363635</c:v>
                </c:pt>
                <c:pt idx="29">
                  <c:v>5.7303370786516865</c:v>
                </c:pt>
                <c:pt idx="30">
                  <c:v>5.6060606060606064</c:v>
                </c:pt>
                <c:pt idx="31">
                  <c:v>6.0510948905109485</c:v>
                </c:pt>
                <c:pt idx="32">
                  <c:v>5.6834532374100704</c:v>
                </c:pt>
                <c:pt idx="33">
                  <c:v>5.8707482993197262</c:v>
                </c:pt>
                <c:pt idx="34">
                  <c:v>5.4784688995215314</c:v>
                </c:pt>
                <c:pt idx="35">
                  <c:v>5.7554347826086953</c:v>
                </c:pt>
                <c:pt idx="36">
                  <c:v>5.5820105820105823</c:v>
                </c:pt>
                <c:pt idx="37">
                  <c:v>5.575268817204301</c:v>
                </c:pt>
                <c:pt idx="38">
                  <c:v>5.85945945945946</c:v>
                </c:pt>
                <c:pt idx="39">
                  <c:v>5.4914285714285693</c:v>
                </c:pt>
                <c:pt idx="40">
                  <c:v>5.5310344827586224</c:v>
                </c:pt>
                <c:pt idx="41">
                  <c:v>5.5813953488372077</c:v>
                </c:pt>
                <c:pt idx="42">
                  <c:v>5.4401913875598087</c:v>
                </c:pt>
                <c:pt idx="43">
                  <c:v>5.191558441558441</c:v>
                </c:pt>
                <c:pt idx="44">
                  <c:v>5.431623931623931</c:v>
                </c:pt>
                <c:pt idx="45">
                  <c:v>4.9691119691119692</c:v>
                </c:pt>
                <c:pt idx="46">
                  <c:v>5.6626506024096388</c:v>
                </c:pt>
                <c:pt idx="47">
                  <c:v>5.42578125</c:v>
                </c:pt>
                <c:pt idx="48">
                  <c:v>5.646788990825689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8-400B-AEBC-456A09A22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74275407632249"/>
          <c:y val="6.5773217797702982E-2"/>
          <c:w val="0.11410783854412535"/>
          <c:h val="0.12650349725261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mnd'!$I$393:$I$404</c:f>
              <c:numCache>
                <c:formatCode>0.0</c:formatCode>
                <c:ptCount val="12"/>
                <c:pt idx="0">
                  <c:v>23.801369863013697</c:v>
                </c:pt>
                <c:pt idx="1">
                  <c:v>31.317494600431974</c:v>
                </c:pt>
                <c:pt idx="2">
                  <c:v>26.691729323308277</c:v>
                </c:pt>
                <c:pt idx="3">
                  <c:v>26.067415730337089</c:v>
                </c:pt>
                <c:pt idx="4">
                  <c:v>21.726618705035971</c:v>
                </c:pt>
                <c:pt idx="5">
                  <c:v>22.903225806451609</c:v>
                </c:pt>
                <c:pt idx="6">
                  <c:v>18.613138686131379</c:v>
                </c:pt>
                <c:pt idx="7">
                  <c:v>22.648514851485153</c:v>
                </c:pt>
                <c:pt idx="8">
                  <c:v>25.991792065663471</c:v>
                </c:pt>
                <c:pt idx="9">
                  <c:v>19.576719576719569</c:v>
                </c:pt>
                <c:pt idx="10">
                  <c:v>22.829006266786038</c:v>
                </c:pt>
                <c:pt idx="11">
                  <c:v>18.217054263565895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B-4BBA-88E8-311BC19673F3}"/>
            </c:ext>
          </c:extLst>
        </c:ser>
        <c:ser>
          <c:idx val="0"/>
          <c:order val="1"/>
          <c:tx>
            <c:strRef>
              <c:f>'Fett per mnd'!$B$107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mnd'!$I$107:$I$118</c:f>
              <c:numCache>
                <c:formatCode>0.0</c:formatCode>
                <c:ptCount val="12"/>
                <c:pt idx="0">
                  <c:v>27.243589743589745</c:v>
                </c:pt>
                <c:pt idx="1">
                  <c:v>23.111111111111111</c:v>
                </c:pt>
                <c:pt idx="2">
                  <c:v>27.777777777777779</c:v>
                </c:pt>
                <c:pt idx="3">
                  <c:v>28.097982708933714</c:v>
                </c:pt>
                <c:pt idx="4">
                  <c:v>22.919708029197079</c:v>
                </c:pt>
                <c:pt idx="5">
                  <c:v>20.058565153733525</c:v>
                </c:pt>
                <c:pt idx="6">
                  <c:v>25.130890052356015</c:v>
                </c:pt>
                <c:pt idx="7">
                  <c:v>22.357723577235777</c:v>
                </c:pt>
                <c:pt idx="8">
                  <c:v>21.875</c:v>
                </c:pt>
                <c:pt idx="9">
                  <c:v>20</c:v>
                </c:pt>
                <c:pt idx="10">
                  <c:v>21.072436500470364</c:v>
                </c:pt>
                <c:pt idx="11">
                  <c:v>22.935779816513765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B-4BBA-88E8-311BC1967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1168"/>
        <c:axId val="488681560"/>
      </c:barChart>
      <c:catAx>
        <c:axId val="48868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1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8641289736878"/>
          <c:y val="0.14061061677508827"/>
          <c:w val="0.85805076396439806"/>
          <c:h val="0.695662267911547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mnd'!$H$393:$H$404</c:f>
              <c:numCache>
                <c:formatCode>General</c:formatCode>
                <c:ptCount val="12"/>
                <c:pt idx="0">
                  <c:v>139</c:v>
                </c:pt>
                <c:pt idx="1">
                  <c:v>145</c:v>
                </c:pt>
                <c:pt idx="2">
                  <c:v>142</c:v>
                </c:pt>
                <c:pt idx="3">
                  <c:v>116</c:v>
                </c:pt>
                <c:pt idx="4">
                  <c:v>151</c:v>
                </c:pt>
                <c:pt idx="5">
                  <c:v>213</c:v>
                </c:pt>
                <c:pt idx="6">
                  <c:v>102</c:v>
                </c:pt>
                <c:pt idx="7">
                  <c:v>183</c:v>
                </c:pt>
                <c:pt idx="8">
                  <c:v>190</c:v>
                </c:pt>
                <c:pt idx="9">
                  <c:v>185</c:v>
                </c:pt>
                <c:pt idx="10">
                  <c:v>255</c:v>
                </c:pt>
                <c:pt idx="1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1-4F17-9EC7-F3C5E8D35B74}"/>
            </c:ext>
          </c:extLst>
        </c:ser>
        <c:ser>
          <c:idx val="0"/>
          <c:order val="1"/>
          <c:tx>
            <c:strRef>
              <c:f>'Fett per mnd'!$B$107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mnd'!$H$107:$H$118</c:f>
              <c:numCache>
                <c:formatCode>General</c:formatCode>
                <c:ptCount val="12"/>
                <c:pt idx="0">
                  <c:v>170</c:v>
                </c:pt>
                <c:pt idx="1">
                  <c:v>104</c:v>
                </c:pt>
                <c:pt idx="2">
                  <c:v>100</c:v>
                </c:pt>
                <c:pt idx="3">
                  <c:v>195</c:v>
                </c:pt>
                <c:pt idx="4">
                  <c:v>157</c:v>
                </c:pt>
                <c:pt idx="5">
                  <c:v>137</c:v>
                </c:pt>
                <c:pt idx="6">
                  <c:v>144</c:v>
                </c:pt>
                <c:pt idx="7">
                  <c:v>165</c:v>
                </c:pt>
                <c:pt idx="8">
                  <c:v>168</c:v>
                </c:pt>
                <c:pt idx="9">
                  <c:v>193</c:v>
                </c:pt>
                <c:pt idx="10">
                  <c:v>224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1-4F17-9EC7-F3C5E8D3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2344"/>
        <c:axId val="488682736"/>
      </c:barChart>
      <c:catAx>
        <c:axId val="48868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273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3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mnd'!$B$469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mnd'!$H$469:$H$480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6</c:v>
                </c:pt>
                <c:pt idx="4">
                  <c:v>16</c:v>
                </c:pt>
                <c:pt idx="5">
                  <c:v>15</c:v>
                </c:pt>
                <c:pt idx="6">
                  <c:v>5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  <c:pt idx="10">
                  <c:v>23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5-4D00-849F-942061A59755}"/>
            </c:ext>
          </c:extLst>
        </c:ser>
        <c:ser>
          <c:idx val="0"/>
          <c:order val="1"/>
          <c:tx>
            <c:strRef>
              <c:f>'Fett per mnd'!$B$183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mnd'!$H$183:$H$194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2</c:v>
                </c:pt>
                <c:pt idx="3">
                  <c:v>9</c:v>
                </c:pt>
                <c:pt idx="4">
                  <c:v>13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13</c:v>
                </c:pt>
                <c:pt idx="9">
                  <c:v>9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5-4D00-849F-942061A5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3520"/>
        <c:axId val="488683912"/>
      </c:barChart>
      <c:catAx>
        <c:axId val="48868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5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mnd'!$B$488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mnd'!$H$488:$H$499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12</c:v>
                </c:pt>
                <c:pt idx="6">
                  <c:v>6</c:v>
                </c:pt>
                <c:pt idx="7">
                  <c:v>5</c:v>
                </c:pt>
                <c:pt idx="8">
                  <c:v>9</c:v>
                </c:pt>
                <c:pt idx="9">
                  <c:v>8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D-4D52-A5BB-FED2B3A61DFB}"/>
            </c:ext>
          </c:extLst>
        </c:ser>
        <c:ser>
          <c:idx val="0"/>
          <c:order val="1"/>
          <c:tx>
            <c:strRef>
              <c:f>'Fett per mnd'!$B$202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mnd'!$H$202:$H$213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D-4D52-A5BB-FED2B3A6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4696"/>
        <c:axId val="488685088"/>
      </c:barChart>
      <c:catAx>
        <c:axId val="48868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4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mnd'!$B$488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mnd'!$I$488:$I$499</c:f>
              <c:numCache>
                <c:formatCode>0.0</c:formatCode>
                <c:ptCount val="12"/>
                <c:pt idx="0">
                  <c:v>1.0273972602739727</c:v>
                </c:pt>
                <c:pt idx="1">
                  <c:v>0.43196544276457871</c:v>
                </c:pt>
                <c:pt idx="2">
                  <c:v>0.93984962406015027</c:v>
                </c:pt>
                <c:pt idx="3">
                  <c:v>0.22471910112359553</c:v>
                </c:pt>
                <c:pt idx="4">
                  <c:v>0.2877697841726618</c:v>
                </c:pt>
                <c:pt idx="5">
                  <c:v>1.290322580645161</c:v>
                </c:pt>
                <c:pt idx="6">
                  <c:v>1.0948905109489055</c:v>
                </c:pt>
                <c:pt idx="7">
                  <c:v>0.61881188118811881</c:v>
                </c:pt>
                <c:pt idx="8">
                  <c:v>1.2311901504787963</c:v>
                </c:pt>
                <c:pt idx="9">
                  <c:v>0.84656084656084651</c:v>
                </c:pt>
                <c:pt idx="10">
                  <c:v>0.80572963294538913</c:v>
                </c:pt>
                <c:pt idx="11">
                  <c:v>1.9379844961240311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CF2-94E3-6AA0B5C5F926}"/>
            </c:ext>
          </c:extLst>
        </c:ser>
        <c:ser>
          <c:idx val="0"/>
          <c:order val="1"/>
          <c:tx>
            <c:strRef>
              <c:f>'Fett per mnd'!$B$202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mnd'!$I$202:$I$213</c:f>
              <c:numCache>
                <c:formatCode>0.0</c:formatCode>
                <c:ptCount val="12"/>
                <c:pt idx="0">
                  <c:v>0.80128205128205121</c:v>
                </c:pt>
                <c:pt idx="1">
                  <c:v>0.44444444444444448</c:v>
                </c:pt>
                <c:pt idx="2">
                  <c:v>0.83333333333333359</c:v>
                </c:pt>
                <c:pt idx="3">
                  <c:v>0.86455331412103742</c:v>
                </c:pt>
                <c:pt idx="4">
                  <c:v>1.1678832116788329</c:v>
                </c:pt>
                <c:pt idx="5">
                  <c:v>0.58565153733528552</c:v>
                </c:pt>
                <c:pt idx="6">
                  <c:v>0.17452006980802795</c:v>
                </c:pt>
                <c:pt idx="7">
                  <c:v>0.67750677506775092</c:v>
                </c:pt>
                <c:pt idx="8">
                  <c:v>0.91145833333333359</c:v>
                </c:pt>
                <c:pt idx="9">
                  <c:v>0.62176165803108818</c:v>
                </c:pt>
                <c:pt idx="10">
                  <c:v>0.56444026340545639</c:v>
                </c:pt>
                <c:pt idx="11">
                  <c:v>0.45871559633027525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CF2-94E3-6AA0B5C5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5480"/>
        <c:axId val="488685872"/>
      </c:barChart>
      <c:catAx>
        <c:axId val="488685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mnd'!$B$488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mnd'!$L$488:$L$499</c:f>
              <c:numCache>
                <c:formatCode>0.0</c:formatCode>
                <c:ptCount val="12"/>
                <c:pt idx="0">
                  <c:v>415.45</c:v>
                </c:pt>
                <c:pt idx="1">
                  <c:v>546.04999999999995</c:v>
                </c:pt>
                <c:pt idx="2">
                  <c:v>453.24000000000007</c:v>
                </c:pt>
                <c:pt idx="3">
                  <c:v>390.40000000000009</c:v>
                </c:pt>
                <c:pt idx="4">
                  <c:v>561.20000000000005</c:v>
                </c:pt>
                <c:pt idx="5">
                  <c:v>519.16666666666686</c:v>
                </c:pt>
                <c:pt idx="6">
                  <c:v>534.78333333333353</c:v>
                </c:pt>
                <c:pt idx="7">
                  <c:v>506.32</c:v>
                </c:pt>
                <c:pt idx="8">
                  <c:v>456.72222222222246</c:v>
                </c:pt>
                <c:pt idx="9">
                  <c:v>519.46249999999998</c:v>
                </c:pt>
                <c:pt idx="10">
                  <c:v>465.75555555555559</c:v>
                </c:pt>
                <c:pt idx="11">
                  <c:v>422.82000000000011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478-8B9F-C46B5CFA21B1}"/>
            </c:ext>
          </c:extLst>
        </c:ser>
        <c:ser>
          <c:idx val="0"/>
          <c:order val="1"/>
          <c:tx>
            <c:strRef>
              <c:f>'Fett per mnd'!$B$202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mnd'!$L$202:$L$213</c:f>
              <c:numCache>
                <c:formatCode>0</c:formatCode>
                <c:ptCount val="12"/>
                <c:pt idx="0">
                  <c:v>464.82</c:v>
                </c:pt>
                <c:pt idx="1">
                  <c:v>469.05</c:v>
                </c:pt>
                <c:pt idx="2">
                  <c:v>443.43333333333345</c:v>
                </c:pt>
                <c:pt idx="3">
                  <c:v>463.4166666666668</c:v>
                </c:pt>
                <c:pt idx="4">
                  <c:v>499.42500000000001</c:v>
                </c:pt>
                <c:pt idx="5">
                  <c:v>470.7</c:v>
                </c:pt>
                <c:pt idx="6">
                  <c:v>611.5</c:v>
                </c:pt>
                <c:pt idx="7">
                  <c:v>534.70000000000005</c:v>
                </c:pt>
                <c:pt idx="8">
                  <c:v>528.1</c:v>
                </c:pt>
                <c:pt idx="9">
                  <c:v>452.5833333333332</c:v>
                </c:pt>
                <c:pt idx="10">
                  <c:v>467.26666666666654</c:v>
                </c:pt>
                <c:pt idx="11">
                  <c:v>347.1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478-8B9F-C46B5CFA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6656"/>
        <c:axId val="488687048"/>
      </c:barChart>
      <c:catAx>
        <c:axId val="488686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7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6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mnd'!$B$488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mnd'!$K$488:$K$499</c:f>
              <c:numCache>
                <c:formatCode>0.00</c:formatCode>
                <c:ptCount val="12"/>
                <c:pt idx="0">
                  <c:v>6.6666666666666687</c:v>
                </c:pt>
                <c:pt idx="1">
                  <c:v>8</c:v>
                </c:pt>
                <c:pt idx="2">
                  <c:v>7.4</c:v>
                </c:pt>
                <c:pt idx="3">
                  <c:v>7</c:v>
                </c:pt>
                <c:pt idx="4">
                  <c:v>8</c:v>
                </c:pt>
                <c:pt idx="5">
                  <c:v>8.25</c:v>
                </c:pt>
                <c:pt idx="6">
                  <c:v>7.8333333333333313</c:v>
                </c:pt>
                <c:pt idx="7">
                  <c:v>7.6</c:v>
                </c:pt>
                <c:pt idx="8">
                  <c:v>6.6666666666666687</c:v>
                </c:pt>
                <c:pt idx="9">
                  <c:v>7.375</c:v>
                </c:pt>
                <c:pt idx="10">
                  <c:v>7.4444444444444446</c:v>
                </c:pt>
                <c:pt idx="11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797-82A5-7FD6D7CF0E2C}"/>
            </c:ext>
          </c:extLst>
        </c:ser>
        <c:ser>
          <c:idx val="0"/>
          <c:order val="1"/>
          <c:tx>
            <c:strRef>
              <c:f>'Fett per mnd'!$B$202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mnd'!$K$202:$K$213</c:f>
              <c:numCache>
                <c:formatCode>0.00</c:formatCode>
                <c:ptCount val="12"/>
                <c:pt idx="0">
                  <c:v>7.2</c:v>
                </c:pt>
                <c:pt idx="1">
                  <c:v>7</c:v>
                </c:pt>
                <c:pt idx="2">
                  <c:v>6.6666666666666687</c:v>
                </c:pt>
                <c:pt idx="3">
                  <c:v>7.3333333333333313</c:v>
                </c:pt>
                <c:pt idx="4">
                  <c:v>8</c:v>
                </c:pt>
                <c:pt idx="5">
                  <c:v>7.5</c:v>
                </c:pt>
                <c:pt idx="6">
                  <c:v>9</c:v>
                </c:pt>
                <c:pt idx="7">
                  <c:v>8</c:v>
                </c:pt>
                <c:pt idx="8">
                  <c:v>7.4285714285714306</c:v>
                </c:pt>
                <c:pt idx="9">
                  <c:v>7.3333333333333313</c:v>
                </c:pt>
                <c:pt idx="10">
                  <c:v>7.5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797-82A5-7FD6D7CF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7832"/>
        <c:axId val="488688224"/>
      </c:barChart>
      <c:catAx>
        <c:axId val="488687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8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mnd'!$H$374:$H$385</c:f>
              <c:numCache>
                <c:formatCode>General</c:formatCode>
                <c:ptCount val="12"/>
                <c:pt idx="0">
                  <c:v>130</c:v>
                </c:pt>
                <c:pt idx="1">
                  <c:v>112</c:v>
                </c:pt>
                <c:pt idx="2">
                  <c:v>123</c:v>
                </c:pt>
                <c:pt idx="3">
                  <c:v>86</c:v>
                </c:pt>
                <c:pt idx="4">
                  <c:v>135</c:v>
                </c:pt>
                <c:pt idx="5">
                  <c:v>203</c:v>
                </c:pt>
                <c:pt idx="6">
                  <c:v>108</c:v>
                </c:pt>
                <c:pt idx="7">
                  <c:v>199</c:v>
                </c:pt>
                <c:pt idx="8">
                  <c:v>148</c:v>
                </c:pt>
                <c:pt idx="9">
                  <c:v>195</c:v>
                </c:pt>
                <c:pt idx="10">
                  <c:v>262</c:v>
                </c:pt>
                <c:pt idx="1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F-45AF-89F2-8E996441F663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mnd'!$H$88:$H$99</c:f>
              <c:numCache>
                <c:formatCode>General</c:formatCode>
                <c:ptCount val="12"/>
                <c:pt idx="0">
                  <c:v>131</c:v>
                </c:pt>
                <c:pt idx="1">
                  <c:v>82</c:v>
                </c:pt>
                <c:pt idx="2">
                  <c:v>69</c:v>
                </c:pt>
                <c:pt idx="3">
                  <c:v>150</c:v>
                </c:pt>
                <c:pt idx="4">
                  <c:v>154</c:v>
                </c:pt>
                <c:pt idx="5">
                  <c:v>154</c:v>
                </c:pt>
                <c:pt idx="6">
                  <c:v>129</c:v>
                </c:pt>
                <c:pt idx="7">
                  <c:v>149</c:v>
                </c:pt>
                <c:pt idx="8">
                  <c:v>180</c:v>
                </c:pt>
                <c:pt idx="9">
                  <c:v>182</c:v>
                </c:pt>
                <c:pt idx="10">
                  <c:v>256</c:v>
                </c:pt>
                <c:pt idx="1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F-45AF-89F2-8E996441F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9008"/>
        <c:axId val="488689400"/>
      </c:barChart>
      <c:catAx>
        <c:axId val="488689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9400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0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mnd'!$I$374:$I$385</c:f>
              <c:numCache>
                <c:formatCode>0.0</c:formatCode>
                <c:ptCount val="12"/>
                <c:pt idx="0">
                  <c:v>22.260273972602736</c:v>
                </c:pt>
                <c:pt idx="1">
                  <c:v>24.190064794816404</c:v>
                </c:pt>
                <c:pt idx="2">
                  <c:v>23.120300751879697</c:v>
                </c:pt>
                <c:pt idx="3">
                  <c:v>19.325842696629213</c:v>
                </c:pt>
                <c:pt idx="4">
                  <c:v>19.42446043165468</c:v>
                </c:pt>
                <c:pt idx="5">
                  <c:v>21.827956989247316</c:v>
                </c:pt>
                <c:pt idx="6">
                  <c:v>19.708029197080297</c:v>
                </c:pt>
                <c:pt idx="7">
                  <c:v>24.628712871287128</c:v>
                </c:pt>
                <c:pt idx="8">
                  <c:v>20.246238030095757</c:v>
                </c:pt>
                <c:pt idx="9">
                  <c:v>20.63492063492064</c:v>
                </c:pt>
                <c:pt idx="10">
                  <c:v>23.455684870188005</c:v>
                </c:pt>
                <c:pt idx="11">
                  <c:v>24.806201550387595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E-4090-9E22-ED51AF27000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mnd'!$I$88:$I$99</c:f>
              <c:numCache>
                <c:formatCode>0.0</c:formatCode>
                <c:ptCount val="12"/>
                <c:pt idx="0">
                  <c:v>20.993589743589748</c:v>
                </c:pt>
                <c:pt idx="1">
                  <c:v>18.222222222222225</c:v>
                </c:pt>
                <c:pt idx="2">
                  <c:v>19.166666666666671</c:v>
                </c:pt>
                <c:pt idx="3">
                  <c:v>21.61383285302594</c:v>
                </c:pt>
                <c:pt idx="4">
                  <c:v>22.481751824817504</c:v>
                </c:pt>
                <c:pt idx="5">
                  <c:v>22.547584187408496</c:v>
                </c:pt>
                <c:pt idx="6">
                  <c:v>22.513089005235599</c:v>
                </c:pt>
                <c:pt idx="7">
                  <c:v>20.189701897018967</c:v>
                </c:pt>
                <c:pt idx="8">
                  <c:v>23.4375</c:v>
                </c:pt>
                <c:pt idx="9">
                  <c:v>18.860103626943005</c:v>
                </c:pt>
                <c:pt idx="10">
                  <c:v>24.08278457196613</c:v>
                </c:pt>
                <c:pt idx="11">
                  <c:v>27.064220183486235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E-4090-9E22-ED51AF2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0184"/>
        <c:axId val="488690576"/>
      </c:barChart>
      <c:catAx>
        <c:axId val="488690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0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mnd'!$L$393:$L$404</c:f>
              <c:numCache>
                <c:formatCode>0.0</c:formatCode>
                <c:ptCount val="12"/>
                <c:pt idx="0">
                  <c:v>370.1589928057553</c:v>
                </c:pt>
                <c:pt idx="1">
                  <c:v>367.68620689655199</c:v>
                </c:pt>
                <c:pt idx="2">
                  <c:v>368.36971830985914</c:v>
                </c:pt>
                <c:pt idx="3">
                  <c:v>375.06982758620694</c:v>
                </c:pt>
                <c:pt idx="4">
                  <c:v>371.90860927152335</c:v>
                </c:pt>
                <c:pt idx="5">
                  <c:v>369.01784037558701</c:v>
                </c:pt>
                <c:pt idx="6">
                  <c:v>377.57352941176464</c:v>
                </c:pt>
                <c:pt idx="7">
                  <c:v>370.84754098360656</c:v>
                </c:pt>
                <c:pt idx="8">
                  <c:v>374.70105263157905</c:v>
                </c:pt>
                <c:pt idx="9">
                  <c:v>363.09621621621631</c:v>
                </c:pt>
                <c:pt idx="10">
                  <c:v>351.19333333333321</c:v>
                </c:pt>
                <c:pt idx="11">
                  <c:v>366.04468085106402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114-8F7F-2AC15BDAE1DF}"/>
            </c:ext>
          </c:extLst>
        </c:ser>
        <c:ser>
          <c:idx val="0"/>
          <c:order val="1"/>
          <c:tx>
            <c:strRef>
              <c:f>'Fett per mnd'!$B$107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mnd'!$L$107:$L$118</c:f>
              <c:numCache>
                <c:formatCode>0</c:formatCode>
                <c:ptCount val="12"/>
                <c:pt idx="0">
                  <c:v>367.34823529411779</c:v>
                </c:pt>
                <c:pt idx="1">
                  <c:v>373.37307692307689</c:v>
                </c:pt>
                <c:pt idx="2">
                  <c:v>387.95400000000001</c:v>
                </c:pt>
                <c:pt idx="3">
                  <c:v>356.25230769230762</c:v>
                </c:pt>
                <c:pt idx="4">
                  <c:v>363.57006369426733</c:v>
                </c:pt>
                <c:pt idx="5">
                  <c:v>376.81970802919699</c:v>
                </c:pt>
                <c:pt idx="6">
                  <c:v>375.89930555555554</c:v>
                </c:pt>
                <c:pt idx="7">
                  <c:v>385.39454545454544</c:v>
                </c:pt>
                <c:pt idx="8">
                  <c:v>360.44583333333327</c:v>
                </c:pt>
                <c:pt idx="9">
                  <c:v>348.04507772020696</c:v>
                </c:pt>
                <c:pt idx="10">
                  <c:v>346.59374999999994</c:v>
                </c:pt>
                <c:pt idx="11">
                  <c:v>372.46600000000001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1-4114-8F7F-2AC15BDA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1360"/>
        <c:axId val="488691752"/>
      </c:barChart>
      <c:catAx>
        <c:axId val="488691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17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</a:t>
            </a:r>
            <a:r>
              <a:rPr lang="en-US" sz="2800" baseline="0"/>
              <a:t> </a:t>
            </a:r>
            <a:r>
              <a:rPr lang="en-US" sz="2800"/>
              <a:t>ALDER</a:t>
            </a:r>
            <a:r>
              <a:rPr lang="en-US" sz="2800" baseline="0"/>
              <a:t> I DAGER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88013863704718"/>
          <c:y val="0.13185604993571168"/>
          <c:w val="0.86436512569486457"/>
          <c:h val="0.691272085472412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År!$U$5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År!$U$23:$U$36</c:f>
              <c:numCache>
                <c:formatCode>0</c:formatCode>
                <c:ptCount val="14"/>
                <c:pt idx="0">
                  <c:v>928.27385835384189</c:v>
                </c:pt>
                <c:pt idx="1">
                  <c:v>931.39828387558111</c:v>
                </c:pt>
                <c:pt idx="2">
                  <c:v>937.23527361449987</c:v>
                </c:pt>
                <c:pt idx="3">
                  <c:v>956.05803511593615</c:v>
                </c:pt>
                <c:pt idx="4">
                  <c:v>942.03917609046869</c:v>
                </c:pt>
                <c:pt idx="5">
                  <c:v>962.53210526315809</c:v>
                </c:pt>
                <c:pt idx="6">
                  <c:v>949.15187350518204</c:v>
                </c:pt>
                <c:pt idx="7">
                  <c:v>962.04582939029308</c:v>
                </c:pt>
                <c:pt idx="8">
                  <c:v>964</c:v>
                </c:pt>
                <c:pt idx="9">
                  <c:v>974.2164541590771</c:v>
                </c:pt>
                <c:pt idx="10">
                  <c:v>993.47251704300493</c:v>
                </c:pt>
                <c:pt idx="11">
                  <c:v>989.271350066835</c:v>
                </c:pt>
                <c:pt idx="12">
                  <c:v>966.51912144702817</c:v>
                </c:pt>
                <c:pt idx="13">
                  <c:v>989.40603803697275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0-4377-A9E6-B38F7A9B9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v</a:t>
            </a:r>
            <a:r>
              <a:rPr lang="nb-NO" sz="2800"/>
              <a:t>ektutvikling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1745837471561E-2"/>
          <c:y val="0.14665261037857572"/>
          <c:w val="0.8844162795886783"/>
          <c:h val="0.76603644145136418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Uke!$Q$63:$Q$114</c:f>
              <c:numCache>
                <c:formatCode>0.0</c:formatCode>
                <c:ptCount val="52"/>
                <c:pt idx="0">
                  <c:v>350.70370370370398</c:v>
                </c:pt>
                <c:pt idx="1">
                  <c:v>375.46416666666659</c:v>
                </c:pt>
                <c:pt idx="2">
                  <c:v>353.01940298507463</c:v>
                </c:pt>
                <c:pt idx="3">
                  <c:v>369.55051546391746</c:v>
                </c:pt>
                <c:pt idx="4">
                  <c:v>369.54516129032271</c:v>
                </c:pt>
                <c:pt idx="5">
                  <c:v>364.64418604651183</c:v>
                </c:pt>
                <c:pt idx="6">
                  <c:v>367.73926380368113</c:v>
                </c:pt>
                <c:pt idx="7">
                  <c:v>354.56842105263144</c:v>
                </c:pt>
                <c:pt idx="8">
                  <c:v>367.36515151515192</c:v>
                </c:pt>
                <c:pt idx="9">
                  <c:v>358.18124999999998</c:v>
                </c:pt>
                <c:pt idx="10">
                  <c:v>382.37053571428589</c:v>
                </c:pt>
                <c:pt idx="11">
                  <c:v>337.41696428571441</c:v>
                </c:pt>
                <c:pt idx="12">
                  <c:v>341.7633802816901</c:v>
                </c:pt>
                <c:pt idx="13">
                  <c:v>377.21749999999992</c:v>
                </c:pt>
                <c:pt idx="14">
                  <c:v>346.52222222222241</c:v>
                </c:pt>
                <c:pt idx="15">
                  <c:v>361.36933333333343</c:v>
                </c:pt>
                <c:pt idx="16">
                  <c:v>360.84829931972803</c:v>
                </c:pt>
                <c:pt idx="17">
                  <c:v>345.97272727272713</c:v>
                </c:pt>
                <c:pt idx="18">
                  <c:v>344.07743902439006</c:v>
                </c:pt>
                <c:pt idx="19">
                  <c:v>398.62173913043449</c:v>
                </c:pt>
                <c:pt idx="20">
                  <c:v>351.15396039603974</c:v>
                </c:pt>
                <c:pt idx="21">
                  <c:v>327.10352941176461</c:v>
                </c:pt>
                <c:pt idx="22">
                  <c:v>357.32383177570102</c:v>
                </c:pt>
                <c:pt idx="23">
                  <c:v>358.08805970149257</c:v>
                </c:pt>
                <c:pt idx="24">
                  <c:v>345.48152173913047</c:v>
                </c:pt>
                <c:pt idx="25">
                  <c:v>351.38496732026152</c:v>
                </c:pt>
                <c:pt idx="26">
                  <c:v>356.81213872832353</c:v>
                </c:pt>
                <c:pt idx="27">
                  <c:v>364.44642857142821</c:v>
                </c:pt>
                <c:pt idx="28">
                  <c:v>341.08899082568792</c:v>
                </c:pt>
                <c:pt idx="29">
                  <c:v>363.01640624999999</c:v>
                </c:pt>
                <c:pt idx="30">
                  <c:v>365.81705882352929</c:v>
                </c:pt>
                <c:pt idx="31">
                  <c:v>345.85597484276724</c:v>
                </c:pt>
                <c:pt idx="32">
                  <c:v>353.03877551020423</c:v>
                </c:pt>
                <c:pt idx="33">
                  <c:v>355.29021739130434</c:v>
                </c:pt>
                <c:pt idx="34">
                  <c:v>361.0987179487181</c:v>
                </c:pt>
                <c:pt idx="35">
                  <c:v>362.27532467532473</c:v>
                </c:pt>
                <c:pt idx="36">
                  <c:v>355.38677248677249</c:v>
                </c:pt>
                <c:pt idx="37">
                  <c:v>366.96800000000002</c:v>
                </c:pt>
                <c:pt idx="38">
                  <c:v>341.5574585635361</c:v>
                </c:pt>
                <c:pt idx="39">
                  <c:v>363.67361963190194</c:v>
                </c:pt>
                <c:pt idx="40">
                  <c:v>331.6765306122449</c:v>
                </c:pt>
                <c:pt idx="41">
                  <c:v>350.23930131004425</c:v>
                </c:pt>
                <c:pt idx="42">
                  <c:v>327.61107011070072</c:v>
                </c:pt>
                <c:pt idx="43">
                  <c:v>328.87665505226454</c:v>
                </c:pt>
                <c:pt idx="44">
                  <c:v>345.20033670033689</c:v>
                </c:pt>
                <c:pt idx="45">
                  <c:v>331.72566844919794</c:v>
                </c:pt>
                <c:pt idx="46">
                  <c:v>364.31633663366335</c:v>
                </c:pt>
                <c:pt idx="47">
                  <c:v>346.75490909090934</c:v>
                </c:pt>
                <c:pt idx="48">
                  <c:v>347.55352112676042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5-4509-B6D8-DA5B87EF6640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9525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'Ark1'!$U$67:$U$118</c:f>
              <c:numCache>
                <c:formatCode>General</c:formatCode>
                <c:ptCount val="52"/>
                <c:pt idx="0">
                  <c:v>368.7874074074075</c:v>
                </c:pt>
                <c:pt idx="1">
                  <c:v>332.111377245509</c:v>
                </c:pt>
                <c:pt idx="2">
                  <c:v>363.13272727272738</c:v>
                </c:pt>
                <c:pt idx="3">
                  <c:v>362.44369747899151</c:v>
                </c:pt>
                <c:pt idx="4">
                  <c:v>363.69864864864871</c:v>
                </c:pt>
                <c:pt idx="5">
                  <c:v>378.73285714285697</c:v>
                </c:pt>
                <c:pt idx="6">
                  <c:v>358.03643410852698</c:v>
                </c:pt>
                <c:pt idx="7">
                  <c:v>378.60000000000008</c:v>
                </c:pt>
                <c:pt idx="8">
                  <c:v>361.37560975609779</c:v>
                </c:pt>
                <c:pt idx="9">
                  <c:v>387.84019607843112</c:v>
                </c:pt>
                <c:pt idx="10">
                  <c:v>338.50948275862089</c:v>
                </c:pt>
                <c:pt idx="11">
                  <c:v>344.38453608247431</c:v>
                </c:pt>
                <c:pt idx="12">
                  <c:v>401.06400000000008</c:v>
                </c:pt>
                <c:pt idx="13">
                  <c:v>333.05966386554644</c:v>
                </c:pt>
                <c:pt idx="14">
                  <c:v>352.53439999999995</c:v>
                </c:pt>
                <c:pt idx="15">
                  <c:v>362.9824120603015</c:v>
                </c:pt>
                <c:pt idx="16">
                  <c:v>342.58015267175574</c:v>
                </c:pt>
                <c:pt idx="17">
                  <c:v>360.5626086956525</c:v>
                </c:pt>
                <c:pt idx="18">
                  <c:v>360.31351351351327</c:v>
                </c:pt>
                <c:pt idx="19">
                  <c:v>335.88909090909112</c:v>
                </c:pt>
                <c:pt idx="20">
                  <c:v>346.15864661654126</c:v>
                </c:pt>
                <c:pt idx="21">
                  <c:v>346.88540540540527</c:v>
                </c:pt>
                <c:pt idx="22">
                  <c:v>348.48838709677398</c:v>
                </c:pt>
                <c:pt idx="23">
                  <c:v>346.81904761904758</c:v>
                </c:pt>
                <c:pt idx="24">
                  <c:v>365.02988505747118</c:v>
                </c:pt>
                <c:pt idx="25">
                  <c:v>357.70139860139847</c:v>
                </c:pt>
                <c:pt idx="26">
                  <c:v>371.55409836065576</c:v>
                </c:pt>
                <c:pt idx="27">
                  <c:v>375.41889763779511</c:v>
                </c:pt>
                <c:pt idx="28">
                  <c:v>387.60818181818178</c:v>
                </c:pt>
                <c:pt idx="29">
                  <c:v>343.81460674157302</c:v>
                </c:pt>
                <c:pt idx="30">
                  <c:v>368.35670995671001</c:v>
                </c:pt>
                <c:pt idx="31">
                  <c:v>366.97591240875926</c:v>
                </c:pt>
                <c:pt idx="32">
                  <c:v>352.12661870503609</c:v>
                </c:pt>
                <c:pt idx="33">
                  <c:v>364.27619047619049</c:v>
                </c:pt>
                <c:pt idx="34">
                  <c:v>347.66842105263146</c:v>
                </c:pt>
                <c:pt idx="35">
                  <c:v>362.01793478260873</c:v>
                </c:pt>
                <c:pt idx="36">
                  <c:v>358.21428571428538</c:v>
                </c:pt>
                <c:pt idx="37">
                  <c:v>356.14139784946246</c:v>
                </c:pt>
                <c:pt idx="38">
                  <c:v>356.81783783783754</c:v>
                </c:pt>
                <c:pt idx="39">
                  <c:v>357.31136363636364</c:v>
                </c:pt>
                <c:pt idx="40">
                  <c:v>357.5344827586207</c:v>
                </c:pt>
                <c:pt idx="41">
                  <c:v>355.50837209302324</c:v>
                </c:pt>
                <c:pt idx="42">
                  <c:v>345.82679425837279</c:v>
                </c:pt>
                <c:pt idx="43">
                  <c:v>341.44967532467518</c:v>
                </c:pt>
                <c:pt idx="44">
                  <c:v>357.29444444444471</c:v>
                </c:pt>
                <c:pt idx="45">
                  <c:v>327.66884615384618</c:v>
                </c:pt>
                <c:pt idx="46">
                  <c:v>354.50642570281127</c:v>
                </c:pt>
                <c:pt idx="47">
                  <c:v>354.5656249999999</c:v>
                </c:pt>
                <c:pt idx="48">
                  <c:v>367.01100917431199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5-4509-B6D8-DA5B87EF6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15.5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40357569266863"/>
          <c:y val="7.8467542095114348E-2"/>
          <c:w val="6.6930523748545231E-2"/>
          <c:h val="0.13304763213680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99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mnd'!$K$393:$K$404</c:f>
              <c:numCache>
                <c:formatCode>0.00</c:formatCode>
                <c:ptCount val="12"/>
                <c:pt idx="0">
                  <c:v>5.6258992805755392</c:v>
                </c:pt>
                <c:pt idx="1">
                  <c:v>5.4275862068965512</c:v>
                </c:pt>
                <c:pt idx="2">
                  <c:v>5.577464788732394</c:v>
                </c:pt>
                <c:pt idx="3">
                  <c:v>5.8103448275862082</c:v>
                </c:pt>
                <c:pt idx="4">
                  <c:v>6.2384105960264877</c:v>
                </c:pt>
                <c:pt idx="5">
                  <c:v>5.6572769953051649</c:v>
                </c:pt>
                <c:pt idx="6">
                  <c:v>6.0686274509803955</c:v>
                </c:pt>
                <c:pt idx="7">
                  <c:v>5.7759562841530068</c:v>
                </c:pt>
                <c:pt idx="8">
                  <c:v>5.73157894736842</c:v>
                </c:pt>
                <c:pt idx="9">
                  <c:v>5.6162162162162179</c:v>
                </c:pt>
                <c:pt idx="10">
                  <c:v>5.2862745098039214</c:v>
                </c:pt>
                <c:pt idx="11">
                  <c:v>5.5744680851063828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2CE-8877-11C0F43AD50A}"/>
            </c:ext>
          </c:extLst>
        </c:ser>
        <c:ser>
          <c:idx val="0"/>
          <c:order val="1"/>
          <c:tx>
            <c:strRef>
              <c:f>'Fett per mnd'!$B$107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mnd'!$K$107:$K$118</c:f>
              <c:numCache>
                <c:formatCode>0.00</c:formatCode>
                <c:ptCount val="12"/>
                <c:pt idx="0">
                  <c:v>5.7705882352941185</c:v>
                </c:pt>
                <c:pt idx="1">
                  <c:v>5.5961538461538476</c:v>
                </c:pt>
                <c:pt idx="2">
                  <c:v>6.15</c:v>
                </c:pt>
                <c:pt idx="3">
                  <c:v>5.564102564102563</c:v>
                </c:pt>
                <c:pt idx="4">
                  <c:v>5.9299363057324852</c:v>
                </c:pt>
                <c:pt idx="5">
                  <c:v>6.1240875912408752</c:v>
                </c:pt>
                <c:pt idx="6">
                  <c:v>5.8263888888888884</c:v>
                </c:pt>
                <c:pt idx="7">
                  <c:v>5.7757575757575763</c:v>
                </c:pt>
                <c:pt idx="8">
                  <c:v>5.5773809523809552</c:v>
                </c:pt>
                <c:pt idx="9">
                  <c:v>5.3160621761658033</c:v>
                </c:pt>
                <c:pt idx="10">
                  <c:v>5.2421524663677133</c:v>
                </c:pt>
                <c:pt idx="11">
                  <c:v>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6-42CE-8877-11C0F43A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2536"/>
        <c:axId val="488692928"/>
      </c:barChart>
      <c:catAx>
        <c:axId val="48869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mnd'!$L$374:$L$385</c:f>
              <c:numCache>
                <c:formatCode>0.0</c:formatCode>
                <c:ptCount val="12"/>
                <c:pt idx="0">
                  <c:v>342.53076923076907</c:v>
                </c:pt>
                <c:pt idx="1">
                  <c:v>346.81785714285718</c:v>
                </c:pt>
                <c:pt idx="2">
                  <c:v>346.09918699187</c:v>
                </c:pt>
                <c:pt idx="3">
                  <c:v>345.3069767441861</c:v>
                </c:pt>
                <c:pt idx="4">
                  <c:v>338.00814814814805</c:v>
                </c:pt>
                <c:pt idx="5">
                  <c:v>337.76699507389162</c:v>
                </c:pt>
                <c:pt idx="6">
                  <c:v>367.56203703703682</c:v>
                </c:pt>
                <c:pt idx="7">
                  <c:v>340.48844221105526</c:v>
                </c:pt>
                <c:pt idx="8">
                  <c:v>331.27094594594593</c:v>
                </c:pt>
                <c:pt idx="9">
                  <c:v>321.73128205128199</c:v>
                </c:pt>
                <c:pt idx="10">
                  <c:v>334.37938931297697</c:v>
                </c:pt>
                <c:pt idx="11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25E-8115-7A99ED3219EB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mnd'!$L$88:$L$99</c:f>
              <c:numCache>
                <c:formatCode>0</c:formatCode>
                <c:ptCount val="12"/>
                <c:pt idx="0">
                  <c:v>338.10458015267159</c:v>
                </c:pt>
                <c:pt idx="1">
                  <c:v>355.20975609756078</c:v>
                </c:pt>
                <c:pt idx="2">
                  <c:v>315.63768115942025</c:v>
                </c:pt>
                <c:pt idx="3">
                  <c:v>334.45333333333338</c:v>
                </c:pt>
                <c:pt idx="4">
                  <c:v>339.12987012986997</c:v>
                </c:pt>
                <c:pt idx="5">
                  <c:v>334.81623376623389</c:v>
                </c:pt>
                <c:pt idx="6">
                  <c:v>346.87131782945715</c:v>
                </c:pt>
                <c:pt idx="7">
                  <c:v>350.23087248322133</c:v>
                </c:pt>
                <c:pt idx="8">
                  <c:v>335.51277777777801</c:v>
                </c:pt>
                <c:pt idx="9">
                  <c:v>335.7708791208791</c:v>
                </c:pt>
                <c:pt idx="10">
                  <c:v>326.82343750000007</c:v>
                </c:pt>
                <c:pt idx="11">
                  <c:v>350.58474576271192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D-425E-8115-7A99ED32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3712"/>
        <c:axId val="488694104"/>
      </c:barChart>
      <c:catAx>
        <c:axId val="488693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410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3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mnd'!$K$374:$K$385</c:f>
              <c:numCache>
                <c:formatCode>0.00</c:formatCode>
                <c:ptCount val="12"/>
                <c:pt idx="0">
                  <c:v>5.4307692307692301</c:v>
                </c:pt>
                <c:pt idx="1">
                  <c:v>5.0535714285714306</c:v>
                </c:pt>
                <c:pt idx="2">
                  <c:v>5.3170731707317076</c:v>
                </c:pt>
                <c:pt idx="3">
                  <c:v>5.2941176470588243</c:v>
                </c:pt>
                <c:pt idx="4">
                  <c:v>5.679104477611939</c:v>
                </c:pt>
                <c:pt idx="5">
                  <c:v>5.5517241379310356</c:v>
                </c:pt>
                <c:pt idx="6">
                  <c:v>5.814814814814814</c:v>
                </c:pt>
                <c:pt idx="7">
                  <c:v>5.3216080402010046</c:v>
                </c:pt>
                <c:pt idx="8">
                  <c:v>4.986486486486486</c:v>
                </c:pt>
                <c:pt idx="9">
                  <c:v>5.0871794871794878</c:v>
                </c:pt>
                <c:pt idx="10">
                  <c:v>5.1954022988505741</c:v>
                </c:pt>
                <c:pt idx="11">
                  <c:v>5.34375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2-47C7-A4A8-B7CBB98A85C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mnd'!$K$88:$K$99</c:f>
              <c:numCache>
                <c:formatCode>0.00</c:formatCode>
                <c:ptCount val="12"/>
                <c:pt idx="0">
                  <c:v>5.2442748091603084</c:v>
                </c:pt>
                <c:pt idx="1">
                  <c:v>5.7926829268292686</c:v>
                </c:pt>
                <c:pt idx="2">
                  <c:v>5.0724637681159424</c:v>
                </c:pt>
                <c:pt idx="3">
                  <c:v>5.213333333333332</c:v>
                </c:pt>
                <c:pt idx="4">
                  <c:v>5.7402597402597406</c:v>
                </c:pt>
                <c:pt idx="5">
                  <c:v>5.4545454545454541</c:v>
                </c:pt>
                <c:pt idx="6">
                  <c:v>5.5891472868217074</c:v>
                </c:pt>
                <c:pt idx="7">
                  <c:v>5.5570469798657722</c:v>
                </c:pt>
                <c:pt idx="8">
                  <c:v>5.1722222222222225</c:v>
                </c:pt>
                <c:pt idx="9">
                  <c:v>5.2747252747252737</c:v>
                </c:pt>
                <c:pt idx="10">
                  <c:v>5.10546875</c:v>
                </c:pt>
                <c:pt idx="11">
                  <c:v>5.3220338983050839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2-47C7-A4A8-B7CBB98A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4888"/>
        <c:axId val="488695280"/>
      </c:barChart>
      <c:catAx>
        <c:axId val="48869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5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mnd'!$H$355:$H$366</c:f>
              <c:numCache>
                <c:formatCode>General</c:formatCode>
                <c:ptCount val="12"/>
                <c:pt idx="0">
                  <c:v>94</c:v>
                </c:pt>
                <c:pt idx="1">
                  <c:v>59</c:v>
                </c:pt>
                <c:pt idx="2">
                  <c:v>83</c:v>
                </c:pt>
                <c:pt idx="3">
                  <c:v>68</c:v>
                </c:pt>
                <c:pt idx="4">
                  <c:v>109</c:v>
                </c:pt>
                <c:pt idx="5">
                  <c:v>164</c:v>
                </c:pt>
                <c:pt idx="6">
                  <c:v>110</c:v>
                </c:pt>
                <c:pt idx="7">
                  <c:v>129</c:v>
                </c:pt>
                <c:pt idx="8">
                  <c:v>84</c:v>
                </c:pt>
                <c:pt idx="9">
                  <c:v>175</c:v>
                </c:pt>
                <c:pt idx="10">
                  <c:v>184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4-4A40-8DD7-F1E533E70270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mnd'!$H$73:$H$84</c:f>
              <c:numCache>
                <c:formatCode>General</c:formatCode>
                <c:ptCount val="12"/>
                <c:pt idx="0">
                  <c:v>77</c:v>
                </c:pt>
                <c:pt idx="1">
                  <c:v>46</c:v>
                </c:pt>
                <c:pt idx="2">
                  <c:v>64</c:v>
                </c:pt>
                <c:pt idx="3">
                  <c:v>96</c:v>
                </c:pt>
                <c:pt idx="4">
                  <c:v>94</c:v>
                </c:pt>
                <c:pt idx="5">
                  <c:v>123</c:v>
                </c:pt>
                <c:pt idx="6">
                  <c:v>74</c:v>
                </c:pt>
                <c:pt idx="7">
                  <c:v>88</c:v>
                </c:pt>
                <c:pt idx="8">
                  <c:v>117</c:v>
                </c:pt>
                <c:pt idx="9">
                  <c:v>154</c:v>
                </c:pt>
                <c:pt idx="10">
                  <c:v>181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4-4A40-8DD7-F1E533E7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6064"/>
        <c:axId val="488696456"/>
      </c:barChart>
      <c:catAx>
        <c:axId val="488696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64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6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mnd'!$I$355:$I$366</c:f>
              <c:numCache>
                <c:formatCode>0.0</c:formatCode>
                <c:ptCount val="12"/>
                <c:pt idx="0">
                  <c:v>16.095890410958905</c:v>
                </c:pt>
                <c:pt idx="1">
                  <c:v>12.742980561555076</c:v>
                </c:pt>
                <c:pt idx="2">
                  <c:v>15.601503759398501</c:v>
                </c:pt>
                <c:pt idx="3">
                  <c:v>15.280898876404496</c:v>
                </c:pt>
                <c:pt idx="4">
                  <c:v>15.68345323741007</c:v>
                </c:pt>
                <c:pt idx="5">
                  <c:v>17.634408602150533</c:v>
                </c:pt>
                <c:pt idx="6">
                  <c:v>20.072992700729923</c:v>
                </c:pt>
                <c:pt idx="7">
                  <c:v>15.965346534653467</c:v>
                </c:pt>
                <c:pt idx="8">
                  <c:v>11.491108071135431</c:v>
                </c:pt>
                <c:pt idx="9">
                  <c:v>18.518518518518519</c:v>
                </c:pt>
                <c:pt idx="10">
                  <c:v>16.472694717994631</c:v>
                </c:pt>
                <c:pt idx="11">
                  <c:v>12.790697674418603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1-450B-98F6-561D4FAB4DBD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mnd'!$I$73:$I$84</c:f>
              <c:numCache>
                <c:formatCode>0.0</c:formatCode>
                <c:ptCount val="12"/>
                <c:pt idx="0">
                  <c:v>12.339743589743591</c:v>
                </c:pt>
                <c:pt idx="1">
                  <c:v>10.222222222222221</c:v>
                </c:pt>
                <c:pt idx="2">
                  <c:v>17.777777777777779</c:v>
                </c:pt>
                <c:pt idx="3">
                  <c:v>13.8328530259366</c:v>
                </c:pt>
                <c:pt idx="4">
                  <c:v>13.722627737226279</c:v>
                </c:pt>
                <c:pt idx="5">
                  <c:v>18.008784773060029</c:v>
                </c:pt>
                <c:pt idx="6">
                  <c:v>12.914485165794064</c:v>
                </c:pt>
                <c:pt idx="7">
                  <c:v>11.924119241192413</c:v>
                </c:pt>
                <c:pt idx="8">
                  <c:v>15.234375</c:v>
                </c:pt>
                <c:pt idx="9">
                  <c:v>15.958549222797926</c:v>
                </c:pt>
                <c:pt idx="10">
                  <c:v>17.027281279397926</c:v>
                </c:pt>
                <c:pt idx="11">
                  <c:v>11.009174311926605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1-450B-98F6-561D4FA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7240"/>
        <c:axId val="488697632"/>
      </c:barChart>
      <c:catAx>
        <c:axId val="488697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mnd'!$L$355:$L$366</c:f>
              <c:numCache>
                <c:formatCode>0.0</c:formatCode>
                <c:ptCount val="12"/>
                <c:pt idx="0">
                  <c:v>335.26276595744679</c:v>
                </c:pt>
                <c:pt idx="1">
                  <c:v>341.20508474576263</c:v>
                </c:pt>
                <c:pt idx="2">
                  <c:v>303.2493975903613</c:v>
                </c:pt>
                <c:pt idx="3">
                  <c:v>320.46764705882345</c:v>
                </c:pt>
                <c:pt idx="4">
                  <c:v>331.4412844036699</c:v>
                </c:pt>
                <c:pt idx="5">
                  <c:v>320.02926829268262</c:v>
                </c:pt>
                <c:pt idx="6">
                  <c:v>340.20818181818186</c:v>
                </c:pt>
                <c:pt idx="7">
                  <c:v>316.12945736434102</c:v>
                </c:pt>
                <c:pt idx="8">
                  <c:v>314.35238095238105</c:v>
                </c:pt>
                <c:pt idx="9">
                  <c:v>311.35428571428577</c:v>
                </c:pt>
                <c:pt idx="10">
                  <c:v>304.64891304347833</c:v>
                </c:pt>
                <c:pt idx="11">
                  <c:v>314.4727272727273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3B-AA37-C9021E1B0FCB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mnd'!$L$73:$L$84</c:f>
              <c:numCache>
                <c:formatCode>0</c:formatCode>
                <c:ptCount val="12"/>
                <c:pt idx="0">
                  <c:v>309.54675324675327</c:v>
                </c:pt>
                <c:pt idx="1">
                  <c:v>304.99347826086967</c:v>
                </c:pt>
                <c:pt idx="2">
                  <c:v>297.1875</c:v>
                </c:pt>
                <c:pt idx="3">
                  <c:v>302.2999999999999</c:v>
                </c:pt>
                <c:pt idx="4">
                  <c:v>302.74361702127658</c:v>
                </c:pt>
                <c:pt idx="5">
                  <c:v>325.77723577235776</c:v>
                </c:pt>
                <c:pt idx="6">
                  <c:v>327.28918918918913</c:v>
                </c:pt>
                <c:pt idx="7">
                  <c:v>329.6875</c:v>
                </c:pt>
                <c:pt idx="8">
                  <c:v>329.51196581196558</c:v>
                </c:pt>
                <c:pt idx="9">
                  <c:v>312.90064935064947</c:v>
                </c:pt>
                <c:pt idx="10">
                  <c:v>328.0795580110497</c:v>
                </c:pt>
                <c:pt idx="11">
                  <c:v>332.77499999999992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D3B-AA37-C9021E1B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8416"/>
        <c:axId val="488698808"/>
      </c:barChart>
      <c:catAx>
        <c:axId val="48869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880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mnd'!$K$355:$K$366</c:f>
              <c:numCache>
                <c:formatCode>0.00</c:formatCode>
                <c:ptCount val="12"/>
                <c:pt idx="0">
                  <c:v>5.2340425531914887</c:v>
                </c:pt>
                <c:pt idx="1">
                  <c:v>5.2033898305084749</c:v>
                </c:pt>
                <c:pt idx="2">
                  <c:v>4.8674698795180724</c:v>
                </c:pt>
                <c:pt idx="3">
                  <c:v>5.3235294117647056</c:v>
                </c:pt>
                <c:pt idx="4">
                  <c:v>5.8611111111111116</c:v>
                </c:pt>
                <c:pt idx="5">
                  <c:v>5.4146341463414647</c:v>
                </c:pt>
                <c:pt idx="6">
                  <c:v>5.5181818181818194</c:v>
                </c:pt>
                <c:pt idx="7">
                  <c:v>5.2325581395348841</c:v>
                </c:pt>
                <c:pt idx="8">
                  <c:v>5.2142857142857153</c:v>
                </c:pt>
                <c:pt idx="9">
                  <c:v>5.12</c:v>
                </c:pt>
                <c:pt idx="10">
                  <c:v>4.8043478260869561</c:v>
                </c:pt>
                <c:pt idx="11">
                  <c:v>5.3939393939393936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C56-8897-C8BF5D3D127C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mnd'!$K$73:$K$84</c:f>
              <c:numCache>
                <c:formatCode>0.00</c:formatCode>
                <c:ptCount val="12"/>
                <c:pt idx="0">
                  <c:v>5.0779220779220786</c:v>
                </c:pt>
                <c:pt idx="1">
                  <c:v>5.3478260869565215</c:v>
                </c:pt>
                <c:pt idx="2">
                  <c:v>5.046875</c:v>
                </c:pt>
                <c:pt idx="3">
                  <c:v>5.0104166666666679</c:v>
                </c:pt>
                <c:pt idx="4">
                  <c:v>5.244680851063829</c:v>
                </c:pt>
                <c:pt idx="5">
                  <c:v>5.3983739837398383</c:v>
                </c:pt>
                <c:pt idx="6">
                  <c:v>5.5810810810810816</c:v>
                </c:pt>
                <c:pt idx="7">
                  <c:v>5.4545454545454541</c:v>
                </c:pt>
                <c:pt idx="8">
                  <c:v>5.316239316239316</c:v>
                </c:pt>
                <c:pt idx="9">
                  <c:v>4.941558441558441</c:v>
                </c:pt>
                <c:pt idx="10">
                  <c:v>5.071823204419891</c:v>
                </c:pt>
                <c:pt idx="11">
                  <c:v>5.4583333333333321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3-4C56-8897-C8BF5D3D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9592"/>
        <c:axId val="488699984"/>
      </c:barChart>
      <c:catAx>
        <c:axId val="48869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9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mnd'!$H$336:$H$347</c:f>
              <c:numCache>
                <c:formatCode>General</c:formatCode>
                <c:ptCount val="12"/>
                <c:pt idx="0">
                  <c:v>54</c:v>
                </c:pt>
                <c:pt idx="1">
                  <c:v>25</c:v>
                </c:pt>
                <c:pt idx="2">
                  <c:v>35</c:v>
                </c:pt>
                <c:pt idx="3">
                  <c:v>42</c:v>
                </c:pt>
                <c:pt idx="4">
                  <c:v>64</c:v>
                </c:pt>
                <c:pt idx="5">
                  <c:v>108</c:v>
                </c:pt>
                <c:pt idx="6">
                  <c:v>66</c:v>
                </c:pt>
                <c:pt idx="7">
                  <c:v>76</c:v>
                </c:pt>
                <c:pt idx="8">
                  <c:v>56</c:v>
                </c:pt>
                <c:pt idx="9">
                  <c:v>126</c:v>
                </c:pt>
                <c:pt idx="10">
                  <c:v>112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D83-9038-6E6D840B10BE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mnd'!$H$58:$H$69</c:f>
              <c:numCache>
                <c:formatCode>General</c:formatCode>
                <c:ptCount val="12"/>
                <c:pt idx="0">
                  <c:v>43</c:v>
                </c:pt>
                <c:pt idx="1">
                  <c:v>36</c:v>
                </c:pt>
                <c:pt idx="2">
                  <c:v>21</c:v>
                </c:pt>
                <c:pt idx="3">
                  <c:v>43</c:v>
                </c:pt>
                <c:pt idx="4">
                  <c:v>72</c:v>
                </c:pt>
                <c:pt idx="5">
                  <c:v>80</c:v>
                </c:pt>
                <c:pt idx="6">
                  <c:v>60</c:v>
                </c:pt>
                <c:pt idx="7">
                  <c:v>99</c:v>
                </c:pt>
                <c:pt idx="8">
                  <c:v>70</c:v>
                </c:pt>
                <c:pt idx="9">
                  <c:v>114</c:v>
                </c:pt>
                <c:pt idx="10">
                  <c:v>100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D83-9038-6E6D840B1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0768"/>
        <c:axId val="488701160"/>
      </c:barChart>
      <c:catAx>
        <c:axId val="488700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0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mnd'!$I$336:$I$347</c:f>
              <c:numCache>
                <c:formatCode>0.0</c:formatCode>
                <c:ptCount val="12"/>
                <c:pt idx="0">
                  <c:v>9.2465753424657517</c:v>
                </c:pt>
                <c:pt idx="1">
                  <c:v>5.3995680345572339</c:v>
                </c:pt>
                <c:pt idx="2">
                  <c:v>6.5789473684210513</c:v>
                </c:pt>
                <c:pt idx="3">
                  <c:v>9.4382022471910112</c:v>
                </c:pt>
                <c:pt idx="4">
                  <c:v>9.2086330935251777</c:v>
                </c:pt>
                <c:pt idx="5">
                  <c:v>11.61290322580645</c:v>
                </c:pt>
                <c:pt idx="6">
                  <c:v>12.04379562043796</c:v>
                </c:pt>
                <c:pt idx="7">
                  <c:v>9.4059405940594072</c:v>
                </c:pt>
                <c:pt idx="8">
                  <c:v>7.660738714090285</c:v>
                </c:pt>
                <c:pt idx="9">
                  <c:v>13.333333333333337</c:v>
                </c:pt>
                <c:pt idx="10">
                  <c:v>10.026857654431517</c:v>
                </c:pt>
                <c:pt idx="11">
                  <c:v>12.403100775193797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B-4EE6-8100-38D104A9B512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0.0</c:formatCode>
                <c:ptCount val="12"/>
                <c:pt idx="0">
                  <c:v>6.8910256410256396</c:v>
                </c:pt>
                <c:pt idx="1">
                  <c:v>8</c:v>
                </c:pt>
                <c:pt idx="2">
                  <c:v>5.833333333333333</c:v>
                </c:pt>
                <c:pt idx="3">
                  <c:v>6.195965417867435</c:v>
                </c:pt>
                <c:pt idx="4">
                  <c:v>10.510948905109489</c:v>
                </c:pt>
                <c:pt idx="5">
                  <c:v>11.71303074670571</c:v>
                </c:pt>
                <c:pt idx="6">
                  <c:v>10.471204188481677</c:v>
                </c:pt>
                <c:pt idx="7">
                  <c:v>13.414634146341459</c:v>
                </c:pt>
                <c:pt idx="8">
                  <c:v>9.1145833333333357</c:v>
                </c:pt>
                <c:pt idx="9">
                  <c:v>11.813471502590671</c:v>
                </c:pt>
                <c:pt idx="10">
                  <c:v>9.4073377234242681</c:v>
                </c:pt>
                <c:pt idx="11">
                  <c:v>6.4220183486238485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B-4EE6-8100-38D104A9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1944"/>
        <c:axId val="488702336"/>
      </c:barChart>
      <c:catAx>
        <c:axId val="488701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mnd'!$L$336:$L$347</c:f>
              <c:numCache>
                <c:formatCode>0.0</c:formatCode>
                <c:ptCount val="12"/>
                <c:pt idx="0">
                  <c:v>298.21111111111094</c:v>
                </c:pt>
                <c:pt idx="1">
                  <c:v>296.48800000000006</c:v>
                </c:pt>
                <c:pt idx="2">
                  <c:v>264.31142857142873</c:v>
                </c:pt>
                <c:pt idx="3">
                  <c:v>276.69285714285735</c:v>
                </c:pt>
                <c:pt idx="4">
                  <c:v>271.54843750000003</c:v>
                </c:pt>
                <c:pt idx="5">
                  <c:v>266.73611111111126</c:v>
                </c:pt>
                <c:pt idx="6">
                  <c:v>281.21212121212119</c:v>
                </c:pt>
                <c:pt idx="7">
                  <c:v>273.55921052631567</c:v>
                </c:pt>
                <c:pt idx="8">
                  <c:v>272.15178571428561</c:v>
                </c:pt>
                <c:pt idx="9">
                  <c:v>287.86825396825401</c:v>
                </c:pt>
                <c:pt idx="10">
                  <c:v>270.32410714285703</c:v>
                </c:pt>
                <c:pt idx="11">
                  <c:v>272.46875000000006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53B-919F-5B71F13C3A99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mnd'!$L$58:$L$69</c:f>
              <c:numCache>
                <c:formatCode>0</c:formatCode>
                <c:ptCount val="12"/>
                <c:pt idx="0">
                  <c:v>292.25813953488358</c:v>
                </c:pt>
                <c:pt idx="1">
                  <c:v>262.63888888888886</c:v>
                </c:pt>
                <c:pt idx="2">
                  <c:v>281.41428571428594</c:v>
                </c:pt>
                <c:pt idx="3">
                  <c:v>312.38604651162774</c:v>
                </c:pt>
                <c:pt idx="4">
                  <c:v>264.77499999999998</c:v>
                </c:pt>
                <c:pt idx="5">
                  <c:v>326.89999999999998</c:v>
                </c:pt>
                <c:pt idx="6">
                  <c:v>322.52333333333326</c:v>
                </c:pt>
                <c:pt idx="7">
                  <c:v>286.0212121212121</c:v>
                </c:pt>
                <c:pt idx="8">
                  <c:v>327.75285714285741</c:v>
                </c:pt>
                <c:pt idx="9">
                  <c:v>323.39035087719304</c:v>
                </c:pt>
                <c:pt idx="10">
                  <c:v>308.65300000000002</c:v>
                </c:pt>
                <c:pt idx="11">
                  <c:v>297.92142857142869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53B-919F-5B71F13C3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3120"/>
        <c:axId val="488703512"/>
      </c:barChart>
      <c:catAx>
        <c:axId val="488703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3512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% KJØTTFE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17084098206807E-2"/>
          <c:y val="0.15842965053404631"/>
          <c:w val="0.89519421410829292"/>
          <c:h val="0.71147684904314501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</c:formatCode>
                <c:ptCount val="52"/>
                <c:pt idx="0">
                  <c:v>32.804232804232811</c:v>
                </c:pt>
                <c:pt idx="1">
                  <c:v>49.166666666666657</c:v>
                </c:pt>
                <c:pt idx="2">
                  <c:v>25.373134328358208</c:v>
                </c:pt>
                <c:pt idx="3">
                  <c:v>38.144329896907216</c:v>
                </c:pt>
                <c:pt idx="4">
                  <c:v>45.161290322580641</c:v>
                </c:pt>
                <c:pt idx="5">
                  <c:v>40.310077519379846</c:v>
                </c:pt>
                <c:pt idx="6">
                  <c:v>14.7239263803681</c:v>
                </c:pt>
                <c:pt idx="7">
                  <c:v>43.421052631578952</c:v>
                </c:pt>
                <c:pt idx="8">
                  <c:v>22.727272727272723</c:v>
                </c:pt>
                <c:pt idx="9">
                  <c:v>38.75</c:v>
                </c:pt>
                <c:pt idx="10">
                  <c:v>25</c:v>
                </c:pt>
                <c:pt idx="11">
                  <c:v>30.357142857142847</c:v>
                </c:pt>
                <c:pt idx="12">
                  <c:v>33.802816901408441</c:v>
                </c:pt>
                <c:pt idx="13">
                  <c:v>27.5</c:v>
                </c:pt>
                <c:pt idx="14">
                  <c:v>59.259259259259267</c:v>
                </c:pt>
                <c:pt idx="15">
                  <c:v>48</c:v>
                </c:pt>
                <c:pt idx="16">
                  <c:v>34.013605442176875</c:v>
                </c:pt>
                <c:pt idx="17">
                  <c:v>61.688311688311678</c:v>
                </c:pt>
                <c:pt idx="18">
                  <c:v>53.658536585365837</c:v>
                </c:pt>
                <c:pt idx="19">
                  <c:v>46.739130434782609</c:v>
                </c:pt>
                <c:pt idx="20">
                  <c:v>46.53465346534653</c:v>
                </c:pt>
                <c:pt idx="21">
                  <c:v>47.647058823529406</c:v>
                </c:pt>
                <c:pt idx="22">
                  <c:v>51.401869158878512</c:v>
                </c:pt>
                <c:pt idx="23">
                  <c:v>47.263681592039802</c:v>
                </c:pt>
                <c:pt idx="24">
                  <c:v>42.391304347826086</c:v>
                </c:pt>
                <c:pt idx="25">
                  <c:v>45.098039215686256</c:v>
                </c:pt>
                <c:pt idx="26">
                  <c:v>47.97687861271676</c:v>
                </c:pt>
                <c:pt idx="27">
                  <c:v>55.357142857142847</c:v>
                </c:pt>
                <c:pt idx="28">
                  <c:v>55.963302752293586</c:v>
                </c:pt>
                <c:pt idx="29">
                  <c:v>48.4375</c:v>
                </c:pt>
                <c:pt idx="30">
                  <c:v>27.647058823529409</c:v>
                </c:pt>
                <c:pt idx="31">
                  <c:v>40.880503144654071</c:v>
                </c:pt>
                <c:pt idx="32">
                  <c:v>42.346938775510203</c:v>
                </c:pt>
                <c:pt idx="33">
                  <c:v>55.434782608695663</c:v>
                </c:pt>
                <c:pt idx="34">
                  <c:v>48.717948717948723</c:v>
                </c:pt>
                <c:pt idx="35">
                  <c:v>56.493506493506494</c:v>
                </c:pt>
                <c:pt idx="36">
                  <c:v>32.275132275132279</c:v>
                </c:pt>
                <c:pt idx="37">
                  <c:v>44.571428571428562</c:v>
                </c:pt>
                <c:pt idx="38">
                  <c:v>43.093922651933688</c:v>
                </c:pt>
                <c:pt idx="39">
                  <c:v>55.828220858895691</c:v>
                </c:pt>
                <c:pt idx="40">
                  <c:v>56.122448979591809</c:v>
                </c:pt>
                <c:pt idx="41">
                  <c:v>48.034934497816593</c:v>
                </c:pt>
                <c:pt idx="42">
                  <c:v>52.398523985239855</c:v>
                </c:pt>
                <c:pt idx="43">
                  <c:v>56.79442508710801</c:v>
                </c:pt>
                <c:pt idx="44">
                  <c:v>43.771043771043779</c:v>
                </c:pt>
                <c:pt idx="45">
                  <c:v>55.080213903743314</c:v>
                </c:pt>
                <c:pt idx="46">
                  <c:v>40.594059405940577</c:v>
                </c:pt>
                <c:pt idx="47">
                  <c:v>32.363636363636367</c:v>
                </c:pt>
                <c:pt idx="48">
                  <c:v>51.643192488262898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5-4949-90D5-DEB4DA79371B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'Ark1'!$AI$67:$AI$118</c:f>
              <c:numCache>
                <c:formatCode>General</c:formatCode>
                <c:ptCount val="52"/>
                <c:pt idx="0">
                  <c:v>45.185185185185183</c:v>
                </c:pt>
                <c:pt idx="1">
                  <c:v>39.520958083832326</c:v>
                </c:pt>
                <c:pt idx="2">
                  <c:v>31.818181818181817</c:v>
                </c:pt>
                <c:pt idx="3">
                  <c:v>47.058823529411761</c:v>
                </c:pt>
                <c:pt idx="4">
                  <c:v>37.837837837837846</c:v>
                </c:pt>
                <c:pt idx="5">
                  <c:v>37.142857142857153</c:v>
                </c:pt>
                <c:pt idx="6">
                  <c:v>36.434108527131791</c:v>
                </c:pt>
                <c:pt idx="7">
                  <c:v>48.387096774193559</c:v>
                </c:pt>
                <c:pt idx="8">
                  <c:v>37.398373983739845</c:v>
                </c:pt>
                <c:pt idx="9">
                  <c:v>56.862745098039241</c:v>
                </c:pt>
                <c:pt idx="10">
                  <c:v>34.482758620689651</c:v>
                </c:pt>
                <c:pt idx="11">
                  <c:v>22.680412371134022</c:v>
                </c:pt>
                <c:pt idx="12">
                  <c:v>16</c:v>
                </c:pt>
                <c:pt idx="13">
                  <c:v>43.69747899159664</c:v>
                </c:pt>
                <c:pt idx="14">
                  <c:v>44</c:v>
                </c:pt>
                <c:pt idx="15">
                  <c:v>35.175879396984918</c:v>
                </c:pt>
                <c:pt idx="16">
                  <c:v>40.458015267175561</c:v>
                </c:pt>
                <c:pt idx="17">
                  <c:v>43.913043478260875</c:v>
                </c:pt>
                <c:pt idx="18">
                  <c:v>40.540540540540547</c:v>
                </c:pt>
                <c:pt idx="19">
                  <c:v>50.909090909090914</c:v>
                </c:pt>
                <c:pt idx="20">
                  <c:v>65.413533834586445</c:v>
                </c:pt>
                <c:pt idx="21">
                  <c:v>48.648648648648653</c:v>
                </c:pt>
                <c:pt idx="22">
                  <c:v>43.22580645161289</c:v>
                </c:pt>
                <c:pt idx="23">
                  <c:v>41.428571428571438</c:v>
                </c:pt>
                <c:pt idx="24">
                  <c:v>55.172413793103438</c:v>
                </c:pt>
                <c:pt idx="25">
                  <c:v>48.951048951048953</c:v>
                </c:pt>
                <c:pt idx="26">
                  <c:v>51.639344262295083</c:v>
                </c:pt>
                <c:pt idx="27">
                  <c:v>46.456692913385837</c:v>
                </c:pt>
                <c:pt idx="28">
                  <c:v>43.636363636363633</c:v>
                </c:pt>
                <c:pt idx="29">
                  <c:v>42.696629213483149</c:v>
                </c:pt>
                <c:pt idx="30">
                  <c:v>32.034632034632033</c:v>
                </c:pt>
                <c:pt idx="31">
                  <c:v>45.98540145985401</c:v>
                </c:pt>
                <c:pt idx="32">
                  <c:v>51.798561151079127</c:v>
                </c:pt>
                <c:pt idx="33">
                  <c:v>59.863945578231295</c:v>
                </c:pt>
                <c:pt idx="34">
                  <c:v>48.32535885167465</c:v>
                </c:pt>
                <c:pt idx="35">
                  <c:v>48.913043478260875</c:v>
                </c:pt>
                <c:pt idx="36">
                  <c:v>37.037037037037038</c:v>
                </c:pt>
                <c:pt idx="37">
                  <c:v>44.086021505376344</c:v>
                </c:pt>
                <c:pt idx="38">
                  <c:v>47.567567567567558</c:v>
                </c:pt>
                <c:pt idx="39">
                  <c:v>46.02272727272728</c:v>
                </c:pt>
                <c:pt idx="40">
                  <c:v>56.551724137931011</c:v>
                </c:pt>
                <c:pt idx="41">
                  <c:v>47.441860465116257</c:v>
                </c:pt>
                <c:pt idx="42">
                  <c:v>51.67464114832535</c:v>
                </c:pt>
                <c:pt idx="43">
                  <c:v>52.922077922077925</c:v>
                </c:pt>
                <c:pt idx="44">
                  <c:v>47.008547008547005</c:v>
                </c:pt>
                <c:pt idx="45">
                  <c:v>43.461538461538446</c:v>
                </c:pt>
                <c:pt idx="46">
                  <c:v>53.012048192771083</c:v>
                </c:pt>
                <c:pt idx="47">
                  <c:v>41.015625</c:v>
                </c:pt>
                <c:pt idx="48">
                  <c:v>39.449541284403672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5-4949-90D5-DEB4DA793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0275240701423908E-2"/>
              <c:y val="0.31338904497562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30783257777312"/>
          <c:y val="0.59610464706863331"/>
          <c:w val="9.4073898780792364E-2"/>
          <c:h val="0.177474271910637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mnd'!$B$507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mnd'!$H$507:$H$518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6-4039-97BE-3DA9BCDED420}"/>
            </c:ext>
          </c:extLst>
        </c:ser>
        <c:ser>
          <c:idx val="0"/>
          <c:order val="1"/>
          <c:tx>
            <c:strRef>
              <c:f>'Fett per mnd'!$B$221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mnd'!$H$221:$H$232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6-4039-97BE-3DA9BCDE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4296"/>
        <c:axId val="488704688"/>
      </c:barChart>
      <c:catAx>
        <c:axId val="48870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2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mnd'!$B$507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mnd'!$I$507:$I$518</c:f>
              <c:numCache>
                <c:formatCode>0.0</c:formatCode>
                <c:ptCount val="12"/>
                <c:pt idx="0">
                  <c:v>0</c:v>
                </c:pt>
                <c:pt idx="1">
                  <c:v>0.21598272138228936</c:v>
                </c:pt>
                <c:pt idx="2">
                  <c:v>0</c:v>
                </c:pt>
                <c:pt idx="3">
                  <c:v>0</c:v>
                </c:pt>
                <c:pt idx="4">
                  <c:v>0.1438848920863309</c:v>
                </c:pt>
                <c:pt idx="5">
                  <c:v>0.10752688172043012</c:v>
                </c:pt>
                <c:pt idx="6">
                  <c:v>0.18248175182481763</c:v>
                </c:pt>
                <c:pt idx="7">
                  <c:v>0</c:v>
                </c:pt>
                <c:pt idx="8">
                  <c:v>0.1367989056087551</c:v>
                </c:pt>
                <c:pt idx="9">
                  <c:v>0.21164021164021163</c:v>
                </c:pt>
                <c:pt idx="10">
                  <c:v>0.17905102954341984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5-4873-A9F0-C3A43B729F77}"/>
            </c:ext>
          </c:extLst>
        </c:ser>
        <c:ser>
          <c:idx val="0"/>
          <c:order val="1"/>
          <c:tx>
            <c:strRef>
              <c:f>'Fett per mnd'!$B$221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mnd'!$I$221:$I$232</c:f>
              <c:numCache>
                <c:formatCode>0.0</c:formatCode>
                <c:ptCount val="12"/>
                <c:pt idx="0">
                  <c:v>0.32051282051282048</c:v>
                </c:pt>
                <c:pt idx="1">
                  <c:v>0.44444444444444448</c:v>
                </c:pt>
                <c:pt idx="2">
                  <c:v>0</c:v>
                </c:pt>
                <c:pt idx="3">
                  <c:v>0.43227665706051871</c:v>
                </c:pt>
                <c:pt idx="4">
                  <c:v>0</c:v>
                </c:pt>
                <c:pt idx="5">
                  <c:v>0.14641288433382138</c:v>
                </c:pt>
                <c:pt idx="6">
                  <c:v>0.6980802792321118</c:v>
                </c:pt>
                <c:pt idx="7">
                  <c:v>0.40650406504065034</c:v>
                </c:pt>
                <c:pt idx="8">
                  <c:v>0</c:v>
                </c:pt>
                <c:pt idx="9">
                  <c:v>0.31088082901554409</c:v>
                </c:pt>
                <c:pt idx="10">
                  <c:v>9.4073377234242694E-2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5-4873-A9F0-C3A43B72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5472"/>
        <c:axId val="488705864"/>
      </c:barChart>
      <c:catAx>
        <c:axId val="48870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mnd'!$B$507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mnd'!$L$507:$L$518</c:f>
              <c:numCache>
                <c:formatCode>0.0</c:formatCode>
                <c:ptCount val="12"/>
                <c:pt idx="0">
                  <c:v>0</c:v>
                </c:pt>
                <c:pt idx="1">
                  <c:v>484.8</c:v>
                </c:pt>
                <c:pt idx="2">
                  <c:v>0</c:v>
                </c:pt>
                <c:pt idx="3">
                  <c:v>0</c:v>
                </c:pt>
                <c:pt idx="4">
                  <c:v>670.7</c:v>
                </c:pt>
                <c:pt idx="5">
                  <c:v>655.20000000000005</c:v>
                </c:pt>
                <c:pt idx="6">
                  <c:v>554.30000000000007</c:v>
                </c:pt>
                <c:pt idx="7">
                  <c:v>0</c:v>
                </c:pt>
                <c:pt idx="8">
                  <c:v>350.40000000000009</c:v>
                </c:pt>
                <c:pt idx="9">
                  <c:v>503.5</c:v>
                </c:pt>
                <c:pt idx="10">
                  <c:v>478.65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F03-8B4F-5E10095C651C}"/>
            </c:ext>
          </c:extLst>
        </c:ser>
        <c:ser>
          <c:idx val="0"/>
          <c:order val="1"/>
          <c:tx>
            <c:strRef>
              <c:f>'Fett per mnd'!$B$221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mnd'!$L$221:$L$232</c:f>
              <c:numCache>
                <c:formatCode>0</c:formatCode>
                <c:ptCount val="12"/>
                <c:pt idx="0">
                  <c:v>489.55000000000007</c:v>
                </c:pt>
                <c:pt idx="1">
                  <c:v>624.75</c:v>
                </c:pt>
                <c:pt idx="2">
                  <c:v>0</c:v>
                </c:pt>
                <c:pt idx="3">
                  <c:v>540.03333333333319</c:v>
                </c:pt>
                <c:pt idx="4">
                  <c:v>0</c:v>
                </c:pt>
                <c:pt idx="5">
                  <c:v>599.6</c:v>
                </c:pt>
                <c:pt idx="6">
                  <c:v>644.70000000000005</c:v>
                </c:pt>
                <c:pt idx="7">
                  <c:v>421.73333333333346</c:v>
                </c:pt>
                <c:pt idx="8">
                  <c:v>0</c:v>
                </c:pt>
                <c:pt idx="9">
                  <c:v>454.8</c:v>
                </c:pt>
                <c:pt idx="10">
                  <c:v>520.6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F03-8B4F-5E10095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6648"/>
        <c:axId val="488707040"/>
      </c:barChart>
      <c:catAx>
        <c:axId val="488706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70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6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mnd'!$B$507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mnd'!$K$507:$K$518</c:f>
              <c:numCache>
                <c:formatCode>0.00</c:formatCode>
                <c:ptCount val="12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8</c:v>
                </c:pt>
                <c:pt idx="6">
                  <c:v>10</c:v>
                </c:pt>
                <c:pt idx="7">
                  <c:v>0</c:v>
                </c:pt>
                <c:pt idx="8">
                  <c:v>6</c:v>
                </c:pt>
                <c:pt idx="9">
                  <c:v>7.5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E-4D74-B761-D2F78EDDE04B}"/>
            </c:ext>
          </c:extLst>
        </c:ser>
        <c:ser>
          <c:idx val="0"/>
          <c:order val="1"/>
          <c:tx>
            <c:strRef>
              <c:f>'Fett per mnd'!$B$221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mnd'!$K$221:$K$232</c:f>
              <c:numCache>
                <c:formatCode>0.00</c:formatCode>
                <c:ptCount val="12"/>
                <c:pt idx="0">
                  <c:v>7.5</c:v>
                </c:pt>
                <c:pt idx="1">
                  <c:v>8.5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9</c:v>
                </c:pt>
                <c:pt idx="6">
                  <c:v>8.75</c:v>
                </c:pt>
                <c:pt idx="7">
                  <c:v>6.6666666666666687</c:v>
                </c:pt>
                <c:pt idx="8">
                  <c:v>0</c:v>
                </c:pt>
                <c:pt idx="9">
                  <c:v>6.333333333333333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E-4D74-B761-D2F78EDD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7824"/>
        <c:axId val="488708216"/>
      </c:barChart>
      <c:catAx>
        <c:axId val="48870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82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mnd'!$I$317:$I$328</c:f>
              <c:numCache>
                <c:formatCode>0.0</c:formatCode>
                <c:ptCount val="12"/>
                <c:pt idx="0">
                  <c:v>2.5684931506849313</c:v>
                </c:pt>
                <c:pt idx="1">
                  <c:v>0.21598272138228936</c:v>
                </c:pt>
                <c:pt idx="2">
                  <c:v>1.6917293233082704</c:v>
                </c:pt>
                <c:pt idx="3">
                  <c:v>2.4719101123595504</c:v>
                </c:pt>
                <c:pt idx="4">
                  <c:v>3.4532374100719432</c:v>
                </c:pt>
                <c:pt idx="5">
                  <c:v>2.258064516129032</c:v>
                </c:pt>
                <c:pt idx="6">
                  <c:v>5.6569343065693438</c:v>
                </c:pt>
                <c:pt idx="7">
                  <c:v>1.8564356435643563</c:v>
                </c:pt>
                <c:pt idx="8">
                  <c:v>3.5567715458276328</c:v>
                </c:pt>
                <c:pt idx="9">
                  <c:v>3.8095238095238111</c:v>
                </c:pt>
                <c:pt idx="10">
                  <c:v>3.2229185317815565</c:v>
                </c:pt>
                <c:pt idx="11">
                  <c:v>3.8759689922480622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A06-93A0-A437A3513CEB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1.2820512820512819</c:v>
                </c:pt>
                <c:pt idx="1">
                  <c:v>4</c:v>
                </c:pt>
                <c:pt idx="2">
                  <c:v>0.83333333333333359</c:v>
                </c:pt>
                <c:pt idx="3">
                  <c:v>1.5850144092219021</c:v>
                </c:pt>
                <c:pt idx="4">
                  <c:v>1.7518248175182489</c:v>
                </c:pt>
                <c:pt idx="5">
                  <c:v>4.0995607613469991</c:v>
                </c:pt>
                <c:pt idx="6">
                  <c:v>3.6649214659685856</c:v>
                </c:pt>
                <c:pt idx="7">
                  <c:v>4.3360433604336057</c:v>
                </c:pt>
                <c:pt idx="8">
                  <c:v>4.8177083333333321</c:v>
                </c:pt>
                <c:pt idx="9">
                  <c:v>5.9067357512953356</c:v>
                </c:pt>
                <c:pt idx="10">
                  <c:v>2.4459078080903103</c:v>
                </c:pt>
                <c:pt idx="11">
                  <c:v>2.7522935779816518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A06-93A0-A437A351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9000"/>
        <c:axId val="490321208"/>
      </c:barChart>
      <c:catAx>
        <c:axId val="488709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9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mnd'!$L$317:$L$328</c:f>
              <c:numCache>
                <c:formatCode>0.0</c:formatCode>
                <c:ptCount val="12"/>
                <c:pt idx="0">
                  <c:v>262.60666666666663</c:v>
                </c:pt>
                <c:pt idx="1">
                  <c:v>194.8</c:v>
                </c:pt>
                <c:pt idx="2">
                  <c:v>252.26666666666671</c:v>
                </c:pt>
                <c:pt idx="3">
                  <c:v>318.7</c:v>
                </c:pt>
                <c:pt idx="4">
                  <c:v>230.6875</c:v>
                </c:pt>
                <c:pt idx="5">
                  <c:v>203.31428571428589</c:v>
                </c:pt>
                <c:pt idx="6">
                  <c:v>272.73548387096781</c:v>
                </c:pt>
                <c:pt idx="7">
                  <c:v>237.8933333333334</c:v>
                </c:pt>
                <c:pt idx="8">
                  <c:v>235.46923076923079</c:v>
                </c:pt>
                <c:pt idx="9">
                  <c:v>281.89166666666682</c:v>
                </c:pt>
                <c:pt idx="10">
                  <c:v>273.00833333333338</c:v>
                </c:pt>
                <c:pt idx="11">
                  <c:v>263.29000000000002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F-46A6-9B1E-15573EB04A00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mnd'!$L$43:$L$54</c:f>
              <c:numCache>
                <c:formatCode>0</c:formatCode>
                <c:ptCount val="12"/>
                <c:pt idx="0">
                  <c:v>174.10000000000005</c:v>
                </c:pt>
                <c:pt idx="1">
                  <c:v>256.35555555555555</c:v>
                </c:pt>
                <c:pt idx="2">
                  <c:v>246.1</c:v>
                </c:pt>
                <c:pt idx="3">
                  <c:v>244.42727272727271</c:v>
                </c:pt>
                <c:pt idx="4">
                  <c:v>249.7</c:v>
                </c:pt>
                <c:pt idx="5">
                  <c:v>279.28571428571422</c:v>
                </c:pt>
                <c:pt idx="6">
                  <c:v>287.84285714285699</c:v>
                </c:pt>
                <c:pt idx="7">
                  <c:v>268.97187500000001</c:v>
                </c:pt>
                <c:pt idx="8">
                  <c:v>311.52432432432425</c:v>
                </c:pt>
                <c:pt idx="9">
                  <c:v>308.42807017543873</c:v>
                </c:pt>
                <c:pt idx="10">
                  <c:v>346.92692307692312</c:v>
                </c:pt>
                <c:pt idx="11">
                  <c:v>241.19999999999996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F-46A6-9B1E-15573EB0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1992"/>
        <c:axId val="490322384"/>
      </c:barChart>
      <c:catAx>
        <c:axId val="490321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238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mnd'!$K$336:$K$347</c:f>
              <c:numCache>
                <c:formatCode>0.00</c:formatCode>
                <c:ptCount val="12"/>
                <c:pt idx="0">
                  <c:v>5.0925925925925917</c:v>
                </c:pt>
                <c:pt idx="1">
                  <c:v>5</c:v>
                </c:pt>
                <c:pt idx="2">
                  <c:v>4.7428571428571438</c:v>
                </c:pt>
                <c:pt idx="3">
                  <c:v>5.1463414634146361</c:v>
                </c:pt>
                <c:pt idx="4">
                  <c:v>5.40625</c:v>
                </c:pt>
                <c:pt idx="5">
                  <c:v>4.7314814814814818</c:v>
                </c:pt>
                <c:pt idx="6">
                  <c:v>5.1515151515151514</c:v>
                </c:pt>
                <c:pt idx="7">
                  <c:v>5.0394736842105283</c:v>
                </c:pt>
                <c:pt idx="8">
                  <c:v>4.8392857142857153</c:v>
                </c:pt>
                <c:pt idx="9">
                  <c:v>4.9206349206349218</c:v>
                </c:pt>
                <c:pt idx="10">
                  <c:v>4.4107142857142847</c:v>
                </c:pt>
                <c:pt idx="11">
                  <c:v>5.125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525-A2E2-1F7ED416D68F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mnd'!$K$58:$K$69</c:f>
              <c:numCache>
                <c:formatCode>0.00</c:formatCode>
                <c:ptCount val="12"/>
                <c:pt idx="0">
                  <c:v>4.5714285714285694</c:v>
                </c:pt>
                <c:pt idx="1">
                  <c:v>4.4444444444444446</c:v>
                </c:pt>
                <c:pt idx="2">
                  <c:v>4.8095238095238084</c:v>
                </c:pt>
                <c:pt idx="3">
                  <c:v>5.4418604651162781</c:v>
                </c:pt>
                <c:pt idx="4">
                  <c:v>4.8888888888888884</c:v>
                </c:pt>
                <c:pt idx="5">
                  <c:v>5.7594936708860764</c:v>
                </c:pt>
                <c:pt idx="6">
                  <c:v>5.65</c:v>
                </c:pt>
                <c:pt idx="7">
                  <c:v>5.1515151515151514</c:v>
                </c:pt>
                <c:pt idx="8">
                  <c:v>5.3857142857142879</c:v>
                </c:pt>
                <c:pt idx="9">
                  <c:v>5.1769911504424782</c:v>
                </c:pt>
                <c:pt idx="10">
                  <c:v>5.0099999999999989</c:v>
                </c:pt>
                <c:pt idx="11">
                  <c:v>4.7142857142857153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B-4525-A2E2-1F7ED416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3168"/>
        <c:axId val="490323560"/>
      </c:barChart>
      <c:catAx>
        <c:axId val="4903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56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mnd'!$K$317:$K$328</c:f>
              <c:numCache>
                <c:formatCode>0.00</c:formatCode>
                <c:ptCount val="12"/>
                <c:pt idx="0">
                  <c:v>4.2</c:v>
                </c:pt>
                <c:pt idx="1">
                  <c:v>3</c:v>
                </c:pt>
                <c:pt idx="2">
                  <c:v>4.5555555555555562</c:v>
                </c:pt>
                <c:pt idx="3">
                  <c:v>5.4545454545454541</c:v>
                </c:pt>
                <c:pt idx="4">
                  <c:v>4.2916666666666679</c:v>
                </c:pt>
                <c:pt idx="5">
                  <c:v>3.5714285714285721</c:v>
                </c:pt>
                <c:pt idx="6">
                  <c:v>5.0967741935483879</c:v>
                </c:pt>
                <c:pt idx="7">
                  <c:v>4.5999999999999996</c:v>
                </c:pt>
                <c:pt idx="8">
                  <c:v>3.0769230769230762</c:v>
                </c:pt>
                <c:pt idx="9">
                  <c:v>4.6944444444444438</c:v>
                </c:pt>
                <c:pt idx="10">
                  <c:v>4.75</c:v>
                </c:pt>
                <c:pt idx="11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530-845B-BB3CAAB183A7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3</c:v>
                </c:pt>
                <c:pt idx="1">
                  <c:v>3.1666666666666665</c:v>
                </c:pt>
                <c:pt idx="2">
                  <c:v>4.6666666666666679</c:v>
                </c:pt>
                <c:pt idx="3">
                  <c:v>5.6363636363636358</c:v>
                </c:pt>
                <c:pt idx="4">
                  <c:v>4.9166666666666679</c:v>
                </c:pt>
                <c:pt idx="5">
                  <c:v>5.2142857142857153</c:v>
                </c:pt>
                <c:pt idx="6">
                  <c:v>5.2380952380952381</c:v>
                </c:pt>
                <c:pt idx="7">
                  <c:v>4.875</c:v>
                </c:pt>
                <c:pt idx="8">
                  <c:v>5.0540540540540544</c:v>
                </c:pt>
                <c:pt idx="9">
                  <c:v>4.5263157894736841</c:v>
                </c:pt>
                <c:pt idx="10">
                  <c:v>5.1153846153846141</c:v>
                </c:pt>
                <c:pt idx="11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6-4530-845B-BB3CAAB1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4344"/>
        <c:axId val="490324736"/>
      </c:barChart>
      <c:catAx>
        <c:axId val="490324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4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mnd'!$H$526:$H$537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A-4948-B47D-1A877774E1BB}"/>
            </c:ext>
          </c:extLst>
        </c:ser>
        <c:ser>
          <c:idx val="0"/>
          <c:order val="1"/>
          <c:tx>
            <c:strRef>
              <c:f>'Fett per mnd'!$B$240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mnd'!$H$240:$H$251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A-4948-B47D-1A877774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9048"/>
        <c:axId val="490329440"/>
      </c:barChart>
      <c:catAx>
        <c:axId val="490329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1687271195591"/>
          <c:y val="0.2067775632598237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mnd'!$I$526:$I$537</c:f>
              <c:numCache>
                <c:formatCode>0.0</c:formatCode>
                <c:ptCount val="12"/>
                <c:pt idx="0">
                  <c:v>0.34246575342465752</c:v>
                </c:pt>
                <c:pt idx="1">
                  <c:v>0.21598272138228936</c:v>
                </c:pt>
                <c:pt idx="2">
                  <c:v>0</c:v>
                </c:pt>
                <c:pt idx="3">
                  <c:v>0.67415730337078628</c:v>
                </c:pt>
                <c:pt idx="4">
                  <c:v>0.1438848920863309</c:v>
                </c:pt>
                <c:pt idx="5">
                  <c:v>0.21505376344086025</c:v>
                </c:pt>
                <c:pt idx="6">
                  <c:v>0</c:v>
                </c:pt>
                <c:pt idx="7">
                  <c:v>0.12376237623762376</c:v>
                </c:pt>
                <c:pt idx="8">
                  <c:v>0.2735978112175102</c:v>
                </c:pt>
                <c:pt idx="9">
                  <c:v>0.42328042328042326</c:v>
                </c:pt>
                <c:pt idx="10">
                  <c:v>0.35810205908683967</c:v>
                </c:pt>
                <c:pt idx="11">
                  <c:v>0.38759689922480622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9C-BF70-AB3297D0EAA7}"/>
            </c:ext>
          </c:extLst>
        </c:ser>
        <c:ser>
          <c:idx val="0"/>
          <c:order val="1"/>
          <c:tx>
            <c:strRef>
              <c:f>'Fett per mnd'!$B$240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mnd'!$I$240:$I$251</c:f>
              <c:numCache>
                <c:formatCode>0.0</c:formatCode>
                <c:ptCount val="12"/>
                <c:pt idx="0">
                  <c:v>0</c:v>
                </c:pt>
                <c:pt idx="1">
                  <c:v>0.44444444444444448</c:v>
                </c:pt>
                <c:pt idx="2">
                  <c:v>0.55555555555555558</c:v>
                </c:pt>
                <c:pt idx="3">
                  <c:v>0.28818443804034577</c:v>
                </c:pt>
                <c:pt idx="4">
                  <c:v>0.29197080291970823</c:v>
                </c:pt>
                <c:pt idx="5">
                  <c:v>0.14641288433382138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9.4073377234242694E-2</c:v>
                </c:pt>
                <c:pt idx="11">
                  <c:v>0.91743119266055051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9C-BF70-AB3297D0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0224"/>
        <c:axId val="490330616"/>
      </c:barChart>
      <c:catAx>
        <c:axId val="490330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Okse, K-faktor</a:t>
            </a:r>
            <a:r>
              <a:rPr lang="en-US" sz="2800" baseline="0"/>
              <a:t> per uke</a:t>
            </a:r>
            <a:endParaRPr lang="en-US" sz="2800"/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20188136017633E-2"/>
          <c:y val="0.13753169264372223"/>
          <c:w val="0.8877899967129701"/>
          <c:h val="0.762166202857779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Uke!$M$65:$M$115</c:f>
              <c:numCache>
                <c:formatCode>0.0</c:formatCode>
                <c:ptCount val="51"/>
                <c:pt idx="0">
                  <c:v>33.258340595457845</c:v>
                </c:pt>
                <c:pt idx="1">
                  <c:v>35.181247810239093</c:v>
                </c:pt>
                <c:pt idx="2">
                  <c:v>34.717951951528931</c:v>
                </c:pt>
                <c:pt idx="3">
                  <c:v>33.908328718450591</c:v>
                </c:pt>
                <c:pt idx="4">
                  <c:v>33.555605140901029</c:v>
                </c:pt>
                <c:pt idx="5">
                  <c:v>34.733773759328002</c:v>
                </c:pt>
                <c:pt idx="6">
                  <c:v>34.104231976691445</c:v>
                </c:pt>
                <c:pt idx="7">
                  <c:v>34.851632429933957</c:v>
                </c:pt>
                <c:pt idx="8">
                  <c:v>33.283806798571909</c:v>
                </c:pt>
                <c:pt idx="9">
                  <c:v>33.107287367004339</c:v>
                </c:pt>
                <c:pt idx="10">
                  <c:v>33.640694882665343</c:v>
                </c:pt>
                <c:pt idx="11">
                  <c:v>34.50079228826938</c:v>
                </c:pt>
                <c:pt idx="12">
                  <c:v>34.136624140254568</c:v>
                </c:pt>
                <c:pt idx="13">
                  <c:v>35.494900977196473</c:v>
                </c:pt>
                <c:pt idx="14">
                  <c:v>34.351643063191439</c:v>
                </c:pt>
                <c:pt idx="15">
                  <c:v>35.53101567473886</c:v>
                </c:pt>
                <c:pt idx="16">
                  <c:v>34.60414372461014</c:v>
                </c:pt>
                <c:pt idx="17">
                  <c:v>36.960097528228751</c:v>
                </c:pt>
                <c:pt idx="18">
                  <c:v>34.114751470475895</c:v>
                </c:pt>
                <c:pt idx="19">
                  <c:v>33.696024990499893</c:v>
                </c:pt>
                <c:pt idx="20">
                  <c:v>34.985972677234038</c:v>
                </c:pt>
                <c:pt idx="21">
                  <c:v>34.762547609883974</c:v>
                </c:pt>
                <c:pt idx="22">
                  <c:v>33.694131607328607</c:v>
                </c:pt>
                <c:pt idx="23">
                  <c:v>33.169368177974405</c:v>
                </c:pt>
                <c:pt idx="24">
                  <c:v>33.95191903729684</c:v>
                </c:pt>
                <c:pt idx="25">
                  <c:v>34.518986750350827</c:v>
                </c:pt>
                <c:pt idx="26">
                  <c:v>33.744247412763926</c:v>
                </c:pt>
                <c:pt idx="27">
                  <c:v>34.75222213213069</c:v>
                </c:pt>
                <c:pt idx="28">
                  <c:v>33.158324960704199</c:v>
                </c:pt>
                <c:pt idx="29">
                  <c:v>33.514559772190566</c:v>
                </c:pt>
                <c:pt idx="30">
                  <c:v>34.288354928229751</c:v>
                </c:pt>
                <c:pt idx="31">
                  <c:v>35.244796367895113</c:v>
                </c:pt>
                <c:pt idx="32">
                  <c:v>34.383188529766763</c:v>
                </c:pt>
                <c:pt idx="33">
                  <c:v>35.034050131925902</c:v>
                </c:pt>
                <c:pt idx="34">
                  <c:v>32.496407471863897</c:v>
                </c:pt>
                <c:pt idx="35">
                  <c:v>33.907107936225998</c:v>
                </c:pt>
                <c:pt idx="36">
                  <c:v>33.402779025375708</c:v>
                </c:pt>
                <c:pt idx="37">
                  <c:v>34.974117855020211</c:v>
                </c:pt>
                <c:pt idx="38">
                  <c:v>33.026467975241545</c:v>
                </c:pt>
                <c:pt idx="39">
                  <c:v>32.90369019230463</c:v>
                </c:pt>
                <c:pt idx="40">
                  <c:v>32.287667724866779</c:v>
                </c:pt>
                <c:pt idx="41">
                  <c:v>32.948455292649101</c:v>
                </c:pt>
                <c:pt idx="42">
                  <c:v>33.264186531367159</c:v>
                </c:pt>
                <c:pt idx="43">
                  <c:v>32.94181120982465</c:v>
                </c:pt>
                <c:pt idx="44">
                  <c:v>34.391172642829822</c:v>
                </c:pt>
                <c:pt idx="45">
                  <c:v>33.447175306744242</c:v>
                </c:pt>
                <c:pt idx="46">
                  <c:v>33.540429484514775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5-46E0-AFCC-7DA742DFF7A0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Uke!$M$10:$M$61</c:f>
              <c:numCache>
                <c:formatCode>0.0</c:formatCode>
                <c:ptCount val="52"/>
                <c:pt idx="0">
                  <c:v>34.890727065775089</c:v>
                </c:pt>
                <c:pt idx="1">
                  <c:v>32.956231032904888</c:v>
                </c:pt>
                <c:pt idx="2">
                  <c:v>34.27450044981407</c:v>
                </c:pt>
                <c:pt idx="3">
                  <c:v>34.881039502632909</c:v>
                </c:pt>
                <c:pt idx="4">
                  <c:v>33.929931433665423</c:v>
                </c:pt>
                <c:pt idx="5">
                  <c:v>35.5853738096501</c:v>
                </c:pt>
                <c:pt idx="6">
                  <c:v>34.213556207733369</c:v>
                </c:pt>
                <c:pt idx="7">
                  <c:v>35.248444244661194</c:v>
                </c:pt>
                <c:pt idx="8">
                  <c:v>34.963541566359638</c:v>
                </c:pt>
                <c:pt idx="9">
                  <c:v>36.322924666600969</c:v>
                </c:pt>
                <c:pt idx="10">
                  <c:v>32.58571976516162</c:v>
                </c:pt>
                <c:pt idx="11">
                  <c:v>33.036237400711627</c:v>
                </c:pt>
                <c:pt idx="12">
                  <c:v>34.842833234509683</c:v>
                </c:pt>
                <c:pt idx="13">
                  <c:v>32.642181753791256</c:v>
                </c:pt>
                <c:pt idx="14">
                  <c:v>34.704543364379404</c:v>
                </c:pt>
                <c:pt idx="15">
                  <c:v>34.582880010810051</c:v>
                </c:pt>
                <c:pt idx="16">
                  <c:v>34.004574418779193</c:v>
                </c:pt>
                <c:pt idx="17">
                  <c:v>34.98055352649375</c:v>
                </c:pt>
                <c:pt idx="18">
                  <c:v>34.930909612512075</c:v>
                </c:pt>
                <c:pt idx="19">
                  <c:v>33.662686576619258</c:v>
                </c:pt>
                <c:pt idx="20">
                  <c:v>35.484261535063432</c:v>
                </c:pt>
                <c:pt idx="21">
                  <c:v>34.247931927247606</c:v>
                </c:pt>
                <c:pt idx="22">
                  <c:v>34.353467365941839</c:v>
                </c:pt>
                <c:pt idx="23">
                  <c:v>34.494489405706915</c:v>
                </c:pt>
                <c:pt idx="24">
                  <c:v>35.558155042406788</c:v>
                </c:pt>
                <c:pt idx="25">
                  <c:v>34.471776061726075</c:v>
                </c:pt>
                <c:pt idx="26">
                  <c:v>34.947234250793848</c:v>
                </c:pt>
                <c:pt idx="27">
                  <c:v>35.201643338947008</c:v>
                </c:pt>
                <c:pt idx="28">
                  <c:v>35.098412751048087</c:v>
                </c:pt>
                <c:pt idx="29">
                  <c:v>33.985103435097699</c:v>
                </c:pt>
                <c:pt idx="30">
                  <c:v>34.152500907133003</c:v>
                </c:pt>
                <c:pt idx="31">
                  <c:v>35.043615525010757</c:v>
                </c:pt>
                <c:pt idx="32">
                  <c:v>34.220561375577262</c:v>
                </c:pt>
                <c:pt idx="33">
                  <c:v>34.843875903670124</c:v>
                </c:pt>
                <c:pt idx="34">
                  <c:v>33.566099005711401</c:v>
                </c:pt>
                <c:pt idx="35">
                  <c:v>34.838959893947496</c:v>
                </c:pt>
                <c:pt idx="36">
                  <c:v>33.95021065419607</c:v>
                </c:pt>
                <c:pt idx="37">
                  <c:v>33.803496689557647</c:v>
                </c:pt>
                <c:pt idx="38">
                  <c:v>34.681432471666625</c:v>
                </c:pt>
                <c:pt idx="39">
                  <c:v>33.790221792522324</c:v>
                </c:pt>
                <c:pt idx="40">
                  <c:v>33.995527487410662</c:v>
                </c:pt>
                <c:pt idx="41">
                  <c:v>33.572905996791995</c:v>
                </c:pt>
                <c:pt idx="42">
                  <c:v>33.43524017952241</c:v>
                </c:pt>
                <c:pt idx="43">
                  <c:v>32.931371081176806</c:v>
                </c:pt>
                <c:pt idx="44">
                  <c:v>33.487804624417777</c:v>
                </c:pt>
                <c:pt idx="45">
                  <c:v>32.221751942835475</c:v>
                </c:pt>
                <c:pt idx="46">
                  <c:v>34.010299056658688</c:v>
                </c:pt>
                <c:pt idx="47">
                  <c:v>33.523715267607734</c:v>
                </c:pt>
                <c:pt idx="48">
                  <c:v>34.338230739041677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5-46E0-AFCC-7DA742DF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9.5193266502169201E-3"/>
              <c:y val="0.3252757740307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FFFF99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0.11576184225949315"/>
          <c:h val="0.14655342399497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mnd'!$L$526:$L$537</c:f>
              <c:numCache>
                <c:formatCode>0.0</c:formatCode>
                <c:ptCount val="12"/>
                <c:pt idx="0">
                  <c:v>459.5</c:v>
                </c:pt>
                <c:pt idx="1">
                  <c:v>576.6</c:v>
                </c:pt>
                <c:pt idx="2">
                  <c:v>0</c:v>
                </c:pt>
                <c:pt idx="3">
                  <c:v>455.36666666666656</c:v>
                </c:pt>
                <c:pt idx="4">
                  <c:v>530.6</c:v>
                </c:pt>
                <c:pt idx="5">
                  <c:v>493.7</c:v>
                </c:pt>
                <c:pt idx="6">
                  <c:v>0</c:v>
                </c:pt>
                <c:pt idx="7">
                  <c:v>698.7</c:v>
                </c:pt>
                <c:pt idx="8">
                  <c:v>428.95</c:v>
                </c:pt>
                <c:pt idx="9">
                  <c:v>586.92500000000018</c:v>
                </c:pt>
                <c:pt idx="10">
                  <c:v>489.52499999999998</c:v>
                </c:pt>
                <c:pt idx="11">
                  <c:v>595.80000000000018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92-9590-B3B369EF89DC}"/>
            </c:ext>
          </c:extLst>
        </c:ser>
        <c:ser>
          <c:idx val="0"/>
          <c:order val="1"/>
          <c:tx>
            <c:strRef>
              <c:f>'Fett per mnd'!$B$240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mnd'!$L$240:$L$251</c:f>
              <c:numCache>
                <c:formatCode>0.0</c:formatCode>
                <c:ptCount val="12"/>
                <c:pt idx="0">
                  <c:v>0</c:v>
                </c:pt>
                <c:pt idx="1">
                  <c:v>646.20000000000005</c:v>
                </c:pt>
                <c:pt idx="2">
                  <c:v>620.1500000000002</c:v>
                </c:pt>
                <c:pt idx="3">
                  <c:v>545.35</c:v>
                </c:pt>
                <c:pt idx="4">
                  <c:v>413.4</c:v>
                </c:pt>
                <c:pt idx="5">
                  <c:v>636.6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611.70000000000005</c:v>
                </c:pt>
                <c:pt idx="11">
                  <c:v>362.25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92-9590-B3B369EF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1400"/>
        <c:axId val="490331792"/>
      </c:barChart>
      <c:catAx>
        <c:axId val="490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179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57284371527622"/>
          <c:y val="0.19258173170839116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mnd'!$K$526:$K$537</c:f>
              <c:numCache>
                <c:formatCode>0.00</c:formatCode>
                <c:ptCount val="12"/>
                <c:pt idx="0">
                  <c:v>7.5</c:v>
                </c:pt>
                <c:pt idx="1">
                  <c:v>8</c:v>
                </c:pt>
                <c:pt idx="2">
                  <c:v>0</c:v>
                </c:pt>
                <c:pt idx="3">
                  <c:v>8</c:v>
                </c:pt>
                <c:pt idx="4">
                  <c:v>6</c:v>
                </c:pt>
                <c:pt idx="5">
                  <c:v>8.5</c:v>
                </c:pt>
                <c:pt idx="6">
                  <c:v>0</c:v>
                </c:pt>
                <c:pt idx="7">
                  <c:v>9</c:v>
                </c:pt>
                <c:pt idx="8">
                  <c:v>7.5</c:v>
                </c:pt>
                <c:pt idx="9">
                  <c:v>7.75</c:v>
                </c:pt>
                <c:pt idx="10">
                  <c:v>8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EAC-95F9-73268C9079DF}"/>
            </c:ext>
          </c:extLst>
        </c:ser>
        <c:ser>
          <c:idx val="0"/>
          <c:order val="1"/>
          <c:tx>
            <c:strRef>
              <c:f>'Fett per mnd'!$B$240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mnd'!$K$240:$K$251</c:f>
              <c:numCache>
                <c:formatCode>0.00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8</c:v>
                </c:pt>
                <c:pt idx="3">
                  <c:v>10</c:v>
                </c:pt>
                <c:pt idx="4">
                  <c:v>7.5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</c:v>
                </c:pt>
                <c:pt idx="11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EAC-95F9-73268C90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2576"/>
        <c:axId val="490332968"/>
      </c:barChart>
      <c:catAx>
        <c:axId val="4903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29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3358937452787"/>
          <c:y val="0.16489092856103901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3243518610808"/>
          <c:y val="0.15712240515390122"/>
          <c:w val="0.86180493261127167"/>
          <c:h val="0.67915040678566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mnd'!$H$279:$H$290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DA9-87CF-9BF576E10850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mnd'!$H$13:$H$24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DA9-87CF-9BF576E1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6512733742739"/>
          <c:y val="0.2173764220030797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3037889494581"/>
          <c:y val="0.13293571512516159"/>
          <c:w val="0.83600700753751933"/>
          <c:h val="0.703336859012026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mnd'!$I$279:$I$290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0.1367989056087551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FB9-9F76-8E052A2E3B98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0.00</c:formatCode>
                <c:ptCount val="12"/>
                <c:pt idx="0">
                  <c:v>0</c:v>
                </c:pt>
                <c:pt idx="1">
                  <c:v>0.22222222222222224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FB9-9F76-8E052A2E3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1080"/>
        <c:axId val="485931472"/>
      </c:barChart>
      <c:catAx>
        <c:axId val="485931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0579213312622"/>
          <c:y val="0.10156731534684292"/>
          <c:w val="0.13171638919035414"/>
          <c:h val="0.1866069116129811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42597343871344"/>
          <c:y val="0.15217806350522703"/>
          <c:w val="0.81001135391783907"/>
          <c:h val="0.684094521430019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mnd'!$L$279:$L$290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289.3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90F-8BBB-F6BDA4B4BB1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mnd'!$L$13:$L$24</c:f>
              <c:numCache>
                <c:formatCode>0</c:formatCode>
                <c:ptCount val="12"/>
                <c:pt idx="0">
                  <c:v>0</c:v>
                </c:pt>
                <c:pt idx="1">
                  <c:v>337.90000000000009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90F-8BBB-F6BDA4B4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2256"/>
        <c:axId val="485932648"/>
      </c:barChart>
      <c:catAx>
        <c:axId val="485932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3078515526590928E-2"/>
              <c:y val="0.363905209861942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99482160766137"/>
          <c:y val="7.4912921897491283E-2"/>
          <c:w val="0.12320005852812915"/>
          <c:h val="0.13741717772562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klasse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71346506215025"/>
          <c:y val="0.15672247185189583"/>
          <c:w val="0.82972384669755039"/>
          <c:h val="0.679550129550677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mnd'!$K$279:$K$290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F-47CC-B86F-F926218AAD73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mnd'!$K$13:$K$24</c:f>
              <c:numCache>
                <c:formatCode>0.00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F-47CC-B86F-F926218A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3432"/>
        <c:axId val="485933824"/>
      </c:barChart>
      <c:catAx>
        <c:axId val="485933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3824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1351863607104"/>
          <c:y val="0.17084994397041914"/>
          <c:w val="0.13446468848340784"/>
          <c:h val="0.136653178974327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fettgr 1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54286964129484"/>
          <c:y val="0.13268447562358357"/>
          <c:w val="0.8348943569553805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mnd'!$H$298:$H$309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A-475A-A6A8-B59F80408CC0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mnd'!$H$28:$H$39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10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A-475A-A6A8-B59F80408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5584"/>
        <c:axId val="485945976"/>
      </c:barChart>
      <c:catAx>
        <c:axId val="485945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5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5056867891515E-3"/>
              <c:y val="0.26457134197770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5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62073490813639"/>
          <c:y val="0.21737642200307974"/>
          <c:w val="0.1298733595800525"/>
          <c:h val="0.134778356316751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Antall% slakt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461074255481"/>
          <c:y val="0.14599865782913493"/>
          <c:w val="0.83273275879885089"/>
          <c:h val="0.690273868567710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mnd'!$I$298:$I$309</c:f>
              <c:numCache>
                <c:formatCode>0.0</c:formatCode>
                <c:ptCount val="12"/>
                <c:pt idx="0">
                  <c:v>0.85616438356164382</c:v>
                </c:pt>
                <c:pt idx="1">
                  <c:v>0</c:v>
                </c:pt>
                <c:pt idx="2">
                  <c:v>0.37593984962406007</c:v>
                </c:pt>
                <c:pt idx="3">
                  <c:v>0.22471910112359553</c:v>
                </c:pt>
                <c:pt idx="4">
                  <c:v>1.4388489208633091</c:v>
                </c:pt>
                <c:pt idx="5">
                  <c:v>0.43010752688172049</c:v>
                </c:pt>
                <c:pt idx="6">
                  <c:v>1.2773722627737227</c:v>
                </c:pt>
                <c:pt idx="7">
                  <c:v>0.37128712871287128</c:v>
                </c:pt>
                <c:pt idx="8">
                  <c:v>0.2735978112175102</c:v>
                </c:pt>
                <c:pt idx="9">
                  <c:v>0.42328042328042326</c:v>
                </c:pt>
                <c:pt idx="10">
                  <c:v>0.44762757385854962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B83-9A78-0E08262E72F3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0.0</c:formatCode>
                <c:ptCount val="12"/>
                <c:pt idx="0">
                  <c:v>0.80128205128205121</c:v>
                </c:pt>
                <c:pt idx="1">
                  <c:v>0.22222222222222224</c:v>
                </c:pt>
                <c:pt idx="2">
                  <c:v>0</c:v>
                </c:pt>
                <c:pt idx="3">
                  <c:v>0</c:v>
                </c:pt>
                <c:pt idx="4">
                  <c:v>0.14598540145985411</c:v>
                </c:pt>
                <c:pt idx="5">
                  <c:v>0.29282576866764276</c:v>
                </c:pt>
                <c:pt idx="6">
                  <c:v>0.17452006980802795</c:v>
                </c:pt>
                <c:pt idx="7">
                  <c:v>0</c:v>
                </c:pt>
                <c:pt idx="8">
                  <c:v>0.26041666666666674</c:v>
                </c:pt>
                <c:pt idx="9">
                  <c:v>1.0362694300518138</c:v>
                </c:pt>
                <c:pt idx="10">
                  <c:v>0.37629350893697072</c:v>
                </c:pt>
                <c:pt idx="11">
                  <c:v>0.91743119266055051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4-4B83-9A78-0E08262E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5520"/>
        <c:axId val="490325912"/>
      </c:barChart>
      <c:catAx>
        <c:axId val="490325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5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8375949376321"/>
          <c:y val="0.1846775056973739"/>
          <c:w val="0.12499720999441996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05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1+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9932154707077"/>
          <c:y val="0.13268447562358357"/>
          <c:w val="0.84453800822067049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mnd'!$H$317:$H$328</c:f>
              <c:numCache>
                <c:formatCode>General</c:formatCode>
                <c:ptCount val="12"/>
                <c:pt idx="0">
                  <c:v>15</c:v>
                </c:pt>
                <c:pt idx="1">
                  <c:v>1</c:v>
                </c:pt>
                <c:pt idx="2">
                  <c:v>9</c:v>
                </c:pt>
                <c:pt idx="3">
                  <c:v>11</c:v>
                </c:pt>
                <c:pt idx="4">
                  <c:v>24</c:v>
                </c:pt>
                <c:pt idx="5">
                  <c:v>21</c:v>
                </c:pt>
                <c:pt idx="6">
                  <c:v>31</c:v>
                </c:pt>
                <c:pt idx="7">
                  <c:v>15</c:v>
                </c:pt>
                <c:pt idx="8">
                  <c:v>26</c:v>
                </c:pt>
                <c:pt idx="9">
                  <c:v>36</c:v>
                </c:pt>
                <c:pt idx="10">
                  <c:v>36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0-434F-8FF2-77A9D690BF44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mnd'!$H$43:$H$54</c:f>
              <c:numCache>
                <c:formatCode>General</c:formatCode>
                <c:ptCount val="12"/>
                <c:pt idx="0">
                  <c:v>8</c:v>
                </c:pt>
                <c:pt idx="1">
                  <c:v>18</c:v>
                </c:pt>
                <c:pt idx="2">
                  <c:v>3</c:v>
                </c:pt>
                <c:pt idx="3">
                  <c:v>11</c:v>
                </c:pt>
                <c:pt idx="4">
                  <c:v>12</c:v>
                </c:pt>
                <c:pt idx="5">
                  <c:v>28</c:v>
                </c:pt>
                <c:pt idx="6">
                  <c:v>21</c:v>
                </c:pt>
                <c:pt idx="7">
                  <c:v>32</c:v>
                </c:pt>
                <c:pt idx="8">
                  <c:v>37</c:v>
                </c:pt>
                <c:pt idx="9">
                  <c:v>57</c:v>
                </c:pt>
                <c:pt idx="10">
                  <c:v>26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0-434F-8FF2-77A9D690B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6760"/>
        <c:axId val="485947152"/>
      </c:barChart>
      <c:catAx>
        <c:axId val="485946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Antall slakt</a:t>
                </a:r>
              </a:p>
            </c:rich>
          </c:tx>
          <c:layout>
            <c:manualLayout>
              <c:xMode val="edge"/>
              <c:yMode val="edge"/>
              <c:x val="1.0235824295547964E-2"/>
              <c:y val="0.295951538666362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67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2781169453339"/>
          <c:y val="6.5937750552493096E-2"/>
          <c:w val="0.12819610756202643"/>
          <c:h val="0.1494370268933774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Middelvekt i fettgruppe 1</a:t>
            </a:r>
            <a:endParaRPr lang="en-US" sz="1600"/>
          </a:p>
        </c:rich>
      </c:tx>
      <c:layout>
        <c:manualLayout>
          <c:xMode val="edge"/>
          <c:yMode val="edge"/>
          <c:x val="0.18141571691683855"/>
          <c:y val="1.4881895507910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mnd'!$L$298:$L$309</c:f>
              <c:numCache>
                <c:formatCode>0.0</c:formatCode>
                <c:ptCount val="12"/>
                <c:pt idx="0">
                  <c:v>293.42</c:v>
                </c:pt>
                <c:pt idx="1">
                  <c:v>0</c:v>
                </c:pt>
                <c:pt idx="2">
                  <c:v>242.85</c:v>
                </c:pt>
                <c:pt idx="3">
                  <c:v>327.3</c:v>
                </c:pt>
                <c:pt idx="4">
                  <c:v>271.12</c:v>
                </c:pt>
                <c:pt idx="5">
                  <c:v>228.75</c:v>
                </c:pt>
                <c:pt idx="6">
                  <c:v>231.67142857142849</c:v>
                </c:pt>
                <c:pt idx="7">
                  <c:v>261.26666666666659</c:v>
                </c:pt>
                <c:pt idx="8">
                  <c:v>171.05</c:v>
                </c:pt>
                <c:pt idx="9">
                  <c:v>205.32499999999999</c:v>
                </c:pt>
                <c:pt idx="10">
                  <c:v>172.8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1-4F18-B910-AA89B1C05E37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mnd'!$L$28:$L$39</c:f>
              <c:numCache>
                <c:formatCode>0</c:formatCode>
                <c:ptCount val="12"/>
                <c:pt idx="0">
                  <c:v>134.62</c:v>
                </c:pt>
                <c:pt idx="1">
                  <c:v>173.5</c:v>
                </c:pt>
                <c:pt idx="2">
                  <c:v>0</c:v>
                </c:pt>
                <c:pt idx="3">
                  <c:v>0</c:v>
                </c:pt>
                <c:pt idx="4">
                  <c:v>132.5</c:v>
                </c:pt>
                <c:pt idx="5">
                  <c:v>222.25</c:v>
                </c:pt>
                <c:pt idx="6">
                  <c:v>139.6</c:v>
                </c:pt>
                <c:pt idx="7">
                  <c:v>0</c:v>
                </c:pt>
                <c:pt idx="8">
                  <c:v>138.85000000000002</c:v>
                </c:pt>
                <c:pt idx="9">
                  <c:v>240.84</c:v>
                </c:pt>
                <c:pt idx="10">
                  <c:v>462.85</c:v>
                </c:pt>
                <c:pt idx="11">
                  <c:v>396.55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1-4F18-B910-AA89B1C05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6696"/>
        <c:axId val="490327088"/>
      </c:barChart>
      <c:catAx>
        <c:axId val="490326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6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0.13754967053592487"/>
          <c:h val="0.14291807276442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Okse, middel LENGDE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4453363446695"/>
          <c:y val="0.13753169264372223"/>
          <c:w val="0.88096565041288577"/>
          <c:h val="0.762166202857779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Uke!$L$65:$L$115</c:f>
              <c:numCache>
                <c:formatCode>0.0</c:formatCode>
                <c:ptCount val="51"/>
                <c:pt idx="0">
                  <c:v>218.64566929133849</c:v>
                </c:pt>
                <c:pt idx="1">
                  <c:v>220.30769230769235</c:v>
                </c:pt>
                <c:pt idx="2">
                  <c:v>217.91111111111113</c:v>
                </c:pt>
                <c:pt idx="3">
                  <c:v>219.30232558139528</c:v>
                </c:pt>
                <c:pt idx="4">
                  <c:v>221.50306748466255</c:v>
                </c:pt>
                <c:pt idx="5">
                  <c:v>215.01388888888889</c:v>
                </c:pt>
                <c:pt idx="6">
                  <c:v>219.98058252427188</c:v>
                </c:pt>
                <c:pt idx="7">
                  <c:v>216.27272727272728</c:v>
                </c:pt>
                <c:pt idx="8">
                  <c:v>223.82075471698121</c:v>
                </c:pt>
                <c:pt idx="9">
                  <c:v>213.87735849056605</c:v>
                </c:pt>
                <c:pt idx="10">
                  <c:v>214.27906976744177</c:v>
                </c:pt>
                <c:pt idx="11">
                  <c:v>221.45</c:v>
                </c:pt>
                <c:pt idx="12">
                  <c:v>214.54205607476635</c:v>
                </c:pt>
                <c:pt idx="13">
                  <c:v>215.68456375838929</c:v>
                </c:pt>
                <c:pt idx="14">
                  <c:v>216.51079136690643</c:v>
                </c:pt>
                <c:pt idx="15">
                  <c:v>211.18120805369125</c:v>
                </c:pt>
                <c:pt idx="16">
                  <c:v>212.65217391304344</c:v>
                </c:pt>
                <c:pt idx="17">
                  <c:v>219.84444444444443</c:v>
                </c:pt>
                <c:pt idx="18">
                  <c:v>216.24873096446689</c:v>
                </c:pt>
                <c:pt idx="19">
                  <c:v>211.29268292682929</c:v>
                </c:pt>
                <c:pt idx="20">
                  <c:v>214.53658536585365</c:v>
                </c:pt>
                <c:pt idx="21">
                  <c:v>215.76410256410253</c:v>
                </c:pt>
                <c:pt idx="22">
                  <c:v>214.69029850746273</c:v>
                </c:pt>
                <c:pt idx="23">
                  <c:v>215.99324324324328</c:v>
                </c:pt>
                <c:pt idx="24">
                  <c:v>217.2678571428572</c:v>
                </c:pt>
                <c:pt idx="25">
                  <c:v>216.87272727272727</c:v>
                </c:pt>
                <c:pt idx="26">
                  <c:v>213.32692307692304</c:v>
                </c:pt>
                <c:pt idx="27">
                  <c:v>215.54237288135593</c:v>
                </c:pt>
                <c:pt idx="28">
                  <c:v>221.21250000000001</c:v>
                </c:pt>
                <c:pt idx="29">
                  <c:v>215.51633986928101</c:v>
                </c:pt>
                <c:pt idx="30">
                  <c:v>216.37765957446803</c:v>
                </c:pt>
                <c:pt idx="31">
                  <c:v>214.44632768361589</c:v>
                </c:pt>
                <c:pt idx="32">
                  <c:v>217.45637583892611</c:v>
                </c:pt>
                <c:pt idx="33">
                  <c:v>215.59602649006624</c:v>
                </c:pt>
                <c:pt idx="34">
                  <c:v>219.89247311827955</c:v>
                </c:pt>
                <c:pt idx="35">
                  <c:v>218.95857988165685</c:v>
                </c:pt>
                <c:pt idx="36">
                  <c:v>215.0833333333334</c:v>
                </c:pt>
                <c:pt idx="37">
                  <c:v>215.87179487179489</c:v>
                </c:pt>
                <c:pt idx="38">
                  <c:v>213.5</c:v>
                </c:pt>
                <c:pt idx="39">
                  <c:v>218.50672645739905</c:v>
                </c:pt>
                <c:pt idx="40">
                  <c:v>213.68045112781951</c:v>
                </c:pt>
                <c:pt idx="41">
                  <c:v>212.04301075268819</c:v>
                </c:pt>
                <c:pt idx="42">
                  <c:v>216.73972602739724</c:v>
                </c:pt>
                <c:pt idx="43">
                  <c:v>212.01117318435752</c:v>
                </c:pt>
                <c:pt idx="44">
                  <c:v>218.01010101010095</c:v>
                </c:pt>
                <c:pt idx="45">
                  <c:v>216.88549618320619</c:v>
                </c:pt>
                <c:pt idx="46">
                  <c:v>215.27619047619049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F-4251-BF73-06FC6EED8945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</c:formatCode>
                <c:ptCount val="52"/>
                <c:pt idx="0">
                  <c:v>218.44029850746273</c:v>
                </c:pt>
                <c:pt idx="1">
                  <c:v>212.8</c:v>
                </c:pt>
                <c:pt idx="2">
                  <c:v>218.42990654205599</c:v>
                </c:pt>
                <c:pt idx="3">
                  <c:v>216.13675213675219</c:v>
                </c:pt>
                <c:pt idx="4">
                  <c:v>218.59440559440557</c:v>
                </c:pt>
                <c:pt idx="5">
                  <c:v>219.06060606060603</c:v>
                </c:pt>
                <c:pt idx="6">
                  <c:v>216.816</c:v>
                </c:pt>
                <c:pt idx="7">
                  <c:v>218.50561797752809</c:v>
                </c:pt>
                <c:pt idx="8">
                  <c:v>215.27966101694912</c:v>
                </c:pt>
                <c:pt idx="9">
                  <c:v>218.79</c:v>
                </c:pt>
                <c:pt idx="10">
                  <c:v>215.69026548672565</c:v>
                </c:pt>
                <c:pt idx="11">
                  <c:v>216.14444444444445</c:v>
                </c:pt>
                <c:pt idx="12">
                  <c:v>223.2</c:v>
                </c:pt>
                <c:pt idx="13">
                  <c:v>214.35344827586204</c:v>
                </c:pt>
                <c:pt idx="14">
                  <c:v>214.5416666666666</c:v>
                </c:pt>
                <c:pt idx="15">
                  <c:v>217.58031088082905</c:v>
                </c:pt>
                <c:pt idx="16">
                  <c:v>213.40157480314963</c:v>
                </c:pt>
                <c:pt idx="17">
                  <c:v>216.42222222222225</c:v>
                </c:pt>
                <c:pt idx="18">
                  <c:v>215.62142857142859</c:v>
                </c:pt>
                <c:pt idx="19">
                  <c:v>210.60185185185179</c:v>
                </c:pt>
                <c:pt idx="20">
                  <c:v>210.421875</c:v>
                </c:pt>
                <c:pt idx="21">
                  <c:v>213.99444444444444</c:v>
                </c:pt>
                <c:pt idx="22">
                  <c:v>214.51020408163276</c:v>
                </c:pt>
                <c:pt idx="23">
                  <c:v>214</c:v>
                </c:pt>
                <c:pt idx="24">
                  <c:v>214.52727272727276</c:v>
                </c:pt>
                <c:pt idx="25">
                  <c:v>216</c:v>
                </c:pt>
                <c:pt idx="26">
                  <c:v>215.82608695652181</c:v>
                </c:pt>
                <c:pt idx="27">
                  <c:v>218.3333333333334</c:v>
                </c:pt>
                <c:pt idx="28">
                  <c:v>220.47058823529403</c:v>
                </c:pt>
                <c:pt idx="29">
                  <c:v>213.3333333333334</c:v>
                </c:pt>
                <c:pt idx="30">
                  <c:v>220.13122171945705</c:v>
                </c:pt>
                <c:pt idx="31">
                  <c:v>216.11111111111111</c:v>
                </c:pt>
                <c:pt idx="32">
                  <c:v>214.34090909090912</c:v>
                </c:pt>
                <c:pt idx="33">
                  <c:v>217.1724137931034</c:v>
                </c:pt>
                <c:pt idx="34">
                  <c:v>214.86274509803923</c:v>
                </c:pt>
                <c:pt idx="35">
                  <c:v>216.76271186440675</c:v>
                </c:pt>
                <c:pt idx="36">
                  <c:v>217.9213483146068</c:v>
                </c:pt>
                <c:pt idx="37">
                  <c:v>216.88268156424576</c:v>
                </c:pt>
                <c:pt idx="38">
                  <c:v>216.62777777777777</c:v>
                </c:pt>
                <c:pt idx="39">
                  <c:v>217.3928571428572</c:v>
                </c:pt>
                <c:pt idx="40">
                  <c:v>216.5214285714286</c:v>
                </c:pt>
                <c:pt idx="41">
                  <c:v>216.44390243902436</c:v>
                </c:pt>
                <c:pt idx="42">
                  <c:v>215.33500000000001</c:v>
                </c:pt>
                <c:pt idx="43">
                  <c:v>216.06143344709901</c:v>
                </c:pt>
                <c:pt idx="44">
                  <c:v>217.58295964125557</c:v>
                </c:pt>
                <c:pt idx="45">
                  <c:v>213.84462151394425</c:v>
                </c:pt>
                <c:pt idx="46">
                  <c:v>216.80658436213997</c:v>
                </c:pt>
                <c:pt idx="47">
                  <c:v>216.96370967741936</c:v>
                </c:pt>
                <c:pt idx="48">
                  <c:v>218.97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F-4251-BF73-06FC6EED8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9.5193266502169201E-3"/>
              <c:y val="0.3252757740307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27232994217047"/>
          <c:y val="7.2167865688114771E-2"/>
          <c:w val="9.0984897980346979E-2"/>
          <c:h val="0.140158793137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 klasse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7339981800872"/>
          <c:y val="0.1277131931542265"/>
          <c:w val="0.83370331213608329"/>
          <c:h val="0.708559182911124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mnd'!$K$298:$K$309</c:f>
              <c:numCache>
                <c:formatCode>0.00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3.6</c:v>
                </c:pt>
                <c:pt idx="5">
                  <c:v>5.25</c:v>
                </c:pt>
                <c:pt idx="6">
                  <c:v>4.2857142857142847</c:v>
                </c:pt>
                <c:pt idx="7">
                  <c:v>5</c:v>
                </c:pt>
                <c:pt idx="8">
                  <c:v>2</c:v>
                </c:pt>
                <c:pt idx="9">
                  <c:v>3.75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3-4C13-AA0B-B0F88E37E405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mnd'!$K$28:$K$39</c:f>
              <c:numCache>
                <c:formatCode>0.00</c:formatCode>
                <c:ptCount val="12"/>
                <c:pt idx="0">
                  <c:v>2.8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5</c:v>
                </c:pt>
                <c:pt idx="9">
                  <c:v>3.1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3-4C13-AA0B-B0F88E37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7872"/>
        <c:axId val="490328264"/>
      </c:barChart>
      <c:catAx>
        <c:axId val="490327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8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7216182701543"/>
          <c:y val="0.2142304258249681"/>
          <c:w val="0.18012928744628362"/>
          <c:h val="0.1711604588752248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 okse, middel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Vektgrupper!$N$31:$N$51</c:f>
              <c:numCache>
                <c:formatCode>0.0</c:formatCode>
                <c:ptCount val="21"/>
                <c:pt idx="0">
                  <c:v>55.1</c:v>
                </c:pt>
                <c:pt idx="1">
                  <c:v>84.911111111111097</c:v>
                </c:pt>
                <c:pt idx="2">
                  <c:v>115.5066666666667</c:v>
                </c:pt>
                <c:pt idx="3">
                  <c:v>139.51599999999999</c:v>
                </c:pt>
                <c:pt idx="4">
                  <c:v>163.05432098765431</c:v>
                </c:pt>
                <c:pt idx="5">
                  <c:v>188.78374384236452</c:v>
                </c:pt>
                <c:pt idx="6">
                  <c:v>212.93245901639344</c:v>
                </c:pt>
                <c:pt idx="7">
                  <c:v>237.75636363636369</c:v>
                </c:pt>
                <c:pt idx="8">
                  <c:v>263.09911347517703</c:v>
                </c:pt>
                <c:pt idx="9">
                  <c:v>287.81372549019619</c:v>
                </c:pt>
                <c:pt idx="10">
                  <c:v>312.40245795601555</c:v>
                </c:pt>
                <c:pt idx="11">
                  <c:v>337.74251626898058</c:v>
                </c:pt>
                <c:pt idx="12">
                  <c:v>362.40259128386327</c:v>
                </c:pt>
                <c:pt idx="13">
                  <c:v>386.67815013404851</c:v>
                </c:pt>
                <c:pt idx="14">
                  <c:v>412.35178875638866</c:v>
                </c:pt>
                <c:pt idx="15">
                  <c:v>436.47249417249441</c:v>
                </c:pt>
                <c:pt idx="16">
                  <c:v>461.75591397849456</c:v>
                </c:pt>
                <c:pt idx="17">
                  <c:v>486.98333333333352</c:v>
                </c:pt>
                <c:pt idx="18">
                  <c:v>512.25752688172008</c:v>
                </c:pt>
                <c:pt idx="19">
                  <c:v>536.96064516129024</c:v>
                </c:pt>
                <c:pt idx="20">
                  <c:v>607.48718592964849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5-42B2-8998-7B4856AA7AF2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Vektgrupper!$N$9:$N$29</c:f>
              <c:numCache>
                <c:formatCode>0</c:formatCode>
                <c:ptCount val="21"/>
                <c:pt idx="0">
                  <c:v>0</c:v>
                </c:pt>
                <c:pt idx="1">
                  <c:v>91.893750000000011</c:v>
                </c:pt>
                <c:pt idx="2">
                  <c:v>115.909375</c:v>
                </c:pt>
                <c:pt idx="3">
                  <c:v>138.5916666666667</c:v>
                </c:pt>
                <c:pt idx="4">
                  <c:v>163.91824324324324</c:v>
                </c:pt>
                <c:pt idx="5">
                  <c:v>188.39519230769224</c:v>
                </c:pt>
                <c:pt idx="6">
                  <c:v>213.56917562724024</c:v>
                </c:pt>
                <c:pt idx="7">
                  <c:v>238.07323943661956</c:v>
                </c:pt>
                <c:pt idx="8">
                  <c:v>263.00038834951459</c:v>
                </c:pt>
                <c:pt idx="9">
                  <c:v>288.03568147013777</c:v>
                </c:pt>
                <c:pt idx="10">
                  <c:v>312.79053892215558</c:v>
                </c:pt>
                <c:pt idx="11">
                  <c:v>337.75239726027365</c:v>
                </c:pt>
                <c:pt idx="12">
                  <c:v>362.5328068043741</c:v>
                </c:pt>
                <c:pt idx="13">
                  <c:v>387.2555555555557</c:v>
                </c:pt>
                <c:pt idx="14">
                  <c:v>411.6038461538468</c:v>
                </c:pt>
                <c:pt idx="15">
                  <c:v>436.40886075949368</c:v>
                </c:pt>
                <c:pt idx="16">
                  <c:v>462.22256944444439</c:v>
                </c:pt>
                <c:pt idx="17">
                  <c:v>487.3778225806451</c:v>
                </c:pt>
                <c:pt idx="18">
                  <c:v>512.79217877094925</c:v>
                </c:pt>
                <c:pt idx="19">
                  <c:v>536.76424242424252</c:v>
                </c:pt>
                <c:pt idx="20">
                  <c:v>605.86344827586277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5-42B2-8998-7B4856AA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625905223546591"/>
          <c:y val="0.25247899014833836"/>
          <c:w val="6.4920659069884326E-2"/>
          <c:h val="0.148591753293498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 OKSE, middel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Vektgrupper!$J$31:$J$51</c:f>
              <c:numCache>
                <c:formatCode>0.00</c:formatCode>
                <c:ptCount val="21"/>
                <c:pt idx="0">
                  <c:v>3</c:v>
                </c:pt>
                <c:pt idx="1">
                  <c:v>2.7777777777777781</c:v>
                </c:pt>
                <c:pt idx="2">
                  <c:v>3.1555555555555559</c:v>
                </c:pt>
                <c:pt idx="3">
                  <c:v>3.34</c:v>
                </c:pt>
                <c:pt idx="4">
                  <c:v>3.8641975308641969</c:v>
                </c:pt>
                <c:pt idx="5">
                  <c:v>3.6256157635467976</c:v>
                </c:pt>
                <c:pt idx="6">
                  <c:v>3.7993421052631593</c:v>
                </c:pt>
                <c:pt idx="7">
                  <c:v>4</c:v>
                </c:pt>
                <c:pt idx="8">
                  <c:v>4.3031914893617031</c:v>
                </c:pt>
                <c:pt idx="9">
                  <c:v>4.539969834087481</c:v>
                </c:pt>
                <c:pt idx="10">
                  <c:v>4.9003880983182411</c:v>
                </c:pt>
                <c:pt idx="11">
                  <c:v>5.2223427331887189</c:v>
                </c:pt>
                <c:pt idx="12">
                  <c:v>5.6587957497048418</c:v>
                </c:pt>
                <c:pt idx="13">
                  <c:v>6.0764075067024113</c:v>
                </c:pt>
                <c:pt idx="14">
                  <c:v>6.4829351535836173</c:v>
                </c:pt>
                <c:pt idx="15">
                  <c:v>6.9743589743589745</c:v>
                </c:pt>
                <c:pt idx="16">
                  <c:v>7.3705035971223021</c:v>
                </c:pt>
                <c:pt idx="17">
                  <c:v>7.9083333333333314</c:v>
                </c:pt>
                <c:pt idx="18">
                  <c:v>7.9838709677419324</c:v>
                </c:pt>
                <c:pt idx="19">
                  <c:v>8.1161290322580619</c:v>
                </c:pt>
                <c:pt idx="20">
                  <c:v>8.6523929471032712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332-B4A5-149A41B47251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Vektgrupper!$J$9:$J$29</c:f>
              <c:numCache>
                <c:formatCode>0.00</c:formatCode>
                <c:ptCount val="21"/>
                <c:pt idx="0">
                  <c:v>0</c:v>
                </c:pt>
                <c:pt idx="1">
                  <c:v>2.9375</c:v>
                </c:pt>
                <c:pt idx="2">
                  <c:v>3</c:v>
                </c:pt>
                <c:pt idx="3">
                  <c:v>3.4791666666666656</c:v>
                </c:pt>
                <c:pt idx="4">
                  <c:v>3.5878378378378377</c:v>
                </c:pt>
                <c:pt idx="5">
                  <c:v>3.7403846153846145</c:v>
                </c:pt>
                <c:pt idx="6">
                  <c:v>3.7985611510791362</c:v>
                </c:pt>
                <c:pt idx="7">
                  <c:v>4.0028248587570623</c:v>
                </c:pt>
                <c:pt idx="8">
                  <c:v>4.2466019417475724</c:v>
                </c:pt>
                <c:pt idx="9">
                  <c:v>4.5375191424196011</c:v>
                </c:pt>
                <c:pt idx="10">
                  <c:v>4.9365269461077839</c:v>
                </c:pt>
                <c:pt idx="11">
                  <c:v>5.2377142857142882</c:v>
                </c:pt>
                <c:pt idx="12">
                  <c:v>5.7229647630619693</c:v>
                </c:pt>
                <c:pt idx="13">
                  <c:v>6.1330589849108366</c:v>
                </c:pt>
                <c:pt idx="14">
                  <c:v>6.5027522935779798</c:v>
                </c:pt>
                <c:pt idx="15">
                  <c:v>6.9772151898734194</c:v>
                </c:pt>
                <c:pt idx="16">
                  <c:v>7.3125</c:v>
                </c:pt>
                <c:pt idx="17">
                  <c:v>7.7137096774193568</c:v>
                </c:pt>
                <c:pt idx="18">
                  <c:v>7.9269662921348303</c:v>
                </c:pt>
                <c:pt idx="19">
                  <c:v>7.9636363636363647</c:v>
                </c:pt>
                <c:pt idx="20">
                  <c:v>8.657471264367814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4-4332-B4A5-149A41B4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4410770499246132E-2"/>
          <c:h val="0.14323478113622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</a:t>
            </a:r>
            <a:r>
              <a:rPr lang="en-US" sz="1800" baseline="0"/>
              <a:t> OKSE, a</a:t>
            </a:r>
            <a:r>
              <a:rPr lang="en-US" sz="1800"/>
              <a:t>ntalls%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49330390219693E-2"/>
          <c:y val="0.13308639782748"/>
          <c:w val="0.92453741163249836"/>
          <c:h val="0.7305111690879776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Vektgrupper!$G$31:$G$51</c:f>
              <c:numCache>
                <c:formatCode>0.0</c:formatCode>
                <c:ptCount val="21"/>
                <c:pt idx="0">
                  <c:v>1.2413108242303877E-2</c:v>
                </c:pt>
                <c:pt idx="1">
                  <c:v>0.11171797418073484</c:v>
                </c:pt>
                <c:pt idx="2">
                  <c:v>0.55858987090367429</c:v>
                </c:pt>
                <c:pt idx="3">
                  <c:v>1.2413108242303879</c:v>
                </c:pt>
                <c:pt idx="4">
                  <c:v>2.0109235352532271</c:v>
                </c:pt>
                <c:pt idx="5">
                  <c:v>2.5198609731876855</c:v>
                </c:pt>
                <c:pt idx="6">
                  <c:v>3.7859980139026823</c:v>
                </c:pt>
                <c:pt idx="7">
                  <c:v>5.461767626613705</c:v>
                </c:pt>
                <c:pt idx="8">
                  <c:v>7.0009930486593843</c:v>
                </c:pt>
                <c:pt idx="9">
                  <c:v>8.2298907646474682</c:v>
                </c:pt>
                <c:pt idx="10">
                  <c:v>9.5953326713008948</c:v>
                </c:pt>
                <c:pt idx="11">
                  <c:v>11.444885799404171</c:v>
                </c:pt>
                <c:pt idx="12">
                  <c:v>10.538728897715988</c:v>
                </c:pt>
                <c:pt idx="13">
                  <c:v>9.2601787487586869</c:v>
                </c:pt>
                <c:pt idx="14">
                  <c:v>7.2864945382323745</c:v>
                </c:pt>
                <c:pt idx="15">
                  <c:v>5.3252234359483603</c:v>
                </c:pt>
                <c:pt idx="16">
                  <c:v>3.4632571996027819</c:v>
                </c:pt>
                <c:pt idx="17">
                  <c:v>2.9791459781529293</c:v>
                </c:pt>
                <c:pt idx="18">
                  <c:v>2.3088381330685199</c:v>
                </c:pt>
                <c:pt idx="19">
                  <c:v>1.9240317775571001</c:v>
                </c:pt>
                <c:pt idx="20">
                  <c:v>4.9404170804369407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E-4304-8E6B-70D04778EB38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Vektgrupper!$G$9:$G$29</c:f>
              <c:numCache>
                <c:formatCode>0.0</c:formatCode>
                <c:ptCount val="21"/>
                <c:pt idx="0">
                  <c:v>0</c:v>
                </c:pt>
                <c:pt idx="1">
                  <c:v>0.20457741976729321</c:v>
                </c:pt>
                <c:pt idx="2">
                  <c:v>0.40915483953458642</c:v>
                </c:pt>
                <c:pt idx="3">
                  <c:v>1.2274645186037596</c:v>
                </c:pt>
                <c:pt idx="4">
                  <c:v>1.8923411328474613</c:v>
                </c:pt>
                <c:pt idx="5">
                  <c:v>2.6595064569748113</c:v>
                </c:pt>
                <c:pt idx="6">
                  <c:v>3.5673187571921754</c:v>
                </c:pt>
                <c:pt idx="7">
                  <c:v>4.5390615010868176</c:v>
                </c:pt>
                <c:pt idx="8">
                  <c:v>6.5848356987597523</c:v>
                </c:pt>
                <c:pt idx="9">
                  <c:v>8.3493159442526519</c:v>
                </c:pt>
                <c:pt idx="10">
                  <c:v>10.676384094105613</c:v>
                </c:pt>
                <c:pt idx="11">
                  <c:v>11.200613732259299</c:v>
                </c:pt>
                <c:pt idx="12">
                  <c:v>10.522951029280144</c:v>
                </c:pt>
                <c:pt idx="13">
                  <c:v>9.3210586881472981</c:v>
                </c:pt>
                <c:pt idx="14">
                  <c:v>6.9812044495588816</c:v>
                </c:pt>
                <c:pt idx="15">
                  <c:v>5.0505050505050511</c:v>
                </c:pt>
                <c:pt idx="16">
                  <c:v>3.6823935558112786</c:v>
                </c:pt>
                <c:pt idx="17">
                  <c:v>3.1709500063930443</c:v>
                </c:pt>
                <c:pt idx="18">
                  <c:v>2.2887098836465927</c:v>
                </c:pt>
                <c:pt idx="19">
                  <c:v>2.1097046413502101</c:v>
                </c:pt>
                <c:pt idx="20">
                  <c:v>5.5619485999232845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E-4304-8E6B-70D04778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24941223660263"/>
          <c:y val="0.37329490762153134"/>
          <c:w val="6.7905509226423993E-2"/>
          <c:h val="0.144296155353515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Vektgrupper!$AB$31:$AB$51</c:f>
              <c:numCache>
                <c:formatCode>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1.4516129032258065</c:v>
                </c:pt>
                <c:pt idx="3">
                  <c:v>1.4285714285714286</c:v>
                </c:pt>
                <c:pt idx="4">
                  <c:v>1.4862385321100917</c:v>
                </c:pt>
                <c:pt idx="5">
                  <c:v>1.5736434108527131</c:v>
                </c:pt>
                <c:pt idx="6">
                  <c:v>1.5561224489795917</c:v>
                </c:pt>
                <c:pt idx="7">
                  <c:v>1.8032786885245902</c:v>
                </c:pt>
                <c:pt idx="8">
                  <c:v>1.8076923076923077</c:v>
                </c:pt>
                <c:pt idx="9">
                  <c:v>1.8065395095367847</c:v>
                </c:pt>
                <c:pt idx="10">
                  <c:v>1.8060747663551402</c:v>
                </c:pt>
                <c:pt idx="11">
                  <c:v>1.9168399168399168</c:v>
                </c:pt>
                <c:pt idx="12">
                  <c:v>1.698</c:v>
                </c:pt>
                <c:pt idx="13">
                  <c:v>1.6651785714285714</c:v>
                </c:pt>
                <c:pt idx="14">
                  <c:v>1.5128865979381443</c:v>
                </c:pt>
                <c:pt idx="15">
                  <c:v>1.3662420382165605</c:v>
                </c:pt>
                <c:pt idx="16">
                  <c:v>1.2236842105263157</c:v>
                </c:pt>
                <c:pt idx="17">
                  <c:v>1.1162790697674418</c:v>
                </c:pt>
                <c:pt idx="18">
                  <c:v>1.1137724550898203</c:v>
                </c:pt>
                <c:pt idx="19">
                  <c:v>1.0763888888888888</c:v>
                </c:pt>
                <c:pt idx="20">
                  <c:v>1.0756756756756756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39-409B-9C9E-65C65CF92A2A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Vektgrupper!$AB$9:$AB$29</c:f>
              <c:numCache>
                <c:formatCode>0</c:formatCode>
                <c:ptCount val="21"/>
                <c:pt idx="0">
                  <c:v>0</c:v>
                </c:pt>
                <c:pt idx="1">
                  <c:v>1.3333333333333333</c:v>
                </c:pt>
                <c:pt idx="2">
                  <c:v>1.28</c:v>
                </c:pt>
                <c:pt idx="3">
                  <c:v>1.7142857142857142</c:v>
                </c:pt>
                <c:pt idx="4">
                  <c:v>1.7411764705882353</c:v>
                </c:pt>
                <c:pt idx="5">
                  <c:v>1.5757575757575757</c:v>
                </c:pt>
                <c:pt idx="6">
                  <c:v>1.508108108108108</c:v>
                </c:pt>
                <c:pt idx="7">
                  <c:v>1.5638766519823788</c:v>
                </c:pt>
                <c:pt idx="8">
                  <c:v>1.5465465465465464</c:v>
                </c:pt>
                <c:pt idx="9">
                  <c:v>1.784153005464481</c:v>
                </c:pt>
                <c:pt idx="10">
                  <c:v>1.9020501138952164</c:v>
                </c:pt>
                <c:pt idx="11">
                  <c:v>1.9252747252747253</c:v>
                </c:pt>
                <c:pt idx="12">
                  <c:v>1.6934156378600822</c:v>
                </c:pt>
                <c:pt idx="13">
                  <c:v>1.623608017817372</c:v>
                </c:pt>
                <c:pt idx="14">
                  <c:v>1.4836956521739131</c:v>
                </c:pt>
                <c:pt idx="15">
                  <c:v>1.3389830508474576</c:v>
                </c:pt>
                <c:pt idx="16">
                  <c:v>1.1950207468879668</c:v>
                </c:pt>
                <c:pt idx="17">
                  <c:v>1.1481481481481481</c:v>
                </c:pt>
                <c:pt idx="18">
                  <c:v>1.1049382716049383</c:v>
                </c:pt>
                <c:pt idx="19">
                  <c:v>1.0714285714285714</c:v>
                </c:pt>
                <c:pt idx="20">
                  <c:v>1.0984848484848484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39-409B-9C9E-65C65CF92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26896582895846"/>
          <c:y val="0.17954579806210549"/>
          <c:w val="5.6815178909766763E-2"/>
          <c:h val="0.118627008085115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Vektgrupper!$E$31:$E$51</c:f>
              <c:numCache>
                <c:formatCode>General</c:formatCode>
                <c:ptCount val="21"/>
                <c:pt idx="0">
                  <c:v>1</c:v>
                </c:pt>
                <c:pt idx="1">
                  <c:v>9</c:v>
                </c:pt>
                <c:pt idx="2">
                  <c:v>31</c:v>
                </c:pt>
                <c:pt idx="3">
                  <c:v>70</c:v>
                </c:pt>
                <c:pt idx="4">
                  <c:v>109</c:v>
                </c:pt>
                <c:pt idx="5">
                  <c:v>129</c:v>
                </c:pt>
                <c:pt idx="6">
                  <c:v>196</c:v>
                </c:pt>
                <c:pt idx="7">
                  <c:v>244</c:v>
                </c:pt>
                <c:pt idx="8">
                  <c:v>312</c:v>
                </c:pt>
                <c:pt idx="9">
                  <c:v>367</c:v>
                </c:pt>
                <c:pt idx="10">
                  <c:v>428</c:v>
                </c:pt>
                <c:pt idx="11">
                  <c:v>481</c:v>
                </c:pt>
                <c:pt idx="12">
                  <c:v>500</c:v>
                </c:pt>
                <c:pt idx="13">
                  <c:v>448</c:v>
                </c:pt>
                <c:pt idx="14">
                  <c:v>388</c:v>
                </c:pt>
                <c:pt idx="15">
                  <c:v>314</c:v>
                </c:pt>
                <c:pt idx="16">
                  <c:v>228</c:v>
                </c:pt>
                <c:pt idx="17">
                  <c:v>215</c:v>
                </c:pt>
                <c:pt idx="18">
                  <c:v>167</c:v>
                </c:pt>
                <c:pt idx="19">
                  <c:v>144</c:v>
                </c:pt>
                <c:pt idx="20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14-47F7-9747-16951863514F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Vektgrupper!$E$9:$E$29</c:f>
              <c:numCache>
                <c:formatCode>General</c:formatCode>
                <c:ptCount val="21"/>
                <c:pt idx="0">
                  <c:v>0</c:v>
                </c:pt>
                <c:pt idx="1">
                  <c:v>12</c:v>
                </c:pt>
                <c:pt idx="2">
                  <c:v>25</c:v>
                </c:pt>
                <c:pt idx="3">
                  <c:v>56</c:v>
                </c:pt>
                <c:pt idx="4">
                  <c:v>85</c:v>
                </c:pt>
                <c:pt idx="5">
                  <c:v>132</c:v>
                </c:pt>
                <c:pt idx="6">
                  <c:v>185</c:v>
                </c:pt>
                <c:pt idx="7">
                  <c:v>227</c:v>
                </c:pt>
                <c:pt idx="8">
                  <c:v>333</c:v>
                </c:pt>
                <c:pt idx="9">
                  <c:v>366</c:v>
                </c:pt>
                <c:pt idx="10">
                  <c:v>439</c:v>
                </c:pt>
                <c:pt idx="11">
                  <c:v>455</c:v>
                </c:pt>
                <c:pt idx="12">
                  <c:v>486</c:v>
                </c:pt>
                <c:pt idx="13">
                  <c:v>449</c:v>
                </c:pt>
                <c:pt idx="14">
                  <c:v>368</c:v>
                </c:pt>
                <c:pt idx="15">
                  <c:v>295</c:v>
                </c:pt>
                <c:pt idx="16">
                  <c:v>241</c:v>
                </c:pt>
                <c:pt idx="17">
                  <c:v>216</c:v>
                </c:pt>
                <c:pt idx="18">
                  <c:v>162</c:v>
                </c:pt>
                <c:pt idx="19">
                  <c:v>154</c:v>
                </c:pt>
                <c:pt idx="20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14-47F7-9747-169518635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34242988646698"/>
          <c:y val="0.19026965865191783"/>
          <c:w val="7.1264305393703431E-2"/>
          <c:h val="0.172246311034177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</a:t>
            </a:r>
            <a:r>
              <a:rPr lang="nb-NO" sz="2000" baseline="0"/>
              <a:t> a</a:t>
            </a:r>
            <a:r>
              <a:rPr lang="nb-NO" sz="2000"/>
              <a:t>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Vektgrupper!$O$31:$O$51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4.4444444444444446</c:v>
                </c:pt>
                <c:pt idx="3">
                  <c:v>16</c:v>
                </c:pt>
                <c:pt idx="4">
                  <c:v>17.901234567901238</c:v>
                </c:pt>
                <c:pt idx="5">
                  <c:v>14.285714285714288</c:v>
                </c:pt>
                <c:pt idx="6">
                  <c:v>18.360655737704921</c:v>
                </c:pt>
                <c:pt idx="7">
                  <c:v>17.727272727272723</c:v>
                </c:pt>
                <c:pt idx="8">
                  <c:v>24.468085106382969</c:v>
                </c:pt>
                <c:pt idx="9">
                  <c:v>32.277526395173453</c:v>
                </c:pt>
                <c:pt idx="10">
                  <c:v>38.939197930142278</c:v>
                </c:pt>
                <c:pt idx="11">
                  <c:v>49.457700650759215</c:v>
                </c:pt>
                <c:pt idx="12">
                  <c:v>61.366313309776189</c:v>
                </c:pt>
                <c:pt idx="13">
                  <c:v>64.745308310991959</c:v>
                </c:pt>
                <c:pt idx="14">
                  <c:v>70.868824531516182</c:v>
                </c:pt>
                <c:pt idx="15">
                  <c:v>73.892773892773903</c:v>
                </c:pt>
                <c:pt idx="16">
                  <c:v>73.118279569892479</c:v>
                </c:pt>
                <c:pt idx="17">
                  <c:v>65.416666666666671</c:v>
                </c:pt>
                <c:pt idx="18">
                  <c:v>65.053763440860223</c:v>
                </c:pt>
                <c:pt idx="19">
                  <c:v>67.096774193548399</c:v>
                </c:pt>
                <c:pt idx="20">
                  <c:v>70.854271356783926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9B-449A-B1A6-0B3CE8757EFE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Vektgrupper!$O$9:$O$29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9.375</c:v>
                </c:pt>
                <c:pt idx="3">
                  <c:v>16.666666666666671</c:v>
                </c:pt>
                <c:pt idx="4">
                  <c:v>16.216216216216221</c:v>
                </c:pt>
                <c:pt idx="5">
                  <c:v>19.711538461538456</c:v>
                </c:pt>
                <c:pt idx="6">
                  <c:v>20.071684587813621</c:v>
                </c:pt>
                <c:pt idx="7">
                  <c:v>26.47887323943662</c:v>
                </c:pt>
                <c:pt idx="8">
                  <c:v>27.184466019417474</c:v>
                </c:pt>
                <c:pt idx="9">
                  <c:v>31.546707503828472</c:v>
                </c:pt>
                <c:pt idx="10">
                  <c:v>42.035928143712574</c:v>
                </c:pt>
                <c:pt idx="11">
                  <c:v>50.799086757990878</c:v>
                </c:pt>
                <c:pt idx="12">
                  <c:v>62.454434993924686</c:v>
                </c:pt>
                <c:pt idx="13">
                  <c:v>69.272976680384104</c:v>
                </c:pt>
                <c:pt idx="14">
                  <c:v>75.274725274725242</c:v>
                </c:pt>
                <c:pt idx="15">
                  <c:v>70.12658227848101</c:v>
                </c:pt>
                <c:pt idx="16">
                  <c:v>68.402777777777771</c:v>
                </c:pt>
                <c:pt idx="17">
                  <c:v>62.096774193548391</c:v>
                </c:pt>
                <c:pt idx="18">
                  <c:v>62.011173184357517</c:v>
                </c:pt>
                <c:pt idx="19">
                  <c:v>69.696969696969703</c:v>
                </c:pt>
                <c:pt idx="20">
                  <c:v>66.206896551724142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9B-449A-B1A6-0B3CE8757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6.3375400061539383E-2"/>
          <c:h val="0.15268611130918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middel FETTGRUPPE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B-4B33-9339-1B7FC269B788}"/>
            </c:ext>
          </c:extLst>
        </c:ser>
        <c:ser>
          <c:idx val="1"/>
          <c:order val="1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Vektgrupper!$L$31:$L$51</c:f>
              <c:numCache>
                <c:formatCode>0.00</c:formatCode>
                <c:ptCount val="21"/>
                <c:pt idx="0">
                  <c:v>2</c:v>
                </c:pt>
                <c:pt idx="1">
                  <c:v>3.3333333333333344</c:v>
                </c:pt>
                <c:pt idx="2">
                  <c:v>3.8222222222222224</c:v>
                </c:pt>
                <c:pt idx="3">
                  <c:v>4.7800000000000011</c:v>
                </c:pt>
                <c:pt idx="4">
                  <c:v>4.8950617283950626</c:v>
                </c:pt>
                <c:pt idx="5">
                  <c:v>4.9901477832512322</c:v>
                </c:pt>
                <c:pt idx="6">
                  <c:v>5.3081967213114734</c:v>
                </c:pt>
                <c:pt idx="7">
                  <c:v>5.2954545454545459</c:v>
                </c:pt>
                <c:pt idx="8">
                  <c:v>5.7074468085106389</c:v>
                </c:pt>
                <c:pt idx="9">
                  <c:v>5.94268476621418</c:v>
                </c:pt>
                <c:pt idx="10">
                  <c:v>6.2263906856403635</c:v>
                </c:pt>
                <c:pt idx="11">
                  <c:v>6.5108459869848154</c:v>
                </c:pt>
                <c:pt idx="12">
                  <c:v>6.7538280329799756</c:v>
                </c:pt>
                <c:pt idx="13">
                  <c:v>6.8686327077747995</c:v>
                </c:pt>
                <c:pt idx="14">
                  <c:v>7.1737649063032363</c:v>
                </c:pt>
                <c:pt idx="15">
                  <c:v>7.4731934731934722</c:v>
                </c:pt>
                <c:pt idx="16">
                  <c:v>7.4480286738351262</c:v>
                </c:pt>
                <c:pt idx="17">
                  <c:v>7.3666666666666654</c:v>
                </c:pt>
                <c:pt idx="18">
                  <c:v>7.327956989247312</c:v>
                </c:pt>
                <c:pt idx="19">
                  <c:v>7.6516129032258062</c:v>
                </c:pt>
                <c:pt idx="20">
                  <c:v>8.0150753768844236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B-4B33-9339-1B7FC269B788}"/>
            </c:ext>
          </c:extLst>
        </c:ser>
        <c:ser>
          <c:idx val="4"/>
          <c:order val="2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Vektgrupper!$L$31:$L$51</c:f>
              <c:numCache>
                <c:formatCode>0.00</c:formatCode>
                <c:ptCount val="21"/>
                <c:pt idx="0">
                  <c:v>2</c:v>
                </c:pt>
                <c:pt idx="1">
                  <c:v>3.3333333333333344</c:v>
                </c:pt>
                <c:pt idx="2">
                  <c:v>3.8222222222222224</c:v>
                </c:pt>
                <c:pt idx="3">
                  <c:v>4.7800000000000011</c:v>
                </c:pt>
                <c:pt idx="4">
                  <c:v>4.8950617283950626</c:v>
                </c:pt>
                <c:pt idx="5">
                  <c:v>4.9901477832512322</c:v>
                </c:pt>
                <c:pt idx="6">
                  <c:v>5.3081967213114734</c:v>
                </c:pt>
                <c:pt idx="7">
                  <c:v>5.2954545454545459</c:v>
                </c:pt>
                <c:pt idx="8">
                  <c:v>5.7074468085106389</c:v>
                </c:pt>
                <c:pt idx="9">
                  <c:v>5.94268476621418</c:v>
                </c:pt>
                <c:pt idx="10">
                  <c:v>6.2263906856403635</c:v>
                </c:pt>
                <c:pt idx="11">
                  <c:v>6.5108459869848154</c:v>
                </c:pt>
                <c:pt idx="12">
                  <c:v>6.7538280329799756</c:v>
                </c:pt>
                <c:pt idx="13">
                  <c:v>6.8686327077747995</c:v>
                </c:pt>
                <c:pt idx="14">
                  <c:v>7.1737649063032363</c:v>
                </c:pt>
                <c:pt idx="15">
                  <c:v>7.4731934731934722</c:v>
                </c:pt>
                <c:pt idx="16">
                  <c:v>7.4480286738351262</c:v>
                </c:pt>
                <c:pt idx="17">
                  <c:v>7.3666666666666654</c:v>
                </c:pt>
                <c:pt idx="18">
                  <c:v>7.327956989247312</c:v>
                </c:pt>
                <c:pt idx="19">
                  <c:v>7.6516129032258062</c:v>
                </c:pt>
                <c:pt idx="20">
                  <c:v>8.0150753768844236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B-4B33-9339-1B7FC269B788}"/>
            </c:ext>
          </c:extLst>
        </c:ser>
        <c:ser>
          <c:idx val="6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Vektgrupper!$L$9:$L$29</c:f>
              <c:numCache>
                <c:formatCode>0.00</c:formatCode>
                <c:ptCount val="21"/>
                <c:pt idx="0">
                  <c:v>0</c:v>
                </c:pt>
                <c:pt idx="1">
                  <c:v>3.3125</c:v>
                </c:pt>
                <c:pt idx="2">
                  <c:v>4.21875</c:v>
                </c:pt>
                <c:pt idx="3">
                  <c:v>4.9895833333333321</c:v>
                </c:pt>
                <c:pt idx="4">
                  <c:v>5.1013513513513509</c:v>
                </c:pt>
                <c:pt idx="5">
                  <c:v>5.1394230769230758</c:v>
                </c:pt>
                <c:pt idx="6">
                  <c:v>5.3835125448028682</c:v>
                </c:pt>
                <c:pt idx="7">
                  <c:v>5.6619718309859133</c:v>
                </c:pt>
                <c:pt idx="8">
                  <c:v>5.8349514563106801</c:v>
                </c:pt>
                <c:pt idx="9">
                  <c:v>5.95405819295559</c:v>
                </c:pt>
                <c:pt idx="10">
                  <c:v>6.2311377245508979</c:v>
                </c:pt>
                <c:pt idx="11">
                  <c:v>6.4737442922374413</c:v>
                </c:pt>
                <c:pt idx="12">
                  <c:v>6.8347509113001204</c:v>
                </c:pt>
                <c:pt idx="13">
                  <c:v>7.1152263374485605</c:v>
                </c:pt>
                <c:pt idx="14">
                  <c:v>7.2454212454212481</c:v>
                </c:pt>
                <c:pt idx="15">
                  <c:v>7.3721518987341774</c:v>
                </c:pt>
                <c:pt idx="16">
                  <c:v>7.1597222222222223</c:v>
                </c:pt>
                <c:pt idx="17">
                  <c:v>7.2096774193548399</c:v>
                </c:pt>
                <c:pt idx="18">
                  <c:v>7.4134078212290495</c:v>
                </c:pt>
                <c:pt idx="19">
                  <c:v>7.55151515151515</c:v>
                </c:pt>
                <c:pt idx="20">
                  <c:v>7.6459770114942529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B-4B33-9339-1B7FC269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36392160175131"/>
          <c:y val="0.19969166173976774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 OKSE,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29206284945751E-2"/>
          <c:y val="0.15791294126809549"/>
          <c:w val="0.91255757070426491"/>
          <c:h val="0.7065548144480728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Vektgrupper!$F$31:$F$51</c:f>
              <c:numCache>
                <c:formatCode>0</c:formatCode>
                <c:ptCount val="21"/>
                <c:pt idx="0">
                  <c:v>1</c:v>
                </c:pt>
                <c:pt idx="1">
                  <c:v>9</c:v>
                </c:pt>
                <c:pt idx="2">
                  <c:v>45</c:v>
                </c:pt>
                <c:pt idx="3">
                  <c:v>100</c:v>
                </c:pt>
                <c:pt idx="4">
                  <c:v>162</c:v>
                </c:pt>
                <c:pt idx="5">
                  <c:v>203</c:v>
                </c:pt>
                <c:pt idx="6">
                  <c:v>305</c:v>
                </c:pt>
                <c:pt idx="7">
                  <c:v>440</c:v>
                </c:pt>
                <c:pt idx="8">
                  <c:v>564</c:v>
                </c:pt>
                <c:pt idx="9">
                  <c:v>663</c:v>
                </c:pt>
                <c:pt idx="10">
                  <c:v>773</c:v>
                </c:pt>
                <c:pt idx="11">
                  <c:v>922</c:v>
                </c:pt>
                <c:pt idx="12">
                  <c:v>849</c:v>
                </c:pt>
                <c:pt idx="13">
                  <c:v>746</c:v>
                </c:pt>
                <c:pt idx="14">
                  <c:v>587</c:v>
                </c:pt>
                <c:pt idx="15">
                  <c:v>429</c:v>
                </c:pt>
                <c:pt idx="16">
                  <c:v>279</c:v>
                </c:pt>
                <c:pt idx="17">
                  <c:v>240</c:v>
                </c:pt>
                <c:pt idx="18">
                  <c:v>186</c:v>
                </c:pt>
                <c:pt idx="19">
                  <c:v>155</c:v>
                </c:pt>
                <c:pt idx="20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C-4166-8BA4-597F452310E4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Vektgrupper!$F$9:$F$29</c:f>
              <c:numCache>
                <c:formatCode>0</c:formatCode>
                <c:ptCount val="21"/>
                <c:pt idx="0">
                  <c:v>0</c:v>
                </c:pt>
                <c:pt idx="1">
                  <c:v>16</c:v>
                </c:pt>
                <c:pt idx="2">
                  <c:v>32</c:v>
                </c:pt>
                <c:pt idx="3">
                  <c:v>96</c:v>
                </c:pt>
                <c:pt idx="4">
                  <c:v>148</c:v>
                </c:pt>
                <c:pt idx="5">
                  <c:v>208</c:v>
                </c:pt>
                <c:pt idx="6">
                  <c:v>279</c:v>
                </c:pt>
                <c:pt idx="7">
                  <c:v>355</c:v>
                </c:pt>
                <c:pt idx="8">
                  <c:v>515</c:v>
                </c:pt>
                <c:pt idx="9">
                  <c:v>653</c:v>
                </c:pt>
                <c:pt idx="10">
                  <c:v>835</c:v>
                </c:pt>
                <c:pt idx="11">
                  <c:v>876</c:v>
                </c:pt>
                <c:pt idx="12">
                  <c:v>823</c:v>
                </c:pt>
                <c:pt idx="13">
                  <c:v>729</c:v>
                </c:pt>
                <c:pt idx="14">
                  <c:v>546</c:v>
                </c:pt>
                <c:pt idx="15">
                  <c:v>395</c:v>
                </c:pt>
                <c:pt idx="16">
                  <c:v>288</c:v>
                </c:pt>
                <c:pt idx="17">
                  <c:v>248</c:v>
                </c:pt>
                <c:pt idx="18">
                  <c:v>179</c:v>
                </c:pt>
                <c:pt idx="19">
                  <c:v>165</c:v>
                </c:pt>
                <c:pt idx="20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C-4166-8BA4-597F45231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4002324308391931"/>
          <c:w val="6.0616159807816324E-2"/>
          <c:h val="0.14352233778264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Okse: middel</a:t>
            </a:r>
            <a:r>
              <a:rPr lang="nb-NO" sz="2400" baseline="0"/>
              <a:t> FETTGRUPPE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97048569616459"/>
          <c:y val="5.75514667443973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309766011667831E-2"/>
          <c:y val="0.15826568243950245"/>
          <c:w val="0.91438442153177057"/>
          <c:h val="0.74387030223737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Variant!$U$25:$U$30</c:f>
              <c:numCache>
                <c:formatCode>0.00</c:formatCode>
                <c:ptCount val="6"/>
                <c:pt idx="0">
                  <c:v>6.5545825154763691</c:v>
                </c:pt>
                <c:pt idx="1">
                  <c:v>6.6690647482014382</c:v>
                </c:pt>
                <c:pt idx="2">
                  <c:v>6.139784946236559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F-4E1B-9B28-EA54E5BF382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Variant!$U$18:$U$21</c:f>
              <c:numCache>
                <c:formatCode>0.00</c:formatCode>
                <c:ptCount val="4"/>
                <c:pt idx="0">
                  <c:v>6.488723764828574</c:v>
                </c:pt>
                <c:pt idx="1">
                  <c:v>6.75</c:v>
                </c:pt>
                <c:pt idx="2">
                  <c:v>6.3452380952380976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1F-4E1B-9B28-EA54E5BF382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Variant!$U$11:$U$14</c:f>
              <c:numCache>
                <c:formatCode>0.00</c:formatCode>
                <c:ptCount val="4"/>
                <c:pt idx="0">
                  <c:v>6.5407627004446836</c:v>
                </c:pt>
                <c:pt idx="1">
                  <c:v>6.9796954314720807</c:v>
                </c:pt>
                <c:pt idx="2">
                  <c:v>6.4819277108433742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1F-4E1B-9B28-EA54E5BF3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36984647196457"/>
          <c:y val="0.18523838905533685"/>
          <c:w val="5.7664498349326014E-2"/>
          <c:h val="0.165759579789433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Okse, middel SLAKTEVEKT</a:t>
            </a:r>
            <a:r>
              <a:rPr lang="en-US" sz="2800" baseline="0"/>
              <a:t> TILVEKST</a:t>
            </a:r>
            <a:r>
              <a:rPr lang="en-US" sz="2800"/>
              <a:t>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4453363446695"/>
          <c:y val="0.13753169264372223"/>
          <c:w val="0.88096565041288577"/>
          <c:h val="0.762166202857779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Uke!$AC$65:$AC$115</c:f>
              <c:numCache>
                <c:formatCode>0</c:formatCode>
                <c:ptCount val="51"/>
                <c:pt idx="0">
                  <c:v>379.71613841760018</c:v>
                </c:pt>
                <c:pt idx="1">
                  <c:v>353.36373807737317</c:v>
                </c:pt>
                <c:pt idx="2">
                  <c:v>394.37781789013854</c:v>
                </c:pt>
                <c:pt idx="3">
                  <c:v>389.22253297367087</c:v>
                </c:pt>
                <c:pt idx="4">
                  <c:v>380.3225745049395</c:v>
                </c:pt>
                <c:pt idx="5">
                  <c:v>372.61434057462765</c:v>
                </c:pt>
                <c:pt idx="6">
                  <c:v>384.3902822696586</c:v>
                </c:pt>
                <c:pt idx="7">
                  <c:v>372.59637467745648</c:v>
                </c:pt>
                <c:pt idx="8">
                  <c:v>423.02040187983295</c:v>
                </c:pt>
                <c:pt idx="9">
                  <c:v>380.66155318637834</c:v>
                </c:pt>
                <c:pt idx="10">
                  <c:v>389.58234855290488</c:v>
                </c:pt>
                <c:pt idx="11">
                  <c:v>401.31655939145691</c:v>
                </c:pt>
                <c:pt idx="12">
                  <c:v>342.07524404957792</c:v>
                </c:pt>
                <c:pt idx="13">
                  <c:v>396.01973085815013</c:v>
                </c:pt>
                <c:pt idx="14">
                  <c:v>391.45501206132894</c:v>
                </c:pt>
                <c:pt idx="15">
                  <c:v>382.35835933301439</c:v>
                </c:pt>
                <c:pt idx="16">
                  <c:v>394.67699031003929</c:v>
                </c:pt>
                <c:pt idx="17">
                  <c:v>437.60772513160327</c:v>
                </c:pt>
                <c:pt idx="18">
                  <c:v>383.06290601926918</c:v>
                </c:pt>
                <c:pt idx="19">
                  <c:v>363.87732708972226</c:v>
                </c:pt>
                <c:pt idx="20">
                  <c:v>363.81933800545693</c:v>
                </c:pt>
                <c:pt idx="21">
                  <c:v>401.2709918213431</c:v>
                </c:pt>
                <c:pt idx="22">
                  <c:v>371.42887790373385</c:v>
                </c:pt>
                <c:pt idx="23">
                  <c:v>358.93967742277465</c:v>
                </c:pt>
                <c:pt idx="24">
                  <c:v>350.58097918167766</c:v>
                </c:pt>
                <c:pt idx="25">
                  <c:v>375.32048667163269</c:v>
                </c:pt>
                <c:pt idx="26">
                  <c:v>342.93888229653749</c:v>
                </c:pt>
                <c:pt idx="27">
                  <c:v>381.07890022418525</c:v>
                </c:pt>
                <c:pt idx="28">
                  <c:v>410.0657120661694</c:v>
                </c:pt>
                <c:pt idx="29">
                  <c:v>359.72049618935961</c:v>
                </c:pt>
                <c:pt idx="30">
                  <c:v>392.22126236367308</c:v>
                </c:pt>
                <c:pt idx="31">
                  <c:v>371.41421057821395</c:v>
                </c:pt>
                <c:pt idx="32">
                  <c:v>368.99369718787892</c:v>
                </c:pt>
                <c:pt idx="33">
                  <c:v>362.32091472419728</c:v>
                </c:pt>
                <c:pt idx="34">
                  <c:v>362.50035471642269</c:v>
                </c:pt>
                <c:pt idx="35">
                  <c:v>365.9416311646624</c:v>
                </c:pt>
                <c:pt idx="36">
                  <c:v>381.39761808611496</c:v>
                </c:pt>
                <c:pt idx="37">
                  <c:v>351.75673288016071</c:v>
                </c:pt>
                <c:pt idx="38">
                  <c:v>318.39632270088225</c:v>
                </c:pt>
                <c:pt idx="39">
                  <c:v>345.51978000999736</c:v>
                </c:pt>
                <c:pt idx="40">
                  <c:v>330.85368498573007</c:v>
                </c:pt>
                <c:pt idx="41">
                  <c:v>317.04157268829118</c:v>
                </c:pt>
                <c:pt idx="42">
                  <c:v>344.97940810678909</c:v>
                </c:pt>
                <c:pt idx="43">
                  <c:v>301.95524313700838</c:v>
                </c:pt>
                <c:pt idx="44">
                  <c:v>346.73444844003723</c:v>
                </c:pt>
                <c:pt idx="45">
                  <c:v>365.85770852858508</c:v>
                </c:pt>
                <c:pt idx="46">
                  <c:v>339.04982852280978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B-4AC7-8FD3-852A33611FF3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Uke!$AC$10:$AC$61</c:f>
              <c:numCache>
                <c:formatCode>0</c:formatCode>
                <c:ptCount val="52"/>
                <c:pt idx="0">
                  <c:v>367.89238563340382</c:v>
                </c:pt>
                <c:pt idx="1">
                  <c:v>327.34405742733992</c:v>
                </c:pt>
                <c:pt idx="2">
                  <c:v>377.44384579992641</c:v>
                </c:pt>
                <c:pt idx="3">
                  <c:v>355.60811918793456</c:v>
                </c:pt>
                <c:pt idx="4">
                  <c:v>344.72206079827106</c:v>
                </c:pt>
                <c:pt idx="5">
                  <c:v>374.0291571364441</c:v>
                </c:pt>
                <c:pt idx="6">
                  <c:v>330.92690227422264</c:v>
                </c:pt>
                <c:pt idx="7">
                  <c:v>320.39593792788691</c:v>
                </c:pt>
                <c:pt idx="8">
                  <c:v>425.84407157485344</c:v>
                </c:pt>
                <c:pt idx="9">
                  <c:v>418.59883874976373</c:v>
                </c:pt>
                <c:pt idx="10">
                  <c:v>370.51474299173907</c:v>
                </c:pt>
                <c:pt idx="11">
                  <c:v>374.7292804843637</c:v>
                </c:pt>
                <c:pt idx="12">
                  <c:v>446.96756937479114</c:v>
                </c:pt>
                <c:pt idx="13">
                  <c:v>367.80100538259006</c:v>
                </c:pt>
                <c:pt idx="14">
                  <c:v>362.84836476854588</c:v>
                </c:pt>
                <c:pt idx="15">
                  <c:v>393.46250485898929</c:v>
                </c:pt>
                <c:pt idx="16">
                  <c:v>407.3943479499319</c:v>
                </c:pt>
                <c:pt idx="17">
                  <c:v>384.90393344683002</c:v>
                </c:pt>
                <c:pt idx="18">
                  <c:v>386.49584642413072</c:v>
                </c:pt>
                <c:pt idx="19">
                  <c:v>349.15369854935017</c:v>
                </c:pt>
                <c:pt idx="20">
                  <c:v>372.18545949077509</c:v>
                </c:pt>
                <c:pt idx="21">
                  <c:v>374.84915215626245</c:v>
                </c:pt>
                <c:pt idx="22">
                  <c:v>381.13932238072238</c:v>
                </c:pt>
                <c:pt idx="23">
                  <c:v>368.9363061792281</c:v>
                </c:pt>
                <c:pt idx="24">
                  <c:v>368.03888173297287</c:v>
                </c:pt>
                <c:pt idx="25">
                  <c:v>364.43425593405055</c:v>
                </c:pt>
                <c:pt idx="26">
                  <c:v>392.71277996650315</c:v>
                </c:pt>
                <c:pt idx="27">
                  <c:v>373.98528736954512</c:v>
                </c:pt>
                <c:pt idx="28">
                  <c:v>402.94785353664025</c:v>
                </c:pt>
                <c:pt idx="29">
                  <c:v>394.74087949225873</c:v>
                </c:pt>
                <c:pt idx="30">
                  <c:v>392.28616608808306</c:v>
                </c:pt>
                <c:pt idx="31">
                  <c:v>388.31907959854595</c:v>
                </c:pt>
                <c:pt idx="32">
                  <c:v>358.19421156148667</c:v>
                </c:pt>
                <c:pt idx="33">
                  <c:v>347.15772342456535</c:v>
                </c:pt>
                <c:pt idx="34">
                  <c:v>343.56251220578002</c:v>
                </c:pt>
                <c:pt idx="35">
                  <c:v>355.43535238088816</c:v>
                </c:pt>
                <c:pt idx="36">
                  <c:v>371.40327504903217</c:v>
                </c:pt>
                <c:pt idx="37">
                  <c:v>362.05153520061424</c:v>
                </c:pt>
                <c:pt idx="38">
                  <c:v>361.6845037719242</c:v>
                </c:pt>
                <c:pt idx="39">
                  <c:v>333.24252551383478</c:v>
                </c:pt>
                <c:pt idx="40">
                  <c:v>322.45796588399656</c:v>
                </c:pt>
                <c:pt idx="41">
                  <c:v>350.02913552761783</c:v>
                </c:pt>
                <c:pt idx="42">
                  <c:v>328.03266248203488</c:v>
                </c:pt>
                <c:pt idx="43">
                  <c:v>303.44730225642502</c:v>
                </c:pt>
                <c:pt idx="44">
                  <c:v>345.13127541534516</c:v>
                </c:pt>
                <c:pt idx="45">
                  <c:v>313.70102673248266</c:v>
                </c:pt>
                <c:pt idx="46">
                  <c:v>357.81956986825816</c:v>
                </c:pt>
                <c:pt idx="47">
                  <c:v>348.85453860192001</c:v>
                </c:pt>
                <c:pt idx="48">
                  <c:v>367.09176936357198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B-4AC7-8FD3-852A33611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9.5193266502169201E-3"/>
              <c:y val="0.3252757740307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27232994217047"/>
          <c:y val="7.2167865688114771E-2"/>
          <c:w val="9.0984897980346979E-2"/>
          <c:h val="0.140158793137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middel</a:t>
            </a:r>
            <a:r>
              <a:rPr lang="nb-NO" sz="2400" baseline="0"/>
              <a:t> KLASSE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309766011667831E-2"/>
          <c:y val="0.15826568243950245"/>
          <c:w val="0.91438442153177057"/>
          <c:h val="0.74387030223737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Variant!$R$25:$R$30</c:f>
              <c:numCache>
                <c:formatCode>0.00</c:formatCode>
                <c:ptCount val="6"/>
                <c:pt idx="0">
                  <c:v>5.9168430601753856</c:v>
                </c:pt>
                <c:pt idx="1">
                  <c:v>5.8043478260869552</c:v>
                </c:pt>
                <c:pt idx="2">
                  <c:v>6.9892473118279579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B4-44A1-BEC0-D59F629A5CA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Variant!$R$18:$R$23</c:f>
              <c:numCache>
                <c:formatCode>0.00</c:formatCode>
                <c:ptCount val="6"/>
                <c:pt idx="0">
                  <c:v>5.5753424657534243</c:v>
                </c:pt>
                <c:pt idx="1">
                  <c:v>5.1951219512195124</c:v>
                </c:pt>
                <c:pt idx="2">
                  <c:v>6.5238095238095246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B4-44A1-BEC0-D59F629A5CA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Variant!$R$11:$R$16</c:f>
              <c:numCache>
                <c:formatCode>0.00</c:formatCode>
                <c:ptCount val="6"/>
                <c:pt idx="0">
                  <c:v>5.6310679611650478</c:v>
                </c:pt>
                <c:pt idx="1">
                  <c:v>5.0862944162436561</c:v>
                </c:pt>
                <c:pt idx="2">
                  <c:v>6.8915662650602414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B4-44A1-BEC0-D59F629A5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6273092044961"/>
          <c:y val="0.35633284202348714"/>
          <c:w val="7.2677473053827463E-2"/>
          <c:h val="0.179876508374899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middel</a:t>
            </a:r>
            <a:r>
              <a:rPr lang="nb-NO" sz="2400" baseline="0"/>
              <a:t>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69619075314393E-2"/>
          <c:y val="0.16502335052030953"/>
          <c:w val="0.88952462204048577"/>
          <c:h val="0.737112517049515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Variant!$M$25:$M$30</c:f>
              <c:numCache>
                <c:formatCode>0.0</c:formatCode>
                <c:ptCount val="6"/>
                <c:pt idx="0">
                  <c:v>371.07674165785926</c:v>
                </c:pt>
                <c:pt idx="1">
                  <c:v>350.5906474820145</c:v>
                </c:pt>
                <c:pt idx="2">
                  <c:v>429.43548387096791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F1-4738-9723-3063281CEB8D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Variant!$M$18:$M$23</c:f>
              <c:numCache>
                <c:formatCode>0.0</c:formatCode>
                <c:ptCount val="6"/>
                <c:pt idx="0">
                  <c:v>351.44084213270901</c:v>
                </c:pt>
                <c:pt idx="1">
                  <c:v>319.90670731707314</c:v>
                </c:pt>
                <c:pt idx="2">
                  <c:v>405.85952380952358</c:v>
                </c:pt>
                <c:pt idx="3">
                  <c:v>390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F1-4738-9723-3063281CEB8D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Variant!$M$11:$M$16</c:f>
              <c:numCache>
                <c:formatCode>0.0</c:formatCode>
                <c:ptCount val="6"/>
                <c:pt idx="0">
                  <c:v>355.47160760005471</c:v>
                </c:pt>
                <c:pt idx="1">
                  <c:v>299.39289340101521</c:v>
                </c:pt>
                <c:pt idx="2">
                  <c:v>434.40180722891552</c:v>
                </c:pt>
                <c:pt idx="3">
                  <c:v>528.4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F1-4738-9723-3063281C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2.3103515720732375E-2"/>
              <c:y val="0.368824350522083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6273092044961"/>
          <c:y val="0.35633284202348714"/>
          <c:w val="6.5712299470184546E-2"/>
          <c:h val="0.148984464166915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ANTALL</a:t>
            </a:r>
            <a:r>
              <a:rPr lang="nb-NO" sz="2400" baseline="0"/>
              <a:t> 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69619075314393E-2"/>
          <c:y val="0.16502335052030953"/>
          <c:w val="0.88952462204048577"/>
          <c:h val="0.737112517049515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Variant!$G$25:$G$30</c:f>
              <c:numCache>
                <c:formatCode>0.0</c:formatCode>
                <c:ptCount val="6"/>
                <c:pt idx="0">
                  <c:v>95.117047249748666</c:v>
                </c:pt>
                <c:pt idx="1">
                  <c:v>1.9962659773086311</c:v>
                </c:pt>
                <c:pt idx="2">
                  <c:v>2.6712623869021974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7-4DA7-9227-CD3A3E5CE22B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Variant!$G$18:$G$23</c:f>
              <c:numCache>
                <c:formatCode>0.0</c:formatCode>
                <c:ptCount val="6"/>
                <c:pt idx="0">
                  <c:v>95.22095332671303</c:v>
                </c:pt>
                <c:pt idx="1">
                  <c:v>2.0357497517378356</c:v>
                </c:pt>
                <c:pt idx="2">
                  <c:v>2.0854021847070499</c:v>
                </c:pt>
                <c:pt idx="3">
                  <c:v>1.2413108242303877E-2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F7-4DA7-9227-CD3A3E5CE22B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Variant!$G$11:$G$16</c:f>
              <c:numCache>
                <c:formatCode>0.0</c:formatCode>
                <c:ptCount val="6"/>
                <c:pt idx="0">
                  <c:v>94.885564505817626</c:v>
                </c:pt>
                <c:pt idx="1">
                  <c:v>2.5188594808847977</c:v>
                </c:pt>
                <c:pt idx="2">
                  <c:v>2.1224907300856666</c:v>
                </c:pt>
                <c:pt idx="3">
                  <c:v>1.2786088735455824E-2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7-4DA7-9227-CD3A3E5C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2.3103515720732375E-2"/>
              <c:y val="0.368824350522083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6273092044961"/>
          <c:y val="0.35633284202348714"/>
          <c:w val="6.7702349065511092E-2"/>
          <c:h val="0.182173102791482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ANTALL</a:t>
            </a:r>
            <a:r>
              <a:rPr lang="nb-NO" sz="2400" baseline="0"/>
              <a:t>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69619075314393E-2"/>
          <c:y val="0.16502335052030953"/>
          <c:w val="0.88952462204048577"/>
          <c:h val="0.737112517049515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Variant!$F$25:$F$30</c:f>
              <c:numCache>
                <c:formatCode>0</c:formatCode>
                <c:ptCount val="6"/>
                <c:pt idx="0">
                  <c:v>6623</c:v>
                </c:pt>
                <c:pt idx="1">
                  <c:v>139</c:v>
                </c:pt>
                <c:pt idx="2">
                  <c:v>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B-404B-89FD-77A1A93C5D44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Variant!$F$18:$F$23</c:f>
              <c:numCache>
                <c:formatCode>0</c:formatCode>
                <c:ptCount val="6"/>
                <c:pt idx="0">
                  <c:v>7671</c:v>
                </c:pt>
                <c:pt idx="1">
                  <c:v>164</c:v>
                </c:pt>
                <c:pt idx="2">
                  <c:v>168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5B-404B-89FD-77A1A93C5D44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Variant!$F$11:$F$16</c:f>
              <c:numCache>
                <c:formatCode>0</c:formatCode>
                <c:ptCount val="6"/>
                <c:pt idx="0">
                  <c:v>7421</c:v>
                </c:pt>
                <c:pt idx="1">
                  <c:v>197</c:v>
                </c:pt>
                <c:pt idx="2">
                  <c:v>166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B-404B-89FD-77A1A93C5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2.3103515720732375E-2"/>
              <c:y val="0.368824350522083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6273092044961"/>
          <c:y val="0.35633284202348714"/>
          <c:w val="6.9509078390735557E-2"/>
          <c:h val="0.19084201979841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middel</a:t>
            </a:r>
            <a:r>
              <a:rPr lang="nb-NO" sz="2400" baseline="0"/>
              <a:t> LENGDE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35613888383761E-2"/>
          <c:y val="0.15826568243950245"/>
          <c:w val="0.87955851611560187"/>
          <c:h val="0.74387030223737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Variant!$K$25:$K$28</c:f>
              <c:numCache>
                <c:formatCode>0.0</c:formatCode>
                <c:ptCount val="4"/>
                <c:pt idx="0">
                  <c:v>217.85657370517924</c:v>
                </c:pt>
                <c:pt idx="1">
                  <c:v>213.09774436090223</c:v>
                </c:pt>
                <c:pt idx="2">
                  <c:v>225.9830508474576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F-47B8-8FA6-FFB16B517EA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Variant!$K$18:$K$21</c:f>
              <c:numCache>
                <c:formatCode>0.0</c:formatCode>
                <c:ptCount val="4"/>
                <c:pt idx="0">
                  <c:v>216.23232188210127</c:v>
                </c:pt>
                <c:pt idx="1">
                  <c:v>210.21604938271599</c:v>
                </c:pt>
                <c:pt idx="2">
                  <c:v>225.27272727272728</c:v>
                </c:pt>
                <c:pt idx="3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F-47B8-8FA6-FFB16B517EA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Variant!$K$11:$K$14</c:f>
              <c:numCache>
                <c:formatCode>0.0</c:formatCode>
                <c:ptCount val="4"/>
                <c:pt idx="0">
                  <c:v>216.40895274937819</c:v>
                </c:pt>
                <c:pt idx="1">
                  <c:v>205.80310880829015</c:v>
                </c:pt>
                <c:pt idx="2">
                  <c:v>222.54901960784304</c:v>
                </c:pt>
                <c:pt idx="3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F-47B8-8FA6-FFB16B517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57473196421579"/>
          <c:y val="0.24379761940338443"/>
          <c:w val="7.2677473053827463E-2"/>
          <c:h val="0.179876508374899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Raser!$I$86:$I$103</c:f>
              <c:numCache>
                <c:formatCode>0.0</c:formatCode>
                <c:ptCount val="18"/>
                <c:pt idx="0">
                  <c:v>3.9207238259370953</c:v>
                </c:pt>
                <c:pt idx="1">
                  <c:v>43.285939968404406</c:v>
                </c:pt>
                <c:pt idx="2">
                  <c:v>0.3734022691368663</c:v>
                </c:pt>
                <c:pt idx="3">
                  <c:v>1.235099813298866</c:v>
                </c:pt>
                <c:pt idx="4">
                  <c:v>0.18670113456843315</c:v>
                </c:pt>
                <c:pt idx="5">
                  <c:v>0.30159414045669963</c:v>
                </c:pt>
                <c:pt idx="6">
                  <c:v>0.21542438604049979</c:v>
                </c:pt>
                <c:pt idx="7">
                  <c:v>0.35904064340083303</c:v>
                </c:pt>
                <c:pt idx="8">
                  <c:v>1.0340370529943987</c:v>
                </c:pt>
                <c:pt idx="9">
                  <c:v>1.6659485853798652</c:v>
                </c:pt>
                <c:pt idx="10">
                  <c:v>0</c:v>
                </c:pt>
                <c:pt idx="11">
                  <c:v>0.12925463162429984</c:v>
                </c:pt>
                <c:pt idx="12">
                  <c:v>0.10053138015223324</c:v>
                </c:pt>
                <c:pt idx="13">
                  <c:v>0.54574177796926604</c:v>
                </c:pt>
                <c:pt idx="14">
                  <c:v>0</c:v>
                </c:pt>
                <c:pt idx="15">
                  <c:v>1.436162573603332E-2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6B-489F-9586-476A48FFBD9C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Raser!$I$48:$I$65</c:f>
              <c:numCache>
                <c:formatCode>0.0</c:formatCode>
                <c:ptCount val="18"/>
                <c:pt idx="0">
                  <c:v>4.2949354518371399</c:v>
                </c:pt>
                <c:pt idx="1">
                  <c:v>45.270605759682226</c:v>
                </c:pt>
                <c:pt idx="2">
                  <c:v>0.4220456802383315</c:v>
                </c:pt>
                <c:pt idx="3">
                  <c:v>1.166832174776564</c:v>
                </c:pt>
                <c:pt idx="4">
                  <c:v>0.43445878848063552</c:v>
                </c:pt>
                <c:pt idx="5">
                  <c:v>8.68917576961271E-2</c:v>
                </c:pt>
                <c:pt idx="6">
                  <c:v>8.68917576961271E-2</c:v>
                </c:pt>
                <c:pt idx="7">
                  <c:v>0.31032770605759691</c:v>
                </c:pt>
                <c:pt idx="8">
                  <c:v>0.95580933465739826</c:v>
                </c:pt>
                <c:pt idx="9">
                  <c:v>1.3778550148957296</c:v>
                </c:pt>
                <c:pt idx="10">
                  <c:v>0</c:v>
                </c:pt>
                <c:pt idx="11">
                  <c:v>0.12413108242303877</c:v>
                </c:pt>
                <c:pt idx="12">
                  <c:v>3.7239324726911618E-2</c:v>
                </c:pt>
                <c:pt idx="13">
                  <c:v>0.50893743793445889</c:v>
                </c:pt>
                <c:pt idx="14">
                  <c:v>0</c:v>
                </c:pt>
                <c:pt idx="15">
                  <c:v>7.4478649453823237E-2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6B-489F-9586-476A48FFBD9C}"/>
            </c:ext>
          </c:extLst>
        </c:ser>
        <c:ser>
          <c:idx val="2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Raser!$I$10:$I$27</c:f>
              <c:numCache>
                <c:formatCode>0.0</c:formatCode>
                <c:ptCount val="18"/>
                <c:pt idx="0">
                  <c:v>3.9636875079913056</c:v>
                </c:pt>
                <c:pt idx="1">
                  <c:v>43.753995652729806</c:v>
                </c:pt>
                <c:pt idx="2">
                  <c:v>0.29408004091548395</c:v>
                </c:pt>
                <c:pt idx="3">
                  <c:v>1.3297532284874056</c:v>
                </c:pt>
                <c:pt idx="4">
                  <c:v>0.31965221838639563</c:v>
                </c:pt>
                <c:pt idx="5">
                  <c:v>0.26850786344457234</c:v>
                </c:pt>
                <c:pt idx="6">
                  <c:v>0.20457741976729321</c:v>
                </c:pt>
                <c:pt idx="7">
                  <c:v>0.33243830712185141</c:v>
                </c:pt>
                <c:pt idx="8">
                  <c:v>1.2274645186037596</c:v>
                </c:pt>
                <c:pt idx="9">
                  <c:v>1.6877637130801679</c:v>
                </c:pt>
                <c:pt idx="10">
                  <c:v>0</c:v>
                </c:pt>
                <c:pt idx="11">
                  <c:v>0.14064697609001403</c:v>
                </c:pt>
                <c:pt idx="12">
                  <c:v>0.37079657332821886</c:v>
                </c:pt>
                <c:pt idx="13">
                  <c:v>0.37079657332821886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6B-489F-9586-476A48FFB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C-4890-B2FB-7FDB7EE08901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'Ark1'!$AE$1425:$AE$1451</c:f>
              <c:numCache>
                <c:formatCode>General</c:formatCode>
                <c:ptCount val="27"/>
                <c:pt idx="0">
                  <c:v>3.9207238259370953</c:v>
                </c:pt>
                <c:pt idx="1">
                  <c:v>43.285939968404406</c:v>
                </c:pt>
                <c:pt idx="2">
                  <c:v>0.3734022691368663</c:v>
                </c:pt>
                <c:pt idx="3">
                  <c:v>1.235099813298866</c:v>
                </c:pt>
                <c:pt idx="4">
                  <c:v>0.18670113456843315</c:v>
                </c:pt>
                <c:pt idx="5">
                  <c:v>0.30159414045669963</c:v>
                </c:pt>
                <c:pt idx="6">
                  <c:v>0.21542438604049979</c:v>
                </c:pt>
                <c:pt idx="7">
                  <c:v>0.35904064340083303</c:v>
                </c:pt>
                <c:pt idx="8">
                  <c:v>1.0340370529943987</c:v>
                </c:pt>
                <c:pt idx="9">
                  <c:v>1.6659485853798652</c:v>
                </c:pt>
                <c:pt idx="11">
                  <c:v>0.12925463162429984</c:v>
                </c:pt>
                <c:pt idx="12">
                  <c:v>0.10053138015223324</c:v>
                </c:pt>
                <c:pt idx="13">
                  <c:v>0.54574177796926604</c:v>
                </c:pt>
                <c:pt idx="15">
                  <c:v>1.436162573603332E-2</c:v>
                </c:pt>
                <c:pt idx="18">
                  <c:v>7.2669826224328604</c:v>
                </c:pt>
                <c:pt idx="19">
                  <c:v>8.3010196754272574</c:v>
                </c:pt>
                <c:pt idx="20">
                  <c:v>6.7643257216716952</c:v>
                </c:pt>
                <c:pt idx="21">
                  <c:v>5.9457130547177917</c:v>
                </c:pt>
                <c:pt idx="22">
                  <c:v>2.8866867729426975</c:v>
                </c:pt>
                <c:pt idx="23">
                  <c:v>0.45957202355306626</c:v>
                </c:pt>
                <c:pt idx="24">
                  <c:v>2.9728565273588958</c:v>
                </c:pt>
                <c:pt idx="25">
                  <c:v>1.105845181674566</c:v>
                </c:pt>
                <c:pt idx="26">
                  <c:v>1.6085020824357319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C-4890-B2FB-7FDB7EE08901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'Ark1'!$AE$1389:$AE$1415</c:f>
              <c:numCache>
                <c:formatCode>General</c:formatCode>
                <c:ptCount val="27"/>
                <c:pt idx="0">
                  <c:v>45.270605759682226</c:v>
                </c:pt>
                <c:pt idx="1">
                  <c:v>0.4220456802383315</c:v>
                </c:pt>
                <c:pt idx="2">
                  <c:v>1.166832174776564</c:v>
                </c:pt>
                <c:pt idx="3">
                  <c:v>0.43445878848063552</c:v>
                </c:pt>
                <c:pt idx="4">
                  <c:v>8.68917576961271E-2</c:v>
                </c:pt>
                <c:pt idx="5">
                  <c:v>8.68917576961271E-2</c:v>
                </c:pt>
                <c:pt idx="6">
                  <c:v>0.31032770605759691</c:v>
                </c:pt>
                <c:pt idx="7">
                  <c:v>0.95580933465739826</c:v>
                </c:pt>
                <c:pt idx="8">
                  <c:v>1.3778550148957296</c:v>
                </c:pt>
                <c:pt idx="10">
                  <c:v>0.12413108242303877</c:v>
                </c:pt>
                <c:pt idx="11">
                  <c:v>3.7239324726911618E-2</c:v>
                </c:pt>
                <c:pt idx="12">
                  <c:v>0.50893743793445889</c:v>
                </c:pt>
                <c:pt idx="14">
                  <c:v>7.4478649453823237E-2</c:v>
                </c:pt>
                <c:pt idx="17">
                  <c:v>6.231380337636546</c:v>
                </c:pt>
                <c:pt idx="18">
                  <c:v>6.7651439920556147</c:v>
                </c:pt>
                <c:pt idx="19">
                  <c:v>7.0754716981132049</c:v>
                </c:pt>
                <c:pt idx="20">
                  <c:v>5.2755710029791443</c:v>
                </c:pt>
                <c:pt idx="21">
                  <c:v>2.3957298907646472</c:v>
                </c:pt>
                <c:pt idx="22">
                  <c:v>0.3475670307845084</c:v>
                </c:pt>
                <c:pt idx="23">
                  <c:v>3.6246276067527305</c:v>
                </c:pt>
                <c:pt idx="24">
                  <c:v>0.88133068520357505</c:v>
                </c:pt>
                <c:pt idx="25">
                  <c:v>2.6936444885799404</c:v>
                </c:pt>
                <c:pt idx="26">
                  <c:v>2.4826216484607755E-2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C-4890-B2FB-7FDB7EE08901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'Ark1'!$AE$1353:$AE$1379</c:f>
              <c:numCache>
                <c:formatCode>General</c:formatCode>
                <c:ptCount val="27"/>
                <c:pt idx="0">
                  <c:v>0.29408004091548395</c:v>
                </c:pt>
                <c:pt idx="1">
                  <c:v>1.3297532284874056</c:v>
                </c:pt>
                <c:pt idx="2">
                  <c:v>0.31965221838639563</c:v>
                </c:pt>
                <c:pt idx="3">
                  <c:v>0.26850786344457234</c:v>
                </c:pt>
                <c:pt idx="4">
                  <c:v>0.20457741976729321</c:v>
                </c:pt>
                <c:pt idx="5">
                  <c:v>0.33243830712185141</c:v>
                </c:pt>
                <c:pt idx="6">
                  <c:v>1.2274645186037596</c:v>
                </c:pt>
                <c:pt idx="7">
                  <c:v>1.6877637130801679</c:v>
                </c:pt>
                <c:pt idx="9">
                  <c:v>0.14064697609001403</c:v>
                </c:pt>
                <c:pt idx="10">
                  <c:v>0.37079657332821886</c:v>
                </c:pt>
                <c:pt idx="11">
                  <c:v>0.37079657332821886</c:v>
                </c:pt>
                <c:pt idx="16">
                  <c:v>6.2907556578442669</c:v>
                </c:pt>
                <c:pt idx="17">
                  <c:v>6.8149852959979533</c:v>
                </c:pt>
                <c:pt idx="18">
                  <c:v>8.2853855005753765</c:v>
                </c:pt>
                <c:pt idx="19">
                  <c:v>5.5619485999232845</c:v>
                </c:pt>
                <c:pt idx="20">
                  <c:v>2.8001534330648248</c:v>
                </c:pt>
                <c:pt idx="21">
                  <c:v>0.57537399309551218</c:v>
                </c:pt>
                <c:pt idx="22">
                  <c:v>2.6339342795038991</c:v>
                </c:pt>
                <c:pt idx="23">
                  <c:v>1.022887098836466</c:v>
                </c:pt>
                <c:pt idx="24">
                  <c:v>2.1864211737629473</c:v>
                </c:pt>
                <c:pt idx="25">
                  <c:v>3.8358266206367488E-2</c:v>
                </c:pt>
                <c:pt idx="26">
                  <c:v>0.79273750159826117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C-4890-B2FB-7FDB7EE0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4587069164042206E-2"/>
              <c:y val="0.313477479468851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8-474A-AF3C-8841159A82C4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'Ark1'!$T$1441:$T$1451</c:f>
              <c:numCache>
                <c:formatCode>General</c:formatCode>
                <c:ptCount val="11"/>
                <c:pt idx="2">
                  <c:v>7.5415019762845859</c:v>
                </c:pt>
                <c:pt idx="3">
                  <c:v>5.7491349480968861</c:v>
                </c:pt>
                <c:pt idx="4">
                  <c:v>8.0594479830148629</c:v>
                </c:pt>
                <c:pt idx="5">
                  <c:v>5.6352657004830924</c:v>
                </c:pt>
                <c:pt idx="6">
                  <c:v>5.7164179104477606</c:v>
                </c:pt>
                <c:pt idx="7">
                  <c:v>4.6875</c:v>
                </c:pt>
                <c:pt idx="8">
                  <c:v>5.4830917874396148</c:v>
                </c:pt>
                <c:pt idx="9">
                  <c:v>5.6883116883116882</c:v>
                </c:pt>
                <c:pt idx="10">
                  <c:v>7.0267857142857109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8-474A-AF3C-8841159A82C4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'Ark1'!$T$1405:$T$1415</c:f>
              <c:numCache>
                <c:formatCode>General</c:formatCode>
                <c:ptCount val="11"/>
                <c:pt idx="1">
                  <c:v>7.5776892430278897</c:v>
                </c:pt>
                <c:pt idx="2">
                  <c:v>5.8110091743119252</c:v>
                </c:pt>
                <c:pt idx="3">
                  <c:v>7.7701754385964943</c:v>
                </c:pt>
                <c:pt idx="4">
                  <c:v>5.5552941176470592</c:v>
                </c:pt>
                <c:pt idx="5">
                  <c:v>5.5751295336787585</c:v>
                </c:pt>
                <c:pt idx="6">
                  <c:v>4.8571428571428559</c:v>
                </c:pt>
                <c:pt idx="7">
                  <c:v>5.5719178082191778</c:v>
                </c:pt>
                <c:pt idx="8">
                  <c:v>5.9859154929577452</c:v>
                </c:pt>
                <c:pt idx="9">
                  <c:v>6.838709677419355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8-474A-AF3C-8841159A82C4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'Ark1'!$T$1369:$T$1379</c:f>
              <c:numCache>
                <c:formatCode>General</c:formatCode>
                <c:ptCount val="11"/>
                <c:pt idx="0">
                  <c:v>7.2662601626016254</c:v>
                </c:pt>
                <c:pt idx="1">
                  <c:v>5.7729831144465278</c:v>
                </c:pt>
                <c:pt idx="2">
                  <c:v>7.814814814814814</c:v>
                </c:pt>
                <c:pt idx="3">
                  <c:v>5.4091954022988498</c:v>
                </c:pt>
                <c:pt idx="4">
                  <c:v>5.8584474885844751</c:v>
                </c:pt>
                <c:pt idx="5">
                  <c:v>5.4888888888888889</c:v>
                </c:pt>
                <c:pt idx="6">
                  <c:v>5.7087378640776683</c:v>
                </c:pt>
                <c:pt idx="7">
                  <c:v>6.1375000000000002</c:v>
                </c:pt>
                <c:pt idx="8">
                  <c:v>6.9239766081871323</c:v>
                </c:pt>
                <c:pt idx="9">
                  <c:v>4</c:v>
                </c:pt>
                <c:pt idx="10">
                  <c:v>7.0645161290322562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8-474A-AF3C-8841159A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2AA-8966-FDC2543318D2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'Ark1'!$U$1441:$U$1451</c:f>
              <c:numCache>
                <c:formatCode>General</c:formatCode>
                <c:ptCount val="11"/>
                <c:pt idx="2">
                  <c:v>394.13029644268801</c:v>
                </c:pt>
                <c:pt idx="3">
                  <c:v>470.39840830449822</c:v>
                </c:pt>
                <c:pt idx="4">
                  <c:v>411.24959660297208</c:v>
                </c:pt>
                <c:pt idx="5">
                  <c:v>463.2965458937195</c:v>
                </c:pt>
                <c:pt idx="6">
                  <c:v>445.20865671641775</c:v>
                </c:pt>
                <c:pt idx="7">
                  <c:v>478.95437500000003</c:v>
                </c:pt>
                <c:pt idx="8">
                  <c:v>225.27768115942033</c:v>
                </c:pt>
                <c:pt idx="9">
                  <c:v>367.78441558441563</c:v>
                </c:pt>
                <c:pt idx="10">
                  <c:v>199.19705357142848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2AA-8966-FDC2543318D2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'Ark1'!$U$1405:$U$1415</c:f>
              <c:numCache>
                <c:formatCode>General</c:formatCode>
                <c:ptCount val="11"/>
                <c:pt idx="1">
                  <c:v>386.79541832669344</c:v>
                </c:pt>
                <c:pt idx="2">
                  <c:v>435.68458715596313</c:v>
                </c:pt>
                <c:pt idx="3">
                  <c:v>391.44087719298273</c:v>
                </c:pt>
                <c:pt idx="4">
                  <c:v>443.53176470588255</c:v>
                </c:pt>
                <c:pt idx="5">
                  <c:v>413.04352331606208</c:v>
                </c:pt>
                <c:pt idx="6">
                  <c:v>437.07857142857131</c:v>
                </c:pt>
                <c:pt idx="7">
                  <c:v>224.37910958904095</c:v>
                </c:pt>
                <c:pt idx="8">
                  <c:v>389.59154929577443</c:v>
                </c:pt>
                <c:pt idx="9">
                  <c:v>191.0055299539172</c:v>
                </c:pt>
                <c:pt idx="10">
                  <c:v>563.29999999999995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2AA-8966-FDC2543318D2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'Ark1'!$U$1369:$U$1379</c:f>
              <c:numCache>
                <c:formatCode>General</c:formatCode>
                <c:ptCount val="11"/>
                <c:pt idx="0">
                  <c:v>377.11239837398409</c:v>
                </c:pt>
                <c:pt idx="1">
                  <c:v>454.74840525328369</c:v>
                </c:pt>
                <c:pt idx="2">
                  <c:v>389.1216049382719</c:v>
                </c:pt>
                <c:pt idx="3">
                  <c:v>428.43425287356337</c:v>
                </c:pt>
                <c:pt idx="4">
                  <c:v>453.34885844748879</c:v>
                </c:pt>
                <c:pt idx="5">
                  <c:v>410.63111111111095</c:v>
                </c:pt>
                <c:pt idx="6">
                  <c:v>222.95436893203873</c:v>
                </c:pt>
                <c:pt idx="7">
                  <c:v>372.06</c:v>
                </c:pt>
                <c:pt idx="8">
                  <c:v>188.47660818713453</c:v>
                </c:pt>
                <c:pt idx="9">
                  <c:v>414.26666666666654</c:v>
                </c:pt>
                <c:pt idx="10">
                  <c:v>303.11774193548376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8-42AA-8966-FDC25433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Raser!$D$104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Raser!$I$104:$I$122</c:f>
              <c:numCache>
                <c:formatCode>0.0</c:formatCode>
                <c:ptCount val="19"/>
                <c:pt idx="0">
                  <c:v>7.2669826224328604</c:v>
                </c:pt>
                <c:pt idx="1">
                  <c:v>8.3010196754272574</c:v>
                </c:pt>
                <c:pt idx="2">
                  <c:v>6.7643257216716952</c:v>
                </c:pt>
                <c:pt idx="3">
                  <c:v>5.9457130547177917</c:v>
                </c:pt>
                <c:pt idx="4">
                  <c:v>2.8866867729426975</c:v>
                </c:pt>
                <c:pt idx="5">
                  <c:v>0.45957202355306626</c:v>
                </c:pt>
                <c:pt idx="6">
                  <c:v>2.9728565273588958</c:v>
                </c:pt>
                <c:pt idx="7">
                  <c:v>1.105845181674566</c:v>
                </c:pt>
                <c:pt idx="8">
                  <c:v>1.6085020824357319</c:v>
                </c:pt>
                <c:pt idx="9">
                  <c:v>4.3084877208099941E-2</c:v>
                </c:pt>
                <c:pt idx="10">
                  <c:v>0.83297429268993262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0.12925463162429984</c:v>
                </c:pt>
                <c:pt idx="15">
                  <c:v>0</c:v>
                </c:pt>
                <c:pt idx="17">
                  <c:v>6.6925175929915248</c:v>
                </c:pt>
                <c:pt idx="18">
                  <c:v>0.74680453827373261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3-4B38-B828-97272FBD105D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Raser!$I$66:$I$84</c:f>
              <c:numCache>
                <c:formatCode>0.0</c:formatCode>
                <c:ptCount val="19"/>
                <c:pt idx="0">
                  <c:v>6.231380337636546</c:v>
                </c:pt>
                <c:pt idx="1">
                  <c:v>6.7651439920556147</c:v>
                </c:pt>
                <c:pt idx="2">
                  <c:v>7.0754716981132049</c:v>
                </c:pt>
                <c:pt idx="3">
                  <c:v>5.2755710029791443</c:v>
                </c:pt>
                <c:pt idx="4">
                  <c:v>2.3957298907646472</c:v>
                </c:pt>
                <c:pt idx="5">
                  <c:v>0.3475670307845084</c:v>
                </c:pt>
                <c:pt idx="6">
                  <c:v>3.6246276067527305</c:v>
                </c:pt>
                <c:pt idx="7">
                  <c:v>0.88133068520357505</c:v>
                </c:pt>
                <c:pt idx="8">
                  <c:v>2.6936444885799404</c:v>
                </c:pt>
                <c:pt idx="9">
                  <c:v>2.4826216484607755E-2</c:v>
                </c:pt>
                <c:pt idx="10">
                  <c:v>0.79443892750744816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0.19860973187686204</c:v>
                </c:pt>
                <c:pt idx="15">
                  <c:v>6.2065541211519387E-2</c:v>
                </c:pt>
                <c:pt idx="16">
                  <c:v>0</c:v>
                </c:pt>
                <c:pt idx="17">
                  <c:v>5.3128103277060577</c:v>
                </c:pt>
                <c:pt idx="18">
                  <c:v>0.43445878848063552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3-4B38-B828-97272FBD105D}"/>
            </c:ext>
          </c:extLst>
        </c:ser>
        <c:ser>
          <c:idx val="2"/>
          <c:order val="2"/>
          <c:tx>
            <c:strRef>
              <c:f>Raser!$D$28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Raser!$I$28:$I$46</c:f>
              <c:numCache>
                <c:formatCode>0.0</c:formatCode>
                <c:ptCount val="19"/>
                <c:pt idx="0">
                  <c:v>6.2907556578442669</c:v>
                </c:pt>
                <c:pt idx="1">
                  <c:v>6.8149852959979533</c:v>
                </c:pt>
                <c:pt idx="2">
                  <c:v>8.2853855005753765</c:v>
                </c:pt>
                <c:pt idx="3">
                  <c:v>5.5619485999232845</c:v>
                </c:pt>
                <c:pt idx="4">
                  <c:v>2.8001534330648248</c:v>
                </c:pt>
                <c:pt idx="5">
                  <c:v>0.57537399309551218</c:v>
                </c:pt>
                <c:pt idx="6">
                  <c:v>2.6339342795038991</c:v>
                </c:pt>
                <c:pt idx="7">
                  <c:v>1.022887098836466</c:v>
                </c:pt>
                <c:pt idx="8">
                  <c:v>2.1864211737629473</c:v>
                </c:pt>
                <c:pt idx="9">
                  <c:v>3.8358266206367488E-2</c:v>
                </c:pt>
                <c:pt idx="10">
                  <c:v>0.79273750159826117</c:v>
                </c:pt>
                <c:pt idx="11">
                  <c:v>1.2786088735455824E-2</c:v>
                </c:pt>
                <c:pt idx="12">
                  <c:v>0</c:v>
                </c:pt>
                <c:pt idx="13">
                  <c:v>0</c:v>
                </c:pt>
                <c:pt idx="14">
                  <c:v>3.8358266206367488E-2</c:v>
                </c:pt>
                <c:pt idx="15">
                  <c:v>0</c:v>
                </c:pt>
                <c:pt idx="16">
                  <c:v>0</c:v>
                </c:pt>
                <c:pt idx="17">
                  <c:v>0.67766270297915876</c:v>
                </c:pt>
                <c:pt idx="18">
                  <c:v>4.2949354518371399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B3-4B38-B828-97272FBD1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6039948695963493E-2"/>
              <c:y val="0.369025768174488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25563169171307E-2"/>
          <c:y val="0.17823718974796077"/>
          <c:w val="0.88330181878658309"/>
          <c:h val="0.68445577994276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2941</c:v>
                </c:pt>
                <c:pt idx="1">
                  <c:v>1749</c:v>
                </c:pt>
                <c:pt idx="2">
                  <c:v>2520</c:v>
                </c:pt>
                <c:pt idx="3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24-45FB-8C33-1A185967454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2638</c:v>
                </c:pt>
                <c:pt idx="1">
                  <c:v>1819</c:v>
                </c:pt>
                <c:pt idx="2">
                  <c:v>2560</c:v>
                </c:pt>
                <c:pt idx="3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24-45FB-8C33-1A185967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132455770168"/>
          <c:y val="0.22915104606029404"/>
          <c:w val="0.10189408758971646"/>
          <c:h val="0.18474314680293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Raser!$G$86:$G$103</c:f>
              <c:numCache>
                <c:formatCode>#,##0</c:formatCode>
                <c:ptCount val="18"/>
                <c:pt idx="0">
                  <c:v>273</c:v>
                </c:pt>
                <c:pt idx="1">
                  <c:v>3014</c:v>
                </c:pt>
                <c:pt idx="2">
                  <c:v>26</c:v>
                </c:pt>
                <c:pt idx="3">
                  <c:v>86</c:v>
                </c:pt>
                <c:pt idx="4">
                  <c:v>13</c:v>
                </c:pt>
                <c:pt idx="5">
                  <c:v>21</c:v>
                </c:pt>
                <c:pt idx="6">
                  <c:v>15</c:v>
                </c:pt>
                <c:pt idx="7">
                  <c:v>25</c:v>
                </c:pt>
                <c:pt idx="8">
                  <c:v>72</c:v>
                </c:pt>
                <c:pt idx="9">
                  <c:v>116</c:v>
                </c:pt>
                <c:pt idx="10">
                  <c:v>0</c:v>
                </c:pt>
                <c:pt idx="11">
                  <c:v>9</c:v>
                </c:pt>
                <c:pt idx="12">
                  <c:v>7</c:v>
                </c:pt>
                <c:pt idx="13">
                  <c:v>38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0-4C34-908A-1FE21FD98419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Raser!$G$48:$G$65</c:f>
              <c:numCache>
                <c:formatCode>#,##0</c:formatCode>
                <c:ptCount val="18"/>
                <c:pt idx="0">
                  <c:v>346</c:v>
                </c:pt>
                <c:pt idx="1">
                  <c:v>3647</c:v>
                </c:pt>
                <c:pt idx="2">
                  <c:v>34</c:v>
                </c:pt>
                <c:pt idx="3">
                  <c:v>94</c:v>
                </c:pt>
                <c:pt idx="4">
                  <c:v>35</c:v>
                </c:pt>
                <c:pt idx="5">
                  <c:v>7</c:v>
                </c:pt>
                <c:pt idx="6">
                  <c:v>7</c:v>
                </c:pt>
                <c:pt idx="7">
                  <c:v>25</c:v>
                </c:pt>
                <c:pt idx="8">
                  <c:v>77</c:v>
                </c:pt>
                <c:pt idx="9">
                  <c:v>111</c:v>
                </c:pt>
                <c:pt idx="10">
                  <c:v>0</c:v>
                </c:pt>
                <c:pt idx="11">
                  <c:v>10</c:v>
                </c:pt>
                <c:pt idx="12">
                  <c:v>3</c:v>
                </c:pt>
                <c:pt idx="13">
                  <c:v>41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0-4C34-908A-1FE21FD98419}"/>
            </c:ext>
          </c:extLst>
        </c:ser>
        <c:ser>
          <c:idx val="2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Raser!$G$10:$G$27</c:f>
              <c:numCache>
                <c:formatCode>#,##0</c:formatCode>
                <c:ptCount val="18"/>
                <c:pt idx="0">
                  <c:v>310</c:v>
                </c:pt>
                <c:pt idx="1">
                  <c:v>3422</c:v>
                </c:pt>
                <c:pt idx="2">
                  <c:v>23</c:v>
                </c:pt>
                <c:pt idx="3">
                  <c:v>104</c:v>
                </c:pt>
                <c:pt idx="4">
                  <c:v>25</c:v>
                </c:pt>
                <c:pt idx="5">
                  <c:v>21</c:v>
                </c:pt>
                <c:pt idx="6">
                  <c:v>16</c:v>
                </c:pt>
                <c:pt idx="7">
                  <c:v>26</c:v>
                </c:pt>
                <c:pt idx="8">
                  <c:v>96</c:v>
                </c:pt>
                <c:pt idx="9">
                  <c:v>132</c:v>
                </c:pt>
                <c:pt idx="10">
                  <c:v>0</c:v>
                </c:pt>
                <c:pt idx="11">
                  <c:v>11</c:v>
                </c:pt>
                <c:pt idx="12">
                  <c:v>29</c:v>
                </c:pt>
                <c:pt idx="13">
                  <c:v>29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30-4C34-908A-1FE21FD98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0924493259239285E-2"/>
              <c:y val="0.381640003687457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Raser!$D$104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Raser!$G$104:$G$122</c:f>
              <c:numCache>
                <c:formatCode>#,##0</c:formatCode>
                <c:ptCount val="19"/>
                <c:pt idx="0">
                  <c:v>506</c:v>
                </c:pt>
                <c:pt idx="1">
                  <c:v>578</c:v>
                </c:pt>
                <c:pt idx="2">
                  <c:v>471</c:v>
                </c:pt>
                <c:pt idx="3">
                  <c:v>414</c:v>
                </c:pt>
                <c:pt idx="4">
                  <c:v>201</c:v>
                </c:pt>
                <c:pt idx="5">
                  <c:v>32</c:v>
                </c:pt>
                <c:pt idx="6">
                  <c:v>207</c:v>
                </c:pt>
                <c:pt idx="7">
                  <c:v>77</c:v>
                </c:pt>
                <c:pt idx="8">
                  <c:v>112</c:v>
                </c:pt>
                <c:pt idx="9">
                  <c:v>3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</c:v>
                </c:pt>
                <c:pt idx="15">
                  <c:v>0</c:v>
                </c:pt>
                <c:pt idx="17">
                  <c:v>466</c:v>
                </c:pt>
                <c:pt idx="1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6-49BB-8C46-6FA4F76DE276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Raser!$G$66:$G$84</c:f>
              <c:numCache>
                <c:formatCode>#,##0</c:formatCode>
                <c:ptCount val="19"/>
                <c:pt idx="0">
                  <c:v>502</c:v>
                </c:pt>
                <c:pt idx="1">
                  <c:v>545</c:v>
                </c:pt>
                <c:pt idx="2">
                  <c:v>570</c:v>
                </c:pt>
                <c:pt idx="3">
                  <c:v>425</c:v>
                </c:pt>
                <c:pt idx="4">
                  <c:v>193</c:v>
                </c:pt>
                <c:pt idx="5">
                  <c:v>28</c:v>
                </c:pt>
                <c:pt idx="6">
                  <c:v>292</c:v>
                </c:pt>
                <c:pt idx="7">
                  <c:v>71</c:v>
                </c:pt>
                <c:pt idx="8">
                  <c:v>217</c:v>
                </c:pt>
                <c:pt idx="9">
                  <c:v>2</c:v>
                </c:pt>
                <c:pt idx="10">
                  <c:v>64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</c:v>
                </c:pt>
                <c:pt idx="15">
                  <c:v>5</c:v>
                </c:pt>
                <c:pt idx="16">
                  <c:v>0</c:v>
                </c:pt>
                <c:pt idx="17">
                  <c:v>428</c:v>
                </c:pt>
                <c:pt idx="18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46-49BB-8C46-6FA4F76DE276}"/>
            </c:ext>
          </c:extLst>
        </c:ser>
        <c:ser>
          <c:idx val="2"/>
          <c:order val="2"/>
          <c:tx>
            <c:strRef>
              <c:f>Raser!$D$28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Raser!$G$28:$G$46</c:f>
              <c:numCache>
                <c:formatCode>#,##0</c:formatCode>
                <c:ptCount val="19"/>
                <c:pt idx="0">
                  <c:v>492</c:v>
                </c:pt>
                <c:pt idx="1">
                  <c:v>533</c:v>
                </c:pt>
                <c:pt idx="2">
                  <c:v>648</c:v>
                </c:pt>
                <c:pt idx="3">
                  <c:v>435</c:v>
                </c:pt>
                <c:pt idx="4">
                  <c:v>219</c:v>
                </c:pt>
                <c:pt idx="5">
                  <c:v>45</c:v>
                </c:pt>
                <c:pt idx="6">
                  <c:v>206</c:v>
                </c:pt>
                <c:pt idx="7">
                  <c:v>80</c:v>
                </c:pt>
                <c:pt idx="8">
                  <c:v>171</c:v>
                </c:pt>
                <c:pt idx="9">
                  <c:v>3</c:v>
                </c:pt>
                <c:pt idx="10">
                  <c:v>62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20</c:v>
                </c:pt>
                <c:pt idx="15">
                  <c:v>3</c:v>
                </c:pt>
                <c:pt idx="16">
                  <c:v>0</c:v>
                </c:pt>
                <c:pt idx="17">
                  <c:v>411</c:v>
                </c:pt>
                <c:pt idx="18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46-49BB-8C46-6FA4F76DE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039948695963493E-2"/>
              <c:y val="0.369025768174488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VEKT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004097872361106E-2"/>
          <c:y val="0.14949623279851768"/>
          <c:w val="0.9202383201801326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Raser!$M$86:$M$103</c:f>
              <c:numCache>
                <c:formatCode>0</c:formatCode>
                <c:ptCount val="18"/>
                <c:pt idx="0">
                  <c:v>390.59179487179472</c:v>
                </c:pt>
                <c:pt idx="1">
                  <c:v>351.99638686131306</c:v>
                </c:pt>
                <c:pt idx="2">
                  <c:v>311.8384615384615</c:v>
                </c:pt>
                <c:pt idx="3">
                  <c:v>286.81162790697658</c:v>
                </c:pt>
                <c:pt idx="4">
                  <c:v>271.19230769230757</c:v>
                </c:pt>
                <c:pt idx="5">
                  <c:v>279.49523809523811</c:v>
                </c:pt>
                <c:pt idx="6">
                  <c:v>324.3</c:v>
                </c:pt>
                <c:pt idx="7">
                  <c:v>281.8</c:v>
                </c:pt>
                <c:pt idx="8">
                  <c:v>249.05736111111125</c:v>
                </c:pt>
                <c:pt idx="9">
                  <c:v>362.28818965517223</c:v>
                </c:pt>
                <c:pt idx="10">
                  <c:v>0</c:v>
                </c:pt>
                <c:pt idx="11">
                  <c:v>333.4444444444444</c:v>
                </c:pt>
                <c:pt idx="12">
                  <c:v>257.52857142857141</c:v>
                </c:pt>
                <c:pt idx="13">
                  <c:v>434.17894736842095</c:v>
                </c:pt>
                <c:pt idx="14">
                  <c:v>0</c:v>
                </c:pt>
                <c:pt idx="15">
                  <c:v>249.3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6-40F6-A0E7-B497B1CCAE03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Raser!$M$48:$M$65</c:f>
              <c:numCache>
                <c:formatCode>0</c:formatCode>
                <c:ptCount val="18"/>
                <c:pt idx="0">
                  <c:v>369.41329479768751</c:v>
                </c:pt>
                <c:pt idx="1">
                  <c:v>340.71203729092406</c:v>
                </c:pt>
                <c:pt idx="2">
                  <c:v>296.83823529411757</c:v>
                </c:pt>
                <c:pt idx="3">
                  <c:v>276.19148936170194</c:v>
                </c:pt>
                <c:pt idx="4">
                  <c:v>275.60000000000002</c:v>
                </c:pt>
                <c:pt idx="5">
                  <c:v>240.1428571428572</c:v>
                </c:pt>
                <c:pt idx="6">
                  <c:v>396.5142857142859</c:v>
                </c:pt>
                <c:pt idx="7">
                  <c:v>286.11200000000002</c:v>
                </c:pt>
                <c:pt idx="8">
                  <c:v>244.561038961039</c:v>
                </c:pt>
                <c:pt idx="9">
                  <c:v>355.31171171171155</c:v>
                </c:pt>
                <c:pt idx="10">
                  <c:v>0</c:v>
                </c:pt>
                <c:pt idx="11">
                  <c:v>394.49000000000007</c:v>
                </c:pt>
                <c:pt idx="12">
                  <c:v>384.36666666666656</c:v>
                </c:pt>
                <c:pt idx="13">
                  <c:v>428.28292682926826</c:v>
                </c:pt>
                <c:pt idx="14">
                  <c:v>0</c:v>
                </c:pt>
                <c:pt idx="15">
                  <c:v>318.4500000000001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6-40F6-A0E7-B497B1CCAE03}"/>
            </c:ext>
          </c:extLst>
        </c:ser>
        <c:ser>
          <c:idx val="2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Raser!$M$10:$M$27</c:f>
              <c:numCache>
                <c:formatCode>0</c:formatCode>
                <c:ptCount val="18"/>
                <c:pt idx="0">
                  <c:v>393.1348387096773</c:v>
                </c:pt>
                <c:pt idx="1">
                  <c:v>339.76426066627738</c:v>
                </c:pt>
                <c:pt idx="2">
                  <c:v>303.00869565217403</c:v>
                </c:pt>
                <c:pt idx="3">
                  <c:v>275.48461538461544</c:v>
                </c:pt>
                <c:pt idx="4">
                  <c:v>277.32799999999997</c:v>
                </c:pt>
                <c:pt idx="5">
                  <c:v>229.89047619047608</c:v>
                </c:pt>
                <c:pt idx="6">
                  <c:v>362.11875000000009</c:v>
                </c:pt>
                <c:pt idx="7">
                  <c:v>295.1346153846153</c:v>
                </c:pt>
                <c:pt idx="8">
                  <c:v>234.64895833333341</c:v>
                </c:pt>
                <c:pt idx="9">
                  <c:v>360.22954545454513</c:v>
                </c:pt>
                <c:pt idx="10">
                  <c:v>0</c:v>
                </c:pt>
                <c:pt idx="11">
                  <c:v>400.55454545454546</c:v>
                </c:pt>
                <c:pt idx="12">
                  <c:v>285.8448275862068</c:v>
                </c:pt>
                <c:pt idx="13">
                  <c:v>419.27241379310351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F6-40F6-A0E7-B497B1CCA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924493259239285E-2"/>
              <c:y val="0.381640003687457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707374358791592"/>
          <c:y val="0.17761266008794863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VEKT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133730253814783E-2"/>
          <c:y val="0.15168057948122424"/>
          <c:w val="0.92210868779867894"/>
          <c:h val="0.638242513635337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Raser!$D$104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Raser!$M$104:$M$122</c:f>
              <c:numCache>
                <c:formatCode>0</c:formatCode>
                <c:ptCount val="19"/>
                <c:pt idx="0">
                  <c:v>394.13029644268801</c:v>
                </c:pt>
                <c:pt idx="1">
                  <c:v>470.39840830449822</c:v>
                </c:pt>
                <c:pt idx="2">
                  <c:v>411.24959660297208</c:v>
                </c:pt>
                <c:pt idx="3">
                  <c:v>463.2965458937195</c:v>
                </c:pt>
                <c:pt idx="4">
                  <c:v>445.20865671641775</c:v>
                </c:pt>
                <c:pt idx="5">
                  <c:v>478.95437500000003</c:v>
                </c:pt>
                <c:pt idx="6">
                  <c:v>225.27768115942033</c:v>
                </c:pt>
                <c:pt idx="7">
                  <c:v>367.78441558441563</c:v>
                </c:pt>
                <c:pt idx="8">
                  <c:v>199.19705357142848</c:v>
                </c:pt>
                <c:pt idx="9">
                  <c:v>466.23333333333346</c:v>
                </c:pt>
                <c:pt idx="10">
                  <c:v>293.49758620689641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394.51888888888885</c:v>
                </c:pt>
                <c:pt idx="15">
                  <c:v>0</c:v>
                </c:pt>
                <c:pt idx="17">
                  <c:v>363.93997854077202</c:v>
                </c:pt>
                <c:pt idx="18">
                  <c:v>335.84423076923071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7-4AA9-9277-A03C733EC238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Raser!$M$66:$M$84</c:f>
              <c:numCache>
                <c:formatCode>0</c:formatCode>
                <c:ptCount val="19"/>
                <c:pt idx="0">
                  <c:v>386.79541832669344</c:v>
                </c:pt>
                <c:pt idx="1">
                  <c:v>435.68458715596313</c:v>
                </c:pt>
                <c:pt idx="2">
                  <c:v>391.44087719298273</c:v>
                </c:pt>
                <c:pt idx="3">
                  <c:v>443.53176470588255</c:v>
                </c:pt>
                <c:pt idx="4">
                  <c:v>413.04352331606208</c:v>
                </c:pt>
                <c:pt idx="5">
                  <c:v>437.07857142857131</c:v>
                </c:pt>
                <c:pt idx="6">
                  <c:v>224.37910958904095</c:v>
                </c:pt>
                <c:pt idx="7">
                  <c:v>389.59154929577443</c:v>
                </c:pt>
                <c:pt idx="8">
                  <c:v>191.0055299539172</c:v>
                </c:pt>
                <c:pt idx="9">
                  <c:v>563.29999999999995</c:v>
                </c:pt>
                <c:pt idx="10">
                  <c:v>303.75312500000001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410.63125000000002</c:v>
                </c:pt>
                <c:pt idx="15">
                  <c:v>155.6</c:v>
                </c:pt>
                <c:pt idx="16">
                  <c:v>0</c:v>
                </c:pt>
                <c:pt idx="17">
                  <c:v>323.53107476635506</c:v>
                </c:pt>
                <c:pt idx="18">
                  <c:v>323.22857142857151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7-4AA9-9277-A03C733EC238}"/>
            </c:ext>
          </c:extLst>
        </c:ser>
        <c:ser>
          <c:idx val="2"/>
          <c:order val="2"/>
          <c:tx>
            <c:strRef>
              <c:f>Raser!$D$28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Raser!$M$28:$M$46</c:f>
              <c:numCache>
                <c:formatCode>0</c:formatCode>
                <c:ptCount val="19"/>
                <c:pt idx="0">
                  <c:v>377.11239837398409</c:v>
                </c:pt>
                <c:pt idx="1">
                  <c:v>454.74840525328369</c:v>
                </c:pt>
                <c:pt idx="2">
                  <c:v>389.1216049382719</c:v>
                </c:pt>
                <c:pt idx="3">
                  <c:v>428.43425287356337</c:v>
                </c:pt>
                <c:pt idx="4">
                  <c:v>453.34885844748879</c:v>
                </c:pt>
                <c:pt idx="5">
                  <c:v>410.63111111111095</c:v>
                </c:pt>
                <c:pt idx="6">
                  <c:v>222.95436893203873</c:v>
                </c:pt>
                <c:pt idx="7">
                  <c:v>372.06</c:v>
                </c:pt>
                <c:pt idx="8">
                  <c:v>188.47660818713453</c:v>
                </c:pt>
                <c:pt idx="9">
                  <c:v>414.26666666666654</c:v>
                </c:pt>
                <c:pt idx="10">
                  <c:v>303.11774193548376</c:v>
                </c:pt>
                <c:pt idx="11">
                  <c:v>380.8</c:v>
                </c:pt>
                <c:pt idx="12">
                  <c:v>0</c:v>
                </c:pt>
                <c:pt idx="13">
                  <c:v>0</c:v>
                </c:pt>
                <c:pt idx="14">
                  <c:v>177.76666666666662</c:v>
                </c:pt>
                <c:pt idx="15">
                  <c:v>0</c:v>
                </c:pt>
                <c:pt idx="16">
                  <c:v>0</c:v>
                </c:pt>
                <c:pt idx="17">
                  <c:v>301.10566037735862</c:v>
                </c:pt>
                <c:pt idx="18">
                  <c:v>369.41329479768751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97-4AA9-9277-A03C733EC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039948695963493E-2"/>
              <c:y val="0.369025768174488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896301222852236"/>
          <c:y val="0.19290253829177145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KLASSE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004097872361106E-2"/>
          <c:y val="0.14949623279851768"/>
          <c:w val="0.9202383201801326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Raser!$S$86:$S$103</c:f>
              <c:numCache>
                <c:formatCode>0.00</c:formatCode>
                <c:ptCount val="18"/>
                <c:pt idx="0">
                  <c:v>6.2958801498127341</c:v>
                </c:pt>
                <c:pt idx="1">
                  <c:v>5.0076386582530734</c:v>
                </c:pt>
                <c:pt idx="2">
                  <c:v>4.3846153846153859</c:v>
                </c:pt>
                <c:pt idx="3">
                  <c:v>4.1627906976744189</c:v>
                </c:pt>
                <c:pt idx="4">
                  <c:v>4.3076923076923057</c:v>
                </c:pt>
                <c:pt idx="5">
                  <c:v>4.4285714285714306</c:v>
                </c:pt>
                <c:pt idx="6">
                  <c:v>4.3333333333333321</c:v>
                </c:pt>
                <c:pt idx="7">
                  <c:v>4.2800000000000011</c:v>
                </c:pt>
                <c:pt idx="8">
                  <c:v>3.8888888888888888</c:v>
                </c:pt>
                <c:pt idx="9">
                  <c:v>4.3189655172413772</c:v>
                </c:pt>
                <c:pt idx="10">
                  <c:v>0</c:v>
                </c:pt>
                <c:pt idx="11">
                  <c:v>4.3333333333333321</c:v>
                </c:pt>
                <c:pt idx="12">
                  <c:v>4.4285714285714306</c:v>
                </c:pt>
                <c:pt idx="13">
                  <c:v>6.7631578947368434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3-4B86-B050-3A88706FFD23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Raser!$S$48:$S$65</c:f>
              <c:numCache>
                <c:formatCode>0.00</c:formatCode>
                <c:ptCount val="18"/>
                <c:pt idx="0">
                  <c:v>5.7360703812316709</c:v>
                </c:pt>
                <c:pt idx="1">
                  <c:v>4.7820126131066623</c:v>
                </c:pt>
                <c:pt idx="2">
                  <c:v>4.1764705882352944</c:v>
                </c:pt>
                <c:pt idx="3">
                  <c:v>3.978723404255319</c:v>
                </c:pt>
                <c:pt idx="4">
                  <c:v>4.4571428571428564</c:v>
                </c:pt>
                <c:pt idx="5">
                  <c:v>3.2857142857142847</c:v>
                </c:pt>
                <c:pt idx="6">
                  <c:v>5.2857142857142847</c:v>
                </c:pt>
                <c:pt idx="7">
                  <c:v>4.2</c:v>
                </c:pt>
                <c:pt idx="8">
                  <c:v>3.7922077922077926</c:v>
                </c:pt>
                <c:pt idx="9">
                  <c:v>4.288288288288288</c:v>
                </c:pt>
                <c:pt idx="10">
                  <c:v>0</c:v>
                </c:pt>
                <c:pt idx="11">
                  <c:v>5.0999999999999996</c:v>
                </c:pt>
                <c:pt idx="12">
                  <c:v>6</c:v>
                </c:pt>
                <c:pt idx="13">
                  <c:v>6.9756097560975601</c:v>
                </c:pt>
                <c:pt idx="14">
                  <c:v>0</c:v>
                </c:pt>
                <c:pt idx="15">
                  <c:v>4.3333333333333321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3-4B86-B050-3A88706FFD23}"/>
            </c:ext>
          </c:extLst>
        </c:ser>
        <c:ser>
          <c:idx val="2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Raser!$S$10:$S$27</c:f>
              <c:numCache>
                <c:formatCode>0.00</c:formatCode>
                <c:ptCount val="18"/>
                <c:pt idx="0">
                  <c:v>6.058441558441559</c:v>
                </c:pt>
                <c:pt idx="1">
                  <c:v>4.7716374269005852</c:v>
                </c:pt>
                <c:pt idx="2">
                  <c:v>3.9565217391304346</c:v>
                </c:pt>
                <c:pt idx="3">
                  <c:v>3.9038461538461551</c:v>
                </c:pt>
                <c:pt idx="4">
                  <c:v>4.4400000000000004</c:v>
                </c:pt>
                <c:pt idx="5">
                  <c:v>3.2380952380952377</c:v>
                </c:pt>
                <c:pt idx="6">
                  <c:v>4.875</c:v>
                </c:pt>
                <c:pt idx="7">
                  <c:v>4.3076923076923057</c:v>
                </c:pt>
                <c:pt idx="8">
                  <c:v>3.71875</c:v>
                </c:pt>
                <c:pt idx="9">
                  <c:v>4.2727272727272716</c:v>
                </c:pt>
                <c:pt idx="10">
                  <c:v>0</c:v>
                </c:pt>
                <c:pt idx="11">
                  <c:v>5.4545454545454541</c:v>
                </c:pt>
                <c:pt idx="12">
                  <c:v>4.3793103448275872</c:v>
                </c:pt>
                <c:pt idx="13">
                  <c:v>6.5517241379310356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3-4B86-B050-3A88706FF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0924493259239285E-2"/>
              <c:y val="0.381640003687457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707374358791592"/>
          <c:y val="0.17761266008794863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KLASSE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133730253814783E-2"/>
          <c:y val="0.15168057948122424"/>
          <c:w val="0.92210868779867894"/>
          <c:h val="0.638242513635337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Raser!$D$104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Raser!$S$104:$S$122</c:f>
              <c:numCache>
                <c:formatCode>0.00</c:formatCode>
                <c:ptCount val="19"/>
                <c:pt idx="0">
                  <c:v>6.4841897233201582</c:v>
                </c:pt>
                <c:pt idx="1">
                  <c:v>8.1557093425605558</c:v>
                </c:pt>
                <c:pt idx="2">
                  <c:v>6.8938428874734612</c:v>
                </c:pt>
                <c:pt idx="3">
                  <c:v>8.8111380145278435</c:v>
                </c:pt>
                <c:pt idx="4">
                  <c:v>7.0149253731343277</c:v>
                </c:pt>
                <c:pt idx="5">
                  <c:v>8.21875</c:v>
                </c:pt>
                <c:pt idx="6">
                  <c:v>4.7766990291262124</c:v>
                </c:pt>
                <c:pt idx="7">
                  <c:v>6.5714285714285694</c:v>
                </c:pt>
                <c:pt idx="8">
                  <c:v>5.0446428571428559</c:v>
                </c:pt>
                <c:pt idx="9">
                  <c:v>10.333333333333336</c:v>
                </c:pt>
                <c:pt idx="10">
                  <c:v>5.8793103448275854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6.8888888888888884</c:v>
                </c:pt>
                <c:pt idx="15">
                  <c:v>0</c:v>
                </c:pt>
                <c:pt idx="17">
                  <c:v>6.3884120171673828</c:v>
                </c:pt>
                <c:pt idx="18">
                  <c:v>5.1923076923076943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9-4100-8127-74A9A51DD02D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Raser!$S$66:$S$84</c:f>
              <c:numCache>
                <c:formatCode>0.00</c:formatCode>
                <c:ptCount val="19"/>
                <c:pt idx="0">
                  <c:v>6.2768924302788847</c:v>
                </c:pt>
                <c:pt idx="1">
                  <c:v>7.7871559633027516</c:v>
                </c:pt>
                <c:pt idx="2">
                  <c:v>6.5228070175438608</c:v>
                </c:pt>
                <c:pt idx="3">
                  <c:v>8.5259433962264151</c:v>
                </c:pt>
                <c:pt idx="4">
                  <c:v>6.5751295336787585</c:v>
                </c:pt>
                <c:pt idx="5">
                  <c:v>7.1428571428571441</c:v>
                </c:pt>
                <c:pt idx="6">
                  <c:v>4.5993150684931505</c:v>
                </c:pt>
                <c:pt idx="7">
                  <c:v>6.6619718309859133</c:v>
                </c:pt>
                <c:pt idx="8">
                  <c:v>4.8248847926267278</c:v>
                </c:pt>
                <c:pt idx="9">
                  <c:v>9.5</c:v>
                </c:pt>
                <c:pt idx="10">
                  <c:v>5.921875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6.8125</c:v>
                </c:pt>
                <c:pt idx="15">
                  <c:v>2.4</c:v>
                </c:pt>
                <c:pt idx="16">
                  <c:v>0</c:v>
                </c:pt>
                <c:pt idx="17">
                  <c:v>5.7149532710280395</c:v>
                </c:pt>
                <c:pt idx="18">
                  <c:v>4.8857142857142879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9-4100-8127-74A9A51DD02D}"/>
            </c:ext>
          </c:extLst>
        </c:ser>
        <c:ser>
          <c:idx val="2"/>
          <c:order val="2"/>
          <c:tx>
            <c:strRef>
              <c:f>Raser!$D$28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Raser!$S$28:$S$46</c:f>
              <c:numCache>
                <c:formatCode>0.00</c:formatCode>
                <c:ptCount val="19"/>
                <c:pt idx="0">
                  <c:v>6.132113821138212</c:v>
                </c:pt>
                <c:pt idx="1">
                  <c:v>7.9793621013133214</c:v>
                </c:pt>
                <c:pt idx="2">
                  <c:v>6.5046296296296306</c:v>
                </c:pt>
                <c:pt idx="3">
                  <c:v>8.3793103448275872</c:v>
                </c:pt>
                <c:pt idx="4">
                  <c:v>7.15525114155251</c:v>
                </c:pt>
                <c:pt idx="5">
                  <c:v>6.9333333333333353</c:v>
                </c:pt>
                <c:pt idx="6">
                  <c:v>4.6601941747572804</c:v>
                </c:pt>
                <c:pt idx="7">
                  <c:v>6.5875000000000004</c:v>
                </c:pt>
                <c:pt idx="8">
                  <c:v>4.8654970760233924</c:v>
                </c:pt>
                <c:pt idx="9">
                  <c:v>8.6666666666666643</c:v>
                </c:pt>
                <c:pt idx="10">
                  <c:v>5.6935483870967749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2.6666666666666661</c:v>
                </c:pt>
                <c:pt idx="15">
                  <c:v>0</c:v>
                </c:pt>
                <c:pt idx="16">
                  <c:v>0</c:v>
                </c:pt>
                <c:pt idx="17">
                  <c:v>4.6415094339622645</c:v>
                </c:pt>
                <c:pt idx="18">
                  <c:v>5.7360703812316709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59-4100-8127-74A9A51D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039948695963493E-2"/>
              <c:y val="0.369025768174488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896301222852236"/>
          <c:y val="0.19290253829177145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 av de to fe 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718512876714887E-2"/>
          <c:y val="0.17897872891273414"/>
          <c:w val="0.8578959001851485"/>
          <c:h val="0.681703078908714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Typefe!$F$15:$F$16</c:f>
              <c:numCache>
                <c:formatCode>0</c:formatCode>
                <c:ptCount val="2"/>
                <c:pt idx="0">
                  <c:v>3768</c:v>
                </c:pt>
                <c:pt idx="1">
                  <c:v>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7-4396-921B-4A52782C6661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Typefe!$F$12:$F$13</c:f>
              <c:numCache>
                <c:formatCode>0</c:formatCode>
                <c:ptCount val="2"/>
                <c:pt idx="0">
                  <c:v>4478</c:v>
                </c:pt>
                <c:pt idx="1">
                  <c:v>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7-4396-921B-4A52782C6661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Typefe!$F$9:$F$10</c:f>
              <c:numCache>
                <c:formatCode>0</c:formatCode>
                <c:ptCount val="2"/>
                <c:pt idx="0">
                  <c:v>4297</c:v>
                </c:pt>
                <c:pt idx="1">
                  <c:v>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7-4396-921B-4A52782C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9082558512245929E-2"/>
              <c:y val="0.3854372374694341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9.2527050671944333E-2"/>
          <c:h val="0.1531342900282665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</a:t>
            </a:r>
            <a:r>
              <a:rPr lang="en-US" sz="2400" baseline="0"/>
              <a:t> VEKT for de TO fetypene</a:t>
            </a:r>
            <a:endParaRPr lang="en-US" sz="2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725485701272661E-2"/>
          <c:y val="0.10925759289127418"/>
          <c:w val="0.86862926056338863"/>
          <c:h val="0.784515576783893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Typefe!$L$15:$L$16</c:f>
              <c:numCache>
                <c:formatCode>0</c:formatCode>
                <c:ptCount val="2"/>
                <c:pt idx="0">
                  <c:v>350.47768842887422</c:v>
                </c:pt>
                <c:pt idx="1">
                  <c:v>398.06373395931246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2-4F44-81A6-597894E56D8E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Typefe!$L$12:$L$13</c:f>
              <c:numCache>
                <c:formatCode>0</c:formatCode>
                <c:ptCount val="2"/>
                <c:pt idx="0">
                  <c:v>339.85167485484646</c:v>
                </c:pt>
                <c:pt idx="1">
                  <c:v>367.78524315259841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2-4F44-81A6-597894E56D8E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Typefe!$L$9:$L$10</c:f>
              <c:numCache>
                <c:formatCode>0</c:formatCode>
                <c:ptCount val="2"/>
                <c:pt idx="0">
                  <c:v>338.90684198277825</c:v>
                </c:pt>
                <c:pt idx="1">
                  <c:v>376.28274687854713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22-4F44-81A6-597894E56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2.014033691611954E-2"/>
              <c:y val="0.425275893628887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6.4479922978276899E-2"/>
          <c:h val="0.200289936870690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Typefe!$R$15:$R$16</c:f>
              <c:numCache>
                <c:formatCode>0.00</c:formatCode>
                <c:ptCount val="2"/>
                <c:pt idx="0">
                  <c:v>5.0369779196594839</c:v>
                </c:pt>
                <c:pt idx="1">
                  <c:v>7.0122142186031935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1-4B4A-9CDF-60437A4A9372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Typefe!$R$12:$R$13</c:f>
              <c:numCache>
                <c:formatCode>0.00</c:formatCode>
                <c:ptCount val="2"/>
                <c:pt idx="0">
                  <c:v>4.8184663536776204</c:v>
                </c:pt>
                <c:pt idx="1">
                  <c:v>6.5725468269499601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A1-4B4A-9CDF-60437A4A9372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Typefe!$R$9:$R$10</c:f>
              <c:numCache>
                <c:formatCode>0.00</c:formatCode>
                <c:ptCount val="2"/>
                <c:pt idx="0">
                  <c:v>4.7973445143256468</c:v>
                </c:pt>
                <c:pt idx="1">
                  <c:v>6.6732898098211733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A1-4B4A-9CDF-60437A4A9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11834173248682"/>
          <c:y val="0.15846548000500774"/>
          <c:w val="6.0348624751841516E-2"/>
          <c:h val="0.197587054371581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LENGDE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278235486749862"/>
          <c:y val="0.10525861731165451"/>
          <c:w val="0.81603325964511442"/>
          <c:h val="0.775159025011033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Typefe!$O$15:$O$16</c:f>
              <c:numCache>
                <c:formatCode>0</c:formatCode>
                <c:ptCount val="2"/>
                <c:pt idx="0">
                  <c:v>219.32193329564723</c:v>
                </c:pt>
                <c:pt idx="1">
                  <c:v>216.20938967136152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3-4C07-BF2F-EE826A207CFB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Typefe!$O$12:$O$13</c:f>
              <c:numCache>
                <c:formatCode>0</c:formatCode>
                <c:ptCount val="2"/>
                <c:pt idx="0">
                  <c:v>218.91686689091776</c:v>
                </c:pt>
                <c:pt idx="1">
                  <c:v>212.97400782560089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3-4C07-BF2F-EE826A207CFB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Typefe!$O$9:$O$10</c:f>
              <c:numCache>
                <c:formatCode>0</c:formatCode>
                <c:ptCount val="2"/>
                <c:pt idx="0">
                  <c:v>218.13566958698368</c:v>
                </c:pt>
                <c:pt idx="1">
                  <c:v>213.99177071509649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3-4C07-BF2F-EE826A207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2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2.1447831489131999E-2"/>
              <c:y val="0.422307411104909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/>
            </a:pPr>
            <a:endParaRPr lang="nb-NO"/>
          </a:p>
        </c:txPr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520835332393021"/>
          <c:y val="0.13798615566882419"/>
          <c:w val="6.1323526183165708E-2"/>
          <c:h val="0.158676379123818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FETTGRUPPE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Regioner!$S$24:$S$27</c:f>
              <c:numCache>
                <c:formatCode>0.00</c:formatCode>
                <c:ptCount val="4"/>
                <c:pt idx="0">
                  <c:v>6.5804643714971984</c:v>
                </c:pt>
                <c:pt idx="1">
                  <c:v>6.5928237129485181</c:v>
                </c:pt>
                <c:pt idx="2">
                  <c:v>6.4783889980353644</c:v>
                </c:pt>
                <c:pt idx="3">
                  <c:v>7.0311367407097194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4-4B1C-ACB6-4D5EC8FFC93D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Regioner!$S$19:$S$22</c:f>
              <c:numCache>
                <c:formatCode>0.00</c:formatCode>
                <c:ptCount val="4"/>
                <c:pt idx="0">
                  <c:v>6.464133219470539</c:v>
                </c:pt>
                <c:pt idx="1">
                  <c:v>6.8265129682997108</c:v>
                </c:pt>
                <c:pt idx="2">
                  <c:v>6.4324825986078888</c:v>
                </c:pt>
                <c:pt idx="3">
                  <c:v>6.4897400820793445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24-4B1C-ACB6-4D5EC8FFC93D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6.5368922135328109</c:v>
                </c:pt>
                <c:pt idx="1">
                  <c:v>6.798742138364779</c:v>
                </c:pt>
                <c:pt idx="2">
                  <c:v>6.2238095238095248</c:v>
                </c:pt>
                <c:pt idx="3">
                  <c:v>6.4680851063829756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24-4B1C-ACB6-4D5EC8FFC93D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6.4655041698256239</c:v>
                </c:pt>
                <c:pt idx="1">
                  <c:v>6.7960417811984604</c:v>
                </c:pt>
                <c:pt idx="2">
                  <c:v>6.4789062499999996</c:v>
                </c:pt>
                <c:pt idx="3">
                  <c:v>6.4614427860696528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24-4B1C-ACB6-4D5EC8FF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97345884741358"/>
          <c:y val="0.13258710764664838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antall% av de to fe 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718512876714887E-2"/>
          <c:y val="0.17897872891273414"/>
          <c:w val="0.8578959001851485"/>
          <c:h val="0.681703078908714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Typefe!$H$15:$H$16</c:f>
              <c:numCache>
                <c:formatCode>0</c:formatCode>
                <c:ptCount val="2"/>
                <c:pt idx="0">
                  <c:v>54.114605773373562</c:v>
                </c:pt>
                <c:pt idx="1">
                  <c:v>45.885394226626445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5-44E8-AB55-5BB8EFCE8CA5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Typefe!$H$12:$H$13</c:f>
              <c:numCache>
                <c:formatCode>0</c:formatCode>
                <c:ptCount val="2"/>
                <c:pt idx="0">
                  <c:v>55.585898709036734</c:v>
                </c:pt>
                <c:pt idx="1">
                  <c:v>44.414101290963266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5-44E8-AB55-5BB8EFCE8CA5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Typefe!$H$9:$H$10</c:f>
              <c:numCache>
                <c:formatCode>0</c:formatCode>
                <c:ptCount val="2"/>
                <c:pt idx="0">
                  <c:v>54.941823296253681</c:v>
                </c:pt>
                <c:pt idx="1">
                  <c:v>45.058176703746319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B5-44E8-AB55-5BB8EFCE8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9082558512245929E-2"/>
              <c:y val="0.3854372374694341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9.2527050671944333E-2"/>
          <c:h val="0.1531342900282665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9133734828960068E-2"/>
          <c:y val="9.5018965930664182E-2"/>
          <c:w val="0.82968187968365292"/>
          <c:h val="0.787446606668222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Typefe!$U$15:$U$16</c:f>
              <c:numCache>
                <c:formatCode>0.00</c:formatCode>
                <c:ptCount val="2"/>
                <c:pt idx="0">
                  <c:v>6.5989915074309966</c:v>
                </c:pt>
                <c:pt idx="1">
                  <c:v>6.4863849765258204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9-4CF8-8ECB-75C6D84F42A0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Typefe!$U$12:$U$13</c:f>
              <c:numCache>
                <c:formatCode>0.00</c:formatCode>
                <c:ptCount val="2"/>
                <c:pt idx="0">
                  <c:v>6.5301473872264397</c:v>
                </c:pt>
                <c:pt idx="1">
                  <c:v>6.4365567356064846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9-4CF8-8ECB-75C6D84F42A0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Typefe!$U$9:$U$10</c:f>
              <c:numCache>
                <c:formatCode>0.00</c:formatCode>
                <c:ptCount val="2"/>
                <c:pt idx="0">
                  <c:v>6.5908773562950893</c:v>
                </c:pt>
                <c:pt idx="1">
                  <c:v>6.4920544835414313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9-4CF8-8ECB-75C6D84F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5.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1447831489131999E-2"/>
              <c:y val="0.4089958643096224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133778891434202"/>
          <c:y val="0.22195129699294497"/>
          <c:w val="6.0348624751841516E-2"/>
          <c:h val="0.197587054371581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K-FAKTOR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278235486749862"/>
          <c:y val="0.10525861731165451"/>
          <c:w val="0.81603325964511442"/>
          <c:h val="0.775159025011033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Typefe!$P$15:$P$16</c:f>
              <c:numCache>
                <c:formatCode>0.0</c:formatCode>
                <c:ptCount val="2"/>
                <c:pt idx="0">
                  <c:v>32.545566715051301</c:v>
                </c:pt>
                <c:pt idx="1">
                  <c:v>37.98454263149911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F-44EA-8E6E-4205EF4B732F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Typefe!$P$12:$P$13</c:f>
              <c:numCache>
                <c:formatCode>0.0</c:formatCode>
                <c:ptCount val="2"/>
                <c:pt idx="0">
                  <c:v>31.763002979707572</c:v>
                </c:pt>
                <c:pt idx="1">
                  <c:v>36.429497341396001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F-44EA-8E6E-4205EF4B732F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Typefe!$P$9:$P$10</c:f>
              <c:numCache>
                <c:formatCode>0.0</c:formatCode>
                <c:ptCount val="2"/>
                <c:pt idx="0">
                  <c:v>31.787516040414452</c:v>
                </c:pt>
                <c:pt idx="1">
                  <c:v>36.839178987377046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2F-44EA-8E6E-4205EF4B7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2.1447831489131999E-2"/>
              <c:y val="0.422307411104909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/>
            </a:pPr>
            <a:endParaRPr lang="nb-NO"/>
          </a:p>
        </c:txPr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73003843261025"/>
          <c:y val="0.21580750616435077"/>
          <c:w val="6.1323526183165708E-2"/>
          <c:h val="0.158676379123818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OKSE, antall av de ulike fe typene</a:t>
            </a:r>
          </a:p>
        </c:rich>
      </c:tx>
      <c:layout>
        <c:manualLayout>
          <c:xMode val="edge"/>
          <c:yMode val="edge"/>
          <c:x val="0.2278402106291014"/>
          <c:y val="1.64422626279597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179638142881359E-2"/>
          <c:y val="0.12190635879692698"/>
          <c:w val="0.93236572306385113"/>
          <c:h val="0.734130339527688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'Ark1'!$R$1343:$R$1350</c:f>
              <c:numCache>
                <c:formatCode>General</c:formatCode>
                <c:ptCount val="8"/>
                <c:pt idx="0">
                  <c:v>116</c:v>
                </c:pt>
                <c:pt idx="1">
                  <c:v>3140</c:v>
                </c:pt>
                <c:pt idx="2">
                  <c:v>239</c:v>
                </c:pt>
                <c:pt idx="3">
                  <c:v>377</c:v>
                </c:pt>
                <c:pt idx="4">
                  <c:v>1054</c:v>
                </c:pt>
                <c:pt idx="5">
                  <c:v>1228</c:v>
                </c:pt>
                <c:pt idx="6">
                  <c:v>536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4-40DC-AD48-EB5BBB89F529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'Ark1'!$R$1335:$R$1342</c:f>
              <c:numCache>
                <c:formatCode>General</c:formatCode>
                <c:ptCount val="8"/>
                <c:pt idx="0">
                  <c:v>111</c:v>
                </c:pt>
                <c:pt idx="1">
                  <c:v>3773</c:v>
                </c:pt>
                <c:pt idx="2">
                  <c:v>248</c:v>
                </c:pt>
                <c:pt idx="3">
                  <c:v>573</c:v>
                </c:pt>
                <c:pt idx="4">
                  <c:v>1143</c:v>
                </c:pt>
                <c:pt idx="5">
                  <c:v>1193</c:v>
                </c:pt>
                <c:pt idx="6">
                  <c:v>669</c:v>
                </c:pt>
                <c:pt idx="7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4-40DC-AD48-EB5BBB89F529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'Ark1'!$R$1327:$R$1334</c:f>
              <c:numCache>
                <c:formatCode>General</c:formatCode>
                <c:ptCount val="8"/>
                <c:pt idx="0">
                  <c:v>132</c:v>
                </c:pt>
                <c:pt idx="1">
                  <c:v>3538</c:v>
                </c:pt>
                <c:pt idx="2">
                  <c:v>317</c:v>
                </c:pt>
                <c:pt idx="3">
                  <c:v>439</c:v>
                </c:pt>
                <c:pt idx="4">
                  <c:v>1221</c:v>
                </c:pt>
                <c:pt idx="5">
                  <c:v>1235</c:v>
                </c:pt>
                <c:pt idx="6">
                  <c:v>629</c:v>
                </c:pt>
                <c:pt idx="7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B4-40DC-AD48-EB5BBB89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377038131001834"/>
          <c:y val="0.2167327569862354"/>
          <c:w val="6.6403868542253275E-2"/>
          <c:h val="0.18213394963287577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</a:t>
            </a:r>
            <a:r>
              <a:rPr lang="en-US" sz="2400" baseline="0"/>
              <a:t> OKSE, m</a:t>
            </a:r>
            <a:r>
              <a:rPr lang="en-US" sz="2400"/>
              <a:t>iddel VEKT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'Ark1'!$U$1343:$U$1350</c:f>
              <c:numCache>
                <c:formatCode>General</c:formatCode>
                <c:ptCount val="8"/>
                <c:pt idx="0">
                  <c:v>362.28818965517223</c:v>
                </c:pt>
                <c:pt idx="1">
                  <c:v>352.30506687898043</c:v>
                </c:pt>
                <c:pt idx="2">
                  <c:v>274.91644351464419</c:v>
                </c:pt>
                <c:pt idx="3">
                  <c:v>228.02496021220159</c:v>
                </c:pt>
                <c:pt idx="4">
                  <c:v>399.85568311195431</c:v>
                </c:pt>
                <c:pt idx="5">
                  <c:v>464.09383550488656</c:v>
                </c:pt>
                <c:pt idx="6">
                  <c:v>362.86026119402953</c:v>
                </c:pt>
                <c:pt idx="7">
                  <c:v>390.59179487179472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57-4ECF-BB1F-A473DA1F8ED5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'Ark1'!$U$1335:$U$1342</c:f>
              <c:numCache>
                <c:formatCode>General</c:formatCode>
                <c:ptCount val="8"/>
                <c:pt idx="0">
                  <c:v>355.31171171171155</c:v>
                </c:pt>
                <c:pt idx="1">
                  <c:v>341.21322554996044</c:v>
                </c:pt>
                <c:pt idx="2">
                  <c:v>270.97459677419357</c:v>
                </c:pt>
                <c:pt idx="3">
                  <c:v>220.60575916230351</c:v>
                </c:pt>
                <c:pt idx="4">
                  <c:v>389.28573928258976</c:v>
                </c:pt>
                <c:pt idx="5">
                  <c:v>435.06395641240545</c:v>
                </c:pt>
                <c:pt idx="6">
                  <c:v>337.13542600896841</c:v>
                </c:pt>
                <c:pt idx="7">
                  <c:v>369.41329479768751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57-4ECF-BB1F-A473DA1F8ED5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'Ark1'!$U$1327:$U$1334</c:f>
              <c:numCache>
                <c:formatCode>General</c:formatCode>
                <c:ptCount val="8"/>
                <c:pt idx="0">
                  <c:v>360.22954545454513</c:v>
                </c:pt>
                <c:pt idx="1">
                  <c:v>339.78691351045791</c:v>
                </c:pt>
                <c:pt idx="2">
                  <c:v>267.17507886435311</c:v>
                </c:pt>
                <c:pt idx="3">
                  <c:v>220.84601366742609</c:v>
                </c:pt>
                <c:pt idx="4">
                  <c:v>383.15782145782146</c:v>
                </c:pt>
                <c:pt idx="5">
                  <c:v>443.52582995951394</c:v>
                </c:pt>
                <c:pt idx="6">
                  <c:v>339.39411764705847</c:v>
                </c:pt>
                <c:pt idx="7">
                  <c:v>393.1348387096773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57-4ECF-BB1F-A473DA1F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623532742140768"/>
          <c:y val="0.22493503176389879"/>
          <c:w val="6.5410117839118917E-2"/>
          <c:h val="0.2148972536627235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</a:t>
            </a:r>
            <a:r>
              <a:rPr lang="en-US" sz="2400" baseline="0"/>
              <a:t> OKSE, m</a:t>
            </a:r>
            <a:r>
              <a:rPr lang="en-US" sz="2400"/>
              <a:t>iddel KLASSE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'Ark1'!$S$1343:$S$1350</c:f>
              <c:numCache>
                <c:formatCode>General</c:formatCode>
                <c:ptCount val="8"/>
                <c:pt idx="0">
                  <c:v>4.3189655172413772</c:v>
                </c:pt>
                <c:pt idx="1">
                  <c:v>5.0245457443417276</c:v>
                </c:pt>
                <c:pt idx="2">
                  <c:v>4.1422594142259408</c:v>
                </c:pt>
                <c:pt idx="3">
                  <c:v>5.0265957446808516</c:v>
                </c:pt>
                <c:pt idx="4">
                  <c:v>6.6736242884250476</c:v>
                </c:pt>
                <c:pt idx="5">
                  <c:v>8.1964140179299108</c:v>
                </c:pt>
                <c:pt idx="6">
                  <c:v>6.3600746268656723</c:v>
                </c:pt>
                <c:pt idx="7">
                  <c:v>6.2958801498127341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A-4790-86D7-91458C55DE63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'Ark1'!$S$1335:$S$1342</c:f>
              <c:numCache>
                <c:formatCode>General</c:formatCode>
                <c:ptCount val="8"/>
                <c:pt idx="0">
                  <c:v>4.288288288288288</c:v>
                </c:pt>
                <c:pt idx="1">
                  <c:v>4.8014842300556593</c:v>
                </c:pt>
                <c:pt idx="2">
                  <c:v>4.05241935483871</c:v>
                </c:pt>
                <c:pt idx="3">
                  <c:v>4.832460732984293</c:v>
                </c:pt>
                <c:pt idx="4">
                  <c:v>6.4234470691163628</c:v>
                </c:pt>
                <c:pt idx="5">
                  <c:v>7.8414429530201346</c:v>
                </c:pt>
                <c:pt idx="6">
                  <c:v>6.0568011958146482</c:v>
                </c:pt>
                <c:pt idx="7">
                  <c:v>5.7360703812316709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8A-4790-86D7-91458C55DE63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'Ark1'!$S$1327:$S$1334</c:f>
              <c:numCache>
                <c:formatCode>General</c:formatCode>
                <c:ptCount val="8"/>
                <c:pt idx="0">
                  <c:v>4.2727272727272716</c:v>
                </c:pt>
                <c:pt idx="1">
                  <c:v>4.7811085972850691</c:v>
                </c:pt>
                <c:pt idx="2">
                  <c:v>3.9716088328075712</c:v>
                </c:pt>
                <c:pt idx="3">
                  <c:v>4.8861047835990892</c:v>
                </c:pt>
                <c:pt idx="4">
                  <c:v>6.3603603603603602</c:v>
                </c:pt>
                <c:pt idx="5">
                  <c:v>7.9376518218623486</c:v>
                </c:pt>
                <c:pt idx="6">
                  <c:v>6.044585987261148</c:v>
                </c:pt>
                <c:pt idx="7">
                  <c:v>6.058441558441559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A-4790-86D7-91458C55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524284480642526"/>
          <c:y val="0.18930868047422278"/>
          <c:w val="7.6402545089154061E-2"/>
          <c:h val="0.20492890294717356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OKSE, antall% av de ulike fe typene</a:t>
            </a:r>
          </a:p>
        </c:rich>
      </c:tx>
      <c:layout>
        <c:manualLayout>
          <c:xMode val="edge"/>
          <c:yMode val="edge"/>
          <c:x val="0.25270011242207052"/>
          <c:y val="1.09615084186398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179638142881359E-2"/>
          <c:y val="0.12190635879692698"/>
          <c:w val="0.93236572306385113"/>
          <c:h val="0.734130339527688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Rasetype!$G$27:$G$34</c:f>
              <c:numCache>
                <c:formatCode>0.0</c:formatCode>
                <c:ptCount val="8"/>
                <c:pt idx="0">
                  <c:v>1.6659485853798652</c:v>
                </c:pt>
                <c:pt idx="1">
                  <c:v>45.095504811144622</c:v>
                </c:pt>
                <c:pt idx="2">
                  <c:v>3.432428550911963</c:v>
                </c:pt>
                <c:pt idx="3">
                  <c:v>5.4143329024845617</c:v>
                </c:pt>
                <c:pt idx="4">
                  <c:v>15.137153525779119</c:v>
                </c:pt>
                <c:pt idx="5">
                  <c:v>17.636076403848911</c:v>
                </c:pt>
                <c:pt idx="6">
                  <c:v>7.6978313945138579</c:v>
                </c:pt>
                <c:pt idx="7">
                  <c:v>3.9207238259370953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5-4FCD-B8DA-41CBE26739E5}"/>
            </c:ext>
          </c:extLst>
        </c:ser>
        <c:ser>
          <c:idx val="3"/>
          <c:order val="1"/>
          <c:tx>
            <c:strRef>
              <c:f>Rasetype!$D$18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Rasetype!$G$18:$G$25</c:f>
              <c:numCache>
                <c:formatCode>0.0</c:formatCode>
                <c:ptCount val="8"/>
                <c:pt idx="0">
                  <c:v>1.3778550148957296</c:v>
                </c:pt>
                <c:pt idx="1">
                  <c:v>46.834657398212514</c:v>
                </c:pt>
                <c:pt idx="2">
                  <c:v>3.0784508440913601</c:v>
                </c:pt>
                <c:pt idx="3">
                  <c:v>7.1127110228401191</c:v>
                </c:pt>
                <c:pt idx="4">
                  <c:v>14.188182720953323</c:v>
                </c:pt>
                <c:pt idx="5">
                  <c:v>14.808838133068518</c:v>
                </c:pt>
                <c:pt idx="6">
                  <c:v>8.3043694141012896</c:v>
                </c:pt>
                <c:pt idx="7">
                  <c:v>4.2949354518371399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85-4FCD-B8DA-41CBE26739E5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Rasetype!$G$9:$G$16</c:f>
              <c:numCache>
                <c:formatCode>0.0</c:formatCode>
                <c:ptCount val="8"/>
                <c:pt idx="0">
                  <c:v>1.6877637130801679</c:v>
                </c:pt>
                <c:pt idx="1">
                  <c:v>45.237181946042718</c:v>
                </c:pt>
                <c:pt idx="2">
                  <c:v>4.0531901291394954</c:v>
                </c:pt>
                <c:pt idx="3">
                  <c:v>5.6130929548651078</c:v>
                </c:pt>
                <c:pt idx="4">
                  <c:v>15.611814345991563</c:v>
                </c:pt>
                <c:pt idx="5">
                  <c:v>15.790819588287942</c:v>
                </c:pt>
                <c:pt idx="6">
                  <c:v>8.0424498146017136</c:v>
                </c:pt>
                <c:pt idx="7">
                  <c:v>3.9636875079913056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85-4FCD-B8DA-41CBE267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29160753523948"/>
          <c:y val="0.15096370647439625"/>
          <c:w val="6.7969610792229809E-2"/>
          <c:h val="0.18030703156310246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FETTGRUPPE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691128374859166E-2"/>
          <c:y val="0.12062465296625392"/>
          <c:w val="0.92585412692275548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'Ark1'!$T$1343:$T$1350</c:f>
              <c:numCache>
                <c:formatCode>General</c:formatCode>
                <c:ptCount val="8"/>
                <c:pt idx="0">
                  <c:v>6.56034482758621</c:v>
                </c:pt>
                <c:pt idx="1">
                  <c:v>6.6140127388535017</c:v>
                </c:pt>
                <c:pt idx="2">
                  <c:v>6.5857740585774076</c:v>
                </c:pt>
                <c:pt idx="3">
                  <c:v>6.1034482758620694</c:v>
                </c:pt>
                <c:pt idx="4">
                  <c:v>7.6375711574952572</c:v>
                </c:pt>
                <c:pt idx="5">
                  <c:v>5.6734527687296401</c:v>
                </c:pt>
                <c:pt idx="6">
                  <c:v>6.3544776119402986</c:v>
                </c:pt>
                <c:pt idx="7">
                  <c:v>6.4542124542124562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F0-4ACE-9959-B6E314CCCBAA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'Ark1'!$T$1335:$T$1342</c:f>
              <c:numCache>
                <c:formatCode>General</c:formatCode>
                <c:ptCount val="8"/>
                <c:pt idx="0">
                  <c:v>6.6486486486486482</c:v>
                </c:pt>
                <c:pt idx="1">
                  <c:v>6.5202756427246236</c:v>
                </c:pt>
                <c:pt idx="2">
                  <c:v>6.9838709677419315</c:v>
                </c:pt>
                <c:pt idx="3">
                  <c:v>6.1919720767888284</c:v>
                </c:pt>
                <c:pt idx="4">
                  <c:v>7.5748031496062991</c:v>
                </c:pt>
                <c:pt idx="5">
                  <c:v>5.6596814752724223</c:v>
                </c:pt>
                <c:pt idx="6">
                  <c:v>6.0866965620328859</c:v>
                </c:pt>
                <c:pt idx="7">
                  <c:v>6.2745664739884388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F0-4ACE-9959-B6E314CCCBAA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'Ark1'!$T$1327:$T$1334</c:f>
              <c:numCache>
                <c:formatCode>General</c:formatCode>
                <c:ptCount val="8"/>
                <c:pt idx="0">
                  <c:v>6.4393939393939394</c:v>
                </c:pt>
                <c:pt idx="1">
                  <c:v>6.5562464669304701</c:v>
                </c:pt>
                <c:pt idx="2">
                  <c:v>6.9589905362776019</c:v>
                </c:pt>
                <c:pt idx="3">
                  <c:v>6.3735763097949887</c:v>
                </c:pt>
                <c:pt idx="4">
                  <c:v>7.4807534807534815</c:v>
                </c:pt>
                <c:pt idx="5">
                  <c:v>5.6453441295546556</c:v>
                </c:pt>
                <c:pt idx="6">
                  <c:v>6.3179650238473775</c:v>
                </c:pt>
                <c:pt idx="7">
                  <c:v>6.6741935483870973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F0-4ACE-9959-B6E314CCC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526566221320017"/>
          <c:y val="0.16328763414747272"/>
          <c:w val="7.0127290561598235E-2"/>
          <c:h val="0.18829374884145622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antall% innen de ulike FYLKENE</a:t>
            </a:r>
          </a:p>
        </c:rich>
      </c:tx>
      <c:layout>
        <c:manualLayout>
          <c:xMode val="edge"/>
          <c:yMode val="edge"/>
          <c:x val="0.11481802914334453"/>
          <c:y val="3.7421786198070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Fylke!$H$25:$H$38</c:f>
              <c:numCache>
                <c:formatCode>0.0</c:formatCode>
                <c:ptCount val="14"/>
                <c:pt idx="0">
                  <c:v>2.5198609731876855</c:v>
                </c:pt>
                <c:pt idx="1">
                  <c:v>4.5431976166832193</c:v>
                </c:pt>
                <c:pt idx="2">
                  <c:v>1.5888778550148963</c:v>
                </c:pt>
                <c:pt idx="3">
                  <c:v>19.786494538232375</c:v>
                </c:pt>
                <c:pt idx="4">
                  <c:v>1.2164846077457798</c:v>
                </c:pt>
                <c:pt idx="5">
                  <c:v>2.0729890764647463</c:v>
                </c:pt>
                <c:pt idx="6">
                  <c:v>4.7790466732869916</c:v>
                </c:pt>
                <c:pt idx="7">
                  <c:v>16.708043694141011</c:v>
                </c:pt>
                <c:pt idx="8">
                  <c:v>5.0024826216484604</c:v>
                </c:pt>
                <c:pt idx="9">
                  <c:v>10.675273088381331</c:v>
                </c:pt>
                <c:pt idx="10">
                  <c:v>20.605759682224431</c:v>
                </c:pt>
                <c:pt idx="11">
                  <c:v>7.2368421052631549</c:v>
                </c:pt>
                <c:pt idx="12">
                  <c:v>2.4826216484607757</c:v>
                </c:pt>
                <c:pt idx="13">
                  <c:v>0.78202581926514403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8-45B1-86BB-D48E808D0F5C}"/>
            </c:ext>
          </c:extLst>
        </c:ser>
        <c:ser>
          <c:idx val="1"/>
          <c:order val="1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Fylke!$H$10:$H$23</c:f>
              <c:numCache>
                <c:formatCode>0.0</c:formatCode>
                <c:ptCount val="14"/>
                <c:pt idx="0">
                  <c:v>2.2375655287047702</c:v>
                </c:pt>
                <c:pt idx="1">
                  <c:v>3.8102544431658352</c:v>
                </c:pt>
                <c:pt idx="2">
                  <c:v>1.8156246004347272</c:v>
                </c:pt>
                <c:pt idx="3">
                  <c:v>16.685845799769851</c:v>
                </c:pt>
                <c:pt idx="4">
                  <c:v>2.2119933512338577</c:v>
                </c:pt>
                <c:pt idx="5">
                  <c:v>2.2759237949111366</c:v>
                </c:pt>
                <c:pt idx="6">
                  <c:v>4.6924945659122885</c:v>
                </c:pt>
                <c:pt idx="7">
                  <c:v>16.276690960235261</c:v>
                </c:pt>
                <c:pt idx="8">
                  <c:v>6.9812044495588816</c:v>
                </c:pt>
                <c:pt idx="9">
                  <c:v>11.136683288582018</c:v>
                </c:pt>
                <c:pt idx="10">
                  <c:v>21.595703874184888</c:v>
                </c:pt>
                <c:pt idx="11">
                  <c:v>8.247027234369007</c:v>
                </c:pt>
                <c:pt idx="12">
                  <c:v>1.5471167369901548</c:v>
                </c:pt>
                <c:pt idx="13">
                  <c:v>0.48587137194732122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8-45B1-86BB-D48E808D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62007450643758"/>
          <c:y val="0.22446671141653834"/>
          <c:w val="6.8357951300586195E-2"/>
          <c:h val="0.12421489386928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Okse: middel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Fylke!$R$25:$R$38</c:f>
              <c:numCache>
                <c:formatCode>0.00</c:formatCode>
                <c:ptCount val="14"/>
                <c:pt idx="0">
                  <c:v>6.3694581280788203</c:v>
                </c:pt>
                <c:pt idx="1">
                  <c:v>5.8497267759562854</c:v>
                </c:pt>
                <c:pt idx="2">
                  <c:v>6.2265625</c:v>
                </c:pt>
                <c:pt idx="3">
                  <c:v>5.7460716530483982</c:v>
                </c:pt>
                <c:pt idx="4">
                  <c:v>6.3711340206185563</c:v>
                </c:pt>
                <c:pt idx="5">
                  <c:v>6.1197604790419149</c:v>
                </c:pt>
                <c:pt idx="6">
                  <c:v>5.841145833333333</c:v>
                </c:pt>
                <c:pt idx="7">
                  <c:v>5.8565055762081775</c:v>
                </c:pt>
                <c:pt idx="8">
                  <c:v>5.4367245657568226</c:v>
                </c:pt>
                <c:pt idx="9">
                  <c:v>5.0395348837209299</c:v>
                </c:pt>
                <c:pt idx="10">
                  <c:v>5.2686746987951807</c:v>
                </c:pt>
                <c:pt idx="11">
                  <c:v>5.7667238421955407</c:v>
                </c:pt>
                <c:pt idx="12">
                  <c:v>5.04</c:v>
                </c:pt>
                <c:pt idx="13">
                  <c:v>4.587301587301587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D-4C7E-8849-5AE10EB6B60D}"/>
            </c:ext>
          </c:extLst>
        </c:ser>
        <c:ser>
          <c:idx val="1"/>
          <c:order val="1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Fylke!$R$10:$R$23</c:f>
              <c:numCache>
                <c:formatCode>0.00</c:formatCode>
                <c:ptCount val="14"/>
                <c:pt idx="0">
                  <c:v>6.0114285714285698</c:v>
                </c:pt>
                <c:pt idx="1">
                  <c:v>5.825503355704698</c:v>
                </c:pt>
                <c:pt idx="2">
                  <c:v>6.26056338028169</c:v>
                </c:pt>
                <c:pt idx="3">
                  <c:v>5.8795088257866484</c:v>
                </c:pt>
                <c:pt idx="4">
                  <c:v>6.0809248554913324</c:v>
                </c:pt>
                <c:pt idx="5">
                  <c:v>6.3651685393258415</c:v>
                </c:pt>
                <c:pt idx="6">
                  <c:v>6.0956284153005482</c:v>
                </c:pt>
                <c:pt idx="7">
                  <c:v>5.9512961508248239</c:v>
                </c:pt>
                <c:pt idx="8">
                  <c:v>5.1996336996337007</c:v>
                </c:pt>
                <c:pt idx="9">
                  <c:v>4.9667049368541916</c:v>
                </c:pt>
                <c:pt idx="10">
                  <c:v>5.3935981031416711</c:v>
                </c:pt>
                <c:pt idx="11">
                  <c:v>5.745736434108526</c:v>
                </c:pt>
                <c:pt idx="12">
                  <c:v>5.2809917355371887</c:v>
                </c:pt>
                <c:pt idx="13">
                  <c:v>4.3684210526315779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D-4C7E-8849-5AE10EB6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104133807667784"/>
          <c:y val="0.18014177777000825"/>
          <c:w val="6.4949495184821932E-2"/>
          <c:h val="0.146923744972849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FETTGRUPPE i de 4 norske regionene</a:t>
            </a:r>
          </a:p>
        </c:rich>
      </c:tx>
      <c:layout>
        <c:manualLayout>
          <c:xMode val="edge"/>
          <c:yMode val="edge"/>
          <c:x val="0.16646198648392099"/>
          <c:y val="1.24072952419408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9079859406602E-2"/>
          <c:y val="0.14860396296616771"/>
          <c:w val="0.84910974532173522"/>
          <c:h val="0.694651553171238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6.5368922135328109</c:v>
                </c:pt>
                <c:pt idx="1">
                  <c:v>6.798742138364779</c:v>
                </c:pt>
                <c:pt idx="2">
                  <c:v>6.2238095238095248</c:v>
                </c:pt>
                <c:pt idx="3">
                  <c:v>6.4680851063829756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2-43ED-BCC9-ECE0938FA9B5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6.4655041698256239</c:v>
                </c:pt>
                <c:pt idx="1">
                  <c:v>6.7960417811984604</c:v>
                </c:pt>
                <c:pt idx="2">
                  <c:v>6.4789062499999996</c:v>
                </c:pt>
                <c:pt idx="3">
                  <c:v>6.4614427860696528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2-43ED-BCC9-ECE0938FA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20281972234771"/>
          <c:y val="0.22417703556286234"/>
          <c:w val="8.3854615429929114E-2"/>
          <c:h val="0.16290282945401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Okse: </a:t>
            </a:r>
            <a:r>
              <a:rPr lang="en-US" sz="2400"/>
              <a:t>middel</a:t>
            </a:r>
            <a:r>
              <a:rPr lang="en-US" sz="2000"/>
              <a:t>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Fylke!$L$40:$L$53</c:f>
              <c:numCache>
                <c:formatCode>0</c:formatCode>
                <c:ptCount val="14"/>
                <c:pt idx="0">
                  <c:v>375.33391089108915</c:v>
                </c:pt>
                <c:pt idx="1">
                  <c:v>388.12814814814817</c:v>
                </c:pt>
                <c:pt idx="2">
                  <c:v>405.7914110429445</c:v>
                </c:pt>
                <c:pt idx="3">
                  <c:v>381.91756756756826</c:v>
                </c:pt>
                <c:pt idx="4">
                  <c:v>422.98763440860222</c:v>
                </c:pt>
                <c:pt idx="5">
                  <c:v>417.30666666666656</c:v>
                </c:pt>
                <c:pt idx="6">
                  <c:v>372.22500000000008</c:v>
                </c:pt>
                <c:pt idx="7">
                  <c:v>379.5968070444099</c:v>
                </c:pt>
                <c:pt idx="8">
                  <c:v>355.151794871795</c:v>
                </c:pt>
                <c:pt idx="9">
                  <c:v>351.87947300771242</c:v>
                </c:pt>
                <c:pt idx="10">
                  <c:v>358.47216412490968</c:v>
                </c:pt>
                <c:pt idx="11">
                  <c:v>377.7703358208953</c:v>
                </c:pt>
                <c:pt idx="12">
                  <c:v>371.19655172413826</c:v>
                </c:pt>
                <c:pt idx="13">
                  <c:v>336.19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3-4B66-870F-4CFB95D41874}"/>
            </c:ext>
          </c:extLst>
        </c:ser>
        <c:ser>
          <c:idx val="13"/>
          <c:order val="1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Fylke!$L$25:$L$38</c:f>
              <c:numCache>
                <c:formatCode>0</c:formatCode>
                <c:ptCount val="14"/>
                <c:pt idx="0">
                  <c:v>365.27290640394096</c:v>
                </c:pt>
                <c:pt idx="1">
                  <c:v>356.49153005464507</c:v>
                </c:pt>
                <c:pt idx="2">
                  <c:v>387.47890625000008</c:v>
                </c:pt>
                <c:pt idx="3">
                  <c:v>361.54309912170623</c:v>
                </c:pt>
                <c:pt idx="4">
                  <c:v>399.82448979591823</c:v>
                </c:pt>
                <c:pt idx="5">
                  <c:v>372.95149700598785</c:v>
                </c:pt>
                <c:pt idx="6">
                  <c:v>346.06363636363636</c:v>
                </c:pt>
                <c:pt idx="7">
                  <c:v>366.96196136701286</c:v>
                </c:pt>
                <c:pt idx="8">
                  <c:v>329.61215880893286</c:v>
                </c:pt>
                <c:pt idx="9">
                  <c:v>337.21767441860487</c:v>
                </c:pt>
                <c:pt idx="10">
                  <c:v>337.85536144578344</c:v>
                </c:pt>
                <c:pt idx="11">
                  <c:v>357.86226415094325</c:v>
                </c:pt>
                <c:pt idx="12">
                  <c:v>336.89499999999992</c:v>
                </c:pt>
                <c:pt idx="13">
                  <c:v>300.69206349206348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3-4B66-870F-4CFB95D41874}"/>
            </c:ext>
          </c:extLst>
        </c:ser>
        <c:ser>
          <c:idx val="1"/>
          <c:order val="2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Fylke!$L$10:$L$23</c:f>
              <c:numCache>
                <c:formatCode>0</c:formatCode>
                <c:ptCount val="14"/>
                <c:pt idx="0">
                  <c:v>350.68228571428557</c:v>
                </c:pt>
                <c:pt idx="1">
                  <c:v>363.28120805369127</c:v>
                </c:pt>
                <c:pt idx="2">
                  <c:v>381.66478873239407</c:v>
                </c:pt>
                <c:pt idx="3">
                  <c:v>368.98934865900407</c:v>
                </c:pt>
                <c:pt idx="4">
                  <c:v>375.90231213872846</c:v>
                </c:pt>
                <c:pt idx="5">
                  <c:v>370.80280898876407</c:v>
                </c:pt>
                <c:pt idx="6">
                  <c:v>369.57029972752025</c:v>
                </c:pt>
                <c:pt idx="7">
                  <c:v>371.98476040848402</c:v>
                </c:pt>
                <c:pt idx="8">
                  <c:v>325.39395604395622</c:v>
                </c:pt>
                <c:pt idx="9">
                  <c:v>327.84695752009162</c:v>
                </c:pt>
                <c:pt idx="10">
                  <c:v>347.41219656601481</c:v>
                </c:pt>
                <c:pt idx="11">
                  <c:v>359.60682170542634</c:v>
                </c:pt>
                <c:pt idx="12">
                  <c:v>359.54297520661157</c:v>
                </c:pt>
                <c:pt idx="13">
                  <c:v>297.24736842105273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23-4B66-870F-4CFB95D41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63582903211804"/>
          <c:y val="0.11758099522347151"/>
          <c:w val="7.3185010294776004E-2"/>
          <c:h val="0.189117761631791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middel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Fylke!$L$25:$L$38</c:f>
              <c:numCache>
                <c:formatCode>0</c:formatCode>
                <c:ptCount val="14"/>
                <c:pt idx="0">
                  <c:v>365.27290640394096</c:v>
                </c:pt>
                <c:pt idx="1">
                  <c:v>356.49153005464507</c:v>
                </c:pt>
                <c:pt idx="2">
                  <c:v>387.47890625000008</c:v>
                </c:pt>
                <c:pt idx="3">
                  <c:v>361.54309912170623</c:v>
                </c:pt>
                <c:pt idx="4">
                  <c:v>399.82448979591823</c:v>
                </c:pt>
                <c:pt idx="5">
                  <c:v>372.95149700598785</c:v>
                </c:pt>
                <c:pt idx="6">
                  <c:v>346.06363636363636</c:v>
                </c:pt>
                <c:pt idx="7">
                  <c:v>366.96196136701286</c:v>
                </c:pt>
                <c:pt idx="8">
                  <c:v>329.61215880893286</c:v>
                </c:pt>
                <c:pt idx="9">
                  <c:v>337.21767441860487</c:v>
                </c:pt>
                <c:pt idx="10">
                  <c:v>337.85536144578344</c:v>
                </c:pt>
                <c:pt idx="11">
                  <c:v>357.86226415094325</c:v>
                </c:pt>
                <c:pt idx="12">
                  <c:v>336.89499999999992</c:v>
                </c:pt>
                <c:pt idx="13">
                  <c:v>300.69206349206348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1-4AFA-A00E-4DE49498E48E}"/>
            </c:ext>
          </c:extLst>
        </c:ser>
        <c:ser>
          <c:idx val="1"/>
          <c:order val="1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Fylke!$L$10:$L$23</c:f>
              <c:numCache>
                <c:formatCode>0</c:formatCode>
                <c:ptCount val="14"/>
                <c:pt idx="0">
                  <c:v>350.68228571428557</c:v>
                </c:pt>
                <c:pt idx="1">
                  <c:v>363.28120805369127</c:v>
                </c:pt>
                <c:pt idx="2">
                  <c:v>381.66478873239407</c:v>
                </c:pt>
                <c:pt idx="3">
                  <c:v>368.98934865900407</c:v>
                </c:pt>
                <c:pt idx="4">
                  <c:v>375.90231213872846</c:v>
                </c:pt>
                <c:pt idx="5">
                  <c:v>370.80280898876407</c:v>
                </c:pt>
                <c:pt idx="6">
                  <c:v>369.57029972752025</c:v>
                </c:pt>
                <c:pt idx="7">
                  <c:v>371.98476040848402</c:v>
                </c:pt>
                <c:pt idx="8">
                  <c:v>325.39395604395622</c:v>
                </c:pt>
                <c:pt idx="9">
                  <c:v>327.84695752009162</c:v>
                </c:pt>
                <c:pt idx="10">
                  <c:v>347.41219656601481</c:v>
                </c:pt>
                <c:pt idx="11">
                  <c:v>359.60682170542634</c:v>
                </c:pt>
                <c:pt idx="12">
                  <c:v>359.54297520661157</c:v>
                </c:pt>
                <c:pt idx="13">
                  <c:v>297.24736842105273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1-4AFA-A00E-4DE49498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9583768490904"/>
          <c:y val="4.1658742931689009E-2"/>
          <c:w val="6.116829557202786E-2"/>
          <c:h val="0.18128774608875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 slakt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Fylke!$G$40:$G$53</c:f>
              <c:numCache>
                <c:formatCode>General</c:formatCode>
                <c:ptCount val="14"/>
                <c:pt idx="0">
                  <c:v>202</c:v>
                </c:pt>
                <c:pt idx="1">
                  <c:v>297</c:v>
                </c:pt>
                <c:pt idx="2">
                  <c:v>163</c:v>
                </c:pt>
                <c:pt idx="3">
                  <c:v>1110</c:v>
                </c:pt>
                <c:pt idx="4">
                  <c:v>93</c:v>
                </c:pt>
                <c:pt idx="5">
                  <c:v>135</c:v>
                </c:pt>
                <c:pt idx="6">
                  <c:v>334</c:v>
                </c:pt>
                <c:pt idx="7">
                  <c:v>1306</c:v>
                </c:pt>
                <c:pt idx="8">
                  <c:v>429</c:v>
                </c:pt>
                <c:pt idx="9">
                  <c:v>778</c:v>
                </c:pt>
                <c:pt idx="10">
                  <c:v>1377</c:v>
                </c:pt>
                <c:pt idx="11">
                  <c:v>536</c:v>
                </c:pt>
                <c:pt idx="12">
                  <c:v>145</c:v>
                </c:pt>
                <c:pt idx="1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6-4D5B-9415-4FDCA37A7E0C}"/>
            </c:ext>
          </c:extLst>
        </c:ser>
        <c:ser>
          <c:idx val="13"/>
          <c:order val="1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Fylke!$G$25:$G$38</c:f>
              <c:numCache>
                <c:formatCode>General</c:formatCode>
                <c:ptCount val="14"/>
                <c:pt idx="0">
                  <c:v>203</c:v>
                </c:pt>
                <c:pt idx="1">
                  <c:v>366</c:v>
                </c:pt>
                <c:pt idx="2">
                  <c:v>128</c:v>
                </c:pt>
                <c:pt idx="3">
                  <c:v>1594</c:v>
                </c:pt>
                <c:pt idx="4">
                  <c:v>98</c:v>
                </c:pt>
                <c:pt idx="5">
                  <c:v>167</c:v>
                </c:pt>
                <c:pt idx="6">
                  <c:v>385</c:v>
                </c:pt>
                <c:pt idx="7">
                  <c:v>1346</c:v>
                </c:pt>
                <c:pt idx="8">
                  <c:v>403</c:v>
                </c:pt>
                <c:pt idx="9">
                  <c:v>860</c:v>
                </c:pt>
                <c:pt idx="10">
                  <c:v>1660</c:v>
                </c:pt>
                <c:pt idx="11">
                  <c:v>583</c:v>
                </c:pt>
                <c:pt idx="12">
                  <c:v>200</c:v>
                </c:pt>
                <c:pt idx="1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66-4D5B-9415-4FDCA37A7E0C}"/>
            </c:ext>
          </c:extLst>
        </c:ser>
        <c:ser>
          <c:idx val="1"/>
          <c:order val="2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Fylke!$G$10:$G$23</c:f>
              <c:numCache>
                <c:formatCode>General</c:formatCode>
                <c:ptCount val="14"/>
                <c:pt idx="0">
                  <c:v>175</c:v>
                </c:pt>
                <c:pt idx="1">
                  <c:v>298</c:v>
                </c:pt>
                <c:pt idx="2">
                  <c:v>142</c:v>
                </c:pt>
                <c:pt idx="3">
                  <c:v>1305</c:v>
                </c:pt>
                <c:pt idx="4">
                  <c:v>173</c:v>
                </c:pt>
                <c:pt idx="5">
                  <c:v>178</c:v>
                </c:pt>
                <c:pt idx="6">
                  <c:v>367</c:v>
                </c:pt>
                <c:pt idx="7">
                  <c:v>1273</c:v>
                </c:pt>
                <c:pt idx="8">
                  <c:v>546</c:v>
                </c:pt>
                <c:pt idx="9">
                  <c:v>871</c:v>
                </c:pt>
                <c:pt idx="10">
                  <c:v>1689</c:v>
                </c:pt>
                <c:pt idx="11">
                  <c:v>645</c:v>
                </c:pt>
                <c:pt idx="12">
                  <c:v>121</c:v>
                </c:pt>
                <c:pt idx="1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66-4D5B-9415-4FDCA37A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07504182120238"/>
          <c:y val="0.24307496388773661"/>
          <c:w val="7.2649260284480252E-2"/>
          <c:h val="0.176386543138491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 slakt innen de ulike FYLKENE</a:t>
            </a:r>
          </a:p>
        </c:rich>
      </c:tx>
      <c:layout>
        <c:manualLayout>
          <c:xMode val="edge"/>
          <c:yMode val="edge"/>
          <c:x val="0.11680908079181983"/>
          <c:y val="3.1225302468683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Fylke!$G$25:$G$38</c:f>
              <c:numCache>
                <c:formatCode>General</c:formatCode>
                <c:ptCount val="14"/>
                <c:pt idx="0">
                  <c:v>203</c:v>
                </c:pt>
                <c:pt idx="1">
                  <c:v>366</c:v>
                </c:pt>
                <c:pt idx="2">
                  <c:v>128</c:v>
                </c:pt>
                <c:pt idx="3">
                  <c:v>1594</c:v>
                </c:pt>
                <c:pt idx="4">
                  <c:v>98</c:v>
                </c:pt>
                <c:pt idx="5">
                  <c:v>167</c:v>
                </c:pt>
                <c:pt idx="6">
                  <c:v>385</c:v>
                </c:pt>
                <c:pt idx="7">
                  <c:v>1346</c:v>
                </c:pt>
                <c:pt idx="8">
                  <c:v>403</c:v>
                </c:pt>
                <c:pt idx="9">
                  <c:v>860</c:v>
                </c:pt>
                <c:pt idx="10">
                  <c:v>1660</c:v>
                </c:pt>
                <c:pt idx="11">
                  <c:v>583</c:v>
                </c:pt>
                <c:pt idx="12">
                  <c:v>200</c:v>
                </c:pt>
                <c:pt idx="1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B-4EC7-BFA5-44368EC4774F}"/>
            </c:ext>
          </c:extLst>
        </c:ser>
        <c:ser>
          <c:idx val="1"/>
          <c:order val="1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Fylke!$G$10:$G$23</c:f>
              <c:numCache>
                <c:formatCode>General</c:formatCode>
                <c:ptCount val="14"/>
                <c:pt idx="0">
                  <c:v>175</c:v>
                </c:pt>
                <c:pt idx="1">
                  <c:v>298</c:v>
                </c:pt>
                <c:pt idx="2">
                  <c:v>142</c:v>
                </c:pt>
                <c:pt idx="3">
                  <c:v>1305</c:v>
                </c:pt>
                <c:pt idx="4">
                  <c:v>173</c:v>
                </c:pt>
                <c:pt idx="5">
                  <c:v>178</c:v>
                </c:pt>
                <c:pt idx="6">
                  <c:v>367</c:v>
                </c:pt>
                <c:pt idx="7">
                  <c:v>1273</c:v>
                </c:pt>
                <c:pt idx="8">
                  <c:v>546</c:v>
                </c:pt>
                <c:pt idx="9">
                  <c:v>871</c:v>
                </c:pt>
                <c:pt idx="10">
                  <c:v>1689</c:v>
                </c:pt>
                <c:pt idx="11">
                  <c:v>645</c:v>
                </c:pt>
                <c:pt idx="12">
                  <c:v>121</c:v>
                </c:pt>
                <c:pt idx="1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B-4EC7-BFA5-44368EC47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44431060280971"/>
          <c:y val="0.23070136263420365"/>
          <c:w val="6.253328505354791E-2"/>
          <c:h val="0.177308908492061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</a:t>
            </a:r>
            <a:r>
              <a:rPr lang="en-US" sz="2400"/>
              <a:t>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Fylke!$H$40:$H$53</c:f>
              <c:numCache>
                <c:formatCode>0.0</c:formatCode>
                <c:ptCount val="14"/>
                <c:pt idx="0">
                  <c:v>2.9010483986787303</c:v>
                </c:pt>
                <c:pt idx="1">
                  <c:v>4.2654028436018967</c:v>
                </c:pt>
                <c:pt idx="2">
                  <c:v>2.3409449949734298</c:v>
                </c:pt>
                <c:pt idx="3">
                  <c:v>15.941404566996995</c:v>
                </c:pt>
                <c:pt idx="4">
                  <c:v>1.3356311934510987</c:v>
                </c:pt>
                <c:pt idx="5">
                  <c:v>1.9388194743644984</c:v>
                </c:pt>
                <c:pt idx="6">
                  <c:v>4.7967829958351285</c:v>
                </c:pt>
                <c:pt idx="7">
                  <c:v>18.756283211259515</c:v>
                </c:pt>
                <c:pt idx="8">
                  <c:v>6.1611374407582931</c:v>
                </c:pt>
                <c:pt idx="9">
                  <c:v>11.173344822633918</c:v>
                </c:pt>
                <c:pt idx="10">
                  <c:v>19.775958638517881</c:v>
                </c:pt>
                <c:pt idx="11">
                  <c:v>7.6978313945138579</c:v>
                </c:pt>
                <c:pt idx="12">
                  <c:v>2.0824357317248317</c:v>
                </c:pt>
                <c:pt idx="13">
                  <c:v>0.71808128680166605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5C2-A32A-00036CEA90CF}"/>
            </c:ext>
          </c:extLst>
        </c:ser>
        <c:ser>
          <c:idx val="13"/>
          <c:order val="1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Fylke!$H$25:$H$38</c:f>
              <c:numCache>
                <c:formatCode>0.0</c:formatCode>
                <c:ptCount val="14"/>
                <c:pt idx="0">
                  <c:v>2.5198609731876855</c:v>
                </c:pt>
                <c:pt idx="1">
                  <c:v>4.5431976166832193</c:v>
                </c:pt>
                <c:pt idx="2">
                  <c:v>1.5888778550148963</c:v>
                </c:pt>
                <c:pt idx="3">
                  <c:v>19.786494538232375</c:v>
                </c:pt>
                <c:pt idx="4">
                  <c:v>1.2164846077457798</c:v>
                </c:pt>
                <c:pt idx="5">
                  <c:v>2.0729890764647463</c:v>
                </c:pt>
                <c:pt idx="6">
                  <c:v>4.7790466732869916</c:v>
                </c:pt>
                <c:pt idx="7">
                  <c:v>16.708043694141011</c:v>
                </c:pt>
                <c:pt idx="8">
                  <c:v>5.0024826216484604</c:v>
                </c:pt>
                <c:pt idx="9">
                  <c:v>10.675273088381331</c:v>
                </c:pt>
                <c:pt idx="10">
                  <c:v>20.605759682224431</c:v>
                </c:pt>
                <c:pt idx="11">
                  <c:v>7.2368421052631549</c:v>
                </c:pt>
                <c:pt idx="12">
                  <c:v>2.4826216484607757</c:v>
                </c:pt>
                <c:pt idx="13">
                  <c:v>0.78202581926514403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07-45C2-A32A-00036CEA90CF}"/>
            </c:ext>
          </c:extLst>
        </c:ser>
        <c:ser>
          <c:idx val="1"/>
          <c:order val="2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Fylke!$H$10:$H$23</c:f>
              <c:numCache>
                <c:formatCode>0.0</c:formatCode>
                <c:ptCount val="14"/>
                <c:pt idx="0">
                  <c:v>2.2375655287047702</c:v>
                </c:pt>
                <c:pt idx="1">
                  <c:v>3.8102544431658352</c:v>
                </c:pt>
                <c:pt idx="2">
                  <c:v>1.8156246004347272</c:v>
                </c:pt>
                <c:pt idx="3">
                  <c:v>16.685845799769851</c:v>
                </c:pt>
                <c:pt idx="4">
                  <c:v>2.2119933512338577</c:v>
                </c:pt>
                <c:pt idx="5">
                  <c:v>2.2759237949111366</c:v>
                </c:pt>
                <c:pt idx="6">
                  <c:v>4.6924945659122885</c:v>
                </c:pt>
                <c:pt idx="7">
                  <c:v>16.276690960235261</c:v>
                </c:pt>
                <c:pt idx="8">
                  <c:v>6.9812044495588816</c:v>
                </c:pt>
                <c:pt idx="9">
                  <c:v>11.136683288582018</c:v>
                </c:pt>
                <c:pt idx="10">
                  <c:v>21.595703874184888</c:v>
                </c:pt>
                <c:pt idx="11">
                  <c:v>8.247027234369007</c:v>
                </c:pt>
                <c:pt idx="12">
                  <c:v>1.5471167369901548</c:v>
                </c:pt>
                <c:pt idx="13">
                  <c:v>0.48587137194732122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07-45C2-A32A-00036CEA9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12441576711192"/>
          <c:y val="0.23888371560053831"/>
          <c:w val="7.1183333689277109E-2"/>
          <c:h val="0.167013597075548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51-4C1B-931A-B746401734F9}"/>
            </c:ext>
          </c:extLst>
        </c:ser>
        <c:ser>
          <c:idx val="3"/>
          <c:order val="1"/>
          <c:tx>
            <c:strRef>
              <c:f>Alder!$B$22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Alder!$I$22:$I$31</c:f>
              <c:numCache>
                <c:formatCode>0.0</c:formatCode>
                <c:ptCount val="10"/>
                <c:pt idx="0">
                  <c:v>0</c:v>
                </c:pt>
                <c:pt idx="1">
                  <c:v>14.014399205561077</c:v>
                </c:pt>
                <c:pt idx="2">
                  <c:v>23.187686196623631</c:v>
                </c:pt>
                <c:pt idx="3">
                  <c:v>14.374379344587888</c:v>
                </c:pt>
                <c:pt idx="4">
                  <c:v>9.4463753723932484</c:v>
                </c:pt>
                <c:pt idx="5">
                  <c:v>7.4726911618669316</c:v>
                </c:pt>
                <c:pt idx="6">
                  <c:v>5.2010923535253237</c:v>
                </c:pt>
                <c:pt idx="7">
                  <c:v>3.4880834160873886</c:v>
                </c:pt>
                <c:pt idx="8">
                  <c:v>1.9240317775571001</c:v>
                </c:pt>
                <c:pt idx="9">
                  <c:v>1.725422045680238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51-4C1B-931A-B746401734F9}"/>
            </c:ext>
          </c:extLst>
        </c:ser>
        <c:ser>
          <c:idx val="6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Alder!$I$11:$I$20</c:f>
              <c:numCache>
                <c:formatCode>0.0</c:formatCode>
                <c:ptCount val="10"/>
                <c:pt idx="0">
                  <c:v>13.284746196138602</c:v>
                </c:pt>
                <c:pt idx="1">
                  <c:v>21.851425648894004</c:v>
                </c:pt>
                <c:pt idx="2">
                  <c:v>13.029024421429488</c:v>
                </c:pt>
                <c:pt idx="3">
                  <c:v>9.8708605037718939</c:v>
                </c:pt>
                <c:pt idx="4">
                  <c:v>7.5310062651834784</c:v>
                </c:pt>
                <c:pt idx="5">
                  <c:v>5.2934407364787113</c:v>
                </c:pt>
                <c:pt idx="6">
                  <c:v>3.6440352896049095</c:v>
                </c:pt>
                <c:pt idx="7">
                  <c:v>2.6339342795038991</c:v>
                </c:pt>
                <c:pt idx="8">
                  <c:v>1.8667689553765501</c:v>
                </c:pt>
                <c:pt idx="9">
                  <c:v>1.598261091931978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51-4C1B-931A-B74640173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4489961249645"/>
          <c:y val="0.1778470545826973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Alder!$H$21:$H$21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9B8-4D48-A033-DCA12A36CDA8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D48-A033-DCA12A36CDA8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8-4D48-A033-DCA12A36CDA8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Alder!$H$20:$H$20</c:f>
              <c:numCache>
                <c:formatCode>0</c:formatCode>
                <c:ptCount val="1"/>
                <c:pt idx="0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B8-4D48-A033-DCA12A36CDA8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Alder!$H$11:$H$18</c:f>
              <c:numCache>
                <c:formatCode>0</c:formatCode>
                <c:ptCount val="8"/>
                <c:pt idx="0">
                  <c:v>1039</c:v>
                </c:pt>
                <c:pt idx="1">
                  <c:v>1709</c:v>
                </c:pt>
                <c:pt idx="2">
                  <c:v>1019</c:v>
                </c:pt>
                <c:pt idx="3">
                  <c:v>772</c:v>
                </c:pt>
                <c:pt idx="4">
                  <c:v>589</c:v>
                </c:pt>
                <c:pt idx="5">
                  <c:v>414</c:v>
                </c:pt>
                <c:pt idx="6">
                  <c:v>285</c:v>
                </c:pt>
                <c:pt idx="7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B8-4D48-A033-DCA12A36C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4489961249645"/>
          <c:y val="0.1778470545826973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91235658139385E-2"/>
          <c:y val="0.14636600207598238"/>
          <c:w val="0.8877078434914708"/>
          <c:h val="0.7432795213969017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Alder!$H$20:$H$20</c:f>
              <c:numCache>
                <c:formatCode>0</c:formatCode>
                <c:ptCount val="1"/>
                <c:pt idx="0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11-4652-9C83-A0E11042F7DE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Alder!$H$11:$H$18</c:f>
              <c:numCache>
                <c:formatCode>0</c:formatCode>
                <c:ptCount val="8"/>
                <c:pt idx="0">
                  <c:v>1039</c:v>
                </c:pt>
                <c:pt idx="1">
                  <c:v>1709</c:v>
                </c:pt>
                <c:pt idx="2">
                  <c:v>1019</c:v>
                </c:pt>
                <c:pt idx="3">
                  <c:v>772</c:v>
                </c:pt>
                <c:pt idx="4">
                  <c:v>589</c:v>
                </c:pt>
                <c:pt idx="5">
                  <c:v>414</c:v>
                </c:pt>
                <c:pt idx="6">
                  <c:v>285</c:v>
                </c:pt>
                <c:pt idx="7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11-4652-9C83-A0E11042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4489961249645"/>
          <c:y val="0.17784705458269739"/>
          <c:w val="7.2001958553711318E-2"/>
          <c:h val="0.208203857772842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VEKT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Alder!$O$21:$O$21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F2E-41A6-B2ED-26DD2D3D8B99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E-41A6-B2ED-26DD2D3D8B99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2E-41A6-B2ED-26DD2D3D8B99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Alder!$O$20:$O$20</c:f>
              <c:numCache>
                <c:formatCode>0</c:formatCode>
                <c:ptCount val="1"/>
                <c:pt idx="0">
                  <c:v>377.61199999999991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2E-41A6-B2ED-26DD2D3D8B99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Alder!$O$11:$O$18</c:f>
              <c:numCache>
                <c:formatCode>0</c:formatCode>
                <c:ptCount val="8"/>
                <c:pt idx="0">
                  <c:v>337.41568816169394</c:v>
                </c:pt>
                <c:pt idx="1">
                  <c:v>331.18402574605074</c:v>
                </c:pt>
                <c:pt idx="2">
                  <c:v>321.46231599607518</c:v>
                </c:pt>
                <c:pt idx="3">
                  <c:v>325.63160621761676</c:v>
                </c:pt>
                <c:pt idx="4">
                  <c:v>332.12512733446505</c:v>
                </c:pt>
                <c:pt idx="5">
                  <c:v>350.39782608695646</c:v>
                </c:pt>
                <c:pt idx="6">
                  <c:v>338.50491228070177</c:v>
                </c:pt>
                <c:pt idx="7">
                  <c:v>344.9844660194176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2E-41A6-B2ED-26DD2D3D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83161285712059"/>
          <c:y val="0.2147392099670414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VEKT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Alder!$O$20:$O$20</c:f>
              <c:numCache>
                <c:formatCode>0</c:formatCode>
                <c:ptCount val="1"/>
                <c:pt idx="0">
                  <c:v>377.61199999999991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10-4DD5-AA8B-BE0270ADA7C4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Alder!$O$11:$O$18</c:f>
              <c:numCache>
                <c:formatCode>0</c:formatCode>
                <c:ptCount val="8"/>
                <c:pt idx="0">
                  <c:v>337.41568816169394</c:v>
                </c:pt>
                <c:pt idx="1">
                  <c:v>331.18402574605074</c:v>
                </c:pt>
                <c:pt idx="2">
                  <c:v>321.46231599607518</c:v>
                </c:pt>
                <c:pt idx="3">
                  <c:v>325.63160621761676</c:v>
                </c:pt>
                <c:pt idx="4">
                  <c:v>332.12512733446505</c:v>
                </c:pt>
                <c:pt idx="5">
                  <c:v>350.39782608695646</c:v>
                </c:pt>
                <c:pt idx="6">
                  <c:v>338.50491228070177</c:v>
                </c:pt>
                <c:pt idx="7">
                  <c:v>344.9844660194176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10-4DD5-AA8B-BE0270ADA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03035469190209"/>
          <c:y val="0.16530226059368081"/>
          <c:w val="6.6037361843531026E-2"/>
          <c:h val="0.212718654608941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KLASSE i de 4 norske regionene</a:t>
            </a:r>
          </a:p>
        </c:rich>
      </c:tx>
      <c:layout>
        <c:manualLayout>
          <c:xMode val="edge"/>
          <c:yMode val="edge"/>
          <c:x val="0.16147917049863866"/>
          <c:y val="3.371150462351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Regioner!$M$24:$M$27</c:f>
              <c:numCache>
                <c:formatCode>0.00</c:formatCode>
                <c:ptCount val="4"/>
                <c:pt idx="0">
                  <c:v>6.312650120096075</c:v>
                </c:pt>
                <c:pt idx="1">
                  <c:v>5.8632345293811756</c:v>
                </c:pt>
                <c:pt idx="2">
                  <c:v>5.4356581532416515</c:v>
                </c:pt>
                <c:pt idx="3">
                  <c:v>5.8992123193891857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3-495C-B0E9-F39DC0E4BBCD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Regioner!$M$19:$M$22</c:f>
              <c:numCache>
                <c:formatCode>0.00</c:formatCode>
                <c:ptCount val="4"/>
                <c:pt idx="0">
                  <c:v>6.3329054343175013</c:v>
                </c:pt>
                <c:pt idx="1">
                  <c:v>5.9838430467397581</c:v>
                </c:pt>
                <c:pt idx="2">
                  <c:v>5.4955875522526716</c:v>
                </c:pt>
                <c:pt idx="3">
                  <c:v>5.9286694101508886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53-495C-B0E9-F39DC0E4BBCD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5.8773841961852851</c:v>
                </c:pt>
                <c:pt idx="1">
                  <c:v>5.7597254004576648</c:v>
                </c:pt>
                <c:pt idx="2">
                  <c:v>5.1904761904761916</c:v>
                </c:pt>
                <c:pt idx="3">
                  <c:v>5.507092198581562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53-495C-B0E9-F39DC0E4BBCD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5.9787476280834895</c:v>
                </c:pt>
                <c:pt idx="1">
                  <c:v>5.7256734469488721</c:v>
                </c:pt>
                <c:pt idx="2">
                  <c:v>5.2482408131352623</c:v>
                </c:pt>
                <c:pt idx="3">
                  <c:v>5.6106965174129373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53-495C-B0E9-F39DC0E4B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723993045751354"/>
          <c:y val="0.12592618344643741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KLASSE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Alder!$L$21:$L$21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16-45E6-847D-1685FD10C873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6-45E6-847D-1685FD10C873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6-45E6-847D-1685FD10C873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Alder!$L$20:$L$20</c:f>
              <c:numCache>
                <c:formatCode>0.00</c:formatCode>
                <c:ptCount val="1"/>
                <c:pt idx="0">
                  <c:v>5.8559999999999999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16-45E6-847D-1685FD10C873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Alder!$L$11:$L$18</c:f>
              <c:numCache>
                <c:formatCode>0.00</c:formatCode>
                <c:ptCount val="8"/>
                <c:pt idx="0">
                  <c:v>5.5847784200385364</c:v>
                </c:pt>
                <c:pt idx="1">
                  <c:v>5.4306612053832639</c:v>
                </c:pt>
                <c:pt idx="2">
                  <c:v>5.264965652600587</c:v>
                </c:pt>
                <c:pt idx="3">
                  <c:v>5.3134715025906738</c:v>
                </c:pt>
                <c:pt idx="4">
                  <c:v>5.2125850340136051</c:v>
                </c:pt>
                <c:pt idx="5">
                  <c:v>5.6135265700483092</c:v>
                </c:pt>
                <c:pt idx="6">
                  <c:v>5.4350877192982443</c:v>
                </c:pt>
                <c:pt idx="7">
                  <c:v>5.3252427184466029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16-45E6-847D-1685FD10C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83062874639623"/>
          <c:y val="8.716440040006924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KLASSE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Alder!$L$20:$L$20</c:f>
              <c:numCache>
                <c:formatCode>0.00</c:formatCode>
                <c:ptCount val="1"/>
                <c:pt idx="0">
                  <c:v>5.8559999999999999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FD-4228-AF36-E61E05311D4A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Alder!$L$11:$L$18</c:f>
              <c:numCache>
                <c:formatCode>0.00</c:formatCode>
                <c:ptCount val="8"/>
                <c:pt idx="0">
                  <c:v>5.5847784200385364</c:v>
                </c:pt>
                <c:pt idx="1">
                  <c:v>5.4306612053832639</c:v>
                </c:pt>
                <c:pt idx="2">
                  <c:v>5.264965652600587</c:v>
                </c:pt>
                <c:pt idx="3">
                  <c:v>5.3134715025906738</c:v>
                </c:pt>
                <c:pt idx="4">
                  <c:v>5.2125850340136051</c:v>
                </c:pt>
                <c:pt idx="5">
                  <c:v>5.6135265700483092</c:v>
                </c:pt>
                <c:pt idx="6">
                  <c:v>5.4350877192982443</c:v>
                </c:pt>
                <c:pt idx="7">
                  <c:v>5.3252427184466029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FD-4228-AF36-E61E0531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62246300104752"/>
          <c:y val="0.11209953349808374"/>
          <c:w val="7.7605039049098948E-2"/>
          <c:h val="0.22113879348258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FETTGRUPPE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Alder!$N$21:$N$21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455-48C5-9879-FF63EB2F423C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5-48C5-9879-FF63EB2F423C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5-48C5-9879-FF63EB2F423C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Alder!$N$20:$N$20</c:f>
              <c:numCache>
                <c:formatCode>0.00</c:formatCode>
                <c:ptCount val="1"/>
                <c:pt idx="0">
                  <c:v>6.3280000000000003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55-48C5-9879-FF63EB2F423C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Alder!$N$11:$N$18</c:f>
              <c:numCache>
                <c:formatCode>0.00</c:formatCode>
                <c:ptCount val="8"/>
                <c:pt idx="0">
                  <c:v>6.7516843118383054</c:v>
                </c:pt>
                <c:pt idx="1">
                  <c:v>6.5868929198361599</c:v>
                </c:pt>
                <c:pt idx="2">
                  <c:v>6.4278704612365054</c:v>
                </c:pt>
                <c:pt idx="3">
                  <c:v>6.3173575129533681</c:v>
                </c:pt>
                <c:pt idx="4">
                  <c:v>6.4872665534804757</c:v>
                </c:pt>
                <c:pt idx="5">
                  <c:v>6.4130434782608692</c:v>
                </c:pt>
                <c:pt idx="6">
                  <c:v>6.4982456140350875</c:v>
                </c:pt>
                <c:pt idx="7">
                  <c:v>6.4320388349514541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55-48C5-9879-FF63EB2F4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FETTGRUPPE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Alder!$N$20:$N$20</c:f>
              <c:numCache>
                <c:formatCode>0.00</c:formatCode>
                <c:ptCount val="1"/>
                <c:pt idx="0">
                  <c:v>6.3280000000000003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A-477B-BF02-715E647DE839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Alder!$N$11:$N$18</c:f>
              <c:numCache>
                <c:formatCode>0.00</c:formatCode>
                <c:ptCount val="8"/>
                <c:pt idx="0">
                  <c:v>6.7516843118383054</c:v>
                </c:pt>
                <c:pt idx="1">
                  <c:v>6.5868929198361599</c:v>
                </c:pt>
                <c:pt idx="2">
                  <c:v>6.4278704612365054</c:v>
                </c:pt>
                <c:pt idx="3">
                  <c:v>6.3173575129533681</c:v>
                </c:pt>
                <c:pt idx="4">
                  <c:v>6.4872665534804757</c:v>
                </c:pt>
                <c:pt idx="5">
                  <c:v>6.4130434782608692</c:v>
                </c:pt>
                <c:pt idx="6">
                  <c:v>6.4982456140350875</c:v>
                </c:pt>
                <c:pt idx="7">
                  <c:v>6.4320388349514541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3A-477B-BF02-715E647DE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Alder!$P$21:$P$21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74F-4807-8DC5-CD4DF4842D7B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F-4807-8DC5-CD4DF4842D7B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F-4807-8DC5-CD4DF4842D7B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Alder!$P$20:$P$20</c:f>
              <c:numCache>
                <c:formatCode>0</c:formatCode>
                <c:ptCount val="1"/>
                <c:pt idx="0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4F-4807-8DC5-CD4DF4842D7B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Alder!$P$11:$P$18</c:f>
              <c:numCache>
                <c:formatCode>0</c:formatCode>
                <c:ptCount val="8"/>
                <c:pt idx="0">
                  <c:v>56.689124157844098</c:v>
                </c:pt>
                <c:pt idx="1">
                  <c:v>52.779403159742543</c:v>
                </c:pt>
                <c:pt idx="2">
                  <c:v>48.773307163886173</c:v>
                </c:pt>
                <c:pt idx="3">
                  <c:v>44.559585492227967</c:v>
                </c:pt>
                <c:pt idx="4">
                  <c:v>50.764006791171482</c:v>
                </c:pt>
                <c:pt idx="5">
                  <c:v>45.652173913043477</c:v>
                </c:pt>
                <c:pt idx="6">
                  <c:v>53.684210526315802</c:v>
                </c:pt>
                <c:pt idx="7">
                  <c:v>43.689320388349529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4F-4807-8DC5-CD4DF484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4288035733594E-2"/>
          <c:y val="0.1342043433215182"/>
          <c:w val="0.8923948283984372"/>
          <c:h val="0.72142118138692091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Alder!$P$20:$P$20</c:f>
              <c:numCache>
                <c:formatCode>0</c:formatCode>
                <c:ptCount val="1"/>
                <c:pt idx="0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A4-427D-948E-D8D5DCC6BF17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Alder!$P$11:$P$18</c:f>
              <c:numCache>
                <c:formatCode>0</c:formatCode>
                <c:ptCount val="8"/>
                <c:pt idx="0">
                  <c:v>56.689124157844098</c:v>
                </c:pt>
                <c:pt idx="1">
                  <c:v>52.779403159742543</c:v>
                </c:pt>
                <c:pt idx="2">
                  <c:v>48.773307163886173</c:v>
                </c:pt>
                <c:pt idx="3">
                  <c:v>44.559585492227967</c:v>
                </c:pt>
                <c:pt idx="4">
                  <c:v>50.764006791171482</c:v>
                </c:pt>
                <c:pt idx="5">
                  <c:v>45.652173913043477</c:v>
                </c:pt>
                <c:pt idx="6">
                  <c:v>53.684210526315802</c:v>
                </c:pt>
                <c:pt idx="7">
                  <c:v>43.689320388349529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A4-427D-948E-D8D5DCC6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83727269505523"/>
          <c:y val="0.2692290741578294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% Hunndyr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Alder!$S$21:$S$21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8CB-4A6E-8958-9AF4DE866E1A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B-4A6E-8958-9AF4DE866E1A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CB-4A6E-8958-9AF4DE866E1A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Alder!$S$20:$S$20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CB-4A6E-8958-9AF4DE866E1A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Alder!$S$11:$S$18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0.12953367875647673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CB-4A6E-8958-9AF4DE866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Hunnkjønn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% Hunndyr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Alder!$S$20:$S$20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7-438C-A1FE-F002A44CE795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Alder!$S$11:$S$18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0.12953367875647673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17-438C-A1FE-F002A44CE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Hunnkjønn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6.8590538734460457E-2"/>
          <c:h val="0.18673591847305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Alder!$T$21:$T$21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604-4E21-8F4A-9A85BF00BE44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4-4E21-8F4A-9A85BF00BE44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04-4E21-8F4A-9A85BF00BE44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Alder!$T$20:$T$20</c:f>
              <c:numCache>
                <c:formatCode>0</c:formatCode>
                <c:ptCount val="1"/>
                <c:pt idx="0">
                  <c:v>67.2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04-4E21-8F4A-9A85BF00BE44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Alder!$T$11:$T$18</c:f>
              <c:numCache>
                <c:formatCode>0</c:formatCode>
                <c:ptCount val="8"/>
                <c:pt idx="0">
                  <c:v>30.79884504331088</c:v>
                </c:pt>
                <c:pt idx="1">
                  <c:v>30.485664131070806</c:v>
                </c:pt>
                <c:pt idx="2">
                  <c:v>38.174681059862607</c:v>
                </c:pt>
                <c:pt idx="3">
                  <c:v>44.430051813471493</c:v>
                </c:pt>
                <c:pt idx="4">
                  <c:v>41.595925297113745</c:v>
                </c:pt>
                <c:pt idx="5">
                  <c:v>57.971014492753618</c:v>
                </c:pt>
                <c:pt idx="6">
                  <c:v>59.29824561403511</c:v>
                </c:pt>
                <c:pt idx="7">
                  <c:v>53.398058252427191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04-4E21-8F4A-9A85BF00B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Alder!$T$20:$T$20</c:f>
              <c:numCache>
                <c:formatCode>0</c:formatCode>
                <c:ptCount val="1"/>
                <c:pt idx="0">
                  <c:v>67.2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BF-48E2-9775-184A1C484CF8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Alder!$T$11:$T$18</c:f>
              <c:numCache>
                <c:formatCode>0</c:formatCode>
                <c:ptCount val="8"/>
                <c:pt idx="0">
                  <c:v>30.79884504331088</c:v>
                </c:pt>
                <c:pt idx="1">
                  <c:v>30.485664131070806</c:v>
                </c:pt>
                <c:pt idx="2">
                  <c:v>38.174681059862607</c:v>
                </c:pt>
                <c:pt idx="3">
                  <c:v>44.430051813471493</c:v>
                </c:pt>
                <c:pt idx="4">
                  <c:v>41.595925297113745</c:v>
                </c:pt>
                <c:pt idx="5">
                  <c:v>57.971014492753618</c:v>
                </c:pt>
                <c:pt idx="6">
                  <c:v>59.29824561403511</c:v>
                </c:pt>
                <c:pt idx="7">
                  <c:v>53.398058252427191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BF-48E2-9775-184A1C484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1576271591028"/>
          <c:y val="0.19066847600457684"/>
          <c:w val="0.82908479765497312"/>
          <c:h val="0.6743116172824491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5.8773841961852851</c:v>
                </c:pt>
                <c:pt idx="1">
                  <c:v>5.7597254004576648</c:v>
                </c:pt>
                <c:pt idx="2">
                  <c:v>5.1904761904761916</c:v>
                </c:pt>
                <c:pt idx="3">
                  <c:v>5.507092198581562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8-4FC6-AA80-61ABCFD9A95C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5.9787476280834895</c:v>
                </c:pt>
                <c:pt idx="1">
                  <c:v>5.7256734469488721</c:v>
                </c:pt>
                <c:pt idx="2">
                  <c:v>5.2482408131352623</c:v>
                </c:pt>
                <c:pt idx="3">
                  <c:v>5.6106965174129373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48-4FC6-AA80-61ABCFD9A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US" sz="10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32369052425615"/>
          <c:y val="0.21182491328576761"/>
          <c:w val="0.11398532924407599"/>
          <c:h val="0.117457003278669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Alder!$F$21:$F$21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701-40BB-AA2C-F1A178B85E76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1-40BB-AA2C-F1A178B85E76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01-40BB-AA2C-F1A178B85E76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Alder!$F$20:$F$20</c:f>
              <c:numCache>
                <c:formatCode>General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01-40BB-AA2C-F1A178B85E76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Alder!$F$11:$F$18</c:f>
              <c:numCache>
                <c:formatCode>General</c:formatCode>
                <c:ptCount val="8"/>
                <c:pt idx="0">
                  <c:v>549</c:v>
                </c:pt>
                <c:pt idx="1">
                  <c:v>700</c:v>
                </c:pt>
                <c:pt idx="2">
                  <c:v>497</c:v>
                </c:pt>
                <c:pt idx="3">
                  <c:v>417</c:v>
                </c:pt>
                <c:pt idx="4">
                  <c:v>349</c:v>
                </c:pt>
                <c:pt idx="5">
                  <c:v>286</c:v>
                </c:pt>
                <c:pt idx="6">
                  <c:v>203</c:v>
                </c:pt>
                <c:pt idx="7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01-40BB-AA2C-F1A178B85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29196951609916E-2"/>
          <c:y val="0.13030110071866097"/>
          <c:w val="0.88516996375105983"/>
          <c:h val="0.725324605544108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Alder!$F$20:$F$20</c:f>
              <c:numCache>
                <c:formatCode>General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C2-47A1-84EE-0E3FC5CC5A17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Alder!$F$11:$F$18</c:f>
              <c:numCache>
                <c:formatCode>General</c:formatCode>
                <c:ptCount val="8"/>
                <c:pt idx="0">
                  <c:v>549</c:v>
                </c:pt>
                <c:pt idx="1">
                  <c:v>700</c:v>
                </c:pt>
                <c:pt idx="2">
                  <c:v>497</c:v>
                </c:pt>
                <c:pt idx="3">
                  <c:v>417</c:v>
                </c:pt>
                <c:pt idx="4">
                  <c:v>349</c:v>
                </c:pt>
                <c:pt idx="5">
                  <c:v>286</c:v>
                </c:pt>
                <c:pt idx="6">
                  <c:v>203</c:v>
                </c:pt>
                <c:pt idx="7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C2-47A1-84EE-0E3FC5CC5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60100350840384"/>
          <c:y val="0.22304687682510313"/>
          <c:w val="5.7176413699201616E-2"/>
          <c:h val="0.186736043112982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Alder!$Y$21:$Y$21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06F-459B-81BD-860BEE15AD94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F-459B-81BD-860BEE15AD94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6F-459B-81BD-860BEE15AD94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Alder!$Y$20:$Y$20</c:f>
              <c:numCache>
                <c:formatCode>0</c:formatCode>
                <c:ptCount val="1"/>
                <c:pt idx="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6F-459B-81BD-860BEE15AD94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Alder!$Y$11:$Y$18</c:f>
              <c:numCache>
                <c:formatCode>0</c:formatCode>
                <c:ptCount val="8"/>
                <c:pt idx="0">
                  <c:v>1.8925318761384335</c:v>
                </c:pt>
                <c:pt idx="1">
                  <c:v>2.4414285714285713</c:v>
                </c:pt>
                <c:pt idx="2">
                  <c:v>2.0503018108651911</c:v>
                </c:pt>
                <c:pt idx="3">
                  <c:v>1.8513189448441247</c:v>
                </c:pt>
                <c:pt idx="4">
                  <c:v>1.6876790830945558</c:v>
                </c:pt>
                <c:pt idx="5">
                  <c:v>1.4475524475524475</c:v>
                </c:pt>
                <c:pt idx="6">
                  <c:v>1.4039408866995073</c:v>
                </c:pt>
                <c:pt idx="7">
                  <c:v>1.4609929078014185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6F-459B-81BD-860BEE15A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Alder!$Y$20:$Y$20</c:f>
              <c:numCache>
                <c:formatCode>0</c:formatCode>
                <c:ptCount val="1"/>
                <c:pt idx="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BB-4E1D-B5B6-94C112652218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Alder!$Y$11:$Y$18</c:f>
              <c:numCache>
                <c:formatCode>0</c:formatCode>
                <c:ptCount val="8"/>
                <c:pt idx="0">
                  <c:v>1.8925318761384335</c:v>
                </c:pt>
                <c:pt idx="1">
                  <c:v>2.4414285714285713</c:v>
                </c:pt>
                <c:pt idx="2">
                  <c:v>2.0503018108651911</c:v>
                </c:pt>
                <c:pt idx="3">
                  <c:v>1.8513189448441247</c:v>
                </c:pt>
                <c:pt idx="4">
                  <c:v>1.6876790830945558</c:v>
                </c:pt>
                <c:pt idx="5">
                  <c:v>1.4475524475524475</c:v>
                </c:pt>
                <c:pt idx="6">
                  <c:v>1.4039408866995073</c:v>
                </c:pt>
                <c:pt idx="7">
                  <c:v>1.4609929078014185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BB-4E1D-B5B6-94C112652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9991144473071183E-2"/>
          <c:h val="0.17734900656741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Alder!$W$21:$W$21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C9-4CC1-AF81-0A97B9384BFB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9-4CC1-AF81-0A97B9384BFB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C9-4CC1-AF81-0A97B9384BFB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Alder!$W$20:$W$20</c:f>
              <c:numCache>
                <c:formatCode>0</c:formatCode>
                <c:ptCount val="1"/>
                <c:pt idx="0">
                  <c:v>321.71580855791376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C9-4CC1-AF81-0A97B9384BFB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Alder!$W$11:$W$18</c:f>
              <c:numCache>
                <c:formatCode>0</c:formatCode>
                <c:ptCount val="8"/>
                <c:pt idx="0">
                  <c:v>456.19083310886509</c:v>
                </c:pt>
                <c:pt idx="1">
                  <c:v>428.65857860938894</c:v>
                </c:pt>
                <c:pt idx="2">
                  <c:v>389.89756517930329</c:v>
                </c:pt>
                <c:pt idx="3">
                  <c:v>372.44207528916087</c:v>
                </c:pt>
                <c:pt idx="4">
                  <c:v>358.504089535444</c:v>
                </c:pt>
                <c:pt idx="5">
                  <c:v>359.9397059735748</c:v>
                </c:pt>
                <c:pt idx="6">
                  <c:v>331.28749454858877</c:v>
                </c:pt>
                <c:pt idx="7">
                  <c:v>321.29591117058794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C9-4CC1-AF81-0A97B9384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22838052820698"/>
          <c:y val="8.291187898545580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Alder!$W$20:$W$20</c:f>
              <c:numCache>
                <c:formatCode>0</c:formatCode>
                <c:ptCount val="1"/>
                <c:pt idx="0">
                  <c:v>321.71580855791376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7-48F8-9E72-D4C274E915A4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Alder!$W$11:$W$18</c:f>
              <c:numCache>
                <c:formatCode>0</c:formatCode>
                <c:ptCount val="8"/>
                <c:pt idx="0">
                  <c:v>456.19083310886509</c:v>
                </c:pt>
                <c:pt idx="1">
                  <c:v>428.65857860938894</c:v>
                </c:pt>
                <c:pt idx="2">
                  <c:v>389.89756517930329</c:v>
                </c:pt>
                <c:pt idx="3">
                  <c:v>372.44207528916087</c:v>
                </c:pt>
                <c:pt idx="4">
                  <c:v>358.504089535444</c:v>
                </c:pt>
                <c:pt idx="5">
                  <c:v>359.9397059735748</c:v>
                </c:pt>
                <c:pt idx="6">
                  <c:v>331.28749454858877</c:v>
                </c:pt>
                <c:pt idx="7">
                  <c:v>321.29591117058794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7-48F8-9E72-D4C274E9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22833845351281"/>
          <c:y val="0.22701796752509507"/>
          <c:w val="5.8612810729346106E-2"/>
          <c:h val="0.165543988364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7-45A7-BB43-8036FEA91FD4}"/>
            </c:ext>
          </c:extLst>
        </c:ser>
        <c:ser>
          <c:idx val="3"/>
          <c:order val="1"/>
          <c:tx>
            <c:strRef>
              <c:f>Alder!$B$22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Alder!$I$22:$I$31</c:f>
              <c:numCache>
                <c:formatCode>0.0</c:formatCode>
                <c:ptCount val="10"/>
                <c:pt idx="0">
                  <c:v>0</c:v>
                </c:pt>
                <c:pt idx="1">
                  <c:v>14.014399205561077</c:v>
                </c:pt>
                <c:pt idx="2">
                  <c:v>23.187686196623631</c:v>
                </c:pt>
                <c:pt idx="3">
                  <c:v>14.374379344587888</c:v>
                </c:pt>
                <c:pt idx="4">
                  <c:v>9.4463753723932484</c:v>
                </c:pt>
                <c:pt idx="5">
                  <c:v>7.4726911618669316</c:v>
                </c:pt>
                <c:pt idx="6">
                  <c:v>5.2010923535253237</c:v>
                </c:pt>
                <c:pt idx="7">
                  <c:v>3.4880834160873886</c:v>
                </c:pt>
                <c:pt idx="8">
                  <c:v>1.9240317775571001</c:v>
                </c:pt>
                <c:pt idx="9">
                  <c:v>1.725422045680238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7-45A7-BB43-8036FEA91FD4}"/>
            </c:ext>
          </c:extLst>
        </c:ser>
        <c:ser>
          <c:idx val="6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Alder!$I$11:$I$20</c:f>
              <c:numCache>
                <c:formatCode>0.0</c:formatCode>
                <c:ptCount val="10"/>
                <c:pt idx="0">
                  <c:v>13.284746196138602</c:v>
                </c:pt>
                <c:pt idx="1">
                  <c:v>21.851425648894004</c:v>
                </c:pt>
                <c:pt idx="2">
                  <c:v>13.029024421429488</c:v>
                </c:pt>
                <c:pt idx="3">
                  <c:v>9.8708605037718939</c:v>
                </c:pt>
                <c:pt idx="4">
                  <c:v>7.5310062651834784</c:v>
                </c:pt>
                <c:pt idx="5">
                  <c:v>5.2934407364787113</c:v>
                </c:pt>
                <c:pt idx="6">
                  <c:v>3.6440352896049095</c:v>
                </c:pt>
                <c:pt idx="7">
                  <c:v>2.6339342795038991</c:v>
                </c:pt>
                <c:pt idx="8">
                  <c:v>1.8667689553765501</c:v>
                </c:pt>
                <c:pt idx="9">
                  <c:v>1.598261091931978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67-45A7-BB43-8036FEA9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4489961249645"/>
          <c:y val="0.1778470545826973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Okse, antall</a:t>
            </a:r>
            <a:r>
              <a:rPr lang="nb-NO" sz="2600" baseline="0"/>
              <a:t> </a:t>
            </a:r>
            <a:r>
              <a:rPr lang="nb-NO" sz="2600"/>
              <a:t>produsenter og antall</a:t>
            </a:r>
            <a:r>
              <a:rPr lang="nb-NO" sz="2600" baseline="0"/>
              <a:t> leverte slakt per produsent</a:t>
            </a:r>
            <a:endParaRPr lang="nb-NO" sz="26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5841897790531"/>
          <c:y val="0.15912938380013161"/>
          <c:w val="0.8113063630432058"/>
          <c:h val="0.72948420886425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bg2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0</c:formatCode>
                <c:ptCount val="29"/>
                <c:pt idx="0">
                  <c:v>1136</c:v>
                </c:pt>
                <c:pt idx="1">
                  <c:v>2191</c:v>
                </c:pt>
                <c:pt idx="2">
                  <c:v>1283</c:v>
                </c:pt>
                <c:pt idx="3">
                  <c:v>1047</c:v>
                </c:pt>
                <c:pt idx="4">
                  <c:v>758</c:v>
                </c:pt>
                <c:pt idx="5">
                  <c:v>923</c:v>
                </c:pt>
                <c:pt idx="6">
                  <c:v>969</c:v>
                </c:pt>
                <c:pt idx="7">
                  <c:v>1109</c:v>
                </c:pt>
                <c:pt idx="8">
                  <c:v>944</c:v>
                </c:pt>
                <c:pt idx="9">
                  <c:v>942</c:v>
                </c:pt>
                <c:pt idx="10">
                  <c:v>1898</c:v>
                </c:pt>
                <c:pt idx="11">
                  <c:v>2158</c:v>
                </c:pt>
                <c:pt idx="12">
                  <c:v>2145</c:v>
                </c:pt>
                <c:pt idx="13">
                  <c:v>2283</c:v>
                </c:pt>
                <c:pt idx="14">
                  <c:v>2337</c:v>
                </c:pt>
                <c:pt idx="15">
                  <c:v>2680</c:v>
                </c:pt>
                <c:pt idx="16">
                  <c:v>3097</c:v>
                </c:pt>
                <c:pt idx="17">
                  <c:v>2960</c:v>
                </c:pt>
                <c:pt idx="18">
                  <c:v>2612</c:v>
                </c:pt>
                <c:pt idx="19">
                  <c:v>2546</c:v>
                </c:pt>
                <c:pt idx="20">
                  <c:v>2529</c:v>
                </c:pt>
                <c:pt idx="21">
                  <c:v>2644</c:v>
                </c:pt>
                <c:pt idx="22">
                  <c:v>2711</c:v>
                </c:pt>
                <c:pt idx="23">
                  <c:v>2473</c:v>
                </c:pt>
                <c:pt idx="24">
                  <c:v>2528</c:v>
                </c:pt>
                <c:pt idx="25">
                  <c:v>2712</c:v>
                </c:pt>
                <c:pt idx="26">
                  <c:v>2714</c:v>
                </c:pt>
                <c:pt idx="27">
                  <c:v>2665</c:v>
                </c:pt>
                <c:pt idx="28">
                  <c:v>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6-4C15-A15F-282619DF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236728"/>
        <c:axId val="398237120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0.0</c:formatCode>
                <c:ptCount val="29"/>
                <c:pt idx="0">
                  <c:v>1.498899647887324</c:v>
                </c:pt>
                <c:pt idx="1">
                  <c:v>1.8053354632587857</c:v>
                </c:pt>
                <c:pt idx="2">
                  <c:v>1.5892439594699923</c:v>
                </c:pt>
                <c:pt idx="3">
                  <c:v>1.5391595033428844</c:v>
                </c:pt>
                <c:pt idx="4">
                  <c:v>1.4643799472295516</c:v>
                </c:pt>
                <c:pt idx="5">
                  <c:v>1.3672806067172265</c:v>
                </c:pt>
                <c:pt idx="6">
                  <c:v>1.4871001031991744</c:v>
                </c:pt>
                <c:pt idx="7">
                  <c:v>1.479711451758341</c:v>
                </c:pt>
                <c:pt idx="8">
                  <c:v>1.4597457627118644</c:v>
                </c:pt>
                <c:pt idx="9">
                  <c:v>1.4447983014861996</c:v>
                </c:pt>
                <c:pt idx="10">
                  <c:v>2.2244467860906219</c:v>
                </c:pt>
                <c:pt idx="11">
                  <c:v>2.7530120481927711</c:v>
                </c:pt>
                <c:pt idx="12">
                  <c:v>2.7095571095571094</c:v>
                </c:pt>
                <c:pt idx="13">
                  <c:v>2.9408672798948752</c:v>
                </c:pt>
                <c:pt idx="14">
                  <c:v>2.7619811724433032</c:v>
                </c:pt>
                <c:pt idx="15">
                  <c:v>2.8328358208955224</c:v>
                </c:pt>
                <c:pt idx="16">
                  <c:v>2.8162738133677752</c:v>
                </c:pt>
                <c:pt idx="17">
                  <c:v>3.0047297297297297</c:v>
                </c:pt>
                <c:pt idx="18">
                  <c:v>2.9532924961715161</c:v>
                </c:pt>
                <c:pt idx="19">
                  <c:v>2.9599371563236447</c:v>
                </c:pt>
                <c:pt idx="20">
                  <c:v>3.0264926848556741</c:v>
                </c:pt>
                <c:pt idx="21">
                  <c:v>2.8596822995461424</c:v>
                </c:pt>
                <c:pt idx="22">
                  <c:v>2.7384728882331242</c:v>
                </c:pt>
                <c:pt idx="23">
                  <c:v>2.7379700768297615</c:v>
                </c:pt>
                <c:pt idx="24">
                  <c:v>2.6210443037974684</c:v>
                </c:pt>
                <c:pt idx="25">
                  <c:v>2.6098119469026542</c:v>
                </c:pt>
                <c:pt idx="26">
                  <c:v>2.5655858511422256</c:v>
                </c:pt>
                <c:pt idx="27">
                  <c:v>3.0228893058161352</c:v>
                </c:pt>
                <c:pt idx="28">
                  <c:v>2.8764251563074659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6-4C15-A15F-282619DF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2280"/>
        <c:axId val="195702672"/>
      </c:lineChart>
      <c:catAx>
        <c:axId val="398236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7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98237120"/>
        <c:scaling>
          <c:orientation val="minMax"/>
          <c:max val="320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6728"/>
        <c:crosses val="autoZero"/>
        <c:crossBetween val="between"/>
        <c:majorUnit val="200"/>
      </c:valAx>
      <c:catAx>
        <c:axId val="19570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02672"/>
        <c:crossesAt val="0"/>
        <c:auto val="1"/>
        <c:lblAlgn val="ctr"/>
        <c:lblOffset val="100"/>
        <c:noMultiLvlLbl val="0"/>
      </c:catAx>
      <c:valAx>
        <c:axId val="195702672"/>
        <c:scaling>
          <c:orientation val="minMax"/>
          <c:max val="4.3"/>
          <c:min val="0.4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5702280"/>
        <c:crosses val="max"/>
        <c:crossBetween val="between"/>
        <c:majorUnit val="0.3000000000000000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3922283813764"/>
          <c:y val="0.20267328183023106"/>
          <c:w val="0.19991694243730404"/>
          <c:h val="0.140833795050105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21369652829743E-2"/>
          <c:y val="0.13332100576564163"/>
          <c:w val="0.88081557781001729"/>
          <c:h val="0.709934608353447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Regioner!$U$24:$U$27</c:f>
              <c:numCache>
                <c:formatCode>0</c:formatCode>
                <c:ptCount val="4"/>
                <c:pt idx="0">
                  <c:v>381.1815052041635</c:v>
                </c:pt>
                <c:pt idx="1">
                  <c:v>363.6622412896516</c:v>
                </c:pt>
                <c:pt idx="2">
                  <c:v>353.65142436149239</c:v>
                </c:pt>
                <c:pt idx="3">
                  <c:v>375.43385254747807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8-4A39-8D80-FE4DCBD87B61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Regioner!$U$19:$U$22</c:f>
              <c:numCache>
                <c:formatCode>0</c:formatCode>
                <c:ptCount val="4"/>
                <c:pt idx="0">
                  <c:v>385.91106319385113</c:v>
                </c:pt>
                <c:pt idx="1">
                  <c:v>373.55247838616702</c:v>
                </c:pt>
                <c:pt idx="2">
                  <c:v>356.09206496519681</c:v>
                </c:pt>
                <c:pt idx="3">
                  <c:v>373.6222982216143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8-4A39-8D80-FE4DCBD87B61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362.19772186331051</c:v>
                </c:pt>
                <c:pt idx="1">
                  <c:v>358.35591766723849</c:v>
                </c:pt>
                <c:pt idx="2">
                  <c:v>337.63773809523826</c:v>
                </c:pt>
                <c:pt idx="3">
                  <c:v>348.648108747045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8-4A39-8D80-FE4DCBD87B61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368.46891584533665</c:v>
                </c:pt>
                <c:pt idx="1">
                  <c:v>357.99983507421626</c:v>
                </c:pt>
                <c:pt idx="2">
                  <c:v>340.75542968749994</c:v>
                </c:pt>
                <c:pt idx="3">
                  <c:v>356.64987562189054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18-4A39-8D80-FE4DCBD87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/>
                </a:pPr>
                <a:r>
                  <a:rPr lang="en-US" sz="1050" b="1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88967011126496"/>
          <c:y val="0.16152795882056309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9346886519805"/>
          <c:y val="0.16120167583780912"/>
          <c:w val="0.8317069342286264"/>
          <c:h val="0.682054130966549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362.19772186331051</c:v>
                </c:pt>
                <c:pt idx="1">
                  <c:v>358.35591766723849</c:v>
                </c:pt>
                <c:pt idx="2">
                  <c:v>337.63773809523826</c:v>
                </c:pt>
                <c:pt idx="3">
                  <c:v>348.648108747045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8-4879-967A-7FB6EC4CF1F9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368.46891584533665</c:v>
                </c:pt>
                <c:pt idx="1">
                  <c:v>357.99983507421626</c:v>
                </c:pt>
                <c:pt idx="2">
                  <c:v>340.75542968749994</c:v>
                </c:pt>
                <c:pt idx="3">
                  <c:v>356.64987562189054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8-4879-967A-7FB6EC4CF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n-US" sz="11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119321699314778"/>
          <c:y val="0.20763155036654901"/>
          <c:w val="8.2022630918894654E-2"/>
          <c:h val="0.158139566302823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antall%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Regioner!$I$24:$I$27</c:f>
              <c:numCache>
                <c:formatCode>0.0</c:formatCode>
                <c:ptCount val="4"/>
                <c:pt idx="0">
                  <c:v>35.293402902875322</c:v>
                </c:pt>
                <c:pt idx="1">
                  <c:v>27.169421049731486</c:v>
                </c:pt>
                <c:pt idx="2">
                  <c:v>28.765960092175408</c:v>
                </c:pt>
                <c:pt idx="3">
                  <c:v>8.7712159552177855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86-4E56-8E02-70BD6EC8D277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Regioner!$I$19:$I$22</c:f>
              <c:numCache>
                <c:formatCode>0.0</c:formatCode>
                <c:ptCount val="4"/>
                <c:pt idx="0">
                  <c:v>33.634927473790043</c:v>
                </c:pt>
                <c:pt idx="1">
                  <c:v>24.917420652017807</c:v>
                </c:pt>
                <c:pt idx="2">
                  <c:v>30.9493034611518</c:v>
                </c:pt>
                <c:pt idx="3">
                  <c:v>10.498348413040352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86-4E56-8E02-70BD6EC8D277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36.506951340615693</c:v>
                </c:pt>
                <c:pt idx="1">
                  <c:v>21.710526315789476</c:v>
                </c:pt>
                <c:pt idx="2">
                  <c:v>31.281032770605758</c:v>
                </c:pt>
                <c:pt idx="3">
                  <c:v>10.501489572989076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86-4E56-8E02-70BD6EC8D277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33.729702084132462</c:v>
                </c:pt>
                <c:pt idx="1">
                  <c:v>23.257895409794152</c:v>
                </c:pt>
                <c:pt idx="2">
                  <c:v>32.732387162766912</c:v>
                </c:pt>
                <c:pt idx="3">
                  <c:v>10.280015343306482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86-4E56-8E02-70BD6EC8D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antall% i de 4 norske regionene</a:t>
            </a:r>
          </a:p>
        </c:rich>
      </c:tx>
      <c:layout>
        <c:manualLayout>
          <c:xMode val="edge"/>
          <c:yMode val="edge"/>
          <c:x val="0.20948136214430996"/>
          <c:y val="2.82622701605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76695585381791E-2"/>
          <c:y val="0.16876267437153344"/>
          <c:w val="0.87163194236048125"/>
          <c:h val="0.674492721369430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36.506951340615693</c:v>
                </c:pt>
                <c:pt idx="1">
                  <c:v>21.710526315789476</c:v>
                </c:pt>
                <c:pt idx="2">
                  <c:v>31.281032770605758</c:v>
                </c:pt>
                <c:pt idx="3">
                  <c:v>10.501489572989076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7-4206-9C5D-A739D1AF5B13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33.729702084132462</c:v>
                </c:pt>
                <c:pt idx="1">
                  <c:v>23.257895409794152</c:v>
                </c:pt>
                <c:pt idx="2">
                  <c:v>32.732387162766912</c:v>
                </c:pt>
                <c:pt idx="3">
                  <c:v>10.280015343306482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7-4206-9C5D-A739D1AF5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63428576831452"/>
          <c:y val="0.13291459441904427"/>
          <c:w val="9.0285840868356934E-2"/>
          <c:h val="0.148427572235724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antall slakt i de 4 norske regionene</a:t>
            </a:r>
          </a:p>
        </c:rich>
      </c:tx>
      <c:layout>
        <c:manualLayout>
          <c:xMode val="edge"/>
          <c:yMode val="edge"/>
          <c:x val="6.337015898490396E-2"/>
          <c:y val="2.825644511591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980219669993465E-2"/>
          <c:y val="0.16438163665568697"/>
          <c:w val="0.85892034705852849"/>
          <c:h val="0.6788739444721234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Regioner!$G$24:$G$27</c:f>
              <c:numCache>
                <c:formatCode>#,##0</c:formatCode>
                <c:ptCount val="4"/>
                <c:pt idx="0">
                  <c:v>2498</c:v>
                </c:pt>
                <c:pt idx="1">
                  <c:v>1923</c:v>
                </c:pt>
                <c:pt idx="2">
                  <c:v>2036</c:v>
                </c:pt>
                <c:pt idx="3">
                  <c:v>620.80999999999983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C-40B9-A11E-813E431F43B1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Regioner!$G$19:$G$22</c:f>
              <c:numCache>
                <c:formatCode>#,##0</c:formatCode>
                <c:ptCount val="4"/>
                <c:pt idx="0">
                  <c:v>2342</c:v>
                </c:pt>
                <c:pt idx="1">
                  <c:v>1735</c:v>
                </c:pt>
                <c:pt idx="2">
                  <c:v>2155</c:v>
                </c:pt>
                <c:pt idx="3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EC-40B9-A11E-813E431F43B1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2941</c:v>
                </c:pt>
                <c:pt idx="1">
                  <c:v>1749</c:v>
                </c:pt>
                <c:pt idx="2">
                  <c:v>2520</c:v>
                </c:pt>
                <c:pt idx="3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EC-40B9-A11E-813E431F43B1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1783439490445821E-2"/>
                  <c:y val="-2.348232253449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2-4F76-A086-45AE3346B4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2638</c:v>
                </c:pt>
                <c:pt idx="1">
                  <c:v>1819</c:v>
                </c:pt>
                <c:pt idx="2">
                  <c:v>2560</c:v>
                </c:pt>
                <c:pt idx="3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EC-40B9-A11E-813E431F4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markedsandeler (antalls%)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32848830248720173"/>
          <c:y val="1.5947811727920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8837599102906E-2"/>
          <c:y val="0.12199698644582033"/>
          <c:w val="0.82277134925558371"/>
          <c:h val="0.8040934252901759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Organisasjon!$G$16:$G$44</c:f>
              <c:numCache>
                <c:formatCode>0.0</c:formatCode>
                <c:ptCount val="29"/>
                <c:pt idx="0">
                  <c:v>80.208486272206741</c:v>
                </c:pt>
                <c:pt idx="1">
                  <c:v>76.652955765278151</c:v>
                </c:pt>
                <c:pt idx="2">
                  <c:v>77.439921530161854</c:v>
                </c:pt>
                <c:pt idx="3">
                  <c:v>82.43872168786848</c:v>
                </c:pt>
                <c:pt idx="4">
                  <c:v>77.747747747747781</c:v>
                </c:pt>
                <c:pt idx="5">
                  <c:v>80.665610142630754</c:v>
                </c:pt>
                <c:pt idx="6">
                  <c:v>72.727272727272734</c:v>
                </c:pt>
                <c:pt idx="7">
                  <c:v>69.469835466179191</c:v>
                </c:pt>
                <c:pt idx="8">
                  <c:v>68.577648766328011</c:v>
                </c:pt>
                <c:pt idx="9">
                  <c:v>72.005878030859677</c:v>
                </c:pt>
                <c:pt idx="10">
                  <c:v>70.558976788252011</c:v>
                </c:pt>
                <c:pt idx="11">
                  <c:v>69.230769230769269</c:v>
                </c:pt>
                <c:pt idx="12">
                  <c:v>68.68547832071576</c:v>
                </c:pt>
                <c:pt idx="13">
                  <c:v>71.030682156687519</c:v>
                </c:pt>
                <c:pt idx="14">
                  <c:v>64.677175723304558</c:v>
                </c:pt>
                <c:pt idx="15">
                  <c:v>61.235511064278192</c:v>
                </c:pt>
                <c:pt idx="16">
                  <c:v>62.47420316441184</c:v>
                </c:pt>
                <c:pt idx="17">
                  <c:v>61.108612547785043</c:v>
                </c:pt>
                <c:pt idx="18">
                  <c:v>60.526315789473678</c:v>
                </c:pt>
                <c:pt idx="19">
                  <c:v>64.225053078556243</c:v>
                </c:pt>
                <c:pt idx="20">
                  <c:v>65.756467206689294</c:v>
                </c:pt>
                <c:pt idx="21">
                  <c:v>63.324957016267689</c:v>
                </c:pt>
                <c:pt idx="22">
                  <c:v>61.01831896551721</c:v>
                </c:pt>
                <c:pt idx="23">
                  <c:v>63.048294195835197</c:v>
                </c:pt>
                <c:pt idx="24">
                  <c:v>59.191065499547214</c:v>
                </c:pt>
                <c:pt idx="25">
                  <c:v>58.761113960391697</c:v>
                </c:pt>
                <c:pt idx="26">
                  <c:v>62.487433577480978</c:v>
                </c:pt>
                <c:pt idx="27">
                  <c:v>60.352532274081426</c:v>
                </c:pt>
                <c:pt idx="28">
                  <c:v>60.503771896176943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lineChart>
        <c:grouping val="standard"/>
        <c:varyColors val="0"/>
        <c:ser>
          <c:idx val="4"/>
          <c:order val="1"/>
          <c:tx>
            <c:strRef>
              <c:f>Organisasjon!$D$49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Organisasjon!$G$46:$G$74</c:f>
              <c:numCache>
                <c:formatCode>0.0</c:formatCode>
                <c:ptCount val="29"/>
                <c:pt idx="0">
                  <c:v>19.791513727793276</c:v>
                </c:pt>
                <c:pt idx="1">
                  <c:v>23.347044234721871</c:v>
                </c:pt>
                <c:pt idx="2">
                  <c:v>22.56007846983816</c:v>
                </c:pt>
                <c:pt idx="3">
                  <c:v>17.561278312131556</c:v>
                </c:pt>
                <c:pt idx="4">
                  <c:v>22.252252252252248</c:v>
                </c:pt>
                <c:pt idx="5">
                  <c:v>19.334389857369256</c:v>
                </c:pt>
                <c:pt idx="6">
                  <c:v>27.272727272727277</c:v>
                </c:pt>
                <c:pt idx="7">
                  <c:v>30.530164533820844</c:v>
                </c:pt>
                <c:pt idx="8">
                  <c:v>31.422351233671993</c:v>
                </c:pt>
                <c:pt idx="9">
                  <c:v>27.994121969140341</c:v>
                </c:pt>
                <c:pt idx="10">
                  <c:v>29.441023211747993</c:v>
                </c:pt>
                <c:pt idx="11">
                  <c:v>30.769230769230759</c:v>
                </c:pt>
                <c:pt idx="12">
                  <c:v>31.314521679284237</c:v>
                </c:pt>
                <c:pt idx="13">
                  <c:v>28.969317843312471</c:v>
                </c:pt>
                <c:pt idx="14">
                  <c:v>35.322824276695464</c:v>
                </c:pt>
                <c:pt idx="15">
                  <c:v>38.764488935721808</c:v>
                </c:pt>
                <c:pt idx="16">
                  <c:v>37.525796835588153</c:v>
                </c:pt>
                <c:pt idx="17">
                  <c:v>38.891387452214992</c:v>
                </c:pt>
                <c:pt idx="18">
                  <c:v>39.473684210526322</c:v>
                </c:pt>
                <c:pt idx="19">
                  <c:v>35.774946921443721</c:v>
                </c:pt>
                <c:pt idx="20">
                  <c:v>34.243532793310699</c:v>
                </c:pt>
                <c:pt idx="21">
                  <c:v>36.675042983732304</c:v>
                </c:pt>
                <c:pt idx="22">
                  <c:v>38.981681034482762</c:v>
                </c:pt>
                <c:pt idx="23">
                  <c:v>36.951705804164817</c:v>
                </c:pt>
                <c:pt idx="24">
                  <c:v>40.808934500452757</c:v>
                </c:pt>
                <c:pt idx="25">
                  <c:v>41.238886039608303</c:v>
                </c:pt>
                <c:pt idx="26">
                  <c:v>37.512566422519029</c:v>
                </c:pt>
                <c:pt idx="27">
                  <c:v>39.647467725918574</c:v>
                </c:pt>
                <c:pt idx="28">
                  <c:v>39.496228103823043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470240"/>
        <c:axId val="1688180880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9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And% Nortura</a:t>
                </a:r>
              </a:p>
            </c:rich>
          </c:tx>
          <c:layout>
            <c:manualLayout>
              <c:xMode val="edge"/>
              <c:yMode val="edge"/>
              <c:x val="1.4883761499292301E-2"/>
              <c:y val="0.324478897905146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valAx>
        <c:axId val="1688180880"/>
        <c:scaling>
          <c:orientation val="minMax"/>
          <c:max val="50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And% KLF</a:t>
                </a:r>
              </a:p>
            </c:rich>
          </c:tx>
          <c:layout>
            <c:manualLayout>
              <c:xMode val="edge"/>
              <c:yMode val="edge"/>
              <c:x val="0.95763620532023619"/>
              <c:y val="0.358111570829296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828470240"/>
        <c:crosses val="max"/>
        <c:crossBetween val="between"/>
      </c:valAx>
      <c:catAx>
        <c:axId val="82847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180880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87412559600267"/>
          <c:y val="0.6007191306408150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slaktevekt tilvekst</a:t>
            </a:r>
            <a:r>
              <a:rPr lang="nb-NO" sz="2800" baseline="0"/>
              <a:t> per dag</a:t>
            </a:r>
            <a:r>
              <a:rPr lang="nb-NO" sz="2800"/>
              <a:t>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16725488396808E-2"/>
          <c:y val="0.10534871209362545"/>
          <c:w val="0.88212662024455724"/>
          <c:h val="0.7836074528130120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Organisasjon!$Y$31:$Y$44</c:f>
              <c:numCache>
                <c:formatCode>0</c:formatCode>
                <c:ptCount val="14"/>
                <c:pt idx="0">
                  <c:v>367.00182201694611</c:v>
                </c:pt>
                <c:pt idx="1">
                  <c:v>357.10944543761661</c:v>
                </c:pt>
                <c:pt idx="2">
                  <c:v>357.75114107939868</c:v>
                </c:pt>
                <c:pt idx="3">
                  <c:v>359.69385751065357</c:v>
                </c:pt>
                <c:pt idx="4">
                  <c:v>372.88729774936445</c:v>
                </c:pt>
                <c:pt idx="5">
                  <c:v>376.27499874936029</c:v>
                </c:pt>
                <c:pt idx="6">
                  <c:v>382.50477020118831</c:v>
                </c:pt>
                <c:pt idx="7">
                  <c:v>378.40516017416348</c:v>
                </c:pt>
                <c:pt idx="8">
                  <c:v>378.74004313642126</c:v>
                </c:pt>
                <c:pt idx="9">
                  <c:v>378.56950448973333</c:v>
                </c:pt>
                <c:pt idx="10">
                  <c:v>379.75367496814016</c:v>
                </c:pt>
                <c:pt idx="11">
                  <c:v>386.16340136714911</c:v>
                </c:pt>
                <c:pt idx="12">
                  <c:v>378.97845235286633</c:v>
                </c:pt>
                <c:pt idx="13">
                  <c:v>373.15354039977092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D-4627-99FA-F24095070B58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Organisasjon!$Y$58:$Y$74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387.49116860761546</c:v>
                </c:pt>
                <c:pt idx="3">
                  <c:v>376.93227772086016</c:v>
                </c:pt>
                <c:pt idx="4">
                  <c:v>360.94023877784855</c:v>
                </c:pt>
                <c:pt idx="5">
                  <c:v>352.83452897732332</c:v>
                </c:pt>
                <c:pt idx="6">
                  <c:v>374.80568378506069</c:v>
                </c:pt>
                <c:pt idx="7">
                  <c:v>362.66928190883152</c:v>
                </c:pt>
                <c:pt idx="8">
                  <c:v>371.06270342893782</c:v>
                </c:pt>
                <c:pt idx="9">
                  <c:v>371.64831987597478</c:v>
                </c:pt>
                <c:pt idx="10">
                  <c:v>363.44612818981693</c:v>
                </c:pt>
                <c:pt idx="11">
                  <c:v>365.75586808270339</c:v>
                </c:pt>
                <c:pt idx="12">
                  <c:v>351.65974059037956</c:v>
                </c:pt>
                <c:pt idx="13">
                  <c:v>357.87902703741742</c:v>
                </c:pt>
                <c:pt idx="14">
                  <c:v>369.24610308033687</c:v>
                </c:pt>
                <c:pt idx="15">
                  <c:v>336.82369848305473</c:v>
                </c:pt>
                <c:pt idx="16">
                  <c:v>330.91402357560946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D-4627-99FA-F24095070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slaktevekt tilvekst, g/dag</a:t>
                </a:r>
              </a:p>
            </c:rich>
          </c:tx>
          <c:layout>
            <c:manualLayout>
              <c:xMode val="edge"/>
              <c:yMode val="edge"/>
              <c:x val="1.4822634837052043E-2"/>
              <c:y val="0.276960877283486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3040597347596"/>
          <c:y val="0.6260193821846734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ALDER ved slakting,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83365091001101E-2"/>
          <c:y val="0.12173636189029297"/>
          <c:w val="0.88836005114645411"/>
          <c:h val="0.7672199141405138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Organisasjon!$S$31:$S$44</c:f>
              <c:numCache>
                <c:formatCode>0</c:formatCode>
                <c:ptCount val="14"/>
                <c:pt idx="0">
                  <c:v>929.97903657448717</c:v>
                </c:pt>
                <c:pt idx="1">
                  <c:v>934.20449780827187</c:v>
                </c:pt>
                <c:pt idx="2">
                  <c:v>936.19019205668485</c:v>
                </c:pt>
                <c:pt idx="3">
                  <c:v>957.14822817631818</c:v>
                </c:pt>
                <c:pt idx="4">
                  <c:v>952.43293824079853</c:v>
                </c:pt>
                <c:pt idx="5">
                  <c:v>966.21135458167362</c:v>
                </c:pt>
                <c:pt idx="6">
                  <c:v>940.68194182883485</c:v>
                </c:pt>
                <c:pt idx="7">
                  <c:v>962.1279558011048</c:v>
                </c:pt>
                <c:pt idx="8">
                  <c:v>955.84049800328876</c:v>
                </c:pt>
                <c:pt idx="9">
                  <c:v>971.82208588957042</c:v>
                </c:pt>
                <c:pt idx="10">
                  <c:v>981.23481195757029</c:v>
                </c:pt>
                <c:pt idx="11">
                  <c:v>976.5070998796632</c:v>
                </c:pt>
                <c:pt idx="12">
                  <c:v>953.27132777421446</c:v>
                </c:pt>
                <c:pt idx="13">
                  <c:v>979.16047482963279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F-46B6-B4B2-49EF19C10422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Organisasjon!$S$58:$S$74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925.57208480565373</c:v>
                </c:pt>
                <c:pt idx="3">
                  <c:v>926.71501272264641</c:v>
                </c:pt>
                <c:pt idx="4">
                  <c:v>938.96300863131876</c:v>
                </c:pt>
                <c:pt idx="5">
                  <c:v>954.27709142252013</c:v>
                </c:pt>
                <c:pt idx="6">
                  <c:v>922.95418098510879</c:v>
                </c:pt>
                <c:pt idx="7">
                  <c:v>955.37325581395328</c:v>
                </c:pt>
                <c:pt idx="8">
                  <c:v>963.88714961776498</c:v>
                </c:pt>
                <c:pt idx="9">
                  <c:v>961.91643454039013</c:v>
                </c:pt>
                <c:pt idx="10">
                  <c:v>977.95540377661723</c:v>
                </c:pt>
                <c:pt idx="11">
                  <c:v>977.71674140508242</c:v>
                </c:pt>
                <c:pt idx="12">
                  <c:v>1011.0993746115196</c:v>
                </c:pt>
                <c:pt idx="13">
                  <c:v>1009.843677269201</c:v>
                </c:pt>
                <c:pt idx="14">
                  <c:v>986.74763303950385</c:v>
                </c:pt>
                <c:pt idx="15">
                  <c:v>1005.0986531986532</c:v>
                </c:pt>
                <c:pt idx="16">
                  <c:v>1030.4685792349728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F-46B6-B4B2-49EF19C1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8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Forhold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32212681665858"/>
          <c:y val="0.216087204537183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antall</a:t>
            </a:r>
            <a:r>
              <a:rPr lang="nb-NO" sz="2800" baseline="0"/>
              <a:t> SLAKT per </a:t>
            </a:r>
            <a:r>
              <a:rPr lang="nb-NO" sz="2800"/>
              <a:t>produsent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50843712022145E-2"/>
          <c:y val="0.11441115379821439"/>
          <c:w val="0.90109252296195963"/>
          <c:h val="0.7745450763123572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Organisasjon!$Z$16:$Z$44</c:f>
              <c:numCache>
                <c:formatCode>0</c:formatCode>
                <c:ptCount val="29"/>
                <c:pt idx="0">
                  <c:v>1.4909934497816595</c:v>
                </c:pt>
                <c:pt idx="1">
                  <c:v>1.7972732661529343</c:v>
                </c:pt>
                <c:pt idx="2">
                  <c:v>1.5711442786069652</c:v>
                </c:pt>
                <c:pt idx="3">
                  <c:v>1.542973286875726</c:v>
                </c:pt>
                <c:pt idx="4">
                  <c:v>1.5034843205574913</c:v>
                </c:pt>
                <c:pt idx="5">
                  <c:v>1.3888130968622101</c:v>
                </c:pt>
                <c:pt idx="6">
                  <c:v>1.4395604395604396</c:v>
                </c:pt>
                <c:pt idx="7">
                  <c:v>1.4179104477611941</c:v>
                </c:pt>
                <c:pt idx="8">
                  <c:v>1.3979289940828403</c:v>
                </c:pt>
                <c:pt idx="9">
                  <c:v>1.4348462664714494</c:v>
                </c:pt>
                <c:pt idx="10">
                  <c:v>2.1744525547445255</c:v>
                </c:pt>
                <c:pt idx="11">
                  <c:v>2.5264127764127764</c:v>
                </c:pt>
                <c:pt idx="12">
                  <c:v>2.5804783451842277</c:v>
                </c:pt>
                <c:pt idx="13">
                  <c:v>2.7710633352701919</c:v>
                </c:pt>
                <c:pt idx="14">
                  <c:v>2.5865861214374224</c:v>
                </c:pt>
                <c:pt idx="15">
                  <c:v>2.699767711962834</c:v>
                </c:pt>
                <c:pt idx="16">
                  <c:v>2.6412990790111488</c:v>
                </c:pt>
                <c:pt idx="17">
                  <c:v>2.9064171122994651</c:v>
                </c:pt>
                <c:pt idx="18">
                  <c:v>2.8126506024096387</c:v>
                </c:pt>
                <c:pt idx="19">
                  <c:v>2.8537735849056602</c:v>
                </c:pt>
                <c:pt idx="20">
                  <c:v>3.0065710872162486</c:v>
                </c:pt>
                <c:pt idx="21">
                  <c:v>2.7469879518072289</c:v>
                </c:pt>
                <c:pt idx="22">
                  <c:v>2.5797266514806378</c:v>
                </c:pt>
                <c:pt idx="23">
                  <c:v>2.7104761904761903</c:v>
                </c:pt>
                <c:pt idx="24">
                  <c:v>2.5141025641025641</c:v>
                </c:pt>
                <c:pt idx="25">
                  <c:v>2.548406862745098</c:v>
                </c:pt>
                <c:pt idx="26">
                  <c:v>2.5791345583876706</c:v>
                </c:pt>
                <c:pt idx="27">
                  <c:v>3.0105263157894737</c:v>
                </c:pt>
                <c:pt idx="28">
                  <c:v>2.9191856878470079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E-43DC-B870-84D72ED732AB}"/>
            </c:ext>
          </c:extLst>
        </c:ser>
        <c:ser>
          <c:idx val="4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Organisasjon!$Z$46:$Z$74</c:f>
              <c:numCache>
                <c:formatCode>0</c:formatCode>
                <c:ptCount val="29"/>
                <c:pt idx="0">
                  <c:v>1.4911504424778761</c:v>
                </c:pt>
                <c:pt idx="1">
                  <c:v>1.7827992277992277</c:v>
                </c:pt>
                <c:pt idx="2">
                  <c:v>1.5972222222222223</c:v>
                </c:pt>
                <c:pt idx="3">
                  <c:v>1.4365482233502538</c:v>
                </c:pt>
                <c:pt idx="4">
                  <c:v>1.320855614973262</c:v>
                </c:pt>
                <c:pt idx="5">
                  <c:v>1.2512820512820513</c:v>
                </c:pt>
                <c:pt idx="6">
                  <c:v>1.5975609756097562</c:v>
                </c:pt>
                <c:pt idx="7">
                  <c:v>1.6109324758842443</c:v>
                </c:pt>
                <c:pt idx="8">
                  <c:v>1.586080586080586</c:v>
                </c:pt>
                <c:pt idx="9">
                  <c:v>1.4431818181818181</c:v>
                </c:pt>
                <c:pt idx="10">
                  <c:v>2.2807339449541284</c:v>
                </c:pt>
                <c:pt idx="11">
                  <c:v>3.2996389891696749</c:v>
                </c:pt>
                <c:pt idx="12">
                  <c:v>2.9641693811074918</c:v>
                </c:pt>
                <c:pt idx="13">
                  <c:v>3.2255389718076284</c:v>
                </c:pt>
                <c:pt idx="14">
                  <c:v>3.064516129032258</c:v>
                </c:pt>
                <c:pt idx="15">
                  <c:v>3.0184615384615383</c:v>
                </c:pt>
                <c:pt idx="16">
                  <c:v>3.1112167300380227</c:v>
                </c:pt>
                <c:pt idx="17">
                  <c:v>3.1078167115902966</c:v>
                </c:pt>
                <c:pt idx="18">
                  <c:v>3.1359423274974252</c:v>
                </c:pt>
                <c:pt idx="19">
                  <c:v>3.0741163055872294</c:v>
                </c:pt>
                <c:pt idx="20">
                  <c:v>2.9851936218678814</c:v>
                </c:pt>
                <c:pt idx="21">
                  <c:v>3.01085776330076</c:v>
                </c:pt>
                <c:pt idx="22">
                  <c:v>2.9410569105691056</c:v>
                </c:pt>
                <c:pt idx="23">
                  <c:v>2.7077922077922079</c:v>
                </c:pt>
                <c:pt idx="24">
                  <c:v>2.6986027944111775</c:v>
                </c:pt>
                <c:pt idx="25">
                  <c:v>2.6462466001813234</c:v>
                </c:pt>
                <c:pt idx="26">
                  <c:v>2.4711447492904446</c:v>
                </c:pt>
                <c:pt idx="27">
                  <c:v>2.9546716003700277</c:v>
                </c:pt>
                <c:pt idx="28">
                  <c:v>2.7457777777777777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E-43DC-B870-84D72ED73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26307382480828"/>
          <c:y val="0.61793687378462558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ANTALL produsenter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23239149536751E-2"/>
          <c:y val="0.12548081099620814"/>
          <c:w val="0.87892012752444504"/>
          <c:h val="0.7634754191143636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General</c:formatCode>
                <c:ptCount val="29"/>
                <c:pt idx="0">
                  <c:v>916</c:v>
                </c:pt>
                <c:pt idx="1">
                  <c:v>1687</c:v>
                </c:pt>
                <c:pt idx="2">
                  <c:v>1005</c:v>
                </c:pt>
                <c:pt idx="3">
                  <c:v>861</c:v>
                </c:pt>
                <c:pt idx="4">
                  <c:v>574</c:v>
                </c:pt>
                <c:pt idx="5">
                  <c:v>733</c:v>
                </c:pt>
                <c:pt idx="6">
                  <c:v>728</c:v>
                </c:pt>
                <c:pt idx="7">
                  <c:v>804</c:v>
                </c:pt>
                <c:pt idx="8">
                  <c:v>676</c:v>
                </c:pt>
                <c:pt idx="9">
                  <c:v>683</c:v>
                </c:pt>
                <c:pt idx="10">
                  <c:v>1370</c:v>
                </c:pt>
                <c:pt idx="11">
                  <c:v>1628</c:v>
                </c:pt>
                <c:pt idx="12">
                  <c:v>1547</c:v>
                </c:pt>
                <c:pt idx="13">
                  <c:v>1721</c:v>
                </c:pt>
                <c:pt idx="14">
                  <c:v>1614</c:v>
                </c:pt>
                <c:pt idx="15">
                  <c:v>1722</c:v>
                </c:pt>
                <c:pt idx="16">
                  <c:v>2063</c:v>
                </c:pt>
                <c:pt idx="17">
                  <c:v>1870</c:v>
                </c:pt>
                <c:pt idx="18">
                  <c:v>1660</c:v>
                </c:pt>
                <c:pt idx="19">
                  <c:v>1696</c:v>
                </c:pt>
                <c:pt idx="20">
                  <c:v>1674</c:v>
                </c:pt>
                <c:pt idx="21">
                  <c:v>1743</c:v>
                </c:pt>
                <c:pt idx="22">
                  <c:v>1756</c:v>
                </c:pt>
                <c:pt idx="23">
                  <c:v>1575</c:v>
                </c:pt>
                <c:pt idx="24">
                  <c:v>1560</c:v>
                </c:pt>
                <c:pt idx="25">
                  <c:v>1632</c:v>
                </c:pt>
                <c:pt idx="26">
                  <c:v>1687</c:v>
                </c:pt>
                <c:pt idx="27">
                  <c:v>1615</c:v>
                </c:pt>
                <c:pt idx="28">
                  <c:v>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0-4CA8-807A-CEE29E9C113D}"/>
            </c:ext>
          </c:extLst>
        </c:ser>
        <c:ser>
          <c:idx val="4"/>
          <c:order val="1"/>
          <c:tx>
            <c:strRef>
              <c:f>Organisasjon!$D$52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Organisasjon!$E$46:$E$74</c:f>
              <c:numCache>
                <c:formatCode>General</c:formatCode>
                <c:ptCount val="29"/>
                <c:pt idx="0">
                  <c:v>226</c:v>
                </c:pt>
                <c:pt idx="1">
                  <c:v>518</c:v>
                </c:pt>
                <c:pt idx="2">
                  <c:v>288</c:v>
                </c:pt>
                <c:pt idx="3">
                  <c:v>197</c:v>
                </c:pt>
                <c:pt idx="4">
                  <c:v>187</c:v>
                </c:pt>
                <c:pt idx="5">
                  <c:v>195</c:v>
                </c:pt>
                <c:pt idx="6">
                  <c:v>246</c:v>
                </c:pt>
                <c:pt idx="7">
                  <c:v>311</c:v>
                </c:pt>
                <c:pt idx="8">
                  <c:v>273</c:v>
                </c:pt>
                <c:pt idx="9">
                  <c:v>264</c:v>
                </c:pt>
                <c:pt idx="10">
                  <c:v>545</c:v>
                </c:pt>
                <c:pt idx="11">
                  <c:v>554</c:v>
                </c:pt>
                <c:pt idx="12">
                  <c:v>614</c:v>
                </c:pt>
                <c:pt idx="13">
                  <c:v>603</c:v>
                </c:pt>
                <c:pt idx="14">
                  <c:v>744</c:v>
                </c:pt>
                <c:pt idx="15">
                  <c:v>975</c:v>
                </c:pt>
                <c:pt idx="16">
                  <c:v>1052</c:v>
                </c:pt>
                <c:pt idx="17">
                  <c:v>1113</c:v>
                </c:pt>
                <c:pt idx="18">
                  <c:v>971</c:v>
                </c:pt>
                <c:pt idx="19">
                  <c:v>877</c:v>
                </c:pt>
                <c:pt idx="20">
                  <c:v>878</c:v>
                </c:pt>
                <c:pt idx="21">
                  <c:v>921</c:v>
                </c:pt>
                <c:pt idx="22">
                  <c:v>984</c:v>
                </c:pt>
                <c:pt idx="23">
                  <c:v>924</c:v>
                </c:pt>
                <c:pt idx="24">
                  <c:v>1002</c:v>
                </c:pt>
                <c:pt idx="25">
                  <c:v>1103</c:v>
                </c:pt>
                <c:pt idx="26">
                  <c:v>1057</c:v>
                </c:pt>
                <c:pt idx="27">
                  <c:v>1081</c:v>
                </c:pt>
                <c:pt idx="28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0-4CA8-807A-CEE29E9C1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54478461577815"/>
          <c:y val="0.2786098094685617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300"/>
              <a:t>Okse, middel fettgruppe og andelen av overfete slakt (3- og høyere)</a:t>
            </a:r>
          </a:p>
        </c:rich>
      </c:tx>
      <c:layout>
        <c:manualLayout>
          <c:xMode val="edge"/>
          <c:yMode val="edge"/>
          <c:x val="0.11083525834126748"/>
          <c:y val="3.7535934743812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637044425004"/>
          <c:y val="0.18306460597493712"/>
          <c:w val="0.82397169487796096"/>
          <c:h val="0.69826927123828364"/>
        </c:manualLayout>
      </c:layout>
      <c:barChart>
        <c:barDir val="col"/>
        <c:grouping val="clustered"/>
        <c:varyColors val="0"/>
        <c:ser>
          <c:idx val="3"/>
          <c:order val="1"/>
          <c:tx>
            <c:v>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År!$S$8:$S$36</c:f>
              <c:numCache>
                <c:formatCode>0</c:formatCode>
                <c:ptCount val="29"/>
                <c:pt idx="0">
                  <c:v>46.395536631918951</c:v>
                </c:pt>
                <c:pt idx="1">
                  <c:v>56.023400387815435</c:v>
                </c:pt>
                <c:pt idx="2">
                  <c:v>70.966159882295244</c:v>
                </c:pt>
                <c:pt idx="3">
                  <c:v>63.853552590753942</c:v>
                </c:pt>
                <c:pt idx="4">
                  <c:v>56.936936936936945</c:v>
                </c:pt>
                <c:pt idx="5">
                  <c:v>53.011093502377193</c:v>
                </c:pt>
                <c:pt idx="6">
                  <c:v>57.321304649548892</c:v>
                </c:pt>
                <c:pt idx="7">
                  <c:v>59.232175502742251</c:v>
                </c:pt>
                <c:pt idx="8">
                  <c:v>52.031930333817137</c:v>
                </c:pt>
                <c:pt idx="9">
                  <c:v>53.930933137398974</c:v>
                </c:pt>
                <c:pt idx="10">
                  <c:v>43.652297489341549</c:v>
                </c:pt>
                <c:pt idx="11">
                  <c:v>38.040733883184643</c:v>
                </c:pt>
                <c:pt idx="12">
                  <c:v>37.525808671713683</c:v>
                </c:pt>
                <c:pt idx="13">
                  <c:v>34.048257372654149</c:v>
                </c:pt>
                <c:pt idx="14">
                  <c:v>38.142453232115891</c:v>
                </c:pt>
                <c:pt idx="15">
                  <c:v>33.759220231822979</c:v>
                </c:pt>
                <c:pt idx="16">
                  <c:v>31.311625773905075</c:v>
                </c:pt>
                <c:pt idx="17">
                  <c:v>38.025635259725654</c:v>
                </c:pt>
                <c:pt idx="18">
                  <c:v>37.723619393310862</c:v>
                </c:pt>
                <c:pt idx="19">
                  <c:v>41.613588110403391</c:v>
                </c:pt>
                <c:pt idx="20">
                  <c:v>42.487588189182127</c:v>
                </c:pt>
                <c:pt idx="21">
                  <c:v>44.015341885993905</c:v>
                </c:pt>
                <c:pt idx="22">
                  <c:v>45.797413793103438</c:v>
                </c:pt>
                <c:pt idx="23">
                  <c:v>49.136021267168807</c:v>
                </c:pt>
                <c:pt idx="24">
                  <c:v>51.826139450648967</c:v>
                </c:pt>
                <c:pt idx="25">
                  <c:v>51.640267257809967</c:v>
                </c:pt>
                <c:pt idx="26">
                  <c:v>50.452391210685057</c:v>
                </c:pt>
                <c:pt idx="27">
                  <c:v>48.709036742800386</c:v>
                </c:pt>
                <c:pt idx="28">
                  <c:v>50.479478327579585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8-465B-BE2F-B5CFA12E4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86240"/>
        <c:axId val="197487024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6.7907796212009996</c:v>
                </c:pt>
                <c:pt idx="1">
                  <c:v>6.9174741940947904</c:v>
                </c:pt>
                <c:pt idx="2">
                  <c:v>7.354095144678765</c:v>
                </c:pt>
                <c:pt idx="3">
                  <c:v>7.0158237666770074</c:v>
                </c:pt>
                <c:pt idx="4">
                  <c:v>6.8</c:v>
                </c:pt>
                <c:pt idx="5">
                  <c:v>6.6632329635499215</c:v>
                </c:pt>
                <c:pt idx="6">
                  <c:v>6.7827897293546133</c:v>
                </c:pt>
                <c:pt idx="7">
                  <c:v>6.8580134064594755</c:v>
                </c:pt>
                <c:pt idx="8">
                  <c:v>6.6124818577648785</c:v>
                </c:pt>
                <c:pt idx="9">
                  <c:v>6.5804555473916251</c:v>
                </c:pt>
                <c:pt idx="10">
                  <c:v>6.241117953576504</c:v>
                </c:pt>
                <c:pt idx="11">
                  <c:v>5.9712169668405997</c:v>
                </c:pt>
                <c:pt idx="12">
                  <c:v>6.0304542326221595</c:v>
                </c:pt>
                <c:pt idx="13">
                  <c:v>5.8975275543640153</c:v>
                </c:pt>
                <c:pt idx="14">
                  <c:v>6.0341608892675955</c:v>
                </c:pt>
                <c:pt idx="15">
                  <c:v>5.8622233930453103</c:v>
                </c:pt>
                <c:pt idx="16">
                  <c:v>5.7622105021783989</c:v>
                </c:pt>
                <c:pt idx="17">
                  <c:v>6.0322689453564209</c:v>
                </c:pt>
                <c:pt idx="18">
                  <c:v>6.0036297640653356</c:v>
                </c:pt>
                <c:pt idx="19">
                  <c:v>6.1994426751592382</c:v>
                </c:pt>
                <c:pt idx="20">
                  <c:v>6.2100862294225241</c:v>
                </c:pt>
                <c:pt idx="21">
                  <c:v>6.3100119031874069</c:v>
                </c:pt>
                <c:pt idx="22">
                  <c:v>6.3748653017241361</c:v>
                </c:pt>
                <c:pt idx="23">
                  <c:v>6.4718653079308837</c:v>
                </c:pt>
                <c:pt idx="24">
                  <c:v>6.5884394808330855</c:v>
                </c:pt>
                <c:pt idx="25">
                  <c:v>6.5939888185752364</c:v>
                </c:pt>
                <c:pt idx="26">
                  <c:v>6.5473215568002301</c:v>
                </c:pt>
                <c:pt idx="27">
                  <c:v>6.4885799404170816</c:v>
                </c:pt>
                <c:pt idx="28">
                  <c:v>6.5463495716660303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8-465B-BE2F-B5CFA12E4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5848"/>
        <c:axId val="197485064"/>
      </c:lineChart>
      <c:catAx>
        <c:axId val="197485848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7485064"/>
        <c:scaling>
          <c:orientation val="minMax"/>
          <c:max val="7.7"/>
          <c:min val="5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743018920169592E-2"/>
              <c:y val="0.38352951970705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848"/>
        <c:crosses val="autoZero"/>
        <c:crossBetween val="between"/>
        <c:majorUnit val="0.30000000000000004"/>
      </c:valAx>
      <c:catAx>
        <c:axId val="1974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487024"/>
        <c:crosses val="autoZero"/>
        <c:auto val="1"/>
        <c:lblAlgn val="ctr"/>
        <c:lblOffset val="100"/>
        <c:noMultiLvlLbl val="0"/>
      </c:catAx>
      <c:valAx>
        <c:axId val="197487024"/>
        <c:scaling>
          <c:orientation val="minMax"/>
          <c:max val="8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6240"/>
        <c:crosses val="max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76326838662767"/>
          <c:y val="0.22238253534176977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%</a:t>
            </a:r>
            <a:r>
              <a:rPr lang="nb-NO" sz="2800" baseline="0"/>
              <a:t> OVERFETE </a:t>
            </a:r>
            <a:r>
              <a:rPr lang="nb-NO" sz="2800"/>
              <a:t>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16364624519212E-2"/>
          <c:y val="0.13286058246153731"/>
          <c:w val="0.90552700204946257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Organisasjon!$Q$16:$Q$44</c:f>
              <c:numCache>
                <c:formatCode>0</c:formatCode>
                <c:ptCount val="29"/>
                <c:pt idx="0">
                  <c:v>48.398315943620723</c:v>
                </c:pt>
                <c:pt idx="1">
                  <c:v>53.957783641160944</c:v>
                </c:pt>
                <c:pt idx="2">
                  <c:v>71.754274857504754</c:v>
                </c:pt>
                <c:pt idx="3">
                  <c:v>64.734663153933013</c:v>
                </c:pt>
                <c:pt idx="4">
                  <c:v>59.443800695249138</c:v>
                </c:pt>
                <c:pt idx="5">
                  <c:v>53.045186640471506</c:v>
                </c:pt>
                <c:pt idx="6">
                  <c:v>59.446564885496194</c:v>
                </c:pt>
                <c:pt idx="7">
                  <c:v>59.385964912280706</c:v>
                </c:pt>
                <c:pt idx="8">
                  <c:v>50.793650793650784</c:v>
                </c:pt>
                <c:pt idx="9">
                  <c:v>55.510204081632658</c:v>
                </c:pt>
                <c:pt idx="10">
                  <c:v>43.370258475998654</c:v>
                </c:pt>
                <c:pt idx="11">
                  <c:v>36.275224896669094</c:v>
                </c:pt>
                <c:pt idx="12">
                  <c:v>38.37675350701403</c:v>
                </c:pt>
                <c:pt idx="13">
                  <c:v>35.206542252044457</c:v>
                </c:pt>
                <c:pt idx="14">
                  <c:v>37.511228217258527</c:v>
                </c:pt>
                <c:pt idx="15">
                  <c:v>31.340073134007305</c:v>
                </c:pt>
                <c:pt idx="16">
                  <c:v>27.858322628005126</c:v>
                </c:pt>
                <c:pt idx="17">
                  <c:v>34.590616375344979</c:v>
                </c:pt>
                <c:pt idx="18">
                  <c:v>33.690297708288718</c:v>
                </c:pt>
                <c:pt idx="19">
                  <c:v>39.049586776859513</c:v>
                </c:pt>
                <c:pt idx="20">
                  <c:v>39.89668189946353</c:v>
                </c:pt>
                <c:pt idx="21">
                  <c:v>43.567251461988306</c:v>
                </c:pt>
                <c:pt idx="22">
                  <c:v>44.988962472406179</c:v>
                </c:pt>
                <c:pt idx="23">
                  <c:v>50.620754275005872</c:v>
                </c:pt>
                <c:pt idx="24">
                  <c:v>54.079551249362574</c:v>
                </c:pt>
                <c:pt idx="25">
                  <c:v>53.161817744650179</c:v>
                </c:pt>
                <c:pt idx="26">
                  <c:v>53.252125948057902</c:v>
                </c:pt>
                <c:pt idx="27">
                  <c:v>53.92842451665981</c:v>
                </c:pt>
                <c:pt idx="28">
                  <c:v>53.127641589180065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9-45F2-82D0-1EA6756E3C7D}"/>
            </c:ext>
          </c:extLst>
        </c:ser>
        <c:ser>
          <c:idx val="4"/>
          <c:order val="1"/>
          <c:tx>
            <c:strRef>
              <c:f>Organisasjon!$D$51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Organisasjon!$Q$46:$Q$74</c:f>
              <c:numCache>
                <c:formatCode>0</c:formatCode>
                <c:ptCount val="29"/>
                <c:pt idx="0">
                  <c:v>38.27893175074184</c:v>
                </c:pt>
                <c:pt idx="1">
                  <c:v>62.805227993806099</c:v>
                </c:pt>
                <c:pt idx="2">
                  <c:v>68.260869565217391</c:v>
                </c:pt>
                <c:pt idx="3">
                  <c:v>59.717314487632514</c:v>
                </c:pt>
                <c:pt idx="4">
                  <c:v>48.178137651821871</c:v>
                </c:pt>
                <c:pt idx="5">
                  <c:v>52.868852459016409</c:v>
                </c:pt>
                <c:pt idx="6">
                  <c:v>51.653944020356242</c:v>
                </c:pt>
                <c:pt idx="7">
                  <c:v>58.882235528942104</c:v>
                </c:pt>
                <c:pt idx="8">
                  <c:v>54.734411085450354</c:v>
                </c:pt>
                <c:pt idx="9">
                  <c:v>49.868766404199491</c:v>
                </c:pt>
                <c:pt idx="10">
                  <c:v>44.328238133547856</c:v>
                </c:pt>
                <c:pt idx="11">
                  <c:v>42.013129102844623</c:v>
                </c:pt>
                <c:pt idx="12">
                  <c:v>35.659340659340678</c:v>
                </c:pt>
                <c:pt idx="13">
                  <c:v>31.208226221079691</c:v>
                </c:pt>
                <c:pt idx="14">
                  <c:v>39.298245614035096</c:v>
                </c:pt>
                <c:pt idx="15">
                  <c:v>37.580699966021058</c:v>
                </c:pt>
                <c:pt idx="16">
                  <c:v>37.060800488848152</c:v>
                </c:pt>
                <c:pt idx="17">
                  <c:v>43.422954611159298</c:v>
                </c:pt>
                <c:pt idx="18">
                  <c:v>43.908045977011504</c:v>
                </c:pt>
                <c:pt idx="19">
                  <c:v>46.216617210682486</c:v>
                </c:pt>
                <c:pt idx="20">
                  <c:v>47.462800457840515</c:v>
                </c:pt>
                <c:pt idx="21">
                  <c:v>44.789037143887491</c:v>
                </c:pt>
                <c:pt idx="22">
                  <c:v>47.062888735314445</c:v>
                </c:pt>
                <c:pt idx="23">
                  <c:v>46.602717825739411</c:v>
                </c:pt>
                <c:pt idx="24">
                  <c:v>48.557692307692321</c:v>
                </c:pt>
                <c:pt idx="25">
                  <c:v>49.472216416964443</c:v>
                </c:pt>
                <c:pt idx="26">
                  <c:v>45.788667687595712</c:v>
                </c:pt>
                <c:pt idx="27">
                  <c:v>40.763932373199751</c:v>
                </c:pt>
                <c:pt idx="28">
                  <c:v>46.422790547102622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9-45F2-82D0-1EA6756E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overfete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28545735801366"/>
          <c:y val="0.3002579994000310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37041430779441E-2"/>
          <c:y val="0.13286058246153731"/>
          <c:w val="0.89000632524320233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Organisasjon!$N$16:$N$44</c:f>
              <c:numCache>
                <c:formatCode>0.00</c:formatCode>
                <c:ptCount val="29"/>
                <c:pt idx="0">
                  <c:v>6.8987735676368276</c:v>
                </c:pt>
                <c:pt idx="1">
                  <c:v>6.8759894459102924</c:v>
                </c:pt>
                <c:pt idx="2">
                  <c:v>7.3932868904369853</c:v>
                </c:pt>
                <c:pt idx="3">
                  <c:v>7.0259691381257046</c:v>
                </c:pt>
                <c:pt idx="4">
                  <c:v>6.9038238702201618</c:v>
                </c:pt>
                <c:pt idx="5">
                  <c:v>6.6669941060903746</c:v>
                </c:pt>
                <c:pt idx="6">
                  <c:v>6.8253816793893103</c:v>
                </c:pt>
                <c:pt idx="7">
                  <c:v>6.8657894736842113</c:v>
                </c:pt>
                <c:pt idx="8">
                  <c:v>6.6201058201058203</c:v>
                </c:pt>
                <c:pt idx="9">
                  <c:v>6.7469387755102037</c:v>
                </c:pt>
                <c:pt idx="10">
                  <c:v>6.2655253440751952</c:v>
                </c:pt>
                <c:pt idx="11">
                  <c:v>5.8864575735472879</c:v>
                </c:pt>
                <c:pt idx="12">
                  <c:v>6.039829659318638</c:v>
                </c:pt>
                <c:pt idx="13">
                  <c:v>5.9387712308660081</c:v>
                </c:pt>
                <c:pt idx="14">
                  <c:v>6.0250314390083242</c:v>
                </c:pt>
                <c:pt idx="15">
                  <c:v>5.757367175736718</c:v>
                </c:pt>
                <c:pt idx="16">
                  <c:v>5.6160763442833552</c:v>
                </c:pt>
                <c:pt idx="17">
                  <c:v>5.8702851885924581</c:v>
                </c:pt>
                <c:pt idx="18">
                  <c:v>5.8359391732705088</c:v>
                </c:pt>
                <c:pt idx="19">
                  <c:v>6.130785123966942</c:v>
                </c:pt>
                <c:pt idx="20">
                  <c:v>6.1039141665010916</c:v>
                </c:pt>
                <c:pt idx="21">
                  <c:v>6.2750626566416017</c:v>
                </c:pt>
                <c:pt idx="22">
                  <c:v>6.3554083885209716</c:v>
                </c:pt>
                <c:pt idx="23">
                  <c:v>6.5183883813539483</c:v>
                </c:pt>
                <c:pt idx="24">
                  <c:v>6.674400815910249</c:v>
                </c:pt>
                <c:pt idx="25">
                  <c:v>6.6458283241163727</c:v>
                </c:pt>
                <c:pt idx="26">
                  <c:v>6.6490461962767187</c:v>
                </c:pt>
                <c:pt idx="27">
                  <c:v>6.6742081447963804</c:v>
                </c:pt>
                <c:pt idx="28">
                  <c:v>6.6500422654268796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D-4392-B3A5-F58B2885B8A7}"/>
            </c:ext>
          </c:extLst>
        </c:ser>
        <c:ser>
          <c:idx val="4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Organisasjon!$N$46:$N$74</c:f>
              <c:numCache>
                <c:formatCode>0.00</c:formatCode>
                <c:ptCount val="29"/>
                <c:pt idx="0">
                  <c:v>6.3531157270029679</c:v>
                </c:pt>
                <c:pt idx="1">
                  <c:v>7.0536768129595311</c:v>
                </c:pt>
                <c:pt idx="2">
                  <c:v>7.2195652173913052</c:v>
                </c:pt>
                <c:pt idx="3">
                  <c:v>6.9681978798586579</c:v>
                </c:pt>
                <c:pt idx="4">
                  <c:v>6.4372469635627541</c:v>
                </c:pt>
                <c:pt idx="5">
                  <c:v>6.6475409836065582</c:v>
                </c:pt>
                <c:pt idx="6">
                  <c:v>6.6692111959287539</c:v>
                </c:pt>
                <c:pt idx="7">
                  <c:v>6.8403193612774462</c:v>
                </c:pt>
                <c:pt idx="8">
                  <c:v>6.5958429561200917</c:v>
                </c:pt>
                <c:pt idx="9">
                  <c:v>6.1522309711286098</c:v>
                </c:pt>
                <c:pt idx="10">
                  <c:v>6.1826226870474628</c:v>
                </c:pt>
                <c:pt idx="11">
                  <c:v>6.161925601750549</c:v>
                </c:pt>
                <c:pt idx="12">
                  <c:v>6.0098901098901107</c:v>
                </c:pt>
                <c:pt idx="13">
                  <c:v>5.7964010282776348</c:v>
                </c:pt>
                <c:pt idx="14">
                  <c:v>6.0508771929824556</c:v>
                </c:pt>
                <c:pt idx="15">
                  <c:v>6.0278627251104364</c:v>
                </c:pt>
                <c:pt idx="16">
                  <c:v>6.0054995417048573</c:v>
                </c:pt>
                <c:pt idx="17">
                  <c:v>6.2867880890430747</c:v>
                </c:pt>
                <c:pt idx="18">
                  <c:v>6.2607553366174056</c:v>
                </c:pt>
                <c:pt idx="19">
                  <c:v>6.3227002967359054</c:v>
                </c:pt>
                <c:pt idx="20">
                  <c:v>6.4139641358260198</c:v>
                </c:pt>
                <c:pt idx="21">
                  <c:v>6.3703570140641892</c:v>
                </c:pt>
                <c:pt idx="22">
                  <c:v>6.405321354526607</c:v>
                </c:pt>
                <c:pt idx="23">
                  <c:v>6.392486011191048</c:v>
                </c:pt>
                <c:pt idx="24">
                  <c:v>6.463757396449707</c:v>
                </c:pt>
                <c:pt idx="25">
                  <c:v>6.520122926809214</c:v>
                </c:pt>
                <c:pt idx="26">
                  <c:v>6.3778713629402777</c:v>
                </c:pt>
                <c:pt idx="27">
                  <c:v>6.2060112711333764</c:v>
                </c:pt>
                <c:pt idx="28">
                  <c:v>6.3875040466170301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D-4392-B3A5-F58B2885B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70360916467425"/>
          <c:y val="0.2795488045265459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KLASSE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30119668094989566"/>
          <c:y val="9.619541818950831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37041430779441E-2"/>
          <c:y val="0.13286058246153731"/>
          <c:w val="0.89000632524320233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0.00</c:formatCode>
                <c:ptCount val="29"/>
                <c:pt idx="0">
                  <c:v>5.6298736957715523</c:v>
                </c:pt>
                <c:pt idx="1">
                  <c:v>5.513852242744063</c:v>
                </c:pt>
                <c:pt idx="2">
                  <c:v>5.8714376187460413</c:v>
                </c:pt>
                <c:pt idx="3">
                  <c:v>5.7561159202107639</c:v>
                </c:pt>
                <c:pt idx="4">
                  <c:v>6.1413673232908437</c:v>
                </c:pt>
                <c:pt idx="5">
                  <c:v>6.1591355599214141</c:v>
                </c:pt>
                <c:pt idx="6">
                  <c:v>5.92652671755725</c:v>
                </c:pt>
                <c:pt idx="7">
                  <c:v>6.0719298245614013</c:v>
                </c:pt>
                <c:pt idx="8">
                  <c:v>6.957671957671959</c:v>
                </c:pt>
                <c:pt idx="9">
                  <c:v>7.073469387755102</c:v>
                </c:pt>
                <c:pt idx="10">
                  <c:v>6.0040281973816718</c:v>
                </c:pt>
                <c:pt idx="11">
                  <c:v>5.8028203257962545</c:v>
                </c:pt>
                <c:pt idx="12">
                  <c:v>5.7444889779559105</c:v>
                </c:pt>
                <c:pt idx="13">
                  <c:v>5.678548962046551</c:v>
                </c:pt>
                <c:pt idx="14">
                  <c:v>5.6942331876160237</c:v>
                </c:pt>
                <c:pt idx="15">
                  <c:v>5.6166917616691778</c:v>
                </c:pt>
                <c:pt idx="16">
                  <c:v>5.5419342998715351</c:v>
                </c:pt>
                <c:pt idx="17">
                  <c:v>5.6001839926402948</c:v>
                </c:pt>
                <c:pt idx="18">
                  <c:v>5.7573356179053317</c:v>
                </c:pt>
                <c:pt idx="19">
                  <c:v>5.9698347107438003</c:v>
                </c:pt>
                <c:pt idx="20">
                  <c:v>5.8255513610172862</c:v>
                </c:pt>
                <c:pt idx="21">
                  <c:v>5.8794903926482895</c:v>
                </c:pt>
                <c:pt idx="22">
                  <c:v>5.8818984547461373</c:v>
                </c:pt>
                <c:pt idx="23">
                  <c:v>5.6994612321386722</c:v>
                </c:pt>
                <c:pt idx="24">
                  <c:v>5.7876083630800625</c:v>
                </c:pt>
                <c:pt idx="25">
                  <c:v>5.8994950709305112</c:v>
                </c:pt>
                <c:pt idx="26">
                  <c:v>5.9116632160110401</c:v>
                </c:pt>
                <c:pt idx="27">
                  <c:v>5.6047756278303842</c:v>
                </c:pt>
                <c:pt idx="28">
                  <c:v>5.6645529486366497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7-4138-BF08-EAF0622084F0}"/>
            </c:ext>
          </c:extLst>
        </c:ser>
        <c:ser>
          <c:idx val="4"/>
          <c:order val="1"/>
          <c:tx>
            <c:strRef>
              <c:f>Organisasjon!$D$52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Organisasjon!$I$46:$I$74</c:f>
              <c:numCache>
                <c:formatCode>0.00</c:formatCode>
                <c:ptCount val="29"/>
                <c:pt idx="0">
                  <c:v>5.7863501483679514</c:v>
                </c:pt>
                <c:pt idx="1">
                  <c:v>6.1614094359440807</c:v>
                </c:pt>
                <c:pt idx="2">
                  <c:v>6.0065217391304344</c:v>
                </c:pt>
                <c:pt idx="3">
                  <c:v>6.0600706713780941</c:v>
                </c:pt>
                <c:pt idx="4">
                  <c:v>6.7287449392712579</c:v>
                </c:pt>
                <c:pt idx="5">
                  <c:v>6.4918032786885265</c:v>
                </c:pt>
                <c:pt idx="6">
                  <c:v>6.1730279898218816</c:v>
                </c:pt>
                <c:pt idx="7">
                  <c:v>6.4790419161676649</c:v>
                </c:pt>
                <c:pt idx="8">
                  <c:v>7.1339491916859119</c:v>
                </c:pt>
                <c:pt idx="9">
                  <c:v>7.5275590551181102</c:v>
                </c:pt>
                <c:pt idx="10">
                  <c:v>6.1415929203539825</c:v>
                </c:pt>
                <c:pt idx="11">
                  <c:v>6.2478118161925611</c:v>
                </c:pt>
                <c:pt idx="12">
                  <c:v>5.9324175824175827</c:v>
                </c:pt>
                <c:pt idx="13">
                  <c:v>6.1131105398457581</c:v>
                </c:pt>
                <c:pt idx="14">
                  <c:v>6.2293859649122796</c:v>
                </c:pt>
                <c:pt idx="15">
                  <c:v>6.1213047910295613</c:v>
                </c:pt>
                <c:pt idx="16">
                  <c:v>5.9651695692025664</c:v>
                </c:pt>
                <c:pt idx="17">
                  <c:v>6.0054929170280449</c:v>
                </c:pt>
                <c:pt idx="18">
                  <c:v>6.1159277504105107</c:v>
                </c:pt>
                <c:pt idx="19">
                  <c:v>5.9514094955489618</c:v>
                </c:pt>
                <c:pt idx="20">
                  <c:v>6.0083937428462413</c:v>
                </c:pt>
                <c:pt idx="21">
                  <c:v>5.9448250991705711</c:v>
                </c:pt>
                <c:pt idx="22">
                  <c:v>5.9640635798203201</c:v>
                </c:pt>
                <c:pt idx="23">
                  <c:v>5.7921662669864116</c:v>
                </c:pt>
                <c:pt idx="24">
                  <c:v>5.8028846153846141</c:v>
                </c:pt>
                <c:pt idx="25">
                  <c:v>5.9055882363017806</c:v>
                </c:pt>
                <c:pt idx="26">
                  <c:v>5.9984644913627632</c:v>
                </c:pt>
                <c:pt idx="27">
                  <c:v>5.5874060150375948</c:v>
                </c:pt>
                <c:pt idx="28">
                  <c:v>5.609724473257697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7-4138-BF08-EAF062208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8449906282169"/>
          <c:y val="0.2181141699954677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slaktevekt innen organisasjon</a:t>
            </a:r>
          </a:p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1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21388438148783E-2"/>
          <c:y val="0.10109361706836194"/>
          <c:w val="0.87772195970933198"/>
          <c:h val="0.8284512803281863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Organisasjon!$O$16:$O$44</c:f>
              <c:numCache>
                <c:formatCode>0</c:formatCode>
                <c:ptCount val="29"/>
                <c:pt idx="0">
                  <c:v>359.74753798279392</c:v>
                </c:pt>
                <c:pt idx="1">
                  <c:v>360.14515171503911</c:v>
                </c:pt>
                <c:pt idx="2">
                  <c:v>377.74566181127312</c:v>
                </c:pt>
                <c:pt idx="3">
                  <c:v>384.9439217162211</c:v>
                </c:pt>
                <c:pt idx="4">
                  <c:v>397.73244495944346</c:v>
                </c:pt>
                <c:pt idx="5">
                  <c:v>397.75520628683665</c:v>
                </c:pt>
                <c:pt idx="6">
                  <c:v>396.25477099236622</c:v>
                </c:pt>
                <c:pt idx="7">
                  <c:v>395.94228070175438</c:v>
                </c:pt>
                <c:pt idx="8">
                  <c:v>408.17904761904776</c:v>
                </c:pt>
                <c:pt idx="9">
                  <c:v>421.66091836734682</c:v>
                </c:pt>
                <c:pt idx="10">
                  <c:v>371.75431352802974</c:v>
                </c:pt>
                <c:pt idx="11">
                  <c:v>352.07624604911371</c:v>
                </c:pt>
                <c:pt idx="12">
                  <c:v>359.08955410821591</c:v>
                </c:pt>
                <c:pt idx="13">
                  <c:v>353.78592996435242</c:v>
                </c:pt>
                <c:pt idx="14">
                  <c:v>354.718306485418</c:v>
                </c:pt>
                <c:pt idx="15">
                  <c:v>341.30400086040095</c:v>
                </c:pt>
                <c:pt idx="16">
                  <c:v>333.61325013763911</c:v>
                </c:pt>
                <c:pt idx="17">
                  <c:v>334.92310947562038</c:v>
                </c:pt>
                <c:pt idx="18">
                  <c:v>344.28033840222713</c:v>
                </c:pt>
                <c:pt idx="19">
                  <c:v>355.1501446280987</c:v>
                </c:pt>
                <c:pt idx="20">
                  <c:v>363.56117623683696</c:v>
                </c:pt>
                <c:pt idx="21">
                  <c:v>359.81532999164608</c:v>
                </c:pt>
                <c:pt idx="22">
                  <c:v>364.07418322295752</c:v>
                </c:pt>
                <c:pt idx="23">
                  <c:v>362.01507144530399</c:v>
                </c:pt>
                <c:pt idx="24">
                  <c:v>367.90220550739377</c:v>
                </c:pt>
                <c:pt idx="25">
                  <c:v>372.6275258475593</c:v>
                </c:pt>
                <c:pt idx="26">
                  <c:v>377.09130314870117</c:v>
                </c:pt>
                <c:pt idx="27">
                  <c:v>361.26929247223376</c:v>
                </c:pt>
                <c:pt idx="28">
                  <c:v>365.37719780219822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1-4D96-ACBA-CF23853EA0C5}"/>
            </c:ext>
          </c:extLst>
        </c:ser>
        <c:ser>
          <c:idx val="4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Organisasjon!$O$46:$O$74</c:f>
              <c:numCache>
                <c:formatCode>0</c:formatCode>
                <c:ptCount val="29"/>
                <c:pt idx="0">
                  <c:v>350.52640949554859</c:v>
                </c:pt>
                <c:pt idx="1">
                  <c:v>359.76090699411992</c:v>
                </c:pt>
                <c:pt idx="2">
                  <c:v>376.54043478260871</c:v>
                </c:pt>
                <c:pt idx="3">
                  <c:v>386.63321554770317</c:v>
                </c:pt>
                <c:pt idx="4">
                  <c:v>399.10728744939263</c:v>
                </c:pt>
                <c:pt idx="5">
                  <c:v>398.87459016393433</c:v>
                </c:pt>
                <c:pt idx="6">
                  <c:v>391.2821882951655</c:v>
                </c:pt>
                <c:pt idx="7">
                  <c:v>395.1764471057889</c:v>
                </c:pt>
                <c:pt idx="8">
                  <c:v>398.90438799076202</c:v>
                </c:pt>
                <c:pt idx="9">
                  <c:v>413.02703412073504</c:v>
                </c:pt>
                <c:pt idx="10">
                  <c:v>362.71689460981497</c:v>
                </c:pt>
                <c:pt idx="11">
                  <c:v>358.96329321663006</c:v>
                </c:pt>
                <c:pt idx="12">
                  <c:v>354.37318681318737</c:v>
                </c:pt>
                <c:pt idx="13">
                  <c:v>354.17064267352191</c:v>
                </c:pt>
                <c:pt idx="14">
                  <c:v>358.6510087719297</c:v>
                </c:pt>
                <c:pt idx="15">
                  <c:v>349.30880054366304</c:v>
                </c:pt>
                <c:pt idx="16">
                  <c:v>338.90953253895526</c:v>
                </c:pt>
                <c:pt idx="17">
                  <c:v>336.70190806591501</c:v>
                </c:pt>
                <c:pt idx="18">
                  <c:v>345.92847290640435</c:v>
                </c:pt>
                <c:pt idx="19">
                  <c:v>346.48453264094883</c:v>
                </c:pt>
                <c:pt idx="20">
                  <c:v>357.6625715375809</c:v>
                </c:pt>
                <c:pt idx="21">
                  <c:v>357.49462675802403</c:v>
                </c:pt>
                <c:pt idx="22">
                  <c:v>355.43410504492056</c:v>
                </c:pt>
                <c:pt idx="23">
                  <c:v>357.60563549160793</c:v>
                </c:pt>
                <c:pt idx="24">
                  <c:v>355.56294378698198</c:v>
                </c:pt>
                <c:pt idx="25">
                  <c:v>361.40187268098941</c:v>
                </c:pt>
                <c:pt idx="26">
                  <c:v>364.35271822358305</c:v>
                </c:pt>
                <c:pt idx="27">
                  <c:v>338.54104571070752</c:v>
                </c:pt>
                <c:pt idx="28">
                  <c:v>340.99650372288659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1-4D96-ACBA-CF23853EA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8825959731564E-2"/>
              <c:y val="0.343392829849022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06986562660884"/>
          <c:y val="0.1841955056151292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a</a:t>
            </a:r>
            <a:r>
              <a:rPr lang="nb-NO" sz="2400"/>
              <a:t>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607</c:v>
                </c:pt>
                <c:pt idx="1">
                  <c:v>442</c:v>
                </c:pt>
                <c:pt idx="2">
                  <c:v>418</c:v>
                </c:pt>
                <c:pt idx="3">
                  <c:v>350</c:v>
                </c:pt>
                <c:pt idx="4">
                  <c:v>390</c:v>
                </c:pt>
                <c:pt idx="5">
                  <c:v>285</c:v>
                </c:pt>
                <c:pt idx="6">
                  <c:v>206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4C-4418-9FBB-FC208433D0FE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639</c:v>
                </c:pt>
                <c:pt idx="1">
                  <c:v>422</c:v>
                </c:pt>
                <c:pt idx="2">
                  <c:v>377</c:v>
                </c:pt>
                <c:pt idx="3">
                  <c:v>330</c:v>
                </c:pt>
                <c:pt idx="4">
                  <c:v>389</c:v>
                </c:pt>
                <c:pt idx="5">
                  <c:v>278</c:v>
                </c:pt>
                <c:pt idx="6">
                  <c:v>210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C-4418-9FBB-FC208433D0FE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607</c:v>
                </c:pt>
                <c:pt idx="1">
                  <c:v>442</c:v>
                </c:pt>
                <c:pt idx="2">
                  <c:v>418</c:v>
                </c:pt>
                <c:pt idx="3">
                  <c:v>350</c:v>
                </c:pt>
                <c:pt idx="4">
                  <c:v>390</c:v>
                </c:pt>
                <c:pt idx="5">
                  <c:v>285</c:v>
                </c:pt>
                <c:pt idx="6">
                  <c:v>206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4C-4418-9FBB-FC208433D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076615512063596"/>
          <c:y val="0.17390161595473813"/>
          <c:w val="6.4933955340288355E-2"/>
          <c:h val="0.192535144122879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andel OVERFETE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</c:formatCode>
                <c:ptCount val="8"/>
                <c:pt idx="0">
                  <c:v>58.458523840627045</c:v>
                </c:pt>
                <c:pt idx="1">
                  <c:v>45.618789521228521</c:v>
                </c:pt>
                <c:pt idx="2">
                  <c:v>54.3</c:v>
                </c:pt>
                <c:pt idx="3">
                  <c:v>49.694749694749696</c:v>
                </c:pt>
                <c:pt idx="4">
                  <c:v>44.805194805194802</c:v>
                </c:pt>
                <c:pt idx="5">
                  <c:v>36.372549019607845</c:v>
                </c:pt>
                <c:pt idx="6">
                  <c:v>52.798789712556754</c:v>
                </c:pt>
                <c:pt idx="7">
                  <c:v>33.56643356643356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1-41A1-B03C-AFC1034E2BE6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</c:formatCode>
                <c:ptCount val="8"/>
                <c:pt idx="0">
                  <c:v>56.620730976632707</c:v>
                </c:pt>
                <c:pt idx="1">
                  <c:v>43.160377358490571</c:v>
                </c:pt>
                <c:pt idx="2">
                  <c:v>52.56830601092895</c:v>
                </c:pt>
                <c:pt idx="3">
                  <c:v>52.398081534772174</c:v>
                </c:pt>
                <c:pt idx="4">
                  <c:v>45.949367088607595</c:v>
                </c:pt>
                <c:pt idx="5">
                  <c:v>33.936170212765944</c:v>
                </c:pt>
                <c:pt idx="6">
                  <c:v>51.575931232091691</c:v>
                </c:pt>
                <c:pt idx="7">
                  <c:v>35.13513513513513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1-41A1-B03C-AFC1034E2BE6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</c:formatCode>
                <c:ptCount val="8"/>
                <c:pt idx="0">
                  <c:v>58.458523840627045</c:v>
                </c:pt>
                <c:pt idx="1">
                  <c:v>45.618789521228521</c:v>
                </c:pt>
                <c:pt idx="2">
                  <c:v>54.3</c:v>
                </c:pt>
                <c:pt idx="3">
                  <c:v>49.694749694749696</c:v>
                </c:pt>
                <c:pt idx="4">
                  <c:v>44.805194805194802</c:v>
                </c:pt>
                <c:pt idx="5">
                  <c:v>36.372549019607845</c:v>
                </c:pt>
                <c:pt idx="6">
                  <c:v>52.798789712556754</c:v>
                </c:pt>
                <c:pt idx="7">
                  <c:v>33.56643356643356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1-41A1-B03C-AFC1034E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7011846750755174E-2"/>
              <c:y val="0.4535260556469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014769910766977"/>
          <c:y val="0.11061474599723266"/>
          <c:w val="6.8910993378167001E-2"/>
          <c:h val="0.18831602219856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middel FETTGRUPPE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0.00</c:formatCode>
                <c:ptCount val="8"/>
                <c:pt idx="0">
                  <c:v>6.5636838667537551</c:v>
                </c:pt>
                <c:pt idx="1">
                  <c:v>6.3297199638663058</c:v>
                </c:pt>
                <c:pt idx="2">
                  <c:v>6.7949999999999999</c:v>
                </c:pt>
                <c:pt idx="3">
                  <c:v>6.797313797313798</c:v>
                </c:pt>
                <c:pt idx="4">
                  <c:v>6.6980519480519485</c:v>
                </c:pt>
                <c:pt idx="5">
                  <c:v>6.148039215686274</c:v>
                </c:pt>
                <c:pt idx="6">
                  <c:v>6.5189107413010596</c:v>
                </c:pt>
                <c:pt idx="7">
                  <c:v>6.1958041958041958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0-4AA7-8F4E-F54CDC114640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0.00</c:formatCode>
                <c:ptCount val="8"/>
                <c:pt idx="0">
                  <c:v>6.8046734571599758</c:v>
                </c:pt>
                <c:pt idx="1">
                  <c:v>6.1855345911949682</c:v>
                </c:pt>
                <c:pt idx="2">
                  <c:v>6.947540983606558</c:v>
                </c:pt>
                <c:pt idx="3">
                  <c:v>6.6354916067146288</c:v>
                </c:pt>
                <c:pt idx="4">
                  <c:v>6.4487341772151909</c:v>
                </c:pt>
                <c:pt idx="5">
                  <c:v>5.8457446808510642</c:v>
                </c:pt>
                <c:pt idx="6">
                  <c:v>6.5143266475644692</c:v>
                </c:pt>
                <c:pt idx="7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0-4AA7-8F4E-F54CDC114640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0.00</c:formatCode>
                <c:ptCount val="8"/>
                <c:pt idx="0">
                  <c:v>6.5636838667537551</c:v>
                </c:pt>
                <c:pt idx="1">
                  <c:v>6.3297199638663058</c:v>
                </c:pt>
                <c:pt idx="2">
                  <c:v>6.7949999999999999</c:v>
                </c:pt>
                <c:pt idx="3">
                  <c:v>6.797313797313798</c:v>
                </c:pt>
                <c:pt idx="4">
                  <c:v>6.6980519480519485</c:v>
                </c:pt>
                <c:pt idx="5">
                  <c:v>6.148039215686274</c:v>
                </c:pt>
                <c:pt idx="6">
                  <c:v>6.5189107413010596</c:v>
                </c:pt>
                <c:pt idx="7">
                  <c:v>6.1958041958041958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D0-4AA7-8F4E-F54CDC114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97722208844659"/>
          <c:y val="0.1300632344408264"/>
          <c:w val="5.4027818290028548E-2"/>
          <c:h val="0.16183858204944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middel K-FAKTOR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Regorg!$P$28:$P$35</c:f>
              <c:numCache>
                <c:formatCode>0.0</c:formatCode>
                <c:ptCount val="8"/>
                <c:pt idx="0">
                  <c:v>36.009856749749197</c:v>
                </c:pt>
                <c:pt idx="1">
                  <c:v>36.308491352566243</c:v>
                </c:pt>
                <c:pt idx="2">
                  <c:v>35.765033969940554</c:v>
                </c:pt>
                <c:pt idx="3">
                  <c:v>35.212587264803574</c:v>
                </c:pt>
                <c:pt idx="4">
                  <c:v>33.65813656522846</c:v>
                </c:pt>
                <c:pt idx="5">
                  <c:v>33.89100098366211</c:v>
                </c:pt>
                <c:pt idx="6">
                  <c:v>34.795592672839526</c:v>
                </c:pt>
                <c:pt idx="7">
                  <c:v>35.749137877141401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1-4F94-982B-0EFDC8EE1A80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Regorg!$P$19:$P$26</c:f>
              <c:numCache>
                <c:formatCode>0.0</c:formatCode>
                <c:ptCount val="8"/>
                <c:pt idx="0">
                  <c:v>34.713015654281676</c:v>
                </c:pt>
                <c:pt idx="1">
                  <c:v>34.380401378960904</c:v>
                </c:pt>
                <c:pt idx="2">
                  <c:v>34.784482027461891</c:v>
                </c:pt>
                <c:pt idx="3">
                  <c:v>34.552280100672142</c:v>
                </c:pt>
                <c:pt idx="4">
                  <c:v>32.662590454119147</c:v>
                </c:pt>
                <c:pt idx="5">
                  <c:v>32.763266371351158</c:v>
                </c:pt>
                <c:pt idx="6">
                  <c:v>33.672877654630923</c:v>
                </c:pt>
                <c:pt idx="7">
                  <c:v>33.53298439078926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1-4F94-982B-0EFDC8EE1A80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Regorg!$P$10:$P$17</c:f>
              <c:numCache>
                <c:formatCode>0.0</c:formatCode>
                <c:ptCount val="8"/>
                <c:pt idx="0">
                  <c:v>35.029468091408603</c:v>
                </c:pt>
                <c:pt idx="1">
                  <c:v>34.717366375829883</c:v>
                </c:pt>
                <c:pt idx="2">
                  <c:v>34.549051321995734</c:v>
                </c:pt>
                <c:pt idx="3">
                  <c:v>34.794376915033325</c:v>
                </c:pt>
                <c:pt idx="4">
                  <c:v>33.104529847592119</c:v>
                </c:pt>
                <c:pt idx="5">
                  <c:v>32.853805457944155</c:v>
                </c:pt>
                <c:pt idx="6">
                  <c:v>34.289224608838822</c:v>
                </c:pt>
                <c:pt idx="7">
                  <c:v>33.301118329817783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71-4F94-982B-0EFDC8EE1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03127582410561"/>
          <c:y val="0.15511373816306168"/>
          <c:w val="5.4027818290028548E-2"/>
          <c:h val="0.16183858204944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middel KLASSE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6.0960784313725478</c:v>
                </c:pt>
                <c:pt idx="1">
                  <c:v>5.8162895927601808</c:v>
                </c:pt>
                <c:pt idx="2">
                  <c:v>5.65</c:v>
                </c:pt>
                <c:pt idx="3">
                  <c:v>5.8180708180708196</c:v>
                </c:pt>
                <c:pt idx="4">
                  <c:v>5.2493506493506494</c:v>
                </c:pt>
                <c:pt idx="5">
                  <c:v>5.2465618860510812</c:v>
                </c:pt>
                <c:pt idx="6">
                  <c:v>5.655068078668684</c:v>
                </c:pt>
                <c:pt idx="7">
                  <c:v>5.4055944055944067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B2-47F7-80F5-9344AA66DA18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5.9615846338535396</c:v>
                </c:pt>
                <c:pt idx="1">
                  <c:v>5.7669291338582704</c:v>
                </c:pt>
                <c:pt idx="2">
                  <c:v>5.7669584245076582</c:v>
                </c:pt>
                <c:pt idx="3">
                  <c:v>5.7517985611510802</c:v>
                </c:pt>
                <c:pt idx="4">
                  <c:v>5.1791139240506316</c:v>
                </c:pt>
                <c:pt idx="5">
                  <c:v>5.2095744680851057</c:v>
                </c:pt>
                <c:pt idx="6">
                  <c:v>5.5042979942693409</c:v>
                </c:pt>
                <c:pt idx="7">
                  <c:v>5.5202702702702684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B2-47F7-80F5-9344AA66DA18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6.0960784313725478</c:v>
                </c:pt>
                <c:pt idx="1">
                  <c:v>5.8162895927601808</c:v>
                </c:pt>
                <c:pt idx="2">
                  <c:v>5.65</c:v>
                </c:pt>
                <c:pt idx="3">
                  <c:v>5.8180708180708196</c:v>
                </c:pt>
                <c:pt idx="4">
                  <c:v>5.2493506493506494</c:v>
                </c:pt>
                <c:pt idx="5">
                  <c:v>5.2465618860510812</c:v>
                </c:pt>
                <c:pt idx="6">
                  <c:v>5.655068078668684</c:v>
                </c:pt>
                <c:pt idx="7">
                  <c:v>5.4055944055944067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B2-47F7-80F5-9344AA66D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03127582410561"/>
          <c:y val="0.15511373816306168"/>
          <c:w val="5.4027818290028548E-2"/>
          <c:h val="0.16183858204944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middel SLAKTEVEKT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</c:formatCode>
                <c:ptCount val="8"/>
                <c:pt idx="0">
                  <c:v>384.41868060091406</c:v>
                </c:pt>
                <c:pt idx="1">
                  <c:v>346.41011743450775</c:v>
                </c:pt>
                <c:pt idx="2">
                  <c:v>361.92750000000001</c:v>
                </c:pt>
                <c:pt idx="3">
                  <c:v>353.20415140415162</c:v>
                </c:pt>
                <c:pt idx="4">
                  <c:v>349.09175324675238</c:v>
                </c:pt>
                <c:pt idx="5">
                  <c:v>328.1692156862747</c:v>
                </c:pt>
                <c:pt idx="6">
                  <c:v>364.43434190620275</c:v>
                </c:pt>
                <c:pt idx="7">
                  <c:v>320.66713286713269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69-4259-9633-E4EB1FC98483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</c:formatCode>
                <c:ptCount val="8"/>
                <c:pt idx="0">
                  <c:v>379.04128220491202</c:v>
                </c:pt>
                <c:pt idx="1">
                  <c:v>340.09716981132021</c:v>
                </c:pt>
                <c:pt idx="2">
                  <c:v>361.5610928961745</c:v>
                </c:pt>
                <c:pt idx="3">
                  <c:v>354.83944844124699</c:v>
                </c:pt>
                <c:pt idx="4">
                  <c:v>345.45867088607514</c:v>
                </c:pt>
                <c:pt idx="5">
                  <c:v>324.49191489361698</c:v>
                </c:pt>
                <c:pt idx="6">
                  <c:v>354.1809455587391</c:v>
                </c:pt>
                <c:pt idx="7">
                  <c:v>322.55405405405429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69-4259-9633-E4EB1FC98483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</c:formatCode>
                <c:ptCount val="8"/>
                <c:pt idx="0">
                  <c:v>384.41868060091406</c:v>
                </c:pt>
                <c:pt idx="1">
                  <c:v>346.41011743450775</c:v>
                </c:pt>
                <c:pt idx="2">
                  <c:v>361.92750000000001</c:v>
                </c:pt>
                <c:pt idx="3">
                  <c:v>353.20415140415162</c:v>
                </c:pt>
                <c:pt idx="4">
                  <c:v>349.09175324675238</c:v>
                </c:pt>
                <c:pt idx="5">
                  <c:v>328.1692156862747</c:v>
                </c:pt>
                <c:pt idx="6">
                  <c:v>364.43434190620275</c:v>
                </c:pt>
                <c:pt idx="7">
                  <c:v>320.66713286713269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69-4259-9633-E4EB1FC98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06216367305349"/>
          <c:y val="0.15511373816306168"/>
          <c:w val="6.5996930441080626E-2"/>
          <c:h val="0.16810120797999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fettgruppe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68284739436989E-2"/>
          <c:y val="0.15949025582315682"/>
          <c:w val="0.87564889437064319"/>
          <c:h val="0.67917907240676456"/>
        </c:manualLayout>
      </c:layout>
      <c:lineChart>
        <c:grouping val="standard"/>
        <c:varyColors val="0"/>
        <c:ser>
          <c:idx val="0"/>
          <c:order val="0"/>
          <c:tx>
            <c:strRef>
              <c:f>År!$Q$6:$Q$7</c:f>
              <c:strCache>
                <c:ptCount val="2"/>
                <c:pt idx="0">
                  <c:v>Fett-</c:v>
                </c:pt>
                <c:pt idx="1">
                  <c:v>gruppe</c:v>
                </c:pt>
              </c:strCache>
            </c:strRef>
          </c:tx>
          <c:spPr>
            <a:ln w="114300">
              <a:solidFill>
                <a:schemeClr val="accent5"/>
              </a:solidFill>
              <a:prstDash val="solid"/>
            </a:ln>
          </c:spPr>
          <c:marker>
            <c:symbol val="diamond"/>
            <c:size val="11"/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6.7907796212009996</c:v>
                </c:pt>
                <c:pt idx="1">
                  <c:v>6.9174741940947904</c:v>
                </c:pt>
                <c:pt idx="2">
                  <c:v>7.354095144678765</c:v>
                </c:pt>
                <c:pt idx="3">
                  <c:v>7.0158237666770074</c:v>
                </c:pt>
                <c:pt idx="4">
                  <c:v>6.8</c:v>
                </c:pt>
                <c:pt idx="5">
                  <c:v>6.6632329635499215</c:v>
                </c:pt>
                <c:pt idx="6">
                  <c:v>6.7827897293546133</c:v>
                </c:pt>
                <c:pt idx="7">
                  <c:v>6.8580134064594755</c:v>
                </c:pt>
                <c:pt idx="8">
                  <c:v>6.6124818577648785</c:v>
                </c:pt>
                <c:pt idx="9">
                  <c:v>6.5804555473916251</c:v>
                </c:pt>
                <c:pt idx="10">
                  <c:v>6.241117953576504</c:v>
                </c:pt>
                <c:pt idx="11">
                  <c:v>5.9712169668405997</c:v>
                </c:pt>
                <c:pt idx="12">
                  <c:v>6.0304542326221595</c:v>
                </c:pt>
                <c:pt idx="13">
                  <c:v>5.8975275543640153</c:v>
                </c:pt>
                <c:pt idx="14">
                  <c:v>6.0341608892675955</c:v>
                </c:pt>
                <c:pt idx="15">
                  <c:v>5.8622233930453103</c:v>
                </c:pt>
                <c:pt idx="16">
                  <c:v>5.7622105021783989</c:v>
                </c:pt>
                <c:pt idx="17">
                  <c:v>6.0322689453564209</c:v>
                </c:pt>
                <c:pt idx="18">
                  <c:v>6.0036297640653356</c:v>
                </c:pt>
                <c:pt idx="19">
                  <c:v>6.1994426751592382</c:v>
                </c:pt>
                <c:pt idx="20">
                  <c:v>6.2100862294225241</c:v>
                </c:pt>
                <c:pt idx="21">
                  <c:v>6.3100119031874069</c:v>
                </c:pt>
                <c:pt idx="22">
                  <c:v>6.3748653017241361</c:v>
                </c:pt>
                <c:pt idx="23">
                  <c:v>6.4718653079308837</c:v>
                </c:pt>
                <c:pt idx="24">
                  <c:v>6.5884394808330855</c:v>
                </c:pt>
                <c:pt idx="25">
                  <c:v>6.5939888185752364</c:v>
                </c:pt>
                <c:pt idx="26">
                  <c:v>6.5473215568002301</c:v>
                </c:pt>
                <c:pt idx="27">
                  <c:v>6.4885799404170816</c:v>
                </c:pt>
                <c:pt idx="28">
                  <c:v>6.5463495716660303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6-4404-9D46-F75F738B9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2"/>
        <c:noMultiLvlLbl val="0"/>
      </c:catAx>
      <c:valAx>
        <c:axId val="393410296"/>
        <c:scaling>
          <c:orientation val="minMax"/>
          <c:min val="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680799978359233E-2"/>
              <c:y val="0.26586714883822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antall SLAKT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General</c:formatCode>
                <c:ptCount val="8"/>
                <c:pt idx="0">
                  <c:v>1531</c:v>
                </c:pt>
                <c:pt idx="1">
                  <c:v>1107</c:v>
                </c:pt>
                <c:pt idx="2">
                  <c:v>1000</c:v>
                </c:pt>
                <c:pt idx="3">
                  <c:v>819</c:v>
                </c:pt>
                <c:pt idx="4">
                  <c:v>1540</c:v>
                </c:pt>
                <c:pt idx="5">
                  <c:v>1020</c:v>
                </c:pt>
                <c:pt idx="6">
                  <c:v>661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D-43CE-B2AA-C44D58598D08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Regorg!$H$19:$H$26</c:f>
              <c:numCache>
                <c:formatCode>General</c:formatCode>
                <c:ptCount val="8"/>
                <c:pt idx="0">
                  <c:v>1669</c:v>
                </c:pt>
                <c:pt idx="1">
                  <c:v>1272</c:v>
                </c:pt>
                <c:pt idx="2">
                  <c:v>915</c:v>
                </c:pt>
                <c:pt idx="3">
                  <c:v>834</c:v>
                </c:pt>
                <c:pt idx="4">
                  <c:v>1580</c:v>
                </c:pt>
                <c:pt idx="5">
                  <c:v>940</c:v>
                </c:pt>
                <c:pt idx="6">
                  <c:v>698</c:v>
                </c:pt>
                <c:pt idx="7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D-43CE-B2AA-C44D58598D08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General</c:formatCode>
                <c:ptCount val="8"/>
                <c:pt idx="0">
                  <c:v>1531</c:v>
                </c:pt>
                <c:pt idx="1">
                  <c:v>1107</c:v>
                </c:pt>
                <c:pt idx="2">
                  <c:v>1000</c:v>
                </c:pt>
                <c:pt idx="3">
                  <c:v>819</c:v>
                </c:pt>
                <c:pt idx="4">
                  <c:v>1540</c:v>
                </c:pt>
                <c:pt idx="5">
                  <c:v>1020</c:v>
                </c:pt>
                <c:pt idx="6">
                  <c:v>661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DD-43CE-B2AA-C44D58598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06216367305349"/>
          <c:y val="0.15511373816306168"/>
          <c:w val="6.5996930441080626E-2"/>
          <c:h val="0.16810120797999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antall% SLAKT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8833660285"/>
          <c:y val="3.04488543997001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58.036391205458671</c:v>
                </c:pt>
                <c:pt idx="1">
                  <c:v>41.963608794541322</c:v>
                </c:pt>
                <c:pt idx="2">
                  <c:v>54.975261132490381</c:v>
                </c:pt>
                <c:pt idx="3">
                  <c:v>45.024738867509626</c:v>
                </c:pt>
                <c:pt idx="4">
                  <c:v>60.15625</c:v>
                </c:pt>
                <c:pt idx="5">
                  <c:v>39.84375</c:v>
                </c:pt>
                <c:pt idx="6">
                  <c:v>82.213930348258685</c:v>
                </c:pt>
                <c:pt idx="7">
                  <c:v>17.786069651741286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4C-4C97-BD74-CAA9684BCD38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0.0</c:formatCode>
                <c:ptCount val="8"/>
                <c:pt idx="0">
                  <c:v>56.74940496429786</c:v>
                </c:pt>
                <c:pt idx="1">
                  <c:v>43.25059503570214</c:v>
                </c:pt>
                <c:pt idx="2">
                  <c:v>52.315608919382512</c:v>
                </c:pt>
                <c:pt idx="3">
                  <c:v>47.684391080617488</c:v>
                </c:pt>
                <c:pt idx="4">
                  <c:v>62.698412698412696</c:v>
                </c:pt>
                <c:pt idx="5">
                  <c:v>37.301587301587304</c:v>
                </c:pt>
                <c:pt idx="6">
                  <c:v>82.505910165484622</c:v>
                </c:pt>
                <c:pt idx="7">
                  <c:v>17.494089834515371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4C-4C97-BD74-CAA9684BCD38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58.036391205458671</c:v>
                </c:pt>
                <c:pt idx="1">
                  <c:v>41.963608794541322</c:v>
                </c:pt>
                <c:pt idx="2">
                  <c:v>54.975261132490381</c:v>
                </c:pt>
                <c:pt idx="3">
                  <c:v>45.024738867509626</c:v>
                </c:pt>
                <c:pt idx="4">
                  <c:v>60.15625</c:v>
                </c:pt>
                <c:pt idx="5">
                  <c:v>39.84375</c:v>
                </c:pt>
                <c:pt idx="6">
                  <c:v>82.213930348258685</c:v>
                </c:pt>
                <c:pt idx="7">
                  <c:v>17.786069651741286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4C-4C97-BD74-CAA9684BC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38046208645711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12393937094925"/>
          <c:y val="0.24279050119088516"/>
          <c:w val="6.5996930441080626E-2"/>
          <c:h val="0.16810120797999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andels%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Bedrifter!$D$10:$E$15</c15:sqref>
                  </c15:fullRef>
                </c:ext>
              </c:extLst>
              <c:f>(Bedrifter!$D$10:$E$11,Bedrifter!$D$13:$E$15)</c:f>
              <c:multiLvlStrCache>
                <c:ptCount val="5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Fatland</c:v>
                  </c:pt>
                  <c:pt idx="3">
                    <c:v>Midt-Norge</c:v>
                  </c:pt>
                  <c:pt idx="4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Bedrifter!$I$24:$I$29</c15:sqref>
                  </c15:fullRef>
                </c:ext>
              </c:extLst>
              <c:f>(Bedrifter!$I$24:$I$25,Bedrifter!$I$27:$I$29)</c:f>
              <c:numCache>
                <c:formatCode>0.0</c:formatCode>
                <c:ptCount val="5"/>
                <c:pt idx="0">
                  <c:v>16.530231222174347</c:v>
                </c:pt>
                <c:pt idx="1">
                  <c:v>19.373833117908951</c:v>
                </c:pt>
                <c:pt idx="2">
                  <c:v>16.688209105270719</c:v>
                </c:pt>
                <c:pt idx="3">
                  <c:v>3.8776389487289968</c:v>
                </c:pt>
                <c:pt idx="4">
                  <c:v>16.946718368519317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54-46E0-9BB6-CB244C0400F8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Bedrifter!$D$10:$E$15</c15:sqref>
                  </c15:fullRef>
                </c:ext>
              </c:extLst>
              <c:f>(Bedrifter!$D$10:$E$11,Bedrifter!$D$13:$E$15)</c:f>
              <c:multiLvlStrCache>
                <c:ptCount val="5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Fatland</c:v>
                  </c:pt>
                  <c:pt idx="3">
                    <c:v>Midt-Norge</c:v>
                  </c:pt>
                  <c:pt idx="4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Bedrifter!$I$17:$I$22</c15:sqref>
                  </c15:fullRef>
                </c:ext>
              </c:extLst>
              <c:f>(Bedrifter!$I$17:$I$18,Bedrifter!$I$20:$I$22)</c:f>
              <c:numCache>
                <c:formatCode>0.0</c:formatCode>
                <c:ptCount val="5"/>
                <c:pt idx="0">
                  <c:v>18.44587884806355</c:v>
                </c:pt>
                <c:pt idx="1">
                  <c:v>16.099801390268123</c:v>
                </c:pt>
                <c:pt idx="2">
                  <c:v>16.559086395233365</c:v>
                </c:pt>
                <c:pt idx="3">
                  <c:v>3.7239324726911618</c:v>
                </c:pt>
                <c:pt idx="4">
                  <c:v>19.364448857994034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4-46E0-9BB6-CB244C0400F8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Bedrifter!$D$10:$E$15</c15:sqref>
                  </c15:fullRef>
                </c:ext>
              </c:extLst>
              <c:f>(Bedrifter!$D$10:$E$11,Bedrifter!$D$13:$E$15)</c:f>
              <c:multiLvlStrCache>
                <c:ptCount val="5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Fatland</c:v>
                  </c:pt>
                  <c:pt idx="3">
                    <c:v>Midt-Norge</c:v>
                  </c:pt>
                  <c:pt idx="4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Bedrifter!$I$10:$I$15</c15:sqref>
                  </c15:fullRef>
                </c:ext>
              </c:extLst>
              <c:f>(Bedrifter!$I$10:$I$11,Bedrifter!$I$13:$I$15)</c:f>
              <c:numCache>
                <c:formatCode>0.0</c:formatCode>
                <c:ptCount val="5"/>
                <c:pt idx="0">
                  <c:v>16.685845799769851</c:v>
                </c:pt>
                <c:pt idx="1">
                  <c:v>18.961769594680984</c:v>
                </c:pt>
                <c:pt idx="2">
                  <c:v>16.187188339087069</c:v>
                </c:pt>
                <c:pt idx="3">
                  <c:v>3.7463239994885562</c:v>
                </c:pt>
                <c:pt idx="4">
                  <c:v>19.562715765247411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54-46E0-9BB6-CB244C04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6.7988345611441445E-2"/>
          <c:h val="0.1760471187785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antall SLAKT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Bedrifter!$G$24:$G$29</c:f>
              <c:numCache>
                <c:formatCode>0</c:formatCode>
                <c:ptCount val="6"/>
                <c:pt idx="0">
                  <c:v>1151</c:v>
                </c:pt>
                <c:pt idx="1">
                  <c:v>1349</c:v>
                </c:pt>
                <c:pt idx="2">
                  <c:v>1851</c:v>
                </c:pt>
                <c:pt idx="3">
                  <c:v>1162</c:v>
                </c:pt>
                <c:pt idx="4">
                  <c:v>270</c:v>
                </c:pt>
                <c:pt idx="5">
                  <c:v>1180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B2-475C-B622-A4E523BBB79C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Bedrifter!$G$17:$G$22</c:f>
              <c:numCache>
                <c:formatCode>0</c:formatCode>
                <c:ptCount val="6"/>
                <c:pt idx="0">
                  <c:v>1486</c:v>
                </c:pt>
                <c:pt idx="1">
                  <c:v>1297</c:v>
                </c:pt>
                <c:pt idx="2">
                  <c:v>2079</c:v>
                </c:pt>
                <c:pt idx="3">
                  <c:v>1334</c:v>
                </c:pt>
                <c:pt idx="4">
                  <c:v>300</c:v>
                </c:pt>
                <c:pt idx="5">
                  <c:v>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B2-475C-B622-A4E523BBB79C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Bedrifter!$G$10:$G$15</c:f>
              <c:numCache>
                <c:formatCode>0</c:formatCode>
                <c:ptCount val="6"/>
                <c:pt idx="0">
                  <c:v>1305</c:v>
                </c:pt>
                <c:pt idx="1">
                  <c:v>1483</c:v>
                </c:pt>
                <c:pt idx="2">
                  <c:v>1944</c:v>
                </c:pt>
                <c:pt idx="3">
                  <c:v>1266</c:v>
                </c:pt>
                <c:pt idx="4">
                  <c:v>293</c:v>
                </c:pt>
                <c:pt idx="5">
                  <c:v>1530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B2-475C-B622-A4E523BBB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middel SLAKTEVEKT</a:t>
            </a:r>
            <a:r>
              <a:rPr lang="nb-NO" sz="2400" baseline="0"/>
              <a:t>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Bedrifter!$Q$24:$Q$29</c:f>
              <c:numCache>
                <c:formatCode>0</c:formatCode>
                <c:ptCount val="6"/>
                <c:pt idx="0">
                  <c:v>393.06460469157258</c:v>
                </c:pt>
                <c:pt idx="1">
                  <c:v>376.33443291326881</c:v>
                </c:pt>
                <c:pt idx="2">
                  <c:v>367.71029173419777</c:v>
                </c:pt>
                <c:pt idx="3">
                  <c:v>377.67495697073991</c:v>
                </c:pt>
                <c:pt idx="4">
                  <c:v>357.59925925925927</c:v>
                </c:pt>
                <c:pt idx="5">
                  <c:v>352.7789830508479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9-48DF-BC7F-553F3E3A7ACB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Bedrifter!$Q$17:$Q$22</c:f>
              <c:numCache>
                <c:formatCode>0</c:formatCode>
                <c:ptCount val="6"/>
                <c:pt idx="0">
                  <c:v>377.33001345894945</c:v>
                </c:pt>
                <c:pt idx="1">
                  <c:v>360.58643022359263</c:v>
                </c:pt>
                <c:pt idx="2">
                  <c:v>350.21563251563191</c:v>
                </c:pt>
                <c:pt idx="3">
                  <c:v>355.9910794602697</c:v>
                </c:pt>
                <c:pt idx="4">
                  <c:v>343.56433333333342</c:v>
                </c:pt>
                <c:pt idx="5">
                  <c:v>322.65301282051274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19-48DF-BC7F-553F3E3A7ACB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Bedrifter!$Q$10:$Q$15</c:f>
              <c:numCache>
                <c:formatCode>0</c:formatCode>
                <c:ptCount val="6"/>
                <c:pt idx="0">
                  <c:v>383.40904214559407</c:v>
                </c:pt>
                <c:pt idx="1">
                  <c:v>361.91389076196901</c:v>
                </c:pt>
                <c:pt idx="2">
                  <c:v>355.91450617283942</c:v>
                </c:pt>
                <c:pt idx="3">
                  <c:v>354.74383886255993</c:v>
                </c:pt>
                <c:pt idx="4">
                  <c:v>346.11774744027321</c:v>
                </c:pt>
                <c:pt idx="5">
                  <c:v>328.64052287581683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9-48DF-BC7F-553F3E3A7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55705557735881"/>
          <c:y val="0.15514412149668627"/>
          <c:w val="8.0214575141732802E-2"/>
          <c:h val="0.191192404379531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middel KLASSE</a:t>
            </a:r>
            <a:r>
              <a:rPr lang="nb-NO" sz="2400" baseline="0"/>
              <a:t>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Bedrifter!$K$24:$K$29</c:f>
              <c:numCache>
                <c:formatCode>0.00</c:formatCode>
                <c:ptCount val="6"/>
                <c:pt idx="0">
                  <c:v>6.3226086956521748</c:v>
                </c:pt>
                <c:pt idx="1">
                  <c:v>5.972551928783381</c:v>
                </c:pt>
                <c:pt idx="2">
                  <c:v>5.6116819902650077</c:v>
                </c:pt>
                <c:pt idx="3">
                  <c:v>6.2677029360967191</c:v>
                </c:pt>
                <c:pt idx="4">
                  <c:v>5.7509293680297393</c:v>
                </c:pt>
                <c:pt idx="5">
                  <c:v>5.790322580645161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55-4322-B6CC-6DA98E9254A5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Bedrifter!$K$17:$K$22</c:f>
              <c:numCache>
                <c:formatCode>0.00</c:formatCode>
                <c:ptCount val="6"/>
                <c:pt idx="0">
                  <c:v>5.9251517194875252</c:v>
                </c:pt>
                <c:pt idx="1">
                  <c:v>5.7021604938271597</c:v>
                </c:pt>
                <c:pt idx="2">
                  <c:v>5.3155363155363133</c:v>
                </c:pt>
                <c:pt idx="3">
                  <c:v>5.8731231231231247</c:v>
                </c:pt>
                <c:pt idx="4">
                  <c:v>5.43</c:v>
                </c:pt>
                <c:pt idx="5">
                  <c:v>5.3737179487179487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55-4322-B6CC-6DA98E9254A5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Bedrifter!$K$10:$K$15</c:f>
              <c:numCache>
                <c:formatCode>0.00</c:formatCode>
                <c:ptCount val="6"/>
                <c:pt idx="0">
                  <c:v>6.0582822085889587</c:v>
                </c:pt>
                <c:pt idx="1">
                  <c:v>5.6480107889413356</c:v>
                </c:pt>
                <c:pt idx="2">
                  <c:v>5.413065843621399</c:v>
                </c:pt>
                <c:pt idx="3">
                  <c:v>5.8640316205533596</c:v>
                </c:pt>
                <c:pt idx="4">
                  <c:v>5.6335616438356153</c:v>
                </c:pt>
                <c:pt idx="5">
                  <c:v>5.3946335078534018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55-4322-B6CC-6DA98E92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233645813511171E-2"/>
              <c:y val="0.3786517383075280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18656295657837"/>
          <c:y val="0.15303338427702917"/>
          <c:w val="6.5950640689726225E-2"/>
          <c:h val="0.195869057514126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middel FETTGRUPE</a:t>
            </a:r>
            <a:r>
              <a:rPr lang="nb-NO" sz="2400" baseline="0"/>
              <a:t>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Bedrifter!$O$24:$O$29</c:f>
              <c:numCache>
                <c:formatCode>0.00</c:formatCode>
                <c:ptCount val="6"/>
                <c:pt idx="0">
                  <c:v>6.4413553431798443</c:v>
                </c:pt>
                <c:pt idx="1">
                  <c:v>6.8317272053372866</c:v>
                </c:pt>
                <c:pt idx="2">
                  <c:v>6.6450567260940048</c:v>
                </c:pt>
                <c:pt idx="3">
                  <c:v>6.7383820998278852</c:v>
                </c:pt>
                <c:pt idx="4">
                  <c:v>6.1037037037037036</c:v>
                </c:pt>
                <c:pt idx="5">
                  <c:v>6.0855932203389838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00-46B5-AB34-9006DDBF281F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Bedrifter!$O$17:$O$22</c:f>
              <c:numCache>
                <c:formatCode>0.00</c:formatCode>
                <c:ptCount val="6"/>
                <c:pt idx="0">
                  <c:v>6.7819650067294788</c:v>
                </c:pt>
                <c:pt idx="1">
                  <c:v>6.8936006168080208</c:v>
                </c:pt>
                <c:pt idx="2">
                  <c:v>6.4603174603174605</c:v>
                </c:pt>
                <c:pt idx="3">
                  <c:v>6.5209895052473756</c:v>
                </c:pt>
                <c:pt idx="4">
                  <c:v>5.833333333333333</c:v>
                </c:pt>
                <c:pt idx="5">
                  <c:v>6.0083333333333355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00-46B5-AB34-9006DDBF281F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Bedrifter!$O$10:$O$15</c:f>
              <c:numCache>
                <c:formatCode>0.00</c:formatCode>
                <c:ptCount val="6"/>
                <c:pt idx="0">
                  <c:v>6.556321839080459</c:v>
                </c:pt>
                <c:pt idx="1">
                  <c:v>6.7403910991234</c:v>
                </c:pt>
                <c:pt idx="2">
                  <c:v>6.644032921810699</c:v>
                </c:pt>
                <c:pt idx="3">
                  <c:v>6.6619273301737776</c:v>
                </c:pt>
                <c:pt idx="4">
                  <c:v>6.1979522184300313</c:v>
                </c:pt>
                <c:pt idx="5">
                  <c:v>6.1967320261437902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00-46B5-AB34-9006DDBF2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233645813511171E-2"/>
              <c:y val="0.3786517383075280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057508846367016"/>
          <c:y val="0.17486148608467103"/>
          <c:w val="6.1875230846295759E-2"/>
          <c:h val="0.182772196429541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antall SLAKT per PRODUSENT</a:t>
            </a:r>
            <a:r>
              <a:rPr lang="nb-NO" sz="2000" baseline="0"/>
              <a:t> </a:t>
            </a:r>
            <a:r>
              <a:rPr lang="nb-NO" sz="20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Slakteri!$AE$38:$AE$64</c:f>
              <c:numCache>
                <c:formatCode>0.0</c:formatCode>
                <c:ptCount val="27"/>
                <c:pt idx="0">
                  <c:v>2.8404040404040405</c:v>
                </c:pt>
                <c:pt idx="1">
                  <c:v>2.9583333333333335</c:v>
                </c:pt>
                <c:pt idx="2">
                  <c:v>2.0512820512820511</c:v>
                </c:pt>
                <c:pt idx="3">
                  <c:v>2.0236220472440944</c:v>
                </c:pt>
                <c:pt idx="4">
                  <c:v>2.3333333333333335</c:v>
                </c:pt>
                <c:pt idx="5">
                  <c:v>3.0292682926829269</c:v>
                </c:pt>
                <c:pt idx="6">
                  <c:v>2.8226950354609928</c:v>
                </c:pt>
                <c:pt idx="7">
                  <c:v>4.6071428571428568</c:v>
                </c:pt>
                <c:pt idx="8">
                  <c:v>1.7987012987012987</c:v>
                </c:pt>
                <c:pt idx="9">
                  <c:v>3.125</c:v>
                </c:pt>
                <c:pt idx="10">
                  <c:v>0</c:v>
                </c:pt>
                <c:pt idx="11">
                  <c:v>3.4482758620689653</c:v>
                </c:pt>
                <c:pt idx="12">
                  <c:v>3.6533333333333333</c:v>
                </c:pt>
                <c:pt idx="13">
                  <c:v>3.2781954887218046</c:v>
                </c:pt>
                <c:pt idx="14">
                  <c:v>2.84375</c:v>
                </c:pt>
                <c:pt idx="15">
                  <c:v>2.3076923076923075</c:v>
                </c:pt>
                <c:pt idx="16">
                  <c:v>3.0821917808219177</c:v>
                </c:pt>
                <c:pt idx="17">
                  <c:v>4.2972972972972974</c:v>
                </c:pt>
                <c:pt idx="18">
                  <c:v>2.7826086956521738</c:v>
                </c:pt>
                <c:pt idx="19">
                  <c:v>3.8260869565217392</c:v>
                </c:pt>
                <c:pt idx="20">
                  <c:v>0</c:v>
                </c:pt>
                <c:pt idx="21">
                  <c:v>2.164705882352941</c:v>
                </c:pt>
                <c:pt idx="22">
                  <c:v>0</c:v>
                </c:pt>
                <c:pt idx="23">
                  <c:v>3.2461538461538462</c:v>
                </c:pt>
                <c:pt idx="24">
                  <c:v>0</c:v>
                </c:pt>
                <c:pt idx="25">
                  <c:v>0</c:v>
                </c:pt>
                <c:pt idx="26">
                  <c:v>3.8125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8-4ACD-AC94-F03F3079D67E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Slakteri!$AE$10:$AE$36</c:f>
              <c:numCache>
                <c:formatCode>0.0</c:formatCode>
                <c:ptCount val="27"/>
                <c:pt idx="0">
                  <c:v>2.74</c:v>
                </c:pt>
                <c:pt idx="1">
                  <c:v>2.6782608695652175</c:v>
                </c:pt>
                <c:pt idx="2">
                  <c:v>1.9459459459459461</c:v>
                </c:pt>
                <c:pt idx="3">
                  <c:v>2.2240000000000002</c:v>
                </c:pt>
                <c:pt idx="4">
                  <c:v>2.2543859649122808</c:v>
                </c:pt>
                <c:pt idx="5">
                  <c:v>2.4778761061946901</c:v>
                </c:pt>
                <c:pt idx="6">
                  <c:v>3.0958083832335328</c:v>
                </c:pt>
                <c:pt idx="7">
                  <c:v>3.4</c:v>
                </c:pt>
                <c:pt idx="8">
                  <c:v>1.9298245614035088</c:v>
                </c:pt>
                <c:pt idx="9">
                  <c:v>1.5</c:v>
                </c:pt>
                <c:pt idx="10">
                  <c:v>0</c:v>
                </c:pt>
                <c:pt idx="11">
                  <c:v>3.0206185567010309</c:v>
                </c:pt>
                <c:pt idx="12">
                  <c:v>3.1186440677966103</c:v>
                </c:pt>
                <c:pt idx="13">
                  <c:v>2.7445255474452557</c:v>
                </c:pt>
                <c:pt idx="14">
                  <c:v>2.3538461538461539</c:v>
                </c:pt>
                <c:pt idx="15">
                  <c:v>2.2352941176470589</c:v>
                </c:pt>
                <c:pt idx="16">
                  <c:v>3.7516339869281046</c:v>
                </c:pt>
                <c:pt idx="17">
                  <c:v>3.5396825396825395</c:v>
                </c:pt>
                <c:pt idx="18">
                  <c:v>2.8095238095238093</c:v>
                </c:pt>
                <c:pt idx="19">
                  <c:v>3.6337209302325579</c:v>
                </c:pt>
                <c:pt idx="20">
                  <c:v>0</c:v>
                </c:pt>
                <c:pt idx="21">
                  <c:v>2.1875</c:v>
                </c:pt>
                <c:pt idx="22">
                  <c:v>0</c:v>
                </c:pt>
                <c:pt idx="23">
                  <c:v>3.5074626865671643</c:v>
                </c:pt>
                <c:pt idx="24">
                  <c:v>0</c:v>
                </c:pt>
                <c:pt idx="25">
                  <c:v>0</c:v>
                </c:pt>
                <c:pt idx="26">
                  <c:v>2.5714285714285716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8-4ACD-AC94-F03F3079D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07521931492515"/>
          <c:y val="0.213494416091681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 antall PRODUSENTER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0984417337883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Slakteri!$F$38:$F$64</c:f>
              <c:numCache>
                <c:formatCode>General</c:formatCode>
                <c:ptCount val="27"/>
                <c:pt idx="0">
                  <c:v>495</c:v>
                </c:pt>
                <c:pt idx="1">
                  <c:v>120</c:v>
                </c:pt>
                <c:pt idx="2">
                  <c:v>39</c:v>
                </c:pt>
                <c:pt idx="3">
                  <c:v>254</c:v>
                </c:pt>
                <c:pt idx="4">
                  <c:v>87</c:v>
                </c:pt>
                <c:pt idx="5">
                  <c:v>205</c:v>
                </c:pt>
                <c:pt idx="6">
                  <c:v>141</c:v>
                </c:pt>
                <c:pt idx="7">
                  <c:v>28</c:v>
                </c:pt>
                <c:pt idx="8">
                  <c:v>154</c:v>
                </c:pt>
                <c:pt idx="9">
                  <c:v>40</c:v>
                </c:pt>
                <c:pt idx="10">
                  <c:v>0</c:v>
                </c:pt>
                <c:pt idx="11">
                  <c:v>87</c:v>
                </c:pt>
                <c:pt idx="12">
                  <c:v>75</c:v>
                </c:pt>
                <c:pt idx="13">
                  <c:v>133</c:v>
                </c:pt>
                <c:pt idx="14">
                  <c:v>64</c:v>
                </c:pt>
                <c:pt idx="15">
                  <c:v>13</c:v>
                </c:pt>
                <c:pt idx="16">
                  <c:v>146</c:v>
                </c:pt>
                <c:pt idx="17">
                  <c:v>37</c:v>
                </c:pt>
                <c:pt idx="18">
                  <c:v>46</c:v>
                </c:pt>
                <c:pt idx="19">
                  <c:v>345</c:v>
                </c:pt>
                <c:pt idx="20">
                  <c:v>0</c:v>
                </c:pt>
                <c:pt idx="21">
                  <c:v>85</c:v>
                </c:pt>
                <c:pt idx="22">
                  <c:v>0</c:v>
                </c:pt>
                <c:pt idx="23">
                  <c:v>130</c:v>
                </c:pt>
                <c:pt idx="24">
                  <c:v>0</c:v>
                </c:pt>
                <c:pt idx="25">
                  <c:v>0</c:v>
                </c:pt>
                <c:pt idx="2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8-4013-89D5-DD9E8A1A2AC6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Slakteri!$F$10:$F$36</c:f>
              <c:numCache>
                <c:formatCode>General</c:formatCode>
                <c:ptCount val="27"/>
                <c:pt idx="0">
                  <c:v>450</c:v>
                </c:pt>
                <c:pt idx="1">
                  <c:v>115</c:v>
                </c:pt>
                <c:pt idx="2">
                  <c:v>37</c:v>
                </c:pt>
                <c:pt idx="3">
                  <c:v>250</c:v>
                </c:pt>
                <c:pt idx="4">
                  <c:v>114</c:v>
                </c:pt>
                <c:pt idx="5">
                  <c:v>226</c:v>
                </c:pt>
                <c:pt idx="6">
                  <c:v>167</c:v>
                </c:pt>
                <c:pt idx="7">
                  <c:v>25</c:v>
                </c:pt>
                <c:pt idx="8">
                  <c:v>171</c:v>
                </c:pt>
                <c:pt idx="9">
                  <c:v>6</c:v>
                </c:pt>
                <c:pt idx="10">
                  <c:v>0</c:v>
                </c:pt>
                <c:pt idx="11">
                  <c:v>97</c:v>
                </c:pt>
                <c:pt idx="12">
                  <c:v>59</c:v>
                </c:pt>
                <c:pt idx="13">
                  <c:v>137</c:v>
                </c:pt>
                <c:pt idx="14">
                  <c:v>65</c:v>
                </c:pt>
                <c:pt idx="15">
                  <c:v>17</c:v>
                </c:pt>
                <c:pt idx="16">
                  <c:v>153</c:v>
                </c:pt>
                <c:pt idx="17">
                  <c:v>63</c:v>
                </c:pt>
                <c:pt idx="18">
                  <c:v>42</c:v>
                </c:pt>
                <c:pt idx="19">
                  <c:v>344</c:v>
                </c:pt>
                <c:pt idx="20">
                  <c:v>0</c:v>
                </c:pt>
                <c:pt idx="21">
                  <c:v>80</c:v>
                </c:pt>
                <c:pt idx="22">
                  <c:v>0</c:v>
                </c:pt>
                <c:pt idx="23">
                  <c:v>134</c:v>
                </c:pt>
                <c:pt idx="24">
                  <c:v>0</c:v>
                </c:pt>
                <c:pt idx="25">
                  <c:v>0</c:v>
                </c:pt>
                <c:pt idx="2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8-4013-89D5-DD9E8A1A2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2095998814548003E-3"/>
              <c:y val="0.30452147871492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5764297984154"/>
          <c:y val="0.2659958608061158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% KJØTTFE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814776902887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Slakteri!$Y$38:$Y$64</c:f>
              <c:numCache>
                <c:formatCode>0</c:formatCode>
                <c:ptCount val="27"/>
                <c:pt idx="0">
                  <c:v>47.866287339971556</c:v>
                </c:pt>
                <c:pt idx="1">
                  <c:v>67.042253521126753</c:v>
                </c:pt>
                <c:pt idx="2">
                  <c:v>82.5</c:v>
                </c:pt>
                <c:pt idx="3">
                  <c:v>42.996108949416346</c:v>
                </c:pt>
                <c:pt idx="4">
                  <c:v>49.75369458128079</c:v>
                </c:pt>
                <c:pt idx="5">
                  <c:v>48.309178743961347</c:v>
                </c:pt>
                <c:pt idx="6">
                  <c:v>26.884422110552755</c:v>
                </c:pt>
                <c:pt idx="7">
                  <c:v>24.031007751937985</c:v>
                </c:pt>
                <c:pt idx="8">
                  <c:v>72.924187725631739</c:v>
                </c:pt>
                <c:pt idx="9">
                  <c:v>52.8</c:v>
                </c:pt>
                <c:pt idx="10">
                  <c:v>0</c:v>
                </c:pt>
                <c:pt idx="11">
                  <c:v>25</c:v>
                </c:pt>
                <c:pt idx="12">
                  <c:v>21.532846715328471</c:v>
                </c:pt>
                <c:pt idx="13">
                  <c:v>76.146788990825698</c:v>
                </c:pt>
                <c:pt idx="14">
                  <c:v>25.274725274725277</c:v>
                </c:pt>
                <c:pt idx="15">
                  <c:v>33.333333333333343</c:v>
                </c:pt>
                <c:pt idx="16">
                  <c:v>51.777777777777779</c:v>
                </c:pt>
                <c:pt idx="17">
                  <c:v>32.704402515723274</c:v>
                </c:pt>
                <c:pt idx="18">
                  <c:v>66.40625</c:v>
                </c:pt>
                <c:pt idx="19">
                  <c:v>25.606060606060606</c:v>
                </c:pt>
                <c:pt idx="20">
                  <c:v>0</c:v>
                </c:pt>
                <c:pt idx="21">
                  <c:v>80.978260869565219</c:v>
                </c:pt>
                <c:pt idx="22">
                  <c:v>0</c:v>
                </c:pt>
                <c:pt idx="23">
                  <c:v>44.312796208530813</c:v>
                </c:pt>
                <c:pt idx="24">
                  <c:v>0</c:v>
                </c:pt>
                <c:pt idx="25">
                  <c:v>0</c:v>
                </c:pt>
                <c:pt idx="26">
                  <c:v>11.475409836065577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C-4471-B055-0A018FDF1DE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Slakteri!$Y$10:$Y$36</c:f>
              <c:numCache>
                <c:formatCode>0</c:formatCode>
                <c:ptCount val="27"/>
                <c:pt idx="0">
                  <c:v>49.959448499594487</c:v>
                </c:pt>
                <c:pt idx="1">
                  <c:v>65.909090909090892</c:v>
                </c:pt>
                <c:pt idx="2">
                  <c:v>77.777777777777771</c:v>
                </c:pt>
                <c:pt idx="3">
                  <c:v>46.04316546762589</c:v>
                </c:pt>
                <c:pt idx="4">
                  <c:v>43.968871595330747</c:v>
                </c:pt>
                <c:pt idx="5">
                  <c:v>59.107142857142847</c:v>
                </c:pt>
                <c:pt idx="6">
                  <c:v>28.626692456479688</c:v>
                </c:pt>
                <c:pt idx="7">
                  <c:v>32.941176470588246</c:v>
                </c:pt>
                <c:pt idx="8">
                  <c:v>60.909090909090899</c:v>
                </c:pt>
                <c:pt idx="9">
                  <c:v>33.333333333333343</c:v>
                </c:pt>
                <c:pt idx="10">
                  <c:v>0</c:v>
                </c:pt>
                <c:pt idx="11">
                  <c:v>28.327645051194541</c:v>
                </c:pt>
                <c:pt idx="12">
                  <c:v>25</c:v>
                </c:pt>
                <c:pt idx="13">
                  <c:v>70.212765957446777</c:v>
                </c:pt>
                <c:pt idx="14">
                  <c:v>24.183006535947715</c:v>
                </c:pt>
                <c:pt idx="15">
                  <c:v>18.421052631578945</c:v>
                </c:pt>
                <c:pt idx="16">
                  <c:v>45.644599303135877</c:v>
                </c:pt>
                <c:pt idx="17">
                  <c:v>54.260089686098638</c:v>
                </c:pt>
                <c:pt idx="18">
                  <c:v>49.152542372881364</c:v>
                </c:pt>
                <c:pt idx="19">
                  <c:v>28.48</c:v>
                </c:pt>
                <c:pt idx="20">
                  <c:v>0</c:v>
                </c:pt>
                <c:pt idx="21">
                  <c:v>76</c:v>
                </c:pt>
                <c:pt idx="22">
                  <c:v>0</c:v>
                </c:pt>
                <c:pt idx="23">
                  <c:v>42.127659574468069</c:v>
                </c:pt>
                <c:pt idx="24">
                  <c:v>0</c:v>
                </c:pt>
                <c:pt idx="25">
                  <c:v>0</c:v>
                </c:pt>
                <c:pt idx="26">
                  <c:v>11.111111111111112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C-4471-B055-0A018FDF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KJØTTFE</a:t>
                </a:r>
              </a:p>
            </c:rich>
          </c:tx>
          <c:layout>
            <c:manualLayout>
              <c:xMode val="edge"/>
              <c:yMode val="edge"/>
              <c:x val="9.9481006100492365E-3"/>
              <c:y val="0.35403031811567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51890147450179"/>
          <c:y val="0.22018251187597043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mi</a:t>
            </a:r>
            <a:r>
              <a:rPr lang="nb-NO" sz="2800"/>
              <a:t>ddel KLASSE</a:t>
            </a:r>
          </a:p>
        </c:rich>
      </c:tx>
      <c:layout>
        <c:manualLayout>
          <c:xMode val="edge"/>
          <c:yMode val="edge"/>
          <c:x val="0.19978327411004268"/>
          <c:y val="1.714260289210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71539427438383E-2"/>
          <c:y val="0.14581385950005965"/>
          <c:w val="0.8848790234928765"/>
          <c:h val="0.76517127322531586"/>
        </c:manualLayout>
      </c:layout>
      <c:lineChart>
        <c:grouping val="standard"/>
        <c:varyColors val="0"/>
        <c:ser>
          <c:idx val="0"/>
          <c:order val="0"/>
          <c:tx>
            <c:strRef>
              <c:f>År!$M$7</c:f>
              <c:strCache>
                <c:ptCount val="1"/>
                <c:pt idx="0">
                  <c:v>Klasse</c:v>
                </c:pt>
              </c:strCache>
            </c:strRef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161547232104731E-2"/>
                  <c:y val="-5.8005425342670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2B-4B06-AAF4-9C925C454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90-4A13-9514-85084B62BA8B}"/>
                </c:ext>
              </c:extLst>
            </c:dLbl>
            <c:dLbl>
              <c:idx val="3"/>
              <c:layout>
                <c:manualLayout>
                  <c:x val="0"/>
                  <c:y val="1.2890094520593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0-4A13-9514-85084B62BA8B}"/>
                </c:ext>
              </c:extLst>
            </c:dLbl>
            <c:dLbl>
              <c:idx val="4"/>
              <c:layout>
                <c:manualLayout>
                  <c:x val="-3.2423208481570938E-2"/>
                  <c:y val="-5.8005425342670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0-4A13-9514-85084B62BA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90-4A13-9514-85084B62BA8B}"/>
                </c:ext>
              </c:extLst>
            </c:dLbl>
            <c:dLbl>
              <c:idx val="8"/>
              <c:layout>
                <c:manualLayout>
                  <c:x val="-6.5927190579194286E-2"/>
                  <c:y val="-4.2966981735311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2B-4B06-AAF4-9C925C45403E}"/>
                </c:ext>
              </c:extLst>
            </c:dLbl>
            <c:dLbl>
              <c:idx val="11"/>
              <c:layout>
                <c:manualLayout>
                  <c:x val="-3.1342434865518652E-2"/>
                  <c:y val="5.8005425342670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0-4A13-9514-85084B62BA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0-4A13-9514-85084B62BA8B}"/>
                </c:ext>
              </c:extLst>
            </c:dLbl>
            <c:dLbl>
              <c:idx val="13"/>
              <c:layout>
                <c:manualLayout>
                  <c:x val="-2.3777019553152021E-2"/>
                  <c:y val="-7.304386895002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2B-4B06-AAF4-9C925C45403E}"/>
                </c:ext>
              </c:extLst>
            </c:dLbl>
            <c:dLbl>
              <c:idx val="14"/>
              <c:layout>
                <c:manualLayout>
                  <c:x val="-2.7019340401309194E-2"/>
                  <c:y val="4.5115330822076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B-4B06-AAF4-9C925C45403E}"/>
                </c:ext>
              </c:extLst>
            </c:dLbl>
            <c:dLbl>
              <c:idx val="15"/>
              <c:layout>
                <c:manualLayout>
                  <c:x val="-2.7019340401309114E-2"/>
                  <c:y val="-7.304386895002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F-4B61-956C-D077A2DD6C42}"/>
                </c:ext>
              </c:extLst>
            </c:dLbl>
            <c:dLbl>
              <c:idx val="16"/>
              <c:layout>
                <c:manualLayout>
                  <c:x val="-2.0534698704994928E-2"/>
                  <c:y val="5.8005425342670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0-4A13-9514-85084B62BA8B}"/>
                </c:ext>
              </c:extLst>
            </c:dLbl>
            <c:dLbl>
              <c:idx val="17"/>
              <c:layout>
                <c:manualLayout>
                  <c:x val="0"/>
                  <c:y val="5.3708727169138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1-4B89-AEC1-814855745D2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0-4A13-9514-85084B62BA8B}"/>
                </c:ext>
              </c:extLst>
            </c:dLbl>
            <c:dLbl>
              <c:idx val="19"/>
              <c:layout>
                <c:manualLayout>
                  <c:x val="-2.5938566785256672E-2"/>
                  <c:y val="-7.5192218036794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1-4B89-AEC1-814855745D22}"/>
                </c:ext>
              </c:extLst>
            </c:dLbl>
            <c:dLbl>
              <c:idx val="20"/>
              <c:layout>
                <c:manualLayout>
                  <c:x val="-2.4857793169204466E-2"/>
                  <c:y val="7.0895519863263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EF-4B61-956C-D077A2DD6C4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0-4A13-9514-85084B62BA8B}"/>
                </c:ext>
              </c:extLst>
            </c:dLbl>
            <c:dLbl>
              <c:idx val="23"/>
              <c:layout>
                <c:manualLayout>
                  <c:x val="-2.2696245937099655E-2"/>
                  <c:y val="6.2302123516201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91-4B89-AEC1-814855745D22}"/>
                </c:ext>
              </c:extLst>
            </c:dLbl>
            <c:dLbl>
              <c:idx val="25"/>
              <c:layout>
                <c:manualLayout>
                  <c:x val="-3.1342434865518576E-2"/>
                  <c:y val="-6.2302123516201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1-4B89-AEC1-814855745D2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0-4A13-9514-85084B62BA8B}"/>
                </c:ext>
              </c:extLst>
            </c:dLbl>
            <c:dLbl>
              <c:idx val="28"/>
              <c:layout>
                <c:manualLayout>
                  <c:x val="-2.7019340401309114E-2"/>
                  <c:y val="7.94889162103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68-4769-92F9-778EF814E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År!$M$8:$M$36</c:f>
              <c:numCache>
                <c:formatCode>0.00</c:formatCode>
                <c:ptCount val="29"/>
                <c:pt idx="0">
                  <c:v>5.6608427543679349</c:v>
                </c:pt>
                <c:pt idx="1">
                  <c:v>5.6650377070855953</c:v>
                </c:pt>
                <c:pt idx="2">
                  <c:v>5.9019127023050517</c:v>
                </c:pt>
                <c:pt idx="3">
                  <c:v>5.8094942600062014</c:v>
                </c:pt>
                <c:pt idx="4">
                  <c:v>6.2720720720720724</c:v>
                </c:pt>
                <c:pt idx="5">
                  <c:v>6.2234548335974642</c:v>
                </c:pt>
                <c:pt idx="6">
                  <c:v>5.9937543372657895</c:v>
                </c:pt>
                <c:pt idx="7">
                  <c:v>6.196221815965874</c:v>
                </c:pt>
                <c:pt idx="8">
                  <c:v>7.0130624092888212</c:v>
                </c:pt>
                <c:pt idx="9">
                  <c:v>7.2005878030859671</c:v>
                </c:pt>
                <c:pt idx="10">
                  <c:v>6.0445286594031256</c:v>
                </c:pt>
                <c:pt idx="11">
                  <c:v>5.939740784379735</c:v>
                </c:pt>
                <c:pt idx="12">
                  <c:v>5.8033379215416403</c:v>
                </c:pt>
                <c:pt idx="13">
                  <c:v>5.8044384867441172</c:v>
                </c:pt>
                <c:pt idx="14">
                  <c:v>5.8832642627522356</c:v>
                </c:pt>
                <c:pt idx="15">
                  <c:v>5.812302423603799</c:v>
                </c:pt>
                <c:pt idx="16">
                  <c:v>5.7007567071772547</c:v>
                </c:pt>
                <c:pt idx="17">
                  <c:v>5.7578142568023392</c:v>
                </c:pt>
                <c:pt idx="18">
                  <c:v>5.8988851438942191</c:v>
                </c:pt>
                <c:pt idx="19">
                  <c:v>5.9632430997876877</c:v>
                </c:pt>
                <c:pt idx="20">
                  <c:v>5.888163051998955</c:v>
                </c:pt>
                <c:pt idx="21">
                  <c:v>5.903451924348631</c:v>
                </c:pt>
                <c:pt idx="22">
                  <c:v>5.9139278017241361</c:v>
                </c:pt>
                <c:pt idx="23">
                  <c:v>5.7337173238812573</c:v>
                </c:pt>
                <c:pt idx="24">
                  <c:v>5.7938424388771503</c:v>
                </c:pt>
                <c:pt idx="25">
                  <c:v>5.9020078244541745</c:v>
                </c:pt>
                <c:pt idx="26">
                  <c:v>5.9441887226697361</c:v>
                </c:pt>
                <c:pt idx="27">
                  <c:v>5.5978881987577642</c:v>
                </c:pt>
                <c:pt idx="28">
                  <c:v>5.6429119754350046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E-4AD3-BCED-9724CE9B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andels% OVERFETE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1815243150464E-2"/>
          <c:y val="0.15836028392990176"/>
          <c:w val="0.89154962120692249"/>
          <c:h val="0.668028585512532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Slakteri!$U$38:$U$64</c:f>
              <c:numCache>
                <c:formatCode>0</c:formatCode>
                <c:ptCount val="27"/>
                <c:pt idx="0">
                  <c:v>60.881934566145105</c:v>
                </c:pt>
                <c:pt idx="1">
                  <c:v>44.507042253521114</c:v>
                </c:pt>
                <c:pt idx="2">
                  <c:v>41.25</c:v>
                </c:pt>
                <c:pt idx="3">
                  <c:v>57.587548638132304</c:v>
                </c:pt>
                <c:pt idx="4">
                  <c:v>65.517241379310363</c:v>
                </c:pt>
                <c:pt idx="5">
                  <c:v>54.267310789049922</c:v>
                </c:pt>
                <c:pt idx="6">
                  <c:v>45.226130653266317</c:v>
                </c:pt>
                <c:pt idx="7">
                  <c:v>25.581395348837205</c:v>
                </c:pt>
                <c:pt idx="8">
                  <c:v>48.375451263537911</c:v>
                </c:pt>
                <c:pt idx="9">
                  <c:v>16.8</c:v>
                </c:pt>
                <c:pt idx="10">
                  <c:v>0</c:v>
                </c:pt>
                <c:pt idx="11">
                  <c:v>32.666666666666664</c:v>
                </c:pt>
                <c:pt idx="12">
                  <c:v>57.664233576642353</c:v>
                </c:pt>
                <c:pt idx="13">
                  <c:v>40.825688073394488</c:v>
                </c:pt>
                <c:pt idx="14">
                  <c:v>67.032967032967022</c:v>
                </c:pt>
                <c:pt idx="15">
                  <c:v>53.33333333333335</c:v>
                </c:pt>
                <c:pt idx="16">
                  <c:v>36</c:v>
                </c:pt>
                <c:pt idx="17">
                  <c:v>21.383647798742139</c:v>
                </c:pt>
                <c:pt idx="18">
                  <c:v>39.84375</c:v>
                </c:pt>
                <c:pt idx="19">
                  <c:v>49.848484848484851</c:v>
                </c:pt>
                <c:pt idx="20">
                  <c:v>0</c:v>
                </c:pt>
                <c:pt idx="21">
                  <c:v>43.478260869565219</c:v>
                </c:pt>
                <c:pt idx="22">
                  <c:v>0</c:v>
                </c:pt>
                <c:pt idx="23">
                  <c:v>38.862559241706151</c:v>
                </c:pt>
                <c:pt idx="24">
                  <c:v>0</c:v>
                </c:pt>
                <c:pt idx="25">
                  <c:v>0</c:v>
                </c:pt>
                <c:pt idx="26">
                  <c:v>32.786885245901637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1-4A2F-98F4-CD7AB7BBF229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Slakteri!$U$10:$U$36</c:f>
              <c:numCache>
                <c:formatCode>0</c:formatCode>
                <c:ptCount val="27"/>
                <c:pt idx="0">
                  <c:v>52.635847526358489</c:v>
                </c:pt>
                <c:pt idx="1">
                  <c:v>46.753246753246763</c:v>
                </c:pt>
                <c:pt idx="2">
                  <c:v>36.111111111111114</c:v>
                </c:pt>
                <c:pt idx="3">
                  <c:v>63.489208633093519</c:v>
                </c:pt>
                <c:pt idx="4">
                  <c:v>47.470817120622563</c:v>
                </c:pt>
                <c:pt idx="5">
                  <c:v>61.964285714285694</c:v>
                </c:pt>
                <c:pt idx="6">
                  <c:v>41.586073500967117</c:v>
                </c:pt>
                <c:pt idx="7">
                  <c:v>20</c:v>
                </c:pt>
                <c:pt idx="8">
                  <c:v>54.242424242424242</c:v>
                </c:pt>
                <c:pt idx="9">
                  <c:v>33.333333333333343</c:v>
                </c:pt>
                <c:pt idx="10">
                  <c:v>0</c:v>
                </c:pt>
                <c:pt idx="11">
                  <c:v>42.320819112627994</c:v>
                </c:pt>
                <c:pt idx="12">
                  <c:v>69.565217391304344</c:v>
                </c:pt>
                <c:pt idx="13">
                  <c:v>40.159574468085111</c:v>
                </c:pt>
                <c:pt idx="14">
                  <c:v>68.627450980392183</c:v>
                </c:pt>
                <c:pt idx="15">
                  <c:v>34.21052631578948</c:v>
                </c:pt>
                <c:pt idx="16">
                  <c:v>50</c:v>
                </c:pt>
                <c:pt idx="17">
                  <c:v>21.076233183856498</c:v>
                </c:pt>
                <c:pt idx="18">
                  <c:v>36.440677966101696</c:v>
                </c:pt>
                <c:pt idx="19">
                  <c:v>55.6</c:v>
                </c:pt>
                <c:pt idx="20">
                  <c:v>0</c:v>
                </c:pt>
                <c:pt idx="21">
                  <c:v>45.142857142857153</c:v>
                </c:pt>
                <c:pt idx="22">
                  <c:v>0</c:v>
                </c:pt>
                <c:pt idx="23">
                  <c:v>44.468085106382965</c:v>
                </c:pt>
                <c:pt idx="24">
                  <c:v>0</c:v>
                </c:pt>
                <c:pt idx="25">
                  <c:v>0</c:v>
                </c:pt>
                <c:pt idx="26">
                  <c:v>22.222222222222225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1-4A2F-98F4-CD7AB7BB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middel</a:t>
            </a:r>
            <a:r>
              <a:rPr lang="nb-NO" sz="2000" baseline="0"/>
              <a:t> FETTGRUPPE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313615979261139"/>
          <c:h val="0.60927337404918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Slakteri!$Q$38:$Q$64</c:f>
              <c:numCache>
                <c:formatCode>0.00</c:formatCode>
                <c:ptCount val="27"/>
                <c:pt idx="0">
                  <c:v>6.8193456614509236</c:v>
                </c:pt>
                <c:pt idx="1">
                  <c:v>6.3605633802816914</c:v>
                </c:pt>
                <c:pt idx="2">
                  <c:v>6.125</c:v>
                </c:pt>
                <c:pt idx="3">
                  <c:v>6.8793774319066152</c:v>
                </c:pt>
                <c:pt idx="4">
                  <c:v>7.3399014778325133</c:v>
                </c:pt>
                <c:pt idx="5">
                  <c:v>6.6859903381642516</c:v>
                </c:pt>
                <c:pt idx="6">
                  <c:v>6.5402010050251249</c:v>
                </c:pt>
                <c:pt idx="7">
                  <c:v>5.9224806201550386</c:v>
                </c:pt>
                <c:pt idx="8">
                  <c:v>6.6281588447653421</c:v>
                </c:pt>
                <c:pt idx="9">
                  <c:v>5.3360000000000003</c:v>
                </c:pt>
                <c:pt idx="10">
                  <c:v>0</c:v>
                </c:pt>
                <c:pt idx="11">
                  <c:v>5.833333333333333</c:v>
                </c:pt>
                <c:pt idx="12">
                  <c:v>6.9854014598540148</c:v>
                </c:pt>
                <c:pt idx="13">
                  <c:v>6.2178899082568817</c:v>
                </c:pt>
                <c:pt idx="14">
                  <c:v>7.2087912087912098</c:v>
                </c:pt>
                <c:pt idx="15">
                  <c:v>6.6333333333333355</c:v>
                </c:pt>
                <c:pt idx="16">
                  <c:v>5.9</c:v>
                </c:pt>
                <c:pt idx="17">
                  <c:v>5.2578616352201246</c:v>
                </c:pt>
                <c:pt idx="18">
                  <c:v>6.1796875</c:v>
                </c:pt>
                <c:pt idx="19">
                  <c:v>6.4643939393939407</c:v>
                </c:pt>
                <c:pt idx="20">
                  <c:v>0</c:v>
                </c:pt>
                <c:pt idx="21">
                  <c:v>6.5380434782608692</c:v>
                </c:pt>
                <c:pt idx="22">
                  <c:v>0</c:v>
                </c:pt>
                <c:pt idx="23">
                  <c:v>6.1563981042654019</c:v>
                </c:pt>
                <c:pt idx="24">
                  <c:v>0</c:v>
                </c:pt>
                <c:pt idx="25">
                  <c:v>0</c:v>
                </c:pt>
                <c:pt idx="26">
                  <c:v>5.9344262295082002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A-437A-B749-45B8DA8EFB3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Slakteri!$Q$10:$Q$36</c:f>
              <c:numCache>
                <c:formatCode>0.00</c:formatCode>
                <c:ptCount val="27"/>
                <c:pt idx="0">
                  <c:v>6.6042173560421746</c:v>
                </c:pt>
                <c:pt idx="1">
                  <c:v>6.4058441558441555</c:v>
                </c:pt>
                <c:pt idx="2">
                  <c:v>5.7361111111111116</c:v>
                </c:pt>
                <c:pt idx="3">
                  <c:v>7.023381294964028</c:v>
                </c:pt>
                <c:pt idx="4">
                  <c:v>6.3774319066147882</c:v>
                </c:pt>
                <c:pt idx="5">
                  <c:v>7.0357142857142891</c:v>
                </c:pt>
                <c:pt idx="6">
                  <c:v>6.4390715667311396</c:v>
                </c:pt>
                <c:pt idx="7">
                  <c:v>5.9647058823529404</c:v>
                </c:pt>
                <c:pt idx="8">
                  <c:v>6.5484848484848488</c:v>
                </c:pt>
                <c:pt idx="9">
                  <c:v>6.1111111111111116</c:v>
                </c:pt>
                <c:pt idx="10">
                  <c:v>0</c:v>
                </c:pt>
                <c:pt idx="11">
                  <c:v>6.1979522184300313</c:v>
                </c:pt>
                <c:pt idx="12">
                  <c:v>7.0489130434782608</c:v>
                </c:pt>
                <c:pt idx="13">
                  <c:v>6.2047872340425512</c:v>
                </c:pt>
                <c:pt idx="14">
                  <c:v>7.3398692810457504</c:v>
                </c:pt>
                <c:pt idx="15">
                  <c:v>5.8684210526315796</c:v>
                </c:pt>
                <c:pt idx="16">
                  <c:v>6.2891986062717775</c:v>
                </c:pt>
                <c:pt idx="17">
                  <c:v>5.363228699551569</c:v>
                </c:pt>
                <c:pt idx="18">
                  <c:v>6.093220338983051</c:v>
                </c:pt>
                <c:pt idx="19">
                  <c:v>6.7103999999999999</c:v>
                </c:pt>
                <c:pt idx="20">
                  <c:v>0</c:v>
                </c:pt>
                <c:pt idx="21">
                  <c:v>6.8457142857142852</c:v>
                </c:pt>
                <c:pt idx="22">
                  <c:v>0</c:v>
                </c:pt>
                <c:pt idx="23">
                  <c:v>6.348936170212764</c:v>
                </c:pt>
                <c:pt idx="24">
                  <c:v>0</c:v>
                </c:pt>
                <c:pt idx="25">
                  <c:v>0</c:v>
                </c:pt>
                <c:pt idx="26">
                  <c:v>5.916666666666667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A-437A-B749-45B8DA8EF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 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middel</a:t>
            </a:r>
            <a:r>
              <a:rPr lang="nb-NO" sz="2000" baseline="0"/>
              <a:t> KLASSE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7290382575933E-2"/>
          <c:y val="0.16112351786224038"/>
          <c:w val="0.89705706134503582"/>
          <c:h val="0.62977405403935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Slakteri!$M$38:$M$64</c:f>
              <c:numCache>
                <c:formatCode>0.00</c:formatCode>
                <c:ptCount val="27"/>
                <c:pt idx="0">
                  <c:v>5.948681397006415</c:v>
                </c:pt>
                <c:pt idx="1">
                  <c:v>6.3323943661971818</c:v>
                </c:pt>
                <c:pt idx="2">
                  <c:v>5.5125000000000002</c:v>
                </c:pt>
                <c:pt idx="3">
                  <c:v>5.9356725146198812</c:v>
                </c:pt>
                <c:pt idx="4">
                  <c:v>6.182266009852218</c:v>
                </c:pt>
                <c:pt idx="5">
                  <c:v>5.7536231884057996</c:v>
                </c:pt>
                <c:pt idx="6">
                  <c:v>5.1331658291457281</c:v>
                </c:pt>
                <c:pt idx="7">
                  <c:v>4.5658914728682172</c:v>
                </c:pt>
                <c:pt idx="8">
                  <c:v>5.8916967509025282</c:v>
                </c:pt>
                <c:pt idx="9">
                  <c:v>5.024</c:v>
                </c:pt>
                <c:pt idx="10">
                  <c:v>0</c:v>
                </c:pt>
                <c:pt idx="11">
                  <c:v>5.43</c:v>
                </c:pt>
                <c:pt idx="12">
                  <c:v>5.0656934306569346</c:v>
                </c:pt>
                <c:pt idx="13">
                  <c:v>6.0322580645161281</c:v>
                </c:pt>
                <c:pt idx="14">
                  <c:v>5.752747252747251</c:v>
                </c:pt>
                <c:pt idx="15">
                  <c:v>5.4666666666666677</c:v>
                </c:pt>
                <c:pt idx="16">
                  <c:v>5.391111111111111</c:v>
                </c:pt>
                <c:pt idx="17">
                  <c:v>4.2578616352201246</c:v>
                </c:pt>
                <c:pt idx="18">
                  <c:v>5.4609375</c:v>
                </c:pt>
                <c:pt idx="19">
                  <c:v>5.2409090909090912</c:v>
                </c:pt>
                <c:pt idx="20">
                  <c:v>0</c:v>
                </c:pt>
                <c:pt idx="21">
                  <c:v>5.1739130434782608</c:v>
                </c:pt>
                <c:pt idx="22">
                  <c:v>0</c:v>
                </c:pt>
                <c:pt idx="23">
                  <c:v>5.8056872037914671</c:v>
                </c:pt>
                <c:pt idx="24">
                  <c:v>0</c:v>
                </c:pt>
                <c:pt idx="25">
                  <c:v>0</c:v>
                </c:pt>
                <c:pt idx="26">
                  <c:v>4.5737704918032804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A-4CA5-86B9-C9C53EEC247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Slakteri!$M$10:$M$36</c:f>
              <c:numCache>
                <c:formatCode>0.00</c:formatCode>
                <c:ptCount val="27"/>
                <c:pt idx="0">
                  <c:v>6.0982142857142847</c:v>
                </c:pt>
                <c:pt idx="1">
                  <c:v>6.191558441558441</c:v>
                </c:pt>
                <c:pt idx="2">
                  <c:v>5.375</c:v>
                </c:pt>
                <c:pt idx="3">
                  <c:v>6.0683453237410063</c:v>
                </c:pt>
                <c:pt idx="4">
                  <c:v>5.5642023346303509</c:v>
                </c:pt>
                <c:pt idx="5">
                  <c:v>5.9964221824686961</c:v>
                </c:pt>
                <c:pt idx="6">
                  <c:v>5.156673114119922</c:v>
                </c:pt>
                <c:pt idx="7">
                  <c:v>4.5176470588235293</c:v>
                </c:pt>
                <c:pt idx="8">
                  <c:v>5.751515151515151</c:v>
                </c:pt>
                <c:pt idx="9">
                  <c:v>5</c:v>
                </c:pt>
                <c:pt idx="10">
                  <c:v>0</c:v>
                </c:pt>
                <c:pt idx="11">
                  <c:v>5.6335616438356153</c:v>
                </c:pt>
                <c:pt idx="12">
                  <c:v>5.3423913043478253</c:v>
                </c:pt>
                <c:pt idx="13">
                  <c:v>5.7659574468085104</c:v>
                </c:pt>
                <c:pt idx="14">
                  <c:v>5.9215686274509798</c:v>
                </c:pt>
                <c:pt idx="15">
                  <c:v>4.2894736842105274</c:v>
                </c:pt>
                <c:pt idx="16">
                  <c:v>5.2630662020905916</c:v>
                </c:pt>
                <c:pt idx="17">
                  <c:v>5.461538461538459</c:v>
                </c:pt>
                <c:pt idx="18">
                  <c:v>5.42372881355932</c:v>
                </c:pt>
                <c:pt idx="19">
                  <c:v>5.2952000000000012</c:v>
                </c:pt>
                <c:pt idx="20">
                  <c:v>0</c:v>
                </c:pt>
                <c:pt idx="21">
                  <c:v>5.0057142857142845</c:v>
                </c:pt>
                <c:pt idx="22">
                  <c:v>0</c:v>
                </c:pt>
                <c:pt idx="23">
                  <c:v>5.8170212765957459</c:v>
                </c:pt>
                <c:pt idx="24">
                  <c:v>0</c:v>
                </c:pt>
                <c:pt idx="25">
                  <c:v>0</c:v>
                </c:pt>
                <c:pt idx="26">
                  <c:v>4.3333333333333321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A-4CA5-86B9-C9C53EEC2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70088014841253"/>
          <c:y val="0.1852041534003341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middel</a:t>
            </a:r>
            <a:r>
              <a:rPr lang="nb-NO" sz="2000" baseline="0"/>
              <a:t> vekt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29639237609363E-2"/>
          <c:y val="0.16880422670841536"/>
          <c:w val="0.89816866077265956"/>
          <c:h val="0.652385054941476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Slakteri!$S$38:$S$64</c:f>
              <c:numCache>
                <c:formatCode>0</c:formatCode>
                <c:ptCount val="27"/>
                <c:pt idx="0">
                  <c:v>381.46017069701202</c:v>
                </c:pt>
                <c:pt idx="1">
                  <c:v>380.31408450704248</c:v>
                </c:pt>
                <c:pt idx="2">
                  <c:v>304.74250000000006</c:v>
                </c:pt>
                <c:pt idx="3">
                  <c:v>373.2344357976657</c:v>
                </c:pt>
                <c:pt idx="4">
                  <c:v>375.12906403940906</c:v>
                </c:pt>
                <c:pt idx="5">
                  <c:v>361.82351046698869</c:v>
                </c:pt>
                <c:pt idx="6">
                  <c:v>326.90175879396992</c:v>
                </c:pt>
                <c:pt idx="7">
                  <c:v>310.55658914728696</c:v>
                </c:pt>
                <c:pt idx="8">
                  <c:v>345.84837545126351</c:v>
                </c:pt>
                <c:pt idx="9">
                  <c:v>308.6216</c:v>
                </c:pt>
                <c:pt idx="10">
                  <c:v>0</c:v>
                </c:pt>
                <c:pt idx="11">
                  <c:v>343.56433333333342</c:v>
                </c:pt>
                <c:pt idx="12">
                  <c:v>348.30218978102187</c:v>
                </c:pt>
                <c:pt idx="13">
                  <c:v>354.12775229357834</c:v>
                </c:pt>
                <c:pt idx="14">
                  <c:v>382.30769230769238</c:v>
                </c:pt>
                <c:pt idx="15">
                  <c:v>347.06</c:v>
                </c:pt>
                <c:pt idx="16">
                  <c:v>321.26199999999977</c:v>
                </c:pt>
                <c:pt idx="17">
                  <c:v>276.98113207547181</c:v>
                </c:pt>
                <c:pt idx="18">
                  <c:v>311.87734375000002</c:v>
                </c:pt>
                <c:pt idx="19">
                  <c:v>350.08742424242382</c:v>
                </c:pt>
                <c:pt idx="20">
                  <c:v>0</c:v>
                </c:pt>
                <c:pt idx="21">
                  <c:v>275.80271739130421</c:v>
                </c:pt>
                <c:pt idx="22">
                  <c:v>0</c:v>
                </c:pt>
                <c:pt idx="23">
                  <c:v>358.71208530805706</c:v>
                </c:pt>
                <c:pt idx="24">
                  <c:v>0</c:v>
                </c:pt>
                <c:pt idx="25">
                  <c:v>0</c:v>
                </c:pt>
                <c:pt idx="26">
                  <c:v>298.94262295081978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4-4B4C-97B1-CC7845E9F8BA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Slakteri!$S$10:$S$36</c:f>
              <c:numCache>
                <c:formatCode>0</c:formatCode>
                <c:ptCount val="27"/>
                <c:pt idx="0">
                  <c:v>388.93714517437161</c:v>
                </c:pt>
                <c:pt idx="1">
                  <c:v>382.22727272727275</c:v>
                </c:pt>
                <c:pt idx="2">
                  <c:v>288.74027777777781</c:v>
                </c:pt>
                <c:pt idx="3">
                  <c:v>384.39712230215889</c:v>
                </c:pt>
                <c:pt idx="4">
                  <c:v>354.28988326848281</c:v>
                </c:pt>
                <c:pt idx="5">
                  <c:v>363.61696428571457</c:v>
                </c:pt>
                <c:pt idx="6">
                  <c:v>333.54874274661523</c:v>
                </c:pt>
                <c:pt idx="7">
                  <c:v>309.43529411764706</c:v>
                </c:pt>
                <c:pt idx="8">
                  <c:v>349.65212121212107</c:v>
                </c:pt>
                <c:pt idx="9">
                  <c:v>311.42222222222222</c:v>
                </c:pt>
                <c:pt idx="10">
                  <c:v>0</c:v>
                </c:pt>
                <c:pt idx="11">
                  <c:v>346.11774744027321</c:v>
                </c:pt>
                <c:pt idx="12">
                  <c:v>368.52336956521731</c:v>
                </c:pt>
                <c:pt idx="13">
                  <c:v>345.99734042553177</c:v>
                </c:pt>
                <c:pt idx="14">
                  <c:v>388.86470588235318</c:v>
                </c:pt>
                <c:pt idx="15">
                  <c:v>274.60263157894747</c:v>
                </c:pt>
                <c:pt idx="16">
                  <c:v>327.20104529616759</c:v>
                </c:pt>
                <c:pt idx="17">
                  <c:v>323.98520179372224</c:v>
                </c:pt>
                <c:pt idx="18">
                  <c:v>315.62542372881359</c:v>
                </c:pt>
                <c:pt idx="19">
                  <c:v>351.40871999999928</c:v>
                </c:pt>
                <c:pt idx="20">
                  <c:v>0</c:v>
                </c:pt>
                <c:pt idx="21">
                  <c:v>275.70514285714262</c:v>
                </c:pt>
                <c:pt idx="22">
                  <c:v>0</c:v>
                </c:pt>
                <c:pt idx="23">
                  <c:v>365.96340425531889</c:v>
                </c:pt>
                <c:pt idx="24">
                  <c:v>0</c:v>
                </c:pt>
                <c:pt idx="25">
                  <c:v>0</c:v>
                </c:pt>
                <c:pt idx="26">
                  <c:v>295.20277777777778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4-4B4C-97B1-CC7845E9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5731760907851305E-2"/>
              <c:y val="0.43416416398820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9344645529958"/>
          <c:y val="6.704301767773467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 andels%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79068396824672E-2"/>
          <c:y val="0.16664991344167085"/>
          <c:w val="0.91395640741326911"/>
          <c:h val="0.674699022419836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Slakteri!$J$38:$J$64</c:f>
              <c:numCache>
                <c:formatCode>0.0</c:formatCode>
                <c:ptCount val="27"/>
                <c:pt idx="0">
                  <c:v>17.452830188679247</c:v>
                </c:pt>
                <c:pt idx="1">
                  <c:v>4.4066534260178756</c:v>
                </c:pt>
                <c:pt idx="2">
                  <c:v>0.9930486593843102</c:v>
                </c:pt>
                <c:pt idx="3">
                  <c:v>6.3803376365441906</c:v>
                </c:pt>
                <c:pt idx="4">
                  <c:v>2.5198609731876855</c:v>
                </c:pt>
                <c:pt idx="5">
                  <c:v>7.7085402184707057</c:v>
                </c:pt>
                <c:pt idx="6">
                  <c:v>4.9404170804369407</c:v>
                </c:pt>
                <c:pt idx="7">
                  <c:v>1.6012909632571997</c:v>
                </c:pt>
                <c:pt idx="8">
                  <c:v>3.4384309831181721</c:v>
                </c:pt>
                <c:pt idx="9">
                  <c:v>1.5516385302879847</c:v>
                </c:pt>
                <c:pt idx="10">
                  <c:v>0</c:v>
                </c:pt>
                <c:pt idx="11">
                  <c:v>3.7239324726911618</c:v>
                </c:pt>
                <c:pt idx="12">
                  <c:v>3.4011916583912609</c:v>
                </c:pt>
                <c:pt idx="13">
                  <c:v>5.4121151936444916</c:v>
                </c:pt>
                <c:pt idx="14">
                  <c:v>2.2591857000993043</c:v>
                </c:pt>
                <c:pt idx="15">
                  <c:v>0.37239324726911616</c:v>
                </c:pt>
                <c:pt idx="16">
                  <c:v>5.5858987090367425</c:v>
                </c:pt>
                <c:pt idx="17">
                  <c:v>1.9736842105263159</c:v>
                </c:pt>
                <c:pt idx="18">
                  <c:v>1.5888778550148963</c:v>
                </c:pt>
                <c:pt idx="19">
                  <c:v>16.385302879841113</c:v>
                </c:pt>
                <c:pt idx="20">
                  <c:v>0</c:v>
                </c:pt>
                <c:pt idx="21">
                  <c:v>2.2840119165839123</c:v>
                </c:pt>
                <c:pt idx="22">
                  <c:v>0</c:v>
                </c:pt>
                <c:pt idx="23">
                  <c:v>5.2383316782522336</c:v>
                </c:pt>
                <c:pt idx="24">
                  <c:v>0</c:v>
                </c:pt>
                <c:pt idx="25">
                  <c:v>0</c:v>
                </c:pt>
                <c:pt idx="26">
                  <c:v>0.75719960278053611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8-4CF9-A7A4-B935D3EF35E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Slakteri!$J$10:$J$36</c:f>
              <c:numCache>
                <c:formatCode>0.0</c:formatCode>
                <c:ptCount val="27"/>
                <c:pt idx="0">
                  <c:v>15.765247410817029</c:v>
                </c:pt>
                <c:pt idx="1">
                  <c:v>3.9381153305203944</c:v>
                </c:pt>
                <c:pt idx="2">
                  <c:v>0.92059838895281954</c:v>
                </c:pt>
                <c:pt idx="3">
                  <c:v>7.1090653369134387</c:v>
                </c:pt>
                <c:pt idx="4">
                  <c:v>3.2860248050121479</c:v>
                </c:pt>
                <c:pt idx="5">
                  <c:v>7.160209691855262</c:v>
                </c:pt>
                <c:pt idx="6">
                  <c:v>6.61040787623066</c:v>
                </c:pt>
                <c:pt idx="7">
                  <c:v>1.086817542513745</c:v>
                </c:pt>
                <c:pt idx="8">
                  <c:v>4.2194092827004201</c:v>
                </c:pt>
                <c:pt idx="9">
                  <c:v>0.11507479861910244</c:v>
                </c:pt>
                <c:pt idx="10">
                  <c:v>0</c:v>
                </c:pt>
                <c:pt idx="11">
                  <c:v>3.7463239994885562</c:v>
                </c:pt>
                <c:pt idx="12">
                  <c:v>2.3526403273238716</c:v>
                </c:pt>
                <c:pt idx="13">
                  <c:v>4.8075693645313891</c:v>
                </c:pt>
                <c:pt idx="14">
                  <c:v>1.9562715765247412</c:v>
                </c:pt>
                <c:pt idx="15">
                  <c:v>0.48587137194732122</c:v>
                </c:pt>
                <c:pt idx="16">
                  <c:v>7.3392149341516415</c:v>
                </c:pt>
                <c:pt idx="17">
                  <c:v>2.8512977880066495</c:v>
                </c:pt>
                <c:pt idx="18">
                  <c:v>1.5087584707837871</c:v>
                </c:pt>
                <c:pt idx="19">
                  <c:v>15.982610919319781</c:v>
                </c:pt>
                <c:pt idx="20">
                  <c:v>0</c:v>
                </c:pt>
                <c:pt idx="21">
                  <c:v>2.2375655287047702</c:v>
                </c:pt>
                <c:pt idx="22">
                  <c:v>0</c:v>
                </c:pt>
                <c:pt idx="23">
                  <c:v>6.0094617056642354</c:v>
                </c:pt>
                <c:pt idx="24">
                  <c:v>0</c:v>
                </c:pt>
                <c:pt idx="25">
                  <c:v>0</c:v>
                </c:pt>
                <c:pt idx="26">
                  <c:v>0.46029919447640977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8-4CF9-A7A4-B935D3EF3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</a:t>
            </a:r>
            <a:r>
              <a:rPr lang="nb-NO" sz="2400" baseline="0"/>
              <a:t>kse</a:t>
            </a:r>
            <a:r>
              <a:rPr lang="nb-NO" sz="2400"/>
              <a:t>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338075268067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(Slakteri!$E$10:$E$13,Slakteri!$E$15:$E$36)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Slakteri!$G$38:$G$64</c15:sqref>
                  </c15:fullRef>
                </c:ext>
              </c:extLst>
              <c:f>(Slakteri!$G$38:$G$41,Slakteri!$G$43:$G$64)</c:f>
              <c:numCache>
                <c:formatCode>General</c:formatCode>
                <c:ptCount val="26"/>
                <c:pt idx="0">
                  <c:v>1406</c:v>
                </c:pt>
                <c:pt idx="1">
                  <c:v>355</c:v>
                </c:pt>
                <c:pt idx="2">
                  <c:v>80</c:v>
                </c:pt>
                <c:pt idx="3">
                  <c:v>514</c:v>
                </c:pt>
                <c:pt idx="4">
                  <c:v>621</c:v>
                </c:pt>
                <c:pt idx="5">
                  <c:v>398</c:v>
                </c:pt>
                <c:pt idx="6">
                  <c:v>129</c:v>
                </c:pt>
                <c:pt idx="7">
                  <c:v>277</c:v>
                </c:pt>
                <c:pt idx="8">
                  <c:v>125</c:v>
                </c:pt>
                <c:pt idx="9">
                  <c:v>0</c:v>
                </c:pt>
                <c:pt idx="10">
                  <c:v>300</c:v>
                </c:pt>
                <c:pt idx="11">
                  <c:v>274</c:v>
                </c:pt>
                <c:pt idx="12">
                  <c:v>436</c:v>
                </c:pt>
                <c:pt idx="13">
                  <c:v>182</c:v>
                </c:pt>
                <c:pt idx="14">
                  <c:v>30</c:v>
                </c:pt>
                <c:pt idx="15">
                  <c:v>450</c:v>
                </c:pt>
                <c:pt idx="16">
                  <c:v>159</c:v>
                </c:pt>
                <c:pt idx="17">
                  <c:v>128</c:v>
                </c:pt>
                <c:pt idx="18">
                  <c:v>1320</c:v>
                </c:pt>
                <c:pt idx="19">
                  <c:v>0</c:v>
                </c:pt>
                <c:pt idx="20">
                  <c:v>184</c:v>
                </c:pt>
                <c:pt idx="21">
                  <c:v>0</c:v>
                </c:pt>
                <c:pt idx="22">
                  <c:v>422</c:v>
                </c:pt>
                <c:pt idx="23">
                  <c:v>0</c:v>
                </c:pt>
                <c:pt idx="24">
                  <c:v>0</c:v>
                </c:pt>
                <c:pt idx="25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6-4CE9-9615-EE69B0491D4F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(Slakteri!$E$10:$E$13,Slakteri!$E$15:$E$36)</c:f>
              <c:strCache>
                <c:ptCount val="26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Skodje</c:v>
                </c:pt>
                <c:pt idx="20">
                  <c:v>Jens Eide</c:v>
                </c:pt>
                <c:pt idx="21">
                  <c:v>Bø Gårdsslakteri</c:v>
                </c:pt>
                <c:pt idx="22">
                  <c:v>Bjerka</c:v>
                </c:pt>
                <c:pt idx="23">
                  <c:v>Øre Vilt K</c:v>
                </c:pt>
                <c:pt idx="24">
                  <c:v>Øre Vilt K</c:v>
                </c:pt>
                <c:pt idx="25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Slakteri!$G$10:$G$36</c15:sqref>
                  </c15:fullRef>
                </c:ext>
              </c:extLst>
              <c:f>(Slakteri!$G$10:$G$13,Slakteri!$G$15:$G$36)</c:f>
              <c:numCache>
                <c:formatCode>0</c:formatCode>
                <c:ptCount val="26"/>
                <c:pt idx="0">
                  <c:v>1233</c:v>
                </c:pt>
                <c:pt idx="1">
                  <c:v>308</c:v>
                </c:pt>
                <c:pt idx="2">
                  <c:v>72</c:v>
                </c:pt>
                <c:pt idx="3">
                  <c:v>556</c:v>
                </c:pt>
                <c:pt idx="4">
                  <c:v>560</c:v>
                </c:pt>
                <c:pt idx="5">
                  <c:v>517</c:v>
                </c:pt>
                <c:pt idx="6">
                  <c:v>85</c:v>
                </c:pt>
                <c:pt idx="7">
                  <c:v>330</c:v>
                </c:pt>
                <c:pt idx="8">
                  <c:v>9</c:v>
                </c:pt>
                <c:pt idx="9">
                  <c:v>0</c:v>
                </c:pt>
                <c:pt idx="10">
                  <c:v>293</c:v>
                </c:pt>
                <c:pt idx="11">
                  <c:v>184</c:v>
                </c:pt>
                <c:pt idx="12">
                  <c:v>376</c:v>
                </c:pt>
                <c:pt idx="13">
                  <c:v>153</c:v>
                </c:pt>
                <c:pt idx="14">
                  <c:v>38</c:v>
                </c:pt>
                <c:pt idx="15">
                  <c:v>574</c:v>
                </c:pt>
                <c:pt idx="16">
                  <c:v>223</c:v>
                </c:pt>
                <c:pt idx="17">
                  <c:v>118</c:v>
                </c:pt>
                <c:pt idx="18">
                  <c:v>1250</c:v>
                </c:pt>
                <c:pt idx="19">
                  <c:v>0</c:v>
                </c:pt>
                <c:pt idx="20">
                  <c:v>175</c:v>
                </c:pt>
                <c:pt idx="21">
                  <c:v>0</c:v>
                </c:pt>
                <c:pt idx="22">
                  <c:v>470</c:v>
                </c:pt>
                <c:pt idx="23">
                  <c:v>0</c:v>
                </c:pt>
                <c:pt idx="24">
                  <c:v>0</c:v>
                </c:pt>
                <c:pt idx="2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6-4CE9-9615-EE69B049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</a:t>
            </a:r>
            <a:r>
              <a:rPr lang="nb-NO" sz="2400" baseline="0"/>
              <a:t>kse</a:t>
            </a:r>
            <a:r>
              <a:rPr lang="nb-NO" sz="2400"/>
              <a:t>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9070683370921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Slakteri!$G$38:$G$64</c:f>
              <c:numCache>
                <c:formatCode>General</c:formatCode>
                <c:ptCount val="27"/>
                <c:pt idx="0">
                  <c:v>1406</c:v>
                </c:pt>
                <c:pt idx="1">
                  <c:v>355</c:v>
                </c:pt>
                <c:pt idx="2">
                  <c:v>80</c:v>
                </c:pt>
                <c:pt idx="3">
                  <c:v>514</c:v>
                </c:pt>
                <c:pt idx="4">
                  <c:v>203</c:v>
                </c:pt>
                <c:pt idx="5">
                  <c:v>621</c:v>
                </c:pt>
                <c:pt idx="6">
                  <c:v>398</c:v>
                </c:pt>
                <c:pt idx="7">
                  <c:v>129</c:v>
                </c:pt>
                <c:pt idx="8">
                  <c:v>277</c:v>
                </c:pt>
                <c:pt idx="9">
                  <c:v>125</c:v>
                </c:pt>
                <c:pt idx="10">
                  <c:v>0</c:v>
                </c:pt>
                <c:pt idx="11">
                  <c:v>300</c:v>
                </c:pt>
                <c:pt idx="12">
                  <c:v>274</c:v>
                </c:pt>
                <c:pt idx="13">
                  <c:v>436</c:v>
                </c:pt>
                <c:pt idx="14">
                  <c:v>182</c:v>
                </c:pt>
                <c:pt idx="15">
                  <c:v>30</c:v>
                </c:pt>
                <c:pt idx="16">
                  <c:v>450</c:v>
                </c:pt>
                <c:pt idx="17">
                  <c:v>159</c:v>
                </c:pt>
                <c:pt idx="18">
                  <c:v>128</c:v>
                </c:pt>
                <c:pt idx="19">
                  <c:v>1320</c:v>
                </c:pt>
                <c:pt idx="20">
                  <c:v>0</c:v>
                </c:pt>
                <c:pt idx="21">
                  <c:v>184</c:v>
                </c:pt>
                <c:pt idx="22">
                  <c:v>0</c:v>
                </c:pt>
                <c:pt idx="23">
                  <c:v>422</c:v>
                </c:pt>
                <c:pt idx="24">
                  <c:v>0</c:v>
                </c:pt>
                <c:pt idx="25">
                  <c:v>0</c:v>
                </c:pt>
                <c:pt idx="2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E-491F-99C7-E37EFCF11E2D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Slakteri!$G$10:$G$36</c:f>
              <c:numCache>
                <c:formatCode>0</c:formatCode>
                <c:ptCount val="27"/>
                <c:pt idx="0">
                  <c:v>1233</c:v>
                </c:pt>
                <c:pt idx="1">
                  <c:v>308</c:v>
                </c:pt>
                <c:pt idx="2">
                  <c:v>72</c:v>
                </c:pt>
                <c:pt idx="3">
                  <c:v>556</c:v>
                </c:pt>
                <c:pt idx="4">
                  <c:v>257</c:v>
                </c:pt>
                <c:pt idx="5">
                  <c:v>560</c:v>
                </c:pt>
                <c:pt idx="6">
                  <c:v>517</c:v>
                </c:pt>
                <c:pt idx="7">
                  <c:v>85</c:v>
                </c:pt>
                <c:pt idx="8">
                  <c:v>330</c:v>
                </c:pt>
                <c:pt idx="9">
                  <c:v>9</c:v>
                </c:pt>
                <c:pt idx="10">
                  <c:v>0</c:v>
                </c:pt>
                <c:pt idx="11">
                  <c:v>293</c:v>
                </c:pt>
                <c:pt idx="12">
                  <c:v>184</c:v>
                </c:pt>
                <c:pt idx="13">
                  <c:v>376</c:v>
                </c:pt>
                <c:pt idx="14">
                  <c:v>153</c:v>
                </c:pt>
                <c:pt idx="15">
                  <c:v>38</c:v>
                </c:pt>
                <c:pt idx="16">
                  <c:v>574</c:v>
                </c:pt>
                <c:pt idx="17">
                  <c:v>223</c:v>
                </c:pt>
                <c:pt idx="18">
                  <c:v>118</c:v>
                </c:pt>
                <c:pt idx="19">
                  <c:v>1250</c:v>
                </c:pt>
                <c:pt idx="20">
                  <c:v>0</c:v>
                </c:pt>
                <c:pt idx="21">
                  <c:v>175</c:v>
                </c:pt>
                <c:pt idx="22">
                  <c:v>0</c:v>
                </c:pt>
                <c:pt idx="23">
                  <c:v>470</c:v>
                </c:pt>
                <c:pt idx="24">
                  <c:v>0</c:v>
                </c:pt>
                <c:pt idx="25">
                  <c:v>0</c:v>
                </c:pt>
                <c:pt idx="2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6-4536-A034-F8E882985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6.5772996175462811E-2"/>
          <c:h val="0.113399912324718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73914981125912E-2"/>
          <c:y val="0.18762214759284937"/>
          <c:w val="0.9082993268407108"/>
          <c:h val="0.70073147444185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9E0-8DDF-C9EBF6AF7C48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9E0-8DDF-C9EBF6AF7C48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A-49E0-8DDF-C9EBF6AF7C48}"/>
            </c:ext>
          </c:extLst>
        </c:ser>
        <c:ser>
          <c:idx val="13"/>
          <c:order val="3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'Ark1'!$U$402:$U$416</c:f>
              <c:numCache>
                <c:formatCode>General</c:formatCode>
                <c:ptCount val="15"/>
                <c:pt idx="0">
                  <c:v>164.84090909090907</c:v>
                </c:pt>
                <c:pt idx="1">
                  <c:v>190.2035971223022</c:v>
                </c:pt>
                <c:pt idx="2">
                  <c:v>227.84832775919756</c:v>
                </c:pt>
                <c:pt idx="3">
                  <c:v>278.24280078895458</c:v>
                </c:pt>
                <c:pt idx="4">
                  <c:v>326.80805207328757</c:v>
                </c:pt>
                <c:pt idx="5">
                  <c:v>370.63328912466761</c:v>
                </c:pt>
                <c:pt idx="6">
                  <c:v>418.65188053097353</c:v>
                </c:pt>
                <c:pt idx="7">
                  <c:v>465.8845112781961</c:v>
                </c:pt>
                <c:pt idx="8">
                  <c:v>503.2949152542372</c:v>
                </c:pt>
                <c:pt idx="9">
                  <c:v>541.81036585365871</c:v>
                </c:pt>
                <c:pt idx="10">
                  <c:v>573.49285714285747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A-49E0-8DDF-C9EBF6AF7C48}"/>
            </c:ext>
          </c:extLst>
        </c:ser>
        <c:ser>
          <c:idx val="1"/>
          <c:order val="4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'Ark1'!$U$386:$U$400</c:f>
              <c:numCache>
                <c:formatCode>General</c:formatCode>
                <c:ptCount val="15"/>
                <c:pt idx="0">
                  <c:v>172.42500000000001</c:v>
                </c:pt>
                <c:pt idx="1">
                  <c:v>190.16973684210535</c:v>
                </c:pt>
                <c:pt idx="2">
                  <c:v>231.4351749539594</c:v>
                </c:pt>
                <c:pt idx="3">
                  <c:v>278.59219905850722</c:v>
                </c:pt>
                <c:pt idx="4">
                  <c:v>329.53103081827879</c:v>
                </c:pt>
                <c:pt idx="5">
                  <c:v>372.89342192691038</c:v>
                </c:pt>
                <c:pt idx="6">
                  <c:v>418.13903508771904</c:v>
                </c:pt>
                <c:pt idx="7">
                  <c:v>462.4101719197709</c:v>
                </c:pt>
                <c:pt idx="8">
                  <c:v>511.82195121951219</c:v>
                </c:pt>
                <c:pt idx="9">
                  <c:v>545.16395348837204</c:v>
                </c:pt>
                <c:pt idx="10">
                  <c:v>547.09411764705885</c:v>
                </c:pt>
                <c:pt idx="11">
                  <c:v>574.1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A-49E0-8DDF-C9EBF6AF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4623601042295123E-2"/>
          <c:h val="0.182494330906281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89045018725719E-2"/>
          <c:y val="0.21129610212794164"/>
          <c:w val="0.88919498422916443"/>
          <c:h val="0.670178802475903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'Ark1'!$U$402:$U$416</c:f>
              <c:numCache>
                <c:formatCode>General</c:formatCode>
                <c:ptCount val="15"/>
                <c:pt idx="0">
                  <c:v>164.84090909090907</c:v>
                </c:pt>
                <c:pt idx="1">
                  <c:v>190.2035971223022</c:v>
                </c:pt>
                <c:pt idx="2">
                  <c:v>227.84832775919756</c:v>
                </c:pt>
                <c:pt idx="3">
                  <c:v>278.24280078895458</c:v>
                </c:pt>
                <c:pt idx="4">
                  <c:v>326.80805207328757</c:v>
                </c:pt>
                <c:pt idx="5">
                  <c:v>370.63328912466761</c:v>
                </c:pt>
                <c:pt idx="6">
                  <c:v>418.65188053097353</c:v>
                </c:pt>
                <c:pt idx="7">
                  <c:v>465.8845112781961</c:v>
                </c:pt>
                <c:pt idx="8">
                  <c:v>503.2949152542372</c:v>
                </c:pt>
                <c:pt idx="9">
                  <c:v>541.81036585365871</c:v>
                </c:pt>
                <c:pt idx="10">
                  <c:v>573.49285714285747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85F-9A88-32C0D5F0929F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'Ark1'!$U$386:$U$400</c:f>
              <c:numCache>
                <c:formatCode>General</c:formatCode>
                <c:ptCount val="15"/>
                <c:pt idx="0">
                  <c:v>172.42500000000001</c:v>
                </c:pt>
                <c:pt idx="1">
                  <c:v>190.16973684210535</c:v>
                </c:pt>
                <c:pt idx="2">
                  <c:v>231.4351749539594</c:v>
                </c:pt>
                <c:pt idx="3">
                  <c:v>278.59219905850722</c:v>
                </c:pt>
                <c:pt idx="4">
                  <c:v>329.53103081827879</c:v>
                </c:pt>
                <c:pt idx="5">
                  <c:v>372.89342192691038</c:v>
                </c:pt>
                <c:pt idx="6">
                  <c:v>418.13903508771904</c:v>
                </c:pt>
                <c:pt idx="7">
                  <c:v>462.4101719197709</c:v>
                </c:pt>
                <c:pt idx="8">
                  <c:v>511.82195121951219</c:v>
                </c:pt>
                <c:pt idx="9">
                  <c:v>545.16395348837204</c:v>
                </c:pt>
                <c:pt idx="10">
                  <c:v>547.09411764705885</c:v>
                </c:pt>
                <c:pt idx="11">
                  <c:v>574.1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85F-9A88-32C0D5F0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208463218449597E-2"/>
          <c:h val="0.1756136949490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</a:t>
            </a:r>
            <a:r>
              <a:rPr lang="en-US" sz="2400" baseline="0"/>
              <a:t> TILVEKST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Klasse!$Z$29:$Z$45</c:f>
              <c:numCache>
                <c:formatCode>0</c:formatCode>
                <c:ptCount val="17"/>
                <c:pt idx="0">
                  <c:v>142.42580090142317</c:v>
                </c:pt>
                <c:pt idx="1">
                  <c:v>203.06811366643959</c:v>
                </c:pt>
                <c:pt idx="2">
                  <c:v>250.83865527963493</c:v>
                </c:pt>
                <c:pt idx="3">
                  <c:v>311.66157670963838</c:v>
                </c:pt>
                <c:pt idx="4">
                  <c:v>367.04326501064781</c:v>
                </c:pt>
                <c:pt idx="5">
                  <c:v>404.01792847783634</c:v>
                </c:pt>
                <c:pt idx="6">
                  <c:v>389.40938884471092</c:v>
                </c:pt>
                <c:pt idx="7">
                  <c:v>394.88629620088091</c:v>
                </c:pt>
                <c:pt idx="8">
                  <c:v>418.55760318549676</c:v>
                </c:pt>
                <c:pt idx="9">
                  <c:v>453.58511552596542</c:v>
                </c:pt>
                <c:pt idx="10">
                  <c:v>507.56187147849681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154.95800426225401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5-47FF-B281-9BB0CEEF4639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Klasse!$Z$11:$Z$27</c:f>
              <c:numCache>
                <c:formatCode>0</c:formatCode>
                <c:ptCount val="17"/>
                <c:pt idx="0">
                  <c:v>161.26208043229764</c:v>
                </c:pt>
                <c:pt idx="1">
                  <c:v>179.85788478131028</c:v>
                </c:pt>
                <c:pt idx="2">
                  <c:v>243.68760375561931</c:v>
                </c:pt>
                <c:pt idx="3">
                  <c:v>309.51765443151726</c:v>
                </c:pt>
                <c:pt idx="4">
                  <c:v>364.59509742238993</c:v>
                </c:pt>
                <c:pt idx="5">
                  <c:v>399.62103307066786</c:v>
                </c:pt>
                <c:pt idx="6">
                  <c:v>385.79794116527739</c:v>
                </c:pt>
                <c:pt idx="7">
                  <c:v>388.77460699490609</c:v>
                </c:pt>
                <c:pt idx="8">
                  <c:v>395.10868375352823</c:v>
                </c:pt>
                <c:pt idx="9">
                  <c:v>434.30491064145036</c:v>
                </c:pt>
                <c:pt idx="10">
                  <c:v>512.90574413927527</c:v>
                </c:pt>
                <c:pt idx="11">
                  <c:v>735.08322663252238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352.34517766497464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5-47FF-B281-9BB0CEEF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86848808557889"/>
          <c:y val="0.2465095694844364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mi</a:t>
            </a:r>
            <a:r>
              <a:rPr lang="nb-NO" sz="2800"/>
              <a:t>ddel vekt i kg</a:t>
            </a:r>
          </a:p>
        </c:rich>
      </c:tx>
      <c:layout>
        <c:manualLayout>
          <c:xMode val="edge"/>
          <c:yMode val="edge"/>
          <c:x val="0.20232102677395833"/>
          <c:y val="1.2350511881629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9534641982997E-2"/>
          <c:y val="0.14825628535487514"/>
          <c:w val="0.88385531700859954"/>
          <c:h val="0.70274471123342364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3"/>
              <c:layout>
                <c:manualLayout>
                  <c:x val="-2.0403779551139381E-2"/>
                  <c:y val="-4.4690861397501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5-48A0-B579-32D4A121CF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5-48A0-B579-32D4A121CF9F}"/>
                </c:ext>
              </c:extLst>
            </c:dLbl>
            <c:dLbl>
              <c:idx val="5"/>
              <c:layout>
                <c:manualLayout>
                  <c:x val="-2.448453546136721E-2"/>
                  <c:y val="-6.384408771071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5-48A0-B579-32D4A121CF9F}"/>
                </c:ext>
              </c:extLst>
            </c:dLbl>
            <c:dLbl>
              <c:idx val="6"/>
              <c:layout>
                <c:manualLayout>
                  <c:x val="-2.6524913416481184E-2"/>
                  <c:y val="5.3203406425597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5-48A0-B579-32D4A121CF9F}"/>
                </c:ext>
              </c:extLst>
            </c:dLbl>
            <c:dLbl>
              <c:idx val="7"/>
              <c:layout>
                <c:manualLayout>
                  <c:x val="-2.4484535461367248E-2"/>
                  <c:y val="-4.8947133911549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5-48A0-B579-32D4A121CF9F}"/>
                </c:ext>
              </c:extLst>
            </c:dLbl>
            <c:dLbl>
              <c:idx val="8"/>
              <c:layout>
                <c:manualLayout>
                  <c:x val="-3.2646047281822944E-2"/>
                  <c:y val="-8.7253586537979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B-4B4C-93C3-8E4194F5BE44}"/>
                </c:ext>
              </c:extLst>
            </c:dLbl>
            <c:dLbl>
              <c:idx val="11"/>
              <c:layout>
                <c:manualLayout>
                  <c:x val="-2.4484535461367286E-2"/>
                  <c:y val="6.3844087710716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5-48A0-B579-32D4A121CF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5-48A0-B579-32D4A121CF9F}"/>
                </c:ext>
              </c:extLst>
            </c:dLbl>
            <c:dLbl>
              <c:idx val="13"/>
              <c:layout>
                <c:manualLayout>
                  <c:x val="-2.1423968528696311E-2"/>
                  <c:y val="-4.6818997654525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85-48A0-B579-32D4A121CF9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85-48A0-B579-32D4A121CF9F}"/>
                </c:ext>
              </c:extLst>
            </c:dLbl>
            <c:dLbl>
              <c:idx val="15"/>
              <c:layout>
                <c:manualLayout>
                  <c:x val="-1.9383590573582452E-2"/>
                  <c:y val="-4.2562725140477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85-48A0-B579-32D4A121CF9F}"/>
                </c:ext>
              </c:extLst>
            </c:dLbl>
            <c:dLbl>
              <c:idx val="16"/>
              <c:layout>
                <c:manualLayout>
                  <c:x val="-5.5090204788076295E-2"/>
                  <c:y val="5.320340642559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85-48A0-B579-32D4A121CF9F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85-48A0-B579-32D4A121CF9F}"/>
                </c:ext>
              </c:extLst>
            </c:dLbl>
            <c:dLbl>
              <c:idx val="18"/>
              <c:layout>
                <c:manualLayout>
                  <c:x val="-1.5302834663354506E-2"/>
                  <c:y val="5.1075270168573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85-48A0-B579-32D4A121CF9F}"/>
                </c:ext>
              </c:extLst>
            </c:dLbl>
            <c:dLbl>
              <c:idx val="20"/>
              <c:layout>
                <c:manualLayout>
                  <c:x val="-5.5090204788076226E-2"/>
                  <c:y val="-2.5537635084286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85-48A0-B579-32D4A121CF9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85-48A0-B579-32D4A121CF9F}"/>
                </c:ext>
              </c:extLst>
            </c:dLbl>
            <c:dLbl>
              <c:idx val="22"/>
              <c:layout>
                <c:manualLayout>
                  <c:x val="-2.5504724438924327E-2"/>
                  <c:y val="7.6612905252860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85-48A0-B579-32D4A121CF9F}"/>
                </c:ext>
              </c:extLst>
            </c:dLbl>
            <c:dLbl>
              <c:idx val="23"/>
              <c:layout>
                <c:manualLayout>
                  <c:x val="-2.0403779551139492E-2"/>
                  <c:y val="3.6178316369406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06-4BA7-8662-1C11D9156B4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85-48A0-B579-32D4A121CF9F}"/>
                </c:ext>
              </c:extLst>
            </c:dLbl>
            <c:dLbl>
              <c:idx val="25"/>
              <c:layout>
                <c:manualLayout>
                  <c:x val="-1.8363401596025408E-2"/>
                  <c:y val="4.894713391154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85-48A0-B579-32D4A121CF9F}"/>
                </c:ext>
              </c:extLst>
            </c:dLbl>
            <c:dLbl>
              <c:idx val="26"/>
              <c:layout>
                <c:manualLayout>
                  <c:x val="-2.856529137159523E-2"/>
                  <c:y val="-6.1715951453693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C-4EFD-A733-AC9289482BD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85-48A0-B579-32D4A121C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</c:formatCode>
                <c:ptCount val="29"/>
                <c:pt idx="0">
                  <c:v>357.92253707238325</c:v>
                </c:pt>
                <c:pt idx="1">
                  <c:v>360.05544193007745</c:v>
                </c:pt>
                <c:pt idx="2">
                  <c:v>377.4737616478663</c:v>
                </c:pt>
                <c:pt idx="3">
                  <c:v>385.240583307478</c:v>
                </c:pt>
                <c:pt idx="4">
                  <c:v>398.03837837837824</c:v>
                </c:pt>
                <c:pt idx="5">
                  <c:v>397.97163232963504</c:v>
                </c:pt>
                <c:pt idx="6">
                  <c:v>394.89861207494761</c:v>
                </c:pt>
                <c:pt idx="7">
                  <c:v>395.70847044485049</c:v>
                </c:pt>
                <c:pt idx="8">
                  <c:v>405.26473149492006</c:v>
                </c:pt>
                <c:pt idx="9">
                  <c:v>419.24393828067633</c:v>
                </c:pt>
                <c:pt idx="10">
                  <c:v>369.09360492657561</c:v>
                </c:pt>
                <c:pt idx="11">
                  <c:v>354.19533748527243</c:v>
                </c:pt>
                <c:pt idx="12">
                  <c:v>357.61264624913815</c:v>
                </c:pt>
                <c:pt idx="13">
                  <c:v>353.89737861185574</c:v>
                </c:pt>
                <c:pt idx="14">
                  <c:v>356.10744800341001</c:v>
                </c:pt>
                <c:pt idx="15">
                  <c:v>344.40702054794519</c:v>
                </c:pt>
                <c:pt idx="16">
                  <c:v>335.6007223113956</c:v>
                </c:pt>
                <c:pt idx="17">
                  <c:v>335.6149089273647</c:v>
                </c:pt>
                <c:pt idx="18">
                  <c:v>344.93091781177174</c:v>
                </c:pt>
                <c:pt idx="19">
                  <c:v>352.05002653927801</c:v>
                </c:pt>
                <c:pt idx="20">
                  <c:v>361.54128560230112</c:v>
                </c:pt>
                <c:pt idx="21">
                  <c:v>358.96421108318953</c:v>
                </c:pt>
                <c:pt idx="22">
                  <c:v>360.70613550646567</c:v>
                </c:pt>
                <c:pt idx="23">
                  <c:v>360.3857096440704</c:v>
                </c:pt>
                <c:pt idx="24">
                  <c:v>362.86668427407216</c:v>
                </c:pt>
                <c:pt idx="25">
                  <c:v>367.99819153099594</c:v>
                </c:pt>
                <c:pt idx="26">
                  <c:v>372.31273301737752</c:v>
                </c:pt>
                <c:pt idx="27">
                  <c:v>352.25811817279225</c:v>
                </c:pt>
                <c:pt idx="28">
                  <c:v>355.74774325533963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7-4A1B-914A-F9156A201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430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08976217065364"/>
          <c:y val="0.34958039688233061"/>
          <c:w val="9.8530654750859412E-2"/>
          <c:h val="9.62996737583874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</a:t>
            </a:r>
            <a:r>
              <a:rPr lang="en-US" sz="2400" baseline="0"/>
              <a:t> LEVEALDER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6432030601975"/>
          <c:y val="0.15226751440508027"/>
          <c:w val="0.86220721033167491"/>
          <c:h val="0.721849291233520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'Ark1'!$AG$402:$AG$416</c:f>
              <c:numCache>
                <c:formatCode>General</c:formatCode>
                <c:ptCount val="15"/>
                <c:pt idx="0">
                  <c:v>1157.3809523809523</c:v>
                </c:pt>
                <c:pt idx="1">
                  <c:v>936.64925373134304</c:v>
                </c:pt>
                <c:pt idx="2">
                  <c:v>908.34615384615358</c:v>
                </c:pt>
                <c:pt idx="3">
                  <c:v>892.77222982216176</c:v>
                </c:pt>
                <c:pt idx="4">
                  <c:v>890.38019009504762</c:v>
                </c:pt>
                <c:pt idx="5">
                  <c:v>917.36842105263122</c:v>
                </c:pt>
                <c:pt idx="6">
                  <c:v>1075.094470046083</c:v>
                </c:pt>
                <c:pt idx="7">
                  <c:v>1179.7940717628703</c:v>
                </c:pt>
                <c:pt idx="8">
                  <c:v>1202.4507772020725</c:v>
                </c:pt>
                <c:pt idx="9">
                  <c:v>1194.5064935064936</c:v>
                </c:pt>
                <c:pt idx="10">
                  <c:v>1129.897435897436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C-4B0C-A311-6F6BDD14071E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'Ark1'!$AG$386:$AG$400</c:f>
              <c:numCache>
                <c:formatCode>General</c:formatCode>
                <c:ptCount val="15"/>
                <c:pt idx="0">
                  <c:v>1069.2222222222222</c:v>
                </c:pt>
                <c:pt idx="1">
                  <c:v>1057.333333333333</c:v>
                </c:pt>
                <c:pt idx="2">
                  <c:v>949.72075471698111</c:v>
                </c:pt>
                <c:pt idx="3">
                  <c:v>900.08500345542495</c:v>
                </c:pt>
                <c:pt idx="4">
                  <c:v>903.82737768004381</c:v>
                </c:pt>
                <c:pt idx="5">
                  <c:v>933.1176066024758</c:v>
                </c:pt>
                <c:pt idx="6">
                  <c:v>1083.8290993071594</c:v>
                </c:pt>
                <c:pt idx="7">
                  <c:v>1189.4042553191484</c:v>
                </c:pt>
                <c:pt idx="8">
                  <c:v>1295.395348837209</c:v>
                </c:pt>
                <c:pt idx="9">
                  <c:v>1255.2562499999999</c:v>
                </c:pt>
                <c:pt idx="10">
                  <c:v>1066.65625</c:v>
                </c:pt>
                <c:pt idx="11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C-4B0C-A311-6F6BDD140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26697426340337"/>
          <c:y val="0.23353446569229783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% KJØTTFE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'Ark1'!$AI$402:$AI$416</c:f>
              <c:numCache>
                <c:formatCode>General</c:formatCode>
                <c:ptCount val="15"/>
                <c:pt idx="0">
                  <c:v>18.181818181818183</c:v>
                </c:pt>
                <c:pt idx="1">
                  <c:v>18.705035971223023</c:v>
                </c:pt>
                <c:pt idx="2">
                  <c:v>21.404682274247495</c:v>
                </c:pt>
                <c:pt idx="3">
                  <c:v>21.827744904667973</c:v>
                </c:pt>
                <c:pt idx="4">
                  <c:v>28.495660559305687</c:v>
                </c:pt>
                <c:pt idx="5">
                  <c:v>43.501326259946943</c:v>
                </c:pt>
                <c:pt idx="6">
                  <c:v>74.115044247787623</c:v>
                </c:pt>
                <c:pt idx="7">
                  <c:v>90.075187969924812</c:v>
                </c:pt>
                <c:pt idx="8">
                  <c:v>91.767554479418905</c:v>
                </c:pt>
                <c:pt idx="9">
                  <c:v>93.902439024390233</c:v>
                </c:pt>
                <c:pt idx="10">
                  <c:v>90.476190476190439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D-4096-976D-EB8A351CBEE9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'Ark1'!$AI$386:$AI$400</c:f>
              <c:numCache>
                <c:formatCode>General</c:formatCode>
                <c:ptCount val="15"/>
                <c:pt idx="0">
                  <c:v>20</c:v>
                </c:pt>
                <c:pt idx="1">
                  <c:v>17.10526315789474</c:v>
                </c:pt>
                <c:pt idx="2">
                  <c:v>17.127071823204421</c:v>
                </c:pt>
                <c:pt idx="3">
                  <c:v>21.990585070611964</c:v>
                </c:pt>
                <c:pt idx="4">
                  <c:v>26.833156216790648</c:v>
                </c:pt>
                <c:pt idx="5">
                  <c:v>43.322259136212622</c:v>
                </c:pt>
                <c:pt idx="6">
                  <c:v>76.535087719298261</c:v>
                </c:pt>
                <c:pt idx="7">
                  <c:v>92.406876790830964</c:v>
                </c:pt>
                <c:pt idx="8">
                  <c:v>92.682926829268283</c:v>
                </c:pt>
                <c:pt idx="9">
                  <c:v>93.023255813953469</c:v>
                </c:pt>
                <c:pt idx="10">
                  <c:v>94.117647058823522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FD-4096-976D-EB8A351CB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5511618271735"/>
          <c:y val="0.16376859044689235"/>
          <c:w val="0.87691792226966758"/>
          <c:h val="0.7558375573465757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'Ark1'!$Q$402:$Q$416</c:f>
              <c:numCache>
                <c:formatCode>General</c:formatCode>
                <c:ptCount val="15"/>
                <c:pt idx="0">
                  <c:v>15</c:v>
                </c:pt>
                <c:pt idx="1">
                  <c:v>78</c:v>
                </c:pt>
                <c:pt idx="2">
                  <c:v>271</c:v>
                </c:pt>
                <c:pt idx="3">
                  <c:v>611</c:v>
                </c:pt>
                <c:pt idx="4">
                  <c:v>834</c:v>
                </c:pt>
                <c:pt idx="5">
                  <c:v>821</c:v>
                </c:pt>
                <c:pt idx="6">
                  <c:v>604</c:v>
                </c:pt>
                <c:pt idx="7">
                  <c:v>508</c:v>
                </c:pt>
                <c:pt idx="8">
                  <c:v>317</c:v>
                </c:pt>
                <c:pt idx="9">
                  <c:v>137</c:v>
                </c:pt>
                <c:pt idx="1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8-429F-A6E7-8D7814926329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'Ark1'!$Q$386:$Q$400</c:f>
              <c:numCache>
                <c:formatCode>General</c:formatCode>
                <c:ptCount val="15"/>
                <c:pt idx="0">
                  <c:v>10</c:v>
                </c:pt>
                <c:pt idx="1">
                  <c:v>70</c:v>
                </c:pt>
                <c:pt idx="2">
                  <c:v>272</c:v>
                </c:pt>
                <c:pt idx="3">
                  <c:v>602</c:v>
                </c:pt>
                <c:pt idx="4">
                  <c:v>774</c:v>
                </c:pt>
                <c:pt idx="5">
                  <c:v>801</c:v>
                </c:pt>
                <c:pt idx="6">
                  <c:v>650</c:v>
                </c:pt>
                <c:pt idx="7">
                  <c:v>521</c:v>
                </c:pt>
                <c:pt idx="8">
                  <c:v>345</c:v>
                </c:pt>
                <c:pt idx="9">
                  <c:v>142</c:v>
                </c:pt>
                <c:pt idx="10">
                  <c:v>27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68-429F-A6E7-8D7814926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13384136617419"/>
          <c:y val="0.29303713788273489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andel OVERFETE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Klasse!$Q$63:$Q$77</c:f>
              <c:numCache>
                <c:formatCode>0</c:formatCode>
                <c:ptCount val="15"/>
                <c:pt idx="0">
                  <c:v>0</c:v>
                </c:pt>
                <c:pt idx="1">
                  <c:v>1.5151515151515151</c:v>
                </c:pt>
                <c:pt idx="2">
                  <c:v>14.503816793893126</c:v>
                </c:pt>
                <c:pt idx="3">
                  <c:v>24.067164179104477</c:v>
                </c:pt>
                <c:pt idx="4">
                  <c:v>53.664166185804966</c:v>
                </c:pt>
                <c:pt idx="5">
                  <c:v>69.250985545335084</c:v>
                </c:pt>
                <c:pt idx="6">
                  <c:v>67.2322375397667</c:v>
                </c:pt>
                <c:pt idx="7">
                  <c:v>59.699248120300759</c:v>
                </c:pt>
                <c:pt idx="8">
                  <c:v>44.039156554414689</c:v>
                </c:pt>
                <c:pt idx="9">
                  <c:v>50.990099009900995</c:v>
                </c:pt>
                <c:pt idx="10">
                  <c:v>58.82352941176471</c:v>
                </c:pt>
                <c:pt idx="11">
                  <c:v>87.5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D-44C6-87BE-6263460FE380}"/>
            </c:ext>
          </c:extLst>
        </c:ser>
        <c:ser>
          <c:idx val="1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Klasse!$Q$47:$Q$61</c:f>
              <c:numCache>
                <c:formatCode>0</c:formatCode>
                <c:ptCount val="15"/>
                <c:pt idx="0">
                  <c:v>0</c:v>
                </c:pt>
                <c:pt idx="1">
                  <c:v>4.8387096774193559</c:v>
                </c:pt>
                <c:pt idx="2">
                  <c:v>9.9447513812154682</c:v>
                </c:pt>
                <c:pt idx="3">
                  <c:v>22.242647058823529</c:v>
                </c:pt>
                <c:pt idx="4">
                  <c:v>50.333940497874913</c:v>
                </c:pt>
                <c:pt idx="5">
                  <c:v>70.041322314049594</c:v>
                </c:pt>
                <c:pt idx="6">
                  <c:v>65.941240478781268</c:v>
                </c:pt>
                <c:pt idx="7">
                  <c:v>55.994358251057825</c:v>
                </c:pt>
                <c:pt idx="8">
                  <c:v>52.359550561797754</c:v>
                </c:pt>
                <c:pt idx="9">
                  <c:v>54.807692307692307</c:v>
                </c:pt>
                <c:pt idx="10">
                  <c:v>58.82352941176471</c:v>
                </c:pt>
                <c:pt idx="11">
                  <c:v>60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D-44C6-87BE-6263460FE380}"/>
            </c:ext>
          </c:extLst>
        </c:ser>
        <c:ser>
          <c:idx val="13"/>
          <c:order val="2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Klasse!$Q$29:$Q$45</c:f>
              <c:numCache>
                <c:formatCode>0</c:formatCode>
                <c:ptCount val="17"/>
                <c:pt idx="0">
                  <c:v>0</c:v>
                </c:pt>
                <c:pt idx="1">
                  <c:v>5.0359712230215825</c:v>
                </c:pt>
                <c:pt idx="2">
                  <c:v>11.204013377926424</c:v>
                </c:pt>
                <c:pt idx="3">
                  <c:v>28.270874424720574</c:v>
                </c:pt>
                <c:pt idx="4">
                  <c:v>53.567984570877535</c:v>
                </c:pt>
                <c:pt idx="5">
                  <c:v>67.042440318302383</c:v>
                </c:pt>
                <c:pt idx="6">
                  <c:v>64.380530973451314</c:v>
                </c:pt>
                <c:pt idx="7">
                  <c:v>58.947368421052623</c:v>
                </c:pt>
                <c:pt idx="8">
                  <c:v>52.058111380145277</c:v>
                </c:pt>
                <c:pt idx="9">
                  <c:v>49.390243902439032</c:v>
                </c:pt>
                <c:pt idx="10">
                  <c:v>64.285714285714306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D-44C6-87BE-6263460FE380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Klasse!$Q$11:$Q$27</c:f>
              <c:numCache>
                <c:formatCode>0</c:formatCode>
                <c:ptCount val="17"/>
                <c:pt idx="0">
                  <c:v>0</c:v>
                </c:pt>
                <c:pt idx="1">
                  <c:v>4.6052631578947363</c:v>
                </c:pt>
                <c:pt idx="2">
                  <c:v>15.469613259668506</c:v>
                </c:pt>
                <c:pt idx="3">
                  <c:v>29.657027572293202</c:v>
                </c:pt>
                <c:pt idx="4">
                  <c:v>57.438894792773645</c:v>
                </c:pt>
                <c:pt idx="5">
                  <c:v>68.903654485049827</c:v>
                </c:pt>
                <c:pt idx="6">
                  <c:v>65.131578947368439</c:v>
                </c:pt>
                <c:pt idx="7">
                  <c:v>54.154727793696289</c:v>
                </c:pt>
                <c:pt idx="8">
                  <c:v>50.731707317073187</c:v>
                </c:pt>
                <c:pt idx="9">
                  <c:v>56.395348837209312</c:v>
                </c:pt>
                <c:pt idx="10">
                  <c:v>52.941176470588239</c:v>
                </c:pt>
                <c:pt idx="11">
                  <c:v>100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ED-44C6-87BE-6263460FE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OVERFETE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20549160247445"/>
          <c:y val="0.44828161566009167"/>
          <c:w val="7.6006097773765852E-2"/>
          <c:h val="0.242061018940916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middel FETTGRUPPE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Klasse!$M$63:$M$77</c:f>
              <c:numCache>
                <c:formatCode>0.00</c:formatCode>
                <c:ptCount val="15"/>
                <c:pt idx="0">
                  <c:v>3.75</c:v>
                </c:pt>
                <c:pt idx="1">
                  <c:v>3.8484848484848486</c:v>
                </c:pt>
                <c:pt idx="2">
                  <c:v>5.1374045801526718</c:v>
                </c:pt>
                <c:pt idx="3">
                  <c:v>5.755597014925371</c:v>
                </c:pt>
                <c:pt idx="4">
                  <c:v>6.51933064050779</c:v>
                </c:pt>
                <c:pt idx="5">
                  <c:v>7.0427069645203684</c:v>
                </c:pt>
                <c:pt idx="6">
                  <c:v>7.2502651113467644</c:v>
                </c:pt>
                <c:pt idx="7">
                  <c:v>7.2375939849624045</c:v>
                </c:pt>
                <c:pt idx="8">
                  <c:v>6.6130537804265108</c:v>
                </c:pt>
                <c:pt idx="9">
                  <c:v>6.7871287128712883</c:v>
                </c:pt>
                <c:pt idx="10">
                  <c:v>6.7843137254901995</c:v>
                </c:pt>
                <c:pt idx="11">
                  <c:v>7.875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3A-4025-BB9E-963FBDB37157}"/>
            </c:ext>
          </c:extLst>
        </c:ser>
        <c:ser>
          <c:idx val="1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Klasse!$M$47:$M$61</c:f>
              <c:numCache>
                <c:formatCode>0.00</c:formatCode>
                <c:ptCount val="15"/>
                <c:pt idx="0">
                  <c:v>3.5</c:v>
                </c:pt>
                <c:pt idx="1">
                  <c:v>4.096774193548387</c:v>
                </c:pt>
                <c:pt idx="2">
                  <c:v>5.0082872928176805</c:v>
                </c:pt>
                <c:pt idx="3">
                  <c:v>5.6452205882352944</c:v>
                </c:pt>
                <c:pt idx="4">
                  <c:v>6.4511232544019439</c:v>
                </c:pt>
                <c:pt idx="5">
                  <c:v>7.0075757575757587</c:v>
                </c:pt>
                <c:pt idx="6">
                  <c:v>7.2089227421109907</c:v>
                </c:pt>
                <c:pt idx="7">
                  <c:v>7.1480959097320191</c:v>
                </c:pt>
                <c:pt idx="8">
                  <c:v>6.8224719101123599</c:v>
                </c:pt>
                <c:pt idx="9">
                  <c:v>6.735576923076926</c:v>
                </c:pt>
                <c:pt idx="10">
                  <c:v>6.7647058823529393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3A-4025-BB9E-963FBDB37157}"/>
            </c:ext>
          </c:extLst>
        </c:ser>
        <c:ser>
          <c:idx val="13"/>
          <c:order val="2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Klasse!$M$29:$M$45</c:f>
              <c:numCache>
                <c:formatCode>0.00</c:formatCode>
                <c:ptCount val="17"/>
                <c:pt idx="0">
                  <c:v>2.954545454545455</c:v>
                </c:pt>
                <c:pt idx="1">
                  <c:v>4.2158273381294968</c:v>
                </c:pt>
                <c:pt idx="2">
                  <c:v>5.0250836120401319</c:v>
                </c:pt>
                <c:pt idx="3">
                  <c:v>5.8408941485864556</c:v>
                </c:pt>
                <c:pt idx="4">
                  <c:v>6.493731918997109</c:v>
                </c:pt>
                <c:pt idx="5">
                  <c:v>7.0192307692307727</c:v>
                </c:pt>
                <c:pt idx="6">
                  <c:v>7.1460176991150446</c:v>
                </c:pt>
                <c:pt idx="7">
                  <c:v>7.4285714285714306</c:v>
                </c:pt>
                <c:pt idx="8">
                  <c:v>6.8983050847457639</c:v>
                </c:pt>
                <c:pt idx="9">
                  <c:v>6.6219512195121961</c:v>
                </c:pt>
                <c:pt idx="10">
                  <c:v>7.3333333333333313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3A-4025-BB9E-963FBDB37157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Klasse!$M$11:$M$27</c:f>
              <c:numCache>
                <c:formatCode>0.00</c:formatCode>
                <c:ptCount val="17"/>
                <c:pt idx="0">
                  <c:v>3.4</c:v>
                </c:pt>
                <c:pt idx="1">
                  <c:v>4.1118421052631566</c:v>
                </c:pt>
                <c:pt idx="2">
                  <c:v>5.1896869244935537</c:v>
                </c:pt>
                <c:pt idx="3">
                  <c:v>5.9327505043712154</c:v>
                </c:pt>
                <c:pt idx="4">
                  <c:v>6.6168969181721584</c:v>
                </c:pt>
                <c:pt idx="5">
                  <c:v>7.081063122923589</c:v>
                </c:pt>
                <c:pt idx="6">
                  <c:v>7.1951754385964941</c:v>
                </c:pt>
                <c:pt idx="7">
                  <c:v>7.0802292263610305</c:v>
                </c:pt>
                <c:pt idx="8">
                  <c:v>6.8365853658536579</c:v>
                </c:pt>
                <c:pt idx="9">
                  <c:v>6.8953488372093004</c:v>
                </c:pt>
                <c:pt idx="10">
                  <c:v>6.7352941176470607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3A-4025-BB9E-963FBDB37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2573323633952178"/>
          <c:w val="7.6006097773765852E-2"/>
          <c:h val="0.188625426538323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Okse,</a:t>
            </a:r>
            <a:r>
              <a:rPr lang="en-US" sz="1800" baseline="0"/>
              <a:t> m</a:t>
            </a:r>
            <a:r>
              <a:rPr lang="en-US" sz="1800"/>
              <a:t>iddel VEKT i KLASSE R</a:t>
            </a:r>
          </a:p>
        </c:rich>
      </c:tx>
      <c:layout>
        <c:manualLayout>
          <c:xMode val="edge"/>
          <c:yMode val="edge"/>
          <c:x val="0.11801690680418493"/>
          <c:y val="5.7134311142090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332046609741004"/>
          <c:y val="0.19757513339658975"/>
          <c:w val="0.73636376769142486"/>
          <c:h val="0.68389981686196222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Klasse!$O$35:$O$37</c:f>
              <c:numCache>
                <c:formatCode>0</c:formatCode>
                <c:ptCount val="3"/>
                <c:pt idx="0">
                  <c:v>418.65188053097353</c:v>
                </c:pt>
                <c:pt idx="1">
                  <c:v>465.8845112781961</c:v>
                </c:pt>
                <c:pt idx="2">
                  <c:v>503.2949152542372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E-4716-BBF2-21B5EC1D41A0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Klasse!$O$17:$O$19</c:f>
              <c:numCache>
                <c:formatCode>0</c:formatCode>
                <c:ptCount val="3"/>
                <c:pt idx="0">
                  <c:v>418.13903508771904</c:v>
                </c:pt>
                <c:pt idx="1">
                  <c:v>462.4101719197709</c:v>
                </c:pt>
                <c:pt idx="2">
                  <c:v>511.82195121951219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E-4716-BBF2-21B5EC1D4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55496178782521"/>
          <c:y val="0.64185934030550762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 KLASSE U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520920938108922"/>
          <c:y val="0.21144602898119416"/>
          <c:w val="0.7444749265158932"/>
          <c:h val="0.67002873173357613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Klasse!$O$38:$O$40</c:f>
              <c:numCache>
                <c:formatCode>0</c:formatCode>
                <c:ptCount val="3"/>
                <c:pt idx="0">
                  <c:v>541.81036585365871</c:v>
                </c:pt>
                <c:pt idx="1">
                  <c:v>573.49285714285747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9-45A4-B67D-3F2CBE05214A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Klasse!$O$20:$O$22</c:f>
              <c:numCache>
                <c:formatCode>0</c:formatCode>
                <c:ptCount val="3"/>
                <c:pt idx="0">
                  <c:v>545.16395348837204</c:v>
                </c:pt>
                <c:pt idx="1">
                  <c:v>547.09411764705885</c:v>
                </c:pt>
                <c:pt idx="2">
                  <c:v>574.1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9-45A4-B67D-3F2CBE05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09835043733663"/>
          <c:y val="0.50681660693512931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innen KLASSE E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209238394931262"/>
          <c:y val="0.20797227780938632"/>
          <c:w val="0.76759171434690809"/>
          <c:h val="0.673502522969588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Klasse!$O$41:$O$45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412.03333333333342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3-47F2-B912-181E94E4499D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Klasse!$O$23:$O$27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347.06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3-47F2-B912-181E94E44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57256332998201"/>
          <c:y val="0.28187788209007397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middel VEKT i P klassene</a:t>
            </a:r>
          </a:p>
        </c:rich>
      </c:tx>
      <c:layout>
        <c:manualLayout>
          <c:xMode val="edge"/>
          <c:yMode val="edge"/>
          <c:x val="0.11502780791707755"/>
          <c:y val="5.71343264827094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94246240115027"/>
          <c:y val="0.15738914662918108"/>
          <c:w val="0.87374177216859927"/>
          <c:h val="0.72408546496402015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Klasse!$O$29:$O$31</c:f>
              <c:numCache>
                <c:formatCode>0</c:formatCode>
                <c:ptCount val="3"/>
                <c:pt idx="0">
                  <c:v>164.84090909090907</c:v>
                </c:pt>
                <c:pt idx="1">
                  <c:v>190.2035971223022</c:v>
                </c:pt>
                <c:pt idx="2">
                  <c:v>227.84832775919756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3-4FBE-BDDB-7159BDA9D175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Klasse!$O$11:$O$13</c:f>
              <c:numCache>
                <c:formatCode>0</c:formatCode>
                <c:ptCount val="3"/>
                <c:pt idx="0">
                  <c:v>172.42500000000001</c:v>
                </c:pt>
                <c:pt idx="1">
                  <c:v>190.16973684210535</c:v>
                </c:pt>
                <c:pt idx="2">
                  <c:v>231.4351749539594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3-4FBE-BDDB-7159BDA9D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38104019744082"/>
          <c:y val="0.52296237095973597"/>
          <c:w val="0.10337479354220151"/>
          <c:h val="0.15361274823265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Okse, middel VEKT i O</a:t>
            </a:r>
            <a:r>
              <a:rPr lang="en-US" sz="1600" baseline="0"/>
              <a:t> klassene</a:t>
            </a:r>
            <a:endParaRPr lang="en-US" sz="1600"/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62858885050965"/>
          <c:y val="0.15045500829388894"/>
          <c:w val="0.82307630738473092"/>
          <c:h val="0.7310201351322795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Klasse!$O$32:$O$34</c:f>
              <c:numCache>
                <c:formatCode>0</c:formatCode>
                <c:ptCount val="3"/>
                <c:pt idx="0">
                  <c:v>278.24280078895458</c:v>
                </c:pt>
                <c:pt idx="1">
                  <c:v>326.80805207328757</c:v>
                </c:pt>
                <c:pt idx="2">
                  <c:v>370.63328912466761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4-4C8D-AF6B-D7532372FC4C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Klasse!$O$14:$O$16</c:f>
              <c:numCache>
                <c:formatCode>0</c:formatCode>
                <c:ptCount val="3"/>
                <c:pt idx="0">
                  <c:v>278.59219905850722</c:v>
                </c:pt>
                <c:pt idx="1">
                  <c:v>329.53103081827879</c:v>
                </c:pt>
                <c:pt idx="2">
                  <c:v>372.89342192691038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4-4C8D-AF6B-D7532372F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21065702306104"/>
          <c:y val="0.58544386302045892"/>
          <c:w val="0.18904115875904409"/>
          <c:h val="0.130686216024358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 Slaktevekt</a:t>
            </a:r>
            <a:r>
              <a:rPr lang="en-US" sz="2800" baseline="0"/>
              <a:t> TILVEKST i gram per dag</a:t>
            </a:r>
            <a:endParaRPr lang="en-US" sz="2800"/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3493562476371E-2"/>
          <c:y val="0.16743097200397652"/>
          <c:w val="0.88982077520999803"/>
          <c:h val="0.63883879396977683"/>
        </c:manualLayout>
      </c:layout>
      <c:barChart>
        <c:barDir val="col"/>
        <c:grouping val="clustere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År!$Z$23:$Z$36</c:f>
              <c:numCache>
                <c:formatCode>0</c:formatCode>
                <c:ptCount val="14"/>
                <c:pt idx="0">
                  <c:v>371.01876504278675</c:v>
                </c:pt>
                <c:pt idx="1">
                  <c:v>360.3192405669347</c:v>
                </c:pt>
                <c:pt idx="2">
                  <c:v>358.090351884695</c:v>
                </c:pt>
                <c:pt idx="3">
                  <c:v>360.78449753308519</c:v>
                </c:pt>
                <c:pt idx="4">
                  <c:v>373.71060086939406</c:v>
                </c:pt>
                <c:pt idx="5">
                  <c:v>375.61478066589274</c:v>
                </c:pt>
                <c:pt idx="6">
                  <c:v>378.19470319070041</c:v>
                </c:pt>
                <c:pt idx="7">
                  <c:v>374.93654094947544</c:v>
                </c:pt>
                <c:pt idx="8">
                  <c:v>373.84409714115191</c:v>
                </c:pt>
                <c:pt idx="9">
                  <c:v>372.47028904607339</c:v>
                </c:pt>
                <c:pt idx="10">
                  <c:v>370.41607615509531</c:v>
                </c:pt>
                <c:pt idx="11">
                  <c:v>376.35046541297703</c:v>
                </c:pt>
                <c:pt idx="12">
                  <c:v>364.460578540244</c:v>
                </c:pt>
                <c:pt idx="13">
                  <c:v>359.55687511384059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1-44ED-AA73-F9C20BF61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1.3053990633539049E-2"/>
              <c:y val="0.271614280514450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antall% SLAKT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Klasse!$H$63:$H$77</c:f>
              <c:numCache>
                <c:formatCode>0.0</c:formatCode>
                <c:ptCount val="15"/>
                <c:pt idx="0">
                  <c:v>5.6514656369696256E-2</c:v>
                </c:pt>
                <c:pt idx="1">
                  <c:v>0.93249183009998848</c:v>
                </c:pt>
                <c:pt idx="2">
                  <c:v>5.5525649883226578</c:v>
                </c:pt>
                <c:pt idx="3">
                  <c:v>15.145927907078597</c:v>
                </c:pt>
                <c:pt idx="4">
                  <c:v>24.484974872170906</c:v>
                </c:pt>
                <c:pt idx="5">
                  <c:v>21.503826748669436</c:v>
                </c:pt>
                <c:pt idx="6">
                  <c:v>13.32333023915589</c:v>
                </c:pt>
                <c:pt idx="7">
                  <c:v>9.3955616214620061</c:v>
                </c:pt>
                <c:pt idx="8">
                  <c:v>5.9030971444556988</c:v>
                </c:pt>
                <c:pt idx="9">
                  <c:v>2.8539901466696622</c:v>
                </c:pt>
                <c:pt idx="10">
                  <c:v>0.72056186871362748</c:v>
                </c:pt>
                <c:pt idx="11">
                  <c:v>0.11302931273939253</c:v>
                </c:pt>
                <c:pt idx="12">
                  <c:v>0</c:v>
                </c:pt>
                <c:pt idx="13">
                  <c:v>0</c:v>
                </c:pt>
                <c:pt idx="14">
                  <c:v>1.4128664092424064E-2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9-4343-A108-EC092522C07B}"/>
            </c:ext>
          </c:extLst>
        </c:ser>
        <c:ser>
          <c:idx val="1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Klasse!$H$47:$H$61</c:f>
              <c:numCache>
                <c:formatCode>0.0</c:formatCode>
                <c:ptCount val="15"/>
                <c:pt idx="0">
                  <c:v>5.7446502944133282E-2</c:v>
                </c:pt>
                <c:pt idx="1">
                  <c:v>0.89042079563406595</c:v>
                </c:pt>
                <c:pt idx="2">
                  <c:v>5.198908516444062</c:v>
                </c:pt>
                <c:pt idx="3">
                  <c:v>15.625448800804252</c:v>
                </c:pt>
                <c:pt idx="4">
                  <c:v>23.653597587246875</c:v>
                </c:pt>
                <c:pt idx="5">
                  <c:v>20.853080568720376</c:v>
                </c:pt>
                <c:pt idx="6">
                  <c:v>13.198334051414625</c:v>
                </c:pt>
                <c:pt idx="7">
                  <c:v>10.182392646847617</c:v>
                </c:pt>
                <c:pt idx="8">
                  <c:v>6.3909234525348273</c:v>
                </c:pt>
                <c:pt idx="9">
                  <c:v>2.9872181530949304</c:v>
                </c:pt>
                <c:pt idx="10">
                  <c:v>0.73244291253769922</c:v>
                </c:pt>
                <c:pt idx="11">
                  <c:v>7.1808128680166602E-2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9-4343-A108-EC092522C07B}"/>
            </c:ext>
          </c:extLst>
        </c:ser>
        <c:ser>
          <c:idx val="13"/>
          <c:order val="2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Klasse!$H$29:$H$45</c:f>
              <c:numCache>
                <c:formatCode>0.0</c:formatCode>
                <c:ptCount val="17"/>
                <c:pt idx="0">
                  <c:v>0.27308838133068525</c:v>
                </c:pt>
                <c:pt idx="1">
                  <c:v>1.725422045680238</c:v>
                </c:pt>
                <c:pt idx="2">
                  <c:v>7.4230387288977182</c:v>
                </c:pt>
                <c:pt idx="3">
                  <c:v>18.880337636544191</c:v>
                </c:pt>
                <c:pt idx="4">
                  <c:v>25.744786494538236</c:v>
                </c:pt>
                <c:pt idx="5">
                  <c:v>18.718967229394245</c:v>
                </c:pt>
                <c:pt idx="6">
                  <c:v>11.221449851042703</c:v>
                </c:pt>
                <c:pt idx="7">
                  <c:v>8.2547169811320789</c:v>
                </c:pt>
                <c:pt idx="8">
                  <c:v>5.1266137040714996</c:v>
                </c:pt>
                <c:pt idx="9">
                  <c:v>2.0357497517378356</c:v>
                </c:pt>
                <c:pt idx="10">
                  <c:v>0.52135054617676246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7.4478649453823237E-2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F9-4343-A108-EC092522C07B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Klasse!$H$11:$H$27</c:f>
              <c:numCache>
                <c:formatCode>0.0</c:formatCode>
                <c:ptCount val="17"/>
                <c:pt idx="0">
                  <c:v>0.2557217747091165</c:v>
                </c:pt>
                <c:pt idx="1">
                  <c:v>1.9434854877892849</c:v>
                </c:pt>
                <c:pt idx="2">
                  <c:v>6.9428461833525104</c:v>
                </c:pt>
                <c:pt idx="3">
                  <c:v>19.012913949622806</c:v>
                </c:pt>
                <c:pt idx="4">
                  <c:v>24.063419000127858</c:v>
                </c:pt>
                <c:pt idx="5">
                  <c:v>19.243063546861016</c:v>
                </c:pt>
                <c:pt idx="6">
                  <c:v>11.66091292673571</c:v>
                </c:pt>
                <c:pt idx="7">
                  <c:v>8.9246899373481607</c:v>
                </c:pt>
                <c:pt idx="8">
                  <c:v>5.2422963815368888</c:v>
                </c:pt>
                <c:pt idx="9">
                  <c:v>2.1992072624984016</c:v>
                </c:pt>
                <c:pt idx="10">
                  <c:v>0.4347270170054981</c:v>
                </c:pt>
                <c:pt idx="11">
                  <c:v>1.2786088735455824E-2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6.3930443677279125E-2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F9-4343-A108-EC092522C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2573323633952178"/>
          <c:w val="8.1546091585258329E-2"/>
          <c:h val="0.20643730227532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antall% SLAKT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Klasse!$H$29:$H$45</c:f>
              <c:numCache>
                <c:formatCode>0.0</c:formatCode>
                <c:ptCount val="17"/>
                <c:pt idx="0">
                  <c:v>0.27308838133068525</c:v>
                </c:pt>
                <c:pt idx="1">
                  <c:v>1.725422045680238</c:v>
                </c:pt>
                <c:pt idx="2">
                  <c:v>7.4230387288977182</c:v>
                </c:pt>
                <c:pt idx="3">
                  <c:v>18.880337636544191</c:v>
                </c:pt>
                <c:pt idx="4">
                  <c:v>25.744786494538236</c:v>
                </c:pt>
                <c:pt idx="5">
                  <c:v>18.718967229394245</c:v>
                </c:pt>
                <c:pt idx="6">
                  <c:v>11.221449851042703</c:v>
                </c:pt>
                <c:pt idx="7">
                  <c:v>8.2547169811320789</c:v>
                </c:pt>
                <c:pt idx="8">
                  <c:v>5.1266137040714996</c:v>
                </c:pt>
                <c:pt idx="9">
                  <c:v>2.0357497517378356</c:v>
                </c:pt>
                <c:pt idx="10">
                  <c:v>0.52135054617676246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7.4478649453823237E-2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3-468C-92A1-5061751DFE76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Klasse!$H$11:$H$27</c:f>
              <c:numCache>
                <c:formatCode>0.0</c:formatCode>
                <c:ptCount val="17"/>
                <c:pt idx="0">
                  <c:v>0.2557217747091165</c:v>
                </c:pt>
                <c:pt idx="1">
                  <c:v>1.9434854877892849</c:v>
                </c:pt>
                <c:pt idx="2">
                  <c:v>6.9428461833525104</c:v>
                </c:pt>
                <c:pt idx="3">
                  <c:v>19.012913949622806</c:v>
                </c:pt>
                <c:pt idx="4">
                  <c:v>24.063419000127858</c:v>
                </c:pt>
                <c:pt idx="5">
                  <c:v>19.243063546861016</c:v>
                </c:pt>
                <c:pt idx="6">
                  <c:v>11.66091292673571</c:v>
                </c:pt>
                <c:pt idx="7">
                  <c:v>8.9246899373481607</c:v>
                </c:pt>
                <c:pt idx="8">
                  <c:v>5.2422963815368888</c:v>
                </c:pt>
                <c:pt idx="9">
                  <c:v>2.1992072624984016</c:v>
                </c:pt>
                <c:pt idx="10">
                  <c:v>0.4347270170054981</c:v>
                </c:pt>
                <c:pt idx="11">
                  <c:v>1.2786088735455824E-2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6.3930443677279125E-2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3-468C-92A1-5061751DF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32864635375532875"/>
          <c:w val="7.4159433169935021E-2"/>
          <c:h val="0.139147972251501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antall SLAKT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Klasse!$F$63:$F$77</c:f>
              <c:numCache>
                <c:formatCode>0</c:formatCode>
                <c:ptCount val="15"/>
                <c:pt idx="0">
                  <c:v>4</c:v>
                </c:pt>
                <c:pt idx="1">
                  <c:v>66</c:v>
                </c:pt>
                <c:pt idx="2">
                  <c:v>393</c:v>
                </c:pt>
                <c:pt idx="3">
                  <c:v>1072</c:v>
                </c:pt>
                <c:pt idx="4">
                  <c:v>1733</c:v>
                </c:pt>
                <c:pt idx="5">
                  <c:v>1522</c:v>
                </c:pt>
                <c:pt idx="6">
                  <c:v>943</c:v>
                </c:pt>
                <c:pt idx="7">
                  <c:v>665</c:v>
                </c:pt>
                <c:pt idx="8">
                  <c:v>417.81</c:v>
                </c:pt>
                <c:pt idx="9">
                  <c:v>202</c:v>
                </c:pt>
                <c:pt idx="10">
                  <c:v>51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5-4DB3-B19C-D51BB41A68FC}"/>
            </c:ext>
          </c:extLst>
        </c:ser>
        <c:ser>
          <c:idx val="1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Klasse!$F$47:$F$61</c:f>
              <c:numCache>
                <c:formatCode>0</c:formatCode>
                <c:ptCount val="15"/>
                <c:pt idx="0">
                  <c:v>4</c:v>
                </c:pt>
                <c:pt idx="1">
                  <c:v>62</c:v>
                </c:pt>
                <c:pt idx="2">
                  <c:v>362</c:v>
                </c:pt>
                <c:pt idx="3">
                  <c:v>1088</c:v>
                </c:pt>
                <c:pt idx="4">
                  <c:v>1647</c:v>
                </c:pt>
                <c:pt idx="5">
                  <c:v>1452</c:v>
                </c:pt>
                <c:pt idx="6">
                  <c:v>919</c:v>
                </c:pt>
                <c:pt idx="7">
                  <c:v>709</c:v>
                </c:pt>
                <c:pt idx="8">
                  <c:v>445</c:v>
                </c:pt>
                <c:pt idx="9">
                  <c:v>208</c:v>
                </c:pt>
                <c:pt idx="10">
                  <c:v>51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95-4DB3-B19C-D51BB41A68FC}"/>
            </c:ext>
          </c:extLst>
        </c:ser>
        <c:ser>
          <c:idx val="13"/>
          <c:order val="2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0</c:formatCode>
                <c:ptCount val="17"/>
                <c:pt idx="0">
                  <c:v>22</c:v>
                </c:pt>
                <c:pt idx="1">
                  <c:v>139</c:v>
                </c:pt>
                <c:pt idx="2">
                  <c:v>598</c:v>
                </c:pt>
                <c:pt idx="3">
                  <c:v>1521</c:v>
                </c:pt>
                <c:pt idx="4">
                  <c:v>2074</c:v>
                </c:pt>
                <c:pt idx="5">
                  <c:v>1508</c:v>
                </c:pt>
                <c:pt idx="6">
                  <c:v>904</c:v>
                </c:pt>
                <c:pt idx="7">
                  <c:v>665</c:v>
                </c:pt>
                <c:pt idx="8">
                  <c:v>413</c:v>
                </c:pt>
                <c:pt idx="9">
                  <c:v>164</c:v>
                </c:pt>
                <c:pt idx="10">
                  <c:v>42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95-4DB3-B19C-D51BB41A68FC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0</c:formatCode>
                <c:ptCount val="17"/>
                <c:pt idx="0">
                  <c:v>20</c:v>
                </c:pt>
                <c:pt idx="1">
                  <c:v>152</c:v>
                </c:pt>
                <c:pt idx="2">
                  <c:v>543</c:v>
                </c:pt>
                <c:pt idx="3">
                  <c:v>1487</c:v>
                </c:pt>
                <c:pt idx="4">
                  <c:v>1882</c:v>
                </c:pt>
                <c:pt idx="5">
                  <c:v>1505</c:v>
                </c:pt>
                <c:pt idx="6">
                  <c:v>912</c:v>
                </c:pt>
                <c:pt idx="7">
                  <c:v>698</c:v>
                </c:pt>
                <c:pt idx="8">
                  <c:v>410</c:v>
                </c:pt>
                <c:pt idx="9">
                  <c:v>172</c:v>
                </c:pt>
                <c:pt idx="10">
                  <c:v>34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95-4DB3-B19C-D51BB41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2573323633952178"/>
          <c:w val="7.6006097773765852E-2"/>
          <c:h val="0.242061018940916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antall SLAKT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0</c:formatCode>
                <c:ptCount val="17"/>
                <c:pt idx="0">
                  <c:v>22</c:v>
                </c:pt>
                <c:pt idx="1">
                  <c:v>139</c:v>
                </c:pt>
                <c:pt idx="2">
                  <c:v>598</c:v>
                </c:pt>
                <c:pt idx="3">
                  <c:v>1521</c:v>
                </c:pt>
                <c:pt idx="4">
                  <c:v>2074</c:v>
                </c:pt>
                <c:pt idx="5">
                  <c:v>1508</c:v>
                </c:pt>
                <c:pt idx="6">
                  <c:v>904</c:v>
                </c:pt>
                <c:pt idx="7">
                  <c:v>665</c:v>
                </c:pt>
                <c:pt idx="8">
                  <c:v>413</c:v>
                </c:pt>
                <c:pt idx="9">
                  <c:v>164</c:v>
                </c:pt>
                <c:pt idx="10">
                  <c:v>42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D-435F-A875-EF9943347DC1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0</c:formatCode>
                <c:ptCount val="17"/>
                <c:pt idx="0">
                  <c:v>20</c:v>
                </c:pt>
                <c:pt idx="1">
                  <c:v>152</c:v>
                </c:pt>
                <c:pt idx="2">
                  <c:v>543</c:v>
                </c:pt>
                <c:pt idx="3">
                  <c:v>1487</c:v>
                </c:pt>
                <c:pt idx="4">
                  <c:v>1882</c:v>
                </c:pt>
                <c:pt idx="5">
                  <c:v>1505</c:v>
                </c:pt>
                <c:pt idx="6">
                  <c:v>912</c:v>
                </c:pt>
                <c:pt idx="7">
                  <c:v>698</c:v>
                </c:pt>
                <c:pt idx="8">
                  <c:v>410</c:v>
                </c:pt>
                <c:pt idx="9">
                  <c:v>172</c:v>
                </c:pt>
                <c:pt idx="10">
                  <c:v>34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D-435F-A875-EF9943347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2573323633952178"/>
          <c:w val="7.692943007568126E-2"/>
          <c:h val="0.160782480406447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middel K-FAKTOR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398439263055771E-2"/>
          <c:y val="0.16235314357789937"/>
          <c:w val="0.90707460117860839"/>
          <c:h val="0.7572529630748753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Klasse!$L$47:$L$61</c:f>
              <c:numCache>
                <c:formatCode>0.0</c:formatCode>
                <c:ptCount val="15"/>
                <c:pt idx="0">
                  <c:v>21.641342087795024</c:v>
                </c:pt>
                <c:pt idx="1">
                  <c:v>23.95793263915084</c:v>
                </c:pt>
                <c:pt idx="2">
                  <c:v>26.753600721357561</c:v>
                </c:pt>
                <c:pt idx="3">
                  <c:v>29.529958684697505</c:v>
                </c:pt>
                <c:pt idx="4">
                  <c:v>32.419203240613797</c:v>
                </c:pt>
                <c:pt idx="5">
                  <c:v>35.29880943417421</c:v>
                </c:pt>
                <c:pt idx="6">
                  <c:v>38.216527560253127</c:v>
                </c:pt>
                <c:pt idx="7">
                  <c:v>40.903196605909969</c:v>
                </c:pt>
                <c:pt idx="8">
                  <c:v>44.047446277607243</c:v>
                </c:pt>
                <c:pt idx="9">
                  <c:v>47.536175564057686</c:v>
                </c:pt>
                <c:pt idx="10">
                  <c:v>51.049229062020608</c:v>
                </c:pt>
                <c:pt idx="11">
                  <c:v>55.914405513325981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0-42CA-BDBF-9E3046A8DBF8}"/>
            </c:ext>
          </c:extLst>
        </c:ser>
        <c:ser>
          <c:idx val="13"/>
          <c:order val="1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Klasse!$L$29:$L$43</c:f>
              <c:numCache>
                <c:formatCode>0.0</c:formatCode>
                <c:ptCount val="15"/>
                <c:pt idx="0">
                  <c:v>20.732264486649527</c:v>
                </c:pt>
                <c:pt idx="1">
                  <c:v>23.276251844545985</c:v>
                </c:pt>
                <c:pt idx="2">
                  <c:v>26.437058845114887</c:v>
                </c:pt>
                <c:pt idx="3">
                  <c:v>29.389479341547048</c:v>
                </c:pt>
                <c:pt idx="4">
                  <c:v>32.200542981844443</c:v>
                </c:pt>
                <c:pt idx="5">
                  <c:v>35.058447351261428</c:v>
                </c:pt>
                <c:pt idx="6">
                  <c:v>37.762284537746247</c:v>
                </c:pt>
                <c:pt idx="7">
                  <c:v>41.078864651194429</c:v>
                </c:pt>
                <c:pt idx="8">
                  <c:v>43.584598243270726</c:v>
                </c:pt>
                <c:pt idx="9">
                  <c:v>47.007032403470191</c:v>
                </c:pt>
                <c:pt idx="10">
                  <c:v>51.760584384786647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0-42CA-BDBF-9E3046A8DBF8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Klasse!$L$11:$L$25</c:f>
              <c:numCache>
                <c:formatCode>0.0</c:formatCode>
                <c:ptCount val="15"/>
                <c:pt idx="0">
                  <c:v>20.701477379781036</c:v>
                </c:pt>
                <c:pt idx="1">
                  <c:v>23.770835647511017</c:v>
                </c:pt>
                <c:pt idx="2">
                  <c:v>26.660794735493397</c:v>
                </c:pt>
                <c:pt idx="3">
                  <c:v>29.549061449775735</c:v>
                </c:pt>
                <c:pt idx="4">
                  <c:v>32.351421796914877</c:v>
                </c:pt>
                <c:pt idx="5">
                  <c:v>35.206634002980088</c:v>
                </c:pt>
                <c:pt idx="6">
                  <c:v>38.048669642227182</c:v>
                </c:pt>
                <c:pt idx="7">
                  <c:v>40.729636434818723</c:v>
                </c:pt>
                <c:pt idx="8">
                  <c:v>43.848253923653473</c:v>
                </c:pt>
                <c:pt idx="9">
                  <c:v>47.442253726148131</c:v>
                </c:pt>
                <c:pt idx="10">
                  <c:v>51.173277337630083</c:v>
                </c:pt>
                <c:pt idx="11">
                  <c:v>51.760361788697438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50-42CA-BDBF-9E3046A8D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9500159496542577"/>
          <c:w val="7.6006097773765852E-2"/>
          <c:h val="0.172792648105435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30057780149072"/>
          <c:y val="0.13636713394835109"/>
          <c:w val="0.83713659655792538"/>
          <c:h val="0.699905502334775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Klasse_mnd!$L$276:$L$287</c:f>
              <c:numCache>
                <c:formatCode>0.00</c:formatCode>
                <c:ptCount val="12"/>
                <c:pt idx="0">
                  <c:v>4.8</c:v>
                </c:pt>
                <c:pt idx="1">
                  <c:v>5.1818181818181808</c:v>
                </c:pt>
                <c:pt idx="2">
                  <c:v>4.8974358974358978</c:v>
                </c:pt>
                <c:pt idx="3">
                  <c:v>4.3333333333333321</c:v>
                </c:pt>
                <c:pt idx="4">
                  <c:v>5</c:v>
                </c:pt>
                <c:pt idx="5">
                  <c:v>4.6521739130434785</c:v>
                </c:pt>
                <c:pt idx="6">
                  <c:v>4.7857142857142847</c:v>
                </c:pt>
                <c:pt idx="7">
                  <c:v>4.7962962962962967</c:v>
                </c:pt>
                <c:pt idx="8">
                  <c:v>5.4814814814814818</c:v>
                </c:pt>
                <c:pt idx="9">
                  <c:v>5.404494382022472</c:v>
                </c:pt>
                <c:pt idx="10">
                  <c:v>5.1571428571428592</c:v>
                </c:pt>
                <c:pt idx="11">
                  <c:v>4.7777777777777777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CE8-B949-A4821E6DA57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Klasse_mnd!$L$43:$L$54</c:f>
              <c:numCache>
                <c:formatCode>0.00</c:formatCode>
                <c:ptCount val="12"/>
                <c:pt idx="0">
                  <c:v>4.867924528301887</c:v>
                </c:pt>
                <c:pt idx="1">
                  <c:v>4.6666666666666679</c:v>
                </c:pt>
                <c:pt idx="2">
                  <c:v>5.3478260869565215</c:v>
                </c:pt>
                <c:pt idx="3">
                  <c:v>5.951219512195121</c:v>
                </c:pt>
                <c:pt idx="4">
                  <c:v>5.125</c:v>
                </c:pt>
                <c:pt idx="5">
                  <c:v>4.8787878787878789</c:v>
                </c:pt>
                <c:pt idx="6">
                  <c:v>4.8571428571428559</c:v>
                </c:pt>
                <c:pt idx="7">
                  <c:v>4.8484848484848486</c:v>
                </c:pt>
                <c:pt idx="8">
                  <c:v>4.5142857142857116</c:v>
                </c:pt>
                <c:pt idx="9">
                  <c:v>5.1809523809523812</c:v>
                </c:pt>
                <c:pt idx="10">
                  <c:v>5.6728971962616805</c:v>
                </c:pt>
                <c:pt idx="11">
                  <c:v>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A-4CE8-B949-A4821E6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7304"/>
        <c:axId val="457027696"/>
      </c:barChart>
      <c:catAx>
        <c:axId val="457027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76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61153840494255"/>
          <c:y val="0.16043645951364074"/>
          <c:w val="9.4005212398716925E-2"/>
          <c:h val="0.121235232126019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Klasse_mnd!$B$327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Klasse_mnd!$L$327:$L$338</c:f>
              <c:numCache>
                <c:formatCode>0.00</c:formatCode>
                <c:ptCount val="12"/>
                <c:pt idx="0">
                  <c:v>6.9727272727272718</c:v>
                </c:pt>
                <c:pt idx="1">
                  <c:v>7.2391304347826084</c:v>
                </c:pt>
                <c:pt idx="2">
                  <c:v>6.8796992481203008</c:v>
                </c:pt>
                <c:pt idx="3">
                  <c:v>6.7159090909090899</c:v>
                </c:pt>
                <c:pt idx="4">
                  <c:v>6.9935483870967756</c:v>
                </c:pt>
                <c:pt idx="5">
                  <c:v>7.0389610389610393</c:v>
                </c:pt>
                <c:pt idx="6">
                  <c:v>6.5625</c:v>
                </c:pt>
                <c:pt idx="7">
                  <c:v>7.1870503597122317</c:v>
                </c:pt>
                <c:pt idx="8">
                  <c:v>7.4527027027027053</c:v>
                </c:pt>
                <c:pt idx="9">
                  <c:v>6.4493670886075956</c:v>
                </c:pt>
                <c:pt idx="10">
                  <c:v>7.2362637362637345</c:v>
                </c:pt>
                <c:pt idx="11">
                  <c:v>7.7358490566037741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2-448C-B0A4-50A4F3AB369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Klasse_mnd!$L$88:$L$99</c:f>
              <c:numCache>
                <c:formatCode>0.00</c:formatCode>
                <c:ptCount val="12"/>
                <c:pt idx="0">
                  <c:v>7.4328358208955247</c:v>
                </c:pt>
                <c:pt idx="1">
                  <c:v>7.3796296296296289</c:v>
                </c:pt>
                <c:pt idx="2">
                  <c:v>7.5322580645161281</c:v>
                </c:pt>
                <c:pt idx="3">
                  <c:v>7.3385826771653564</c:v>
                </c:pt>
                <c:pt idx="4">
                  <c:v>7.128205128205126</c:v>
                </c:pt>
                <c:pt idx="5">
                  <c:v>6.7181818181818178</c:v>
                </c:pt>
                <c:pt idx="6">
                  <c:v>6.9663865546218497</c:v>
                </c:pt>
                <c:pt idx="7">
                  <c:v>6.7358490566037741</c:v>
                </c:pt>
                <c:pt idx="8">
                  <c:v>7.125</c:v>
                </c:pt>
                <c:pt idx="9">
                  <c:v>7.1576086956521747</c:v>
                </c:pt>
                <c:pt idx="10">
                  <c:v>6.7853658536585364</c:v>
                </c:pt>
                <c:pt idx="11">
                  <c:v>7.1590909090909101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2-448C-B0A4-50A4F3AB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9656"/>
        <c:axId val="459444664"/>
      </c:barChart>
      <c:catAx>
        <c:axId val="45702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466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9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Klasse_mnd!$L$378:$L$389</c:f>
              <c:numCache>
                <c:formatCode>0.00</c:formatCode>
                <c:ptCount val="12"/>
                <c:pt idx="0">
                  <c:v>6.5714285714285694</c:v>
                </c:pt>
                <c:pt idx="1">
                  <c:v>6.8</c:v>
                </c:pt>
                <c:pt idx="2">
                  <c:v>7.9230769230769251</c:v>
                </c:pt>
                <c:pt idx="3">
                  <c:v>8.0869565217391308</c:v>
                </c:pt>
                <c:pt idx="4">
                  <c:v>7.2758620689655187</c:v>
                </c:pt>
                <c:pt idx="5">
                  <c:v>6.9032258064516121</c:v>
                </c:pt>
                <c:pt idx="6">
                  <c:v>6.4666666666666668</c:v>
                </c:pt>
                <c:pt idx="7">
                  <c:v>6.7551020408163263</c:v>
                </c:pt>
                <c:pt idx="8">
                  <c:v>7.1724137931034484</c:v>
                </c:pt>
                <c:pt idx="9">
                  <c:v>6.3513513513513518</c:v>
                </c:pt>
                <c:pt idx="10">
                  <c:v>7.0571428571428561</c:v>
                </c:pt>
                <c:pt idx="11">
                  <c:v>5.8947368421052628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D72-9FD2-93A0FF31D9DF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Klasse_mnd!$L$133:$L$144</c:f>
              <c:numCache>
                <c:formatCode>0.00</c:formatCode>
                <c:ptCount val="12"/>
                <c:pt idx="0">
                  <c:v>7.2941176470588243</c:v>
                </c:pt>
                <c:pt idx="1">
                  <c:v>7.5769230769230749</c:v>
                </c:pt>
                <c:pt idx="2">
                  <c:v>7.0476190476190492</c:v>
                </c:pt>
                <c:pt idx="3">
                  <c:v>6.6410256410256396</c:v>
                </c:pt>
                <c:pt idx="4">
                  <c:v>7.7777777777777777</c:v>
                </c:pt>
                <c:pt idx="5">
                  <c:v>6.2</c:v>
                </c:pt>
                <c:pt idx="6">
                  <c:v>6.5945945945945939</c:v>
                </c:pt>
                <c:pt idx="7">
                  <c:v>6.5555555555555562</c:v>
                </c:pt>
                <c:pt idx="8">
                  <c:v>7.4333333333333345</c:v>
                </c:pt>
                <c:pt idx="9">
                  <c:v>6.3636363636363633</c:v>
                </c:pt>
                <c:pt idx="10">
                  <c:v>6.3863636363636367</c:v>
                </c:pt>
                <c:pt idx="11">
                  <c:v>6.4444444444444438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D72-9FD2-93A0FF31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800"/>
        <c:axId val="459448192"/>
      </c:barChart>
      <c:catAx>
        <c:axId val="459447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8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8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81202373613748"/>
          <c:y val="0.13852624710185002"/>
          <c:w val="8.9365576690879148E-2"/>
          <c:h val="0.1212007190729088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Klasse_mnd!$L$395:$L$406</c:f>
              <c:numCache>
                <c:formatCode>0.00</c:formatCode>
                <c:ptCount val="12"/>
                <c:pt idx="0">
                  <c:v>6.9090909090909101</c:v>
                </c:pt>
                <c:pt idx="1">
                  <c:v>5</c:v>
                </c:pt>
                <c:pt idx="2">
                  <c:v>7</c:v>
                </c:pt>
                <c:pt idx="3">
                  <c:v>6.6666666666666687</c:v>
                </c:pt>
                <c:pt idx="4">
                  <c:v>6.4736842105263186</c:v>
                </c:pt>
                <c:pt idx="5">
                  <c:v>6.3529411764705879</c:v>
                </c:pt>
                <c:pt idx="6">
                  <c:v>6.882352941176471</c:v>
                </c:pt>
                <c:pt idx="7">
                  <c:v>6.6666666666666687</c:v>
                </c:pt>
                <c:pt idx="8">
                  <c:v>6.75</c:v>
                </c:pt>
                <c:pt idx="9">
                  <c:v>7.2142857142857117</c:v>
                </c:pt>
                <c:pt idx="10">
                  <c:v>6.4666666666666668</c:v>
                </c:pt>
                <c:pt idx="11">
                  <c:v>6.4285714285714306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8-464A-99C2-33F4B5F14E9D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Klasse_mnd!$L$148:$L$159</c:f>
              <c:numCache>
                <c:formatCode>0.00</c:formatCode>
                <c:ptCount val="12"/>
                <c:pt idx="0">
                  <c:v>6.7857142857142891</c:v>
                </c:pt>
                <c:pt idx="1">
                  <c:v>7.6875</c:v>
                </c:pt>
                <c:pt idx="2">
                  <c:v>7.3571428571428559</c:v>
                </c:pt>
                <c:pt idx="3">
                  <c:v>7.2</c:v>
                </c:pt>
                <c:pt idx="4">
                  <c:v>7</c:v>
                </c:pt>
                <c:pt idx="5">
                  <c:v>6.9444444444444438</c:v>
                </c:pt>
                <c:pt idx="6">
                  <c:v>7.0625</c:v>
                </c:pt>
                <c:pt idx="7">
                  <c:v>6.5</c:v>
                </c:pt>
                <c:pt idx="8">
                  <c:v>6.1875</c:v>
                </c:pt>
                <c:pt idx="9">
                  <c:v>6.05</c:v>
                </c:pt>
                <c:pt idx="10">
                  <c:v>6.7777777777777777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8-464A-99C2-33F4B5F1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1328"/>
        <c:axId val="459451720"/>
      </c:barChart>
      <c:catAx>
        <c:axId val="45945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1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6715152246543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57859840061455"/>
          <c:y val="0.18744282892371336"/>
          <c:w val="8.9512840030762861E-2"/>
          <c:h val="0.128217194702851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Klasse_mnd!$L$412:$L$423</c:f>
              <c:numCache>
                <c:formatCode>0.00</c:formatCode>
                <c:ptCount val="12"/>
                <c:pt idx="0">
                  <c:v>7</c:v>
                </c:pt>
                <c:pt idx="1">
                  <c:v>6.6666666666666687</c:v>
                </c:pt>
                <c:pt idx="2">
                  <c:v>6.333333333333333</c:v>
                </c:pt>
                <c:pt idx="3">
                  <c:v>7.3333333333333313</c:v>
                </c:pt>
                <c:pt idx="4">
                  <c:v>8.5</c:v>
                </c:pt>
                <c:pt idx="5">
                  <c:v>7</c:v>
                </c:pt>
                <c:pt idx="6">
                  <c:v>7</c:v>
                </c:pt>
                <c:pt idx="7">
                  <c:v>7.75</c:v>
                </c:pt>
                <c:pt idx="8">
                  <c:v>6.5</c:v>
                </c:pt>
                <c:pt idx="9">
                  <c:v>7</c:v>
                </c:pt>
                <c:pt idx="10">
                  <c:v>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1-477C-9341-9F66F0D314B2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Klasse_mnd!$L$163:$L$174</c:f>
              <c:numCache>
                <c:formatCode>0.00</c:formatCode>
                <c:ptCount val="12"/>
                <c:pt idx="0">
                  <c:v>6.25</c:v>
                </c:pt>
                <c:pt idx="1">
                  <c:v>8</c:v>
                </c:pt>
                <c:pt idx="2">
                  <c:v>7</c:v>
                </c:pt>
                <c:pt idx="3">
                  <c:v>7.5</c:v>
                </c:pt>
                <c:pt idx="4">
                  <c:v>6.375</c:v>
                </c:pt>
                <c:pt idx="5">
                  <c:v>6.8333333333333313</c:v>
                </c:pt>
                <c:pt idx="6">
                  <c:v>6.5</c:v>
                </c:pt>
                <c:pt idx="7">
                  <c:v>6.333333333333333</c:v>
                </c:pt>
                <c:pt idx="8">
                  <c:v>0</c:v>
                </c:pt>
                <c:pt idx="9">
                  <c:v>7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1-477C-9341-9F66F0D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5248"/>
        <c:axId val="459455640"/>
      </c:barChart>
      <c:catAx>
        <c:axId val="45945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56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26316029311336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0997666882914"/>
          <c:y val="7.9601090749958733E-2"/>
          <c:w val="8.763546590746725E-2"/>
          <c:h val="0.13072552280677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10" Type="http://schemas.openxmlformats.org/officeDocument/2006/relationships/chart" Target="../charts/chart86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3" Type="http://schemas.openxmlformats.org/officeDocument/2006/relationships/chart" Target="../charts/chart97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5" Type="http://schemas.openxmlformats.org/officeDocument/2006/relationships/chart" Target="../charts/chart99.xml"/><Relationship Id="rId10" Type="http://schemas.openxmlformats.org/officeDocument/2006/relationships/chart" Target="../charts/chart104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18" Type="http://schemas.openxmlformats.org/officeDocument/2006/relationships/chart" Target="../charts/chart125.xml"/><Relationship Id="rId26" Type="http://schemas.openxmlformats.org/officeDocument/2006/relationships/chart" Target="../charts/chart133.xml"/><Relationship Id="rId3" Type="http://schemas.openxmlformats.org/officeDocument/2006/relationships/chart" Target="../charts/chart110.xml"/><Relationship Id="rId21" Type="http://schemas.openxmlformats.org/officeDocument/2006/relationships/chart" Target="../charts/chart128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5" Type="http://schemas.openxmlformats.org/officeDocument/2006/relationships/chart" Target="../charts/chart132.xml"/><Relationship Id="rId2" Type="http://schemas.openxmlformats.org/officeDocument/2006/relationships/chart" Target="../charts/chart109.xml"/><Relationship Id="rId16" Type="http://schemas.openxmlformats.org/officeDocument/2006/relationships/chart" Target="../charts/chart123.xml"/><Relationship Id="rId20" Type="http://schemas.openxmlformats.org/officeDocument/2006/relationships/chart" Target="../charts/chart127.xml"/><Relationship Id="rId1" Type="http://schemas.openxmlformats.org/officeDocument/2006/relationships/chart" Target="../charts/chart108.xml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24" Type="http://schemas.openxmlformats.org/officeDocument/2006/relationships/chart" Target="../charts/chart131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23" Type="http://schemas.openxmlformats.org/officeDocument/2006/relationships/chart" Target="../charts/chart130.xml"/><Relationship Id="rId10" Type="http://schemas.openxmlformats.org/officeDocument/2006/relationships/chart" Target="../charts/chart117.xml"/><Relationship Id="rId19" Type="http://schemas.openxmlformats.org/officeDocument/2006/relationships/chart" Target="../charts/chart126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Relationship Id="rId22" Type="http://schemas.openxmlformats.org/officeDocument/2006/relationships/chart" Target="../charts/chart129.xml"/><Relationship Id="rId27" Type="http://schemas.openxmlformats.org/officeDocument/2006/relationships/chart" Target="../charts/chart134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13" Type="http://schemas.openxmlformats.org/officeDocument/2006/relationships/chart" Target="../charts/chart147.xml"/><Relationship Id="rId18" Type="http://schemas.openxmlformats.org/officeDocument/2006/relationships/chart" Target="../charts/chart152.xml"/><Relationship Id="rId3" Type="http://schemas.openxmlformats.org/officeDocument/2006/relationships/chart" Target="../charts/chart137.xml"/><Relationship Id="rId7" Type="http://schemas.openxmlformats.org/officeDocument/2006/relationships/chart" Target="../charts/chart141.xml"/><Relationship Id="rId12" Type="http://schemas.openxmlformats.org/officeDocument/2006/relationships/chart" Target="../charts/chart146.xml"/><Relationship Id="rId17" Type="http://schemas.openxmlformats.org/officeDocument/2006/relationships/chart" Target="../charts/chart151.xml"/><Relationship Id="rId2" Type="http://schemas.openxmlformats.org/officeDocument/2006/relationships/chart" Target="../charts/chart136.xml"/><Relationship Id="rId16" Type="http://schemas.openxmlformats.org/officeDocument/2006/relationships/chart" Target="../charts/chart150.xml"/><Relationship Id="rId20" Type="http://schemas.openxmlformats.org/officeDocument/2006/relationships/chart" Target="../charts/chart154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11" Type="http://schemas.openxmlformats.org/officeDocument/2006/relationships/chart" Target="../charts/chart145.xml"/><Relationship Id="rId5" Type="http://schemas.openxmlformats.org/officeDocument/2006/relationships/chart" Target="../charts/chart139.xml"/><Relationship Id="rId15" Type="http://schemas.openxmlformats.org/officeDocument/2006/relationships/chart" Target="../charts/chart149.xml"/><Relationship Id="rId10" Type="http://schemas.openxmlformats.org/officeDocument/2006/relationships/chart" Target="../charts/chart144.xml"/><Relationship Id="rId19" Type="http://schemas.openxmlformats.org/officeDocument/2006/relationships/chart" Target="../charts/chart153.xml"/><Relationship Id="rId4" Type="http://schemas.openxmlformats.org/officeDocument/2006/relationships/chart" Target="../charts/chart138.xml"/><Relationship Id="rId9" Type="http://schemas.openxmlformats.org/officeDocument/2006/relationships/chart" Target="../charts/chart143.xml"/><Relationship Id="rId14" Type="http://schemas.openxmlformats.org/officeDocument/2006/relationships/chart" Target="../charts/chart148.xml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7.xml"/><Relationship Id="rId18" Type="http://schemas.openxmlformats.org/officeDocument/2006/relationships/chart" Target="../charts/chart172.xml"/><Relationship Id="rId26" Type="http://schemas.openxmlformats.org/officeDocument/2006/relationships/chart" Target="../charts/chart180.xml"/><Relationship Id="rId39" Type="http://schemas.openxmlformats.org/officeDocument/2006/relationships/chart" Target="../charts/chart193.xml"/><Relationship Id="rId21" Type="http://schemas.openxmlformats.org/officeDocument/2006/relationships/chart" Target="../charts/chart175.xml"/><Relationship Id="rId34" Type="http://schemas.openxmlformats.org/officeDocument/2006/relationships/chart" Target="../charts/chart188.xml"/><Relationship Id="rId42" Type="http://schemas.openxmlformats.org/officeDocument/2006/relationships/chart" Target="../charts/chart196.xml"/><Relationship Id="rId47" Type="http://schemas.openxmlformats.org/officeDocument/2006/relationships/chart" Target="../charts/chart201.xml"/><Relationship Id="rId50" Type="http://schemas.openxmlformats.org/officeDocument/2006/relationships/chart" Target="../charts/chart204.xml"/><Relationship Id="rId55" Type="http://schemas.openxmlformats.org/officeDocument/2006/relationships/chart" Target="../charts/chart209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6" Type="http://schemas.openxmlformats.org/officeDocument/2006/relationships/chart" Target="../charts/chart170.xml"/><Relationship Id="rId29" Type="http://schemas.openxmlformats.org/officeDocument/2006/relationships/chart" Target="../charts/chart183.xml"/><Relationship Id="rId11" Type="http://schemas.openxmlformats.org/officeDocument/2006/relationships/chart" Target="../charts/chart165.xml"/><Relationship Id="rId24" Type="http://schemas.openxmlformats.org/officeDocument/2006/relationships/chart" Target="../charts/chart178.xml"/><Relationship Id="rId32" Type="http://schemas.openxmlformats.org/officeDocument/2006/relationships/chart" Target="../charts/chart186.xml"/><Relationship Id="rId37" Type="http://schemas.openxmlformats.org/officeDocument/2006/relationships/chart" Target="../charts/chart191.xml"/><Relationship Id="rId40" Type="http://schemas.openxmlformats.org/officeDocument/2006/relationships/chart" Target="../charts/chart194.xml"/><Relationship Id="rId45" Type="http://schemas.openxmlformats.org/officeDocument/2006/relationships/chart" Target="../charts/chart199.xml"/><Relationship Id="rId53" Type="http://schemas.openxmlformats.org/officeDocument/2006/relationships/chart" Target="../charts/chart207.xml"/><Relationship Id="rId58" Type="http://schemas.openxmlformats.org/officeDocument/2006/relationships/chart" Target="../charts/chart212.xml"/><Relationship Id="rId5" Type="http://schemas.openxmlformats.org/officeDocument/2006/relationships/chart" Target="../charts/chart159.xml"/><Relationship Id="rId19" Type="http://schemas.openxmlformats.org/officeDocument/2006/relationships/chart" Target="../charts/chart173.xml"/><Relationship Id="rId4" Type="http://schemas.openxmlformats.org/officeDocument/2006/relationships/chart" Target="../charts/chart158.xml"/><Relationship Id="rId9" Type="http://schemas.openxmlformats.org/officeDocument/2006/relationships/chart" Target="../charts/chart163.xml"/><Relationship Id="rId14" Type="http://schemas.openxmlformats.org/officeDocument/2006/relationships/chart" Target="../charts/chart168.xml"/><Relationship Id="rId22" Type="http://schemas.openxmlformats.org/officeDocument/2006/relationships/chart" Target="../charts/chart176.xml"/><Relationship Id="rId27" Type="http://schemas.openxmlformats.org/officeDocument/2006/relationships/chart" Target="../charts/chart181.xml"/><Relationship Id="rId30" Type="http://schemas.openxmlformats.org/officeDocument/2006/relationships/chart" Target="../charts/chart184.xml"/><Relationship Id="rId35" Type="http://schemas.openxmlformats.org/officeDocument/2006/relationships/chart" Target="../charts/chart189.xml"/><Relationship Id="rId43" Type="http://schemas.openxmlformats.org/officeDocument/2006/relationships/chart" Target="../charts/chart197.xml"/><Relationship Id="rId48" Type="http://schemas.openxmlformats.org/officeDocument/2006/relationships/chart" Target="../charts/chart202.xml"/><Relationship Id="rId56" Type="http://schemas.openxmlformats.org/officeDocument/2006/relationships/chart" Target="../charts/chart210.xml"/><Relationship Id="rId8" Type="http://schemas.openxmlformats.org/officeDocument/2006/relationships/chart" Target="../charts/chart162.xml"/><Relationship Id="rId51" Type="http://schemas.openxmlformats.org/officeDocument/2006/relationships/chart" Target="../charts/chart205.xml"/><Relationship Id="rId3" Type="http://schemas.openxmlformats.org/officeDocument/2006/relationships/chart" Target="../charts/chart157.xml"/><Relationship Id="rId12" Type="http://schemas.openxmlformats.org/officeDocument/2006/relationships/chart" Target="../charts/chart166.xml"/><Relationship Id="rId17" Type="http://schemas.openxmlformats.org/officeDocument/2006/relationships/chart" Target="../charts/chart171.xml"/><Relationship Id="rId25" Type="http://schemas.openxmlformats.org/officeDocument/2006/relationships/chart" Target="../charts/chart179.xml"/><Relationship Id="rId33" Type="http://schemas.openxmlformats.org/officeDocument/2006/relationships/chart" Target="../charts/chart187.xml"/><Relationship Id="rId38" Type="http://schemas.openxmlformats.org/officeDocument/2006/relationships/chart" Target="../charts/chart192.xml"/><Relationship Id="rId46" Type="http://schemas.openxmlformats.org/officeDocument/2006/relationships/chart" Target="../charts/chart200.xml"/><Relationship Id="rId59" Type="http://schemas.openxmlformats.org/officeDocument/2006/relationships/chart" Target="../charts/chart213.xml"/><Relationship Id="rId20" Type="http://schemas.openxmlformats.org/officeDocument/2006/relationships/chart" Target="../charts/chart174.xml"/><Relationship Id="rId41" Type="http://schemas.openxmlformats.org/officeDocument/2006/relationships/chart" Target="../charts/chart195.xml"/><Relationship Id="rId54" Type="http://schemas.openxmlformats.org/officeDocument/2006/relationships/chart" Target="../charts/chart208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15" Type="http://schemas.openxmlformats.org/officeDocument/2006/relationships/chart" Target="../charts/chart169.xml"/><Relationship Id="rId23" Type="http://schemas.openxmlformats.org/officeDocument/2006/relationships/chart" Target="../charts/chart177.xml"/><Relationship Id="rId28" Type="http://schemas.openxmlformats.org/officeDocument/2006/relationships/chart" Target="../charts/chart182.xml"/><Relationship Id="rId36" Type="http://schemas.openxmlformats.org/officeDocument/2006/relationships/chart" Target="../charts/chart190.xml"/><Relationship Id="rId49" Type="http://schemas.openxmlformats.org/officeDocument/2006/relationships/chart" Target="../charts/chart203.xml"/><Relationship Id="rId57" Type="http://schemas.openxmlformats.org/officeDocument/2006/relationships/chart" Target="../charts/chart211.xml"/><Relationship Id="rId10" Type="http://schemas.openxmlformats.org/officeDocument/2006/relationships/chart" Target="../charts/chart164.xml"/><Relationship Id="rId31" Type="http://schemas.openxmlformats.org/officeDocument/2006/relationships/chart" Target="../charts/chart185.xml"/><Relationship Id="rId44" Type="http://schemas.openxmlformats.org/officeDocument/2006/relationships/chart" Target="../charts/chart198.xml"/><Relationship Id="rId52" Type="http://schemas.openxmlformats.org/officeDocument/2006/relationships/chart" Target="../charts/chart206.xml"/><Relationship Id="rId60" Type="http://schemas.openxmlformats.org/officeDocument/2006/relationships/chart" Target="../charts/chart214.xml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7.xml"/><Relationship Id="rId18" Type="http://schemas.openxmlformats.org/officeDocument/2006/relationships/chart" Target="../charts/chart232.xml"/><Relationship Id="rId26" Type="http://schemas.openxmlformats.org/officeDocument/2006/relationships/chart" Target="../charts/chart240.xml"/><Relationship Id="rId3" Type="http://schemas.openxmlformats.org/officeDocument/2006/relationships/chart" Target="../charts/chart217.xml"/><Relationship Id="rId21" Type="http://schemas.openxmlformats.org/officeDocument/2006/relationships/chart" Target="../charts/chart235.xml"/><Relationship Id="rId34" Type="http://schemas.openxmlformats.org/officeDocument/2006/relationships/chart" Target="../charts/chart248.xml"/><Relationship Id="rId7" Type="http://schemas.openxmlformats.org/officeDocument/2006/relationships/chart" Target="../charts/chart221.xml"/><Relationship Id="rId12" Type="http://schemas.openxmlformats.org/officeDocument/2006/relationships/chart" Target="../charts/chart226.xml"/><Relationship Id="rId17" Type="http://schemas.openxmlformats.org/officeDocument/2006/relationships/chart" Target="../charts/chart231.xml"/><Relationship Id="rId25" Type="http://schemas.openxmlformats.org/officeDocument/2006/relationships/chart" Target="../charts/chart239.xml"/><Relationship Id="rId33" Type="http://schemas.openxmlformats.org/officeDocument/2006/relationships/chart" Target="../charts/chart247.xml"/><Relationship Id="rId2" Type="http://schemas.openxmlformats.org/officeDocument/2006/relationships/chart" Target="../charts/chart216.xml"/><Relationship Id="rId16" Type="http://schemas.openxmlformats.org/officeDocument/2006/relationships/chart" Target="../charts/chart230.xml"/><Relationship Id="rId20" Type="http://schemas.openxmlformats.org/officeDocument/2006/relationships/chart" Target="../charts/chart234.xml"/><Relationship Id="rId29" Type="http://schemas.openxmlformats.org/officeDocument/2006/relationships/chart" Target="../charts/chart243.xml"/><Relationship Id="rId1" Type="http://schemas.openxmlformats.org/officeDocument/2006/relationships/chart" Target="../charts/chart215.xml"/><Relationship Id="rId6" Type="http://schemas.openxmlformats.org/officeDocument/2006/relationships/chart" Target="../charts/chart220.xml"/><Relationship Id="rId11" Type="http://schemas.openxmlformats.org/officeDocument/2006/relationships/chart" Target="../charts/chart225.xml"/><Relationship Id="rId24" Type="http://schemas.openxmlformats.org/officeDocument/2006/relationships/chart" Target="../charts/chart238.xml"/><Relationship Id="rId32" Type="http://schemas.openxmlformats.org/officeDocument/2006/relationships/chart" Target="../charts/chart246.xml"/><Relationship Id="rId5" Type="http://schemas.openxmlformats.org/officeDocument/2006/relationships/chart" Target="../charts/chart219.xml"/><Relationship Id="rId15" Type="http://schemas.openxmlformats.org/officeDocument/2006/relationships/chart" Target="../charts/chart229.xml"/><Relationship Id="rId23" Type="http://schemas.openxmlformats.org/officeDocument/2006/relationships/chart" Target="../charts/chart237.xml"/><Relationship Id="rId28" Type="http://schemas.openxmlformats.org/officeDocument/2006/relationships/chart" Target="../charts/chart242.xml"/><Relationship Id="rId10" Type="http://schemas.openxmlformats.org/officeDocument/2006/relationships/chart" Target="../charts/chart224.xml"/><Relationship Id="rId19" Type="http://schemas.openxmlformats.org/officeDocument/2006/relationships/chart" Target="../charts/chart233.xml"/><Relationship Id="rId31" Type="http://schemas.openxmlformats.org/officeDocument/2006/relationships/chart" Target="../charts/chart245.xml"/><Relationship Id="rId4" Type="http://schemas.openxmlformats.org/officeDocument/2006/relationships/chart" Target="../charts/chart218.xml"/><Relationship Id="rId9" Type="http://schemas.openxmlformats.org/officeDocument/2006/relationships/chart" Target="../charts/chart223.xml"/><Relationship Id="rId14" Type="http://schemas.openxmlformats.org/officeDocument/2006/relationships/chart" Target="../charts/chart228.xml"/><Relationship Id="rId22" Type="http://schemas.openxmlformats.org/officeDocument/2006/relationships/chart" Target="../charts/chart236.xml"/><Relationship Id="rId27" Type="http://schemas.openxmlformats.org/officeDocument/2006/relationships/chart" Target="../charts/chart241.xml"/><Relationship Id="rId30" Type="http://schemas.openxmlformats.org/officeDocument/2006/relationships/chart" Target="../charts/chart244.xml"/><Relationship Id="rId8" Type="http://schemas.openxmlformats.org/officeDocument/2006/relationships/chart" Target="../charts/chart22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8.xml"/><Relationship Id="rId13" Type="http://schemas.openxmlformats.org/officeDocument/2006/relationships/chart" Target="../charts/chart263.xml"/><Relationship Id="rId18" Type="http://schemas.openxmlformats.org/officeDocument/2006/relationships/chart" Target="../charts/chart268.xml"/><Relationship Id="rId3" Type="http://schemas.openxmlformats.org/officeDocument/2006/relationships/chart" Target="../charts/chart253.xml"/><Relationship Id="rId7" Type="http://schemas.openxmlformats.org/officeDocument/2006/relationships/chart" Target="../charts/chart257.xml"/><Relationship Id="rId12" Type="http://schemas.openxmlformats.org/officeDocument/2006/relationships/chart" Target="../charts/chart262.xml"/><Relationship Id="rId17" Type="http://schemas.openxmlformats.org/officeDocument/2006/relationships/chart" Target="../charts/chart267.xml"/><Relationship Id="rId2" Type="http://schemas.openxmlformats.org/officeDocument/2006/relationships/chart" Target="../charts/chart252.xml"/><Relationship Id="rId16" Type="http://schemas.openxmlformats.org/officeDocument/2006/relationships/chart" Target="../charts/chart266.xml"/><Relationship Id="rId20" Type="http://schemas.openxmlformats.org/officeDocument/2006/relationships/chart" Target="../charts/chart270.xml"/><Relationship Id="rId1" Type="http://schemas.openxmlformats.org/officeDocument/2006/relationships/chart" Target="../charts/chart251.xml"/><Relationship Id="rId6" Type="http://schemas.openxmlformats.org/officeDocument/2006/relationships/chart" Target="../charts/chart256.xml"/><Relationship Id="rId11" Type="http://schemas.openxmlformats.org/officeDocument/2006/relationships/chart" Target="../charts/chart261.xml"/><Relationship Id="rId5" Type="http://schemas.openxmlformats.org/officeDocument/2006/relationships/chart" Target="../charts/chart255.xml"/><Relationship Id="rId15" Type="http://schemas.openxmlformats.org/officeDocument/2006/relationships/chart" Target="../charts/chart265.xml"/><Relationship Id="rId10" Type="http://schemas.openxmlformats.org/officeDocument/2006/relationships/chart" Target="../charts/chart260.xml"/><Relationship Id="rId19" Type="http://schemas.openxmlformats.org/officeDocument/2006/relationships/chart" Target="../charts/chart269.xml"/><Relationship Id="rId4" Type="http://schemas.openxmlformats.org/officeDocument/2006/relationships/chart" Target="../charts/chart254.xml"/><Relationship Id="rId9" Type="http://schemas.openxmlformats.org/officeDocument/2006/relationships/chart" Target="../charts/chart259.xml"/><Relationship Id="rId14" Type="http://schemas.openxmlformats.org/officeDocument/2006/relationships/chart" Target="../charts/chart264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83.xml"/><Relationship Id="rId18" Type="http://schemas.openxmlformats.org/officeDocument/2006/relationships/chart" Target="../charts/chart288.xml"/><Relationship Id="rId26" Type="http://schemas.openxmlformats.org/officeDocument/2006/relationships/chart" Target="../charts/chart296.xml"/><Relationship Id="rId39" Type="http://schemas.openxmlformats.org/officeDocument/2006/relationships/chart" Target="../charts/chart309.xml"/><Relationship Id="rId21" Type="http://schemas.openxmlformats.org/officeDocument/2006/relationships/chart" Target="../charts/chart291.xml"/><Relationship Id="rId34" Type="http://schemas.openxmlformats.org/officeDocument/2006/relationships/chart" Target="../charts/chart304.xml"/><Relationship Id="rId42" Type="http://schemas.openxmlformats.org/officeDocument/2006/relationships/chart" Target="../charts/chart312.xml"/><Relationship Id="rId47" Type="http://schemas.openxmlformats.org/officeDocument/2006/relationships/chart" Target="../charts/chart317.xml"/><Relationship Id="rId50" Type="http://schemas.openxmlformats.org/officeDocument/2006/relationships/chart" Target="../charts/chart320.xml"/><Relationship Id="rId7" Type="http://schemas.openxmlformats.org/officeDocument/2006/relationships/chart" Target="../charts/chart277.xml"/><Relationship Id="rId2" Type="http://schemas.openxmlformats.org/officeDocument/2006/relationships/chart" Target="../charts/chart272.xml"/><Relationship Id="rId16" Type="http://schemas.openxmlformats.org/officeDocument/2006/relationships/chart" Target="../charts/chart286.xml"/><Relationship Id="rId29" Type="http://schemas.openxmlformats.org/officeDocument/2006/relationships/chart" Target="../charts/chart299.xml"/><Relationship Id="rId11" Type="http://schemas.openxmlformats.org/officeDocument/2006/relationships/chart" Target="../charts/chart281.xml"/><Relationship Id="rId24" Type="http://schemas.openxmlformats.org/officeDocument/2006/relationships/chart" Target="../charts/chart294.xml"/><Relationship Id="rId32" Type="http://schemas.openxmlformats.org/officeDocument/2006/relationships/chart" Target="../charts/chart302.xml"/><Relationship Id="rId37" Type="http://schemas.openxmlformats.org/officeDocument/2006/relationships/chart" Target="../charts/chart307.xml"/><Relationship Id="rId40" Type="http://schemas.openxmlformats.org/officeDocument/2006/relationships/chart" Target="../charts/chart310.xml"/><Relationship Id="rId45" Type="http://schemas.openxmlformats.org/officeDocument/2006/relationships/chart" Target="../charts/chart315.xml"/><Relationship Id="rId5" Type="http://schemas.openxmlformats.org/officeDocument/2006/relationships/chart" Target="../charts/chart275.xml"/><Relationship Id="rId15" Type="http://schemas.openxmlformats.org/officeDocument/2006/relationships/chart" Target="../charts/chart285.xml"/><Relationship Id="rId23" Type="http://schemas.openxmlformats.org/officeDocument/2006/relationships/chart" Target="../charts/chart293.xml"/><Relationship Id="rId28" Type="http://schemas.openxmlformats.org/officeDocument/2006/relationships/chart" Target="../charts/chart298.xml"/><Relationship Id="rId36" Type="http://schemas.openxmlformats.org/officeDocument/2006/relationships/chart" Target="../charts/chart306.xml"/><Relationship Id="rId49" Type="http://schemas.openxmlformats.org/officeDocument/2006/relationships/chart" Target="../charts/chart319.xml"/><Relationship Id="rId10" Type="http://schemas.openxmlformats.org/officeDocument/2006/relationships/chart" Target="../charts/chart280.xml"/><Relationship Id="rId19" Type="http://schemas.openxmlformats.org/officeDocument/2006/relationships/chart" Target="../charts/chart289.xml"/><Relationship Id="rId31" Type="http://schemas.openxmlformats.org/officeDocument/2006/relationships/chart" Target="../charts/chart301.xml"/><Relationship Id="rId44" Type="http://schemas.openxmlformats.org/officeDocument/2006/relationships/chart" Target="../charts/chart314.xml"/><Relationship Id="rId4" Type="http://schemas.openxmlformats.org/officeDocument/2006/relationships/chart" Target="../charts/chart274.xml"/><Relationship Id="rId9" Type="http://schemas.openxmlformats.org/officeDocument/2006/relationships/chart" Target="../charts/chart279.xml"/><Relationship Id="rId14" Type="http://schemas.openxmlformats.org/officeDocument/2006/relationships/chart" Target="../charts/chart284.xml"/><Relationship Id="rId22" Type="http://schemas.openxmlformats.org/officeDocument/2006/relationships/chart" Target="../charts/chart292.xml"/><Relationship Id="rId27" Type="http://schemas.openxmlformats.org/officeDocument/2006/relationships/chart" Target="../charts/chart297.xml"/><Relationship Id="rId30" Type="http://schemas.openxmlformats.org/officeDocument/2006/relationships/chart" Target="../charts/chart300.xml"/><Relationship Id="rId35" Type="http://schemas.openxmlformats.org/officeDocument/2006/relationships/chart" Target="../charts/chart305.xml"/><Relationship Id="rId43" Type="http://schemas.openxmlformats.org/officeDocument/2006/relationships/chart" Target="../charts/chart313.xml"/><Relationship Id="rId48" Type="http://schemas.openxmlformats.org/officeDocument/2006/relationships/chart" Target="../charts/chart318.xml"/><Relationship Id="rId8" Type="http://schemas.openxmlformats.org/officeDocument/2006/relationships/chart" Target="../charts/chart278.xml"/><Relationship Id="rId51" Type="http://schemas.openxmlformats.org/officeDocument/2006/relationships/chart" Target="../charts/chart321.xml"/><Relationship Id="rId3" Type="http://schemas.openxmlformats.org/officeDocument/2006/relationships/chart" Target="../charts/chart273.xml"/><Relationship Id="rId12" Type="http://schemas.openxmlformats.org/officeDocument/2006/relationships/chart" Target="../charts/chart282.xml"/><Relationship Id="rId17" Type="http://schemas.openxmlformats.org/officeDocument/2006/relationships/chart" Target="../charts/chart287.xml"/><Relationship Id="rId25" Type="http://schemas.openxmlformats.org/officeDocument/2006/relationships/chart" Target="../charts/chart295.xml"/><Relationship Id="rId33" Type="http://schemas.openxmlformats.org/officeDocument/2006/relationships/chart" Target="../charts/chart303.xml"/><Relationship Id="rId38" Type="http://schemas.openxmlformats.org/officeDocument/2006/relationships/chart" Target="../charts/chart308.xml"/><Relationship Id="rId46" Type="http://schemas.openxmlformats.org/officeDocument/2006/relationships/chart" Target="../charts/chart316.xml"/><Relationship Id="rId20" Type="http://schemas.openxmlformats.org/officeDocument/2006/relationships/chart" Target="../charts/chart290.xml"/><Relationship Id="rId41" Type="http://schemas.openxmlformats.org/officeDocument/2006/relationships/chart" Target="../charts/chart311.xml"/><Relationship Id="rId1" Type="http://schemas.openxmlformats.org/officeDocument/2006/relationships/chart" Target="../charts/chart271.xml"/><Relationship Id="rId6" Type="http://schemas.openxmlformats.org/officeDocument/2006/relationships/chart" Target="../charts/chart276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9.xml"/><Relationship Id="rId3" Type="http://schemas.openxmlformats.org/officeDocument/2006/relationships/chart" Target="../charts/chart324.xml"/><Relationship Id="rId7" Type="http://schemas.openxmlformats.org/officeDocument/2006/relationships/chart" Target="../charts/chart328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Relationship Id="rId6" Type="http://schemas.openxmlformats.org/officeDocument/2006/relationships/chart" Target="../charts/chart327.xml"/><Relationship Id="rId5" Type="http://schemas.openxmlformats.org/officeDocument/2006/relationships/chart" Target="../charts/chart326.xml"/><Relationship Id="rId4" Type="http://schemas.openxmlformats.org/officeDocument/2006/relationships/chart" Target="../charts/chart325.xml"/><Relationship Id="rId9" Type="http://schemas.openxmlformats.org/officeDocument/2006/relationships/chart" Target="../charts/chart33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8.xml"/><Relationship Id="rId3" Type="http://schemas.openxmlformats.org/officeDocument/2006/relationships/chart" Target="../charts/chart333.xml"/><Relationship Id="rId7" Type="http://schemas.openxmlformats.org/officeDocument/2006/relationships/chart" Target="../charts/chart337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chart" Target="../charts/chart336.xml"/><Relationship Id="rId5" Type="http://schemas.openxmlformats.org/officeDocument/2006/relationships/chart" Target="../charts/chart335.xml"/><Relationship Id="rId4" Type="http://schemas.openxmlformats.org/officeDocument/2006/relationships/chart" Target="../charts/chart33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1.xml"/><Relationship Id="rId2" Type="http://schemas.openxmlformats.org/officeDocument/2006/relationships/chart" Target="../charts/chart340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5" Type="http://schemas.openxmlformats.org/officeDocument/2006/relationships/chart" Target="../charts/chart343.xml"/><Relationship Id="rId4" Type="http://schemas.openxmlformats.org/officeDocument/2006/relationships/chart" Target="../charts/chart34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2.xml"/><Relationship Id="rId3" Type="http://schemas.openxmlformats.org/officeDocument/2006/relationships/chart" Target="../charts/chart347.xml"/><Relationship Id="rId7" Type="http://schemas.openxmlformats.org/officeDocument/2006/relationships/chart" Target="../charts/chart351.xml"/><Relationship Id="rId2" Type="http://schemas.openxmlformats.org/officeDocument/2006/relationships/chart" Target="../charts/chart346.xml"/><Relationship Id="rId1" Type="http://schemas.openxmlformats.org/officeDocument/2006/relationships/chart" Target="../charts/chart345.xml"/><Relationship Id="rId6" Type="http://schemas.openxmlformats.org/officeDocument/2006/relationships/chart" Target="../charts/chart350.xml"/><Relationship Id="rId11" Type="http://schemas.openxmlformats.org/officeDocument/2006/relationships/chart" Target="../charts/chart355.xml"/><Relationship Id="rId5" Type="http://schemas.openxmlformats.org/officeDocument/2006/relationships/chart" Target="../charts/chart349.xml"/><Relationship Id="rId10" Type="http://schemas.openxmlformats.org/officeDocument/2006/relationships/chart" Target="../charts/chart354.xml"/><Relationship Id="rId4" Type="http://schemas.openxmlformats.org/officeDocument/2006/relationships/chart" Target="../charts/chart348.xml"/><Relationship Id="rId9" Type="http://schemas.openxmlformats.org/officeDocument/2006/relationships/chart" Target="../charts/chart35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7" Type="http://schemas.openxmlformats.org/officeDocument/2006/relationships/chart" Target="../charts/chart362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Relationship Id="rId6" Type="http://schemas.openxmlformats.org/officeDocument/2006/relationships/chart" Target="../charts/chart361.xml"/><Relationship Id="rId5" Type="http://schemas.openxmlformats.org/officeDocument/2006/relationships/chart" Target="../charts/chart360.xml"/><Relationship Id="rId4" Type="http://schemas.openxmlformats.org/officeDocument/2006/relationships/chart" Target="../charts/chart35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5.xml"/><Relationship Id="rId2" Type="http://schemas.openxmlformats.org/officeDocument/2006/relationships/chart" Target="../charts/chart364.xml"/><Relationship Id="rId1" Type="http://schemas.openxmlformats.org/officeDocument/2006/relationships/chart" Target="../charts/chart363.xml"/><Relationship Id="rId5" Type="http://schemas.openxmlformats.org/officeDocument/2006/relationships/chart" Target="../charts/chart367.xml"/><Relationship Id="rId4" Type="http://schemas.openxmlformats.org/officeDocument/2006/relationships/chart" Target="../charts/chart36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0.xml"/><Relationship Id="rId7" Type="http://schemas.openxmlformats.org/officeDocument/2006/relationships/chart" Target="../charts/chart374.xml"/><Relationship Id="rId2" Type="http://schemas.openxmlformats.org/officeDocument/2006/relationships/chart" Target="../charts/chart369.xml"/><Relationship Id="rId1" Type="http://schemas.openxmlformats.org/officeDocument/2006/relationships/chart" Target="../charts/chart368.xml"/><Relationship Id="rId6" Type="http://schemas.openxmlformats.org/officeDocument/2006/relationships/chart" Target="../charts/chart373.xml"/><Relationship Id="rId5" Type="http://schemas.openxmlformats.org/officeDocument/2006/relationships/chart" Target="../charts/chart372.xml"/><Relationship Id="rId4" Type="http://schemas.openxmlformats.org/officeDocument/2006/relationships/chart" Target="../charts/chart371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2.xml"/><Relationship Id="rId13" Type="http://schemas.openxmlformats.org/officeDocument/2006/relationships/chart" Target="../charts/chart387.xml"/><Relationship Id="rId18" Type="http://schemas.openxmlformats.org/officeDocument/2006/relationships/chart" Target="../charts/chart392.xml"/><Relationship Id="rId3" Type="http://schemas.openxmlformats.org/officeDocument/2006/relationships/chart" Target="../charts/chart377.xml"/><Relationship Id="rId21" Type="http://schemas.openxmlformats.org/officeDocument/2006/relationships/chart" Target="../charts/chart395.xml"/><Relationship Id="rId7" Type="http://schemas.openxmlformats.org/officeDocument/2006/relationships/chart" Target="../charts/chart381.xml"/><Relationship Id="rId12" Type="http://schemas.openxmlformats.org/officeDocument/2006/relationships/chart" Target="../charts/chart386.xml"/><Relationship Id="rId17" Type="http://schemas.openxmlformats.org/officeDocument/2006/relationships/chart" Target="../charts/chart391.xml"/><Relationship Id="rId2" Type="http://schemas.openxmlformats.org/officeDocument/2006/relationships/chart" Target="../charts/chart376.xml"/><Relationship Id="rId16" Type="http://schemas.openxmlformats.org/officeDocument/2006/relationships/chart" Target="../charts/chart390.xml"/><Relationship Id="rId20" Type="http://schemas.openxmlformats.org/officeDocument/2006/relationships/chart" Target="../charts/chart394.xml"/><Relationship Id="rId1" Type="http://schemas.openxmlformats.org/officeDocument/2006/relationships/chart" Target="../charts/chart375.xml"/><Relationship Id="rId6" Type="http://schemas.openxmlformats.org/officeDocument/2006/relationships/chart" Target="../charts/chart380.xml"/><Relationship Id="rId11" Type="http://schemas.openxmlformats.org/officeDocument/2006/relationships/chart" Target="../charts/chart385.xml"/><Relationship Id="rId5" Type="http://schemas.openxmlformats.org/officeDocument/2006/relationships/chart" Target="../charts/chart379.xml"/><Relationship Id="rId15" Type="http://schemas.openxmlformats.org/officeDocument/2006/relationships/chart" Target="../charts/chart389.xml"/><Relationship Id="rId10" Type="http://schemas.openxmlformats.org/officeDocument/2006/relationships/chart" Target="../charts/chart384.xml"/><Relationship Id="rId19" Type="http://schemas.openxmlformats.org/officeDocument/2006/relationships/chart" Target="../charts/chart393.xml"/><Relationship Id="rId4" Type="http://schemas.openxmlformats.org/officeDocument/2006/relationships/chart" Target="../charts/chart378.xml"/><Relationship Id="rId9" Type="http://schemas.openxmlformats.org/officeDocument/2006/relationships/chart" Target="../charts/chart383.xml"/><Relationship Id="rId14" Type="http://schemas.openxmlformats.org/officeDocument/2006/relationships/chart" Target="../charts/chart388.xml"/><Relationship Id="rId22" Type="http://schemas.openxmlformats.org/officeDocument/2006/relationships/chart" Target="../charts/chart39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442338</xdr:colOff>
      <xdr:row>0</xdr:row>
      <xdr:rowOff>160421</xdr:rowOff>
    </xdr:from>
    <xdr:to>
      <xdr:col>21</xdr:col>
      <xdr:colOff>188496</xdr:colOff>
      <xdr:row>30</xdr:row>
      <xdr:rowOff>144379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541E013F-9593-457B-AAF4-C12E581C2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421104</xdr:colOff>
      <xdr:row>298</xdr:row>
      <xdr:rowOff>20053</xdr:rowOff>
    </xdr:from>
    <xdr:to>
      <xdr:col>19</xdr:col>
      <xdr:colOff>397042</xdr:colOff>
      <xdr:row>329</xdr:row>
      <xdr:rowOff>36095</xdr:rowOff>
    </xdr:to>
    <xdr:graphicFrame macro="">
      <xdr:nvGraphicFramePr>
        <xdr:cNvPr id="18" name="Diagram 1031">
          <a:extLst>
            <a:ext uri="{FF2B5EF4-FFF2-40B4-BE49-F238E27FC236}">
              <a16:creationId xmlns:a16="http://schemas.microsoft.com/office/drawing/2014/main" id="{3317B1E8-552D-4D20-9E4D-8DD0FDD39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24063</xdr:colOff>
      <xdr:row>265</xdr:row>
      <xdr:rowOff>28273</xdr:rowOff>
    </xdr:from>
    <xdr:to>
      <xdr:col>19</xdr:col>
      <xdr:colOff>88231</xdr:colOff>
      <xdr:row>296</xdr:row>
      <xdr:rowOff>56145</xdr:rowOff>
    </xdr:to>
    <xdr:graphicFrame macro="">
      <xdr:nvGraphicFramePr>
        <xdr:cNvPr id="19" name="Diagram 1031">
          <a:extLst>
            <a:ext uri="{FF2B5EF4-FFF2-40B4-BE49-F238E27FC236}">
              <a16:creationId xmlns:a16="http://schemas.microsoft.com/office/drawing/2014/main" id="{20629271-287B-4518-B5ED-20512C652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48125</xdr:colOff>
      <xdr:row>231</xdr:row>
      <xdr:rowOff>112295</xdr:rowOff>
    </xdr:from>
    <xdr:to>
      <xdr:col>20</xdr:col>
      <xdr:colOff>45518</xdr:colOff>
      <xdr:row>262</xdr:row>
      <xdr:rowOff>104273</xdr:rowOff>
    </xdr:to>
    <xdr:graphicFrame macro="">
      <xdr:nvGraphicFramePr>
        <xdr:cNvPr id="20" name="Diagram 1036">
          <a:extLst>
            <a:ext uri="{FF2B5EF4-FFF2-40B4-BE49-F238E27FC236}">
              <a16:creationId xmlns:a16="http://schemas.microsoft.com/office/drawing/2014/main" id="{B6B7D4D8-9B6E-4FA6-93B6-653893967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60157</xdr:colOff>
      <xdr:row>198</xdr:row>
      <xdr:rowOff>44116</xdr:rowOff>
    </xdr:from>
    <xdr:to>
      <xdr:col>18</xdr:col>
      <xdr:colOff>934451</xdr:colOff>
      <xdr:row>229</xdr:row>
      <xdr:rowOff>44116</xdr:rowOff>
    </xdr:to>
    <xdr:graphicFrame macro="">
      <xdr:nvGraphicFramePr>
        <xdr:cNvPr id="21" name="Diagram 1028">
          <a:extLst>
            <a:ext uri="{FF2B5EF4-FFF2-40B4-BE49-F238E27FC236}">
              <a16:creationId xmlns:a16="http://schemas.microsoft.com/office/drawing/2014/main" id="{C767C231-3C78-4D93-BAC8-D99FC1027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68179</xdr:colOff>
      <xdr:row>166</xdr:row>
      <xdr:rowOff>8020</xdr:rowOff>
    </xdr:from>
    <xdr:to>
      <xdr:col>18</xdr:col>
      <xdr:colOff>822158</xdr:colOff>
      <xdr:row>196</xdr:row>
      <xdr:rowOff>64169</xdr:rowOff>
    </xdr:to>
    <xdr:graphicFrame macro="">
      <xdr:nvGraphicFramePr>
        <xdr:cNvPr id="22" name="Diagram 1031">
          <a:extLst>
            <a:ext uri="{FF2B5EF4-FFF2-40B4-BE49-F238E27FC236}">
              <a16:creationId xmlns:a16="http://schemas.microsoft.com/office/drawing/2014/main" id="{C534D10C-E0BD-4694-974B-59CBA79CC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64168</xdr:colOff>
      <xdr:row>67</xdr:row>
      <xdr:rowOff>24064</xdr:rowOff>
    </xdr:from>
    <xdr:to>
      <xdr:col>18</xdr:col>
      <xdr:colOff>786062</xdr:colOff>
      <xdr:row>97</xdr:row>
      <xdr:rowOff>152401</xdr:rowOff>
    </xdr:to>
    <xdr:graphicFrame macro="">
      <xdr:nvGraphicFramePr>
        <xdr:cNvPr id="23" name="Diagram 1025">
          <a:extLst>
            <a:ext uri="{FF2B5EF4-FFF2-40B4-BE49-F238E27FC236}">
              <a16:creationId xmlns:a16="http://schemas.microsoft.com/office/drawing/2014/main" id="{5B66EC1B-26E0-4014-8836-434FA7C0C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28074</xdr:colOff>
      <xdr:row>34</xdr:row>
      <xdr:rowOff>20052</xdr:rowOff>
    </xdr:from>
    <xdr:to>
      <xdr:col>19</xdr:col>
      <xdr:colOff>405064</xdr:colOff>
      <xdr:row>65</xdr:row>
      <xdr:rowOff>12031</xdr:rowOff>
    </xdr:to>
    <xdr:graphicFrame macro="">
      <xdr:nvGraphicFramePr>
        <xdr:cNvPr id="24" name="Diagram 1025">
          <a:extLst>
            <a:ext uri="{FF2B5EF4-FFF2-40B4-BE49-F238E27FC236}">
              <a16:creationId xmlns:a16="http://schemas.microsoft.com/office/drawing/2014/main" id="{96FE9D11-41A0-4D5F-9587-073EB4122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401053</xdr:colOff>
      <xdr:row>330</xdr:row>
      <xdr:rowOff>136357</xdr:rowOff>
    </xdr:from>
    <xdr:to>
      <xdr:col>19</xdr:col>
      <xdr:colOff>376990</xdr:colOff>
      <xdr:row>361</xdr:row>
      <xdr:rowOff>152400</xdr:rowOff>
    </xdr:to>
    <xdr:graphicFrame macro="">
      <xdr:nvGraphicFramePr>
        <xdr:cNvPr id="13" name="Diagram 1031">
          <a:extLst>
            <a:ext uri="{FF2B5EF4-FFF2-40B4-BE49-F238E27FC236}">
              <a16:creationId xmlns:a16="http://schemas.microsoft.com/office/drawing/2014/main" id="{55A2E4E6-7E2D-46AC-A007-C0B9B72DD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64168</xdr:colOff>
      <xdr:row>338</xdr:row>
      <xdr:rowOff>72189</xdr:rowOff>
    </xdr:from>
    <xdr:to>
      <xdr:col>21</xdr:col>
      <xdr:colOff>552810</xdr:colOff>
      <xdr:row>343</xdr:row>
      <xdr:rowOff>88070</xdr:rowOff>
    </xdr:to>
    <xdr:sp macro="" textlink="">
      <xdr:nvSpPr>
        <xdr:cNvPr id="14" name="Pil: opp 13">
          <a:extLst>
            <a:ext uri="{FF2B5EF4-FFF2-40B4-BE49-F238E27FC236}">
              <a16:creationId xmlns:a16="http://schemas.microsoft.com/office/drawing/2014/main" id="{C3A5AA60-C00B-483D-9FCD-EA927E2D1203}"/>
            </a:ext>
          </a:extLst>
        </xdr:cNvPr>
        <xdr:cNvSpPr/>
      </xdr:nvSpPr>
      <xdr:spPr bwMode="auto">
        <a:xfrm>
          <a:off x="13651831" y="65227200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120316</xdr:colOff>
      <xdr:row>100</xdr:row>
      <xdr:rowOff>48126</xdr:rowOff>
    </xdr:from>
    <xdr:to>
      <xdr:col>20</xdr:col>
      <xdr:colOff>119714</xdr:colOff>
      <xdr:row>131</xdr:row>
      <xdr:rowOff>80210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F8F9178B-5998-4B0F-A5F2-6536BB6BE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20</xdr:col>
      <xdr:colOff>0</xdr:colOff>
      <xdr:row>163</xdr:row>
      <xdr:rowOff>140168</xdr:rowOff>
    </xdr:to>
    <xdr:graphicFrame macro="">
      <xdr:nvGraphicFramePr>
        <xdr:cNvPr id="3" name="Diagram 1031">
          <a:extLst>
            <a:ext uri="{FF2B5EF4-FFF2-40B4-BE49-F238E27FC236}">
              <a16:creationId xmlns:a16="http://schemas.microsoft.com/office/drawing/2014/main" id="{5F6FD9A3-4087-4CAA-9D06-300184B7E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77931</xdr:colOff>
      <xdr:row>258</xdr:row>
      <xdr:rowOff>8659</xdr:rowOff>
    </xdr:from>
    <xdr:to>
      <xdr:col>15</xdr:col>
      <xdr:colOff>20623</xdr:colOff>
      <xdr:row>289</xdr:row>
      <xdr:rowOff>123369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ED113BDD-0902-4D60-A490-838724B6E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38966</xdr:colOff>
      <xdr:row>220</xdr:row>
      <xdr:rowOff>177511</xdr:rowOff>
    </xdr:from>
    <xdr:to>
      <xdr:col>14</xdr:col>
      <xdr:colOff>895192</xdr:colOff>
      <xdr:row>252</xdr:row>
      <xdr:rowOff>101721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CF4AFDA-3364-49E3-985B-8DF6965FA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184</xdr:row>
      <xdr:rowOff>38966</xdr:rowOff>
    </xdr:from>
    <xdr:to>
      <xdr:col>14</xdr:col>
      <xdr:colOff>903851</xdr:colOff>
      <xdr:row>215</xdr:row>
      <xdr:rowOff>153676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EDD2D9-52A0-4B4A-B893-4610CB2AC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51955</xdr:colOff>
      <xdr:row>146</xdr:row>
      <xdr:rowOff>181840</xdr:rowOff>
    </xdr:from>
    <xdr:to>
      <xdr:col>14</xdr:col>
      <xdr:colOff>908181</xdr:colOff>
      <xdr:row>178</xdr:row>
      <xdr:rowOff>106050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D598CCA-82BA-49F1-AB54-ECB48A600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46694</xdr:colOff>
      <xdr:row>109</xdr:row>
      <xdr:rowOff>162474</xdr:rowOff>
    </xdr:from>
    <xdr:to>
      <xdr:col>14</xdr:col>
      <xdr:colOff>902920</xdr:colOff>
      <xdr:row>141</xdr:row>
      <xdr:rowOff>84636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E7E12A8-6F4E-4E59-9191-01829110F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896216</xdr:colOff>
      <xdr:row>73</xdr:row>
      <xdr:rowOff>30307</xdr:rowOff>
    </xdr:from>
    <xdr:to>
      <xdr:col>14</xdr:col>
      <xdr:colOff>838908</xdr:colOff>
      <xdr:row>104</xdr:row>
      <xdr:rowOff>145017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9216C6B4-68B3-42E5-82CA-6F72CBA64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554182</xdr:colOff>
      <xdr:row>30</xdr:row>
      <xdr:rowOff>148181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316D0A37-808D-46C6-8F47-8A8227D3B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870238</xdr:colOff>
      <xdr:row>36</xdr:row>
      <xdr:rowOff>38965</xdr:rowOff>
    </xdr:from>
    <xdr:to>
      <xdr:col>14</xdr:col>
      <xdr:colOff>812930</xdr:colOff>
      <xdr:row>67</xdr:row>
      <xdr:rowOff>153675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90129C1-2B86-43FE-B9EC-EBC09A099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139746</xdr:colOff>
      <xdr:row>1</xdr:row>
      <xdr:rowOff>35718</xdr:rowOff>
    </xdr:from>
    <xdr:to>
      <xdr:col>14</xdr:col>
      <xdr:colOff>738188</xdr:colOff>
      <xdr:row>29</xdr:row>
      <xdr:rowOff>35718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9A29782F-0C4F-4EE1-B781-914B6B2C3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39686</xdr:colOff>
      <xdr:row>30</xdr:row>
      <xdr:rowOff>230187</xdr:rowOff>
    </xdr:from>
    <xdr:to>
      <xdr:col>14</xdr:col>
      <xdr:colOff>598441</xdr:colOff>
      <xdr:row>60</xdr:row>
      <xdr:rowOff>91281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9872BD6-13A4-4FA3-AF55-C027F0D87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23813</xdr:colOff>
      <xdr:row>62</xdr:row>
      <xdr:rowOff>174625</xdr:rowOff>
    </xdr:from>
    <xdr:to>
      <xdr:col>14</xdr:col>
      <xdr:colOff>622255</xdr:colOff>
      <xdr:row>93</xdr:row>
      <xdr:rowOff>71438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E8012B74-59F1-415A-B244-90BC5037B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889000</xdr:colOff>
      <xdr:row>94</xdr:row>
      <xdr:rowOff>182562</xdr:rowOff>
    </xdr:from>
    <xdr:to>
      <xdr:col>14</xdr:col>
      <xdr:colOff>574629</xdr:colOff>
      <xdr:row>125</xdr:row>
      <xdr:rowOff>79375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53D84650-DE78-4DC8-9BD1-789430BDB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881063</xdr:colOff>
      <xdr:row>128</xdr:row>
      <xdr:rowOff>7937</xdr:rowOff>
    </xdr:from>
    <xdr:to>
      <xdr:col>14</xdr:col>
      <xdr:colOff>566692</xdr:colOff>
      <xdr:row>158</xdr:row>
      <xdr:rowOff>111125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EA6651F-D2DD-4E92-9016-25271726A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826169</xdr:colOff>
      <xdr:row>298</xdr:row>
      <xdr:rowOff>52138</xdr:rowOff>
    </xdr:from>
    <xdr:to>
      <xdr:col>14</xdr:col>
      <xdr:colOff>878306</xdr:colOff>
      <xdr:row>329</xdr:row>
      <xdr:rowOff>48127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36F1DBD6-7139-4C65-9151-DDA923E4C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838200</xdr:colOff>
      <xdr:row>265</xdr:row>
      <xdr:rowOff>40105</xdr:rowOff>
    </xdr:from>
    <xdr:to>
      <xdr:col>14</xdr:col>
      <xdr:colOff>790074</xdr:colOff>
      <xdr:row>296</xdr:row>
      <xdr:rowOff>96252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6DC84EED-7753-44E2-BFE1-FA04EF78A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890336</xdr:colOff>
      <xdr:row>232</xdr:row>
      <xdr:rowOff>20054</xdr:rowOff>
    </xdr:from>
    <xdr:to>
      <xdr:col>15</xdr:col>
      <xdr:colOff>8020</xdr:colOff>
      <xdr:row>263</xdr:row>
      <xdr:rowOff>116105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674BA35E-5E22-4FD3-A682-B436C66BA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569495</xdr:colOff>
      <xdr:row>199</xdr:row>
      <xdr:rowOff>24064</xdr:rowOff>
    </xdr:from>
    <xdr:to>
      <xdr:col>15</xdr:col>
      <xdr:colOff>318834</xdr:colOff>
      <xdr:row>230</xdr:row>
      <xdr:rowOff>144380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6684674E-D395-42F2-B684-7A650A576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16042</xdr:colOff>
      <xdr:row>166</xdr:row>
      <xdr:rowOff>60158</xdr:rowOff>
    </xdr:from>
    <xdr:to>
      <xdr:col>13</xdr:col>
      <xdr:colOff>729916</xdr:colOff>
      <xdr:row>196</xdr:row>
      <xdr:rowOff>60158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A28F66D4-8D78-4B5B-A831-4E1532716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866274</xdr:colOff>
      <xdr:row>132</xdr:row>
      <xdr:rowOff>164432</xdr:rowOff>
    </xdr:from>
    <xdr:to>
      <xdr:col>14</xdr:col>
      <xdr:colOff>232611</xdr:colOff>
      <xdr:row>163</xdr:row>
      <xdr:rowOff>56147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8D7DA5ED-D8B4-4001-9F7C-BBC13975A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16041</xdr:colOff>
      <xdr:row>100</xdr:row>
      <xdr:rowOff>32083</xdr:rowOff>
    </xdr:from>
    <xdr:to>
      <xdr:col>15</xdr:col>
      <xdr:colOff>88231</xdr:colOff>
      <xdr:row>130</xdr:row>
      <xdr:rowOff>148388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6C0A8CA0-3E0B-4574-A761-722085E6D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914399</xdr:colOff>
      <xdr:row>67</xdr:row>
      <xdr:rowOff>0</xdr:rowOff>
    </xdr:from>
    <xdr:to>
      <xdr:col>14</xdr:col>
      <xdr:colOff>834189</xdr:colOff>
      <xdr:row>97</xdr:row>
      <xdr:rowOff>4010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05ADF10E-F39A-4D42-82F9-519BDD192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906379</xdr:colOff>
      <xdr:row>33</xdr:row>
      <xdr:rowOff>152400</xdr:rowOff>
    </xdr:from>
    <xdr:to>
      <xdr:col>14</xdr:col>
      <xdr:colOff>693821</xdr:colOff>
      <xdr:row>63</xdr:row>
      <xdr:rowOff>180474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DE14E9F7-4F1E-4580-847F-F438B1A9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0</xdr:row>
      <xdr:rowOff>176463</xdr:rowOff>
    </xdr:from>
    <xdr:to>
      <xdr:col>14</xdr:col>
      <xdr:colOff>701842</xdr:colOff>
      <xdr:row>30</xdr:row>
      <xdr:rowOff>80211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79CA29FF-6802-458F-9F53-606D54F3B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969623</xdr:colOff>
      <xdr:row>33</xdr:row>
      <xdr:rowOff>139130</xdr:rowOff>
    </xdr:from>
    <xdr:to>
      <xdr:col>45</xdr:col>
      <xdr:colOff>267556</xdr:colOff>
      <xdr:row>53</xdr:row>
      <xdr:rowOff>128427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C75A122-DAEA-4D8E-A726-DED396A5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119865</xdr:colOff>
      <xdr:row>33</xdr:row>
      <xdr:rowOff>171237</xdr:rowOff>
    </xdr:from>
    <xdr:to>
      <xdr:col>26</xdr:col>
      <xdr:colOff>909691</xdr:colOff>
      <xdr:row>53</xdr:row>
      <xdr:rowOff>42808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D3B3FD4-2F66-4776-AC9A-37D63E88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856179</xdr:colOff>
      <xdr:row>443</xdr:row>
      <xdr:rowOff>68495</xdr:rowOff>
    </xdr:from>
    <xdr:to>
      <xdr:col>15</xdr:col>
      <xdr:colOff>847618</xdr:colOff>
      <xdr:row>475</xdr:row>
      <xdr:rowOff>162203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824F0B41-E0E3-4D47-A429-6D5177C2C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25685</xdr:colOff>
      <xdr:row>406</xdr:row>
      <xdr:rowOff>29966</xdr:rowOff>
    </xdr:from>
    <xdr:to>
      <xdr:col>15</xdr:col>
      <xdr:colOff>449494</xdr:colOff>
      <xdr:row>438</xdr:row>
      <xdr:rowOff>93709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F3344A34-0841-49AD-B814-2A6109733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881865</xdr:colOff>
      <xdr:row>369</xdr:row>
      <xdr:rowOff>25686</xdr:rowOff>
    </xdr:from>
    <xdr:to>
      <xdr:col>15</xdr:col>
      <xdr:colOff>124147</xdr:colOff>
      <xdr:row>401</xdr:row>
      <xdr:rowOff>166955</xdr:rowOff>
    </xdr:to>
    <xdr:graphicFrame macro="">
      <xdr:nvGraphicFramePr>
        <xdr:cNvPr id="37" name="Diagram 2">
          <a:extLst>
            <a:ext uri="{FF2B5EF4-FFF2-40B4-BE49-F238E27FC236}">
              <a16:creationId xmlns:a16="http://schemas.microsoft.com/office/drawing/2014/main" id="{D6AA5CB3-5E90-4CA4-8F94-318DCC6DB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331</xdr:row>
      <xdr:rowOff>42809</xdr:rowOff>
    </xdr:from>
    <xdr:to>
      <xdr:col>15</xdr:col>
      <xdr:colOff>736315</xdr:colOff>
      <xdr:row>364</xdr:row>
      <xdr:rowOff>166955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2DA81E51-2DCB-4EC4-88EF-2866B6695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294</xdr:row>
      <xdr:rowOff>59933</xdr:rowOff>
    </xdr:from>
    <xdr:to>
      <xdr:col>16</xdr:col>
      <xdr:colOff>12842</xdr:colOff>
      <xdr:row>328</xdr:row>
      <xdr:rowOff>72775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1A1DBAD3-9A4C-4E3A-B8E5-6BD717F51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864742</xdr:colOff>
      <xdr:row>257</xdr:row>
      <xdr:rowOff>77056</xdr:rowOff>
    </xdr:from>
    <xdr:to>
      <xdr:col>15</xdr:col>
      <xdr:colOff>877585</xdr:colOff>
      <xdr:row>291</xdr:row>
      <xdr:rowOff>89899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4B0296BF-FAA6-4B83-8D86-A5E50756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329629</xdr:colOff>
      <xdr:row>183</xdr:row>
      <xdr:rowOff>179797</xdr:rowOff>
    </xdr:from>
    <xdr:to>
      <xdr:col>7</xdr:col>
      <xdr:colOff>136987</xdr:colOff>
      <xdr:row>213</xdr:row>
      <xdr:rowOff>179798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C9910DE1-1FEF-4CD1-BE15-EBC00EF2F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321066</xdr:colOff>
      <xdr:row>183</xdr:row>
      <xdr:rowOff>162674</xdr:rowOff>
    </xdr:from>
    <xdr:to>
      <xdr:col>12</xdr:col>
      <xdr:colOff>496584</xdr:colOff>
      <xdr:row>214</xdr:row>
      <xdr:rowOff>0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D6A02D61-CC73-4A95-92D0-4B601068C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607887</xdr:colOff>
      <xdr:row>183</xdr:row>
      <xdr:rowOff>162674</xdr:rowOff>
    </xdr:from>
    <xdr:to>
      <xdr:col>16</xdr:col>
      <xdr:colOff>727752</xdr:colOff>
      <xdr:row>213</xdr:row>
      <xdr:rowOff>17124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BFEC1497-9CF9-4824-95A4-5A5130462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898988</xdr:colOff>
      <xdr:row>146</xdr:row>
      <xdr:rowOff>158393</xdr:rowOff>
    </xdr:from>
    <xdr:to>
      <xdr:col>9</xdr:col>
      <xdr:colOff>817653</xdr:colOff>
      <xdr:row>178</xdr:row>
      <xdr:rowOff>42809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A05C4E57-09C6-402A-A04A-683EDFC75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877584</xdr:colOff>
      <xdr:row>146</xdr:row>
      <xdr:rowOff>119865</xdr:rowOff>
    </xdr:from>
    <xdr:to>
      <xdr:col>16</xdr:col>
      <xdr:colOff>749156</xdr:colOff>
      <xdr:row>178</xdr:row>
      <xdr:rowOff>17124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956B77D-BCC7-4D7F-9A72-F3541046E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907550</xdr:colOff>
      <xdr:row>73</xdr:row>
      <xdr:rowOff>51372</xdr:rowOff>
    </xdr:from>
    <xdr:to>
      <xdr:col>16</xdr:col>
      <xdr:colOff>4280</xdr:colOff>
      <xdr:row>107</xdr:row>
      <xdr:rowOff>64214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6BE51ABD-C133-49E7-8810-C10403337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51370</xdr:colOff>
      <xdr:row>110</xdr:row>
      <xdr:rowOff>17123</xdr:rowOff>
    </xdr:from>
    <xdr:to>
      <xdr:col>16</xdr:col>
      <xdr:colOff>64212</xdr:colOff>
      <xdr:row>144</xdr:row>
      <xdr:rowOff>29967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28618B26-1371-448E-8180-9C7B1A3B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16</xdr:col>
      <xdr:colOff>12842</xdr:colOff>
      <xdr:row>34</xdr:row>
      <xdr:rowOff>124146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0754F2D9-7055-44DA-9554-8B5DFAF38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37</xdr:row>
      <xdr:rowOff>0</xdr:rowOff>
    </xdr:from>
    <xdr:to>
      <xdr:col>16</xdr:col>
      <xdr:colOff>12842</xdr:colOff>
      <xdr:row>70</xdr:row>
      <xdr:rowOff>141270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2CD9315C-FB30-41CB-800A-15BFC56F0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221</xdr:row>
      <xdr:rowOff>0</xdr:rowOff>
    </xdr:from>
    <xdr:to>
      <xdr:col>16</xdr:col>
      <xdr:colOff>12842</xdr:colOff>
      <xdr:row>255</xdr:row>
      <xdr:rowOff>12842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364BD7FB-F5D4-44F2-9F5D-8F0C20D50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212166</xdr:colOff>
      <xdr:row>39</xdr:row>
      <xdr:rowOff>76200</xdr:rowOff>
    </xdr:from>
    <xdr:to>
      <xdr:col>54</xdr:col>
      <xdr:colOff>316837</xdr:colOff>
      <xdr:row>53</xdr:row>
      <xdr:rowOff>180871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152401</xdr:colOff>
      <xdr:row>85</xdr:row>
      <xdr:rowOff>0</xdr:rowOff>
    </xdr:from>
    <xdr:to>
      <xdr:col>54</xdr:col>
      <xdr:colOff>355881</xdr:colOff>
      <xdr:row>98</xdr:row>
      <xdr:rowOff>167472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113127</xdr:colOff>
      <xdr:row>129</xdr:row>
      <xdr:rowOff>2679</xdr:rowOff>
    </xdr:from>
    <xdr:to>
      <xdr:col>54</xdr:col>
      <xdr:colOff>531809</xdr:colOff>
      <xdr:row>143</xdr:row>
      <xdr:rowOff>106595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240741</xdr:colOff>
      <xdr:row>143</xdr:row>
      <xdr:rowOff>146540</xdr:rowOff>
    </xdr:from>
    <xdr:to>
      <xdr:col>54</xdr:col>
      <xdr:colOff>648956</xdr:colOff>
      <xdr:row>158</xdr:row>
      <xdr:rowOff>136073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125604</xdr:colOff>
      <xdr:row>158</xdr:row>
      <xdr:rowOff>188407</xdr:rowOff>
    </xdr:from>
    <xdr:to>
      <xdr:col>54</xdr:col>
      <xdr:colOff>669891</xdr:colOff>
      <xdr:row>173</xdr:row>
      <xdr:rowOff>104670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157005</xdr:colOff>
      <xdr:row>173</xdr:row>
      <xdr:rowOff>188407</xdr:rowOff>
    </xdr:from>
    <xdr:to>
      <xdr:col>54</xdr:col>
      <xdr:colOff>638489</xdr:colOff>
      <xdr:row>188</xdr:row>
      <xdr:rowOff>125604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180975</xdr:colOff>
      <xdr:row>189</xdr:row>
      <xdr:rowOff>85725</xdr:rowOff>
    </xdr:from>
    <xdr:to>
      <xdr:col>54</xdr:col>
      <xdr:colOff>695325</xdr:colOff>
      <xdr:row>204</xdr:row>
      <xdr:rowOff>66675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133350</xdr:colOff>
      <xdr:row>205</xdr:row>
      <xdr:rowOff>76200</xdr:rowOff>
    </xdr:from>
    <xdr:to>
      <xdr:col>54</xdr:col>
      <xdr:colOff>590550</xdr:colOff>
      <xdr:row>220</xdr:row>
      <xdr:rowOff>66675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104775</xdr:colOff>
      <xdr:row>221</xdr:row>
      <xdr:rowOff>171450</xdr:rowOff>
    </xdr:from>
    <xdr:to>
      <xdr:col>54</xdr:col>
      <xdr:colOff>619126</xdr:colOff>
      <xdr:row>236</xdr:row>
      <xdr:rowOff>19050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95250</xdr:colOff>
      <xdr:row>68</xdr:row>
      <xdr:rowOff>190500</xdr:rowOff>
    </xdr:from>
    <xdr:to>
      <xdr:col>54</xdr:col>
      <xdr:colOff>294125</xdr:colOff>
      <xdr:row>83</xdr:row>
      <xdr:rowOff>126546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180976</xdr:colOff>
      <xdr:row>54</xdr:row>
      <xdr:rowOff>180976</xdr:rowOff>
    </xdr:from>
    <xdr:to>
      <xdr:col>54</xdr:col>
      <xdr:colOff>389376</xdr:colOff>
      <xdr:row>68</xdr:row>
      <xdr:rowOff>126547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48</xdr:col>
      <xdr:colOff>144780</xdr:colOff>
      <xdr:row>100</xdr:row>
      <xdr:rowOff>0</xdr:rowOff>
    </xdr:from>
    <xdr:to>
      <xdr:col>54</xdr:col>
      <xdr:colOff>313175</xdr:colOff>
      <xdr:row>113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48</xdr:col>
      <xdr:colOff>182880</xdr:colOff>
      <xdr:row>115</xdr:row>
      <xdr:rowOff>0</xdr:rowOff>
    </xdr:from>
    <xdr:to>
      <xdr:col>54</xdr:col>
      <xdr:colOff>360800</xdr:colOff>
      <xdr:row>128</xdr:row>
      <xdr:rowOff>145596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473111</xdr:colOff>
      <xdr:row>0</xdr:row>
      <xdr:rowOff>175847</xdr:rowOff>
    </xdr:from>
    <xdr:to>
      <xdr:col>16</xdr:col>
      <xdr:colOff>142352</xdr:colOff>
      <xdr:row>32</xdr:row>
      <xdr:rowOff>154912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6E9750D2-F4FB-4E7F-8C1C-8E0A3EC8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904351</xdr:colOff>
      <xdr:row>210</xdr:row>
      <xdr:rowOff>37682</xdr:rowOff>
    </xdr:from>
    <xdr:to>
      <xdr:col>15</xdr:col>
      <xdr:colOff>58615</xdr:colOff>
      <xdr:row>242</xdr:row>
      <xdr:rowOff>71176</xdr:rowOff>
    </xdr:to>
    <xdr:graphicFrame macro="">
      <xdr:nvGraphicFramePr>
        <xdr:cNvPr id="44" name="Diagram 7">
          <a:extLst>
            <a:ext uri="{FF2B5EF4-FFF2-40B4-BE49-F238E27FC236}">
              <a16:creationId xmlns:a16="http://schemas.microsoft.com/office/drawing/2014/main" id="{5C629DDB-75EE-42DF-B43E-6ECD74159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895977</xdr:colOff>
      <xdr:row>175</xdr:row>
      <xdr:rowOff>33495</xdr:rowOff>
    </xdr:from>
    <xdr:to>
      <xdr:col>14</xdr:col>
      <xdr:colOff>812241</xdr:colOff>
      <xdr:row>207</xdr:row>
      <xdr:rowOff>75364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800E6627-D5B5-475F-87C5-03F15CC0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15</xdr:col>
      <xdr:colOff>586154</xdr:colOff>
      <xdr:row>106</xdr:row>
      <xdr:rowOff>25121</xdr:rowOff>
    </xdr:to>
    <xdr:graphicFrame macro="">
      <xdr:nvGraphicFramePr>
        <xdr:cNvPr id="47" name="Diagram 7">
          <a:extLst>
            <a:ext uri="{FF2B5EF4-FFF2-40B4-BE49-F238E27FC236}">
              <a16:creationId xmlns:a16="http://schemas.microsoft.com/office/drawing/2014/main" id="{D601EB5F-0DE1-4120-813B-1DB3F6D46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8374</xdr:colOff>
      <xdr:row>70</xdr:row>
      <xdr:rowOff>33494</xdr:rowOff>
    </xdr:from>
    <xdr:to>
      <xdr:col>15</xdr:col>
      <xdr:colOff>33495</xdr:colOff>
      <xdr:row>101</xdr:row>
      <xdr:rowOff>167473</xdr:rowOff>
    </xdr:to>
    <xdr:graphicFrame macro="">
      <xdr:nvGraphicFramePr>
        <xdr:cNvPr id="54" name="Diagram 7">
          <a:extLst>
            <a:ext uri="{FF2B5EF4-FFF2-40B4-BE49-F238E27FC236}">
              <a16:creationId xmlns:a16="http://schemas.microsoft.com/office/drawing/2014/main" id="{3DA67272-55A7-48DD-9E99-BCB777034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20933</xdr:colOff>
      <xdr:row>36</xdr:row>
      <xdr:rowOff>8374</xdr:rowOff>
    </xdr:from>
    <xdr:to>
      <xdr:col>15</xdr:col>
      <xdr:colOff>657329</xdr:colOff>
      <xdr:row>67</xdr:row>
      <xdr:rowOff>154912</xdr:rowOff>
    </xdr:to>
    <xdr:graphicFrame macro="">
      <xdr:nvGraphicFramePr>
        <xdr:cNvPr id="56" name="Diagram 7">
          <a:extLst>
            <a:ext uri="{FF2B5EF4-FFF2-40B4-BE49-F238E27FC236}">
              <a16:creationId xmlns:a16="http://schemas.microsoft.com/office/drawing/2014/main" id="{AFE04A31-828E-4C01-AC9E-45EFC253E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4187</xdr:colOff>
      <xdr:row>34</xdr:row>
      <xdr:rowOff>180409</xdr:rowOff>
    </xdr:from>
    <xdr:to>
      <xdr:col>15</xdr:col>
      <xdr:colOff>669890</xdr:colOff>
      <xdr:row>35</xdr:row>
      <xdr:rowOff>0</xdr:rowOff>
    </xdr:to>
    <xdr:graphicFrame macro="">
      <xdr:nvGraphicFramePr>
        <xdr:cNvPr id="57" name="Diagram 7">
          <a:extLst>
            <a:ext uri="{FF2B5EF4-FFF2-40B4-BE49-F238E27FC236}">
              <a16:creationId xmlns:a16="http://schemas.microsoft.com/office/drawing/2014/main" id="{29F61172-2E79-4F92-9846-DCCE6A02E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895976</xdr:colOff>
      <xdr:row>104</xdr:row>
      <xdr:rowOff>175845</xdr:rowOff>
    </xdr:from>
    <xdr:to>
      <xdr:col>15</xdr:col>
      <xdr:colOff>594526</xdr:colOff>
      <xdr:row>137</xdr:row>
      <xdr:rowOff>125603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F9B5E481-4050-4904-9D13-95A619D1B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879230</xdr:colOff>
      <xdr:row>140</xdr:row>
      <xdr:rowOff>8373</xdr:rowOff>
    </xdr:from>
    <xdr:to>
      <xdr:col>15</xdr:col>
      <xdr:colOff>460549</xdr:colOff>
      <xdr:row>172</xdr:row>
      <xdr:rowOff>83735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E5BA7F59-123E-46E9-800F-100EF27F7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887604</xdr:colOff>
      <xdr:row>245</xdr:row>
      <xdr:rowOff>25121</xdr:rowOff>
    </xdr:from>
    <xdr:to>
      <xdr:col>15</xdr:col>
      <xdr:colOff>25121</xdr:colOff>
      <xdr:row>277</xdr:row>
      <xdr:rowOff>117232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0F88D38-6B9C-4467-B0E6-467D135A6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887604</xdr:colOff>
      <xdr:row>280</xdr:row>
      <xdr:rowOff>25121</xdr:rowOff>
    </xdr:from>
    <xdr:to>
      <xdr:col>15</xdr:col>
      <xdr:colOff>100484</xdr:colOff>
      <xdr:row>312</xdr:row>
      <xdr:rowOff>133979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8605594-F94C-46EE-A6C9-E2B5F3642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795495</xdr:colOff>
      <xdr:row>314</xdr:row>
      <xdr:rowOff>184220</xdr:rowOff>
    </xdr:from>
    <xdr:to>
      <xdr:col>15</xdr:col>
      <xdr:colOff>259584</xdr:colOff>
      <xdr:row>346</xdr:row>
      <xdr:rowOff>8372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071E490D-51D1-4B19-9E40-8E9B9C470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795494</xdr:colOff>
      <xdr:row>349</xdr:row>
      <xdr:rowOff>159099</xdr:rowOff>
    </xdr:from>
    <xdr:to>
      <xdr:col>14</xdr:col>
      <xdr:colOff>661516</xdr:colOff>
      <xdr:row>381</xdr:row>
      <xdr:rowOff>41868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10D8328-1669-4EB5-A22E-E155E052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770374</xdr:colOff>
      <xdr:row>384</xdr:row>
      <xdr:rowOff>184220</xdr:rowOff>
    </xdr:from>
    <xdr:to>
      <xdr:col>14</xdr:col>
      <xdr:colOff>828990</xdr:colOff>
      <xdr:row>417</xdr:row>
      <xdr:rowOff>75363</xdr:rowOff>
    </xdr:to>
    <xdr:graphicFrame macro="">
      <xdr:nvGraphicFramePr>
        <xdr:cNvPr id="9" name="Diagram 7">
          <a:extLst>
            <a:ext uri="{FF2B5EF4-FFF2-40B4-BE49-F238E27FC236}">
              <a16:creationId xmlns:a16="http://schemas.microsoft.com/office/drawing/2014/main" id="{E3C4B1CA-6B25-4093-BAA3-ADE744BF7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163</xdr:row>
      <xdr:rowOff>38101</xdr:rowOff>
    </xdr:from>
    <xdr:to>
      <xdr:col>6</xdr:col>
      <xdr:colOff>91440</xdr:colOff>
      <xdr:row>178</xdr:row>
      <xdr:rowOff>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BDC1A4EC-6D7D-4065-9EB7-EDEA10C3F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45720</xdr:colOff>
      <xdr:row>178</xdr:row>
      <xdr:rowOff>30480</xdr:rowOff>
    </xdr:from>
    <xdr:to>
      <xdr:col>6</xdr:col>
      <xdr:colOff>38100</xdr:colOff>
      <xdr:row>193</xdr:row>
      <xdr:rowOff>15240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2A4DD91-8337-472B-A40C-1C3E38580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</xdr:colOff>
      <xdr:row>193</xdr:row>
      <xdr:rowOff>53340</xdr:rowOff>
    </xdr:from>
    <xdr:to>
      <xdr:col>5</xdr:col>
      <xdr:colOff>891540</xdr:colOff>
      <xdr:row>208</xdr:row>
      <xdr:rowOff>7620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1419CF5-FB0A-46F1-80B7-9D89B0598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71148</xdr:colOff>
      <xdr:row>102</xdr:row>
      <xdr:rowOff>77608</xdr:rowOff>
    </xdr:from>
    <xdr:to>
      <xdr:col>5</xdr:col>
      <xdr:colOff>772188</xdr:colOff>
      <xdr:row>117</xdr:row>
      <xdr:rowOff>35368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3687D75-7AB5-4F18-8AFD-CE1B40AF2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182880</xdr:colOff>
      <xdr:row>118</xdr:row>
      <xdr:rowOff>22860</xdr:rowOff>
    </xdr:from>
    <xdr:to>
      <xdr:col>12</xdr:col>
      <xdr:colOff>53340</xdr:colOff>
      <xdr:row>132</xdr:row>
      <xdr:rowOff>175260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4EAC8A7-AE72-49EF-94E6-F3BFCA31B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129541</xdr:colOff>
      <xdr:row>133</xdr:row>
      <xdr:rowOff>22860</xdr:rowOff>
    </xdr:from>
    <xdr:to>
      <xdr:col>12</xdr:col>
      <xdr:colOff>7620</xdr:colOff>
      <xdr:row>148</xdr:row>
      <xdr:rowOff>22860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D383AF1-042F-48C0-8D2A-274D12131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152400</xdr:colOff>
      <xdr:row>148</xdr:row>
      <xdr:rowOff>99061</xdr:rowOff>
    </xdr:from>
    <xdr:to>
      <xdr:col>11</xdr:col>
      <xdr:colOff>868680</xdr:colOff>
      <xdr:row>163</xdr:row>
      <xdr:rowOff>30481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18058F0-E2C2-4A11-BD6E-2B64B00B8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137160</xdr:colOff>
      <xdr:row>163</xdr:row>
      <xdr:rowOff>76199</xdr:rowOff>
    </xdr:from>
    <xdr:to>
      <xdr:col>12</xdr:col>
      <xdr:colOff>0</xdr:colOff>
      <xdr:row>178</xdr:row>
      <xdr:rowOff>30480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E8892DF0-FA50-4CFD-9D3E-C5F9C0A98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83821</xdr:colOff>
      <xdr:row>178</xdr:row>
      <xdr:rowOff>45721</xdr:rowOff>
    </xdr:from>
    <xdr:to>
      <xdr:col>11</xdr:col>
      <xdr:colOff>800100</xdr:colOff>
      <xdr:row>193</xdr:row>
      <xdr:rowOff>22861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38083B58-8817-4DBC-9968-6FB879E77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106680</xdr:colOff>
      <xdr:row>193</xdr:row>
      <xdr:rowOff>99061</xdr:rowOff>
    </xdr:from>
    <xdr:to>
      <xdr:col>11</xdr:col>
      <xdr:colOff>769620</xdr:colOff>
      <xdr:row>208</xdr:row>
      <xdr:rowOff>38101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E63F3A3-09AC-46EB-A203-E104CE749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62120</xdr:colOff>
      <xdr:row>0</xdr:row>
      <xdr:rowOff>33131</xdr:rowOff>
    </xdr:from>
    <xdr:to>
      <xdr:col>5</xdr:col>
      <xdr:colOff>848969</xdr:colOff>
      <xdr:row>12</xdr:row>
      <xdr:rowOff>41414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FA742DE3-0603-476D-A1E6-0CC56F083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86968</xdr:colOff>
      <xdr:row>12</xdr:row>
      <xdr:rowOff>41413</xdr:rowOff>
    </xdr:from>
    <xdr:to>
      <xdr:col>5</xdr:col>
      <xdr:colOff>882098</xdr:colOff>
      <xdr:row>24</xdr:row>
      <xdr:rowOff>41413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3BE8430E-57FB-4982-996A-DC95242BB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95250</xdr:colOff>
      <xdr:row>24</xdr:row>
      <xdr:rowOff>103534</xdr:rowOff>
    </xdr:from>
    <xdr:to>
      <xdr:col>6</xdr:col>
      <xdr:colOff>20707</xdr:colOff>
      <xdr:row>36</xdr:row>
      <xdr:rowOff>28989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550109B2-FD40-4D6E-9D0A-35AF26CC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124240</xdr:colOff>
      <xdr:row>36</xdr:row>
      <xdr:rowOff>82826</xdr:rowOff>
    </xdr:from>
    <xdr:to>
      <xdr:col>6</xdr:col>
      <xdr:colOff>86968</xdr:colOff>
      <xdr:row>48</xdr:row>
      <xdr:rowOff>16566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1AD12FA8-FC0F-48D6-AD52-256690B49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107674</xdr:colOff>
      <xdr:row>48</xdr:row>
      <xdr:rowOff>91109</xdr:rowOff>
    </xdr:from>
    <xdr:to>
      <xdr:col>6</xdr:col>
      <xdr:colOff>74542</xdr:colOff>
      <xdr:row>60</xdr:row>
      <xdr:rowOff>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DB53FE0A-869D-4FD0-910C-40E61C90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41416</xdr:colOff>
      <xdr:row>60</xdr:row>
      <xdr:rowOff>62120</xdr:rowOff>
    </xdr:from>
    <xdr:to>
      <xdr:col>6</xdr:col>
      <xdr:colOff>49697</xdr:colOff>
      <xdr:row>71</xdr:row>
      <xdr:rowOff>169794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FB7E66EB-0405-48B2-AEAC-EA6E0787C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28988</xdr:colOff>
      <xdr:row>72</xdr:row>
      <xdr:rowOff>28990</xdr:rowOff>
    </xdr:from>
    <xdr:to>
      <xdr:col>5</xdr:col>
      <xdr:colOff>894522</xdr:colOff>
      <xdr:row>86</xdr:row>
      <xdr:rowOff>153229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4C680766-1290-4D3B-8D97-684408C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78684</xdr:colOff>
      <xdr:row>87</xdr:row>
      <xdr:rowOff>22776</xdr:rowOff>
    </xdr:from>
    <xdr:to>
      <xdr:col>6</xdr:col>
      <xdr:colOff>28989</xdr:colOff>
      <xdr:row>101</xdr:row>
      <xdr:rowOff>151157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83A7BEC-726A-42BF-9752-22027B686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53341</xdr:colOff>
      <xdr:row>102</xdr:row>
      <xdr:rowOff>4141</xdr:rowOff>
    </xdr:from>
    <xdr:to>
      <xdr:col>12</xdr:col>
      <xdr:colOff>45555</xdr:colOff>
      <xdr:row>116</xdr:row>
      <xdr:rowOff>128381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25ADCCB6-BE8C-4B4C-AB9F-190296A58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74543</xdr:colOff>
      <xdr:row>118</xdr:row>
      <xdr:rowOff>16565</xdr:rowOff>
    </xdr:from>
    <xdr:to>
      <xdr:col>18</xdr:col>
      <xdr:colOff>24848</xdr:colOff>
      <xdr:row>132</xdr:row>
      <xdr:rowOff>140804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1DEEDF0-1E03-4A62-9488-B7A1C9728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99392</xdr:colOff>
      <xdr:row>133</xdr:row>
      <xdr:rowOff>24847</xdr:rowOff>
    </xdr:from>
    <xdr:to>
      <xdr:col>18</xdr:col>
      <xdr:colOff>41414</xdr:colOff>
      <xdr:row>148</xdr:row>
      <xdr:rowOff>16565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62D3D7FB-2546-4324-AECD-08AFBBEC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74544</xdr:colOff>
      <xdr:row>148</xdr:row>
      <xdr:rowOff>74544</xdr:rowOff>
    </xdr:from>
    <xdr:to>
      <xdr:col>18</xdr:col>
      <xdr:colOff>24849</xdr:colOff>
      <xdr:row>163</xdr:row>
      <xdr:rowOff>8283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5C081507-07DB-416D-B8CE-19A8C4C2A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41413</xdr:colOff>
      <xdr:row>163</xdr:row>
      <xdr:rowOff>41413</xdr:rowOff>
    </xdr:from>
    <xdr:to>
      <xdr:col>17</xdr:col>
      <xdr:colOff>902805</xdr:colOff>
      <xdr:row>177</xdr:row>
      <xdr:rowOff>165652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77FCCBC3-E190-4A2C-BB35-687A63B9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41413</xdr:colOff>
      <xdr:row>178</xdr:row>
      <xdr:rowOff>33131</xdr:rowOff>
    </xdr:from>
    <xdr:to>
      <xdr:col>17</xdr:col>
      <xdr:colOff>902805</xdr:colOff>
      <xdr:row>192</xdr:row>
      <xdr:rowOff>157370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AF1D6BF8-D4E0-4682-A705-B447F650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33130</xdr:colOff>
      <xdr:row>193</xdr:row>
      <xdr:rowOff>33131</xdr:rowOff>
    </xdr:from>
    <xdr:to>
      <xdr:col>17</xdr:col>
      <xdr:colOff>894522</xdr:colOff>
      <xdr:row>207</xdr:row>
      <xdr:rowOff>157370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9E3953B-4D43-449B-8CAC-0E5A8F87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149086</xdr:colOff>
      <xdr:row>0</xdr:row>
      <xdr:rowOff>16565</xdr:rowOff>
    </xdr:from>
    <xdr:to>
      <xdr:col>12</xdr:col>
      <xdr:colOff>78684</xdr:colOff>
      <xdr:row>12</xdr:row>
      <xdr:rowOff>8283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7410559-1F3A-47C4-B027-FA3B139B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244337</xdr:colOff>
      <xdr:row>12</xdr:row>
      <xdr:rowOff>66260</xdr:rowOff>
    </xdr:from>
    <xdr:to>
      <xdr:col>12</xdr:col>
      <xdr:colOff>49696</xdr:colOff>
      <xdr:row>23</xdr:row>
      <xdr:rowOff>149087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AA03327C-8539-4EC3-8D02-47CB5D90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902970</xdr:colOff>
      <xdr:row>0</xdr:row>
      <xdr:rowOff>175260</xdr:rowOff>
    </xdr:from>
    <xdr:to>
      <xdr:col>12</xdr:col>
      <xdr:colOff>826770</xdr:colOff>
      <xdr:row>30</xdr:row>
      <xdr:rowOff>11430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3787D9-7B09-427A-B9E0-9133B75EA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906780</xdr:colOff>
      <xdr:row>32</xdr:row>
      <xdr:rowOff>160020</xdr:rowOff>
    </xdr:from>
    <xdr:to>
      <xdr:col>12</xdr:col>
      <xdr:colOff>834390</xdr:colOff>
      <xdr:row>62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AAD7BA1-ACB6-4436-B30C-F6B80EF41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11430</xdr:rowOff>
    </xdr:from>
    <xdr:to>
      <xdr:col>12</xdr:col>
      <xdr:colOff>788670</xdr:colOff>
      <xdr:row>94</xdr:row>
      <xdr:rowOff>11430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FA7F328-EA0F-4662-9692-518E9012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899160</xdr:colOff>
      <xdr:row>97</xdr:row>
      <xdr:rowOff>0</xdr:rowOff>
    </xdr:from>
    <xdr:to>
      <xdr:col>13</xdr:col>
      <xdr:colOff>278130</xdr:colOff>
      <xdr:row>126</xdr:row>
      <xdr:rowOff>11430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414BF2C-99B4-49BA-9977-77398F5E0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12</xdr:col>
      <xdr:colOff>834390</xdr:colOff>
      <xdr:row>158</xdr:row>
      <xdr:rowOff>11430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575F838-9395-41B0-BE98-A340E87EF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3810</xdr:rowOff>
    </xdr:from>
    <xdr:to>
      <xdr:col>12</xdr:col>
      <xdr:colOff>842010</xdr:colOff>
      <xdr:row>190</xdr:row>
      <xdr:rowOff>11430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6012B35-A8C5-4A41-8539-C8FB3C057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179070</xdr:rowOff>
    </xdr:from>
    <xdr:to>
      <xdr:col>12</xdr:col>
      <xdr:colOff>803910</xdr:colOff>
      <xdr:row>222</xdr:row>
      <xdr:rowOff>11430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74E9AF6-A76F-4B78-ACF3-316F284F2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902970</xdr:colOff>
      <xdr:row>224</xdr:row>
      <xdr:rowOff>171450</xdr:rowOff>
    </xdr:from>
    <xdr:to>
      <xdr:col>12</xdr:col>
      <xdr:colOff>796290</xdr:colOff>
      <xdr:row>254</xdr:row>
      <xdr:rowOff>7620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73BB765-2ECF-4D87-85B8-98BA11B72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256</xdr:row>
      <xdr:rowOff>160020</xdr:rowOff>
    </xdr:from>
    <xdr:to>
      <xdr:col>13</xdr:col>
      <xdr:colOff>293370</xdr:colOff>
      <xdr:row>285</xdr:row>
      <xdr:rowOff>171450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AE0A1F97-8D46-4DF9-BC01-EEC61661D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13</xdr:col>
      <xdr:colOff>293370</xdr:colOff>
      <xdr:row>318</xdr:row>
      <xdr:rowOff>11430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5BA691E-179D-4733-8370-CAB8BEF3C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13</xdr:col>
      <xdr:colOff>293370</xdr:colOff>
      <xdr:row>350</xdr:row>
      <xdr:rowOff>11430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D807470A-3C33-46D4-A4CC-F39120733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13</xdr:col>
      <xdr:colOff>293370</xdr:colOff>
      <xdr:row>382</xdr:row>
      <xdr:rowOff>11430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4051D94D-3C72-400A-A647-5D0A6CE28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26</xdr:col>
      <xdr:colOff>293370</xdr:colOff>
      <xdr:row>30</xdr:row>
      <xdr:rowOff>11430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A9A3BC11-FA97-4439-AD2D-A42ADBAA0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32</xdr:row>
      <xdr:rowOff>148590</xdr:rowOff>
    </xdr:from>
    <xdr:to>
      <xdr:col>25</xdr:col>
      <xdr:colOff>853440</xdr:colOff>
      <xdr:row>62</xdr:row>
      <xdr:rowOff>11430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6AD2CF0-5301-495B-9765-8FEA1E252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65</xdr:row>
      <xdr:rowOff>0</xdr:rowOff>
    </xdr:from>
    <xdr:to>
      <xdr:col>25</xdr:col>
      <xdr:colOff>853440</xdr:colOff>
      <xdr:row>94</xdr:row>
      <xdr:rowOff>53340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E4E9F19-EC62-44FF-AC07-48E7C8125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10</xdr:row>
      <xdr:rowOff>49530</xdr:rowOff>
    </xdr:from>
    <xdr:to>
      <xdr:col>13</xdr:col>
      <xdr:colOff>822198</xdr:colOff>
      <xdr:row>12</xdr:row>
      <xdr:rowOff>110490</xdr:rowOff>
    </xdr:to>
    <xdr:sp macro="" textlink="">
      <xdr:nvSpPr>
        <xdr:cNvPr id="17" name="Pil: høyre 16">
          <a:extLst>
            <a:ext uri="{FF2B5EF4-FFF2-40B4-BE49-F238E27FC236}">
              <a16:creationId xmlns:a16="http://schemas.microsoft.com/office/drawing/2014/main" id="{584BD776-7856-4CC8-91B0-D3564ABCA0A1}"/>
            </a:ext>
          </a:extLst>
        </xdr:cNvPr>
        <xdr:cNvSpPr/>
      </xdr:nvSpPr>
      <xdr:spPr bwMode="auto">
        <a:xfrm>
          <a:off x="11887200" y="1954530"/>
          <a:ext cx="822198" cy="44196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38100</xdr:colOff>
      <xdr:row>42</xdr:row>
      <xdr:rowOff>121920</xdr:rowOff>
    </xdr:from>
    <xdr:to>
      <xdr:col>13</xdr:col>
      <xdr:colOff>860298</xdr:colOff>
      <xdr:row>44</xdr:row>
      <xdr:rowOff>182880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97FF680F-96D6-4970-A1A9-7B0049260506}"/>
            </a:ext>
          </a:extLst>
        </xdr:cNvPr>
        <xdr:cNvSpPr/>
      </xdr:nvSpPr>
      <xdr:spPr bwMode="auto">
        <a:xfrm>
          <a:off x="11925300" y="8122920"/>
          <a:ext cx="822198" cy="44196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26670</xdr:colOff>
      <xdr:row>72</xdr:row>
      <xdr:rowOff>68580</xdr:rowOff>
    </xdr:from>
    <xdr:to>
      <xdr:col>13</xdr:col>
      <xdr:colOff>848868</xdr:colOff>
      <xdr:row>74</xdr:row>
      <xdr:rowOff>129540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EC417C21-2C5A-4652-9CC6-476CC19A81E4}"/>
            </a:ext>
          </a:extLst>
        </xdr:cNvPr>
        <xdr:cNvSpPr/>
      </xdr:nvSpPr>
      <xdr:spPr bwMode="auto">
        <a:xfrm>
          <a:off x="11913870" y="13784580"/>
          <a:ext cx="822198" cy="44196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25</xdr:col>
      <xdr:colOff>853440</xdr:colOff>
      <xdr:row>126</xdr:row>
      <xdr:rowOff>53340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50715CB-610F-44F6-A6B6-A44B8F6F6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335280</xdr:colOff>
      <xdr:row>104</xdr:row>
      <xdr:rowOff>179070</xdr:rowOff>
    </xdr:from>
    <xdr:to>
      <xdr:col>13</xdr:col>
      <xdr:colOff>906018</xdr:colOff>
      <xdr:row>107</xdr:row>
      <xdr:rowOff>91440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56640EDD-AFD0-437E-B47C-CAF2B4F9BC17}"/>
            </a:ext>
          </a:extLst>
        </xdr:cNvPr>
        <xdr:cNvSpPr/>
      </xdr:nvSpPr>
      <xdr:spPr bwMode="auto">
        <a:xfrm>
          <a:off x="12222480" y="1999107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19050</xdr:colOff>
      <xdr:row>129</xdr:row>
      <xdr:rowOff>0</xdr:rowOff>
    </xdr:from>
    <xdr:to>
      <xdr:col>25</xdr:col>
      <xdr:colOff>872490</xdr:colOff>
      <xdr:row>158</xdr:row>
      <xdr:rowOff>53340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F23A5F0D-72CB-4746-8ADF-BAE55E0D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106680</xdr:colOff>
      <xdr:row>139</xdr:row>
      <xdr:rowOff>171450</xdr:rowOff>
    </xdr:from>
    <xdr:to>
      <xdr:col>13</xdr:col>
      <xdr:colOff>677418</xdr:colOff>
      <xdr:row>142</xdr:row>
      <xdr:rowOff>83820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A821C27E-44D9-40FD-BEDE-43383AF683D5}"/>
            </a:ext>
          </a:extLst>
        </xdr:cNvPr>
        <xdr:cNvSpPr/>
      </xdr:nvSpPr>
      <xdr:spPr bwMode="auto">
        <a:xfrm>
          <a:off x="11993880" y="2665095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25</xdr:col>
      <xdr:colOff>853440</xdr:colOff>
      <xdr:row>190</xdr:row>
      <xdr:rowOff>53340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E355594F-4D40-4187-84C8-43093FFD8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137160</xdr:colOff>
      <xdr:row>173</xdr:row>
      <xdr:rowOff>7620</xdr:rowOff>
    </xdr:from>
    <xdr:to>
      <xdr:col>13</xdr:col>
      <xdr:colOff>707898</xdr:colOff>
      <xdr:row>175</xdr:row>
      <xdr:rowOff>110490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3910651A-EE56-48A9-AC4D-57CF83C61140}"/>
            </a:ext>
          </a:extLst>
        </xdr:cNvPr>
        <xdr:cNvSpPr/>
      </xdr:nvSpPr>
      <xdr:spPr bwMode="auto">
        <a:xfrm>
          <a:off x="12024360" y="3296412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25</xdr:col>
      <xdr:colOff>853440</xdr:colOff>
      <xdr:row>222</xdr:row>
      <xdr:rowOff>53340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EF85131C-823A-4EED-A171-FBD71D5C7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156210</xdr:colOff>
      <xdr:row>205</xdr:row>
      <xdr:rowOff>125730</xdr:rowOff>
    </xdr:from>
    <xdr:to>
      <xdr:col>13</xdr:col>
      <xdr:colOff>726948</xdr:colOff>
      <xdr:row>208</xdr:row>
      <xdr:rowOff>38100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4271DEF-B6EC-4A21-A21D-C8FC89237762}"/>
            </a:ext>
          </a:extLst>
        </xdr:cNvPr>
        <xdr:cNvSpPr/>
      </xdr:nvSpPr>
      <xdr:spPr bwMode="auto">
        <a:xfrm>
          <a:off x="12043410" y="3917823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25</xdr:col>
      <xdr:colOff>853440</xdr:colOff>
      <xdr:row>254</xdr:row>
      <xdr:rowOff>53340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3025BB44-B600-4BAC-93A6-6050554B6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121920</xdr:colOff>
      <xdr:row>237</xdr:row>
      <xdr:rowOff>0</xdr:rowOff>
    </xdr:from>
    <xdr:to>
      <xdr:col>13</xdr:col>
      <xdr:colOff>692658</xdr:colOff>
      <xdr:row>239</xdr:row>
      <xdr:rowOff>102870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50FE091F-80A8-4585-B4AB-B4F90C83DFFD}"/>
            </a:ext>
          </a:extLst>
        </xdr:cNvPr>
        <xdr:cNvSpPr/>
      </xdr:nvSpPr>
      <xdr:spPr bwMode="auto">
        <a:xfrm>
          <a:off x="12009120" y="4514850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79376</xdr:colOff>
      <xdr:row>14</xdr:row>
      <xdr:rowOff>0</xdr:rowOff>
    </xdr:from>
    <xdr:to>
      <xdr:col>36</xdr:col>
      <xdr:colOff>204108</xdr:colOff>
      <xdr:row>29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367717</xdr:colOff>
      <xdr:row>14</xdr:row>
      <xdr:rowOff>80358</xdr:rowOff>
    </xdr:from>
    <xdr:to>
      <xdr:col>46</xdr:col>
      <xdr:colOff>192768</xdr:colOff>
      <xdr:row>32</xdr:row>
      <xdr:rowOff>147411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612320</xdr:colOff>
      <xdr:row>14</xdr:row>
      <xdr:rowOff>63399</xdr:rowOff>
    </xdr:from>
    <xdr:to>
      <xdr:col>65</xdr:col>
      <xdr:colOff>328839</xdr:colOff>
      <xdr:row>32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272143</xdr:colOff>
      <xdr:row>14</xdr:row>
      <xdr:rowOff>63400</xdr:rowOff>
    </xdr:from>
    <xdr:to>
      <xdr:col>55</xdr:col>
      <xdr:colOff>476250</xdr:colOff>
      <xdr:row>32</xdr:row>
      <xdr:rowOff>192769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215446</xdr:colOff>
      <xdr:row>58</xdr:row>
      <xdr:rowOff>22678</xdr:rowOff>
    </xdr:from>
    <xdr:to>
      <xdr:col>36</xdr:col>
      <xdr:colOff>379765</xdr:colOff>
      <xdr:row>80</xdr:row>
      <xdr:rowOff>129439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419554</xdr:colOff>
      <xdr:row>58</xdr:row>
      <xdr:rowOff>22679</xdr:rowOff>
    </xdr:from>
    <xdr:to>
      <xdr:col>46</xdr:col>
      <xdr:colOff>244605</xdr:colOff>
      <xdr:row>80</xdr:row>
      <xdr:rowOff>89732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340178</xdr:colOff>
      <xdr:row>57</xdr:row>
      <xdr:rowOff>181428</xdr:rowOff>
    </xdr:from>
    <xdr:to>
      <xdr:col>56</xdr:col>
      <xdr:colOff>850448</xdr:colOff>
      <xdr:row>80</xdr:row>
      <xdr:rowOff>129369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56</xdr:col>
      <xdr:colOff>907143</xdr:colOff>
      <xdr:row>57</xdr:row>
      <xdr:rowOff>158750</xdr:rowOff>
    </xdr:from>
    <xdr:to>
      <xdr:col>66</xdr:col>
      <xdr:colOff>623661</xdr:colOff>
      <xdr:row>80</xdr:row>
      <xdr:rowOff>49994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204106</xdr:colOff>
      <xdr:row>95</xdr:row>
      <xdr:rowOff>192768</xdr:rowOff>
    </xdr:from>
    <xdr:to>
      <xdr:col>36</xdr:col>
      <xdr:colOff>306161</xdr:colOff>
      <xdr:row>123</xdr:row>
      <xdr:rowOff>16045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396876</xdr:colOff>
      <xdr:row>92</xdr:row>
      <xdr:rowOff>0</xdr:rowOff>
    </xdr:from>
    <xdr:to>
      <xdr:col>46</xdr:col>
      <xdr:colOff>233266</xdr:colOff>
      <xdr:row>119</xdr:row>
      <xdr:rowOff>55714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46</xdr:col>
      <xdr:colOff>306161</xdr:colOff>
      <xdr:row>92</xdr:row>
      <xdr:rowOff>0</xdr:rowOff>
    </xdr:from>
    <xdr:to>
      <xdr:col>56</xdr:col>
      <xdr:colOff>884465</xdr:colOff>
      <xdr:row>119</xdr:row>
      <xdr:rowOff>95351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67</xdr:col>
      <xdr:colOff>181428</xdr:colOff>
      <xdr:row>119</xdr:row>
      <xdr:rowOff>4637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56696</xdr:colOff>
      <xdr:row>140</xdr:row>
      <xdr:rowOff>56697</xdr:rowOff>
    </xdr:from>
    <xdr:to>
      <xdr:col>37</xdr:col>
      <xdr:colOff>102054</xdr:colOff>
      <xdr:row>162</xdr:row>
      <xdr:rowOff>152117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147411</xdr:colOff>
      <xdr:row>134</xdr:row>
      <xdr:rowOff>0</xdr:rowOff>
    </xdr:from>
    <xdr:to>
      <xdr:col>46</xdr:col>
      <xdr:colOff>822908</xdr:colOff>
      <xdr:row>162</xdr:row>
      <xdr:rowOff>135088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46</xdr:col>
      <xdr:colOff>839107</xdr:colOff>
      <xdr:row>134</xdr:row>
      <xdr:rowOff>0</xdr:rowOff>
    </xdr:from>
    <xdr:to>
      <xdr:col>57</xdr:col>
      <xdr:colOff>430893</xdr:colOff>
      <xdr:row>162</xdr:row>
      <xdr:rowOff>84012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57</xdr:col>
      <xdr:colOff>498929</xdr:colOff>
      <xdr:row>134</xdr:row>
      <xdr:rowOff>0</xdr:rowOff>
    </xdr:from>
    <xdr:to>
      <xdr:col>67</xdr:col>
      <xdr:colOff>680357</xdr:colOff>
      <xdr:row>162</xdr:row>
      <xdr:rowOff>61333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317501</xdr:colOff>
      <xdr:row>182</xdr:row>
      <xdr:rowOff>158750</xdr:rowOff>
    </xdr:from>
    <xdr:to>
      <xdr:col>36</xdr:col>
      <xdr:colOff>442233</xdr:colOff>
      <xdr:row>209</xdr:row>
      <xdr:rowOff>79375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510268</xdr:colOff>
      <xdr:row>176</xdr:row>
      <xdr:rowOff>0</xdr:rowOff>
    </xdr:from>
    <xdr:to>
      <xdr:col>46</xdr:col>
      <xdr:colOff>346658</xdr:colOff>
      <xdr:row>205</xdr:row>
      <xdr:rowOff>33035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46</xdr:col>
      <xdr:colOff>430893</xdr:colOff>
      <xdr:row>176</xdr:row>
      <xdr:rowOff>0</xdr:rowOff>
    </xdr:from>
    <xdr:to>
      <xdr:col>57</xdr:col>
      <xdr:colOff>22679</xdr:colOff>
      <xdr:row>205</xdr:row>
      <xdr:rowOff>95352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57</xdr:col>
      <xdr:colOff>90715</xdr:colOff>
      <xdr:row>176</xdr:row>
      <xdr:rowOff>0</xdr:rowOff>
    </xdr:from>
    <xdr:to>
      <xdr:col>67</xdr:col>
      <xdr:colOff>272143</xdr:colOff>
      <xdr:row>205</xdr:row>
      <xdr:rowOff>49993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317501</xdr:colOff>
      <xdr:row>231</xdr:row>
      <xdr:rowOff>147410</xdr:rowOff>
    </xdr:from>
    <xdr:to>
      <xdr:col>37</xdr:col>
      <xdr:colOff>158750</xdr:colOff>
      <xdr:row>253</xdr:row>
      <xdr:rowOff>16045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226786</xdr:colOff>
      <xdr:row>227</xdr:row>
      <xdr:rowOff>102054</xdr:rowOff>
    </xdr:from>
    <xdr:to>
      <xdr:col>46</xdr:col>
      <xdr:colOff>902283</xdr:colOff>
      <xdr:row>253</xdr:row>
      <xdr:rowOff>34018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46</xdr:col>
      <xdr:colOff>975179</xdr:colOff>
      <xdr:row>227</xdr:row>
      <xdr:rowOff>90715</xdr:rowOff>
    </xdr:from>
    <xdr:to>
      <xdr:col>57</xdr:col>
      <xdr:colOff>566965</xdr:colOff>
      <xdr:row>252</xdr:row>
      <xdr:rowOff>163387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57</xdr:col>
      <xdr:colOff>635000</xdr:colOff>
      <xdr:row>227</xdr:row>
      <xdr:rowOff>56696</xdr:rowOff>
    </xdr:from>
    <xdr:to>
      <xdr:col>67</xdr:col>
      <xdr:colOff>816428</xdr:colOff>
      <xdr:row>252</xdr:row>
      <xdr:rowOff>106689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362857</xdr:colOff>
      <xdr:row>268</xdr:row>
      <xdr:rowOff>11339</xdr:rowOff>
    </xdr:from>
    <xdr:to>
      <xdr:col>37</xdr:col>
      <xdr:colOff>249464</xdr:colOff>
      <xdr:row>293</xdr:row>
      <xdr:rowOff>197473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37</xdr:col>
      <xdr:colOff>328840</xdr:colOff>
      <xdr:row>268</xdr:row>
      <xdr:rowOff>22679</xdr:rowOff>
    </xdr:from>
    <xdr:to>
      <xdr:col>47</xdr:col>
      <xdr:colOff>17819</xdr:colOff>
      <xdr:row>293</xdr:row>
      <xdr:rowOff>158750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47</xdr:col>
      <xdr:colOff>79375</xdr:colOff>
      <xdr:row>268</xdr:row>
      <xdr:rowOff>22679</xdr:rowOff>
    </xdr:from>
    <xdr:to>
      <xdr:col>57</xdr:col>
      <xdr:colOff>657679</xdr:colOff>
      <xdr:row>293</xdr:row>
      <xdr:rowOff>95351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57</xdr:col>
      <xdr:colOff>816429</xdr:colOff>
      <xdr:row>268</xdr:row>
      <xdr:rowOff>22678</xdr:rowOff>
    </xdr:from>
    <xdr:to>
      <xdr:col>68</xdr:col>
      <xdr:colOff>11339</xdr:colOff>
      <xdr:row>293</xdr:row>
      <xdr:rowOff>72671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374197</xdr:colOff>
      <xdr:row>308</xdr:row>
      <xdr:rowOff>136071</xdr:rowOff>
    </xdr:from>
    <xdr:to>
      <xdr:col>37</xdr:col>
      <xdr:colOff>260804</xdr:colOff>
      <xdr:row>328</xdr:row>
      <xdr:rowOff>197473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37</xdr:col>
      <xdr:colOff>283482</xdr:colOff>
      <xdr:row>307</xdr:row>
      <xdr:rowOff>45358</xdr:rowOff>
    </xdr:from>
    <xdr:to>
      <xdr:col>46</xdr:col>
      <xdr:colOff>958979</xdr:colOff>
      <xdr:row>332</xdr:row>
      <xdr:rowOff>90715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47</xdr:col>
      <xdr:colOff>56697</xdr:colOff>
      <xdr:row>307</xdr:row>
      <xdr:rowOff>68035</xdr:rowOff>
    </xdr:from>
    <xdr:to>
      <xdr:col>57</xdr:col>
      <xdr:colOff>635001</xdr:colOff>
      <xdr:row>332</xdr:row>
      <xdr:rowOff>49993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57</xdr:col>
      <xdr:colOff>703036</xdr:colOff>
      <xdr:row>307</xdr:row>
      <xdr:rowOff>90714</xdr:rowOff>
    </xdr:from>
    <xdr:to>
      <xdr:col>67</xdr:col>
      <xdr:colOff>884464</xdr:colOff>
      <xdr:row>332</xdr:row>
      <xdr:rowOff>49993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238124</xdr:colOff>
      <xdr:row>349</xdr:row>
      <xdr:rowOff>68036</xdr:rowOff>
    </xdr:from>
    <xdr:to>
      <xdr:col>37</xdr:col>
      <xdr:colOff>124731</xdr:colOff>
      <xdr:row>374</xdr:row>
      <xdr:rowOff>163456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192768</xdr:colOff>
      <xdr:row>349</xdr:row>
      <xdr:rowOff>56696</xdr:rowOff>
    </xdr:from>
    <xdr:to>
      <xdr:col>46</xdr:col>
      <xdr:colOff>868265</xdr:colOff>
      <xdr:row>374</xdr:row>
      <xdr:rowOff>102053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47</xdr:col>
      <xdr:colOff>0</xdr:colOff>
      <xdr:row>349</xdr:row>
      <xdr:rowOff>0</xdr:rowOff>
    </xdr:from>
    <xdr:to>
      <xdr:col>57</xdr:col>
      <xdr:colOff>578304</xdr:colOff>
      <xdr:row>373</xdr:row>
      <xdr:rowOff>186065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57</xdr:col>
      <xdr:colOff>669018</xdr:colOff>
      <xdr:row>349</xdr:row>
      <xdr:rowOff>0</xdr:rowOff>
    </xdr:from>
    <xdr:to>
      <xdr:col>67</xdr:col>
      <xdr:colOff>850446</xdr:colOff>
      <xdr:row>373</xdr:row>
      <xdr:rowOff>163386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25</xdr:col>
      <xdr:colOff>340178</xdr:colOff>
      <xdr:row>392</xdr:row>
      <xdr:rowOff>158751</xdr:rowOff>
    </xdr:from>
    <xdr:to>
      <xdr:col>37</xdr:col>
      <xdr:colOff>226785</xdr:colOff>
      <xdr:row>418</xdr:row>
      <xdr:rowOff>95421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294821</xdr:colOff>
      <xdr:row>392</xdr:row>
      <xdr:rowOff>147412</xdr:rowOff>
    </xdr:from>
    <xdr:to>
      <xdr:col>46</xdr:col>
      <xdr:colOff>970318</xdr:colOff>
      <xdr:row>418</xdr:row>
      <xdr:rowOff>34019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47</xdr:col>
      <xdr:colOff>68036</xdr:colOff>
      <xdr:row>392</xdr:row>
      <xdr:rowOff>181429</xdr:rowOff>
    </xdr:from>
    <xdr:to>
      <xdr:col>57</xdr:col>
      <xdr:colOff>646340</xdr:colOff>
      <xdr:row>418</xdr:row>
      <xdr:rowOff>4637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57</xdr:col>
      <xdr:colOff>748393</xdr:colOff>
      <xdr:row>392</xdr:row>
      <xdr:rowOff>113393</xdr:rowOff>
    </xdr:from>
    <xdr:to>
      <xdr:col>67</xdr:col>
      <xdr:colOff>929821</xdr:colOff>
      <xdr:row>417</xdr:row>
      <xdr:rowOff>118029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25</xdr:col>
      <xdr:colOff>272142</xdr:colOff>
      <xdr:row>439</xdr:row>
      <xdr:rowOff>56696</xdr:rowOff>
    </xdr:from>
    <xdr:to>
      <xdr:col>35</xdr:col>
      <xdr:colOff>204106</xdr:colOff>
      <xdr:row>462</xdr:row>
      <xdr:rowOff>56698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35</xdr:col>
      <xdr:colOff>340178</xdr:colOff>
      <xdr:row>439</xdr:row>
      <xdr:rowOff>45356</xdr:rowOff>
    </xdr:from>
    <xdr:to>
      <xdr:col>45</xdr:col>
      <xdr:colOff>255945</xdr:colOff>
      <xdr:row>462</xdr:row>
      <xdr:rowOff>45357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46</xdr:col>
      <xdr:colOff>861786</xdr:colOff>
      <xdr:row>434</xdr:row>
      <xdr:rowOff>102053</xdr:rowOff>
    </xdr:from>
    <xdr:to>
      <xdr:col>57</xdr:col>
      <xdr:colOff>453572</xdr:colOff>
      <xdr:row>459</xdr:row>
      <xdr:rowOff>129368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57</xdr:col>
      <xdr:colOff>521608</xdr:colOff>
      <xdr:row>434</xdr:row>
      <xdr:rowOff>90714</xdr:rowOff>
    </xdr:from>
    <xdr:to>
      <xdr:col>67</xdr:col>
      <xdr:colOff>703036</xdr:colOff>
      <xdr:row>459</xdr:row>
      <xdr:rowOff>95350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25</xdr:col>
      <xdr:colOff>170089</xdr:colOff>
      <xdr:row>476</xdr:row>
      <xdr:rowOff>170089</xdr:rowOff>
    </xdr:from>
    <xdr:to>
      <xdr:col>37</xdr:col>
      <xdr:colOff>56696</xdr:colOff>
      <xdr:row>502</xdr:row>
      <xdr:rowOff>152116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37</xdr:col>
      <xdr:colOff>136072</xdr:colOff>
      <xdr:row>476</xdr:row>
      <xdr:rowOff>170089</xdr:rowOff>
    </xdr:from>
    <xdr:to>
      <xdr:col>46</xdr:col>
      <xdr:colOff>811569</xdr:colOff>
      <xdr:row>502</xdr:row>
      <xdr:rowOff>102053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46</xdr:col>
      <xdr:colOff>884464</xdr:colOff>
      <xdr:row>476</xdr:row>
      <xdr:rowOff>170090</xdr:rowOff>
    </xdr:from>
    <xdr:to>
      <xdr:col>57</xdr:col>
      <xdr:colOff>453572</xdr:colOff>
      <xdr:row>502</xdr:row>
      <xdr:rowOff>129369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57</xdr:col>
      <xdr:colOff>521608</xdr:colOff>
      <xdr:row>476</xdr:row>
      <xdr:rowOff>158749</xdr:rowOff>
    </xdr:from>
    <xdr:to>
      <xdr:col>67</xdr:col>
      <xdr:colOff>680357</xdr:colOff>
      <xdr:row>502</xdr:row>
      <xdr:rowOff>113392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25</xdr:col>
      <xdr:colOff>170089</xdr:colOff>
      <xdr:row>515</xdr:row>
      <xdr:rowOff>249464</xdr:rowOff>
    </xdr:from>
    <xdr:to>
      <xdr:col>37</xdr:col>
      <xdr:colOff>56696</xdr:colOff>
      <xdr:row>541</xdr:row>
      <xdr:rowOff>95419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37</xdr:col>
      <xdr:colOff>102054</xdr:colOff>
      <xdr:row>516</xdr:row>
      <xdr:rowOff>22679</xdr:rowOff>
    </xdr:from>
    <xdr:to>
      <xdr:col>46</xdr:col>
      <xdr:colOff>777551</xdr:colOff>
      <xdr:row>541</xdr:row>
      <xdr:rowOff>68036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46</xdr:col>
      <xdr:colOff>839107</xdr:colOff>
      <xdr:row>516</xdr:row>
      <xdr:rowOff>0</xdr:rowOff>
    </xdr:from>
    <xdr:to>
      <xdr:col>57</xdr:col>
      <xdr:colOff>408215</xdr:colOff>
      <xdr:row>541</xdr:row>
      <xdr:rowOff>72672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57</xdr:col>
      <xdr:colOff>498928</xdr:colOff>
      <xdr:row>516</xdr:row>
      <xdr:rowOff>11339</xdr:rowOff>
    </xdr:from>
    <xdr:to>
      <xdr:col>67</xdr:col>
      <xdr:colOff>657677</xdr:colOff>
      <xdr:row>541</xdr:row>
      <xdr:rowOff>79375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25</xdr:col>
      <xdr:colOff>272142</xdr:colOff>
      <xdr:row>560</xdr:row>
      <xdr:rowOff>56697</xdr:rowOff>
    </xdr:from>
    <xdr:to>
      <xdr:col>37</xdr:col>
      <xdr:colOff>158749</xdr:colOff>
      <xdr:row>586</xdr:row>
      <xdr:rowOff>38724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37</xdr:col>
      <xdr:colOff>226786</xdr:colOff>
      <xdr:row>560</xdr:row>
      <xdr:rowOff>45357</xdr:rowOff>
    </xdr:from>
    <xdr:to>
      <xdr:col>46</xdr:col>
      <xdr:colOff>902283</xdr:colOff>
      <xdr:row>585</xdr:row>
      <xdr:rowOff>181428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46</xdr:col>
      <xdr:colOff>975179</xdr:colOff>
      <xdr:row>560</xdr:row>
      <xdr:rowOff>11339</xdr:rowOff>
    </xdr:from>
    <xdr:to>
      <xdr:col>57</xdr:col>
      <xdr:colOff>544287</xdr:colOff>
      <xdr:row>585</xdr:row>
      <xdr:rowOff>174725</xdr:rowOff>
    </xdr:to>
    <xdr:graphicFrame macro="">
      <xdr:nvGraphicFramePr>
        <xdr:cNvPr id="116" name="Diagram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612322</xdr:colOff>
      <xdr:row>560</xdr:row>
      <xdr:rowOff>45357</xdr:rowOff>
    </xdr:from>
    <xdr:to>
      <xdr:col>67</xdr:col>
      <xdr:colOff>771071</xdr:colOff>
      <xdr:row>586</xdr:row>
      <xdr:rowOff>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36285</xdr:colOff>
      <xdr:row>597</xdr:row>
      <xdr:rowOff>13607</xdr:rowOff>
    </xdr:from>
    <xdr:to>
      <xdr:col>38</xdr:col>
      <xdr:colOff>498928</xdr:colOff>
      <xdr:row>620</xdr:row>
      <xdr:rowOff>68206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37</xdr:col>
      <xdr:colOff>136072</xdr:colOff>
      <xdr:row>596</xdr:row>
      <xdr:rowOff>226785</xdr:rowOff>
    </xdr:from>
    <xdr:to>
      <xdr:col>46</xdr:col>
      <xdr:colOff>811569</xdr:colOff>
      <xdr:row>619</xdr:row>
      <xdr:rowOff>170089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46</xdr:col>
      <xdr:colOff>873125</xdr:colOff>
      <xdr:row>596</xdr:row>
      <xdr:rowOff>204107</xdr:rowOff>
    </xdr:from>
    <xdr:to>
      <xdr:col>57</xdr:col>
      <xdr:colOff>442233</xdr:colOff>
      <xdr:row>619</xdr:row>
      <xdr:rowOff>174726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57</xdr:col>
      <xdr:colOff>498929</xdr:colOff>
      <xdr:row>596</xdr:row>
      <xdr:rowOff>170089</xdr:rowOff>
    </xdr:from>
    <xdr:to>
      <xdr:col>67</xdr:col>
      <xdr:colOff>657678</xdr:colOff>
      <xdr:row>619</xdr:row>
      <xdr:rowOff>136072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907143</xdr:colOff>
      <xdr:row>52</xdr:row>
      <xdr:rowOff>158750</xdr:rowOff>
    </xdr:from>
    <xdr:to>
      <xdr:col>66</xdr:col>
      <xdr:colOff>623661</xdr:colOff>
      <xdr:row>78</xdr:row>
      <xdr:rowOff>49994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0</xdr:colOff>
      <xdr:row>93</xdr:row>
      <xdr:rowOff>0</xdr:rowOff>
    </xdr:from>
    <xdr:to>
      <xdr:col>67</xdr:col>
      <xdr:colOff>181428</xdr:colOff>
      <xdr:row>129</xdr:row>
      <xdr:rowOff>4637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498929</xdr:colOff>
      <xdr:row>152</xdr:row>
      <xdr:rowOff>0</xdr:rowOff>
    </xdr:from>
    <xdr:to>
      <xdr:col>67</xdr:col>
      <xdr:colOff>680357</xdr:colOff>
      <xdr:row>181</xdr:row>
      <xdr:rowOff>61333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90715</xdr:colOff>
      <xdr:row>202</xdr:row>
      <xdr:rowOff>0</xdr:rowOff>
    </xdr:from>
    <xdr:to>
      <xdr:col>67</xdr:col>
      <xdr:colOff>272143</xdr:colOff>
      <xdr:row>232</xdr:row>
      <xdr:rowOff>49993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635000</xdr:colOff>
      <xdr:row>255</xdr:row>
      <xdr:rowOff>56696</xdr:rowOff>
    </xdr:from>
    <xdr:to>
      <xdr:col>67</xdr:col>
      <xdr:colOff>816428</xdr:colOff>
      <xdr:row>296</xdr:row>
      <xdr:rowOff>106689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816429</xdr:colOff>
      <xdr:row>313</xdr:row>
      <xdr:rowOff>22678</xdr:rowOff>
    </xdr:from>
    <xdr:to>
      <xdr:col>68</xdr:col>
      <xdr:colOff>11339</xdr:colOff>
      <xdr:row>346</xdr:row>
      <xdr:rowOff>72671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57</xdr:col>
      <xdr:colOff>703036</xdr:colOff>
      <xdr:row>363</xdr:row>
      <xdr:rowOff>0</xdr:rowOff>
    </xdr:from>
    <xdr:to>
      <xdr:col>67</xdr:col>
      <xdr:colOff>884464</xdr:colOff>
      <xdr:row>394</xdr:row>
      <xdr:rowOff>49993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669018</xdr:colOff>
      <xdr:row>414</xdr:row>
      <xdr:rowOff>0</xdr:rowOff>
    </xdr:from>
    <xdr:to>
      <xdr:col>67</xdr:col>
      <xdr:colOff>850446</xdr:colOff>
      <xdr:row>452</xdr:row>
      <xdr:rowOff>163386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748393</xdr:colOff>
      <xdr:row>473</xdr:row>
      <xdr:rowOff>0</xdr:rowOff>
    </xdr:from>
    <xdr:to>
      <xdr:col>67</xdr:col>
      <xdr:colOff>929821</xdr:colOff>
      <xdr:row>505</xdr:row>
      <xdr:rowOff>118029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521608</xdr:colOff>
      <xdr:row>524</xdr:row>
      <xdr:rowOff>0</xdr:rowOff>
    </xdr:from>
    <xdr:to>
      <xdr:col>67</xdr:col>
      <xdr:colOff>703036</xdr:colOff>
      <xdr:row>556</xdr:row>
      <xdr:rowOff>95350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57</xdr:col>
      <xdr:colOff>521608</xdr:colOff>
      <xdr:row>575</xdr:row>
      <xdr:rowOff>158749</xdr:rowOff>
    </xdr:from>
    <xdr:to>
      <xdr:col>67</xdr:col>
      <xdr:colOff>680357</xdr:colOff>
      <xdr:row>617</xdr:row>
      <xdr:rowOff>113392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57</xdr:col>
      <xdr:colOff>498928</xdr:colOff>
      <xdr:row>634</xdr:row>
      <xdr:rowOff>0</xdr:rowOff>
    </xdr:from>
    <xdr:to>
      <xdr:col>67</xdr:col>
      <xdr:colOff>657677</xdr:colOff>
      <xdr:row>665</xdr:row>
      <xdr:rowOff>79375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612322</xdr:colOff>
      <xdr:row>685</xdr:row>
      <xdr:rowOff>45357</xdr:rowOff>
    </xdr:from>
    <xdr:to>
      <xdr:col>67</xdr:col>
      <xdr:colOff>771071</xdr:colOff>
      <xdr:row>727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498929</xdr:colOff>
      <xdr:row>736</xdr:row>
      <xdr:rowOff>0</xdr:rowOff>
    </xdr:from>
    <xdr:to>
      <xdr:col>67</xdr:col>
      <xdr:colOff>657678</xdr:colOff>
      <xdr:row>773</xdr:row>
      <xdr:rowOff>136072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328839</xdr:colOff>
      <xdr:row>63</xdr:row>
      <xdr:rowOff>0</xdr:rowOff>
    </xdr:from>
    <xdr:to>
      <xdr:col>35</xdr:col>
      <xdr:colOff>249464</xdr:colOff>
      <xdr:row>75</xdr:row>
      <xdr:rowOff>102054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453571</xdr:colOff>
      <xdr:row>81</xdr:row>
      <xdr:rowOff>102053</xdr:rowOff>
    </xdr:from>
    <xdr:to>
      <xdr:col>35</xdr:col>
      <xdr:colOff>487591</xdr:colOff>
      <xdr:row>93</xdr:row>
      <xdr:rowOff>34017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430893</xdr:colOff>
      <xdr:row>99</xdr:row>
      <xdr:rowOff>147410</xdr:rowOff>
    </xdr:from>
    <xdr:to>
      <xdr:col>35</xdr:col>
      <xdr:colOff>600983</xdr:colOff>
      <xdr:row>115</xdr:row>
      <xdr:rowOff>45358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306161</xdr:colOff>
      <xdr:row>128</xdr:row>
      <xdr:rowOff>68036</xdr:rowOff>
    </xdr:from>
    <xdr:to>
      <xdr:col>35</xdr:col>
      <xdr:colOff>453574</xdr:colOff>
      <xdr:row>144</xdr:row>
      <xdr:rowOff>113393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192768</xdr:colOff>
      <xdr:row>147</xdr:row>
      <xdr:rowOff>34018</xdr:rowOff>
    </xdr:from>
    <xdr:to>
      <xdr:col>35</xdr:col>
      <xdr:colOff>306163</xdr:colOff>
      <xdr:row>163</xdr:row>
      <xdr:rowOff>192768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283482</xdr:colOff>
      <xdr:row>168</xdr:row>
      <xdr:rowOff>68035</xdr:rowOff>
    </xdr:from>
    <xdr:to>
      <xdr:col>35</xdr:col>
      <xdr:colOff>453572</xdr:colOff>
      <xdr:row>185</xdr:row>
      <xdr:rowOff>113394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544286</xdr:colOff>
      <xdr:row>212</xdr:row>
      <xdr:rowOff>136070</xdr:rowOff>
    </xdr:from>
    <xdr:to>
      <xdr:col>35</xdr:col>
      <xdr:colOff>655413</xdr:colOff>
      <xdr:row>230</xdr:row>
      <xdr:rowOff>24946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AA60D2FB-3FE1-4EE7-9884-603BDFDD9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714376</xdr:colOff>
      <xdr:row>240</xdr:row>
      <xdr:rowOff>181428</xdr:rowOff>
    </xdr:from>
    <xdr:to>
      <xdr:col>36</xdr:col>
      <xdr:colOff>45360</xdr:colOff>
      <xdr:row>258</xdr:row>
      <xdr:rowOff>45358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95F5283B-1BF2-4400-AC96-BDF42086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532946</xdr:colOff>
      <xdr:row>259</xdr:row>
      <xdr:rowOff>238125</xdr:rowOff>
    </xdr:from>
    <xdr:to>
      <xdr:col>34</xdr:col>
      <xdr:colOff>703035</xdr:colOff>
      <xdr:row>276</xdr:row>
      <xdr:rowOff>77108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6F4E687-611D-4413-A3D1-3CFC7076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476251</xdr:colOff>
      <xdr:row>374</xdr:row>
      <xdr:rowOff>158749</xdr:rowOff>
    </xdr:from>
    <xdr:to>
      <xdr:col>35</xdr:col>
      <xdr:colOff>630467</xdr:colOff>
      <xdr:row>391</xdr:row>
      <xdr:rowOff>192767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1D6C09-D2D6-4982-872F-85FD9B5FA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510268</xdr:colOff>
      <xdr:row>398</xdr:row>
      <xdr:rowOff>226785</xdr:rowOff>
    </xdr:from>
    <xdr:to>
      <xdr:col>35</xdr:col>
      <xdr:colOff>630466</xdr:colOff>
      <xdr:row>417</xdr:row>
      <xdr:rowOff>49894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24A90165-B2ED-483F-918E-B6A0DBBC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272142</xdr:colOff>
      <xdr:row>420</xdr:row>
      <xdr:rowOff>22678</xdr:rowOff>
    </xdr:from>
    <xdr:to>
      <xdr:col>35</xdr:col>
      <xdr:colOff>376466</xdr:colOff>
      <xdr:row>436</xdr:row>
      <xdr:rowOff>34018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577CFD56-A623-49C5-B8FC-7404C747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235857</xdr:colOff>
      <xdr:row>445</xdr:row>
      <xdr:rowOff>163286</xdr:rowOff>
    </xdr:from>
    <xdr:to>
      <xdr:col>34</xdr:col>
      <xdr:colOff>344715</xdr:colOff>
      <xdr:row>464</xdr:row>
      <xdr:rowOff>74840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576B4A07-FB71-423B-8D53-5387CB7A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385534</xdr:colOff>
      <xdr:row>467</xdr:row>
      <xdr:rowOff>0</xdr:rowOff>
    </xdr:from>
    <xdr:to>
      <xdr:col>34</xdr:col>
      <xdr:colOff>45357</xdr:colOff>
      <xdr:row>484</xdr:row>
      <xdr:rowOff>106590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654A97AC-EDD8-4B22-8885-8CEA67A1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476250</xdr:colOff>
      <xdr:row>494</xdr:row>
      <xdr:rowOff>192767</xdr:rowOff>
    </xdr:from>
    <xdr:to>
      <xdr:col>35</xdr:col>
      <xdr:colOff>585110</xdr:colOff>
      <xdr:row>511</xdr:row>
      <xdr:rowOff>158749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4BF1CC0-BA95-40E3-A7DA-DC847BFFE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589643</xdr:colOff>
      <xdr:row>514</xdr:row>
      <xdr:rowOff>56697</xdr:rowOff>
    </xdr:from>
    <xdr:to>
      <xdr:col>35</xdr:col>
      <xdr:colOff>650878</xdr:colOff>
      <xdr:row>530</xdr:row>
      <xdr:rowOff>190501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AEEB0C81-3ECD-4C93-B1DC-5D6D8C0C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417286</xdr:colOff>
      <xdr:row>7</xdr:row>
      <xdr:rowOff>172358</xdr:rowOff>
    </xdr:from>
    <xdr:to>
      <xdr:col>40</xdr:col>
      <xdr:colOff>411932</xdr:colOff>
      <xdr:row>24</xdr:row>
      <xdr:rowOff>154214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7E8A8727-B5B4-4947-BCEA-BFBA8797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0</xdr:colOff>
      <xdr:row>398</xdr:row>
      <xdr:rowOff>0</xdr:rowOff>
    </xdr:from>
    <xdr:to>
      <xdr:col>44</xdr:col>
      <xdr:colOff>517074</xdr:colOff>
      <xdr:row>419</xdr:row>
      <xdr:rowOff>36287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D1A10EF0-B53C-4FE3-90DC-0FB04A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371928</xdr:colOff>
      <xdr:row>445</xdr:row>
      <xdr:rowOff>136071</xdr:rowOff>
    </xdr:from>
    <xdr:to>
      <xdr:col>43</xdr:col>
      <xdr:colOff>206377</xdr:colOff>
      <xdr:row>464</xdr:row>
      <xdr:rowOff>104321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E376A2A-331C-4F10-B381-7FF14FA0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396875</xdr:colOff>
      <xdr:row>47</xdr:row>
      <xdr:rowOff>0</xdr:rowOff>
    </xdr:from>
    <xdr:to>
      <xdr:col>35</xdr:col>
      <xdr:colOff>56697</xdr:colOff>
      <xdr:row>59</xdr:row>
      <xdr:rowOff>158751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46694E1A-D11E-45E2-AAAB-FAF860676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640080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8F344FA-130D-4BA0-9E29-835F7D57B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426720</xdr:colOff>
      <xdr:row>61</xdr:row>
      <xdr:rowOff>175260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7493087-E3FC-4896-B6E5-E87D9CB37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404544</xdr:colOff>
      <xdr:row>0</xdr:row>
      <xdr:rowOff>0</xdr:rowOff>
    </xdr:from>
    <xdr:to>
      <xdr:col>18</xdr:col>
      <xdr:colOff>10207</xdr:colOff>
      <xdr:row>16</xdr:row>
      <xdr:rowOff>87350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1C8AC8D-B1C3-41C5-919A-961933AE4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537254</xdr:colOff>
      <xdr:row>33</xdr:row>
      <xdr:rowOff>196921</xdr:rowOff>
    </xdr:from>
    <xdr:to>
      <xdr:col>52</xdr:col>
      <xdr:colOff>121817</xdr:colOff>
      <xdr:row>53</xdr:row>
      <xdr:rowOff>126285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195DC15-DC7F-4F4B-9DD3-8B719C9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913973</xdr:colOff>
      <xdr:row>34</xdr:row>
      <xdr:rowOff>10703</xdr:rowOff>
    </xdr:from>
    <xdr:to>
      <xdr:col>27</xdr:col>
      <xdr:colOff>449494</xdr:colOff>
      <xdr:row>53</xdr:row>
      <xdr:rowOff>98459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D2BE249-3F53-490B-A927-64E065DB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856180</xdr:colOff>
      <xdr:row>70</xdr:row>
      <xdr:rowOff>166955</xdr:rowOff>
    </xdr:from>
    <xdr:to>
      <xdr:col>16</xdr:col>
      <xdr:colOff>29966</xdr:colOff>
      <xdr:row>103</xdr:row>
      <xdr:rowOff>162674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19DC55BF-D0DF-41D8-AFD8-9C6DAE180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53</xdr:row>
      <xdr:rowOff>192639</xdr:rowOff>
    </xdr:from>
    <xdr:to>
      <xdr:col>9</xdr:col>
      <xdr:colOff>723472</xdr:colOff>
      <xdr:row>69</xdr:row>
      <xdr:rowOff>21405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89E26037-904D-405A-87CA-2076D6737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29969</xdr:colOff>
      <xdr:row>33</xdr:row>
      <xdr:rowOff>173377</xdr:rowOff>
    </xdr:from>
    <xdr:to>
      <xdr:col>3</xdr:col>
      <xdr:colOff>774843</xdr:colOff>
      <xdr:row>53</xdr:row>
      <xdr:rowOff>147691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B8951D9-6FC1-439B-8556-CB3FD4981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843338</xdr:colOff>
      <xdr:row>33</xdr:row>
      <xdr:rowOff>180974</xdr:rowOff>
    </xdr:from>
    <xdr:to>
      <xdr:col>7</xdr:col>
      <xdr:colOff>826213</xdr:colOff>
      <xdr:row>53</xdr:row>
      <xdr:rowOff>122004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7B5FE5E5-EABC-4E78-99BE-263A9DCCB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896848</xdr:colOff>
      <xdr:row>33</xdr:row>
      <xdr:rowOff>211906</xdr:rowOff>
    </xdr:from>
    <xdr:to>
      <xdr:col>11</xdr:col>
      <xdr:colOff>475180</xdr:colOff>
      <xdr:row>53</xdr:row>
      <xdr:rowOff>100601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21CD229-3C7C-43AA-9400-A36E69264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524410</xdr:colOff>
      <xdr:row>33</xdr:row>
      <xdr:rowOff>205485</xdr:rowOff>
    </xdr:from>
    <xdr:to>
      <xdr:col>15</xdr:col>
      <xdr:colOff>181939</xdr:colOff>
      <xdr:row>53</xdr:row>
      <xdr:rowOff>128428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2B3127C3-11DD-47BF-819B-CAC000F9E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203343</xdr:colOff>
      <xdr:row>33</xdr:row>
      <xdr:rowOff>177658</xdr:rowOff>
    </xdr:from>
    <xdr:to>
      <xdr:col>18</xdr:col>
      <xdr:colOff>856180</xdr:colOff>
      <xdr:row>53</xdr:row>
      <xdr:rowOff>100601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F7A8C9AA-0184-4BA1-97B7-D829198C5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53513</xdr:colOff>
      <xdr:row>0</xdr:row>
      <xdr:rowOff>59933</xdr:rowOff>
    </xdr:from>
    <xdr:to>
      <xdr:col>8</xdr:col>
      <xdr:colOff>282540</xdr:colOff>
      <xdr:row>16</xdr:row>
      <xdr:rowOff>42809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B8AD273-0995-42DE-AC9B-FBB4C5434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451634</xdr:colOff>
      <xdr:row>16</xdr:row>
      <xdr:rowOff>119867</xdr:rowOff>
    </xdr:from>
    <xdr:to>
      <xdr:col>18</xdr:col>
      <xdr:colOff>162676</xdr:colOff>
      <xdr:row>32</xdr:row>
      <xdr:rowOff>162675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746E0AB-A7A0-4D7C-AAAB-F284B882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42810</xdr:colOff>
      <xdr:row>16</xdr:row>
      <xdr:rowOff>128427</xdr:rowOff>
    </xdr:from>
    <xdr:to>
      <xdr:col>8</xdr:col>
      <xdr:colOff>342472</xdr:colOff>
      <xdr:row>33</xdr:row>
      <xdr:rowOff>108754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EA7C2D07-7E23-48F9-8B0C-8BF0A6C8A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796247</xdr:colOff>
      <xdr:row>322</xdr:row>
      <xdr:rowOff>68495</xdr:rowOff>
    </xdr:from>
    <xdr:to>
      <xdr:col>15</xdr:col>
      <xdr:colOff>483742</xdr:colOff>
      <xdr:row>356</xdr:row>
      <xdr:rowOff>25686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95E6CAB5-2744-4F0F-AC6A-E0296244C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285</xdr:row>
      <xdr:rowOff>192640</xdr:rowOff>
    </xdr:from>
    <xdr:to>
      <xdr:col>16</xdr:col>
      <xdr:colOff>4281</xdr:colOff>
      <xdr:row>319</xdr:row>
      <xdr:rowOff>98459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3B40CAA4-D418-4F50-BDCF-A9455923B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250</xdr:row>
      <xdr:rowOff>0</xdr:rowOff>
    </xdr:from>
    <xdr:to>
      <xdr:col>15</xdr:col>
      <xdr:colOff>851899</xdr:colOff>
      <xdr:row>283</xdr:row>
      <xdr:rowOff>42809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BA0E24F0-DE77-4948-B30C-D01A970B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214</xdr:row>
      <xdr:rowOff>0</xdr:rowOff>
    </xdr:from>
    <xdr:to>
      <xdr:col>16</xdr:col>
      <xdr:colOff>64213</xdr:colOff>
      <xdr:row>247</xdr:row>
      <xdr:rowOff>8562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5DCD909B-2EF8-44C5-9A21-BF17CDEA6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178</xdr:row>
      <xdr:rowOff>0</xdr:rowOff>
    </xdr:from>
    <xdr:to>
      <xdr:col>15</xdr:col>
      <xdr:colOff>890427</xdr:colOff>
      <xdr:row>211</xdr:row>
      <xdr:rowOff>17124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28E51F77-FF31-4A5E-8DEE-8FF708643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142</xdr:row>
      <xdr:rowOff>0</xdr:rowOff>
    </xdr:from>
    <xdr:to>
      <xdr:col>16</xdr:col>
      <xdr:colOff>488022</xdr:colOff>
      <xdr:row>175</xdr:row>
      <xdr:rowOff>145551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3FBADA02-A75E-4F84-B616-3F75510AA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642135</xdr:colOff>
      <xdr:row>139</xdr:row>
      <xdr:rowOff>4281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53928938-E133-44AE-A64D-9179C44B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62802</xdr:colOff>
      <xdr:row>137</xdr:row>
      <xdr:rowOff>0</xdr:rowOff>
    </xdr:from>
    <xdr:to>
      <xdr:col>31</xdr:col>
      <xdr:colOff>711758</xdr:colOff>
      <xdr:row>155</xdr:row>
      <xdr:rowOff>167469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795494</xdr:colOff>
      <xdr:row>137</xdr:row>
      <xdr:rowOff>0</xdr:rowOff>
    </xdr:from>
    <xdr:to>
      <xdr:col>38</xdr:col>
      <xdr:colOff>230275</xdr:colOff>
      <xdr:row>156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343530</xdr:colOff>
      <xdr:row>137</xdr:row>
      <xdr:rowOff>21405</xdr:rowOff>
    </xdr:from>
    <xdr:to>
      <xdr:col>44</xdr:col>
      <xdr:colOff>385398</xdr:colOff>
      <xdr:row>156</xdr:row>
      <xdr:rowOff>21405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577921</xdr:colOff>
      <xdr:row>137</xdr:row>
      <xdr:rowOff>85618</xdr:rowOff>
    </xdr:from>
    <xdr:to>
      <xdr:col>50</xdr:col>
      <xdr:colOff>614730</xdr:colOff>
      <xdr:row>156</xdr:row>
      <xdr:rowOff>10702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648956</xdr:colOff>
      <xdr:row>156</xdr:row>
      <xdr:rowOff>0</xdr:rowOff>
    </xdr:from>
    <xdr:to>
      <xdr:col>50</xdr:col>
      <xdr:colOff>669891</xdr:colOff>
      <xdr:row>174</xdr:row>
      <xdr:rowOff>167473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104669</xdr:colOff>
      <xdr:row>251</xdr:row>
      <xdr:rowOff>0</xdr:rowOff>
    </xdr:from>
    <xdr:to>
      <xdr:col>31</xdr:col>
      <xdr:colOff>617555</xdr:colOff>
      <xdr:row>270</xdr:row>
      <xdr:rowOff>136069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722226</xdr:colOff>
      <xdr:row>251</xdr:row>
      <xdr:rowOff>0</xdr:rowOff>
    </xdr:from>
    <xdr:to>
      <xdr:col>38</xdr:col>
      <xdr:colOff>167473</xdr:colOff>
      <xdr:row>270</xdr:row>
      <xdr:rowOff>157006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230276</xdr:colOff>
      <xdr:row>251</xdr:row>
      <xdr:rowOff>0</xdr:rowOff>
    </xdr:from>
    <xdr:to>
      <xdr:col>44</xdr:col>
      <xdr:colOff>376814</xdr:colOff>
      <xdr:row>270</xdr:row>
      <xdr:rowOff>73271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439616</xdr:colOff>
      <xdr:row>251</xdr:row>
      <xdr:rowOff>0</xdr:rowOff>
    </xdr:from>
    <xdr:to>
      <xdr:col>50</xdr:col>
      <xdr:colOff>523353</xdr:colOff>
      <xdr:row>270</xdr:row>
      <xdr:rowOff>10468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247649</xdr:colOff>
      <xdr:row>157</xdr:row>
      <xdr:rowOff>85724</xdr:rowOff>
    </xdr:from>
    <xdr:to>
      <xdr:col>31</xdr:col>
      <xdr:colOff>681062</xdr:colOff>
      <xdr:row>174</xdr:row>
      <xdr:rowOff>6935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733425</xdr:colOff>
      <xdr:row>157</xdr:row>
      <xdr:rowOff>66675</xdr:rowOff>
    </xdr:from>
    <xdr:to>
      <xdr:col>38</xdr:col>
      <xdr:colOff>187470</xdr:colOff>
      <xdr:row>174</xdr:row>
      <xdr:rowOff>29645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363877</xdr:colOff>
      <xdr:row>156</xdr:row>
      <xdr:rowOff>74916</xdr:rowOff>
    </xdr:from>
    <xdr:to>
      <xdr:col>44</xdr:col>
      <xdr:colOff>405745</xdr:colOff>
      <xdr:row>174</xdr:row>
      <xdr:rowOff>107023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42809</xdr:colOff>
      <xdr:row>118</xdr:row>
      <xdr:rowOff>0</xdr:rowOff>
    </xdr:from>
    <xdr:to>
      <xdr:col>31</xdr:col>
      <xdr:colOff>691765</xdr:colOff>
      <xdr:row>135</xdr:row>
      <xdr:rowOff>156767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31</xdr:col>
      <xdr:colOff>717051</xdr:colOff>
      <xdr:row>118</xdr:row>
      <xdr:rowOff>32107</xdr:rowOff>
    </xdr:from>
    <xdr:to>
      <xdr:col>38</xdr:col>
      <xdr:colOff>151832</xdr:colOff>
      <xdr:row>136</xdr:row>
      <xdr:rowOff>21405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224747</xdr:colOff>
      <xdr:row>118</xdr:row>
      <xdr:rowOff>64212</xdr:rowOff>
    </xdr:from>
    <xdr:to>
      <xdr:col>44</xdr:col>
      <xdr:colOff>342472</xdr:colOff>
      <xdr:row>136</xdr:row>
      <xdr:rowOff>21404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503005</xdr:colOff>
      <xdr:row>118</xdr:row>
      <xdr:rowOff>64213</xdr:rowOff>
    </xdr:from>
    <xdr:to>
      <xdr:col>50</xdr:col>
      <xdr:colOff>539814</xdr:colOff>
      <xdr:row>135</xdr:row>
      <xdr:rowOff>181938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</xdr:col>
      <xdr:colOff>663539</xdr:colOff>
      <xdr:row>174</xdr:row>
      <xdr:rowOff>160535</xdr:rowOff>
    </xdr:from>
    <xdr:to>
      <xdr:col>50</xdr:col>
      <xdr:colOff>684474</xdr:colOff>
      <xdr:row>192</xdr:row>
      <xdr:rowOff>71154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342471</xdr:colOff>
      <xdr:row>174</xdr:row>
      <xdr:rowOff>160534</xdr:rowOff>
    </xdr:from>
    <xdr:to>
      <xdr:col>44</xdr:col>
      <xdr:colOff>384339</xdr:colOff>
      <xdr:row>192</xdr:row>
      <xdr:rowOff>149832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802669</xdr:colOff>
      <xdr:row>175</xdr:row>
      <xdr:rowOff>10702</xdr:rowOff>
    </xdr:from>
    <xdr:to>
      <xdr:col>38</xdr:col>
      <xdr:colOff>237450</xdr:colOff>
      <xdr:row>193</xdr:row>
      <xdr:rowOff>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781264</xdr:colOff>
      <xdr:row>99</xdr:row>
      <xdr:rowOff>139129</xdr:rowOff>
    </xdr:from>
    <xdr:to>
      <xdr:col>38</xdr:col>
      <xdr:colOff>216045</xdr:colOff>
      <xdr:row>116</xdr:row>
      <xdr:rowOff>181938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53512</xdr:colOff>
      <xdr:row>99</xdr:row>
      <xdr:rowOff>160533</xdr:rowOff>
    </xdr:from>
    <xdr:to>
      <xdr:col>31</xdr:col>
      <xdr:colOff>702468</xdr:colOff>
      <xdr:row>116</xdr:row>
      <xdr:rowOff>167468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492303</xdr:colOff>
      <xdr:row>174</xdr:row>
      <xdr:rowOff>149832</xdr:rowOff>
    </xdr:from>
    <xdr:to>
      <xdr:col>31</xdr:col>
      <xdr:colOff>638253</xdr:colOff>
      <xdr:row>192</xdr:row>
      <xdr:rowOff>103256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117725</xdr:colOff>
      <xdr:row>193</xdr:row>
      <xdr:rowOff>181938</xdr:rowOff>
    </xdr:from>
    <xdr:to>
      <xdr:col>31</xdr:col>
      <xdr:colOff>766681</xdr:colOff>
      <xdr:row>210</xdr:row>
      <xdr:rowOff>124660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31</xdr:col>
      <xdr:colOff>845477</xdr:colOff>
      <xdr:row>193</xdr:row>
      <xdr:rowOff>139128</xdr:rowOff>
    </xdr:from>
    <xdr:to>
      <xdr:col>38</xdr:col>
      <xdr:colOff>280258</xdr:colOff>
      <xdr:row>210</xdr:row>
      <xdr:rowOff>117724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331770</xdr:colOff>
      <xdr:row>193</xdr:row>
      <xdr:rowOff>128426</xdr:rowOff>
    </xdr:from>
    <xdr:to>
      <xdr:col>44</xdr:col>
      <xdr:colOff>373638</xdr:colOff>
      <xdr:row>210</xdr:row>
      <xdr:rowOff>107022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470899</xdr:colOff>
      <xdr:row>193</xdr:row>
      <xdr:rowOff>117725</xdr:rowOff>
    </xdr:from>
    <xdr:to>
      <xdr:col>50</xdr:col>
      <xdr:colOff>491834</xdr:colOff>
      <xdr:row>210</xdr:row>
      <xdr:rowOff>17642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128427</xdr:colOff>
      <xdr:row>84</xdr:row>
      <xdr:rowOff>149831</xdr:rowOff>
    </xdr:from>
    <xdr:to>
      <xdr:col>31</xdr:col>
      <xdr:colOff>734574</xdr:colOff>
      <xdr:row>97</xdr:row>
      <xdr:rowOff>160533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824074</xdr:colOff>
      <xdr:row>84</xdr:row>
      <xdr:rowOff>117725</xdr:rowOff>
    </xdr:from>
    <xdr:to>
      <xdr:col>38</xdr:col>
      <xdr:colOff>214046</xdr:colOff>
      <xdr:row>97</xdr:row>
      <xdr:rowOff>117724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38</xdr:col>
      <xdr:colOff>256854</xdr:colOff>
      <xdr:row>99</xdr:row>
      <xdr:rowOff>139130</xdr:rowOff>
    </xdr:from>
    <xdr:to>
      <xdr:col>44</xdr:col>
      <xdr:colOff>374579</xdr:colOff>
      <xdr:row>116</xdr:row>
      <xdr:rowOff>85620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44</xdr:col>
      <xdr:colOff>524410</xdr:colOff>
      <xdr:row>99</xdr:row>
      <xdr:rowOff>139130</xdr:rowOff>
    </xdr:from>
    <xdr:to>
      <xdr:col>50</xdr:col>
      <xdr:colOff>561219</xdr:colOff>
      <xdr:row>116</xdr:row>
      <xdr:rowOff>42810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331770</xdr:colOff>
      <xdr:row>84</xdr:row>
      <xdr:rowOff>139129</xdr:rowOff>
    </xdr:from>
    <xdr:to>
      <xdr:col>44</xdr:col>
      <xdr:colOff>449495</xdr:colOff>
      <xdr:row>97</xdr:row>
      <xdr:rowOff>85618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684944</xdr:colOff>
      <xdr:row>84</xdr:row>
      <xdr:rowOff>160534</xdr:rowOff>
    </xdr:from>
    <xdr:to>
      <xdr:col>50</xdr:col>
      <xdr:colOff>721753</xdr:colOff>
      <xdr:row>97</xdr:row>
      <xdr:rowOff>64213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24</xdr:col>
      <xdr:colOff>85618</xdr:colOff>
      <xdr:row>69</xdr:row>
      <xdr:rowOff>160534</xdr:rowOff>
    </xdr:from>
    <xdr:to>
      <xdr:col>31</xdr:col>
      <xdr:colOff>734574</xdr:colOff>
      <xdr:row>83</xdr:row>
      <xdr:rowOff>178171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32</xdr:col>
      <xdr:colOff>0</xdr:colOff>
      <xdr:row>69</xdr:row>
      <xdr:rowOff>160533</xdr:rowOff>
    </xdr:from>
    <xdr:to>
      <xdr:col>38</xdr:col>
      <xdr:colOff>246152</xdr:colOff>
      <xdr:row>82</xdr:row>
      <xdr:rowOff>160533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38</xdr:col>
      <xdr:colOff>353174</xdr:colOff>
      <xdr:row>69</xdr:row>
      <xdr:rowOff>192640</xdr:rowOff>
    </xdr:from>
    <xdr:to>
      <xdr:col>44</xdr:col>
      <xdr:colOff>470899</xdr:colOff>
      <xdr:row>82</xdr:row>
      <xdr:rowOff>139130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588623</xdr:colOff>
      <xdr:row>70</xdr:row>
      <xdr:rowOff>0</xdr:rowOff>
    </xdr:from>
    <xdr:to>
      <xdr:col>50</xdr:col>
      <xdr:colOff>625432</xdr:colOff>
      <xdr:row>82</xdr:row>
      <xdr:rowOff>107022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25</xdr:col>
      <xdr:colOff>517775</xdr:colOff>
      <xdr:row>53</xdr:row>
      <xdr:rowOff>181039</xdr:rowOff>
    </xdr:from>
    <xdr:to>
      <xdr:col>33</xdr:col>
      <xdr:colOff>23731</xdr:colOff>
      <xdr:row>67</xdr:row>
      <xdr:rowOff>179626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32</xdr:col>
      <xdr:colOff>0</xdr:colOff>
      <xdr:row>55</xdr:row>
      <xdr:rowOff>0</xdr:rowOff>
    </xdr:from>
    <xdr:to>
      <xdr:col>38</xdr:col>
      <xdr:colOff>246152</xdr:colOff>
      <xdr:row>68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38</xdr:col>
      <xdr:colOff>449495</xdr:colOff>
      <xdr:row>54</xdr:row>
      <xdr:rowOff>171236</xdr:rowOff>
    </xdr:from>
    <xdr:to>
      <xdr:col>44</xdr:col>
      <xdr:colOff>567220</xdr:colOff>
      <xdr:row>67</xdr:row>
      <xdr:rowOff>85620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96320</xdr:colOff>
      <xdr:row>214</xdr:row>
      <xdr:rowOff>192640</xdr:rowOff>
    </xdr:from>
    <xdr:to>
      <xdr:col>31</xdr:col>
      <xdr:colOff>745276</xdr:colOff>
      <xdr:row>231</xdr:row>
      <xdr:rowOff>135362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32</xdr:col>
      <xdr:colOff>0</xdr:colOff>
      <xdr:row>215</xdr:row>
      <xdr:rowOff>0</xdr:rowOff>
    </xdr:from>
    <xdr:to>
      <xdr:col>38</xdr:col>
      <xdr:colOff>290961</xdr:colOff>
      <xdr:row>231</xdr:row>
      <xdr:rowOff>181938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38</xdr:col>
      <xdr:colOff>385281</xdr:colOff>
      <xdr:row>215</xdr:row>
      <xdr:rowOff>10702</xdr:rowOff>
    </xdr:from>
    <xdr:to>
      <xdr:col>44</xdr:col>
      <xdr:colOff>427149</xdr:colOff>
      <xdr:row>231</xdr:row>
      <xdr:rowOff>192640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44</xdr:col>
      <xdr:colOff>513708</xdr:colOff>
      <xdr:row>215</xdr:row>
      <xdr:rowOff>53511</xdr:rowOff>
    </xdr:from>
    <xdr:to>
      <xdr:col>50</xdr:col>
      <xdr:colOff>534643</xdr:colOff>
      <xdr:row>231</xdr:row>
      <xdr:rowOff>156770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32</xdr:col>
      <xdr:colOff>0</xdr:colOff>
      <xdr:row>40</xdr:row>
      <xdr:rowOff>0</xdr:rowOff>
    </xdr:from>
    <xdr:to>
      <xdr:col>38</xdr:col>
      <xdr:colOff>246152</xdr:colOff>
      <xdr:row>54</xdr:row>
      <xdr:rowOff>21404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38</xdr:col>
      <xdr:colOff>374579</xdr:colOff>
      <xdr:row>40</xdr:row>
      <xdr:rowOff>21405</xdr:rowOff>
    </xdr:from>
    <xdr:to>
      <xdr:col>44</xdr:col>
      <xdr:colOff>492304</xdr:colOff>
      <xdr:row>53</xdr:row>
      <xdr:rowOff>171238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44</xdr:col>
      <xdr:colOff>717050</xdr:colOff>
      <xdr:row>55</xdr:row>
      <xdr:rowOff>0</xdr:rowOff>
    </xdr:from>
    <xdr:to>
      <xdr:col>50</xdr:col>
      <xdr:colOff>753859</xdr:colOff>
      <xdr:row>67</xdr:row>
      <xdr:rowOff>85618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44</xdr:col>
      <xdr:colOff>663539</xdr:colOff>
      <xdr:row>40</xdr:row>
      <xdr:rowOff>32107</xdr:rowOff>
    </xdr:from>
    <xdr:to>
      <xdr:col>50</xdr:col>
      <xdr:colOff>700348</xdr:colOff>
      <xdr:row>53</xdr:row>
      <xdr:rowOff>139129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74916</xdr:colOff>
      <xdr:row>232</xdr:row>
      <xdr:rowOff>42808</xdr:rowOff>
    </xdr:from>
    <xdr:to>
      <xdr:col>31</xdr:col>
      <xdr:colOff>723872</xdr:colOff>
      <xdr:row>249</xdr:row>
      <xdr:rowOff>92552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770562</xdr:colOff>
      <xdr:row>232</xdr:row>
      <xdr:rowOff>42808</xdr:rowOff>
    </xdr:from>
    <xdr:to>
      <xdr:col>38</xdr:col>
      <xdr:colOff>205343</xdr:colOff>
      <xdr:row>249</xdr:row>
      <xdr:rowOff>128426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38</xdr:col>
      <xdr:colOff>310365</xdr:colOff>
      <xdr:row>232</xdr:row>
      <xdr:rowOff>107022</xdr:rowOff>
    </xdr:from>
    <xdr:to>
      <xdr:col>44</xdr:col>
      <xdr:colOff>352233</xdr:colOff>
      <xdr:row>250</xdr:row>
      <xdr:rowOff>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44</xdr:col>
      <xdr:colOff>470899</xdr:colOff>
      <xdr:row>232</xdr:row>
      <xdr:rowOff>128426</xdr:rowOff>
    </xdr:from>
    <xdr:to>
      <xdr:col>50</xdr:col>
      <xdr:colOff>491834</xdr:colOff>
      <xdr:row>249</xdr:row>
      <xdr:rowOff>135365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4</xdr:col>
      <xdr:colOff>876300</xdr:colOff>
      <xdr:row>13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1BD3A73-7767-4184-9371-45B8E3752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</xdr:colOff>
      <xdr:row>0</xdr:row>
      <xdr:rowOff>0</xdr:rowOff>
    </xdr:from>
    <xdr:to>
      <xdr:col>9</xdr:col>
      <xdr:colOff>868680</xdr:colOff>
      <xdr:row>13</xdr:row>
      <xdr:rowOff>60960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E95E7B7-3F8F-43E1-8047-03816E6E6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68580</xdr:colOff>
      <xdr:row>0</xdr:row>
      <xdr:rowOff>53341</xdr:rowOff>
    </xdr:from>
    <xdr:to>
      <xdr:col>14</xdr:col>
      <xdr:colOff>822960</xdr:colOff>
      <xdr:row>13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B276C10-8E90-45B1-BA9C-684EA2D30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38100</xdr:colOff>
      <xdr:row>0</xdr:row>
      <xdr:rowOff>30481</xdr:rowOff>
    </xdr:from>
    <xdr:to>
      <xdr:col>19</xdr:col>
      <xdr:colOff>822960</xdr:colOff>
      <xdr:row>14</xdr:row>
      <xdr:rowOff>7620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92396C9-2289-4116-BDC2-BFA3C39AD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13</xdr:row>
      <xdr:rowOff>175260</xdr:rowOff>
    </xdr:from>
    <xdr:to>
      <xdr:col>5</xdr:col>
      <xdr:colOff>0</xdr:colOff>
      <xdr:row>27</xdr:row>
      <xdr:rowOff>167641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074487A-DD16-4A79-855A-742CBBAFD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85725</xdr:colOff>
      <xdr:row>13</xdr:row>
      <xdr:rowOff>114301</xdr:rowOff>
    </xdr:from>
    <xdr:to>
      <xdr:col>9</xdr:col>
      <xdr:colOff>962025</xdr:colOff>
      <xdr:row>27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2E7FFE1-572C-460E-930F-8752D73C7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28</xdr:row>
      <xdr:rowOff>19050</xdr:rowOff>
    </xdr:from>
    <xdr:to>
      <xdr:col>4</xdr:col>
      <xdr:colOff>952500</xdr:colOff>
      <xdr:row>41</xdr:row>
      <xdr:rowOff>142875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80F731C-D152-42A1-876C-E3AFBBD3C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13</xdr:row>
      <xdr:rowOff>180976</xdr:rowOff>
    </xdr:from>
    <xdr:to>
      <xdr:col>15</xdr:col>
      <xdr:colOff>28575</xdr:colOff>
      <xdr:row>27</xdr:row>
      <xdr:rowOff>95250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65DC062-1773-44AF-BDFE-F42137B33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123825</xdr:colOff>
      <xdr:row>14</xdr:row>
      <xdr:rowOff>0</xdr:rowOff>
    </xdr:from>
    <xdr:to>
      <xdr:col>19</xdr:col>
      <xdr:colOff>914400</xdr:colOff>
      <xdr:row>27</xdr:row>
      <xdr:rowOff>57150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89C79209-6CB9-4EDD-B6A4-F865180DF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694532</xdr:colOff>
      <xdr:row>63</xdr:row>
      <xdr:rowOff>166688</xdr:rowOff>
    </xdr:from>
    <xdr:to>
      <xdr:col>15</xdr:col>
      <xdr:colOff>555626</xdr:colOff>
      <xdr:row>93</xdr:row>
      <xdr:rowOff>168500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B2996FA6-9922-461D-9DD7-D16534352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96</xdr:row>
      <xdr:rowOff>7937</xdr:rowOff>
    </xdr:from>
    <xdr:to>
      <xdr:col>15</xdr:col>
      <xdr:colOff>7938</xdr:colOff>
      <xdr:row>126</xdr:row>
      <xdr:rowOff>87312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A742CB3A-95CC-4006-AF8F-0D7702473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754061</xdr:colOff>
      <xdr:row>0</xdr:row>
      <xdr:rowOff>134937</xdr:rowOff>
    </xdr:from>
    <xdr:to>
      <xdr:col>15</xdr:col>
      <xdr:colOff>198436</xdr:colOff>
      <xdr:row>29</xdr:row>
      <xdr:rowOff>47625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3F449B35-C2CB-4162-9BF1-7ED686C52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849312</xdr:colOff>
      <xdr:row>194</xdr:row>
      <xdr:rowOff>138907</xdr:rowOff>
    </xdr:from>
    <xdr:to>
      <xdr:col>15</xdr:col>
      <xdr:colOff>341312</xdr:colOff>
      <xdr:row>225</xdr:row>
      <xdr:rowOff>154782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99EF67C-C3BA-4B1B-ABAA-BABFD0BD0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726282</xdr:colOff>
      <xdr:row>161</xdr:row>
      <xdr:rowOff>170657</xdr:rowOff>
    </xdr:from>
    <xdr:to>
      <xdr:col>15</xdr:col>
      <xdr:colOff>218282</xdr:colOff>
      <xdr:row>192</xdr:row>
      <xdr:rowOff>186532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9A3C79C-DEB7-4F72-AE34-D06EB1B47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746126</xdr:colOff>
      <xdr:row>129</xdr:row>
      <xdr:rowOff>0</xdr:rowOff>
    </xdr:from>
    <xdr:to>
      <xdr:col>14</xdr:col>
      <xdr:colOff>563563</xdr:colOff>
      <xdr:row>160</xdr:row>
      <xdr:rowOff>35720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8D9595F0-CD1F-4EB2-8B65-BD7C8BD29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23813</xdr:colOff>
      <xdr:row>126</xdr:row>
      <xdr:rowOff>0</xdr:rowOff>
    </xdr:from>
    <xdr:to>
      <xdr:col>14</xdr:col>
      <xdr:colOff>754063</xdr:colOff>
      <xdr:row>126</xdr:row>
      <xdr:rowOff>11907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BF9102A7-D8A2-49C1-817C-232839949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23812</xdr:colOff>
      <xdr:row>31</xdr:row>
      <xdr:rowOff>190500</xdr:rowOff>
    </xdr:from>
    <xdr:to>
      <xdr:col>15</xdr:col>
      <xdr:colOff>158749</xdr:colOff>
      <xdr:row>61</xdr:row>
      <xdr:rowOff>174625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2275D201-E444-4E1D-B295-97E956D70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48638</xdr:colOff>
      <xdr:row>133</xdr:row>
      <xdr:rowOff>32425</xdr:rowOff>
    </xdr:from>
    <xdr:to>
      <xdr:col>25</xdr:col>
      <xdr:colOff>259404</xdr:colOff>
      <xdr:row>163</xdr:row>
      <xdr:rowOff>46610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5544A91-A2C2-40D9-B50B-ABC90844F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24</xdr:col>
      <xdr:colOff>158075</xdr:colOff>
      <xdr:row>130</xdr:row>
      <xdr:rowOff>113490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D8378503-602E-455B-9208-D44ED9061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24</xdr:col>
      <xdr:colOff>158075</xdr:colOff>
      <xdr:row>96</xdr:row>
      <xdr:rowOff>113490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34F7F185-AC47-4954-9F18-10105CA93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24319</xdr:colOff>
      <xdr:row>34</xdr:row>
      <xdr:rowOff>12160</xdr:rowOff>
    </xdr:from>
    <xdr:to>
      <xdr:col>24</xdr:col>
      <xdr:colOff>182394</xdr:colOff>
      <xdr:row>63</xdr:row>
      <xdr:rowOff>60799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C06C836E-CA21-40F5-B90C-D02BE27F3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0</xdr:row>
      <xdr:rowOff>190499</xdr:rowOff>
    </xdr:from>
    <xdr:to>
      <xdr:col>24</xdr:col>
      <xdr:colOff>328309</xdr:colOff>
      <xdr:row>31</xdr:row>
      <xdr:rowOff>48638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7E7681F8-4825-4A07-A8E5-5852812E0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24</xdr:col>
      <xdr:colOff>158075</xdr:colOff>
      <xdr:row>195</xdr:row>
      <xdr:rowOff>113489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D4CF126-3C54-44CB-81A1-F2A292957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259403</xdr:colOff>
      <xdr:row>0</xdr:row>
      <xdr:rowOff>170238</xdr:rowOff>
    </xdr:from>
    <xdr:to>
      <xdr:col>26</xdr:col>
      <xdr:colOff>624191</xdr:colOff>
      <xdr:row>32</xdr:row>
      <xdr:rowOff>64852</xdr:rowOff>
    </xdr:to>
    <xdr:graphicFrame macro="">
      <xdr:nvGraphicFramePr>
        <xdr:cNvPr id="16" name="Diagram 27">
          <a:extLst>
            <a:ext uri="{FF2B5EF4-FFF2-40B4-BE49-F238E27FC236}">
              <a16:creationId xmlns:a16="http://schemas.microsoft.com/office/drawing/2014/main" id="{1A2B1F11-B31F-420A-A108-F6EB5BA9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336415</xdr:colOff>
      <xdr:row>199</xdr:row>
      <xdr:rowOff>72958</xdr:rowOff>
    </xdr:from>
    <xdr:to>
      <xdr:col>27</xdr:col>
      <xdr:colOff>279669</xdr:colOff>
      <xdr:row>230</xdr:row>
      <xdr:rowOff>16214</xdr:rowOff>
    </xdr:to>
    <xdr:graphicFrame macro="">
      <xdr:nvGraphicFramePr>
        <xdr:cNvPr id="34" name="Diagram 28">
          <a:extLst>
            <a:ext uri="{FF2B5EF4-FFF2-40B4-BE49-F238E27FC236}">
              <a16:creationId xmlns:a16="http://schemas.microsoft.com/office/drawing/2014/main" id="{F580BD63-7E7F-40DE-A14F-C9F0F5E16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210765</xdr:colOff>
      <xdr:row>166</xdr:row>
      <xdr:rowOff>89170</xdr:rowOff>
    </xdr:from>
    <xdr:to>
      <xdr:col>27</xdr:col>
      <xdr:colOff>56744</xdr:colOff>
      <xdr:row>196</xdr:row>
      <xdr:rowOff>129214</xdr:rowOff>
    </xdr:to>
    <xdr:graphicFrame macro="">
      <xdr:nvGraphicFramePr>
        <xdr:cNvPr id="36" name="Diagram 28">
          <a:extLst>
            <a:ext uri="{FF2B5EF4-FFF2-40B4-BE49-F238E27FC236}">
              <a16:creationId xmlns:a16="http://schemas.microsoft.com/office/drawing/2014/main" id="{469D9CE9-7DC7-4040-A778-ACFACF011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251297</xdr:colOff>
      <xdr:row>67</xdr:row>
      <xdr:rowOff>32425</xdr:rowOff>
    </xdr:from>
    <xdr:to>
      <xdr:col>27</xdr:col>
      <xdr:colOff>259403</xdr:colOff>
      <xdr:row>97</xdr:row>
      <xdr:rowOff>170233</xdr:rowOff>
    </xdr:to>
    <xdr:graphicFrame macro="">
      <xdr:nvGraphicFramePr>
        <xdr:cNvPr id="38" name="Diagram 28">
          <a:extLst>
            <a:ext uri="{FF2B5EF4-FFF2-40B4-BE49-F238E27FC236}">
              <a16:creationId xmlns:a16="http://schemas.microsoft.com/office/drawing/2014/main" id="{82C4FDED-4A82-4697-87C8-279791A8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129702</xdr:colOff>
      <xdr:row>34</xdr:row>
      <xdr:rowOff>44583</xdr:rowOff>
    </xdr:from>
    <xdr:to>
      <xdr:col>26</xdr:col>
      <xdr:colOff>470170</xdr:colOff>
      <xdr:row>65</xdr:row>
      <xdr:rowOff>16210</xdr:rowOff>
    </xdr:to>
    <xdr:graphicFrame macro="">
      <xdr:nvGraphicFramePr>
        <xdr:cNvPr id="40" name="Diagram 28">
          <a:extLst>
            <a:ext uri="{FF2B5EF4-FFF2-40B4-BE49-F238E27FC236}">
              <a16:creationId xmlns:a16="http://schemas.microsoft.com/office/drawing/2014/main" id="{CD35C2E3-56AC-4505-8BBB-314C6A721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324255</xdr:colOff>
      <xdr:row>232</xdr:row>
      <xdr:rowOff>93223</xdr:rowOff>
    </xdr:from>
    <xdr:to>
      <xdr:col>27</xdr:col>
      <xdr:colOff>158074</xdr:colOff>
      <xdr:row>263</xdr:row>
      <xdr:rowOff>40531</xdr:rowOff>
    </xdr:to>
    <xdr:graphicFrame macro="">
      <xdr:nvGraphicFramePr>
        <xdr:cNvPr id="18" name="Diagram 28">
          <a:extLst>
            <a:ext uri="{FF2B5EF4-FFF2-40B4-BE49-F238E27FC236}">
              <a16:creationId xmlns:a16="http://schemas.microsoft.com/office/drawing/2014/main" id="{56B9ACD7-8889-4B20-9288-87323097A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235085</xdr:colOff>
      <xdr:row>99</xdr:row>
      <xdr:rowOff>178340</xdr:rowOff>
    </xdr:from>
    <xdr:to>
      <xdr:col>26</xdr:col>
      <xdr:colOff>462064</xdr:colOff>
      <xdr:row>130</xdr:row>
      <xdr:rowOff>97275</xdr:rowOff>
    </xdr:to>
    <xdr:graphicFrame macro="">
      <xdr:nvGraphicFramePr>
        <xdr:cNvPr id="2" name="Diagram 28">
          <a:extLst>
            <a:ext uri="{FF2B5EF4-FFF2-40B4-BE49-F238E27FC236}">
              <a16:creationId xmlns:a16="http://schemas.microsoft.com/office/drawing/2014/main" id="{0FF0102B-C6D9-4568-8394-5D5F55667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178341</xdr:colOff>
      <xdr:row>133</xdr:row>
      <xdr:rowOff>24319</xdr:rowOff>
    </xdr:from>
    <xdr:to>
      <xdr:col>27</xdr:col>
      <xdr:colOff>40532</xdr:colOff>
      <xdr:row>163</xdr:row>
      <xdr:rowOff>145915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5D88FC6-B691-404E-9521-F7F8440ED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121596</xdr:colOff>
      <xdr:row>265</xdr:row>
      <xdr:rowOff>16212</xdr:rowOff>
    </xdr:from>
    <xdr:to>
      <xdr:col>26</xdr:col>
      <xdr:colOff>648510</xdr:colOff>
      <xdr:row>295</xdr:row>
      <xdr:rowOff>137809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DA4EB8D-6853-4914-A380-D2FBFE721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62825</xdr:colOff>
      <xdr:row>1</xdr:row>
      <xdr:rowOff>54717</xdr:rowOff>
    </xdr:from>
    <xdr:to>
      <xdr:col>15</xdr:col>
      <xdr:colOff>818745</xdr:colOff>
      <xdr:row>30</xdr:row>
      <xdr:rowOff>97276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15A2AFC-89CA-47E1-87B1-CBDDAE25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60799</xdr:colOff>
      <xdr:row>0</xdr:row>
      <xdr:rowOff>74984</xdr:rowOff>
    </xdr:from>
    <xdr:to>
      <xdr:col>35</xdr:col>
      <xdr:colOff>385054</xdr:colOff>
      <xdr:row>16</xdr:row>
      <xdr:rowOff>91196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CA344E-3DF4-4BFE-919D-CAEEDB9DD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340468</xdr:colOff>
      <xdr:row>149</xdr:row>
      <xdr:rowOff>64851</xdr:rowOff>
    </xdr:from>
    <xdr:to>
      <xdr:col>40</xdr:col>
      <xdr:colOff>0</xdr:colOff>
      <xdr:row>173</xdr:row>
      <xdr:rowOff>11790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2BD5BAC-5EDE-4465-AD2E-AEBECBC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340468</xdr:colOff>
      <xdr:row>173</xdr:row>
      <xdr:rowOff>105382</xdr:rowOff>
    </xdr:from>
    <xdr:to>
      <xdr:col>40</xdr:col>
      <xdr:colOff>0</xdr:colOff>
      <xdr:row>197</xdr:row>
      <xdr:rowOff>52320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773B9BF-AF20-4A08-8BB6-1FA74FAB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15</xdr:col>
      <xdr:colOff>755920</xdr:colOff>
      <xdr:row>63</xdr:row>
      <xdr:rowOff>172262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CC73D41-EA0A-46DC-99E3-77A5FC98A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755920</xdr:colOff>
      <xdr:row>96</xdr:row>
      <xdr:rowOff>172261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6E13EEF-6055-420E-8BA6-0E8ABAD6A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755920</xdr:colOff>
      <xdr:row>129</xdr:row>
      <xdr:rowOff>172261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CD248A0-E9F9-4FBB-B189-AAA6033F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15</xdr:col>
      <xdr:colOff>755920</xdr:colOff>
      <xdr:row>162</xdr:row>
      <xdr:rowOff>172262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5E80EE6-EE2A-41B4-B64D-046523506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24319</xdr:colOff>
      <xdr:row>166</xdr:row>
      <xdr:rowOff>8106</xdr:rowOff>
    </xdr:from>
    <xdr:to>
      <xdr:col>15</xdr:col>
      <xdr:colOff>780239</xdr:colOff>
      <xdr:row>195</xdr:row>
      <xdr:rowOff>180368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83C7AD7-180F-4CB3-8CAB-B2A6E44F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15</xdr:col>
      <xdr:colOff>755920</xdr:colOff>
      <xdr:row>228</xdr:row>
      <xdr:rowOff>172261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6DCEFA22-85D8-4E6A-8E24-847B6B07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232</xdr:row>
      <xdr:rowOff>0</xdr:rowOff>
    </xdr:from>
    <xdr:to>
      <xdr:col>15</xdr:col>
      <xdr:colOff>755920</xdr:colOff>
      <xdr:row>261</xdr:row>
      <xdr:rowOff>172262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9A55A508-5E2D-4BE2-9F6B-59990F690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187273</xdr:colOff>
      <xdr:row>1</xdr:row>
      <xdr:rowOff>48639</xdr:rowOff>
    </xdr:from>
    <xdr:to>
      <xdr:col>13</xdr:col>
      <xdr:colOff>672828</xdr:colOff>
      <xdr:row>28</xdr:row>
      <xdr:rowOff>178341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FAB98-D2B1-4F55-B1AC-24AB4C8F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147940</xdr:colOff>
      <xdr:row>67</xdr:row>
      <xdr:rowOff>81063</xdr:rowOff>
    </xdr:from>
    <xdr:to>
      <xdr:col>14</xdr:col>
      <xdr:colOff>851170</xdr:colOff>
      <xdr:row>98</xdr:row>
      <xdr:rowOff>24320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94AC5C0-05ED-4E54-90BE-8EE5018C9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8106</xdr:colOff>
      <xdr:row>99</xdr:row>
      <xdr:rowOff>137809</xdr:rowOff>
    </xdr:from>
    <xdr:to>
      <xdr:col>15</xdr:col>
      <xdr:colOff>210766</xdr:colOff>
      <xdr:row>131</xdr:row>
      <xdr:rowOff>113490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231BC70-0C82-483B-96CD-DF428C19A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132</xdr:row>
      <xdr:rowOff>162128</xdr:rowOff>
    </xdr:from>
    <xdr:to>
      <xdr:col>15</xdr:col>
      <xdr:colOff>202660</xdr:colOff>
      <xdr:row>164</xdr:row>
      <xdr:rowOff>137809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1E83C6-08C5-40EE-A9A5-DEDA68FE6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218872</xdr:colOff>
      <xdr:row>33</xdr:row>
      <xdr:rowOff>72956</xdr:rowOff>
    </xdr:from>
    <xdr:to>
      <xdr:col>13</xdr:col>
      <xdr:colOff>704427</xdr:colOff>
      <xdr:row>63</xdr:row>
      <xdr:rowOff>16212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4A234FB-6AE9-46B6-9944-64DD8247D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15</xdr:col>
      <xdr:colOff>202660</xdr:colOff>
      <xdr:row>231</xdr:row>
      <xdr:rowOff>170234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465B08F-84A4-4D83-BB2A-CC8625F85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15</xdr:col>
      <xdr:colOff>202660</xdr:colOff>
      <xdr:row>197</xdr:row>
      <xdr:rowOff>170234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DCE6E9F-0A70-48C2-9BC3-17FA14CFE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532481</xdr:colOff>
      <xdr:row>1</xdr:row>
      <xdr:rowOff>25751</xdr:rowOff>
    </xdr:from>
    <xdr:to>
      <xdr:col>18</xdr:col>
      <xdr:colOff>73446</xdr:colOff>
      <xdr:row>35</xdr:row>
      <xdr:rowOff>100987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CF5C6A-7C96-4B2F-BE96-848CDA44E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658717</xdr:colOff>
      <xdr:row>76</xdr:row>
      <xdr:rowOff>142302</xdr:rowOff>
    </xdr:from>
    <xdr:to>
      <xdr:col>17</xdr:col>
      <xdr:colOff>293783</xdr:colOff>
      <xdr:row>111</xdr:row>
      <xdr:rowOff>128531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7B10323-604C-4BDB-864C-E4BCE948D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114</xdr:row>
      <xdr:rowOff>183615</xdr:rowOff>
    </xdr:from>
    <xdr:to>
      <xdr:col>16</xdr:col>
      <xdr:colOff>229518</xdr:colOff>
      <xdr:row>149</xdr:row>
      <xdr:rowOff>146892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D781F42-560B-4245-9562-DEC2F4738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367229</xdr:colOff>
      <xdr:row>38</xdr:row>
      <xdr:rowOff>9180</xdr:rowOff>
    </xdr:from>
    <xdr:to>
      <xdr:col>17</xdr:col>
      <xdr:colOff>826266</xdr:colOff>
      <xdr:row>74</xdr:row>
      <xdr:rowOff>20151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5D48224-B9D8-4897-9A1E-035BCB161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151</xdr:row>
      <xdr:rowOff>192794</xdr:rowOff>
    </xdr:from>
    <xdr:to>
      <xdr:col>16</xdr:col>
      <xdr:colOff>36722</xdr:colOff>
      <xdr:row>186</xdr:row>
      <xdr:rowOff>64264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BB853B5-A15B-490A-8925-0B9D3F1F3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731602</xdr:colOff>
      <xdr:row>0</xdr:row>
      <xdr:rowOff>182393</xdr:rowOff>
    </xdr:from>
    <xdr:to>
      <xdr:col>14</xdr:col>
      <xdr:colOff>603925</xdr:colOff>
      <xdr:row>31</xdr:row>
      <xdr:rowOff>137807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F091897-85D6-4F38-A407-B13D0134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16213</xdr:colOff>
      <xdr:row>199</xdr:row>
      <xdr:rowOff>40532</xdr:rowOff>
    </xdr:from>
    <xdr:to>
      <xdr:col>15</xdr:col>
      <xdr:colOff>68905</xdr:colOff>
      <xdr:row>231</xdr:row>
      <xdr:rowOff>4053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BB8BC47C-A2D0-4E0E-86F7-BAFBC3720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40531</xdr:colOff>
      <xdr:row>166</xdr:row>
      <xdr:rowOff>24319</xdr:rowOff>
    </xdr:from>
    <xdr:to>
      <xdr:col>15</xdr:col>
      <xdr:colOff>44584</xdr:colOff>
      <xdr:row>197</xdr:row>
      <xdr:rowOff>182393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D736522B-9589-473A-8B51-30A433F4A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24319</xdr:colOff>
      <xdr:row>132</xdr:row>
      <xdr:rowOff>178341</xdr:rowOff>
    </xdr:from>
    <xdr:to>
      <xdr:col>15</xdr:col>
      <xdr:colOff>170234</xdr:colOff>
      <xdr:row>164</xdr:row>
      <xdr:rowOff>121596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80D9898C-7EE7-4B6F-8D02-51AF413E3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8106</xdr:colOff>
      <xdr:row>100</xdr:row>
      <xdr:rowOff>0</xdr:rowOff>
    </xdr:from>
    <xdr:to>
      <xdr:col>15</xdr:col>
      <xdr:colOff>194553</xdr:colOff>
      <xdr:row>131</xdr:row>
      <xdr:rowOff>137808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83FF6D53-0358-432C-94E3-EFF0E7750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67</xdr:row>
      <xdr:rowOff>12158</xdr:rowOff>
    </xdr:from>
    <xdr:to>
      <xdr:col>14</xdr:col>
      <xdr:colOff>668776</xdr:colOff>
      <xdr:row>99</xdr:row>
      <xdr:rowOff>20264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EA5F6435-423B-4801-8C8B-39221369C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15</xdr:col>
      <xdr:colOff>145915</xdr:colOff>
      <xdr:row>65</xdr:row>
      <xdr:rowOff>77011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300BF844-BB26-4F63-96F7-281ACC94E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714375</xdr:colOff>
      <xdr:row>0</xdr:row>
      <xdr:rowOff>59530</xdr:rowOff>
    </xdr:from>
    <xdr:to>
      <xdr:col>18</xdr:col>
      <xdr:colOff>752806</xdr:colOff>
      <xdr:row>13</xdr:row>
      <xdr:rowOff>194467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B5228FC6-5E5B-4D71-B03B-8516FFBCB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763984</xdr:colOff>
      <xdr:row>14</xdr:row>
      <xdr:rowOff>39689</xdr:rowOff>
    </xdr:from>
    <xdr:to>
      <xdr:col>19</xdr:col>
      <xdr:colOff>242821</xdr:colOff>
      <xdr:row>29</xdr:row>
      <xdr:rowOff>39688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71BFD8D-C580-46FA-82C2-E12C17587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14</xdr:row>
      <xdr:rowOff>39689</xdr:rowOff>
    </xdr:from>
    <xdr:to>
      <xdr:col>8</xdr:col>
      <xdr:colOff>654844</xdr:colOff>
      <xdr:row>29</xdr:row>
      <xdr:rowOff>49610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6DADCDDF-8546-4EDD-BFDE-79AAA04BD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793750</xdr:colOff>
      <xdr:row>29</xdr:row>
      <xdr:rowOff>69454</xdr:rowOff>
    </xdr:from>
    <xdr:to>
      <xdr:col>19</xdr:col>
      <xdr:colOff>262665</xdr:colOff>
      <xdr:row>44</xdr:row>
      <xdr:rowOff>39687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3FA675A-151F-4DFC-9AC0-1020000BD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19843</xdr:colOff>
      <xdr:row>29</xdr:row>
      <xdr:rowOff>79376</xdr:rowOff>
    </xdr:from>
    <xdr:to>
      <xdr:col>8</xdr:col>
      <xdr:colOff>734218</xdr:colOff>
      <xdr:row>44</xdr:row>
      <xdr:rowOff>109140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151EA746-233B-4B29-96F2-79BFAED26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853282</xdr:colOff>
      <xdr:row>44</xdr:row>
      <xdr:rowOff>99218</xdr:rowOff>
    </xdr:from>
    <xdr:to>
      <xdr:col>19</xdr:col>
      <xdr:colOff>322197</xdr:colOff>
      <xdr:row>59</xdr:row>
      <xdr:rowOff>109139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9851169C-FCC3-4D11-AC4B-7BDE7B654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29766</xdr:colOff>
      <xdr:row>44</xdr:row>
      <xdr:rowOff>158750</xdr:rowOff>
    </xdr:from>
    <xdr:to>
      <xdr:col>8</xdr:col>
      <xdr:colOff>813594</xdr:colOff>
      <xdr:row>60</xdr:row>
      <xdr:rowOff>39686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DA138E1D-3AE5-4ED8-AC6A-1BC7A0EDA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922734</xdr:colOff>
      <xdr:row>60</xdr:row>
      <xdr:rowOff>0</xdr:rowOff>
    </xdr:from>
    <xdr:to>
      <xdr:col>19</xdr:col>
      <xdr:colOff>391649</xdr:colOff>
      <xdr:row>75</xdr:row>
      <xdr:rowOff>9921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929D9F9-9C11-4DFF-88F3-6F44C03B7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49609</xdr:colOff>
      <xdr:row>60</xdr:row>
      <xdr:rowOff>79375</xdr:rowOff>
    </xdr:from>
    <xdr:to>
      <xdr:col>8</xdr:col>
      <xdr:colOff>813594</xdr:colOff>
      <xdr:row>75</xdr:row>
      <xdr:rowOff>89296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262C5E6D-0C4B-4B24-9B2D-B57B59B2D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79375</xdr:colOff>
      <xdr:row>75</xdr:row>
      <xdr:rowOff>79374</xdr:rowOff>
    </xdr:from>
    <xdr:to>
      <xdr:col>19</xdr:col>
      <xdr:colOff>540478</xdr:colOff>
      <xdr:row>90</xdr:row>
      <xdr:rowOff>89296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C0E86EB0-BFEA-4FED-BD65-E932CD08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49609</xdr:colOff>
      <xdr:row>75</xdr:row>
      <xdr:rowOff>168672</xdr:rowOff>
    </xdr:from>
    <xdr:to>
      <xdr:col>8</xdr:col>
      <xdr:colOff>972343</xdr:colOff>
      <xdr:row>89</xdr:row>
      <xdr:rowOff>158751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A78B0E27-001A-4FBE-9408-FEB58DE47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109140</xdr:colOff>
      <xdr:row>90</xdr:row>
      <xdr:rowOff>138906</xdr:rowOff>
    </xdr:from>
    <xdr:to>
      <xdr:col>19</xdr:col>
      <xdr:colOff>570243</xdr:colOff>
      <xdr:row>105</xdr:row>
      <xdr:rowOff>148827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EA8847FE-EE10-4105-B551-DDE24E322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90</xdr:row>
      <xdr:rowOff>79374</xdr:rowOff>
    </xdr:from>
    <xdr:to>
      <xdr:col>8</xdr:col>
      <xdr:colOff>972344</xdr:colOff>
      <xdr:row>105</xdr:row>
      <xdr:rowOff>99219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57ED24CD-EB67-4865-BFA2-1BBEC89E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119063</xdr:colOff>
      <xdr:row>106</xdr:row>
      <xdr:rowOff>9922</xdr:rowOff>
    </xdr:from>
    <xdr:to>
      <xdr:col>19</xdr:col>
      <xdr:colOff>580166</xdr:colOff>
      <xdr:row>121</xdr:row>
      <xdr:rowOff>138906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0519905A-6498-4A26-980A-BE082B951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59531</xdr:colOff>
      <xdr:row>106</xdr:row>
      <xdr:rowOff>39688</xdr:rowOff>
    </xdr:from>
    <xdr:to>
      <xdr:col>9</xdr:col>
      <xdr:colOff>69452</xdr:colOff>
      <xdr:row>121</xdr:row>
      <xdr:rowOff>109140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8FC0BC55-D8EA-4717-AB33-2929A99D8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109140</xdr:colOff>
      <xdr:row>121</xdr:row>
      <xdr:rowOff>158751</xdr:rowOff>
    </xdr:from>
    <xdr:to>
      <xdr:col>19</xdr:col>
      <xdr:colOff>570243</xdr:colOff>
      <xdr:row>137</xdr:row>
      <xdr:rowOff>128985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68FFD13A-F5CE-4AE3-876A-4A9B04DED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39688</xdr:colOff>
      <xdr:row>121</xdr:row>
      <xdr:rowOff>148829</xdr:rowOff>
    </xdr:from>
    <xdr:to>
      <xdr:col>9</xdr:col>
      <xdr:colOff>89297</xdr:colOff>
      <xdr:row>137</xdr:row>
      <xdr:rowOff>128985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374A556A-7F40-4828-9690-4D7CCA809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128984</xdr:colOff>
      <xdr:row>138</xdr:row>
      <xdr:rowOff>9921</xdr:rowOff>
    </xdr:from>
    <xdr:to>
      <xdr:col>19</xdr:col>
      <xdr:colOff>590087</xdr:colOff>
      <xdr:row>153</xdr:row>
      <xdr:rowOff>168671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97A6DE6D-D10D-439E-BA8F-C5F074596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19844</xdr:colOff>
      <xdr:row>138</xdr:row>
      <xdr:rowOff>19845</xdr:rowOff>
    </xdr:from>
    <xdr:to>
      <xdr:col>9</xdr:col>
      <xdr:colOff>99219</xdr:colOff>
      <xdr:row>153</xdr:row>
      <xdr:rowOff>148829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CE89AAE9-9449-43E9-8279-870C15727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119063</xdr:colOff>
      <xdr:row>154</xdr:row>
      <xdr:rowOff>19843</xdr:rowOff>
    </xdr:from>
    <xdr:to>
      <xdr:col>19</xdr:col>
      <xdr:colOff>580166</xdr:colOff>
      <xdr:row>169</xdr:row>
      <xdr:rowOff>178593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A8679C11-842A-4806-8A07-A6B3F980D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154</xdr:row>
      <xdr:rowOff>0</xdr:rowOff>
    </xdr:from>
    <xdr:to>
      <xdr:col>8</xdr:col>
      <xdr:colOff>972344</xdr:colOff>
      <xdr:row>169</xdr:row>
      <xdr:rowOff>168672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58136B55-0674-4708-BB51-65DDD2420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49610</xdr:colOff>
      <xdr:row>0</xdr:row>
      <xdr:rowOff>49609</xdr:rowOff>
    </xdr:from>
    <xdr:to>
      <xdr:col>8</xdr:col>
      <xdr:colOff>565548</xdr:colOff>
      <xdr:row>12</xdr:row>
      <xdr:rowOff>138906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4242838E-7056-464F-A328-4EBDE07D1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659900</xdr:colOff>
      <xdr:row>0</xdr:row>
      <xdr:rowOff>0</xdr:rowOff>
    </xdr:from>
    <xdr:to>
      <xdr:col>14</xdr:col>
      <xdr:colOff>555624</xdr:colOff>
      <xdr:row>0</xdr:row>
      <xdr:rowOff>0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861CFFC2-F20C-4BE7-937C-C78376C4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</xdr:colOff>
      <xdr:row>133</xdr:row>
      <xdr:rowOff>87312</xdr:rowOff>
    </xdr:from>
    <xdr:to>
      <xdr:col>15</xdr:col>
      <xdr:colOff>67468</xdr:colOff>
      <xdr:row>164</xdr:row>
      <xdr:rowOff>63500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965D0E35-2F6A-4B6A-BB36-766A9E4C1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881063</xdr:colOff>
      <xdr:row>133</xdr:row>
      <xdr:rowOff>0</xdr:rowOff>
    </xdr:from>
    <xdr:to>
      <xdr:col>14</xdr:col>
      <xdr:colOff>833438</xdr:colOff>
      <xdr:row>133</xdr:row>
      <xdr:rowOff>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2F6782EF-3819-4017-91D3-B66EB9B2C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710406</xdr:colOff>
      <xdr:row>100</xdr:row>
      <xdr:rowOff>95250</xdr:rowOff>
    </xdr:from>
    <xdr:to>
      <xdr:col>14</xdr:col>
      <xdr:colOff>674687</xdr:colOff>
      <xdr:row>131</xdr:row>
      <xdr:rowOff>138906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EE521A34-235D-4D79-BDE0-51F834605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206374</xdr:colOff>
      <xdr:row>100</xdr:row>
      <xdr:rowOff>0</xdr:rowOff>
    </xdr:from>
    <xdr:to>
      <xdr:col>14</xdr:col>
      <xdr:colOff>781843</xdr:colOff>
      <xdr:row>100</xdr:row>
      <xdr:rowOff>0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BB3F8375-163C-44B2-B672-895D48986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63500</xdr:colOff>
      <xdr:row>67</xdr:row>
      <xdr:rowOff>23812</xdr:rowOff>
    </xdr:from>
    <xdr:to>
      <xdr:col>14</xdr:col>
      <xdr:colOff>511969</xdr:colOff>
      <xdr:row>98</xdr:row>
      <xdr:rowOff>3968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95C2137E-D636-459A-B040-BCAE92702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66</xdr:row>
      <xdr:rowOff>0</xdr:rowOff>
    </xdr:from>
    <xdr:to>
      <xdr:col>14</xdr:col>
      <xdr:colOff>607219</xdr:colOff>
      <xdr:row>66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7F64E461-934C-4918-80A9-68BA85874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15875</xdr:colOff>
      <xdr:row>34</xdr:row>
      <xdr:rowOff>15875</xdr:rowOff>
    </xdr:from>
    <xdr:to>
      <xdr:col>14</xdr:col>
      <xdr:colOff>686594</xdr:colOff>
      <xdr:row>65</xdr:row>
      <xdr:rowOff>19844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F23937CE-6F7B-4E52-B6C5-50F93D7D9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43656</xdr:colOff>
      <xdr:row>33</xdr:row>
      <xdr:rowOff>0</xdr:rowOff>
    </xdr:from>
    <xdr:to>
      <xdr:col>14</xdr:col>
      <xdr:colOff>591344</xdr:colOff>
      <xdr:row>33</xdr:row>
      <xdr:rowOff>0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5E3B9157-DD85-495E-8EA2-297BAAAD7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31749</xdr:colOff>
      <xdr:row>1</xdr:row>
      <xdr:rowOff>15875</xdr:rowOff>
    </xdr:from>
    <xdr:to>
      <xdr:col>14</xdr:col>
      <xdr:colOff>627062</xdr:colOff>
      <xdr:row>32</xdr:row>
      <xdr:rowOff>59531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A1A1D17A-E8D3-4A07-B378-B4C60A9D6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555025</xdr:colOff>
      <xdr:row>0</xdr:row>
      <xdr:rowOff>189452</xdr:rowOff>
    </xdr:from>
    <xdr:to>
      <xdr:col>16</xdr:col>
      <xdr:colOff>329629</xdr:colOff>
      <xdr:row>32</xdr:row>
      <xdr:rowOff>128427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3925E0C9-343A-433C-8741-991C6DEDC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323</xdr:row>
      <xdr:rowOff>0</xdr:rowOff>
    </xdr:from>
    <xdr:to>
      <xdr:col>15</xdr:col>
      <xdr:colOff>774843</xdr:colOff>
      <xdr:row>355</xdr:row>
      <xdr:rowOff>162674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2A99E6F7-61C2-4E58-BCF2-422B8096F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287</xdr:row>
      <xdr:rowOff>0</xdr:rowOff>
    </xdr:from>
    <xdr:to>
      <xdr:col>15</xdr:col>
      <xdr:colOff>736315</xdr:colOff>
      <xdr:row>320</xdr:row>
      <xdr:rowOff>25685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E7844FCB-4673-403B-AAD2-AF08FBCF0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215</xdr:row>
      <xdr:rowOff>0</xdr:rowOff>
    </xdr:from>
    <xdr:to>
      <xdr:col>16</xdr:col>
      <xdr:colOff>316786</xdr:colOff>
      <xdr:row>248</xdr:row>
      <xdr:rowOff>38529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226A8BE4-B81C-48E1-8AAF-C8D05021A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821932</xdr:colOff>
      <xdr:row>178</xdr:row>
      <xdr:rowOff>42809</xdr:rowOff>
    </xdr:from>
    <xdr:to>
      <xdr:col>16</xdr:col>
      <xdr:colOff>115584</xdr:colOff>
      <xdr:row>211</xdr:row>
      <xdr:rowOff>94181</xdr:rowOff>
    </xdr:to>
    <xdr:graphicFrame macro="">
      <xdr:nvGraphicFramePr>
        <xdr:cNvPr id="30" name="Diagram 8">
          <a:extLst>
            <a:ext uri="{FF2B5EF4-FFF2-40B4-BE49-F238E27FC236}">
              <a16:creationId xmlns:a16="http://schemas.microsoft.com/office/drawing/2014/main" id="{FA010414-09E2-4BE0-9C96-A641B232D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821932</xdr:colOff>
      <xdr:row>141</xdr:row>
      <xdr:rowOff>17123</xdr:rowOff>
    </xdr:from>
    <xdr:to>
      <xdr:col>16</xdr:col>
      <xdr:colOff>366017</xdr:colOff>
      <xdr:row>173</xdr:row>
      <xdr:rowOff>126288</xdr:rowOff>
    </xdr:to>
    <xdr:graphicFrame macro="">
      <xdr:nvGraphicFramePr>
        <xdr:cNvPr id="31" name="Diagram 8">
          <a:extLst>
            <a:ext uri="{FF2B5EF4-FFF2-40B4-BE49-F238E27FC236}">
              <a16:creationId xmlns:a16="http://schemas.microsoft.com/office/drawing/2014/main" id="{DCD10B06-04FF-4CC7-AA1E-297D9AE35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898989</xdr:colOff>
      <xdr:row>104</xdr:row>
      <xdr:rowOff>25685</xdr:rowOff>
    </xdr:from>
    <xdr:to>
      <xdr:col>15</xdr:col>
      <xdr:colOff>462338</xdr:colOff>
      <xdr:row>137</xdr:row>
      <xdr:rowOff>158394</xdr:rowOff>
    </xdr:to>
    <xdr:graphicFrame macro="">
      <xdr:nvGraphicFramePr>
        <xdr:cNvPr id="32" name="Diagram 8">
          <a:extLst>
            <a:ext uri="{FF2B5EF4-FFF2-40B4-BE49-F238E27FC236}">
              <a16:creationId xmlns:a16="http://schemas.microsoft.com/office/drawing/2014/main" id="{65E5A06B-7870-4752-B110-2C0BA319C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590763</xdr:colOff>
      <xdr:row>68</xdr:row>
      <xdr:rowOff>145550</xdr:rowOff>
    </xdr:from>
    <xdr:to>
      <xdr:col>15</xdr:col>
      <xdr:colOff>719191</xdr:colOff>
      <xdr:row>102</xdr:row>
      <xdr:rowOff>162673</xdr:rowOff>
    </xdr:to>
    <xdr:graphicFrame macro="">
      <xdr:nvGraphicFramePr>
        <xdr:cNvPr id="33" name="Diagram 8">
          <a:extLst>
            <a:ext uri="{FF2B5EF4-FFF2-40B4-BE49-F238E27FC236}">
              <a16:creationId xmlns:a16="http://schemas.microsoft.com/office/drawing/2014/main" id="{C6891168-2B06-4768-844D-E3CA462E6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881864</xdr:colOff>
      <xdr:row>33</xdr:row>
      <xdr:rowOff>158391</xdr:rowOff>
    </xdr:from>
    <xdr:to>
      <xdr:col>15</xdr:col>
      <xdr:colOff>813370</xdr:colOff>
      <xdr:row>67</xdr:row>
      <xdr:rowOff>21403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CDB386C0-9B3C-4725-A90D-F6A416491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7_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4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wnloads/STORFE%202016_4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STORFE%202017_5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STORFE%202018_14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10%20STORFE/STORFE%202016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Kvalitetstilskudd"/>
      <sheetName val="Klasse Rase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B15">
            <v>2017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4">
          <cell r="L64">
            <v>340.93914621500159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r2"/>
      <sheetName val="Måned"/>
      <sheetName val="Mån2"/>
      <sheetName val="Uke"/>
      <sheetName val="Uke2"/>
      <sheetName val="Kategori"/>
      <sheetName val="Kat2"/>
      <sheetName val="Region"/>
      <sheetName val="Reg2"/>
      <sheetName val="Organisasjon"/>
      <sheetName val="Org2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type2"/>
      <sheetName val="Raser"/>
      <sheetName val="Rase2"/>
      <sheetName val="Kvalitetstilskudd"/>
      <sheetName val="Klasse Rase"/>
      <sheetName val="Alder"/>
      <sheetName val="Å"/>
      <sheetName val="M"/>
      <sheetName val="U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">
          <cell r="C11" t="str">
            <v>Holstein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Slakteri"/>
      <sheetName val="S"/>
      <sheetName val="Slakteri_klassefordeling"/>
      <sheetName val="Klasse"/>
      <sheetName val="KL"/>
      <sheetName val="Klasse per mnd"/>
      <sheetName val="Klasse per slakteri"/>
      <sheetName val="Klasse Rase"/>
      <sheetName val="Klasse Rase2"/>
      <sheetName val="Raser"/>
      <sheetName val="RA"/>
      <sheetName val="Variant"/>
      <sheetName val="V"/>
      <sheetName val="Kvalitetstilskudd"/>
      <sheetName val="Fettgruppe"/>
      <sheetName val="FE"/>
      <sheetName val="Fett per mnd"/>
      <sheetName val="Vektgrupper"/>
      <sheetName val="Fylker"/>
      <sheetName val="FY"/>
      <sheetName val="Kommuner"/>
      <sheetName val="Typefe"/>
      <sheetName val="Rasetype"/>
      <sheetName val="RT"/>
      <sheetName val="Alder"/>
    </sheetNames>
    <sheetDataSet>
      <sheetData sheetId="0">
        <row r="2208">
          <cell r="C2208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D11" t="str">
            <v>Ordinær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0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121"/>
  <sheetViews>
    <sheetView zoomScale="78" zoomScaleNormal="78" workbookViewId="0">
      <pane xSplit="3" ySplit="1" topLeftCell="D2089" activePane="bottomRight" state="frozen"/>
      <selection pane="topRight" activeCell="D1" sqref="D1"/>
      <selection pane="bottomLeft" activeCell="A2" sqref="A2"/>
      <selection pane="bottomRight" sqref="A1:AU2121"/>
    </sheetView>
  </sheetViews>
  <sheetFormatPr baseColWidth="10" defaultColWidth="8.90625" defaultRowHeight="15"/>
  <cols>
    <col min="1" max="43" width="13" customWidth="1"/>
  </cols>
  <sheetData>
    <row r="1" spans="1:47">
      <c r="A1" t="s">
        <v>409</v>
      </c>
      <c r="B1" t="s">
        <v>410</v>
      </c>
      <c r="C1" t="s">
        <v>10</v>
      </c>
      <c r="D1" t="s">
        <v>67</v>
      </c>
      <c r="E1" t="s">
        <v>24</v>
      </c>
      <c r="F1" t="s">
        <v>438</v>
      </c>
      <c r="G1" t="s">
        <v>82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107</v>
      </c>
      <c r="N1" t="s">
        <v>596</v>
      </c>
      <c r="O1" t="s">
        <v>859</v>
      </c>
      <c r="P1" t="s">
        <v>653</v>
      </c>
      <c r="Q1" t="s">
        <v>68</v>
      </c>
      <c r="R1" t="s">
        <v>74</v>
      </c>
      <c r="S1" t="s">
        <v>11</v>
      </c>
      <c r="T1" t="s">
        <v>12</v>
      </c>
      <c r="U1" t="s">
        <v>13</v>
      </c>
      <c r="V1" t="s">
        <v>14</v>
      </c>
      <c r="W1" t="s">
        <v>15</v>
      </c>
      <c r="X1" t="s">
        <v>16</v>
      </c>
      <c r="Y1" t="s">
        <v>17</v>
      </c>
      <c r="Z1" t="s">
        <v>18</v>
      </c>
      <c r="AA1" t="s">
        <v>19</v>
      </c>
      <c r="AB1" t="s">
        <v>20</v>
      </c>
      <c r="AC1" t="s">
        <v>21</v>
      </c>
      <c r="AD1" t="s">
        <v>22</v>
      </c>
      <c r="AE1" t="s">
        <v>555</v>
      </c>
      <c r="AF1" t="s">
        <v>556</v>
      </c>
      <c r="AG1" t="s">
        <v>473</v>
      </c>
      <c r="AH1" t="s">
        <v>474</v>
      </c>
      <c r="AI1" t="s">
        <v>475</v>
      </c>
      <c r="AJ1" t="s">
        <v>476</v>
      </c>
      <c r="AK1" t="s">
        <v>477</v>
      </c>
      <c r="AL1" t="s">
        <v>478</v>
      </c>
      <c r="AM1" t="s">
        <v>479</v>
      </c>
      <c r="AN1" t="s">
        <v>557</v>
      </c>
      <c r="AO1" t="s">
        <v>503</v>
      </c>
      <c r="AP1" t="s">
        <v>504</v>
      </c>
      <c r="AQ1" t="s">
        <v>558</v>
      </c>
      <c r="AR1" t="s">
        <v>734</v>
      </c>
      <c r="AS1" t="s">
        <v>733</v>
      </c>
      <c r="AT1" t="s">
        <v>657</v>
      </c>
      <c r="AU1" t="s">
        <v>658</v>
      </c>
    </row>
    <row r="2" spans="1:4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1136</v>
      </c>
      <c r="R2">
        <v>1702.75</v>
      </c>
      <c r="S2">
        <v>5.6608427543679349</v>
      </c>
      <c r="T2">
        <v>6.7907796212009996</v>
      </c>
      <c r="U2">
        <v>357.92253707238325</v>
      </c>
      <c r="V2">
        <v>14.858317427690501</v>
      </c>
      <c r="W2">
        <v>46.395536631918951</v>
      </c>
      <c r="X2">
        <v>53.325502863015714</v>
      </c>
      <c r="Y2">
        <v>55.349561227181489</v>
      </c>
      <c r="Z2">
        <v>1.930998311728594</v>
      </c>
      <c r="AA2">
        <v>1.8344675048394996</v>
      </c>
      <c r="AB2">
        <v>27.686977348068066</v>
      </c>
      <c r="AC2">
        <v>-12.7137671076377</v>
      </c>
      <c r="AD2">
        <v>11.699359008170225</v>
      </c>
      <c r="AE2">
        <v>100</v>
      </c>
      <c r="AF2">
        <v>100</v>
      </c>
      <c r="AG2">
        <v>0</v>
      </c>
      <c r="AH2">
        <v>0</v>
      </c>
      <c r="AI2">
        <v>0</v>
      </c>
      <c r="AN2">
        <v>99</v>
      </c>
      <c r="AO2">
        <v>99</v>
      </c>
      <c r="AP2">
        <v>99</v>
      </c>
      <c r="AQ2">
        <v>99</v>
      </c>
    </row>
    <row r="3" spans="1:4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2191</v>
      </c>
      <c r="R3">
        <v>3955.4899999999993</v>
      </c>
      <c r="S3">
        <v>5.6650377070855953</v>
      </c>
      <c r="T3">
        <v>6.9174741940947904</v>
      </c>
      <c r="U3">
        <v>360.05544193007745</v>
      </c>
      <c r="V3">
        <v>16.887920333511143</v>
      </c>
      <c r="W3">
        <v>56.023400387815435</v>
      </c>
      <c r="X3">
        <v>54.835178448182155</v>
      </c>
      <c r="Y3">
        <v>62.556505767108689</v>
      </c>
      <c r="Z3">
        <v>2.3487089626019726</v>
      </c>
      <c r="AA3">
        <v>1.9766288946459496</v>
      </c>
      <c r="AB3">
        <v>56.612139942173933</v>
      </c>
      <c r="AC3">
        <v>38.181106199521871</v>
      </c>
      <c r="AD3">
        <v>39.023938473806304</v>
      </c>
      <c r="AE3">
        <v>100</v>
      </c>
      <c r="AF3">
        <v>100</v>
      </c>
      <c r="AG3">
        <v>0</v>
      </c>
      <c r="AH3">
        <v>0</v>
      </c>
      <c r="AI3">
        <v>0</v>
      </c>
      <c r="AN3">
        <v>99</v>
      </c>
      <c r="AO3">
        <v>99</v>
      </c>
      <c r="AP3">
        <v>99</v>
      </c>
      <c r="AQ3">
        <v>99</v>
      </c>
    </row>
    <row r="4" spans="1:4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1283</v>
      </c>
      <c r="R4">
        <v>2039</v>
      </c>
      <c r="S4">
        <v>5.9019127023050517</v>
      </c>
      <c r="T4">
        <v>7.354095144678765</v>
      </c>
      <c r="U4">
        <v>377.4737616478663</v>
      </c>
      <c r="V4">
        <v>13.143697891123102</v>
      </c>
      <c r="W4">
        <v>70.966159882295244</v>
      </c>
      <c r="X4">
        <v>65.865620402157901</v>
      </c>
      <c r="Y4">
        <v>64.256311914479355</v>
      </c>
      <c r="Z4">
        <v>1.9185280761494827</v>
      </c>
      <c r="AA4">
        <v>1.7892715132375361</v>
      </c>
      <c r="AB4">
        <v>65.968321113484194</v>
      </c>
      <c r="AC4">
        <v>28.893339308487949</v>
      </c>
      <c r="AD4">
        <v>11.655534613504258</v>
      </c>
      <c r="AE4">
        <v>100</v>
      </c>
      <c r="AF4">
        <v>100</v>
      </c>
      <c r="AG4">
        <v>0</v>
      </c>
      <c r="AH4">
        <v>0</v>
      </c>
      <c r="AI4">
        <v>0</v>
      </c>
      <c r="AN4">
        <v>99</v>
      </c>
      <c r="AO4">
        <v>99</v>
      </c>
      <c r="AP4">
        <v>99</v>
      </c>
      <c r="AQ4">
        <v>99</v>
      </c>
    </row>
    <row r="5" spans="1:4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1047</v>
      </c>
      <c r="R5">
        <v>1611.5</v>
      </c>
      <c r="S5">
        <v>5.8094942600062014</v>
      </c>
      <c r="T5">
        <v>7.0158237666770074</v>
      </c>
      <c r="U5">
        <v>385.240583307478</v>
      </c>
      <c r="V5">
        <v>11.169717654359294</v>
      </c>
      <c r="W5">
        <v>63.853552590753942</v>
      </c>
      <c r="X5">
        <v>68.011169717654354</v>
      </c>
      <c r="Y5">
        <v>78.014827766544386</v>
      </c>
      <c r="Z5">
        <v>1.9585393409053504</v>
      </c>
      <c r="AA5">
        <v>1.857989013263992</v>
      </c>
      <c r="AB5">
        <v>66.152625495101915</v>
      </c>
      <c r="AC5">
        <v>28.141879477351967</v>
      </c>
      <c r="AD5">
        <v>12.13912981765154</v>
      </c>
      <c r="AE5">
        <v>100</v>
      </c>
      <c r="AF5">
        <v>100</v>
      </c>
      <c r="AG5">
        <v>0</v>
      </c>
      <c r="AH5">
        <v>0</v>
      </c>
      <c r="AI5">
        <v>0</v>
      </c>
      <c r="AN5">
        <v>99</v>
      </c>
      <c r="AO5">
        <v>99</v>
      </c>
      <c r="AP5">
        <v>99</v>
      </c>
      <c r="AQ5">
        <v>99</v>
      </c>
    </row>
    <row r="6" spans="1:4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758</v>
      </c>
      <c r="R6">
        <v>1110</v>
      </c>
      <c r="S6">
        <v>6.2720720720720724</v>
      </c>
      <c r="T6">
        <v>6.8</v>
      </c>
      <c r="U6">
        <v>398.03837837837824</v>
      </c>
      <c r="V6">
        <v>12.25225225225225</v>
      </c>
      <c r="W6">
        <v>56.936936936936945</v>
      </c>
      <c r="X6">
        <v>70.360360360360346</v>
      </c>
      <c r="Y6">
        <v>89.203213113670799</v>
      </c>
      <c r="Z6">
        <v>2.3683031204812623</v>
      </c>
      <c r="AA6">
        <v>1.9872566993695593</v>
      </c>
      <c r="AB6">
        <v>66.638106286152038</v>
      </c>
      <c r="AC6">
        <v>16.428534388997488</v>
      </c>
      <c r="AD6">
        <v>3.1852174493272876</v>
      </c>
      <c r="AE6">
        <v>100</v>
      </c>
      <c r="AF6">
        <v>100</v>
      </c>
      <c r="AG6">
        <v>0</v>
      </c>
      <c r="AH6">
        <v>0</v>
      </c>
      <c r="AI6">
        <v>0</v>
      </c>
      <c r="AN6">
        <v>99</v>
      </c>
      <c r="AO6">
        <v>99</v>
      </c>
      <c r="AP6">
        <v>99</v>
      </c>
      <c r="AQ6">
        <v>99</v>
      </c>
    </row>
    <row r="7" spans="1:4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923</v>
      </c>
      <c r="R7">
        <v>1262</v>
      </c>
      <c r="S7">
        <v>6.2234548335974642</v>
      </c>
      <c r="T7">
        <v>6.6632329635499215</v>
      </c>
      <c r="U7">
        <v>397.97163232963504</v>
      </c>
      <c r="V7">
        <v>11.09350237717908</v>
      </c>
      <c r="W7">
        <v>53.011093502377193</v>
      </c>
      <c r="X7">
        <v>67.591125198098254</v>
      </c>
      <c r="Y7">
        <v>90.822759616586779</v>
      </c>
      <c r="Z7">
        <v>2.3224573262880623</v>
      </c>
      <c r="AA7">
        <v>2.1756966950751564</v>
      </c>
      <c r="AB7">
        <v>65.484039150430661</v>
      </c>
      <c r="AC7">
        <v>19.434546736995223</v>
      </c>
      <c r="AD7">
        <v>-4.3443420364067249</v>
      </c>
      <c r="AE7">
        <v>100</v>
      </c>
      <c r="AF7">
        <v>100</v>
      </c>
      <c r="AG7">
        <v>0</v>
      </c>
      <c r="AH7">
        <v>0</v>
      </c>
      <c r="AI7">
        <v>0</v>
      </c>
      <c r="AN7">
        <v>99</v>
      </c>
      <c r="AO7">
        <v>99</v>
      </c>
      <c r="AP7">
        <v>99</v>
      </c>
      <c r="AQ7">
        <v>99</v>
      </c>
    </row>
    <row r="8" spans="1:4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969</v>
      </c>
      <c r="R8">
        <v>1441</v>
      </c>
      <c r="S8">
        <v>5.9937543372657895</v>
      </c>
      <c r="T8">
        <v>6.7827897293546133</v>
      </c>
      <c r="U8">
        <v>394.89861207494761</v>
      </c>
      <c r="V8">
        <v>8.3969465648854982</v>
      </c>
      <c r="W8">
        <v>57.321304649548892</v>
      </c>
      <c r="X8">
        <v>66.134628730048547</v>
      </c>
      <c r="Y8">
        <v>94.269242094193359</v>
      </c>
      <c r="Z8">
        <v>2.3033246629920394</v>
      </c>
      <c r="AA8">
        <v>2.0690732159919603</v>
      </c>
      <c r="AB8">
        <v>68.591721480223896</v>
      </c>
      <c r="AC8">
        <v>16.537397101545778</v>
      </c>
      <c r="AD8">
        <v>0.11714853382579528</v>
      </c>
      <c r="AE8">
        <v>100</v>
      </c>
      <c r="AF8">
        <v>100</v>
      </c>
      <c r="AG8">
        <v>0</v>
      </c>
      <c r="AH8">
        <v>0</v>
      </c>
      <c r="AI8">
        <v>0</v>
      </c>
      <c r="AN8">
        <v>99</v>
      </c>
      <c r="AO8">
        <v>99</v>
      </c>
      <c r="AP8">
        <v>99</v>
      </c>
      <c r="AQ8">
        <v>99</v>
      </c>
    </row>
    <row r="9" spans="1:4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1109</v>
      </c>
      <c r="R9">
        <v>1641</v>
      </c>
      <c r="S9">
        <v>6.196221815965874</v>
      </c>
      <c r="T9">
        <v>6.8580134064594755</v>
      </c>
      <c r="U9">
        <v>395.70847044485049</v>
      </c>
      <c r="V9">
        <v>11.151736745886655</v>
      </c>
      <c r="W9">
        <v>59.232175502742251</v>
      </c>
      <c r="X9">
        <v>71.60268129189518</v>
      </c>
      <c r="Y9">
        <v>84.108474953268441</v>
      </c>
      <c r="Z9">
        <v>2.2234713507962471</v>
      </c>
      <c r="AA9">
        <v>2.0656378958917205</v>
      </c>
      <c r="AB9">
        <v>69.915893432982358</v>
      </c>
      <c r="AC9">
        <v>15.139826514492739</v>
      </c>
      <c r="AD9">
        <v>2.5304700702409209</v>
      </c>
      <c r="AE9">
        <v>100</v>
      </c>
      <c r="AF9">
        <v>100</v>
      </c>
      <c r="AG9">
        <v>0</v>
      </c>
      <c r="AH9">
        <v>0</v>
      </c>
      <c r="AI9">
        <v>0</v>
      </c>
      <c r="AN9">
        <v>99</v>
      </c>
      <c r="AO9">
        <v>99</v>
      </c>
      <c r="AP9">
        <v>99</v>
      </c>
      <c r="AQ9">
        <v>99</v>
      </c>
    </row>
    <row r="10" spans="1:4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944</v>
      </c>
      <c r="R10">
        <v>1378</v>
      </c>
      <c r="S10">
        <v>7.0130624092888212</v>
      </c>
      <c r="T10">
        <v>6.6124818577648785</v>
      </c>
      <c r="U10">
        <v>405.26473149492006</v>
      </c>
      <c r="V10">
        <v>19.956458635703921</v>
      </c>
      <c r="W10">
        <v>52.031930333817137</v>
      </c>
      <c r="X10">
        <v>73.512336719883891</v>
      </c>
      <c r="Y10">
        <v>91.817577731693518</v>
      </c>
      <c r="Z10">
        <v>2.208599907958555</v>
      </c>
      <c r="AA10">
        <v>2.2061836358646723</v>
      </c>
      <c r="AB10">
        <v>67.886878988476681</v>
      </c>
      <c r="AC10">
        <v>20.134219774753927</v>
      </c>
      <c r="AD10">
        <v>8.4888357366499019</v>
      </c>
      <c r="AE10">
        <v>100</v>
      </c>
      <c r="AF10">
        <v>100</v>
      </c>
      <c r="AG10">
        <v>0</v>
      </c>
      <c r="AH10">
        <v>0</v>
      </c>
      <c r="AI10">
        <v>0</v>
      </c>
      <c r="AN10">
        <v>99</v>
      </c>
      <c r="AO10">
        <v>99</v>
      </c>
      <c r="AP10">
        <v>99</v>
      </c>
      <c r="AQ10">
        <v>99</v>
      </c>
    </row>
    <row r="11" spans="1:4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942</v>
      </c>
      <c r="R11">
        <v>1361</v>
      </c>
      <c r="S11">
        <v>7.2005878030859671</v>
      </c>
      <c r="T11">
        <v>6.5804555473916251</v>
      </c>
      <c r="U11">
        <v>419.24393828067633</v>
      </c>
      <c r="V11">
        <v>18.589272593681123</v>
      </c>
      <c r="W11">
        <v>53.930933137398974</v>
      </c>
      <c r="X11">
        <v>80.308596620132221</v>
      </c>
      <c r="Y11">
        <v>91.764809400438367</v>
      </c>
      <c r="Z11">
        <v>2.264351653951636</v>
      </c>
      <c r="AA11">
        <v>2.24139142086206</v>
      </c>
      <c r="AB11">
        <v>68.857305703655697</v>
      </c>
      <c r="AC11">
        <v>17.286680336360039</v>
      </c>
      <c r="AD11">
        <v>4.4522110429389405</v>
      </c>
      <c r="AE11">
        <v>100</v>
      </c>
      <c r="AF11">
        <v>100</v>
      </c>
      <c r="AG11">
        <v>0</v>
      </c>
      <c r="AH11">
        <v>0</v>
      </c>
      <c r="AI11">
        <v>0</v>
      </c>
      <c r="AN11">
        <v>99</v>
      </c>
      <c r="AO11">
        <v>99</v>
      </c>
      <c r="AP11">
        <v>99</v>
      </c>
      <c r="AQ11">
        <v>99</v>
      </c>
    </row>
    <row r="12" spans="1:4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1898</v>
      </c>
      <c r="R12">
        <v>4222</v>
      </c>
      <c r="S12">
        <v>6.0445286594031256</v>
      </c>
      <c r="T12">
        <v>6.241117953576504</v>
      </c>
      <c r="U12">
        <v>369.09360492657561</v>
      </c>
      <c r="V12">
        <v>20.085267645665557</v>
      </c>
      <c r="W12">
        <v>43.652297489341549</v>
      </c>
      <c r="X12">
        <v>56.442444339175758</v>
      </c>
      <c r="Y12">
        <v>84.998634602307746</v>
      </c>
      <c r="Z12">
        <v>1.9013837622326295</v>
      </c>
      <c r="AA12">
        <v>1.9646654806342037</v>
      </c>
      <c r="AB12">
        <v>66.566405948338158</v>
      </c>
      <c r="AC12">
        <v>29.154165258891673</v>
      </c>
      <c r="AD12">
        <v>21.327342080644652</v>
      </c>
      <c r="AE12">
        <v>100</v>
      </c>
      <c r="AF12">
        <v>100</v>
      </c>
      <c r="AG12">
        <v>0</v>
      </c>
      <c r="AH12">
        <v>0</v>
      </c>
      <c r="AI12">
        <v>0</v>
      </c>
      <c r="AN12">
        <v>99</v>
      </c>
      <c r="AO12">
        <v>99</v>
      </c>
      <c r="AP12">
        <v>99</v>
      </c>
      <c r="AQ12">
        <v>99</v>
      </c>
    </row>
    <row r="13" spans="1:4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2158</v>
      </c>
      <c r="R13">
        <v>5941</v>
      </c>
      <c r="S13">
        <v>5.939740784379735</v>
      </c>
      <c r="T13">
        <v>5.9712169668405997</v>
      </c>
      <c r="U13">
        <v>354.19533748527243</v>
      </c>
      <c r="V13">
        <v>21.898670257532405</v>
      </c>
      <c r="W13">
        <v>38.040733883184643</v>
      </c>
      <c r="X13">
        <v>48.746002356505613</v>
      </c>
      <c r="Y13">
        <v>81.376180589610115</v>
      </c>
      <c r="Z13">
        <v>1.9227825178130789</v>
      </c>
      <c r="AA13">
        <v>1.9533387875656736</v>
      </c>
      <c r="AB13">
        <v>67.300164942108694</v>
      </c>
      <c r="AC13">
        <v>31.644645430321177</v>
      </c>
      <c r="AD13">
        <v>21.532705161882625</v>
      </c>
      <c r="AE13">
        <v>100</v>
      </c>
      <c r="AF13">
        <v>100</v>
      </c>
      <c r="AG13">
        <v>0</v>
      </c>
      <c r="AH13">
        <v>0</v>
      </c>
      <c r="AI13">
        <v>0</v>
      </c>
      <c r="AN13">
        <v>99</v>
      </c>
      <c r="AO13">
        <v>99</v>
      </c>
      <c r="AP13">
        <v>99</v>
      </c>
      <c r="AQ13">
        <v>99</v>
      </c>
    </row>
    <row r="14" spans="1:4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2145</v>
      </c>
      <c r="R14">
        <v>5812</v>
      </c>
      <c r="S14">
        <v>5.8033379215416403</v>
      </c>
      <c r="T14">
        <v>6.0304542326221595</v>
      </c>
      <c r="U14">
        <v>357.61264624913815</v>
      </c>
      <c r="V14">
        <v>20.251204404679967</v>
      </c>
      <c r="W14">
        <v>37.525808671713683</v>
      </c>
      <c r="X14">
        <v>50.636613902271186</v>
      </c>
      <c r="Y14">
        <v>83.865263586458454</v>
      </c>
      <c r="Z14">
        <v>1.848448282678598</v>
      </c>
      <c r="AA14">
        <v>1.8652843996027952</v>
      </c>
      <c r="AB14">
        <v>66.210862155357674</v>
      </c>
      <c r="AC14">
        <v>34.860549132814022</v>
      </c>
      <c r="AD14">
        <v>21.836368174114423</v>
      </c>
      <c r="AE14">
        <v>100</v>
      </c>
      <c r="AF14">
        <v>100</v>
      </c>
      <c r="AG14">
        <v>0</v>
      </c>
      <c r="AH14">
        <v>0</v>
      </c>
      <c r="AI14">
        <v>0</v>
      </c>
      <c r="AN14">
        <v>99</v>
      </c>
      <c r="AO14">
        <v>99</v>
      </c>
      <c r="AP14">
        <v>99</v>
      </c>
      <c r="AQ14">
        <v>99</v>
      </c>
    </row>
    <row r="15" spans="1:4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2283</v>
      </c>
      <c r="R15">
        <v>6714</v>
      </c>
      <c r="S15">
        <v>5.8044384867441172</v>
      </c>
      <c r="T15">
        <v>5.8975275543640153</v>
      </c>
      <c r="U15">
        <v>353.89737861185574</v>
      </c>
      <c r="V15">
        <v>20.628537384569555</v>
      </c>
      <c r="W15">
        <v>34.048257372654149</v>
      </c>
      <c r="X15">
        <v>48.465892165624069</v>
      </c>
      <c r="Y15">
        <v>84.010889237971696</v>
      </c>
      <c r="Z15">
        <v>1.8629794000537376</v>
      </c>
      <c r="AA15">
        <v>1.8668636975279735</v>
      </c>
      <c r="AB15">
        <v>65.472000809185431</v>
      </c>
      <c r="AC15">
        <v>36.154262238664032</v>
      </c>
      <c r="AD15">
        <v>25.131689228023639</v>
      </c>
      <c r="AE15">
        <v>100</v>
      </c>
      <c r="AF15">
        <v>100</v>
      </c>
      <c r="AG15">
        <v>0</v>
      </c>
      <c r="AH15">
        <v>0</v>
      </c>
      <c r="AI15">
        <v>0</v>
      </c>
      <c r="AN15">
        <v>99</v>
      </c>
      <c r="AO15">
        <v>99</v>
      </c>
      <c r="AP15">
        <v>99</v>
      </c>
      <c r="AQ15">
        <v>99</v>
      </c>
    </row>
    <row r="16" spans="1:4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2337</v>
      </c>
      <c r="R16">
        <v>6454.75</v>
      </c>
      <c r="S16">
        <v>5.8832642627522356</v>
      </c>
      <c r="T16">
        <v>6.0341608892675955</v>
      </c>
      <c r="U16">
        <v>356.10744800341001</v>
      </c>
      <c r="V16">
        <v>19.845849955459158</v>
      </c>
      <c r="W16">
        <v>38.142453232115891</v>
      </c>
      <c r="X16">
        <v>49.730818389558067</v>
      </c>
      <c r="Y16">
        <v>85.833756107406586</v>
      </c>
      <c r="Z16">
        <v>1.9370806886865035</v>
      </c>
      <c r="AA16">
        <v>1.8828737626540704</v>
      </c>
      <c r="AB16">
        <v>67.168835341331629</v>
      </c>
      <c r="AC16">
        <v>39.235691166897119</v>
      </c>
      <c r="AD16">
        <v>25.336300017573443</v>
      </c>
      <c r="AE16">
        <v>100</v>
      </c>
      <c r="AF16">
        <v>100</v>
      </c>
      <c r="AG16">
        <v>0</v>
      </c>
      <c r="AH16">
        <v>0</v>
      </c>
      <c r="AI16">
        <v>0</v>
      </c>
      <c r="AN16">
        <v>99</v>
      </c>
      <c r="AO16">
        <v>99</v>
      </c>
      <c r="AP16">
        <v>99</v>
      </c>
      <c r="AQ16">
        <v>99</v>
      </c>
    </row>
    <row r="17" spans="1:4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2680</v>
      </c>
      <c r="R17">
        <v>7592</v>
      </c>
      <c r="S17">
        <v>5.812302423603799</v>
      </c>
      <c r="T17">
        <v>5.8622233930453103</v>
      </c>
      <c r="U17">
        <v>344.40702054794519</v>
      </c>
      <c r="V17">
        <v>22.708113804004206</v>
      </c>
      <c r="W17">
        <v>33.759220231822979</v>
      </c>
      <c r="X17">
        <v>43.13751317175975</v>
      </c>
      <c r="Y17">
        <v>85.149389344664087</v>
      </c>
      <c r="Z17">
        <v>1.8798726974152471</v>
      </c>
      <c r="AA17">
        <v>1.8928031043464828</v>
      </c>
      <c r="AB17">
        <v>67.769287428598403</v>
      </c>
      <c r="AC17">
        <v>37.4657591512388</v>
      </c>
      <c r="AD17">
        <v>25.000554991088247</v>
      </c>
      <c r="AE17">
        <v>100</v>
      </c>
      <c r="AF17">
        <v>100</v>
      </c>
      <c r="AG17">
        <v>928.27385835384189</v>
      </c>
      <c r="AH17">
        <v>2.3050579557428876</v>
      </c>
      <c r="AI17">
        <v>37.012644889357219</v>
      </c>
      <c r="AJ17">
        <v>328.86969576518823</v>
      </c>
      <c r="AK17">
        <v>38.668738555636658</v>
      </c>
      <c r="AL17">
        <v>-3.0764444278588199</v>
      </c>
      <c r="AM17">
        <v>14.850553338047488</v>
      </c>
      <c r="AN17">
        <v>99</v>
      </c>
      <c r="AO17">
        <v>99</v>
      </c>
      <c r="AP17">
        <v>99</v>
      </c>
      <c r="AQ17">
        <v>99</v>
      </c>
    </row>
    <row r="18" spans="1:4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3097</v>
      </c>
      <c r="R18">
        <v>8722</v>
      </c>
      <c r="S18">
        <v>5.7007567071772547</v>
      </c>
      <c r="T18">
        <v>5.7622105021783989</v>
      </c>
      <c r="U18">
        <v>335.6007223113956</v>
      </c>
      <c r="V18">
        <v>22.678284797064901</v>
      </c>
      <c r="W18">
        <v>31.311625773905075</v>
      </c>
      <c r="X18">
        <v>38.603531300160512</v>
      </c>
      <c r="Y18">
        <v>86.016331422785697</v>
      </c>
      <c r="Z18">
        <v>1.8315615289221223</v>
      </c>
      <c r="AA18">
        <v>1.7535898444410278</v>
      </c>
      <c r="AB18">
        <v>68.55705647768751</v>
      </c>
      <c r="AC18">
        <v>35.674760534699857</v>
      </c>
      <c r="AD18">
        <v>25.346344157579704</v>
      </c>
      <c r="AE18">
        <v>100</v>
      </c>
      <c r="AF18">
        <v>100</v>
      </c>
      <c r="AG18">
        <v>931.39828387558111</v>
      </c>
      <c r="AH18">
        <v>0</v>
      </c>
      <c r="AI18">
        <v>34.877321715202932</v>
      </c>
      <c r="AJ18">
        <v>336.50448846721952</v>
      </c>
      <c r="AK18">
        <v>40.846232073200447</v>
      </c>
      <c r="AL18">
        <v>-5.8955986276056525</v>
      </c>
      <c r="AM18">
        <v>21.603506701240871</v>
      </c>
      <c r="AN18">
        <v>99</v>
      </c>
      <c r="AO18">
        <v>99</v>
      </c>
      <c r="AP18">
        <v>99</v>
      </c>
      <c r="AQ18">
        <v>99</v>
      </c>
    </row>
    <row r="19" spans="1:4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2960</v>
      </c>
      <c r="R19">
        <v>8894</v>
      </c>
      <c r="S19">
        <v>5.7578142568023392</v>
      </c>
      <c r="T19">
        <v>6.0322689453564209</v>
      </c>
      <c r="U19">
        <v>335.6149089273647</v>
      </c>
      <c r="V19">
        <v>21.351472903080722</v>
      </c>
      <c r="W19">
        <v>38.025635259725654</v>
      </c>
      <c r="X19">
        <v>38.34045423881269</v>
      </c>
      <c r="Y19">
        <v>88.111077161127866</v>
      </c>
      <c r="Z19">
        <v>1.8612886161138364</v>
      </c>
      <c r="AA19">
        <v>1.8486023507780964</v>
      </c>
      <c r="AB19">
        <v>67.729700012128902</v>
      </c>
      <c r="AC19">
        <v>38.256827981354256</v>
      </c>
      <c r="AD19">
        <v>25.117400886583713</v>
      </c>
      <c r="AE19">
        <v>100</v>
      </c>
      <c r="AF19">
        <v>100</v>
      </c>
      <c r="AG19">
        <v>937.23527361449987</v>
      </c>
      <c r="AH19">
        <v>1.5740948954351248</v>
      </c>
      <c r="AI19">
        <v>37.856982235214751</v>
      </c>
      <c r="AJ19">
        <v>336.04175960760841</v>
      </c>
      <c r="AK19">
        <v>36.663479138023341</v>
      </c>
      <c r="AL19">
        <v>-4.4936147115031693</v>
      </c>
      <c r="AM19">
        <v>15.859938002235429</v>
      </c>
      <c r="AN19">
        <v>99</v>
      </c>
      <c r="AO19">
        <v>99</v>
      </c>
      <c r="AP19">
        <v>99</v>
      </c>
      <c r="AQ19">
        <v>99</v>
      </c>
    </row>
    <row r="20" spans="1:4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2612</v>
      </c>
      <c r="R20">
        <v>7714</v>
      </c>
      <c r="S20">
        <v>5.8988851438942191</v>
      </c>
      <c r="T20">
        <v>6.0036297640653356</v>
      </c>
      <c r="U20">
        <v>344.93091781177174</v>
      </c>
      <c r="V20">
        <v>23.295307233601243</v>
      </c>
      <c r="W20">
        <v>37.723619393310862</v>
      </c>
      <c r="X20">
        <v>43.609022556390975</v>
      </c>
      <c r="Y20">
        <v>88.419242456725954</v>
      </c>
      <c r="Z20">
        <v>1.8955459443932952</v>
      </c>
      <c r="AA20">
        <v>1.7959818302497581</v>
      </c>
      <c r="AB20">
        <v>67.742491890302873</v>
      </c>
      <c r="AC20">
        <v>36.514889104998353</v>
      </c>
      <c r="AD20">
        <v>25.093336049600438</v>
      </c>
      <c r="AE20">
        <v>100</v>
      </c>
      <c r="AF20">
        <v>100</v>
      </c>
      <c r="AG20">
        <v>956.05803511593615</v>
      </c>
      <c r="AH20">
        <v>1.607466943220119</v>
      </c>
      <c r="AI20">
        <v>34.158672543427542</v>
      </c>
      <c r="AJ20">
        <v>362.97358674022314</v>
      </c>
      <c r="AK20">
        <v>41.883005151623074</v>
      </c>
      <c r="AL20">
        <v>-4.6847638348338716</v>
      </c>
      <c r="AM20">
        <v>19.048242308775581</v>
      </c>
      <c r="AN20">
        <v>99</v>
      </c>
      <c r="AO20">
        <v>99</v>
      </c>
      <c r="AP20">
        <v>99</v>
      </c>
      <c r="AQ20">
        <v>99</v>
      </c>
    </row>
    <row r="21" spans="1:4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2546</v>
      </c>
      <c r="R21">
        <v>7536</v>
      </c>
      <c r="S21">
        <v>5.9632430997876877</v>
      </c>
      <c r="T21">
        <v>6.1994426751592382</v>
      </c>
      <c r="U21">
        <v>352.05002653927801</v>
      </c>
      <c r="V21">
        <v>21.934713375796189</v>
      </c>
      <c r="W21">
        <v>41.613588110403391</v>
      </c>
      <c r="X21">
        <v>47.531847133757971</v>
      </c>
      <c r="Y21">
        <v>89.809515053587987</v>
      </c>
      <c r="Z21">
        <v>1.9414471074017956</v>
      </c>
      <c r="AA21">
        <v>1.8587044055761912</v>
      </c>
      <c r="AB21">
        <v>67.012181102836053</v>
      </c>
      <c r="AC21">
        <v>38.434338871878026</v>
      </c>
      <c r="AD21">
        <v>25.06872004382862</v>
      </c>
      <c r="AE21">
        <v>100</v>
      </c>
      <c r="AF21">
        <v>100</v>
      </c>
      <c r="AG21">
        <v>942.03917609046869</v>
      </c>
      <c r="AH21">
        <v>1.5127388535031856</v>
      </c>
      <c r="AI21">
        <v>35.071656050955404</v>
      </c>
      <c r="AJ21">
        <v>334.06195143864886</v>
      </c>
      <c r="AK21">
        <v>41.732027000799775</v>
      </c>
      <c r="AL21">
        <v>-1.9198714796033127</v>
      </c>
      <c r="AM21">
        <v>23.06343880061884</v>
      </c>
      <c r="AN21">
        <v>99</v>
      </c>
      <c r="AO21">
        <v>99</v>
      </c>
      <c r="AP21">
        <v>99</v>
      </c>
      <c r="AQ21">
        <v>99</v>
      </c>
      <c r="AT21">
        <v>0</v>
      </c>
      <c r="AU21">
        <v>0</v>
      </c>
    </row>
    <row r="22" spans="1:4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2529</v>
      </c>
      <c r="R22">
        <v>7654</v>
      </c>
      <c r="S22">
        <v>5.888163051998955</v>
      </c>
      <c r="T22">
        <v>6.2100862294225241</v>
      </c>
      <c r="U22">
        <v>361.54128560230112</v>
      </c>
      <c r="V22">
        <v>19.153383851580873</v>
      </c>
      <c r="W22">
        <v>42.487588189182127</v>
      </c>
      <c r="X22">
        <v>52.194930755160705</v>
      </c>
      <c r="Y22">
        <v>93.275457384667646</v>
      </c>
      <c r="Z22">
        <v>1.8996330278546447</v>
      </c>
      <c r="AA22">
        <v>1.9119698232594275</v>
      </c>
      <c r="AB22">
        <v>64.362106515501651</v>
      </c>
      <c r="AC22">
        <v>34.979763011125634</v>
      </c>
      <c r="AD22">
        <v>27.643643079690516</v>
      </c>
      <c r="AE22">
        <v>100</v>
      </c>
      <c r="AF22">
        <v>100</v>
      </c>
      <c r="AG22">
        <v>962.53210526315809</v>
      </c>
      <c r="AI22">
        <v>35.380193362947466</v>
      </c>
      <c r="AJ22">
        <v>362.18215396877679</v>
      </c>
      <c r="AK22">
        <v>46.183741681164179</v>
      </c>
      <c r="AL22">
        <v>-4.1806185677441405</v>
      </c>
      <c r="AM22">
        <v>22.668219351989169</v>
      </c>
      <c r="AN22">
        <v>99</v>
      </c>
      <c r="AO22">
        <v>99</v>
      </c>
      <c r="AP22">
        <v>99</v>
      </c>
      <c r="AQ22">
        <v>99</v>
      </c>
      <c r="AT22">
        <v>0</v>
      </c>
      <c r="AU22">
        <v>0</v>
      </c>
    </row>
    <row r="23" spans="1:4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2644</v>
      </c>
      <c r="R23">
        <v>7561</v>
      </c>
      <c r="S23">
        <v>5.903451924348631</v>
      </c>
      <c r="T23">
        <v>6.3100119031874069</v>
      </c>
      <c r="U23">
        <v>358.96421108318953</v>
      </c>
      <c r="V23">
        <v>17.603491601639995</v>
      </c>
      <c r="W23">
        <v>44.015341885993905</v>
      </c>
      <c r="X23">
        <v>50.800158709165459</v>
      </c>
      <c r="Y23">
        <v>96.137634410789687</v>
      </c>
      <c r="Z23">
        <v>1.9472449721898439</v>
      </c>
      <c r="AA23">
        <v>1.8732954461195972</v>
      </c>
      <c r="AB23">
        <v>69.549030861776231</v>
      </c>
      <c r="AC23">
        <v>37.066144054896895</v>
      </c>
      <c r="AD23">
        <v>23.727810751101156</v>
      </c>
      <c r="AE23">
        <v>100</v>
      </c>
      <c r="AF23">
        <v>100</v>
      </c>
      <c r="AG23">
        <v>949.15187350518204</v>
      </c>
      <c r="AH23">
        <v>0.97870652030154714</v>
      </c>
      <c r="AI23">
        <v>40.735352466604951</v>
      </c>
      <c r="AJ23">
        <v>368.06722878680847</v>
      </c>
      <c r="AK23">
        <v>39.074396931676056</v>
      </c>
      <c r="AL23">
        <v>-1.6366653682947399</v>
      </c>
      <c r="AM23">
        <v>26.51008843513544</v>
      </c>
      <c r="AN23">
        <v>99</v>
      </c>
      <c r="AO23">
        <v>99</v>
      </c>
      <c r="AP23">
        <v>99</v>
      </c>
      <c r="AQ23">
        <v>99</v>
      </c>
      <c r="AT23">
        <v>0</v>
      </c>
      <c r="AU23">
        <v>0</v>
      </c>
    </row>
    <row r="24" spans="1:4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2711</v>
      </c>
      <c r="R24">
        <v>7424</v>
      </c>
      <c r="S24">
        <v>5.9139278017241361</v>
      </c>
      <c r="T24">
        <v>6.3748653017241361</v>
      </c>
      <c r="U24">
        <v>360.70613550646567</v>
      </c>
      <c r="V24">
        <v>17.901400862068964</v>
      </c>
      <c r="W24">
        <v>45.797413793103438</v>
      </c>
      <c r="X24">
        <v>51.602909482758598</v>
      </c>
      <c r="Y24">
        <v>96.497170135350402</v>
      </c>
      <c r="Z24">
        <v>1.9355176129739129</v>
      </c>
      <c r="AA24">
        <v>1.7207276970187375</v>
      </c>
      <c r="AB24">
        <v>71.171466288491544</v>
      </c>
      <c r="AC24">
        <v>36.19331887100757</v>
      </c>
      <c r="AD24">
        <v>23.083499118399025</v>
      </c>
      <c r="AE24">
        <v>100</v>
      </c>
      <c r="AF24">
        <v>100</v>
      </c>
      <c r="AG24">
        <v>962.04582939029308</v>
      </c>
      <c r="AH24">
        <v>0.95635775862068972</v>
      </c>
      <c r="AI24">
        <v>44.288793103448285</v>
      </c>
      <c r="AJ24">
        <v>369.75003622456592</v>
      </c>
      <c r="AK24">
        <v>43.047185689374466</v>
      </c>
      <c r="AL24">
        <v>3.1791835885933044</v>
      </c>
      <c r="AM24">
        <v>27.905943679845745</v>
      </c>
      <c r="AN24">
        <v>99</v>
      </c>
      <c r="AO24">
        <v>99</v>
      </c>
      <c r="AP24">
        <v>99</v>
      </c>
      <c r="AQ24">
        <v>99</v>
      </c>
      <c r="AR24">
        <v>213.79179254783483</v>
      </c>
      <c r="AS24">
        <v>36.559784679795136</v>
      </c>
      <c r="AT24">
        <v>0</v>
      </c>
      <c r="AU24">
        <v>0</v>
      </c>
    </row>
    <row r="25" spans="1:4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2473</v>
      </c>
      <c r="R25">
        <v>6771</v>
      </c>
      <c r="S25">
        <v>5.7337173238812573</v>
      </c>
      <c r="T25">
        <v>6.4718653079308837</v>
      </c>
      <c r="U25">
        <v>360.3857096440704</v>
      </c>
      <c r="V25">
        <v>14.562103086693252</v>
      </c>
      <c r="W25">
        <v>49.136021267168807</v>
      </c>
      <c r="X25">
        <v>50.568601388273521</v>
      </c>
      <c r="Y25">
        <v>100.2373341747839</v>
      </c>
      <c r="Z25">
        <v>1.8069138267114779</v>
      </c>
      <c r="AA25">
        <v>1.8001374412632287</v>
      </c>
      <c r="AB25">
        <v>75.958849207947935</v>
      </c>
      <c r="AC25">
        <v>41.748406368154967</v>
      </c>
      <c r="AD25">
        <v>29.621219275918175</v>
      </c>
      <c r="AE25">
        <v>100</v>
      </c>
      <c r="AF25">
        <v>100</v>
      </c>
      <c r="AG25">
        <v>964</v>
      </c>
      <c r="AH25">
        <v>0</v>
      </c>
      <c r="AI25">
        <v>43.331856446610544</v>
      </c>
      <c r="AJ25">
        <v>367.50950704781872</v>
      </c>
      <c r="AK25">
        <v>45.244289143886114</v>
      </c>
      <c r="AL25">
        <v>5.3942516240041876</v>
      </c>
      <c r="AM25">
        <v>28.591456684566207</v>
      </c>
      <c r="AN25">
        <v>99</v>
      </c>
      <c r="AO25">
        <v>99</v>
      </c>
      <c r="AP25">
        <v>99</v>
      </c>
      <c r="AQ25">
        <v>99</v>
      </c>
      <c r="AR25">
        <v>216.41898954703831</v>
      </c>
      <c r="AS25">
        <v>34.842983252156444</v>
      </c>
      <c r="AT25">
        <v>0</v>
      </c>
      <c r="AU25">
        <v>0</v>
      </c>
    </row>
    <row r="26" spans="1:4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2528</v>
      </c>
      <c r="R26">
        <v>6626</v>
      </c>
      <c r="S26">
        <v>5.7938424388771503</v>
      </c>
      <c r="T26">
        <v>6.5884394808330855</v>
      </c>
      <c r="U26">
        <v>362.86668427407216</v>
      </c>
      <c r="V26">
        <v>13.809236341684276</v>
      </c>
      <c r="W26">
        <v>51.826139450648967</v>
      </c>
      <c r="X26">
        <v>53.018412315122248</v>
      </c>
      <c r="Y26">
        <v>102.8768705885366</v>
      </c>
      <c r="Z26">
        <v>1.8595568885729601</v>
      </c>
      <c r="AA26">
        <v>1.754158289491798</v>
      </c>
      <c r="AB26">
        <v>78.096515646180634</v>
      </c>
      <c r="AC26">
        <v>38.246880201115943</v>
      </c>
      <c r="AD26">
        <v>26.283334111456007</v>
      </c>
      <c r="AE26">
        <v>100</v>
      </c>
      <c r="AF26">
        <v>100</v>
      </c>
      <c r="AG26">
        <v>974.2164541590771</v>
      </c>
      <c r="AH26">
        <v>0</v>
      </c>
      <c r="AI26">
        <v>46.091156051916705</v>
      </c>
      <c r="AJ26">
        <v>379.55632419796632</v>
      </c>
      <c r="AK26">
        <v>43.902392552428005</v>
      </c>
      <c r="AL26">
        <v>1.3759015508974561</v>
      </c>
      <c r="AM26">
        <v>35.935919142678507</v>
      </c>
      <c r="AN26">
        <v>99</v>
      </c>
      <c r="AO26">
        <v>99</v>
      </c>
      <c r="AP26">
        <v>99</v>
      </c>
      <c r="AQ26">
        <v>99</v>
      </c>
      <c r="AR26">
        <v>216.478939617084</v>
      </c>
      <c r="AS26">
        <v>35.011554150097062</v>
      </c>
      <c r="AT26">
        <v>0</v>
      </c>
      <c r="AU26">
        <v>0</v>
      </c>
    </row>
    <row r="27" spans="1:4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2712</v>
      </c>
      <c r="R27">
        <v>7077.8099999999986</v>
      </c>
      <c r="S27">
        <v>5.9020078244541745</v>
      </c>
      <c r="T27">
        <v>6.5939888185752364</v>
      </c>
      <c r="U27">
        <v>367.99819153099594</v>
      </c>
      <c r="V27">
        <v>15.414372524834661</v>
      </c>
      <c r="W27">
        <v>51.640267257809967</v>
      </c>
      <c r="X27">
        <v>54.776830686328118</v>
      </c>
      <c r="Y27">
        <v>105.45192468329738</v>
      </c>
      <c r="Z27">
        <v>1.798163167176926</v>
      </c>
      <c r="AA27">
        <v>1.8492967769646529</v>
      </c>
      <c r="AB27">
        <v>76.569866548658482</v>
      </c>
      <c r="AC27">
        <v>38.889738153830073</v>
      </c>
      <c r="AD27">
        <v>26.165725286439859</v>
      </c>
      <c r="AE27">
        <v>100</v>
      </c>
      <c r="AF27">
        <v>100</v>
      </c>
      <c r="AG27">
        <v>993.47251704300493</v>
      </c>
      <c r="AH27">
        <v>2.8257328184848138E-2</v>
      </c>
      <c r="AI27">
        <v>48.628177359946079</v>
      </c>
      <c r="AJ27">
        <v>402.88777782553774</v>
      </c>
      <c r="AK27">
        <v>45.257011803117315</v>
      </c>
      <c r="AL27">
        <v>5.9502204446000881</v>
      </c>
      <c r="AM27">
        <v>30.080597491981319</v>
      </c>
      <c r="AN27">
        <v>99</v>
      </c>
      <c r="AO27">
        <v>99</v>
      </c>
      <c r="AP27">
        <v>99</v>
      </c>
      <c r="AQ27">
        <v>99</v>
      </c>
      <c r="AR27">
        <v>216.93759429433553</v>
      </c>
      <c r="AS27">
        <v>35.176389992638775</v>
      </c>
      <c r="AT27">
        <v>0</v>
      </c>
      <c r="AU27">
        <v>0</v>
      </c>
    </row>
    <row r="28" spans="1:4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2714</v>
      </c>
      <c r="R28">
        <v>6963</v>
      </c>
      <c r="S28">
        <v>5.9441887226697361</v>
      </c>
      <c r="T28">
        <v>6.5473215568002301</v>
      </c>
      <c r="U28">
        <v>372.31273301737752</v>
      </c>
      <c r="V28">
        <v>54.574177796926598</v>
      </c>
      <c r="W28">
        <v>50.452391210685057</v>
      </c>
      <c r="X28">
        <v>56.498635645555083</v>
      </c>
      <c r="Y28">
        <v>106.58419941516124</v>
      </c>
      <c r="Z28">
        <v>1.7968679585863525</v>
      </c>
      <c r="AA28">
        <v>1.823504821210852</v>
      </c>
      <c r="AB28">
        <v>76.087379003507422</v>
      </c>
      <c r="AC28">
        <v>39.037729447102407</v>
      </c>
      <c r="AD28">
        <v>27.097937859757273</v>
      </c>
      <c r="AE28">
        <v>100</v>
      </c>
      <c r="AF28">
        <v>100</v>
      </c>
      <c r="AG28">
        <v>989.271350066835</v>
      </c>
      <c r="AH28">
        <v>5.7446502944133282E-2</v>
      </c>
      <c r="AI28">
        <v>45.885394226626445</v>
      </c>
      <c r="AJ28">
        <v>393.4711248640761</v>
      </c>
      <c r="AK28">
        <v>45.097439657673824</v>
      </c>
      <c r="AL28">
        <v>3.0114090736004959</v>
      </c>
      <c r="AM28">
        <v>26.321663782560119</v>
      </c>
      <c r="AN28">
        <v>99</v>
      </c>
      <c r="AO28">
        <v>99</v>
      </c>
      <c r="AP28">
        <v>99</v>
      </c>
      <c r="AQ28">
        <v>99</v>
      </c>
      <c r="AR28">
        <v>217.84494281895141</v>
      </c>
      <c r="AS28">
        <v>35.126515482770039</v>
      </c>
      <c r="AT28">
        <v>23.653597587246875</v>
      </c>
      <c r="AU28">
        <v>54.416199913830241</v>
      </c>
    </row>
    <row r="29" spans="1:47" s="500" customFormat="1">
      <c r="A29" s="500">
        <v>1</v>
      </c>
      <c r="B29" s="500">
        <v>28</v>
      </c>
      <c r="C29" s="500">
        <v>2023</v>
      </c>
      <c r="D29" s="500">
        <v>99</v>
      </c>
      <c r="E29" s="500">
        <v>99</v>
      </c>
      <c r="F29" s="500">
        <v>99</v>
      </c>
      <c r="G29" s="500">
        <v>99</v>
      </c>
      <c r="H29" s="500">
        <v>99</v>
      </c>
      <c r="I29" s="500">
        <v>99</v>
      </c>
      <c r="J29" s="500">
        <v>999</v>
      </c>
      <c r="K29" s="500">
        <v>99</v>
      </c>
      <c r="L29" s="500">
        <v>99</v>
      </c>
      <c r="M29" s="500">
        <v>99</v>
      </c>
      <c r="N29" s="500">
        <v>99</v>
      </c>
      <c r="O29" s="500">
        <v>99</v>
      </c>
      <c r="P29" s="500">
        <v>9999</v>
      </c>
      <c r="Q29" s="500">
        <v>2665</v>
      </c>
      <c r="R29" s="500">
        <v>8056</v>
      </c>
      <c r="S29" s="500">
        <v>5.5978881987577642</v>
      </c>
      <c r="T29" s="500">
        <v>6.4885799404170816</v>
      </c>
      <c r="U29" s="500">
        <v>352.25811817279225</v>
      </c>
      <c r="V29" s="500">
        <v>45.953326713008941</v>
      </c>
      <c r="W29" s="500">
        <v>48.709036742800386</v>
      </c>
      <c r="X29" s="500">
        <v>48.026315789473685</v>
      </c>
      <c r="Y29" s="500">
        <v>106.02948804360349</v>
      </c>
      <c r="Z29" s="500">
        <v>1.7888594470663439</v>
      </c>
      <c r="AA29" s="500">
        <v>1.8346815187893184</v>
      </c>
      <c r="AB29" s="500">
        <v>76.371075550120068</v>
      </c>
      <c r="AC29" s="500">
        <v>44.986105260352979</v>
      </c>
      <c r="AD29" s="500">
        <v>32.731805853551208</v>
      </c>
      <c r="AE29" s="500">
        <v>100</v>
      </c>
      <c r="AF29" s="500">
        <v>100</v>
      </c>
      <c r="AG29" s="500">
        <v>966.51912144702817</v>
      </c>
      <c r="AH29" s="500">
        <v>3.7239324726911618E-2</v>
      </c>
      <c r="AI29" s="500">
        <v>44.414101290963266</v>
      </c>
      <c r="AJ29" s="500">
        <v>365.3042550121441</v>
      </c>
      <c r="AK29" s="500">
        <v>39.033597066372607</v>
      </c>
      <c r="AL29" s="500">
        <v>10.240886027973616</v>
      </c>
      <c r="AM29" s="500">
        <v>23.998450203560996</v>
      </c>
      <c r="AN29" s="500">
        <v>99</v>
      </c>
      <c r="AO29" s="500">
        <v>99</v>
      </c>
      <c r="AP29" s="500">
        <v>99</v>
      </c>
      <c r="AQ29" s="500">
        <v>99</v>
      </c>
      <c r="AR29" s="500">
        <v>216.16963824289405</v>
      </c>
      <c r="AS29" s="500">
        <v>33.920201536053931</v>
      </c>
      <c r="AT29" s="500">
        <v>25.744786494538236</v>
      </c>
      <c r="AU29" s="500">
        <v>45.878848063555111</v>
      </c>
    </row>
    <row r="30" spans="1:4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2719</v>
      </c>
      <c r="R30">
        <v>7821</v>
      </c>
      <c r="S30">
        <v>5.6429119754350046</v>
      </c>
      <c r="T30">
        <v>6.5463495716660303</v>
      </c>
      <c r="U30">
        <v>355.74774325533963</v>
      </c>
      <c r="V30">
        <v>47.78161360439843</v>
      </c>
      <c r="W30">
        <v>50.479478327579585</v>
      </c>
      <c r="X30">
        <v>48.689425904615774</v>
      </c>
      <c r="Y30">
        <v>107.02243396731131</v>
      </c>
      <c r="Z30">
        <v>1.8065627511925757</v>
      </c>
      <c r="AA30">
        <v>1.8348390887374175</v>
      </c>
      <c r="AB30">
        <v>76.214358609509503</v>
      </c>
      <c r="AC30">
        <v>38.86993111356459</v>
      </c>
      <c r="AD30">
        <v>28.9899478568741</v>
      </c>
      <c r="AE30">
        <v>100</v>
      </c>
      <c r="AF30">
        <v>100</v>
      </c>
      <c r="AG30">
        <v>989.40603803697275</v>
      </c>
      <c r="AH30">
        <v>5.1144354941823296E-2</v>
      </c>
      <c r="AI30">
        <v>45.058176703746319</v>
      </c>
      <c r="AJ30">
        <v>389.41462771235217</v>
      </c>
      <c r="AK30">
        <v>38.314969330258251</v>
      </c>
      <c r="AL30">
        <v>-0.62741518685626219</v>
      </c>
      <c r="AM30">
        <v>21.949992333559724</v>
      </c>
      <c r="AN30">
        <v>99</v>
      </c>
      <c r="AO30">
        <v>99</v>
      </c>
      <c r="AP30">
        <v>99</v>
      </c>
      <c r="AQ30">
        <v>99</v>
      </c>
      <c r="AR30">
        <v>216.19350977523607</v>
      </c>
      <c r="AS30">
        <v>34.15512612487985</v>
      </c>
      <c r="AT30">
        <v>24.063419000127858</v>
      </c>
      <c r="AU30">
        <v>47.71768316072113</v>
      </c>
    </row>
    <row r="31" spans="1:4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290</v>
      </c>
      <c r="R31">
        <v>624</v>
      </c>
      <c r="S31">
        <v>5.6147672552166945</v>
      </c>
      <c r="T31">
        <v>6.7612179487179507</v>
      </c>
      <c r="U31">
        <v>359.07483974358945</v>
      </c>
      <c r="V31">
        <v>48.397435897435912</v>
      </c>
      <c r="W31">
        <v>57.692307692307693</v>
      </c>
      <c r="X31">
        <v>54.326923076923087</v>
      </c>
      <c r="Y31">
        <v>107.46166754690545</v>
      </c>
      <c r="Z31">
        <v>1.8010051190868852</v>
      </c>
      <c r="AA31">
        <v>1.7141106847802576</v>
      </c>
      <c r="AB31">
        <v>77.87975354167159</v>
      </c>
      <c r="AC31">
        <v>45.621495265301952</v>
      </c>
      <c r="AD31">
        <v>36.145654578581997</v>
      </c>
      <c r="AE31">
        <v>7.9785193709244355</v>
      </c>
      <c r="AF31">
        <v>8.0531377045153612</v>
      </c>
      <c r="AG31">
        <v>1011.3588907014685</v>
      </c>
      <c r="AH31">
        <v>0</v>
      </c>
      <c r="AI31">
        <v>40.384615384615373</v>
      </c>
      <c r="AJ31">
        <v>449.90027360439296</v>
      </c>
      <c r="AK31">
        <v>39.66882171883676</v>
      </c>
      <c r="AL31">
        <v>-0.90684728191763508</v>
      </c>
      <c r="AM31">
        <v>27.011841071387568</v>
      </c>
      <c r="AN31">
        <v>99</v>
      </c>
      <c r="AO31">
        <v>99</v>
      </c>
      <c r="AP31">
        <v>99</v>
      </c>
      <c r="AQ31">
        <v>99</v>
      </c>
      <c r="AR31">
        <v>217.16476345840127</v>
      </c>
      <c r="AS31">
        <v>34.183296785845258</v>
      </c>
    </row>
    <row r="32" spans="1:4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211</v>
      </c>
      <c r="R32">
        <v>450</v>
      </c>
      <c r="S32">
        <v>5.6837416481069045</v>
      </c>
      <c r="T32">
        <v>6.8355555555555556</v>
      </c>
      <c r="U32">
        <v>362.26200000000006</v>
      </c>
      <c r="V32">
        <v>49.333333333333343</v>
      </c>
      <c r="W32">
        <v>59.111111111111121</v>
      </c>
      <c r="X32">
        <v>54.888888888888886</v>
      </c>
      <c r="Y32">
        <v>108.73443551658748</v>
      </c>
      <c r="Z32">
        <v>1.7967788430712173</v>
      </c>
      <c r="AA32">
        <v>1.9355338689944672</v>
      </c>
      <c r="AB32">
        <v>70.426055503129874</v>
      </c>
      <c r="AC32">
        <v>50.096901238580159</v>
      </c>
      <c r="AD32">
        <v>39.477305706104659</v>
      </c>
      <c r="AE32">
        <v>5.7537399309551214</v>
      </c>
      <c r="AF32">
        <v>5.8590992476700388</v>
      </c>
      <c r="AG32">
        <v>1035.1944444444443</v>
      </c>
      <c r="AH32">
        <v>0</v>
      </c>
      <c r="AI32">
        <v>39.333333333333343</v>
      </c>
      <c r="AJ32">
        <v>491.96952928704206</v>
      </c>
      <c r="AK32">
        <v>20.252302480803611</v>
      </c>
      <c r="AL32">
        <v>-6.6687924162552923</v>
      </c>
      <c r="AM32">
        <v>1.7553052119152652</v>
      </c>
      <c r="AN32">
        <v>99</v>
      </c>
      <c r="AO32">
        <v>99</v>
      </c>
      <c r="AP32">
        <v>99</v>
      </c>
      <c r="AQ32">
        <v>99</v>
      </c>
      <c r="AR32">
        <v>216.38657407407408</v>
      </c>
      <c r="AS32">
        <v>34.653424688675877</v>
      </c>
    </row>
    <row r="33" spans="1:45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162</v>
      </c>
      <c r="R33">
        <v>360</v>
      </c>
      <c r="S33">
        <v>5.7055555555555548</v>
      </c>
      <c r="T33">
        <v>6.7666666666666684</v>
      </c>
      <c r="U33">
        <v>360.24111111111125</v>
      </c>
      <c r="V33">
        <v>44.722222222222221</v>
      </c>
      <c r="W33">
        <v>56.388888888888886</v>
      </c>
      <c r="X33">
        <v>47.777777777777779</v>
      </c>
      <c r="Y33">
        <v>107.34356099764101</v>
      </c>
      <c r="Z33">
        <v>1.86695599609579</v>
      </c>
      <c r="AA33">
        <v>1.7259457954666173</v>
      </c>
      <c r="AB33">
        <v>77.302991477555182</v>
      </c>
      <c r="AC33">
        <v>51.865458704259666</v>
      </c>
      <c r="AD33">
        <v>31.488089164001675</v>
      </c>
      <c r="AE33">
        <v>4.6029919447640975</v>
      </c>
      <c r="AF33">
        <v>4.6611312764594226</v>
      </c>
      <c r="AG33">
        <v>910.96198830409355</v>
      </c>
      <c r="AH33">
        <v>0.55555555555555558</v>
      </c>
      <c r="AI33">
        <v>36.94444444444445</v>
      </c>
      <c r="AJ33">
        <v>285.46461823265139</v>
      </c>
      <c r="AK33">
        <v>29.600643071489944</v>
      </c>
      <c r="AL33">
        <v>15.917755671860647</v>
      </c>
      <c r="AM33">
        <v>15.292723258138244</v>
      </c>
      <c r="AN33">
        <v>99</v>
      </c>
      <c r="AO33">
        <v>99</v>
      </c>
      <c r="AP33">
        <v>99</v>
      </c>
      <c r="AQ33">
        <v>99</v>
      </c>
      <c r="AR33">
        <v>217.19298245614044</v>
      </c>
      <c r="AS33">
        <v>34.098432713014112</v>
      </c>
    </row>
    <row r="34" spans="1:45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281</v>
      </c>
      <c r="R34">
        <v>694</v>
      </c>
      <c r="S34">
        <v>5.6340057636887604</v>
      </c>
      <c r="T34">
        <v>6.7910662824207515</v>
      </c>
      <c r="U34">
        <v>352.64466858789609</v>
      </c>
      <c r="V34">
        <v>44.668587896253591</v>
      </c>
      <c r="W34">
        <v>56.772334293948141</v>
      </c>
      <c r="X34">
        <v>47.406340057636889</v>
      </c>
      <c r="Y34">
        <v>98.392524897606236</v>
      </c>
      <c r="Z34">
        <v>1.7889500180591302</v>
      </c>
      <c r="AA34">
        <v>1.7431234226238848</v>
      </c>
      <c r="AB34">
        <v>76.720890733331373</v>
      </c>
      <c r="AC34">
        <v>40.38185381827271</v>
      </c>
      <c r="AD34">
        <v>27.120713494975043</v>
      </c>
      <c r="AE34">
        <v>8.8735455824063418</v>
      </c>
      <c r="AF34">
        <v>8.7961444603213739</v>
      </c>
      <c r="AG34">
        <v>921.15133531157244</v>
      </c>
      <c r="AH34">
        <v>0</v>
      </c>
      <c r="AI34">
        <v>40.20172910662825</v>
      </c>
      <c r="AJ34">
        <v>335.08213387885161</v>
      </c>
      <c r="AK34">
        <v>28.725198865740087</v>
      </c>
      <c r="AL34">
        <v>-5.715671963247968</v>
      </c>
      <c r="AM34">
        <v>15.3689883107991</v>
      </c>
      <c r="AN34">
        <v>99</v>
      </c>
      <c r="AO34">
        <v>99</v>
      </c>
      <c r="AP34">
        <v>99</v>
      </c>
      <c r="AQ34">
        <v>99</v>
      </c>
      <c r="AR34">
        <v>215.673590504451</v>
      </c>
      <c r="AS34">
        <v>34.218504018826039</v>
      </c>
    </row>
    <row r="35" spans="1:45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282</v>
      </c>
      <c r="R35">
        <v>685</v>
      </c>
      <c r="S35">
        <v>5.8233576642335763</v>
      </c>
      <c r="T35">
        <v>6.6744525547445299</v>
      </c>
      <c r="U35">
        <v>348.77562043795638</v>
      </c>
      <c r="V35">
        <v>50.218978102189773</v>
      </c>
      <c r="W35">
        <v>51.3868613138686</v>
      </c>
      <c r="X35">
        <v>45.255474452554751</v>
      </c>
      <c r="Y35">
        <v>109.39652166811372</v>
      </c>
      <c r="Z35">
        <v>1.9148388193769956</v>
      </c>
      <c r="AA35">
        <v>1.8633628338755324</v>
      </c>
      <c r="AB35">
        <v>75.812655666715813</v>
      </c>
      <c r="AC35">
        <v>43.677554419134303</v>
      </c>
      <c r="AD35">
        <v>30.58821663142832</v>
      </c>
      <c r="AE35">
        <v>8.7584707837872386</v>
      </c>
      <c r="AF35">
        <v>8.5868178776065101</v>
      </c>
      <c r="AG35">
        <v>929.75113122171933</v>
      </c>
      <c r="AH35">
        <v>0.14598540145985411</v>
      </c>
      <c r="AI35">
        <v>50.364963503649619</v>
      </c>
      <c r="AJ35">
        <v>296.42017978095714</v>
      </c>
      <c r="AK35">
        <v>38.867910925317119</v>
      </c>
      <c r="AL35">
        <v>4.4094947228608801</v>
      </c>
      <c r="AM35">
        <v>23.392463441634781</v>
      </c>
      <c r="AN35">
        <v>99</v>
      </c>
      <c r="AO35">
        <v>99</v>
      </c>
      <c r="AP35">
        <v>99</v>
      </c>
      <c r="AQ35">
        <v>99</v>
      </c>
      <c r="AR35">
        <v>213.30467571644036</v>
      </c>
      <c r="AS35">
        <v>34.666634441369844</v>
      </c>
    </row>
    <row r="36" spans="1:45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332</v>
      </c>
      <c r="R36">
        <v>683</v>
      </c>
      <c r="S36">
        <v>5.8255131964809372</v>
      </c>
      <c r="T36">
        <v>6.3133235724743795</v>
      </c>
      <c r="U36">
        <v>354.46032210834551</v>
      </c>
      <c r="V36">
        <v>48.462664714494878</v>
      </c>
      <c r="W36">
        <v>43.338213762811129</v>
      </c>
      <c r="X36">
        <v>44.216691068814058</v>
      </c>
      <c r="Y36">
        <v>106.65696860848603</v>
      </c>
      <c r="Z36">
        <v>1.8502896241095996</v>
      </c>
      <c r="AA36">
        <v>1.8465863228049353</v>
      </c>
      <c r="AB36">
        <v>72.02271662133515</v>
      </c>
      <c r="AC36">
        <v>35.394730792841806</v>
      </c>
      <c r="AD36">
        <v>22.385273735242244</v>
      </c>
      <c r="AE36">
        <v>8.7328986063163256</v>
      </c>
      <c r="AF36">
        <v>8.7012949811255265</v>
      </c>
      <c r="AG36">
        <v>956.3467492260063</v>
      </c>
      <c r="AH36">
        <v>0</v>
      </c>
      <c r="AI36">
        <v>46.852122986822842</v>
      </c>
      <c r="AJ36">
        <v>378.40373611383967</v>
      </c>
      <c r="AK36">
        <v>39.708710197141158</v>
      </c>
      <c r="AL36">
        <v>-0.93538813184243219</v>
      </c>
      <c r="AM36">
        <v>24.815536905671941</v>
      </c>
      <c r="AN36">
        <v>99</v>
      </c>
      <c r="AO36">
        <v>99</v>
      </c>
      <c r="AP36">
        <v>99</v>
      </c>
      <c r="AQ36">
        <v>99</v>
      </c>
      <c r="AR36">
        <v>214.68111455108365</v>
      </c>
      <c r="AS36">
        <v>34.729191318085654</v>
      </c>
    </row>
    <row r="37" spans="1:45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256</v>
      </c>
      <c r="R37">
        <v>573</v>
      </c>
      <c r="S37">
        <v>5.8970331588132634</v>
      </c>
      <c r="T37">
        <v>6.4729493891797549</v>
      </c>
      <c r="U37">
        <v>368.79808027923247</v>
      </c>
      <c r="V37">
        <v>53.403141361256552</v>
      </c>
      <c r="W37">
        <v>50.261780104712031</v>
      </c>
      <c r="X37">
        <v>53.57766143106457</v>
      </c>
      <c r="Y37">
        <v>106.54691932316382</v>
      </c>
      <c r="Z37">
        <v>1.7269675812891516</v>
      </c>
      <c r="AA37">
        <v>1.7520024522106064</v>
      </c>
      <c r="AB37">
        <v>74.126527438410093</v>
      </c>
      <c r="AC37">
        <v>45.281072367612353</v>
      </c>
      <c r="AD37">
        <v>27.104140387251245</v>
      </c>
      <c r="AE37">
        <v>7.3264288454161859</v>
      </c>
      <c r="AF37">
        <v>7.5951933489920718</v>
      </c>
      <c r="AG37">
        <v>960.83853211009182</v>
      </c>
      <c r="AH37">
        <v>0</v>
      </c>
      <c r="AI37">
        <v>45.37521815008725</v>
      </c>
      <c r="AJ37">
        <v>348.53523584476841</v>
      </c>
      <c r="AK37">
        <v>42.291129200181885</v>
      </c>
      <c r="AL37">
        <v>0.98551160009902172</v>
      </c>
      <c r="AM37">
        <v>24.905864851790703</v>
      </c>
      <c r="AN37">
        <v>99</v>
      </c>
      <c r="AO37">
        <v>99</v>
      </c>
      <c r="AP37">
        <v>99</v>
      </c>
      <c r="AQ37">
        <v>99</v>
      </c>
      <c r="AR37">
        <v>217.51926605504593</v>
      </c>
      <c r="AS37">
        <v>34.697908610718024</v>
      </c>
    </row>
    <row r="38" spans="1:45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326</v>
      </c>
      <c r="R38">
        <v>738</v>
      </c>
      <c r="S38">
        <v>5.7289972899728996</v>
      </c>
      <c r="T38">
        <v>6.4661246612466128</v>
      </c>
      <c r="U38">
        <v>359.68279132791338</v>
      </c>
      <c r="V38">
        <v>51.084010840108398</v>
      </c>
      <c r="W38">
        <v>50.13550135501356</v>
      </c>
      <c r="X38">
        <v>52.981029810298089</v>
      </c>
      <c r="Y38">
        <v>108.30117678752796</v>
      </c>
      <c r="Z38">
        <v>1.7083405544144747</v>
      </c>
      <c r="AA38">
        <v>1.8616268770744628</v>
      </c>
      <c r="AB38">
        <v>71.999144945463371</v>
      </c>
      <c r="AC38">
        <v>41.772708335909186</v>
      </c>
      <c r="AD38">
        <v>27.064753912050797</v>
      </c>
      <c r="AE38">
        <v>9.4361334867663977</v>
      </c>
      <c r="AF38">
        <v>9.5405098028320481</v>
      </c>
      <c r="AG38">
        <v>982.42141863699555</v>
      </c>
      <c r="AH38">
        <v>0.13550135501355018</v>
      </c>
      <c r="AI38">
        <v>46.883468834688358</v>
      </c>
      <c r="AJ38">
        <v>369.78903753513094</v>
      </c>
      <c r="AK38">
        <v>42.038815688869761</v>
      </c>
      <c r="AL38">
        <v>2.0685690630193161</v>
      </c>
      <c r="AM38">
        <v>24.497384591355512</v>
      </c>
      <c r="AN38">
        <v>99</v>
      </c>
      <c r="AO38">
        <v>99</v>
      </c>
      <c r="AP38">
        <v>99</v>
      </c>
      <c r="AQ38">
        <v>99</v>
      </c>
      <c r="AR38">
        <v>216.45201668984697</v>
      </c>
      <c r="AS38">
        <v>34.317547561875799</v>
      </c>
    </row>
    <row r="39" spans="1:45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347</v>
      </c>
      <c r="R39">
        <v>768</v>
      </c>
      <c r="S39">
        <v>5.66796875</v>
      </c>
      <c r="T39">
        <v>6.459635416666667</v>
      </c>
      <c r="U39">
        <v>358.94700520833345</v>
      </c>
      <c r="V39">
        <v>46.875</v>
      </c>
      <c r="W39">
        <v>47.135416666666657</v>
      </c>
      <c r="X39">
        <v>48.046875</v>
      </c>
      <c r="Y39">
        <v>100.12625449895562</v>
      </c>
      <c r="Z39">
        <v>1.6964776741895069</v>
      </c>
      <c r="AA39">
        <v>1.8627197500104489</v>
      </c>
      <c r="AB39">
        <v>72.436644007372351</v>
      </c>
      <c r="AC39">
        <v>38.045839949887849</v>
      </c>
      <c r="AD39">
        <v>32.477561713458563</v>
      </c>
      <c r="AE39">
        <v>9.8197161488300768</v>
      </c>
      <c r="AF39">
        <v>9.9080254771667384</v>
      </c>
      <c r="AG39">
        <v>991.74796747967503</v>
      </c>
      <c r="AH39">
        <v>0</v>
      </c>
      <c r="AI39">
        <v>43.619791666666657</v>
      </c>
      <c r="AJ39">
        <v>394.46169130918526</v>
      </c>
      <c r="AK39">
        <v>45.759639125888256</v>
      </c>
      <c r="AL39">
        <v>-8.3175301544575913</v>
      </c>
      <c r="AM39">
        <v>28.107811348245622</v>
      </c>
      <c r="AN39">
        <v>99</v>
      </c>
      <c r="AO39">
        <v>99</v>
      </c>
      <c r="AP39">
        <v>99</v>
      </c>
      <c r="AQ39">
        <v>99</v>
      </c>
      <c r="AR39">
        <v>217.36991869918705</v>
      </c>
      <c r="AS39">
        <v>34.245270952473632</v>
      </c>
    </row>
    <row r="40" spans="1:45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538</v>
      </c>
      <c r="R40">
        <v>965</v>
      </c>
      <c r="S40">
        <v>5.4315352697095447</v>
      </c>
      <c r="T40">
        <v>6.333678756476683</v>
      </c>
      <c r="U40">
        <v>349.71316062176197</v>
      </c>
      <c r="V40">
        <v>46.943005181347139</v>
      </c>
      <c r="W40">
        <v>46.424870466321238</v>
      </c>
      <c r="X40">
        <v>45.388601036269421</v>
      </c>
      <c r="Y40">
        <v>114.85259596931721</v>
      </c>
      <c r="Z40">
        <v>1.9231288604514452</v>
      </c>
      <c r="AA40">
        <v>1.9598444054806463</v>
      </c>
      <c r="AB40">
        <v>82.947784765356388</v>
      </c>
      <c r="AC40">
        <v>31.735780929468724</v>
      </c>
      <c r="AD40">
        <v>29.34897011147341</v>
      </c>
      <c r="AE40">
        <v>12.338575629714867</v>
      </c>
      <c r="AF40">
        <v>12.129275203697263</v>
      </c>
      <c r="AG40">
        <v>1076.2720348204573</v>
      </c>
      <c r="AH40">
        <v>0</v>
      </c>
      <c r="AI40">
        <v>50.77720207253887</v>
      </c>
      <c r="AJ40">
        <v>428.55016858956486</v>
      </c>
      <c r="AK40">
        <v>48.524368830552334</v>
      </c>
      <c r="AL40">
        <v>4.9000237262165252</v>
      </c>
      <c r="AM40">
        <v>31.647862024794446</v>
      </c>
      <c r="AN40">
        <v>99</v>
      </c>
      <c r="AO40">
        <v>99</v>
      </c>
      <c r="AP40">
        <v>99</v>
      </c>
      <c r="AQ40">
        <v>99</v>
      </c>
      <c r="AR40">
        <v>215.96300326441784</v>
      </c>
      <c r="AS40">
        <v>33.53260393894751</v>
      </c>
    </row>
    <row r="41" spans="1:45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503</v>
      </c>
      <c r="R41">
        <v>1063</v>
      </c>
      <c r="S41">
        <v>5.3691148775894542</v>
      </c>
      <c r="T41">
        <v>6.4440263405456237</v>
      </c>
      <c r="U41">
        <v>347.95155221072395</v>
      </c>
      <c r="V41">
        <v>43.555973659454374</v>
      </c>
      <c r="W41">
        <v>46.660395108184382</v>
      </c>
      <c r="X41">
        <v>45.625587958607717</v>
      </c>
      <c r="Y41">
        <v>105.8282868525956</v>
      </c>
      <c r="Z41">
        <v>1.7497425085169469</v>
      </c>
      <c r="AA41">
        <v>1.7302628599976282</v>
      </c>
      <c r="AB41">
        <v>80.275136893661696</v>
      </c>
      <c r="AC41">
        <v>27.765155293074255</v>
      </c>
      <c r="AD41">
        <v>22.700646863985895</v>
      </c>
      <c r="AE41">
        <v>13.591612325789544</v>
      </c>
      <c r="AF41">
        <v>13.293752934394522</v>
      </c>
      <c r="AG41">
        <v>1025.8453307392997</v>
      </c>
      <c r="AH41">
        <v>0</v>
      </c>
      <c r="AI41">
        <v>47.130761994355609</v>
      </c>
      <c r="AJ41">
        <v>394.93116970068968</v>
      </c>
      <c r="AK41">
        <v>34.012379786913009</v>
      </c>
      <c r="AL41">
        <v>-1.7523092915734133</v>
      </c>
      <c r="AM41">
        <v>20.105094328016666</v>
      </c>
      <c r="AN41">
        <v>99</v>
      </c>
      <c r="AO41">
        <v>99</v>
      </c>
      <c r="AP41">
        <v>99</v>
      </c>
      <c r="AQ41">
        <v>99</v>
      </c>
      <c r="AR41">
        <v>216.29280155642027</v>
      </c>
      <c r="AS41">
        <v>33.27041341890331</v>
      </c>
    </row>
    <row r="42" spans="1:45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115</v>
      </c>
      <c r="R42">
        <v>218</v>
      </c>
      <c r="S42">
        <v>5.646788990825689</v>
      </c>
      <c r="T42">
        <v>6.7293577981651396</v>
      </c>
      <c r="U42">
        <v>367.01100917431199</v>
      </c>
      <c r="V42">
        <v>49.541284403669721</v>
      </c>
      <c r="W42">
        <v>51.834862385321109</v>
      </c>
      <c r="X42">
        <v>54.587155963302749</v>
      </c>
      <c r="Y42">
        <v>105.05350261132716</v>
      </c>
      <c r="Z42">
        <v>1.6807091561009988</v>
      </c>
      <c r="AA42">
        <v>1.9192794305496352</v>
      </c>
      <c r="AB42">
        <v>79.472394517849111</v>
      </c>
      <c r="AC42">
        <v>35.268247601259063</v>
      </c>
      <c r="AD42">
        <v>34.436271775106995</v>
      </c>
      <c r="AE42">
        <v>2.7873673443293687</v>
      </c>
      <c r="AF42">
        <v>2.8756176852191273</v>
      </c>
      <c r="AG42">
        <v>999.78</v>
      </c>
      <c r="AH42">
        <v>0</v>
      </c>
      <c r="AI42">
        <v>39.449541284403672</v>
      </c>
      <c r="AJ42">
        <v>390.40073206898558</v>
      </c>
      <c r="AK42">
        <v>67.000151535916373</v>
      </c>
      <c r="AL42">
        <v>6.6426599995950566</v>
      </c>
      <c r="AM42">
        <v>46.963844069598679</v>
      </c>
      <c r="AN42">
        <v>99</v>
      </c>
      <c r="AO42">
        <v>99</v>
      </c>
      <c r="AP42">
        <v>99</v>
      </c>
      <c r="AQ42">
        <v>99</v>
      </c>
      <c r="AR42">
        <v>218.97</v>
      </c>
      <c r="AS42">
        <v>34.338230739041677</v>
      </c>
    </row>
    <row r="43" spans="1:45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257</v>
      </c>
      <c r="R43">
        <v>584</v>
      </c>
      <c r="S43">
        <v>5.60958904109589</v>
      </c>
      <c r="T43">
        <v>6.4948630136986321</v>
      </c>
      <c r="U43">
        <v>361.34554794520562</v>
      </c>
      <c r="V43">
        <v>46.061643835616437</v>
      </c>
      <c r="W43">
        <v>48.972602739726007</v>
      </c>
      <c r="X43">
        <v>50.513698630136993</v>
      </c>
      <c r="Y43">
        <v>96.550797266422961</v>
      </c>
      <c r="Z43">
        <v>1.7146559528349197</v>
      </c>
      <c r="AA43">
        <v>1.8112966430653912</v>
      </c>
      <c r="AB43">
        <v>77.47840510059369</v>
      </c>
      <c r="AC43">
        <v>42.54356235680094</v>
      </c>
      <c r="AD43">
        <v>33.512114366838794</v>
      </c>
      <c r="AE43">
        <v>7.2492552135054611</v>
      </c>
      <c r="AF43">
        <v>7.4362689237834783</v>
      </c>
      <c r="AG43">
        <v>984.95580110497247</v>
      </c>
      <c r="AH43">
        <v>0</v>
      </c>
      <c r="AI43">
        <v>36.81506849315069</v>
      </c>
      <c r="AJ43">
        <v>369.58115992823264</v>
      </c>
      <c r="AK43">
        <v>38.286031509648005</v>
      </c>
      <c r="AL43">
        <v>11.612495987225209</v>
      </c>
      <c r="AM43">
        <v>23.88361239722153</v>
      </c>
      <c r="AN43">
        <v>99</v>
      </c>
      <c r="AO43">
        <v>99</v>
      </c>
      <c r="AP43">
        <v>99</v>
      </c>
      <c r="AQ43">
        <v>99</v>
      </c>
      <c r="AR43">
        <v>218.3278084714548</v>
      </c>
      <c r="AS43">
        <v>34.255266600764152</v>
      </c>
    </row>
    <row r="44" spans="1:45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156</v>
      </c>
      <c r="R44">
        <v>463</v>
      </c>
      <c r="S44">
        <v>5.4838012958963285</v>
      </c>
      <c r="T44">
        <v>6.7473002159827216</v>
      </c>
      <c r="U44">
        <v>366.51684665226753</v>
      </c>
      <c r="V44">
        <v>39.740820734341249</v>
      </c>
      <c r="W44">
        <v>57.451403887688976</v>
      </c>
      <c r="X44">
        <v>53.995680345572339</v>
      </c>
      <c r="Y44">
        <v>92.383148405318948</v>
      </c>
      <c r="Z44">
        <v>1.4839883433778225</v>
      </c>
      <c r="AA44">
        <v>1.4765511485619471</v>
      </c>
      <c r="AB44">
        <v>69.861000603656521</v>
      </c>
      <c r="AC44">
        <v>35.096557184316403</v>
      </c>
      <c r="AD44">
        <v>30.320269934914805</v>
      </c>
      <c r="AE44">
        <v>5.7472691161866942</v>
      </c>
      <c r="AF44">
        <v>5.9799074731144755</v>
      </c>
      <c r="AG44">
        <v>956.30254041570436</v>
      </c>
      <c r="AH44">
        <v>0</v>
      </c>
      <c r="AI44">
        <v>28.941684665226777</v>
      </c>
      <c r="AJ44">
        <v>362.03513592899515</v>
      </c>
      <c r="AK44">
        <v>35.200629720497275</v>
      </c>
      <c r="AL44">
        <v>20.14839495457603</v>
      </c>
      <c r="AM44">
        <v>19.288437988697375</v>
      </c>
      <c r="AN44">
        <v>99</v>
      </c>
      <c r="AO44">
        <v>99</v>
      </c>
      <c r="AP44">
        <v>99</v>
      </c>
      <c r="AQ44">
        <v>99</v>
      </c>
      <c r="AR44">
        <v>219.72748267898393</v>
      </c>
      <c r="AS44">
        <v>33.908927064658101</v>
      </c>
    </row>
    <row r="45" spans="1:45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236</v>
      </c>
      <c r="R45">
        <v>532</v>
      </c>
      <c r="S45">
        <v>5.503759398496241</v>
      </c>
      <c r="T45">
        <v>6.5996240601503757</v>
      </c>
      <c r="U45">
        <v>354.05150375939849</v>
      </c>
      <c r="V45">
        <v>45.488721804511279</v>
      </c>
      <c r="W45">
        <v>52.631578947368411</v>
      </c>
      <c r="X45">
        <v>51.503759398496243</v>
      </c>
      <c r="Y45">
        <v>95.707873090060176</v>
      </c>
      <c r="Z45">
        <v>1.569799853869486</v>
      </c>
      <c r="AA45">
        <v>1.6370475468657915</v>
      </c>
      <c r="AB45">
        <v>75.588219526117086</v>
      </c>
      <c r="AC45">
        <v>47.672824355705409</v>
      </c>
      <c r="AD45">
        <v>36.448052880462818</v>
      </c>
      <c r="AE45">
        <v>6.603773584905662</v>
      </c>
      <c r="AF45">
        <v>6.6373941368629117</v>
      </c>
      <c r="AG45">
        <v>903.44600000000003</v>
      </c>
      <c r="AH45">
        <v>0</v>
      </c>
      <c r="AI45">
        <v>31.01503759398496</v>
      </c>
      <c r="AJ45">
        <v>308.49902282503245</v>
      </c>
      <c r="AK45">
        <v>28.263638181829304</v>
      </c>
      <c r="AL45">
        <v>13.486796681644478</v>
      </c>
      <c r="AM45">
        <v>25.481983136630593</v>
      </c>
      <c r="AN45">
        <v>99</v>
      </c>
      <c r="AO45">
        <v>99</v>
      </c>
      <c r="AP45">
        <v>99</v>
      </c>
      <c r="AQ45">
        <v>99</v>
      </c>
      <c r="AR45">
        <v>217.17799999999997</v>
      </c>
      <c r="AS45">
        <v>33.725525058080088</v>
      </c>
    </row>
    <row r="46" spans="1:45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218</v>
      </c>
      <c r="R46">
        <v>445</v>
      </c>
      <c r="S46">
        <v>5.8013544018058703</v>
      </c>
      <c r="T46">
        <v>6.5887640449438196</v>
      </c>
      <c r="U46">
        <v>359.01842696629177</v>
      </c>
      <c r="V46">
        <v>49.66292134831459</v>
      </c>
      <c r="W46">
        <v>53.25842696629212</v>
      </c>
      <c r="X46">
        <v>50.33707865168541</v>
      </c>
      <c r="Y46">
        <v>100.64996691615136</v>
      </c>
      <c r="Z46">
        <v>1.6875004862708971</v>
      </c>
      <c r="AA46">
        <v>1.8099250839451195</v>
      </c>
      <c r="AB46">
        <v>70.370402408083905</v>
      </c>
      <c r="AC46">
        <v>38.625806663033721</v>
      </c>
      <c r="AD46">
        <v>30.197668312113446</v>
      </c>
      <c r="AE46">
        <v>5.5238331678252228</v>
      </c>
      <c r="AF46">
        <v>5.6298429828210734</v>
      </c>
      <c r="AG46">
        <v>942.72183908045986</v>
      </c>
      <c r="AH46">
        <v>0</v>
      </c>
      <c r="AI46">
        <v>44.269662921348306</v>
      </c>
      <c r="AJ46">
        <v>347.0970494068809</v>
      </c>
      <c r="AK46">
        <v>27.356315375606712</v>
      </c>
      <c r="AL46">
        <v>5.7207040167243113</v>
      </c>
      <c r="AM46">
        <v>14.53716234403583</v>
      </c>
      <c r="AN46">
        <v>99</v>
      </c>
      <c r="AO46">
        <v>99</v>
      </c>
      <c r="AP46">
        <v>99</v>
      </c>
      <c r="AQ46">
        <v>99</v>
      </c>
      <c r="AR46">
        <v>216.19770114942528</v>
      </c>
      <c r="AS46">
        <v>34.704066910169885</v>
      </c>
    </row>
    <row r="47" spans="1:45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294</v>
      </c>
      <c r="R47">
        <v>695</v>
      </c>
      <c r="S47">
        <v>5.9913419913419919</v>
      </c>
      <c r="T47">
        <v>6.5482014388489196</v>
      </c>
      <c r="U47">
        <v>353.6250359712231</v>
      </c>
      <c r="V47">
        <v>55.971223021582723</v>
      </c>
      <c r="W47">
        <v>50.791366906474813</v>
      </c>
      <c r="X47">
        <v>49.208633093525187</v>
      </c>
      <c r="Y47">
        <v>103.53589489386508</v>
      </c>
      <c r="Z47">
        <v>1.86684656756011</v>
      </c>
      <c r="AA47">
        <v>1.9438651890219805</v>
      </c>
      <c r="AB47">
        <v>69.655197431371775</v>
      </c>
      <c r="AC47">
        <v>47.050502363424066</v>
      </c>
      <c r="AD47">
        <v>28.762029915939525</v>
      </c>
      <c r="AE47">
        <v>8.6271102284011896</v>
      </c>
      <c r="AF47">
        <v>8.6605872440095499</v>
      </c>
      <c r="AG47">
        <v>902.53402366863872</v>
      </c>
      <c r="AH47">
        <v>0.1438848920863309</v>
      </c>
      <c r="AI47">
        <v>52.230215827338128</v>
      </c>
      <c r="AJ47">
        <v>313.83325816609573</v>
      </c>
      <c r="AK47">
        <v>17.248902609592349</v>
      </c>
      <c r="AL47">
        <v>2.2922707807897353</v>
      </c>
      <c r="AM47">
        <v>-3.2497184278157993</v>
      </c>
      <c r="AN47">
        <v>99</v>
      </c>
      <c r="AO47">
        <v>99</v>
      </c>
      <c r="AP47">
        <v>99</v>
      </c>
      <c r="AQ47">
        <v>99</v>
      </c>
      <c r="AR47">
        <v>214.28698224852064</v>
      </c>
      <c r="AS47">
        <v>34.990257348232227</v>
      </c>
    </row>
    <row r="48" spans="1:45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393</v>
      </c>
      <c r="R48">
        <v>930</v>
      </c>
      <c r="S48">
        <v>5.6720430107526862</v>
      </c>
      <c r="T48">
        <v>6.4150537634408602</v>
      </c>
      <c r="U48">
        <v>348.48666666666713</v>
      </c>
      <c r="V48">
        <v>44.731182795698942</v>
      </c>
      <c r="W48">
        <v>46.236559139784944</v>
      </c>
      <c r="X48">
        <v>46.236559139784944</v>
      </c>
      <c r="Y48">
        <v>108.24189246584488</v>
      </c>
      <c r="Z48">
        <v>1.9341228787173863</v>
      </c>
      <c r="AA48">
        <v>1.8280341539690199</v>
      </c>
      <c r="AB48">
        <v>76.526428385421468</v>
      </c>
      <c r="AC48">
        <v>48.286619273802174</v>
      </c>
      <c r="AD48">
        <v>35.50909226065378</v>
      </c>
      <c r="AE48">
        <v>11.544190665342599</v>
      </c>
      <c r="AF48">
        <v>11.420592789166969</v>
      </c>
      <c r="AG48">
        <v>937.38401775804675</v>
      </c>
      <c r="AH48">
        <v>0.10752688172043012</v>
      </c>
      <c r="AI48">
        <v>46.129032258064512</v>
      </c>
      <c r="AJ48">
        <v>348.24630115860526</v>
      </c>
      <c r="AK48">
        <v>32.87031088493007</v>
      </c>
      <c r="AL48">
        <v>5.9929774290461442</v>
      </c>
      <c r="AM48">
        <v>15.190726562580243</v>
      </c>
      <c r="AN48">
        <v>99</v>
      </c>
      <c r="AO48">
        <v>99</v>
      </c>
      <c r="AP48">
        <v>99</v>
      </c>
      <c r="AQ48">
        <v>99</v>
      </c>
      <c r="AR48">
        <v>214.69700332963376</v>
      </c>
      <c r="AS48">
        <v>34.045563115787189</v>
      </c>
    </row>
    <row r="49" spans="1:45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287</v>
      </c>
      <c r="R49">
        <v>548</v>
      </c>
      <c r="S49">
        <v>5.8686131386861327</v>
      </c>
      <c r="T49">
        <v>6.1770072992700724</v>
      </c>
      <c r="U49">
        <v>358.9259124087593</v>
      </c>
      <c r="V49">
        <v>51.277372262773746</v>
      </c>
      <c r="W49">
        <v>41.240875912408754</v>
      </c>
      <c r="X49">
        <v>49.45255474452555</v>
      </c>
      <c r="Y49">
        <v>113.16052234590484</v>
      </c>
      <c r="Z49">
        <v>1.9372172013934876</v>
      </c>
      <c r="AA49">
        <v>1.9331105998332303</v>
      </c>
      <c r="AB49">
        <v>79.252020624005468</v>
      </c>
      <c r="AC49">
        <v>44.161125860639203</v>
      </c>
      <c r="AD49">
        <v>31.856091326603423</v>
      </c>
      <c r="AE49">
        <v>6.8023833167825218</v>
      </c>
      <c r="AF49">
        <v>6.931143705629669</v>
      </c>
      <c r="AG49">
        <v>981.71238095238107</v>
      </c>
      <c r="AH49">
        <v>0</v>
      </c>
      <c r="AI49">
        <v>52.372262773722646</v>
      </c>
      <c r="AJ49">
        <v>385.70085020221558</v>
      </c>
      <c r="AK49">
        <v>42.476669271767094</v>
      </c>
      <c r="AL49">
        <v>4.157869030524318</v>
      </c>
      <c r="AM49">
        <v>22.28287373882808</v>
      </c>
      <c r="AN49">
        <v>99</v>
      </c>
      <c r="AO49">
        <v>99</v>
      </c>
      <c r="AP49">
        <v>99</v>
      </c>
      <c r="AQ49">
        <v>99</v>
      </c>
      <c r="AR49">
        <v>216.05142857142849</v>
      </c>
      <c r="AS49">
        <v>34.391053618678086</v>
      </c>
    </row>
    <row r="50" spans="1:45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344</v>
      </c>
      <c r="R50">
        <v>808</v>
      </c>
      <c r="S50">
        <v>5.6472772277227721</v>
      </c>
      <c r="T50">
        <v>6.5061881188118811</v>
      </c>
      <c r="U50">
        <v>355.06435643564362</v>
      </c>
      <c r="V50">
        <v>44.925742574257427</v>
      </c>
      <c r="W50">
        <v>47.772277227722782</v>
      </c>
      <c r="X50">
        <v>47.524752475247531</v>
      </c>
      <c r="Y50">
        <v>105.73015761615184</v>
      </c>
      <c r="Z50">
        <v>1.7556394317267725</v>
      </c>
      <c r="AA50">
        <v>1.7320397533502438</v>
      </c>
      <c r="AB50">
        <v>74.187165873590757</v>
      </c>
      <c r="AC50">
        <v>48.30593784649345</v>
      </c>
      <c r="AD50">
        <v>31.390504820620119</v>
      </c>
      <c r="AE50">
        <v>10.029791459781528</v>
      </c>
      <c r="AF50">
        <v>10.109693052139068</v>
      </c>
      <c r="AG50">
        <v>941.55699481865292</v>
      </c>
      <c r="AH50">
        <v>0</v>
      </c>
      <c r="AI50">
        <v>42.945544554455445</v>
      </c>
      <c r="AJ50">
        <v>324.27305805700632</v>
      </c>
      <c r="AK50">
        <v>51.669566670483448</v>
      </c>
      <c r="AL50">
        <v>22.649608588774718</v>
      </c>
      <c r="AM50">
        <v>35.622791938608522</v>
      </c>
      <c r="AN50">
        <v>99</v>
      </c>
      <c r="AO50">
        <v>99</v>
      </c>
      <c r="AP50">
        <v>99</v>
      </c>
      <c r="AQ50">
        <v>99</v>
      </c>
      <c r="AR50">
        <v>216.82383419689123</v>
      </c>
      <c r="AS50">
        <v>34.061281228398087</v>
      </c>
    </row>
    <row r="51" spans="1:45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323</v>
      </c>
      <c r="R51">
        <v>731</v>
      </c>
      <c r="S51">
        <v>5.5321477428180588</v>
      </c>
      <c r="T51">
        <v>6.7086183310533523</v>
      </c>
      <c r="U51">
        <v>356.09616963064246</v>
      </c>
      <c r="V51">
        <v>47.879616963064279</v>
      </c>
      <c r="W51">
        <v>56.634746922024625</v>
      </c>
      <c r="X51">
        <v>49.521203830369359</v>
      </c>
      <c r="Y51">
        <v>105.63874046665198</v>
      </c>
      <c r="Z51">
        <v>1.7837979310682612</v>
      </c>
      <c r="AA51">
        <v>1.8415094120097089</v>
      </c>
      <c r="AB51">
        <v>78.312538255403766</v>
      </c>
      <c r="AC51">
        <v>48.198823238481744</v>
      </c>
      <c r="AD51">
        <v>40.701650150032783</v>
      </c>
      <c r="AE51">
        <v>9.0739821251241306</v>
      </c>
      <c r="AF51">
        <v>9.1728482932184381</v>
      </c>
      <c r="AG51">
        <v>964.21164772727275</v>
      </c>
      <c r="AH51">
        <v>0</v>
      </c>
      <c r="AI51">
        <v>42.544459644322849</v>
      </c>
      <c r="AJ51">
        <v>364.76810711272873</v>
      </c>
      <c r="AK51">
        <v>45.785743957980579</v>
      </c>
      <c r="AL51">
        <v>19.548229971381367</v>
      </c>
      <c r="AM51">
        <v>28.699204277226819</v>
      </c>
      <c r="AN51">
        <v>99</v>
      </c>
      <c r="AO51">
        <v>99</v>
      </c>
      <c r="AP51">
        <v>99</v>
      </c>
      <c r="AQ51">
        <v>99</v>
      </c>
      <c r="AR51">
        <v>217.55681818181819</v>
      </c>
      <c r="AS51">
        <v>33.63309448264846</v>
      </c>
    </row>
    <row r="52" spans="1:45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478</v>
      </c>
      <c r="R52">
        <v>945</v>
      </c>
      <c r="S52">
        <v>5.443855932203391</v>
      </c>
      <c r="T52">
        <v>6.2962962962962967</v>
      </c>
      <c r="U52">
        <v>342.04380952380961</v>
      </c>
      <c r="V52">
        <v>44.761904761904773</v>
      </c>
      <c r="W52">
        <v>43.280423280423278</v>
      </c>
      <c r="X52">
        <v>42.645502645502624</v>
      </c>
      <c r="Y52">
        <v>114.1654575131693</v>
      </c>
      <c r="Z52">
        <v>1.8098463195876799</v>
      </c>
      <c r="AA52">
        <v>1.9015552078508768</v>
      </c>
      <c r="AB52">
        <v>79.054298223356653</v>
      </c>
      <c r="AC52">
        <v>42.671965703105712</v>
      </c>
      <c r="AD52">
        <v>30.196342262264551</v>
      </c>
      <c r="AE52">
        <v>11.730387288977161</v>
      </c>
      <c r="AF52">
        <v>11.390245244946479</v>
      </c>
      <c r="AG52">
        <v>1023.4634678298798</v>
      </c>
      <c r="AH52">
        <v>0</v>
      </c>
      <c r="AI52">
        <v>55.026455026455011</v>
      </c>
      <c r="AJ52">
        <v>383.22918538981224</v>
      </c>
      <c r="AK52">
        <v>55.263272247443091</v>
      </c>
      <c r="AL52">
        <v>21.212850903200845</v>
      </c>
      <c r="AM52">
        <v>41.078237301418511</v>
      </c>
      <c r="AN52">
        <v>99</v>
      </c>
      <c r="AO52">
        <v>99</v>
      </c>
      <c r="AP52">
        <v>99</v>
      </c>
      <c r="AQ52">
        <v>99</v>
      </c>
      <c r="AR52">
        <v>215.17339149400215</v>
      </c>
      <c r="AS52">
        <v>33.271992045648958</v>
      </c>
    </row>
    <row r="53" spans="1:45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492</v>
      </c>
      <c r="R53">
        <v>1117</v>
      </c>
      <c r="S53">
        <v>5.2939068100358435</v>
      </c>
      <c r="T53">
        <v>6.45389435989257</v>
      </c>
      <c r="U53">
        <v>341.36884512085931</v>
      </c>
      <c r="V53">
        <v>39.391226499552367</v>
      </c>
      <c r="W53">
        <v>46.374216651745741</v>
      </c>
      <c r="X53">
        <v>45.299910474485237</v>
      </c>
      <c r="Y53">
        <v>108.33589983980742</v>
      </c>
      <c r="Z53">
        <v>1.7275411697788903</v>
      </c>
      <c r="AA53">
        <v>1.8901989018544036</v>
      </c>
      <c r="AB53">
        <v>81.237838481781466</v>
      </c>
      <c r="AC53">
        <v>44.649393160331996</v>
      </c>
      <c r="AD53">
        <v>36.031380770579439</v>
      </c>
      <c r="AE53">
        <v>13.865441906653428</v>
      </c>
      <c r="AF53">
        <v>13.436822734750685</v>
      </c>
      <c r="AG53">
        <v>1016.0027777777779</v>
      </c>
      <c r="AH53">
        <v>8.9525514771709919E-2</v>
      </c>
      <c r="AI53">
        <v>42.972247090420773</v>
      </c>
      <c r="AJ53">
        <v>398.29960455953761</v>
      </c>
      <c r="AK53">
        <v>43.444065031061179</v>
      </c>
      <c r="AL53">
        <v>7.9411948016631504</v>
      </c>
      <c r="AM53">
        <v>33.788522589244678</v>
      </c>
      <c r="AN53">
        <v>99</v>
      </c>
      <c r="AO53">
        <v>99</v>
      </c>
      <c r="AP53">
        <v>99</v>
      </c>
      <c r="AQ53">
        <v>99</v>
      </c>
      <c r="AR53">
        <v>215.21481481481479</v>
      </c>
      <c r="AS53">
        <v>33.198740933314042</v>
      </c>
    </row>
    <row r="54" spans="1:45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117</v>
      </c>
      <c r="R54">
        <v>258</v>
      </c>
      <c r="S54">
        <v>5.6317829457364335</v>
      </c>
      <c r="T54">
        <v>6.550387596899224</v>
      </c>
      <c r="U54">
        <v>351.38604651162797</v>
      </c>
      <c r="V54">
        <v>48.062015503875969</v>
      </c>
      <c r="W54">
        <v>46.124031007751938</v>
      </c>
      <c r="X54">
        <v>49.61240310077519</v>
      </c>
      <c r="Y54">
        <v>114.09545082221057</v>
      </c>
      <c r="Z54">
        <v>1.9087917561618193</v>
      </c>
      <c r="AA54">
        <v>2.0075873147917704</v>
      </c>
      <c r="AB54">
        <v>83.094879071796797</v>
      </c>
      <c r="AC54">
        <v>45.325251359153697</v>
      </c>
      <c r="AD54">
        <v>25.113137219456487</v>
      </c>
      <c r="AE54">
        <v>3.2025819265143993</v>
      </c>
      <c r="AF54">
        <v>3.1946534195571954</v>
      </c>
      <c r="AG54">
        <v>1017.9527559055118</v>
      </c>
      <c r="AH54">
        <v>0</v>
      </c>
      <c r="AI54">
        <v>50.38759689922481</v>
      </c>
      <c r="AJ54">
        <v>462.20905482954441</v>
      </c>
      <c r="AK54">
        <v>34.7701736337402</v>
      </c>
      <c r="AL54">
        <v>-16.725665980422566</v>
      </c>
      <c r="AM54">
        <v>25.366202442963139</v>
      </c>
      <c r="AN54">
        <v>99</v>
      </c>
      <c r="AO54">
        <v>99</v>
      </c>
      <c r="AP54">
        <v>99</v>
      </c>
      <c r="AQ54">
        <v>99</v>
      </c>
      <c r="AR54">
        <v>215.75984251968504</v>
      </c>
      <c r="AS54">
        <v>33.772909639368407</v>
      </c>
    </row>
    <row r="55" spans="1:45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217</v>
      </c>
      <c r="R55">
        <v>423</v>
      </c>
      <c r="S55">
        <v>5.9078014184397185</v>
      </c>
      <c r="T55">
        <v>6.6855791962174989</v>
      </c>
      <c r="U55">
        <v>376.95191489361696</v>
      </c>
      <c r="V55">
        <v>54.373522458628841</v>
      </c>
      <c r="W55">
        <v>55.319148936170201</v>
      </c>
      <c r="X55">
        <v>63.120567375886509</v>
      </c>
      <c r="Y55">
        <v>97.676367413923018</v>
      </c>
      <c r="Z55">
        <v>1.7607516765505371</v>
      </c>
      <c r="AA55">
        <v>1.6724594600824279</v>
      </c>
      <c r="AB55">
        <v>77.745922252187029</v>
      </c>
      <c r="AC55">
        <v>45.229422229289241</v>
      </c>
      <c r="AD55">
        <v>29.361316183101511</v>
      </c>
      <c r="AE55">
        <v>6.0749676863420952</v>
      </c>
      <c r="AF55">
        <v>6.1506644796287793</v>
      </c>
      <c r="AG55">
        <v>951.1111111111112</v>
      </c>
      <c r="AH55">
        <v>0.2364066193853428</v>
      </c>
      <c r="AI55">
        <v>35.697399527186761</v>
      </c>
      <c r="AJ55">
        <v>340.02188366946024</v>
      </c>
      <c r="AK55">
        <v>43.378260455347259</v>
      </c>
      <c r="AL55">
        <v>1.6715484746373466</v>
      </c>
      <c r="AM55">
        <v>30.312397339194391</v>
      </c>
      <c r="AN55">
        <v>99</v>
      </c>
      <c r="AO55">
        <v>99</v>
      </c>
      <c r="AP55">
        <v>99</v>
      </c>
      <c r="AQ55">
        <v>99</v>
      </c>
      <c r="AR55">
        <v>219.39130434782609</v>
      </c>
      <c r="AS55">
        <v>35.081218908288328</v>
      </c>
    </row>
    <row r="56" spans="1:45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182</v>
      </c>
      <c r="R56">
        <v>337</v>
      </c>
      <c r="S56">
        <v>5.7952522255192882</v>
      </c>
      <c r="T56">
        <v>6.5727002967359054</v>
      </c>
      <c r="U56">
        <v>365.56350148367926</v>
      </c>
      <c r="V56">
        <v>48.961424332344222</v>
      </c>
      <c r="W56">
        <v>52.522255192878362</v>
      </c>
      <c r="X56">
        <v>55.192878338278945</v>
      </c>
      <c r="Y56">
        <v>104.90944917129806</v>
      </c>
      <c r="Z56">
        <v>1.7759290656370736</v>
      </c>
      <c r="AA56">
        <v>1.6882108615766309</v>
      </c>
      <c r="AB56">
        <v>78.593717297804133</v>
      </c>
      <c r="AC56">
        <v>49.559915526820525</v>
      </c>
      <c r="AD56">
        <v>37.166067446631253</v>
      </c>
      <c r="AE56">
        <v>4.8398678730432314</v>
      </c>
      <c r="AF56">
        <v>4.7521314461879314</v>
      </c>
      <c r="AG56">
        <v>962.37730061349691</v>
      </c>
      <c r="AH56">
        <v>0</v>
      </c>
      <c r="AI56">
        <v>37.388724035608305</v>
      </c>
      <c r="AJ56">
        <v>346.81984941896798</v>
      </c>
      <c r="AK56">
        <v>43.825528719738408</v>
      </c>
      <c r="AL56">
        <v>1.9729558437769996</v>
      </c>
      <c r="AM56">
        <v>33.958735650957451</v>
      </c>
      <c r="AN56">
        <v>99</v>
      </c>
      <c r="AO56">
        <v>99</v>
      </c>
      <c r="AP56">
        <v>99</v>
      </c>
      <c r="AQ56">
        <v>99</v>
      </c>
      <c r="AR56">
        <v>216.96932515337423</v>
      </c>
      <c r="AS56">
        <v>34.932828296378823</v>
      </c>
    </row>
    <row r="57" spans="1:45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235</v>
      </c>
      <c r="R57">
        <v>451</v>
      </c>
      <c r="S57">
        <v>5.9710467706013359</v>
      </c>
      <c r="T57">
        <v>6.5920177383592016</v>
      </c>
      <c r="U57">
        <v>373.30886917960112</v>
      </c>
      <c r="V57">
        <v>54.767184035476703</v>
      </c>
      <c r="W57">
        <v>50.77605321507761</v>
      </c>
      <c r="X57">
        <v>58.314855875831469</v>
      </c>
      <c r="Y57">
        <v>99.121436691580996</v>
      </c>
      <c r="Z57">
        <v>1.7206949615352445</v>
      </c>
      <c r="AA57">
        <v>1.7498376635874819</v>
      </c>
      <c r="AB57">
        <v>76.484201914120874</v>
      </c>
      <c r="AC57">
        <v>38.521939768135994</v>
      </c>
      <c r="AD57">
        <v>26.66391338992894</v>
      </c>
      <c r="AE57">
        <v>6.4770932069510252</v>
      </c>
      <c r="AF57">
        <v>6.4944229037283714</v>
      </c>
      <c r="AG57">
        <v>966.02540415704379</v>
      </c>
      <c r="AH57">
        <v>0</v>
      </c>
      <c r="AI57">
        <v>39.024390243902438</v>
      </c>
      <c r="AJ57">
        <v>364.30582133181093</v>
      </c>
      <c r="AK57">
        <v>50.101181670926749</v>
      </c>
      <c r="AL57">
        <v>12.05986253101082</v>
      </c>
      <c r="AM57">
        <v>40.783555693368875</v>
      </c>
      <c r="AN57">
        <v>99</v>
      </c>
      <c r="AO57">
        <v>99</v>
      </c>
      <c r="AP57">
        <v>99</v>
      </c>
      <c r="AQ57">
        <v>99</v>
      </c>
      <c r="AR57">
        <v>217.85912240184751</v>
      </c>
      <c r="AS57">
        <v>35.433782860661623</v>
      </c>
    </row>
    <row r="58" spans="1:45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227</v>
      </c>
      <c r="R58">
        <v>491</v>
      </c>
      <c r="S58">
        <v>6.0468431771894098</v>
      </c>
      <c r="T58">
        <v>6.8309572301425678</v>
      </c>
      <c r="U58">
        <v>373.9173116089616</v>
      </c>
      <c r="V58">
        <v>58.044806517311599</v>
      </c>
      <c r="W58">
        <v>59.063136456211801</v>
      </c>
      <c r="X58">
        <v>60.488798370672107</v>
      </c>
      <c r="Y58">
        <v>103.0198341970425</v>
      </c>
      <c r="Z58">
        <v>1.8464048884430724</v>
      </c>
      <c r="AA58">
        <v>1.832591039686978</v>
      </c>
      <c r="AB58">
        <v>75.383677193244381</v>
      </c>
      <c r="AC58">
        <v>40.661881536416224</v>
      </c>
      <c r="AD58">
        <v>35.565684047960069</v>
      </c>
      <c r="AE58">
        <v>7.0515582363923608</v>
      </c>
      <c r="AF58">
        <v>7.0819487612925522</v>
      </c>
      <c r="AG58">
        <v>923.96868475991653</v>
      </c>
      <c r="AH58">
        <v>0</v>
      </c>
      <c r="AI58">
        <v>39.91853360488799</v>
      </c>
      <c r="AJ58">
        <v>366.23594198125392</v>
      </c>
      <c r="AK58">
        <v>27.959684608849024</v>
      </c>
      <c r="AL58">
        <v>-15.713867890688309</v>
      </c>
      <c r="AM58">
        <v>16.624437689060297</v>
      </c>
      <c r="AN58">
        <v>99</v>
      </c>
      <c r="AO58">
        <v>99</v>
      </c>
      <c r="AP58">
        <v>99</v>
      </c>
      <c r="AQ58">
        <v>99</v>
      </c>
      <c r="AR58">
        <v>217.71189979123173</v>
      </c>
      <c r="AS58">
        <v>35.393670165314312</v>
      </c>
    </row>
    <row r="59" spans="1:45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275</v>
      </c>
      <c r="R59">
        <v>569</v>
      </c>
      <c r="S59">
        <v>6.293497363796134</v>
      </c>
      <c r="T59">
        <v>6.6115992970122992</v>
      </c>
      <c r="U59">
        <v>376.19578207381375</v>
      </c>
      <c r="V59">
        <v>58.699472759226701</v>
      </c>
      <c r="W59">
        <v>53.954305799648495</v>
      </c>
      <c r="X59">
        <v>58.875219683655551</v>
      </c>
      <c r="Y59">
        <v>106.69234081477414</v>
      </c>
      <c r="Z59">
        <v>1.8934657506178496</v>
      </c>
      <c r="AA59">
        <v>1.6446982750301149</v>
      </c>
      <c r="AB59">
        <v>76.481619270747615</v>
      </c>
      <c r="AC59">
        <v>35.085512739570554</v>
      </c>
      <c r="AD59">
        <v>26.008530051824753</v>
      </c>
      <c r="AE59">
        <v>8.1717650438029601</v>
      </c>
      <c r="AF59">
        <v>8.2569927616024383</v>
      </c>
      <c r="AG59">
        <v>952.23962264150975</v>
      </c>
      <c r="AH59">
        <v>0.1757469244288225</v>
      </c>
      <c r="AI59">
        <v>44.639718804920903</v>
      </c>
      <c r="AJ59">
        <v>365.18980479250246</v>
      </c>
      <c r="AK59">
        <v>44.908232317909267</v>
      </c>
      <c r="AL59">
        <v>-2.0931629419899078</v>
      </c>
      <c r="AM59">
        <v>20.091794787489565</v>
      </c>
      <c r="AN59">
        <v>99</v>
      </c>
      <c r="AO59">
        <v>99</v>
      </c>
      <c r="AP59">
        <v>99</v>
      </c>
      <c r="AQ59">
        <v>99</v>
      </c>
      <c r="AR59">
        <v>216.31320754716987</v>
      </c>
      <c r="AS59">
        <v>36.201236895675507</v>
      </c>
    </row>
    <row r="60" spans="1:45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351</v>
      </c>
      <c r="R60">
        <v>738</v>
      </c>
      <c r="S60">
        <v>6.1508152173913047</v>
      </c>
      <c r="T60">
        <v>6.4905149051490509</v>
      </c>
      <c r="U60">
        <v>377.85623306233072</v>
      </c>
      <c r="V60">
        <v>58.943089430894318</v>
      </c>
      <c r="W60">
        <v>48.915989159891602</v>
      </c>
      <c r="X60">
        <v>55.9620596205962</v>
      </c>
      <c r="Y60">
        <v>105.64793976503258</v>
      </c>
      <c r="Z60">
        <v>1.8162897554825073</v>
      </c>
      <c r="AA60">
        <v>1.9121752268074996</v>
      </c>
      <c r="AB60">
        <v>74.868359975037052</v>
      </c>
      <c r="AC60">
        <v>30.696294463357376</v>
      </c>
      <c r="AD60">
        <v>17.072741958744142</v>
      </c>
      <c r="AE60">
        <v>10.598879793192591</v>
      </c>
      <c r="AF60">
        <v>10.756690379292731</v>
      </c>
      <c r="AG60">
        <v>994.50070126227183</v>
      </c>
      <c r="AH60">
        <v>0.13550135501355018</v>
      </c>
      <c r="AI60">
        <v>49.322493224932245</v>
      </c>
      <c r="AJ60">
        <v>431.31673904730087</v>
      </c>
      <c r="AK60">
        <v>40.665592479695441</v>
      </c>
      <c r="AL60">
        <v>-3.0300923201687768E-3</v>
      </c>
      <c r="AM60">
        <v>19.773847986542737</v>
      </c>
      <c r="AN60">
        <v>99</v>
      </c>
      <c r="AO60">
        <v>99</v>
      </c>
      <c r="AP60">
        <v>99</v>
      </c>
      <c r="AQ60">
        <v>99</v>
      </c>
      <c r="AR60">
        <v>217.75175315568015</v>
      </c>
      <c r="AS60">
        <v>35.730220664201326</v>
      </c>
    </row>
    <row r="61" spans="1:45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237</v>
      </c>
      <c r="R61">
        <v>516</v>
      </c>
      <c r="S61">
        <v>6.4718446601941757</v>
      </c>
      <c r="T61">
        <v>6.6220930232558146</v>
      </c>
      <c r="U61">
        <v>398.68352713178285</v>
      </c>
      <c r="V61">
        <v>66.27906976744184</v>
      </c>
      <c r="W61">
        <v>55.813953488372078</v>
      </c>
      <c r="X61">
        <v>67.441860465116264</v>
      </c>
      <c r="Y61">
        <v>103.23270722521862</v>
      </c>
      <c r="Z61">
        <v>1.7412332873520473</v>
      </c>
      <c r="AA61">
        <v>1.7170531698948357</v>
      </c>
      <c r="AB61">
        <v>71.420972065459722</v>
      </c>
      <c r="AC61">
        <v>44.820403494408097</v>
      </c>
      <c r="AD61">
        <v>27.983271059407443</v>
      </c>
      <c r="AE61">
        <v>7.4105988797931905</v>
      </c>
      <c r="AF61">
        <v>7.9354892743270495</v>
      </c>
      <c r="AG61">
        <v>949.13814432989682</v>
      </c>
      <c r="AH61">
        <v>0</v>
      </c>
      <c r="AI61">
        <v>48.062015503875969</v>
      </c>
      <c r="AJ61">
        <v>354.35797540139703</v>
      </c>
      <c r="AK61">
        <v>47.128735603304278</v>
      </c>
      <c r="AL61">
        <v>2.9233156635114041</v>
      </c>
      <c r="AM61">
        <v>21.245385265270105</v>
      </c>
      <c r="AN61">
        <v>99</v>
      </c>
      <c r="AO61">
        <v>99</v>
      </c>
      <c r="AP61">
        <v>99</v>
      </c>
      <c r="AQ61">
        <v>99</v>
      </c>
      <c r="AR61">
        <v>219.97938144329888</v>
      </c>
      <c r="AS61">
        <v>36.557274959592192</v>
      </c>
    </row>
    <row r="62" spans="1:45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341</v>
      </c>
      <c r="R62">
        <v>698</v>
      </c>
      <c r="S62">
        <v>5.8911174785100302</v>
      </c>
      <c r="T62">
        <v>6.4054441260745003</v>
      </c>
      <c r="U62">
        <v>374.81704871060225</v>
      </c>
      <c r="V62">
        <v>51.575931232091691</v>
      </c>
      <c r="W62">
        <v>46.275071633237822</v>
      </c>
      <c r="X62">
        <v>57.59312320916905</v>
      </c>
      <c r="Y62">
        <v>103.52338057360311</v>
      </c>
      <c r="Z62">
        <v>1.7211497990872102</v>
      </c>
      <c r="AA62">
        <v>1.7453414507853151</v>
      </c>
      <c r="AB62">
        <v>72.757369711150758</v>
      </c>
      <c r="AC62">
        <v>34.065757930821071</v>
      </c>
      <c r="AD62">
        <v>15.634092404227871</v>
      </c>
      <c r="AE62">
        <v>10.024414763751253</v>
      </c>
      <c r="AF62">
        <v>10.091842753669297</v>
      </c>
      <c r="AG62">
        <v>984.9437869822483</v>
      </c>
      <c r="AH62">
        <v>0</v>
      </c>
      <c r="AI62">
        <v>44.842406876790825</v>
      </c>
      <c r="AJ62">
        <v>392.7435924168276</v>
      </c>
      <c r="AK62">
        <v>53.56539733178559</v>
      </c>
      <c r="AL62">
        <v>8.0401557172716007</v>
      </c>
      <c r="AM62">
        <v>32.768001075555681</v>
      </c>
      <c r="AN62">
        <v>99</v>
      </c>
      <c r="AO62">
        <v>99</v>
      </c>
      <c r="AP62">
        <v>99</v>
      </c>
      <c r="AQ62">
        <v>99</v>
      </c>
      <c r="AR62">
        <v>218.89349112426035</v>
      </c>
      <c r="AS62">
        <v>34.990077614338837</v>
      </c>
    </row>
    <row r="63" spans="1:45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365</v>
      </c>
      <c r="R63">
        <v>796</v>
      </c>
      <c r="S63">
        <v>5.7881462799495598</v>
      </c>
      <c r="T63">
        <v>6.467336683417086</v>
      </c>
      <c r="U63">
        <v>365.00879396984953</v>
      </c>
      <c r="V63">
        <v>54.648241206030157</v>
      </c>
      <c r="W63">
        <v>46.105527638190942</v>
      </c>
      <c r="X63">
        <v>52.010050251256288</v>
      </c>
      <c r="Y63">
        <v>100.12766673744061</v>
      </c>
      <c r="Z63">
        <v>1.6662104051613309</v>
      </c>
      <c r="AA63">
        <v>1.978575814437864</v>
      </c>
      <c r="AB63">
        <v>71.577331922774192</v>
      </c>
      <c r="AC63">
        <v>48.285037036924017</v>
      </c>
      <c r="AD63">
        <v>30.394992169711028</v>
      </c>
      <c r="AE63">
        <v>11.431854085882522</v>
      </c>
      <c r="AF63">
        <v>11.207586801852718</v>
      </c>
      <c r="AG63">
        <v>966.12676056338012</v>
      </c>
      <c r="AH63">
        <v>0.12562814070351758</v>
      </c>
      <c r="AI63">
        <v>45.477386934673369</v>
      </c>
      <c r="AJ63">
        <v>354.4959568452025</v>
      </c>
      <c r="AK63">
        <v>44.095849715443663</v>
      </c>
      <c r="AL63">
        <v>2.2407156597269591</v>
      </c>
      <c r="AM63">
        <v>24.221748287076128</v>
      </c>
      <c r="AN63">
        <v>99</v>
      </c>
      <c r="AO63">
        <v>99</v>
      </c>
      <c r="AP63">
        <v>99</v>
      </c>
      <c r="AQ63">
        <v>99</v>
      </c>
      <c r="AR63">
        <v>217.65813060179264</v>
      </c>
      <c r="AS63">
        <v>34.624999848656223</v>
      </c>
    </row>
    <row r="64" spans="1:45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469</v>
      </c>
      <c r="R64">
        <v>852</v>
      </c>
      <c r="S64">
        <v>5.747652582159624</v>
      </c>
      <c r="T64">
        <v>6.55868544600939</v>
      </c>
      <c r="U64">
        <v>363.93638497652529</v>
      </c>
      <c r="V64">
        <v>49.882629107981209</v>
      </c>
      <c r="W64">
        <v>47.183098591549296</v>
      </c>
      <c r="X64">
        <v>51.760563380281681</v>
      </c>
      <c r="Y64">
        <v>113.00612520306564</v>
      </c>
      <c r="Z64">
        <v>1.8266240780448879</v>
      </c>
      <c r="AA64">
        <v>1.9650901996104599</v>
      </c>
      <c r="AB64">
        <v>79.152240564203979</v>
      </c>
      <c r="AC64">
        <v>32.277255736669453</v>
      </c>
      <c r="AD64">
        <v>26.16269248998778</v>
      </c>
      <c r="AE64">
        <v>12.236105127100391</v>
      </c>
      <c r="AF64">
        <v>11.960815387804081</v>
      </c>
      <c r="AG64">
        <v>1028.8928571428571</v>
      </c>
      <c r="AH64">
        <v>0</v>
      </c>
      <c r="AI64">
        <v>50.352112676056322</v>
      </c>
      <c r="AJ64">
        <v>417.72493848786928</v>
      </c>
      <c r="AK64">
        <v>54.179489427711758</v>
      </c>
      <c r="AL64">
        <v>7.515996013871856</v>
      </c>
      <c r="AM64">
        <v>37.198721221661934</v>
      </c>
      <c r="AN64">
        <v>99</v>
      </c>
      <c r="AO64">
        <v>99</v>
      </c>
      <c r="AP64">
        <v>99</v>
      </c>
      <c r="AQ64">
        <v>99</v>
      </c>
      <c r="AR64">
        <v>217.3</v>
      </c>
      <c r="AS64">
        <v>34.472877603364878</v>
      </c>
    </row>
    <row r="65" spans="1:45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485</v>
      </c>
      <c r="R65">
        <v>885</v>
      </c>
      <c r="S65">
        <v>5.6210407239818991</v>
      </c>
      <c r="T65">
        <v>6.3977401129943514</v>
      </c>
      <c r="U65">
        <v>361.3146892655364</v>
      </c>
      <c r="V65">
        <v>48.587570621468942</v>
      </c>
      <c r="W65">
        <v>47.118644067796602</v>
      </c>
      <c r="X65">
        <v>51.41242937853108</v>
      </c>
      <c r="Y65">
        <v>116.96309258549718</v>
      </c>
      <c r="Z65">
        <v>1.8140856730194828</v>
      </c>
      <c r="AA65">
        <v>1.8631106605858596</v>
      </c>
      <c r="AB65">
        <v>80.677998105910063</v>
      </c>
      <c r="AC65">
        <v>44.301810503002258</v>
      </c>
      <c r="AD65">
        <v>35.226041059460989</v>
      </c>
      <c r="AE65">
        <v>12.710038776389489</v>
      </c>
      <c r="AF65">
        <v>12.334586770175656</v>
      </c>
      <c r="AG65">
        <v>1078.7630979498863</v>
      </c>
      <c r="AH65">
        <v>0</v>
      </c>
      <c r="AI65">
        <v>53.672316384180789</v>
      </c>
      <c r="AJ65">
        <v>437.01533873766647</v>
      </c>
      <c r="AK65">
        <v>49.904499049321593</v>
      </c>
      <c r="AL65">
        <v>11.079126960249564</v>
      </c>
      <c r="AM65">
        <v>31.998190972064247</v>
      </c>
      <c r="AN65">
        <v>99</v>
      </c>
      <c r="AO65">
        <v>99</v>
      </c>
      <c r="AP65">
        <v>99</v>
      </c>
      <c r="AQ65">
        <v>99</v>
      </c>
      <c r="AR65">
        <v>217.17995444191345</v>
      </c>
      <c r="AS65">
        <v>34.150554008159794</v>
      </c>
    </row>
    <row r="66" spans="1:45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131</v>
      </c>
      <c r="R66">
        <v>207</v>
      </c>
      <c r="S66">
        <v>5.9170731707317108</v>
      </c>
      <c r="T66">
        <v>6.6714975845410649</v>
      </c>
      <c r="U66">
        <v>372.81014492753593</v>
      </c>
      <c r="V66">
        <v>54.106280193236714</v>
      </c>
      <c r="W66">
        <v>57.004830917874386</v>
      </c>
      <c r="X66">
        <v>54.589371980676319</v>
      </c>
      <c r="Y66">
        <v>108.18144198444725</v>
      </c>
      <c r="Z66">
        <v>1.7300508692178451</v>
      </c>
      <c r="AA66">
        <v>1.58138604243605</v>
      </c>
      <c r="AB66">
        <v>73.591471337567498</v>
      </c>
      <c r="AC66">
        <v>26.110824249488203</v>
      </c>
      <c r="AD66">
        <v>15.277742474462064</v>
      </c>
      <c r="AE66">
        <v>2.9728565273588958</v>
      </c>
      <c r="AF66">
        <v>2.9768282804384034</v>
      </c>
      <c r="AG66">
        <v>1047.8089887640449</v>
      </c>
      <c r="AH66">
        <v>0</v>
      </c>
      <c r="AI66">
        <v>48.792270531400966</v>
      </c>
      <c r="AJ66">
        <v>466.11124621895425</v>
      </c>
      <c r="AK66">
        <v>46.328972823069606</v>
      </c>
      <c r="AL66">
        <v>2.1386412457086634</v>
      </c>
      <c r="AM66">
        <v>33.163003004517819</v>
      </c>
      <c r="AN66">
        <v>99</v>
      </c>
      <c r="AO66">
        <v>99</v>
      </c>
      <c r="AP66">
        <v>99</v>
      </c>
      <c r="AQ66">
        <v>99</v>
      </c>
      <c r="AR66">
        <v>217.98314606741576</v>
      </c>
      <c r="AS66">
        <v>35.220808461897676</v>
      </c>
    </row>
    <row r="67" spans="1:45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56</v>
      </c>
      <c r="R67">
        <v>135</v>
      </c>
      <c r="S67">
        <v>5.8444444444444441</v>
      </c>
      <c r="T67">
        <v>7.0962962962962965</v>
      </c>
      <c r="U67">
        <v>368.7874074074075</v>
      </c>
      <c r="V67">
        <v>53.33333333333335</v>
      </c>
      <c r="W67">
        <v>64.444444444444443</v>
      </c>
      <c r="X67">
        <v>55.555555555555557</v>
      </c>
      <c r="Y67">
        <v>96.640710254341215</v>
      </c>
      <c r="Z67">
        <v>1.4649821976755149</v>
      </c>
      <c r="AA67">
        <v>1.7336498603046777</v>
      </c>
      <c r="AB67">
        <v>72.949929484553451</v>
      </c>
      <c r="AC67">
        <v>31.431807299580807</v>
      </c>
      <c r="AD67">
        <v>28.588873260288455</v>
      </c>
      <c r="AE67">
        <v>1.7261219792865363</v>
      </c>
      <c r="AF67">
        <v>1.7893916733946069</v>
      </c>
      <c r="AG67">
        <v>1002.4328358208955</v>
      </c>
      <c r="AH67">
        <v>0</v>
      </c>
      <c r="AI67">
        <v>45.185185185185183</v>
      </c>
      <c r="AJ67">
        <v>428.96812058012847</v>
      </c>
      <c r="AK67">
        <v>50.939981806737194</v>
      </c>
      <c r="AL67">
        <v>-7.6867547310916002</v>
      </c>
      <c r="AM67">
        <v>40.415952251765056</v>
      </c>
      <c r="AN67">
        <v>99</v>
      </c>
      <c r="AO67">
        <v>99</v>
      </c>
      <c r="AP67">
        <v>99</v>
      </c>
      <c r="AQ67">
        <v>99</v>
      </c>
      <c r="AR67">
        <v>218.44029850746273</v>
      </c>
      <c r="AS67">
        <v>34.890727065775089</v>
      </c>
    </row>
    <row r="68" spans="1:45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76</v>
      </c>
      <c r="R68">
        <v>167</v>
      </c>
      <c r="S68">
        <v>5.2155688622754495</v>
      </c>
      <c r="T68">
        <v>6.3652694610778413</v>
      </c>
      <c r="U68">
        <v>332.111377245509</v>
      </c>
      <c r="V68">
        <v>40.119760479041901</v>
      </c>
      <c r="W68">
        <v>49.700598802395241</v>
      </c>
      <c r="X68">
        <v>49.101796407185631</v>
      </c>
      <c r="Y68">
        <v>114.4793768102783</v>
      </c>
      <c r="Z68">
        <v>2.0796123558603905</v>
      </c>
      <c r="AA68">
        <v>1.8356394615446563</v>
      </c>
      <c r="AB68">
        <v>82.653982345794148</v>
      </c>
      <c r="AC68">
        <v>61.562356743025639</v>
      </c>
      <c r="AD68">
        <v>53.622828571007823</v>
      </c>
      <c r="AE68">
        <v>2.1352768188211222</v>
      </c>
      <c r="AF68">
        <v>1.9934061102113567</v>
      </c>
      <c r="AG68">
        <v>1014.5636363636364</v>
      </c>
      <c r="AH68">
        <v>0</v>
      </c>
      <c r="AI68">
        <v>39.520958083832326</v>
      </c>
      <c r="AJ68">
        <v>404.80101046270272</v>
      </c>
      <c r="AK68">
        <v>27.638617805035896</v>
      </c>
      <c r="AL68">
        <v>-12.231997108845801</v>
      </c>
      <c r="AM68">
        <v>12.665871733442518</v>
      </c>
      <c r="AN68">
        <v>99</v>
      </c>
      <c r="AO68">
        <v>99</v>
      </c>
      <c r="AP68">
        <v>99</v>
      </c>
      <c r="AQ68">
        <v>99</v>
      </c>
      <c r="AR68">
        <v>212.8</v>
      </c>
      <c r="AS68">
        <v>32.956231032904888</v>
      </c>
    </row>
    <row r="69" spans="1:45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64</v>
      </c>
      <c r="R69">
        <v>110</v>
      </c>
      <c r="S69">
        <v>5.5727272727272723</v>
      </c>
      <c r="T69">
        <v>7.1909090909090896</v>
      </c>
      <c r="U69">
        <v>363.13272727272738</v>
      </c>
      <c r="V69">
        <v>54.545454545454554</v>
      </c>
      <c r="W69">
        <v>70</v>
      </c>
      <c r="X69">
        <v>54.545454545454554</v>
      </c>
      <c r="Y69">
        <v>100.88278266392393</v>
      </c>
      <c r="Z69">
        <v>1.7239441612402597</v>
      </c>
      <c r="AA69">
        <v>1.6760096254087611</v>
      </c>
      <c r="AB69">
        <v>76.675543555536493</v>
      </c>
      <c r="AC69">
        <v>33.907529124246366</v>
      </c>
      <c r="AD69">
        <v>26.420794306231343</v>
      </c>
      <c r="AE69">
        <v>1.4064697609001402</v>
      </c>
      <c r="AF69">
        <v>1.435666732355652</v>
      </c>
      <c r="AG69">
        <v>962.08411214953276</v>
      </c>
      <c r="AH69">
        <v>0</v>
      </c>
      <c r="AI69">
        <v>31.818181818181817</v>
      </c>
      <c r="AJ69">
        <v>354.5359510524957</v>
      </c>
      <c r="AK69">
        <v>49.849339434677262</v>
      </c>
      <c r="AL69">
        <v>6.1642734588326737</v>
      </c>
      <c r="AM69">
        <v>34.102867492884599</v>
      </c>
      <c r="AN69">
        <v>99</v>
      </c>
      <c r="AO69">
        <v>99</v>
      </c>
      <c r="AP69">
        <v>99</v>
      </c>
      <c r="AQ69">
        <v>99</v>
      </c>
      <c r="AR69">
        <v>218.42990654205599</v>
      </c>
      <c r="AS69">
        <v>34.27450044981407</v>
      </c>
    </row>
    <row r="70" spans="1:45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59</v>
      </c>
      <c r="R70">
        <v>119</v>
      </c>
      <c r="S70">
        <v>5.8655462184873963</v>
      </c>
      <c r="T70">
        <v>6.5798319327731098</v>
      </c>
      <c r="U70">
        <v>362.44369747899151</v>
      </c>
      <c r="V70">
        <v>52.941176470588239</v>
      </c>
      <c r="W70">
        <v>51.260504201680654</v>
      </c>
      <c r="X70">
        <v>57.983193277310932</v>
      </c>
      <c r="Y70">
        <v>116.64927511411344</v>
      </c>
      <c r="Z70">
        <v>1.9700461528864015</v>
      </c>
      <c r="AA70">
        <v>1.7513298587857229</v>
      </c>
      <c r="AB70">
        <v>77.983725966126386</v>
      </c>
      <c r="AC70">
        <v>46.887988254446689</v>
      </c>
      <c r="AD70">
        <v>28.077117726979079</v>
      </c>
      <c r="AE70">
        <v>1.5215445595192427</v>
      </c>
      <c r="AF70">
        <v>1.5501833714666096</v>
      </c>
      <c r="AG70">
        <v>1019.2222222222222</v>
      </c>
      <c r="AH70">
        <v>0</v>
      </c>
      <c r="AI70">
        <v>47.058823529411761</v>
      </c>
      <c r="AJ70">
        <v>505.9894615826189</v>
      </c>
      <c r="AK70">
        <v>27.510757970935082</v>
      </c>
      <c r="AL70">
        <v>-5.2347361485621962</v>
      </c>
      <c r="AM70">
        <v>17.524467843863068</v>
      </c>
      <c r="AN70">
        <v>99</v>
      </c>
      <c r="AO70">
        <v>99</v>
      </c>
      <c r="AP70">
        <v>99</v>
      </c>
      <c r="AQ70">
        <v>99</v>
      </c>
      <c r="AR70">
        <v>216.13675213675219</v>
      </c>
      <c r="AS70">
        <v>34.881039502632909</v>
      </c>
    </row>
    <row r="71" spans="1:45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57</v>
      </c>
      <c r="R71">
        <v>148</v>
      </c>
      <c r="S71">
        <v>5.5374149659863949</v>
      </c>
      <c r="T71">
        <v>6.8243243243243237</v>
      </c>
      <c r="U71">
        <v>363.69864864864871</v>
      </c>
      <c r="V71">
        <v>38.51351351351353</v>
      </c>
      <c r="W71">
        <v>58.78378378378379</v>
      </c>
      <c r="X71">
        <v>51.351351351351347</v>
      </c>
      <c r="Y71">
        <v>106.1014557727307</v>
      </c>
      <c r="Z71">
        <v>1.5593684904680123</v>
      </c>
      <c r="AA71">
        <v>1.4080666072630976</v>
      </c>
      <c r="AB71">
        <v>72.786802500413756</v>
      </c>
      <c r="AC71">
        <v>14.589031095696164</v>
      </c>
      <c r="AD71">
        <v>14.220360650080538</v>
      </c>
      <c r="AE71">
        <v>1.8923411328474613</v>
      </c>
      <c r="AF71">
        <v>1.9346346557281997</v>
      </c>
      <c r="AG71">
        <v>1055.0489510489513</v>
      </c>
      <c r="AH71">
        <v>0</v>
      </c>
      <c r="AI71">
        <v>37.837837837837846</v>
      </c>
      <c r="AJ71">
        <v>487.93262071626191</v>
      </c>
      <c r="AK71">
        <v>42.222934166492337</v>
      </c>
      <c r="AL71">
        <v>15.198985896963418</v>
      </c>
      <c r="AM71">
        <v>31.864771980382443</v>
      </c>
      <c r="AN71">
        <v>99</v>
      </c>
      <c r="AO71">
        <v>99</v>
      </c>
      <c r="AP71">
        <v>99</v>
      </c>
      <c r="AQ71">
        <v>99</v>
      </c>
      <c r="AR71">
        <v>218.59440559440557</v>
      </c>
      <c r="AS71">
        <v>33.929931433665423</v>
      </c>
    </row>
    <row r="72" spans="1:45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40</v>
      </c>
      <c r="R72">
        <v>70</v>
      </c>
      <c r="S72">
        <v>5.9</v>
      </c>
      <c r="T72">
        <v>7.1142857142857112</v>
      </c>
      <c r="U72">
        <v>378.73285714285697</v>
      </c>
      <c r="V72">
        <v>55.714285714285694</v>
      </c>
      <c r="W72">
        <v>67.14285714285711</v>
      </c>
      <c r="X72">
        <v>74.285714285714306</v>
      </c>
      <c r="Y72">
        <v>87.236219085928937</v>
      </c>
      <c r="Z72">
        <v>1.6831093674675868</v>
      </c>
      <c r="AA72">
        <v>1.9014495007971264</v>
      </c>
      <c r="AB72">
        <v>64.265920597882399</v>
      </c>
      <c r="AC72">
        <v>46.801407717372513</v>
      </c>
      <c r="AD72">
        <v>21.336968875805205</v>
      </c>
      <c r="AE72">
        <v>0.89502621148190786</v>
      </c>
      <c r="AF72">
        <v>0.95285448950547502</v>
      </c>
      <c r="AG72">
        <v>1012.5757575757576</v>
      </c>
      <c r="AH72">
        <v>0</v>
      </c>
      <c r="AI72">
        <v>37.142857142857153</v>
      </c>
      <c r="AJ72">
        <v>418.07491936276625</v>
      </c>
      <c r="AK72">
        <v>32.574159766044573</v>
      </c>
      <c r="AL72">
        <v>-10.186890735082294</v>
      </c>
      <c r="AM72">
        <v>15.84559004103434</v>
      </c>
      <c r="AN72">
        <v>99</v>
      </c>
      <c r="AO72">
        <v>99</v>
      </c>
      <c r="AP72">
        <v>99</v>
      </c>
      <c r="AQ72">
        <v>99</v>
      </c>
      <c r="AR72">
        <v>219.06060606060603</v>
      </c>
      <c r="AS72">
        <v>35.5853738096501</v>
      </c>
    </row>
    <row r="73" spans="1:45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55</v>
      </c>
      <c r="R73">
        <v>129</v>
      </c>
      <c r="S73">
        <v>5.4573643410852721</v>
      </c>
      <c r="T73">
        <v>6.4806201550387597</v>
      </c>
      <c r="U73">
        <v>358.03643410852698</v>
      </c>
      <c r="V73">
        <v>45.736434108527135</v>
      </c>
      <c r="W73">
        <v>51.16279069767441</v>
      </c>
      <c r="X73">
        <v>49.61240310077519</v>
      </c>
      <c r="Y73">
        <v>106.65730090034376</v>
      </c>
      <c r="Z73">
        <v>1.756528252808502</v>
      </c>
      <c r="AA73">
        <v>1.6334714790200853</v>
      </c>
      <c r="AB73">
        <v>79.899804923534148</v>
      </c>
      <c r="AC73">
        <v>59.042851118780519</v>
      </c>
      <c r="AD73">
        <v>61.50333676060945</v>
      </c>
      <c r="AE73">
        <v>1.6494054468738013</v>
      </c>
      <c r="AF73">
        <v>1.6600168400056774</v>
      </c>
      <c r="AG73">
        <v>1081.92</v>
      </c>
      <c r="AH73">
        <v>0</v>
      </c>
      <c r="AI73">
        <v>36.434108527131791</v>
      </c>
      <c r="AJ73">
        <v>616.89988296319189</v>
      </c>
      <c r="AK73">
        <v>5.2975700333489684</v>
      </c>
      <c r="AL73">
        <v>-23.374742281482938</v>
      </c>
      <c r="AM73">
        <v>-1.3244371025956241</v>
      </c>
      <c r="AN73">
        <v>99</v>
      </c>
      <c r="AO73">
        <v>99</v>
      </c>
      <c r="AP73">
        <v>99</v>
      </c>
      <c r="AQ73">
        <v>99</v>
      </c>
      <c r="AR73">
        <v>216.816</v>
      </c>
      <c r="AS73">
        <v>34.213556207733369</v>
      </c>
    </row>
    <row r="74" spans="1:45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48</v>
      </c>
      <c r="R74">
        <v>93</v>
      </c>
      <c r="S74">
        <v>5.7391304347826084</v>
      </c>
      <c r="T74">
        <v>6.89247311827957</v>
      </c>
      <c r="U74">
        <v>378.60000000000008</v>
      </c>
      <c r="V74">
        <v>56.989247311827953</v>
      </c>
      <c r="W74">
        <v>58.064516129032242</v>
      </c>
      <c r="X74">
        <v>54.838709677419359</v>
      </c>
      <c r="Y74">
        <v>114.67071698272947</v>
      </c>
      <c r="Z74">
        <v>1.9254981544718677</v>
      </c>
      <c r="AA74">
        <v>2.5078901966642575</v>
      </c>
      <c r="AB74">
        <v>65.146149900261818</v>
      </c>
      <c r="AC74">
        <v>63.198152258824898</v>
      </c>
      <c r="AD74">
        <v>45.918819613498144</v>
      </c>
      <c r="AE74">
        <v>1.1891062523973921</v>
      </c>
      <c r="AF74">
        <v>1.2654911680902059</v>
      </c>
      <c r="AG74">
        <v>1181.6629213483145</v>
      </c>
      <c r="AH74">
        <v>0</v>
      </c>
      <c r="AI74">
        <v>48.387096774193559</v>
      </c>
      <c r="AJ74">
        <v>578.93567483051675</v>
      </c>
      <c r="AK74">
        <v>35.565987245836403</v>
      </c>
      <c r="AL74">
        <v>9.6892222908235972</v>
      </c>
      <c r="AM74">
        <v>6.0941632868680724</v>
      </c>
      <c r="AN74">
        <v>99</v>
      </c>
      <c r="AO74">
        <v>99</v>
      </c>
      <c r="AP74">
        <v>99</v>
      </c>
      <c r="AQ74">
        <v>99</v>
      </c>
      <c r="AR74">
        <v>218.50561797752809</v>
      </c>
      <c r="AS74">
        <v>35.248444244661194</v>
      </c>
    </row>
    <row r="75" spans="1:45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61</v>
      </c>
      <c r="R75">
        <v>123</v>
      </c>
      <c r="S75">
        <v>6.105691056910568</v>
      </c>
      <c r="T75">
        <v>6.9756097560975601</v>
      </c>
      <c r="U75">
        <v>361.37560975609779</v>
      </c>
      <c r="V75">
        <v>54.471544715447159</v>
      </c>
      <c r="W75">
        <v>64.227642276422756</v>
      </c>
      <c r="X75">
        <v>58.536585365853675</v>
      </c>
      <c r="Y75">
        <v>107.20170816915289</v>
      </c>
      <c r="Z75">
        <v>1.7843630100707204</v>
      </c>
      <c r="AA75">
        <v>1.7082459726263812</v>
      </c>
      <c r="AB75">
        <v>69.37363358342148</v>
      </c>
      <c r="AC75">
        <v>60.24312355300971</v>
      </c>
      <c r="AD75">
        <v>34.758625059182826</v>
      </c>
      <c r="AE75">
        <v>1.5726889144610667</v>
      </c>
      <c r="AF75">
        <v>1.5975685754726003</v>
      </c>
      <c r="AG75">
        <v>848.61016949152565</v>
      </c>
      <c r="AH75">
        <v>0</v>
      </c>
      <c r="AI75">
        <v>37.398373983739845</v>
      </c>
      <c r="AJ75">
        <v>204.32982782904983</v>
      </c>
      <c r="AK75">
        <v>38.872271039277877</v>
      </c>
      <c r="AL75">
        <v>10.001464814639393</v>
      </c>
      <c r="AM75">
        <v>13.301185670327577</v>
      </c>
      <c r="AN75">
        <v>99</v>
      </c>
      <c r="AO75">
        <v>99</v>
      </c>
      <c r="AP75">
        <v>99</v>
      </c>
      <c r="AQ75">
        <v>99</v>
      </c>
      <c r="AR75">
        <v>215.27966101694912</v>
      </c>
      <c r="AS75">
        <v>34.963541566359638</v>
      </c>
    </row>
    <row r="76" spans="1:45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41</v>
      </c>
      <c r="R76">
        <v>102</v>
      </c>
      <c r="S76">
        <v>6.5294117647058814</v>
      </c>
      <c r="T76">
        <v>6.637254901960782</v>
      </c>
      <c r="U76">
        <v>387.84019607843112</v>
      </c>
      <c r="V76">
        <v>62.745098039215677</v>
      </c>
      <c r="W76">
        <v>52.941176470588239</v>
      </c>
      <c r="X76">
        <v>54.901960784313744</v>
      </c>
      <c r="Y76">
        <v>116.81399598843156</v>
      </c>
      <c r="Z76">
        <v>2.1679749399505877</v>
      </c>
      <c r="AA76">
        <v>1.55165449766468</v>
      </c>
      <c r="AB76">
        <v>82.551322649414203</v>
      </c>
      <c r="AC76">
        <v>49.631026622948482</v>
      </c>
      <c r="AD76">
        <v>37.7673159621786</v>
      </c>
      <c r="AE76">
        <v>1.304181051016494</v>
      </c>
      <c r="AF76">
        <v>1.4218328693232589</v>
      </c>
      <c r="AG76">
        <v>926.52</v>
      </c>
      <c r="AH76">
        <v>1.9607843137254899</v>
      </c>
      <c r="AI76">
        <v>56.862745098039241</v>
      </c>
      <c r="AJ76">
        <v>342.0246330310145</v>
      </c>
      <c r="AK76">
        <v>21.154225361830047</v>
      </c>
      <c r="AL76">
        <v>14.748443456882605</v>
      </c>
      <c r="AM76">
        <v>10.782106800005739</v>
      </c>
      <c r="AN76">
        <v>99</v>
      </c>
      <c r="AO76">
        <v>99</v>
      </c>
      <c r="AP76">
        <v>99</v>
      </c>
      <c r="AQ76">
        <v>99</v>
      </c>
      <c r="AR76">
        <v>218.79</v>
      </c>
      <c r="AS76">
        <v>36.322924666600969</v>
      </c>
    </row>
    <row r="77" spans="1:45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48</v>
      </c>
      <c r="R77">
        <v>116</v>
      </c>
      <c r="S77">
        <v>5.1465517241379315</v>
      </c>
      <c r="T77">
        <v>6.6206896551724146</v>
      </c>
      <c r="U77">
        <v>338.50948275862089</v>
      </c>
      <c r="V77">
        <v>31.896551724137929</v>
      </c>
      <c r="W77">
        <v>51.724137931034491</v>
      </c>
      <c r="X77">
        <v>41.379310344827594</v>
      </c>
      <c r="Y77">
        <v>105.220218965001</v>
      </c>
      <c r="Z77">
        <v>1.4339138046091737</v>
      </c>
      <c r="AA77">
        <v>2.0871328808455818</v>
      </c>
      <c r="AB77">
        <v>75.691725726620604</v>
      </c>
      <c r="AC77">
        <v>66.878853824833982</v>
      </c>
      <c r="AD77">
        <v>48.52163595088328</v>
      </c>
      <c r="AE77">
        <v>1.4831862933128757</v>
      </c>
      <c r="AF77">
        <v>1.4113164018686537</v>
      </c>
      <c r="AG77">
        <v>913.61946902654881</v>
      </c>
      <c r="AH77">
        <v>0</v>
      </c>
      <c r="AI77">
        <v>34.482758620689651</v>
      </c>
      <c r="AJ77">
        <v>289.03581915344051</v>
      </c>
      <c r="AK77">
        <v>47.494482507726573</v>
      </c>
      <c r="AL77">
        <v>38.739058641447293</v>
      </c>
      <c r="AM77">
        <v>42.448898537403267</v>
      </c>
      <c r="AN77">
        <v>99</v>
      </c>
      <c r="AO77">
        <v>99</v>
      </c>
      <c r="AP77">
        <v>99</v>
      </c>
      <c r="AQ77">
        <v>99</v>
      </c>
      <c r="AR77">
        <v>215.69026548672565</v>
      </c>
      <c r="AS77">
        <v>32.58571976516162</v>
      </c>
    </row>
    <row r="78" spans="1:45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51</v>
      </c>
      <c r="R78">
        <v>97</v>
      </c>
      <c r="S78">
        <v>5.2886597938144311</v>
      </c>
      <c r="T78">
        <v>6.948453608247422</v>
      </c>
      <c r="U78">
        <v>344.38453608247431</v>
      </c>
      <c r="V78">
        <v>35.051546391752574</v>
      </c>
      <c r="W78">
        <v>60.824742268041241</v>
      </c>
      <c r="X78">
        <v>42.268041237113408</v>
      </c>
      <c r="Y78">
        <v>94.524294962654238</v>
      </c>
      <c r="Z78">
        <v>1.5595318018433548</v>
      </c>
      <c r="AA78">
        <v>1.452840332367241</v>
      </c>
      <c r="AB78">
        <v>72.69349768225949</v>
      </c>
      <c r="AC78">
        <v>34.323716389325703</v>
      </c>
      <c r="AD78">
        <v>12.031832514422517</v>
      </c>
      <c r="AE78">
        <v>1.240250607339215</v>
      </c>
      <c r="AF78">
        <v>1.2006348265938396</v>
      </c>
      <c r="AG78">
        <v>919.02222222222224</v>
      </c>
      <c r="AH78">
        <v>0</v>
      </c>
      <c r="AI78">
        <v>22.680412371134022</v>
      </c>
      <c r="AJ78">
        <v>254.95162843077904</v>
      </c>
      <c r="AK78">
        <v>34.242608643944223</v>
      </c>
      <c r="AL78">
        <v>4.891071241250458</v>
      </c>
      <c r="AM78">
        <v>7.0180484670322514</v>
      </c>
      <c r="AN78">
        <v>99</v>
      </c>
      <c r="AO78">
        <v>99</v>
      </c>
      <c r="AP78">
        <v>99</v>
      </c>
      <c r="AQ78">
        <v>99</v>
      </c>
      <c r="AR78">
        <v>216.14444444444445</v>
      </c>
      <c r="AS78">
        <v>33.036237400711627</v>
      </c>
    </row>
    <row r="79" spans="1:45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15</v>
      </c>
      <c r="R79">
        <v>25</v>
      </c>
      <c r="S79">
        <v>5.88</v>
      </c>
      <c r="T79">
        <v>6.96</v>
      </c>
      <c r="U79">
        <v>401.06400000000008</v>
      </c>
      <c r="V79">
        <v>52</v>
      </c>
      <c r="W79">
        <v>60</v>
      </c>
      <c r="X79">
        <v>48</v>
      </c>
      <c r="Y79">
        <v>98.720303403099237</v>
      </c>
      <c r="Z79">
        <v>1.8400000000000012</v>
      </c>
      <c r="AA79">
        <v>1.5615377036754512</v>
      </c>
      <c r="AB79">
        <v>71.213314360410152</v>
      </c>
      <c r="AC79">
        <v>48.225701730375398</v>
      </c>
      <c r="AD79">
        <v>17.931043185249731</v>
      </c>
      <c r="AE79">
        <v>0.31965221838639563</v>
      </c>
      <c r="AF79">
        <v>0.3603705146286903</v>
      </c>
      <c r="AG79">
        <v>897.3</v>
      </c>
      <c r="AH79">
        <v>0</v>
      </c>
      <c r="AI79">
        <v>16</v>
      </c>
      <c r="AJ79">
        <v>157.11877672639903</v>
      </c>
      <c r="AK79">
        <v>19.155364331044449</v>
      </c>
      <c r="AL79">
        <v>-66.684357587292013</v>
      </c>
      <c r="AM79">
        <v>-17.666640024819003</v>
      </c>
      <c r="AN79">
        <v>99</v>
      </c>
      <c r="AO79">
        <v>99</v>
      </c>
      <c r="AP79">
        <v>99</v>
      </c>
      <c r="AQ79">
        <v>99</v>
      </c>
      <c r="AR79">
        <v>223.2</v>
      </c>
      <c r="AS79">
        <v>34.842833234509683</v>
      </c>
    </row>
    <row r="80" spans="1:45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46</v>
      </c>
      <c r="R80">
        <v>119</v>
      </c>
      <c r="S80">
        <v>5.2605042016806722</v>
      </c>
      <c r="T80">
        <v>6.5126050420168076</v>
      </c>
      <c r="U80">
        <v>333.05966386554644</v>
      </c>
      <c r="V80">
        <v>34.453781512605048</v>
      </c>
      <c r="W80">
        <v>46.218487394957982</v>
      </c>
      <c r="X80">
        <v>41.176470588235304</v>
      </c>
      <c r="Y80">
        <v>105.29097283828033</v>
      </c>
      <c r="Z80">
        <v>1.8762656674960403</v>
      </c>
      <c r="AA80">
        <v>2.0533454817778738</v>
      </c>
      <c r="AB80">
        <v>80.283403636997434</v>
      </c>
      <c r="AC80">
        <v>58.318813559568383</v>
      </c>
      <c r="AD80">
        <v>42.121103736642446</v>
      </c>
      <c r="AE80">
        <v>1.5215445595192427</v>
      </c>
      <c r="AF80">
        <v>1.4245069129959289</v>
      </c>
      <c r="AG80">
        <v>905.54310344827547</v>
      </c>
      <c r="AH80">
        <v>0</v>
      </c>
      <c r="AI80">
        <v>43.69747899159664</v>
      </c>
      <c r="AJ80">
        <v>222.54780161610609</v>
      </c>
      <c r="AK80">
        <v>15.988661865633627</v>
      </c>
      <c r="AL80">
        <v>-13.272601397115922</v>
      </c>
      <c r="AM80">
        <v>5.0433886971697008</v>
      </c>
      <c r="AN80">
        <v>99</v>
      </c>
      <c r="AO80">
        <v>99</v>
      </c>
      <c r="AP80">
        <v>99</v>
      </c>
      <c r="AQ80">
        <v>99</v>
      </c>
      <c r="AR80">
        <v>214.35344827586204</v>
      </c>
      <c r="AS80">
        <v>32.642181753791256</v>
      </c>
    </row>
    <row r="81" spans="1:45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60</v>
      </c>
      <c r="R81">
        <v>125</v>
      </c>
      <c r="S81">
        <v>5.7519999999999989</v>
      </c>
      <c r="T81">
        <v>6.8879999999999999</v>
      </c>
      <c r="U81">
        <v>352.53439999999995</v>
      </c>
      <c r="V81">
        <v>47.2</v>
      </c>
      <c r="W81">
        <v>60.8</v>
      </c>
      <c r="X81">
        <v>50.4</v>
      </c>
      <c r="Y81">
        <v>99.921151397689755</v>
      </c>
      <c r="Z81">
        <v>1.9001305218326447</v>
      </c>
      <c r="AA81">
        <v>1.9358347036872745</v>
      </c>
      <c r="AB81">
        <v>79.14820134378661</v>
      </c>
      <c r="AC81">
        <v>24.830711927999065</v>
      </c>
      <c r="AD81">
        <v>15.121609498870349</v>
      </c>
      <c r="AE81">
        <v>1.598261091931978</v>
      </c>
      <c r="AF81">
        <v>1.583824566058242</v>
      </c>
      <c r="AG81">
        <v>971.57500000000005</v>
      </c>
      <c r="AH81">
        <v>0</v>
      </c>
      <c r="AI81">
        <v>44</v>
      </c>
      <c r="AJ81">
        <v>387.50016478491102</v>
      </c>
      <c r="AK81">
        <v>21.476572989519997</v>
      </c>
      <c r="AL81">
        <v>-9.973778986176038</v>
      </c>
      <c r="AM81">
        <v>11.918895452487773</v>
      </c>
      <c r="AN81">
        <v>99</v>
      </c>
      <c r="AO81">
        <v>99</v>
      </c>
      <c r="AP81">
        <v>99</v>
      </c>
      <c r="AQ81">
        <v>99</v>
      </c>
      <c r="AR81">
        <v>214.5416666666666</v>
      </c>
      <c r="AS81">
        <v>34.704543364379404</v>
      </c>
    </row>
    <row r="82" spans="1:45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74</v>
      </c>
      <c r="R82">
        <v>199</v>
      </c>
      <c r="S82">
        <v>5.7286432160804015</v>
      </c>
      <c r="T82">
        <v>6.9145728643216078</v>
      </c>
      <c r="U82">
        <v>362.9824120603015</v>
      </c>
      <c r="V82">
        <v>48.743718592964818</v>
      </c>
      <c r="W82">
        <v>63.316582914572862</v>
      </c>
      <c r="X82">
        <v>48.241206030150757</v>
      </c>
      <c r="Y82">
        <v>88.821804230407125</v>
      </c>
      <c r="Z82">
        <v>1.679535012326286</v>
      </c>
      <c r="AA82">
        <v>1.4240358436102545</v>
      </c>
      <c r="AB82">
        <v>73.394011545515255</v>
      </c>
      <c r="AC82">
        <v>30.505036248620172</v>
      </c>
      <c r="AD82">
        <v>11.006770932288871</v>
      </c>
      <c r="AE82">
        <v>2.5444316583557089</v>
      </c>
      <c r="AF82">
        <v>2.5961765272805839</v>
      </c>
      <c r="AG82">
        <v>922.53367875647677</v>
      </c>
      <c r="AH82">
        <v>0</v>
      </c>
      <c r="AI82">
        <v>35.175879396984918</v>
      </c>
      <c r="AJ82">
        <v>353.88022351681553</v>
      </c>
      <c r="AK82">
        <v>45.75842138755408</v>
      </c>
      <c r="AL82">
        <v>-9.6758979433368228</v>
      </c>
      <c r="AM82">
        <v>31.962938875943006</v>
      </c>
      <c r="AN82">
        <v>99</v>
      </c>
      <c r="AO82">
        <v>99</v>
      </c>
      <c r="AP82">
        <v>99</v>
      </c>
      <c r="AQ82">
        <v>99</v>
      </c>
      <c r="AR82">
        <v>217.58031088082905</v>
      </c>
      <c r="AS82">
        <v>34.582880010810051</v>
      </c>
    </row>
    <row r="83" spans="1:45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64</v>
      </c>
      <c r="R83">
        <v>131</v>
      </c>
      <c r="S83">
        <v>5.5496183206106879</v>
      </c>
      <c r="T83">
        <v>6.80152671755725</v>
      </c>
      <c r="U83">
        <v>342.58015267175574</v>
      </c>
      <c r="V83">
        <v>42.748091603053439</v>
      </c>
      <c r="W83">
        <v>58.778625954198446</v>
      </c>
      <c r="X83">
        <v>45.038167938931288</v>
      </c>
      <c r="Y83">
        <v>96.586509433547675</v>
      </c>
      <c r="Z83">
        <v>1.4940785945482438</v>
      </c>
      <c r="AA83">
        <v>1.4272155527526296</v>
      </c>
      <c r="AB83">
        <v>73.674293395727801</v>
      </c>
      <c r="AC83">
        <v>52.213517887526173</v>
      </c>
      <c r="AD83">
        <v>46.641985486504737</v>
      </c>
      <c r="AE83">
        <v>1.674977624344713</v>
      </c>
      <c r="AF83">
        <v>1.6129802680376564</v>
      </c>
      <c r="AG83">
        <v>840.90551181102364</v>
      </c>
      <c r="AH83">
        <v>0</v>
      </c>
      <c r="AI83">
        <v>40.458015267175561</v>
      </c>
      <c r="AJ83">
        <v>186.0272367269522</v>
      </c>
      <c r="AK83">
        <v>10.733429526213039</v>
      </c>
      <c r="AL83">
        <v>18.138208870059319</v>
      </c>
      <c r="AM83">
        <v>-1.6841849975643723</v>
      </c>
      <c r="AN83">
        <v>99</v>
      </c>
      <c r="AO83">
        <v>99</v>
      </c>
      <c r="AP83">
        <v>99</v>
      </c>
      <c r="AQ83">
        <v>99</v>
      </c>
      <c r="AR83">
        <v>213.40157480314963</v>
      </c>
      <c r="AS83">
        <v>34.004574418779193</v>
      </c>
    </row>
    <row r="84" spans="1:45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81</v>
      </c>
      <c r="R84">
        <v>230</v>
      </c>
      <c r="S84">
        <v>5.8521739130434796</v>
      </c>
      <c r="T84">
        <v>6.6347826086956516</v>
      </c>
      <c r="U84">
        <v>360.5626086956525</v>
      </c>
      <c r="V84">
        <v>50.869565217391312</v>
      </c>
      <c r="W84">
        <v>50.434782608695642</v>
      </c>
      <c r="X84">
        <v>47.391304347826086</v>
      </c>
      <c r="Y84">
        <v>94.484082359313433</v>
      </c>
      <c r="Z84">
        <v>1.8731209866487035</v>
      </c>
      <c r="AA84">
        <v>1.6879647368179862</v>
      </c>
      <c r="AB84">
        <v>76.602878195843758</v>
      </c>
      <c r="AC84">
        <v>39.797353098029305</v>
      </c>
      <c r="AD84">
        <v>27.307640460936277</v>
      </c>
      <c r="AE84">
        <v>2.9408004091548396</v>
      </c>
      <c r="AF84">
        <v>2.9806026525291252</v>
      </c>
      <c r="AG84">
        <v>936.76</v>
      </c>
      <c r="AH84">
        <v>0</v>
      </c>
      <c r="AI84">
        <v>43.913043478260875</v>
      </c>
      <c r="AJ84">
        <v>348.34673046007242</v>
      </c>
      <c r="AK84">
        <v>28.172023661971096</v>
      </c>
      <c r="AL84">
        <v>-0.99151316428288139</v>
      </c>
      <c r="AM84">
        <v>10.391183117246364</v>
      </c>
      <c r="AN84">
        <v>99</v>
      </c>
      <c r="AO84">
        <v>99</v>
      </c>
      <c r="AP84">
        <v>99</v>
      </c>
      <c r="AQ84">
        <v>99</v>
      </c>
      <c r="AR84">
        <v>216.42222222222225</v>
      </c>
      <c r="AS84">
        <v>34.98055352649375</v>
      </c>
    </row>
    <row r="85" spans="1:45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56</v>
      </c>
      <c r="R85">
        <v>148</v>
      </c>
      <c r="S85">
        <v>5.75</v>
      </c>
      <c r="T85">
        <v>6.864864864864864</v>
      </c>
      <c r="U85">
        <v>360.31351351351327</v>
      </c>
      <c r="V85">
        <v>48.648648648648653</v>
      </c>
      <c r="W85">
        <v>58.78378378378379</v>
      </c>
      <c r="X85">
        <v>52.702702702702688</v>
      </c>
      <c r="Y85">
        <v>99.459091582751483</v>
      </c>
      <c r="Z85">
        <v>1.7079899676900121</v>
      </c>
      <c r="AA85">
        <v>1.7692900112476346</v>
      </c>
      <c r="AB85">
        <v>67.583823299991508</v>
      </c>
      <c r="AC85">
        <v>34.165721926374999</v>
      </c>
      <c r="AD85">
        <v>30.408349758370026</v>
      </c>
      <c r="AE85">
        <v>1.8923411328474613</v>
      </c>
      <c r="AF85">
        <v>1.9166279906743435</v>
      </c>
      <c r="AG85">
        <v>932.25714285714309</v>
      </c>
      <c r="AH85">
        <v>0</v>
      </c>
      <c r="AI85">
        <v>40.540540540540547</v>
      </c>
      <c r="AJ85">
        <v>288.64571391805782</v>
      </c>
      <c r="AK85">
        <v>45.369824513388146</v>
      </c>
      <c r="AL85">
        <v>-9.9215793208352938</v>
      </c>
      <c r="AM85">
        <v>29.746209945907257</v>
      </c>
      <c r="AN85">
        <v>99</v>
      </c>
      <c r="AO85">
        <v>99</v>
      </c>
      <c r="AP85">
        <v>99</v>
      </c>
      <c r="AQ85">
        <v>99</v>
      </c>
      <c r="AR85">
        <v>215.62142857142859</v>
      </c>
      <c r="AS85">
        <v>34.930909612512075</v>
      </c>
    </row>
    <row r="86" spans="1:45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59</v>
      </c>
      <c r="R86">
        <v>110</v>
      </c>
      <c r="S86">
        <v>5.5272727272727282</v>
      </c>
      <c r="T86">
        <v>6.6090909090909102</v>
      </c>
      <c r="U86">
        <v>335.88909090909112</v>
      </c>
      <c r="V86">
        <v>42.72727272727272</v>
      </c>
      <c r="W86">
        <v>45.454545454545446</v>
      </c>
      <c r="X86">
        <v>38.181818181818173</v>
      </c>
      <c r="Y86">
        <v>142.96592623002829</v>
      </c>
      <c r="Z86">
        <v>2.1938305682033596</v>
      </c>
      <c r="AA86">
        <v>2.2242279745216367</v>
      </c>
      <c r="AB86">
        <v>81.500394363339012</v>
      </c>
      <c r="AC86">
        <v>59.282619937829395</v>
      </c>
      <c r="AD86">
        <v>55.271666180191261</v>
      </c>
      <c r="AE86">
        <v>1.4064697609001402</v>
      </c>
      <c r="AF86">
        <v>1.3279574033468895</v>
      </c>
      <c r="AG86">
        <v>962.00925925925935</v>
      </c>
      <c r="AH86">
        <v>0</v>
      </c>
      <c r="AI86">
        <v>50.909090909090914</v>
      </c>
      <c r="AJ86">
        <v>343.77955079366762</v>
      </c>
      <c r="AK86">
        <v>54.048428707922703</v>
      </c>
      <c r="AL86">
        <v>24.199447550857073</v>
      </c>
      <c r="AM86">
        <v>30.640930689787819</v>
      </c>
      <c r="AN86">
        <v>99</v>
      </c>
      <c r="AO86">
        <v>99</v>
      </c>
      <c r="AP86">
        <v>99</v>
      </c>
      <c r="AQ86">
        <v>99</v>
      </c>
      <c r="AR86">
        <v>210.60185185185179</v>
      </c>
      <c r="AS86">
        <v>33.662686576619258</v>
      </c>
    </row>
    <row r="87" spans="1:45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61</v>
      </c>
      <c r="R87">
        <v>133</v>
      </c>
      <c r="S87">
        <v>6.2481203007518804</v>
      </c>
      <c r="T87">
        <v>6.7894736842105239</v>
      </c>
      <c r="U87">
        <v>346.15864661654126</v>
      </c>
      <c r="V87">
        <v>59.39849624060151</v>
      </c>
      <c r="W87">
        <v>53.383458646616553</v>
      </c>
      <c r="X87">
        <v>47.368421052631589</v>
      </c>
      <c r="Y87">
        <v>121.06797203970798</v>
      </c>
      <c r="Z87">
        <v>1.9520801129775955</v>
      </c>
      <c r="AA87">
        <v>2.0114433211676328</v>
      </c>
      <c r="AB87">
        <v>76.110031041392389</v>
      </c>
      <c r="AC87">
        <v>39.287106294196562</v>
      </c>
      <c r="AD87">
        <v>13.2026350087745</v>
      </c>
      <c r="AE87">
        <v>1.7005498018156251</v>
      </c>
      <c r="AF87">
        <v>1.6547118823969973</v>
      </c>
      <c r="AG87">
        <v>930.0703125</v>
      </c>
      <c r="AH87">
        <v>0.75187969924812015</v>
      </c>
      <c r="AI87">
        <v>65.413533834586445</v>
      </c>
      <c r="AJ87">
        <v>342.09734962237337</v>
      </c>
      <c r="AK87">
        <v>41.232898234415757</v>
      </c>
      <c r="AL87">
        <v>-8.8558459756987187</v>
      </c>
      <c r="AM87">
        <v>27.251886245848929</v>
      </c>
      <c r="AN87">
        <v>99</v>
      </c>
      <c r="AO87">
        <v>99</v>
      </c>
      <c r="AP87">
        <v>99</v>
      </c>
      <c r="AQ87">
        <v>99</v>
      </c>
      <c r="AR87">
        <v>210.421875</v>
      </c>
      <c r="AS87">
        <v>35.484261535063432</v>
      </c>
    </row>
    <row r="88" spans="1:45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80</v>
      </c>
      <c r="R88">
        <v>185</v>
      </c>
      <c r="S88">
        <v>5.7351351351351321</v>
      </c>
      <c r="T88">
        <v>6.5621621621621609</v>
      </c>
      <c r="U88">
        <v>346.88540540540527</v>
      </c>
      <c r="V88">
        <v>47.027027027027032</v>
      </c>
      <c r="W88">
        <v>47.567567567567558</v>
      </c>
      <c r="X88">
        <v>43.783783783783775</v>
      </c>
      <c r="Y88">
        <v>97.512310812383603</v>
      </c>
      <c r="Z88">
        <v>1.9312810782897776</v>
      </c>
      <c r="AA88">
        <v>1.8446930970630553</v>
      </c>
      <c r="AB88">
        <v>80.809647171388974</v>
      </c>
      <c r="AC88">
        <v>37.210687323081224</v>
      </c>
      <c r="AD88">
        <v>23.448565571146609</v>
      </c>
      <c r="AE88">
        <v>2.3654264160593264</v>
      </c>
      <c r="AF88">
        <v>2.3064992451756954</v>
      </c>
      <c r="AG88">
        <v>925.4</v>
      </c>
      <c r="AH88">
        <v>0</v>
      </c>
      <c r="AI88">
        <v>48.648648648648653</v>
      </c>
      <c r="AJ88">
        <v>274.09926425779906</v>
      </c>
      <c r="AK88">
        <v>21.690174998392088</v>
      </c>
      <c r="AL88">
        <v>13.918333848717198</v>
      </c>
      <c r="AM88">
        <v>11.977788241382587</v>
      </c>
      <c r="AN88">
        <v>99</v>
      </c>
      <c r="AO88">
        <v>99</v>
      </c>
      <c r="AP88">
        <v>99</v>
      </c>
      <c r="AQ88">
        <v>99</v>
      </c>
      <c r="AR88">
        <v>213.99444444444444</v>
      </c>
      <c r="AS88">
        <v>34.247931927247606</v>
      </c>
    </row>
    <row r="89" spans="1:45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72</v>
      </c>
      <c r="R89">
        <v>155</v>
      </c>
      <c r="S89">
        <v>5.7225806451612895</v>
      </c>
      <c r="T89">
        <v>6.4709677419354854</v>
      </c>
      <c r="U89">
        <v>348.48838709677398</v>
      </c>
      <c r="V89">
        <v>47.741935483870975</v>
      </c>
      <c r="W89">
        <v>48.387096774193559</v>
      </c>
      <c r="X89">
        <v>46.451612903225801</v>
      </c>
      <c r="Y89">
        <v>98.421539705715389</v>
      </c>
      <c r="Z89">
        <v>1.724717775401726</v>
      </c>
      <c r="AA89">
        <v>1.8362292267451168</v>
      </c>
      <c r="AB89">
        <v>59.128538393872979</v>
      </c>
      <c r="AC89">
        <v>32.694738263600847</v>
      </c>
      <c r="AD89">
        <v>15.737325315597699</v>
      </c>
      <c r="AE89">
        <v>1.9818437539956528</v>
      </c>
      <c r="AF89">
        <v>1.9414024302384592</v>
      </c>
      <c r="AG89">
        <v>914.3333333333336</v>
      </c>
      <c r="AH89">
        <v>0</v>
      </c>
      <c r="AI89">
        <v>43.22580645161289</v>
      </c>
      <c r="AJ89">
        <v>288.61799090008537</v>
      </c>
      <c r="AK89">
        <v>41.434877607146809</v>
      </c>
      <c r="AL89">
        <v>9.3750081110834724</v>
      </c>
      <c r="AM89">
        <v>19.090168131017329</v>
      </c>
      <c r="AN89">
        <v>99</v>
      </c>
      <c r="AO89">
        <v>99</v>
      </c>
      <c r="AP89">
        <v>99</v>
      </c>
      <c r="AQ89">
        <v>99</v>
      </c>
      <c r="AR89">
        <v>214.51020408163276</v>
      </c>
      <c r="AS89">
        <v>34.353467365941839</v>
      </c>
    </row>
    <row r="90" spans="1:45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94</v>
      </c>
      <c r="R90">
        <v>210</v>
      </c>
      <c r="S90">
        <v>5.6889952153110048</v>
      </c>
      <c r="T90">
        <v>6.3428571428571408</v>
      </c>
      <c r="U90">
        <v>346.81904761904758</v>
      </c>
      <c r="V90">
        <v>46.19047619047619</v>
      </c>
      <c r="W90">
        <v>50</v>
      </c>
      <c r="X90">
        <v>40.952380952380949</v>
      </c>
      <c r="Y90">
        <v>98.471800744934555</v>
      </c>
      <c r="Z90">
        <v>1.6219036763650876</v>
      </c>
      <c r="AA90">
        <v>1.7985632966267251</v>
      </c>
      <c r="AB90">
        <v>74.820199363119386</v>
      </c>
      <c r="AC90">
        <v>35.298466995795401</v>
      </c>
      <c r="AD90">
        <v>22.732711379743044</v>
      </c>
      <c r="AE90">
        <v>2.6850786344457238</v>
      </c>
      <c r="AF90">
        <v>2.6176874834377326</v>
      </c>
      <c r="AG90">
        <v>940.05128205128176</v>
      </c>
      <c r="AH90">
        <v>0</v>
      </c>
      <c r="AI90">
        <v>41.428571428571438</v>
      </c>
      <c r="AJ90">
        <v>417.8659918128547</v>
      </c>
      <c r="AK90">
        <v>36.00373398367519</v>
      </c>
      <c r="AL90">
        <v>-3.4336466171085687</v>
      </c>
      <c r="AM90">
        <v>34.656203533198294</v>
      </c>
      <c r="AN90">
        <v>99</v>
      </c>
      <c r="AO90">
        <v>99</v>
      </c>
      <c r="AP90">
        <v>99</v>
      </c>
      <c r="AQ90">
        <v>99</v>
      </c>
      <c r="AR90">
        <v>214</v>
      </c>
      <c r="AS90">
        <v>34.494489405706915</v>
      </c>
    </row>
    <row r="91" spans="1:45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97</v>
      </c>
      <c r="R91">
        <v>174</v>
      </c>
      <c r="S91">
        <v>6.1206896551724146</v>
      </c>
      <c r="T91">
        <v>6.3793103448275854</v>
      </c>
      <c r="U91">
        <v>365.02988505747118</v>
      </c>
      <c r="V91">
        <v>53.448275862068975</v>
      </c>
      <c r="W91">
        <v>40.804597701149426</v>
      </c>
      <c r="X91">
        <v>48.275862068965509</v>
      </c>
      <c r="Y91">
        <v>117.73905553739358</v>
      </c>
      <c r="Z91">
        <v>2.1233046208402344</v>
      </c>
      <c r="AA91">
        <v>2.0719327381703718</v>
      </c>
      <c r="AB91">
        <v>77.204427094462631</v>
      </c>
      <c r="AC91">
        <v>42.651288218284563</v>
      </c>
      <c r="AD91">
        <v>29.789507208420428</v>
      </c>
      <c r="AE91">
        <v>2.2247794399693142</v>
      </c>
      <c r="AF91">
        <v>2.2828282080410278</v>
      </c>
      <c r="AG91">
        <v>991.82424242424236</v>
      </c>
      <c r="AH91">
        <v>0</v>
      </c>
      <c r="AI91">
        <v>55.172413793103438</v>
      </c>
      <c r="AJ91">
        <v>361.45217130289529</v>
      </c>
      <c r="AK91">
        <v>31.045314216784437</v>
      </c>
      <c r="AL91">
        <v>-21.503339841538011</v>
      </c>
      <c r="AM91">
        <v>15.263011002236903</v>
      </c>
      <c r="AN91">
        <v>99</v>
      </c>
      <c r="AO91">
        <v>99</v>
      </c>
      <c r="AP91">
        <v>99</v>
      </c>
      <c r="AQ91">
        <v>99</v>
      </c>
      <c r="AR91">
        <v>214.52727272727276</v>
      </c>
      <c r="AS91">
        <v>35.558155042406788</v>
      </c>
    </row>
    <row r="92" spans="1:45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74</v>
      </c>
      <c r="R92">
        <v>143</v>
      </c>
      <c r="S92">
        <v>5.7482517482517492</v>
      </c>
      <c r="T92">
        <v>6.034965034965035</v>
      </c>
      <c r="U92">
        <v>357.70139860139847</v>
      </c>
      <c r="V92">
        <v>46.15384615384616</v>
      </c>
      <c r="W92">
        <v>31.468531468531467</v>
      </c>
      <c r="X92">
        <v>41.258741258741253</v>
      </c>
      <c r="Y92">
        <v>109.96442971361159</v>
      </c>
      <c r="Z92">
        <v>1.8753779347537607</v>
      </c>
      <c r="AA92">
        <v>1.5840665885054852</v>
      </c>
      <c r="AB92">
        <v>71.613220895063819</v>
      </c>
      <c r="AC92">
        <v>31.911333579399528</v>
      </c>
      <c r="AD92">
        <v>20.069689029139816</v>
      </c>
      <c r="AE92">
        <v>1.8284106891701819</v>
      </c>
      <c r="AF92">
        <v>1.8384517488407353</v>
      </c>
      <c r="AG92">
        <v>981.52517985611507</v>
      </c>
      <c r="AH92">
        <v>0</v>
      </c>
      <c r="AI92">
        <v>48.951048951048953</v>
      </c>
      <c r="AJ92">
        <v>415.88891244594566</v>
      </c>
      <c r="AK92">
        <v>56.400903442236334</v>
      </c>
      <c r="AL92">
        <v>22.554398223182687</v>
      </c>
      <c r="AM92">
        <v>31.580668767337013</v>
      </c>
      <c r="AN92">
        <v>99</v>
      </c>
      <c r="AO92">
        <v>99</v>
      </c>
      <c r="AP92">
        <v>99</v>
      </c>
      <c r="AQ92">
        <v>99</v>
      </c>
      <c r="AR92">
        <v>216</v>
      </c>
      <c r="AS92">
        <v>34.471776061726075</v>
      </c>
    </row>
    <row r="93" spans="1:45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69</v>
      </c>
      <c r="R93">
        <v>122</v>
      </c>
      <c r="S93">
        <v>6.1229508196721305</v>
      </c>
      <c r="T93">
        <v>6.3032786885245908</v>
      </c>
      <c r="U93">
        <v>371.55409836065576</v>
      </c>
      <c r="V93">
        <v>60.655737704918003</v>
      </c>
      <c r="W93">
        <v>45.901639344262307</v>
      </c>
      <c r="X93">
        <v>52.459016393442639</v>
      </c>
      <c r="Y93">
        <v>123.78402009445485</v>
      </c>
      <c r="Z93">
        <v>1.9735042846458981</v>
      </c>
      <c r="AA93">
        <v>1.8769060006956833</v>
      </c>
      <c r="AB93">
        <v>76.319019407759868</v>
      </c>
      <c r="AC93">
        <v>50.330962221330942</v>
      </c>
      <c r="AD93">
        <v>24.220248306312985</v>
      </c>
      <c r="AE93">
        <v>1.5599028257256102</v>
      </c>
      <c r="AF93">
        <v>1.6292114255991743</v>
      </c>
      <c r="AG93">
        <v>946.12173913043489</v>
      </c>
      <c r="AH93">
        <v>0</v>
      </c>
      <c r="AI93">
        <v>51.639344262295083</v>
      </c>
      <c r="AJ93">
        <v>350.34234556020726</v>
      </c>
      <c r="AK93">
        <v>40.401361490548894</v>
      </c>
      <c r="AL93">
        <v>11.220758272816639</v>
      </c>
      <c r="AM93">
        <v>27.224399946616501</v>
      </c>
      <c r="AN93">
        <v>99</v>
      </c>
      <c r="AO93">
        <v>99</v>
      </c>
      <c r="AP93">
        <v>99</v>
      </c>
      <c r="AQ93">
        <v>99</v>
      </c>
      <c r="AR93">
        <v>215.82608695652181</v>
      </c>
      <c r="AS93">
        <v>34.947234250793848</v>
      </c>
    </row>
    <row r="94" spans="1:45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58</v>
      </c>
      <c r="R94">
        <v>127</v>
      </c>
      <c r="S94">
        <v>5.9921259842519676</v>
      </c>
      <c r="T94">
        <v>6.5826771653543314</v>
      </c>
      <c r="U94">
        <v>375.41889763779511</v>
      </c>
      <c r="V94">
        <v>56.692913385826763</v>
      </c>
      <c r="W94">
        <v>54.330708661417347</v>
      </c>
      <c r="X94">
        <v>57.480314960629919</v>
      </c>
      <c r="Y94">
        <v>105.26628157477688</v>
      </c>
      <c r="Z94">
        <v>1.7590981180287737</v>
      </c>
      <c r="AA94">
        <v>1.7899146369558581</v>
      </c>
      <c r="AB94">
        <v>76.072932811467865</v>
      </c>
      <c r="AC94">
        <v>37.271033900429906</v>
      </c>
      <c r="AD94">
        <v>27.15403921156912</v>
      </c>
      <c r="AE94">
        <v>1.6238332694028901</v>
      </c>
      <c r="AF94">
        <v>1.713623508524287</v>
      </c>
      <c r="AG94">
        <v>1003.8333333333336</v>
      </c>
      <c r="AH94">
        <v>0</v>
      </c>
      <c r="AI94">
        <v>46.456692913385837</v>
      </c>
      <c r="AJ94">
        <v>377.6209309086525</v>
      </c>
      <c r="AK94">
        <v>51.739816212687266</v>
      </c>
      <c r="AL94">
        <v>-10.628547331548864</v>
      </c>
      <c r="AM94">
        <v>30.385237629887072</v>
      </c>
      <c r="AN94">
        <v>99</v>
      </c>
      <c r="AO94">
        <v>99</v>
      </c>
      <c r="AP94">
        <v>99</v>
      </c>
      <c r="AQ94">
        <v>99</v>
      </c>
      <c r="AR94">
        <v>218.3333333333334</v>
      </c>
      <c r="AS94">
        <v>35.201643338947008</v>
      </c>
    </row>
    <row r="95" spans="1:45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48</v>
      </c>
      <c r="R95">
        <v>110</v>
      </c>
      <c r="S95">
        <v>6.0636363636363635</v>
      </c>
      <c r="T95">
        <v>6.7545454545454549</v>
      </c>
      <c r="U95">
        <v>387.60818181818178</v>
      </c>
      <c r="V95">
        <v>58.181818181818173</v>
      </c>
      <c r="W95">
        <v>61.818181818181827</v>
      </c>
      <c r="X95">
        <v>67.272727272727266</v>
      </c>
      <c r="Y95">
        <v>106.81949101325353</v>
      </c>
      <c r="Z95">
        <v>1.7335055010913722</v>
      </c>
      <c r="AA95">
        <v>1.7642220208474235</v>
      </c>
      <c r="AB95">
        <v>74.126799230342016</v>
      </c>
      <c r="AC95">
        <v>40.316817262256045</v>
      </c>
      <c r="AD95">
        <v>25.182884791334683</v>
      </c>
      <c r="AE95">
        <v>1.4064697609001402</v>
      </c>
      <c r="AF95">
        <v>1.5324318906879699</v>
      </c>
      <c r="AG95">
        <v>961.93137254901978</v>
      </c>
      <c r="AH95">
        <v>0</v>
      </c>
      <c r="AI95">
        <v>43.636363636363633</v>
      </c>
      <c r="AJ95">
        <v>354.673566011802</v>
      </c>
      <c r="AK95">
        <v>49.707556615681803</v>
      </c>
      <c r="AL95">
        <v>5.0941291915072089</v>
      </c>
      <c r="AM95">
        <v>23.820111384599024</v>
      </c>
      <c r="AN95">
        <v>99</v>
      </c>
      <c r="AO95">
        <v>99</v>
      </c>
      <c r="AP95">
        <v>99</v>
      </c>
      <c r="AQ95">
        <v>99</v>
      </c>
      <c r="AR95">
        <v>220.47058823529403</v>
      </c>
      <c r="AS95">
        <v>35.098412751048087</v>
      </c>
    </row>
    <row r="96" spans="1:45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44</v>
      </c>
      <c r="R96">
        <v>89</v>
      </c>
      <c r="S96">
        <v>5.7303370786516865</v>
      </c>
      <c r="T96">
        <v>6.4382022471910121</v>
      </c>
      <c r="U96">
        <v>343.81460674157302</v>
      </c>
      <c r="V96">
        <v>49.438202247191008</v>
      </c>
      <c r="W96">
        <v>47.19101123595506</v>
      </c>
      <c r="X96">
        <v>41.573033707865179</v>
      </c>
      <c r="Y96">
        <v>96.15343140477512</v>
      </c>
      <c r="Z96">
        <v>1.4822094420823957</v>
      </c>
      <c r="AA96">
        <v>1.7543208691414065</v>
      </c>
      <c r="AB96">
        <v>66.917309580071574</v>
      </c>
      <c r="AC96">
        <v>52.272007507415687</v>
      </c>
      <c r="AD96">
        <v>20.532369283488521</v>
      </c>
      <c r="AE96">
        <v>1.1379618974555683</v>
      </c>
      <c r="AF96">
        <v>1.0997903140028129</v>
      </c>
      <c r="AG96">
        <v>870.98809523809553</v>
      </c>
      <c r="AH96">
        <v>0</v>
      </c>
      <c r="AI96">
        <v>42.696629213483149</v>
      </c>
      <c r="AJ96">
        <v>213.52860263672156</v>
      </c>
      <c r="AK96">
        <v>-3.1363510170546247</v>
      </c>
      <c r="AL96">
        <v>-21.607915276035673</v>
      </c>
      <c r="AM96">
        <v>9.7171307570180776</v>
      </c>
      <c r="AN96">
        <v>99</v>
      </c>
      <c r="AO96">
        <v>99</v>
      </c>
      <c r="AP96">
        <v>99</v>
      </c>
      <c r="AQ96">
        <v>99</v>
      </c>
      <c r="AR96">
        <v>213.3333333333334</v>
      </c>
      <c r="AS96">
        <v>33.985103435097699</v>
      </c>
    </row>
    <row r="97" spans="1:45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59</v>
      </c>
      <c r="R97">
        <v>231</v>
      </c>
      <c r="S97">
        <v>5.6060606060606064</v>
      </c>
      <c r="T97">
        <v>6.6363636363636376</v>
      </c>
      <c r="U97">
        <v>368.35670995671001</v>
      </c>
      <c r="V97">
        <v>48.484848484848492</v>
      </c>
      <c r="W97">
        <v>55.411255411255411</v>
      </c>
      <c r="X97">
        <v>59.307359307359313</v>
      </c>
      <c r="Y97">
        <v>86.226162076280147</v>
      </c>
      <c r="Z97">
        <v>1.5390325785090404</v>
      </c>
      <c r="AA97">
        <v>1.6082236516281043</v>
      </c>
      <c r="AB97">
        <v>75.545889375699986</v>
      </c>
      <c r="AC97">
        <v>53.959881763338863</v>
      </c>
      <c r="AD97">
        <v>48.431840788325346</v>
      </c>
      <c r="AE97">
        <v>2.9535864978902953</v>
      </c>
      <c r="AF97">
        <v>3.0582721199570249</v>
      </c>
      <c r="AG97">
        <v>939</v>
      </c>
      <c r="AH97">
        <v>0</v>
      </c>
      <c r="AI97">
        <v>32.034632034632033</v>
      </c>
      <c r="AJ97">
        <v>310.46648597558345</v>
      </c>
      <c r="AK97">
        <v>39.008754858549928</v>
      </c>
      <c r="AL97">
        <v>-1.0879906499778711</v>
      </c>
      <c r="AM97">
        <v>19.991810320484483</v>
      </c>
      <c r="AN97">
        <v>99</v>
      </c>
      <c r="AO97">
        <v>99</v>
      </c>
      <c r="AP97">
        <v>99</v>
      </c>
      <c r="AQ97">
        <v>99</v>
      </c>
      <c r="AR97">
        <v>220.13122171945705</v>
      </c>
      <c r="AS97">
        <v>34.152500907133003</v>
      </c>
    </row>
    <row r="98" spans="1:45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71</v>
      </c>
      <c r="R98">
        <v>137</v>
      </c>
      <c r="S98">
        <v>6.0510948905109485</v>
      </c>
      <c r="T98">
        <v>6.5036496350364992</v>
      </c>
      <c r="U98">
        <v>366.97591240875926</v>
      </c>
      <c r="V98">
        <v>56.204379562043762</v>
      </c>
      <c r="W98">
        <v>51.82481751824816</v>
      </c>
      <c r="X98">
        <v>57.664233576642353</v>
      </c>
      <c r="Y98">
        <v>109.16000412275505</v>
      </c>
      <c r="Z98">
        <v>1.7355079522461601</v>
      </c>
      <c r="AA98">
        <v>1.7597448703238923</v>
      </c>
      <c r="AB98">
        <v>71.720326418840514</v>
      </c>
      <c r="AC98">
        <v>40.149425754316624</v>
      </c>
      <c r="AD98">
        <v>17.082599326419526</v>
      </c>
      <c r="AE98">
        <v>1.751694156757448</v>
      </c>
      <c r="AF98">
        <v>1.8069814176607859</v>
      </c>
      <c r="AG98">
        <v>945.03703703703707</v>
      </c>
      <c r="AH98">
        <v>0.72992700729927051</v>
      </c>
      <c r="AI98">
        <v>45.98540145985401</v>
      </c>
      <c r="AJ98">
        <v>367.76400257668064</v>
      </c>
      <c r="AK98">
        <v>35.1343934043065</v>
      </c>
      <c r="AL98">
        <v>18.761295038584681</v>
      </c>
      <c r="AM98">
        <v>22.832208770543456</v>
      </c>
      <c r="AN98">
        <v>99</v>
      </c>
      <c r="AO98">
        <v>99</v>
      </c>
      <c r="AP98">
        <v>99</v>
      </c>
      <c r="AQ98">
        <v>99</v>
      </c>
      <c r="AR98">
        <v>216.11111111111111</v>
      </c>
      <c r="AS98">
        <v>35.043615525010757</v>
      </c>
    </row>
    <row r="99" spans="1:45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78</v>
      </c>
      <c r="R99">
        <v>139</v>
      </c>
      <c r="S99">
        <v>5.6834532374100704</v>
      </c>
      <c r="T99">
        <v>6.3884892086330964</v>
      </c>
      <c r="U99">
        <v>352.12661870503609</v>
      </c>
      <c r="V99">
        <v>48.920863309352512</v>
      </c>
      <c r="W99">
        <v>46.04316546762589</v>
      </c>
      <c r="X99">
        <v>49.640287769784173</v>
      </c>
      <c r="Y99">
        <v>115.06570883194676</v>
      </c>
      <c r="Z99">
        <v>1.767150171838161</v>
      </c>
      <c r="AA99">
        <v>1.723768630950514</v>
      </c>
      <c r="AB99">
        <v>74.606370312615525</v>
      </c>
      <c r="AC99">
        <v>44.332536397245363</v>
      </c>
      <c r="AD99">
        <v>29.071536011402458</v>
      </c>
      <c r="AE99">
        <v>1.7772663342283597</v>
      </c>
      <c r="AF99">
        <v>1.7591756987224012</v>
      </c>
      <c r="AG99">
        <v>983.06060606060623</v>
      </c>
      <c r="AH99">
        <v>0</v>
      </c>
      <c r="AI99">
        <v>51.798561151079127</v>
      </c>
      <c r="AJ99">
        <v>360.56890564889943</v>
      </c>
      <c r="AK99">
        <v>35.204928848041114</v>
      </c>
      <c r="AL99">
        <v>-0.25829606782689418</v>
      </c>
      <c r="AM99">
        <v>25.485631961911324</v>
      </c>
      <c r="AN99">
        <v>99</v>
      </c>
      <c r="AO99">
        <v>99</v>
      </c>
      <c r="AP99">
        <v>99</v>
      </c>
      <c r="AQ99">
        <v>99</v>
      </c>
      <c r="AR99">
        <v>214.34090909090912</v>
      </c>
      <c r="AS99">
        <v>34.220561375577262</v>
      </c>
    </row>
    <row r="100" spans="1:45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70</v>
      </c>
      <c r="R100">
        <v>147</v>
      </c>
      <c r="S100">
        <v>5.8707482993197262</v>
      </c>
      <c r="T100">
        <v>6.2857142857142847</v>
      </c>
      <c r="U100">
        <v>364.27619047619049</v>
      </c>
      <c r="V100">
        <v>54.42176870748299</v>
      </c>
      <c r="W100">
        <v>42.176870748299322</v>
      </c>
      <c r="X100">
        <v>51.700680272108841</v>
      </c>
      <c r="Y100">
        <v>99.8329511764004</v>
      </c>
      <c r="Z100">
        <v>1.574767486750674</v>
      </c>
      <c r="AA100">
        <v>1.8916213396229724</v>
      </c>
      <c r="AB100">
        <v>66.811650792001743</v>
      </c>
      <c r="AC100">
        <v>34.269340237393806</v>
      </c>
      <c r="AD100">
        <v>8.5474244787660609</v>
      </c>
      <c r="AE100">
        <v>1.8795550441120057</v>
      </c>
      <c r="AF100">
        <v>1.9246141802451369</v>
      </c>
      <c r="AG100">
        <v>1049.3103448275863</v>
      </c>
      <c r="AH100">
        <v>0</v>
      </c>
      <c r="AI100">
        <v>59.863945578231295</v>
      </c>
      <c r="AJ100">
        <v>461.46206205989512</v>
      </c>
      <c r="AK100">
        <v>61.363524207988377</v>
      </c>
      <c r="AL100">
        <v>4.4342857060776444</v>
      </c>
      <c r="AM100">
        <v>34.252973676963528</v>
      </c>
      <c r="AN100">
        <v>99</v>
      </c>
      <c r="AO100">
        <v>99</v>
      </c>
      <c r="AP100">
        <v>99</v>
      </c>
      <c r="AQ100">
        <v>99</v>
      </c>
      <c r="AR100">
        <v>217.1724137931034</v>
      </c>
      <c r="AS100">
        <v>34.843875903670124</v>
      </c>
    </row>
    <row r="101" spans="1:45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88</v>
      </c>
      <c r="R101">
        <v>209</v>
      </c>
      <c r="S101">
        <v>5.4784688995215314</v>
      </c>
      <c r="T101">
        <v>6.3349282296650706</v>
      </c>
      <c r="U101">
        <v>347.66842105263146</v>
      </c>
      <c r="V101">
        <v>44.019138755980869</v>
      </c>
      <c r="W101">
        <v>46.889952153110045</v>
      </c>
      <c r="X101">
        <v>42.583732057416256</v>
      </c>
      <c r="Y101">
        <v>119.32439423766796</v>
      </c>
      <c r="Z101">
        <v>1.7664511906195903</v>
      </c>
      <c r="AA101">
        <v>2.0432582853585446</v>
      </c>
      <c r="AB101">
        <v>72.292999139347813</v>
      </c>
      <c r="AC101">
        <v>39.361509031158839</v>
      </c>
      <c r="AD101">
        <v>31.750263607056308</v>
      </c>
      <c r="AE101">
        <v>2.6722925457102678</v>
      </c>
      <c r="AF101">
        <v>2.6116025964245235</v>
      </c>
      <c r="AG101">
        <v>1011.9509803921568</v>
      </c>
      <c r="AH101">
        <v>0</v>
      </c>
      <c r="AI101">
        <v>48.32535885167465</v>
      </c>
      <c r="AJ101">
        <v>354.98998542767447</v>
      </c>
      <c r="AK101">
        <v>45.082872592141264</v>
      </c>
      <c r="AL101">
        <v>1.235455521807721</v>
      </c>
      <c r="AM101">
        <v>23.025481344250181</v>
      </c>
      <c r="AN101">
        <v>99</v>
      </c>
      <c r="AO101">
        <v>99</v>
      </c>
      <c r="AP101">
        <v>99</v>
      </c>
      <c r="AQ101">
        <v>99</v>
      </c>
      <c r="AR101">
        <v>214.86274509803923</v>
      </c>
      <c r="AS101">
        <v>33.566099005711401</v>
      </c>
    </row>
    <row r="102" spans="1:45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94</v>
      </c>
      <c r="R102">
        <v>184</v>
      </c>
      <c r="S102">
        <v>5.7554347826086953</v>
      </c>
      <c r="T102">
        <v>6.4402173913043477</v>
      </c>
      <c r="U102">
        <v>362.01793478260873</v>
      </c>
      <c r="V102">
        <v>48.369565217391312</v>
      </c>
      <c r="W102">
        <v>47.826086956521742</v>
      </c>
      <c r="X102">
        <v>47.282608695652179</v>
      </c>
      <c r="Y102">
        <v>104.59499091254722</v>
      </c>
      <c r="Z102">
        <v>1.753869270971967</v>
      </c>
      <c r="AA102">
        <v>1.7372867265170502</v>
      </c>
      <c r="AB102">
        <v>72.802833582201586</v>
      </c>
      <c r="AC102">
        <v>24.485324746764604</v>
      </c>
      <c r="AD102">
        <v>27.79125621408992</v>
      </c>
      <c r="AE102">
        <v>2.3526403273238716</v>
      </c>
      <c r="AF102">
        <v>2.3941065227580696</v>
      </c>
      <c r="AG102">
        <v>1018.5197740112994</v>
      </c>
      <c r="AH102">
        <v>0</v>
      </c>
      <c r="AI102">
        <v>48.913043478260875</v>
      </c>
      <c r="AJ102">
        <v>384.08556147757258</v>
      </c>
      <c r="AK102">
        <v>48.759467054133914</v>
      </c>
      <c r="AL102">
        <v>-18.285668528471898</v>
      </c>
      <c r="AM102">
        <v>20.18872095137398</v>
      </c>
      <c r="AN102">
        <v>99</v>
      </c>
      <c r="AO102">
        <v>99</v>
      </c>
      <c r="AP102">
        <v>99</v>
      </c>
      <c r="AQ102">
        <v>99</v>
      </c>
      <c r="AR102">
        <v>216.76271186440675</v>
      </c>
      <c r="AS102">
        <v>34.838959893947496</v>
      </c>
    </row>
    <row r="103" spans="1:45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86</v>
      </c>
      <c r="R103">
        <v>189</v>
      </c>
      <c r="S103">
        <v>5.5820105820105823</v>
      </c>
      <c r="T103">
        <v>6.7195767195767191</v>
      </c>
      <c r="U103">
        <v>358.21428571428538</v>
      </c>
      <c r="V103">
        <v>43.915343915343925</v>
      </c>
      <c r="W103">
        <v>47.619047619047642</v>
      </c>
      <c r="X103">
        <v>47.089947089947088</v>
      </c>
      <c r="Y103">
        <v>100.3401139782451</v>
      </c>
      <c r="Z103">
        <v>1.766799689479585</v>
      </c>
      <c r="AA103">
        <v>2.0805696794878203</v>
      </c>
      <c r="AB103">
        <v>78.59267116518879</v>
      </c>
      <c r="AC103">
        <v>46.913823682224518</v>
      </c>
      <c r="AD103">
        <v>46.469155591838394</v>
      </c>
      <c r="AE103">
        <v>2.4165707710011515</v>
      </c>
      <c r="AF103">
        <v>2.4333258299572025</v>
      </c>
      <c r="AG103">
        <v>964.48876404494388</v>
      </c>
      <c r="AH103">
        <v>0</v>
      </c>
      <c r="AI103">
        <v>37.037037037037038</v>
      </c>
      <c r="AJ103">
        <v>366.93242862565904</v>
      </c>
      <c r="AK103">
        <v>59.147576683787953</v>
      </c>
      <c r="AL103">
        <v>4.5086291620026477</v>
      </c>
      <c r="AM103">
        <v>43.539375642151398</v>
      </c>
      <c r="AN103">
        <v>99</v>
      </c>
      <c r="AO103">
        <v>99</v>
      </c>
      <c r="AP103">
        <v>99</v>
      </c>
      <c r="AQ103">
        <v>99</v>
      </c>
      <c r="AR103">
        <v>217.9213483146068</v>
      </c>
      <c r="AS103">
        <v>33.95021065419607</v>
      </c>
    </row>
    <row r="104" spans="1:45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97</v>
      </c>
      <c r="R104">
        <v>186</v>
      </c>
      <c r="S104">
        <v>5.575268817204301</v>
      </c>
      <c r="T104">
        <v>6.5107526881720421</v>
      </c>
      <c r="U104">
        <v>356.14139784946246</v>
      </c>
      <c r="V104">
        <v>45.6989247311828</v>
      </c>
      <c r="W104">
        <v>47.8494623655914</v>
      </c>
      <c r="X104">
        <v>46.77419354838711</v>
      </c>
      <c r="Y104">
        <v>99.189511001263043</v>
      </c>
      <c r="Z104">
        <v>1.6287838271834298</v>
      </c>
      <c r="AA104">
        <v>1.7817450890890028</v>
      </c>
      <c r="AB104">
        <v>71.328404814464051</v>
      </c>
      <c r="AC104">
        <v>41.497401323763903</v>
      </c>
      <c r="AD104">
        <v>28.224025958324912</v>
      </c>
      <c r="AE104">
        <v>2.3782125047947842</v>
      </c>
      <c r="AF104">
        <v>2.3808441287363702</v>
      </c>
      <c r="AG104">
        <v>983.67597765363166</v>
      </c>
      <c r="AH104">
        <v>0</v>
      </c>
      <c r="AI104">
        <v>44.086021505376344</v>
      </c>
      <c r="AJ104">
        <v>435.87746988406712</v>
      </c>
      <c r="AK104">
        <v>26.190191593382991</v>
      </c>
      <c r="AL104">
        <v>-19.915998425202631</v>
      </c>
      <c r="AM104">
        <v>23.332990996309874</v>
      </c>
      <c r="AN104">
        <v>99</v>
      </c>
      <c r="AO104">
        <v>99</v>
      </c>
      <c r="AP104">
        <v>99</v>
      </c>
      <c r="AQ104">
        <v>99</v>
      </c>
      <c r="AR104">
        <v>216.88268156424576</v>
      </c>
      <c r="AS104">
        <v>33.803496689557647</v>
      </c>
    </row>
    <row r="105" spans="1:45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76</v>
      </c>
      <c r="R105">
        <v>185</v>
      </c>
      <c r="S105">
        <v>5.85945945945946</v>
      </c>
      <c r="T105">
        <v>6.2486486486486479</v>
      </c>
      <c r="U105">
        <v>356.81783783783754</v>
      </c>
      <c r="V105">
        <v>51.351351351351347</v>
      </c>
      <c r="W105">
        <v>47.027027027027032</v>
      </c>
      <c r="X105">
        <v>50.27027027027026</v>
      </c>
      <c r="Y105">
        <v>96.568567745442849</v>
      </c>
      <c r="Z105">
        <v>1.6046317182017724</v>
      </c>
      <c r="AA105">
        <v>1.8255871505134424</v>
      </c>
      <c r="AB105">
        <v>67.427477900678397</v>
      </c>
      <c r="AC105">
        <v>41.085097372886032</v>
      </c>
      <c r="AD105">
        <v>24.627327165848769</v>
      </c>
      <c r="AE105">
        <v>2.3654264160593264</v>
      </c>
      <c r="AF105">
        <v>2.3725416544301008</v>
      </c>
      <c r="AG105">
        <v>986.54444444444448</v>
      </c>
      <c r="AH105">
        <v>0</v>
      </c>
      <c r="AI105">
        <v>47.567567567567558</v>
      </c>
      <c r="AJ105">
        <v>372.902211224072</v>
      </c>
      <c r="AK105">
        <v>57.062091281487845</v>
      </c>
      <c r="AL105">
        <v>7.331999757364402</v>
      </c>
      <c r="AM105">
        <v>32.453783042523831</v>
      </c>
      <c r="AN105">
        <v>99</v>
      </c>
      <c r="AO105">
        <v>99</v>
      </c>
      <c r="AP105">
        <v>99</v>
      </c>
      <c r="AQ105">
        <v>99</v>
      </c>
      <c r="AR105">
        <v>216.62777777777777</v>
      </c>
      <c r="AS105">
        <v>34.681432471666625</v>
      </c>
    </row>
    <row r="106" spans="1:45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104</v>
      </c>
      <c r="R106">
        <v>176</v>
      </c>
      <c r="S106">
        <v>5.4914285714285693</v>
      </c>
      <c r="T106">
        <v>6.1704545454545459</v>
      </c>
      <c r="U106">
        <v>357.31136363636364</v>
      </c>
      <c r="V106">
        <v>46.590909090909086</v>
      </c>
      <c r="W106">
        <v>43.75</v>
      </c>
      <c r="X106">
        <v>47.72727272727272</v>
      </c>
      <c r="Y106">
        <v>115.19047756159257</v>
      </c>
      <c r="Z106">
        <v>1.8209346924008216</v>
      </c>
      <c r="AA106">
        <v>1.8842745825593823</v>
      </c>
      <c r="AB106">
        <v>78.778655356658817</v>
      </c>
      <c r="AC106">
        <v>31.637902506830098</v>
      </c>
      <c r="AD106">
        <v>21.744120624488566</v>
      </c>
      <c r="AE106">
        <v>2.2503516174402245</v>
      </c>
      <c r="AF106">
        <v>2.2602426026122031</v>
      </c>
      <c r="AG106">
        <v>1072.2261904761901</v>
      </c>
      <c r="AH106">
        <v>0</v>
      </c>
      <c r="AI106">
        <v>46.02272727272728</v>
      </c>
      <c r="AJ106">
        <v>400.69002540232594</v>
      </c>
      <c r="AK106">
        <v>52.528506711900626</v>
      </c>
      <c r="AL106">
        <v>11.798440628899378</v>
      </c>
      <c r="AM106">
        <v>28.072764499124862</v>
      </c>
      <c r="AN106">
        <v>99</v>
      </c>
      <c r="AO106">
        <v>99</v>
      </c>
      <c r="AP106">
        <v>99</v>
      </c>
      <c r="AQ106">
        <v>99</v>
      </c>
      <c r="AR106">
        <v>217.3928571428572</v>
      </c>
      <c r="AS106">
        <v>33.790221792522324</v>
      </c>
    </row>
    <row r="107" spans="1:45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98</v>
      </c>
      <c r="R107">
        <v>145</v>
      </c>
      <c r="S107">
        <v>5.5310344827586224</v>
      </c>
      <c r="T107">
        <v>6.4965517241379311</v>
      </c>
      <c r="U107">
        <v>357.5344827586207</v>
      </c>
      <c r="V107">
        <v>46.206896551724128</v>
      </c>
      <c r="W107">
        <v>49.655172413793089</v>
      </c>
      <c r="X107">
        <v>42.068965517241395</v>
      </c>
      <c r="Y107">
        <v>124.97377952818728</v>
      </c>
      <c r="Z107">
        <v>1.9442405570398236</v>
      </c>
      <c r="AA107">
        <v>1.9266699444665711</v>
      </c>
      <c r="AB107">
        <v>86.186342738100137</v>
      </c>
      <c r="AC107">
        <v>9.0698758637002097</v>
      </c>
      <c r="AD107">
        <v>8.7940546842503018</v>
      </c>
      <c r="AE107">
        <v>1.8539828666410945</v>
      </c>
      <c r="AF107">
        <v>1.8632944771545563</v>
      </c>
      <c r="AG107">
        <v>1108.7785714285712</v>
      </c>
      <c r="AH107">
        <v>0</v>
      </c>
      <c r="AI107">
        <v>56.551724137931011</v>
      </c>
      <c r="AJ107">
        <v>451.0287774768309</v>
      </c>
      <c r="AK107">
        <v>60.656283470057907</v>
      </c>
      <c r="AL107">
        <v>7.4551567418824893</v>
      </c>
      <c r="AM107">
        <v>41.214636946346914</v>
      </c>
      <c r="AN107">
        <v>99</v>
      </c>
      <c r="AO107">
        <v>99</v>
      </c>
      <c r="AP107">
        <v>99</v>
      </c>
      <c r="AQ107">
        <v>99</v>
      </c>
      <c r="AR107">
        <v>216.5214285714286</v>
      </c>
      <c r="AS107">
        <v>33.995527487410662</v>
      </c>
    </row>
    <row r="108" spans="1:45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115</v>
      </c>
      <c r="R108">
        <v>215</v>
      </c>
      <c r="S108">
        <v>5.5813953488372077</v>
      </c>
      <c r="T108">
        <v>6.6093023255813952</v>
      </c>
      <c r="U108">
        <v>355.50837209302324</v>
      </c>
      <c r="V108">
        <v>51.16279069767441</v>
      </c>
      <c r="W108">
        <v>52.093023255813954</v>
      </c>
      <c r="X108">
        <v>50.232558139534909</v>
      </c>
      <c r="Y108">
        <v>109.89065357828063</v>
      </c>
      <c r="Z108">
        <v>1.8730966542753296</v>
      </c>
      <c r="AA108">
        <v>1.9303950618061989</v>
      </c>
      <c r="AB108">
        <v>82.456446896490235</v>
      </c>
      <c r="AC108">
        <v>37.537998478140928</v>
      </c>
      <c r="AD108">
        <v>34.967457611574027</v>
      </c>
      <c r="AE108">
        <v>2.7490090781230032</v>
      </c>
      <c r="AF108">
        <v>2.7471593587341352</v>
      </c>
      <c r="AG108">
        <v>1015.6536585365852</v>
      </c>
      <c r="AH108">
        <v>0</v>
      </c>
      <c r="AI108">
        <v>47.441860465116257</v>
      </c>
      <c r="AJ108">
        <v>395.2303336447705</v>
      </c>
      <c r="AK108">
        <v>33.758135764269966</v>
      </c>
      <c r="AL108">
        <v>-17.390266926090906</v>
      </c>
      <c r="AM108">
        <v>15.147525879622435</v>
      </c>
      <c r="AN108">
        <v>99</v>
      </c>
      <c r="AO108">
        <v>99</v>
      </c>
      <c r="AP108">
        <v>99</v>
      </c>
      <c r="AQ108">
        <v>99</v>
      </c>
      <c r="AR108">
        <v>216.44390243902436</v>
      </c>
      <c r="AS108">
        <v>33.572905996791995</v>
      </c>
    </row>
    <row r="109" spans="1:45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135</v>
      </c>
      <c r="R109">
        <v>209</v>
      </c>
      <c r="S109">
        <v>5.4401913875598087</v>
      </c>
      <c r="T109">
        <v>6.4354066985645932</v>
      </c>
      <c r="U109">
        <v>345.82679425837279</v>
      </c>
      <c r="V109">
        <v>44.976076555023909</v>
      </c>
      <c r="W109">
        <v>46.411483253588521</v>
      </c>
      <c r="X109">
        <v>44.019138755980869</v>
      </c>
      <c r="Y109">
        <v>109.53955458604968</v>
      </c>
      <c r="Z109">
        <v>1.7977955564780803</v>
      </c>
      <c r="AA109">
        <v>1.8108894301906413</v>
      </c>
      <c r="AB109">
        <v>83.689862153410147</v>
      </c>
      <c r="AC109">
        <v>31.901770557652153</v>
      </c>
      <c r="AD109">
        <v>25.416949166526702</v>
      </c>
      <c r="AE109">
        <v>2.6722925457102678</v>
      </c>
      <c r="AF109">
        <v>2.5977687333921287</v>
      </c>
      <c r="AG109">
        <v>1054.2449999999999</v>
      </c>
      <c r="AH109">
        <v>0</v>
      </c>
      <c r="AI109">
        <v>51.67464114832535</v>
      </c>
      <c r="AJ109">
        <v>420.01656511975841</v>
      </c>
      <c r="AK109">
        <v>54.513715574842543</v>
      </c>
      <c r="AL109">
        <v>12.507128587046036</v>
      </c>
      <c r="AM109">
        <v>42.800788666348495</v>
      </c>
      <c r="AN109">
        <v>99</v>
      </c>
      <c r="AO109">
        <v>99</v>
      </c>
      <c r="AP109">
        <v>99</v>
      </c>
      <c r="AQ109">
        <v>99</v>
      </c>
      <c r="AR109">
        <v>215.33500000000001</v>
      </c>
      <c r="AS109">
        <v>33.43524017952241</v>
      </c>
    </row>
    <row r="110" spans="1:45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135</v>
      </c>
      <c r="R110">
        <v>308</v>
      </c>
      <c r="S110">
        <v>5.191558441558441</v>
      </c>
      <c r="T110">
        <v>6.0779220779220786</v>
      </c>
      <c r="U110">
        <v>341.44967532467518</v>
      </c>
      <c r="V110">
        <v>44.15584415584415</v>
      </c>
      <c r="W110">
        <v>39.285714285714278</v>
      </c>
      <c r="X110">
        <v>42.20779220779221</v>
      </c>
      <c r="Y110">
        <v>110.17822058874684</v>
      </c>
      <c r="Z110">
        <v>1.9867238351703376</v>
      </c>
      <c r="AA110">
        <v>2.0418748309083465</v>
      </c>
      <c r="AB110">
        <v>82.816646552421744</v>
      </c>
      <c r="AC110">
        <v>40.254416300473643</v>
      </c>
      <c r="AD110">
        <v>39.889901367708376</v>
      </c>
      <c r="AE110">
        <v>3.9381153305203944</v>
      </c>
      <c r="AF110">
        <v>3.779836208355587</v>
      </c>
      <c r="AG110">
        <v>1125.2354948805464</v>
      </c>
      <c r="AH110">
        <v>0</v>
      </c>
      <c r="AI110">
        <v>52.922077922077925</v>
      </c>
      <c r="AJ110">
        <v>489.03995506294063</v>
      </c>
      <c r="AK110">
        <v>41.481610671564702</v>
      </c>
      <c r="AL110">
        <v>11.073834085231065</v>
      </c>
      <c r="AM110">
        <v>26.900257198580942</v>
      </c>
      <c r="AN110">
        <v>99</v>
      </c>
      <c r="AO110">
        <v>99</v>
      </c>
      <c r="AP110">
        <v>99</v>
      </c>
      <c r="AQ110">
        <v>99</v>
      </c>
      <c r="AR110">
        <v>216.06143344709901</v>
      </c>
      <c r="AS110">
        <v>32.931371081176806</v>
      </c>
    </row>
    <row r="111" spans="1:45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132</v>
      </c>
      <c r="R111">
        <v>234</v>
      </c>
      <c r="S111">
        <v>5.431623931623931</v>
      </c>
      <c r="T111">
        <v>6.6581196581196567</v>
      </c>
      <c r="U111">
        <v>357.29444444444471</v>
      </c>
      <c r="V111">
        <v>44.871794871794869</v>
      </c>
      <c r="W111">
        <v>53.418803418803421</v>
      </c>
      <c r="X111">
        <v>52.991452991452995</v>
      </c>
      <c r="Y111">
        <v>110.80827329524703</v>
      </c>
      <c r="Z111">
        <v>1.7631144536079588</v>
      </c>
      <c r="AA111">
        <v>1.7254376041610038</v>
      </c>
      <c r="AB111">
        <v>78.320137799570105</v>
      </c>
      <c r="AC111">
        <v>24.77107053210068</v>
      </c>
      <c r="AD111">
        <v>12.155439128432757</v>
      </c>
      <c r="AE111">
        <v>2.9919447640966625</v>
      </c>
      <c r="AF111">
        <v>3.0049529830161239</v>
      </c>
      <c r="AG111">
        <v>1035.2421524663678</v>
      </c>
      <c r="AH111">
        <v>0</v>
      </c>
      <c r="AI111">
        <v>47.008547008547005</v>
      </c>
      <c r="AJ111">
        <v>341.29653166726195</v>
      </c>
      <c r="AK111">
        <v>31.686446062702402</v>
      </c>
      <c r="AL111">
        <v>15.481201678307372</v>
      </c>
      <c r="AM111">
        <v>22.038101849140926</v>
      </c>
      <c r="AN111">
        <v>99</v>
      </c>
      <c r="AO111">
        <v>99</v>
      </c>
      <c r="AP111">
        <v>99</v>
      </c>
      <c r="AQ111">
        <v>99</v>
      </c>
      <c r="AR111">
        <v>217.58295964125557</v>
      </c>
      <c r="AS111">
        <v>33.487804624417777</v>
      </c>
    </row>
    <row r="112" spans="1:45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122</v>
      </c>
      <c r="R112">
        <v>260</v>
      </c>
      <c r="S112">
        <v>4.9691119691119692</v>
      </c>
      <c r="T112">
        <v>6.1807692307692301</v>
      </c>
      <c r="U112">
        <v>327.66884615384618</v>
      </c>
      <c r="V112">
        <v>34.615384615384635</v>
      </c>
      <c r="W112">
        <v>40.384615384615373</v>
      </c>
      <c r="X112">
        <v>38.846153846153854</v>
      </c>
      <c r="Y112">
        <v>111.33121750423962</v>
      </c>
      <c r="Z112">
        <v>1.8198275721271844</v>
      </c>
      <c r="AA112">
        <v>1.6507618825558701</v>
      </c>
      <c r="AB112">
        <v>79.583535061637406</v>
      </c>
      <c r="AC112">
        <v>41.29565745309781</v>
      </c>
      <c r="AD112">
        <v>38.874674433596461</v>
      </c>
      <c r="AE112">
        <v>3.3243830712185152</v>
      </c>
      <c r="AF112">
        <v>3.061992059743599</v>
      </c>
      <c r="AG112">
        <v>1044.5258964143429</v>
      </c>
      <c r="AH112">
        <v>0</v>
      </c>
      <c r="AI112">
        <v>43.461538461538446</v>
      </c>
      <c r="AJ112">
        <v>408.55719599231742</v>
      </c>
      <c r="AK112">
        <v>37.018581847610328</v>
      </c>
      <c r="AL112">
        <v>-6.5573113526842226</v>
      </c>
      <c r="AM112">
        <v>19.782025442389077</v>
      </c>
      <c r="AN112">
        <v>99</v>
      </c>
      <c r="AO112">
        <v>99</v>
      </c>
      <c r="AP112">
        <v>99</v>
      </c>
      <c r="AQ112">
        <v>99</v>
      </c>
      <c r="AR112">
        <v>213.84462151394425</v>
      </c>
      <c r="AS112">
        <v>32.221751942835475</v>
      </c>
    </row>
    <row r="113" spans="1:45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122</v>
      </c>
      <c r="R113">
        <v>249</v>
      </c>
      <c r="S113">
        <v>5.6626506024096388</v>
      </c>
      <c r="T113">
        <v>6.5903614457831319</v>
      </c>
      <c r="U113">
        <v>354.50642570281127</v>
      </c>
      <c r="V113">
        <v>52.208835341365472</v>
      </c>
      <c r="W113">
        <v>48.99598393574297</v>
      </c>
      <c r="X113">
        <v>47.389558232931719</v>
      </c>
      <c r="Y113">
        <v>95.687949783715027</v>
      </c>
      <c r="Z113">
        <v>1.7898224661263589</v>
      </c>
      <c r="AA113">
        <v>1.8303738809477523</v>
      </c>
      <c r="AB113">
        <v>81.618162388870601</v>
      </c>
      <c r="AC113">
        <v>16.937812196674347</v>
      </c>
      <c r="AD113">
        <v>10.369833147930876</v>
      </c>
      <c r="AE113">
        <v>3.1837360951284999</v>
      </c>
      <c r="AF113">
        <v>3.1726270225555231</v>
      </c>
      <c r="AG113">
        <v>990.74074074074065</v>
      </c>
      <c r="AH113">
        <v>0</v>
      </c>
      <c r="AI113">
        <v>53.012048192771083</v>
      </c>
      <c r="AJ113">
        <v>356.31471423867737</v>
      </c>
      <c r="AK113">
        <v>46.647250291343838</v>
      </c>
      <c r="AL113">
        <v>-13.917368081467444</v>
      </c>
      <c r="AM113">
        <v>31.629736022782478</v>
      </c>
      <c r="AN113">
        <v>99</v>
      </c>
      <c r="AO113">
        <v>99</v>
      </c>
      <c r="AP113">
        <v>99</v>
      </c>
      <c r="AQ113">
        <v>99</v>
      </c>
      <c r="AR113">
        <v>216.80658436213997</v>
      </c>
      <c r="AS113">
        <v>34.010299056658688</v>
      </c>
    </row>
    <row r="114" spans="1:45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119</v>
      </c>
      <c r="R114">
        <v>256</v>
      </c>
      <c r="S114">
        <v>5.42578125</v>
      </c>
      <c r="T114">
        <v>6.36328125</v>
      </c>
      <c r="U114">
        <v>354.5656249999999</v>
      </c>
      <c r="V114">
        <v>42.96875</v>
      </c>
      <c r="W114">
        <v>47.265625</v>
      </c>
      <c r="X114">
        <v>46.09375</v>
      </c>
      <c r="Y114">
        <v>105.56035221135112</v>
      </c>
      <c r="Z114">
        <v>1.5818672754527909</v>
      </c>
      <c r="AA114">
        <v>1.6455608415973069</v>
      </c>
      <c r="AB114">
        <v>82.312737398090448</v>
      </c>
      <c r="AC114">
        <v>20.4548153028008</v>
      </c>
      <c r="AD114">
        <v>24.820910464329661</v>
      </c>
      <c r="AE114">
        <v>3.2732387162766914</v>
      </c>
      <c r="AF114">
        <v>3.2623620338129222</v>
      </c>
      <c r="AG114">
        <v>1016.3709677419356</v>
      </c>
      <c r="AH114">
        <v>0</v>
      </c>
      <c r="AI114">
        <v>41.015625</v>
      </c>
      <c r="AJ114">
        <v>403.45129953020574</v>
      </c>
      <c r="AK114">
        <v>27.209444464241603</v>
      </c>
      <c r="AL114">
        <v>-5.0390326326399348</v>
      </c>
      <c r="AM114">
        <v>16.601830180637744</v>
      </c>
      <c r="AN114">
        <v>99</v>
      </c>
      <c r="AO114">
        <v>99</v>
      </c>
      <c r="AP114">
        <v>99</v>
      </c>
      <c r="AQ114">
        <v>99</v>
      </c>
      <c r="AR114">
        <v>216.96370967741936</v>
      </c>
      <c r="AS114">
        <v>33.523715267607734</v>
      </c>
    </row>
    <row r="115" spans="1:45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115</v>
      </c>
      <c r="R115">
        <v>218</v>
      </c>
      <c r="S115">
        <v>5.646788990825689</v>
      </c>
      <c r="T115">
        <v>6.7293577981651396</v>
      </c>
      <c r="U115">
        <v>367.01100917431199</v>
      </c>
      <c r="V115">
        <v>49.541284403669721</v>
      </c>
      <c r="W115">
        <v>51.834862385321109</v>
      </c>
      <c r="X115">
        <v>54.587155963302749</v>
      </c>
      <c r="Y115">
        <v>105.05350261132716</v>
      </c>
      <c r="Z115">
        <v>1.6807091561009988</v>
      </c>
      <c r="AA115">
        <v>1.9192794305496352</v>
      </c>
      <c r="AB115">
        <v>79.472394517849111</v>
      </c>
      <c r="AC115">
        <v>35.268247601259063</v>
      </c>
      <c r="AD115">
        <v>34.436271775106995</v>
      </c>
      <c r="AE115">
        <v>2.7873673443293687</v>
      </c>
      <c r="AF115">
        <v>2.8756176852191282</v>
      </c>
      <c r="AG115">
        <v>999.78</v>
      </c>
      <c r="AH115">
        <v>0</v>
      </c>
      <c r="AI115">
        <v>39.449541284403672</v>
      </c>
      <c r="AJ115">
        <v>390.40073206898558</v>
      </c>
      <c r="AK115">
        <v>67.000151535916373</v>
      </c>
      <c r="AL115">
        <v>6.6426599995950566</v>
      </c>
      <c r="AM115">
        <v>46.963844069598679</v>
      </c>
      <c r="AN115">
        <v>99</v>
      </c>
      <c r="AO115">
        <v>99</v>
      </c>
      <c r="AP115">
        <v>99</v>
      </c>
      <c r="AQ115">
        <v>99</v>
      </c>
      <c r="AR115">
        <v>218.97</v>
      </c>
      <c r="AS115">
        <v>34.338230739041677</v>
      </c>
    </row>
    <row r="116" spans="1:45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AN116">
        <v>99</v>
      </c>
      <c r="AO116">
        <v>99</v>
      </c>
      <c r="AP116">
        <v>99</v>
      </c>
      <c r="AQ116">
        <v>99</v>
      </c>
    </row>
    <row r="117" spans="1:45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AN117">
        <v>99</v>
      </c>
      <c r="AO117">
        <v>99</v>
      </c>
      <c r="AP117">
        <v>99</v>
      </c>
      <c r="AQ117">
        <v>99</v>
      </c>
    </row>
    <row r="118" spans="1:45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AN118">
        <v>99</v>
      </c>
      <c r="AO118">
        <v>99</v>
      </c>
      <c r="AP118">
        <v>99</v>
      </c>
      <c r="AQ118">
        <v>99</v>
      </c>
    </row>
    <row r="119" spans="1:45" s="521" customFormat="1">
      <c r="A119" s="521">
        <v>3</v>
      </c>
      <c r="B119" s="521">
        <v>53</v>
      </c>
      <c r="C119" s="521">
        <v>2023</v>
      </c>
      <c r="D119" s="521">
        <v>99</v>
      </c>
      <c r="E119" s="521">
        <v>1</v>
      </c>
      <c r="F119" s="521">
        <v>99</v>
      </c>
      <c r="G119" s="521">
        <v>99</v>
      </c>
      <c r="H119" s="521">
        <v>99</v>
      </c>
      <c r="I119" s="521">
        <v>99</v>
      </c>
      <c r="J119" s="521">
        <v>999</v>
      </c>
      <c r="K119" s="521">
        <v>99</v>
      </c>
      <c r="L119" s="521">
        <v>99</v>
      </c>
      <c r="M119" s="521">
        <v>99</v>
      </c>
      <c r="N119" s="521">
        <v>99</v>
      </c>
      <c r="O119" s="521">
        <v>99</v>
      </c>
      <c r="P119" s="521">
        <v>9999</v>
      </c>
      <c r="Q119" s="521">
        <v>68</v>
      </c>
      <c r="R119" s="521">
        <v>189</v>
      </c>
      <c r="S119" s="521">
        <v>5.3809523809523805</v>
      </c>
      <c r="T119" s="521">
        <v>6.2328042328042343</v>
      </c>
      <c r="U119" s="521">
        <v>350.70370370370398</v>
      </c>
      <c r="V119" s="521">
        <v>33.333333333333343</v>
      </c>
      <c r="W119" s="521">
        <v>40.740740740740733</v>
      </c>
      <c r="X119" s="521">
        <v>43.3862433862434</v>
      </c>
      <c r="Y119" s="521">
        <v>92.550322287902091</v>
      </c>
      <c r="Z119" s="521">
        <v>1.7283374715957063</v>
      </c>
      <c r="AA119" s="521">
        <v>1.4760103055170957</v>
      </c>
      <c r="AB119" s="521">
        <v>77.773078800611998</v>
      </c>
      <c r="AC119" s="521">
        <v>20.410790020371607</v>
      </c>
      <c r="AD119" s="521">
        <v>9.59003507081907</v>
      </c>
      <c r="AE119" s="521">
        <v>2.346077457795432</v>
      </c>
      <c r="AF119" s="521">
        <v>2.3357248880238362</v>
      </c>
      <c r="AG119" s="521">
        <v>948.51412429378524</v>
      </c>
      <c r="AH119" s="521">
        <v>0</v>
      </c>
      <c r="AI119" s="521">
        <v>32.804232804232811</v>
      </c>
      <c r="AJ119" s="521">
        <v>311.62412363819431</v>
      </c>
      <c r="AK119" s="521">
        <v>47.250974242132763</v>
      </c>
      <c r="AL119" s="521">
        <v>12.123612319465453</v>
      </c>
      <c r="AM119" s="521">
        <v>31.359300527337975</v>
      </c>
      <c r="AN119" s="521">
        <v>99</v>
      </c>
      <c r="AO119" s="521">
        <v>99</v>
      </c>
      <c r="AP119" s="521">
        <v>99</v>
      </c>
      <c r="AQ119" s="521">
        <v>99</v>
      </c>
      <c r="AR119" s="521">
        <v>217.93785310734472</v>
      </c>
      <c r="AS119" s="521">
        <v>33.357207646881285</v>
      </c>
    </row>
    <row r="120" spans="1:45" s="521" customFormat="1">
      <c r="A120" s="521">
        <v>3</v>
      </c>
      <c r="B120" s="521">
        <v>54</v>
      </c>
      <c r="C120" s="521">
        <v>2023</v>
      </c>
      <c r="D120" s="521">
        <v>99</v>
      </c>
      <c r="E120" s="521">
        <v>2</v>
      </c>
      <c r="F120" s="521">
        <v>99</v>
      </c>
      <c r="G120" s="521">
        <v>99</v>
      </c>
      <c r="H120" s="521">
        <v>99</v>
      </c>
      <c r="I120" s="521">
        <v>99</v>
      </c>
      <c r="J120" s="521">
        <v>999</v>
      </c>
      <c r="K120" s="521">
        <v>99</v>
      </c>
      <c r="L120" s="521">
        <v>99</v>
      </c>
      <c r="M120" s="521">
        <v>99</v>
      </c>
      <c r="N120" s="521">
        <v>99</v>
      </c>
      <c r="O120" s="521">
        <v>99</v>
      </c>
      <c r="P120" s="521">
        <v>9999</v>
      </c>
      <c r="Q120" s="521">
        <v>66</v>
      </c>
      <c r="R120" s="521">
        <v>120</v>
      </c>
      <c r="S120" s="521">
        <v>5.9916666666666645</v>
      </c>
      <c r="T120" s="521">
        <v>6.625</v>
      </c>
      <c r="U120" s="521">
        <v>375.46416666666659</v>
      </c>
      <c r="V120" s="521">
        <v>60</v>
      </c>
      <c r="W120" s="521">
        <v>51.666666666666657</v>
      </c>
      <c r="X120" s="521">
        <v>60</v>
      </c>
      <c r="Y120" s="521">
        <v>102.61569470264084</v>
      </c>
      <c r="Z120" s="521">
        <v>1.758293838419001</v>
      </c>
      <c r="AA120" s="521">
        <v>2.0374105297329423</v>
      </c>
      <c r="AB120" s="521">
        <v>71.840832599181226</v>
      </c>
      <c r="AC120" s="521">
        <v>43.609285417666371</v>
      </c>
      <c r="AD120" s="521">
        <v>37.597354844382963</v>
      </c>
      <c r="AE120" s="521">
        <v>1.4895729890764646</v>
      </c>
      <c r="AF120" s="521">
        <v>1.5877030284889859</v>
      </c>
      <c r="AG120" s="521">
        <v>1062.1680672268906</v>
      </c>
      <c r="AH120" s="521">
        <v>0</v>
      </c>
      <c r="AI120" s="521">
        <v>49.166666666666657</v>
      </c>
      <c r="AJ120" s="521">
        <v>435.64834942697667</v>
      </c>
      <c r="AK120" s="521">
        <v>11.86528354766792</v>
      </c>
      <c r="AL120" s="521">
        <v>4.6365045919453758</v>
      </c>
      <c r="AM120" s="521">
        <v>-12.08143892766423</v>
      </c>
      <c r="AN120" s="521">
        <v>99</v>
      </c>
      <c r="AO120" s="521">
        <v>99</v>
      </c>
      <c r="AP120" s="521">
        <v>99</v>
      </c>
      <c r="AQ120" s="521">
        <v>99</v>
      </c>
      <c r="AR120" s="521">
        <v>217.80672268907568</v>
      </c>
      <c r="AS120" s="521">
        <v>35.555989351738518</v>
      </c>
    </row>
    <row r="121" spans="1:45" s="521" customFormat="1">
      <c r="A121" s="521">
        <v>3</v>
      </c>
      <c r="B121" s="521">
        <v>55</v>
      </c>
      <c r="C121" s="521">
        <v>2023</v>
      </c>
      <c r="D121" s="521">
        <v>99</v>
      </c>
      <c r="E121" s="521">
        <v>3</v>
      </c>
      <c r="F121" s="521">
        <v>99</v>
      </c>
      <c r="G121" s="521">
        <v>99</v>
      </c>
      <c r="H121" s="521">
        <v>99</v>
      </c>
      <c r="I121" s="521">
        <v>99</v>
      </c>
      <c r="J121" s="521">
        <v>999</v>
      </c>
      <c r="K121" s="521">
        <v>99</v>
      </c>
      <c r="L121" s="521">
        <v>99</v>
      </c>
      <c r="M121" s="521">
        <v>99</v>
      </c>
      <c r="N121" s="521">
        <v>99</v>
      </c>
      <c r="O121" s="521">
        <v>99</v>
      </c>
      <c r="P121" s="521">
        <v>9999</v>
      </c>
      <c r="Q121" s="521">
        <v>59</v>
      </c>
      <c r="R121" s="521">
        <v>134</v>
      </c>
      <c r="S121" s="521">
        <v>5.3134328358208949</v>
      </c>
      <c r="T121" s="521">
        <v>6.5671641791044761</v>
      </c>
      <c r="U121" s="521">
        <v>353.01940298507463</v>
      </c>
      <c r="V121" s="521">
        <v>41.791044776119406</v>
      </c>
      <c r="W121" s="521">
        <v>52.238805970149237</v>
      </c>
      <c r="X121" s="521">
        <v>48.507462686567187</v>
      </c>
      <c r="Y121" s="521">
        <v>89.425853116499056</v>
      </c>
      <c r="Z121" s="521">
        <v>1.5760232896972295</v>
      </c>
      <c r="AA121" s="521">
        <v>1.7596122418595339</v>
      </c>
      <c r="AB121" s="521">
        <v>80.663015175756513</v>
      </c>
      <c r="AC121" s="521">
        <v>61.134413899448113</v>
      </c>
      <c r="AD121" s="521">
        <v>53.868432450805528</v>
      </c>
      <c r="AE121" s="521">
        <v>1.6633565044687189</v>
      </c>
      <c r="AF121" s="521">
        <v>1.6669512776731936</v>
      </c>
      <c r="AG121" s="521">
        <v>929.69291338582684</v>
      </c>
      <c r="AH121" s="521">
        <v>0</v>
      </c>
      <c r="AI121" s="521">
        <v>25.373134328358208</v>
      </c>
      <c r="AJ121" s="521">
        <v>319.22375120846954</v>
      </c>
      <c r="AK121" s="521">
        <v>45.43241611713001</v>
      </c>
      <c r="AL121" s="521">
        <v>-4.604390209283352</v>
      </c>
      <c r="AM121" s="521">
        <v>31.10402278365024</v>
      </c>
      <c r="AN121" s="521">
        <v>99</v>
      </c>
      <c r="AO121" s="521">
        <v>99</v>
      </c>
      <c r="AP121" s="521">
        <v>99</v>
      </c>
      <c r="AQ121" s="521">
        <v>99</v>
      </c>
      <c r="AR121" s="521">
        <v>218.64566929133849</v>
      </c>
      <c r="AS121" s="521">
        <v>33.258340595457845</v>
      </c>
    </row>
    <row r="122" spans="1:45" s="521" customFormat="1">
      <c r="A122" s="521">
        <v>3</v>
      </c>
      <c r="B122" s="521">
        <v>56</v>
      </c>
      <c r="C122" s="521">
        <v>2023</v>
      </c>
      <c r="D122" s="521">
        <v>99</v>
      </c>
      <c r="E122" s="521">
        <v>4</v>
      </c>
      <c r="F122" s="521">
        <v>99</v>
      </c>
      <c r="G122" s="521">
        <v>99</v>
      </c>
      <c r="H122" s="521">
        <v>99</v>
      </c>
      <c r="I122" s="521">
        <v>99</v>
      </c>
      <c r="J122" s="521">
        <v>999</v>
      </c>
      <c r="K122" s="521">
        <v>99</v>
      </c>
      <c r="L122" s="521">
        <v>99</v>
      </c>
      <c r="M122" s="521">
        <v>99</v>
      </c>
      <c r="N122" s="521">
        <v>99</v>
      </c>
      <c r="O122" s="521">
        <v>99</v>
      </c>
      <c r="P122" s="521">
        <v>9999</v>
      </c>
      <c r="Q122" s="521">
        <v>56</v>
      </c>
      <c r="R122" s="521">
        <v>97</v>
      </c>
      <c r="S122" s="521">
        <v>5.783505154639176</v>
      </c>
      <c r="T122" s="521">
        <v>6.608247422680412</v>
      </c>
      <c r="U122" s="521">
        <v>369.55051546391746</v>
      </c>
      <c r="V122" s="521">
        <v>53.608247422680435</v>
      </c>
      <c r="W122" s="521">
        <v>52.577319587628871</v>
      </c>
      <c r="X122" s="521">
        <v>53.608247422680435</v>
      </c>
      <c r="Y122" s="521">
        <v>98.238931459852324</v>
      </c>
      <c r="Z122" s="521">
        <v>1.6004303810577338</v>
      </c>
      <c r="AA122" s="521">
        <v>1.6963070928387365</v>
      </c>
      <c r="AB122" s="521">
        <v>78.608164300909991</v>
      </c>
      <c r="AC122" s="521">
        <v>41.4448768754878</v>
      </c>
      <c r="AD122" s="521">
        <v>30.293119064242504</v>
      </c>
      <c r="AE122" s="521">
        <v>1.2040714995034756</v>
      </c>
      <c r="AF122" s="521">
        <v>1.2631795275720403</v>
      </c>
      <c r="AG122" s="521">
        <v>1045.8076923076924</v>
      </c>
      <c r="AH122" s="521">
        <v>0</v>
      </c>
      <c r="AI122" s="521">
        <v>38.144329896907216</v>
      </c>
      <c r="AJ122" s="521">
        <v>471.91513952742309</v>
      </c>
      <c r="AK122" s="521">
        <v>60.391731391890673</v>
      </c>
      <c r="AL122" s="521">
        <v>39.140659126996063</v>
      </c>
      <c r="AM122" s="521">
        <v>52.798649557314626</v>
      </c>
      <c r="AN122" s="521">
        <v>99</v>
      </c>
      <c r="AO122" s="521">
        <v>99</v>
      </c>
      <c r="AP122" s="521">
        <v>99</v>
      </c>
      <c r="AQ122" s="521">
        <v>99</v>
      </c>
      <c r="AR122" s="521">
        <v>220.30769230769235</v>
      </c>
      <c r="AS122" s="521">
        <v>35.181247810239093</v>
      </c>
    </row>
    <row r="123" spans="1:45" s="521" customFormat="1">
      <c r="A123" s="521">
        <v>3</v>
      </c>
      <c r="B123" s="521">
        <v>57</v>
      </c>
      <c r="C123" s="521">
        <v>2023</v>
      </c>
      <c r="D123" s="521">
        <v>99</v>
      </c>
      <c r="E123" s="521">
        <v>5</v>
      </c>
      <c r="F123" s="521">
        <v>99</v>
      </c>
      <c r="G123" s="521">
        <v>99</v>
      </c>
      <c r="H123" s="521">
        <v>99</v>
      </c>
      <c r="I123" s="521">
        <v>99</v>
      </c>
      <c r="J123" s="521">
        <v>999</v>
      </c>
      <c r="K123" s="521">
        <v>99</v>
      </c>
      <c r="L123" s="521">
        <v>99</v>
      </c>
      <c r="M123" s="521">
        <v>99</v>
      </c>
      <c r="N123" s="521">
        <v>99</v>
      </c>
      <c r="O123" s="521">
        <v>99</v>
      </c>
      <c r="P123" s="521">
        <v>9999</v>
      </c>
      <c r="Q123" s="521">
        <v>45</v>
      </c>
      <c r="R123" s="521">
        <v>93</v>
      </c>
      <c r="S123" s="521">
        <v>5.8279569892473138</v>
      </c>
      <c r="T123" s="521">
        <v>7.0645161290322562</v>
      </c>
      <c r="U123" s="521">
        <v>369.54516129032271</v>
      </c>
      <c r="V123" s="521">
        <v>54.838709677419359</v>
      </c>
      <c r="W123" s="521">
        <v>67.741935483870975</v>
      </c>
      <c r="X123" s="521">
        <v>55.913978494623663</v>
      </c>
      <c r="Y123" s="521">
        <v>95.573261339343233</v>
      </c>
      <c r="Z123" s="521">
        <v>1.570039763307008</v>
      </c>
      <c r="AA123" s="521">
        <v>2.1291951713492234</v>
      </c>
      <c r="AB123" s="521">
        <v>74.317582438282102</v>
      </c>
      <c r="AC123" s="521">
        <v>34.773289871185163</v>
      </c>
      <c r="AD123" s="521">
        <v>32.497577398860763</v>
      </c>
      <c r="AE123" s="521">
        <v>1.15441906653426</v>
      </c>
      <c r="AF123" s="521">
        <v>1.2110721034675069</v>
      </c>
      <c r="AG123" s="521">
        <v>937.03333333333308</v>
      </c>
      <c r="AH123" s="521">
        <v>0</v>
      </c>
      <c r="AI123" s="521">
        <v>45.161290322580641</v>
      </c>
      <c r="AJ123" s="521">
        <v>237.24911661233517</v>
      </c>
      <c r="AK123" s="521">
        <v>8.881991241934978</v>
      </c>
      <c r="AL123" s="521">
        <v>-12.418406763338238</v>
      </c>
      <c r="AM123" s="521">
        <v>13.285656249036657</v>
      </c>
      <c r="AN123" s="521">
        <v>99</v>
      </c>
      <c r="AO123" s="521">
        <v>99</v>
      </c>
      <c r="AP123" s="521">
        <v>99</v>
      </c>
      <c r="AQ123" s="521">
        <v>99</v>
      </c>
      <c r="AR123" s="521">
        <v>217.91111111111113</v>
      </c>
      <c r="AS123" s="521">
        <v>34.717951951528931</v>
      </c>
    </row>
    <row r="124" spans="1:45" s="521" customFormat="1">
      <c r="A124" s="521">
        <v>3</v>
      </c>
      <c r="B124" s="521">
        <v>58</v>
      </c>
      <c r="C124" s="521">
        <v>2023</v>
      </c>
      <c r="D124" s="521">
        <v>99</v>
      </c>
      <c r="E124" s="521">
        <v>6</v>
      </c>
      <c r="F124" s="521">
        <v>99</v>
      </c>
      <c r="G124" s="521">
        <v>99</v>
      </c>
      <c r="H124" s="521">
        <v>99</v>
      </c>
      <c r="I124" s="521">
        <v>99</v>
      </c>
      <c r="J124" s="521">
        <v>999</v>
      </c>
      <c r="K124" s="521">
        <v>99</v>
      </c>
      <c r="L124" s="521">
        <v>99</v>
      </c>
      <c r="M124" s="521">
        <v>99</v>
      </c>
      <c r="N124" s="521">
        <v>99</v>
      </c>
      <c r="O124" s="521">
        <v>99</v>
      </c>
      <c r="P124" s="521">
        <v>9999</v>
      </c>
      <c r="Q124" s="521">
        <v>47</v>
      </c>
      <c r="R124" s="521">
        <v>129</v>
      </c>
      <c r="S124" s="521">
        <v>5.5348837209302335</v>
      </c>
      <c r="T124" s="521">
        <v>6.6201550387596884</v>
      </c>
      <c r="U124" s="521">
        <v>364.64418604651183</v>
      </c>
      <c r="V124" s="521">
        <v>43.410852713178286</v>
      </c>
      <c r="W124" s="521">
        <v>54.263565891472865</v>
      </c>
      <c r="X124" s="521">
        <v>56.589147286821699</v>
      </c>
      <c r="Y124" s="521">
        <v>97.714631109494647</v>
      </c>
      <c r="Z124" s="521">
        <v>1.6520905789492346</v>
      </c>
      <c r="AA124" s="521">
        <v>1.4584360235806395</v>
      </c>
      <c r="AB124" s="521">
        <v>80.066372747782381</v>
      </c>
      <c r="AC124" s="521">
        <v>49.791313746943203</v>
      </c>
      <c r="AD124" s="521">
        <v>45.752734743721597</v>
      </c>
      <c r="AE124" s="521">
        <v>1.6012909632571997</v>
      </c>
      <c r="AF124" s="521">
        <v>1.657595410289848</v>
      </c>
      <c r="AG124" s="521">
        <v>936.85271317829472</v>
      </c>
      <c r="AH124" s="521">
        <v>0</v>
      </c>
      <c r="AI124" s="521">
        <v>40.310077519379846</v>
      </c>
      <c r="AJ124" s="521">
        <v>314.62644518860526</v>
      </c>
      <c r="AK124" s="521">
        <v>38.587780181811247</v>
      </c>
      <c r="AL124" s="521">
        <v>3.773711143320539</v>
      </c>
      <c r="AM124" s="521">
        <v>27.828938423084299</v>
      </c>
      <c r="AN124" s="521">
        <v>99</v>
      </c>
      <c r="AO124" s="521">
        <v>99</v>
      </c>
      <c r="AP124" s="521">
        <v>99</v>
      </c>
      <c r="AQ124" s="521">
        <v>99</v>
      </c>
      <c r="AR124" s="521">
        <v>219.30232558139528</v>
      </c>
      <c r="AS124" s="521">
        <v>33.908328718450591</v>
      </c>
    </row>
    <row r="125" spans="1:45" s="521" customFormat="1">
      <c r="A125" s="521">
        <v>3</v>
      </c>
      <c r="B125" s="521">
        <v>59</v>
      </c>
      <c r="C125" s="521">
        <v>2023</v>
      </c>
      <c r="D125" s="521">
        <v>99</v>
      </c>
      <c r="E125" s="521">
        <v>7</v>
      </c>
      <c r="F125" s="521">
        <v>99</v>
      </c>
      <c r="G125" s="521">
        <v>99</v>
      </c>
      <c r="H125" s="521">
        <v>99</v>
      </c>
      <c r="I125" s="521">
        <v>99</v>
      </c>
      <c r="J125" s="521">
        <v>999</v>
      </c>
      <c r="K125" s="521">
        <v>99</v>
      </c>
      <c r="L125" s="521">
        <v>99</v>
      </c>
      <c r="M125" s="521">
        <v>99</v>
      </c>
      <c r="N125" s="521">
        <v>99</v>
      </c>
      <c r="O125" s="521">
        <v>99</v>
      </c>
      <c r="P125" s="521">
        <v>9999</v>
      </c>
      <c r="Q125" s="521">
        <v>40</v>
      </c>
      <c r="R125" s="521">
        <v>163</v>
      </c>
      <c r="S125" s="521">
        <v>5.2085889570552117</v>
      </c>
      <c r="T125" s="521">
        <v>6.6134969325153357</v>
      </c>
      <c r="U125" s="521">
        <v>367.73926380368113</v>
      </c>
      <c r="V125" s="521">
        <v>30.06134969325154</v>
      </c>
      <c r="W125" s="521">
        <v>54.601226993865041</v>
      </c>
      <c r="X125" s="521">
        <v>53.374233128834362</v>
      </c>
      <c r="Y125" s="521">
        <v>76.91362172476282</v>
      </c>
      <c r="Z125" s="521">
        <v>1.372177472156128</v>
      </c>
      <c r="AA125" s="521">
        <v>1.462518012575281</v>
      </c>
      <c r="AB125" s="521">
        <v>79.81608486599437</v>
      </c>
      <c r="AC125" s="521">
        <v>55.535923585534242</v>
      </c>
      <c r="AD125" s="521">
        <v>48.955749734041909</v>
      </c>
      <c r="AE125" s="521">
        <v>2.0233366434955316</v>
      </c>
      <c r="AF125" s="521">
        <v>2.1122588503157775</v>
      </c>
      <c r="AG125" s="521">
        <v>966.91411042944821</v>
      </c>
      <c r="AH125" s="521">
        <v>0</v>
      </c>
      <c r="AI125" s="521">
        <v>14.7239263803681</v>
      </c>
      <c r="AJ125" s="521">
        <v>401.30852532718802</v>
      </c>
      <c r="AK125" s="521">
        <v>37.538863091082447</v>
      </c>
      <c r="AL125" s="521">
        <v>28.804360937007058</v>
      </c>
      <c r="AM125" s="521">
        <v>29.220495700335981</v>
      </c>
      <c r="AN125" s="521">
        <v>99</v>
      </c>
      <c r="AO125" s="521">
        <v>99</v>
      </c>
      <c r="AP125" s="521">
        <v>99</v>
      </c>
      <c r="AQ125" s="521">
        <v>99</v>
      </c>
      <c r="AR125" s="521">
        <v>221.50306748466255</v>
      </c>
      <c r="AS125" s="521">
        <v>33.555605140901029</v>
      </c>
    </row>
    <row r="126" spans="1:45" s="521" customFormat="1">
      <c r="A126" s="521">
        <v>3</v>
      </c>
      <c r="B126" s="521">
        <v>60</v>
      </c>
      <c r="C126" s="521">
        <v>2023</v>
      </c>
      <c r="D126" s="521">
        <v>99</v>
      </c>
      <c r="E126" s="521">
        <v>8</v>
      </c>
      <c r="F126" s="521">
        <v>99</v>
      </c>
      <c r="G126" s="521">
        <v>99</v>
      </c>
      <c r="H126" s="521">
        <v>99</v>
      </c>
      <c r="I126" s="521">
        <v>99</v>
      </c>
      <c r="J126" s="521">
        <v>999</v>
      </c>
      <c r="K126" s="521">
        <v>99</v>
      </c>
      <c r="L126" s="521">
        <v>99</v>
      </c>
      <c r="M126" s="521">
        <v>99</v>
      </c>
      <c r="N126" s="521">
        <v>99</v>
      </c>
      <c r="O126" s="521">
        <v>99</v>
      </c>
      <c r="P126" s="521">
        <v>9999</v>
      </c>
      <c r="Q126" s="521">
        <v>42</v>
      </c>
      <c r="R126" s="521">
        <v>76</v>
      </c>
      <c r="S126" s="521">
        <v>5.7894736842105283</v>
      </c>
      <c r="T126" s="521">
        <v>6.9078947368421044</v>
      </c>
      <c r="U126" s="521">
        <v>354.56842105263144</v>
      </c>
      <c r="V126" s="521">
        <v>44.73684210526315</v>
      </c>
      <c r="W126" s="521">
        <v>56.578947368421048</v>
      </c>
      <c r="X126" s="521">
        <v>47.368421052631589</v>
      </c>
      <c r="Y126" s="521">
        <v>106.51260885395438</v>
      </c>
      <c r="Z126" s="521">
        <v>1.583764581403271</v>
      </c>
      <c r="AA126" s="521">
        <v>1.6236543544128723</v>
      </c>
      <c r="AB126" s="521">
        <v>56.131119174584157</v>
      </c>
      <c r="AC126" s="521">
        <v>10.182125603417909</v>
      </c>
      <c r="AD126" s="521">
        <v>-9.9643809523683</v>
      </c>
      <c r="AE126" s="521">
        <v>0.94339622641509413</v>
      </c>
      <c r="AF126" s="521">
        <v>0.94958353880415602</v>
      </c>
      <c r="AG126" s="521">
        <v>951.56944444444446</v>
      </c>
      <c r="AH126" s="521">
        <v>0</v>
      </c>
      <c r="AI126" s="521">
        <v>43.421052631578952</v>
      </c>
      <c r="AJ126" s="521">
        <v>335.85540979501911</v>
      </c>
      <c r="AK126" s="521">
        <v>31.2807519489211</v>
      </c>
      <c r="AL126" s="521">
        <v>29.240102625114154</v>
      </c>
      <c r="AM126" s="521">
        <v>9.3576547658498157</v>
      </c>
      <c r="AN126" s="521">
        <v>99</v>
      </c>
      <c r="AO126" s="521">
        <v>99</v>
      </c>
      <c r="AP126" s="521">
        <v>99</v>
      </c>
      <c r="AQ126" s="521">
        <v>99</v>
      </c>
      <c r="AR126" s="521">
        <v>215.01388888888889</v>
      </c>
      <c r="AS126" s="521">
        <v>34.733773759328002</v>
      </c>
    </row>
    <row r="127" spans="1:45" s="521" customFormat="1">
      <c r="A127" s="521">
        <v>3</v>
      </c>
      <c r="B127" s="521">
        <v>61</v>
      </c>
      <c r="C127" s="521">
        <v>2023</v>
      </c>
      <c r="D127" s="521">
        <v>99</v>
      </c>
      <c r="E127" s="521">
        <v>9</v>
      </c>
      <c r="F127" s="521">
        <v>99</v>
      </c>
      <c r="G127" s="521">
        <v>99</v>
      </c>
      <c r="H127" s="521">
        <v>99</v>
      </c>
      <c r="I127" s="521">
        <v>99</v>
      </c>
      <c r="J127" s="521">
        <v>999</v>
      </c>
      <c r="K127" s="521">
        <v>99</v>
      </c>
      <c r="L127" s="521">
        <v>99</v>
      </c>
      <c r="M127" s="521">
        <v>99</v>
      </c>
      <c r="N127" s="521">
        <v>99</v>
      </c>
      <c r="O127" s="521">
        <v>99</v>
      </c>
      <c r="P127" s="521">
        <v>9999</v>
      </c>
      <c r="Q127" s="521">
        <v>46</v>
      </c>
      <c r="R127" s="521">
        <v>132</v>
      </c>
      <c r="S127" s="521">
        <v>5.6136363636363633</v>
      </c>
      <c r="T127" s="521">
        <v>6.5984848484848495</v>
      </c>
      <c r="U127" s="521">
        <v>367.36515151515192</v>
      </c>
      <c r="V127" s="521">
        <v>44.696969696969688</v>
      </c>
      <c r="W127" s="521">
        <v>59.848484848484851</v>
      </c>
      <c r="X127" s="521">
        <v>53.787878787878803</v>
      </c>
      <c r="Y127" s="521">
        <v>90.715621240765927</v>
      </c>
      <c r="Z127" s="521">
        <v>1.3742641406857197</v>
      </c>
      <c r="AA127" s="521">
        <v>1.5367214633208679</v>
      </c>
      <c r="AB127" s="521">
        <v>67.662085780823531</v>
      </c>
      <c r="AC127" s="521">
        <v>33.734654544755209</v>
      </c>
      <c r="AD127" s="521">
        <v>21.710968001469727</v>
      </c>
      <c r="AE127" s="521">
        <v>1.6385302879841115</v>
      </c>
      <c r="AF127" s="521">
        <v>1.7088007243943322</v>
      </c>
      <c r="AG127" s="521">
        <v>955.70873786407742</v>
      </c>
      <c r="AH127" s="521">
        <v>0</v>
      </c>
      <c r="AI127" s="521">
        <v>22.727272727272723</v>
      </c>
      <c r="AJ127" s="521">
        <v>411.24649804789755</v>
      </c>
      <c r="AK127" s="521">
        <v>54.954468859454067</v>
      </c>
      <c r="AL127" s="521">
        <v>46.632244695903793</v>
      </c>
      <c r="AM127" s="521">
        <v>27.600786383333439</v>
      </c>
      <c r="AN127" s="521">
        <v>99</v>
      </c>
      <c r="AO127" s="521">
        <v>99</v>
      </c>
      <c r="AP127" s="521">
        <v>99</v>
      </c>
      <c r="AQ127" s="521">
        <v>99</v>
      </c>
      <c r="AR127" s="521">
        <v>219.98058252427188</v>
      </c>
      <c r="AS127" s="521">
        <v>34.104231976691445</v>
      </c>
    </row>
    <row r="128" spans="1:45" s="521" customFormat="1">
      <c r="A128" s="521">
        <v>3</v>
      </c>
      <c r="B128" s="521">
        <v>62</v>
      </c>
      <c r="C128" s="521">
        <v>2023</v>
      </c>
      <c r="D128" s="521">
        <v>99</v>
      </c>
      <c r="E128" s="521">
        <v>10</v>
      </c>
      <c r="F128" s="521">
        <v>99</v>
      </c>
      <c r="G128" s="521">
        <v>99</v>
      </c>
      <c r="H128" s="521">
        <v>99</v>
      </c>
      <c r="I128" s="521">
        <v>99</v>
      </c>
      <c r="J128" s="521">
        <v>999</v>
      </c>
      <c r="K128" s="521">
        <v>99</v>
      </c>
      <c r="L128" s="521">
        <v>99</v>
      </c>
      <c r="M128" s="521">
        <v>99</v>
      </c>
      <c r="N128" s="521">
        <v>99</v>
      </c>
      <c r="O128" s="521">
        <v>99</v>
      </c>
      <c r="P128" s="521">
        <v>9999</v>
      </c>
      <c r="Q128" s="521">
        <v>52</v>
      </c>
      <c r="R128" s="521">
        <v>80</v>
      </c>
      <c r="S128" s="521">
        <v>5.7374999999999998</v>
      </c>
      <c r="T128" s="521">
        <v>7.1749999999999998</v>
      </c>
      <c r="U128" s="521">
        <v>358.18124999999998</v>
      </c>
      <c r="V128" s="521">
        <v>53.75</v>
      </c>
      <c r="W128" s="521">
        <v>68.75</v>
      </c>
      <c r="X128" s="521">
        <v>55</v>
      </c>
      <c r="Y128" s="521">
        <v>91.007785510018905</v>
      </c>
      <c r="Z128" s="521">
        <v>1.5061851645797082</v>
      </c>
      <c r="AA128" s="521">
        <v>1.6261534367949424</v>
      </c>
      <c r="AB128" s="521">
        <v>79.109365847228219</v>
      </c>
      <c r="AC128" s="521">
        <v>53.327510218418688</v>
      </c>
      <c r="AD128" s="521">
        <v>34.027743496357623</v>
      </c>
      <c r="AE128" s="521">
        <v>0.9930486593843102</v>
      </c>
      <c r="AF128" s="521">
        <v>1.0097465232997744</v>
      </c>
      <c r="AG128" s="521">
        <v>961.31168831168816</v>
      </c>
      <c r="AH128" s="521">
        <v>0</v>
      </c>
      <c r="AI128" s="521">
        <v>38.75</v>
      </c>
      <c r="AJ128" s="521">
        <v>346.30803268152346</v>
      </c>
      <c r="AK128" s="521">
        <v>-10.546896027844863</v>
      </c>
      <c r="AL128" s="521">
        <v>10.961820789617102</v>
      </c>
      <c r="AM128" s="521">
        <v>0.33740203792044254</v>
      </c>
      <c r="AN128" s="521">
        <v>99</v>
      </c>
      <c r="AO128" s="521">
        <v>99</v>
      </c>
      <c r="AP128" s="521">
        <v>99</v>
      </c>
      <c r="AQ128" s="521">
        <v>99</v>
      </c>
      <c r="AR128" s="521">
        <v>216.27272727272728</v>
      </c>
      <c r="AS128" s="521">
        <v>34.851632429933957</v>
      </c>
    </row>
    <row r="129" spans="1:45" s="521" customFormat="1">
      <c r="A129" s="521">
        <v>3</v>
      </c>
      <c r="B129" s="521">
        <v>63</v>
      </c>
      <c r="C129" s="521">
        <v>2023</v>
      </c>
      <c r="D129" s="521">
        <v>99</v>
      </c>
      <c r="E129" s="521">
        <v>11</v>
      </c>
      <c r="F129" s="521">
        <v>99</v>
      </c>
      <c r="G129" s="521">
        <v>99</v>
      </c>
      <c r="H129" s="521">
        <v>99</v>
      </c>
      <c r="I129" s="521">
        <v>99</v>
      </c>
      <c r="J129" s="521">
        <v>999</v>
      </c>
      <c r="K129" s="521">
        <v>99</v>
      </c>
      <c r="L129" s="521">
        <v>99</v>
      </c>
      <c r="M129" s="521">
        <v>99</v>
      </c>
      <c r="N129" s="521">
        <v>99</v>
      </c>
      <c r="O129" s="521">
        <v>99</v>
      </c>
      <c r="P129" s="521">
        <v>9999</v>
      </c>
      <c r="Q129" s="521">
        <v>40</v>
      </c>
      <c r="R129" s="521">
        <v>112</v>
      </c>
      <c r="S129" s="521">
        <v>5.5982142857142847</v>
      </c>
      <c r="T129" s="521">
        <v>6.5089285714285694</v>
      </c>
      <c r="U129" s="521">
        <v>382.37053571428589</v>
      </c>
      <c r="V129" s="521">
        <v>50</v>
      </c>
      <c r="W129" s="521">
        <v>44.642857142857153</v>
      </c>
      <c r="X129" s="521">
        <v>65.178571428571445</v>
      </c>
      <c r="Y129" s="521">
        <v>77.529206061780783</v>
      </c>
      <c r="Z129" s="521">
        <v>1.3056185003159799</v>
      </c>
      <c r="AA129" s="521">
        <v>1.5640808329625475</v>
      </c>
      <c r="AB129" s="521">
        <v>66.373361383099365</v>
      </c>
      <c r="AC129" s="521">
        <v>49.792439692033057</v>
      </c>
      <c r="AD129" s="521">
        <v>41.930803237478344</v>
      </c>
      <c r="AE129" s="521">
        <v>1.3902681231380336</v>
      </c>
      <c r="AF129" s="521">
        <v>1.5091137424688801</v>
      </c>
      <c r="AG129" s="521">
        <v>903.90566037735834</v>
      </c>
      <c r="AH129" s="521">
        <v>0</v>
      </c>
      <c r="AI129" s="521">
        <v>25</v>
      </c>
      <c r="AJ129" s="521">
        <v>312.9921793073795</v>
      </c>
      <c r="AK129" s="521">
        <v>32.848416941841379</v>
      </c>
      <c r="AL129" s="521">
        <v>21.085263280966611</v>
      </c>
      <c r="AM129" s="521">
        <v>22.609501740450742</v>
      </c>
      <c r="AN129" s="521">
        <v>99</v>
      </c>
      <c r="AO129" s="521">
        <v>99</v>
      </c>
      <c r="AP129" s="521">
        <v>99</v>
      </c>
      <c r="AQ129" s="521">
        <v>99</v>
      </c>
      <c r="AR129" s="521">
        <v>223.82075471698121</v>
      </c>
      <c r="AS129" s="521">
        <v>33.283806798571909</v>
      </c>
    </row>
    <row r="130" spans="1:45" s="521" customFormat="1">
      <c r="A130" s="521">
        <v>3</v>
      </c>
      <c r="B130" s="521">
        <v>64</v>
      </c>
      <c r="C130" s="521">
        <v>2023</v>
      </c>
      <c r="D130" s="521">
        <v>99</v>
      </c>
      <c r="E130" s="521">
        <v>12</v>
      </c>
      <c r="F130" s="521">
        <v>99</v>
      </c>
      <c r="G130" s="521">
        <v>99</v>
      </c>
      <c r="H130" s="521">
        <v>99</v>
      </c>
      <c r="I130" s="521">
        <v>99</v>
      </c>
      <c r="J130" s="521">
        <v>999</v>
      </c>
      <c r="K130" s="521">
        <v>99</v>
      </c>
      <c r="L130" s="521">
        <v>99</v>
      </c>
      <c r="M130" s="521">
        <v>99</v>
      </c>
      <c r="N130" s="521">
        <v>99</v>
      </c>
      <c r="O130" s="521">
        <v>99</v>
      </c>
      <c r="P130" s="521">
        <v>9999</v>
      </c>
      <c r="Q130" s="521">
        <v>55</v>
      </c>
      <c r="R130" s="521">
        <v>112</v>
      </c>
      <c r="S130" s="521">
        <v>5.2410714285714306</v>
      </c>
      <c r="T130" s="521">
        <v>6.4375</v>
      </c>
      <c r="U130" s="521">
        <v>337.41696428571441</v>
      </c>
      <c r="V130" s="521">
        <v>36.607142857142847</v>
      </c>
      <c r="W130" s="521">
        <v>42.857142857142847</v>
      </c>
      <c r="X130" s="521">
        <v>40.178571428571438</v>
      </c>
      <c r="Y130" s="521">
        <v>113.71485398040342</v>
      </c>
      <c r="Z130" s="521">
        <v>1.8672245241184535</v>
      </c>
      <c r="AA130" s="521">
        <v>1.4502539802196228</v>
      </c>
      <c r="AB130" s="521">
        <v>81.448081877809756</v>
      </c>
      <c r="AC130" s="521">
        <v>50.464010868206529</v>
      </c>
      <c r="AD130" s="521">
        <v>52.816545444657102</v>
      </c>
      <c r="AE130" s="521">
        <v>1.3902681231380336</v>
      </c>
      <c r="AF130" s="521">
        <v>1.331694077302511</v>
      </c>
      <c r="AG130" s="521">
        <v>886.39622641509413</v>
      </c>
      <c r="AH130" s="521">
        <v>0</v>
      </c>
      <c r="AI130" s="521">
        <v>30.357142857142847</v>
      </c>
      <c r="AJ130" s="521">
        <v>235.69338409576685</v>
      </c>
      <c r="AK130" s="521">
        <v>54.594999982803238</v>
      </c>
      <c r="AL130" s="521">
        <v>14.443901963708401</v>
      </c>
      <c r="AM130" s="521">
        <v>50.479123079710931</v>
      </c>
      <c r="AN130" s="521">
        <v>99</v>
      </c>
      <c r="AO130" s="521">
        <v>99</v>
      </c>
      <c r="AP130" s="521">
        <v>99</v>
      </c>
      <c r="AQ130" s="521">
        <v>99</v>
      </c>
      <c r="AR130" s="521">
        <v>213.87735849056605</v>
      </c>
      <c r="AS130" s="521">
        <v>33.107287367004339</v>
      </c>
    </row>
    <row r="131" spans="1:45" s="521" customFormat="1">
      <c r="A131" s="521">
        <v>3</v>
      </c>
      <c r="B131" s="521">
        <v>65</v>
      </c>
      <c r="C131" s="521">
        <v>2023</v>
      </c>
      <c r="D131" s="521">
        <v>99</v>
      </c>
      <c r="E131" s="521">
        <v>13</v>
      </c>
      <c r="F131" s="521">
        <v>99</v>
      </c>
      <c r="G131" s="521">
        <v>99</v>
      </c>
      <c r="H131" s="521">
        <v>99</v>
      </c>
      <c r="I131" s="521">
        <v>99</v>
      </c>
      <c r="J131" s="521">
        <v>999</v>
      </c>
      <c r="K131" s="521">
        <v>99</v>
      </c>
      <c r="L131" s="521">
        <v>99</v>
      </c>
      <c r="M131" s="521">
        <v>99</v>
      </c>
      <c r="N131" s="521">
        <v>99</v>
      </c>
      <c r="O131" s="521">
        <v>99</v>
      </c>
      <c r="P131" s="521">
        <v>9999</v>
      </c>
      <c r="Q131" s="521">
        <v>62</v>
      </c>
      <c r="R131" s="521">
        <v>142</v>
      </c>
      <c r="S131" s="521">
        <v>5.457746478873239</v>
      </c>
      <c r="T131" s="521">
        <v>6.5140845070422548</v>
      </c>
      <c r="U131" s="521">
        <v>341.7633802816901</v>
      </c>
      <c r="V131" s="521">
        <v>44.366197183098592</v>
      </c>
      <c r="W131" s="521">
        <v>52.81690140845069</v>
      </c>
      <c r="X131" s="521">
        <v>47.183098591549296</v>
      </c>
      <c r="Y131" s="521">
        <v>98.886581409915522</v>
      </c>
      <c r="Z131" s="521">
        <v>1.5861337502730379</v>
      </c>
      <c r="AA131" s="521">
        <v>1.6814477141421229</v>
      </c>
      <c r="AB131" s="521">
        <v>73.004869628999117</v>
      </c>
      <c r="AC131" s="521">
        <v>53.750066929580413</v>
      </c>
      <c r="AD131" s="521">
        <v>27.615685993808377</v>
      </c>
      <c r="AE131" s="521">
        <v>1.7626613704071501</v>
      </c>
      <c r="AF131" s="521">
        <v>1.7101468416600325</v>
      </c>
      <c r="AG131" s="521">
        <v>877.2558139534882</v>
      </c>
      <c r="AH131" s="521">
        <v>0</v>
      </c>
      <c r="AI131" s="521">
        <v>33.802816901408441</v>
      </c>
      <c r="AJ131" s="521">
        <v>296.63137876714694</v>
      </c>
      <c r="AK131" s="521">
        <v>20.534182508959777</v>
      </c>
      <c r="AL131" s="521">
        <v>-11.141959785064621</v>
      </c>
      <c r="AM131" s="521">
        <v>19.652088705915158</v>
      </c>
      <c r="AN131" s="521">
        <v>99</v>
      </c>
      <c r="AO131" s="521">
        <v>99</v>
      </c>
      <c r="AP131" s="521">
        <v>99</v>
      </c>
      <c r="AQ131" s="521">
        <v>99</v>
      </c>
      <c r="AR131" s="521">
        <v>214.27906976744177</v>
      </c>
      <c r="AS131" s="521">
        <v>33.640694882665343</v>
      </c>
    </row>
    <row r="132" spans="1:45" s="521" customFormat="1">
      <c r="A132" s="521">
        <v>3</v>
      </c>
      <c r="B132" s="521">
        <v>66</v>
      </c>
      <c r="C132" s="521">
        <v>2023</v>
      </c>
      <c r="D132" s="521">
        <v>99</v>
      </c>
      <c r="E132" s="521">
        <v>14</v>
      </c>
      <c r="F132" s="521">
        <v>99</v>
      </c>
      <c r="G132" s="521">
        <v>99</v>
      </c>
      <c r="H132" s="521">
        <v>99</v>
      </c>
      <c r="I132" s="521">
        <v>99</v>
      </c>
      <c r="J132" s="521">
        <v>999</v>
      </c>
      <c r="K132" s="521">
        <v>99</v>
      </c>
      <c r="L132" s="521">
        <v>99</v>
      </c>
      <c r="M132" s="521">
        <v>99</v>
      </c>
      <c r="N132" s="521">
        <v>99</v>
      </c>
      <c r="O132" s="521">
        <v>99</v>
      </c>
      <c r="P132" s="521">
        <v>9999</v>
      </c>
      <c r="Q132" s="521">
        <v>17</v>
      </c>
      <c r="R132" s="521">
        <v>40</v>
      </c>
      <c r="S132" s="521">
        <v>5.6749999999999998</v>
      </c>
      <c r="T132" s="521">
        <v>7.0750000000000002</v>
      </c>
      <c r="U132" s="521">
        <v>377.21749999999992</v>
      </c>
      <c r="V132" s="521">
        <v>40</v>
      </c>
      <c r="W132" s="521">
        <v>70</v>
      </c>
      <c r="X132" s="521">
        <v>52.5</v>
      </c>
      <c r="Y132" s="521">
        <v>75.188283287691007</v>
      </c>
      <c r="Z132" s="521">
        <v>1.2920429559422559</v>
      </c>
      <c r="AA132" s="521">
        <v>1.6490527584040491</v>
      </c>
      <c r="AB132" s="521">
        <v>74.879891346267101</v>
      </c>
      <c r="AC132" s="521">
        <v>-21.644029694018368</v>
      </c>
      <c r="AD132" s="521">
        <v>-4.722743841549228</v>
      </c>
      <c r="AE132" s="521">
        <v>0.4965243296921551</v>
      </c>
      <c r="AF132" s="521">
        <v>0.53170574835063633</v>
      </c>
      <c r="AG132" s="521">
        <v>939.95</v>
      </c>
      <c r="AH132" s="521">
        <v>0</v>
      </c>
      <c r="AI132" s="521">
        <v>27.5</v>
      </c>
      <c r="AJ132" s="521">
        <v>378.96252783091882</v>
      </c>
      <c r="AK132" s="521">
        <v>83.754911763706687</v>
      </c>
      <c r="AL132" s="521">
        <v>-22.445942609890587</v>
      </c>
      <c r="AM132" s="521">
        <v>60.199583257793435</v>
      </c>
      <c r="AN132" s="521">
        <v>99</v>
      </c>
      <c r="AO132" s="521">
        <v>99</v>
      </c>
      <c r="AP132" s="521">
        <v>99</v>
      </c>
      <c r="AQ132" s="521">
        <v>99</v>
      </c>
      <c r="AR132" s="521">
        <v>221.45</v>
      </c>
      <c r="AS132" s="521">
        <v>34.50079228826938</v>
      </c>
    </row>
    <row r="133" spans="1:45" s="521" customFormat="1">
      <c r="A133" s="521">
        <v>3</v>
      </c>
      <c r="B133" s="521">
        <v>67</v>
      </c>
      <c r="C133" s="521">
        <v>2023</v>
      </c>
      <c r="D133" s="521">
        <v>99</v>
      </c>
      <c r="E133" s="521">
        <v>15</v>
      </c>
      <c r="F133" s="521">
        <v>99</v>
      </c>
      <c r="G133" s="521">
        <v>99</v>
      </c>
      <c r="H133" s="521">
        <v>99</v>
      </c>
      <c r="I133" s="521">
        <v>99</v>
      </c>
      <c r="J133" s="521">
        <v>999</v>
      </c>
      <c r="K133" s="521">
        <v>99</v>
      </c>
      <c r="L133" s="521">
        <v>99</v>
      </c>
      <c r="M133" s="521">
        <v>99</v>
      </c>
      <c r="N133" s="521">
        <v>99</v>
      </c>
      <c r="O133" s="521">
        <v>99</v>
      </c>
      <c r="P133" s="521">
        <v>9999</v>
      </c>
      <c r="Q133" s="521">
        <v>63</v>
      </c>
      <c r="R133" s="521">
        <v>108</v>
      </c>
      <c r="S133" s="521">
        <v>5.6759259259259265</v>
      </c>
      <c r="T133" s="521">
        <v>6.416666666666667</v>
      </c>
      <c r="U133" s="521">
        <v>346.52222222222241</v>
      </c>
      <c r="V133" s="521">
        <v>46.296296296296305</v>
      </c>
      <c r="W133" s="521">
        <v>50.925925925925917</v>
      </c>
      <c r="X133" s="521">
        <v>42.592592592592595</v>
      </c>
      <c r="Y133" s="521">
        <v>111.89452153978417</v>
      </c>
      <c r="Z133" s="521">
        <v>1.7041816962320355</v>
      </c>
      <c r="AA133" s="521">
        <v>1.8813165209107821</v>
      </c>
      <c r="AB133" s="521">
        <v>72.967898540704198</v>
      </c>
      <c r="AC133" s="521">
        <v>40.841921740280775</v>
      </c>
      <c r="AD133" s="521">
        <v>31.070158945463341</v>
      </c>
      <c r="AE133" s="521">
        <v>1.340615690168818</v>
      </c>
      <c r="AF133" s="521">
        <v>1.3187861517939623</v>
      </c>
      <c r="AG133" s="521">
        <v>1013</v>
      </c>
      <c r="AH133" s="521">
        <v>0</v>
      </c>
      <c r="AI133" s="521">
        <v>59.259259259259267</v>
      </c>
      <c r="AJ133" s="521">
        <v>436.66424579005991</v>
      </c>
      <c r="AK133" s="521">
        <v>40.196151180855473</v>
      </c>
      <c r="AL133" s="521">
        <v>12.253667896663162</v>
      </c>
      <c r="AM133" s="521">
        <v>23.135703173527457</v>
      </c>
      <c r="AN133" s="521">
        <v>99</v>
      </c>
      <c r="AO133" s="521">
        <v>99</v>
      </c>
      <c r="AP133" s="521">
        <v>99</v>
      </c>
      <c r="AQ133" s="521">
        <v>99</v>
      </c>
      <c r="AR133" s="521">
        <v>214.54205607476635</v>
      </c>
      <c r="AS133" s="521">
        <v>34.136624140254568</v>
      </c>
    </row>
    <row r="134" spans="1:45" s="521" customFormat="1">
      <c r="A134" s="521">
        <v>3</v>
      </c>
      <c r="B134" s="521">
        <v>68</v>
      </c>
      <c r="C134" s="521">
        <v>2023</v>
      </c>
      <c r="D134" s="521">
        <v>99</v>
      </c>
      <c r="E134" s="521">
        <v>16</v>
      </c>
      <c r="F134" s="521">
        <v>99</v>
      </c>
      <c r="G134" s="521">
        <v>99</v>
      </c>
      <c r="H134" s="521">
        <v>99</v>
      </c>
      <c r="I134" s="521">
        <v>99</v>
      </c>
      <c r="J134" s="521">
        <v>999</v>
      </c>
      <c r="K134" s="521">
        <v>99</v>
      </c>
      <c r="L134" s="521">
        <v>99</v>
      </c>
      <c r="M134" s="521">
        <v>99</v>
      </c>
      <c r="N134" s="521">
        <v>99</v>
      </c>
      <c r="O134" s="521">
        <v>99</v>
      </c>
      <c r="P134" s="521">
        <v>9999</v>
      </c>
      <c r="Q134" s="521">
        <v>78</v>
      </c>
      <c r="R134" s="521">
        <v>150</v>
      </c>
      <c r="S134" s="521">
        <v>6.0066666666666668</v>
      </c>
      <c r="T134" s="521">
        <v>6.8533333333333308</v>
      </c>
      <c r="U134" s="521">
        <v>361.36933333333343</v>
      </c>
      <c r="V134" s="521">
        <v>50</v>
      </c>
      <c r="W134" s="521">
        <v>54</v>
      </c>
      <c r="X134" s="521">
        <v>54.66666666666665</v>
      </c>
      <c r="Y134" s="521">
        <v>92.622186648532505</v>
      </c>
      <c r="Z134" s="521">
        <v>1.7832429883657344</v>
      </c>
      <c r="AA134" s="521">
        <v>2.0079397954675375</v>
      </c>
      <c r="AB134" s="521">
        <v>75.307751004503359</v>
      </c>
      <c r="AC134" s="521">
        <v>54.536128540585644</v>
      </c>
      <c r="AD134" s="521">
        <v>43.967254614270146</v>
      </c>
      <c r="AE134" s="521">
        <v>1.8619662363455809</v>
      </c>
      <c r="AF134" s="521">
        <v>1.9101263045620609</v>
      </c>
      <c r="AG134" s="521">
        <v>912.50335570469827</v>
      </c>
      <c r="AH134" s="521">
        <v>0</v>
      </c>
      <c r="AI134" s="521">
        <v>48</v>
      </c>
      <c r="AJ134" s="521">
        <v>279.43700888580929</v>
      </c>
      <c r="AK134" s="521">
        <v>7.9365551694682228</v>
      </c>
      <c r="AL134" s="521">
        <v>12.824018579254021</v>
      </c>
      <c r="AM134" s="521">
        <v>9.5620704672189927</v>
      </c>
      <c r="AN134" s="521">
        <v>99</v>
      </c>
      <c r="AO134" s="521">
        <v>99</v>
      </c>
      <c r="AP134" s="521">
        <v>99</v>
      </c>
      <c r="AQ134" s="521">
        <v>99</v>
      </c>
      <c r="AR134" s="521">
        <v>215.68456375838929</v>
      </c>
      <c r="AS134" s="521">
        <v>35.494900977196473</v>
      </c>
    </row>
    <row r="135" spans="1:45" s="521" customFormat="1">
      <c r="A135" s="521">
        <v>3</v>
      </c>
      <c r="B135" s="521">
        <v>69</v>
      </c>
      <c r="C135" s="521">
        <v>2023</v>
      </c>
      <c r="D135" s="521">
        <v>99</v>
      </c>
      <c r="E135" s="521">
        <v>17</v>
      </c>
      <c r="F135" s="521">
        <v>99</v>
      </c>
      <c r="G135" s="521">
        <v>99</v>
      </c>
      <c r="H135" s="521">
        <v>99</v>
      </c>
      <c r="I135" s="521">
        <v>99</v>
      </c>
      <c r="J135" s="521">
        <v>999</v>
      </c>
      <c r="K135" s="521">
        <v>99</v>
      </c>
      <c r="L135" s="521">
        <v>99</v>
      </c>
      <c r="M135" s="521">
        <v>99</v>
      </c>
      <c r="N135" s="521">
        <v>99</v>
      </c>
      <c r="O135" s="521">
        <v>99</v>
      </c>
      <c r="P135" s="521">
        <v>9999</v>
      </c>
      <c r="Q135" s="521">
        <v>68</v>
      </c>
      <c r="R135" s="521">
        <v>147</v>
      </c>
      <c r="S135" s="521">
        <v>5.7172413793103436</v>
      </c>
      <c r="T135" s="521">
        <v>6.3129251700680236</v>
      </c>
      <c r="U135" s="521">
        <v>360.84829931972803</v>
      </c>
      <c r="V135" s="521">
        <v>54.42176870748299</v>
      </c>
      <c r="W135" s="521">
        <v>49.659863945578223</v>
      </c>
      <c r="X135" s="521">
        <v>51.020408163265309</v>
      </c>
      <c r="Y135" s="521">
        <v>104.70034361400178</v>
      </c>
      <c r="Z135" s="521">
        <v>1.6537592685105489</v>
      </c>
      <c r="AA135" s="521">
        <v>1.4928524542575501</v>
      </c>
      <c r="AB135" s="521">
        <v>64.927488176397702</v>
      </c>
      <c r="AC135" s="521">
        <v>31.688482312361877</v>
      </c>
      <c r="AD135" s="521">
        <v>16.642954513259316</v>
      </c>
      <c r="AE135" s="521">
        <v>1.8247269116186688</v>
      </c>
      <c r="AF135" s="521">
        <v>1.8692247781144171</v>
      </c>
      <c r="AG135" s="521">
        <v>921.8129496402878</v>
      </c>
      <c r="AH135" s="521">
        <v>0</v>
      </c>
      <c r="AI135" s="521">
        <v>34.013605442176875</v>
      </c>
      <c r="AJ135" s="521">
        <v>316.2293032064033</v>
      </c>
      <c r="AK135" s="521">
        <v>19.801244996513873</v>
      </c>
      <c r="AL135" s="521">
        <v>-0.76764813718733627</v>
      </c>
      <c r="AM135" s="521">
        <v>1.2882050475598557</v>
      </c>
      <c r="AN135" s="521">
        <v>99</v>
      </c>
      <c r="AO135" s="521">
        <v>99</v>
      </c>
      <c r="AP135" s="521">
        <v>99</v>
      </c>
      <c r="AQ135" s="521">
        <v>99</v>
      </c>
      <c r="AR135" s="521">
        <v>216.51079136690643</v>
      </c>
      <c r="AS135" s="521">
        <v>34.351643063191439</v>
      </c>
    </row>
    <row r="136" spans="1:45" s="521" customFormat="1">
      <c r="A136" s="521">
        <v>3</v>
      </c>
      <c r="B136" s="521">
        <v>70</v>
      </c>
      <c r="C136" s="521">
        <v>2023</v>
      </c>
      <c r="D136" s="521">
        <v>99</v>
      </c>
      <c r="E136" s="521">
        <v>18</v>
      </c>
      <c r="F136" s="521">
        <v>99</v>
      </c>
      <c r="G136" s="521">
        <v>99</v>
      </c>
      <c r="H136" s="521">
        <v>99</v>
      </c>
      <c r="I136" s="521">
        <v>99</v>
      </c>
      <c r="J136" s="521">
        <v>999</v>
      </c>
      <c r="K136" s="521">
        <v>99</v>
      </c>
      <c r="L136" s="521">
        <v>99</v>
      </c>
      <c r="M136" s="521">
        <v>99</v>
      </c>
      <c r="N136" s="521">
        <v>99</v>
      </c>
      <c r="O136" s="521">
        <v>99</v>
      </c>
      <c r="P136" s="521">
        <v>9999</v>
      </c>
      <c r="Q136" s="521">
        <v>68</v>
      </c>
      <c r="R136" s="521">
        <v>154</v>
      </c>
      <c r="S136" s="521">
        <v>6.2026143790849684</v>
      </c>
      <c r="T136" s="521">
        <v>6.5909090909090899</v>
      </c>
      <c r="U136" s="521">
        <v>345.97272727272713</v>
      </c>
      <c r="V136" s="521">
        <v>62.987012987012974</v>
      </c>
      <c r="W136" s="521">
        <v>51.948051948051933</v>
      </c>
      <c r="X136" s="521">
        <v>49.350649350649341</v>
      </c>
      <c r="Y136" s="521">
        <v>112.08464581568252</v>
      </c>
      <c r="Z136" s="521">
        <v>1.8764544646420016</v>
      </c>
      <c r="AA136" s="521">
        <v>1.7343498215250148</v>
      </c>
      <c r="AB136" s="521">
        <v>72.239189923518978</v>
      </c>
      <c r="AC136" s="521">
        <v>40.407902075027927</v>
      </c>
      <c r="AD136" s="521">
        <v>19.622893164401859</v>
      </c>
      <c r="AE136" s="521">
        <v>1.9116186693147963</v>
      </c>
      <c r="AF136" s="521">
        <v>1.8775093898727004</v>
      </c>
      <c r="AG136" s="521">
        <v>904.83892617449681</v>
      </c>
      <c r="AH136" s="521">
        <v>0.64935064935064923</v>
      </c>
      <c r="AI136" s="521">
        <v>61.688311688311678</v>
      </c>
      <c r="AJ136" s="521">
        <v>420.89690215436633</v>
      </c>
      <c r="AK136" s="521">
        <v>-4.4992082478889772</v>
      </c>
      <c r="AL136" s="521">
        <v>10.071994644724594</v>
      </c>
      <c r="AM136" s="521">
        <v>-7.4003449874291007</v>
      </c>
      <c r="AN136" s="521">
        <v>99</v>
      </c>
      <c r="AO136" s="521">
        <v>99</v>
      </c>
      <c r="AP136" s="521">
        <v>99</v>
      </c>
      <c r="AQ136" s="521">
        <v>99</v>
      </c>
      <c r="AR136" s="521">
        <v>211.18120805369125</v>
      </c>
      <c r="AS136" s="521">
        <v>35.53101567473886</v>
      </c>
    </row>
    <row r="137" spans="1:45" s="521" customFormat="1">
      <c r="A137" s="521">
        <v>3</v>
      </c>
      <c r="B137" s="521">
        <v>71</v>
      </c>
      <c r="C137" s="521">
        <v>2023</v>
      </c>
      <c r="D137" s="521">
        <v>99</v>
      </c>
      <c r="E137" s="521">
        <v>19</v>
      </c>
      <c r="F137" s="521">
        <v>99</v>
      </c>
      <c r="G137" s="521">
        <v>99</v>
      </c>
      <c r="H137" s="521">
        <v>99</v>
      </c>
      <c r="I137" s="521">
        <v>99</v>
      </c>
      <c r="J137" s="521">
        <v>999</v>
      </c>
      <c r="K137" s="521">
        <v>99</v>
      </c>
      <c r="L137" s="521">
        <v>99</v>
      </c>
      <c r="M137" s="521">
        <v>99</v>
      </c>
      <c r="N137" s="521">
        <v>99</v>
      </c>
      <c r="O137" s="521">
        <v>99</v>
      </c>
      <c r="P137" s="521">
        <v>9999</v>
      </c>
      <c r="Q137" s="521">
        <v>77</v>
      </c>
      <c r="R137" s="521">
        <v>164</v>
      </c>
      <c r="S137" s="521">
        <v>5.9085365853658516</v>
      </c>
      <c r="T137" s="521">
        <v>6.3780487804878039</v>
      </c>
      <c r="U137" s="521">
        <v>344.07743902439006</v>
      </c>
      <c r="V137" s="521">
        <v>54.878048780487809</v>
      </c>
      <c r="W137" s="521">
        <v>48.780487804878049</v>
      </c>
      <c r="X137" s="521">
        <v>43.902439024390247</v>
      </c>
      <c r="Y137" s="521">
        <v>106.74120705559518</v>
      </c>
      <c r="Z137" s="521">
        <v>1.9057487626186431</v>
      </c>
      <c r="AA137" s="521">
        <v>1.8553827026331304</v>
      </c>
      <c r="AB137" s="521">
        <v>76.09487990169383</v>
      </c>
      <c r="AC137" s="521">
        <v>46.089054427073002</v>
      </c>
      <c r="AD137" s="521">
        <v>35.467411619212726</v>
      </c>
      <c r="AE137" s="521">
        <v>2.0357497517378356</v>
      </c>
      <c r="AF137" s="521">
        <v>1.9884724437462165</v>
      </c>
      <c r="AG137" s="521">
        <v>871.79503105590061</v>
      </c>
      <c r="AH137" s="521">
        <v>0</v>
      </c>
      <c r="AI137" s="521">
        <v>53.658536585365837</v>
      </c>
      <c r="AJ137" s="521">
        <v>320.06057497343875</v>
      </c>
      <c r="AK137" s="521">
        <v>39.499279690100323</v>
      </c>
      <c r="AL137" s="521">
        <v>-9.6483615935340357</v>
      </c>
      <c r="AM137" s="521">
        <v>14.500318622073882</v>
      </c>
      <c r="AN137" s="521">
        <v>99</v>
      </c>
      <c r="AO137" s="521">
        <v>99</v>
      </c>
      <c r="AP137" s="521">
        <v>99</v>
      </c>
      <c r="AQ137" s="521">
        <v>99</v>
      </c>
      <c r="AR137" s="521">
        <v>212.65217391304344</v>
      </c>
      <c r="AS137" s="521">
        <v>34.60414372461014</v>
      </c>
    </row>
    <row r="138" spans="1:45" s="521" customFormat="1">
      <c r="A138" s="521">
        <v>3</v>
      </c>
      <c r="B138" s="521">
        <v>72</v>
      </c>
      <c r="C138" s="521">
        <v>2023</v>
      </c>
      <c r="D138" s="521">
        <v>99</v>
      </c>
      <c r="E138" s="521">
        <v>20</v>
      </c>
      <c r="F138" s="521">
        <v>99</v>
      </c>
      <c r="G138" s="521">
        <v>99</v>
      </c>
      <c r="H138" s="521">
        <v>99</v>
      </c>
      <c r="I138" s="521">
        <v>99</v>
      </c>
      <c r="J138" s="521">
        <v>999</v>
      </c>
      <c r="K138" s="521">
        <v>99</v>
      </c>
      <c r="L138" s="521">
        <v>99</v>
      </c>
      <c r="M138" s="521">
        <v>99</v>
      </c>
      <c r="N138" s="521">
        <v>99</v>
      </c>
      <c r="O138" s="521">
        <v>99</v>
      </c>
      <c r="P138" s="521">
        <v>9999</v>
      </c>
      <c r="Q138" s="521">
        <v>40</v>
      </c>
      <c r="R138" s="521">
        <v>92</v>
      </c>
      <c r="S138" s="521">
        <v>6.6153846153846141</v>
      </c>
      <c r="T138" s="521">
        <v>6.9673913043478253</v>
      </c>
      <c r="U138" s="521">
        <v>398.62173913043449</v>
      </c>
      <c r="V138" s="521">
        <v>73.913043478260875</v>
      </c>
      <c r="W138" s="521">
        <v>56.521739130434781</v>
      </c>
      <c r="X138" s="521">
        <v>69.565217391304344</v>
      </c>
      <c r="Y138" s="521">
        <v>106.21467681487628</v>
      </c>
      <c r="Z138" s="521">
        <v>1.5665496145607307</v>
      </c>
      <c r="AA138" s="521">
        <v>2.0926947831866336</v>
      </c>
      <c r="AB138" s="521">
        <v>42.428834193433907</v>
      </c>
      <c r="AC138" s="521">
        <v>59.119239546801893</v>
      </c>
      <c r="AD138" s="521">
        <v>1.8363322905272983</v>
      </c>
      <c r="AE138" s="521">
        <v>1.1420059582919562</v>
      </c>
      <c r="AF138" s="521">
        <v>1.2923148614799516</v>
      </c>
      <c r="AG138" s="521">
        <v>910.91111111111115</v>
      </c>
      <c r="AH138" s="521">
        <v>0</v>
      </c>
      <c r="AI138" s="521">
        <v>46.739130434782609</v>
      </c>
      <c r="AJ138" s="521">
        <v>291.55184956994208</v>
      </c>
      <c r="AK138" s="521">
        <v>48.167474950935315</v>
      </c>
      <c r="AL138" s="521">
        <v>13.105289898769019</v>
      </c>
      <c r="AM138" s="521">
        <v>-30.208583339964903</v>
      </c>
      <c r="AN138" s="521">
        <v>99</v>
      </c>
      <c r="AO138" s="521">
        <v>99</v>
      </c>
      <c r="AP138" s="521">
        <v>99</v>
      </c>
      <c r="AQ138" s="521">
        <v>99</v>
      </c>
      <c r="AR138" s="521">
        <v>219.84444444444443</v>
      </c>
      <c r="AS138" s="521">
        <v>36.960097528228751</v>
      </c>
    </row>
    <row r="139" spans="1:45" s="521" customFormat="1">
      <c r="A139" s="521">
        <v>3</v>
      </c>
      <c r="B139" s="521">
        <v>73</v>
      </c>
      <c r="C139" s="521">
        <v>2023</v>
      </c>
      <c r="D139" s="521">
        <v>99</v>
      </c>
      <c r="E139" s="521">
        <v>21</v>
      </c>
      <c r="F139" s="521">
        <v>99</v>
      </c>
      <c r="G139" s="521">
        <v>99</v>
      </c>
      <c r="H139" s="521">
        <v>99</v>
      </c>
      <c r="I139" s="521">
        <v>99</v>
      </c>
      <c r="J139" s="521">
        <v>999</v>
      </c>
      <c r="K139" s="521">
        <v>99</v>
      </c>
      <c r="L139" s="521">
        <v>99</v>
      </c>
      <c r="M139" s="521">
        <v>99</v>
      </c>
      <c r="N139" s="521">
        <v>99</v>
      </c>
      <c r="O139" s="521">
        <v>99</v>
      </c>
      <c r="P139" s="521">
        <v>9999</v>
      </c>
      <c r="Q139" s="521">
        <v>78</v>
      </c>
      <c r="R139" s="521">
        <v>202</v>
      </c>
      <c r="S139" s="521">
        <v>5.6831683168316838</v>
      </c>
      <c r="T139" s="521">
        <v>6.5247524752475243</v>
      </c>
      <c r="U139" s="521">
        <v>351.15396039603974</v>
      </c>
      <c r="V139" s="521">
        <v>45.049504950495056</v>
      </c>
      <c r="W139" s="521">
        <v>50.495049504950494</v>
      </c>
      <c r="X139" s="521">
        <v>48.019801980198032</v>
      </c>
      <c r="Y139" s="521">
        <v>86.534908020390105</v>
      </c>
      <c r="Z139" s="521">
        <v>1.8397734097959499</v>
      </c>
      <c r="AA139" s="521">
        <v>1.97305642884454</v>
      </c>
      <c r="AB139" s="521">
        <v>71.94382074555439</v>
      </c>
      <c r="AC139" s="521">
        <v>39.091682063070003</v>
      </c>
      <c r="AD139" s="521">
        <v>28.855455553273703</v>
      </c>
      <c r="AE139" s="521">
        <v>2.507447864945382</v>
      </c>
      <c r="AF139" s="521">
        <v>2.4995882361191182</v>
      </c>
      <c r="AG139" s="521">
        <v>916.70050761421317</v>
      </c>
      <c r="AH139" s="521">
        <v>0</v>
      </c>
      <c r="AI139" s="521">
        <v>46.53465346534653</v>
      </c>
      <c r="AJ139" s="521">
        <v>217.29452433117348</v>
      </c>
      <c r="AK139" s="521">
        <v>-1.5869849021893323</v>
      </c>
      <c r="AL139" s="521">
        <v>-13.160030217792782</v>
      </c>
      <c r="AM139" s="521">
        <v>-9.7623578255818177</v>
      </c>
      <c r="AN139" s="521">
        <v>99</v>
      </c>
      <c r="AO139" s="521">
        <v>99</v>
      </c>
      <c r="AP139" s="521">
        <v>99</v>
      </c>
      <c r="AQ139" s="521">
        <v>99</v>
      </c>
      <c r="AR139" s="521">
        <v>216.24873096446689</v>
      </c>
      <c r="AS139" s="521">
        <v>34.114751470475895</v>
      </c>
    </row>
    <row r="140" spans="1:45" s="521" customFormat="1">
      <c r="A140" s="521">
        <v>3</v>
      </c>
      <c r="B140" s="521">
        <v>74</v>
      </c>
      <c r="C140" s="521">
        <v>2023</v>
      </c>
      <c r="D140" s="521">
        <v>99</v>
      </c>
      <c r="E140" s="521">
        <v>22</v>
      </c>
      <c r="F140" s="521">
        <v>99</v>
      </c>
      <c r="G140" s="521">
        <v>99</v>
      </c>
      <c r="H140" s="521">
        <v>99</v>
      </c>
      <c r="I140" s="521">
        <v>99</v>
      </c>
      <c r="J140" s="521">
        <v>999</v>
      </c>
      <c r="K140" s="521">
        <v>99</v>
      </c>
      <c r="L140" s="521">
        <v>99</v>
      </c>
      <c r="M140" s="521">
        <v>99</v>
      </c>
      <c r="N140" s="521">
        <v>99</v>
      </c>
      <c r="O140" s="521">
        <v>99</v>
      </c>
      <c r="P140" s="521">
        <v>9999</v>
      </c>
      <c r="Q140" s="521">
        <v>73</v>
      </c>
      <c r="R140" s="521">
        <v>170</v>
      </c>
      <c r="S140" s="521">
        <v>5.4823529411764707</v>
      </c>
      <c r="T140" s="521">
        <v>6.3294117647058812</v>
      </c>
      <c r="U140" s="521">
        <v>327.10352941176461</v>
      </c>
      <c r="V140" s="521">
        <v>41.176470588235304</v>
      </c>
      <c r="W140" s="521">
        <v>41.764705882352942</v>
      </c>
      <c r="X140" s="521">
        <v>32.941176470588246</v>
      </c>
      <c r="Y140" s="521">
        <v>100.76276558689572</v>
      </c>
      <c r="Z140" s="521">
        <v>1.873102269158478</v>
      </c>
      <c r="AA140" s="521">
        <v>1.8904604810600587</v>
      </c>
      <c r="AB140" s="521">
        <v>74.967875231717983</v>
      </c>
      <c r="AC140" s="521">
        <v>52.898499666054597</v>
      </c>
      <c r="AD140" s="521">
        <v>49.33569281181007</v>
      </c>
      <c r="AE140" s="521">
        <v>2.1102284011916574</v>
      </c>
      <c r="AF140" s="521">
        <v>1.9595379702680047</v>
      </c>
      <c r="AG140" s="521">
        <v>898.93902439024384</v>
      </c>
      <c r="AH140" s="521">
        <v>0</v>
      </c>
      <c r="AI140" s="521">
        <v>47.647058823529406</v>
      </c>
      <c r="AJ140" s="521">
        <v>244.42432853448912</v>
      </c>
      <c r="AK140" s="521">
        <v>35.005108994544926</v>
      </c>
      <c r="AL140" s="521">
        <v>15.483117666203723</v>
      </c>
      <c r="AM140" s="521">
        <v>10.55430196658409</v>
      </c>
      <c r="AN140" s="521">
        <v>99</v>
      </c>
      <c r="AO140" s="521">
        <v>99</v>
      </c>
      <c r="AP140" s="521">
        <v>99</v>
      </c>
      <c r="AQ140" s="521">
        <v>99</v>
      </c>
      <c r="AR140" s="521">
        <v>211.29268292682929</v>
      </c>
      <c r="AS140" s="521">
        <v>33.696024990499893</v>
      </c>
    </row>
    <row r="141" spans="1:45" s="521" customFormat="1">
      <c r="A141" s="521">
        <v>3</v>
      </c>
      <c r="B141" s="521">
        <v>75</v>
      </c>
      <c r="C141" s="521">
        <v>2023</v>
      </c>
      <c r="D141" s="521">
        <v>99</v>
      </c>
      <c r="E141" s="521">
        <v>23</v>
      </c>
      <c r="F141" s="521">
        <v>99</v>
      </c>
      <c r="G141" s="521">
        <v>99</v>
      </c>
      <c r="H141" s="521">
        <v>99</v>
      </c>
      <c r="I141" s="521">
        <v>99</v>
      </c>
      <c r="J141" s="521">
        <v>999</v>
      </c>
      <c r="K141" s="521">
        <v>99</v>
      </c>
      <c r="L141" s="521">
        <v>99</v>
      </c>
      <c r="M141" s="521">
        <v>99</v>
      </c>
      <c r="N141" s="521">
        <v>99</v>
      </c>
      <c r="O141" s="521">
        <v>99</v>
      </c>
      <c r="P141" s="521">
        <v>9999</v>
      </c>
      <c r="Q141" s="521">
        <v>95</v>
      </c>
      <c r="R141" s="521">
        <v>214</v>
      </c>
      <c r="S141" s="521">
        <v>5.9299065420560746</v>
      </c>
      <c r="T141" s="521">
        <v>6.5327102803738306</v>
      </c>
      <c r="U141" s="521">
        <v>357.32383177570102</v>
      </c>
      <c r="V141" s="521">
        <v>51.401869158878512</v>
      </c>
      <c r="W141" s="521">
        <v>46.261682242990638</v>
      </c>
      <c r="X141" s="521">
        <v>51.869158878504678</v>
      </c>
      <c r="Y141" s="521">
        <v>110.03531651540122</v>
      </c>
      <c r="Z141" s="521">
        <v>1.9717023790723196</v>
      </c>
      <c r="AA141" s="521">
        <v>2.0950219458148203</v>
      </c>
      <c r="AB141" s="521">
        <v>77.245753325355935</v>
      </c>
      <c r="AC141" s="521">
        <v>47.634949817240475</v>
      </c>
      <c r="AD141" s="521">
        <v>40.610602434181047</v>
      </c>
      <c r="AE141" s="521">
        <v>2.6564051638530288</v>
      </c>
      <c r="AF141" s="521">
        <v>2.6946060940208647</v>
      </c>
      <c r="AG141" s="521">
        <v>982.14634146341473</v>
      </c>
      <c r="AH141" s="521">
        <v>0</v>
      </c>
      <c r="AI141" s="521">
        <v>51.401869158878512</v>
      </c>
      <c r="AJ141" s="521">
        <v>411.034160409084</v>
      </c>
      <c r="AK141" s="521">
        <v>36.378128390309534</v>
      </c>
      <c r="AL141" s="521">
        <v>9.5139869979583622</v>
      </c>
      <c r="AM141" s="521">
        <v>18.68706702147168</v>
      </c>
      <c r="AN141" s="521">
        <v>99</v>
      </c>
      <c r="AO141" s="521">
        <v>99</v>
      </c>
      <c r="AP141" s="521">
        <v>99</v>
      </c>
      <c r="AQ141" s="521">
        <v>99</v>
      </c>
      <c r="AR141" s="521">
        <v>214.53658536585365</v>
      </c>
      <c r="AS141" s="521">
        <v>34.985972677234038</v>
      </c>
    </row>
    <row r="142" spans="1:45" s="521" customFormat="1">
      <c r="A142" s="521">
        <v>3</v>
      </c>
      <c r="B142" s="521">
        <v>76</v>
      </c>
      <c r="C142" s="521">
        <v>2023</v>
      </c>
      <c r="D142" s="521">
        <v>99</v>
      </c>
      <c r="E142" s="521">
        <v>24</v>
      </c>
      <c r="F142" s="521">
        <v>99</v>
      </c>
      <c r="G142" s="521">
        <v>99</v>
      </c>
      <c r="H142" s="521">
        <v>99</v>
      </c>
      <c r="I142" s="521">
        <v>99</v>
      </c>
      <c r="J142" s="521">
        <v>999</v>
      </c>
      <c r="K142" s="521">
        <v>99</v>
      </c>
      <c r="L142" s="521">
        <v>99</v>
      </c>
      <c r="M142" s="521">
        <v>99</v>
      </c>
      <c r="N142" s="521">
        <v>99</v>
      </c>
      <c r="O142" s="521">
        <v>99</v>
      </c>
      <c r="P142" s="521">
        <v>9999</v>
      </c>
      <c r="Q142" s="521">
        <v>89</v>
      </c>
      <c r="R142" s="521">
        <v>201</v>
      </c>
      <c r="S142" s="521">
        <v>5.9900497512437809</v>
      </c>
      <c r="T142" s="521">
        <v>6.7213930348258701</v>
      </c>
      <c r="U142" s="521">
        <v>358.08805970149257</v>
      </c>
      <c r="V142" s="521">
        <v>51.24378109452735</v>
      </c>
      <c r="W142" s="521">
        <v>53.731343283582113</v>
      </c>
      <c r="X142" s="521">
        <v>47.761194029850763</v>
      </c>
      <c r="Y142" s="521">
        <v>96.121122578172418</v>
      </c>
      <c r="Z142" s="521">
        <v>1.8688066529158465</v>
      </c>
      <c r="AA142" s="521">
        <v>1.7254287951450391</v>
      </c>
      <c r="AB142" s="521">
        <v>75.973476328662741</v>
      </c>
      <c r="AC142" s="521">
        <v>41.51182165950194</v>
      </c>
      <c r="AD142" s="521">
        <v>18.274737356672038</v>
      </c>
      <c r="AE142" s="521">
        <v>2.4950347567030784</v>
      </c>
      <c r="AF142" s="521">
        <v>2.536328075418087</v>
      </c>
      <c r="AG142" s="521">
        <v>892.3846153846157</v>
      </c>
      <c r="AH142" s="521">
        <v>0</v>
      </c>
      <c r="AI142" s="521">
        <v>47.263681592039802</v>
      </c>
      <c r="AJ142" s="521">
        <v>287.19488740758794</v>
      </c>
      <c r="AK142" s="521">
        <v>32.613787210456159</v>
      </c>
      <c r="AL142" s="521">
        <v>6.6220060164255985</v>
      </c>
      <c r="AM142" s="521">
        <v>13.072474116805328</v>
      </c>
      <c r="AN142" s="521">
        <v>99</v>
      </c>
      <c r="AO142" s="521">
        <v>99</v>
      </c>
      <c r="AP142" s="521">
        <v>99</v>
      </c>
      <c r="AQ142" s="521">
        <v>99</v>
      </c>
      <c r="AR142" s="521">
        <v>215.76410256410253</v>
      </c>
      <c r="AS142" s="521">
        <v>34.762547609883974</v>
      </c>
    </row>
    <row r="143" spans="1:45" s="521" customFormat="1">
      <c r="A143" s="521">
        <v>3</v>
      </c>
      <c r="B143" s="521">
        <v>77</v>
      </c>
      <c r="C143" s="521">
        <v>2023</v>
      </c>
      <c r="D143" s="521">
        <v>99</v>
      </c>
      <c r="E143" s="521">
        <v>25</v>
      </c>
      <c r="F143" s="521">
        <v>99</v>
      </c>
      <c r="G143" s="521">
        <v>99</v>
      </c>
      <c r="H143" s="521">
        <v>99</v>
      </c>
      <c r="I143" s="521">
        <v>99</v>
      </c>
      <c r="J143" s="521">
        <v>999</v>
      </c>
      <c r="K143" s="521">
        <v>99</v>
      </c>
      <c r="L143" s="521">
        <v>99</v>
      </c>
      <c r="M143" s="521">
        <v>99</v>
      </c>
      <c r="N143" s="521">
        <v>99</v>
      </c>
      <c r="O143" s="521">
        <v>99</v>
      </c>
      <c r="P143" s="521">
        <v>9999</v>
      </c>
      <c r="Q143" s="521">
        <v>109</v>
      </c>
      <c r="R143" s="521">
        <v>276</v>
      </c>
      <c r="S143" s="521">
        <v>5.5181159420289836</v>
      </c>
      <c r="T143" s="521">
        <v>6.2934782608695654</v>
      </c>
      <c r="U143" s="521">
        <v>345.48152173913047</v>
      </c>
      <c r="V143" s="521">
        <v>40.94202898550725</v>
      </c>
      <c r="W143" s="521">
        <v>46.376811594202891</v>
      </c>
      <c r="X143" s="521">
        <v>47.463768115942031</v>
      </c>
      <c r="Y143" s="521">
        <v>109.87994033939339</v>
      </c>
      <c r="Z143" s="521">
        <v>1.9844590219366725</v>
      </c>
      <c r="AA143" s="521">
        <v>1.7561777716021332</v>
      </c>
      <c r="AB143" s="521">
        <v>78.424303977466252</v>
      </c>
      <c r="AC143" s="521">
        <v>53.790159686098008</v>
      </c>
      <c r="AD143" s="521">
        <v>33.687518720888377</v>
      </c>
      <c r="AE143" s="521">
        <v>3.4260178748758694</v>
      </c>
      <c r="AF143" s="521">
        <v>3.3601095556213192</v>
      </c>
      <c r="AG143" s="521">
        <v>930.14179104477614</v>
      </c>
      <c r="AH143" s="521">
        <v>0.36231884057971009</v>
      </c>
      <c r="AI143" s="521">
        <v>42.391304347826086</v>
      </c>
      <c r="AJ143" s="521">
        <v>331.78913805925833</v>
      </c>
      <c r="AK143" s="521">
        <v>25.628748657832912</v>
      </c>
      <c r="AL143" s="521">
        <v>-1.1793624670323533</v>
      </c>
      <c r="AM143" s="521">
        <v>13.498519815547112</v>
      </c>
      <c r="AN143" s="521">
        <v>99</v>
      </c>
      <c r="AO143" s="521">
        <v>99</v>
      </c>
      <c r="AP143" s="521">
        <v>99</v>
      </c>
      <c r="AQ143" s="521">
        <v>99</v>
      </c>
      <c r="AR143" s="521">
        <v>214.69029850746273</v>
      </c>
      <c r="AS143" s="521">
        <v>33.694131607328607</v>
      </c>
    </row>
    <row r="144" spans="1:45" s="521" customFormat="1">
      <c r="A144" s="521">
        <v>3</v>
      </c>
      <c r="B144" s="521">
        <v>78</v>
      </c>
      <c r="C144" s="521">
        <v>2023</v>
      </c>
      <c r="D144" s="521">
        <v>99</v>
      </c>
      <c r="E144" s="521">
        <v>26</v>
      </c>
      <c r="F144" s="521">
        <v>99</v>
      </c>
      <c r="G144" s="521">
        <v>99</v>
      </c>
      <c r="H144" s="521">
        <v>99</v>
      </c>
      <c r="I144" s="521">
        <v>99</v>
      </c>
      <c r="J144" s="521">
        <v>999</v>
      </c>
      <c r="K144" s="521">
        <v>99</v>
      </c>
      <c r="L144" s="521">
        <v>99</v>
      </c>
      <c r="M144" s="521">
        <v>99</v>
      </c>
      <c r="N144" s="521">
        <v>99</v>
      </c>
      <c r="O144" s="521">
        <v>99</v>
      </c>
      <c r="P144" s="521">
        <v>9999</v>
      </c>
      <c r="Q144" s="521">
        <v>81</v>
      </c>
      <c r="R144" s="521">
        <v>153</v>
      </c>
      <c r="S144" s="521">
        <v>5.4771241830065378</v>
      </c>
      <c r="T144" s="521">
        <v>6.1895424836601318</v>
      </c>
      <c r="U144" s="521">
        <v>351.38496732026152</v>
      </c>
      <c r="V144" s="521">
        <v>41.830065359477111</v>
      </c>
      <c r="W144" s="521">
        <v>41.830065359477111</v>
      </c>
      <c r="X144" s="521">
        <v>45.751633986928113</v>
      </c>
      <c r="Y144" s="521">
        <v>120.5527513267527</v>
      </c>
      <c r="Z144" s="521">
        <v>1.829621794984734</v>
      </c>
      <c r="AA144" s="521">
        <v>1.7959709227559004</v>
      </c>
      <c r="AB144" s="521">
        <v>74.075626946187214</v>
      </c>
      <c r="AC144" s="521">
        <v>51.937695689643995</v>
      </c>
      <c r="AD144" s="521">
        <v>40.410424493450471</v>
      </c>
      <c r="AE144" s="521">
        <v>1.8992055610724925</v>
      </c>
      <c r="AF144" s="521">
        <v>1.8944979535846072</v>
      </c>
      <c r="AG144" s="521">
        <v>978.95270270270271</v>
      </c>
      <c r="AH144" s="521">
        <v>0</v>
      </c>
      <c r="AI144" s="521">
        <v>45.098039215686256</v>
      </c>
      <c r="AJ144" s="521">
        <v>406.82895892133803</v>
      </c>
      <c r="AK144" s="521">
        <v>31.666702370654125</v>
      </c>
      <c r="AL144" s="521">
        <v>8.4773645243923657</v>
      </c>
      <c r="AM144" s="521">
        <v>14.049084716617489</v>
      </c>
      <c r="AN144" s="521">
        <v>99</v>
      </c>
      <c r="AO144" s="521">
        <v>99</v>
      </c>
      <c r="AP144" s="521">
        <v>99</v>
      </c>
      <c r="AQ144" s="521">
        <v>99</v>
      </c>
      <c r="AR144" s="521">
        <v>215.99324324324328</v>
      </c>
      <c r="AS144" s="521">
        <v>33.169368177974405</v>
      </c>
    </row>
    <row r="145" spans="1:45" s="521" customFormat="1">
      <c r="A145" s="521">
        <v>3</v>
      </c>
      <c r="B145" s="521">
        <v>79</v>
      </c>
      <c r="C145" s="521">
        <v>2023</v>
      </c>
      <c r="D145" s="521">
        <v>99</v>
      </c>
      <c r="E145" s="521">
        <v>27</v>
      </c>
      <c r="F145" s="521">
        <v>99</v>
      </c>
      <c r="G145" s="521">
        <v>99</v>
      </c>
      <c r="H145" s="521">
        <v>99</v>
      </c>
      <c r="I145" s="521">
        <v>99</v>
      </c>
      <c r="J145" s="521">
        <v>999</v>
      </c>
      <c r="K145" s="521">
        <v>99</v>
      </c>
      <c r="L145" s="521">
        <v>99</v>
      </c>
      <c r="M145" s="521">
        <v>99</v>
      </c>
      <c r="N145" s="521">
        <v>99</v>
      </c>
      <c r="O145" s="521">
        <v>99</v>
      </c>
      <c r="P145" s="521">
        <v>9999</v>
      </c>
      <c r="Q145" s="521">
        <v>90</v>
      </c>
      <c r="R145" s="521">
        <v>173</v>
      </c>
      <c r="S145" s="521">
        <v>5.606936416184972</v>
      </c>
      <c r="T145" s="521">
        <v>6.1849710982658967</v>
      </c>
      <c r="U145" s="521">
        <v>356.81213872832353</v>
      </c>
      <c r="V145" s="521">
        <v>41.040462427745673</v>
      </c>
      <c r="W145" s="521">
        <v>39.884393063583822</v>
      </c>
      <c r="X145" s="521">
        <v>47.97687861271676</v>
      </c>
      <c r="Y145" s="521">
        <v>108.34567204249232</v>
      </c>
      <c r="Z145" s="521">
        <v>1.8393132613597247</v>
      </c>
      <c r="AA145" s="521">
        <v>1.7799151191937868</v>
      </c>
      <c r="AB145" s="521">
        <v>80.431456219965312</v>
      </c>
      <c r="AC145" s="521">
        <v>31.322145019107317</v>
      </c>
      <c r="AD145" s="521">
        <v>26.763023441408752</v>
      </c>
      <c r="AE145" s="521">
        <v>2.1474677259185699</v>
      </c>
      <c r="AF145" s="521">
        <v>2.1752303569599918</v>
      </c>
      <c r="AG145" s="521">
        <v>1017.7738095238097</v>
      </c>
      <c r="AH145" s="521">
        <v>0</v>
      </c>
      <c r="AI145" s="521">
        <v>47.97687861271676</v>
      </c>
      <c r="AJ145" s="521">
        <v>438.56487686409741</v>
      </c>
      <c r="AK145" s="521">
        <v>46.861236639464465</v>
      </c>
      <c r="AL145" s="521">
        <v>7.1537100432973517</v>
      </c>
      <c r="AM145" s="521">
        <v>26.959676571112642</v>
      </c>
      <c r="AN145" s="521">
        <v>99</v>
      </c>
      <c r="AO145" s="521">
        <v>99</v>
      </c>
      <c r="AP145" s="521">
        <v>99</v>
      </c>
      <c r="AQ145" s="521">
        <v>99</v>
      </c>
      <c r="AR145" s="521">
        <v>217.2678571428572</v>
      </c>
      <c r="AS145" s="521">
        <v>33.95191903729684</v>
      </c>
    </row>
    <row r="146" spans="1:45" s="521" customFormat="1">
      <c r="A146" s="521">
        <v>3</v>
      </c>
      <c r="B146" s="521">
        <v>80</v>
      </c>
      <c r="C146" s="521">
        <v>2023</v>
      </c>
      <c r="D146" s="521">
        <v>99</v>
      </c>
      <c r="E146" s="521">
        <v>28</v>
      </c>
      <c r="F146" s="521">
        <v>99</v>
      </c>
      <c r="G146" s="521">
        <v>99</v>
      </c>
      <c r="H146" s="521">
        <v>99</v>
      </c>
      <c r="I146" s="521">
        <v>99</v>
      </c>
      <c r="J146" s="521">
        <v>999</v>
      </c>
      <c r="K146" s="521">
        <v>99</v>
      </c>
      <c r="L146" s="521">
        <v>99</v>
      </c>
      <c r="M146" s="521">
        <v>99</v>
      </c>
      <c r="N146" s="521">
        <v>99</v>
      </c>
      <c r="O146" s="521">
        <v>99</v>
      </c>
      <c r="P146" s="521">
        <v>9999</v>
      </c>
      <c r="Q146" s="521">
        <v>60</v>
      </c>
      <c r="R146" s="521">
        <v>112</v>
      </c>
      <c r="S146" s="521">
        <v>6.0446428571428559</v>
      </c>
      <c r="T146" s="521">
        <v>6.0089285714285694</v>
      </c>
      <c r="U146" s="521">
        <v>364.44642857142821</v>
      </c>
      <c r="V146" s="521">
        <v>57.142857142857153</v>
      </c>
      <c r="W146" s="521">
        <v>40.178571428571438</v>
      </c>
      <c r="X146" s="521">
        <v>50</v>
      </c>
      <c r="Y146" s="521">
        <v>119.35924311010196</v>
      </c>
      <c r="Z146" s="521">
        <v>2.0933073321265327</v>
      </c>
      <c r="AA146" s="521">
        <v>1.8874374905178313</v>
      </c>
      <c r="AB146" s="521">
        <v>78.418400620594497</v>
      </c>
      <c r="AC146" s="521">
        <v>49.716227678366607</v>
      </c>
      <c r="AD146" s="521">
        <v>34.791344397569098</v>
      </c>
      <c r="AE146" s="521">
        <v>1.3902681231380336</v>
      </c>
      <c r="AF146" s="521">
        <v>1.4383721086757817</v>
      </c>
      <c r="AG146" s="521">
        <v>971.02727272727282</v>
      </c>
      <c r="AH146" s="521">
        <v>0</v>
      </c>
      <c r="AI146" s="521">
        <v>55.357142857142847</v>
      </c>
      <c r="AJ146" s="521">
        <v>416.85725612428894</v>
      </c>
      <c r="AK146" s="521">
        <v>55.533568983141407</v>
      </c>
      <c r="AL146" s="521">
        <v>2.8023029058433861</v>
      </c>
      <c r="AM146" s="521">
        <v>33.50611652453852</v>
      </c>
      <c r="AN146" s="521">
        <v>99</v>
      </c>
      <c r="AO146" s="521">
        <v>99</v>
      </c>
      <c r="AP146" s="521">
        <v>99</v>
      </c>
      <c r="AQ146" s="521">
        <v>99</v>
      </c>
      <c r="AR146" s="521">
        <v>216.87272727272727</v>
      </c>
      <c r="AS146" s="521">
        <v>34.518986750350827</v>
      </c>
    </row>
    <row r="147" spans="1:45" s="521" customFormat="1">
      <c r="A147" s="521">
        <v>3</v>
      </c>
      <c r="B147" s="521">
        <v>81</v>
      </c>
      <c r="C147" s="521">
        <v>2023</v>
      </c>
      <c r="D147" s="521">
        <v>99</v>
      </c>
      <c r="E147" s="521">
        <v>29</v>
      </c>
      <c r="F147" s="521">
        <v>99</v>
      </c>
      <c r="G147" s="521">
        <v>99</v>
      </c>
      <c r="H147" s="521">
        <v>99</v>
      </c>
      <c r="I147" s="521">
        <v>99</v>
      </c>
      <c r="J147" s="521">
        <v>999</v>
      </c>
      <c r="K147" s="521">
        <v>99</v>
      </c>
      <c r="L147" s="521">
        <v>99</v>
      </c>
      <c r="M147" s="521">
        <v>99</v>
      </c>
      <c r="N147" s="521">
        <v>99</v>
      </c>
      <c r="O147" s="521">
        <v>99</v>
      </c>
      <c r="P147" s="521">
        <v>9999</v>
      </c>
      <c r="Q147" s="521">
        <v>58</v>
      </c>
      <c r="R147" s="521">
        <v>109</v>
      </c>
      <c r="S147" s="521">
        <v>5.5871559633027532</v>
      </c>
      <c r="T147" s="521">
        <v>5.6422018348623846</v>
      </c>
      <c r="U147" s="521">
        <v>341.08899082568792</v>
      </c>
      <c r="V147" s="521">
        <v>45.87155963302753</v>
      </c>
      <c r="W147" s="521">
        <v>28.440366972477062</v>
      </c>
      <c r="X147" s="521">
        <v>41.28440366972476</v>
      </c>
      <c r="Y147" s="521">
        <v>113.81720846611188</v>
      </c>
      <c r="Z147" s="521">
        <v>1.9639457062615904</v>
      </c>
      <c r="AA147" s="521">
        <v>1.8450177681440556</v>
      </c>
      <c r="AB147" s="521">
        <v>79.803886694176683</v>
      </c>
      <c r="AC147" s="521">
        <v>42.527361240616386</v>
      </c>
      <c r="AD147" s="521">
        <v>26.306022330579719</v>
      </c>
      <c r="AE147" s="521">
        <v>1.3530287984111229</v>
      </c>
      <c r="AF147" s="521">
        <v>1.3101280101137802</v>
      </c>
      <c r="AG147" s="521">
        <v>994.6057692307694</v>
      </c>
      <c r="AH147" s="521">
        <v>0</v>
      </c>
      <c r="AI147" s="521">
        <v>55.963302752293586</v>
      </c>
      <c r="AJ147" s="521">
        <v>342.8545727325785</v>
      </c>
      <c r="AK147" s="521">
        <v>47.660646162328497</v>
      </c>
      <c r="AL147" s="521">
        <v>36.031555465446658</v>
      </c>
      <c r="AM147" s="521">
        <v>31.096307441205497</v>
      </c>
      <c r="AN147" s="521">
        <v>99</v>
      </c>
      <c r="AO147" s="521">
        <v>99</v>
      </c>
      <c r="AP147" s="521">
        <v>99</v>
      </c>
      <c r="AQ147" s="521">
        <v>99</v>
      </c>
      <c r="AR147" s="521">
        <v>213.32692307692304</v>
      </c>
      <c r="AS147" s="521">
        <v>33.744247412763926</v>
      </c>
    </row>
    <row r="148" spans="1:45" s="521" customFormat="1">
      <c r="A148" s="521">
        <v>3</v>
      </c>
      <c r="B148" s="521">
        <v>82</v>
      </c>
      <c r="C148" s="521">
        <v>2023</v>
      </c>
      <c r="D148" s="521">
        <v>99</v>
      </c>
      <c r="E148" s="521">
        <v>30</v>
      </c>
      <c r="F148" s="521">
        <v>99</v>
      </c>
      <c r="G148" s="521">
        <v>99</v>
      </c>
      <c r="H148" s="521">
        <v>99</v>
      </c>
      <c r="I148" s="521">
        <v>99</v>
      </c>
      <c r="J148" s="521">
        <v>999</v>
      </c>
      <c r="K148" s="521">
        <v>99</v>
      </c>
      <c r="L148" s="521">
        <v>99</v>
      </c>
      <c r="M148" s="521">
        <v>99</v>
      </c>
      <c r="N148" s="521">
        <v>99</v>
      </c>
      <c r="O148" s="521">
        <v>99</v>
      </c>
      <c r="P148" s="521">
        <v>9999</v>
      </c>
      <c r="Q148" s="521">
        <v>71</v>
      </c>
      <c r="R148" s="521">
        <v>128</v>
      </c>
      <c r="S148" s="521">
        <v>6.0390625</v>
      </c>
      <c r="T148" s="521">
        <v>6.59375</v>
      </c>
      <c r="U148" s="521">
        <v>363.01640624999999</v>
      </c>
      <c r="V148" s="521">
        <v>59.375</v>
      </c>
      <c r="W148" s="521">
        <v>50.78125</v>
      </c>
      <c r="X148" s="521">
        <v>53.125</v>
      </c>
      <c r="Y148" s="521">
        <v>114.00467423075236</v>
      </c>
      <c r="Z148" s="521">
        <v>1.8001837742557703</v>
      </c>
      <c r="AA148" s="521">
        <v>2.1376005093328354</v>
      </c>
      <c r="AB148" s="521">
        <v>81.855892354430267</v>
      </c>
      <c r="AC148" s="521">
        <v>50.040651059215186</v>
      </c>
      <c r="AD148" s="521">
        <v>38.580839038419526</v>
      </c>
      <c r="AE148" s="521">
        <v>1.5888778550148963</v>
      </c>
      <c r="AF148" s="521">
        <v>1.6374036513043213</v>
      </c>
      <c r="AG148" s="521">
        <v>952.60169491525437</v>
      </c>
      <c r="AH148" s="521">
        <v>0</v>
      </c>
      <c r="AI148" s="521">
        <v>48.4375</v>
      </c>
      <c r="AJ148" s="521">
        <v>337.68406505746975</v>
      </c>
      <c r="AK148" s="521">
        <v>27.851583816871283</v>
      </c>
      <c r="AL148" s="521">
        <v>-11.331377992881697</v>
      </c>
      <c r="AM148" s="521">
        <v>4.0234832018378075</v>
      </c>
      <c r="AN148" s="521">
        <v>99</v>
      </c>
      <c r="AO148" s="521">
        <v>99</v>
      </c>
      <c r="AP148" s="521">
        <v>99</v>
      </c>
      <c r="AQ148" s="521">
        <v>99</v>
      </c>
      <c r="AR148" s="521">
        <v>215.54237288135593</v>
      </c>
      <c r="AS148" s="521">
        <v>34.75222213213069</v>
      </c>
    </row>
    <row r="149" spans="1:45" s="521" customFormat="1">
      <c r="A149" s="521">
        <v>3</v>
      </c>
      <c r="B149" s="521">
        <v>83</v>
      </c>
      <c r="C149" s="521">
        <v>2023</v>
      </c>
      <c r="D149" s="521">
        <v>99</v>
      </c>
      <c r="E149" s="521">
        <v>31</v>
      </c>
      <c r="F149" s="521">
        <v>99</v>
      </c>
      <c r="G149" s="521">
        <v>99</v>
      </c>
      <c r="H149" s="521">
        <v>99</v>
      </c>
      <c r="I149" s="521">
        <v>99</v>
      </c>
      <c r="J149" s="521">
        <v>999</v>
      </c>
      <c r="K149" s="521">
        <v>99</v>
      </c>
      <c r="L149" s="521">
        <v>99</v>
      </c>
      <c r="M149" s="521">
        <v>99</v>
      </c>
      <c r="N149" s="521">
        <v>99</v>
      </c>
      <c r="O149" s="521">
        <v>99</v>
      </c>
      <c r="P149" s="521">
        <v>9999</v>
      </c>
      <c r="Q149" s="521">
        <v>55</v>
      </c>
      <c r="R149" s="521">
        <v>170</v>
      </c>
      <c r="S149" s="521">
        <v>5.4764705882352942</v>
      </c>
      <c r="T149" s="521">
        <v>6.7176470588235278</v>
      </c>
      <c r="U149" s="521">
        <v>365.81705882352929</v>
      </c>
      <c r="V149" s="521">
        <v>35.882352941176471</v>
      </c>
      <c r="W149" s="521">
        <v>61.17647058823529</v>
      </c>
      <c r="X149" s="521">
        <v>51.764705882352942</v>
      </c>
      <c r="Y149" s="521">
        <v>94.164842337924014</v>
      </c>
      <c r="Z149" s="521">
        <v>1.7088108737002246</v>
      </c>
      <c r="AA149" s="521">
        <v>1.5726468112960357</v>
      </c>
      <c r="AB149" s="521">
        <v>75.01135145849193</v>
      </c>
      <c r="AC149" s="521">
        <v>53.146520575992561</v>
      </c>
      <c r="AD149" s="521">
        <v>38.715199471003139</v>
      </c>
      <c r="AE149" s="521">
        <v>2.1102284011916574</v>
      </c>
      <c r="AF149" s="521">
        <v>2.1914542414921683</v>
      </c>
      <c r="AG149" s="521">
        <v>892.09375</v>
      </c>
      <c r="AH149" s="521">
        <v>0</v>
      </c>
      <c r="AI149" s="521">
        <v>27.647058823529409</v>
      </c>
      <c r="AJ149" s="521">
        <v>276.10196931738375</v>
      </c>
      <c r="AK149" s="521">
        <v>48.397262596328368</v>
      </c>
      <c r="AL149" s="521">
        <v>31.297648185257433</v>
      </c>
      <c r="AM149" s="521">
        <v>26.149477492124849</v>
      </c>
      <c r="AN149" s="521">
        <v>99</v>
      </c>
      <c r="AO149" s="521">
        <v>99</v>
      </c>
      <c r="AP149" s="521">
        <v>99</v>
      </c>
      <c r="AQ149" s="521">
        <v>99</v>
      </c>
      <c r="AR149" s="521">
        <v>221.21250000000001</v>
      </c>
      <c r="AS149" s="521">
        <v>33.158324960704199</v>
      </c>
    </row>
    <row r="150" spans="1:45" s="521" customFormat="1">
      <c r="A150" s="521">
        <v>3</v>
      </c>
      <c r="B150" s="521">
        <v>84</v>
      </c>
      <c r="C150" s="521">
        <v>2023</v>
      </c>
      <c r="D150" s="521">
        <v>99</v>
      </c>
      <c r="E150" s="521">
        <v>32</v>
      </c>
      <c r="F150" s="521">
        <v>99</v>
      </c>
      <c r="G150" s="521">
        <v>99</v>
      </c>
      <c r="H150" s="521">
        <v>99</v>
      </c>
      <c r="I150" s="521">
        <v>99</v>
      </c>
      <c r="J150" s="521">
        <v>999</v>
      </c>
      <c r="K150" s="521">
        <v>99</v>
      </c>
      <c r="L150" s="521">
        <v>99</v>
      </c>
      <c r="M150" s="521">
        <v>99</v>
      </c>
      <c r="N150" s="521">
        <v>99</v>
      </c>
      <c r="O150" s="521">
        <v>99</v>
      </c>
      <c r="P150" s="521">
        <v>9999</v>
      </c>
      <c r="Q150" s="521">
        <v>74</v>
      </c>
      <c r="R150" s="521">
        <v>159</v>
      </c>
      <c r="S150" s="521">
        <v>5.4025157232704393</v>
      </c>
      <c r="T150" s="521">
        <v>6.578616352201256</v>
      </c>
      <c r="U150" s="521">
        <v>345.85597484276724</v>
      </c>
      <c r="V150" s="521">
        <v>38.364779874213845</v>
      </c>
      <c r="W150" s="521">
        <v>45.911949685534594</v>
      </c>
      <c r="X150" s="521">
        <v>40.251572327044009</v>
      </c>
      <c r="Y150" s="521">
        <v>119.35163184493882</v>
      </c>
      <c r="Z150" s="521">
        <v>1.6449637141353497</v>
      </c>
      <c r="AA150" s="521">
        <v>1.8979752462043089</v>
      </c>
      <c r="AB150" s="521">
        <v>79.51005008845415</v>
      </c>
      <c r="AC150" s="521">
        <v>55.540325630573982</v>
      </c>
      <c r="AD150" s="521">
        <v>45.520184620212277</v>
      </c>
      <c r="AE150" s="521">
        <v>1.9736842105263159</v>
      </c>
      <c r="AF150" s="521">
        <v>1.9378133290558279</v>
      </c>
      <c r="AG150" s="521">
        <v>961.45751633986958</v>
      </c>
      <c r="AH150" s="521">
        <v>0</v>
      </c>
      <c r="AI150" s="521">
        <v>40.880503144654071</v>
      </c>
      <c r="AJ150" s="521">
        <v>347.61751174192653</v>
      </c>
      <c r="AK150" s="521">
        <v>60.16452832801329</v>
      </c>
      <c r="AL150" s="521">
        <v>37.676856749599573</v>
      </c>
      <c r="AM150" s="521">
        <v>45.288092570606601</v>
      </c>
      <c r="AN150" s="521">
        <v>99</v>
      </c>
      <c r="AO150" s="521">
        <v>99</v>
      </c>
      <c r="AP150" s="521">
        <v>99</v>
      </c>
      <c r="AQ150" s="521">
        <v>99</v>
      </c>
      <c r="AR150" s="521">
        <v>215.51633986928101</v>
      </c>
      <c r="AS150" s="521">
        <v>33.514559772190566</v>
      </c>
    </row>
    <row r="151" spans="1:45" s="521" customFormat="1">
      <c r="A151" s="521">
        <v>3</v>
      </c>
      <c r="B151" s="521">
        <v>85</v>
      </c>
      <c r="C151" s="521">
        <v>2023</v>
      </c>
      <c r="D151" s="521">
        <v>99</v>
      </c>
      <c r="E151" s="521">
        <v>33</v>
      </c>
      <c r="F151" s="521">
        <v>99</v>
      </c>
      <c r="G151" s="521">
        <v>99</v>
      </c>
      <c r="H151" s="521">
        <v>99</v>
      </c>
      <c r="I151" s="521">
        <v>99</v>
      </c>
      <c r="J151" s="521">
        <v>999</v>
      </c>
      <c r="K151" s="521">
        <v>99</v>
      </c>
      <c r="L151" s="521">
        <v>99</v>
      </c>
      <c r="M151" s="521">
        <v>99</v>
      </c>
      <c r="N151" s="521">
        <v>99</v>
      </c>
      <c r="O151" s="521">
        <v>99</v>
      </c>
      <c r="P151" s="521">
        <v>9999</v>
      </c>
      <c r="Q151" s="521">
        <v>81</v>
      </c>
      <c r="R151" s="521">
        <v>196</v>
      </c>
      <c r="S151" s="521">
        <v>5.6530612244897984</v>
      </c>
      <c r="T151" s="521">
        <v>6.4795918367346941</v>
      </c>
      <c r="U151" s="521">
        <v>353.03877551020423</v>
      </c>
      <c r="V151" s="521">
        <v>46.938775510204081</v>
      </c>
      <c r="W151" s="521">
        <v>43.367346938775512</v>
      </c>
      <c r="X151" s="521">
        <v>45.918367346938787</v>
      </c>
      <c r="Y151" s="521">
        <v>99.867140448485856</v>
      </c>
      <c r="Z151" s="521">
        <v>1.8356005568790921</v>
      </c>
      <c r="AA151" s="521">
        <v>1.7712534005367351</v>
      </c>
      <c r="AB151" s="521">
        <v>78.53008488940543</v>
      </c>
      <c r="AC151" s="521">
        <v>47.690060954045506</v>
      </c>
      <c r="AD151" s="521">
        <v>35.089778957181743</v>
      </c>
      <c r="AE151" s="521">
        <v>2.4329692154915596</v>
      </c>
      <c r="AF151" s="521">
        <v>2.4383610437328143</v>
      </c>
      <c r="AG151" s="521">
        <v>900.10106382978734</v>
      </c>
      <c r="AH151" s="521">
        <v>0</v>
      </c>
      <c r="AI151" s="521">
        <v>42.346938775510203</v>
      </c>
      <c r="AJ151" s="521">
        <v>230.60938097703848</v>
      </c>
      <c r="AK151" s="521">
        <v>52.789142505165515</v>
      </c>
      <c r="AL151" s="521">
        <v>35.214576737787851</v>
      </c>
      <c r="AM151" s="521">
        <v>39.452095127073449</v>
      </c>
      <c r="AN151" s="521">
        <v>99</v>
      </c>
      <c r="AO151" s="521">
        <v>99</v>
      </c>
      <c r="AP151" s="521">
        <v>99</v>
      </c>
      <c r="AQ151" s="521">
        <v>99</v>
      </c>
      <c r="AR151" s="521">
        <v>216.37765957446803</v>
      </c>
      <c r="AS151" s="521">
        <v>34.288354928229751</v>
      </c>
    </row>
    <row r="152" spans="1:45" s="521" customFormat="1">
      <c r="A152" s="521">
        <v>3</v>
      </c>
      <c r="B152" s="521">
        <v>86</v>
      </c>
      <c r="C152" s="521">
        <v>2023</v>
      </c>
      <c r="D152" s="521">
        <v>99</v>
      </c>
      <c r="E152" s="521">
        <v>34</v>
      </c>
      <c r="F152" s="521">
        <v>99</v>
      </c>
      <c r="G152" s="521">
        <v>99</v>
      </c>
      <c r="H152" s="521">
        <v>99</v>
      </c>
      <c r="I152" s="521">
        <v>99</v>
      </c>
      <c r="J152" s="521">
        <v>999</v>
      </c>
      <c r="K152" s="521">
        <v>99</v>
      </c>
      <c r="L152" s="521">
        <v>99</v>
      </c>
      <c r="M152" s="521">
        <v>99</v>
      </c>
      <c r="N152" s="521">
        <v>99</v>
      </c>
      <c r="O152" s="521">
        <v>99</v>
      </c>
      <c r="P152" s="521">
        <v>9999</v>
      </c>
      <c r="Q152" s="521">
        <v>84</v>
      </c>
      <c r="R152" s="521">
        <v>184</v>
      </c>
      <c r="S152" s="521">
        <v>6.0489130434782608</v>
      </c>
      <c r="T152" s="521">
        <v>6.4619565217391308</v>
      </c>
      <c r="U152" s="521">
        <v>355.29021739130434</v>
      </c>
      <c r="V152" s="521">
        <v>55.434782608695663</v>
      </c>
      <c r="W152" s="521">
        <v>48.913043478260875</v>
      </c>
      <c r="X152" s="521">
        <v>53.804347826086953</v>
      </c>
      <c r="Y152" s="521">
        <v>106.41747778543505</v>
      </c>
      <c r="Z152" s="521">
        <v>1.8716416047914688</v>
      </c>
      <c r="AA152" s="521">
        <v>1.7933053276309747</v>
      </c>
      <c r="AB152" s="521">
        <v>69.244437019809553</v>
      </c>
      <c r="AC152" s="521">
        <v>39.995668223931503</v>
      </c>
      <c r="AD152" s="521">
        <v>16.328578685053046</v>
      </c>
      <c r="AE152" s="521">
        <v>2.2840119165839123</v>
      </c>
      <c r="AF152" s="521">
        <v>2.303671792084506</v>
      </c>
      <c r="AG152" s="521">
        <v>956.58757062146879</v>
      </c>
      <c r="AH152" s="521">
        <v>0</v>
      </c>
      <c r="AI152" s="521">
        <v>55.434782608695663</v>
      </c>
      <c r="AJ152" s="521">
        <v>321.61695022241798</v>
      </c>
      <c r="AK152" s="521">
        <v>51.438990681575774</v>
      </c>
      <c r="AL152" s="521">
        <v>8.3472412642519895</v>
      </c>
      <c r="AM152" s="521">
        <v>25.972240497279639</v>
      </c>
      <c r="AN152" s="521">
        <v>99</v>
      </c>
      <c r="AO152" s="521">
        <v>99</v>
      </c>
      <c r="AP152" s="521">
        <v>99</v>
      </c>
      <c r="AQ152" s="521">
        <v>99</v>
      </c>
      <c r="AR152" s="521">
        <v>214.44632768361589</v>
      </c>
      <c r="AS152" s="521">
        <v>35.244796367895113</v>
      </c>
    </row>
    <row r="153" spans="1:45" s="521" customFormat="1">
      <c r="A153" s="521">
        <v>3</v>
      </c>
      <c r="B153" s="521">
        <v>87</v>
      </c>
      <c r="C153" s="521">
        <v>2023</v>
      </c>
      <c r="D153" s="521">
        <v>99</v>
      </c>
      <c r="E153" s="521">
        <v>35</v>
      </c>
      <c r="F153" s="521">
        <v>99</v>
      </c>
      <c r="G153" s="521">
        <v>99</v>
      </c>
      <c r="H153" s="521">
        <v>99</v>
      </c>
      <c r="I153" s="521">
        <v>99</v>
      </c>
      <c r="J153" s="521">
        <v>999</v>
      </c>
      <c r="K153" s="521">
        <v>99</v>
      </c>
      <c r="L153" s="521">
        <v>99</v>
      </c>
      <c r="M153" s="521">
        <v>99</v>
      </c>
      <c r="N153" s="521">
        <v>99</v>
      </c>
      <c r="O153" s="521">
        <v>99</v>
      </c>
      <c r="P153" s="521">
        <v>9999</v>
      </c>
      <c r="Q153" s="521">
        <v>81</v>
      </c>
      <c r="R153" s="521">
        <v>156</v>
      </c>
      <c r="S153" s="521">
        <v>5.7756410256410255</v>
      </c>
      <c r="T153" s="521">
        <v>6.2756410256410255</v>
      </c>
      <c r="U153" s="521">
        <v>361.0987179487181</v>
      </c>
      <c r="V153" s="521">
        <v>48.717948717948723</v>
      </c>
      <c r="W153" s="521">
        <v>40.384615384615373</v>
      </c>
      <c r="X153" s="521">
        <v>49.358974358974365</v>
      </c>
      <c r="Y153" s="521">
        <v>101.43766558017931</v>
      </c>
      <c r="Z153" s="521">
        <v>1.6273847115364384</v>
      </c>
      <c r="AA153" s="521">
        <v>1.51730918180465</v>
      </c>
      <c r="AB153" s="521">
        <v>74.377593424301523</v>
      </c>
      <c r="AC153" s="521">
        <v>52.174463493808915</v>
      </c>
      <c r="AD153" s="521">
        <v>35.214592964832448</v>
      </c>
      <c r="AE153" s="521">
        <v>1.9364448857994037</v>
      </c>
      <c r="AF153" s="521">
        <v>1.9850437209725855</v>
      </c>
      <c r="AG153" s="521">
        <v>978.60402684563758</v>
      </c>
      <c r="AH153" s="521">
        <v>0</v>
      </c>
      <c r="AI153" s="521">
        <v>48.717948717948723</v>
      </c>
      <c r="AJ153" s="521">
        <v>395.32876164332151</v>
      </c>
      <c r="AK153" s="521">
        <v>49.768648359839105</v>
      </c>
      <c r="AL153" s="521">
        <v>21.678444530288456</v>
      </c>
      <c r="AM153" s="521">
        <v>44.186809740784803</v>
      </c>
      <c r="AN153" s="521">
        <v>99</v>
      </c>
      <c r="AO153" s="521">
        <v>99</v>
      </c>
      <c r="AP153" s="521">
        <v>99</v>
      </c>
      <c r="AQ153" s="521">
        <v>99</v>
      </c>
      <c r="AR153" s="521">
        <v>217.45637583892611</v>
      </c>
      <c r="AS153" s="521">
        <v>34.383188529766763</v>
      </c>
    </row>
    <row r="154" spans="1:45" s="521" customFormat="1">
      <c r="A154" s="521">
        <v>3</v>
      </c>
      <c r="B154" s="521">
        <v>88</v>
      </c>
      <c r="C154" s="521">
        <v>2023</v>
      </c>
      <c r="D154" s="521">
        <v>99</v>
      </c>
      <c r="E154" s="521">
        <v>36</v>
      </c>
      <c r="F154" s="521">
        <v>99</v>
      </c>
      <c r="G154" s="521">
        <v>99</v>
      </c>
      <c r="H154" s="521">
        <v>99</v>
      </c>
      <c r="I154" s="521">
        <v>99</v>
      </c>
      <c r="J154" s="521">
        <v>999</v>
      </c>
      <c r="K154" s="521">
        <v>99</v>
      </c>
      <c r="L154" s="521">
        <v>99</v>
      </c>
      <c r="M154" s="521">
        <v>99</v>
      </c>
      <c r="N154" s="521">
        <v>99</v>
      </c>
      <c r="O154" s="521">
        <v>99</v>
      </c>
      <c r="P154" s="521">
        <v>9999</v>
      </c>
      <c r="Q154" s="521">
        <v>78</v>
      </c>
      <c r="R154" s="521">
        <v>154</v>
      </c>
      <c r="S154" s="521">
        <v>5.9545454545454541</v>
      </c>
      <c r="T154" s="521">
        <v>7.0064935064935083</v>
      </c>
      <c r="U154" s="521">
        <v>362.27532467532473</v>
      </c>
      <c r="V154" s="521">
        <v>60.389610389610382</v>
      </c>
      <c r="W154" s="521">
        <v>60.389610389610382</v>
      </c>
      <c r="X154" s="521">
        <v>55.194805194805191</v>
      </c>
      <c r="Y154" s="521">
        <v>109.10847236478779</v>
      </c>
      <c r="Z154" s="521">
        <v>1.5804853318830663</v>
      </c>
      <c r="AA154" s="521">
        <v>1.9423401110775345</v>
      </c>
      <c r="AB154" s="521">
        <v>74.537987512482346</v>
      </c>
      <c r="AC154" s="521">
        <v>38.572146762070304</v>
      </c>
      <c r="AD154" s="521">
        <v>30.680868841490035</v>
      </c>
      <c r="AE154" s="521">
        <v>1.9116186693147963</v>
      </c>
      <c r="AF154" s="521">
        <v>1.9659795994871221</v>
      </c>
      <c r="AG154" s="521">
        <v>999.87417218543055</v>
      </c>
      <c r="AH154" s="521">
        <v>0</v>
      </c>
      <c r="AI154" s="521">
        <v>56.493506493506494</v>
      </c>
      <c r="AJ154" s="521">
        <v>350.36409264134682</v>
      </c>
      <c r="AK154" s="521">
        <v>49.109567502480239</v>
      </c>
      <c r="AL154" s="521">
        <v>30.447419289084056</v>
      </c>
      <c r="AM154" s="521">
        <v>33.965901734968426</v>
      </c>
      <c r="AN154" s="521">
        <v>99</v>
      </c>
      <c r="AO154" s="521">
        <v>99</v>
      </c>
      <c r="AP154" s="521">
        <v>99</v>
      </c>
      <c r="AQ154" s="521">
        <v>99</v>
      </c>
      <c r="AR154" s="521">
        <v>215.59602649006624</v>
      </c>
      <c r="AS154" s="521">
        <v>35.034050131925902</v>
      </c>
    </row>
    <row r="155" spans="1:45" s="521" customFormat="1">
      <c r="A155" s="521">
        <v>3</v>
      </c>
      <c r="B155" s="521">
        <v>89</v>
      </c>
      <c r="C155" s="521">
        <v>2023</v>
      </c>
      <c r="D155" s="521">
        <v>99</v>
      </c>
      <c r="E155" s="521">
        <v>37</v>
      </c>
      <c r="F155" s="521">
        <v>99</v>
      </c>
      <c r="G155" s="521">
        <v>99</v>
      </c>
      <c r="H155" s="521">
        <v>99</v>
      </c>
      <c r="I155" s="521">
        <v>99</v>
      </c>
      <c r="J155" s="521">
        <v>999</v>
      </c>
      <c r="K155" s="521">
        <v>99</v>
      </c>
      <c r="L155" s="521">
        <v>99</v>
      </c>
      <c r="M155" s="521">
        <v>99</v>
      </c>
      <c r="N155" s="521">
        <v>99</v>
      </c>
      <c r="O155" s="521">
        <v>99</v>
      </c>
      <c r="P155" s="521">
        <v>9999</v>
      </c>
      <c r="Q155" s="521">
        <v>84</v>
      </c>
      <c r="R155" s="521">
        <v>189</v>
      </c>
      <c r="S155" s="521">
        <v>5.1269841269841265</v>
      </c>
      <c r="T155" s="521">
        <v>6.6719576719576716</v>
      </c>
      <c r="U155" s="521">
        <v>355.38677248677249</v>
      </c>
      <c r="V155" s="521">
        <v>38.095238095238109</v>
      </c>
      <c r="W155" s="521">
        <v>59.259259259259267</v>
      </c>
      <c r="X155" s="521">
        <v>48.677248677248691</v>
      </c>
      <c r="Y155" s="521">
        <v>109.19509691424921</v>
      </c>
      <c r="Z155" s="521">
        <v>1.9258096365845192</v>
      </c>
      <c r="AA155" s="521">
        <v>1.6835044320736163</v>
      </c>
      <c r="AB155" s="521">
        <v>86.846273864467989</v>
      </c>
      <c r="AC155" s="521">
        <v>54.486836533432466</v>
      </c>
      <c r="AD155" s="521">
        <v>53.181303283085697</v>
      </c>
      <c r="AE155" s="521">
        <v>2.346077457795432</v>
      </c>
      <c r="AF155" s="521">
        <v>2.3669146365021754</v>
      </c>
      <c r="AG155" s="521">
        <v>980.37634408602162</v>
      </c>
      <c r="AH155" s="521">
        <v>0</v>
      </c>
      <c r="AI155" s="521">
        <v>32.275132275132279</v>
      </c>
      <c r="AJ155" s="521">
        <v>402.1531809469796</v>
      </c>
      <c r="AK155" s="521">
        <v>42.653990268125639</v>
      </c>
      <c r="AL155" s="521">
        <v>9.0072202079516419</v>
      </c>
      <c r="AM155" s="521">
        <v>27.351636290714879</v>
      </c>
      <c r="AN155" s="521">
        <v>99</v>
      </c>
      <c r="AO155" s="521">
        <v>99</v>
      </c>
      <c r="AP155" s="521">
        <v>99</v>
      </c>
      <c r="AQ155" s="521">
        <v>99</v>
      </c>
      <c r="AR155" s="521">
        <v>219.89247311827955</v>
      </c>
      <c r="AS155" s="521">
        <v>32.496407471863897</v>
      </c>
    </row>
    <row r="156" spans="1:45" s="521" customFormat="1">
      <c r="A156" s="521">
        <v>3</v>
      </c>
      <c r="B156" s="521">
        <v>90</v>
      </c>
      <c r="C156" s="521">
        <v>2023</v>
      </c>
      <c r="D156" s="521">
        <v>99</v>
      </c>
      <c r="E156" s="521">
        <v>38</v>
      </c>
      <c r="F156" s="521">
        <v>99</v>
      </c>
      <c r="G156" s="521">
        <v>99</v>
      </c>
      <c r="H156" s="521">
        <v>99</v>
      </c>
      <c r="I156" s="521">
        <v>99</v>
      </c>
      <c r="J156" s="521">
        <v>999</v>
      </c>
      <c r="K156" s="521">
        <v>99</v>
      </c>
      <c r="L156" s="521">
        <v>99</v>
      </c>
      <c r="M156" s="521">
        <v>99</v>
      </c>
      <c r="N156" s="521">
        <v>99</v>
      </c>
      <c r="O156" s="521">
        <v>99</v>
      </c>
      <c r="P156" s="521">
        <v>9999</v>
      </c>
      <c r="Q156" s="521">
        <v>86</v>
      </c>
      <c r="R156" s="521">
        <v>175</v>
      </c>
      <c r="S156" s="521">
        <v>5.5885714285714307</v>
      </c>
      <c r="T156" s="521">
        <v>6.8685714285714301</v>
      </c>
      <c r="U156" s="521">
        <v>366.96800000000002</v>
      </c>
      <c r="V156" s="521">
        <v>49.142857142857153</v>
      </c>
      <c r="W156" s="521">
        <v>59.428571428571438</v>
      </c>
      <c r="X156" s="521">
        <v>53.714285714285694</v>
      </c>
      <c r="Y156" s="521">
        <v>110.47757473287062</v>
      </c>
      <c r="Z156" s="521">
        <v>1.6042392818620876</v>
      </c>
      <c r="AA156" s="521">
        <v>1.8852466952738096</v>
      </c>
      <c r="AB156" s="521">
        <v>79.92471833559425</v>
      </c>
      <c r="AC156" s="521">
        <v>51.232927372745159</v>
      </c>
      <c r="AD156" s="521">
        <v>44.691400395249651</v>
      </c>
      <c r="AE156" s="521">
        <v>2.1722939424031775</v>
      </c>
      <c r="AF156" s="521">
        <v>2.2630063647384375</v>
      </c>
      <c r="AG156" s="521">
        <v>1002.8047337278108</v>
      </c>
      <c r="AH156" s="521">
        <v>0</v>
      </c>
      <c r="AI156" s="521">
        <v>44.571428571428562</v>
      </c>
      <c r="AJ156" s="521">
        <v>428.13950441866967</v>
      </c>
      <c r="AK156" s="521">
        <v>47.710531513912471</v>
      </c>
      <c r="AL156" s="521">
        <v>13.265139133682563</v>
      </c>
      <c r="AM156" s="521">
        <v>30.301310729779289</v>
      </c>
      <c r="AN156" s="521">
        <v>99</v>
      </c>
      <c r="AO156" s="521">
        <v>99</v>
      </c>
      <c r="AP156" s="521">
        <v>99</v>
      </c>
      <c r="AQ156" s="521">
        <v>99</v>
      </c>
      <c r="AR156" s="521">
        <v>218.95857988165685</v>
      </c>
      <c r="AS156" s="521">
        <v>33.907107936225998</v>
      </c>
    </row>
    <row r="157" spans="1:45" s="521" customFormat="1">
      <c r="A157" s="521">
        <v>3</v>
      </c>
      <c r="B157" s="521">
        <v>91</v>
      </c>
      <c r="C157" s="521">
        <v>2023</v>
      </c>
      <c r="D157" s="521">
        <v>99</v>
      </c>
      <c r="E157" s="521">
        <v>39</v>
      </c>
      <c r="F157" s="521">
        <v>99</v>
      </c>
      <c r="G157" s="521">
        <v>99</v>
      </c>
      <c r="H157" s="521">
        <v>99</v>
      </c>
      <c r="I157" s="521">
        <v>99</v>
      </c>
      <c r="J157" s="521">
        <v>999</v>
      </c>
      <c r="K157" s="521">
        <v>99</v>
      </c>
      <c r="L157" s="521">
        <v>99</v>
      </c>
      <c r="M157" s="521">
        <v>99</v>
      </c>
      <c r="N157" s="521">
        <v>99</v>
      </c>
      <c r="O157" s="521">
        <v>99</v>
      </c>
      <c r="P157" s="521">
        <v>9999</v>
      </c>
      <c r="Q157" s="521">
        <v>74</v>
      </c>
      <c r="R157" s="521">
        <v>181</v>
      </c>
      <c r="S157" s="521">
        <v>5.5856353591160204</v>
      </c>
      <c r="T157" s="521">
        <v>6.4309392265193361</v>
      </c>
      <c r="U157" s="521">
        <v>341.5574585635361</v>
      </c>
      <c r="V157" s="521">
        <v>49.171270718232037</v>
      </c>
      <c r="W157" s="521">
        <v>50.276243093922659</v>
      </c>
      <c r="X157" s="521">
        <v>41.436464088397798</v>
      </c>
      <c r="Y157" s="521">
        <v>95.795788856304782</v>
      </c>
      <c r="Z157" s="521">
        <v>1.9152234725770136</v>
      </c>
      <c r="AA157" s="521">
        <v>1.8152009162823632</v>
      </c>
      <c r="AB157" s="521">
        <v>75.74201787595274</v>
      </c>
      <c r="AC157" s="521">
        <v>43.161620602583646</v>
      </c>
      <c r="AD157" s="521">
        <v>30.2456348657978</v>
      </c>
      <c r="AE157" s="521">
        <v>2.2467725918570016</v>
      </c>
      <c r="AF157" s="521">
        <v>2.178521648913307</v>
      </c>
      <c r="AG157" s="521">
        <v>895.5416666666664</v>
      </c>
      <c r="AH157" s="521">
        <v>0</v>
      </c>
      <c r="AI157" s="521">
        <v>43.093922651933688</v>
      </c>
      <c r="AJ157" s="521">
        <v>255.8265049693666</v>
      </c>
      <c r="AK157" s="521">
        <v>37.960344811360223</v>
      </c>
      <c r="AL157" s="521">
        <v>12.630558828098049</v>
      </c>
      <c r="AM157" s="521">
        <v>25.838310298030407</v>
      </c>
      <c r="AN157" s="521">
        <v>99</v>
      </c>
      <c r="AO157" s="521">
        <v>99</v>
      </c>
      <c r="AP157" s="521">
        <v>99</v>
      </c>
      <c r="AQ157" s="521">
        <v>99</v>
      </c>
      <c r="AR157" s="521">
        <v>215.0833333333334</v>
      </c>
      <c r="AS157" s="521">
        <v>33.402779025375708</v>
      </c>
    </row>
    <row r="158" spans="1:45" s="521" customFormat="1">
      <c r="A158" s="521">
        <v>3</v>
      </c>
      <c r="B158" s="521">
        <v>92</v>
      </c>
      <c r="C158" s="521">
        <v>2023</v>
      </c>
      <c r="D158" s="521">
        <v>99</v>
      </c>
      <c r="E158" s="521">
        <v>40</v>
      </c>
      <c r="F158" s="521">
        <v>99</v>
      </c>
      <c r="G158" s="521">
        <v>99</v>
      </c>
      <c r="H158" s="521">
        <v>99</v>
      </c>
      <c r="I158" s="521">
        <v>99</v>
      </c>
      <c r="J158" s="521">
        <v>999</v>
      </c>
      <c r="K158" s="521">
        <v>99</v>
      </c>
      <c r="L158" s="521">
        <v>99</v>
      </c>
      <c r="M158" s="521">
        <v>99</v>
      </c>
      <c r="N158" s="521">
        <v>99</v>
      </c>
      <c r="O158" s="521">
        <v>99</v>
      </c>
      <c r="P158" s="521">
        <v>9999</v>
      </c>
      <c r="Q158" s="521">
        <v>101</v>
      </c>
      <c r="R158" s="521">
        <v>163</v>
      </c>
      <c r="S158" s="521">
        <v>5.9629629629629619</v>
      </c>
      <c r="T158" s="521">
        <v>6.6441717791411046</v>
      </c>
      <c r="U158" s="521">
        <v>363.67361963190194</v>
      </c>
      <c r="V158" s="521">
        <v>56.441717791411051</v>
      </c>
      <c r="W158" s="521">
        <v>50.920245398773005</v>
      </c>
      <c r="X158" s="521">
        <v>53.987730061349687</v>
      </c>
      <c r="Y158" s="521">
        <v>113.25876925553484</v>
      </c>
      <c r="Z158" s="521">
        <v>1.5472533560250341</v>
      </c>
      <c r="AA158" s="521">
        <v>2.0051497552661912</v>
      </c>
      <c r="AB158" s="521">
        <v>66.58111622473632</v>
      </c>
      <c r="AC158" s="521">
        <v>14.035469324195022</v>
      </c>
      <c r="AD158" s="521">
        <v>3.9768591902438368</v>
      </c>
      <c r="AE158" s="521">
        <v>2.0233366434955316</v>
      </c>
      <c r="AF158" s="521">
        <v>2.0889061824628832</v>
      </c>
      <c r="AG158" s="521">
        <v>1033.8782051282049</v>
      </c>
      <c r="AH158" s="521">
        <v>0</v>
      </c>
      <c r="AI158" s="521">
        <v>55.828220858895691</v>
      </c>
      <c r="AJ158" s="521">
        <v>386.07800033865755</v>
      </c>
      <c r="AK158" s="521">
        <v>48.385154804987913</v>
      </c>
      <c r="AL158" s="521">
        <v>5.9145167014864146</v>
      </c>
      <c r="AM158" s="521">
        <v>42.765611405410624</v>
      </c>
      <c r="AN158" s="521">
        <v>99</v>
      </c>
      <c r="AO158" s="521">
        <v>99</v>
      </c>
      <c r="AP158" s="521">
        <v>99</v>
      </c>
      <c r="AQ158" s="521">
        <v>99</v>
      </c>
      <c r="AR158" s="521">
        <v>215.87179487179489</v>
      </c>
      <c r="AS158" s="521">
        <v>34.974117855020211</v>
      </c>
    </row>
    <row r="159" spans="1:45" s="521" customFormat="1">
      <c r="A159" s="521">
        <v>3</v>
      </c>
      <c r="B159" s="521">
        <v>93</v>
      </c>
      <c r="C159" s="521">
        <v>2023</v>
      </c>
      <c r="D159" s="521">
        <v>99</v>
      </c>
      <c r="E159" s="521">
        <v>41</v>
      </c>
      <c r="F159" s="521">
        <v>99</v>
      </c>
      <c r="G159" s="521">
        <v>99</v>
      </c>
      <c r="H159" s="521">
        <v>99</v>
      </c>
      <c r="I159" s="521">
        <v>99</v>
      </c>
      <c r="J159" s="521">
        <v>999</v>
      </c>
      <c r="K159" s="521">
        <v>99</v>
      </c>
      <c r="L159" s="521">
        <v>99</v>
      </c>
      <c r="M159" s="521">
        <v>99</v>
      </c>
      <c r="N159" s="521">
        <v>99</v>
      </c>
      <c r="O159" s="521">
        <v>99</v>
      </c>
      <c r="P159" s="521">
        <v>9999</v>
      </c>
      <c r="Q159" s="521">
        <v>98</v>
      </c>
      <c r="R159" s="521">
        <v>196</v>
      </c>
      <c r="S159" s="521">
        <v>5.3571428571428559</v>
      </c>
      <c r="T159" s="521">
        <v>6.1479591836734695</v>
      </c>
      <c r="U159" s="521">
        <v>331.6765306122449</v>
      </c>
      <c r="V159" s="521">
        <v>42.857142857142847</v>
      </c>
      <c r="W159" s="521">
        <v>37.755102040816332</v>
      </c>
      <c r="X159" s="521">
        <v>43.367346938775512</v>
      </c>
      <c r="Y159" s="521">
        <v>115.156616778904</v>
      </c>
      <c r="Z159" s="521">
        <v>1.8694646183289156</v>
      </c>
      <c r="AA159" s="521">
        <v>1.738972813851217</v>
      </c>
      <c r="AB159" s="521">
        <v>81.404777311331301</v>
      </c>
      <c r="AC159" s="521">
        <v>40.194266583988558</v>
      </c>
      <c r="AD159" s="521">
        <v>29.762566294483559</v>
      </c>
      <c r="AE159" s="521">
        <v>2.4329692154915596</v>
      </c>
      <c r="AF159" s="521">
        <v>2.2908167245837734</v>
      </c>
      <c r="AG159" s="521">
        <v>1041.7096774193551</v>
      </c>
      <c r="AH159" s="521">
        <v>0</v>
      </c>
      <c r="AI159" s="521">
        <v>56.122448979591809</v>
      </c>
      <c r="AJ159" s="521">
        <v>389.15892434964303</v>
      </c>
      <c r="AK159" s="521">
        <v>54.953168097548115</v>
      </c>
      <c r="AL159" s="521">
        <v>17.570660073549924</v>
      </c>
      <c r="AM159" s="521">
        <v>43.174224113366698</v>
      </c>
      <c r="AN159" s="521">
        <v>99</v>
      </c>
      <c r="AO159" s="521">
        <v>99</v>
      </c>
      <c r="AP159" s="521">
        <v>99</v>
      </c>
      <c r="AQ159" s="521">
        <v>99</v>
      </c>
      <c r="AR159" s="521">
        <v>213.5</v>
      </c>
      <c r="AS159" s="521">
        <v>33.026467975241545</v>
      </c>
    </row>
    <row r="160" spans="1:45" s="521" customFormat="1">
      <c r="A160" s="521">
        <v>3</v>
      </c>
      <c r="B160" s="521">
        <v>94</v>
      </c>
      <c r="C160" s="521">
        <v>2023</v>
      </c>
      <c r="D160" s="521">
        <v>99</v>
      </c>
      <c r="E160" s="521">
        <v>42</v>
      </c>
      <c r="F160" s="521">
        <v>99</v>
      </c>
      <c r="G160" s="521">
        <v>99</v>
      </c>
      <c r="H160" s="521">
        <v>99</v>
      </c>
      <c r="I160" s="521">
        <v>99</v>
      </c>
      <c r="J160" s="521">
        <v>999</v>
      </c>
      <c r="K160" s="521">
        <v>99</v>
      </c>
      <c r="L160" s="521">
        <v>99</v>
      </c>
      <c r="M160" s="521">
        <v>99</v>
      </c>
      <c r="N160" s="521">
        <v>99</v>
      </c>
      <c r="O160" s="521">
        <v>99</v>
      </c>
      <c r="P160" s="521">
        <v>9999</v>
      </c>
      <c r="Q160" s="521">
        <v>111</v>
      </c>
      <c r="R160" s="521">
        <v>229</v>
      </c>
      <c r="S160" s="521">
        <v>5.2969432314410474</v>
      </c>
      <c r="T160" s="521">
        <v>6.3711790393013095</v>
      </c>
      <c r="U160" s="521">
        <v>350.23930131004425</v>
      </c>
      <c r="V160" s="521">
        <v>37.117903930131007</v>
      </c>
      <c r="W160" s="521">
        <v>48.908296943231441</v>
      </c>
      <c r="X160" s="521">
        <v>43.668122270742344</v>
      </c>
      <c r="Y160" s="521">
        <v>106.78342458195664</v>
      </c>
      <c r="Z160" s="521">
        <v>1.6345182913666827</v>
      </c>
      <c r="AA160" s="521">
        <v>1.8186921036681605</v>
      </c>
      <c r="AB160" s="521">
        <v>80.706533866827641</v>
      </c>
      <c r="AC160" s="521">
        <v>46.177817882692075</v>
      </c>
      <c r="AD160" s="521">
        <v>28.316011207748954</v>
      </c>
      <c r="AE160" s="521">
        <v>2.8426017874875873</v>
      </c>
      <c r="AF160" s="521">
        <v>2.826310630161192</v>
      </c>
      <c r="AG160" s="521">
        <v>1013.6591928251122</v>
      </c>
      <c r="AH160" s="521">
        <v>0</v>
      </c>
      <c r="AI160" s="521">
        <v>48.034934497816593</v>
      </c>
      <c r="AJ160" s="521">
        <v>332.28623796383096</v>
      </c>
      <c r="AK160" s="521">
        <v>62.625727034335618</v>
      </c>
      <c r="AL160" s="521">
        <v>23.458995321389551</v>
      </c>
      <c r="AM160" s="521">
        <v>42.491099858310925</v>
      </c>
      <c r="AN160" s="521">
        <v>99</v>
      </c>
      <c r="AO160" s="521">
        <v>99</v>
      </c>
      <c r="AP160" s="521">
        <v>99</v>
      </c>
      <c r="AQ160" s="521">
        <v>99</v>
      </c>
      <c r="AR160" s="521">
        <v>218.50672645739905</v>
      </c>
      <c r="AS160" s="521">
        <v>32.90369019230463</v>
      </c>
    </row>
    <row r="161" spans="1:45" s="521" customFormat="1">
      <c r="A161" s="521">
        <v>3</v>
      </c>
      <c r="B161" s="521">
        <v>95</v>
      </c>
      <c r="C161" s="521">
        <v>2023</v>
      </c>
      <c r="D161" s="521">
        <v>99</v>
      </c>
      <c r="E161" s="521">
        <v>43</v>
      </c>
      <c r="F161" s="521">
        <v>99</v>
      </c>
      <c r="G161" s="521">
        <v>99</v>
      </c>
      <c r="H161" s="521">
        <v>99</v>
      </c>
      <c r="I161" s="521">
        <v>99</v>
      </c>
      <c r="J161" s="521">
        <v>999</v>
      </c>
      <c r="K161" s="521">
        <v>99</v>
      </c>
      <c r="L161" s="521">
        <v>99</v>
      </c>
      <c r="M161" s="521">
        <v>99</v>
      </c>
      <c r="N161" s="521">
        <v>99</v>
      </c>
      <c r="O161" s="521">
        <v>99</v>
      </c>
      <c r="P161" s="521">
        <v>9999</v>
      </c>
      <c r="Q161" s="521">
        <v>129</v>
      </c>
      <c r="R161" s="521">
        <v>271</v>
      </c>
      <c r="S161" s="521">
        <v>5.1881918819188195</v>
      </c>
      <c r="T161" s="521">
        <v>6.1180811808118065</v>
      </c>
      <c r="U161" s="521">
        <v>327.61107011070072</v>
      </c>
      <c r="V161" s="521">
        <v>43.173431734317354</v>
      </c>
      <c r="W161" s="521">
        <v>39.483394833948353</v>
      </c>
      <c r="X161" s="521">
        <v>35.055350553505541</v>
      </c>
      <c r="Y161" s="521">
        <v>115.16954847485924</v>
      </c>
      <c r="Z161" s="521">
        <v>1.9753109092681016</v>
      </c>
      <c r="AA161" s="521">
        <v>1.8547051985378904</v>
      </c>
      <c r="AB161" s="521">
        <v>83.185292657962748</v>
      </c>
      <c r="AC161" s="521">
        <v>50.547258892801679</v>
      </c>
      <c r="AD161" s="521">
        <v>40.487642651850777</v>
      </c>
      <c r="AE161" s="521">
        <v>3.3639523336643498</v>
      </c>
      <c r="AF161" s="521">
        <v>3.1285809097877992</v>
      </c>
      <c r="AG161" s="521">
        <v>990.19924812030069</v>
      </c>
      <c r="AH161" s="521">
        <v>0</v>
      </c>
      <c r="AI161" s="521">
        <v>52.398523985239855</v>
      </c>
      <c r="AJ161" s="521">
        <v>390.28816440885072</v>
      </c>
      <c r="AK161" s="521">
        <v>55.102248113743954</v>
      </c>
      <c r="AL161" s="521">
        <v>22.025656359513398</v>
      </c>
      <c r="AM161" s="521">
        <v>41.163265146991193</v>
      </c>
      <c r="AN161" s="521">
        <v>99</v>
      </c>
      <c r="AO161" s="521">
        <v>99</v>
      </c>
      <c r="AP161" s="521">
        <v>99</v>
      </c>
      <c r="AQ161" s="521">
        <v>99</v>
      </c>
      <c r="AR161" s="521">
        <v>213.68045112781951</v>
      </c>
      <c r="AS161" s="521">
        <v>32.287667724866779</v>
      </c>
    </row>
    <row r="162" spans="1:45" s="521" customFormat="1">
      <c r="A162" s="521">
        <v>3</v>
      </c>
      <c r="B162" s="521">
        <v>96</v>
      </c>
      <c r="C162" s="521">
        <v>2023</v>
      </c>
      <c r="D162" s="521">
        <v>99</v>
      </c>
      <c r="E162" s="521">
        <v>44</v>
      </c>
      <c r="F162" s="521">
        <v>99</v>
      </c>
      <c r="G162" s="521">
        <v>99</v>
      </c>
      <c r="H162" s="521">
        <v>99</v>
      </c>
      <c r="I162" s="521">
        <v>99</v>
      </c>
      <c r="J162" s="521">
        <v>999</v>
      </c>
      <c r="K162" s="521">
        <v>99</v>
      </c>
      <c r="L162" s="521">
        <v>99</v>
      </c>
      <c r="M162" s="521">
        <v>99</v>
      </c>
      <c r="N162" s="521">
        <v>99</v>
      </c>
      <c r="O162" s="521">
        <v>99</v>
      </c>
      <c r="P162" s="521">
        <v>9999</v>
      </c>
      <c r="Q162" s="521">
        <v>128</v>
      </c>
      <c r="R162" s="521">
        <v>287</v>
      </c>
      <c r="S162" s="521">
        <v>5.2717770034843197</v>
      </c>
      <c r="T162" s="521">
        <v>6.1428571428571441</v>
      </c>
      <c r="U162" s="521">
        <v>328.87665505226454</v>
      </c>
      <c r="V162" s="521">
        <v>39.721254355400696</v>
      </c>
      <c r="W162" s="521">
        <v>40.766550522648096</v>
      </c>
      <c r="X162" s="521">
        <v>37.979094076655059</v>
      </c>
      <c r="Y162" s="521">
        <v>118.99424185390824</v>
      </c>
      <c r="Z162" s="521">
        <v>1.8803971277201152</v>
      </c>
      <c r="AA162" s="521">
        <v>2.2501590010740311</v>
      </c>
      <c r="AB162" s="521">
        <v>85.877384569887383</v>
      </c>
      <c r="AC162" s="521">
        <v>59.049501226753357</v>
      </c>
      <c r="AD162" s="521">
        <v>49.809035301018177</v>
      </c>
      <c r="AE162" s="521">
        <v>3.5625620655412109</v>
      </c>
      <c r="AF162" s="521">
        <v>3.3260936656584374</v>
      </c>
      <c r="AG162" s="521">
        <v>1037.3297491039427</v>
      </c>
      <c r="AH162" s="521">
        <v>0</v>
      </c>
      <c r="AI162" s="521">
        <v>56.79442508710801</v>
      </c>
      <c r="AJ162" s="521">
        <v>374.72242373489951</v>
      </c>
      <c r="AK162" s="521">
        <v>37.059308578527059</v>
      </c>
      <c r="AL162" s="521">
        <v>14.150135859976597</v>
      </c>
      <c r="AM162" s="521">
        <v>25.003015108191569</v>
      </c>
      <c r="AN162" s="521">
        <v>99</v>
      </c>
      <c r="AO162" s="521">
        <v>99</v>
      </c>
      <c r="AP162" s="521">
        <v>99</v>
      </c>
      <c r="AQ162" s="521">
        <v>99</v>
      </c>
      <c r="AR162" s="521">
        <v>212.04301075268819</v>
      </c>
      <c r="AS162" s="521">
        <v>32.948455292649101</v>
      </c>
    </row>
    <row r="163" spans="1:45" s="521" customFormat="1">
      <c r="A163" s="521">
        <v>3</v>
      </c>
      <c r="B163" s="521">
        <v>97</v>
      </c>
      <c r="C163" s="521">
        <v>2023</v>
      </c>
      <c r="D163" s="521">
        <v>99</v>
      </c>
      <c r="E163" s="521">
        <v>45</v>
      </c>
      <c r="F163" s="521">
        <v>99</v>
      </c>
      <c r="G163" s="521">
        <v>99</v>
      </c>
      <c r="H163" s="521">
        <v>99</v>
      </c>
      <c r="I163" s="521">
        <v>99</v>
      </c>
      <c r="J163" s="521">
        <v>999</v>
      </c>
      <c r="K163" s="521">
        <v>99</v>
      </c>
      <c r="L163" s="521">
        <v>99</v>
      </c>
      <c r="M163" s="521">
        <v>99</v>
      </c>
      <c r="N163" s="521">
        <v>99</v>
      </c>
      <c r="O163" s="521">
        <v>99</v>
      </c>
      <c r="P163" s="521">
        <v>9999</v>
      </c>
      <c r="Q163" s="521">
        <v>128</v>
      </c>
      <c r="R163" s="521">
        <v>297</v>
      </c>
      <c r="S163" s="521">
        <v>5.3771043771043789</v>
      </c>
      <c r="T163" s="521">
        <v>6.4208754208754204</v>
      </c>
      <c r="U163" s="521">
        <v>345.20033670033689</v>
      </c>
      <c r="V163" s="521">
        <v>41.414141414141405</v>
      </c>
      <c r="W163" s="521">
        <v>47.811447811447806</v>
      </c>
      <c r="X163" s="521">
        <v>46.464646464646471</v>
      </c>
      <c r="Y163" s="521">
        <v>93.936217883144977</v>
      </c>
      <c r="Z163" s="521">
        <v>1.6994397073952787</v>
      </c>
      <c r="AA163" s="521">
        <v>1.6620041574848345</v>
      </c>
      <c r="AB163" s="521">
        <v>77.794582250880765</v>
      </c>
      <c r="AC163" s="521">
        <v>33.534854057356362</v>
      </c>
      <c r="AD163" s="521">
        <v>17.149506805367491</v>
      </c>
      <c r="AE163" s="521">
        <v>3.6866931479642502</v>
      </c>
      <c r="AF163" s="521">
        <v>3.6128272148544842</v>
      </c>
      <c r="AG163" s="521">
        <v>1000.640410958904</v>
      </c>
      <c r="AH163" s="521">
        <v>0</v>
      </c>
      <c r="AI163" s="521">
        <v>43.771043771043779</v>
      </c>
      <c r="AJ163" s="521">
        <v>390.81314616613088</v>
      </c>
      <c r="AK163" s="521">
        <v>40.91171053782341</v>
      </c>
      <c r="AL163" s="521">
        <v>-1.7369308607955956</v>
      </c>
      <c r="AM163" s="521">
        <v>31.151047131118201</v>
      </c>
      <c r="AN163" s="521">
        <v>99</v>
      </c>
      <c r="AO163" s="521">
        <v>99</v>
      </c>
      <c r="AP163" s="521">
        <v>99</v>
      </c>
      <c r="AQ163" s="521">
        <v>99</v>
      </c>
      <c r="AR163" s="521">
        <v>216.73972602739724</v>
      </c>
      <c r="AS163" s="521">
        <v>33.264186531367159</v>
      </c>
    </row>
    <row r="164" spans="1:45" s="521" customFormat="1">
      <c r="A164" s="521">
        <v>3</v>
      </c>
      <c r="B164" s="521">
        <v>98</v>
      </c>
      <c r="C164" s="521">
        <v>2023</v>
      </c>
      <c r="D164" s="521">
        <v>99</v>
      </c>
      <c r="E164" s="521">
        <v>46</v>
      </c>
      <c r="F164" s="521">
        <v>99</v>
      </c>
      <c r="G164" s="521">
        <v>99</v>
      </c>
      <c r="H164" s="521">
        <v>99</v>
      </c>
      <c r="I164" s="521">
        <v>99</v>
      </c>
      <c r="J164" s="521">
        <v>999</v>
      </c>
      <c r="K164" s="521">
        <v>99</v>
      </c>
      <c r="L164" s="521">
        <v>99</v>
      </c>
      <c r="M164" s="521">
        <v>99</v>
      </c>
      <c r="N164" s="521">
        <v>99</v>
      </c>
      <c r="O164" s="521">
        <v>99</v>
      </c>
      <c r="P164" s="521">
        <v>9999</v>
      </c>
      <c r="Q164" s="521">
        <v>106</v>
      </c>
      <c r="R164" s="521">
        <v>187</v>
      </c>
      <c r="S164" s="521">
        <v>5.2245989304812817</v>
      </c>
      <c r="T164" s="521">
        <v>6.5401069518716568</v>
      </c>
      <c r="U164" s="521">
        <v>331.72566844919794</v>
      </c>
      <c r="V164" s="521">
        <v>37.967914438502675</v>
      </c>
      <c r="W164" s="521">
        <v>44.919786096256679</v>
      </c>
      <c r="X164" s="521">
        <v>45.454545454545446</v>
      </c>
      <c r="Y164" s="521">
        <v>125.02403868945252</v>
      </c>
      <c r="Z164" s="521">
        <v>1.712749993337616</v>
      </c>
      <c r="AA164" s="521">
        <v>2.1022641192447651</v>
      </c>
      <c r="AB164" s="521">
        <v>80.721314630777485</v>
      </c>
      <c r="AC164" s="521">
        <v>46.316512440864528</v>
      </c>
      <c r="AD164" s="521">
        <v>44.007988897442175</v>
      </c>
      <c r="AE164" s="521">
        <v>2.3212512413108244</v>
      </c>
      <c r="AF164" s="521">
        <v>2.18594996094498</v>
      </c>
      <c r="AG164" s="521">
        <v>1098.5921787709499</v>
      </c>
      <c r="AH164" s="521">
        <v>0</v>
      </c>
      <c r="AI164" s="521">
        <v>55.080213903743314</v>
      </c>
      <c r="AJ164" s="521">
        <v>441.78783065305265</v>
      </c>
      <c r="AK164" s="521">
        <v>48.167868320226511</v>
      </c>
      <c r="AL164" s="521">
        <v>19.845188089226376</v>
      </c>
      <c r="AM164" s="521">
        <v>47.110189503183939</v>
      </c>
      <c r="AN164" s="521">
        <v>99</v>
      </c>
      <c r="AO164" s="521">
        <v>99</v>
      </c>
      <c r="AP164" s="521">
        <v>99</v>
      </c>
      <c r="AQ164" s="521">
        <v>99</v>
      </c>
      <c r="AR164" s="521">
        <v>212.01117318435752</v>
      </c>
      <c r="AS164" s="521">
        <v>32.94181120982465</v>
      </c>
    </row>
    <row r="165" spans="1:45" s="521" customFormat="1">
      <c r="A165" s="521">
        <v>3</v>
      </c>
      <c r="B165" s="521">
        <v>99</v>
      </c>
      <c r="C165" s="521">
        <v>2023</v>
      </c>
      <c r="D165" s="521">
        <v>99</v>
      </c>
      <c r="E165" s="521">
        <v>47</v>
      </c>
      <c r="F165" s="521">
        <v>99</v>
      </c>
      <c r="G165" s="521">
        <v>99</v>
      </c>
      <c r="H165" s="521">
        <v>99</v>
      </c>
      <c r="I165" s="521">
        <v>99</v>
      </c>
      <c r="J165" s="521">
        <v>999</v>
      </c>
      <c r="K165" s="521">
        <v>99</v>
      </c>
      <c r="L165" s="521">
        <v>99</v>
      </c>
      <c r="M165" s="521">
        <v>99</v>
      </c>
      <c r="N165" s="521">
        <v>99</v>
      </c>
      <c r="O165" s="521">
        <v>99</v>
      </c>
      <c r="P165" s="521">
        <v>9999</v>
      </c>
      <c r="Q165" s="521">
        <v>103</v>
      </c>
      <c r="R165" s="521">
        <v>202</v>
      </c>
      <c r="S165" s="521">
        <v>5.6268656716417889</v>
      </c>
      <c r="T165" s="521">
        <v>6.8118811881188117</v>
      </c>
      <c r="U165" s="521">
        <v>364.31633663366335</v>
      </c>
      <c r="V165" s="521">
        <v>44.059405940594061</v>
      </c>
      <c r="W165" s="521">
        <v>53.46534653465347</v>
      </c>
      <c r="X165" s="521">
        <v>54.455445544554451</v>
      </c>
      <c r="Y165" s="521">
        <v>103.79996127570185</v>
      </c>
      <c r="Z165" s="521">
        <v>1.6310011929845429</v>
      </c>
      <c r="AA165" s="521">
        <v>1.6603284375499947</v>
      </c>
      <c r="AB165" s="521">
        <v>81.563621468541399</v>
      </c>
      <c r="AC165" s="521">
        <v>28.564602906222099</v>
      </c>
      <c r="AD165" s="521">
        <v>17.994523156640295</v>
      </c>
      <c r="AE165" s="521">
        <v>2.507447864945382</v>
      </c>
      <c r="AF165" s="521">
        <v>2.5932808169057102</v>
      </c>
      <c r="AG165" s="521">
        <v>1050.7070707070707</v>
      </c>
      <c r="AH165" s="521">
        <v>0.49504950495049505</v>
      </c>
      <c r="AI165" s="521">
        <v>40.594059405940577</v>
      </c>
      <c r="AJ165" s="521">
        <v>450.16274840441361</v>
      </c>
      <c r="AK165" s="521">
        <v>45.344690436326808</v>
      </c>
      <c r="AL165" s="521">
        <v>2.3827738461536017</v>
      </c>
      <c r="AM165" s="521">
        <v>35.040377213953263</v>
      </c>
      <c r="AN165" s="521">
        <v>99</v>
      </c>
      <c r="AO165" s="521">
        <v>99</v>
      </c>
      <c r="AP165" s="521">
        <v>99</v>
      </c>
      <c r="AQ165" s="521">
        <v>99</v>
      </c>
      <c r="AR165" s="521">
        <v>218.01010101010095</v>
      </c>
      <c r="AS165" s="521">
        <v>34.391172642829822</v>
      </c>
    </row>
    <row r="166" spans="1:45" s="521" customFormat="1">
      <c r="A166" s="521">
        <v>3</v>
      </c>
      <c r="B166" s="521">
        <v>100</v>
      </c>
      <c r="C166" s="521">
        <v>2023</v>
      </c>
      <c r="D166" s="521">
        <v>99</v>
      </c>
      <c r="E166" s="521">
        <v>48</v>
      </c>
      <c r="F166" s="521">
        <v>99</v>
      </c>
      <c r="G166" s="521">
        <v>99</v>
      </c>
      <c r="H166" s="521">
        <v>99</v>
      </c>
      <c r="I166" s="521">
        <v>99</v>
      </c>
      <c r="J166" s="521">
        <v>999</v>
      </c>
      <c r="K166" s="521">
        <v>99</v>
      </c>
      <c r="L166" s="521">
        <v>99</v>
      </c>
      <c r="M166" s="521">
        <v>99</v>
      </c>
      <c r="N166" s="521">
        <v>99</v>
      </c>
      <c r="O166" s="521">
        <v>99</v>
      </c>
      <c r="P166" s="521">
        <v>9999</v>
      </c>
      <c r="Q166" s="521">
        <v>110</v>
      </c>
      <c r="R166" s="521">
        <v>275</v>
      </c>
      <c r="S166" s="521">
        <v>5.3127272727272716</v>
      </c>
      <c r="T166" s="521">
        <v>6.5854545454545459</v>
      </c>
      <c r="U166" s="521">
        <v>346.75490909090934</v>
      </c>
      <c r="V166" s="521">
        <v>41.090909090909086</v>
      </c>
      <c r="W166" s="521">
        <v>46.181818181818173</v>
      </c>
      <c r="X166" s="521">
        <v>45.454545454545446</v>
      </c>
      <c r="Y166" s="521">
        <v>101.31125219517931</v>
      </c>
      <c r="Z166" s="521">
        <v>1.6874999846954395</v>
      </c>
      <c r="AA166" s="521">
        <v>1.8218290691019263</v>
      </c>
      <c r="AB166" s="521">
        <v>79.025573477770067</v>
      </c>
      <c r="AC166" s="521">
        <v>43.67625060212174</v>
      </c>
      <c r="AD166" s="521">
        <v>35.324802490567194</v>
      </c>
      <c r="AE166" s="521">
        <v>3.4136047666335654</v>
      </c>
      <c r="AF166" s="521">
        <v>3.3602751773791431</v>
      </c>
      <c r="AG166" s="521">
        <v>947.7862595419848</v>
      </c>
      <c r="AH166" s="521">
        <v>0</v>
      </c>
      <c r="AI166" s="521">
        <v>32.363636363636367</v>
      </c>
      <c r="AJ166" s="521">
        <v>346.98846159916553</v>
      </c>
      <c r="AK166" s="521">
        <v>61.184970838678481</v>
      </c>
      <c r="AL166" s="521">
        <v>17.2105989718887</v>
      </c>
      <c r="AM166" s="521">
        <v>40.466491206251845</v>
      </c>
      <c r="AN166" s="521">
        <v>99</v>
      </c>
      <c r="AO166" s="521">
        <v>99</v>
      </c>
      <c r="AP166" s="521">
        <v>99</v>
      </c>
      <c r="AQ166" s="521">
        <v>99</v>
      </c>
      <c r="AR166" s="521">
        <v>216.88549618320619</v>
      </c>
      <c r="AS166" s="521">
        <v>33.447175306744242</v>
      </c>
    </row>
    <row r="167" spans="1:45" s="521" customFormat="1">
      <c r="A167" s="521">
        <v>3</v>
      </c>
      <c r="B167" s="521">
        <v>101</v>
      </c>
      <c r="C167" s="521">
        <v>2023</v>
      </c>
      <c r="D167" s="521">
        <v>99</v>
      </c>
      <c r="E167" s="521">
        <v>49</v>
      </c>
      <c r="F167" s="521">
        <v>99</v>
      </c>
      <c r="G167" s="521">
        <v>99</v>
      </c>
      <c r="H167" s="521">
        <v>99</v>
      </c>
      <c r="I167" s="521">
        <v>99</v>
      </c>
      <c r="J167" s="521">
        <v>999</v>
      </c>
      <c r="K167" s="521">
        <v>99</v>
      </c>
      <c r="L167" s="521">
        <v>99</v>
      </c>
      <c r="M167" s="521">
        <v>99</v>
      </c>
      <c r="N167" s="521">
        <v>99</v>
      </c>
      <c r="O167" s="521">
        <v>99</v>
      </c>
      <c r="P167" s="521">
        <v>9999</v>
      </c>
      <c r="Q167" s="521">
        <v>91</v>
      </c>
      <c r="R167" s="521">
        <v>213</v>
      </c>
      <c r="S167" s="521">
        <v>5.5680751173708911</v>
      </c>
      <c r="T167" s="521">
        <v>6.4037558685446001</v>
      </c>
      <c r="U167" s="521">
        <v>347.55352112676042</v>
      </c>
      <c r="V167" s="521">
        <v>46.478873239436609</v>
      </c>
      <c r="W167" s="521">
        <v>43.192488262910786</v>
      </c>
      <c r="X167" s="521">
        <v>47.887323943661968</v>
      </c>
      <c r="Y167" s="521">
        <v>117.71315238099091</v>
      </c>
      <c r="Z167" s="521">
        <v>1.9455775188054905</v>
      </c>
      <c r="AA167" s="521">
        <v>1.9968014273832604</v>
      </c>
      <c r="AB167" s="521">
        <v>82.610848650974802</v>
      </c>
      <c r="AC167" s="521">
        <v>49.865165864915618</v>
      </c>
      <c r="AD167" s="521">
        <v>27.812468835912295</v>
      </c>
      <c r="AE167" s="521">
        <v>2.6439920556107244</v>
      </c>
      <c r="AF167" s="521">
        <v>2.6086801165159623</v>
      </c>
      <c r="AG167" s="521">
        <v>1025.0809523809523</v>
      </c>
      <c r="AH167" s="521">
        <v>0</v>
      </c>
      <c r="AI167" s="521">
        <v>51.643192488262898</v>
      </c>
      <c r="AJ167" s="521">
        <v>488.6278826800887</v>
      </c>
      <c r="AK167" s="521">
        <v>34.220110078280911</v>
      </c>
      <c r="AL167" s="521">
        <v>-15.744276800270292</v>
      </c>
      <c r="AM167" s="521">
        <v>23.293594644539152</v>
      </c>
      <c r="AN167" s="521">
        <v>99</v>
      </c>
      <c r="AO167" s="521">
        <v>99</v>
      </c>
      <c r="AP167" s="521">
        <v>99</v>
      </c>
      <c r="AQ167" s="521">
        <v>99</v>
      </c>
      <c r="AR167" s="521">
        <v>215.27619047619049</v>
      </c>
      <c r="AS167" s="521">
        <v>33.540429484514775</v>
      </c>
    </row>
    <row r="168" spans="1:45" s="521" customFormat="1">
      <c r="A168" s="521">
        <v>3</v>
      </c>
      <c r="B168" s="521">
        <v>102</v>
      </c>
      <c r="C168" s="521">
        <v>2023</v>
      </c>
      <c r="D168" s="521">
        <v>99</v>
      </c>
      <c r="E168" s="521">
        <v>50</v>
      </c>
      <c r="F168" s="521">
        <v>99</v>
      </c>
      <c r="G168" s="521">
        <v>99</v>
      </c>
      <c r="H168" s="521">
        <v>99</v>
      </c>
      <c r="I168" s="521">
        <v>99</v>
      </c>
      <c r="J168" s="521">
        <v>999</v>
      </c>
      <c r="K168" s="521">
        <v>99</v>
      </c>
      <c r="L168" s="521">
        <v>99</v>
      </c>
      <c r="M168" s="521">
        <v>99</v>
      </c>
      <c r="N168" s="521">
        <v>99</v>
      </c>
      <c r="O168" s="521">
        <v>99</v>
      </c>
      <c r="P168" s="521">
        <v>9999</v>
      </c>
      <c r="AN168" s="521">
        <v>99</v>
      </c>
      <c r="AO168" s="521">
        <v>99</v>
      </c>
      <c r="AP168" s="521">
        <v>99</v>
      </c>
      <c r="AQ168" s="521">
        <v>99</v>
      </c>
    </row>
    <row r="169" spans="1:45" s="521" customFormat="1">
      <c r="A169" s="521">
        <v>3</v>
      </c>
      <c r="B169" s="521">
        <v>103</v>
      </c>
      <c r="C169" s="521">
        <v>2023</v>
      </c>
      <c r="D169" s="521">
        <v>99</v>
      </c>
      <c r="E169" s="521">
        <v>51</v>
      </c>
      <c r="F169" s="521">
        <v>99</v>
      </c>
      <c r="G169" s="521">
        <v>99</v>
      </c>
      <c r="H169" s="521">
        <v>99</v>
      </c>
      <c r="I169" s="521">
        <v>99</v>
      </c>
      <c r="J169" s="521">
        <v>999</v>
      </c>
      <c r="K169" s="521">
        <v>99</v>
      </c>
      <c r="L169" s="521">
        <v>99</v>
      </c>
      <c r="M169" s="521">
        <v>99</v>
      </c>
      <c r="N169" s="521">
        <v>99</v>
      </c>
      <c r="O169" s="521">
        <v>99</v>
      </c>
      <c r="P169" s="521">
        <v>9999</v>
      </c>
      <c r="AN169" s="521">
        <v>99</v>
      </c>
      <c r="AO169" s="521">
        <v>99</v>
      </c>
      <c r="AP169" s="521">
        <v>99</v>
      </c>
      <c r="AQ169" s="521">
        <v>99</v>
      </c>
    </row>
    <row r="170" spans="1:45" s="521" customFormat="1">
      <c r="A170" s="521">
        <v>3</v>
      </c>
      <c r="B170" s="521">
        <v>104</v>
      </c>
      <c r="C170" s="521">
        <v>2023</v>
      </c>
      <c r="D170" s="521">
        <v>99</v>
      </c>
      <c r="E170" s="521">
        <v>52</v>
      </c>
      <c r="F170" s="521">
        <v>99</v>
      </c>
      <c r="G170" s="521">
        <v>99</v>
      </c>
      <c r="H170" s="521">
        <v>99</v>
      </c>
      <c r="I170" s="521">
        <v>99</v>
      </c>
      <c r="J170" s="521">
        <v>999</v>
      </c>
      <c r="K170" s="521">
        <v>99</v>
      </c>
      <c r="L170" s="521">
        <v>99</v>
      </c>
      <c r="M170" s="521">
        <v>99</v>
      </c>
      <c r="N170" s="521">
        <v>99</v>
      </c>
      <c r="O170" s="521">
        <v>99</v>
      </c>
      <c r="P170" s="521">
        <v>9999</v>
      </c>
      <c r="AN170" s="521">
        <v>99</v>
      </c>
      <c r="AO170" s="521">
        <v>99</v>
      </c>
      <c r="AP170" s="521">
        <v>99</v>
      </c>
      <c r="AQ170" s="521">
        <v>99</v>
      </c>
    </row>
    <row r="171" spans="1:45">
      <c r="A171">
        <v>5</v>
      </c>
      <c r="B171">
        <v>1</v>
      </c>
      <c r="C171">
        <v>2024</v>
      </c>
      <c r="D171">
        <v>99</v>
      </c>
      <c r="E171">
        <v>99</v>
      </c>
      <c r="F171">
        <v>99</v>
      </c>
      <c r="G171">
        <v>1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1039</v>
      </c>
      <c r="R171">
        <v>2638</v>
      </c>
      <c r="S171">
        <v>5.9787476280834895</v>
      </c>
      <c r="T171">
        <v>6.4655041698256239</v>
      </c>
      <c r="U171">
        <v>368.46891584533665</v>
      </c>
      <c r="V171">
        <v>55.875663381349504</v>
      </c>
      <c r="W171">
        <v>48.104624715693696</v>
      </c>
      <c r="X171">
        <v>53.070507960576201</v>
      </c>
      <c r="Y171">
        <v>118.56019764946228</v>
      </c>
      <c r="Z171">
        <v>1.8817963605749537</v>
      </c>
      <c r="AA171">
        <v>1.8291673658408236</v>
      </c>
      <c r="AB171">
        <v>74.707509788391903</v>
      </c>
      <c r="AC171">
        <v>32.868755202834848</v>
      </c>
      <c r="AD171">
        <v>21.293101601005045</v>
      </c>
      <c r="AE171">
        <v>33.729702084132462</v>
      </c>
      <c r="AF171">
        <v>34.935841461701237</v>
      </c>
      <c r="AG171">
        <v>1048.6708171206226</v>
      </c>
      <c r="AH171">
        <v>7.5815011372251717E-2</v>
      </c>
      <c r="AI171">
        <v>59.818043972706597</v>
      </c>
      <c r="AJ171">
        <v>448.21912438831254</v>
      </c>
      <c r="AK171">
        <v>40.526719929492408</v>
      </c>
      <c r="AL171">
        <v>0.81716505760815006</v>
      </c>
      <c r="AM171">
        <v>21.250088088681437</v>
      </c>
      <c r="AN171">
        <v>99</v>
      </c>
      <c r="AO171">
        <v>99</v>
      </c>
      <c r="AP171">
        <v>99</v>
      </c>
      <c r="AQ171">
        <v>99</v>
      </c>
      <c r="AR171">
        <v>216.68988326848245</v>
      </c>
      <c r="AS171">
        <v>34.895155057389225</v>
      </c>
    </row>
    <row r="172" spans="1:45">
      <c r="A172">
        <v>5</v>
      </c>
      <c r="B172">
        <v>2</v>
      </c>
      <c r="C172">
        <v>2024</v>
      </c>
      <c r="D172">
        <v>99</v>
      </c>
      <c r="E172">
        <v>99</v>
      </c>
      <c r="F172">
        <v>99</v>
      </c>
      <c r="G172">
        <v>2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766</v>
      </c>
      <c r="R172">
        <v>1819</v>
      </c>
      <c r="S172">
        <v>5.7256734469488721</v>
      </c>
      <c r="T172">
        <v>6.7960417811984604</v>
      </c>
      <c r="U172">
        <v>357.99983507421626</v>
      </c>
      <c r="V172">
        <v>51.456844420011002</v>
      </c>
      <c r="W172">
        <v>56.404617921935134</v>
      </c>
      <c r="X172">
        <v>52.226498075865848</v>
      </c>
      <c r="Y172">
        <v>108.93117872633513</v>
      </c>
      <c r="Z172">
        <v>1.8480054847301988</v>
      </c>
      <c r="AA172">
        <v>1.9018424417786413</v>
      </c>
      <c r="AB172">
        <v>78.337589745490817</v>
      </c>
      <c r="AC172">
        <v>47.212567247358677</v>
      </c>
      <c r="AD172">
        <v>41.892525752218127</v>
      </c>
      <c r="AE172">
        <v>23.257895409794152</v>
      </c>
      <c r="AF172">
        <v>23.405131525749297</v>
      </c>
      <c r="AG172">
        <v>990.20252438324701</v>
      </c>
      <c r="AH172">
        <v>0.10995052226498075</v>
      </c>
      <c r="AI172">
        <v>45.794392523364486</v>
      </c>
      <c r="AJ172">
        <v>393.6097690869093</v>
      </c>
      <c r="AK172">
        <v>28.786324566376443</v>
      </c>
      <c r="AL172">
        <v>-2.1461692325015211</v>
      </c>
      <c r="AM172">
        <v>17.547123537992739</v>
      </c>
      <c r="AN172">
        <v>99</v>
      </c>
      <c r="AO172">
        <v>99</v>
      </c>
      <c r="AP172">
        <v>99</v>
      </c>
      <c r="AQ172">
        <v>99</v>
      </c>
      <c r="AR172">
        <v>215.30177854274248</v>
      </c>
      <c r="AS172">
        <v>34.664324793422999</v>
      </c>
    </row>
    <row r="173" spans="1:45">
      <c r="A173">
        <v>5</v>
      </c>
      <c r="B173">
        <v>3</v>
      </c>
      <c r="C173">
        <v>2024</v>
      </c>
      <c r="D173">
        <v>99</v>
      </c>
      <c r="E173">
        <v>99</v>
      </c>
      <c r="F173">
        <v>99</v>
      </c>
      <c r="G173">
        <v>3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662</v>
      </c>
      <c r="R173">
        <v>2560</v>
      </c>
      <c r="S173">
        <v>5.2482408131352623</v>
      </c>
      <c r="T173">
        <v>6.4789062499999996</v>
      </c>
      <c r="U173">
        <v>340.75542968749994</v>
      </c>
      <c r="V173">
        <v>37.4609375</v>
      </c>
      <c r="W173">
        <v>49.4140625</v>
      </c>
      <c r="X173">
        <v>41.4453125</v>
      </c>
      <c r="Y173">
        <v>94.807971308554102</v>
      </c>
      <c r="Z173">
        <v>1.6436762127442603</v>
      </c>
      <c r="AA173">
        <v>1.788293195678758</v>
      </c>
      <c r="AB173">
        <v>76.413792003623783</v>
      </c>
      <c r="AC173">
        <v>40.780083596926069</v>
      </c>
      <c r="AD173">
        <v>30.813814101044223</v>
      </c>
      <c r="AE173">
        <v>32.732387162766912</v>
      </c>
      <c r="AF173">
        <v>31.352942819206156</v>
      </c>
      <c r="AG173">
        <v>934.64579012857746</v>
      </c>
      <c r="AH173">
        <v>0</v>
      </c>
      <c r="AI173">
        <v>31.3671875</v>
      </c>
      <c r="AJ173">
        <v>315.51334896327785</v>
      </c>
      <c r="AK173">
        <v>40.023664939626073</v>
      </c>
      <c r="AL173">
        <v>0.81212434575867509</v>
      </c>
      <c r="AM173">
        <v>21.265460758728405</v>
      </c>
      <c r="AN173">
        <v>99</v>
      </c>
      <c r="AO173">
        <v>99</v>
      </c>
      <c r="AP173">
        <v>99</v>
      </c>
      <c r="AQ173">
        <v>99</v>
      </c>
      <c r="AR173">
        <v>215.98548320199097</v>
      </c>
      <c r="AS173">
        <v>33.010105232992245</v>
      </c>
    </row>
    <row r="174" spans="1:45">
      <c r="A174">
        <v>5</v>
      </c>
      <c r="B174">
        <v>4</v>
      </c>
      <c r="C174">
        <v>2024</v>
      </c>
      <c r="D174">
        <v>99</v>
      </c>
      <c r="E174">
        <v>99</v>
      </c>
      <c r="F174">
        <v>99</v>
      </c>
      <c r="G174">
        <v>4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252</v>
      </c>
      <c r="R174">
        <v>804</v>
      </c>
      <c r="S174">
        <v>5.6106965174129373</v>
      </c>
      <c r="T174">
        <v>6.4614427860696528</v>
      </c>
      <c r="U174">
        <v>356.64987562189054</v>
      </c>
      <c r="V174">
        <v>45.771144278606961</v>
      </c>
      <c r="W174">
        <v>48.258706467661682</v>
      </c>
      <c r="X174">
        <v>49.378109452736318</v>
      </c>
      <c r="Y174">
        <v>92.585431504369609</v>
      </c>
      <c r="Z174">
        <v>1.7071506074320251</v>
      </c>
      <c r="AA174">
        <v>1.7947562946468043</v>
      </c>
      <c r="AB174">
        <v>74.17875184606082</v>
      </c>
      <c r="AC174">
        <v>39.799606266915802</v>
      </c>
      <c r="AD174">
        <v>22.222682726582153</v>
      </c>
      <c r="AE174">
        <v>10.280015343306482</v>
      </c>
      <c r="AF174">
        <v>10.306084193343294</v>
      </c>
      <c r="AG174">
        <v>962.1459119496858</v>
      </c>
      <c r="AH174">
        <v>0</v>
      </c>
      <c r="AI174">
        <v>38.557213930348254</v>
      </c>
      <c r="AJ174">
        <v>349.29316060157299</v>
      </c>
      <c r="AK174">
        <v>36.020008888947032</v>
      </c>
      <c r="AL174">
        <v>-6.0416170024541005</v>
      </c>
      <c r="AM174">
        <v>16.482583836679161</v>
      </c>
      <c r="AN174">
        <v>99</v>
      </c>
      <c r="AO174">
        <v>99</v>
      </c>
      <c r="AP174">
        <v>99</v>
      </c>
      <c r="AQ174">
        <v>99</v>
      </c>
      <c r="AR174">
        <v>217.17484276729564</v>
      </c>
      <c r="AS174">
        <v>34.118947174592421</v>
      </c>
    </row>
    <row r="175" spans="1:45">
      <c r="A175">
        <v>5</v>
      </c>
      <c r="B175">
        <v>5</v>
      </c>
      <c r="C175">
        <v>2023</v>
      </c>
      <c r="D175">
        <v>99</v>
      </c>
      <c r="E175">
        <v>99</v>
      </c>
      <c r="F175">
        <v>99</v>
      </c>
      <c r="G175">
        <v>1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1050</v>
      </c>
      <c r="R175">
        <v>2941</v>
      </c>
      <c r="S175">
        <v>5.8773841961852851</v>
      </c>
      <c r="T175">
        <v>6.5368922135328109</v>
      </c>
      <c r="U175">
        <v>362.19772186331051</v>
      </c>
      <c r="V175">
        <v>52.975178510710634</v>
      </c>
      <c r="W175">
        <v>51.207072424345469</v>
      </c>
      <c r="X175">
        <v>50.799047942876577</v>
      </c>
      <c r="Y175">
        <v>118.43697649153022</v>
      </c>
      <c r="Z175">
        <v>1.9076912712202641</v>
      </c>
      <c r="AA175">
        <v>1.8646159534343811</v>
      </c>
      <c r="AB175">
        <v>76.763489402203419</v>
      </c>
      <c r="AC175">
        <v>44.097520043833129</v>
      </c>
      <c r="AD175">
        <v>28.79413910409998</v>
      </c>
      <c r="AE175">
        <v>36.506951340615693</v>
      </c>
      <c r="AF175">
        <v>37.537061392179751</v>
      </c>
      <c r="AG175">
        <v>1021.8559972105998</v>
      </c>
      <c r="AH175">
        <v>3.4002040122407345E-2</v>
      </c>
      <c r="AI175">
        <v>58.551513090785448</v>
      </c>
      <c r="AJ175">
        <v>428.60306624951073</v>
      </c>
      <c r="AK175">
        <v>43.878670295892334</v>
      </c>
      <c r="AL175">
        <v>13.227255344913695</v>
      </c>
      <c r="AM175">
        <v>23.932216764701263</v>
      </c>
      <c r="AN175">
        <v>99</v>
      </c>
      <c r="AO175">
        <v>99</v>
      </c>
      <c r="AP175">
        <v>99</v>
      </c>
      <c r="AQ175">
        <v>99</v>
      </c>
      <c r="AR175">
        <v>216.37273361227329</v>
      </c>
      <c r="AS175">
        <v>34.565960249432742</v>
      </c>
    </row>
    <row r="176" spans="1:45">
      <c r="A176">
        <v>5</v>
      </c>
      <c r="B176">
        <v>6</v>
      </c>
      <c r="C176">
        <v>2023</v>
      </c>
      <c r="D176">
        <v>99</v>
      </c>
      <c r="E176">
        <v>99</v>
      </c>
      <c r="F176">
        <v>99</v>
      </c>
      <c r="G176">
        <v>2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703</v>
      </c>
      <c r="R176">
        <v>1749</v>
      </c>
      <c r="S176">
        <v>5.7597254004576648</v>
      </c>
      <c r="T176">
        <v>6.798742138364779</v>
      </c>
      <c r="U176">
        <v>358.35591766723849</v>
      </c>
      <c r="V176">
        <v>51.057747284162382</v>
      </c>
      <c r="W176">
        <v>54.774156660949131</v>
      </c>
      <c r="X176">
        <v>52.487135506003433</v>
      </c>
      <c r="Y176">
        <v>107.61580290827636</v>
      </c>
      <c r="Z176">
        <v>1.8163085339216285</v>
      </c>
      <c r="AA176">
        <v>1.8495680012209088</v>
      </c>
      <c r="AB176">
        <v>77.423186186318574</v>
      </c>
      <c r="AC176">
        <v>47.998281462842883</v>
      </c>
      <c r="AD176">
        <v>39.878798345223437</v>
      </c>
      <c r="AE176">
        <v>21.710526315789476</v>
      </c>
      <c r="AF176">
        <v>22.086348559658077</v>
      </c>
      <c r="AG176">
        <v>953.65517241379325</v>
      </c>
      <c r="AH176">
        <v>0</v>
      </c>
      <c r="AI176">
        <v>45.283018867924511</v>
      </c>
      <c r="AJ176">
        <v>330.96595914349194</v>
      </c>
      <c r="AK176">
        <v>30.602544965029512</v>
      </c>
      <c r="AL176">
        <v>7.8806525620863326</v>
      </c>
      <c r="AM176">
        <v>19.054776698557689</v>
      </c>
      <c r="AN176">
        <v>99</v>
      </c>
      <c r="AO176">
        <v>99</v>
      </c>
      <c r="AP176">
        <v>99</v>
      </c>
      <c r="AQ176">
        <v>99</v>
      </c>
      <c r="AR176">
        <v>215.64506539833525</v>
      </c>
      <c r="AS176">
        <v>34.669485472755724</v>
      </c>
    </row>
    <row r="177" spans="1:45">
      <c r="A177">
        <v>5</v>
      </c>
      <c r="B177">
        <v>7</v>
      </c>
      <c r="C177">
        <v>2023</v>
      </c>
      <c r="D177">
        <v>99</v>
      </c>
      <c r="E177">
        <v>99</v>
      </c>
      <c r="F177">
        <v>99</v>
      </c>
      <c r="G177">
        <v>3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652</v>
      </c>
      <c r="R177">
        <v>2520</v>
      </c>
      <c r="S177">
        <v>5.1904761904761916</v>
      </c>
      <c r="T177">
        <v>6.2238095238095248</v>
      </c>
      <c r="U177">
        <v>337.63773809523826</v>
      </c>
      <c r="V177">
        <v>34.801587301587304</v>
      </c>
      <c r="W177">
        <v>42.341269841269842</v>
      </c>
      <c r="X177">
        <v>41.468253968253968</v>
      </c>
      <c r="Y177">
        <v>90.315389012631002</v>
      </c>
      <c r="Z177">
        <v>1.5769383925434588</v>
      </c>
      <c r="AA177">
        <v>1.7475347066712037</v>
      </c>
      <c r="AB177">
        <v>74.514541587811422</v>
      </c>
      <c r="AC177">
        <v>42.213413515431107</v>
      </c>
      <c r="AD177">
        <v>30.363179022049241</v>
      </c>
      <c r="AE177">
        <v>31.281032770605758</v>
      </c>
      <c r="AF177">
        <v>29.982721774405313</v>
      </c>
      <c r="AG177">
        <v>915.74005080440315</v>
      </c>
      <c r="AH177">
        <v>7.9365079365079347E-2</v>
      </c>
      <c r="AI177">
        <v>29.166666666666675</v>
      </c>
      <c r="AJ177">
        <v>297.68783437742729</v>
      </c>
      <c r="AK177">
        <v>35.669401448089189</v>
      </c>
      <c r="AL177">
        <v>5.5901044462186622</v>
      </c>
      <c r="AM177">
        <v>22.254308805549226</v>
      </c>
      <c r="AN177">
        <v>99</v>
      </c>
      <c r="AO177">
        <v>99</v>
      </c>
      <c r="AP177">
        <v>99</v>
      </c>
      <c r="AQ177">
        <v>99</v>
      </c>
      <c r="AR177">
        <v>216.21041490262488</v>
      </c>
      <c r="AS177">
        <v>32.697584073106249</v>
      </c>
    </row>
    <row r="178" spans="1:45">
      <c r="A178">
        <v>5</v>
      </c>
      <c r="B178">
        <v>8</v>
      </c>
      <c r="C178">
        <v>2023</v>
      </c>
      <c r="D178">
        <v>99</v>
      </c>
      <c r="E178">
        <v>99</v>
      </c>
      <c r="F178">
        <v>99</v>
      </c>
      <c r="G178">
        <v>4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260</v>
      </c>
      <c r="R178">
        <v>846</v>
      </c>
      <c r="S178">
        <v>5.507092198581562</v>
      </c>
      <c r="T178">
        <v>6.4680851063829756</v>
      </c>
      <c r="U178">
        <v>348.648108747045</v>
      </c>
      <c r="V178">
        <v>44.208037825059115</v>
      </c>
      <c r="W178">
        <v>46.453900709219845</v>
      </c>
      <c r="X178">
        <v>48.699763593380624</v>
      </c>
      <c r="Y178">
        <v>94.763622136068122</v>
      </c>
      <c r="Z178">
        <v>1.6565142725719717</v>
      </c>
      <c r="AA178">
        <v>1.8388499521225803</v>
      </c>
      <c r="AB178">
        <v>74.552471147394044</v>
      </c>
      <c r="AC178">
        <v>46.843946959305633</v>
      </c>
      <c r="AD178">
        <v>30.236558764359</v>
      </c>
      <c r="AE178">
        <v>10.501489572989076</v>
      </c>
      <c r="AF178">
        <v>10.393868273756851</v>
      </c>
      <c r="AG178">
        <v>945.83212560386482</v>
      </c>
      <c r="AH178">
        <v>0</v>
      </c>
      <c r="AI178">
        <v>38.888888888888886</v>
      </c>
      <c r="AJ178">
        <v>342.20630354412958</v>
      </c>
      <c r="AK178">
        <v>28.652517652086861</v>
      </c>
      <c r="AL178">
        <v>5.350650586329686</v>
      </c>
      <c r="AM178">
        <v>18.49534746020538</v>
      </c>
      <c r="AN178">
        <v>99</v>
      </c>
      <c r="AO178">
        <v>99</v>
      </c>
      <c r="AP178">
        <v>99</v>
      </c>
      <c r="AQ178">
        <v>99</v>
      </c>
      <c r="AR178">
        <v>216.41545893719797</v>
      </c>
      <c r="AS178">
        <v>33.649055251005706</v>
      </c>
    </row>
    <row r="179" spans="1:45">
      <c r="A179">
        <v>5</v>
      </c>
      <c r="B179">
        <v>9</v>
      </c>
      <c r="C179">
        <v>2022</v>
      </c>
      <c r="D179">
        <v>99</v>
      </c>
      <c r="E179">
        <v>99</v>
      </c>
      <c r="F179">
        <v>99</v>
      </c>
      <c r="G179">
        <v>1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1008</v>
      </c>
      <c r="R179">
        <v>2342</v>
      </c>
      <c r="S179">
        <v>6.3329054343175013</v>
      </c>
      <c r="T179">
        <v>6.464133219470539</v>
      </c>
      <c r="U179">
        <v>385.91106319385113</v>
      </c>
      <c r="V179">
        <v>62.980358667805298</v>
      </c>
      <c r="W179">
        <v>48.292058070025618</v>
      </c>
      <c r="X179">
        <v>59.777967549103323</v>
      </c>
      <c r="Y179">
        <v>119.6383247245307</v>
      </c>
      <c r="Z179">
        <v>1.9040241348315128</v>
      </c>
      <c r="AA179">
        <v>1.7879097698682203</v>
      </c>
      <c r="AB179">
        <v>75.463736983995219</v>
      </c>
      <c r="AC179">
        <v>36.103198621595595</v>
      </c>
      <c r="AD179">
        <v>24.397591821865671</v>
      </c>
      <c r="AE179">
        <v>33.634927473790043</v>
      </c>
      <c r="AF179">
        <v>34.863407750420805</v>
      </c>
      <c r="AG179">
        <v>1059.3946444249343</v>
      </c>
      <c r="AH179">
        <v>8.5397096498719058E-2</v>
      </c>
      <c r="AI179">
        <v>61.187019641332178</v>
      </c>
      <c r="AJ179">
        <v>466.11007350304152</v>
      </c>
      <c r="AK179">
        <v>48.396080098359342</v>
      </c>
      <c r="AL179">
        <v>4.0971250951992992</v>
      </c>
      <c r="AM179">
        <v>24.346753210189821</v>
      </c>
      <c r="AN179">
        <v>99</v>
      </c>
      <c r="AO179">
        <v>99</v>
      </c>
      <c r="AP179">
        <v>99</v>
      </c>
      <c r="AQ179">
        <v>99</v>
      </c>
      <c r="AR179">
        <v>217.88674275680424</v>
      </c>
      <c r="AS179">
        <v>36.136232411345112</v>
      </c>
    </row>
    <row r="180" spans="1:45">
      <c r="A180">
        <v>5</v>
      </c>
      <c r="B180">
        <v>10</v>
      </c>
      <c r="C180">
        <v>2022</v>
      </c>
      <c r="D180">
        <v>99</v>
      </c>
      <c r="E180">
        <v>99</v>
      </c>
      <c r="F180">
        <v>99</v>
      </c>
      <c r="G180">
        <v>2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756</v>
      </c>
      <c r="R180">
        <v>1735</v>
      </c>
      <c r="S180">
        <v>5.9838430467397581</v>
      </c>
      <c r="T180">
        <v>6.8265129682997108</v>
      </c>
      <c r="U180">
        <v>373.55247838616702</v>
      </c>
      <c r="V180">
        <v>55.73487031700288</v>
      </c>
      <c r="W180">
        <v>56.138328530259379</v>
      </c>
      <c r="X180">
        <v>57.92507204610952</v>
      </c>
      <c r="Y180">
        <v>106.68947524545872</v>
      </c>
      <c r="Z180">
        <v>1.8179278272439263</v>
      </c>
      <c r="AA180">
        <v>1.8335302248849612</v>
      </c>
      <c r="AB180">
        <v>77.251287418873517</v>
      </c>
      <c r="AC180">
        <v>45.631491186209928</v>
      </c>
      <c r="AD180">
        <v>36.439730062167719</v>
      </c>
      <c r="AE180">
        <v>24.917420652017807</v>
      </c>
      <c r="AF180">
        <v>25.000391912778017</v>
      </c>
      <c r="AG180">
        <v>975.27606635071118</v>
      </c>
      <c r="AH180">
        <v>0</v>
      </c>
      <c r="AI180">
        <v>45.878962536023039</v>
      </c>
      <c r="AJ180">
        <v>355.46395601289407</v>
      </c>
      <c r="AK180">
        <v>36.473238344920688</v>
      </c>
      <c r="AL180">
        <v>6.2524327828955606</v>
      </c>
      <c r="AM180">
        <v>21.738165077001643</v>
      </c>
      <c r="AN180">
        <v>99</v>
      </c>
      <c r="AO180">
        <v>99</v>
      </c>
      <c r="AP180">
        <v>99</v>
      </c>
      <c r="AQ180">
        <v>99</v>
      </c>
      <c r="AR180">
        <v>217.35071090047393</v>
      </c>
      <c r="AS180">
        <v>35.520229387332506</v>
      </c>
    </row>
    <row r="181" spans="1:45">
      <c r="A181">
        <v>5</v>
      </c>
      <c r="B181">
        <v>11</v>
      </c>
      <c r="C181">
        <v>2022</v>
      </c>
      <c r="D181">
        <v>99</v>
      </c>
      <c r="E181">
        <v>99</v>
      </c>
      <c r="F181">
        <v>99</v>
      </c>
      <c r="G181">
        <v>3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690</v>
      </c>
      <c r="R181">
        <v>2155</v>
      </c>
      <c r="S181">
        <v>5.4955875522526716</v>
      </c>
      <c r="T181">
        <v>6.4324825986078888</v>
      </c>
      <c r="U181">
        <v>356.09206496519681</v>
      </c>
      <c r="V181">
        <v>43.851508120649655</v>
      </c>
      <c r="W181">
        <v>48.584686774941993</v>
      </c>
      <c r="X181">
        <v>50.116009280742439</v>
      </c>
      <c r="Y181">
        <v>92.210891225288066</v>
      </c>
      <c r="Z181">
        <v>1.5838226711565127</v>
      </c>
      <c r="AA181">
        <v>1.8231466409181547</v>
      </c>
      <c r="AB181">
        <v>75.547870458562755</v>
      </c>
      <c r="AC181">
        <v>36.036902489090487</v>
      </c>
      <c r="AD181">
        <v>24.445616429686282</v>
      </c>
      <c r="AE181">
        <v>30.9493034611518</v>
      </c>
      <c r="AF181">
        <v>29.600925247436212</v>
      </c>
      <c r="AG181">
        <v>930.5462918080467</v>
      </c>
      <c r="AH181">
        <v>9.2807424593967514E-2</v>
      </c>
      <c r="AI181">
        <v>31.368909512761025</v>
      </c>
      <c r="AJ181">
        <v>325.79417961234913</v>
      </c>
      <c r="AK181">
        <v>49.096654263167046</v>
      </c>
      <c r="AL181">
        <v>1.5956766109976268</v>
      </c>
      <c r="AM181">
        <v>29.720023104048103</v>
      </c>
      <c r="AN181">
        <v>99</v>
      </c>
      <c r="AO181">
        <v>99</v>
      </c>
      <c r="AP181">
        <v>99</v>
      </c>
      <c r="AQ181">
        <v>99</v>
      </c>
      <c r="AR181">
        <v>217.92583616093063</v>
      </c>
      <c r="AS181">
        <v>33.74087511041111</v>
      </c>
    </row>
    <row r="182" spans="1:45">
      <c r="A182">
        <v>5</v>
      </c>
      <c r="B182">
        <v>12</v>
      </c>
      <c r="C182">
        <v>2022</v>
      </c>
      <c r="D182">
        <v>99</v>
      </c>
      <c r="E182">
        <v>99</v>
      </c>
      <c r="F182">
        <v>99</v>
      </c>
      <c r="G182">
        <v>4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260</v>
      </c>
      <c r="R182">
        <v>731</v>
      </c>
      <c r="S182">
        <v>5.9286694101508886</v>
      </c>
      <c r="T182">
        <v>6.4897400820793445</v>
      </c>
      <c r="U182">
        <v>373.6222982216143</v>
      </c>
      <c r="V182">
        <v>56.497948016415855</v>
      </c>
      <c r="W182">
        <v>49.384404924760609</v>
      </c>
      <c r="X182">
        <v>61.42270861833105</v>
      </c>
      <c r="Y182">
        <v>94.316458889351551</v>
      </c>
      <c r="Z182">
        <v>1.6738074617834429</v>
      </c>
      <c r="AA182">
        <v>1.8451226239527161</v>
      </c>
      <c r="AB182">
        <v>74.342375380759648</v>
      </c>
      <c r="AC182">
        <v>47.24252279216828</v>
      </c>
      <c r="AD182">
        <v>24.202290775280741</v>
      </c>
      <c r="AE182">
        <v>10.498348413040352</v>
      </c>
      <c r="AF182">
        <v>10.535275089364992</v>
      </c>
      <c r="AG182">
        <v>968.01136363636351</v>
      </c>
      <c r="AH182">
        <v>0</v>
      </c>
      <c r="AI182">
        <v>39.671682626538995</v>
      </c>
      <c r="AJ182">
        <v>369.7792490834039</v>
      </c>
      <c r="AK182">
        <v>30.43964847522161</v>
      </c>
      <c r="AL182">
        <v>-4.1236313433976717</v>
      </c>
      <c r="AM182">
        <v>17.369198127568581</v>
      </c>
      <c r="AN182">
        <v>99</v>
      </c>
      <c r="AO182">
        <v>99</v>
      </c>
      <c r="AP182">
        <v>99</v>
      </c>
      <c r="AQ182">
        <v>99</v>
      </c>
      <c r="AR182">
        <v>218.65767045454544</v>
      </c>
      <c r="AS182">
        <v>34.975736866265926</v>
      </c>
    </row>
    <row r="183" spans="1:45">
      <c r="A183">
        <v>5</v>
      </c>
      <c r="B183">
        <v>13</v>
      </c>
      <c r="C183">
        <v>2021</v>
      </c>
      <c r="D183">
        <v>99</v>
      </c>
      <c r="E183">
        <v>99</v>
      </c>
      <c r="F183">
        <v>99</v>
      </c>
      <c r="G183">
        <v>1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1027</v>
      </c>
      <c r="R183">
        <v>2498</v>
      </c>
      <c r="S183">
        <v>6.312650120096075</v>
      </c>
      <c r="T183">
        <v>6.5804643714971984</v>
      </c>
      <c r="U183">
        <v>381.1815052041635</v>
      </c>
      <c r="V183">
        <v>18.654923939151313</v>
      </c>
      <c r="W183">
        <v>50.280224179343506</v>
      </c>
      <c r="X183">
        <v>58.286629303442766</v>
      </c>
      <c r="Y183">
        <v>118.00897481702771</v>
      </c>
      <c r="Z183">
        <v>1.8347264317454697</v>
      </c>
      <c r="AA183">
        <v>1.918925867697916</v>
      </c>
      <c r="AB183">
        <v>76.368975682955949</v>
      </c>
      <c r="AC183">
        <v>35.502922404854822</v>
      </c>
      <c r="AD183">
        <v>24.79507782812642</v>
      </c>
      <c r="AE183">
        <v>35.293402902875322</v>
      </c>
      <c r="AF183">
        <v>36.557767814904786</v>
      </c>
      <c r="AG183">
        <v>1051.7188254223649</v>
      </c>
      <c r="AH183">
        <v>0</v>
      </c>
      <c r="AI183">
        <v>64.371497197758188</v>
      </c>
      <c r="AJ183">
        <v>454.68006418125009</v>
      </c>
      <c r="AK183">
        <v>51.104574541950065</v>
      </c>
      <c r="AL183">
        <v>11.948600088920402</v>
      </c>
      <c r="AM183">
        <v>30.98280676088476</v>
      </c>
      <c r="AN183">
        <v>99</v>
      </c>
      <c r="AO183">
        <v>99</v>
      </c>
      <c r="AP183">
        <v>99</v>
      </c>
      <c r="AQ183">
        <v>99</v>
      </c>
      <c r="AR183">
        <v>216.57120682964688</v>
      </c>
      <c r="AS183">
        <v>36.41134601249307</v>
      </c>
    </row>
    <row r="184" spans="1:45">
      <c r="A184">
        <v>5</v>
      </c>
      <c r="B184">
        <v>14</v>
      </c>
      <c r="C184">
        <v>2021</v>
      </c>
      <c r="D184">
        <v>99</v>
      </c>
      <c r="E184">
        <v>99</v>
      </c>
      <c r="F184">
        <v>99</v>
      </c>
      <c r="G184">
        <v>2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760</v>
      </c>
      <c r="R184">
        <v>1923</v>
      </c>
      <c r="S184">
        <v>5.8632345293811756</v>
      </c>
      <c r="T184">
        <v>6.5928237129485181</v>
      </c>
      <c r="U184">
        <v>363.6622412896516</v>
      </c>
      <c r="V184">
        <v>15.548621944877796</v>
      </c>
      <c r="W184">
        <v>52.626105044201758</v>
      </c>
      <c r="X184">
        <v>54.498179927197079</v>
      </c>
      <c r="Y184">
        <v>101.37564398751999</v>
      </c>
      <c r="Z184">
        <v>1.8253189381056671</v>
      </c>
      <c r="AA184">
        <v>1.7301253816754329</v>
      </c>
      <c r="AB184">
        <v>76.264864482373909</v>
      </c>
      <c r="AC184">
        <v>48.147127861615537</v>
      </c>
      <c r="AD184">
        <v>34.496123579920244</v>
      </c>
      <c r="AE184">
        <v>27.169421049731486</v>
      </c>
      <c r="AF184">
        <v>26.849296493500233</v>
      </c>
      <c r="AG184">
        <v>968.55361859482321</v>
      </c>
      <c r="AH184">
        <v>0</v>
      </c>
      <c r="AI184">
        <v>46.853874154966192</v>
      </c>
      <c r="AJ184">
        <v>373.49933706078474</v>
      </c>
      <c r="AK184">
        <v>32.668938498937969</v>
      </c>
      <c r="AL184">
        <v>-1.2285781037750043</v>
      </c>
      <c r="AM184">
        <v>23.161648176101345</v>
      </c>
      <c r="AN184">
        <v>99</v>
      </c>
      <c r="AO184">
        <v>99</v>
      </c>
      <c r="AP184">
        <v>99</v>
      </c>
      <c r="AQ184">
        <v>99</v>
      </c>
      <c r="AR184">
        <v>216.30544147843941</v>
      </c>
      <c r="AS184">
        <v>35.152001393725783</v>
      </c>
    </row>
    <row r="185" spans="1:45">
      <c r="A185">
        <v>5</v>
      </c>
      <c r="B185">
        <v>15</v>
      </c>
      <c r="C185">
        <v>2021</v>
      </c>
      <c r="D185">
        <v>99</v>
      </c>
      <c r="E185">
        <v>99</v>
      </c>
      <c r="F185">
        <v>99</v>
      </c>
      <c r="G185">
        <v>3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669</v>
      </c>
      <c r="R185">
        <v>2036</v>
      </c>
      <c r="S185">
        <v>5.4356581532416515</v>
      </c>
      <c r="T185">
        <v>6.4783889980353644</v>
      </c>
      <c r="U185">
        <v>353.65142436149239</v>
      </c>
      <c r="V185">
        <v>12.229862475442047</v>
      </c>
      <c r="W185">
        <v>48.772102161100193</v>
      </c>
      <c r="X185">
        <v>48.133595284872278</v>
      </c>
      <c r="Y185">
        <v>91.60447198449998</v>
      </c>
      <c r="Z185">
        <v>1.6286619940918805</v>
      </c>
      <c r="AA185">
        <v>1.8070002924548725</v>
      </c>
      <c r="AB185">
        <v>77.773765616466704</v>
      </c>
      <c r="AC185">
        <v>30.178350158523394</v>
      </c>
      <c r="AD185">
        <v>18.235666751599435</v>
      </c>
      <c r="AE185">
        <v>28.765960092175408</v>
      </c>
      <c r="AF185">
        <v>27.644491179155175</v>
      </c>
      <c r="AG185">
        <v>954.40895669291376</v>
      </c>
      <c r="AH185">
        <v>9.8231827111984235E-2</v>
      </c>
      <c r="AI185">
        <v>32.809430255402759</v>
      </c>
      <c r="AJ185">
        <v>365.38863677507072</v>
      </c>
      <c r="AK185">
        <v>46.639807931629491</v>
      </c>
      <c r="AL185">
        <v>9.6969996909829215E-2</v>
      </c>
      <c r="AM185">
        <v>35.755865596967489</v>
      </c>
      <c r="AN185">
        <v>99</v>
      </c>
      <c r="AO185">
        <v>99</v>
      </c>
      <c r="AP185">
        <v>99</v>
      </c>
      <c r="AQ185">
        <v>99</v>
      </c>
      <c r="AR185">
        <v>217.41249403910348</v>
      </c>
      <c r="AS185">
        <v>33.621871209224658</v>
      </c>
    </row>
    <row r="186" spans="1:45">
      <c r="A186">
        <v>5</v>
      </c>
      <c r="B186">
        <v>16</v>
      </c>
      <c r="C186">
        <v>2021</v>
      </c>
      <c r="D186">
        <v>99</v>
      </c>
      <c r="E186">
        <v>99</v>
      </c>
      <c r="F186">
        <v>99</v>
      </c>
      <c r="G186">
        <v>4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256</v>
      </c>
      <c r="R186">
        <v>620.80999999999983</v>
      </c>
      <c r="S186">
        <v>5.8992123193891857</v>
      </c>
      <c r="T186">
        <v>7.0311367407097194</v>
      </c>
      <c r="U186">
        <v>375.43385254747807</v>
      </c>
      <c r="V186">
        <v>12.403150722443259</v>
      </c>
      <c r="W186">
        <v>63.465472527826577</v>
      </c>
      <c r="X186">
        <v>63.304392648314305</v>
      </c>
      <c r="Y186">
        <v>99.509218037717616</v>
      </c>
      <c r="Z186">
        <v>1.7037115943343097</v>
      </c>
      <c r="AA186">
        <v>1.9892158520238776</v>
      </c>
      <c r="AB186">
        <v>75.55192402699015</v>
      </c>
      <c r="AC186">
        <v>54.433971416540437</v>
      </c>
      <c r="AD186">
        <v>33.030070973775807</v>
      </c>
      <c r="AE186">
        <v>8.7712159552177855</v>
      </c>
      <c r="AF186">
        <v>8.9484445124398277</v>
      </c>
      <c r="AG186">
        <v>963.88205444140021</v>
      </c>
      <c r="AH186">
        <v>0</v>
      </c>
      <c r="AI186">
        <v>42.655562893638951</v>
      </c>
      <c r="AJ186">
        <v>356.03223787983302</v>
      </c>
      <c r="AK186">
        <v>39.840651718930566</v>
      </c>
      <c r="AL186">
        <v>15.545403452626138</v>
      </c>
      <c r="AM186">
        <v>16.357621355470911</v>
      </c>
      <c r="AN186">
        <v>99</v>
      </c>
      <c r="AO186">
        <v>99</v>
      </c>
      <c r="AP186">
        <v>99</v>
      </c>
      <c r="AQ186">
        <v>99</v>
      </c>
      <c r="AR186">
        <v>218.70104633781764</v>
      </c>
      <c r="AS186">
        <v>35.363016623934776</v>
      </c>
    </row>
    <row r="187" spans="1:45">
      <c r="A187">
        <v>6</v>
      </c>
      <c r="B187">
        <v>1</v>
      </c>
      <c r="C187">
        <v>1996</v>
      </c>
      <c r="D187">
        <v>99</v>
      </c>
      <c r="E187">
        <v>99</v>
      </c>
      <c r="F187">
        <v>99</v>
      </c>
      <c r="G187">
        <v>99</v>
      </c>
      <c r="H187">
        <v>1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916</v>
      </c>
      <c r="R187">
        <v>1365.75</v>
      </c>
      <c r="S187">
        <v>5.6298736957715523</v>
      </c>
      <c r="T187">
        <v>6.8987735676368276</v>
      </c>
      <c r="U187">
        <v>359.74753798279392</v>
      </c>
      <c r="V187">
        <v>13.765330404539633</v>
      </c>
      <c r="W187">
        <v>48.398315943620723</v>
      </c>
      <c r="X187">
        <v>55.06132161815853</v>
      </c>
      <c r="Y187">
        <v>39.301400904710306</v>
      </c>
      <c r="Z187">
        <v>1.5430608883491481</v>
      </c>
      <c r="AA187">
        <v>1.7508671412927301</v>
      </c>
      <c r="AB187">
        <v>-17.747649222140339</v>
      </c>
      <c r="AC187">
        <v>-53.528145669121443</v>
      </c>
      <c r="AD187">
        <v>-0.96670769668859324</v>
      </c>
      <c r="AE187">
        <v>80.208486272206741</v>
      </c>
      <c r="AF187">
        <v>80.617459011578603</v>
      </c>
      <c r="AG187">
        <v>0</v>
      </c>
      <c r="AH187">
        <v>0</v>
      </c>
      <c r="AI187">
        <v>0</v>
      </c>
      <c r="AN187">
        <v>99</v>
      </c>
      <c r="AO187">
        <v>99</v>
      </c>
      <c r="AP187">
        <v>99</v>
      </c>
      <c r="AQ187">
        <v>99</v>
      </c>
    </row>
    <row r="188" spans="1:45">
      <c r="A188">
        <v>6</v>
      </c>
      <c r="B188">
        <v>2</v>
      </c>
      <c r="C188">
        <v>1997</v>
      </c>
      <c r="D188">
        <v>99</v>
      </c>
      <c r="E188">
        <v>99</v>
      </c>
      <c r="F188">
        <v>99</v>
      </c>
      <c r="G188">
        <v>99</v>
      </c>
      <c r="H188">
        <v>1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1687</v>
      </c>
      <c r="R188">
        <v>3032</v>
      </c>
      <c r="S188">
        <v>5.513852242744063</v>
      </c>
      <c r="T188">
        <v>6.8759894459102924</v>
      </c>
      <c r="U188">
        <v>360.14515171503911</v>
      </c>
      <c r="V188">
        <v>16.029023746701839</v>
      </c>
      <c r="W188">
        <v>53.957783641160944</v>
      </c>
      <c r="X188">
        <v>54.947229551451187</v>
      </c>
      <c r="Y188">
        <v>61.020908622858322</v>
      </c>
      <c r="Z188">
        <v>1.8182070060788125</v>
      </c>
      <c r="AA188">
        <v>1.9427298368239401</v>
      </c>
      <c r="AB188">
        <v>58.06287435088651</v>
      </c>
      <c r="AC188">
        <v>36.006316290413622</v>
      </c>
      <c r="AD188">
        <v>33.970555082074824</v>
      </c>
      <c r="AE188">
        <v>76.652955765278151</v>
      </c>
      <c r="AF188">
        <v>76.672054268946297</v>
      </c>
      <c r="AG188">
        <v>0</v>
      </c>
      <c r="AH188">
        <v>0</v>
      </c>
      <c r="AI188">
        <v>0</v>
      </c>
      <c r="AN188">
        <v>99</v>
      </c>
      <c r="AO188">
        <v>99</v>
      </c>
      <c r="AP188">
        <v>99</v>
      </c>
      <c r="AQ188">
        <v>99</v>
      </c>
    </row>
    <row r="189" spans="1:45">
      <c r="A189">
        <v>6</v>
      </c>
      <c r="B189">
        <v>3</v>
      </c>
      <c r="C189">
        <v>1998</v>
      </c>
      <c r="D189">
        <v>99</v>
      </c>
      <c r="E189">
        <v>99</v>
      </c>
      <c r="F189">
        <v>99</v>
      </c>
      <c r="G189">
        <v>99</v>
      </c>
      <c r="H189">
        <v>1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1005</v>
      </c>
      <c r="R189">
        <v>1579</v>
      </c>
      <c r="S189">
        <v>5.8714376187460413</v>
      </c>
      <c r="T189">
        <v>7.3932868904369853</v>
      </c>
      <c r="U189">
        <v>377.74566181127312</v>
      </c>
      <c r="V189">
        <v>13.236225459151363</v>
      </c>
      <c r="W189">
        <v>71.754274857504754</v>
      </c>
      <c r="X189">
        <v>65.674477517416094</v>
      </c>
      <c r="Y189">
        <v>61.629077920870195</v>
      </c>
      <c r="Z189">
        <v>1.8389165283591296</v>
      </c>
      <c r="AA189">
        <v>1.7663143181350236</v>
      </c>
      <c r="AB189">
        <v>63.67929458673899</v>
      </c>
      <c r="AC189">
        <v>28.291816698019275</v>
      </c>
      <c r="AD189">
        <v>9.648287566038702</v>
      </c>
      <c r="AE189">
        <v>77.439921530161854</v>
      </c>
      <c r="AF189">
        <v>77.495702698172863</v>
      </c>
      <c r="AG189">
        <v>0</v>
      </c>
      <c r="AH189">
        <v>0</v>
      </c>
      <c r="AI189">
        <v>0</v>
      </c>
      <c r="AN189">
        <v>99</v>
      </c>
      <c r="AO189">
        <v>99</v>
      </c>
      <c r="AP189">
        <v>99</v>
      </c>
      <c r="AQ189">
        <v>99</v>
      </c>
    </row>
    <row r="190" spans="1:45">
      <c r="A190">
        <v>6</v>
      </c>
      <c r="B190">
        <v>4</v>
      </c>
      <c r="C190">
        <v>1999</v>
      </c>
      <c r="D190">
        <v>99</v>
      </c>
      <c r="E190">
        <v>99</v>
      </c>
      <c r="F190">
        <v>99</v>
      </c>
      <c r="G190">
        <v>99</v>
      </c>
      <c r="H190">
        <v>1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861</v>
      </c>
      <c r="R190">
        <v>1328.5</v>
      </c>
      <c r="S190">
        <v>5.7561159202107639</v>
      </c>
      <c r="T190">
        <v>7.0259691381257046</v>
      </c>
      <c r="U190">
        <v>384.9439217162211</v>
      </c>
      <c r="V190">
        <v>10.462928114414751</v>
      </c>
      <c r="W190">
        <v>64.734663153933013</v>
      </c>
      <c r="X190">
        <v>66.842303349642449</v>
      </c>
      <c r="Y190">
        <v>77.052693221468942</v>
      </c>
      <c r="Z190">
        <v>1.9228596424277675</v>
      </c>
      <c r="AA190">
        <v>1.8325875601937665</v>
      </c>
      <c r="AB190">
        <v>64.9523753322717</v>
      </c>
      <c r="AC190">
        <v>28.606848427378175</v>
      </c>
      <c r="AD190">
        <v>11.35165320488157</v>
      </c>
      <c r="AE190">
        <v>82.43872168786848</v>
      </c>
      <c r="AF190">
        <v>82.37523823514627</v>
      </c>
      <c r="AG190">
        <v>0</v>
      </c>
      <c r="AH190">
        <v>0</v>
      </c>
      <c r="AI190">
        <v>0</v>
      </c>
      <c r="AN190">
        <v>99</v>
      </c>
      <c r="AO190">
        <v>99</v>
      </c>
      <c r="AP190">
        <v>99</v>
      </c>
      <c r="AQ190">
        <v>99</v>
      </c>
    </row>
    <row r="191" spans="1:45">
      <c r="A191">
        <v>6</v>
      </c>
      <c r="B191">
        <v>5</v>
      </c>
      <c r="C191">
        <v>2000</v>
      </c>
      <c r="D191">
        <v>99</v>
      </c>
      <c r="E191">
        <v>99</v>
      </c>
      <c r="F191">
        <v>99</v>
      </c>
      <c r="G191">
        <v>99</v>
      </c>
      <c r="H191">
        <v>1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574</v>
      </c>
      <c r="R191">
        <v>863</v>
      </c>
      <c r="S191">
        <v>6.1413673232908437</v>
      </c>
      <c r="T191">
        <v>6.9038238702201618</v>
      </c>
      <c r="U191">
        <v>397.73244495944346</v>
      </c>
      <c r="V191">
        <v>10.776361529548094</v>
      </c>
      <c r="W191">
        <v>59.443800695249138</v>
      </c>
      <c r="X191">
        <v>69.988412514484367</v>
      </c>
      <c r="Y191">
        <v>87.485102930124498</v>
      </c>
      <c r="Z191">
        <v>2.2907828782573314</v>
      </c>
      <c r="AA191">
        <v>1.9734675123448888</v>
      </c>
      <c r="AB191">
        <v>65.113615823736112</v>
      </c>
      <c r="AC191">
        <v>20.450262858851929</v>
      </c>
      <c r="AD191">
        <v>4.1967471841535389</v>
      </c>
      <c r="AE191">
        <v>77.747747747747781</v>
      </c>
      <c r="AF191">
        <v>77.687990609805809</v>
      </c>
      <c r="AG191">
        <v>0</v>
      </c>
      <c r="AH191">
        <v>0</v>
      </c>
      <c r="AI191">
        <v>0</v>
      </c>
      <c r="AN191">
        <v>99</v>
      </c>
      <c r="AO191">
        <v>99</v>
      </c>
      <c r="AP191">
        <v>99</v>
      </c>
      <c r="AQ191">
        <v>99</v>
      </c>
    </row>
    <row r="192" spans="1:45">
      <c r="A192">
        <v>6</v>
      </c>
      <c r="B192">
        <v>6</v>
      </c>
      <c r="C192">
        <v>2001</v>
      </c>
      <c r="D192">
        <v>99</v>
      </c>
      <c r="E192">
        <v>99</v>
      </c>
      <c r="F192">
        <v>99</v>
      </c>
      <c r="G192">
        <v>99</v>
      </c>
      <c r="H192">
        <v>1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733</v>
      </c>
      <c r="R192">
        <v>1018</v>
      </c>
      <c r="S192">
        <v>6.1591355599214141</v>
      </c>
      <c r="T192">
        <v>6.6669941060903746</v>
      </c>
      <c r="U192">
        <v>397.75520628683665</v>
      </c>
      <c r="V192">
        <v>9.92141453831041</v>
      </c>
      <c r="W192">
        <v>53.045186640471506</v>
      </c>
      <c r="X192">
        <v>67.485265225933205</v>
      </c>
      <c r="Y192">
        <v>91.677678505491755</v>
      </c>
      <c r="Z192">
        <v>2.3014943550866702</v>
      </c>
      <c r="AA192">
        <v>2.2051268628587346</v>
      </c>
      <c r="AB192">
        <v>64.21186129345368</v>
      </c>
      <c r="AC192">
        <v>19.709112133919263</v>
      </c>
      <c r="AD192">
        <v>-4.7818829298061871</v>
      </c>
      <c r="AE192">
        <v>80.665610142630754</v>
      </c>
      <c r="AF192">
        <v>80.621742345594782</v>
      </c>
      <c r="AG192">
        <v>0</v>
      </c>
      <c r="AH192">
        <v>0</v>
      </c>
      <c r="AI192">
        <v>0</v>
      </c>
      <c r="AN192">
        <v>99</v>
      </c>
      <c r="AO192">
        <v>99</v>
      </c>
      <c r="AP192">
        <v>99</v>
      </c>
      <c r="AQ192">
        <v>99</v>
      </c>
    </row>
    <row r="193" spans="1:43">
      <c r="A193">
        <v>6</v>
      </c>
      <c r="B193">
        <v>7</v>
      </c>
      <c r="C193">
        <v>2002</v>
      </c>
      <c r="D193">
        <v>99</v>
      </c>
      <c r="E193">
        <v>99</v>
      </c>
      <c r="F193">
        <v>99</v>
      </c>
      <c r="G193">
        <v>99</v>
      </c>
      <c r="H193">
        <v>1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728</v>
      </c>
      <c r="R193">
        <v>1048</v>
      </c>
      <c r="S193">
        <v>5.92652671755725</v>
      </c>
      <c r="T193">
        <v>6.8253816793893103</v>
      </c>
      <c r="U193">
        <v>396.25477099236622</v>
      </c>
      <c r="V193">
        <v>7.251908396946563</v>
      </c>
      <c r="W193">
        <v>59.446564885496194</v>
      </c>
      <c r="X193">
        <v>67.080152671755755</v>
      </c>
      <c r="Y193">
        <v>96.776177180152573</v>
      </c>
      <c r="Z193">
        <v>2.2175012064103186</v>
      </c>
      <c r="AA193">
        <v>2.0431987455611922</v>
      </c>
      <c r="AB193">
        <v>67.919722560394547</v>
      </c>
      <c r="AC193">
        <v>18.46672977831588</v>
      </c>
      <c r="AD193">
        <v>-3.6106933838238975</v>
      </c>
      <c r="AE193">
        <v>72.727272727272734</v>
      </c>
      <c r="AF193">
        <v>72.977032378060997</v>
      </c>
      <c r="AG193">
        <v>0</v>
      </c>
      <c r="AH193">
        <v>0</v>
      </c>
      <c r="AI193">
        <v>0</v>
      </c>
      <c r="AN193">
        <v>99</v>
      </c>
      <c r="AO193">
        <v>99</v>
      </c>
      <c r="AP193">
        <v>99</v>
      </c>
      <c r="AQ193">
        <v>99</v>
      </c>
    </row>
    <row r="194" spans="1:43">
      <c r="A194">
        <v>6</v>
      </c>
      <c r="B194">
        <v>8</v>
      </c>
      <c r="C194">
        <v>2003</v>
      </c>
      <c r="D194">
        <v>99</v>
      </c>
      <c r="E194">
        <v>99</v>
      </c>
      <c r="F194">
        <v>99</v>
      </c>
      <c r="G194">
        <v>99</v>
      </c>
      <c r="H194">
        <v>1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804</v>
      </c>
      <c r="R194">
        <v>1140</v>
      </c>
      <c r="S194">
        <v>6.0719298245614013</v>
      </c>
      <c r="T194">
        <v>6.8657894736842113</v>
      </c>
      <c r="U194">
        <v>395.94228070175438</v>
      </c>
      <c r="V194">
        <v>10.43859649122807</v>
      </c>
      <c r="W194">
        <v>59.385964912280706</v>
      </c>
      <c r="X194">
        <v>72.017543859649123</v>
      </c>
      <c r="Y194">
        <v>85.269585814484003</v>
      </c>
      <c r="Z194">
        <v>2.1088996370823194</v>
      </c>
      <c r="AA194">
        <v>2.0931102077156827</v>
      </c>
      <c r="AB194">
        <v>67.829217041796909</v>
      </c>
      <c r="AC194">
        <v>14.68344603938138</v>
      </c>
      <c r="AD194">
        <v>2.0866913154852633</v>
      </c>
      <c r="AE194">
        <v>69.469835466179191</v>
      </c>
      <c r="AF194">
        <v>69.510882755510991</v>
      </c>
      <c r="AG194">
        <v>0</v>
      </c>
      <c r="AH194">
        <v>0</v>
      </c>
      <c r="AI194">
        <v>0</v>
      </c>
      <c r="AN194">
        <v>99</v>
      </c>
      <c r="AO194">
        <v>99</v>
      </c>
      <c r="AP194">
        <v>99</v>
      </c>
      <c r="AQ194">
        <v>99</v>
      </c>
    </row>
    <row r="195" spans="1:43">
      <c r="A195">
        <v>6</v>
      </c>
      <c r="B195">
        <v>9</v>
      </c>
      <c r="C195">
        <v>2004</v>
      </c>
      <c r="D195">
        <v>99</v>
      </c>
      <c r="E195">
        <v>99</v>
      </c>
      <c r="F195">
        <v>99</v>
      </c>
      <c r="G195">
        <v>99</v>
      </c>
      <c r="H195">
        <v>1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676</v>
      </c>
      <c r="R195">
        <v>945</v>
      </c>
      <c r="S195">
        <v>6.957671957671959</v>
      </c>
      <c r="T195">
        <v>6.6201058201058203</v>
      </c>
      <c r="U195">
        <v>408.17904761904776</v>
      </c>
      <c r="V195">
        <v>19.153439153439152</v>
      </c>
      <c r="W195">
        <v>50.793650793650784</v>
      </c>
      <c r="X195">
        <v>75.026455026455011</v>
      </c>
      <c r="Y195">
        <v>92.614077718699434</v>
      </c>
      <c r="Z195">
        <v>2.1257571021797381</v>
      </c>
      <c r="AA195">
        <v>2.2145784386107832</v>
      </c>
      <c r="AB195">
        <v>67.510212439932843</v>
      </c>
      <c r="AC195">
        <v>17.447362208754242</v>
      </c>
      <c r="AD195">
        <v>9.7287038879559358</v>
      </c>
      <c r="AE195">
        <v>68.577648766328011</v>
      </c>
      <c r="AF195">
        <v>69.070800358417557</v>
      </c>
      <c r="AG195">
        <v>0</v>
      </c>
      <c r="AH195">
        <v>0</v>
      </c>
      <c r="AI195">
        <v>0</v>
      </c>
      <c r="AN195">
        <v>99</v>
      </c>
      <c r="AO195">
        <v>99</v>
      </c>
      <c r="AP195">
        <v>99</v>
      </c>
      <c r="AQ195">
        <v>99</v>
      </c>
    </row>
    <row r="196" spans="1:43">
      <c r="A196">
        <v>6</v>
      </c>
      <c r="B196">
        <v>10</v>
      </c>
      <c r="C196">
        <v>2005</v>
      </c>
      <c r="D196">
        <v>99</v>
      </c>
      <c r="E196">
        <v>99</v>
      </c>
      <c r="F196">
        <v>99</v>
      </c>
      <c r="G196">
        <v>99</v>
      </c>
      <c r="H196">
        <v>1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683</v>
      </c>
      <c r="R196">
        <v>980</v>
      </c>
      <c r="S196">
        <v>7.073469387755102</v>
      </c>
      <c r="T196">
        <v>6.7469387755102037</v>
      </c>
      <c r="U196">
        <v>421.66091836734682</v>
      </c>
      <c r="V196">
        <v>18.26530612244898</v>
      </c>
      <c r="W196">
        <v>55.510204081632658</v>
      </c>
      <c r="X196">
        <v>81.428571428571445</v>
      </c>
      <c r="Y196">
        <v>89.156388585941897</v>
      </c>
      <c r="Z196">
        <v>2.1821890815963676</v>
      </c>
      <c r="AA196">
        <v>2.1269027055087744</v>
      </c>
      <c r="AB196">
        <v>68.274161707094336</v>
      </c>
      <c r="AC196">
        <v>11.704025116318984</v>
      </c>
      <c r="AD196">
        <v>4.621774979020282</v>
      </c>
      <c r="AE196">
        <v>72.005878030859677</v>
      </c>
      <c r="AF196">
        <v>72.420998578666683</v>
      </c>
      <c r="AG196">
        <v>0</v>
      </c>
      <c r="AH196">
        <v>0</v>
      </c>
      <c r="AI196">
        <v>0</v>
      </c>
      <c r="AN196">
        <v>99</v>
      </c>
      <c r="AO196">
        <v>99</v>
      </c>
      <c r="AP196">
        <v>99</v>
      </c>
      <c r="AQ196">
        <v>99</v>
      </c>
    </row>
    <row r="197" spans="1:43">
      <c r="A197">
        <v>6</v>
      </c>
      <c r="B197">
        <v>11</v>
      </c>
      <c r="C197">
        <v>2006</v>
      </c>
      <c r="D197">
        <v>99</v>
      </c>
      <c r="E197">
        <v>99</v>
      </c>
      <c r="F197">
        <v>99</v>
      </c>
      <c r="G197">
        <v>99</v>
      </c>
      <c r="H197">
        <v>1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1370</v>
      </c>
      <c r="R197">
        <v>2979</v>
      </c>
      <c r="S197">
        <v>6.0040281973816718</v>
      </c>
      <c r="T197">
        <v>6.2655253440751952</v>
      </c>
      <c r="U197">
        <v>371.75431352802974</v>
      </c>
      <c r="V197">
        <v>20.208123531386374</v>
      </c>
      <c r="W197">
        <v>43.370258475998654</v>
      </c>
      <c r="X197">
        <v>58.375293722725758</v>
      </c>
      <c r="Y197">
        <v>83.519150600181391</v>
      </c>
      <c r="Z197">
        <v>1.787836232987337</v>
      </c>
      <c r="AA197">
        <v>1.9908290449666484</v>
      </c>
      <c r="AB197">
        <v>63.706206474467734</v>
      </c>
      <c r="AC197">
        <v>27.962801161343844</v>
      </c>
      <c r="AD197">
        <v>21.425970734197843</v>
      </c>
      <c r="AE197">
        <v>70.558976788252011</v>
      </c>
      <c r="AF197">
        <v>71.067619782724051</v>
      </c>
      <c r="AG197">
        <v>0</v>
      </c>
      <c r="AH197">
        <v>0</v>
      </c>
      <c r="AI197">
        <v>0</v>
      </c>
      <c r="AN197">
        <v>99</v>
      </c>
      <c r="AO197">
        <v>99</v>
      </c>
      <c r="AP197">
        <v>99</v>
      </c>
      <c r="AQ197">
        <v>99</v>
      </c>
    </row>
    <row r="198" spans="1:43">
      <c r="A198">
        <v>6</v>
      </c>
      <c r="B198">
        <v>12</v>
      </c>
      <c r="C198">
        <v>2007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1628</v>
      </c>
      <c r="R198">
        <v>4113</v>
      </c>
      <c r="S198">
        <v>5.8028203257962545</v>
      </c>
      <c r="T198">
        <v>5.8864575735472879</v>
      </c>
      <c r="U198">
        <v>352.07624604911371</v>
      </c>
      <c r="V198">
        <v>21.760272307318264</v>
      </c>
      <c r="W198">
        <v>36.275224896669094</v>
      </c>
      <c r="X198">
        <v>46.365183564308282</v>
      </c>
      <c r="Y198">
        <v>81.945491375844881</v>
      </c>
      <c r="Z198">
        <v>1.8275445565846435</v>
      </c>
      <c r="AA198">
        <v>1.9318548439418064</v>
      </c>
      <c r="AB198">
        <v>65.568355904365319</v>
      </c>
      <c r="AC198">
        <v>31.636844395787495</v>
      </c>
      <c r="AD198">
        <v>23.317132731321905</v>
      </c>
      <c r="AE198">
        <v>69.230769230769269</v>
      </c>
      <c r="AF198">
        <v>68.816573122945769</v>
      </c>
      <c r="AG198">
        <v>0</v>
      </c>
      <c r="AH198">
        <v>0</v>
      </c>
      <c r="AI198">
        <v>0</v>
      </c>
      <c r="AN198">
        <v>99</v>
      </c>
      <c r="AO198">
        <v>99</v>
      </c>
      <c r="AP198">
        <v>99</v>
      </c>
      <c r="AQ198">
        <v>99</v>
      </c>
    </row>
    <row r="199" spans="1:43">
      <c r="A199">
        <v>6</v>
      </c>
      <c r="B199">
        <v>13</v>
      </c>
      <c r="C199">
        <v>2008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1547</v>
      </c>
      <c r="R199">
        <v>3992</v>
      </c>
      <c r="S199">
        <v>5.7444889779559105</v>
      </c>
      <c r="T199">
        <v>6.039829659318638</v>
      </c>
      <c r="U199">
        <v>359.08955410821591</v>
      </c>
      <c r="V199">
        <v>20.340681362725448</v>
      </c>
      <c r="W199">
        <v>38.37675350701403</v>
      </c>
      <c r="X199">
        <v>51.978957915831678</v>
      </c>
      <c r="Y199">
        <v>83.215753658283717</v>
      </c>
      <c r="Z199">
        <v>1.7582740812707498</v>
      </c>
      <c r="AA199">
        <v>1.8748859072948501</v>
      </c>
      <c r="AB199">
        <v>62.959783736543955</v>
      </c>
      <c r="AC199">
        <v>34.649577374492601</v>
      </c>
      <c r="AD199">
        <v>22.527759369592193</v>
      </c>
      <c r="AE199">
        <v>68.68547832071576</v>
      </c>
      <c r="AF199">
        <v>68.969143128994389</v>
      </c>
      <c r="AG199">
        <v>0</v>
      </c>
      <c r="AH199">
        <v>0</v>
      </c>
      <c r="AI199">
        <v>0</v>
      </c>
      <c r="AN199">
        <v>99</v>
      </c>
      <c r="AO199">
        <v>99</v>
      </c>
      <c r="AP199">
        <v>99</v>
      </c>
      <c r="AQ199">
        <v>99</v>
      </c>
    </row>
    <row r="200" spans="1:43">
      <c r="A200">
        <v>6</v>
      </c>
      <c r="B200">
        <v>14</v>
      </c>
      <c r="C200">
        <v>2009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1721</v>
      </c>
      <c r="R200">
        <v>4769</v>
      </c>
      <c r="S200">
        <v>5.678548962046551</v>
      </c>
      <c r="T200">
        <v>5.9387712308660081</v>
      </c>
      <c r="U200">
        <v>353.78592996435242</v>
      </c>
      <c r="V200">
        <v>19.123505976095618</v>
      </c>
      <c r="W200">
        <v>35.206542252044457</v>
      </c>
      <c r="X200">
        <v>47.829733696791763</v>
      </c>
      <c r="Y200">
        <v>82.184419994873465</v>
      </c>
      <c r="Z200">
        <v>1.7425042751281477</v>
      </c>
      <c r="AA200">
        <v>1.840011099698762</v>
      </c>
      <c r="AB200">
        <v>65.143264922316177</v>
      </c>
      <c r="AC200">
        <v>36.164236888908945</v>
      </c>
      <c r="AD200">
        <v>24.885627716337694</v>
      </c>
      <c r="AE200">
        <v>71.030682156687519</v>
      </c>
      <c r="AF200">
        <v>71.008313317764149</v>
      </c>
      <c r="AG200">
        <v>0</v>
      </c>
      <c r="AH200">
        <v>0</v>
      </c>
      <c r="AI200">
        <v>0</v>
      </c>
      <c r="AN200">
        <v>99</v>
      </c>
      <c r="AO200">
        <v>99</v>
      </c>
      <c r="AP200">
        <v>99</v>
      </c>
      <c r="AQ200">
        <v>99</v>
      </c>
    </row>
    <row r="201" spans="1:43">
      <c r="A201">
        <v>6</v>
      </c>
      <c r="B201">
        <v>15</v>
      </c>
      <c r="C201">
        <v>2010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1614</v>
      </c>
      <c r="R201">
        <v>4174.75</v>
      </c>
      <c r="S201">
        <v>5.6942331876160237</v>
      </c>
      <c r="T201">
        <v>6.0250314390083242</v>
      </c>
      <c r="U201">
        <v>354.718306485418</v>
      </c>
      <c r="V201">
        <v>19.282591771962402</v>
      </c>
      <c r="W201">
        <v>37.511228217258527</v>
      </c>
      <c r="X201">
        <v>49.176597401041995</v>
      </c>
      <c r="Y201">
        <v>85.924251681293356</v>
      </c>
      <c r="Z201">
        <v>1.7287589135095829</v>
      </c>
      <c r="AA201">
        <v>1.8272205847906369</v>
      </c>
      <c r="AB201">
        <v>66.612290034144621</v>
      </c>
      <c r="AC201">
        <v>39.382323245564649</v>
      </c>
      <c r="AD201">
        <v>26.403832790300275</v>
      </c>
      <c r="AE201">
        <v>64.677175723304558</v>
      </c>
      <c r="AF201">
        <v>64.42487616998902</v>
      </c>
      <c r="AG201">
        <v>0</v>
      </c>
      <c r="AH201">
        <v>0</v>
      </c>
      <c r="AI201">
        <v>0</v>
      </c>
      <c r="AN201">
        <v>99</v>
      </c>
      <c r="AO201">
        <v>99</v>
      </c>
      <c r="AP201">
        <v>99</v>
      </c>
      <c r="AQ201">
        <v>99</v>
      </c>
    </row>
    <row r="202" spans="1:43">
      <c r="A202">
        <v>6</v>
      </c>
      <c r="B202">
        <v>16</v>
      </c>
      <c r="C202">
        <v>2011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1722</v>
      </c>
      <c r="R202">
        <v>4649</v>
      </c>
      <c r="S202">
        <v>5.6166917616691778</v>
      </c>
      <c r="T202">
        <v>5.757367175736718</v>
      </c>
      <c r="U202">
        <v>341.30400086040095</v>
      </c>
      <c r="V202">
        <v>22.607012260701225</v>
      </c>
      <c r="W202">
        <v>31.340073134007305</v>
      </c>
      <c r="X202">
        <v>41.879974187997433</v>
      </c>
      <c r="Y202">
        <v>84.699054641025739</v>
      </c>
      <c r="Z202">
        <v>1.7331647092836355</v>
      </c>
      <c r="AA202">
        <v>1.8440086384054368</v>
      </c>
      <c r="AB202">
        <v>66.689087867986771</v>
      </c>
      <c r="AC202">
        <v>33.742777100452038</v>
      </c>
      <c r="AD202">
        <v>20.713516427466327</v>
      </c>
      <c r="AE202">
        <v>61.235511064278192</v>
      </c>
      <c r="AF202">
        <v>60.683794679092394</v>
      </c>
      <c r="AG202">
        <v>929.97903657448717</v>
      </c>
      <c r="AH202">
        <v>2.4306302430630242</v>
      </c>
      <c r="AI202">
        <v>33.318993331899343</v>
      </c>
      <c r="AJ202">
        <v>348.94884143747009</v>
      </c>
      <c r="AK202">
        <v>43.812338957593241</v>
      </c>
      <c r="AL202">
        <v>-2.1110424190274921</v>
      </c>
      <c r="AM202">
        <v>16.251701196474436</v>
      </c>
      <c r="AN202">
        <v>99</v>
      </c>
      <c r="AO202">
        <v>99</v>
      </c>
      <c r="AP202">
        <v>99</v>
      </c>
      <c r="AQ202">
        <v>99</v>
      </c>
    </row>
    <row r="203" spans="1:43">
      <c r="A203">
        <v>6</v>
      </c>
      <c r="B203">
        <v>17</v>
      </c>
      <c r="C203">
        <v>2012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2063</v>
      </c>
      <c r="R203">
        <v>5449</v>
      </c>
      <c r="S203">
        <v>5.5419342998715351</v>
      </c>
      <c r="T203">
        <v>5.6160763442833552</v>
      </c>
      <c r="U203">
        <v>333.61325013763911</v>
      </c>
      <c r="V203">
        <v>22.536245182602311</v>
      </c>
      <c r="W203">
        <v>27.858322628005126</v>
      </c>
      <c r="X203">
        <v>37.05267021471829</v>
      </c>
      <c r="Y203">
        <v>84.512869231629409</v>
      </c>
      <c r="Z203">
        <v>1.6750447775740827</v>
      </c>
      <c r="AA203">
        <v>1.7216269088019063</v>
      </c>
      <c r="AB203">
        <v>66.130476909908225</v>
      </c>
      <c r="AC203">
        <v>34.023608556676621</v>
      </c>
      <c r="AD203">
        <v>21.075224008253219</v>
      </c>
      <c r="AE203">
        <v>62.47420316441184</v>
      </c>
      <c r="AF203">
        <v>62.104222612785691</v>
      </c>
      <c r="AG203">
        <v>934.20449780827187</v>
      </c>
      <c r="AH203">
        <v>0</v>
      </c>
      <c r="AI203">
        <v>32.64819232886768</v>
      </c>
      <c r="AJ203">
        <v>349.11499740482304</v>
      </c>
      <c r="AK203">
        <v>45.45603418227676</v>
      </c>
      <c r="AL203">
        <v>-3.9266468523288194</v>
      </c>
      <c r="AM203">
        <v>20.900762607854997</v>
      </c>
      <c r="AN203">
        <v>99</v>
      </c>
      <c r="AO203">
        <v>99</v>
      </c>
      <c r="AP203">
        <v>99</v>
      </c>
      <c r="AQ203">
        <v>99</v>
      </c>
    </row>
    <row r="204" spans="1:43">
      <c r="A204">
        <v>6</v>
      </c>
      <c r="B204">
        <v>18</v>
      </c>
      <c r="C204">
        <v>2013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1870</v>
      </c>
      <c r="R204">
        <v>5435</v>
      </c>
      <c r="S204">
        <v>5.6001839926402948</v>
      </c>
      <c r="T204">
        <v>5.8702851885924581</v>
      </c>
      <c r="U204">
        <v>334.92310947562038</v>
      </c>
      <c r="V204">
        <v>20.62557497700092</v>
      </c>
      <c r="W204">
        <v>34.590616375344979</v>
      </c>
      <c r="X204">
        <v>37.626494940202392</v>
      </c>
      <c r="Y204">
        <v>88.337364424874053</v>
      </c>
      <c r="Z204">
        <v>1.7169644281322343</v>
      </c>
      <c r="AA204">
        <v>1.8574572373997364</v>
      </c>
      <c r="AB204">
        <v>66.947424864878045</v>
      </c>
      <c r="AC204">
        <v>36.358496249897449</v>
      </c>
      <c r="AD204">
        <v>22.097025266261621</v>
      </c>
      <c r="AE204">
        <v>61.108612547785043</v>
      </c>
      <c r="AF204">
        <v>60.982650012948227</v>
      </c>
      <c r="AG204">
        <v>936.19019205668485</v>
      </c>
      <c r="AH204">
        <v>1.527138914443422</v>
      </c>
      <c r="AI204">
        <v>32.511499540018391</v>
      </c>
      <c r="AJ204">
        <v>344.6856661745249</v>
      </c>
      <c r="AK204">
        <v>41.671647109370475</v>
      </c>
      <c r="AL204">
        <v>-2.4259495505127946</v>
      </c>
      <c r="AM204">
        <v>16.286950075989779</v>
      </c>
      <c r="AN204">
        <v>99</v>
      </c>
      <c r="AO204">
        <v>99</v>
      </c>
      <c r="AP204">
        <v>99</v>
      </c>
      <c r="AQ204">
        <v>99</v>
      </c>
    </row>
    <row r="205" spans="1:43">
      <c r="A205">
        <v>6</v>
      </c>
      <c r="B205">
        <v>19</v>
      </c>
      <c r="C205">
        <v>2014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1660</v>
      </c>
      <c r="R205">
        <v>4669</v>
      </c>
      <c r="S205">
        <v>5.7573356179053317</v>
      </c>
      <c r="T205">
        <v>5.8359391732705088</v>
      </c>
      <c r="U205">
        <v>344.28033840222713</v>
      </c>
      <c r="V205">
        <v>22.488755622188904</v>
      </c>
      <c r="W205">
        <v>33.690297708288718</v>
      </c>
      <c r="X205">
        <v>43.649603769543802</v>
      </c>
      <c r="Y205">
        <v>89.318176141363679</v>
      </c>
      <c r="Z205">
        <v>1.7856943994232772</v>
      </c>
      <c r="AA205">
        <v>1.8000457745497596</v>
      </c>
      <c r="AB205">
        <v>66.221370074806046</v>
      </c>
      <c r="AC205">
        <v>38.441769211330005</v>
      </c>
      <c r="AD205">
        <v>24.301628873811456</v>
      </c>
      <c r="AE205">
        <v>60.526315789473678</v>
      </c>
      <c r="AF205">
        <v>60.412156191841881</v>
      </c>
      <c r="AG205">
        <v>957.14822817631818</v>
      </c>
      <c r="AH205">
        <v>1.4778325123152705</v>
      </c>
      <c r="AI205">
        <v>30.905975583636756</v>
      </c>
      <c r="AJ205">
        <v>371.67330414220754</v>
      </c>
      <c r="AK205">
        <v>45.226411042059851</v>
      </c>
      <c r="AL205">
        <v>3.0626924806082527E-2</v>
      </c>
      <c r="AM205">
        <v>18.30546539715797</v>
      </c>
      <c r="AN205">
        <v>99</v>
      </c>
      <c r="AO205">
        <v>99</v>
      </c>
      <c r="AP205">
        <v>99</v>
      </c>
      <c r="AQ205">
        <v>99</v>
      </c>
    </row>
    <row r="206" spans="1:43">
      <c r="A206">
        <v>6</v>
      </c>
      <c r="B206">
        <v>20</v>
      </c>
      <c r="C206">
        <v>2015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1696</v>
      </c>
      <c r="R206">
        <v>4840</v>
      </c>
      <c r="S206">
        <v>5.9698347107438003</v>
      </c>
      <c r="T206">
        <v>6.130785123966942</v>
      </c>
      <c r="U206">
        <v>355.1501446280987</v>
      </c>
      <c r="V206">
        <v>22.334710743801647</v>
      </c>
      <c r="W206">
        <v>39.049586776859513</v>
      </c>
      <c r="X206">
        <v>48.409090909090914</v>
      </c>
      <c r="Y206">
        <v>91.123420504512964</v>
      </c>
      <c r="Z206">
        <v>1.9503970706012768</v>
      </c>
      <c r="AA206">
        <v>1.9215079422188497</v>
      </c>
      <c r="AB206">
        <v>66.518911220294754</v>
      </c>
      <c r="AC206">
        <v>38.405835646275875</v>
      </c>
      <c r="AD206">
        <v>24.968980670188479</v>
      </c>
      <c r="AE206">
        <v>64.225053078556243</v>
      </c>
      <c r="AF206">
        <v>64.790612612130417</v>
      </c>
      <c r="AG206">
        <v>952.43293824079853</v>
      </c>
      <c r="AH206">
        <v>1.4876033057851239</v>
      </c>
      <c r="AI206">
        <v>33.987603305785122</v>
      </c>
      <c r="AJ206">
        <v>361.25464942999031</v>
      </c>
      <c r="AK206">
        <v>42.862915583080529</v>
      </c>
      <c r="AL206">
        <v>-1.808904041191618</v>
      </c>
      <c r="AM206">
        <v>21.387063630294829</v>
      </c>
      <c r="AN206">
        <v>99</v>
      </c>
      <c r="AO206">
        <v>99</v>
      </c>
      <c r="AP206">
        <v>99</v>
      </c>
      <c r="AQ206">
        <v>99</v>
      </c>
    </row>
    <row r="207" spans="1:43">
      <c r="A207">
        <v>6</v>
      </c>
      <c r="B207">
        <v>21</v>
      </c>
      <c r="C207">
        <v>2016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1674</v>
      </c>
      <c r="R207">
        <v>5033</v>
      </c>
      <c r="S207">
        <v>5.8255513610172862</v>
      </c>
      <c r="T207">
        <v>6.1039141665010916</v>
      </c>
      <c r="U207">
        <v>363.56117623683696</v>
      </c>
      <c r="V207">
        <v>18.676733558513806</v>
      </c>
      <c r="W207">
        <v>39.89668189946353</v>
      </c>
      <c r="X207">
        <v>53.347903834691031</v>
      </c>
      <c r="Y207">
        <v>93.359275959469059</v>
      </c>
      <c r="Z207">
        <v>1.86003564050279</v>
      </c>
      <c r="AA207">
        <v>1.9932656784671936</v>
      </c>
      <c r="AB207">
        <v>63.024304362149721</v>
      </c>
      <c r="AC207">
        <v>34.144390572548261</v>
      </c>
      <c r="AD207">
        <v>29.626015095292153</v>
      </c>
      <c r="AE207">
        <v>65.756467206689294</v>
      </c>
      <c r="AF207">
        <v>66.123841217792361</v>
      </c>
      <c r="AG207">
        <v>966.21135458167362</v>
      </c>
      <c r="AI207">
        <v>30.955692429962252</v>
      </c>
      <c r="AJ207">
        <v>368.56362756017643</v>
      </c>
      <c r="AK207">
        <v>51.39989032840311</v>
      </c>
      <c r="AL207">
        <v>-5.3813897788945955</v>
      </c>
      <c r="AM207">
        <v>20.792397583484679</v>
      </c>
      <c r="AN207">
        <v>99</v>
      </c>
      <c r="AO207">
        <v>99</v>
      </c>
      <c r="AP207">
        <v>99</v>
      </c>
      <c r="AQ207">
        <v>99</v>
      </c>
    </row>
    <row r="208" spans="1:43">
      <c r="A208">
        <v>6</v>
      </c>
      <c r="B208">
        <v>22</v>
      </c>
      <c r="C208">
        <v>2017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1743</v>
      </c>
      <c r="R208">
        <v>4788</v>
      </c>
      <c r="S208">
        <v>5.8794903926482895</v>
      </c>
      <c r="T208">
        <v>6.2750626566416017</v>
      </c>
      <c r="U208">
        <v>359.81532999164608</v>
      </c>
      <c r="V208">
        <v>17.502088554720139</v>
      </c>
      <c r="W208">
        <v>43.567251461988306</v>
      </c>
      <c r="X208">
        <v>50.96073517126149</v>
      </c>
      <c r="Y208">
        <v>97.620593582024838</v>
      </c>
      <c r="Z208">
        <v>1.9338186429901327</v>
      </c>
      <c r="AA208">
        <v>1.9326992349429744</v>
      </c>
      <c r="AB208">
        <v>70.762859345311753</v>
      </c>
      <c r="AC208">
        <v>39.840798324856749</v>
      </c>
      <c r="AD208">
        <v>24.837585987823033</v>
      </c>
      <c r="AE208">
        <v>63.324957016267689</v>
      </c>
      <c r="AF208">
        <v>63.475103093869848</v>
      </c>
      <c r="AG208">
        <v>940.68194182883485</v>
      </c>
      <c r="AH208">
        <v>1.086048454469507</v>
      </c>
      <c r="AI208">
        <v>37.38512949039265</v>
      </c>
      <c r="AJ208">
        <v>371.22286186675279</v>
      </c>
      <c r="AK208">
        <v>43.334557826430945</v>
      </c>
      <c r="AL208">
        <v>1.2612929214515725</v>
      </c>
      <c r="AM208">
        <v>28.634928605559899</v>
      </c>
      <c r="AN208">
        <v>99</v>
      </c>
      <c r="AO208">
        <v>99</v>
      </c>
      <c r="AP208">
        <v>99</v>
      </c>
      <c r="AQ208">
        <v>99</v>
      </c>
    </row>
    <row r="209" spans="1:45">
      <c r="A209">
        <v>6</v>
      </c>
      <c r="B209">
        <v>23</v>
      </c>
      <c r="C209">
        <v>2018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1756</v>
      </c>
      <c r="R209">
        <v>4530</v>
      </c>
      <c r="S209">
        <v>5.8818984547461373</v>
      </c>
      <c r="T209">
        <v>6.3554083885209716</v>
      </c>
      <c r="U209">
        <v>364.07418322295752</v>
      </c>
      <c r="V209">
        <v>16.556291390728475</v>
      </c>
      <c r="W209">
        <v>44.988962472406179</v>
      </c>
      <c r="X209">
        <v>52.759381898454755</v>
      </c>
      <c r="Y209">
        <v>98.165086262549622</v>
      </c>
      <c r="Z209">
        <v>1.9297722974308087</v>
      </c>
      <c r="AA209">
        <v>1.7956159817033861</v>
      </c>
      <c r="AB209">
        <v>73.665022574209146</v>
      </c>
      <c r="AC209">
        <v>38.599295897493747</v>
      </c>
      <c r="AD209">
        <v>25.228602272504254</v>
      </c>
      <c r="AE209">
        <v>61.01831896551721</v>
      </c>
      <c r="AF209">
        <v>61.588069767142642</v>
      </c>
      <c r="AG209">
        <v>962.1279558011048</v>
      </c>
      <c r="AH209">
        <v>1.1258278145695368</v>
      </c>
      <c r="AI209">
        <v>40.596026490066222</v>
      </c>
      <c r="AJ209">
        <v>376.60989295638126</v>
      </c>
      <c r="AK209">
        <v>46.050673242713245</v>
      </c>
      <c r="AL209">
        <v>4.3070922146334567</v>
      </c>
      <c r="AM209">
        <v>30.031235417531445</v>
      </c>
      <c r="AN209">
        <v>99</v>
      </c>
      <c r="AO209">
        <v>99</v>
      </c>
      <c r="AP209">
        <v>99</v>
      </c>
      <c r="AQ209">
        <v>99</v>
      </c>
      <c r="AR209">
        <v>215.25862862402204</v>
      </c>
      <c r="AS209">
        <v>36.386193637186473</v>
      </c>
    </row>
    <row r="210" spans="1:45">
      <c r="A210">
        <v>6</v>
      </c>
      <c r="B210">
        <v>24</v>
      </c>
      <c r="C210">
        <v>2019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1575</v>
      </c>
      <c r="R210">
        <v>4269</v>
      </c>
      <c r="S210">
        <v>5.6994612321386722</v>
      </c>
      <c r="T210">
        <v>6.5183883813539483</v>
      </c>
      <c r="U210">
        <v>362.01507144530399</v>
      </c>
      <c r="V210">
        <v>13.188100257671584</v>
      </c>
      <c r="W210">
        <v>50.620754275005872</v>
      </c>
      <c r="X210">
        <v>51.323494963691722</v>
      </c>
      <c r="Y210">
        <v>101.1488771551839</v>
      </c>
      <c r="Z210">
        <v>1.8191486068978624</v>
      </c>
      <c r="AA210">
        <v>1.8881717179989577</v>
      </c>
      <c r="AB210">
        <v>77.368120819052606</v>
      </c>
      <c r="AC210">
        <v>41.785150096313714</v>
      </c>
      <c r="AD210">
        <v>30.8528746620512</v>
      </c>
      <c r="AE210">
        <v>63.048294195835197</v>
      </c>
      <c r="AF210">
        <v>63.333345682191386</v>
      </c>
      <c r="AG210">
        <v>955.84049800328876</v>
      </c>
      <c r="AH210">
        <v>0</v>
      </c>
      <c r="AI210">
        <v>39.236355118294682</v>
      </c>
      <c r="AJ210">
        <v>374.69555308923742</v>
      </c>
      <c r="AK210">
        <v>47.201692887582553</v>
      </c>
      <c r="AL210">
        <v>7.1098394987543996</v>
      </c>
      <c r="AM210">
        <v>30.281300207507048</v>
      </c>
      <c r="AN210">
        <v>99</v>
      </c>
      <c r="AO210">
        <v>99</v>
      </c>
      <c r="AP210">
        <v>99</v>
      </c>
      <c r="AQ210">
        <v>99</v>
      </c>
      <c r="AR210">
        <v>216.89855410447757</v>
      </c>
      <c r="AS210">
        <v>34.790660893237977</v>
      </c>
    </row>
    <row r="211" spans="1:45">
      <c r="A211">
        <v>6</v>
      </c>
      <c r="B211">
        <v>25</v>
      </c>
      <c r="C211">
        <v>2020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1560</v>
      </c>
      <c r="R211">
        <v>3922</v>
      </c>
      <c r="S211">
        <v>5.7876083630800625</v>
      </c>
      <c r="T211">
        <v>6.674400815910249</v>
      </c>
      <c r="U211">
        <v>367.90220550739377</v>
      </c>
      <c r="V211">
        <v>12.646608873023965</v>
      </c>
      <c r="W211">
        <v>54.079551249362574</v>
      </c>
      <c r="X211">
        <v>54.9209586945436</v>
      </c>
      <c r="Y211">
        <v>100.59642156241684</v>
      </c>
      <c r="Z211">
        <v>1.8287241358191528</v>
      </c>
      <c r="AA211">
        <v>1.7652381546004676</v>
      </c>
      <c r="AB211">
        <v>77.956096899708228</v>
      </c>
      <c r="AC211">
        <v>38.180019076798494</v>
      </c>
      <c r="AD211">
        <v>26.300009839435887</v>
      </c>
      <c r="AE211">
        <v>59.191065499547214</v>
      </c>
      <c r="AF211">
        <v>60.012463219600306</v>
      </c>
      <c r="AG211">
        <v>971.82208588957042</v>
      </c>
      <c r="AH211">
        <v>0</v>
      </c>
      <c r="AI211">
        <v>41.585925548189699</v>
      </c>
      <c r="AJ211">
        <v>378.75624886750154</v>
      </c>
      <c r="AK211">
        <v>46.833560393224865</v>
      </c>
      <c r="AL211">
        <v>4.3380488955679724</v>
      </c>
      <c r="AM211">
        <v>37.030811910754124</v>
      </c>
      <c r="AN211">
        <v>99</v>
      </c>
      <c r="AO211">
        <v>99</v>
      </c>
      <c r="AP211">
        <v>99</v>
      </c>
      <c r="AQ211">
        <v>99</v>
      </c>
      <c r="AR211">
        <v>217.36377434859605</v>
      </c>
      <c r="AS211">
        <v>35.056326721954683</v>
      </c>
    </row>
    <row r="212" spans="1:45">
      <c r="A212">
        <v>6</v>
      </c>
      <c r="B212">
        <v>26</v>
      </c>
      <c r="C212">
        <v>2021</v>
      </c>
      <c r="D212">
        <v>99</v>
      </c>
      <c r="E212">
        <v>99</v>
      </c>
      <c r="F212">
        <v>99</v>
      </c>
      <c r="G212">
        <v>99</v>
      </c>
      <c r="H212">
        <v>1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1632</v>
      </c>
      <c r="R212">
        <v>4159</v>
      </c>
      <c r="S212">
        <v>5.8994950709305112</v>
      </c>
      <c r="T212">
        <v>6.6458283241163727</v>
      </c>
      <c r="U212">
        <v>372.6275258475593</v>
      </c>
      <c r="V212">
        <v>14.739119980764603</v>
      </c>
      <c r="W212">
        <v>53.161817744650179</v>
      </c>
      <c r="X212">
        <v>56.191392161577298</v>
      </c>
      <c r="Y212">
        <v>104.02439702145656</v>
      </c>
      <c r="Z212">
        <v>1.7979168932408811</v>
      </c>
      <c r="AA212">
        <v>1.9048857798925836</v>
      </c>
      <c r="AB212">
        <v>76.825414508941648</v>
      </c>
      <c r="AC212">
        <v>42.357939982450631</v>
      </c>
      <c r="AD212">
        <v>28.306640979673432</v>
      </c>
      <c r="AE212">
        <v>58.761113960391697</v>
      </c>
      <c r="AF212">
        <v>59.500315531477199</v>
      </c>
      <c r="AG212">
        <v>981.23481195757029</v>
      </c>
      <c r="AH212">
        <v>0</v>
      </c>
      <c r="AI212">
        <v>44.265448425102193</v>
      </c>
      <c r="AJ212">
        <v>396.06399527624751</v>
      </c>
      <c r="AK212">
        <v>49.811751400892085</v>
      </c>
      <c r="AL212">
        <v>10.082552491480818</v>
      </c>
      <c r="AM212">
        <v>31.672801156559032</v>
      </c>
      <c r="AN212">
        <v>99</v>
      </c>
      <c r="AO212">
        <v>99</v>
      </c>
      <c r="AP212">
        <v>99</v>
      </c>
      <c r="AQ212">
        <v>99</v>
      </c>
      <c r="AR212">
        <v>217.97050495516751</v>
      </c>
      <c r="AS212">
        <v>35.205421861595653</v>
      </c>
    </row>
    <row r="213" spans="1:45">
      <c r="A213">
        <v>6</v>
      </c>
      <c r="B213">
        <v>27</v>
      </c>
      <c r="C213">
        <v>2022</v>
      </c>
      <c r="D213">
        <v>99</v>
      </c>
      <c r="E213">
        <v>99</v>
      </c>
      <c r="F213">
        <v>99</v>
      </c>
      <c r="G213">
        <v>99</v>
      </c>
      <c r="H213">
        <v>1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1687</v>
      </c>
      <c r="R213">
        <v>4351</v>
      </c>
      <c r="S213">
        <v>5.9116632160110401</v>
      </c>
      <c r="T213">
        <v>6.6490461962767187</v>
      </c>
      <c r="U213">
        <v>377.09130314870117</v>
      </c>
      <c r="V213">
        <v>53.80372328200415</v>
      </c>
      <c r="W213">
        <v>53.252125948057902</v>
      </c>
      <c r="X213">
        <v>58.951965065502193</v>
      </c>
      <c r="Y213">
        <v>101.9753548857324</v>
      </c>
      <c r="Z213">
        <v>1.760693932157809</v>
      </c>
      <c r="AA213">
        <v>1.7551247182942027</v>
      </c>
      <c r="AB213">
        <v>76.447556842912661</v>
      </c>
      <c r="AC213">
        <v>41.076767720895006</v>
      </c>
      <c r="AD213">
        <v>29.173680751522539</v>
      </c>
      <c r="AE213">
        <v>62.487433577480978</v>
      </c>
      <c r="AF213">
        <v>63.289449080030288</v>
      </c>
      <c r="AG213">
        <v>976.5070998796632</v>
      </c>
      <c r="AH213">
        <v>0</v>
      </c>
      <c r="AI213">
        <v>39.232360376924845</v>
      </c>
      <c r="AJ213">
        <v>385.48572530522074</v>
      </c>
      <c r="AK213">
        <v>45.238096111707826</v>
      </c>
      <c r="AL213">
        <v>6.2416829746729707</v>
      </c>
      <c r="AM213">
        <v>25.297779325146713</v>
      </c>
      <c r="AN213">
        <v>99</v>
      </c>
      <c r="AO213">
        <v>99</v>
      </c>
      <c r="AP213">
        <v>99</v>
      </c>
      <c r="AQ213">
        <v>99</v>
      </c>
      <c r="AR213">
        <v>219.21083032490972</v>
      </c>
      <c r="AS213">
        <v>35.034822803576425</v>
      </c>
    </row>
    <row r="214" spans="1:45">
      <c r="A214">
        <v>6</v>
      </c>
      <c r="B214">
        <v>28</v>
      </c>
      <c r="C214">
        <v>2023</v>
      </c>
      <c r="D214">
        <v>99</v>
      </c>
      <c r="E214">
        <v>99</v>
      </c>
      <c r="F214">
        <v>99</v>
      </c>
      <c r="G214">
        <v>99</v>
      </c>
      <c r="H214">
        <v>1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1615</v>
      </c>
      <c r="R214">
        <v>4862</v>
      </c>
      <c r="S214">
        <v>5.6047756278303842</v>
      </c>
      <c r="T214">
        <v>6.6742081447963804</v>
      </c>
      <c r="U214">
        <v>361.26929247223376</v>
      </c>
      <c r="V214">
        <v>45.8041958041958</v>
      </c>
      <c r="W214">
        <v>53.92842451665981</v>
      </c>
      <c r="X214">
        <v>51.665981077745776</v>
      </c>
      <c r="Y214">
        <v>102.53811136983164</v>
      </c>
      <c r="Z214">
        <v>1.747273551407263</v>
      </c>
      <c r="AA214">
        <v>1.8148540232597143</v>
      </c>
      <c r="AB214">
        <v>76.409959555969152</v>
      </c>
      <c r="AC214">
        <v>44.83906770176641</v>
      </c>
      <c r="AD214">
        <v>32.703026392232182</v>
      </c>
      <c r="AE214">
        <v>60.352532274081426</v>
      </c>
      <c r="AF214">
        <v>61.896420575522257</v>
      </c>
      <c r="AG214">
        <v>953.27132777421446</v>
      </c>
      <c r="AH214">
        <v>0</v>
      </c>
      <c r="AI214">
        <v>37.124640065816529</v>
      </c>
      <c r="AJ214">
        <v>361.64413794082247</v>
      </c>
      <c r="AK214">
        <v>42.460204279012451</v>
      </c>
      <c r="AL214">
        <v>10.731694308767688</v>
      </c>
      <c r="AM214">
        <v>24.06130654091394</v>
      </c>
      <c r="AN214">
        <v>99</v>
      </c>
      <c r="AO214">
        <v>99</v>
      </c>
      <c r="AP214">
        <v>99</v>
      </c>
      <c r="AQ214">
        <v>99</v>
      </c>
      <c r="AR214">
        <v>218.33547145606155</v>
      </c>
      <c r="AS214">
        <v>33.897620082680078</v>
      </c>
    </row>
    <row r="215" spans="1:45">
      <c r="A215">
        <v>6</v>
      </c>
      <c r="B215">
        <v>29</v>
      </c>
      <c r="C215">
        <v>2024</v>
      </c>
      <c r="D215">
        <v>99</v>
      </c>
      <c r="E215">
        <v>99</v>
      </c>
      <c r="F215">
        <v>99</v>
      </c>
      <c r="G215">
        <v>99</v>
      </c>
      <c r="H215">
        <v>1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1621</v>
      </c>
      <c r="R215">
        <v>4732</v>
      </c>
      <c r="S215">
        <v>5.6645529486366497</v>
      </c>
      <c r="T215">
        <v>6.6500422654268796</v>
      </c>
      <c r="U215">
        <v>365.37719780219822</v>
      </c>
      <c r="V215">
        <v>47.548605240912927</v>
      </c>
      <c r="W215">
        <v>53.127641589180065</v>
      </c>
      <c r="X215">
        <v>52.345731191885008</v>
      </c>
      <c r="Y215">
        <v>104.15758970503062</v>
      </c>
      <c r="Z215">
        <v>1.8036873081598019</v>
      </c>
      <c r="AA215">
        <v>1.8346983181860264</v>
      </c>
      <c r="AB215">
        <v>77.165539402971774</v>
      </c>
      <c r="AC215">
        <v>40.491057657281075</v>
      </c>
      <c r="AD215">
        <v>31.846042221747339</v>
      </c>
      <c r="AE215">
        <v>60.503771896176943</v>
      </c>
      <c r="AF215">
        <v>62.14150068696695</v>
      </c>
      <c r="AG215">
        <v>979.16047482963279</v>
      </c>
      <c r="AH215">
        <v>2.1132713440405754E-2</v>
      </c>
      <c r="AI215">
        <v>38.672865595942504</v>
      </c>
      <c r="AJ215">
        <v>395.05740053182745</v>
      </c>
      <c r="AK215">
        <v>38.595406453850394</v>
      </c>
      <c r="AL215">
        <v>-2.4266267090637235</v>
      </c>
      <c r="AM215">
        <v>20.812463669650345</v>
      </c>
      <c r="AN215">
        <v>99</v>
      </c>
      <c r="AO215">
        <v>99</v>
      </c>
      <c r="AP215">
        <v>99</v>
      </c>
      <c r="AQ215">
        <v>99</v>
      </c>
      <c r="AR215">
        <v>218.29940646295896</v>
      </c>
      <c r="AS215">
        <v>34.188806959967799</v>
      </c>
    </row>
    <row r="216" spans="1:45">
      <c r="A216">
        <v>6</v>
      </c>
      <c r="B216">
        <v>30</v>
      </c>
      <c r="C216">
        <v>1996</v>
      </c>
      <c r="D216">
        <v>99</v>
      </c>
      <c r="E216">
        <v>99</v>
      </c>
      <c r="F216">
        <v>99</v>
      </c>
      <c r="G216">
        <v>99</v>
      </c>
      <c r="H216">
        <v>2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226</v>
      </c>
      <c r="R216">
        <v>337</v>
      </c>
      <c r="S216">
        <v>5.7863501483679514</v>
      </c>
      <c r="T216">
        <v>6.3531157270029679</v>
      </c>
      <c r="U216">
        <v>350.52640949554859</v>
      </c>
      <c r="V216">
        <v>19.287833827893174</v>
      </c>
      <c r="W216">
        <v>38.27893175074184</v>
      </c>
      <c r="X216">
        <v>46.290801186943611</v>
      </c>
      <c r="Y216">
        <v>95.662290598741933</v>
      </c>
      <c r="Z216">
        <v>3.0283610999317929</v>
      </c>
      <c r="AA216">
        <v>2.0835509723217833</v>
      </c>
      <c r="AB216">
        <v>67.067241994288523</v>
      </c>
      <c r="AC216">
        <v>40.14335407488565</v>
      </c>
      <c r="AD216">
        <v>35.949496590879811</v>
      </c>
      <c r="AE216">
        <v>19.791513727793276</v>
      </c>
      <c r="AF216">
        <v>19.382540988421372</v>
      </c>
      <c r="AG216">
        <v>0</v>
      </c>
      <c r="AH216">
        <v>0</v>
      </c>
      <c r="AI216">
        <v>0</v>
      </c>
      <c r="AN216">
        <v>99</v>
      </c>
      <c r="AO216">
        <v>99</v>
      </c>
      <c r="AP216">
        <v>99</v>
      </c>
      <c r="AQ216">
        <v>99</v>
      </c>
    </row>
    <row r="217" spans="1:45">
      <c r="A217">
        <v>6</v>
      </c>
      <c r="B217">
        <v>31</v>
      </c>
      <c r="C217">
        <v>1997</v>
      </c>
      <c r="D217">
        <v>99</v>
      </c>
      <c r="E217">
        <v>99</v>
      </c>
      <c r="F217">
        <v>99</v>
      </c>
      <c r="G217">
        <v>99</v>
      </c>
      <c r="H217">
        <v>2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518</v>
      </c>
      <c r="R217">
        <v>923.49</v>
      </c>
      <c r="S217">
        <v>6.1614094359440807</v>
      </c>
      <c r="T217">
        <v>7.0536768129595311</v>
      </c>
      <c r="U217">
        <v>359.76090699411992</v>
      </c>
      <c r="V217">
        <v>19.70784740495295</v>
      </c>
      <c r="W217">
        <v>62.805227993806099</v>
      </c>
      <c r="X217">
        <v>54.467292553249088</v>
      </c>
      <c r="Y217">
        <v>67.351611791358053</v>
      </c>
      <c r="Z217">
        <v>3.5288383392745848</v>
      </c>
      <c r="AA217">
        <v>2.0782382793740832</v>
      </c>
      <c r="AB217">
        <v>60.990249049418352</v>
      </c>
      <c r="AC217">
        <v>44.384534018397474</v>
      </c>
      <c r="AD217">
        <v>50.888245028929411</v>
      </c>
      <c r="AE217">
        <v>23.347044234721871</v>
      </c>
      <c r="AF217">
        <v>23.327945731053688</v>
      </c>
      <c r="AG217">
        <v>0</v>
      </c>
      <c r="AH217">
        <v>0</v>
      </c>
      <c r="AI217">
        <v>0</v>
      </c>
      <c r="AN217">
        <v>99</v>
      </c>
      <c r="AO217">
        <v>99</v>
      </c>
      <c r="AP217">
        <v>99</v>
      </c>
      <c r="AQ217">
        <v>99</v>
      </c>
    </row>
    <row r="218" spans="1:45">
      <c r="A218">
        <v>6</v>
      </c>
      <c r="B218">
        <v>32</v>
      </c>
      <c r="C218">
        <v>1998</v>
      </c>
      <c r="D218">
        <v>99</v>
      </c>
      <c r="E218">
        <v>99</v>
      </c>
      <c r="F218">
        <v>99</v>
      </c>
      <c r="G218">
        <v>99</v>
      </c>
      <c r="H218">
        <v>2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288</v>
      </c>
      <c r="R218">
        <v>460</v>
      </c>
      <c r="S218">
        <v>6.0065217391304344</v>
      </c>
      <c r="T218">
        <v>7.2195652173913052</v>
      </c>
      <c r="U218">
        <v>376.54043478260871</v>
      </c>
      <c r="V218">
        <v>12.826086956521738</v>
      </c>
      <c r="W218">
        <v>68.260869565217391</v>
      </c>
      <c r="X218">
        <v>66.521739130434796</v>
      </c>
      <c r="Y218">
        <v>72.546651975500609</v>
      </c>
      <c r="Z218">
        <v>2.1664338733938502</v>
      </c>
      <c r="AA218">
        <v>1.8596539609406753</v>
      </c>
      <c r="AB218">
        <v>71.820732224909648</v>
      </c>
      <c r="AC218">
        <v>30.664695472101773</v>
      </c>
      <c r="AD218">
        <v>17.770956039036975</v>
      </c>
      <c r="AE218">
        <v>22.56007846983816</v>
      </c>
      <c r="AF218">
        <v>22.504297301827144</v>
      </c>
      <c r="AG218">
        <v>0</v>
      </c>
      <c r="AH218">
        <v>0</v>
      </c>
      <c r="AI218">
        <v>0</v>
      </c>
      <c r="AN218">
        <v>99</v>
      </c>
      <c r="AO218">
        <v>99</v>
      </c>
      <c r="AP218">
        <v>99</v>
      </c>
      <c r="AQ218">
        <v>99</v>
      </c>
    </row>
    <row r="219" spans="1:45">
      <c r="A219">
        <v>6</v>
      </c>
      <c r="B219">
        <v>33</v>
      </c>
      <c r="C219">
        <v>1999</v>
      </c>
      <c r="D219">
        <v>99</v>
      </c>
      <c r="E219">
        <v>99</v>
      </c>
      <c r="F219">
        <v>99</v>
      </c>
      <c r="G219">
        <v>99</v>
      </c>
      <c r="H219">
        <v>2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197</v>
      </c>
      <c r="R219">
        <v>283</v>
      </c>
      <c r="S219">
        <v>6.0600706713780941</v>
      </c>
      <c r="T219">
        <v>6.9681978798586579</v>
      </c>
      <c r="U219">
        <v>386.63321554770317</v>
      </c>
      <c r="V219">
        <v>14.487632508833924</v>
      </c>
      <c r="W219">
        <v>59.717314487632514</v>
      </c>
      <c r="X219">
        <v>73.498233215547685</v>
      </c>
      <c r="Y219">
        <v>82.367090665160049</v>
      </c>
      <c r="Z219">
        <v>2.0999569224814203</v>
      </c>
      <c r="AA219">
        <v>1.9721683470515696</v>
      </c>
      <c r="AB219">
        <v>71.33832090147051</v>
      </c>
      <c r="AC219">
        <v>26.309398336939957</v>
      </c>
      <c r="AD219">
        <v>15.745309706162169</v>
      </c>
      <c r="AE219">
        <v>17.561278312131556</v>
      </c>
      <c r="AF219">
        <v>17.624761764853702</v>
      </c>
      <c r="AG219">
        <v>0</v>
      </c>
      <c r="AH219">
        <v>0</v>
      </c>
      <c r="AI219">
        <v>0</v>
      </c>
      <c r="AN219">
        <v>99</v>
      </c>
      <c r="AO219">
        <v>99</v>
      </c>
      <c r="AP219">
        <v>99</v>
      </c>
      <c r="AQ219">
        <v>99</v>
      </c>
    </row>
    <row r="220" spans="1:45">
      <c r="A220">
        <v>6</v>
      </c>
      <c r="B220">
        <v>34</v>
      </c>
      <c r="C220">
        <v>2000</v>
      </c>
      <c r="D220">
        <v>99</v>
      </c>
      <c r="E220">
        <v>99</v>
      </c>
      <c r="F220">
        <v>99</v>
      </c>
      <c r="G220">
        <v>99</v>
      </c>
      <c r="H220">
        <v>2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187</v>
      </c>
      <c r="R220">
        <v>247</v>
      </c>
      <c r="S220">
        <v>6.7287449392712579</v>
      </c>
      <c r="T220">
        <v>6.4372469635627541</v>
      </c>
      <c r="U220">
        <v>399.10728744939263</v>
      </c>
      <c r="V220">
        <v>17.408906882591097</v>
      </c>
      <c r="W220">
        <v>48.178137651821871</v>
      </c>
      <c r="X220">
        <v>71.659919028340099</v>
      </c>
      <c r="Y220">
        <v>94.95470019221591</v>
      </c>
      <c r="Z220">
        <v>2.5695396576727392</v>
      </c>
      <c r="AA220">
        <v>1.9926761936383963</v>
      </c>
      <c r="AB220">
        <v>72.17129231386069</v>
      </c>
      <c r="AC220">
        <v>4.235320262184155</v>
      </c>
      <c r="AD220">
        <v>4.3722113231281927</v>
      </c>
      <c r="AE220">
        <v>22.252252252252248</v>
      </c>
      <c r="AF220">
        <v>22.312009390194174</v>
      </c>
      <c r="AG220">
        <v>0</v>
      </c>
      <c r="AH220">
        <v>0</v>
      </c>
      <c r="AI220">
        <v>0</v>
      </c>
      <c r="AN220">
        <v>99</v>
      </c>
      <c r="AO220">
        <v>99</v>
      </c>
      <c r="AP220">
        <v>99</v>
      </c>
      <c r="AQ220">
        <v>99</v>
      </c>
    </row>
    <row r="221" spans="1:45">
      <c r="A221">
        <v>6</v>
      </c>
      <c r="B221">
        <v>35</v>
      </c>
      <c r="C221">
        <v>2001</v>
      </c>
      <c r="D221">
        <v>99</v>
      </c>
      <c r="E221">
        <v>99</v>
      </c>
      <c r="F221">
        <v>99</v>
      </c>
      <c r="G221">
        <v>99</v>
      </c>
      <c r="H221">
        <v>2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195</v>
      </c>
      <c r="R221">
        <v>244</v>
      </c>
      <c r="S221">
        <v>6.4918032786885265</v>
      </c>
      <c r="T221">
        <v>6.6475409836065582</v>
      </c>
      <c r="U221">
        <v>398.87459016393433</v>
      </c>
      <c r="V221">
        <v>15.983606557377049</v>
      </c>
      <c r="W221">
        <v>52.868852459016409</v>
      </c>
      <c r="X221">
        <v>68.032786885245898</v>
      </c>
      <c r="Y221">
        <v>87.159705084435487</v>
      </c>
      <c r="Z221">
        <v>2.3893407474034265</v>
      </c>
      <c r="AA221">
        <v>2.0482784900766071</v>
      </c>
      <c r="AB221">
        <v>71.47582431906207</v>
      </c>
      <c r="AC221">
        <v>18.153564156833337</v>
      </c>
      <c r="AD221">
        <v>-2.4038058673678404</v>
      </c>
      <c r="AE221">
        <v>19.334389857369256</v>
      </c>
      <c r="AF221">
        <v>19.378257654405211</v>
      </c>
      <c r="AG221">
        <v>0</v>
      </c>
      <c r="AH221">
        <v>0</v>
      </c>
      <c r="AI221">
        <v>0</v>
      </c>
      <c r="AN221">
        <v>99</v>
      </c>
      <c r="AO221">
        <v>99</v>
      </c>
      <c r="AP221">
        <v>99</v>
      </c>
      <c r="AQ221">
        <v>99</v>
      </c>
    </row>
    <row r="222" spans="1:45">
      <c r="A222">
        <v>6</v>
      </c>
      <c r="B222">
        <v>36</v>
      </c>
      <c r="C222">
        <v>2002</v>
      </c>
      <c r="D222">
        <v>99</v>
      </c>
      <c r="E222">
        <v>99</v>
      </c>
      <c r="F222">
        <v>99</v>
      </c>
      <c r="G222">
        <v>99</v>
      </c>
      <c r="H222">
        <v>2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246</v>
      </c>
      <c r="R222">
        <v>393</v>
      </c>
      <c r="S222">
        <v>6.1730279898218816</v>
      </c>
      <c r="T222">
        <v>6.6692111959287539</v>
      </c>
      <c r="U222">
        <v>391.2821882951655</v>
      </c>
      <c r="V222">
        <v>11.450381679389311</v>
      </c>
      <c r="W222">
        <v>51.653944020356242</v>
      </c>
      <c r="X222">
        <v>63.613231552162837</v>
      </c>
      <c r="Y222">
        <v>87.129431306484193</v>
      </c>
      <c r="Z222">
        <v>2.5091355205100556</v>
      </c>
      <c r="AA222">
        <v>2.1323853584001737</v>
      </c>
      <c r="AB222">
        <v>72.409955038420321</v>
      </c>
      <c r="AC222">
        <v>10.944985925320314</v>
      </c>
      <c r="AD222">
        <v>9.0593724892723611</v>
      </c>
      <c r="AE222">
        <v>27.272727272727277</v>
      </c>
      <c r="AF222">
        <v>27.022967621939003</v>
      </c>
      <c r="AG222">
        <v>0</v>
      </c>
      <c r="AH222">
        <v>0</v>
      </c>
      <c r="AI222">
        <v>0</v>
      </c>
      <c r="AN222">
        <v>99</v>
      </c>
      <c r="AO222">
        <v>99</v>
      </c>
      <c r="AP222">
        <v>99</v>
      </c>
      <c r="AQ222">
        <v>99</v>
      </c>
    </row>
    <row r="223" spans="1:45">
      <c r="A223">
        <v>6</v>
      </c>
      <c r="B223">
        <v>37</v>
      </c>
      <c r="C223">
        <v>2003</v>
      </c>
      <c r="D223">
        <v>99</v>
      </c>
      <c r="E223">
        <v>99</v>
      </c>
      <c r="F223">
        <v>99</v>
      </c>
      <c r="G223">
        <v>99</v>
      </c>
      <c r="H223">
        <v>2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311</v>
      </c>
      <c r="R223">
        <v>501</v>
      </c>
      <c r="S223">
        <v>6.4790419161676649</v>
      </c>
      <c r="T223">
        <v>6.8403193612774462</v>
      </c>
      <c r="U223">
        <v>395.1764471057889</v>
      </c>
      <c r="V223">
        <v>12.774451097804391</v>
      </c>
      <c r="W223">
        <v>58.882235528942104</v>
      </c>
      <c r="X223">
        <v>70.658682634730525</v>
      </c>
      <c r="Y223">
        <v>81.402229933063751</v>
      </c>
      <c r="Z223">
        <v>2.4409308865786041</v>
      </c>
      <c r="AA223">
        <v>2.0016089081940232</v>
      </c>
      <c r="AB223">
        <v>75.965644718735078</v>
      </c>
      <c r="AC223">
        <v>16.270378606784508</v>
      </c>
      <c r="AD223">
        <v>3.6491573026130673</v>
      </c>
      <c r="AE223">
        <v>30.530164533820844</v>
      </c>
      <c r="AF223">
        <v>30.489117244489023</v>
      </c>
      <c r="AG223">
        <v>0</v>
      </c>
      <c r="AH223">
        <v>0</v>
      </c>
      <c r="AI223">
        <v>0</v>
      </c>
      <c r="AN223">
        <v>99</v>
      </c>
      <c r="AO223">
        <v>99</v>
      </c>
      <c r="AP223">
        <v>99</v>
      </c>
      <c r="AQ223">
        <v>99</v>
      </c>
    </row>
    <row r="224" spans="1:45">
      <c r="A224">
        <v>6</v>
      </c>
      <c r="B224">
        <v>38</v>
      </c>
      <c r="C224">
        <v>2004</v>
      </c>
      <c r="D224">
        <v>99</v>
      </c>
      <c r="E224">
        <v>99</v>
      </c>
      <c r="F224">
        <v>99</v>
      </c>
      <c r="G224">
        <v>99</v>
      </c>
      <c r="H224">
        <v>2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273</v>
      </c>
      <c r="R224">
        <v>433</v>
      </c>
      <c r="S224">
        <v>7.1339491916859119</v>
      </c>
      <c r="T224">
        <v>6.5958429561200917</v>
      </c>
      <c r="U224">
        <v>398.90438799076202</v>
      </c>
      <c r="V224">
        <v>21.70900692840647</v>
      </c>
      <c r="W224">
        <v>54.734411085450354</v>
      </c>
      <c r="X224">
        <v>70.207852193995379</v>
      </c>
      <c r="Y224">
        <v>89.726675826532514</v>
      </c>
      <c r="Z224">
        <v>2.3749223625974394</v>
      </c>
      <c r="AA224">
        <v>2.1876582845121155</v>
      </c>
      <c r="AB224">
        <v>70.000745378570443</v>
      </c>
      <c r="AC224">
        <v>26.258950456020511</v>
      </c>
      <c r="AD224">
        <v>6.1538693177475636</v>
      </c>
      <c r="AE224">
        <v>31.422351233671993</v>
      </c>
      <c r="AF224">
        <v>30.929199641582443</v>
      </c>
      <c r="AG224">
        <v>0</v>
      </c>
      <c r="AH224">
        <v>0</v>
      </c>
      <c r="AI224">
        <v>0</v>
      </c>
      <c r="AN224">
        <v>99</v>
      </c>
      <c r="AO224">
        <v>99</v>
      </c>
      <c r="AP224">
        <v>99</v>
      </c>
      <c r="AQ224">
        <v>99</v>
      </c>
    </row>
    <row r="225" spans="1:45">
      <c r="A225">
        <v>6</v>
      </c>
      <c r="B225">
        <v>39</v>
      </c>
      <c r="C225">
        <v>2005</v>
      </c>
      <c r="D225">
        <v>99</v>
      </c>
      <c r="E225">
        <v>99</v>
      </c>
      <c r="F225">
        <v>99</v>
      </c>
      <c r="G225">
        <v>99</v>
      </c>
      <c r="H225">
        <v>2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264</v>
      </c>
      <c r="R225">
        <v>381</v>
      </c>
      <c r="S225">
        <v>7.5275590551181102</v>
      </c>
      <c r="T225">
        <v>6.1522309711286098</v>
      </c>
      <c r="U225">
        <v>413.02703412073504</v>
      </c>
      <c r="V225">
        <v>19.422572178477687</v>
      </c>
      <c r="W225">
        <v>49.868766404199491</v>
      </c>
      <c r="X225">
        <v>77.427821522309699</v>
      </c>
      <c r="Y225">
        <v>97.882394369079122</v>
      </c>
      <c r="Z225">
        <v>2.4328032877862689</v>
      </c>
      <c r="AA225">
        <v>2.4608059429604681</v>
      </c>
      <c r="AB225">
        <v>72.336311808325689</v>
      </c>
      <c r="AC225">
        <v>27.494575657265095</v>
      </c>
      <c r="AD225">
        <v>7.5145931298348305</v>
      </c>
      <c r="AE225">
        <v>27.994121969140341</v>
      </c>
      <c r="AF225">
        <v>27.57900142133332</v>
      </c>
      <c r="AG225">
        <v>0</v>
      </c>
      <c r="AH225">
        <v>0</v>
      </c>
      <c r="AI225">
        <v>0</v>
      </c>
      <c r="AN225">
        <v>99</v>
      </c>
      <c r="AO225">
        <v>99</v>
      </c>
      <c r="AP225">
        <v>99</v>
      </c>
      <c r="AQ225">
        <v>99</v>
      </c>
    </row>
    <row r="226" spans="1:45">
      <c r="A226">
        <v>6</v>
      </c>
      <c r="B226">
        <v>40</v>
      </c>
      <c r="C226">
        <v>2006</v>
      </c>
      <c r="D226">
        <v>99</v>
      </c>
      <c r="E226">
        <v>99</v>
      </c>
      <c r="F226">
        <v>99</v>
      </c>
      <c r="G226">
        <v>99</v>
      </c>
      <c r="H226">
        <v>2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545</v>
      </c>
      <c r="R226">
        <v>1243</v>
      </c>
      <c r="S226">
        <v>6.1415929203539825</v>
      </c>
      <c r="T226">
        <v>6.1826226870474628</v>
      </c>
      <c r="U226">
        <v>362.71689460981497</v>
      </c>
      <c r="V226">
        <v>19.790828640386167</v>
      </c>
      <c r="W226">
        <v>44.328238133547856</v>
      </c>
      <c r="X226">
        <v>51.810136765888977</v>
      </c>
      <c r="Y226">
        <v>88.117324815232479</v>
      </c>
      <c r="Z226">
        <v>2.146125931367628</v>
      </c>
      <c r="AA226">
        <v>1.8992196072823244</v>
      </c>
      <c r="AB226">
        <v>73.137582888271382</v>
      </c>
      <c r="AC226">
        <v>31.913555838610279</v>
      </c>
      <c r="AD226">
        <v>21.748247846993859</v>
      </c>
      <c r="AE226">
        <v>29.441023211747993</v>
      </c>
      <c r="AF226">
        <v>28.932380217275927</v>
      </c>
      <c r="AG226">
        <v>0</v>
      </c>
      <c r="AH226">
        <v>0</v>
      </c>
      <c r="AI226">
        <v>0</v>
      </c>
      <c r="AN226">
        <v>99</v>
      </c>
      <c r="AO226">
        <v>99</v>
      </c>
      <c r="AP226">
        <v>99</v>
      </c>
      <c r="AQ226">
        <v>99</v>
      </c>
    </row>
    <row r="227" spans="1:45">
      <c r="A227">
        <v>6</v>
      </c>
      <c r="B227">
        <v>41</v>
      </c>
      <c r="C227">
        <v>2007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554</v>
      </c>
      <c r="R227">
        <v>1828</v>
      </c>
      <c r="S227">
        <v>6.2478118161925611</v>
      </c>
      <c r="T227">
        <v>6.161925601750549</v>
      </c>
      <c r="U227">
        <v>358.96329321663006</v>
      </c>
      <c r="V227">
        <v>22.21006564551422</v>
      </c>
      <c r="W227">
        <v>42.013129102844623</v>
      </c>
      <c r="X227">
        <v>54.102844638949684</v>
      </c>
      <c r="Y227">
        <v>79.875145414697741</v>
      </c>
      <c r="Z227">
        <v>2.0889337012817162</v>
      </c>
      <c r="AA227">
        <v>1.9876629919379187</v>
      </c>
      <c r="AB227">
        <v>71.426318810685643</v>
      </c>
      <c r="AC227">
        <v>31.163629250601556</v>
      </c>
      <c r="AD227">
        <v>16.64877992002825</v>
      </c>
      <c r="AE227">
        <v>30.769230769230759</v>
      </c>
      <c r="AF227">
        <v>31.18342687705422</v>
      </c>
      <c r="AG227">
        <v>0</v>
      </c>
      <c r="AH227">
        <v>0</v>
      </c>
      <c r="AI227">
        <v>0</v>
      </c>
      <c r="AN227">
        <v>99</v>
      </c>
      <c r="AO227">
        <v>99</v>
      </c>
      <c r="AP227">
        <v>99</v>
      </c>
      <c r="AQ227">
        <v>99</v>
      </c>
    </row>
    <row r="228" spans="1:45">
      <c r="A228">
        <v>6</v>
      </c>
      <c r="B228">
        <v>42</v>
      </c>
      <c r="C228">
        <v>2008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614</v>
      </c>
      <c r="R228">
        <v>1820</v>
      </c>
      <c r="S228">
        <v>5.9324175824175827</v>
      </c>
      <c r="T228">
        <v>6.0098901098901107</v>
      </c>
      <c r="U228">
        <v>354.37318681318737</v>
      </c>
      <c r="V228">
        <v>20.054945054945055</v>
      </c>
      <c r="W228">
        <v>35.659340659340678</v>
      </c>
      <c r="X228">
        <v>47.692307692307679</v>
      </c>
      <c r="Y228">
        <v>85.18294517791935</v>
      </c>
      <c r="Z228">
        <v>2.0262951851280881</v>
      </c>
      <c r="AA228">
        <v>1.8438823676488596</v>
      </c>
      <c r="AB228">
        <v>73.186586370936254</v>
      </c>
      <c r="AC228">
        <v>35.318402339586996</v>
      </c>
      <c r="AD228">
        <v>20.856201638501183</v>
      </c>
      <c r="AE228">
        <v>31.314521679284237</v>
      </c>
      <c r="AF228">
        <v>31.030856871005593</v>
      </c>
      <c r="AG228">
        <v>0</v>
      </c>
      <c r="AH228">
        <v>0</v>
      </c>
      <c r="AI228">
        <v>0</v>
      </c>
      <c r="AN228">
        <v>99</v>
      </c>
      <c r="AO228">
        <v>99</v>
      </c>
      <c r="AP228">
        <v>99</v>
      </c>
      <c r="AQ228">
        <v>99</v>
      </c>
    </row>
    <row r="229" spans="1:45">
      <c r="A229">
        <v>6</v>
      </c>
      <c r="B229">
        <v>43</v>
      </c>
      <c r="C229">
        <v>2009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603</v>
      </c>
      <c r="R229">
        <v>1945</v>
      </c>
      <c r="S229">
        <v>6.1131105398457581</v>
      </c>
      <c r="T229">
        <v>5.7964010282776348</v>
      </c>
      <c r="U229">
        <v>354.17064267352191</v>
      </c>
      <c r="V229">
        <v>24.318766066838045</v>
      </c>
      <c r="W229">
        <v>31.208226221079691</v>
      </c>
      <c r="X229">
        <v>50.025706940874031</v>
      </c>
      <c r="Y229">
        <v>88.328979700077895</v>
      </c>
      <c r="Z229">
        <v>2.0979994977752656</v>
      </c>
      <c r="AA229">
        <v>1.9273934884262036</v>
      </c>
      <c r="AB229">
        <v>67.379184470753088</v>
      </c>
      <c r="AC229">
        <v>36.232641192188659</v>
      </c>
      <c r="AD229">
        <v>27.321148997125043</v>
      </c>
      <c r="AE229">
        <v>28.969317843312471</v>
      </c>
      <c r="AF229">
        <v>28.991686682235859</v>
      </c>
      <c r="AG229">
        <v>0</v>
      </c>
      <c r="AH229">
        <v>0</v>
      </c>
      <c r="AI229">
        <v>0</v>
      </c>
      <c r="AN229">
        <v>99</v>
      </c>
      <c r="AO229">
        <v>99</v>
      </c>
      <c r="AP229">
        <v>99</v>
      </c>
      <c r="AQ229">
        <v>99</v>
      </c>
    </row>
    <row r="230" spans="1:45">
      <c r="A230">
        <v>6</v>
      </c>
      <c r="B230">
        <v>44</v>
      </c>
      <c r="C230">
        <v>2010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744</v>
      </c>
      <c r="R230">
        <v>2280</v>
      </c>
      <c r="S230">
        <v>6.2293859649122796</v>
      </c>
      <c r="T230">
        <v>6.0508771929824556</v>
      </c>
      <c r="U230">
        <v>358.6510087719297</v>
      </c>
      <c r="V230">
        <v>20.87719298245614</v>
      </c>
      <c r="W230">
        <v>39.298245614035096</v>
      </c>
      <c r="X230">
        <v>50.745614035087719</v>
      </c>
      <c r="Y230">
        <v>85.609405373804293</v>
      </c>
      <c r="Z230">
        <v>2.2283097933729095</v>
      </c>
      <c r="AA230">
        <v>1.9806186174338181</v>
      </c>
      <c r="AB230">
        <v>70.050452014626799</v>
      </c>
      <c r="AC230">
        <v>39.063658875625485</v>
      </c>
      <c r="AD230">
        <v>24.470665604265033</v>
      </c>
      <c r="AE230">
        <v>35.322824276695464</v>
      </c>
      <c r="AF230">
        <v>35.575123830010995</v>
      </c>
      <c r="AG230">
        <v>0</v>
      </c>
      <c r="AH230">
        <v>0</v>
      </c>
      <c r="AI230">
        <v>0</v>
      </c>
      <c r="AN230">
        <v>99</v>
      </c>
      <c r="AO230">
        <v>99</v>
      </c>
      <c r="AP230">
        <v>99</v>
      </c>
      <c r="AQ230">
        <v>99</v>
      </c>
    </row>
    <row r="231" spans="1:45">
      <c r="A231">
        <v>6</v>
      </c>
      <c r="B231">
        <v>45</v>
      </c>
      <c r="C231">
        <v>2011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975</v>
      </c>
      <c r="R231">
        <v>2943</v>
      </c>
      <c r="S231">
        <v>6.1213047910295613</v>
      </c>
      <c r="T231">
        <v>6.0278627251104364</v>
      </c>
      <c r="U231">
        <v>349.30880054366304</v>
      </c>
      <c r="V231">
        <v>22.867821950390759</v>
      </c>
      <c r="W231">
        <v>37.580699966021058</v>
      </c>
      <c r="X231">
        <v>45.124023105674496</v>
      </c>
      <c r="Y231">
        <v>85.627147407296775</v>
      </c>
      <c r="Z231">
        <v>2.0531250630440536</v>
      </c>
      <c r="AA231">
        <v>1.9559987499831797</v>
      </c>
      <c r="AB231">
        <v>69.804479489553643</v>
      </c>
      <c r="AC231">
        <v>42.507269969708553</v>
      </c>
      <c r="AD231">
        <v>29.021950162301632</v>
      </c>
      <c r="AE231">
        <v>38.764488935721808</v>
      </c>
      <c r="AF231">
        <v>39.316205320907613</v>
      </c>
      <c r="AG231">
        <v>925.57208480565373</v>
      </c>
      <c r="AH231">
        <v>2.1066938498131158</v>
      </c>
      <c r="AI231">
        <v>42.847434590553853</v>
      </c>
      <c r="AJ231">
        <v>294.24300718501178</v>
      </c>
      <c r="AK231">
        <v>29.782783104147672</v>
      </c>
      <c r="AL231">
        <v>-4.6521924280898306</v>
      </c>
      <c r="AM231">
        <v>13.867900742425237</v>
      </c>
      <c r="AN231">
        <v>99</v>
      </c>
      <c r="AO231">
        <v>99</v>
      </c>
      <c r="AP231">
        <v>99</v>
      </c>
      <c r="AQ231">
        <v>99</v>
      </c>
    </row>
    <row r="232" spans="1:45">
      <c r="A232">
        <v>6</v>
      </c>
      <c r="B232">
        <v>46</v>
      </c>
      <c r="C232">
        <v>2012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1052</v>
      </c>
      <c r="R232">
        <v>3273</v>
      </c>
      <c r="S232">
        <v>5.9651695692025664</v>
      </c>
      <c r="T232">
        <v>6.0054995417048573</v>
      </c>
      <c r="U232">
        <v>338.90953253895526</v>
      </c>
      <c r="V232">
        <v>22.914757103574704</v>
      </c>
      <c r="W232">
        <v>37.060800488848152</v>
      </c>
      <c r="X232">
        <v>41.185456767491594</v>
      </c>
      <c r="Y232">
        <v>88.36357784158281</v>
      </c>
      <c r="Z232">
        <v>2.0387349925782563</v>
      </c>
      <c r="AA232">
        <v>1.779118190644311</v>
      </c>
      <c r="AB232">
        <v>72.476687446035243</v>
      </c>
      <c r="AC232">
        <v>37.969895278956358</v>
      </c>
      <c r="AD232">
        <v>29.074500906699225</v>
      </c>
      <c r="AE232">
        <v>37.525796835588153</v>
      </c>
      <c r="AF232">
        <v>37.895777387214331</v>
      </c>
      <c r="AG232">
        <v>926.71501272264641</v>
      </c>
      <c r="AH232">
        <v>0</v>
      </c>
      <c r="AI232">
        <v>38.588450962419799</v>
      </c>
      <c r="AJ232">
        <v>314.27842383482857</v>
      </c>
      <c r="AK232">
        <v>33.141730199733324</v>
      </c>
      <c r="AL232">
        <v>-9.1364445713448035</v>
      </c>
      <c r="AM232">
        <v>24.029294192573818</v>
      </c>
      <c r="AN232">
        <v>99</v>
      </c>
      <c r="AO232">
        <v>99</v>
      </c>
      <c r="AP232">
        <v>99</v>
      </c>
      <c r="AQ232">
        <v>99</v>
      </c>
    </row>
    <row r="233" spans="1:45">
      <c r="A233">
        <v>6</v>
      </c>
      <c r="B233">
        <v>47</v>
      </c>
      <c r="C233">
        <v>2013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1113</v>
      </c>
      <c r="R233">
        <v>3459</v>
      </c>
      <c r="S233">
        <v>6.0054929170280449</v>
      </c>
      <c r="T233">
        <v>6.2867880890430747</v>
      </c>
      <c r="U233">
        <v>336.70190806591501</v>
      </c>
      <c r="V233">
        <v>22.492049725354157</v>
      </c>
      <c r="W233">
        <v>43.422954611159298</v>
      </c>
      <c r="X233">
        <v>39.46227233304424</v>
      </c>
      <c r="Y233">
        <v>87.743324002609242</v>
      </c>
      <c r="Z233">
        <v>2.0433927845286317</v>
      </c>
      <c r="AA233">
        <v>1.8054802552791152</v>
      </c>
      <c r="AB233">
        <v>70.063759023476578</v>
      </c>
      <c r="AC233">
        <v>41.68282728469395</v>
      </c>
      <c r="AD233">
        <v>27.423139279107545</v>
      </c>
      <c r="AE233">
        <v>38.891387452214992</v>
      </c>
      <c r="AF233">
        <v>39.017349987051773</v>
      </c>
      <c r="AG233">
        <v>938.96300863131876</v>
      </c>
      <c r="AH233">
        <v>1.6478751084128358</v>
      </c>
      <c r="AI233">
        <v>46.256143394044514</v>
      </c>
      <c r="AJ233">
        <v>321.23444924436473</v>
      </c>
      <c r="AK233">
        <v>27.942166202045527</v>
      </c>
      <c r="AL233">
        <v>-6.3218020590293014</v>
      </c>
      <c r="AM233">
        <v>17.557983170015412</v>
      </c>
      <c r="AN233">
        <v>99</v>
      </c>
      <c r="AO233">
        <v>99</v>
      </c>
      <c r="AP233">
        <v>99</v>
      </c>
      <c r="AQ233">
        <v>99</v>
      </c>
    </row>
    <row r="234" spans="1:45">
      <c r="A234">
        <v>6</v>
      </c>
      <c r="B234">
        <v>48</v>
      </c>
      <c r="C234">
        <v>2014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971</v>
      </c>
      <c r="R234">
        <v>3045</v>
      </c>
      <c r="S234">
        <v>6.1159277504105107</v>
      </c>
      <c r="T234">
        <v>6.2607553366174056</v>
      </c>
      <c r="U234">
        <v>345.92847290640435</v>
      </c>
      <c r="V234">
        <v>24.532019704433495</v>
      </c>
      <c r="W234">
        <v>43.908045977011504</v>
      </c>
      <c r="X234">
        <v>43.546798029556648</v>
      </c>
      <c r="Y234">
        <v>87.013397230931389</v>
      </c>
      <c r="Z234">
        <v>2.0335508918124372</v>
      </c>
      <c r="AA234">
        <v>1.7589517947716211</v>
      </c>
      <c r="AB234">
        <v>70.825088236225398</v>
      </c>
      <c r="AC234">
        <v>33.782053540999414</v>
      </c>
      <c r="AD234">
        <v>24.44016665118556</v>
      </c>
      <c r="AE234">
        <v>39.473684210526322</v>
      </c>
      <c r="AF234">
        <v>39.587843808158127</v>
      </c>
      <c r="AG234">
        <v>954.27709142252013</v>
      </c>
      <c r="AH234">
        <v>1.8062397372742205</v>
      </c>
      <c r="AI234">
        <v>39.146141215106731</v>
      </c>
      <c r="AJ234">
        <v>348.28722130182138</v>
      </c>
      <c r="AK234">
        <v>36.095920458981688</v>
      </c>
      <c r="AL234">
        <v>-10.435830882485732</v>
      </c>
      <c r="AM234">
        <v>22.716678599743958</v>
      </c>
      <c r="AN234">
        <v>99</v>
      </c>
      <c r="AO234">
        <v>99</v>
      </c>
      <c r="AP234">
        <v>99</v>
      </c>
      <c r="AQ234">
        <v>99</v>
      </c>
    </row>
    <row r="235" spans="1:45">
      <c r="A235">
        <v>6</v>
      </c>
      <c r="B235">
        <v>49</v>
      </c>
      <c r="C235">
        <v>2015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877</v>
      </c>
      <c r="R235">
        <v>2696</v>
      </c>
      <c r="S235">
        <v>5.9514094955489618</v>
      </c>
      <c r="T235">
        <v>6.3227002967359054</v>
      </c>
      <c r="U235">
        <v>346.48453264094883</v>
      </c>
      <c r="V235">
        <v>21.216617210682497</v>
      </c>
      <c r="W235">
        <v>46.216617210682486</v>
      </c>
      <c r="X235">
        <v>45.956973293768549</v>
      </c>
      <c r="Y235">
        <v>87.124838476775139</v>
      </c>
      <c r="Z235">
        <v>1.9252186514918941</v>
      </c>
      <c r="AA235">
        <v>1.7334690546965095</v>
      </c>
      <c r="AB235">
        <v>68.122048740531312</v>
      </c>
      <c r="AC235">
        <v>39.517165648366095</v>
      </c>
      <c r="AD235">
        <v>25.499354843712037</v>
      </c>
      <c r="AE235">
        <v>35.774946921443721</v>
      </c>
      <c r="AF235">
        <v>35.209387387869562</v>
      </c>
      <c r="AG235">
        <v>922.95418098510879</v>
      </c>
      <c r="AH235">
        <v>1.5578635014836797</v>
      </c>
      <c r="AI235">
        <v>37.017804154302659</v>
      </c>
      <c r="AJ235">
        <v>276.25500398144379</v>
      </c>
      <c r="AK235">
        <v>38.709172784822826</v>
      </c>
      <c r="AL235">
        <v>-0.92774505770163707</v>
      </c>
      <c r="AM235">
        <v>27.627444695915177</v>
      </c>
      <c r="AN235">
        <v>99</v>
      </c>
      <c r="AO235">
        <v>99</v>
      </c>
      <c r="AP235">
        <v>99</v>
      </c>
      <c r="AQ235">
        <v>99</v>
      </c>
    </row>
    <row r="236" spans="1:45">
      <c r="A236">
        <v>6</v>
      </c>
      <c r="B236">
        <v>50</v>
      </c>
      <c r="C236">
        <v>2016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878</v>
      </c>
      <c r="R236">
        <v>2621</v>
      </c>
      <c r="S236">
        <v>6.0083937428462413</v>
      </c>
      <c r="T236">
        <v>6.4139641358260198</v>
      </c>
      <c r="U236">
        <v>357.6625715375809</v>
      </c>
      <c r="V236">
        <v>20.068676077832887</v>
      </c>
      <c r="W236">
        <v>47.462800457840515</v>
      </c>
      <c r="X236">
        <v>49.980923311713092</v>
      </c>
      <c r="Y236">
        <v>92.991356870418244</v>
      </c>
      <c r="Z236">
        <v>1.9678661710910244</v>
      </c>
      <c r="AA236">
        <v>1.727070738449378</v>
      </c>
      <c r="AB236">
        <v>67.534787031329358</v>
      </c>
      <c r="AC236">
        <v>38.20914669628921</v>
      </c>
      <c r="AD236">
        <v>23.113250468645244</v>
      </c>
      <c r="AE236">
        <v>34.243532793310699</v>
      </c>
      <c r="AF236">
        <v>33.876158782207639</v>
      </c>
      <c r="AG236">
        <v>955.37325581395328</v>
      </c>
      <c r="AI236">
        <v>43.87638305990081</v>
      </c>
      <c r="AJ236">
        <v>349.32062389300233</v>
      </c>
      <c r="AK236">
        <v>35.26518719482403</v>
      </c>
      <c r="AL236">
        <v>-0.58559448562004868</v>
      </c>
      <c r="AM236">
        <v>26.90016666709008</v>
      </c>
      <c r="AN236">
        <v>99</v>
      </c>
      <c r="AO236">
        <v>99</v>
      </c>
      <c r="AP236">
        <v>99</v>
      </c>
      <c r="AQ236">
        <v>99</v>
      </c>
    </row>
    <row r="237" spans="1:45">
      <c r="A237">
        <v>6</v>
      </c>
      <c r="B237">
        <v>51</v>
      </c>
      <c r="C237">
        <v>2017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921</v>
      </c>
      <c r="R237">
        <v>2773</v>
      </c>
      <c r="S237">
        <v>5.9448250991705711</v>
      </c>
      <c r="T237">
        <v>6.3703570140641892</v>
      </c>
      <c r="U237">
        <v>357.49462675802403</v>
      </c>
      <c r="V237">
        <v>17.778579156148581</v>
      </c>
      <c r="W237">
        <v>44.789037143887491</v>
      </c>
      <c r="X237">
        <v>50.522899386945554</v>
      </c>
      <c r="Y237">
        <v>93.50351017695678</v>
      </c>
      <c r="Z237">
        <v>1.9695260605169875</v>
      </c>
      <c r="AA237">
        <v>1.7643996563515891</v>
      </c>
      <c r="AB237">
        <v>67.574683611939435</v>
      </c>
      <c r="AC237">
        <v>31.741111476334279</v>
      </c>
      <c r="AD237">
        <v>21.675051853110936</v>
      </c>
      <c r="AE237">
        <v>36.675042983732304</v>
      </c>
      <c r="AF237">
        <v>36.524896906130152</v>
      </c>
      <c r="AG237">
        <v>963.88714961776498</v>
      </c>
      <c r="AH237">
        <v>0.79336458708979485</v>
      </c>
      <c r="AI237">
        <v>46.520014424810682</v>
      </c>
      <c r="AJ237">
        <v>362.03993841332942</v>
      </c>
      <c r="AK237">
        <v>31.265095752789804</v>
      </c>
      <c r="AL237">
        <v>-7.456532758598299</v>
      </c>
      <c r="AM237">
        <v>22.756461231068727</v>
      </c>
      <c r="AN237">
        <v>99</v>
      </c>
      <c r="AO237">
        <v>99</v>
      </c>
      <c r="AP237">
        <v>99</v>
      </c>
      <c r="AQ237">
        <v>99</v>
      </c>
    </row>
    <row r="238" spans="1:45">
      <c r="A238">
        <v>6</v>
      </c>
      <c r="B238">
        <v>52</v>
      </c>
      <c r="C238">
        <v>2018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984</v>
      </c>
      <c r="R238">
        <v>2894</v>
      </c>
      <c r="S238">
        <v>5.9640635798203201</v>
      </c>
      <c r="T238">
        <v>6.405321354526607</v>
      </c>
      <c r="U238">
        <v>355.43410504492056</v>
      </c>
      <c r="V238">
        <v>20.006910850034561</v>
      </c>
      <c r="W238">
        <v>47.062888735314445</v>
      </c>
      <c r="X238">
        <v>49.792674498963365</v>
      </c>
      <c r="Y238">
        <v>93.583804919092159</v>
      </c>
      <c r="Z238">
        <v>1.9434171676702543</v>
      </c>
      <c r="AA238">
        <v>1.5959907927748438</v>
      </c>
      <c r="AB238">
        <v>67.629471720130866</v>
      </c>
      <c r="AC238">
        <v>32.091340174905611</v>
      </c>
      <c r="AD238">
        <v>19.386195870781989</v>
      </c>
      <c r="AE238">
        <v>38.981681034482762</v>
      </c>
      <c r="AF238">
        <v>38.411930232857358</v>
      </c>
      <c r="AG238">
        <v>961.91643454039013</v>
      </c>
      <c r="AH238">
        <v>0.69108500345542501</v>
      </c>
      <c r="AI238">
        <v>50.069108500345529</v>
      </c>
      <c r="AJ238">
        <v>358.67580369088762</v>
      </c>
      <c r="AK238">
        <v>37.836700682425793</v>
      </c>
      <c r="AL238">
        <v>1.1187262450581283</v>
      </c>
      <c r="AM238">
        <v>24.505186464130599</v>
      </c>
      <c r="AN238">
        <v>99</v>
      </c>
      <c r="AO238">
        <v>99</v>
      </c>
      <c r="AP238">
        <v>99</v>
      </c>
      <c r="AQ238">
        <v>99</v>
      </c>
      <c r="AR238">
        <v>212.02001111728745</v>
      </c>
      <c r="AS238">
        <v>36.769464132595779</v>
      </c>
    </row>
    <row r="239" spans="1:45">
      <c r="A239">
        <v>6</v>
      </c>
      <c r="B239">
        <v>53</v>
      </c>
      <c r="C239">
        <v>2019</v>
      </c>
      <c r="D239">
        <v>99</v>
      </c>
      <c r="E239">
        <v>99</v>
      </c>
      <c r="F239">
        <v>99</v>
      </c>
      <c r="G239">
        <v>99</v>
      </c>
      <c r="H239">
        <v>2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924</v>
      </c>
      <c r="R239">
        <v>2502</v>
      </c>
      <c r="S239">
        <v>5.7921662669864116</v>
      </c>
      <c r="T239">
        <v>6.392486011191048</v>
      </c>
      <c r="U239">
        <v>357.60563549160793</v>
      </c>
      <c r="V239">
        <v>16.906474820143888</v>
      </c>
      <c r="W239">
        <v>46.602717825739411</v>
      </c>
      <c r="X239">
        <v>49.280575539568353</v>
      </c>
      <c r="Y239">
        <v>98.600442749343273</v>
      </c>
      <c r="Z239">
        <v>1.7843271910480443</v>
      </c>
      <c r="AA239">
        <v>1.6359982587283237</v>
      </c>
      <c r="AB239">
        <v>73.704028493728174</v>
      </c>
      <c r="AC239">
        <v>41.751660103279811</v>
      </c>
      <c r="AD239">
        <v>27.630992239321792</v>
      </c>
      <c r="AE239">
        <v>36.951705804164817</v>
      </c>
      <c r="AF239">
        <v>36.6666543178086</v>
      </c>
      <c r="AG239">
        <v>977.95540377661723</v>
      </c>
      <c r="AH239">
        <v>0</v>
      </c>
      <c r="AI239">
        <v>50.319744204636287</v>
      </c>
      <c r="AJ239">
        <v>354.44683788663446</v>
      </c>
      <c r="AK239">
        <v>41.866521791427402</v>
      </c>
      <c r="AL239">
        <v>2.1149779303855558</v>
      </c>
      <c r="AM239">
        <v>25.363879111788556</v>
      </c>
      <c r="AN239">
        <v>99</v>
      </c>
      <c r="AO239">
        <v>99</v>
      </c>
      <c r="AP239">
        <v>99</v>
      </c>
      <c r="AQ239">
        <v>99</v>
      </c>
      <c r="AR239">
        <v>215.62807692307689</v>
      </c>
      <c r="AS239">
        <v>34.929274896403165</v>
      </c>
    </row>
    <row r="240" spans="1:45">
      <c r="A240">
        <v>6</v>
      </c>
      <c r="B240">
        <v>54</v>
      </c>
      <c r="C240">
        <v>2020</v>
      </c>
      <c r="D240">
        <v>99</v>
      </c>
      <c r="E240">
        <v>99</v>
      </c>
      <c r="F240">
        <v>99</v>
      </c>
      <c r="G240">
        <v>99</v>
      </c>
      <c r="H240">
        <v>2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1002</v>
      </c>
      <c r="R240">
        <v>2704</v>
      </c>
      <c r="S240">
        <v>5.8028846153846141</v>
      </c>
      <c r="T240">
        <v>6.463757396449707</v>
      </c>
      <c r="U240">
        <v>355.56294378698198</v>
      </c>
      <c r="V240">
        <v>15.49556213017752</v>
      </c>
      <c r="W240">
        <v>48.557692307692321</v>
      </c>
      <c r="X240">
        <v>50.258875739644971</v>
      </c>
      <c r="Y240">
        <v>105.67189239023924</v>
      </c>
      <c r="Z240">
        <v>1.9033543945317797</v>
      </c>
      <c r="AA240">
        <v>1.7303897260055037</v>
      </c>
      <c r="AB240">
        <v>78.658187176394478</v>
      </c>
      <c r="AC240">
        <v>37.874985176538175</v>
      </c>
      <c r="AD240">
        <v>26.456883636733522</v>
      </c>
      <c r="AE240">
        <v>40.808934500452757</v>
      </c>
      <c r="AF240">
        <v>39.987536780399687</v>
      </c>
      <c r="AG240">
        <v>977.71674140508242</v>
      </c>
      <c r="AH240">
        <v>0</v>
      </c>
      <c r="AI240">
        <v>52.625739644970409</v>
      </c>
      <c r="AJ240">
        <v>380.69581743800745</v>
      </c>
      <c r="AK240">
        <v>40.031970258848048</v>
      </c>
      <c r="AL240">
        <v>-3.0464209577671726</v>
      </c>
      <c r="AM240">
        <v>34.43065787134919</v>
      </c>
      <c r="AN240">
        <v>99</v>
      </c>
      <c r="AO240">
        <v>99</v>
      </c>
      <c r="AP240">
        <v>99</v>
      </c>
      <c r="AQ240">
        <v>99</v>
      </c>
      <c r="AR240">
        <v>215.24603454353195</v>
      </c>
      <c r="AS240">
        <v>34.949169244720402</v>
      </c>
    </row>
    <row r="241" spans="1:45">
      <c r="A241">
        <v>6</v>
      </c>
      <c r="B241">
        <v>55</v>
      </c>
      <c r="C241">
        <v>2021</v>
      </c>
      <c r="D241">
        <v>99</v>
      </c>
      <c r="E241">
        <v>99</v>
      </c>
      <c r="F241">
        <v>99</v>
      </c>
      <c r="G241">
        <v>99</v>
      </c>
      <c r="H241">
        <v>2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1103</v>
      </c>
      <c r="R241">
        <v>2918.81</v>
      </c>
      <c r="S241">
        <v>5.9055882363017806</v>
      </c>
      <c r="T241">
        <v>6.520122926809214</v>
      </c>
      <c r="U241">
        <v>361.40187268098941</v>
      </c>
      <c r="V241">
        <v>16.376537013371887</v>
      </c>
      <c r="W241">
        <v>49.472216416964443</v>
      </c>
      <c r="X241">
        <v>52.761228034712786</v>
      </c>
      <c r="Y241">
        <v>107.10813056726661</v>
      </c>
      <c r="Z241">
        <v>1.7985079585762533</v>
      </c>
      <c r="AA241">
        <v>1.7644404010004662</v>
      </c>
      <c r="AB241">
        <v>76.507115249132085</v>
      </c>
      <c r="AC241">
        <v>33.587945748104346</v>
      </c>
      <c r="AD241">
        <v>22.971823586982246</v>
      </c>
      <c r="AE241">
        <v>41.238886039608303</v>
      </c>
      <c r="AF241">
        <v>40.499684468522801</v>
      </c>
      <c r="AG241">
        <v>1011.0993746115196</v>
      </c>
      <c r="AH241">
        <v>6.8521075369756851E-2</v>
      </c>
      <c r="AI241">
        <v>54.844611331330249</v>
      </c>
      <c r="AJ241">
        <v>411.87968262674377</v>
      </c>
      <c r="AK241">
        <v>39.643390525045696</v>
      </c>
      <c r="AL241">
        <v>5.4947694395317982E-3</v>
      </c>
      <c r="AM241">
        <v>27.927781211273391</v>
      </c>
      <c r="AN241">
        <v>99</v>
      </c>
      <c r="AO241">
        <v>99</v>
      </c>
      <c r="AP241">
        <v>99</v>
      </c>
      <c r="AQ241">
        <v>99</v>
      </c>
      <c r="AR241">
        <v>215.50376678676713</v>
      </c>
      <c r="AS241">
        <v>35.136089612474997</v>
      </c>
    </row>
    <row r="242" spans="1:45">
      <c r="A242">
        <v>6</v>
      </c>
      <c r="B242">
        <v>56</v>
      </c>
      <c r="C242">
        <v>2022</v>
      </c>
      <c r="D242">
        <v>99</v>
      </c>
      <c r="E242">
        <v>99</v>
      </c>
      <c r="F242">
        <v>99</v>
      </c>
      <c r="G242">
        <v>99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1057</v>
      </c>
      <c r="R242">
        <v>2612</v>
      </c>
      <c r="S242">
        <v>5.9984644913627632</v>
      </c>
      <c r="T242">
        <v>6.3778713629402777</v>
      </c>
      <c r="U242">
        <v>364.35271822358305</v>
      </c>
      <c r="V242">
        <v>55.857580398162312</v>
      </c>
      <c r="W242">
        <v>45.788667687595712</v>
      </c>
      <c r="X242">
        <v>52.411944869831551</v>
      </c>
      <c r="Y242">
        <v>113.40178352386796</v>
      </c>
      <c r="Z242">
        <v>1.8539848669145775</v>
      </c>
      <c r="AA242">
        <v>1.9201160638391876</v>
      </c>
      <c r="AB242">
        <v>76.325477653506738</v>
      </c>
      <c r="AC242">
        <v>35.653850348548474</v>
      </c>
      <c r="AD242">
        <v>24.698737086954878</v>
      </c>
      <c r="AE242">
        <v>37.512566422519029</v>
      </c>
      <c r="AF242">
        <v>36.71055091996972</v>
      </c>
      <c r="AG242">
        <v>1009.843677269201</v>
      </c>
      <c r="AH242">
        <v>0.15313935681470137</v>
      </c>
      <c r="AI242">
        <v>56.967840735068897</v>
      </c>
      <c r="AJ242">
        <v>405.1654394934809</v>
      </c>
      <c r="AK242">
        <v>46.252382183230438</v>
      </c>
      <c r="AL242">
        <v>-7.8760511391086419E-2</v>
      </c>
      <c r="AM242">
        <v>27.38149428081412</v>
      </c>
      <c r="AN242">
        <v>99</v>
      </c>
      <c r="AO242">
        <v>99</v>
      </c>
      <c r="AP242">
        <v>99</v>
      </c>
      <c r="AQ242">
        <v>99</v>
      </c>
      <c r="AR242">
        <v>215.64352211016279</v>
      </c>
      <c r="AS242">
        <v>35.274297904046158</v>
      </c>
    </row>
    <row r="243" spans="1:45" s="500" customFormat="1">
      <c r="A243" s="500">
        <v>6</v>
      </c>
      <c r="B243" s="500">
        <v>57</v>
      </c>
      <c r="C243" s="500">
        <v>2023</v>
      </c>
      <c r="D243" s="500">
        <v>99</v>
      </c>
      <c r="E243" s="500">
        <v>99</v>
      </c>
      <c r="F243" s="500">
        <v>99</v>
      </c>
      <c r="G243" s="500">
        <v>99</v>
      </c>
      <c r="H243" s="500">
        <v>2</v>
      </c>
      <c r="I243" s="500">
        <v>99</v>
      </c>
      <c r="J243" s="500">
        <v>999</v>
      </c>
      <c r="K243" s="500">
        <v>99</v>
      </c>
      <c r="L243" s="500">
        <v>99</v>
      </c>
      <c r="M243" s="500">
        <v>99</v>
      </c>
      <c r="N243" s="500">
        <v>99</v>
      </c>
      <c r="O243" s="500">
        <v>99</v>
      </c>
      <c r="P243" s="500">
        <v>9999</v>
      </c>
      <c r="Q243" s="500">
        <v>1081</v>
      </c>
      <c r="R243" s="500">
        <v>3194</v>
      </c>
      <c r="S243" s="500">
        <v>5.5874060150375948</v>
      </c>
      <c r="T243" s="500">
        <v>6.2060112711333764</v>
      </c>
      <c r="U243" s="500">
        <v>338.54104571070752</v>
      </c>
      <c r="V243" s="500">
        <v>46.180338134001246</v>
      </c>
      <c r="W243" s="500">
        <v>40.763932373199751</v>
      </c>
      <c r="X243" s="500">
        <v>42.485911083281152</v>
      </c>
      <c r="Y243" s="500">
        <v>109.72217837490705</v>
      </c>
      <c r="Z243" s="500">
        <v>1.8503139497229577</v>
      </c>
      <c r="AA243" s="500">
        <v>1.8286357650720473</v>
      </c>
      <c r="AB243" s="500">
        <v>77.197828825214685</v>
      </c>
      <c r="AC243" s="500">
        <v>43.502659441973343</v>
      </c>
      <c r="AD243" s="500">
        <v>33.278598627132077</v>
      </c>
      <c r="AE243" s="500">
        <v>39.647467725918574</v>
      </c>
      <c r="AF243" s="500">
        <v>38.103579424477779</v>
      </c>
      <c r="AG243" s="500">
        <v>986.74763303950385</v>
      </c>
      <c r="AH243" s="500">
        <v>9.3926111458985606E-2</v>
      </c>
      <c r="AI243" s="500">
        <v>55.510331872260487</v>
      </c>
      <c r="AJ243" s="500">
        <v>369.9091266406304</v>
      </c>
      <c r="AK243" s="500">
        <v>35.925838456300362</v>
      </c>
      <c r="AL243" s="500">
        <v>11.016006704039873</v>
      </c>
      <c r="AM243" s="500">
        <v>24.026136125422195</v>
      </c>
      <c r="AN243" s="500">
        <v>99</v>
      </c>
      <c r="AO243" s="500">
        <v>99</v>
      </c>
      <c r="AP243" s="500">
        <v>99</v>
      </c>
      <c r="AQ243" s="500">
        <v>99</v>
      </c>
      <c r="AR243" s="500">
        <v>212.86255305256284</v>
      </c>
      <c r="AS243" s="500">
        <v>33.954681933517001</v>
      </c>
    </row>
    <row r="244" spans="1:45" s="500" customFormat="1">
      <c r="A244" s="500">
        <v>6</v>
      </c>
      <c r="B244" s="500">
        <v>58</v>
      </c>
      <c r="C244" s="500">
        <v>2024</v>
      </c>
      <c r="D244" s="500">
        <v>99</v>
      </c>
      <c r="E244" s="500">
        <v>99</v>
      </c>
      <c r="F244" s="500">
        <v>99</v>
      </c>
      <c r="G244" s="500">
        <v>99</v>
      </c>
      <c r="H244" s="500">
        <v>2</v>
      </c>
      <c r="I244" s="500">
        <v>99</v>
      </c>
      <c r="J244" s="500">
        <v>999</v>
      </c>
      <c r="K244" s="500">
        <v>99</v>
      </c>
      <c r="L244" s="500">
        <v>99</v>
      </c>
      <c r="M244" s="500">
        <v>99</v>
      </c>
      <c r="N244" s="500">
        <v>99</v>
      </c>
      <c r="O244" s="500">
        <v>99</v>
      </c>
      <c r="P244" s="500">
        <v>9999</v>
      </c>
      <c r="Q244" s="500">
        <v>1125</v>
      </c>
      <c r="R244" s="500">
        <v>3089</v>
      </c>
      <c r="S244" s="500">
        <v>5.609724473257697</v>
      </c>
      <c r="T244" s="500">
        <v>6.3875040466170301</v>
      </c>
      <c r="U244" s="500">
        <v>340.99650372288659</v>
      </c>
      <c r="V244" s="500">
        <v>48.138556167044356</v>
      </c>
      <c r="W244" s="500">
        <v>46.422790547102622</v>
      </c>
      <c r="X244" s="500">
        <v>43.088378115895097</v>
      </c>
      <c r="Y244" s="500">
        <v>109.64006798173226</v>
      </c>
      <c r="Z244" s="500">
        <v>1.8105686129539305</v>
      </c>
      <c r="AA244" s="500">
        <v>1.8236564304625928</v>
      </c>
      <c r="AB244" s="500">
        <v>75.670266152248061</v>
      </c>
      <c r="AC244" s="500">
        <v>35.433958156739223</v>
      </c>
      <c r="AD244" s="500">
        <v>24.53594292764696</v>
      </c>
      <c r="AE244" s="500">
        <v>39.496228103823043</v>
      </c>
      <c r="AF244" s="500">
        <v>37.858499313033057</v>
      </c>
      <c r="AG244" s="500">
        <v>1005.0986531986532</v>
      </c>
      <c r="AH244" s="500">
        <v>9.7118808675946883E-2</v>
      </c>
      <c r="AI244" s="500">
        <v>54.839753965684686</v>
      </c>
      <c r="AJ244" s="500">
        <v>380.07462057282038</v>
      </c>
      <c r="AK244" s="500">
        <v>39.56210144858904</v>
      </c>
      <c r="AL244" s="500">
        <v>2.8471532664677781</v>
      </c>
      <c r="AM244" s="500">
        <v>23.932141243519357</v>
      </c>
      <c r="AN244" s="500">
        <v>99</v>
      </c>
      <c r="AO244" s="500">
        <v>99</v>
      </c>
      <c r="AP244" s="500">
        <v>99</v>
      </c>
      <c r="AQ244" s="500">
        <v>99</v>
      </c>
      <c r="AR244" s="500">
        <v>212.96801346801357</v>
      </c>
      <c r="AS244" s="500">
        <v>34.103538879487786</v>
      </c>
    </row>
    <row r="245" spans="1:45">
      <c r="A245">
        <v>7</v>
      </c>
      <c r="B245">
        <v>1</v>
      </c>
      <c r="C245">
        <v>2024</v>
      </c>
      <c r="D245">
        <v>99</v>
      </c>
      <c r="E245">
        <v>99</v>
      </c>
      <c r="F245">
        <v>99</v>
      </c>
      <c r="G245">
        <v>1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607</v>
      </c>
      <c r="R245">
        <v>1531</v>
      </c>
      <c r="S245">
        <v>6.0960784313725478</v>
      </c>
      <c r="T245">
        <v>6.5636838667537551</v>
      </c>
      <c r="U245">
        <v>384.41868060091406</v>
      </c>
      <c r="V245">
        <v>57.413455258001321</v>
      </c>
      <c r="W245">
        <v>51.992161985630311</v>
      </c>
      <c r="X245">
        <v>58.458523840627045</v>
      </c>
      <c r="Y245">
        <v>118.5375164762945</v>
      </c>
      <c r="Z245">
        <v>1.8901432765039601</v>
      </c>
      <c r="AA245">
        <v>1.843048057358212</v>
      </c>
      <c r="AB245">
        <v>73.494800241713776</v>
      </c>
      <c r="AC245">
        <v>35.357616021936032</v>
      </c>
      <c r="AD245">
        <v>21.421634946271375</v>
      </c>
      <c r="AE245">
        <v>58.036391205458671</v>
      </c>
      <c r="AF245">
        <v>60.548588970814386</v>
      </c>
      <c r="AG245">
        <v>1030.4685792349728</v>
      </c>
      <c r="AH245">
        <v>6.5316786414108416E-2</v>
      </c>
      <c r="AI245">
        <v>52.775963422599609</v>
      </c>
      <c r="AJ245">
        <v>465.61105816193952</v>
      </c>
      <c r="AK245">
        <v>42.653974895664227</v>
      </c>
      <c r="AL245">
        <v>0.20473542384571072</v>
      </c>
      <c r="AM245">
        <v>22.292375415374529</v>
      </c>
      <c r="AN245">
        <v>99</v>
      </c>
      <c r="AO245">
        <v>99</v>
      </c>
      <c r="AP245">
        <v>99</v>
      </c>
      <c r="AQ245">
        <v>99</v>
      </c>
      <c r="AR245">
        <v>219.625</v>
      </c>
      <c r="AS245">
        <v>35.029468091408603</v>
      </c>
    </row>
    <row r="246" spans="1:45">
      <c r="A246">
        <v>7</v>
      </c>
      <c r="B246">
        <v>2</v>
      </c>
      <c r="C246">
        <v>2024</v>
      </c>
      <c r="D246">
        <v>99</v>
      </c>
      <c r="E246">
        <v>99</v>
      </c>
      <c r="F246">
        <v>99</v>
      </c>
      <c r="G246">
        <v>1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442</v>
      </c>
      <c r="R246">
        <v>1107</v>
      </c>
      <c r="S246">
        <v>5.8162895927601808</v>
      </c>
      <c r="T246">
        <v>6.3297199638663058</v>
      </c>
      <c r="U246">
        <v>346.41011743450775</v>
      </c>
      <c r="V246">
        <v>53.74887082204156</v>
      </c>
      <c r="W246">
        <v>42.728093947606141</v>
      </c>
      <c r="X246">
        <v>45.618789521228521</v>
      </c>
      <c r="Y246">
        <v>115.00232442050113</v>
      </c>
      <c r="Z246">
        <v>1.8586083170779444</v>
      </c>
      <c r="AA246">
        <v>1.8009964654221911</v>
      </c>
      <c r="AB246">
        <v>76.424950936693989</v>
      </c>
      <c r="AC246">
        <v>27.941063520137742</v>
      </c>
      <c r="AD246">
        <v>20.247096562476901</v>
      </c>
      <c r="AE246">
        <v>41.963608794541322</v>
      </c>
      <c r="AF246">
        <v>39.451411029185593</v>
      </c>
      <c r="AG246">
        <v>1072.7649186256781</v>
      </c>
      <c r="AH246">
        <v>9.0334236675700078E-2</v>
      </c>
      <c r="AI246">
        <v>69.557362240289052</v>
      </c>
      <c r="AJ246">
        <v>422.89897100070658</v>
      </c>
      <c r="AK246">
        <v>42.747112192648842</v>
      </c>
      <c r="AL246">
        <v>3.2807919305349063</v>
      </c>
      <c r="AM246">
        <v>21.759694226853824</v>
      </c>
      <c r="AN246">
        <v>99</v>
      </c>
      <c r="AO246">
        <v>99</v>
      </c>
      <c r="AP246">
        <v>99</v>
      </c>
      <c r="AQ246">
        <v>99</v>
      </c>
      <c r="AR246">
        <v>212.80470162748639</v>
      </c>
      <c r="AS246">
        <v>34.717366375829883</v>
      </c>
    </row>
    <row r="247" spans="1:45">
      <c r="A247">
        <v>7</v>
      </c>
      <c r="B247">
        <v>3</v>
      </c>
      <c r="C247">
        <v>2024</v>
      </c>
      <c r="D247">
        <v>99</v>
      </c>
      <c r="E247">
        <v>99</v>
      </c>
      <c r="F247">
        <v>99</v>
      </c>
      <c r="G247">
        <v>2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418</v>
      </c>
      <c r="R247">
        <v>1000</v>
      </c>
      <c r="S247">
        <v>5.65</v>
      </c>
      <c r="T247">
        <v>6.7949999999999999</v>
      </c>
      <c r="U247">
        <v>361.92750000000001</v>
      </c>
      <c r="V247">
        <v>50.2</v>
      </c>
      <c r="W247">
        <v>55.3</v>
      </c>
      <c r="X247">
        <v>54.3</v>
      </c>
      <c r="Y247">
        <v>104.46741948449856</v>
      </c>
      <c r="Z247">
        <v>1.8345299125389032</v>
      </c>
      <c r="AA247">
        <v>1.9180654316263557</v>
      </c>
      <c r="AB247">
        <v>80.817089301719776</v>
      </c>
      <c r="AC247">
        <v>50.262988680089961</v>
      </c>
      <c r="AD247">
        <v>49.712278256718591</v>
      </c>
      <c r="AE247">
        <v>54.975261132490381</v>
      </c>
      <c r="AF247">
        <v>55.578402206259582</v>
      </c>
      <c r="AG247">
        <v>988.41450216450221</v>
      </c>
      <c r="AH247">
        <v>0</v>
      </c>
      <c r="AI247">
        <v>36.1</v>
      </c>
      <c r="AJ247">
        <v>411.50919869694047</v>
      </c>
      <c r="AK247">
        <v>20.628219017941735</v>
      </c>
      <c r="AL247">
        <v>-6.4311782337808818</v>
      </c>
      <c r="AM247">
        <v>10.6015460206859</v>
      </c>
      <c r="AN247">
        <v>99</v>
      </c>
      <c r="AO247">
        <v>99</v>
      </c>
      <c r="AP247">
        <v>99</v>
      </c>
      <c r="AQ247">
        <v>99</v>
      </c>
      <c r="AR247">
        <v>216.26298701298705</v>
      </c>
      <c r="AS247">
        <v>34.549051321995734</v>
      </c>
    </row>
    <row r="248" spans="1:45">
      <c r="A248">
        <v>7</v>
      </c>
      <c r="B248">
        <v>4</v>
      </c>
      <c r="C248">
        <v>2024</v>
      </c>
      <c r="D248">
        <v>99</v>
      </c>
      <c r="E248">
        <v>99</v>
      </c>
      <c r="F248">
        <v>99</v>
      </c>
      <c r="G248">
        <v>2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350</v>
      </c>
      <c r="R248">
        <v>819</v>
      </c>
      <c r="S248">
        <v>5.8180708180708196</v>
      </c>
      <c r="T248">
        <v>6.797313797313798</v>
      </c>
      <c r="U248">
        <v>353.20415140415162</v>
      </c>
      <c r="V248">
        <v>52.991452991452995</v>
      </c>
      <c r="W248">
        <v>57.753357753357747</v>
      </c>
      <c r="X248">
        <v>49.694749694749696</v>
      </c>
      <c r="Y248">
        <v>113.96159071630164</v>
      </c>
      <c r="Z248">
        <v>1.8601575917236348</v>
      </c>
      <c r="AA248">
        <v>1.8818437463451192</v>
      </c>
      <c r="AB248">
        <v>76.390935434642813</v>
      </c>
      <c r="AC248">
        <v>43.959712051455121</v>
      </c>
      <c r="AD248">
        <v>32.397007140806537</v>
      </c>
      <c r="AE248">
        <v>45.024738867509626</v>
      </c>
      <c r="AF248">
        <v>44.421597793740425</v>
      </c>
      <c r="AG248">
        <v>992.21978021977998</v>
      </c>
      <c r="AH248">
        <v>0.24420024420024419</v>
      </c>
      <c r="AI248">
        <v>57.631257631257618</v>
      </c>
      <c r="AJ248">
        <v>372.37376099145501</v>
      </c>
      <c r="AK248">
        <v>39.214294893131722</v>
      </c>
      <c r="AL248">
        <v>3.2789748821729074</v>
      </c>
      <c r="AM248">
        <v>25.127229112576487</v>
      </c>
      <c r="AN248">
        <v>99</v>
      </c>
      <c r="AO248">
        <v>99</v>
      </c>
      <c r="AP248">
        <v>99</v>
      </c>
      <c r="AQ248">
        <v>99</v>
      </c>
      <c r="AR248">
        <v>214.21733821733821</v>
      </c>
      <c r="AS248">
        <v>34.794376915033325</v>
      </c>
    </row>
    <row r="249" spans="1:45">
      <c r="A249">
        <v>7</v>
      </c>
      <c r="B249">
        <v>5</v>
      </c>
      <c r="C249">
        <v>2024</v>
      </c>
      <c r="D249">
        <v>99</v>
      </c>
      <c r="E249">
        <v>99</v>
      </c>
      <c r="F249">
        <v>99</v>
      </c>
      <c r="G249">
        <v>3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390</v>
      </c>
      <c r="R249">
        <v>1540</v>
      </c>
      <c r="S249">
        <v>5.2493506493506494</v>
      </c>
      <c r="T249">
        <v>6.6980519480519485</v>
      </c>
      <c r="U249">
        <v>349.09175324675238</v>
      </c>
      <c r="V249">
        <v>36.883116883116891</v>
      </c>
      <c r="W249">
        <v>54.02597402597403</v>
      </c>
      <c r="X249">
        <v>44.805194805194802</v>
      </c>
      <c r="Y249">
        <v>90.285080620448838</v>
      </c>
      <c r="Z249">
        <v>1.6209363476949978</v>
      </c>
      <c r="AA249">
        <v>1.7504348542918087</v>
      </c>
      <c r="AB249">
        <v>79.915669000275116</v>
      </c>
      <c r="AC249">
        <v>44.704545272219534</v>
      </c>
      <c r="AD249">
        <v>39.499817217702635</v>
      </c>
      <c r="AE249">
        <v>60.15625</v>
      </c>
      <c r="AF249">
        <v>61.627927104518037</v>
      </c>
      <c r="AG249">
        <v>925.84031936127712</v>
      </c>
      <c r="AH249">
        <v>0</v>
      </c>
      <c r="AI249">
        <v>26.818181818181817</v>
      </c>
      <c r="AJ249">
        <v>313.44916497955199</v>
      </c>
      <c r="AK249">
        <v>45.401254870833561</v>
      </c>
      <c r="AL249">
        <v>1.9740615829492312</v>
      </c>
      <c r="AM249">
        <v>25.249016703113195</v>
      </c>
      <c r="AN249">
        <v>99</v>
      </c>
      <c r="AO249">
        <v>99</v>
      </c>
      <c r="AP249">
        <v>99</v>
      </c>
      <c r="AQ249">
        <v>99</v>
      </c>
      <c r="AR249">
        <v>218.0998003992016</v>
      </c>
      <c r="AS249">
        <v>33.104529847592119</v>
      </c>
    </row>
    <row r="250" spans="1:45">
      <c r="A250">
        <v>7</v>
      </c>
      <c r="B250">
        <v>6</v>
      </c>
      <c r="C250">
        <v>2024</v>
      </c>
      <c r="D250">
        <v>99</v>
      </c>
      <c r="E250">
        <v>99</v>
      </c>
      <c r="F250">
        <v>99</v>
      </c>
      <c r="G250">
        <v>3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285</v>
      </c>
      <c r="R250">
        <v>1020</v>
      </c>
      <c r="S250">
        <v>5.2465618860510812</v>
      </c>
      <c r="T250">
        <v>6.148039215686274</v>
      </c>
      <c r="U250">
        <v>328.1692156862747</v>
      </c>
      <c r="V250">
        <v>38.333333333333343</v>
      </c>
      <c r="W250">
        <v>42.45098039215685</v>
      </c>
      <c r="X250">
        <v>36.372549019607845</v>
      </c>
      <c r="Y250">
        <v>99.945769086080929</v>
      </c>
      <c r="Z250">
        <v>1.6774338896861196</v>
      </c>
      <c r="AA250">
        <v>1.79395665194295</v>
      </c>
      <c r="AB250">
        <v>72.920064979414661</v>
      </c>
      <c r="AC250">
        <v>33.429295704772699</v>
      </c>
      <c r="AD250">
        <v>19.280801013449476</v>
      </c>
      <c r="AE250">
        <v>39.84375</v>
      </c>
      <c r="AF250">
        <v>38.372072895481963</v>
      </c>
      <c r="AG250">
        <v>949.22136563876643</v>
      </c>
      <c r="AH250">
        <v>0</v>
      </c>
      <c r="AI250">
        <v>38.235294117647058</v>
      </c>
      <c r="AJ250">
        <v>318.366031592794</v>
      </c>
      <c r="AK250">
        <v>30.464417616628555</v>
      </c>
      <c r="AL250">
        <v>-4.822488262360574</v>
      </c>
      <c r="AM250">
        <v>15.05074478180023</v>
      </c>
      <c r="AN250">
        <v>99</v>
      </c>
      <c r="AO250">
        <v>99</v>
      </c>
      <c r="AP250">
        <v>99</v>
      </c>
      <c r="AQ250">
        <v>99</v>
      </c>
      <c r="AR250">
        <v>212.48568281938327</v>
      </c>
      <c r="AS250">
        <v>32.853805457944155</v>
      </c>
    </row>
    <row r="251" spans="1:45">
      <c r="A251">
        <v>7</v>
      </c>
      <c r="B251">
        <v>7</v>
      </c>
      <c r="C251">
        <v>2024</v>
      </c>
      <c r="D251">
        <v>99</v>
      </c>
      <c r="E251">
        <v>99</v>
      </c>
      <c r="F251">
        <v>99</v>
      </c>
      <c r="G251">
        <v>4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206</v>
      </c>
      <c r="R251">
        <v>661</v>
      </c>
      <c r="S251">
        <v>5.655068078668684</v>
      </c>
      <c r="T251">
        <v>6.5189107413010596</v>
      </c>
      <c r="U251">
        <v>364.43434190620275</v>
      </c>
      <c r="V251">
        <v>45.537065052950076</v>
      </c>
      <c r="W251">
        <v>50.378214826021186</v>
      </c>
      <c r="X251">
        <v>52.798789712556754</v>
      </c>
      <c r="Y251">
        <v>90.23100300806162</v>
      </c>
      <c r="Z251">
        <v>1.7208147816552404</v>
      </c>
      <c r="AA251">
        <v>1.8584612963187812</v>
      </c>
      <c r="AB251">
        <v>73.745551686787209</v>
      </c>
      <c r="AC251">
        <v>38.352062471178435</v>
      </c>
      <c r="AD251">
        <v>21.538708232135221</v>
      </c>
      <c r="AE251">
        <v>82.213930348258685</v>
      </c>
      <c r="AF251">
        <v>84.008383711745381</v>
      </c>
      <c r="AG251">
        <v>973.80243161094222</v>
      </c>
      <c r="AH251">
        <v>0</v>
      </c>
      <c r="AI251">
        <v>37.518910741301056</v>
      </c>
      <c r="AJ251">
        <v>349.14719010587646</v>
      </c>
      <c r="AK251">
        <v>38.419996063731958</v>
      </c>
      <c r="AL251">
        <v>-8.6306020622810351</v>
      </c>
      <c r="AM251">
        <v>16.890424380950805</v>
      </c>
      <c r="AN251">
        <v>99</v>
      </c>
      <c r="AO251">
        <v>99</v>
      </c>
      <c r="AP251">
        <v>99</v>
      </c>
      <c r="AQ251">
        <v>99</v>
      </c>
      <c r="AR251">
        <v>218.66565349544072</v>
      </c>
      <c r="AS251">
        <v>34.289224608838822</v>
      </c>
    </row>
    <row r="252" spans="1:45">
      <c r="A252">
        <v>7</v>
      </c>
      <c r="B252">
        <v>8</v>
      </c>
      <c r="C252">
        <v>2024</v>
      </c>
      <c r="D252">
        <v>99</v>
      </c>
      <c r="E252">
        <v>99</v>
      </c>
      <c r="F252">
        <v>99</v>
      </c>
      <c r="G252">
        <v>4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48</v>
      </c>
      <c r="R252">
        <v>143</v>
      </c>
      <c r="S252">
        <v>5.4055944055944067</v>
      </c>
      <c r="T252">
        <v>6.1958041958041958</v>
      </c>
      <c r="U252">
        <v>320.66713286713269</v>
      </c>
      <c r="V252">
        <v>46.85314685314686</v>
      </c>
      <c r="W252">
        <v>38.461538461538446</v>
      </c>
      <c r="X252">
        <v>33.56643356643356</v>
      </c>
      <c r="Y252">
        <v>94.798732528353753</v>
      </c>
      <c r="Z252">
        <v>1.626862621532418</v>
      </c>
      <c r="AA252">
        <v>1.4351177006808784</v>
      </c>
      <c r="AB252">
        <v>78.412639469506004</v>
      </c>
      <c r="AC252">
        <v>46.254057581183744</v>
      </c>
      <c r="AD252">
        <v>24.753322988078352</v>
      </c>
      <c r="AE252">
        <v>17.786069651741286</v>
      </c>
      <c r="AF252">
        <v>15.991616288254605</v>
      </c>
      <c r="AG252">
        <v>906.16058394160609</v>
      </c>
      <c r="AH252">
        <v>0</v>
      </c>
      <c r="AI252">
        <v>43.35664335664336</v>
      </c>
      <c r="AJ252">
        <v>344.54089273632275</v>
      </c>
      <c r="AK252">
        <v>17.329650009743695</v>
      </c>
      <c r="AL252">
        <v>4.2708288521291644</v>
      </c>
      <c r="AM252">
        <v>10.929472724742118</v>
      </c>
      <c r="AN252">
        <v>99</v>
      </c>
      <c r="AO252">
        <v>99</v>
      </c>
      <c r="AP252">
        <v>99</v>
      </c>
      <c r="AQ252">
        <v>99</v>
      </c>
      <c r="AR252">
        <v>210.01459854014593</v>
      </c>
      <c r="AS252">
        <v>33.301118329817783</v>
      </c>
    </row>
    <row r="253" spans="1:45">
      <c r="A253">
        <v>7</v>
      </c>
      <c r="B253">
        <v>9</v>
      </c>
      <c r="C253">
        <v>2023</v>
      </c>
      <c r="D253">
        <v>99</v>
      </c>
      <c r="E253">
        <v>99</v>
      </c>
      <c r="F253">
        <v>99</v>
      </c>
      <c r="G253">
        <v>1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639</v>
      </c>
      <c r="R253">
        <v>1669</v>
      </c>
      <c r="S253">
        <v>5.9615846338535396</v>
      </c>
      <c r="T253">
        <v>6.8046734571599758</v>
      </c>
      <c r="U253">
        <v>379.04128220491202</v>
      </c>
      <c r="V253">
        <v>53.684841222288789</v>
      </c>
      <c r="W253">
        <v>59.436788496105457</v>
      </c>
      <c r="X253">
        <v>56.620730976632707</v>
      </c>
      <c r="Y253">
        <v>116.46766471300639</v>
      </c>
      <c r="Z253">
        <v>1.8582028631135576</v>
      </c>
      <c r="AA253">
        <v>1.7991282668813611</v>
      </c>
      <c r="AB253">
        <v>75.071650019421497</v>
      </c>
      <c r="AC253">
        <v>42.000177598542145</v>
      </c>
      <c r="AD253">
        <v>22.49728795574929</v>
      </c>
      <c r="AE253">
        <v>56.74940496429786</v>
      </c>
      <c r="AF253">
        <v>59.388466364101006</v>
      </c>
      <c r="AG253">
        <v>1020.079375</v>
      </c>
      <c r="AH253">
        <v>0</v>
      </c>
      <c r="AI253">
        <v>50.988615937687214</v>
      </c>
      <c r="AJ253">
        <v>445.23998649560815</v>
      </c>
      <c r="AK253">
        <v>49.749825205347889</v>
      </c>
      <c r="AL253">
        <v>16.786590838754261</v>
      </c>
      <c r="AM253">
        <v>26.018487555671861</v>
      </c>
      <c r="AN253">
        <v>99</v>
      </c>
      <c r="AO253">
        <v>99</v>
      </c>
      <c r="AP253">
        <v>99</v>
      </c>
      <c r="AQ253">
        <v>99</v>
      </c>
      <c r="AR253">
        <v>219.8425</v>
      </c>
      <c r="AS253">
        <v>34.713015654281676</v>
      </c>
    </row>
    <row r="254" spans="1:45">
      <c r="A254">
        <v>7</v>
      </c>
      <c r="B254">
        <v>10</v>
      </c>
      <c r="C254">
        <v>2023</v>
      </c>
      <c r="D254">
        <v>99</v>
      </c>
      <c r="E254">
        <v>99</v>
      </c>
      <c r="F254">
        <v>99</v>
      </c>
      <c r="G254">
        <v>1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422</v>
      </c>
      <c r="R254">
        <v>1272</v>
      </c>
      <c r="S254">
        <v>5.7669291338582704</v>
      </c>
      <c r="T254">
        <v>6.1855345911949682</v>
      </c>
      <c r="U254">
        <v>340.09716981132021</v>
      </c>
      <c r="V254">
        <v>52.044025157232689</v>
      </c>
      <c r="W254">
        <v>40.408805031446555</v>
      </c>
      <c r="X254">
        <v>43.160377358490571</v>
      </c>
      <c r="Y254">
        <v>117.36103400750685</v>
      </c>
      <c r="Z254">
        <v>1.9652036078744215</v>
      </c>
      <c r="AA254">
        <v>1.8905204261017263</v>
      </c>
      <c r="AB254">
        <v>79.571749698701183</v>
      </c>
      <c r="AC254">
        <v>43.270451214867968</v>
      </c>
      <c r="AD254">
        <v>35.333676472079532</v>
      </c>
      <c r="AE254">
        <v>43.25059503570214</v>
      </c>
      <c r="AF254">
        <v>40.611533635898979</v>
      </c>
      <c r="AG254">
        <v>1024.0977917981072</v>
      </c>
      <c r="AH254">
        <v>7.861635220125783E-2</v>
      </c>
      <c r="AI254">
        <v>68.474842767295598</v>
      </c>
      <c r="AJ254">
        <v>406.62885816387154</v>
      </c>
      <c r="AK254">
        <v>39.35122728774364</v>
      </c>
      <c r="AL254">
        <v>11.000724850639514</v>
      </c>
      <c r="AM254">
        <v>21.987788514878787</v>
      </c>
      <c r="AN254">
        <v>99</v>
      </c>
      <c r="AO254">
        <v>99</v>
      </c>
      <c r="AP254">
        <v>99</v>
      </c>
      <c r="AQ254">
        <v>99</v>
      </c>
      <c r="AR254">
        <v>211.99447949526808</v>
      </c>
      <c r="AS254">
        <v>34.380401378960904</v>
      </c>
    </row>
    <row r="255" spans="1:45">
      <c r="A255">
        <v>7</v>
      </c>
      <c r="B255">
        <v>11</v>
      </c>
      <c r="C255">
        <v>2023</v>
      </c>
      <c r="D255">
        <v>99</v>
      </c>
      <c r="E255">
        <v>99</v>
      </c>
      <c r="F255">
        <v>99</v>
      </c>
      <c r="G255">
        <v>2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377</v>
      </c>
      <c r="R255">
        <v>915</v>
      </c>
      <c r="S255">
        <v>5.7669584245076582</v>
      </c>
      <c r="T255">
        <v>6.947540983606558</v>
      </c>
      <c r="U255">
        <v>361.5610928961745</v>
      </c>
      <c r="V255">
        <v>52.459016393442639</v>
      </c>
      <c r="W255">
        <v>58.579234972677611</v>
      </c>
      <c r="X255">
        <v>52.56830601092895</v>
      </c>
      <c r="Y255">
        <v>104.05913627081812</v>
      </c>
      <c r="Z255">
        <v>1.7430907587925868</v>
      </c>
      <c r="AA255">
        <v>1.8285776272914231</v>
      </c>
      <c r="AB255">
        <v>77.018623499085862</v>
      </c>
      <c r="AC255">
        <v>46.678718739763035</v>
      </c>
      <c r="AD255">
        <v>44.247129589648246</v>
      </c>
      <c r="AE255">
        <v>52.315608919382512</v>
      </c>
      <c r="AF255">
        <v>52.783525550665345</v>
      </c>
      <c r="AG255">
        <v>928.97173144876319</v>
      </c>
      <c r="AH255">
        <v>0</v>
      </c>
      <c r="AI255">
        <v>36.939890710382514</v>
      </c>
      <c r="AJ255">
        <v>318.64044840709943</v>
      </c>
      <c r="AK255">
        <v>28.794621586331296</v>
      </c>
      <c r="AL255">
        <v>12.44068946195917</v>
      </c>
      <c r="AM255">
        <v>18.723575329558951</v>
      </c>
      <c r="AN255">
        <v>99</v>
      </c>
      <c r="AO255">
        <v>99</v>
      </c>
      <c r="AP255">
        <v>99</v>
      </c>
      <c r="AQ255">
        <v>99</v>
      </c>
      <c r="AR255">
        <v>216.05653710247353</v>
      </c>
      <c r="AS255">
        <v>34.784482027461891</v>
      </c>
    </row>
    <row r="256" spans="1:45">
      <c r="A256">
        <v>7</v>
      </c>
      <c r="B256">
        <v>12</v>
      </c>
      <c r="C256">
        <v>2023</v>
      </c>
      <c r="D256">
        <v>99</v>
      </c>
      <c r="E256">
        <v>99</v>
      </c>
      <c r="F256">
        <v>99</v>
      </c>
      <c r="G256">
        <v>2</v>
      </c>
      <c r="H256">
        <v>2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330</v>
      </c>
      <c r="R256">
        <v>834</v>
      </c>
      <c r="S256">
        <v>5.7517985611510802</v>
      </c>
      <c r="T256">
        <v>6.6354916067146288</v>
      </c>
      <c r="U256">
        <v>354.83944844124699</v>
      </c>
      <c r="V256">
        <v>49.520383693045559</v>
      </c>
      <c r="W256">
        <v>50.599520383693047</v>
      </c>
      <c r="X256">
        <v>52.398081534772174</v>
      </c>
      <c r="Y256">
        <v>111.28117989030008</v>
      </c>
      <c r="Z256">
        <v>1.8933248583839033</v>
      </c>
      <c r="AA256">
        <v>1.8586725390029599</v>
      </c>
      <c r="AB256">
        <v>77.85879572698839</v>
      </c>
      <c r="AC256">
        <v>49.222196069407453</v>
      </c>
      <c r="AD256">
        <v>35.794913612764859</v>
      </c>
      <c r="AE256">
        <v>47.684391080617488</v>
      </c>
      <c r="AF256">
        <v>47.216474449334648</v>
      </c>
      <c r="AG256">
        <v>978.812725090036</v>
      </c>
      <c r="AH256">
        <v>0</v>
      </c>
      <c r="AI256">
        <v>54.436450839328529</v>
      </c>
      <c r="AJ256">
        <v>341.24054592942406</v>
      </c>
      <c r="AK256">
        <v>33.405232234321119</v>
      </c>
      <c r="AL256">
        <v>6.6907083149471891</v>
      </c>
      <c r="AM256">
        <v>19.534637814202288</v>
      </c>
      <c r="AN256">
        <v>99</v>
      </c>
      <c r="AO256">
        <v>99</v>
      </c>
      <c r="AP256">
        <v>99</v>
      </c>
      <c r="AQ256">
        <v>99</v>
      </c>
      <c r="AR256">
        <v>215.22569027611047</v>
      </c>
      <c r="AS256">
        <v>34.552280100672142</v>
      </c>
    </row>
    <row r="257" spans="1:45">
      <c r="A257">
        <v>7</v>
      </c>
      <c r="B257">
        <v>13</v>
      </c>
      <c r="C257">
        <v>2023</v>
      </c>
      <c r="D257">
        <v>99</v>
      </c>
      <c r="E257">
        <v>99</v>
      </c>
      <c r="F257">
        <v>99</v>
      </c>
      <c r="G257">
        <v>3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389</v>
      </c>
      <c r="R257">
        <v>1580</v>
      </c>
      <c r="S257">
        <v>5.1791139240506316</v>
      </c>
      <c r="T257">
        <v>6.4487341772151909</v>
      </c>
      <c r="U257">
        <v>345.45867088607514</v>
      </c>
      <c r="V257">
        <v>33.987341772151908</v>
      </c>
      <c r="W257">
        <v>48.417721518987349</v>
      </c>
      <c r="X257">
        <v>45.949367088607595</v>
      </c>
      <c r="Y257">
        <v>87.945286829080075</v>
      </c>
      <c r="Z257">
        <v>1.5630849810254688</v>
      </c>
      <c r="AA257">
        <v>1.7496559279032837</v>
      </c>
      <c r="AB257">
        <v>77.105348457766851</v>
      </c>
      <c r="AC257">
        <v>46.76438701114887</v>
      </c>
      <c r="AD257">
        <v>35.315433823202881</v>
      </c>
      <c r="AE257">
        <v>62.698412698412696</v>
      </c>
      <c r="AF257">
        <v>64.150738716744684</v>
      </c>
      <c r="AG257">
        <v>907.04672290720316</v>
      </c>
      <c r="AH257">
        <v>0</v>
      </c>
      <c r="AI257">
        <v>23.860759493670887</v>
      </c>
      <c r="AJ257">
        <v>286.95568356842085</v>
      </c>
      <c r="AK257">
        <v>36.541071901877189</v>
      </c>
      <c r="AL257">
        <v>0.70438105764878756</v>
      </c>
      <c r="AM257">
        <v>21.504652281536998</v>
      </c>
      <c r="AN257">
        <v>99</v>
      </c>
      <c r="AO257">
        <v>99</v>
      </c>
      <c r="AP257">
        <v>99</v>
      </c>
      <c r="AQ257">
        <v>99</v>
      </c>
      <c r="AR257">
        <v>218.11226476314087</v>
      </c>
      <c r="AS257">
        <v>32.662590454119147</v>
      </c>
    </row>
    <row r="258" spans="1:45">
      <c r="A258">
        <v>7</v>
      </c>
      <c r="B258">
        <v>14</v>
      </c>
      <c r="C258">
        <v>2023</v>
      </c>
      <c r="D258">
        <v>99</v>
      </c>
      <c r="E258">
        <v>99</v>
      </c>
      <c r="F258">
        <v>99</v>
      </c>
      <c r="G258">
        <v>3</v>
      </c>
      <c r="H258">
        <v>2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278</v>
      </c>
      <c r="R258">
        <v>940</v>
      </c>
      <c r="S258">
        <v>5.2095744680851057</v>
      </c>
      <c r="T258">
        <v>5.8457446808510642</v>
      </c>
      <c r="U258">
        <v>324.49191489361698</v>
      </c>
      <c r="V258">
        <v>36.170212765957451</v>
      </c>
      <c r="W258">
        <v>32.12765957446809</v>
      </c>
      <c r="X258">
        <v>33.936170212765944</v>
      </c>
      <c r="Y258">
        <v>92.689789647209139</v>
      </c>
      <c r="Z258">
        <v>1.5997718686389462</v>
      </c>
      <c r="AA258">
        <v>1.677331016546062</v>
      </c>
      <c r="AB258">
        <v>71.988366508488554</v>
      </c>
      <c r="AC258">
        <v>31.989265844410664</v>
      </c>
      <c r="AD258">
        <v>23.525252329743314</v>
      </c>
      <c r="AE258">
        <v>37.301587301587304</v>
      </c>
      <c r="AF258">
        <v>35.849261283255281</v>
      </c>
      <c r="AG258">
        <v>932.05724725943981</v>
      </c>
      <c r="AH258">
        <v>0.21276595744680857</v>
      </c>
      <c r="AI258">
        <v>38.085106382978715</v>
      </c>
      <c r="AJ258">
        <v>316.20724002975277</v>
      </c>
      <c r="AK258">
        <v>31.453783626132235</v>
      </c>
      <c r="AL258">
        <v>8.7613964405409472</v>
      </c>
      <c r="AM258">
        <v>23.930435106320903</v>
      </c>
      <c r="AN258">
        <v>99</v>
      </c>
      <c r="AO258">
        <v>99</v>
      </c>
      <c r="AP258">
        <v>99</v>
      </c>
      <c r="AQ258">
        <v>99</v>
      </c>
      <c r="AR258">
        <v>212.64068209500607</v>
      </c>
      <c r="AS258">
        <v>32.763266371351158</v>
      </c>
    </row>
    <row r="259" spans="1:45">
      <c r="A259">
        <v>7</v>
      </c>
      <c r="B259">
        <v>15</v>
      </c>
      <c r="C259">
        <v>2023</v>
      </c>
      <c r="D259">
        <v>99</v>
      </c>
      <c r="E259">
        <v>99</v>
      </c>
      <c r="F259">
        <v>99</v>
      </c>
      <c r="G259">
        <v>4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210</v>
      </c>
      <c r="R259">
        <v>698</v>
      </c>
      <c r="S259">
        <v>5.5042979942693409</v>
      </c>
      <c r="T259">
        <v>6.5143266475644692</v>
      </c>
      <c r="U259">
        <v>354.1809455587391</v>
      </c>
      <c r="V259">
        <v>44.985673352435533</v>
      </c>
      <c r="W259">
        <v>47.134670487106007</v>
      </c>
      <c r="X259">
        <v>51.575931232091691</v>
      </c>
      <c r="Y259">
        <v>87.911183010163583</v>
      </c>
      <c r="Z259">
        <v>1.6483416629591643</v>
      </c>
      <c r="AA259">
        <v>1.90021742592636</v>
      </c>
      <c r="AB259">
        <v>76.064252671274843</v>
      </c>
      <c r="AC259">
        <v>45.864761498818552</v>
      </c>
      <c r="AD259">
        <v>31.14682239750012</v>
      </c>
      <c r="AE259">
        <v>82.505910165484622</v>
      </c>
      <c r="AF259">
        <v>83.815229578076483</v>
      </c>
      <c r="AG259">
        <v>931.39301310043675</v>
      </c>
      <c r="AH259">
        <v>0</v>
      </c>
      <c r="AI259">
        <v>34.240687679083095</v>
      </c>
      <c r="AJ259">
        <v>319.54876274316621</v>
      </c>
      <c r="AK259">
        <v>38.57910473746243</v>
      </c>
      <c r="AL259">
        <v>8.6863094829672409</v>
      </c>
      <c r="AM259">
        <v>21.759868017793313</v>
      </c>
      <c r="AN259">
        <v>99</v>
      </c>
      <c r="AO259">
        <v>99</v>
      </c>
      <c r="AP259">
        <v>99</v>
      </c>
      <c r="AQ259">
        <v>99</v>
      </c>
      <c r="AR259">
        <v>218.14264919941775</v>
      </c>
      <c r="AS259">
        <v>33.672877654630923</v>
      </c>
    </row>
    <row r="260" spans="1:45">
      <c r="A260">
        <v>7</v>
      </c>
      <c r="B260">
        <v>16</v>
      </c>
      <c r="C260">
        <v>2023</v>
      </c>
      <c r="D260">
        <v>99</v>
      </c>
      <c r="E260">
        <v>99</v>
      </c>
      <c r="F260">
        <v>99</v>
      </c>
      <c r="G260">
        <v>4</v>
      </c>
      <c r="H260">
        <v>2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51</v>
      </c>
      <c r="R260">
        <v>148</v>
      </c>
      <c r="S260">
        <v>5.5202702702702684</v>
      </c>
      <c r="T260">
        <v>6.25</v>
      </c>
      <c r="U260">
        <v>322.55405405405429</v>
      </c>
      <c r="V260">
        <v>40.540540540540547</v>
      </c>
      <c r="W260">
        <v>43.243243243243249</v>
      </c>
      <c r="X260">
        <v>35.13513513513513</v>
      </c>
      <c r="Y260">
        <v>118.5684557535469</v>
      </c>
      <c r="Z260">
        <v>1.6944647348837893</v>
      </c>
      <c r="AA260">
        <v>1.4971820377142036</v>
      </c>
      <c r="AB260">
        <v>74.43776244693737</v>
      </c>
      <c r="AC260">
        <v>55.411030626487651</v>
      </c>
      <c r="AD260">
        <v>26.300756839845352</v>
      </c>
      <c r="AE260">
        <v>17.494089834515371</v>
      </c>
      <c r="AF260">
        <v>16.184770421923531</v>
      </c>
      <c r="AG260">
        <v>1016.1843971631206</v>
      </c>
      <c r="AH260">
        <v>0</v>
      </c>
      <c r="AI260">
        <v>60.810810810810814</v>
      </c>
      <c r="AJ260">
        <v>429.17887297114066</v>
      </c>
      <c r="AK260">
        <v>6.2239273615978004</v>
      </c>
      <c r="AL260">
        <v>-7.3923184366655219</v>
      </c>
      <c r="AM260">
        <v>7.7732555729192319</v>
      </c>
      <c r="AN260">
        <v>99</v>
      </c>
      <c r="AO260">
        <v>99</v>
      </c>
      <c r="AP260">
        <v>99</v>
      </c>
      <c r="AQ260">
        <v>99</v>
      </c>
      <c r="AR260">
        <v>208</v>
      </c>
      <c r="AS260">
        <v>33.53298439078926</v>
      </c>
    </row>
    <row r="261" spans="1:45">
      <c r="A261">
        <v>7</v>
      </c>
      <c r="B261">
        <v>17</v>
      </c>
      <c r="C261">
        <v>2022</v>
      </c>
      <c r="D261">
        <v>99</v>
      </c>
      <c r="E261">
        <v>99</v>
      </c>
      <c r="F261">
        <v>99</v>
      </c>
      <c r="G261">
        <v>1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617</v>
      </c>
      <c r="R261">
        <v>1370</v>
      </c>
      <c r="S261">
        <v>6.3121345029239757</v>
      </c>
      <c r="T261">
        <v>6.4722627737226253</v>
      </c>
      <c r="U261">
        <v>392.722635036496</v>
      </c>
      <c r="V261">
        <v>62.773722627737214</v>
      </c>
      <c r="W261">
        <v>50.07299270072992</v>
      </c>
      <c r="X261">
        <v>62.846715328467184</v>
      </c>
      <c r="Y261">
        <v>115.23822420194261</v>
      </c>
      <c r="Z261">
        <v>1.8176009863179088</v>
      </c>
      <c r="AA261">
        <v>1.6935786809204396</v>
      </c>
      <c r="AB261">
        <v>73.289418549180397</v>
      </c>
      <c r="AC261">
        <v>39.160637339533373</v>
      </c>
      <c r="AD261">
        <v>22.747384671470432</v>
      </c>
      <c r="AE261">
        <v>58.497011101622554</v>
      </c>
      <c r="AF261">
        <v>59.529519966232471</v>
      </c>
      <c r="AG261">
        <v>1048.7062404870624</v>
      </c>
      <c r="AH261">
        <v>0</v>
      </c>
      <c r="AI261">
        <v>55.40145985401459</v>
      </c>
      <c r="AJ261">
        <v>474.4841359711632</v>
      </c>
      <c r="AK261">
        <v>46.891044656270594</v>
      </c>
      <c r="AL261">
        <v>8.2103388253042873</v>
      </c>
      <c r="AM261">
        <v>22.461114844226895</v>
      </c>
      <c r="AN261">
        <v>99</v>
      </c>
      <c r="AO261">
        <v>99</v>
      </c>
      <c r="AP261">
        <v>99</v>
      </c>
      <c r="AQ261">
        <v>99</v>
      </c>
      <c r="AR261">
        <v>219.64764079147645</v>
      </c>
      <c r="AS261">
        <v>36.009856749749197</v>
      </c>
    </row>
    <row r="262" spans="1:45">
      <c r="A262">
        <v>7</v>
      </c>
      <c r="B262">
        <v>18</v>
      </c>
      <c r="C262">
        <v>2022</v>
      </c>
      <c r="D262">
        <v>99</v>
      </c>
      <c r="E262">
        <v>99</v>
      </c>
      <c r="F262">
        <v>99</v>
      </c>
      <c r="G262">
        <v>1</v>
      </c>
      <c r="H262">
        <v>2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405</v>
      </c>
      <c r="R262">
        <v>972</v>
      </c>
      <c r="S262">
        <v>6.3622291021671824</v>
      </c>
      <c r="T262">
        <v>6.4526748971193424</v>
      </c>
      <c r="U262">
        <v>376.31039094650248</v>
      </c>
      <c r="V262">
        <v>63.271604938271601</v>
      </c>
      <c r="W262">
        <v>45.781893004115219</v>
      </c>
      <c r="X262">
        <v>55.452674897119344</v>
      </c>
      <c r="Y262">
        <v>124.9496485628456</v>
      </c>
      <c r="Z262">
        <v>2.0190511634201278</v>
      </c>
      <c r="AA262">
        <v>1.9129252385762987</v>
      </c>
      <c r="AB262">
        <v>78.598337403693861</v>
      </c>
      <c r="AC262">
        <v>32.701147547659957</v>
      </c>
      <c r="AD262">
        <v>26.266908631938534</v>
      </c>
      <c r="AE262">
        <v>41.502988898377446</v>
      </c>
      <c r="AF262">
        <v>40.470480033767551</v>
      </c>
      <c r="AG262">
        <v>1073.9636929460578</v>
      </c>
      <c r="AH262">
        <v>0.20576131687242796</v>
      </c>
      <c r="AI262">
        <v>69.341563786008223</v>
      </c>
      <c r="AJ262">
        <v>454.0421449917244</v>
      </c>
      <c r="AK262">
        <v>51.821990690437779</v>
      </c>
      <c r="AL262">
        <v>-0.98566364110831717</v>
      </c>
      <c r="AM262">
        <v>26.698691329463717</v>
      </c>
      <c r="AN262">
        <v>99</v>
      </c>
      <c r="AO262">
        <v>99</v>
      </c>
      <c r="AP262">
        <v>99</v>
      </c>
      <c r="AQ262">
        <v>99</v>
      </c>
      <c r="AR262">
        <v>215.48651452282152</v>
      </c>
      <c r="AS262">
        <v>36.308491352566243</v>
      </c>
    </row>
    <row r="263" spans="1:45">
      <c r="A263">
        <v>7</v>
      </c>
      <c r="B263">
        <v>19</v>
      </c>
      <c r="C263">
        <v>2022</v>
      </c>
      <c r="D263">
        <v>99</v>
      </c>
      <c r="E263">
        <v>99</v>
      </c>
      <c r="F263">
        <v>99</v>
      </c>
      <c r="G263">
        <v>2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437</v>
      </c>
      <c r="R263">
        <v>984</v>
      </c>
      <c r="S263">
        <v>6.0233739837398383</v>
      </c>
      <c r="T263">
        <v>6.9522357723577244</v>
      </c>
      <c r="U263">
        <v>378.61498983739841</v>
      </c>
      <c r="V263">
        <v>56.910569105691046</v>
      </c>
      <c r="W263">
        <v>57.825203252032509</v>
      </c>
      <c r="X263">
        <v>60.060975609756099</v>
      </c>
      <c r="Y263">
        <v>106.40110450573547</v>
      </c>
      <c r="Z263">
        <v>1.8314279821036077</v>
      </c>
      <c r="AA263">
        <v>1.8732051250053641</v>
      </c>
      <c r="AB263">
        <v>78.819790905134269</v>
      </c>
      <c r="AC263">
        <v>44.684468009512706</v>
      </c>
      <c r="AD263">
        <v>37.59456603969759</v>
      </c>
      <c r="AE263">
        <v>56.714697406340044</v>
      </c>
      <c r="AF263">
        <v>57.48331445932579</v>
      </c>
      <c r="AG263">
        <v>990.75851063829771</v>
      </c>
      <c r="AH263">
        <v>0</v>
      </c>
      <c r="AI263">
        <v>41.869918699186996</v>
      </c>
      <c r="AJ263">
        <v>363.95829224156864</v>
      </c>
      <c r="AK263">
        <v>35.787200865568657</v>
      </c>
      <c r="AL263">
        <v>9.3863275012304985</v>
      </c>
      <c r="AM263">
        <v>18.089212384508642</v>
      </c>
      <c r="AN263">
        <v>99</v>
      </c>
      <c r="AO263">
        <v>99</v>
      </c>
      <c r="AP263">
        <v>99</v>
      </c>
      <c r="AQ263">
        <v>99</v>
      </c>
      <c r="AR263">
        <v>217.86595744680855</v>
      </c>
      <c r="AS263">
        <v>35.765033969940554</v>
      </c>
    </row>
    <row r="264" spans="1:45">
      <c r="A264">
        <v>7</v>
      </c>
      <c r="B264">
        <v>20</v>
      </c>
      <c r="C264">
        <v>2022</v>
      </c>
      <c r="D264">
        <v>99</v>
      </c>
      <c r="E264">
        <v>99</v>
      </c>
      <c r="F264">
        <v>99</v>
      </c>
      <c r="G264">
        <v>2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321</v>
      </c>
      <c r="R264">
        <v>751</v>
      </c>
      <c r="S264">
        <v>5.9319092122830419</v>
      </c>
      <c r="T264">
        <v>6.6617842876165119</v>
      </c>
      <c r="U264">
        <v>366.91930758988065</v>
      </c>
      <c r="V264">
        <v>54.194407456724363</v>
      </c>
      <c r="W264">
        <v>53.928095872170438</v>
      </c>
      <c r="X264">
        <v>55.126498002663119</v>
      </c>
      <c r="Y264">
        <v>106.70322638994411</v>
      </c>
      <c r="Z264">
        <v>1.7992276327899903</v>
      </c>
      <c r="AA264">
        <v>1.7667189601708475</v>
      </c>
      <c r="AB264">
        <v>75.18810297873523</v>
      </c>
      <c r="AC264">
        <v>46.469749835155</v>
      </c>
      <c r="AD264">
        <v>34.670292737789119</v>
      </c>
      <c r="AE264">
        <v>43.285302593659935</v>
      </c>
      <c r="AF264">
        <v>42.516685540674203</v>
      </c>
      <c r="AG264">
        <v>955.81951871657748</v>
      </c>
      <c r="AH264">
        <v>0</v>
      </c>
      <c r="AI264">
        <v>51.131824234354198</v>
      </c>
      <c r="AJ264">
        <v>343.50431547901911</v>
      </c>
      <c r="AK264">
        <v>37.747837353544682</v>
      </c>
      <c r="AL264">
        <v>2.0529756964173016</v>
      </c>
      <c r="AM264">
        <v>26.842710747219726</v>
      </c>
      <c r="AN264">
        <v>99</v>
      </c>
      <c r="AO264">
        <v>99</v>
      </c>
      <c r="AP264">
        <v>99</v>
      </c>
      <c r="AQ264">
        <v>99</v>
      </c>
      <c r="AR264">
        <v>216.70320855614969</v>
      </c>
      <c r="AS264">
        <v>35.212587264803574</v>
      </c>
    </row>
    <row r="265" spans="1:45">
      <c r="A265">
        <v>7</v>
      </c>
      <c r="B265">
        <v>21</v>
      </c>
      <c r="C265">
        <v>2022</v>
      </c>
      <c r="D265">
        <v>99</v>
      </c>
      <c r="E265">
        <v>99</v>
      </c>
      <c r="F265">
        <v>99</v>
      </c>
      <c r="G265">
        <v>3</v>
      </c>
      <c r="H265">
        <v>1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421</v>
      </c>
      <c r="R265">
        <v>1400</v>
      </c>
      <c r="S265">
        <v>5.4442857142857122</v>
      </c>
      <c r="T265">
        <v>6.6485714285714259</v>
      </c>
      <c r="U265">
        <v>361.9902857142859</v>
      </c>
      <c r="V265">
        <v>41.714285714285722</v>
      </c>
      <c r="W265">
        <v>54.214285714285694</v>
      </c>
      <c r="X265">
        <v>53.142857142857153</v>
      </c>
      <c r="Y265">
        <v>87.108045823585456</v>
      </c>
      <c r="Z265">
        <v>1.603935847869743</v>
      </c>
      <c r="AA265">
        <v>1.6390539829986299</v>
      </c>
      <c r="AB265">
        <v>80.844873178803994</v>
      </c>
      <c r="AC265">
        <v>41.817827167087309</v>
      </c>
      <c r="AD265">
        <v>36.342455079130822</v>
      </c>
      <c r="AE265">
        <v>64.965197215777266</v>
      </c>
      <c r="AF265">
        <v>66.041264648574966</v>
      </c>
      <c r="AG265">
        <v>912.26015037593982</v>
      </c>
      <c r="AH265">
        <v>0</v>
      </c>
      <c r="AI265">
        <v>23.142857142857139</v>
      </c>
      <c r="AJ265">
        <v>306.3228455490065</v>
      </c>
      <c r="AK265">
        <v>50.731492879801806</v>
      </c>
      <c r="AL265">
        <v>7.0059565883456658</v>
      </c>
      <c r="AM265">
        <v>30.501473628879001</v>
      </c>
      <c r="AN265">
        <v>99</v>
      </c>
      <c r="AO265">
        <v>99</v>
      </c>
      <c r="AP265">
        <v>99</v>
      </c>
      <c r="AQ265">
        <v>99</v>
      </c>
      <c r="AR265">
        <v>219.68120300751875</v>
      </c>
      <c r="AS265">
        <v>33.65813656522846</v>
      </c>
    </row>
    <row r="266" spans="1:45">
      <c r="A266">
        <v>7</v>
      </c>
      <c r="B266">
        <v>22</v>
      </c>
      <c r="C266">
        <v>2022</v>
      </c>
      <c r="D266">
        <v>99</v>
      </c>
      <c r="E266">
        <v>99</v>
      </c>
      <c r="F266">
        <v>99</v>
      </c>
      <c r="G266">
        <v>3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282</v>
      </c>
      <c r="R266">
        <v>755</v>
      </c>
      <c r="S266">
        <v>5.5909694555112885</v>
      </c>
      <c r="T266">
        <v>6.0317880794701999</v>
      </c>
      <c r="U266">
        <v>345.15496688741717</v>
      </c>
      <c r="V266">
        <v>47.814569536423839</v>
      </c>
      <c r="W266">
        <v>38.145695364238406</v>
      </c>
      <c r="X266">
        <v>44.503311258278131</v>
      </c>
      <c r="Y266">
        <v>100.07734974650242</v>
      </c>
      <c r="Z266">
        <v>1.5404053450342237</v>
      </c>
      <c r="AA266">
        <v>2.0636356672170142</v>
      </c>
      <c r="AB266">
        <v>69.404070587411582</v>
      </c>
      <c r="AC266">
        <v>26.856487956529808</v>
      </c>
      <c r="AD266">
        <v>9.4467975295459201</v>
      </c>
      <c r="AE266">
        <v>35.034802784222727</v>
      </c>
      <c r="AF266">
        <v>33.958735351425048</v>
      </c>
      <c r="AG266">
        <v>963.72578444747614</v>
      </c>
      <c r="AH266">
        <v>0.26490066225165554</v>
      </c>
      <c r="AI266">
        <v>46.622516556291394</v>
      </c>
      <c r="AJ266">
        <v>356.04343106681631</v>
      </c>
      <c r="AK266">
        <v>49.751010411549991</v>
      </c>
      <c r="AL266">
        <v>-1.1804372555378411</v>
      </c>
      <c r="AM266">
        <v>27.840690116210631</v>
      </c>
      <c r="AN266">
        <v>99</v>
      </c>
      <c r="AO266">
        <v>99</v>
      </c>
      <c r="AP266">
        <v>99</v>
      </c>
      <c r="AQ266">
        <v>99</v>
      </c>
      <c r="AR266">
        <v>214.74079126875847</v>
      </c>
      <c r="AS266">
        <v>33.89100098366211</v>
      </c>
    </row>
    <row r="267" spans="1:45">
      <c r="A267">
        <v>7</v>
      </c>
      <c r="B267">
        <v>23</v>
      </c>
      <c r="C267">
        <v>2022</v>
      </c>
      <c r="D267">
        <v>99</v>
      </c>
      <c r="E267">
        <v>99</v>
      </c>
      <c r="F267">
        <v>99</v>
      </c>
      <c r="G267">
        <v>4</v>
      </c>
      <c r="H267">
        <v>1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212</v>
      </c>
      <c r="R267">
        <v>597</v>
      </c>
      <c r="S267">
        <v>5.9058823529411759</v>
      </c>
      <c r="T267">
        <v>6.5561139028475726</v>
      </c>
      <c r="U267">
        <v>374.12177554438819</v>
      </c>
      <c r="V267">
        <v>56.448911222780559</v>
      </c>
      <c r="W267">
        <v>50.753768844221106</v>
      </c>
      <c r="X267">
        <v>61.809045226130664</v>
      </c>
      <c r="Y267">
        <v>88.045951052165179</v>
      </c>
      <c r="Z267">
        <v>1.5919450293906425</v>
      </c>
      <c r="AA267">
        <v>1.8850421462725444</v>
      </c>
      <c r="AB267">
        <v>70.156690320072855</v>
      </c>
      <c r="AC267">
        <v>47.543149731042305</v>
      </c>
      <c r="AD267">
        <v>23.129786493801529</v>
      </c>
      <c r="AE267">
        <v>81.668946648426811</v>
      </c>
      <c r="AF267">
        <v>81.778125857001655</v>
      </c>
      <c r="AG267">
        <v>936.54640980735553</v>
      </c>
      <c r="AH267">
        <v>0</v>
      </c>
      <c r="AI267">
        <v>35.510887772194295</v>
      </c>
      <c r="AJ267">
        <v>321.01982720283513</v>
      </c>
      <c r="AK267">
        <v>37.911984752081963</v>
      </c>
      <c r="AL267">
        <v>-1.9242524654624047</v>
      </c>
      <c r="AM267">
        <v>20.734958519199608</v>
      </c>
      <c r="AN267">
        <v>99</v>
      </c>
      <c r="AO267">
        <v>99</v>
      </c>
      <c r="AP267">
        <v>99</v>
      </c>
      <c r="AQ267">
        <v>99</v>
      </c>
      <c r="AR267">
        <v>219.32399299474605</v>
      </c>
      <c r="AS267">
        <v>34.795592672839526</v>
      </c>
    </row>
    <row r="268" spans="1:45">
      <c r="A268">
        <v>7</v>
      </c>
      <c r="B268">
        <v>24</v>
      </c>
      <c r="C268">
        <v>2022</v>
      </c>
      <c r="D268">
        <v>99</v>
      </c>
      <c r="E268">
        <v>99</v>
      </c>
      <c r="F268">
        <v>99</v>
      </c>
      <c r="G268">
        <v>4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49</v>
      </c>
      <c r="R268">
        <v>134</v>
      </c>
      <c r="S268">
        <v>6.0298507462686555</v>
      </c>
      <c r="T268">
        <v>6.1940298507462677</v>
      </c>
      <c r="U268">
        <v>371.39701492537301</v>
      </c>
      <c r="V268">
        <v>56.71641791044776</v>
      </c>
      <c r="W268">
        <v>43.28358208955224</v>
      </c>
      <c r="X268">
        <v>59.701492537313449</v>
      </c>
      <c r="Y268">
        <v>118.25439308383704</v>
      </c>
      <c r="Z268">
        <v>1.9960419734596968</v>
      </c>
      <c r="AA268">
        <v>1.6229584739185894</v>
      </c>
      <c r="AB268">
        <v>85.806755994798451</v>
      </c>
      <c r="AC268">
        <v>50.092954703203873</v>
      </c>
      <c r="AD268">
        <v>31.611697759461965</v>
      </c>
      <c r="AE268">
        <v>18.331053351573185</v>
      </c>
      <c r="AF268">
        <v>18.221874142998335</v>
      </c>
      <c r="AG268">
        <v>1103.0977443609024</v>
      </c>
      <c r="AH268">
        <v>0</v>
      </c>
      <c r="AI268">
        <v>58.208955223880601</v>
      </c>
      <c r="AJ268">
        <v>508.76978064165746</v>
      </c>
      <c r="AK268">
        <v>17.677922137368324</v>
      </c>
      <c r="AL268">
        <v>-4.7974144963864411</v>
      </c>
      <c r="AM268">
        <v>9.2685323478930588</v>
      </c>
      <c r="AN268">
        <v>99</v>
      </c>
      <c r="AO268">
        <v>99</v>
      </c>
      <c r="AP268">
        <v>99</v>
      </c>
      <c r="AQ268">
        <v>99</v>
      </c>
      <c r="AR268">
        <v>215.79699248120303</v>
      </c>
      <c r="AS268">
        <v>35.749137877141401</v>
      </c>
    </row>
    <row r="269" spans="1:45">
      <c r="A269">
        <v>8</v>
      </c>
      <c r="B269">
        <v>1</v>
      </c>
      <c r="C269">
        <v>2024</v>
      </c>
      <c r="D269">
        <v>99</v>
      </c>
      <c r="E269">
        <v>99</v>
      </c>
      <c r="F269">
        <v>99</v>
      </c>
      <c r="G269">
        <v>99</v>
      </c>
      <c r="H269">
        <v>99</v>
      </c>
      <c r="I269">
        <v>6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482</v>
      </c>
      <c r="R269">
        <v>1305</v>
      </c>
      <c r="S269">
        <v>6.0582822085889587</v>
      </c>
      <c r="T269">
        <v>6.556321839080459</v>
      </c>
      <c r="U269">
        <v>383.40904214559407</v>
      </c>
      <c r="V269">
        <v>55.708812260536391</v>
      </c>
      <c r="W269">
        <v>51.724137931034491</v>
      </c>
      <c r="X269">
        <v>57.088122605363992</v>
      </c>
      <c r="Y269">
        <v>119.5054534522572</v>
      </c>
      <c r="Z269">
        <v>1.9068072789619237</v>
      </c>
      <c r="AA269">
        <v>1.8211424027815273</v>
      </c>
      <c r="AB269">
        <v>73.463026206754051</v>
      </c>
      <c r="AC269">
        <v>34.374783380783413</v>
      </c>
      <c r="AD269">
        <v>20.286808049819683</v>
      </c>
      <c r="AE269">
        <v>16.685845799769851</v>
      </c>
      <c r="AF269">
        <v>17.983259983428837</v>
      </c>
      <c r="AG269">
        <v>1021.5891719745219</v>
      </c>
      <c r="AH269">
        <v>7.6628352490421436E-2</v>
      </c>
      <c r="AI269">
        <v>51.494252873563219</v>
      </c>
      <c r="AJ269">
        <v>462.00302616810438</v>
      </c>
      <c r="AK269">
        <v>41.02179598025571</v>
      </c>
      <c r="AL269">
        <v>8.4744218418234749E-2</v>
      </c>
      <c r="AM269">
        <v>20.367414057645082</v>
      </c>
      <c r="AN269">
        <v>99</v>
      </c>
      <c r="AO269">
        <v>99</v>
      </c>
      <c r="AP269">
        <v>99</v>
      </c>
      <c r="AQ269">
        <v>99</v>
      </c>
      <c r="AR269">
        <v>219.79140127388536</v>
      </c>
      <c r="AS269">
        <v>34.866318530347648</v>
      </c>
    </row>
    <row r="270" spans="1:45">
      <c r="A270">
        <v>8</v>
      </c>
      <c r="B270">
        <v>2</v>
      </c>
      <c r="C270">
        <v>2024</v>
      </c>
      <c r="D270">
        <v>99</v>
      </c>
      <c r="E270">
        <v>99</v>
      </c>
      <c r="F270">
        <v>99</v>
      </c>
      <c r="G270">
        <v>99</v>
      </c>
      <c r="H270">
        <v>99</v>
      </c>
      <c r="I270">
        <v>24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589</v>
      </c>
      <c r="R270">
        <v>1483</v>
      </c>
      <c r="S270">
        <v>5.6480107889413356</v>
      </c>
      <c r="T270">
        <v>6.7403910991234</v>
      </c>
      <c r="U270">
        <v>361.91389076196901</v>
      </c>
      <c r="V270">
        <v>49.763991908293981</v>
      </c>
      <c r="W270">
        <v>53.607552258934575</v>
      </c>
      <c r="X270">
        <v>53.270397842211722</v>
      </c>
      <c r="Y270">
        <v>102.6219283154114</v>
      </c>
      <c r="Z270">
        <v>1.7916156027044219</v>
      </c>
      <c r="AA270">
        <v>1.8967002210057151</v>
      </c>
      <c r="AB270">
        <v>79.833632153022791</v>
      </c>
      <c r="AC270">
        <v>47.245935532191666</v>
      </c>
      <c r="AD270">
        <v>44.716708309406336</v>
      </c>
      <c r="AE270">
        <v>18.961769594680984</v>
      </c>
      <c r="AF270">
        <v>19.290432447852289</v>
      </c>
      <c r="AG270">
        <v>986.79726815240826</v>
      </c>
      <c r="AH270">
        <v>0</v>
      </c>
      <c r="AI270">
        <v>37.356709372892801</v>
      </c>
      <c r="AJ270">
        <v>404.60063723422047</v>
      </c>
      <c r="AK270">
        <v>30.661409971329448</v>
      </c>
      <c r="AL270">
        <v>-3.3240283335102445</v>
      </c>
      <c r="AM270">
        <v>18.740840885072252</v>
      </c>
      <c r="AN270">
        <v>99</v>
      </c>
      <c r="AO270">
        <v>99</v>
      </c>
      <c r="AP270">
        <v>99</v>
      </c>
      <c r="AQ270">
        <v>99</v>
      </c>
      <c r="AR270">
        <v>216.63191948238676</v>
      </c>
      <c r="AS270">
        <v>34.518445865585591</v>
      </c>
    </row>
    <row r="271" spans="1:45">
      <c r="A271">
        <v>8</v>
      </c>
      <c r="B271">
        <v>3</v>
      </c>
      <c r="C271">
        <v>2024</v>
      </c>
      <c r="D271">
        <v>99</v>
      </c>
      <c r="E271">
        <v>99</v>
      </c>
      <c r="F271">
        <v>99</v>
      </c>
      <c r="G271">
        <v>99</v>
      </c>
      <c r="H271">
        <v>99</v>
      </c>
      <c r="I271">
        <v>49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554</v>
      </c>
      <c r="R271">
        <v>1944</v>
      </c>
      <c r="S271">
        <v>5.413065843621399</v>
      </c>
      <c r="T271">
        <v>6.644032921810699</v>
      </c>
      <c r="U271">
        <v>355.91450617283942</v>
      </c>
      <c r="V271">
        <v>40.380658436213992</v>
      </c>
      <c r="W271">
        <v>53.703703703703695</v>
      </c>
      <c r="X271">
        <v>48.456790123456798</v>
      </c>
      <c r="Y271">
        <v>92.03091550621761</v>
      </c>
      <c r="Z271">
        <v>1.6910725599666101</v>
      </c>
      <c r="AA271">
        <v>1.7918526722127974</v>
      </c>
      <c r="AB271">
        <v>77.917308772758119</v>
      </c>
      <c r="AC271">
        <v>42.018440656904843</v>
      </c>
      <c r="AD271">
        <v>31.555972790543091</v>
      </c>
      <c r="AE271">
        <v>24.856156501726129</v>
      </c>
      <c r="AF271">
        <v>24.86780825568572</v>
      </c>
      <c r="AG271">
        <v>945.55730809674048</v>
      </c>
      <c r="AH271">
        <v>0</v>
      </c>
      <c r="AI271">
        <v>31.069958847736618</v>
      </c>
      <c r="AJ271">
        <v>332.02368320806602</v>
      </c>
      <c r="AK271">
        <v>42.539982792676966</v>
      </c>
      <c r="AL271">
        <v>-3.3914798491060618</v>
      </c>
      <c r="AM271">
        <v>21.545255467543242</v>
      </c>
      <c r="AN271">
        <v>99</v>
      </c>
      <c r="AO271">
        <v>99</v>
      </c>
      <c r="AP271">
        <v>99</v>
      </c>
      <c r="AQ271">
        <v>99</v>
      </c>
      <c r="AR271">
        <v>218.53364879074661</v>
      </c>
      <c r="AS271">
        <v>33.500330487774328</v>
      </c>
    </row>
    <row r="272" spans="1:45">
      <c r="A272">
        <v>8</v>
      </c>
      <c r="B272">
        <v>4</v>
      </c>
      <c r="C272">
        <v>2024</v>
      </c>
      <c r="D272">
        <v>99</v>
      </c>
      <c r="E272">
        <v>99</v>
      </c>
      <c r="F272">
        <v>99</v>
      </c>
      <c r="G272">
        <v>99</v>
      </c>
      <c r="H272">
        <v>99</v>
      </c>
      <c r="I272">
        <v>80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534</v>
      </c>
      <c r="R272">
        <v>1266</v>
      </c>
      <c r="S272">
        <v>5.8640316205533596</v>
      </c>
      <c r="T272">
        <v>6.6619273301737776</v>
      </c>
      <c r="U272">
        <v>354.74383886255993</v>
      </c>
      <c r="V272">
        <v>54.739336492891006</v>
      </c>
      <c r="W272">
        <v>53.475513428120081</v>
      </c>
      <c r="X272">
        <v>48.578199052132703</v>
      </c>
      <c r="Y272">
        <v>112.45025811667745</v>
      </c>
      <c r="Z272">
        <v>1.8638971581140245</v>
      </c>
      <c r="AA272">
        <v>1.8242929980094724</v>
      </c>
      <c r="AB272">
        <v>75.859414753080003</v>
      </c>
      <c r="AC272">
        <v>37.705650416675425</v>
      </c>
      <c r="AD272">
        <v>27.359336830981256</v>
      </c>
      <c r="AE272">
        <v>16.187188339087069</v>
      </c>
      <c r="AF272">
        <v>16.141508809733949</v>
      </c>
      <c r="AG272">
        <v>1022.098023715415</v>
      </c>
      <c r="AH272">
        <v>0.23696682464454979</v>
      </c>
      <c r="AI272">
        <v>62.875197472353854</v>
      </c>
      <c r="AJ272">
        <v>393.38663543237698</v>
      </c>
      <c r="AK272">
        <v>40.720878240952487</v>
      </c>
      <c r="AL272">
        <v>-0.46061349014852487</v>
      </c>
      <c r="AM272">
        <v>23.986367631641038</v>
      </c>
      <c r="AN272">
        <v>99</v>
      </c>
      <c r="AO272">
        <v>99</v>
      </c>
      <c r="AP272">
        <v>99</v>
      </c>
      <c r="AQ272">
        <v>99</v>
      </c>
      <c r="AR272">
        <v>214.54071146245059</v>
      </c>
      <c r="AS272">
        <v>34.849581730053622</v>
      </c>
    </row>
    <row r="273" spans="1:45">
      <c r="A273">
        <v>8</v>
      </c>
      <c r="B273">
        <v>5</v>
      </c>
      <c r="C273">
        <v>2024</v>
      </c>
      <c r="D273">
        <v>99</v>
      </c>
      <c r="E273">
        <v>99</v>
      </c>
      <c r="F273">
        <v>99</v>
      </c>
      <c r="G273">
        <v>99</v>
      </c>
      <c r="H273">
        <v>99</v>
      </c>
      <c r="I273">
        <v>81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97</v>
      </c>
      <c r="R273">
        <v>293</v>
      </c>
      <c r="S273">
        <v>5.6335616438356153</v>
      </c>
      <c r="T273">
        <v>6.1979522184300313</v>
      </c>
      <c r="U273">
        <v>346.11774744027321</v>
      </c>
      <c r="V273">
        <v>45.051194539249153</v>
      </c>
      <c r="W273">
        <v>42.320819112627994</v>
      </c>
      <c r="X273">
        <v>44.709897610921495</v>
      </c>
      <c r="Y273">
        <v>105.18915008664018</v>
      </c>
      <c r="Z273">
        <v>1.8063729418655921</v>
      </c>
      <c r="AA273">
        <v>1.8534340154410829</v>
      </c>
      <c r="AB273">
        <v>71.470021508526685</v>
      </c>
      <c r="AC273">
        <v>24.399839289940644</v>
      </c>
      <c r="AD273">
        <v>4.1237128688739775</v>
      </c>
      <c r="AE273">
        <v>3.7463239994885562</v>
      </c>
      <c r="AF273">
        <v>3.6449120155169297</v>
      </c>
      <c r="AG273">
        <v>942.46153846153891</v>
      </c>
      <c r="AH273">
        <v>0</v>
      </c>
      <c r="AI273">
        <v>28.327645051194541</v>
      </c>
      <c r="AJ273">
        <v>361.91113011777838</v>
      </c>
      <c r="AK273">
        <v>36.124768708446439</v>
      </c>
      <c r="AL273">
        <v>-11.77027499935997</v>
      </c>
      <c r="AM273">
        <v>26.294292986158524</v>
      </c>
      <c r="AN273">
        <v>99</v>
      </c>
      <c r="AO273">
        <v>99</v>
      </c>
      <c r="AP273">
        <v>99</v>
      </c>
      <c r="AQ273">
        <v>99</v>
      </c>
      <c r="AR273">
        <v>214.22527472527472</v>
      </c>
      <c r="AS273">
        <v>33.816672633033384</v>
      </c>
    </row>
    <row r="274" spans="1:45">
      <c r="A274">
        <v>8</v>
      </c>
      <c r="B274">
        <v>6</v>
      </c>
      <c r="C274">
        <v>2024</v>
      </c>
      <c r="D274">
        <v>99</v>
      </c>
      <c r="E274">
        <v>99</v>
      </c>
      <c r="F274">
        <v>99</v>
      </c>
      <c r="G274">
        <v>99</v>
      </c>
      <c r="H274">
        <v>99</v>
      </c>
      <c r="I274">
        <v>83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497</v>
      </c>
      <c r="R274">
        <v>1530</v>
      </c>
      <c r="S274">
        <v>5.3946335078534018</v>
      </c>
      <c r="T274">
        <v>6.1967320261437902</v>
      </c>
      <c r="U274">
        <v>328.64052287581683</v>
      </c>
      <c r="V274">
        <v>43.267973856209139</v>
      </c>
      <c r="W274">
        <v>41.372549019607845</v>
      </c>
      <c r="X274">
        <v>38.235294117647058</v>
      </c>
      <c r="Y274">
        <v>106.64689347237638</v>
      </c>
      <c r="Z274">
        <v>1.7378583193596377</v>
      </c>
      <c r="AA274">
        <v>1.7880839528130827</v>
      </c>
      <c r="AB274">
        <v>75.627139169844938</v>
      </c>
      <c r="AC274">
        <v>33.894191724885367</v>
      </c>
      <c r="AD274">
        <v>23.882823838269765</v>
      </c>
      <c r="AE274">
        <v>19.562715765247411</v>
      </c>
      <c r="AF274">
        <v>18.072078487782274</v>
      </c>
      <c r="AG274">
        <v>998.46421536441221</v>
      </c>
      <c r="AH274">
        <v>0</v>
      </c>
      <c r="AI274">
        <v>53.267973856209139</v>
      </c>
      <c r="AJ274">
        <v>369.81379389291527</v>
      </c>
      <c r="AK274">
        <v>39.639262304526255</v>
      </c>
      <c r="AL274">
        <v>4.4641499751034761</v>
      </c>
      <c r="AM274">
        <v>23.451308724806673</v>
      </c>
      <c r="AN274">
        <v>99</v>
      </c>
      <c r="AO274">
        <v>99</v>
      </c>
      <c r="AP274">
        <v>99</v>
      </c>
      <c r="AQ274">
        <v>99</v>
      </c>
      <c r="AR274">
        <v>211.51149047931716</v>
      </c>
      <c r="AS274">
        <v>33.518158348226223</v>
      </c>
    </row>
    <row r="275" spans="1:45">
      <c r="A275">
        <v>8</v>
      </c>
      <c r="B275">
        <v>7</v>
      </c>
      <c r="C275">
        <v>2023</v>
      </c>
      <c r="D275">
        <v>99</v>
      </c>
      <c r="E275">
        <v>99</v>
      </c>
      <c r="F275">
        <v>99</v>
      </c>
      <c r="G275">
        <v>99</v>
      </c>
      <c r="H275">
        <v>99</v>
      </c>
      <c r="I275">
        <v>6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522</v>
      </c>
      <c r="R275">
        <v>1486</v>
      </c>
      <c r="S275">
        <v>5.9251517194875252</v>
      </c>
      <c r="T275">
        <v>6.7819650067294788</v>
      </c>
      <c r="U275">
        <v>377.33001345894945</v>
      </c>
      <c r="V275">
        <v>52.691790040376866</v>
      </c>
      <c r="W275">
        <v>59.825033647375506</v>
      </c>
      <c r="X275">
        <v>56.527590847913856</v>
      </c>
      <c r="Y275">
        <v>113.7122640922256</v>
      </c>
      <c r="Z275">
        <v>1.8312689986641939</v>
      </c>
      <c r="AA275">
        <v>1.7516300161408875</v>
      </c>
      <c r="AB275">
        <v>73.741051423230189</v>
      </c>
      <c r="AC275">
        <v>39.645505892201655</v>
      </c>
      <c r="AD275">
        <v>20.230577484905048</v>
      </c>
      <c r="AE275">
        <v>18.44587884806355</v>
      </c>
      <c r="AF275">
        <v>19.758760280970606</v>
      </c>
      <c r="AG275">
        <v>1010.7012622720898</v>
      </c>
      <c r="AH275">
        <v>0</v>
      </c>
      <c r="AI275">
        <v>49.730820995962318</v>
      </c>
      <c r="AJ275">
        <v>441.43536178919561</v>
      </c>
      <c r="AK275">
        <v>48.041326204034689</v>
      </c>
      <c r="AL275">
        <v>15.352966864541356</v>
      </c>
      <c r="AM275">
        <v>22.972075673832055</v>
      </c>
      <c r="AN275">
        <v>99</v>
      </c>
      <c r="AO275">
        <v>99</v>
      </c>
      <c r="AP275">
        <v>99</v>
      </c>
      <c r="AQ275">
        <v>99</v>
      </c>
      <c r="AR275">
        <v>220.04698457222997</v>
      </c>
      <c r="AS275">
        <v>34.513653290399787</v>
      </c>
    </row>
    <row r="276" spans="1:45">
      <c r="A276">
        <v>8</v>
      </c>
      <c r="B276">
        <v>8</v>
      </c>
      <c r="C276">
        <v>2023</v>
      </c>
      <c r="D276">
        <v>99</v>
      </c>
      <c r="E276">
        <v>99</v>
      </c>
      <c r="F276">
        <v>99</v>
      </c>
      <c r="G276">
        <v>99</v>
      </c>
      <c r="H276">
        <v>99</v>
      </c>
      <c r="I276">
        <v>24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544</v>
      </c>
      <c r="R276">
        <v>1297</v>
      </c>
      <c r="S276">
        <v>5.7021604938271597</v>
      </c>
      <c r="T276">
        <v>6.8936006168080208</v>
      </c>
      <c r="U276">
        <v>360.58643022359263</v>
      </c>
      <c r="V276">
        <v>50.269853508095615</v>
      </c>
      <c r="W276">
        <v>56.360832690824992</v>
      </c>
      <c r="X276">
        <v>51.272166538164988</v>
      </c>
      <c r="Y276">
        <v>105.914545649247</v>
      </c>
      <c r="Z276">
        <v>1.763704859491934</v>
      </c>
      <c r="AA276">
        <v>1.8467326969295388</v>
      </c>
      <c r="AB276">
        <v>78.092680683302589</v>
      </c>
      <c r="AC276">
        <v>47.965497821395246</v>
      </c>
      <c r="AD276">
        <v>41.188415499586377</v>
      </c>
      <c r="AE276">
        <v>16.099801390268123</v>
      </c>
      <c r="AF276">
        <v>16.480443206643031</v>
      </c>
      <c r="AG276">
        <v>938.77175697865312</v>
      </c>
      <c r="AH276">
        <v>0</v>
      </c>
      <c r="AI276">
        <v>36.622976098689279</v>
      </c>
      <c r="AJ276">
        <v>337.08468888128652</v>
      </c>
      <c r="AK276">
        <v>38.668943621001098</v>
      </c>
      <c r="AL276">
        <v>16.886398115273252</v>
      </c>
      <c r="AM276">
        <v>26.603890621384878</v>
      </c>
      <c r="AN276">
        <v>99</v>
      </c>
      <c r="AO276">
        <v>99</v>
      </c>
      <c r="AP276">
        <v>99</v>
      </c>
      <c r="AQ276">
        <v>99</v>
      </c>
      <c r="AR276">
        <v>216.19622331691289</v>
      </c>
      <c r="AS276">
        <v>34.637732439610822</v>
      </c>
    </row>
    <row r="277" spans="1:45">
      <c r="A277">
        <v>8</v>
      </c>
      <c r="B277">
        <v>9</v>
      </c>
      <c r="C277">
        <v>2023</v>
      </c>
      <c r="D277">
        <v>99</v>
      </c>
      <c r="E277">
        <v>99</v>
      </c>
      <c r="F277">
        <v>99</v>
      </c>
      <c r="G277">
        <v>99</v>
      </c>
      <c r="H277">
        <v>99</v>
      </c>
      <c r="I277">
        <v>49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559</v>
      </c>
      <c r="R277">
        <v>2079</v>
      </c>
      <c r="S277">
        <v>5.3155363155363133</v>
      </c>
      <c r="T277">
        <v>6.4603174603174605</v>
      </c>
      <c r="U277">
        <v>350.21563251563191</v>
      </c>
      <c r="V277">
        <v>38.095238095238109</v>
      </c>
      <c r="W277">
        <v>48.196248196248199</v>
      </c>
      <c r="X277">
        <v>48.436748436748438</v>
      </c>
      <c r="Y277">
        <v>89.671387629906647</v>
      </c>
      <c r="Z277">
        <v>1.6228005319886074</v>
      </c>
      <c r="AA277">
        <v>1.8160309318916872</v>
      </c>
      <c r="AB277">
        <v>77.220380067117773</v>
      </c>
      <c r="AC277">
        <v>47.074555975979315</v>
      </c>
      <c r="AD277">
        <v>34.650827946793555</v>
      </c>
      <c r="AE277">
        <v>25.80685203574976</v>
      </c>
      <c r="AF277">
        <v>25.657217087908556</v>
      </c>
      <c r="AG277">
        <v>921.67535661583872</v>
      </c>
      <c r="AH277">
        <v>0</v>
      </c>
      <c r="AI277">
        <v>28.427128427128434</v>
      </c>
      <c r="AJ277">
        <v>304.43936663382198</v>
      </c>
      <c r="AK277">
        <v>37.445236037601752</v>
      </c>
      <c r="AL277">
        <v>2.3774994672639922</v>
      </c>
      <c r="AM277">
        <v>22.15357516638969</v>
      </c>
      <c r="AN277">
        <v>99</v>
      </c>
      <c r="AO277">
        <v>99</v>
      </c>
      <c r="AP277">
        <v>99</v>
      </c>
      <c r="AQ277">
        <v>99</v>
      </c>
      <c r="AR277">
        <v>218.41662567634049</v>
      </c>
      <c r="AS277">
        <v>33.022105963176969</v>
      </c>
    </row>
    <row r="278" spans="1:45">
      <c r="A278">
        <v>8</v>
      </c>
      <c r="B278">
        <v>10</v>
      </c>
      <c r="C278">
        <v>2023</v>
      </c>
      <c r="D278">
        <v>99</v>
      </c>
      <c r="E278">
        <v>99</v>
      </c>
      <c r="F278">
        <v>99</v>
      </c>
      <c r="G278">
        <v>99</v>
      </c>
      <c r="H278">
        <v>99</v>
      </c>
      <c r="I278">
        <v>80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492</v>
      </c>
      <c r="R278">
        <v>1334</v>
      </c>
      <c r="S278">
        <v>5.8731231231231247</v>
      </c>
      <c r="T278">
        <v>6.5209895052473756</v>
      </c>
      <c r="U278">
        <v>355.9910794602697</v>
      </c>
      <c r="V278">
        <v>52.548725637181406</v>
      </c>
      <c r="W278">
        <v>48.650674662668678</v>
      </c>
      <c r="X278">
        <v>51.349325337331322</v>
      </c>
      <c r="Y278">
        <v>112.49376629021415</v>
      </c>
      <c r="Z278">
        <v>1.9442319753670836</v>
      </c>
      <c r="AA278">
        <v>1.8154988852347596</v>
      </c>
      <c r="AB278">
        <v>77.873753872049221</v>
      </c>
      <c r="AC278">
        <v>42.305867201445437</v>
      </c>
      <c r="AD278">
        <v>28.579128740850681</v>
      </c>
      <c r="AE278">
        <v>16.559086395233365</v>
      </c>
      <c r="AF278">
        <v>16.734566888884089</v>
      </c>
      <c r="AG278">
        <v>997.26691729323284</v>
      </c>
      <c r="AH278">
        <v>0</v>
      </c>
      <c r="AI278">
        <v>62.518740629685141</v>
      </c>
      <c r="AJ278">
        <v>370.47680540301661</v>
      </c>
      <c r="AK278">
        <v>37.854285987997656</v>
      </c>
      <c r="AL278">
        <v>6.6282717098543156</v>
      </c>
      <c r="AM278">
        <v>20.990736376433471</v>
      </c>
      <c r="AN278">
        <v>99</v>
      </c>
      <c r="AO278">
        <v>99</v>
      </c>
      <c r="AP278">
        <v>99</v>
      </c>
      <c r="AQ278">
        <v>99</v>
      </c>
      <c r="AR278">
        <v>215.18270676691736</v>
      </c>
      <c r="AS278">
        <v>34.682654641082102</v>
      </c>
    </row>
    <row r="279" spans="1:45">
      <c r="A279">
        <v>8</v>
      </c>
      <c r="B279">
        <v>11</v>
      </c>
      <c r="C279">
        <v>2023</v>
      </c>
      <c r="D279">
        <v>99</v>
      </c>
      <c r="E279">
        <v>99</v>
      </c>
      <c r="F279">
        <v>99</v>
      </c>
      <c r="G279">
        <v>99</v>
      </c>
      <c r="H279">
        <v>99</v>
      </c>
      <c r="I279">
        <v>81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87</v>
      </c>
      <c r="R279">
        <v>300</v>
      </c>
      <c r="S279">
        <v>5.43</v>
      </c>
      <c r="T279">
        <v>5.833333333333333</v>
      </c>
      <c r="U279">
        <v>343.56433333333342</v>
      </c>
      <c r="V279">
        <v>38.333333333333343</v>
      </c>
      <c r="W279">
        <v>32.666666666666664</v>
      </c>
      <c r="X279">
        <v>37.666666666666657</v>
      </c>
      <c r="Y279">
        <v>96.062921885721408</v>
      </c>
      <c r="Z279">
        <v>1.7771981694041139</v>
      </c>
      <c r="AA279">
        <v>1.6448573055300453</v>
      </c>
      <c r="AB279">
        <v>73.773372532109363</v>
      </c>
      <c r="AC279">
        <v>40.067592441279153</v>
      </c>
      <c r="AD279">
        <v>25.713500677082401</v>
      </c>
      <c r="AE279">
        <v>3.7239324726911618</v>
      </c>
      <c r="AF279">
        <v>3.63202524329308</v>
      </c>
      <c r="AG279">
        <v>918.97814207650276</v>
      </c>
      <c r="AH279">
        <v>0</v>
      </c>
      <c r="AI279">
        <v>25</v>
      </c>
      <c r="AJ279">
        <v>312.42285965991368</v>
      </c>
      <c r="AK279">
        <v>61.038319402555558</v>
      </c>
      <c r="AL279">
        <v>11.194813940906112</v>
      </c>
      <c r="AM279">
        <v>58.615814384168893</v>
      </c>
      <c r="AN279">
        <v>99</v>
      </c>
      <c r="AO279">
        <v>99</v>
      </c>
      <c r="AP279">
        <v>99</v>
      </c>
      <c r="AQ279">
        <v>99</v>
      </c>
      <c r="AR279">
        <v>215.27868852459011</v>
      </c>
      <c r="AS279">
        <v>33.911967779808393</v>
      </c>
    </row>
    <row r="280" spans="1:45">
      <c r="A280">
        <v>8</v>
      </c>
      <c r="B280">
        <v>12</v>
      </c>
      <c r="C280">
        <v>2023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83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510</v>
      </c>
      <c r="R280">
        <v>1560</v>
      </c>
      <c r="S280">
        <v>5.3737179487179487</v>
      </c>
      <c r="T280">
        <v>6.0083333333333355</v>
      </c>
      <c r="U280">
        <v>322.65301282051274</v>
      </c>
      <c r="V280">
        <v>42.243589743589752</v>
      </c>
      <c r="W280">
        <v>35.576923076923087</v>
      </c>
      <c r="X280">
        <v>35.833333333333343</v>
      </c>
      <c r="Y280">
        <v>107.40191334851988</v>
      </c>
      <c r="Z280">
        <v>1.7451622575171788</v>
      </c>
      <c r="AA280">
        <v>1.8322068217335152</v>
      </c>
      <c r="AB280">
        <v>76.502714704330145</v>
      </c>
      <c r="AC280">
        <v>43.280570561808837</v>
      </c>
      <c r="AD280">
        <v>36.449603937510069</v>
      </c>
      <c r="AE280">
        <v>19.364448857994034</v>
      </c>
      <c r="AF280">
        <v>17.736987292300629</v>
      </c>
      <c r="AG280">
        <v>985.72258064516132</v>
      </c>
      <c r="AH280">
        <v>0.19230769230769224</v>
      </c>
      <c r="AI280">
        <v>55.384615384615408</v>
      </c>
      <c r="AJ280">
        <v>374.78651016250802</v>
      </c>
      <c r="AK280">
        <v>33.037451210075957</v>
      </c>
      <c r="AL280">
        <v>9.8973431855800023</v>
      </c>
      <c r="AM280">
        <v>21.409150768647635</v>
      </c>
      <c r="AN280">
        <v>99</v>
      </c>
      <c r="AO280">
        <v>99</v>
      </c>
      <c r="AP280">
        <v>99</v>
      </c>
      <c r="AQ280">
        <v>99</v>
      </c>
      <c r="AR280">
        <v>210.58645161290329</v>
      </c>
      <c r="AS280">
        <v>33.335077410334769</v>
      </c>
    </row>
    <row r="281" spans="1:45">
      <c r="A281">
        <v>8</v>
      </c>
      <c r="B281">
        <v>13</v>
      </c>
      <c r="C281">
        <v>2022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6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489</v>
      </c>
      <c r="R281">
        <v>1151</v>
      </c>
      <c r="S281">
        <v>6.3226086956521748</v>
      </c>
      <c r="T281">
        <v>6.4413553431798443</v>
      </c>
      <c r="U281">
        <v>393.06460469157258</v>
      </c>
      <c r="V281">
        <v>62.293657688966142</v>
      </c>
      <c r="W281">
        <v>49.435273675065183</v>
      </c>
      <c r="X281">
        <v>63.249348392701997</v>
      </c>
      <c r="Y281">
        <v>114.47776251757109</v>
      </c>
      <c r="Z281">
        <v>1.8438940005630795</v>
      </c>
      <c r="AA281">
        <v>1.6568818876523597</v>
      </c>
      <c r="AB281">
        <v>73.374834981849503</v>
      </c>
      <c r="AC281">
        <v>36.97258887839353</v>
      </c>
      <c r="AD281">
        <v>20.622555066039077</v>
      </c>
      <c r="AE281">
        <v>16.530231222174347</v>
      </c>
      <c r="AF281">
        <v>17.451589012672809</v>
      </c>
      <c r="AG281">
        <v>1038.1858567543063</v>
      </c>
      <c r="AH281">
        <v>0</v>
      </c>
      <c r="AI281">
        <v>54.474370112945266</v>
      </c>
      <c r="AJ281">
        <v>473.0301569391296</v>
      </c>
      <c r="AK281">
        <v>44.786086703377073</v>
      </c>
      <c r="AL281">
        <v>7.0691604497829248</v>
      </c>
      <c r="AM281">
        <v>21.281160472440963</v>
      </c>
      <c r="AN281">
        <v>99</v>
      </c>
      <c r="AO281">
        <v>99</v>
      </c>
      <c r="AP281">
        <v>99</v>
      </c>
      <c r="AQ281">
        <v>99</v>
      </c>
      <c r="AR281">
        <v>219.77969174977341</v>
      </c>
      <c r="AS281">
        <v>35.994684548011847</v>
      </c>
    </row>
    <row r="282" spans="1:45">
      <c r="A282">
        <v>8</v>
      </c>
      <c r="B282">
        <v>14</v>
      </c>
      <c r="C282">
        <v>2022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24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611</v>
      </c>
      <c r="R282">
        <v>1349</v>
      </c>
      <c r="S282">
        <v>5.972551928783381</v>
      </c>
      <c r="T282">
        <v>6.8317272053372866</v>
      </c>
      <c r="U282">
        <v>376.33443291326881</v>
      </c>
      <c r="V282">
        <v>55.893254262416598</v>
      </c>
      <c r="W282">
        <v>54.262416604892515</v>
      </c>
      <c r="X282">
        <v>57.820607857672343</v>
      </c>
      <c r="Y282">
        <v>106.00931857612726</v>
      </c>
      <c r="Z282">
        <v>1.7904103841933141</v>
      </c>
      <c r="AA282">
        <v>1.8770199548106237</v>
      </c>
      <c r="AB282">
        <v>78.636822512376582</v>
      </c>
      <c r="AC282">
        <v>46.281369812362655</v>
      </c>
      <c r="AD282">
        <v>39.196254827893846</v>
      </c>
      <c r="AE282">
        <v>19.373833117908951</v>
      </c>
      <c r="AF282">
        <v>19.583108105637272</v>
      </c>
      <c r="AG282">
        <v>996.64330218068517</v>
      </c>
      <c r="AH282">
        <v>0</v>
      </c>
      <c r="AI282">
        <v>41.73461823573016</v>
      </c>
      <c r="AJ282">
        <v>381.49699254539695</v>
      </c>
      <c r="AK282">
        <v>42.902217761637729</v>
      </c>
      <c r="AL282">
        <v>13.526118446391596</v>
      </c>
      <c r="AM282">
        <v>23.275453550893005</v>
      </c>
      <c r="AN282">
        <v>99</v>
      </c>
      <c r="AO282">
        <v>99</v>
      </c>
      <c r="AP282">
        <v>99</v>
      </c>
      <c r="AQ282">
        <v>99</v>
      </c>
      <c r="AR282">
        <v>217.72819314641751</v>
      </c>
      <c r="AS282">
        <v>35.643733264975637</v>
      </c>
    </row>
    <row r="283" spans="1:45">
      <c r="A283">
        <v>8</v>
      </c>
      <c r="B283">
        <v>15</v>
      </c>
      <c r="C283">
        <v>2022</v>
      </c>
      <c r="D283">
        <v>99</v>
      </c>
      <c r="E283">
        <v>99</v>
      </c>
      <c r="F283">
        <v>99</v>
      </c>
      <c r="G283">
        <v>99</v>
      </c>
      <c r="H283">
        <v>99</v>
      </c>
      <c r="I283">
        <v>49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598</v>
      </c>
      <c r="R283">
        <v>1851</v>
      </c>
      <c r="S283">
        <v>5.6116819902650077</v>
      </c>
      <c r="T283">
        <v>6.6450567260940048</v>
      </c>
      <c r="U283">
        <v>367.71029173419777</v>
      </c>
      <c r="V283">
        <v>47.001620745542951</v>
      </c>
      <c r="W283">
        <v>54.889249054565092</v>
      </c>
      <c r="X283">
        <v>57.104267963263112</v>
      </c>
      <c r="Y283">
        <v>88.64343176364865</v>
      </c>
      <c r="Z283">
        <v>1.6247354801936154</v>
      </c>
      <c r="AA283">
        <v>1.7073588256125181</v>
      </c>
      <c r="AB283">
        <v>76.879834627416628</v>
      </c>
      <c r="AC283">
        <v>42.431357104656925</v>
      </c>
      <c r="AD283">
        <v>29.258099354695737</v>
      </c>
      <c r="AE283">
        <v>26.583369237397658</v>
      </c>
      <c r="AF283">
        <v>26.254751961720181</v>
      </c>
      <c r="AG283">
        <v>923.40384615384642</v>
      </c>
      <c r="AH283">
        <v>0</v>
      </c>
      <c r="AI283">
        <v>27.930848190167481</v>
      </c>
      <c r="AJ283">
        <v>313.75841072702599</v>
      </c>
      <c r="AK283">
        <v>46.47458958607011</v>
      </c>
      <c r="AL283">
        <v>5.8765891978936016E-2</v>
      </c>
      <c r="AM283">
        <v>27.271893124385997</v>
      </c>
      <c r="AN283">
        <v>99</v>
      </c>
      <c r="AO283">
        <v>99</v>
      </c>
      <c r="AP283">
        <v>99</v>
      </c>
      <c r="AQ283">
        <v>99</v>
      </c>
      <c r="AR283">
        <v>219.93269230769235</v>
      </c>
      <c r="AS283">
        <v>33.993777251229623</v>
      </c>
    </row>
    <row r="284" spans="1:45">
      <c r="A284">
        <v>8</v>
      </c>
      <c r="B284">
        <v>16</v>
      </c>
      <c r="C284">
        <v>2022</v>
      </c>
      <c r="D284">
        <v>99</v>
      </c>
      <c r="E284">
        <v>99</v>
      </c>
      <c r="F284">
        <v>99</v>
      </c>
      <c r="G284">
        <v>99</v>
      </c>
      <c r="H284">
        <v>99</v>
      </c>
      <c r="I284">
        <v>80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483</v>
      </c>
      <c r="R284">
        <v>1162</v>
      </c>
      <c r="S284">
        <v>6.2677029360967191</v>
      </c>
      <c r="T284">
        <v>6.7383820998278852</v>
      </c>
      <c r="U284">
        <v>377.67495697073991</v>
      </c>
      <c r="V284">
        <v>60.58519793459552</v>
      </c>
      <c r="W284">
        <v>55.421686746987966</v>
      </c>
      <c r="X284">
        <v>58.089500860585197</v>
      </c>
      <c r="Y284">
        <v>112.32392946367908</v>
      </c>
      <c r="Z284">
        <v>1.9205106556618403</v>
      </c>
      <c r="AA284">
        <v>1.7331604746635652</v>
      </c>
      <c r="AB284">
        <v>76.134606827678112</v>
      </c>
      <c r="AC284">
        <v>31.520004226165042</v>
      </c>
      <c r="AD284">
        <v>23.473059448824728</v>
      </c>
      <c r="AE284">
        <v>16.688209105270719</v>
      </c>
      <c r="AF284">
        <v>16.928560580434542</v>
      </c>
      <c r="AG284">
        <v>997.28707718993985</v>
      </c>
      <c r="AH284">
        <v>8.6058519793459548E-2</v>
      </c>
      <c r="AI284">
        <v>60.499139414802066</v>
      </c>
      <c r="AJ284">
        <v>398.20457199782879</v>
      </c>
      <c r="AK284">
        <v>44.785748721690553</v>
      </c>
      <c r="AL284">
        <v>-3.5624321002277406</v>
      </c>
      <c r="AM284">
        <v>27.203870989937393</v>
      </c>
      <c r="AN284">
        <v>99</v>
      </c>
      <c r="AO284">
        <v>99</v>
      </c>
      <c r="AP284">
        <v>99</v>
      </c>
      <c r="AQ284">
        <v>99</v>
      </c>
      <c r="AR284">
        <v>216.93408499566348</v>
      </c>
      <c r="AS284">
        <v>36.075087112792289</v>
      </c>
    </row>
    <row r="285" spans="1:45">
      <c r="A285">
        <v>8</v>
      </c>
      <c r="B285">
        <v>17</v>
      </c>
      <c r="C285">
        <v>2022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81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96</v>
      </c>
      <c r="R285">
        <v>270</v>
      </c>
      <c r="S285">
        <v>5.7509293680297393</v>
      </c>
      <c r="T285">
        <v>6.1037037037037036</v>
      </c>
      <c r="U285">
        <v>357.59925925925927</v>
      </c>
      <c r="V285">
        <v>49.629629629629619</v>
      </c>
      <c r="W285">
        <v>42.962962962962962</v>
      </c>
      <c r="X285">
        <v>50</v>
      </c>
      <c r="Y285">
        <v>110.38773314585649</v>
      </c>
      <c r="Z285">
        <v>1.7859939436896244</v>
      </c>
      <c r="AA285">
        <v>1.8669605882649027</v>
      </c>
      <c r="AB285">
        <v>77.09215284193678</v>
      </c>
      <c r="AC285">
        <v>26.388422536307832</v>
      </c>
      <c r="AD285">
        <v>9.0492023355280473</v>
      </c>
      <c r="AE285">
        <v>3.8776389487289968</v>
      </c>
      <c r="AF285">
        <v>3.7243980470461673</v>
      </c>
      <c r="AG285">
        <v>978.78076923076901</v>
      </c>
      <c r="AH285">
        <v>0</v>
      </c>
      <c r="AI285">
        <v>44.074074074074069</v>
      </c>
      <c r="AJ285">
        <v>389.03600042949438</v>
      </c>
      <c r="AK285">
        <v>58.455032539380866</v>
      </c>
      <c r="AL285">
        <v>2.9094026677630378</v>
      </c>
      <c r="AM285">
        <v>37.285049561375374</v>
      </c>
      <c r="AN285">
        <v>99</v>
      </c>
      <c r="AO285">
        <v>99</v>
      </c>
      <c r="AP285">
        <v>99</v>
      </c>
      <c r="AQ285">
        <v>99</v>
      </c>
      <c r="AR285">
        <v>216.53461538461536</v>
      </c>
      <c r="AS285">
        <v>34.21968615194848</v>
      </c>
    </row>
    <row r="286" spans="1:45">
      <c r="A286">
        <v>8</v>
      </c>
      <c r="B286">
        <v>18</v>
      </c>
      <c r="C286">
        <v>2022</v>
      </c>
      <c r="D286">
        <v>99</v>
      </c>
      <c r="E286">
        <v>99</v>
      </c>
      <c r="F286">
        <v>99</v>
      </c>
      <c r="G286">
        <v>99</v>
      </c>
      <c r="H286">
        <v>99</v>
      </c>
      <c r="I286">
        <v>83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482</v>
      </c>
      <c r="R286">
        <v>1180</v>
      </c>
      <c r="S286">
        <v>5.790322580645161</v>
      </c>
      <c r="T286">
        <v>6.0855932203389838</v>
      </c>
      <c r="U286">
        <v>352.7789830508479</v>
      </c>
      <c r="V286">
        <v>52.627118644067799</v>
      </c>
      <c r="W286">
        <v>36.949152542372872</v>
      </c>
      <c r="X286">
        <v>47.372881355932201</v>
      </c>
      <c r="Y286">
        <v>113.73094647195296</v>
      </c>
      <c r="Z286">
        <v>1.764565055700575</v>
      </c>
      <c r="AA286">
        <v>2.0432516219160366</v>
      </c>
      <c r="AB286">
        <v>75.865568483152401</v>
      </c>
      <c r="AC286">
        <v>38.920066133755121</v>
      </c>
      <c r="AD286">
        <v>25.895200145068088</v>
      </c>
      <c r="AE286">
        <v>16.946718368519317</v>
      </c>
      <c r="AF286">
        <v>16.057592292489026</v>
      </c>
      <c r="AG286">
        <v>1029.2034334763948</v>
      </c>
      <c r="AH286">
        <v>0.25423728813559321</v>
      </c>
      <c r="AI286">
        <v>56.440677966101696</v>
      </c>
      <c r="AJ286">
        <v>414.49521788972095</v>
      </c>
      <c r="AK286">
        <v>46.321576415802191</v>
      </c>
      <c r="AL286">
        <v>2.7316258291217128</v>
      </c>
      <c r="AM286">
        <v>26.52173580021044</v>
      </c>
      <c r="AN286">
        <v>99</v>
      </c>
      <c r="AO286">
        <v>99</v>
      </c>
      <c r="AP286">
        <v>99</v>
      </c>
      <c r="AQ286">
        <v>99</v>
      </c>
      <c r="AR286">
        <v>214.16738197424888</v>
      </c>
      <c r="AS286">
        <v>34.717121164012845</v>
      </c>
    </row>
    <row r="287" spans="1:45">
      <c r="A287">
        <v>9</v>
      </c>
      <c r="B287">
        <v>1</v>
      </c>
      <c r="C287">
        <v>2024</v>
      </c>
      <c r="D287">
        <v>99</v>
      </c>
      <c r="E287">
        <v>99</v>
      </c>
      <c r="F287">
        <v>99</v>
      </c>
      <c r="G287">
        <v>99</v>
      </c>
      <c r="H287">
        <v>1</v>
      </c>
      <c r="I287">
        <v>99</v>
      </c>
      <c r="J287">
        <v>103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450</v>
      </c>
      <c r="R287">
        <v>1233</v>
      </c>
      <c r="S287">
        <v>6.0982142857142847</v>
      </c>
      <c r="T287">
        <v>6.6042173560421746</v>
      </c>
      <c r="U287">
        <v>388.93714517437161</v>
      </c>
      <c r="V287">
        <v>56.609894566098951</v>
      </c>
      <c r="W287">
        <v>52.635847526358489</v>
      </c>
      <c r="X287">
        <v>58.799675587996759</v>
      </c>
      <c r="Y287">
        <v>116.7091199740548</v>
      </c>
      <c r="Z287">
        <v>1.9125079931778717</v>
      </c>
      <c r="AA287">
        <v>1.7990846707910231</v>
      </c>
      <c r="AB287">
        <v>73.127829533495856</v>
      </c>
      <c r="AC287">
        <v>33.026420581340659</v>
      </c>
      <c r="AD287">
        <v>19.829078367652816</v>
      </c>
      <c r="AE287">
        <v>15.765247410817029</v>
      </c>
      <c r="AF287">
        <v>17.236062454877771</v>
      </c>
      <c r="AG287">
        <v>1014.0878378378378</v>
      </c>
      <c r="AH287">
        <v>8.1103000811030015E-2</v>
      </c>
      <c r="AI287">
        <v>49.959448499594487</v>
      </c>
      <c r="AJ287">
        <v>440.13464315915712</v>
      </c>
      <c r="AK287">
        <v>46.827989690885666</v>
      </c>
      <c r="AL287">
        <v>0.48161302909859888</v>
      </c>
      <c r="AM287">
        <v>23.533761704451177</v>
      </c>
      <c r="AN287">
        <v>99</v>
      </c>
      <c r="AO287">
        <v>99</v>
      </c>
      <c r="AP287">
        <v>99</v>
      </c>
      <c r="AQ287">
        <v>99</v>
      </c>
      <c r="AR287">
        <v>220.93665540540545</v>
      </c>
      <c r="AS287">
        <v>34.969200180202151</v>
      </c>
    </row>
    <row r="288" spans="1:45">
      <c r="A288">
        <v>9</v>
      </c>
      <c r="B288">
        <v>2</v>
      </c>
      <c r="C288">
        <v>2024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106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115</v>
      </c>
      <c r="R288">
        <v>308</v>
      </c>
      <c r="S288">
        <v>6.191558441558441</v>
      </c>
      <c r="T288">
        <v>6.4058441558441555</v>
      </c>
      <c r="U288">
        <v>382.22727272727275</v>
      </c>
      <c r="V288">
        <v>63.961038961038952</v>
      </c>
      <c r="W288">
        <v>46.753246753246763</v>
      </c>
      <c r="X288">
        <v>62.662337662337677</v>
      </c>
      <c r="Y288">
        <v>98.921716571464003</v>
      </c>
      <c r="Z288">
        <v>1.8052035643999391</v>
      </c>
      <c r="AA288">
        <v>1.488341577406638</v>
      </c>
      <c r="AB288">
        <v>70.848483122965277</v>
      </c>
      <c r="AC288">
        <v>29.724573218774911</v>
      </c>
      <c r="AD288">
        <v>18.73729127239552</v>
      </c>
      <c r="AE288">
        <v>3.9381153305203944</v>
      </c>
      <c r="AF288">
        <v>4.2312428146308001</v>
      </c>
      <c r="AG288">
        <v>1079.090909090909</v>
      </c>
      <c r="AH288">
        <v>0</v>
      </c>
      <c r="AI288">
        <v>65.909090909090892</v>
      </c>
      <c r="AJ288">
        <v>384.72355336625577</v>
      </c>
      <c r="AK288">
        <v>47.983187797108656</v>
      </c>
      <c r="AL288">
        <v>-10.000159774524116</v>
      </c>
      <c r="AM288">
        <v>14.148480024209515</v>
      </c>
      <c r="AN288">
        <v>99</v>
      </c>
      <c r="AO288">
        <v>99</v>
      </c>
      <c r="AP288">
        <v>99</v>
      </c>
      <c r="AQ288">
        <v>99</v>
      </c>
      <c r="AR288">
        <v>218.8928571428572</v>
      </c>
      <c r="AS288">
        <v>35.90901542428351</v>
      </c>
    </row>
    <row r="289" spans="1:45">
      <c r="A289">
        <v>9</v>
      </c>
      <c r="B289">
        <v>3</v>
      </c>
      <c r="C289">
        <v>2024</v>
      </c>
      <c r="D289">
        <v>99</v>
      </c>
      <c r="E289">
        <v>99</v>
      </c>
      <c r="F289">
        <v>99</v>
      </c>
      <c r="G289">
        <v>99</v>
      </c>
      <c r="H289">
        <v>1</v>
      </c>
      <c r="I289">
        <v>99</v>
      </c>
      <c r="J289">
        <v>110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37</v>
      </c>
      <c r="R289">
        <v>72</v>
      </c>
      <c r="S289">
        <v>5.375</v>
      </c>
      <c r="T289">
        <v>5.7361111111111116</v>
      </c>
      <c r="U289">
        <v>288.74027777777781</v>
      </c>
      <c r="V289">
        <v>40.277777777777779</v>
      </c>
      <c r="W289">
        <v>36.111111111111114</v>
      </c>
      <c r="X289">
        <v>27.777777777777779</v>
      </c>
      <c r="Y289">
        <v>126.91610161804861</v>
      </c>
      <c r="Z289">
        <v>1.6619725562649277</v>
      </c>
      <c r="AA289">
        <v>1.9929950629611848</v>
      </c>
      <c r="AB289">
        <v>80.71233389544895</v>
      </c>
      <c r="AC289">
        <v>34.096731352025159</v>
      </c>
      <c r="AD289">
        <v>14.728338789668143</v>
      </c>
      <c r="AE289">
        <v>0.92059838895281954</v>
      </c>
      <c r="AF289">
        <v>0.74719752855107691</v>
      </c>
      <c r="AG289">
        <v>1144.9444444444443</v>
      </c>
      <c r="AH289">
        <v>0</v>
      </c>
      <c r="AI289">
        <v>77.777777777777771</v>
      </c>
      <c r="AJ289">
        <v>722.30585413215397</v>
      </c>
      <c r="AK289">
        <v>17.168038331362425</v>
      </c>
      <c r="AL289">
        <v>6.2596098945346172</v>
      </c>
      <c r="AM289">
        <v>-0.93309721338120299</v>
      </c>
      <c r="AN289">
        <v>99</v>
      </c>
      <c r="AO289">
        <v>99</v>
      </c>
      <c r="AP289">
        <v>99</v>
      </c>
      <c r="AQ289">
        <v>99</v>
      </c>
      <c r="AR289">
        <v>200.95833333333337</v>
      </c>
      <c r="AS289">
        <v>33.174486954962397</v>
      </c>
    </row>
    <row r="290" spans="1:45">
      <c r="A290">
        <v>9</v>
      </c>
      <c r="B290">
        <v>4</v>
      </c>
      <c r="C290">
        <v>2024</v>
      </c>
      <c r="D290">
        <v>99</v>
      </c>
      <c r="E290">
        <v>99</v>
      </c>
      <c r="F290">
        <v>99</v>
      </c>
      <c r="G290">
        <v>99</v>
      </c>
      <c r="H290">
        <v>1</v>
      </c>
      <c r="I290">
        <v>99</v>
      </c>
      <c r="J290">
        <v>113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250</v>
      </c>
      <c r="R290">
        <v>556</v>
      </c>
      <c r="S290">
        <v>6.0683453237410063</v>
      </c>
      <c r="T290">
        <v>7.023381294964028</v>
      </c>
      <c r="U290">
        <v>384.39712230215889</v>
      </c>
      <c r="V290">
        <v>59.172661870503603</v>
      </c>
      <c r="W290">
        <v>63.489208633093519</v>
      </c>
      <c r="X290">
        <v>63.309352517985616</v>
      </c>
      <c r="Y290">
        <v>104.95713612410179</v>
      </c>
      <c r="Z290">
        <v>1.7909659774965223</v>
      </c>
      <c r="AA290">
        <v>1.7795278874173797</v>
      </c>
      <c r="AB290">
        <v>79.012457423780177</v>
      </c>
      <c r="AC290">
        <v>45.92583338804728</v>
      </c>
      <c r="AD290">
        <v>39.283655116909003</v>
      </c>
      <c r="AE290">
        <v>7.1090653369134387</v>
      </c>
      <c r="AF290">
        <v>7.6815786173692002</v>
      </c>
      <c r="AG290">
        <v>1026.1785714285711</v>
      </c>
      <c r="AH290">
        <v>0</v>
      </c>
      <c r="AI290">
        <v>46.04316546762589</v>
      </c>
      <c r="AJ290">
        <v>483.61482303545398</v>
      </c>
      <c r="AK290">
        <v>43.787314048722607</v>
      </c>
      <c r="AL290">
        <v>7.5946478070561856</v>
      </c>
      <c r="AM290">
        <v>30.847220350963401</v>
      </c>
      <c r="AN290">
        <v>99</v>
      </c>
      <c r="AO290">
        <v>99</v>
      </c>
      <c r="AP290">
        <v>99</v>
      </c>
      <c r="AQ290">
        <v>99</v>
      </c>
      <c r="AR290">
        <v>218.89661654135344</v>
      </c>
      <c r="AS290">
        <v>35.706140461123525</v>
      </c>
    </row>
    <row r="291" spans="1:45">
      <c r="A291">
        <v>9</v>
      </c>
      <c r="B291">
        <v>5</v>
      </c>
      <c r="C291">
        <v>2024</v>
      </c>
      <c r="D291">
        <v>99</v>
      </c>
      <c r="E291">
        <v>99</v>
      </c>
      <c r="F291">
        <v>99</v>
      </c>
      <c r="G291">
        <v>99</v>
      </c>
      <c r="H291">
        <v>1</v>
      </c>
      <c r="I291">
        <v>99</v>
      </c>
      <c r="J291">
        <v>116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114</v>
      </c>
      <c r="R291">
        <v>257</v>
      </c>
      <c r="S291">
        <v>5.5642023346303509</v>
      </c>
      <c r="T291">
        <v>6.3774319066147882</v>
      </c>
      <c r="U291">
        <v>354.28988326848281</v>
      </c>
      <c r="V291">
        <v>48.638132295719842</v>
      </c>
      <c r="W291">
        <v>47.470817120622563</v>
      </c>
      <c r="X291">
        <v>47.470817120622563</v>
      </c>
      <c r="Y291">
        <v>101.5765658522489</v>
      </c>
      <c r="Z291">
        <v>1.8348026129045605</v>
      </c>
      <c r="AA291">
        <v>2.0990910623802965</v>
      </c>
      <c r="AB291">
        <v>77.625965829886013</v>
      </c>
      <c r="AC291">
        <v>37.010106030748993</v>
      </c>
      <c r="AD291">
        <v>42.964861716540995</v>
      </c>
      <c r="AE291">
        <v>3.2860248050121479</v>
      </c>
      <c r="AF291">
        <v>3.2725586223873342</v>
      </c>
      <c r="AG291">
        <v>1048.2980392156862</v>
      </c>
      <c r="AH291">
        <v>0</v>
      </c>
      <c r="AI291">
        <v>43.968871595330747</v>
      </c>
      <c r="AJ291">
        <v>436.4523258515797</v>
      </c>
      <c r="AK291">
        <v>15.964816137085604</v>
      </c>
      <c r="AL291">
        <v>-15.713866648322476</v>
      </c>
      <c r="AM291">
        <v>-1.0936614841817516</v>
      </c>
      <c r="AN291">
        <v>99</v>
      </c>
      <c r="AO291">
        <v>99</v>
      </c>
      <c r="AP291">
        <v>99</v>
      </c>
      <c r="AQ291">
        <v>99</v>
      </c>
      <c r="AR291">
        <v>215.89411764705881</v>
      </c>
      <c r="AS291">
        <v>34.424129150781674</v>
      </c>
    </row>
    <row r="292" spans="1:45">
      <c r="A292">
        <v>9</v>
      </c>
      <c r="B292">
        <v>6</v>
      </c>
      <c r="C292">
        <v>2024</v>
      </c>
      <c r="D292">
        <v>99</v>
      </c>
      <c r="E292">
        <v>99</v>
      </c>
      <c r="F292">
        <v>99</v>
      </c>
      <c r="G292">
        <v>99</v>
      </c>
      <c r="H292">
        <v>2</v>
      </c>
      <c r="I292">
        <v>99</v>
      </c>
      <c r="J292">
        <v>117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226</v>
      </c>
      <c r="R292">
        <v>560</v>
      </c>
      <c r="S292">
        <v>5.9964221824686961</v>
      </c>
      <c r="T292">
        <v>7.0357142857142891</v>
      </c>
      <c r="U292">
        <v>363.61696428571457</v>
      </c>
      <c r="V292">
        <v>56.785714285714306</v>
      </c>
      <c r="W292">
        <v>61.964285714285694</v>
      </c>
      <c r="X292">
        <v>53.392857142857153</v>
      </c>
      <c r="Y292">
        <v>113.36649455290028</v>
      </c>
      <c r="Z292">
        <v>1.8175905191521164</v>
      </c>
      <c r="AA292">
        <v>1.838713503224136</v>
      </c>
      <c r="AB292">
        <v>70.617833881257198</v>
      </c>
      <c r="AC292">
        <v>37.13495163602844</v>
      </c>
      <c r="AD292">
        <v>21.805439096858887</v>
      </c>
      <c r="AE292">
        <v>7.160209691855262</v>
      </c>
      <c r="AF292">
        <v>7.318595159528094</v>
      </c>
      <c r="AG292">
        <v>1003.4955277280862</v>
      </c>
      <c r="AH292">
        <v>0.53571428571428559</v>
      </c>
      <c r="AI292">
        <v>59.107142857142847</v>
      </c>
      <c r="AJ292">
        <v>411.71498673475838</v>
      </c>
      <c r="AK292">
        <v>36.900776153947561</v>
      </c>
      <c r="AL292">
        <v>-0.81173303896852511</v>
      </c>
      <c r="AM292">
        <v>26.019558636948311</v>
      </c>
      <c r="AN292">
        <v>99</v>
      </c>
      <c r="AO292">
        <v>99</v>
      </c>
      <c r="AP292">
        <v>99</v>
      </c>
      <c r="AQ292">
        <v>99</v>
      </c>
      <c r="AR292">
        <v>215.61180679785329</v>
      </c>
      <c r="AS292">
        <v>35.219723189432102</v>
      </c>
    </row>
    <row r="293" spans="1:45">
      <c r="A293">
        <v>9</v>
      </c>
      <c r="B293">
        <v>7</v>
      </c>
      <c r="C293">
        <v>2024</v>
      </c>
      <c r="D293">
        <v>99</v>
      </c>
      <c r="E293">
        <v>99</v>
      </c>
      <c r="F293">
        <v>99</v>
      </c>
      <c r="G293">
        <v>99</v>
      </c>
      <c r="H293">
        <v>1</v>
      </c>
      <c r="I293">
        <v>99</v>
      </c>
      <c r="J293">
        <v>134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167</v>
      </c>
      <c r="R293">
        <v>517</v>
      </c>
      <c r="S293">
        <v>5.156673114119922</v>
      </c>
      <c r="T293">
        <v>6.4390715667311396</v>
      </c>
      <c r="U293">
        <v>333.54874274661523</v>
      </c>
      <c r="V293">
        <v>37.717601547388782</v>
      </c>
      <c r="W293">
        <v>41.586073500967117</v>
      </c>
      <c r="X293">
        <v>41.779497098646026</v>
      </c>
      <c r="Y293">
        <v>95.274736114806529</v>
      </c>
      <c r="Z293">
        <v>1.7103109073836378</v>
      </c>
      <c r="AA293">
        <v>1.808710256983594</v>
      </c>
      <c r="AB293">
        <v>80.217902423225027</v>
      </c>
      <c r="AC293">
        <v>42.716247129179699</v>
      </c>
      <c r="AD293">
        <v>40.356922323835605</v>
      </c>
      <c r="AE293">
        <v>6.61040787623066</v>
      </c>
      <c r="AF293">
        <v>6.1979120822602001</v>
      </c>
      <c r="AG293">
        <v>921.15068493150704</v>
      </c>
      <c r="AH293">
        <v>0</v>
      </c>
      <c r="AI293">
        <v>28.626692456479688</v>
      </c>
      <c r="AJ293">
        <v>275.14806331520174</v>
      </c>
      <c r="AK293">
        <v>32.845876041134325</v>
      </c>
      <c r="AL293">
        <v>-4.8982352208825377</v>
      </c>
      <c r="AM293">
        <v>16.527455597048416</v>
      </c>
      <c r="AN293">
        <v>99</v>
      </c>
      <c r="AO293">
        <v>99</v>
      </c>
      <c r="AP293">
        <v>99</v>
      </c>
      <c r="AQ293">
        <v>99</v>
      </c>
      <c r="AR293">
        <v>214.13698630136989</v>
      </c>
      <c r="AS293">
        <v>33.239461308877743</v>
      </c>
    </row>
    <row r="294" spans="1:45">
      <c r="A294">
        <v>9</v>
      </c>
      <c r="B294">
        <v>8</v>
      </c>
      <c r="C294">
        <v>2024</v>
      </c>
      <c r="D294">
        <v>99</v>
      </c>
      <c r="E294">
        <v>99</v>
      </c>
      <c r="F294">
        <v>99</v>
      </c>
      <c r="G294">
        <v>99</v>
      </c>
      <c r="H294">
        <v>2</v>
      </c>
      <c r="I294">
        <v>99</v>
      </c>
      <c r="J294">
        <v>138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25</v>
      </c>
      <c r="R294">
        <v>85</v>
      </c>
      <c r="S294">
        <v>4.5176470588235293</v>
      </c>
      <c r="T294">
        <v>5.9647058823529404</v>
      </c>
      <c r="U294">
        <v>309.43529411764706</v>
      </c>
      <c r="V294">
        <v>16.470588235294123</v>
      </c>
      <c r="W294">
        <v>20</v>
      </c>
      <c r="X294">
        <v>27.058823529411757</v>
      </c>
      <c r="Y294">
        <v>89.13635253116783</v>
      </c>
      <c r="Z294">
        <v>1.2612949900412329</v>
      </c>
      <c r="AA294">
        <v>1.6047507325110688</v>
      </c>
      <c r="AB294">
        <v>82.180705511309611</v>
      </c>
      <c r="AC294">
        <v>65.819637913634537</v>
      </c>
      <c r="AD294">
        <v>69.489163840021376</v>
      </c>
      <c r="AE294">
        <v>1.086817542513745</v>
      </c>
      <c r="AF294">
        <v>0.94533194460373515</v>
      </c>
      <c r="AG294">
        <v>900.62352941176482</v>
      </c>
      <c r="AH294">
        <v>0</v>
      </c>
      <c r="AI294">
        <v>32.941176470588246</v>
      </c>
      <c r="AJ294">
        <v>174.99525885816857</v>
      </c>
      <c r="AK294">
        <v>52.923404752166761</v>
      </c>
      <c r="AL294">
        <v>24.599352999757674</v>
      </c>
      <c r="AM294">
        <v>45.35178937442884</v>
      </c>
      <c r="AN294">
        <v>99</v>
      </c>
      <c r="AO294">
        <v>99</v>
      </c>
      <c r="AP294">
        <v>99</v>
      </c>
      <c r="AQ294">
        <v>99</v>
      </c>
      <c r="AR294">
        <v>214.77647058823527</v>
      </c>
      <c r="AS294">
        <v>30.53734009314736</v>
      </c>
    </row>
    <row r="295" spans="1:45">
      <c r="A295">
        <v>9</v>
      </c>
      <c r="B295">
        <v>9</v>
      </c>
      <c r="C295">
        <v>2024</v>
      </c>
      <c r="D295">
        <v>99</v>
      </c>
      <c r="E295">
        <v>99</v>
      </c>
      <c r="F295">
        <v>99</v>
      </c>
      <c r="G295">
        <v>99</v>
      </c>
      <c r="H295">
        <v>2</v>
      </c>
      <c r="I295">
        <v>99</v>
      </c>
      <c r="J295">
        <v>141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171</v>
      </c>
      <c r="R295">
        <v>330</v>
      </c>
      <c r="S295">
        <v>5.751515151515151</v>
      </c>
      <c r="T295">
        <v>6.5484848484848488</v>
      </c>
      <c r="U295">
        <v>349.65212121212107</v>
      </c>
      <c r="V295">
        <v>51.818181818181827</v>
      </c>
      <c r="W295">
        <v>54.242424242424242</v>
      </c>
      <c r="X295">
        <v>49.090909090909086</v>
      </c>
      <c r="Y295">
        <v>114.99143530050463</v>
      </c>
      <c r="Z295">
        <v>1.9145568697080235</v>
      </c>
      <c r="AA295">
        <v>1.9429158362471923</v>
      </c>
      <c r="AB295">
        <v>82.748246074543218</v>
      </c>
      <c r="AC295">
        <v>46.560858032712353</v>
      </c>
      <c r="AD295">
        <v>41.137162315657008</v>
      </c>
      <c r="AE295">
        <v>4.2194092827004201</v>
      </c>
      <c r="AF295">
        <v>4.1471110749939504</v>
      </c>
      <c r="AG295">
        <v>1034.5212121212121</v>
      </c>
      <c r="AH295">
        <v>0</v>
      </c>
      <c r="AI295">
        <v>60.909090909090899</v>
      </c>
      <c r="AJ295">
        <v>406.88930946401928</v>
      </c>
      <c r="AK295">
        <v>42.698932285225901</v>
      </c>
      <c r="AL295">
        <v>9.6413916127028791</v>
      </c>
      <c r="AM295">
        <v>23.540962007637461</v>
      </c>
      <c r="AN295">
        <v>99</v>
      </c>
      <c r="AO295">
        <v>99</v>
      </c>
      <c r="AP295">
        <v>99</v>
      </c>
      <c r="AQ295">
        <v>99</v>
      </c>
      <c r="AR295">
        <v>213.5060606060606</v>
      </c>
      <c r="AS295">
        <v>34.705329371954541</v>
      </c>
    </row>
    <row r="296" spans="1:45">
      <c r="A296">
        <v>9</v>
      </c>
      <c r="B296">
        <v>10</v>
      </c>
      <c r="C296">
        <v>2024</v>
      </c>
      <c r="D296">
        <v>99</v>
      </c>
      <c r="E296">
        <v>99</v>
      </c>
      <c r="F296">
        <v>99</v>
      </c>
      <c r="G296">
        <v>99</v>
      </c>
      <c r="H296">
        <v>2</v>
      </c>
      <c r="I296">
        <v>99</v>
      </c>
      <c r="J296">
        <v>143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6</v>
      </c>
      <c r="R296">
        <v>9</v>
      </c>
      <c r="S296">
        <v>5</v>
      </c>
      <c r="T296">
        <v>6.1111111111111116</v>
      </c>
      <c r="U296">
        <v>311.42222222222222</v>
      </c>
      <c r="V296">
        <v>22.222222222222225</v>
      </c>
      <c r="W296">
        <v>33.333333333333343</v>
      </c>
      <c r="X296">
        <v>22.222222222222225</v>
      </c>
      <c r="Y296">
        <v>100.96456779790265</v>
      </c>
      <c r="Z296">
        <v>1.6329931618554523</v>
      </c>
      <c r="AA296">
        <v>0.99380798999990816</v>
      </c>
      <c r="AB296">
        <v>81.678311978485411</v>
      </c>
      <c r="AC296">
        <v>85.961338635554938</v>
      </c>
      <c r="AD296">
        <v>47.925723781701961</v>
      </c>
      <c r="AE296">
        <v>0.11507479861910244</v>
      </c>
      <c r="AF296">
        <v>0.10073668824938592</v>
      </c>
      <c r="AG296">
        <v>920.77777777777771</v>
      </c>
      <c r="AH296">
        <v>0</v>
      </c>
      <c r="AI296">
        <v>33.333333333333343</v>
      </c>
      <c r="AJ296">
        <v>148.6306217722142</v>
      </c>
      <c r="AK296">
        <v>-7.0159241906200238</v>
      </c>
      <c r="AL296">
        <v>8.9681719062592631</v>
      </c>
      <c r="AM296">
        <v>-17.716412957805311</v>
      </c>
      <c r="AN296">
        <v>99</v>
      </c>
      <c r="AO296">
        <v>99</v>
      </c>
      <c r="AP296">
        <v>99</v>
      </c>
      <c r="AQ296">
        <v>99</v>
      </c>
      <c r="AR296">
        <v>210.11111111111111</v>
      </c>
      <c r="AS296">
        <v>32.556149445930103</v>
      </c>
    </row>
    <row r="297" spans="1:45">
      <c r="A297">
        <v>9</v>
      </c>
      <c r="B297">
        <v>11</v>
      </c>
      <c r="C297">
        <v>2024</v>
      </c>
      <c r="D297">
        <v>99</v>
      </c>
      <c r="E297">
        <v>99</v>
      </c>
      <c r="F297">
        <v>99</v>
      </c>
      <c r="G297">
        <v>99</v>
      </c>
      <c r="H297">
        <v>1</v>
      </c>
      <c r="I297">
        <v>99</v>
      </c>
      <c r="J297">
        <v>147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AN297">
        <v>99</v>
      </c>
      <c r="AO297">
        <v>99</v>
      </c>
      <c r="AP297">
        <v>99</v>
      </c>
      <c r="AQ297">
        <v>99</v>
      </c>
    </row>
    <row r="298" spans="1:45">
      <c r="A298">
        <v>9</v>
      </c>
      <c r="B298">
        <v>12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2</v>
      </c>
      <c r="I298">
        <v>99</v>
      </c>
      <c r="J298">
        <v>147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97</v>
      </c>
      <c r="R298">
        <v>293</v>
      </c>
      <c r="S298">
        <v>5.6335616438356153</v>
      </c>
      <c r="T298">
        <v>6.1979522184300313</v>
      </c>
      <c r="U298">
        <v>346.11774744027321</v>
      </c>
      <c r="V298">
        <v>45.051194539249153</v>
      </c>
      <c r="W298">
        <v>42.320819112627994</v>
      </c>
      <c r="X298">
        <v>44.709897610921495</v>
      </c>
      <c r="Y298">
        <v>105.18915008664018</v>
      </c>
      <c r="Z298">
        <v>1.8063729418655921</v>
      </c>
      <c r="AA298">
        <v>1.8534340154410829</v>
      </c>
      <c r="AB298">
        <v>71.470021508526685</v>
      </c>
      <c r="AC298">
        <v>24.399839289940644</v>
      </c>
      <c r="AD298">
        <v>4.1237128688739775</v>
      </c>
      <c r="AE298">
        <v>3.7463239994885562</v>
      </c>
      <c r="AF298">
        <v>3.6449120155169306</v>
      </c>
      <c r="AG298">
        <v>942.46153846153891</v>
      </c>
      <c r="AH298">
        <v>0</v>
      </c>
      <c r="AI298">
        <v>28.327645051194541</v>
      </c>
      <c r="AJ298">
        <v>361.91113011777838</v>
      </c>
      <c r="AK298">
        <v>36.124768708446439</v>
      </c>
      <c r="AL298">
        <v>-11.77027499935997</v>
      </c>
      <c r="AM298">
        <v>26.294292986158524</v>
      </c>
      <c r="AN298">
        <v>99</v>
      </c>
      <c r="AO298">
        <v>99</v>
      </c>
      <c r="AP298">
        <v>99</v>
      </c>
      <c r="AQ298">
        <v>99</v>
      </c>
      <c r="AR298">
        <v>214.22527472527472</v>
      </c>
      <c r="AS298">
        <v>33.816672633033384</v>
      </c>
    </row>
    <row r="299" spans="1:45">
      <c r="A299">
        <v>9</v>
      </c>
      <c r="B299">
        <v>13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1</v>
      </c>
      <c r="I299">
        <v>99</v>
      </c>
      <c r="J299">
        <v>155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59</v>
      </c>
      <c r="R299">
        <v>184</v>
      </c>
      <c r="S299">
        <v>5.3423913043478253</v>
      </c>
      <c r="T299">
        <v>7.0489130434782608</v>
      </c>
      <c r="U299">
        <v>368.52336956521731</v>
      </c>
      <c r="V299">
        <v>39.130434782608695</v>
      </c>
      <c r="W299">
        <v>69.565217391304344</v>
      </c>
      <c r="X299">
        <v>55.434782608695663</v>
      </c>
      <c r="Y299">
        <v>81.934893609621895</v>
      </c>
      <c r="Z299">
        <v>1.329901409851266</v>
      </c>
      <c r="AA299">
        <v>1.4569171267363481</v>
      </c>
      <c r="AB299">
        <v>81.499435158867854</v>
      </c>
      <c r="AC299">
        <v>55.050116643987309</v>
      </c>
      <c r="AD299">
        <v>46.259102308963136</v>
      </c>
      <c r="AE299">
        <v>2.3526403273238716</v>
      </c>
      <c r="AF299">
        <v>2.4371284350723688</v>
      </c>
      <c r="AG299">
        <v>976.5439560439562</v>
      </c>
      <c r="AH299">
        <v>0</v>
      </c>
      <c r="AI299">
        <v>25</v>
      </c>
      <c r="AJ299">
        <v>394.98730782468368</v>
      </c>
      <c r="AK299">
        <v>30.782401886962202</v>
      </c>
      <c r="AL299">
        <v>-2.7577987203538679</v>
      </c>
      <c r="AM299">
        <v>13.309602390419252</v>
      </c>
      <c r="AN299">
        <v>99</v>
      </c>
      <c r="AO299">
        <v>99</v>
      </c>
      <c r="AP299">
        <v>99</v>
      </c>
      <c r="AQ299">
        <v>99</v>
      </c>
      <c r="AR299">
        <v>221.20879120879124</v>
      </c>
      <c r="AS299">
        <v>33.512485596005774</v>
      </c>
    </row>
    <row r="300" spans="1:45">
      <c r="A300">
        <v>9</v>
      </c>
      <c r="B300">
        <v>14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2</v>
      </c>
      <c r="I300">
        <v>99</v>
      </c>
      <c r="J300">
        <v>160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137</v>
      </c>
      <c r="R300">
        <v>376</v>
      </c>
      <c r="S300">
        <v>5.7659574468085104</v>
      </c>
      <c r="T300">
        <v>6.2047872340425512</v>
      </c>
      <c r="U300">
        <v>345.99734042553177</v>
      </c>
      <c r="V300">
        <v>54.255319148936174</v>
      </c>
      <c r="W300">
        <v>40.159574468085111</v>
      </c>
      <c r="X300">
        <v>40.957446808510632</v>
      </c>
      <c r="Y300">
        <v>107.76424595241529</v>
      </c>
      <c r="Z300">
        <v>1.8732468792259205</v>
      </c>
      <c r="AA300">
        <v>1.5584629830779653</v>
      </c>
      <c r="AB300">
        <v>77.033914766130437</v>
      </c>
      <c r="AC300">
        <v>26.441893154568969</v>
      </c>
      <c r="AD300">
        <v>19.588540642095829</v>
      </c>
      <c r="AE300">
        <v>4.8075693645313891</v>
      </c>
      <c r="AF300">
        <v>4.6758025752118764</v>
      </c>
      <c r="AG300">
        <v>1038.8510638297873</v>
      </c>
      <c r="AH300">
        <v>0</v>
      </c>
      <c r="AI300">
        <v>70.212765957446777</v>
      </c>
      <c r="AJ300">
        <v>349.85786498284904</v>
      </c>
      <c r="AK300">
        <v>47.570906848069107</v>
      </c>
      <c r="AL300">
        <v>-8.9193174332529512</v>
      </c>
      <c r="AM300">
        <v>22.553802066381341</v>
      </c>
      <c r="AN300">
        <v>99</v>
      </c>
      <c r="AO300">
        <v>99</v>
      </c>
      <c r="AP300">
        <v>99</v>
      </c>
      <c r="AQ300">
        <v>99</v>
      </c>
      <c r="AR300">
        <v>213.85638297872339</v>
      </c>
      <c r="AS300">
        <v>34.425896098085637</v>
      </c>
    </row>
    <row r="301" spans="1:45">
      <c r="A301">
        <v>9</v>
      </c>
      <c r="B301">
        <v>15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171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65</v>
      </c>
      <c r="R301">
        <v>153</v>
      </c>
      <c r="S301">
        <v>5.9215686274509798</v>
      </c>
      <c r="T301">
        <v>7.3398692810457504</v>
      </c>
      <c r="U301">
        <v>388.86470588235318</v>
      </c>
      <c r="V301">
        <v>58.169934640522882</v>
      </c>
      <c r="W301">
        <v>68.627450980392183</v>
      </c>
      <c r="X301">
        <v>65.359477124182987</v>
      </c>
      <c r="Y301">
        <v>93.068370728953838</v>
      </c>
      <c r="Z301">
        <v>1.5404328895217509</v>
      </c>
      <c r="AA301">
        <v>1.9307061212684364</v>
      </c>
      <c r="AB301">
        <v>75.610333518698354</v>
      </c>
      <c r="AC301">
        <v>69.871183561485381</v>
      </c>
      <c r="AD301">
        <v>68.362748241927193</v>
      </c>
      <c r="AE301">
        <v>1.9562715765247412</v>
      </c>
      <c r="AF301">
        <v>2.1383831258355719</v>
      </c>
      <c r="AG301">
        <v>953.5913978494624</v>
      </c>
      <c r="AH301">
        <v>0</v>
      </c>
      <c r="AI301">
        <v>24.183006535947715</v>
      </c>
      <c r="AJ301">
        <v>358.1276049558025</v>
      </c>
      <c r="AK301">
        <v>13.070082373464391</v>
      </c>
      <c r="AL301">
        <v>15.730059662724122</v>
      </c>
      <c r="AM301">
        <v>18.059693930083863</v>
      </c>
      <c r="AN301">
        <v>99</v>
      </c>
      <c r="AO301">
        <v>99</v>
      </c>
      <c r="AP301">
        <v>99</v>
      </c>
      <c r="AQ301">
        <v>99</v>
      </c>
      <c r="AR301">
        <v>219.40860215053763</v>
      </c>
      <c r="AS301">
        <v>35.010471090602742</v>
      </c>
    </row>
    <row r="302" spans="1:45">
      <c r="A302">
        <v>9</v>
      </c>
      <c r="B302">
        <v>16</v>
      </c>
      <c r="C302">
        <v>2024</v>
      </c>
      <c r="D302">
        <v>99</v>
      </c>
      <c r="E302">
        <v>99</v>
      </c>
      <c r="F302">
        <v>99</v>
      </c>
      <c r="G302">
        <v>99</v>
      </c>
      <c r="H302">
        <v>2</v>
      </c>
      <c r="I302">
        <v>99</v>
      </c>
      <c r="J302">
        <v>175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17</v>
      </c>
      <c r="R302">
        <v>38</v>
      </c>
      <c r="S302">
        <v>4.2894736842105274</v>
      </c>
      <c r="T302">
        <v>5.8684210526315796</v>
      </c>
      <c r="U302">
        <v>274.60263157894747</v>
      </c>
      <c r="V302">
        <v>15.789473684210527</v>
      </c>
      <c r="W302">
        <v>34.21052631578948</v>
      </c>
      <c r="X302">
        <v>18.421052631578945</v>
      </c>
      <c r="Y302">
        <v>106.64659169139232</v>
      </c>
      <c r="Z302">
        <v>1.431008013086581</v>
      </c>
      <c r="AA302">
        <v>1.8802442818838156</v>
      </c>
      <c r="AB302">
        <v>93.047565968803227</v>
      </c>
      <c r="AC302">
        <v>79.068943846397474</v>
      </c>
      <c r="AD302">
        <v>79.659415945191157</v>
      </c>
      <c r="AE302">
        <v>0.48587137194732122</v>
      </c>
      <c r="AF302">
        <v>0.37504540752587312</v>
      </c>
      <c r="AG302">
        <v>960.86842105263122</v>
      </c>
      <c r="AH302">
        <v>0</v>
      </c>
      <c r="AI302">
        <v>18.421052631578945</v>
      </c>
      <c r="AJ302">
        <v>266.83024083454762</v>
      </c>
      <c r="AK302">
        <v>25.254693462780061</v>
      </c>
      <c r="AL302">
        <v>46.259748567850707</v>
      </c>
      <c r="AM302">
        <v>24.365967797604711</v>
      </c>
      <c r="AN302">
        <v>99</v>
      </c>
      <c r="AO302">
        <v>99</v>
      </c>
      <c r="AP302">
        <v>99</v>
      </c>
      <c r="AQ302">
        <v>99</v>
      </c>
      <c r="AR302">
        <v>203.52631578947364</v>
      </c>
      <c r="AS302">
        <v>31.01824998534001</v>
      </c>
    </row>
    <row r="303" spans="1:45">
      <c r="A303">
        <v>9</v>
      </c>
      <c r="B303">
        <v>17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2</v>
      </c>
      <c r="I303">
        <v>99</v>
      </c>
      <c r="J303">
        <v>177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153</v>
      </c>
      <c r="R303">
        <v>574</v>
      </c>
      <c r="S303">
        <v>5.2630662020905916</v>
      </c>
      <c r="T303">
        <v>6.2891986062717775</v>
      </c>
      <c r="U303">
        <v>327.20104529616759</v>
      </c>
      <c r="V303">
        <v>40.940766550522646</v>
      </c>
      <c r="W303">
        <v>50</v>
      </c>
      <c r="X303">
        <v>36.411149825783966</v>
      </c>
      <c r="Y303">
        <v>98.922092840117017</v>
      </c>
      <c r="Z303">
        <v>1.657669853755366</v>
      </c>
      <c r="AA303">
        <v>1.8068747111738537</v>
      </c>
      <c r="AB303">
        <v>73.186636439305403</v>
      </c>
      <c r="AC303">
        <v>30.000319807118647</v>
      </c>
      <c r="AD303">
        <v>17.119774894293251</v>
      </c>
      <c r="AE303">
        <v>7.3392149341516415</v>
      </c>
      <c r="AF303">
        <v>6.7502854020469645</v>
      </c>
      <c r="AG303">
        <v>953.96119929453266</v>
      </c>
      <c r="AH303">
        <v>0</v>
      </c>
      <c r="AI303">
        <v>45.644599303135877</v>
      </c>
      <c r="AJ303">
        <v>334.60976019267321</v>
      </c>
      <c r="AK303">
        <v>37.032832900964806</v>
      </c>
      <c r="AL303">
        <v>-5.0790586155163187</v>
      </c>
      <c r="AM303">
        <v>24.106743662852939</v>
      </c>
      <c r="AN303">
        <v>99</v>
      </c>
      <c r="AO303">
        <v>99</v>
      </c>
      <c r="AP303">
        <v>99</v>
      </c>
      <c r="AQ303">
        <v>99</v>
      </c>
      <c r="AR303">
        <v>212.27336860670192</v>
      </c>
      <c r="AS303">
        <v>33.028839778532621</v>
      </c>
    </row>
    <row r="304" spans="1:45">
      <c r="A304">
        <v>9</v>
      </c>
      <c r="B304">
        <v>18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2</v>
      </c>
      <c r="I304">
        <v>99</v>
      </c>
      <c r="J304">
        <v>178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63</v>
      </c>
      <c r="R304">
        <v>223</v>
      </c>
      <c r="S304">
        <v>5.461538461538459</v>
      </c>
      <c r="T304">
        <v>5.363228699551569</v>
      </c>
      <c r="U304">
        <v>323.98520179372224</v>
      </c>
      <c r="V304">
        <v>44.394618834080717</v>
      </c>
      <c r="W304">
        <v>21.076233183856498</v>
      </c>
      <c r="X304">
        <v>30.941704035874444</v>
      </c>
      <c r="Y304">
        <v>108.80082104440544</v>
      </c>
      <c r="Z304">
        <v>1.823201579872368</v>
      </c>
      <c r="AA304">
        <v>1.620466736916977</v>
      </c>
      <c r="AB304">
        <v>73.971554757484512</v>
      </c>
      <c r="AC304">
        <v>32.135188888040801</v>
      </c>
      <c r="AD304">
        <v>8.6515751265262377</v>
      </c>
      <c r="AE304">
        <v>2.8512977880066495</v>
      </c>
      <c r="AF304">
        <v>2.5967228372782265</v>
      </c>
      <c r="AG304">
        <v>1034.3991031390135</v>
      </c>
      <c r="AH304">
        <v>0</v>
      </c>
      <c r="AI304">
        <v>54.260089686098638</v>
      </c>
      <c r="AJ304">
        <v>359.59280334072633</v>
      </c>
      <c r="AK304">
        <v>56.041641387972049</v>
      </c>
      <c r="AL304">
        <v>1.0617446431653967</v>
      </c>
      <c r="AM304">
        <v>30.576015873918603</v>
      </c>
      <c r="AN304">
        <v>99</v>
      </c>
      <c r="AO304">
        <v>99</v>
      </c>
      <c r="AP304">
        <v>99</v>
      </c>
      <c r="AQ304">
        <v>99</v>
      </c>
      <c r="AR304">
        <v>209.64125560538119</v>
      </c>
      <c r="AS304">
        <v>33.995834227012438</v>
      </c>
    </row>
    <row r="305" spans="1:45">
      <c r="A305">
        <v>9</v>
      </c>
      <c r="B305">
        <v>19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181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42</v>
      </c>
      <c r="R305">
        <v>118</v>
      </c>
      <c r="S305">
        <v>5.42372881355932</v>
      </c>
      <c r="T305">
        <v>6.093220338983051</v>
      </c>
      <c r="U305">
        <v>315.62542372881359</v>
      </c>
      <c r="V305">
        <v>50.847457627118636</v>
      </c>
      <c r="W305">
        <v>36.440677966101696</v>
      </c>
      <c r="X305">
        <v>33.898305084745758</v>
      </c>
      <c r="Y305">
        <v>95.601917563245479</v>
      </c>
      <c r="Z305">
        <v>1.5536004092245412</v>
      </c>
      <c r="AA305">
        <v>1.3715467461499298</v>
      </c>
      <c r="AB305">
        <v>78.24755685840654</v>
      </c>
      <c r="AC305">
        <v>56.333790650190039</v>
      </c>
      <c r="AD305">
        <v>41.89451556100903</v>
      </c>
      <c r="AE305">
        <v>1.5087584707837871</v>
      </c>
      <c r="AF305">
        <v>1.3385960717220204</v>
      </c>
      <c r="AG305">
        <v>915.16949152542372</v>
      </c>
      <c r="AH305">
        <v>0</v>
      </c>
      <c r="AI305">
        <v>49.152542372881364</v>
      </c>
      <c r="AJ305">
        <v>363.19211671717801</v>
      </c>
      <c r="AK305">
        <v>26.912777629686701</v>
      </c>
      <c r="AL305">
        <v>12.507902095757249</v>
      </c>
      <c r="AM305">
        <v>15.024337561528538</v>
      </c>
      <c r="AN305">
        <v>99</v>
      </c>
      <c r="AO305">
        <v>99</v>
      </c>
      <c r="AP305">
        <v>99</v>
      </c>
      <c r="AQ305">
        <v>99</v>
      </c>
      <c r="AR305">
        <v>208.96610169491527</v>
      </c>
      <c r="AS305">
        <v>33.501709336152203</v>
      </c>
    </row>
    <row r="306" spans="1:45">
      <c r="A306">
        <v>9</v>
      </c>
      <c r="B306">
        <v>20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1</v>
      </c>
      <c r="I306">
        <v>99</v>
      </c>
      <c r="J306">
        <v>309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344</v>
      </c>
      <c r="R306">
        <v>1250</v>
      </c>
      <c r="S306">
        <v>5.2952000000000012</v>
      </c>
      <c r="T306">
        <v>6.7103999999999999</v>
      </c>
      <c r="U306">
        <v>351.40871999999928</v>
      </c>
      <c r="V306">
        <v>38.32</v>
      </c>
      <c r="W306">
        <v>55.6</v>
      </c>
      <c r="X306">
        <v>46.48</v>
      </c>
      <c r="Y306">
        <v>92.726543923313116</v>
      </c>
      <c r="Z306">
        <v>1.6704660906465589</v>
      </c>
      <c r="AA306">
        <v>1.7670687140006749</v>
      </c>
      <c r="AB306">
        <v>79.902301240407937</v>
      </c>
      <c r="AC306">
        <v>44.268316894611054</v>
      </c>
      <c r="AD306">
        <v>37.749143297610203</v>
      </c>
      <c r="AE306">
        <v>15.982610919319781</v>
      </c>
      <c r="AF306">
        <v>15.78767245020857</v>
      </c>
      <c r="AG306">
        <v>932.54732510288068</v>
      </c>
      <c r="AH306">
        <v>0</v>
      </c>
      <c r="AI306">
        <v>28.48</v>
      </c>
      <c r="AJ306">
        <v>325.11128709243945</v>
      </c>
      <c r="AK306">
        <v>46.533128801087003</v>
      </c>
      <c r="AL306">
        <v>1.3841964101447868</v>
      </c>
      <c r="AM306">
        <v>24.27276389805062</v>
      </c>
      <c r="AN306">
        <v>99</v>
      </c>
      <c r="AO306">
        <v>99</v>
      </c>
      <c r="AP306">
        <v>99</v>
      </c>
      <c r="AQ306">
        <v>99</v>
      </c>
      <c r="AR306">
        <v>218.48148148148152</v>
      </c>
      <c r="AS306">
        <v>33.113559900497656</v>
      </c>
    </row>
    <row r="307" spans="1:45">
      <c r="A307">
        <v>9</v>
      </c>
      <c r="B307">
        <v>21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1</v>
      </c>
      <c r="I307">
        <v>99</v>
      </c>
      <c r="J307">
        <v>420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AN307">
        <v>99</v>
      </c>
      <c r="AO307">
        <v>99</v>
      </c>
      <c r="AP307">
        <v>99</v>
      </c>
      <c r="AQ307">
        <v>99</v>
      </c>
    </row>
    <row r="308" spans="1:45">
      <c r="A308">
        <v>9</v>
      </c>
      <c r="B308">
        <v>22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2</v>
      </c>
      <c r="I308">
        <v>99</v>
      </c>
      <c r="J308">
        <v>470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80</v>
      </c>
      <c r="R308">
        <v>175</v>
      </c>
      <c r="S308">
        <v>5.0057142857142845</v>
      </c>
      <c r="T308">
        <v>6.8457142857142852</v>
      </c>
      <c r="U308">
        <v>275.70514285714262</v>
      </c>
      <c r="V308">
        <v>28</v>
      </c>
      <c r="W308">
        <v>45.142857142857153</v>
      </c>
      <c r="X308">
        <v>24</v>
      </c>
      <c r="Y308">
        <v>114.82455549654722</v>
      </c>
      <c r="Z308">
        <v>1.5656934305180403</v>
      </c>
      <c r="AA308">
        <v>2.2788898120598544</v>
      </c>
      <c r="AB308">
        <v>79.923994582752357</v>
      </c>
      <c r="AC308">
        <v>41.542960657827642</v>
      </c>
      <c r="AD308">
        <v>47.42964967990585</v>
      </c>
      <c r="AE308">
        <v>2.2375655287047702</v>
      </c>
      <c r="AF308">
        <v>1.7341173217252999</v>
      </c>
      <c r="AG308">
        <v>1070.805714285714</v>
      </c>
      <c r="AH308">
        <v>0</v>
      </c>
      <c r="AI308">
        <v>76</v>
      </c>
      <c r="AJ308">
        <v>497.07928309439006</v>
      </c>
      <c r="AK308">
        <v>32.349214454529644</v>
      </c>
      <c r="AL308">
        <v>24.837689743754023</v>
      </c>
      <c r="AM308">
        <v>20.897673401565015</v>
      </c>
      <c r="AN308">
        <v>99</v>
      </c>
      <c r="AO308">
        <v>99</v>
      </c>
      <c r="AP308">
        <v>99</v>
      </c>
      <c r="AQ308">
        <v>99</v>
      </c>
      <c r="AR308">
        <v>200.37142857142859</v>
      </c>
      <c r="AS308">
        <v>32.338175843301961</v>
      </c>
    </row>
    <row r="309" spans="1:45">
      <c r="A309">
        <v>9</v>
      </c>
      <c r="B309">
        <v>23</v>
      </c>
      <c r="C309">
        <v>2024</v>
      </c>
      <c r="D309">
        <v>99</v>
      </c>
      <c r="E309">
        <v>99</v>
      </c>
      <c r="F309">
        <v>99</v>
      </c>
      <c r="G309">
        <v>99</v>
      </c>
      <c r="H309">
        <v>2</v>
      </c>
      <c r="I309">
        <v>99</v>
      </c>
      <c r="J309">
        <v>629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AN309">
        <v>99</v>
      </c>
      <c r="AO309">
        <v>99</v>
      </c>
      <c r="AP309">
        <v>99</v>
      </c>
      <c r="AQ309">
        <v>99</v>
      </c>
    </row>
    <row r="310" spans="1:45">
      <c r="A310">
        <v>9</v>
      </c>
      <c r="B310">
        <v>24</v>
      </c>
      <c r="C310">
        <v>2024</v>
      </c>
      <c r="D310">
        <v>99</v>
      </c>
      <c r="E310">
        <v>99</v>
      </c>
      <c r="F310">
        <v>99</v>
      </c>
      <c r="G310">
        <v>99</v>
      </c>
      <c r="H310">
        <v>1</v>
      </c>
      <c r="I310">
        <v>99</v>
      </c>
      <c r="J310">
        <v>643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134</v>
      </c>
      <c r="R310">
        <v>470</v>
      </c>
      <c r="S310">
        <v>5.8170212765957459</v>
      </c>
      <c r="T310">
        <v>6.348936170212764</v>
      </c>
      <c r="U310">
        <v>365.96340425531889</v>
      </c>
      <c r="V310">
        <v>47.446808510638292</v>
      </c>
      <c r="W310">
        <v>44.468085106382965</v>
      </c>
      <c r="X310">
        <v>52.978723404255319</v>
      </c>
      <c r="Y310">
        <v>90.005651483945996</v>
      </c>
      <c r="Z310">
        <v>1.7854398288729929</v>
      </c>
      <c r="AA310">
        <v>1.9366424488400436</v>
      </c>
      <c r="AB310">
        <v>71.437807852459855</v>
      </c>
      <c r="AC310">
        <v>33.887654735141702</v>
      </c>
      <c r="AD310">
        <v>16.79900898459741</v>
      </c>
      <c r="AE310">
        <v>6.0094617056642354</v>
      </c>
      <c r="AF310">
        <v>6.1820295567366417</v>
      </c>
      <c r="AG310">
        <v>970.64179104477614</v>
      </c>
      <c r="AH310">
        <v>0</v>
      </c>
      <c r="AI310">
        <v>42.127659574468069</v>
      </c>
      <c r="AJ310">
        <v>326.57159401071999</v>
      </c>
      <c r="AK310">
        <v>41.422752614588411</v>
      </c>
      <c r="AL310">
        <v>-10.961007976880948</v>
      </c>
      <c r="AM310">
        <v>18.662793422362689</v>
      </c>
      <c r="AN310">
        <v>99</v>
      </c>
      <c r="AO310">
        <v>99</v>
      </c>
      <c r="AP310">
        <v>99</v>
      </c>
      <c r="AQ310">
        <v>99</v>
      </c>
      <c r="AR310">
        <v>218.25159914712151</v>
      </c>
      <c r="AS310">
        <v>34.680589972577224</v>
      </c>
    </row>
    <row r="311" spans="1:45">
      <c r="A311">
        <v>9</v>
      </c>
      <c r="B311">
        <v>25</v>
      </c>
      <c r="C311">
        <v>2024</v>
      </c>
      <c r="D311">
        <v>99</v>
      </c>
      <c r="E311">
        <v>99</v>
      </c>
      <c r="F311">
        <v>99</v>
      </c>
      <c r="G311">
        <v>99</v>
      </c>
      <c r="H311">
        <v>1</v>
      </c>
      <c r="I311">
        <v>99</v>
      </c>
      <c r="J311">
        <v>704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AN311">
        <v>99</v>
      </c>
      <c r="AO311">
        <v>99</v>
      </c>
      <c r="AP311">
        <v>99</v>
      </c>
      <c r="AQ311">
        <v>99</v>
      </c>
    </row>
    <row r="312" spans="1:45">
      <c r="A312">
        <v>9</v>
      </c>
      <c r="B312">
        <v>26</v>
      </c>
      <c r="C312">
        <v>2024</v>
      </c>
      <c r="D312">
        <v>99</v>
      </c>
      <c r="E312">
        <v>99</v>
      </c>
      <c r="F312">
        <v>99</v>
      </c>
      <c r="G312">
        <v>99</v>
      </c>
      <c r="H312">
        <v>2</v>
      </c>
      <c r="I312">
        <v>99</v>
      </c>
      <c r="J312">
        <v>704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AN312">
        <v>99</v>
      </c>
      <c r="AO312">
        <v>99</v>
      </c>
      <c r="AP312">
        <v>99</v>
      </c>
      <c r="AQ312">
        <v>99</v>
      </c>
    </row>
    <row r="313" spans="1:45">
      <c r="A313">
        <v>9</v>
      </c>
      <c r="B313">
        <v>27</v>
      </c>
      <c r="C313">
        <v>2024</v>
      </c>
      <c r="D313">
        <v>99</v>
      </c>
      <c r="E313">
        <v>99</v>
      </c>
      <c r="F313">
        <v>99</v>
      </c>
      <c r="G313">
        <v>99</v>
      </c>
      <c r="H313">
        <v>1</v>
      </c>
      <c r="I313">
        <v>99</v>
      </c>
      <c r="J313">
        <v>802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14</v>
      </c>
      <c r="R313">
        <v>36</v>
      </c>
      <c r="S313">
        <v>4.3333333333333321</v>
      </c>
      <c r="T313">
        <v>5.916666666666667</v>
      </c>
      <c r="U313">
        <v>295.20277777777778</v>
      </c>
      <c r="V313">
        <v>19.444444444444443</v>
      </c>
      <c r="W313">
        <v>22.222222222222225</v>
      </c>
      <c r="X313">
        <v>16.666666666666671</v>
      </c>
      <c r="Y313">
        <v>81.446425766031737</v>
      </c>
      <c r="Z313">
        <v>1.4907119849998611</v>
      </c>
      <c r="AA313">
        <v>1.4018836534383909</v>
      </c>
      <c r="AB313">
        <v>85.220182013842006</v>
      </c>
      <c r="AC313">
        <v>39.811191868569821</v>
      </c>
      <c r="AD313">
        <v>62.472608838783763</v>
      </c>
      <c r="AE313">
        <v>0.46029919447640977</v>
      </c>
      <c r="AF313">
        <v>0.38196054196970847</v>
      </c>
      <c r="AG313">
        <v>901.19444444444446</v>
      </c>
      <c r="AH313">
        <v>0</v>
      </c>
      <c r="AI313">
        <v>11.111111111111112</v>
      </c>
      <c r="AJ313">
        <v>241.18973852371036</v>
      </c>
      <c r="AK313">
        <v>58.733906545020112</v>
      </c>
      <c r="AL313">
        <v>-15.275780883660101</v>
      </c>
      <c r="AM313">
        <v>26.334765960461976</v>
      </c>
      <c r="AN313">
        <v>99</v>
      </c>
      <c r="AO313">
        <v>99</v>
      </c>
      <c r="AP313">
        <v>99</v>
      </c>
      <c r="AQ313">
        <v>99</v>
      </c>
      <c r="AR313">
        <v>210.44444444444443</v>
      </c>
      <c r="AS313">
        <v>31.116228695289141</v>
      </c>
    </row>
    <row r="314" spans="1:45">
      <c r="A314">
        <v>9</v>
      </c>
      <c r="B314">
        <v>28</v>
      </c>
      <c r="C314">
        <v>2023</v>
      </c>
      <c r="D314">
        <v>99</v>
      </c>
      <c r="E314">
        <v>99</v>
      </c>
      <c r="F314">
        <v>99</v>
      </c>
      <c r="G314">
        <v>99</v>
      </c>
      <c r="H314">
        <v>1</v>
      </c>
      <c r="I314">
        <v>99</v>
      </c>
      <c r="J314">
        <v>103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495</v>
      </c>
      <c r="R314">
        <v>1406</v>
      </c>
      <c r="S314">
        <v>5.948681397006415</v>
      </c>
      <c r="T314">
        <v>6.8193456614509236</v>
      </c>
      <c r="U314">
        <v>381.46017069701202</v>
      </c>
      <c r="V314">
        <v>53.342816500711251</v>
      </c>
      <c r="W314">
        <v>60.881934566145105</v>
      </c>
      <c r="X314">
        <v>58.179231863442389</v>
      </c>
      <c r="Y314">
        <v>111.52306285590529</v>
      </c>
      <c r="Z314">
        <v>1.8314745882738921</v>
      </c>
      <c r="AA314">
        <v>1.7250793780587357</v>
      </c>
      <c r="AB314">
        <v>73.296382907882915</v>
      </c>
      <c r="AC314">
        <v>39.483509876714912</v>
      </c>
      <c r="AD314">
        <v>19.293329962084211</v>
      </c>
      <c r="AE314">
        <v>17.452830188679247</v>
      </c>
      <c r="AF314">
        <v>18.899662603812224</v>
      </c>
      <c r="AG314">
        <v>1002.729769858946</v>
      </c>
      <c r="AH314">
        <v>0</v>
      </c>
      <c r="AI314">
        <v>47.866287339971556</v>
      </c>
      <c r="AJ314">
        <v>439.43329709475472</v>
      </c>
      <c r="AK314">
        <v>52.603188903378118</v>
      </c>
      <c r="AL314">
        <v>16.632369638650395</v>
      </c>
      <c r="AM314">
        <v>25.394968939071742</v>
      </c>
      <c r="AN314">
        <v>99</v>
      </c>
      <c r="AO314">
        <v>99</v>
      </c>
      <c r="AP314">
        <v>99</v>
      </c>
      <c r="AQ314">
        <v>99</v>
      </c>
      <c r="AR314">
        <v>221.02375649591681</v>
      </c>
      <c r="AS314">
        <v>34.533284159222994</v>
      </c>
    </row>
    <row r="315" spans="1:45">
      <c r="A315">
        <v>9</v>
      </c>
      <c r="B315">
        <v>29</v>
      </c>
      <c r="C315">
        <v>2023</v>
      </c>
      <c r="D315">
        <v>99</v>
      </c>
      <c r="E315">
        <v>99</v>
      </c>
      <c r="F315">
        <v>99</v>
      </c>
      <c r="G315">
        <v>99</v>
      </c>
      <c r="H315">
        <v>2</v>
      </c>
      <c r="I315">
        <v>99</v>
      </c>
      <c r="J315">
        <v>106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120</v>
      </c>
      <c r="R315">
        <v>355</v>
      </c>
      <c r="S315">
        <v>6.3323943661971818</v>
      </c>
      <c r="T315">
        <v>6.3605633802816914</v>
      </c>
      <c r="U315">
        <v>380.31408450704248</v>
      </c>
      <c r="V315">
        <v>67.887323943661983</v>
      </c>
      <c r="W315">
        <v>44.507042253521114</v>
      </c>
      <c r="X315">
        <v>57.464788732394361</v>
      </c>
      <c r="Y315">
        <v>107.46390589045336</v>
      </c>
      <c r="Z315">
        <v>1.8406807258772924</v>
      </c>
      <c r="AA315">
        <v>1.7424669959280223</v>
      </c>
      <c r="AB315">
        <v>75.402147283034878</v>
      </c>
      <c r="AC315">
        <v>47.056486836865218</v>
      </c>
      <c r="AD315">
        <v>38.332453971792063</v>
      </c>
      <c r="AE315">
        <v>4.4066534260178756</v>
      </c>
      <c r="AF315">
        <v>4.7576259481229002</v>
      </c>
      <c r="AG315">
        <v>1023.830985915493</v>
      </c>
      <c r="AH315">
        <v>0</v>
      </c>
      <c r="AI315">
        <v>67.042253521126753</v>
      </c>
      <c r="AJ315">
        <v>433.20010618375824</v>
      </c>
      <c r="AK315">
        <v>49.310226891726799</v>
      </c>
      <c r="AL315">
        <v>-5.7333032588907846</v>
      </c>
      <c r="AM315">
        <v>24.926942281270922</v>
      </c>
      <c r="AN315">
        <v>99</v>
      </c>
      <c r="AO315">
        <v>99</v>
      </c>
      <c r="AP315">
        <v>99</v>
      </c>
      <c r="AQ315">
        <v>99</v>
      </c>
      <c r="AR315">
        <v>217.50422535211277</v>
      </c>
      <c r="AS315">
        <v>36.150339529782656</v>
      </c>
    </row>
    <row r="316" spans="1:45">
      <c r="A316">
        <v>9</v>
      </c>
      <c r="B316">
        <v>30</v>
      </c>
      <c r="C316">
        <v>2023</v>
      </c>
      <c r="D316">
        <v>99</v>
      </c>
      <c r="E316">
        <v>99</v>
      </c>
      <c r="F316">
        <v>99</v>
      </c>
      <c r="G316">
        <v>99</v>
      </c>
      <c r="H316">
        <v>1</v>
      </c>
      <c r="I316">
        <v>99</v>
      </c>
      <c r="J316">
        <v>110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39</v>
      </c>
      <c r="R316">
        <v>80</v>
      </c>
      <c r="S316">
        <v>5.5125000000000002</v>
      </c>
      <c r="T316">
        <v>6.125</v>
      </c>
      <c r="U316">
        <v>304.74250000000006</v>
      </c>
      <c r="V316">
        <v>41.25</v>
      </c>
      <c r="W316">
        <v>41.25</v>
      </c>
      <c r="X316">
        <v>27.5</v>
      </c>
      <c r="Y316">
        <v>126.60059614294852</v>
      </c>
      <c r="Z316">
        <v>1.77477991593324</v>
      </c>
      <c r="AA316">
        <v>2.0577597041442921</v>
      </c>
      <c r="AB316">
        <v>84.19866848381352</v>
      </c>
      <c r="AC316">
        <v>31.243449806638761</v>
      </c>
      <c r="AD316">
        <v>28.70802939878368</v>
      </c>
      <c r="AE316">
        <v>0.9930486593843102</v>
      </c>
      <c r="AF316">
        <v>0.85909767715837104</v>
      </c>
      <c r="AG316">
        <v>1146.6202531645563</v>
      </c>
      <c r="AH316">
        <v>0</v>
      </c>
      <c r="AI316">
        <v>82.5</v>
      </c>
      <c r="AJ316">
        <v>453.18591774845078</v>
      </c>
      <c r="AK316">
        <v>14.566771986687558</v>
      </c>
      <c r="AL316">
        <v>11.501260957688622</v>
      </c>
      <c r="AM316">
        <v>-7.6971648981260143</v>
      </c>
      <c r="AN316">
        <v>99</v>
      </c>
      <c r="AO316">
        <v>99</v>
      </c>
      <c r="AP316">
        <v>99</v>
      </c>
      <c r="AQ316">
        <v>99</v>
      </c>
      <c r="AR316">
        <v>203.39240506329111</v>
      </c>
      <c r="AS316">
        <v>34.178934552363451</v>
      </c>
    </row>
    <row r="317" spans="1:45">
      <c r="A317">
        <v>9</v>
      </c>
      <c r="B317">
        <v>31</v>
      </c>
      <c r="C317">
        <v>2023</v>
      </c>
      <c r="D317">
        <v>99</v>
      </c>
      <c r="E317">
        <v>99</v>
      </c>
      <c r="F317">
        <v>99</v>
      </c>
      <c r="G317">
        <v>99</v>
      </c>
      <c r="H317">
        <v>1</v>
      </c>
      <c r="I317">
        <v>99</v>
      </c>
      <c r="J317">
        <v>113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254</v>
      </c>
      <c r="R317">
        <v>514</v>
      </c>
      <c r="S317">
        <v>5.9356725146198812</v>
      </c>
      <c r="T317">
        <v>6.8793774319066152</v>
      </c>
      <c r="U317">
        <v>373.2344357976657</v>
      </c>
      <c r="V317">
        <v>55.64202334630351</v>
      </c>
      <c r="W317">
        <v>57.587548638132304</v>
      </c>
      <c r="X317">
        <v>55.058365758754881</v>
      </c>
      <c r="Y317">
        <v>119.42021741645939</v>
      </c>
      <c r="Z317">
        <v>1.8449874171966849</v>
      </c>
      <c r="AA317">
        <v>1.879917106779518</v>
      </c>
      <c r="AB317">
        <v>75.687770998939698</v>
      </c>
      <c r="AC317">
        <v>51.464478801032683</v>
      </c>
      <c r="AD317">
        <v>36.822592035676927</v>
      </c>
      <c r="AE317">
        <v>6.3803376365441906</v>
      </c>
      <c r="AF317">
        <v>6.7602749095652444</v>
      </c>
      <c r="AG317">
        <v>993.73019271948624</v>
      </c>
      <c r="AH317">
        <v>0</v>
      </c>
      <c r="AI317">
        <v>42.996108949416346</v>
      </c>
      <c r="AJ317">
        <v>424.68306863897192</v>
      </c>
      <c r="AK317">
        <v>47.356402524803563</v>
      </c>
      <c r="AL317">
        <v>29.637661783080873</v>
      </c>
      <c r="AM317">
        <v>31.106920790170488</v>
      </c>
      <c r="AN317">
        <v>99</v>
      </c>
      <c r="AO317">
        <v>99</v>
      </c>
      <c r="AP317">
        <v>99</v>
      </c>
      <c r="AQ317">
        <v>99</v>
      </c>
      <c r="AR317">
        <v>217.09421841541752</v>
      </c>
      <c r="AS317">
        <v>35.269819208756715</v>
      </c>
    </row>
    <row r="318" spans="1:45">
      <c r="A318">
        <v>9</v>
      </c>
      <c r="B318">
        <v>32</v>
      </c>
      <c r="C318">
        <v>2023</v>
      </c>
      <c r="D318">
        <v>99</v>
      </c>
      <c r="E318">
        <v>99</v>
      </c>
      <c r="F318">
        <v>99</v>
      </c>
      <c r="G318">
        <v>99</v>
      </c>
      <c r="H318">
        <v>1</v>
      </c>
      <c r="I318">
        <v>99</v>
      </c>
      <c r="J318">
        <v>116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87</v>
      </c>
      <c r="R318">
        <v>203</v>
      </c>
      <c r="S318">
        <v>6.182266009852218</v>
      </c>
      <c r="T318">
        <v>7.3399014778325133</v>
      </c>
      <c r="U318">
        <v>375.12906403940906</v>
      </c>
      <c r="V318">
        <v>65.517241379310363</v>
      </c>
      <c r="W318">
        <v>65.517241379310363</v>
      </c>
      <c r="X318">
        <v>60.09852216748768</v>
      </c>
      <c r="Y318">
        <v>96.703671040555619</v>
      </c>
      <c r="Z318">
        <v>1.5413131079460902</v>
      </c>
      <c r="AA318">
        <v>1.9112665674288376</v>
      </c>
      <c r="AB318">
        <v>74.899744243165642</v>
      </c>
      <c r="AC318">
        <v>28.276805197390647</v>
      </c>
      <c r="AD318">
        <v>24.150722613834706</v>
      </c>
      <c r="AE318">
        <v>2.5198609731876855</v>
      </c>
      <c r="AF318">
        <v>2.6834671498405438</v>
      </c>
      <c r="AG318">
        <v>928.75247524752501</v>
      </c>
      <c r="AH318">
        <v>0</v>
      </c>
      <c r="AI318">
        <v>49.75369458128079</v>
      </c>
      <c r="AJ318">
        <v>269.91591671821328</v>
      </c>
      <c r="AK318">
        <v>44.520603906896</v>
      </c>
      <c r="AL318">
        <v>4.0077096154020574E-2</v>
      </c>
      <c r="AM318">
        <v>30.940450841100777</v>
      </c>
      <c r="AN318">
        <v>99</v>
      </c>
      <c r="AO318">
        <v>99</v>
      </c>
      <c r="AP318">
        <v>99</v>
      </c>
      <c r="AQ318">
        <v>99</v>
      </c>
      <c r="AR318">
        <v>216.99504950495049</v>
      </c>
      <c r="AS318">
        <v>36.082896637223243</v>
      </c>
    </row>
    <row r="319" spans="1:45">
      <c r="A319">
        <v>9</v>
      </c>
      <c r="B319">
        <v>33</v>
      </c>
      <c r="C319">
        <v>2023</v>
      </c>
      <c r="D319">
        <v>99</v>
      </c>
      <c r="E319">
        <v>99</v>
      </c>
      <c r="F319">
        <v>99</v>
      </c>
      <c r="G319">
        <v>99</v>
      </c>
      <c r="H319">
        <v>2</v>
      </c>
      <c r="I319">
        <v>99</v>
      </c>
      <c r="J319">
        <v>117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205</v>
      </c>
      <c r="R319">
        <v>621</v>
      </c>
      <c r="S319">
        <v>5.7536231884057996</v>
      </c>
      <c r="T319">
        <v>6.6859903381642516</v>
      </c>
      <c r="U319">
        <v>361.82351046698869</v>
      </c>
      <c r="V319">
        <v>49.919484702093392</v>
      </c>
      <c r="W319">
        <v>54.267310789049922</v>
      </c>
      <c r="X319">
        <v>56.199677938808357</v>
      </c>
      <c r="Y319">
        <v>108.81509347526578</v>
      </c>
      <c r="Z319">
        <v>1.8655726382644684</v>
      </c>
      <c r="AA319">
        <v>1.6515098815313003</v>
      </c>
      <c r="AB319">
        <v>75.688140347038384</v>
      </c>
      <c r="AC319">
        <v>53.006088600622384</v>
      </c>
      <c r="AD319">
        <v>36.165449451617057</v>
      </c>
      <c r="AE319">
        <v>7.7085402184707057</v>
      </c>
      <c r="AF319">
        <v>7.917861756857822</v>
      </c>
      <c r="AG319">
        <v>953.67419354838717</v>
      </c>
      <c r="AH319">
        <v>0</v>
      </c>
      <c r="AI319">
        <v>48.309178743961347</v>
      </c>
      <c r="AJ319">
        <v>312.23930593814879</v>
      </c>
      <c r="AK319">
        <v>38.145448385489111</v>
      </c>
      <c r="AL319">
        <v>4.0852266006920281</v>
      </c>
      <c r="AM319">
        <v>23.552109330923003</v>
      </c>
      <c r="AN319">
        <v>99</v>
      </c>
      <c r="AO319">
        <v>99</v>
      </c>
      <c r="AP319">
        <v>99</v>
      </c>
      <c r="AQ319">
        <v>99</v>
      </c>
      <c r="AR319">
        <v>217.158064516129</v>
      </c>
      <c r="AS319">
        <v>34.431075226306945</v>
      </c>
    </row>
    <row r="320" spans="1:45">
      <c r="A320">
        <v>9</v>
      </c>
      <c r="B320">
        <v>34</v>
      </c>
      <c r="C320">
        <v>2023</v>
      </c>
      <c r="D320">
        <v>99</v>
      </c>
      <c r="E320">
        <v>99</v>
      </c>
      <c r="F320">
        <v>99</v>
      </c>
      <c r="G320">
        <v>99</v>
      </c>
      <c r="H320">
        <v>1</v>
      </c>
      <c r="I320">
        <v>99</v>
      </c>
      <c r="J320">
        <v>134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141</v>
      </c>
      <c r="R320">
        <v>398</v>
      </c>
      <c r="S320">
        <v>5.1331658291457281</v>
      </c>
      <c r="T320">
        <v>6.5402010050251249</v>
      </c>
      <c r="U320">
        <v>326.90175879396992</v>
      </c>
      <c r="V320">
        <v>35.175879396984918</v>
      </c>
      <c r="W320">
        <v>45.226130653266317</v>
      </c>
      <c r="X320">
        <v>37.688442211055282</v>
      </c>
      <c r="Y320">
        <v>85.46877958259843</v>
      </c>
      <c r="Z320">
        <v>1.592966805635784</v>
      </c>
      <c r="AA320">
        <v>1.7485505727103301</v>
      </c>
      <c r="AB320">
        <v>77.606426645477782</v>
      </c>
      <c r="AC320">
        <v>38.092192287748553</v>
      </c>
      <c r="AD320">
        <v>37.558717415028099</v>
      </c>
      <c r="AE320">
        <v>4.9404170804369407</v>
      </c>
      <c r="AF320">
        <v>4.584794358034916</v>
      </c>
      <c r="AG320">
        <v>896.1829896907218</v>
      </c>
      <c r="AH320">
        <v>0</v>
      </c>
      <c r="AI320">
        <v>26.884422110552755</v>
      </c>
      <c r="AJ320">
        <v>265.48170577725654</v>
      </c>
      <c r="AK320">
        <v>25.143261777746375</v>
      </c>
      <c r="AL320">
        <v>6.17215885845635</v>
      </c>
      <c r="AM320">
        <v>15.89996682791338</v>
      </c>
      <c r="AN320">
        <v>99</v>
      </c>
      <c r="AO320">
        <v>99</v>
      </c>
      <c r="AP320">
        <v>99</v>
      </c>
      <c r="AQ320">
        <v>99</v>
      </c>
      <c r="AR320">
        <v>213.09020618556704</v>
      </c>
      <c r="AS320">
        <v>33.015003405504203</v>
      </c>
    </row>
    <row r="321" spans="1:45">
      <c r="A321">
        <v>9</v>
      </c>
      <c r="B321">
        <v>35</v>
      </c>
      <c r="C321">
        <v>2023</v>
      </c>
      <c r="D321">
        <v>99</v>
      </c>
      <c r="E321">
        <v>99</v>
      </c>
      <c r="F321">
        <v>99</v>
      </c>
      <c r="G321">
        <v>99</v>
      </c>
      <c r="H321">
        <v>2</v>
      </c>
      <c r="I321">
        <v>99</v>
      </c>
      <c r="J321">
        <v>138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28</v>
      </c>
      <c r="R321">
        <v>129</v>
      </c>
      <c r="S321">
        <v>4.5658914728682172</v>
      </c>
      <c r="T321">
        <v>5.9224806201550386</v>
      </c>
      <c r="U321">
        <v>310.55658914728696</v>
      </c>
      <c r="V321">
        <v>17.829457364341089</v>
      </c>
      <c r="W321">
        <v>25.581395348837205</v>
      </c>
      <c r="X321">
        <v>23.255813953488367</v>
      </c>
      <c r="Y321">
        <v>66.780531263295103</v>
      </c>
      <c r="Z321">
        <v>1.0103722641941784</v>
      </c>
      <c r="AA321">
        <v>1.0969471597710845</v>
      </c>
      <c r="AB321">
        <v>73.650480182653595</v>
      </c>
      <c r="AC321">
        <v>58.722213834943886</v>
      </c>
      <c r="AD321">
        <v>66.207118511602317</v>
      </c>
      <c r="AE321">
        <v>1.6012909632571997</v>
      </c>
      <c r="AF321">
        <v>1.4117246250023878</v>
      </c>
      <c r="AG321">
        <v>857.9140625</v>
      </c>
      <c r="AH321">
        <v>0.77519379844961245</v>
      </c>
      <c r="AI321">
        <v>24.031007751937985</v>
      </c>
      <c r="AJ321">
        <v>191.00646370541</v>
      </c>
      <c r="AK321">
        <v>19.847237627749745</v>
      </c>
      <c r="AL321">
        <v>-13.420913213758084</v>
      </c>
      <c r="AM321">
        <v>-4.3406291290054204</v>
      </c>
      <c r="AN321">
        <v>99</v>
      </c>
      <c r="AO321">
        <v>99</v>
      </c>
      <c r="AP321">
        <v>99</v>
      </c>
      <c r="AQ321">
        <v>99</v>
      </c>
      <c r="AR321">
        <v>214.9765625</v>
      </c>
      <c r="AS321">
        <v>30.754517274311993</v>
      </c>
    </row>
    <row r="322" spans="1:45">
      <c r="A322">
        <v>9</v>
      </c>
      <c r="B322">
        <v>36</v>
      </c>
      <c r="C322">
        <v>2023</v>
      </c>
      <c r="D322">
        <v>99</v>
      </c>
      <c r="E322">
        <v>99</v>
      </c>
      <c r="F322">
        <v>99</v>
      </c>
      <c r="G322">
        <v>99</v>
      </c>
      <c r="H322">
        <v>2</v>
      </c>
      <c r="I322">
        <v>99</v>
      </c>
      <c r="J322">
        <v>141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154</v>
      </c>
      <c r="R322">
        <v>277</v>
      </c>
      <c r="S322">
        <v>5.8916967509025282</v>
      </c>
      <c r="T322">
        <v>6.6281588447653421</v>
      </c>
      <c r="U322">
        <v>345.84837545126351</v>
      </c>
      <c r="V322">
        <v>54.5126353790614</v>
      </c>
      <c r="W322">
        <v>48.375451263537911</v>
      </c>
      <c r="X322">
        <v>49.458483754512642</v>
      </c>
      <c r="Y322">
        <v>115.71538112441516</v>
      </c>
      <c r="Z322">
        <v>1.8854859877084844</v>
      </c>
      <c r="AA322">
        <v>2.2309768311162994</v>
      </c>
      <c r="AB322">
        <v>84.172400777371891</v>
      </c>
      <c r="AC322">
        <v>40.264493925161695</v>
      </c>
      <c r="AD322">
        <v>34.058264789218676</v>
      </c>
      <c r="AE322">
        <v>3.4384309831181721</v>
      </c>
      <c r="AF322">
        <v>3.375864765817532</v>
      </c>
      <c r="AG322">
        <v>1039.8953068592057</v>
      </c>
      <c r="AH322">
        <v>0</v>
      </c>
      <c r="AI322">
        <v>72.924187725631739</v>
      </c>
      <c r="AJ322">
        <v>383.40595015382007</v>
      </c>
      <c r="AK322">
        <v>34.179627220530591</v>
      </c>
      <c r="AL322">
        <v>14.50096604518447</v>
      </c>
      <c r="AM322">
        <v>17.83357336268022</v>
      </c>
      <c r="AN322">
        <v>99</v>
      </c>
      <c r="AO322">
        <v>99</v>
      </c>
      <c r="AP322">
        <v>99</v>
      </c>
      <c r="AQ322">
        <v>99</v>
      </c>
      <c r="AR322">
        <v>212.00361010830329</v>
      </c>
      <c r="AS322">
        <v>34.96199049040451</v>
      </c>
    </row>
    <row r="323" spans="1:45">
      <c r="A323">
        <v>9</v>
      </c>
      <c r="B323">
        <v>37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2</v>
      </c>
      <c r="I323">
        <v>99</v>
      </c>
      <c r="J323">
        <v>143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40</v>
      </c>
      <c r="R323">
        <v>125</v>
      </c>
      <c r="S323">
        <v>5.024</v>
      </c>
      <c r="T323">
        <v>5.3360000000000003</v>
      </c>
      <c r="U323">
        <v>308.6216</v>
      </c>
      <c r="V323">
        <v>36.799999999999997</v>
      </c>
      <c r="W323">
        <v>16.8</v>
      </c>
      <c r="X323">
        <v>30.4</v>
      </c>
      <c r="Y323">
        <v>90.366927210346105</v>
      </c>
      <c r="Z323">
        <v>1.8306894875975004</v>
      </c>
      <c r="AA323">
        <v>1.4856325252228428</v>
      </c>
      <c r="AB323">
        <v>74.045989206173317</v>
      </c>
      <c r="AC323">
        <v>65.298626603360276</v>
      </c>
      <c r="AD323">
        <v>45.590376921174162</v>
      </c>
      <c r="AE323">
        <v>1.5516385302879847</v>
      </c>
      <c r="AF323">
        <v>1.3594269120697176</v>
      </c>
      <c r="AG323">
        <v>923.47199999999998</v>
      </c>
      <c r="AH323">
        <v>0.8</v>
      </c>
      <c r="AI323">
        <v>52.8</v>
      </c>
      <c r="AJ323">
        <v>301.22200652674758</v>
      </c>
      <c r="AK323">
        <v>36.237391738545263</v>
      </c>
      <c r="AL323">
        <v>5.4831558248313437</v>
      </c>
      <c r="AM323">
        <v>20.183496405012164</v>
      </c>
      <c r="AN323">
        <v>99</v>
      </c>
      <c r="AO323">
        <v>99</v>
      </c>
      <c r="AP323">
        <v>99</v>
      </c>
      <c r="AQ323">
        <v>99</v>
      </c>
      <c r="AR323">
        <v>211.75200000000001</v>
      </c>
      <c r="AS323">
        <v>31.878665886572747</v>
      </c>
    </row>
    <row r="324" spans="1:45">
      <c r="A324">
        <v>9</v>
      </c>
      <c r="B324">
        <v>38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1</v>
      </c>
      <c r="I324">
        <v>99</v>
      </c>
      <c r="J324">
        <v>147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AN324">
        <v>99</v>
      </c>
      <c r="AO324">
        <v>99</v>
      </c>
      <c r="AP324">
        <v>99</v>
      </c>
      <c r="AQ324">
        <v>99</v>
      </c>
    </row>
    <row r="325" spans="1:45">
      <c r="A325">
        <v>9</v>
      </c>
      <c r="B325">
        <v>39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2</v>
      </c>
      <c r="I325">
        <v>99</v>
      </c>
      <c r="J325">
        <v>147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87</v>
      </c>
      <c r="R325">
        <v>300</v>
      </c>
      <c r="S325">
        <v>5.43</v>
      </c>
      <c r="T325">
        <v>5.833333333333333</v>
      </c>
      <c r="U325">
        <v>343.56433333333342</v>
      </c>
      <c r="V325">
        <v>38.333333333333343</v>
      </c>
      <c r="W325">
        <v>32.666666666666664</v>
      </c>
      <c r="X325">
        <v>37.666666666666657</v>
      </c>
      <c r="Y325">
        <v>96.062921885721408</v>
      </c>
      <c r="Z325">
        <v>1.7771981694041139</v>
      </c>
      <c r="AA325">
        <v>1.6448573055300453</v>
      </c>
      <c r="AB325">
        <v>73.773372532109363</v>
      </c>
      <c r="AC325">
        <v>40.067592441279153</v>
      </c>
      <c r="AD325">
        <v>25.713500677082401</v>
      </c>
      <c r="AE325">
        <v>3.7239324726911618</v>
      </c>
      <c r="AF325">
        <v>3.63202524329308</v>
      </c>
      <c r="AG325">
        <v>918.97814207650276</v>
      </c>
      <c r="AH325">
        <v>0</v>
      </c>
      <c r="AI325">
        <v>25</v>
      </c>
      <c r="AJ325">
        <v>312.42285965991368</v>
      </c>
      <c r="AK325">
        <v>61.038319402555558</v>
      </c>
      <c r="AL325">
        <v>11.194813940906112</v>
      </c>
      <c r="AM325">
        <v>58.615814384168893</v>
      </c>
      <c r="AN325">
        <v>99</v>
      </c>
      <c r="AO325">
        <v>99</v>
      </c>
      <c r="AP325">
        <v>99</v>
      </c>
      <c r="AQ325">
        <v>99</v>
      </c>
      <c r="AR325">
        <v>215.27868852459011</v>
      </c>
      <c r="AS325">
        <v>33.911967779808393</v>
      </c>
    </row>
    <row r="326" spans="1:45">
      <c r="A326">
        <v>9</v>
      </c>
      <c r="B326">
        <v>40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1</v>
      </c>
      <c r="I326">
        <v>99</v>
      </c>
      <c r="J326">
        <v>155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75</v>
      </c>
      <c r="R326">
        <v>274</v>
      </c>
      <c r="S326">
        <v>5.0656934306569346</v>
      </c>
      <c r="T326">
        <v>6.9854014598540148</v>
      </c>
      <c r="U326">
        <v>348.30218978102187</v>
      </c>
      <c r="V326">
        <v>39.781021897810227</v>
      </c>
      <c r="W326">
        <v>57.664233576642353</v>
      </c>
      <c r="X326">
        <v>50.364963503649619</v>
      </c>
      <c r="Y326">
        <v>83.914198416804737</v>
      </c>
      <c r="Z326">
        <v>1.4684237517741114</v>
      </c>
      <c r="AA326">
        <v>1.7900185598672986</v>
      </c>
      <c r="AB326">
        <v>81.582471517000016</v>
      </c>
      <c r="AC326">
        <v>46.982569294837191</v>
      </c>
      <c r="AD326">
        <v>54.881556068110051</v>
      </c>
      <c r="AE326">
        <v>3.4011916583912609</v>
      </c>
      <c r="AF326">
        <v>3.3629956028480459</v>
      </c>
      <c r="AG326">
        <v>907.21561338289985</v>
      </c>
      <c r="AH326">
        <v>0</v>
      </c>
      <c r="AI326">
        <v>21.532846715328471</v>
      </c>
      <c r="AJ326">
        <v>238.71318197922403</v>
      </c>
      <c r="AK326">
        <v>36.216191456695505</v>
      </c>
      <c r="AL326">
        <v>14.30839866532645</v>
      </c>
      <c r="AM326">
        <v>23.113145110423496</v>
      </c>
      <c r="AN326">
        <v>99</v>
      </c>
      <c r="AO326">
        <v>99</v>
      </c>
      <c r="AP326">
        <v>99</v>
      </c>
      <c r="AQ326">
        <v>99</v>
      </c>
      <c r="AR326">
        <v>220.02230483271376</v>
      </c>
      <c r="AS326">
        <v>32.363517596599081</v>
      </c>
    </row>
    <row r="327" spans="1:45">
      <c r="A327">
        <v>9</v>
      </c>
      <c r="B327">
        <v>41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2</v>
      </c>
      <c r="I327">
        <v>99</v>
      </c>
      <c r="J327">
        <v>160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133</v>
      </c>
      <c r="R327">
        <v>436</v>
      </c>
      <c r="S327">
        <v>6.0322580645161281</v>
      </c>
      <c r="T327">
        <v>6.2178899082568817</v>
      </c>
      <c r="U327">
        <v>354.12775229357834</v>
      </c>
      <c r="V327">
        <v>55.045871559633035</v>
      </c>
      <c r="W327">
        <v>40.825688073394488</v>
      </c>
      <c r="X327">
        <v>45.642201834862384</v>
      </c>
      <c r="Y327">
        <v>115.02191787740011</v>
      </c>
      <c r="Z327">
        <v>2.0725223476749863</v>
      </c>
      <c r="AA327">
        <v>1.7028716024121797</v>
      </c>
      <c r="AB327">
        <v>78.33927130727281</v>
      </c>
      <c r="AC327">
        <v>31.347553290576844</v>
      </c>
      <c r="AD327">
        <v>18.687160744405563</v>
      </c>
      <c r="AE327">
        <v>5.4121151936444916</v>
      </c>
      <c r="AF327">
        <v>5.4408403662087412</v>
      </c>
      <c r="AG327">
        <v>1032.4157043879907</v>
      </c>
      <c r="AH327">
        <v>0</v>
      </c>
      <c r="AI327">
        <v>76.146788990825698</v>
      </c>
      <c r="AJ327">
        <v>427.58556582795399</v>
      </c>
      <c r="AK327">
        <v>42.508725265178754</v>
      </c>
      <c r="AL327">
        <v>6.0072073609416492</v>
      </c>
      <c r="AM327">
        <v>19.412128152772873</v>
      </c>
      <c r="AN327">
        <v>99</v>
      </c>
      <c r="AO327">
        <v>99</v>
      </c>
      <c r="AP327">
        <v>99</v>
      </c>
      <c r="AQ327">
        <v>99</v>
      </c>
      <c r="AR327">
        <v>214.38799076212473</v>
      </c>
      <c r="AS327">
        <v>34.8641862967362</v>
      </c>
    </row>
    <row r="328" spans="1:45">
      <c r="A328">
        <v>9</v>
      </c>
      <c r="B328">
        <v>42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1</v>
      </c>
      <c r="I328">
        <v>99</v>
      </c>
      <c r="J328">
        <v>171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64</v>
      </c>
      <c r="R328">
        <v>182</v>
      </c>
      <c r="S328">
        <v>5.752747252747251</v>
      </c>
      <c r="T328">
        <v>7.2087912087912098</v>
      </c>
      <c r="U328">
        <v>382.30769230769238</v>
      </c>
      <c r="V328">
        <v>51.098901098901088</v>
      </c>
      <c r="W328">
        <v>67.032967032967022</v>
      </c>
      <c r="X328">
        <v>60.439560439560424</v>
      </c>
      <c r="Y328">
        <v>98.086154359788068</v>
      </c>
      <c r="Z328">
        <v>1.7941811110352661</v>
      </c>
      <c r="AA328">
        <v>1.7226129112834725</v>
      </c>
      <c r="AB328">
        <v>87.188540982908606</v>
      </c>
      <c r="AC328">
        <v>70.95810977885499</v>
      </c>
      <c r="AD328">
        <v>70.469868946074982</v>
      </c>
      <c r="AE328">
        <v>2.2591857000993043</v>
      </c>
      <c r="AF328">
        <v>2.451906789202337</v>
      </c>
      <c r="AG328">
        <v>894.56521739130437</v>
      </c>
      <c r="AH328">
        <v>0</v>
      </c>
      <c r="AI328">
        <v>25.274725274725277</v>
      </c>
      <c r="AJ328">
        <v>244.9258674156336</v>
      </c>
      <c r="AK328">
        <v>26.495605652077764</v>
      </c>
      <c r="AL328">
        <v>9.9146970961748409</v>
      </c>
      <c r="AM328">
        <v>26.652383035572544</v>
      </c>
      <c r="AN328">
        <v>99</v>
      </c>
      <c r="AO328">
        <v>99</v>
      </c>
      <c r="AP328">
        <v>99</v>
      </c>
      <c r="AQ328">
        <v>99</v>
      </c>
      <c r="AR328">
        <v>220.07453416149073</v>
      </c>
      <c r="AS328">
        <v>34.901777011813287</v>
      </c>
    </row>
    <row r="329" spans="1:45">
      <c r="A329">
        <v>9</v>
      </c>
      <c r="B329">
        <v>43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2</v>
      </c>
      <c r="I329">
        <v>99</v>
      </c>
      <c r="J329">
        <v>175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13</v>
      </c>
      <c r="R329">
        <v>30</v>
      </c>
      <c r="S329">
        <v>5.4666666666666677</v>
      </c>
      <c r="T329">
        <v>6.6333333333333355</v>
      </c>
      <c r="U329">
        <v>347.06</v>
      </c>
      <c r="V329">
        <v>46.666666666666657</v>
      </c>
      <c r="W329">
        <v>53.33333333333335</v>
      </c>
      <c r="X329">
        <v>50</v>
      </c>
      <c r="Y329">
        <v>100.5036835145858</v>
      </c>
      <c r="Z329">
        <v>1.7838784213679539</v>
      </c>
      <c r="AA329">
        <v>1.8162843634433687</v>
      </c>
      <c r="AB329">
        <v>77.484239537777427</v>
      </c>
      <c r="AC329">
        <v>57.518052570681554</v>
      </c>
      <c r="AD329">
        <v>25.857095548010754</v>
      </c>
      <c r="AE329">
        <v>0.37239324726911616</v>
      </c>
      <c r="AF329">
        <v>0.36689800384904991</v>
      </c>
      <c r="AG329">
        <v>934.2</v>
      </c>
      <c r="AH329">
        <v>0</v>
      </c>
      <c r="AI329">
        <v>33.333333333333343</v>
      </c>
      <c r="AJ329">
        <v>293.71544052024223</v>
      </c>
      <c r="AK329">
        <v>49.397379346781563</v>
      </c>
      <c r="AL329">
        <v>72.857476187700755</v>
      </c>
      <c r="AM329">
        <v>21.930735469428875</v>
      </c>
      <c r="AN329">
        <v>99</v>
      </c>
      <c r="AO329">
        <v>99</v>
      </c>
      <c r="AP329">
        <v>99</v>
      </c>
      <c r="AQ329">
        <v>99</v>
      </c>
      <c r="AR329">
        <v>216.1</v>
      </c>
      <c r="AS329">
        <v>33.512947325791465</v>
      </c>
    </row>
    <row r="330" spans="1:45">
      <c r="A330">
        <v>9</v>
      </c>
      <c r="B330">
        <v>44</v>
      </c>
      <c r="C330">
        <v>2023</v>
      </c>
      <c r="D330">
        <v>99</v>
      </c>
      <c r="E330">
        <v>99</v>
      </c>
      <c r="F330">
        <v>99</v>
      </c>
      <c r="G330">
        <v>99</v>
      </c>
      <c r="H330">
        <v>2</v>
      </c>
      <c r="I330">
        <v>99</v>
      </c>
      <c r="J330">
        <v>177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146</v>
      </c>
      <c r="R330">
        <v>450</v>
      </c>
      <c r="S330">
        <v>5.391111111111111</v>
      </c>
      <c r="T330">
        <v>5.9</v>
      </c>
      <c r="U330">
        <v>321.26199999999977</v>
      </c>
      <c r="V330">
        <v>43.111111111111114</v>
      </c>
      <c r="W330">
        <v>36</v>
      </c>
      <c r="X330">
        <v>36.666666666666657</v>
      </c>
      <c r="Y330">
        <v>98.011222715678045</v>
      </c>
      <c r="Z330">
        <v>1.5642992356852428</v>
      </c>
      <c r="AA330">
        <v>1.8126101499096681</v>
      </c>
      <c r="AB330">
        <v>71.406568161863675</v>
      </c>
      <c r="AC330">
        <v>22.314880984580608</v>
      </c>
      <c r="AD330">
        <v>11.097534374629651</v>
      </c>
      <c r="AE330">
        <v>5.5858987090367425</v>
      </c>
      <c r="AF330">
        <v>5.0943807920483515</v>
      </c>
      <c r="AG330">
        <v>955.07936507936495</v>
      </c>
      <c r="AH330">
        <v>0.22222222222222224</v>
      </c>
      <c r="AI330">
        <v>51.777777777777779</v>
      </c>
      <c r="AJ330">
        <v>346.07820352181238</v>
      </c>
      <c r="AK330">
        <v>26.731353471438169</v>
      </c>
      <c r="AL330">
        <v>2.1088669472821486</v>
      </c>
      <c r="AM330">
        <v>17.416517920880505</v>
      </c>
      <c r="AN330">
        <v>99</v>
      </c>
      <c r="AO330">
        <v>99</v>
      </c>
      <c r="AP330">
        <v>99</v>
      </c>
      <c r="AQ330">
        <v>99</v>
      </c>
      <c r="AR330">
        <v>210.63945578231289</v>
      </c>
      <c r="AS330">
        <v>33.197043372438358</v>
      </c>
    </row>
    <row r="331" spans="1:45">
      <c r="A331">
        <v>9</v>
      </c>
      <c r="B331">
        <v>45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178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37</v>
      </c>
      <c r="R331">
        <v>159</v>
      </c>
      <c r="S331">
        <v>4.2578616352201246</v>
      </c>
      <c r="T331">
        <v>5.2578616352201246</v>
      </c>
      <c r="U331">
        <v>276.98113207547181</v>
      </c>
      <c r="V331">
        <v>14.46540880503145</v>
      </c>
      <c r="W331">
        <v>21.383647798742139</v>
      </c>
      <c r="X331">
        <v>14.46540880503145</v>
      </c>
      <c r="Y331">
        <v>86.115284854146793</v>
      </c>
      <c r="Z331">
        <v>1.476072625567431</v>
      </c>
      <c r="AA331">
        <v>1.6144545059940127</v>
      </c>
      <c r="AB331">
        <v>80.949857222670559</v>
      </c>
      <c r="AC331">
        <v>44.827797976660761</v>
      </c>
      <c r="AD331">
        <v>47.882064607999105</v>
      </c>
      <c r="AE331">
        <v>1.9736842105263159</v>
      </c>
      <c r="AF331">
        <v>1.5519111094635079</v>
      </c>
      <c r="AG331">
        <v>974.57232704402531</v>
      </c>
      <c r="AH331">
        <v>0</v>
      </c>
      <c r="AI331">
        <v>32.704402515723274</v>
      </c>
      <c r="AJ331">
        <v>298.54018953701814</v>
      </c>
      <c r="AK331">
        <v>25.642912319859512</v>
      </c>
      <c r="AL331">
        <v>22.769741913956182</v>
      </c>
      <c r="AM331">
        <v>25.636572583630713</v>
      </c>
      <c r="AN331">
        <v>99</v>
      </c>
      <c r="AO331">
        <v>99</v>
      </c>
      <c r="AP331">
        <v>99</v>
      </c>
      <c r="AQ331">
        <v>99</v>
      </c>
      <c r="AR331">
        <v>206.04402515723277</v>
      </c>
      <c r="AS331">
        <v>30.865515762566329</v>
      </c>
    </row>
    <row r="332" spans="1:45">
      <c r="A332">
        <v>9</v>
      </c>
      <c r="B332">
        <v>46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181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46</v>
      </c>
      <c r="R332">
        <v>128</v>
      </c>
      <c r="S332">
        <v>5.4609375</v>
      </c>
      <c r="T332">
        <v>6.1796875</v>
      </c>
      <c r="U332">
        <v>311.87734375000002</v>
      </c>
      <c r="V332">
        <v>39.0625</v>
      </c>
      <c r="W332">
        <v>39.84375</v>
      </c>
      <c r="X332">
        <v>32.8125</v>
      </c>
      <c r="Y332">
        <v>116.476008939907</v>
      </c>
      <c r="Z332">
        <v>1.6997350149637296</v>
      </c>
      <c r="AA332">
        <v>1.394372583760793</v>
      </c>
      <c r="AB332">
        <v>77.469947469873631</v>
      </c>
      <c r="AC332">
        <v>59.29605590064731</v>
      </c>
      <c r="AD332">
        <v>39.357600914825262</v>
      </c>
      <c r="AE332">
        <v>1.5888778550148963</v>
      </c>
      <c r="AF332">
        <v>1.4067383529317916</v>
      </c>
      <c r="AG332">
        <v>1020.90625</v>
      </c>
      <c r="AH332">
        <v>0</v>
      </c>
      <c r="AI332">
        <v>66.40625</v>
      </c>
      <c r="AJ332">
        <v>442.52435380545722</v>
      </c>
      <c r="AK332">
        <v>20.424967154859889</v>
      </c>
      <c r="AL332">
        <v>-1.1443724080129221</v>
      </c>
      <c r="AM332">
        <v>11.517166821233673</v>
      </c>
      <c r="AN332">
        <v>99</v>
      </c>
      <c r="AO332">
        <v>99</v>
      </c>
      <c r="AP332">
        <v>99</v>
      </c>
      <c r="AQ332">
        <v>99</v>
      </c>
      <c r="AR332">
        <v>207.4375</v>
      </c>
      <c r="AS332">
        <v>33.410143718933682</v>
      </c>
    </row>
    <row r="333" spans="1:45">
      <c r="A333">
        <v>9</v>
      </c>
      <c r="B333">
        <v>47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1</v>
      </c>
      <c r="I333">
        <v>99</v>
      </c>
      <c r="J333">
        <v>309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345</v>
      </c>
      <c r="R333">
        <v>1320</v>
      </c>
      <c r="S333">
        <v>5.2409090909090912</v>
      </c>
      <c r="T333">
        <v>6.4643939393939407</v>
      </c>
      <c r="U333">
        <v>350.08742424242382</v>
      </c>
      <c r="V333">
        <v>35.303030303030305</v>
      </c>
      <c r="W333">
        <v>49.848484848484851</v>
      </c>
      <c r="X333">
        <v>47.878787878787882</v>
      </c>
      <c r="Y333">
        <v>90.432019215686481</v>
      </c>
      <c r="Z333">
        <v>1.6061885312117443</v>
      </c>
      <c r="AA333">
        <v>1.7671939997324937</v>
      </c>
      <c r="AB333">
        <v>77.796695091058695</v>
      </c>
      <c r="AC333">
        <v>48.065375042175837</v>
      </c>
      <c r="AD333">
        <v>36.653708972425491</v>
      </c>
      <c r="AE333">
        <v>16.385302879841113</v>
      </c>
      <c r="AF333">
        <v>16.284332949913082</v>
      </c>
      <c r="AG333">
        <v>917.99766899766894</v>
      </c>
      <c r="AH333">
        <v>0</v>
      </c>
      <c r="AI333">
        <v>25.606060606060606</v>
      </c>
      <c r="AJ333">
        <v>292.47631877121847</v>
      </c>
      <c r="AK333">
        <v>38.701277621651407</v>
      </c>
      <c r="AL333">
        <v>0.98522616230576798</v>
      </c>
      <c r="AM333">
        <v>23.279786636568904</v>
      </c>
      <c r="AN333">
        <v>99</v>
      </c>
      <c r="AO333">
        <v>99</v>
      </c>
      <c r="AP333">
        <v>99</v>
      </c>
      <c r="AQ333">
        <v>99</v>
      </c>
      <c r="AR333">
        <v>218.81895881895875</v>
      </c>
      <c r="AS333">
        <v>32.773060639015476</v>
      </c>
    </row>
    <row r="334" spans="1:45">
      <c r="A334">
        <v>9</v>
      </c>
      <c r="B334">
        <v>48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1</v>
      </c>
      <c r="I334">
        <v>99</v>
      </c>
      <c r="J334">
        <v>420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AN334">
        <v>99</v>
      </c>
      <c r="AO334">
        <v>99</v>
      </c>
      <c r="AP334">
        <v>99</v>
      </c>
      <c r="AQ334">
        <v>99</v>
      </c>
    </row>
    <row r="335" spans="1:45">
      <c r="A335">
        <v>9</v>
      </c>
      <c r="B335">
        <v>49</v>
      </c>
      <c r="C335">
        <v>2023</v>
      </c>
      <c r="D335">
        <v>99</v>
      </c>
      <c r="E335">
        <v>99</v>
      </c>
      <c r="F335">
        <v>99</v>
      </c>
      <c r="G335">
        <v>99</v>
      </c>
      <c r="H335">
        <v>2</v>
      </c>
      <c r="I335">
        <v>99</v>
      </c>
      <c r="J335">
        <v>470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85</v>
      </c>
      <c r="R335">
        <v>184</v>
      </c>
      <c r="S335">
        <v>5.1739130434782608</v>
      </c>
      <c r="T335">
        <v>6.5380434782608692</v>
      </c>
      <c r="U335">
        <v>275.80271739130421</v>
      </c>
      <c r="V335">
        <v>36.956521739130437</v>
      </c>
      <c r="W335">
        <v>43.478260869565219</v>
      </c>
      <c r="X335">
        <v>22.826086956521738</v>
      </c>
      <c r="Y335">
        <v>122.57847860260335</v>
      </c>
      <c r="Z335">
        <v>1.5680831253765659</v>
      </c>
      <c r="AA335">
        <v>2.5789002708141515</v>
      </c>
      <c r="AB335">
        <v>80.114013858923002</v>
      </c>
      <c r="AC335">
        <v>55.279241444753808</v>
      </c>
      <c r="AD335">
        <v>52.384283225566321</v>
      </c>
      <c r="AE335">
        <v>2.2840119165839123</v>
      </c>
      <c r="AF335">
        <v>1.7882815488129253</v>
      </c>
      <c r="AG335">
        <v>1110.4021739130435</v>
      </c>
      <c r="AH335">
        <v>0</v>
      </c>
      <c r="AI335">
        <v>80.978260869565219</v>
      </c>
      <c r="AJ335">
        <v>428.73683424538223</v>
      </c>
      <c r="AK335">
        <v>41.618099416191264</v>
      </c>
      <c r="AL335">
        <v>29.492352785768396</v>
      </c>
      <c r="AM335">
        <v>26.360169494798043</v>
      </c>
      <c r="AN335">
        <v>99</v>
      </c>
      <c r="AO335">
        <v>99</v>
      </c>
      <c r="AP335">
        <v>99</v>
      </c>
      <c r="AQ335">
        <v>99</v>
      </c>
      <c r="AR335">
        <v>198.48369565217391</v>
      </c>
      <c r="AS335">
        <v>33.071674221314574</v>
      </c>
    </row>
    <row r="336" spans="1:45">
      <c r="A336">
        <v>9</v>
      </c>
      <c r="B336">
        <v>50</v>
      </c>
      <c r="C336">
        <v>2023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629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AN336">
        <v>99</v>
      </c>
      <c r="AO336">
        <v>99</v>
      </c>
      <c r="AP336">
        <v>99</v>
      </c>
      <c r="AQ336">
        <v>99</v>
      </c>
    </row>
    <row r="337" spans="1:45">
      <c r="A337">
        <v>9</v>
      </c>
      <c r="B337">
        <v>51</v>
      </c>
      <c r="C337">
        <v>2023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643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130</v>
      </c>
      <c r="R337">
        <v>422</v>
      </c>
      <c r="S337">
        <v>5.8056872037914671</v>
      </c>
      <c r="T337">
        <v>6.1563981042654019</v>
      </c>
      <c r="U337">
        <v>358.71208530805706</v>
      </c>
      <c r="V337">
        <v>48.815165876777264</v>
      </c>
      <c r="W337">
        <v>38.862559241706151</v>
      </c>
      <c r="X337">
        <v>52.843601895734594</v>
      </c>
      <c r="Y337">
        <v>90.102788174859214</v>
      </c>
      <c r="Z337">
        <v>1.6637096324242096</v>
      </c>
      <c r="AA337">
        <v>1.9026532516502752</v>
      </c>
      <c r="AB337">
        <v>72.97675415498162</v>
      </c>
      <c r="AC337">
        <v>44.758957191449653</v>
      </c>
      <c r="AD337">
        <v>23.418082415289341</v>
      </c>
      <c r="AE337">
        <v>5.2383316782522336</v>
      </c>
      <c r="AF337">
        <v>5.3343068133901665</v>
      </c>
      <c r="AG337">
        <v>948.86057692307679</v>
      </c>
      <c r="AH337">
        <v>0</v>
      </c>
      <c r="AI337">
        <v>44.312796208530813</v>
      </c>
      <c r="AJ337">
        <v>385.99778893305296</v>
      </c>
      <c r="AK337">
        <v>38.782688239834826</v>
      </c>
      <c r="AL337">
        <v>5.8384648746899597</v>
      </c>
      <c r="AM337">
        <v>20.79814666321856</v>
      </c>
      <c r="AN337">
        <v>99</v>
      </c>
      <c r="AO337">
        <v>99</v>
      </c>
      <c r="AP337">
        <v>99</v>
      </c>
      <c r="AQ337">
        <v>99</v>
      </c>
      <c r="AR337">
        <v>217.38461538461536</v>
      </c>
      <c r="AS337">
        <v>34.382201559564358</v>
      </c>
    </row>
    <row r="338" spans="1:45">
      <c r="A338">
        <v>9</v>
      </c>
      <c r="B338">
        <v>52</v>
      </c>
      <c r="C338">
        <v>2023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704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AN338">
        <v>99</v>
      </c>
      <c r="AO338">
        <v>99</v>
      </c>
      <c r="AP338">
        <v>99</v>
      </c>
      <c r="AQ338">
        <v>99</v>
      </c>
    </row>
    <row r="339" spans="1:45" ht="18" customHeight="1">
      <c r="A339">
        <v>9</v>
      </c>
      <c r="B339">
        <v>53</v>
      </c>
      <c r="C339">
        <v>2023</v>
      </c>
      <c r="D339">
        <v>99</v>
      </c>
      <c r="E339">
        <v>99</v>
      </c>
      <c r="F339">
        <v>99</v>
      </c>
      <c r="G339">
        <v>99</v>
      </c>
      <c r="H339">
        <v>2</v>
      </c>
      <c r="I339">
        <v>99</v>
      </c>
      <c r="J339">
        <v>704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AN339">
        <v>99</v>
      </c>
      <c r="AO339">
        <v>99</v>
      </c>
      <c r="AP339">
        <v>99</v>
      </c>
      <c r="AQ339">
        <v>99</v>
      </c>
    </row>
    <row r="340" spans="1:45">
      <c r="A340">
        <v>9</v>
      </c>
      <c r="B340">
        <v>54</v>
      </c>
      <c r="C340">
        <v>2023</v>
      </c>
      <c r="D340">
        <v>99</v>
      </c>
      <c r="E340">
        <v>99</v>
      </c>
      <c r="F340">
        <v>99</v>
      </c>
      <c r="G340">
        <v>99</v>
      </c>
      <c r="H340">
        <v>1</v>
      </c>
      <c r="I340">
        <v>99</v>
      </c>
      <c r="J340">
        <v>802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16</v>
      </c>
      <c r="R340">
        <v>61</v>
      </c>
      <c r="S340">
        <v>4.5737704918032804</v>
      </c>
      <c r="T340">
        <v>5.9344262295082002</v>
      </c>
      <c r="U340">
        <v>298.94262295081978</v>
      </c>
      <c r="V340">
        <v>16.393442622950818</v>
      </c>
      <c r="W340">
        <v>32.786885245901637</v>
      </c>
      <c r="X340">
        <v>21.311475409836063</v>
      </c>
      <c r="Y340">
        <v>65.922374765776652</v>
      </c>
      <c r="Z340">
        <v>1.3962363508109892</v>
      </c>
      <c r="AA340">
        <v>1.4806827452560181</v>
      </c>
      <c r="AB340">
        <v>83.318100249241951</v>
      </c>
      <c r="AC340">
        <v>71.755364942027441</v>
      </c>
      <c r="AD340">
        <v>64.463440723595909</v>
      </c>
      <c r="AE340">
        <v>0.75719960278053611</v>
      </c>
      <c r="AF340">
        <v>0.64259480101321043</v>
      </c>
      <c r="AG340">
        <v>877.63934426229503</v>
      </c>
      <c r="AH340">
        <v>0</v>
      </c>
      <c r="AI340">
        <v>11.475409836065577</v>
      </c>
      <c r="AJ340">
        <v>92.545431074066641</v>
      </c>
      <c r="AK340">
        <v>14.786613877140249</v>
      </c>
      <c r="AL340">
        <v>12.50837916241999</v>
      </c>
      <c r="AM340">
        <v>-2.7832193313071967</v>
      </c>
      <c r="AN340">
        <v>99</v>
      </c>
      <c r="AO340">
        <v>99</v>
      </c>
      <c r="AP340">
        <v>99</v>
      </c>
      <c r="AQ340">
        <v>99</v>
      </c>
      <c r="AR340">
        <v>209.88524590163937</v>
      </c>
      <c r="AS340">
        <v>31.905414728884928</v>
      </c>
    </row>
    <row r="341" spans="1:45">
      <c r="A341">
        <v>9</v>
      </c>
      <c r="B341">
        <v>55</v>
      </c>
      <c r="C341">
        <v>2022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103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438</v>
      </c>
      <c r="R341">
        <v>1059</v>
      </c>
      <c r="S341">
        <v>6.3119092627599249</v>
      </c>
      <c r="T341">
        <v>6.4579792256846096</v>
      </c>
      <c r="U341">
        <v>393.42669499527847</v>
      </c>
      <c r="V341">
        <v>61.945231350330481</v>
      </c>
      <c r="W341">
        <v>49.102927289896122</v>
      </c>
      <c r="X341">
        <v>63.644948064211519</v>
      </c>
      <c r="Y341">
        <v>112.75805384421564</v>
      </c>
      <c r="Z341">
        <v>1.8532644155911036</v>
      </c>
      <c r="AA341">
        <v>1.5904816249738865</v>
      </c>
      <c r="AB341">
        <v>73.046643286306661</v>
      </c>
      <c r="AC341">
        <v>38.154615088956113</v>
      </c>
      <c r="AD341">
        <v>21.042914397268905</v>
      </c>
      <c r="AE341">
        <v>15.208961654459291</v>
      </c>
      <c r="AF341">
        <v>16.071466236274436</v>
      </c>
      <c r="AG341">
        <v>1037.9606299212599</v>
      </c>
      <c r="AH341">
        <v>0</v>
      </c>
      <c r="AI341">
        <v>52.880075542965081</v>
      </c>
      <c r="AJ341">
        <v>477.68603832004806</v>
      </c>
      <c r="AK341">
        <v>45.777208726804687</v>
      </c>
      <c r="AL341">
        <v>4.2738009945770852</v>
      </c>
      <c r="AM341">
        <v>22.232034058301181</v>
      </c>
      <c r="AN341">
        <v>99</v>
      </c>
      <c r="AO341">
        <v>99</v>
      </c>
      <c r="AP341">
        <v>99</v>
      </c>
      <c r="AQ341">
        <v>99</v>
      </c>
      <c r="AR341">
        <v>220.13090551181099</v>
      </c>
      <c r="AS341">
        <v>35.909590737875035</v>
      </c>
    </row>
    <row r="342" spans="1:45">
      <c r="A342">
        <v>9</v>
      </c>
      <c r="B342">
        <v>56</v>
      </c>
      <c r="C342">
        <v>2022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106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117</v>
      </c>
      <c r="R342">
        <v>291</v>
      </c>
      <c r="S342">
        <v>6.2241379310344849</v>
      </c>
      <c r="T342">
        <v>5.8556701030927849</v>
      </c>
      <c r="U342">
        <v>390.05223367697567</v>
      </c>
      <c r="V342">
        <v>65.635738831615114</v>
      </c>
      <c r="W342">
        <v>32.989690721649481</v>
      </c>
      <c r="X342">
        <v>59.450171821305858</v>
      </c>
      <c r="Y342">
        <v>129.38092172875403</v>
      </c>
      <c r="Z342">
        <v>1.9510250557168924</v>
      </c>
      <c r="AA342">
        <v>1.7799360430321307</v>
      </c>
      <c r="AB342">
        <v>80.521050132295898</v>
      </c>
      <c r="AC342">
        <v>53.516312357303661</v>
      </c>
      <c r="AD342">
        <v>34.344369514095447</v>
      </c>
      <c r="AE342">
        <v>4.1792330891856961</v>
      </c>
      <c r="AF342">
        <v>4.37836006381636</v>
      </c>
      <c r="AG342">
        <v>1123.7388316151203</v>
      </c>
      <c r="AH342">
        <v>0</v>
      </c>
      <c r="AI342">
        <v>68.041237113402062</v>
      </c>
      <c r="AJ342">
        <v>444.68619829334335</v>
      </c>
      <c r="AK342">
        <v>58.698469920859026</v>
      </c>
      <c r="AL342">
        <v>8.9714782020039561</v>
      </c>
      <c r="AM342">
        <v>31.98802157938508</v>
      </c>
      <c r="AN342">
        <v>99</v>
      </c>
      <c r="AO342">
        <v>99</v>
      </c>
      <c r="AP342">
        <v>99</v>
      </c>
      <c r="AQ342">
        <v>99</v>
      </c>
      <c r="AR342">
        <v>219.24054982817876</v>
      </c>
      <c r="AS342">
        <v>35.787914977336214</v>
      </c>
    </row>
    <row r="343" spans="1:45">
      <c r="A343">
        <v>9</v>
      </c>
      <c r="B343">
        <v>57</v>
      </c>
      <c r="C343">
        <v>2022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110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58</v>
      </c>
      <c r="R343">
        <v>92</v>
      </c>
      <c r="S343">
        <v>6.4456521739130448</v>
      </c>
      <c r="T343">
        <v>6.25</v>
      </c>
      <c r="U343">
        <v>388.89663043478271</v>
      </c>
      <c r="V343">
        <v>66.304347826086939</v>
      </c>
      <c r="W343">
        <v>53.260869565217391</v>
      </c>
      <c r="X343">
        <v>58.695652173913047</v>
      </c>
      <c r="Y343">
        <v>132.60651443337079</v>
      </c>
      <c r="Z343">
        <v>1.7280557712592004</v>
      </c>
      <c r="AA343">
        <v>2.2776083947860744</v>
      </c>
      <c r="AB343">
        <v>79.091313156984995</v>
      </c>
      <c r="AC343">
        <v>29.418340228949255</v>
      </c>
      <c r="AD343">
        <v>19.538976349155256</v>
      </c>
      <c r="AE343">
        <v>1.3212695677150657</v>
      </c>
      <c r="AF343">
        <v>1.380122776398377</v>
      </c>
      <c r="AG343">
        <v>1040.8160919540232</v>
      </c>
      <c r="AH343">
        <v>0</v>
      </c>
      <c r="AI343">
        <v>72.826086956521749</v>
      </c>
      <c r="AJ343">
        <v>414.79820682438731</v>
      </c>
      <c r="AK343">
        <v>35.407389301500409</v>
      </c>
      <c r="AL343">
        <v>33.966673305987598</v>
      </c>
      <c r="AM343">
        <v>7.8795094218129629</v>
      </c>
      <c r="AN343">
        <v>99</v>
      </c>
      <c r="AO343">
        <v>99</v>
      </c>
      <c r="AP343">
        <v>99</v>
      </c>
      <c r="AQ343">
        <v>99</v>
      </c>
      <c r="AR343">
        <v>215.67816091954023</v>
      </c>
      <c r="AS343">
        <v>36.988423756046529</v>
      </c>
    </row>
    <row r="344" spans="1:45">
      <c r="A344">
        <v>9</v>
      </c>
      <c r="B344">
        <v>58</v>
      </c>
      <c r="C344">
        <v>2022</v>
      </c>
      <c r="D344">
        <v>99</v>
      </c>
      <c r="E344">
        <v>99</v>
      </c>
      <c r="F344">
        <v>99</v>
      </c>
      <c r="G344">
        <v>99</v>
      </c>
      <c r="H344">
        <v>1</v>
      </c>
      <c r="I344">
        <v>99</v>
      </c>
      <c r="J344">
        <v>113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290</v>
      </c>
      <c r="R344">
        <v>656</v>
      </c>
      <c r="S344">
        <v>6.0853658536585362</v>
      </c>
      <c r="T344">
        <v>6.9359756097560981</v>
      </c>
      <c r="U344">
        <v>381.70594512195112</v>
      </c>
      <c r="V344">
        <v>56.25</v>
      </c>
      <c r="W344">
        <v>61.280487804878042</v>
      </c>
      <c r="X344">
        <v>60.213414634146325</v>
      </c>
      <c r="Y344">
        <v>107.53223115378798</v>
      </c>
      <c r="Z344">
        <v>1.8467256422810672</v>
      </c>
      <c r="AA344">
        <v>1.6735527856134045</v>
      </c>
      <c r="AB344">
        <v>81.250022496516181</v>
      </c>
      <c r="AC344">
        <v>43.764723257658623</v>
      </c>
      <c r="AD344">
        <v>37.021538167041776</v>
      </c>
      <c r="AE344">
        <v>9.4212264828378558</v>
      </c>
      <c r="AF344">
        <v>9.6589180007220712</v>
      </c>
      <c r="AG344">
        <v>984.69047619047615</v>
      </c>
      <c r="AH344">
        <v>0</v>
      </c>
      <c r="AI344">
        <v>42.68292682926829</v>
      </c>
      <c r="AJ344">
        <v>363.28380318330863</v>
      </c>
      <c r="AK344">
        <v>47.145577082155455</v>
      </c>
      <c r="AL344">
        <v>14.862475709294896</v>
      </c>
      <c r="AM344">
        <v>26.217863806947193</v>
      </c>
      <c r="AN344">
        <v>99</v>
      </c>
      <c r="AO344">
        <v>99</v>
      </c>
      <c r="AP344">
        <v>99</v>
      </c>
      <c r="AQ344">
        <v>99</v>
      </c>
      <c r="AR344">
        <v>218.35079365079369</v>
      </c>
      <c r="AS344">
        <v>35.77599609248572</v>
      </c>
    </row>
    <row r="345" spans="1:45">
      <c r="A345">
        <v>9</v>
      </c>
      <c r="B345">
        <v>59</v>
      </c>
      <c r="C345">
        <v>2022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116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94</v>
      </c>
      <c r="R345">
        <v>191</v>
      </c>
      <c r="S345">
        <v>5.9476439790575935</v>
      </c>
      <c r="T345">
        <v>6.9424083769633516</v>
      </c>
      <c r="U345">
        <v>382.52717277486926</v>
      </c>
      <c r="V345">
        <v>57.068062827225113</v>
      </c>
      <c r="W345">
        <v>42.931937172774866</v>
      </c>
      <c r="X345">
        <v>58.115183246073293</v>
      </c>
      <c r="Y345">
        <v>113.44028638562544</v>
      </c>
      <c r="Z345">
        <v>1.8411759840219355</v>
      </c>
      <c r="AA345">
        <v>2.3892938475149421</v>
      </c>
      <c r="AB345">
        <v>77.804283367587615</v>
      </c>
      <c r="AC345">
        <v>49.777301079145857</v>
      </c>
      <c r="AD345">
        <v>40.634593470528131</v>
      </c>
      <c r="AE345">
        <v>2.7430705155823638</v>
      </c>
      <c r="AF345">
        <v>2.8183269493467713</v>
      </c>
      <c r="AG345">
        <v>1076.3544973544977</v>
      </c>
      <c r="AH345">
        <v>0</v>
      </c>
      <c r="AI345">
        <v>43.979057591623054</v>
      </c>
      <c r="AJ345">
        <v>444.59779843579241</v>
      </c>
      <c r="AK345">
        <v>43.440477209997681</v>
      </c>
      <c r="AL345">
        <v>4.1141227129414251</v>
      </c>
      <c r="AM345">
        <v>24.559699029495977</v>
      </c>
      <c r="AN345">
        <v>99</v>
      </c>
      <c r="AO345">
        <v>99</v>
      </c>
      <c r="AP345">
        <v>99</v>
      </c>
      <c r="AQ345">
        <v>99</v>
      </c>
      <c r="AR345">
        <v>219.07407407407408</v>
      </c>
      <c r="AS345">
        <v>35.517035330061098</v>
      </c>
    </row>
    <row r="346" spans="1:45">
      <c r="A346">
        <v>9</v>
      </c>
      <c r="B346">
        <v>60</v>
      </c>
      <c r="C346">
        <v>2022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117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197</v>
      </c>
      <c r="R346">
        <v>537</v>
      </c>
      <c r="S346">
        <v>5.9850467289719598</v>
      </c>
      <c r="T346">
        <v>6.6312849162011185</v>
      </c>
      <c r="U346">
        <v>374.40931098696473</v>
      </c>
      <c r="V346">
        <v>52.700186219739315</v>
      </c>
      <c r="W346">
        <v>53.072625698324011</v>
      </c>
      <c r="X346">
        <v>59.031657355679698</v>
      </c>
      <c r="Y346">
        <v>105.613111043527</v>
      </c>
      <c r="Z346">
        <v>1.8370482787011877</v>
      </c>
      <c r="AA346">
        <v>1.5396645341938644</v>
      </c>
      <c r="AB346">
        <v>73.118833810595106</v>
      </c>
      <c r="AC346">
        <v>47.573995747525089</v>
      </c>
      <c r="AD346">
        <v>27.734319026318779</v>
      </c>
      <c r="AE346">
        <v>7.7121930202498916</v>
      </c>
      <c r="AF346">
        <v>7.7556221392392386</v>
      </c>
      <c r="AG346">
        <v>947.14606741573061</v>
      </c>
      <c r="AH346">
        <v>0.18621973929236504</v>
      </c>
      <c r="AI346">
        <v>49.348230912476723</v>
      </c>
      <c r="AJ346">
        <v>363.56805102756255</v>
      </c>
      <c r="AK346">
        <v>39.830453640395213</v>
      </c>
      <c r="AL346">
        <v>-6.2166603132528628</v>
      </c>
      <c r="AM346">
        <v>28.052371278198599</v>
      </c>
      <c r="AN346">
        <v>99</v>
      </c>
      <c r="AO346">
        <v>99</v>
      </c>
      <c r="AP346">
        <v>99</v>
      </c>
      <c r="AQ346">
        <v>99</v>
      </c>
      <c r="AR346">
        <v>218.498127340824</v>
      </c>
      <c r="AS346">
        <v>35.126296391125194</v>
      </c>
    </row>
    <row r="347" spans="1:45">
      <c r="A347">
        <v>9</v>
      </c>
      <c r="B347">
        <v>61</v>
      </c>
      <c r="C347">
        <v>2022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134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165</v>
      </c>
      <c r="R347">
        <v>369</v>
      </c>
      <c r="S347">
        <v>5.6847826086956523</v>
      </c>
      <c r="T347">
        <v>6.3441734417344193</v>
      </c>
      <c r="U347">
        <v>349.52078590785914</v>
      </c>
      <c r="V347">
        <v>50.948509485094839</v>
      </c>
      <c r="W347">
        <v>40.379403794037934</v>
      </c>
      <c r="X347">
        <v>48.23848238482384</v>
      </c>
      <c r="Y347">
        <v>94.221772621659866</v>
      </c>
      <c r="Z347">
        <v>1.671633274071368</v>
      </c>
      <c r="AA347">
        <v>1.8836696389418577</v>
      </c>
      <c r="AB347">
        <v>76.161004393954997</v>
      </c>
      <c r="AC347">
        <v>38.615804248474248</v>
      </c>
      <c r="AD347">
        <v>33.558903239004344</v>
      </c>
      <c r="AE347">
        <v>5.2994398965962954</v>
      </c>
      <c r="AF347">
        <v>4.9750229666288277</v>
      </c>
      <c r="AG347">
        <v>975.03801169590645</v>
      </c>
      <c r="AH347">
        <v>0</v>
      </c>
      <c r="AI347">
        <v>40.10840108401085</v>
      </c>
      <c r="AJ347">
        <v>376.36113406337989</v>
      </c>
      <c r="AK347">
        <v>30.259430285487625</v>
      </c>
      <c r="AL347">
        <v>16.022145130018234</v>
      </c>
      <c r="AM347">
        <v>14.00242573838594</v>
      </c>
      <c r="AN347">
        <v>99</v>
      </c>
      <c r="AO347">
        <v>99</v>
      </c>
      <c r="AP347">
        <v>99</v>
      </c>
      <c r="AQ347">
        <v>99</v>
      </c>
      <c r="AR347">
        <v>213.59649122807025</v>
      </c>
      <c r="AS347">
        <v>35.085450732673102</v>
      </c>
    </row>
    <row r="348" spans="1:45">
      <c r="A348">
        <v>9</v>
      </c>
      <c r="B348">
        <v>62</v>
      </c>
      <c r="C348">
        <v>2022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138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27</v>
      </c>
      <c r="R348">
        <v>113</v>
      </c>
      <c r="S348">
        <v>5.008849557522125</v>
      </c>
      <c r="T348">
        <v>5.8407079646017692</v>
      </c>
      <c r="U348">
        <v>330.64955752212404</v>
      </c>
      <c r="V348">
        <v>32.743362831858398</v>
      </c>
      <c r="W348">
        <v>18.584070796460178</v>
      </c>
      <c r="X348">
        <v>34.513274336283203</v>
      </c>
      <c r="Y348">
        <v>64.045429291078293</v>
      </c>
      <c r="Z348">
        <v>1.0601016416558344</v>
      </c>
      <c r="AA348">
        <v>1.201520951182814</v>
      </c>
      <c r="AB348">
        <v>66.66691474310521</v>
      </c>
      <c r="AC348">
        <v>62.724968912722609</v>
      </c>
      <c r="AD348">
        <v>54.302936878324523</v>
      </c>
      <c r="AE348">
        <v>1.6228637081717652</v>
      </c>
      <c r="AF348">
        <v>1.441259241060288</v>
      </c>
      <c r="AG348">
        <v>851.86607142857122</v>
      </c>
      <c r="AH348">
        <v>0</v>
      </c>
      <c r="AI348">
        <v>34.513274336283203</v>
      </c>
      <c r="AJ348">
        <v>149.86925823242663</v>
      </c>
      <c r="AK348">
        <v>41.763150024173747</v>
      </c>
      <c r="AL348">
        <v>10.922740932333783</v>
      </c>
      <c r="AM348">
        <v>21.505186605646305</v>
      </c>
      <c r="AN348">
        <v>99</v>
      </c>
      <c r="AO348">
        <v>99</v>
      </c>
      <c r="AP348">
        <v>99</v>
      </c>
      <c r="AQ348">
        <v>99</v>
      </c>
      <c r="AR348">
        <v>216.40178571428575</v>
      </c>
      <c r="AS348">
        <v>32.393123947045751</v>
      </c>
    </row>
    <row r="349" spans="1:45">
      <c r="A349">
        <v>9</v>
      </c>
      <c r="B349">
        <v>63</v>
      </c>
      <c r="C349">
        <v>2022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141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161</v>
      </c>
      <c r="R349">
        <v>268</v>
      </c>
      <c r="S349">
        <v>6.3283582089552244</v>
      </c>
      <c r="T349">
        <v>6.83955223880597</v>
      </c>
      <c r="U349">
        <v>365.05783582089538</v>
      </c>
      <c r="V349">
        <v>66.417910447761187</v>
      </c>
      <c r="W349">
        <v>58.208955223880601</v>
      </c>
      <c r="X349">
        <v>54.104477611940304</v>
      </c>
      <c r="Y349">
        <v>111.6923355102503</v>
      </c>
      <c r="Z349">
        <v>1.8049522233019819</v>
      </c>
      <c r="AA349">
        <v>2.051665455865916</v>
      </c>
      <c r="AB349">
        <v>79.303913826656895</v>
      </c>
      <c r="AC349">
        <v>36.306093285747309</v>
      </c>
      <c r="AD349">
        <v>30.341125699836425</v>
      </c>
      <c r="AE349">
        <v>3.8489156972569289</v>
      </c>
      <c r="AF349">
        <v>3.7739156093597961</v>
      </c>
      <c r="AG349">
        <v>1023.1791044776122</v>
      </c>
      <c r="AH349">
        <v>0</v>
      </c>
      <c r="AI349">
        <v>69.02985074626865</v>
      </c>
      <c r="AJ349">
        <v>383.11542726462096</v>
      </c>
      <c r="AK349">
        <v>39.703481340185995</v>
      </c>
      <c r="AL349">
        <v>7.0118100192595518</v>
      </c>
      <c r="AM349">
        <v>22.954602592694581</v>
      </c>
      <c r="AN349">
        <v>99</v>
      </c>
      <c r="AO349">
        <v>99</v>
      </c>
      <c r="AP349">
        <v>99</v>
      </c>
      <c r="AQ349">
        <v>99</v>
      </c>
      <c r="AR349">
        <v>213.17537313432837</v>
      </c>
      <c r="AS349">
        <v>36.60667506839728</v>
      </c>
    </row>
    <row r="350" spans="1:45">
      <c r="A350">
        <v>9</v>
      </c>
      <c r="B350">
        <v>64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143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36</v>
      </c>
      <c r="R350">
        <v>83</v>
      </c>
      <c r="S350">
        <v>4.975903614457831</v>
      </c>
      <c r="T350">
        <v>5.4819277108433742</v>
      </c>
      <c r="U350">
        <v>310.25421686746995</v>
      </c>
      <c r="V350">
        <v>28.915662650602407</v>
      </c>
      <c r="W350">
        <v>20.481927710843369</v>
      </c>
      <c r="X350">
        <v>28.915662650602407</v>
      </c>
      <c r="Y350">
        <v>104.28151923184826</v>
      </c>
      <c r="Z350">
        <v>1.6352731146155777</v>
      </c>
      <c r="AA350">
        <v>1.5857911695202804</v>
      </c>
      <c r="AB350">
        <v>79.915913237545013</v>
      </c>
      <c r="AC350">
        <v>61.329409345547219</v>
      </c>
      <c r="AD350">
        <v>45.050072185110544</v>
      </c>
      <c r="AE350">
        <v>1.1920149360907657</v>
      </c>
      <c r="AF350">
        <v>0.99332530879062397</v>
      </c>
      <c r="AG350">
        <v>925.79518072289147</v>
      </c>
      <c r="AH350">
        <v>1.2048192771084336</v>
      </c>
      <c r="AI350">
        <v>39.75903614457831</v>
      </c>
      <c r="AJ350">
        <v>340.46522951234698</v>
      </c>
      <c r="AK350">
        <v>53.230825475913086</v>
      </c>
      <c r="AL350">
        <v>20.952285469716632</v>
      </c>
      <c r="AM350">
        <v>30.531101249344999</v>
      </c>
      <c r="AN350">
        <v>99</v>
      </c>
      <c r="AO350">
        <v>99</v>
      </c>
      <c r="AP350">
        <v>99</v>
      </c>
      <c r="AQ350">
        <v>99</v>
      </c>
      <c r="AR350">
        <v>210.83132530120483</v>
      </c>
      <c r="AS350">
        <v>32.01017115534254</v>
      </c>
    </row>
    <row r="351" spans="1:45">
      <c r="A351">
        <v>9</v>
      </c>
      <c r="B351">
        <v>65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1</v>
      </c>
      <c r="I351">
        <v>99</v>
      </c>
      <c r="J351">
        <v>147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AN351">
        <v>99</v>
      </c>
      <c r="AO351">
        <v>99</v>
      </c>
      <c r="AP351">
        <v>99</v>
      </c>
      <c r="AQ351">
        <v>99</v>
      </c>
    </row>
    <row r="352" spans="1:45">
      <c r="A352">
        <v>9</v>
      </c>
      <c r="B352">
        <v>66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147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96</v>
      </c>
      <c r="R352">
        <v>270</v>
      </c>
      <c r="S352">
        <v>5.7509293680297393</v>
      </c>
      <c r="T352">
        <v>6.1037037037037036</v>
      </c>
      <c r="U352">
        <v>357.59925925925927</v>
      </c>
      <c r="V352">
        <v>49.629629629629619</v>
      </c>
      <c r="W352">
        <v>42.962962962962962</v>
      </c>
      <c r="X352">
        <v>50</v>
      </c>
      <c r="Y352">
        <v>110.38773314585649</v>
      </c>
      <c r="Z352">
        <v>1.7859939436896244</v>
      </c>
      <c r="AA352">
        <v>1.8669605882649027</v>
      </c>
      <c r="AB352">
        <v>77.09215284193678</v>
      </c>
      <c r="AC352">
        <v>26.388422536307832</v>
      </c>
      <c r="AD352">
        <v>9.0492023355280473</v>
      </c>
      <c r="AE352">
        <v>3.8776389487289968</v>
      </c>
      <c r="AF352">
        <v>3.7243980470461673</v>
      </c>
      <c r="AG352">
        <v>978.78076923076901</v>
      </c>
      <c r="AH352">
        <v>0</v>
      </c>
      <c r="AI352">
        <v>44.074074074074069</v>
      </c>
      <c r="AJ352">
        <v>389.03600042949438</v>
      </c>
      <c r="AK352">
        <v>58.455032539380866</v>
      </c>
      <c r="AL352">
        <v>2.9094026677630378</v>
      </c>
      <c r="AM352">
        <v>37.285049561375374</v>
      </c>
      <c r="AN352">
        <v>99</v>
      </c>
      <c r="AO352">
        <v>99</v>
      </c>
      <c r="AP352">
        <v>99</v>
      </c>
      <c r="AQ352">
        <v>99</v>
      </c>
      <c r="AR352">
        <v>216.53461538461536</v>
      </c>
      <c r="AS352">
        <v>34.21968615194848</v>
      </c>
    </row>
    <row r="353" spans="1:45">
      <c r="A353">
        <v>9</v>
      </c>
      <c r="B353">
        <v>67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155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68</v>
      </c>
      <c r="R353">
        <v>209</v>
      </c>
      <c r="S353">
        <v>5.5406698564593313</v>
      </c>
      <c r="T353">
        <v>6.9425837320574164</v>
      </c>
      <c r="U353">
        <v>371.22966507177046</v>
      </c>
      <c r="V353">
        <v>50.717703349282303</v>
      </c>
      <c r="W353">
        <v>56.937799043062199</v>
      </c>
      <c r="X353">
        <v>66.028708133971307</v>
      </c>
      <c r="Y353">
        <v>75.995201922217859</v>
      </c>
      <c r="Z353">
        <v>1.3012770801526472</v>
      </c>
      <c r="AA353">
        <v>1.8187105753430179</v>
      </c>
      <c r="AB353">
        <v>79.070085855432495</v>
      </c>
      <c r="AC353">
        <v>64.256582839550973</v>
      </c>
      <c r="AD353">
        <v>49.832903242941192</v>
      </c>
      <c r="AE353">
        <v>3.0015797788309642</v>
      </c>
      <c r="AF353">
        <v>2.9928481009796921</v>
      </c>
      <c r="AG353">
        <v>901.01005025125619</v>
      </c>
      <c r="AH353">
        <v>0</v>
      </c>
      <c r="AI353">
        <v>19.138755980861248</v>
      </c>
      <c r="AJ353">
        <v>270.72935158297878</v>
      </c>
      <c r="AK353">
        <v>9.3447177350327824</v>
      </c>
      <c r="AL353">
        <v>-19.521906246260819</v>
      </c>
      <c r="AM353">
        <v>-3.3943306310882617</v>
      </c>
      <c r="AN353">
        <v>99</v>
      </c>
      <c r="AO353">
        <v>99</v>
      </c>
      <c r="AP353">
        <v>99</v>
      </c>
      <c r="AQ353">
        <v>99</v>
      </c>
      <c r="AR353">
        <v>219.94974874371857</v>
      </c>
      <c r="AS353">
        <v>34.103765657075122</v>
      </c>
    </row>
    <row r="354" spans="1:45">
      <c r="A354">
        <v>9</v>
      </c>
      <c r="B354">
        <v>68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160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125</v>
      </c>
      <c r="R354">
        <v>357</v>
      </c>
      <c r="S354">
        <v>6.6478873239436647</v>
      </c>
      <c r="T354">
        <v>6.8235294117647056</v>
      </c>
      <c r="U354">
        <v>392.05882352941126</v>
      </c>
      <c r="V354">
        <v>68.067226890756302</v>
      </c>
      <c r="W354">
        <v>56.862745098039241</v>
      </c>
      <c r="X354">
        <v>59.663865546218496</v>
      </c>
      <c r="Y354">
        <v>120.749270340205</v>
      </c>
      <c r="Z354">
        <v>2.0515739013467167</v>
      </c>
      <c r="AA354">
        <v>1.7376070613217247</v>
      </c>
      <c r="AB354">
        <v>78.585894288834254</v>
      </c>
      <c r="AC354">
        <v>9.5861603667117947</v>
      </c>
      <c r="AD354">
        <v>12.159446920015649</v>
      </c>
      <c r="AE354">
        <v>5.1271003877638943</v>
      </c>
      <c r="AF354">
        <v>5.3990228318355138</v>
      </c>
      <c r="AG354">
        <v>1053.80056980057</v>
      </c>
      <c r="AH354">
        <v>0</v>
      </c>
      <c r="AI354">
        <v>70.868347338935564</v>
      </c>
      <c r="AJ354">
        <v>447.41421702390863</v>
      </c>
      <c r="AK354">
        <v>53.618370536370449</v>
      </c>
      <c r="AL354">
        <v>-10.849301379944952</v>
      </c>
      <c r="AM354">
        <v>25.757898366946581</v>
      </c>
      <c r="AN354">
        <v>99</v>
      </c>
      <c r="AO354">
        <v>99</v>
      </c>
      <c r="AP354">
        <v>99</v>
      </c>
      <c r="AQ354">
        <v>99</v>
      </c>
      <c r="AR354">
        <v>217.42450142450139</v>
      </c>
      <c r="AS354">
        <v>37.112661680507472</v>
      </c>
    </row>
    <row r="355" spans="1:45">
      <c r="A355">
        <v>9</v>
      </c>
      <c r="B355">
        <v>69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171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66</v>
      </c>
      <c r="R355">
        <v>133</v>
      </c>
      <c r="S355">
        <v>6.2481203007518804</v>
      </c>
      <c r="T355">
        <v>7.511278195488722</v>
      </c>
      <c r="U355">
        <v>415.33977443609024</v>
      </c>
      <c r="V355">
        <v>66.165413533834581</v>
      </c>
      <c r="W355">
        <v>74.43609022556393</v>
      </c>
      <c r="X355">
        <v>72.180451127819552</v>
      </c>
      <c r="Y355">
        <v>100.6323125318757</v>
      </c>
      <c r="Z355">
        <v>1.6516385804906988</v>
      </c>
      <c r="AA355">
        <v>1.638890791929231</v>
      </c>
      <c r="AB355">
        <v>70.834640734143377</v>
      </c>
      <c r="AC355">
        <v>57.708787251254641</v>
      </c>
      <c r="AD355">
        <v>59.200239910524814</v>
      </c>
      <c r="AE355">
        <v>1.9100962228924312</v>
      </c>
      <c r="AF355">
        <v>2.1308401889396076</v>
      </c>
      <c r="AG355">
        <v>995.45528455284557</v>
      </c>
      <c r="AH355">
        <v>0</v>
      </c>
      <c r="AI355">
        <v>38.345864661654126</v>
      </c>
      <c r="AJ355">
        <v>365.98963182329993</v>
      </c>
      <c r="AK355">
        <v>53.819528829751889</v>
      </c>
      <c r="AL355">
        <v>16.970739331081688</v>
      </c>
      <c r="AM355">
        <v>30.25486348304339</v>
      </c>
      <c r="AN355">
        <v>99</v>
      </c>
      <c r="AO355">
        <v>99</v>
      </c>
      <c r="AP355">
        <v>99</v>
      </c>
      <c r="AQ355">
        <v>99</v>
      </c>
      <c r="AR355">
        <v>223.95934959349597</v>
      </c>
      <c r="AS355">
        <v>36.713269479731807</v>
      </c>
    </row>
    <row r="356" spans="1:45">
      <c r="A356">
        <v>9</v>
      </c>
      <c r="B356">
        <v>70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175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14</v>
      </c>
      <c r="R356">
        <v>23</v>
      </c>
      <c r="S356">
        <v>4.9565217391304337</v>
      </c>
      <c r="T356">
        <v>6.391304347826086</v>
      </c>
      <c r="U356">
        <v>321.07391304347823</v>
      </c>
      <c r="V356">
        <v>26.086956521739129</v>
      </c>
      <c r="W356">
        <v>39.130434782608695</v>
      </c>
      <c r="X356">
        <v>34.782608695652172</v>
      </c>
      <c r="Y356">
        <v>91.961604546544677</v>
      </c>
      <c r="Z356">
        <v>1.334435587236767</v>
      </c>
      <c r="AA356">
        <v>1.2064727761314431</v>
      </c>
      <c r="AB356">
        <v>82.047275776433978</v>
      </c>
      <c r="AC356">
        <v>66.165620161640149</v>
      </c>
      <c r="AD356">
        <v>65.870664904762194</v>
      </c>
      <c r="AE356">
        <v>0.33031739192876641</v>
      </c>
      <c r="AF356">
        <v>0.28485809956957642</v>
      </c>
      <c r="AG356">
        <v>857.30434782608722</v>
      </c>
      <c r="AH356">
        <v>0</v>
      </c>
      <c r="AI356">
        <v>21.739130434782609</v>
      </c>
      <c r="AJ356">
        <v>129.43906902396955</v>
      </c>
      <c r="AK356">
        <v>20.519079709545593</v>
      </c>
      <c r="AL356">
        <v>9.3619342881333054</v>
      </c>
      <c r="AM356">
        <v>23.064758687924819</v>
      </c>
      <c r="AN356">
        <v>99</v>
      </c>
      <c r="AO356">
        <v>99</v>
      </c>
      <c r="AP356">
        <v>99</v>
      </c>
      <c r="AQ356">
        <v>99</v>
      </c>
      <c r="AR356">
        <v>211.95652173913044</v>
      </c>
      <c r="AS356">
        <v>32.826463594485425</v>
      </c>
    </row>
    <row r="357" spans="1:45">
      <c r="A357">
        <v>9</v>
      </c>
      <c r="B357">
        <v>71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177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144</v>
      </c>
      <c r="R357">
        <v>380</v>
      </c>
      <c r="S357">
        <v>5.783641160949867</v>
      </c>
      <c r="T357">
        <v>6.1973684210526319</v>
      </c>
      <c r="U357">
        <v>346.18921052631543</v>
      </c>
      <c r="V357">
        <v>53.947368421052623</v>
      </c>
      <c r="W357">
        <v>42.368421052631589</v>
      </c>
      <c r="X357">
        <v>47.105263157894754</v>
      </c>
      <c r="Y357">
        <v>99.66381074924422</v>
      </c>
      <c r="Z357">
        <v>1.5413665076289129</v>
      </c>
      <c r="AA357">
        <v>2.4869117227793791</v>
      </c>
      <c r="AB357">
        <v>64.352217312788781</v>
      </c>
      <c r="AC357">
        <v>23.275068964209019</v>
      </c>
      <c r="AD357">
        <v>6.077379757119278</v>
      </c>
      <c r="AE357">
        <v>5.4574177796926602</v>
      </c>
      <c r="AF357">
        <v>5.0744951357220893</v>
      </c>
      <c r="AG357">
        <v>995.28882833787486</v>
      </c>
      <c r="AH357">
        <v>0.26315789473684204</v>
      </c>
      <c r="AI357">
        <v>52.894736842105246</v>
      </c>
      <c r="AJ357">
        <v>370.74917666872096</v>
      </c>
      <c r="AK357">
        <v>44.093260681954384</v>
      </c>
      <c r="AL357">
        <v>-5.679081078765928</v>
      </c>
      <c r="AM357">
        <v>17.250897612810437</v>
      </c>
      <c r="AN357">
        <v>99</v>
      </c>
      <c r="AO357">
        <v>99</v>
      </c>
      <c r="AP357">
        <v>99</v>
      </c>
      <c r="AQ357">
        <v>99</v>
      </c>
      <c r="AR357">
        <v>213.16348773841963</v>
      </c>
      <c r="AS357">
        <v>34.666765978212091</v>
      </c>
    </row>
    <row r="358" spans="1:45">
      <c r="A358">
        <v>9</v>
      </c>
      <c r="B358">
        <v>72</v>
      </c>
      <c r="C358">
        <v>2022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178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33</v>
      </c>
      <c r="R358">
        <v>81</v>
      </c>
      <c r="S358">
        <v>5.4074074074074083</v>
      </c>
      <c r="T358">
        <v>5.7160493827160499</v>
      </c>
      <c r="U358">
        <v>324.14567901234568</v>
      </c>
      <c r="V358">
        <v>43.209876543209873</v>
      </c>
      <c r="W358">
        <v>27.160493827160501</v>
      </c>
      <c r="X358">
        <v>32.098765432098766</v>
      </c>
      <c r="Y358">
        <v>91.204090834966237</v>
      </c>
      <c r="Z358">
        <v>1.6761049628125575</v>
      </c>
      <c r="AA358">
        <v>1.6119504932295772</v>
      </c>
      <c r="AB358">
        <v>73.453306520460799</v>
      </c>
      <c r="AC358">
        <v>19.348218310500524</v>
      </c>
      <c r="AD358">
        <v>8.3942129402885648</v>
      </c>
      <c r="AE358">
        <v>1.1632916846186989</v>
      </c>
      <c r="AF358">
        <v>1.0127936531854893</v>
      </c>
      <c r="AG358">
        <v>947.90123456790161</v>
      </c>
      <c r="AH358">
        <v>1.2345679012345681</v>
      </c>
      <c r="AI358">
        <v>45.679012345679006</v>
      </c>
      <c r="AJ358">
        <v>354.52289640099394</v>
      </c>
      <c r="AK358">
        <v>46.287860932624781</v>
      </c>
      <c r="AL358">
        <v>-13.388117740578952</v>
      </c>
      <c r="AM358">
        <v>20.479797570007445</v>
      </c>
      <c r="AN358">
        <v>99</v>
      </c>
      <c r="AO358">
        <v>99</v>
      </c>
      <c r="AP358">
        <v>99</v>
      </c>
      <c r="AQ358">
        <v>99</v>
      </c>
      <c r="AR358">
        <v>211.71604938271599</v>
      </c>
      <c r="AS358">
        <v>33.431818270886218</v>
      </c>
    </row>
    <row r="359" spans="1:45">
      <c r="A359">
        <v>9</v>
      </c>
      <c r="B359">
        <v>73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181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43</v>
      </c>
      <c r="R359">
        <v>98</v>
      </c>
      <c r="S359">
        <v>6.1734693877551026</v>
      </c>
      <c r="T359">
        <v>6.3673469387755111</v>
      </c>
      <c r="U359">
        <v>378.82551020408158</v>
      </c>
      <c r="V359">
        <v>62.244897959183682</v>
      </c>
      <c r="W359">
        <v>51.020408163265309</v>
      </c>
      <c r="X359">
        <v>64.285714285714306</v>
      </c>
      <c r="Y359">
        <v>130.15060139356669</v>
      </c>
      <c r="Z359">
        <v>2.0052253687990138</v>
      </c>
      <c r="AA359">
        <v>1.7343336961004379</v>
      </c>
      <c r="AB359">
        <v>86.240706134357808</v>
      </c>
      <c r="AC359">
        <v>53.509232131925678</v>
      </c>
      <c r="AD359">
        <v>34.844188062846392</v>
      </c>
      <c r="AE359">
        <v>1.4074393221312655</v>
      </c>
      <c r="AF359">
        <v>1.4320593200415137</v>
      </c>
      <c r="AG359">
        <v>1161.5816326530612</v>
      </c>
      <c r="AH359">
        <v>0</v>
      </c>
      <c r="AI359">
        <v>65.306122448979593</v>
      </c>
      <c r="AJ359">
        <v>557.97468897808574</v>
      </c>
      <c r="AK359">
        <v>13.400138695616279</v>
      </c>
      <c r="AL359">
        <v>-10.865007564342024</v>
      </c>
      <c r="AM359">
        <v>2.2819337066649421</v>
      </c>
      <c r="AN359">
        <v>99</v>
      </c>
      <c r="AO359">
        <v>99</v>
      </c>
      <c r="AP359">
        <v>99</v>
      </c>
      <c r="AQ359">
        <v>99</v>
      </c>
      <c r="AR359">
        <v>215.59183673469391</v>
      </c>
      <c r="AS359">
        <v>36.210320294455251</v>
      </c>
    </row>
    <row r="360" spans="1:45">
      <c r="A360">
        <v>9</v>
      </c>
      <c r="B360">
        <v>74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309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381</v>
      </c>
      <c r="R360">
        <v>1245</v>
      </c>
      <c r="S360">
        <v>5.4755020080321284</v>
      </c>
      <c r="T360">
        <v>6.6827309236947778</v>
      </c>
      <c r="U360">
        <v>364.84453815261071</v>
      </c>
      <c r="V360">
        <v>42.489959839357432</v>
      </c>
      <c r="W360">
        <v>56.867469879518062</v>
      </c>
      <c r="X360">
        <v>54.859437751004016</v>
      </c>
      <c r="Y360">
        <v>88.50931234221872</v>
      </c>
      <c r="Z360">
        <v>1.6133237440166854</v>
      </c>
      <c r="AA360">
        <v>1.6101282632087077</v>
      </c>
      <c r="AB360">
        <v>79.962737360523349</v>
      </c>
      <c r="AC360">
        <v>39.876339067644125</v>
      </c>
      <c r="AD360">
        <v>33.141475558609102</v>
      </c>
      <c r="AE360">
        <v>17.88022404136148</v>
      </c>
      <c r="AF360">
        <v>17.521565887813075</v>
      </c>
      <c r="AG360">
        <v>917.32634228187931</v>
      </c>
      <c r="AH360">
        <v>0</v>
      </c>
      <c r="AI360">
        <v>24.497991967871485</v>
      </c>
      <c r="AJ360">
        <v>310.66452380834238</v>
      </c>
      <c r="AK360">
        <v>51.68717938726364</v>
      </c>
      <c r="AL360">
        <v>2.7644148157254245</v>
      </c>
      <c r="AM360">
        <v>31.387921530996486</v>
      </c>
      <c r="AN360">
        <v>99</v>
      </c>
      <c r="AO360">
        <v>99</v>
      </c>
      <c r="AP360">
        <v>99</v>
      </c>
      <c r="AQ360">
        <v>99</v>
      </c>
      <c r="AR360">
        <v>220.27516778523497</v>
      </c>
      <c r="AS360">
        <v>33.63591473388388</v>
      </c>
    </row>
    <row r="361" spans="1:45">
      <c r="A361">
        <v>9</v>
      </c>
      <c r="B361">
        <v>75</v>
      </c>
      <c r="C361">
        <v>2022</v>
      </c>
      <c r="D361">
        <v>99</v>
      </c>
      <c r="E361">
        <v>99</v>
      </c>
      <c r="F361">
        <v>99</v>
      </c>
      <c r="G361">
        <v>99</v>
      </c>
      <c r="H361">
        <v>1</v>
      </c>
      <c r="I361">
        <v>99</v>
      </c>
      <c r="J361">
        <v>420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AN361">
        <v>99</v>
      </c>
      <c r="AO361">
        <v>99</v>
      </c>
      <c r="AP361">
        <v>99</v>
      </c>
      <c r="AQ361">
        <v>99</v>
      </c>
    </row>
    <row r="362" spans="1:45">
      <c r="A362">
        <v>9</v>
      </c>
      <c r="B362">
        <v>76</v>
      </c>
      <c r="C362">
        <v>2022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470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68</v>
      </c>
      <c r="R362">
        <v>111</v>
      </c>
      <c r="S362">
        <v>6.1981981981981988</v>
      </c>
      <c r="T362">
        <v>6.9639639639639652</v>
      </c>
      <c r="U362">
        <v>336.41621621621607</v>
      </c>
      <c r="V362">
        <v>55.855855855855857</v>
      </c>
      <c r="W362">
        <v>54.054054054054063</v>
      </c>
      <c r="X362">
        <v>42.342342342342342</v>
      </c>
      <c r="Y362">
        <v>131.20857306953772</v>
      </c>
      <c r="Z362">
        <v>1.9163583135579567</v>
      </c>
      <c r="AA362">
        <v>2.2855910897034994</v>
      </c>
      <c r="AB362">
        <v>77.444071041999692</v>
      </c>
      <c r="AC362">
        <v>58.606235056628122</v>
      </c>
      <c r="AD362">
        <v>48.910314946047073</v>
      </c>
      <c r="AE362">
        <v>1.5941404566996979</v>
      </c>
      <c r="AF362">
        <v>1.4404414703030639</v>
      </c>
      <c r="AG362">
        <v>1128.7272727272727</v>
      </c>
      <c r="AH362">
        <v>0</v>
      </c>
      <c r="AI362">
        <v>80.180180180180187</v>
      </c>
      <c r="AJ362">
        <v>499.96616083838222</v>
      </c>
      <c r="AK362">
        <v>39.917144298166143</v>
      </c>
      <c r="AL362">
        <v>12.251675794812581</v>
      </c>
      <c r="AM362">
        <v>25.752015241014657</v>
      </c>
      <c r="AN362">
        <v>99</v>
      </c>
      <c r="AO362">
        <v>99</v>
      </c>
      <c r="AP362">
        <v>99</v>
      </c>
      <c r="AQ362">
        <v>99</v>
      </c>
      <c r="AR362">
        <v>205.33636363636364</v>
      </c>
      <c r="AS362">
        <v>36.472621493019496</v>
      </c>
    </row>
    <row r="363" spans="1:45">
      <c r="A363">
        <v>9</v>
      </c>
      <c r="B363">
        <v>77</v>
      </c>
      <c r="C363">
        <v>2022</v>
      </c>
      <c r="D363">
        <v>99</v>
      </c>
      <c r="E363">
        <v>99</v>
      </c>
      <c r="F363">
        <v>99</v>
      </c>
      <c r="G363">
        <v>99</v>
      </c>
      <c r="H363">
        <v>2</v>
      </c>
      <c r="I363">
        <v>99</v>
      </c>
      <c r="J363">
        <v>629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AN363">
        <v>99</v>
      </c>
      <c r="AO363">
        <v>99</v>
      </c>
      <c r="AP363">
        <v>99</v>
      </c>
      <c r="AQ363">
        <v>99</v>
      </c>
    </row>
    <row r="364" spans="1:45">
      <c r="A364">
        <v>9</v>
      </c>
      <c r="B364">
        <v>78</v>
      </c>
      <c r="C364">
        <v>2022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643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133</v>
      </c>
      <c r="R364">
        <v>347</v>
      </c>
      <c r="S364">
        <v>6.2057971014492752</v>
      </c>
      <c r="T364">
        <v>6.3285302593659951</v>
      </c>
      <c r="U364">
        <v>378.69654178674369</v>
      </c>
      <c r="V364">
        <v>62.247838616714702</v>
      </c>
      <c r="W364">
        <v>46.109510086455323</v>
      </c>
      <c r="X364">
        <v>60.806916426512998</v>
      </c>
      <c r="Y364">
        <v>97.692479115072132</v>
      </c>
      <c r="Z364">
        <v>1.7456116823171308</v>
      </c>
      <c r="AA364">
        <v>1.968445275439094</v>
      </c>
      <c r="AB364">
        <v>67.593102155214453</v>
      </c>
      <c r="AC364">
        <v>41.936320221736153</v>
      </c>
      <c r="AD364">
        <v>17.282771766406423</v>
      </c>
      <c r="AE364">
        <v>4.9834841304035615</v>
      </c>
      <c r="AF364">
        <v>5.0689327516092781</v>
      </c>
      <c r="AG364">
        <v>969.45619335347419</v>
      </c>
      <c r="AH364">
        <v>0</v>
      </c>
      <c r="AI364">
        <v>48.991354466858795</v>
      </c>
      <c r="AJ364">
        <v>356.73377361990634</v>
      </c>
      <c r="AK364">
        <v>47.179405327610922</v>
      </c>
      <c r="AL364">
        <v>7.0450447196306305</v>
      </c>
      <c r="AM364">
        <v>25.903261012732756</v>
      </c>
      <c r="AN364">
        <v>99</v>
      </c>
      <c r="AO364">
        <v>99</v>
      </c>
      <c r="AP364">
        <v>99</v>
      </c>
      <c r="AQ364">
        <v>99</v>
      </c>
      <c r="AR364">
        <v>219.08459214501499</v>
      </c>
      <c r="AS364">
        <v>35.359093169813157</v>
      </c>
    </row>
    <row r="365" spans="1:45">
      <c r="A365">
        <v>9</v>
      </c>
      <c r="B365">
        <v>79</v>
      </c>
      <c r="C365">
        <v>2022</v>
      </c>
      <c r="D365">
        <v>99</v>
      </c>
      <c r="E365">
        <v>99</v>
      </c>
      <c r="F365">
        <v>99</v>
      </c>
      <c r="G365">
        <v>99</v>
      </c>
      <c r="H365">
        <v>1</v>
      </c>
      <c r="I365">
        <v>99</v>
      </c>
      <c r="J365">
        <v>704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AN365">
        <v>99</v>
      </c>
      <c r="AO365">
        <v>99</v>
      </c>
      <c r="AP365">
        <v>99</v>
      </c>
      <c r="AQ365">
        <v>99</v>
      </c>
    </row>
    <row r="366" spans="1:45">
      <c r="A366">
        <v>9</v>
      </c>
      <c r="B366">
        <v>80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704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AN366">
        <v>99</v>
      </c>
      <c r="AO366">
        <v>99</v>
      </c>
      <c r="AP366">
        <v>99</v>
      </c>
      <c r="AQ366">
        <v>99</v>
      </c>
    </row>
    <row r="367" spans="1:45">
      <c r="A367">
        <v>9</v>
      </c>
      <c r="B367">
        <v>81</v>
      </c>
      <c r="C367">
        <v>2022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802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14</v>
      </c>
      <c r="R367">
        <v>46</v>
      </c>
      <c r="S367">
        <v>5.0217391304347823</v>
      </c>
      <c r="T367">
        <v>6.4565217391304346</v>
      </c>
      <c r="U367">
        <v>339.66739130434775</v>
      </c>
      <c r="V367">
        <v>32.608695652173914</v>
      </c>
      <c r="W367">
        <v>54.347826086956523</v>
      </c>
      <c r="X367">
        <v>45.652173913043477</v>
      </c>
      <c r="Y367">
        <v>55.008659612147746</v>
      </c>
      <c r="Z367">
        <v>0.94383884113445571</v>
      </c>
      <c r="AA367">
        <v>0.92563777634973055</v>
      </c>
      <c r="AB367">
        <v>81.473943430501393</v>
      </c>
      <c r="AC367">
        <v>60.544156350696881</v>
      </c>
      <c r="AD367">
        <v>41.165185563219488</v>
      </c>
      <c r="AE367">
        <v>0.66063478385753283</v>
      </c>
      <c r="AF367">
        <v>0.60270862030207883</v>
      </c>
      <c r="AG367">
        <v>846.39130434782624</v>
      </c>
      <c r="AH367">
        <v>0</v>
      </c>
      <c r="AI367">
        <v>4.3478260869565215</v>
      </c>
      <c r="AJ367">
        <v>160.15040190000602</v>
      </c>
      <c r="AK367">
        <v>38.45526822908267</v>
      </c>
      <c r="AL367">
        <v>17.535788463724042</v>
      </c>
      <c r="AM367">
        <v>17.612200820354722</v>
      </c>
      <c r="AN367">
        <v>99</v>
      </c>
      <c r="AO367">
        <v>99</v>
      </c>
      <c r="AP367">
        <v>99</v>
      </c>
      <c r="AQ367">
        <v>99</v>
      </c>
      <c r="AR367">
        <v>217.08695652173913</v>
      </c>
      <c r="AS367">
        <v>32.966926356920119</v>
      </c>
    </row>
    <row r="368" spans="1:45">
      <c r="A368">
        <v>10</v>
      </c>
      <c r="B368">
        <v>1</v>
      </c>
      <c r="C368">
        <v>2024</v>
      </c>
      <c r="D368">
        <v>99</v>
      </c>
      <c r="E368">
        <v>99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0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2556</v>
      </c>
      <c r="R368">
        <v>7421</v>
      </c>
      <c r="S368">
        <v>5.6310679611650478</v>
      </c>
      <c r="T368">
        <v>6.5407627004446836</v>
      </c>
      <c r="U368">
        <v>355.47160760005471</v>
      </c>
      <c r="V368">
        <v>47.473386336073311</v>
      </c>
      <c r="W368">
        <v>50.518798005659605</v>
      </c>
      <c r="X368">
        <v>48.726586713380946</v>
      </c>
      <c r="Y368">
        <v>105.65972985660149</v>
      </c>
      <c r="Z368">
        <v>1.7943771686118788</v>
      </c>
      <c r="AA368">
        <v>1.8071307380099169</v>
      </c>
      <c r="AB368">
        <v>75.901399048610799</v>
      </c>
      <c r="AC368">
        <v>40.941904897772943</v>
      </c>
      <c r="AD368">
        <v>30.837050225962933</v>
      </c>
      <c r="AE368">
        <v>94.885564505817626</v>
      </c>
      <c r="AF368">
        <v>94.811913195223056</v>
      </c>
      <c r="AG368">
        <v>985.10983697153915</v>
      </c>
      <c r="AH368">
        <v>5.3901091497102809E-2</v>
      </c>
      <c r="AI368">
        <v>45.020886672955129</v>
      </c>
      <c r="AJ368">
        <v>388.05135100855472</v>
      </c>
      <c r="AK368">
        <v>41.681750259503247</v>
      </c>
      <c r="AL368">
        <v>0.39330948584462222</v>
      </c>
      <c r="AM368">
        <v>24.055905482339167</v>
      </c>
      <c r="AN368">
        <v>99</v>
      </c>
      <c r="AO368">
        <v>99</v>
      </c>
      <c r="AP368">
        <v>99</v>
      </c>
      <c r="AQ368">
        <v>99</v>
      </c>
      <c r="AR368">
        <v>216.40895274937819</v>
      </c>
      <c r="AS368">
        <v>34.162399293279307</v>
      </c>
    </row>
    <row r="369" spans="1:45">
      <c r="A369">
        <v>10</v>
      </c>
      <c r="B369">
        <v>2</v>
      </c>
      <c r="C369">
        <v>2024</v>
      </c>
      <c r="D369">
        <v>99</v>
      </c>
      <c r="E369">
        <v>99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4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80</v>
      </c>
      <c r="R369">
        <v>197</v>
      </c>
      <c r="S369">
        <v>5.0862944162436561</v>
      </c>
      <c r="T369">
        <v>6.9796954314720807</v>
      </c>
      <c r="U369">
        <v>299.39289340101521</v>
      </c>
      <c r="V369">
        <v>37.56345177664975</v>
      </c>
      <c r="W369">
        <v>56.345177664974607</v>
      </c>
      <c r="X369">
        <v>26.395939086294408</v>
      </c>
      <c r="Y369">
        <v>109.9116352517307</v>
      </c>
      <c r="Z369">
        <v>1.6395074704942287</v>
      </c>
      <c r="AA369">
        <v>2.0351215453118088</v>
      </c>
      <c r="AB369">
        <v>77.251099116300352</v>
      </c>
      <c r="AC369">
        <v>17.285732539323515</v>
      </c>
      <c r="AD369">
        <v>8.4199557241069396</v>
      </c>
      <c r="AE369">
        <v>2.5188594808847977</v>
      </c>
      <c r="AF369">
        <v>2.1198409332182346</v>
      </c>
      <c r="AG369">
        <v>1051.1606217616579</v>
      </c>
      <c r="AH369">
        <v>0</v>
      </c>
      <c r="AI369">
        <v>60.913705583756339</v>
      </c>
      <c r="AJ369">
        <v>340.93492321709095</v>
      </c>
      <c r="AK369">
        <v>40.916955288146681</v>
      </c>
      <c r="AL369">
        <v>-6.5137836052343694</v>
      </c>
      <c r="AM369">
        <v>30.998340285764009</v>
      </c>
      <c r="AN369">
        <v>99</v>
      </c>
      <c r="AO369">
        <v>99</v>
      </c>
      <c r="AP369">
        <v>99</v>
      </c>
      <c r="AQ369">
        <v>99</v>
      </c>
      <c r="AR369">
        <v>205.80310880829015</v>
      </c>
      <c r="AS369">
        <v>32.933762243230824</v>
      </c>
    </row>
    <row r="370" spans="1:45">
      <c r="A370">
        <v>10</v>
      </c>
      <c r="B370">
        <v>3</v>
      </c>
      <c r="C370">
        <v>2024</v>
      </c>
      <c r="D370">
        <v>99</v>
      </c>
      <c r="E370">
        <v>99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7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154</v>
      </c>
      <c r="R370">
        <v>166</v>
      </c>
      <c r="S370">
        <v>6.8915662650602414</v>
      </c>
      <c r="T370">
        <v>6.4819277108433742</v>
      </c>
      <c r="U370">
        <v>434.40180722891552</v>
      </c>
      <c r="V370">
        <v>74.698795180722897</v>
      </c>
      <c r="W370">
        <v>46.385542168674689</v>
      </c>
      <c r="X370">
        <v>74.698795180722897</v>
      </c>
      <c r="Y370">
        <v>116.95509460199052</v>
      </c>
      <c r="Z370">
        <v>1.9107309406446125</v>
      </c>
      <c r="AA370">
        <v>2.6038037319069098</v>
      </c>
      <c r="AB370">
        <v>73.747714882742144</v>
      </c>
      <c r="AC370">
        <v>25.652478552850475</v>
      </c>
      <c r="AD370">
        <v>6.9834409578421868</v>
      </c>
      <c r="AE370">
        <v>2.1224907300856666</v>
      </c>
      <c r="AF370">
        <v>2.5917629175627859</v>
      </c>
      <c r="AG370">
        <v>1278.9411764705883</v>
      </c>
      <c r="AH370">
        <v>0</v>
      </c>
      <c r="AI370">
        <v>25.903614457831328</v>
      </c>
      <c r="AJ370">
        <v>510.58737462654489</v>
      </c>
      <c r="AK370">
        <v>32.61739018253747</v>
      </c>
      <c r="AL370">
        <v>-72.736109357786972</v>
      </c>
      <c r="AM370">
        <v>67.095697071404871</v>
      </c>
      <c r="AN370">
        <v>99</v>
      </c>
      <c r="AO370">
        <v>99</v>
      </c>
      <c r="AP370">
        <v>99</v>
      </c>
      <c r="AQ370">
        <v>99</v>
      </c>
      <c r="AR370">
        <v>222.54901960784304</v>
      </c>
      <c r="AS370">
        <v>38.515892632102407</v>
      </c>
    </row>
    <row r="371" spans="1:45">
      <c r="A371">
        <v>10</v>
      </c>
      <c r="B371">
        <v>4</v>
      </c>
      <c r="C371">
        <v>2024</v>
      </c>
      <c r="D371">
        <v>99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1</v>
      </c>
      <c r="R371">
        <v>1</v>
      </c>
      <c r="S371">
        <v>8</v>
      </c>
      <c r="T371">
        <v>7</v>
      </c>
      <c r="U371">
        <v>528.4</v>
      </c>
      <c r="V371">
        <v>100</v>
      </c>
      <c r="W371">
        <v>100</v>
      </c>
      <c r="X371">
        <v>100</v>
      </c>
      <c r="Y371">
        <v>0</v>
      </c>
      <c r="Z371">
        <v>0</v>
      </c>
      <c r="AA371">
        <v>0</v>
      </c>
      <c r="AE371">
        <v>1.2786088735455824E-2</v>
      </c>
      <c r="AF371">
        <v>1.8991460707497999E-2</v>
      </c>
      <c r="AG371">
        <v>3596</v>
      </c>
      <c r="AH371">
        <v>0</v>
      </c>
      <c r="AI371">
        <v>100</v>
      </c>
      <c r="AJ371">
        <v>0</v>
      </c>
      <c r="AN371">
        <v>99</v>
      </c>
      <c r="AO371">
        <v>99</v>
      </c>
      <c r="AP371">
        <v>99</v>
      </c>
      <c r="AQ371">
        <v>99</v>
      </c>
      <c r="AR371">
        <v>232</v>
      </c>
      <c r="AS371">
        <v>42.283406453729135</v>
      </c>
    </row>
    <row r="372" spans="1:45">
      <c r="A372">
        <v>10</v>
      </c>
      <c r="B372">
        <v>5</v>
      </c>
      <c r="C372">
        <v>2024</v>
      </c>
      <c r="D372">
        <v>99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11</v>
      </c>
      <c r="L372">
        <v>99</v>
      </c>
      <c r="M372">
        <v>99</v>
      </c>
      <c r="N372">
        <v>99</v>
      </c>
      <c r="O372">
        <v>99</v>
      </c>
      <c r="P372">
        <v>9999</v>
      </c>
      <c r="AN372">
        <v>99</v>
      </c>
      <c r="AO372">
        <v>99</v>
      </c>
      <c r="AP372">
        <v>99</v>
      </c>
      <c r="AQ372">
        <v>99</v>
      </c>
    </row>
    <row r="373" spans="1:45">
      <c r="A373">
        <v>10</v>
      </c>
      <c r="B373">
        <v>6</v>
      </c>
      <c r="C373">
        <v>2024</v>
      </c>
      <c r="D373">
        <v>99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12</v>
      </c>
      <c r="L373">
        <v>99</v>
      </c>
      <c r="M373">
        <v>99</v>
      </c>
      <c r="N373">
        <v>99</v>
      </c>
      <c r="O373">
        <v>99</v>
      </c>
      <c r="P373">
        <v>9999</v>
      </c>
      <c r="AN373">
        <v>99</v>
      </c>
      <c r="AO373">
        <v>99</v>
      </c>
      <c r="AP373">
        <v>99</v>
      </c>
      <c r="AQ373">
        <v>99</v>
      </c>
    </row>
    <row r="374" spans="1:45">
      <c r="A374">
        <v>10</v>
      </c>
      <c r="B374">
        <v>7</v>
      </c>
      <c r="C374">
        <v>2023</v>
      </c>
      <c r="D374">
        <v>99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0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2521</v>
      </c>
      <c r="R374">
        <v>7671</v>
      </c>
      <c r="S374">
        <v>5.5753424657534243</v>
      </c>
      <c r="T374">
        <v>6.488723764828574</v>
      </c>
      <c r="U374">
        <v>351.44084213270901</v>
      </c>
      <c r="V374">
        <v>45.46995176639291</v>
      </c>
      <c r="W374">
        <v>48.755051492634593</v>
      </c>
      <c r="X374">
        <v>47.920740451049411</v>
      </c>
      <c r="Y374">
        <v>104.86217043052424</v>
      </c>
      <c r="Z374">
        <v>1.7701383528076005</v>
      </c>
      <c r="AA374">
        <v>1.8146686669203151</v>
      </c>
      <c r="AB374">
        <v>76.008878011633158</v>
      </c>
      <c r="AC374">
        <v>45.68458480851244</v>
      </c>
      <c r="AD374">
        <v>33.810978349093801</v>
      </c>
      <c r="AE374">
        <v>95.22095332671303</v>
      </c>
      <c r="AF374">
        <v>95.000030657644558</v>
      </c>
      <c r="AG374">
        <v>962.90870204518114</v>
      </c>
      <c r="AH374">
        <v>2.6072220049537225E-2</v>
      </c>
      <c r="AI374">
        <v>44.427062964411405</v>
      </c>
      <c r="AJ374">
        <v>361.4007341748819</v>
      </c>
      <c r="AK374">
        <v>41.003228510337827</v>
      </c>
      <c r="AL374">
        <v>9.7477014651231837</v>
      </c>
      <c r="AM374">
        <v>26.299137525690703</v>
      </c>
      <c r="AN374">
        <v>99</v>
      </c>
      <c r="AO374">
        <v>99</v>
      </c>
      <c r="AP374">
        <v>99</v>
      </c>
      <c r="AQ374">
        <v>99</v>
      </c>
      <c r="AR374">
        <v>216.23232188210127</v>
      </c>
      <c r="AS374">
        <v>33.890934080068085</v>
      </c>
    </row>
    <row r="375" spans="1:45">
      <c r="A375">
        <v>10</v>
      </c>
      <c r="B375">
        <v>8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4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72</v>
      </c>
      <c r="R375">
        <v>164</v>
      </c>
      <c r="S375">
        <v>5.1951219512195124</v>
      </c>
      <c r="T375">
        <v>6.75</v>
      </c>
      <c r="U375">
        <v>319.90670731707314</v>
      </c>
      <c r="V375">
        <v>40.853658536585357</v>
      </c>
      <c r="W375">
        <v>56.707317073170735</v>
      </c>
      <c r="X375">
        <v>31.707317073170728</v>
      </c>
      <c r="Y375">
        <v>108.76172161729644</v>
      </c>
      <c r="Z375">
        <v>1.5998401169373275</v>
      </c>
      <c r="AA375">
        <v>2.1395662883956246</v>
      </c>
      <c r="AB375">
        <v>78.690808638384851</v>
      </c>
      <c r="AC375">
        <v>57.512290087707512</v>
      </c>
      <c r="AD375">
        <v>42.574712478733275</v>
      </c>
      <c r="AE375">
        <v>2.0357497517378356</v>
      </c>
      <c r="AF375">
        <v>1.8487863484257436</v>
      </c>
      <c r="AG375">
        <v>1070.2777777777778</v>
      </c>
      <c r="AH375">
        <v>0.6097560975609756</v>
      </c>
      <c r="AI375">
        <v>54.268292682926813</v>
      </c>
      <c r="AJ375">
        <v>429.55524300155304</v>
      </c>
      <c r="AK375">
        <v>46.703542763267343</v>
      </c>
      <c r="AL375">
        <v>20.312076054592129</v>
      </c>
      <c r="AM375">
        <v>37.907962592003514</v>
      </c>
      <c r="AN375">
        <v>99</v>
      </c>
      <c r="AO375">
        <v>99</v>
      </c>
      <c r="AP375">
        <v>99</v>
      </c>
      <c r="AQ375">
        <v>99</v>
      </c>
      <c r="AR375">
        <v>210.21604938271599</v>
      </c>
      <c r="AS375">
        <v>33.268676528766946</v>
      </c>
    </row>
    <row r="376" spans="1:45">
      <c r="A376">
        <v>10</v>
      </c>
      <c r="B376">
        <v>9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7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152</v>
      </c>
      <c r="R376">
        <v>168</v>
      </c>
      <c r="S376">
        <v>6.5238095238095246</v>
      </c>
      <c r="T376">
        <v>6.3452380952380976</v>
      </c>
      <c r="U376">
        <v>405.85952380952358</v>
      </c>
      <c r="V376">
        <v>64.880952380952394</v>
      </c>
      <c r="W376">
        <v>44.642857142857153</v>
      </c>
      <c r="X376">
        <v>62.5</v>
      </c>
      <c r="Y376">
        <v>129.6463909833648</v>
      </c>
      <c r="Z376">
        <v>2.0986174047066957</v>
      </c>
      <c r="AA376">
        <v>2.3729329231135834</v>
      </c>
      <c r="AB376">
        <v>79.550320743637556</v>
      </c>
      <c r="AC376">
        <v>32.894482844416302</v>
      </c>
      <c r="AD376">
        <v>15.493188760360164</v>
      </c>
      <c r="AE376">
        <v>2.0854021847070499</v>
      </c>
      <c r="AF376">
        <v>2.4027276987307702</v>
      </c>
      <c r="AG376">
        <v>1200.5681818181815</v>
      </c>
      <c r="AH376">
        <v>0</v>
      </c>
      <c r="AI376">
        <v>21.428571428571423</v>
      </c>
      <c r="AJ376">
        <v>488.6670365637188</v>
      </c>
      <c r="AK376">
        <v>86.555426282677487</v>
      </c>
      <c r="AL376">
        <v>8.6548187683396023</v>
      </c>
      <c r="AM376">
        <v>32.650149874505509</v>
      </c>
      <c r="AN376">
        <v>99</v>
      </c>
      <c r="AO376">
        <v>99</v>
      </c>
      <c r="AP376">
        <v>99</v>
      </c>
      <c r="AQ376">
        <v>99</v>
      </c>
      <c r="AR376">
        <v>225.27272727272728</v>
      </c>
      <c r="AS376">
        <v>36.548875978553205</v>
      </c>
    </row>
    <row r="377" spans="1:45">
      <c r="A377">
        <v>10</v>
      </c>
      <c r="B377">
        <v>10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1</v>
      </c>
      <c r="R377">
        <v>1</v>
      </c>
      <c r="S377">
        <v>8</v>
      </c>
      <c r="T377">
        <v>5</v>
      </c>
      <c r="U377">
        <v>390</v>
      </c>
      <c r="V377">
        <v>100</v>
      </c>
      <c r="W377">
        <v>0</v>
      </c>
      <c r="X377">
        <v>100</v>
      </c>
      <c r="Y377">
        <v>0</v>
      </c>
      <c r="Z377">
        <v>0</v>
      </c>
      <c r="AA377">
        <v>0</v>
      </c>
      <c r="AE377">
        <v>1.2413108242303877E-2</v>
      </c>
      <c r="AF377">
        <v>1.374308203203373E-2</v>
      </c>
      <c r="AG377">
        <v>732</v>
      </c>
      <c r="AH377">
        <v>0</v>
      </c>
      <c r="AI377">
        <v>100</v>
      </c>
      <c r="AJ377">
        <v>0</v>
      </c>
      <c r="AN377">
        <v>99</v>
      </c>
      <c r="AO377">
        <v>99</v>
      </c>
      <c r="AP377">
        <v>99</v>
      </c>
      <c r="AQ377">
        <v>99</v>
      </c>
      <c r="AR377">
        <v>219</v>
      </c>
      <c r="AS377">
        <v>37.130625254023457</v>
      </c>
    </row>
    <row r="378" spans="1:45">
      <c r="A378">
        <v>10</v>
      </c>
      <c r="B378">
        <v>11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11</v>
      </c>
      <c r="L378">
        <v>99</v>
      </c>
      <c r="M378">
        <v>99</v>
      </c>
      <c r="N378">
        <v>99</v>
      </c>
      <c r="O378">
        <v>99</v>
      </c>
      <c r="P378">
        <v>9999</v>
      </c>
      <c r="AN378">
        <v>99</v>
      </c>
      <c r="AO378">
        <v>99</v>
      </c>
      <c r="AP378">
        <v>99</v>
      </c>
      <c r="AQ378">
        <v>99</v>
      </c>
    </row>
    <row r="379" spans="1:45">
      <c r="A379">
        <v>10</v>
      </c>
      <c r="B379">
        <v>12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12</v>
      </c>
      <c r="L379">
        <v>99</v>
      </c>
      <c r="M379">
        <v>99</v>
      </c>
      <c r="N379">
        <v>99</v>
      </c>
      <c r="O379">
        <v>99</v>
      </c>
      <c r="P379">
        <v>9999</v>
      </c>
      <c r="AN379">
        <v>99</v>
      </c>
      <c r="AO379">
        <v>99</v>
      </c>
      <c r="AP379">
        <v>99</v>
      </c>
      <c r="AQ379">
        <v>99</v>
      </c>
    </row>
    <row r="380" spans="1:45">
      <c r="A380">
        <v>10</v>
      </c>
      <c r="B380">
        <v>13</v>
      </c>
      <c r="C380">
        <v>2022</v>
      </c>
      <c r="D380">
        <v>99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0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2546</v>
      </c>
      <c r="R380">
        <v>6623</v>
      </c>
      <c r="S380">
        <v>5.9168430601753856</v>
      </c>
      <c r="T380">
        <v>6.5545825154763691</v>
      </c>
      <c r="U380">
        <v>371.07674165785926</v>
      </c>
      <c r="V380">
        <v>53.933262871810363</v>
      </c>
      <c r="W380">
        <v>50.641703155669639</v>
      </c>
      <c r="X380">
        <v>56.107504152196881</v>
      </c>
      <c r="Y380">
        <v>105.76448704588438</v>
      </c>
      <c r="Z380">
        <v>1.7862182481186579</v>
      </c>
      <c r="AA380">
        <v>1.8086818333888399</v>
      </c>
      <c r="AB380">
        <v>75.933946387308779</v>
      </c>
      <c r="AC380">
        <v>40.862610119063909</v>
      </c>
      <c r="AD380">
        <v>28.807525622581796</v>
      </c>
      <c r="AE380">
        <v>95.117047249748666</v>
      </c>
      <c r="AF380">
        <v>94.801280857364446</v>
      </c>
      <c r="AG380">
        <v>984.28378792522221</v>
      </c>
      <c r="AH380">
        <v>6.0395591121848113E-2</v>
      </c>
      <c r="AI380">
        <v>46.021440434848245</v>
      </c>
      <c r="AJ380">
        <v>389.49812675866337</v>
      </c>
      <c r="AK380">
        <v>46.98059717291499</v>
      </c>
      <c r="AL380">
        <v>3.1051233296566751</v>
      </c>
      <c r="AM380">
        <v>28.242388188303899</v>
      </c>
      <c r="AN380">
        <v>99</v>
      </c>
      <c r="AO380">
        <v>99</v>
      </c>
      <c r="AP380">
        <v>99</v>
      </c>
      <c r="AQ380">
        <v>99</v>
      </c>
      <c r="AR380">
        <v>217.85657370517924</v>
      </c>
      <c r="AS380">
        <v>35.077173158368282</v>
      </c>
    </row>
    <row r="381" spans="1:45">
      <c r="A381">
        <v>10</v>
      </c>
      <c r="B381">
        <v>14</v>
      </c>
      <c r="C381">
        <v>2022</v>
      </c>
      <c r="D381">
        <v>99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4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74</v>
      </c>
      <c r="R381">
        <v>139</v>
      </c>
      <c r="S381">
        <v>5.8043478260869552</v>
      </c>
      <c r="T381">
        <v>6.6690647482014382</v>
      </c>
      <c r="U381">
        <v>350.5906474820145</v>
      </c>
      <c r="V381">
        <v>56.115107913669057</v>
      </c>
      <c r="W381">
        <v>55.39568345323741</v>
      </c>
      <c r="X381">
        <v>46.762589928057558</v>
      </c>
      <c r="Y381">
        <v>110.51602240170664</v>
      </c>
      <c r="Z381">
        <v>1.6793861023320711</v>
      </c>
      <c r="AA381">
        <v>1.8285839519116875</v>
      </c>
      <c r="AB381">
        <v>75.788572370105854</v>
      </c>
      <c r="AC381">
        <v>4.9379121730600302</v>
      </c>
      <c r="AD381">
        <v>4.7720117031838756</v>
      </c>
      <c r="AE381">
        <v>1.9962659773086311</v>
      </c>
      <c r="AF381">
        <v>1.8797965244403347</v>
      </c>
      <c r="AG381">
        <v>1074.0977443609024</v>
      </c>
      <c r="AH381">
        <v>0</v>
      </c>
      <c r="AI381">
        <v>61.87050359712228</v>
      </c>
      <c r="AJ381">
        <v>421.77601340478577</v>
      </c>
      <c r="AK381">
        <v>43.128517224237193</v>
      </c>
      <c r="AL381">
        <v>-2.4520640125578166</v>
      </c>
      <c r="AM381">
        <v>15.844746558964522</v>
      </c>
      <c r="AN381">
        <v>99</v>
      </c>
      <c r="AO381">
        <v>99</v>
      </c>
      <c r="AP381">
        <v>99</v>
      </c>
      <c r="AQ381">
        <v>99</v>
      </c>
      <c r="AR381">
        <v>213.09774436090223</v>
      </c>
      <c r="AS381">
        <v>35.098609846174142</v>
      </c>
    </row>
    <row r="382" spans="1:45">
      <c r="A382">
        <v>10</v>
      </c>
      <c r="B382">
        <v>15</v>
      </c>
      <c r="C382">
        <v>2022</v>
      </c>
      <c r="D382">
        <v>99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7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171</v>
      </c>
      <c r="R382">
        <v>186</v>
      </c>
      <c r="S382">
        <v>6.9892473118279579</v>
      </c>
      <c r="T382">
        <v>6.139784946236559</v>
      </c>
      <c r="U382">
        <v>429.43548387096791</v>
      </c>
      <c r="V382">
        <v>74.193548387096783</v>
      </c>
      <c r="W382">
        <v>38.172043010752688</v>
      </c>
      <c r="X382">
        <v>75.806451612903217</v>
      </c>
      <c r="Y382">
        <v>113.8755448225686</v>
      </c>
      <c r="Z382">
        <v>2.0080195328266122</v>
      </c>
      <c r="AA382">
        <v>2.2675428312131807</v>
      </c>
      <c r="AB382">
        <v>76.613856888981147</v>
      </c>
      <c r="AC382">
        <v>27.172576254777471</v>
      </c>
      <c r="AD382">
        <v>11.604511701469535</v>
      </c>
      <c r="AE382">
        <v>2.6712623869021974</v>
      </c>
      <c r="AF382">
        <v>3.0811056242122072</v>
      </c>
      <c r="AG382">
        <v>1362.7796610169487</v>
      </c>
      <c r="AH382">
        <v>0</v>
      </c>
      <c r="AI382">
        <v>28.494623655913976</v>
      </c>
      <c r="AJ382">
        <v>540.02187864644361</v>
      </c>
      <c r="AK382">
        <v>111.38998436124352</v>
      </c>
      <c r="AL382">
        <v>-47.962330299425425</v>
      </c>
      <c r="AM382">
        <v>104.14433224173372</v>
      </c>
      <c r="AN382">
        <v>99</v>
      </c>
      <c r="AO382">
        <v>99</v>
      </c>
      <c r="AP382">
        <v>99</v>
      </c>
      <c r="AQ382">
        <v>99</v>
      </c>
      <c r="AR382">
        <v>225.9830508474576</v>
      </c>
      <c r="AS382">
        <v>40.303796149940247</v>
      </c>
    </row>
    <row r="383" spans="1:45">
      <c r="A383">
        <v>10</v>
      </c>
      <c r="B383">
        <v>16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</v>
      </c>
      <c r="L383">
        <v>99</v>
      </c>
      <c r="M383">
        <v>99</v>
      </c>
      <c r="N383">
        <v>99</v>
      </c>
      <c r="O383">
        <v>99</v>
      </c>
      <c r="P383">
        <v>9999</v>
      </c>
      <c r="AN383">
        <v>99</v>
      </c>
      <c r="AO383">
        <v>99</v>
      </c>
      <c r="AP383">
        <v>99</v>
      </c>
      <c r="AQ383">
        <v>99</v>
      </c>
    </row>
    <row r="384" spans="1:45">
      <c r="A384">
        <v>10</v>
      </c>
      <c r="B384">
        <v>17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11</v>
      </c>
      <c r="L384">
        <v>99</v>
      </c>
      <c r="M384">
        <v>99</v>
      </c>
      <c r="N384">
        <v>99</v>
      </c>
      <c r="O384">
        <v>99</v>
      </c>
      <c r="P384">
        <v>9999</v>
      </c>
      <c r="AN384">
        <v>99</v>
      </c>
      <c r="AO384">
        <v>99</v>
      </c>
      <c r="AP384">
        <v>99</v>
      </c>
      <c r="AQ384">
        <v>99</v>
      </c>
    </row>
    <row r="385" spans="1:45">
      <c r="A385">
        <v>10</v>
      </c>
      <c r="B385">
        <v>18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12</v>
      </c>
      <c r="L385">
        <v>99</v>
      </c>
      <c r="M385">
        <v>99</v>
      </c>
      <c r="N385">
        <v>99</v>
      </c>
      <c r="O385">
        <v>99</v>
      </c>
      <c r="P385">
        <v>9999</v>
      </c>
      <c r="AN385">
        <v>99</v>
      </c>
      <c r="AO385">
        <v>99</v>
      </c>
      <c r="AP385">
        <v>99</v>
      </c>
      <c r="AQ385">
        <v>99</v>
      </c>
    </row>
    <row r="386" spans="1:45">
      <c r="A386">
        <v>11</v>
      </c>
      <c r="B386">
        <v>1</v>
      </c>
      <c r="C386">
        <v>2024</v>
      </c>
      <c r="D386">
        <v>99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1</v>
      </c>
      <c r="M386">
        <v>99</v>
      </c>
      <c r="N386">
        <v>99</v>
      </c>
      <c r="O386">
        <v>99</v>
      </c>
      <c r="P386">
        <v>9999</v>
      </c>
      <c r="Q386">
        <v>10</v>
      </c>
      <c r="R386">
        <v>20</v>
      </c>
      <c r="S386">
        <v>1</v>
      </c>
      <c r="T386">
        <v>3.4</v>
      </c>
      <c r="U386">
        <v>172.42500000000001</v>
      </c>
      <c r="V386">
        <v>0</v>
      </c>
      <c r="W386">
        <v>0</v>
      </c>
      <c r="X386">
        <v>0</v>
      </c>
      <c r="Y386">
        <v>34.423623792390039</v>
      </c>
      <c r="Z386">
        <v>0</v>
      </c>
      <c r="AA386">
        <v>0.91651513899116821</v>
      </c>
      <c r="AC386">
        <v>1.790821162916086</v>
      </c>
      <c r="AE386">
        <v>0.2557217747091165</v>
      </c>
      <c r="AF386">
        <v>0.12394408071500183</v>
      </c>
      <c r="AG386">
        <v>1069.2222222222222</v>
      </c>
      <c r="AH386">
        <v>0</v>
      </c>
      <c r="AI386">
        <v>20</v>
      </c>
      <c r="AJ386">
        <v>167.76191978037005</v>
      </c>
      <c r="AK386">
        <v>18.936740072930348</v>
      </c>
      <c r="AL386">
        <v>48.366569496608221</v>
      </c>
      <c r="AN386">
        <v>99</v>
      </c>
      <c r="AO386">
        <v>99</v>
      </c>
      <c r="AP386">
        <v>99</v>
      </c>
      <c r="AQ386">
        <v>99</v>
      </c>
      <c r="AR386">
        <v>201.77777777777777</v>
      </c>
      <c r="AS386">
        <v>20.701477379781036</v>
      </c>
    </row>
    <row r="387" spans="1:45">
      <c r="A387">
        <v>11</v>
      </c>
      <c r="B387">
        <v>2</v>
      </c>
      <c r="C387">
        <v>2024</v>
      </c>
      <c r="D387">
        <v>99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2</v>
      </c>
      <c r="M387">
        <v>99</v>
      </c>
      <c r="N387">
        <v>99</v>
      </c>
      <c r="O387">
        <v>99</v>
      </c>
      <c r="P387">
        <v>9999</v>
      </c>
      <c r="Q387">
        <v>70</v>
      </c>
      <c r="R387">
        <v>152</v>
      </c>
      <c r="S387">
        <v>2</v>
      </c>
      <c r="T387">
        <v>4.1118421052631566</v>
      </c>
      <c r="U387">
        <v>190.16973684210535</v>
      </c>
      <c r="V387">
        <v>0</v>
      </c>
      <c r="W387">
        <v>4.6052631578947363</v>
      </c>
      <c r="X387">
        <v>0</v>
      </c>
      <c r="Y387">
        <v>46.444781928132592</v>
      </c>
      <c r="Z387">
        <v>0</v>
      </c>
      <c r="AA387">
        <v>1.325604837647921</v>
      </c>
      <c r="AC387">
        <v>6.6723430198223213</v>
      </c>
      <c r="AE387">
        <v>1.9434854877892849</v>
      </c>
      <c r="AF387">
        <v>1.0389162848576776</v>
      </c>
      <c r="AG387">
        <v>1057.333333333333</v>
      </c>
      <c r="AH387">
        <v>0</v>
      </c>
      <c r="AI387">
        <v>17.10526315789474</v>
      </c>
      <c r="AJ387">
        <v>411.36150970486631</v>
      </c>
      <c r="AK387">
        <v>14.493588665395862</v>
      </c>
      <c r="AL387">
        <v>-11.806171746157398</v>
      </c>
      <c r="AN387">
        <v>99</v>
      </c>
      <c r="AO387">
        <v>99</v>
      </c>
      <c r="AP387">
        <v>99</v>
      </c>
      <c r="AQ387">
        <v>99</v>
      </c>
      <c r="AR387">
        <v>198.07638888888889</v>
      </c>
      <c r="AS387">
        <v>23.770835647511017</v>
      </c>
    </row>
    <row r="388" spans="1:45">
      <c r="A388">
        <v>11</v>
      </c>
      <c r="B388">
        <v>3</v>
      </c>
      <c r="C388">
        <v>2024</v>
      </c>
      <c r="D388">
        <v>99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3</v>
      </c>
      <c r="M388">
        <v>99</v>
      </c>
      <c r="N388">
        <v>99</v>
      </c>
      <c r="O388">
        <v>99</v>
      </c>
      <c r="P388">
        <v>9999</v>
      </c>
      <c r="Q388">
        <v>272</v>
      </c>
      <c r="R388">
        <v>543</v>
      </c>
      <c r="S388">
        <v>3</v>
      </c>
      <c r="T388">
        <v>5.1896869244935537</v>
      </c>
      <c r="U388">
        <v>231.4351749539594</v>
      </c>
      <c r="V388">
        <v>0</v>
      </c>
      <c r="W388">
        <v>15.469613259668506</v>
      </c>
      <c r="X388">
        <v>0.36832412523020258</v>
      </c>
      <c r="Y388">
        <v>51.597628647638608</v>
      </c>
      <c r="Z388">
        <v>0</v>
      </c>
      <c r="AA388">
        <v>1.366167258241161</v>
      </c>
      <c r="AC388">
        <v>22.925168737793456</v>
      </c>
      <c r="AE388">
        <v>6.9428461833525104</v>
      </c>
      <c r="AF388">
        <v>4.5167365122800556</v>
      </c>
      <c r="AG388">
        <v>949.72075471698111</v>
      </c>
      <c r="AH388">
        <v>0.18416206261510129</v>
      </c>
      <c r="AI388">
        <v>17.127071823204421</v>
      </c>
      <c r="AJ388">
        <v>243.38786760548209</v>
      </c>
      <c r="AK388">
        <v>23.079222595806797</v>
      </c>
      <c r="AL388">
        <v>-1.33876138608868</v>
      </c>
      <c r="AN388">
        <v>99</v>
      </c>
      <c r="AO388">
        <v>99</v>
      </c>
      <c r="AP388">
        <v>99</v>
      </c>
      <c r="AQ388">
        <v>99</v>
      </c>
      <c r="AR388">
        <v>204.29433962264156</v>
      </c>
      <c r="AS388">
        <v>26.660794735493397</v>
      </c>
    </row>
    <row r="389" spans="1:45">
      <c r="A389">
        <v>11</v>
      </c>
      <c r="B389">
        <v>4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4</v>
      </c>
      <c r="M389">
        <v>99</v>
      </c>
      <c r="N389">
        <v>99</v>
      </c>
      <c r="O389">
        <v>99</v>
      </c>
      <c r="P389">
        <v>9999</v>
      </c>
      <c r="Q389">
        <v>602</v>
      </c>
      <c r="R389">
        <v>1487</v>
      </c>
      <c r="S389">
        <v>4</v>
      </c>
      <c r="T389">
        <v>5.9327505043712154</v>
      </c>
      <c r="U389">
        <v>278.59219905850722</v>
      </c>
      <c r="V389">
        <v>0</v>
      </c>
      <c r="W389">
        <v>29.657027572293202</v>
      </c>
      <c r="X389">
        <v>4.4384667114996637</v>
      </c>
      <c r="Y389">
        <v>53.380379878356763</v>
      </c>
      <c r="Z389">
        <v>0</v>
      </c>
      <c r="AA389">
        <v>1.3827827489370781</v>
      </c>
      <c r="AC389">
        <v>15.535370274571839</v>
      </c>
      <c r="AE389">
        <v>19.012913949622806</v>
      </c>
      <c r="AF389">
        <v>14.88934113612568</v>
      </c>
      <c r="AG389">
        <v>900.08500345542495</v>
      </c>
      <c r="AH389">
        <v>6.7249495628782754E-2</v>
      </c>
      <c r="AI389">
        <v>21.990585070611964</v>
      </c>
      <c r="AJ389">
        <v>250.24162552111861</v>
      </c>
      <c r="AK389">
        <v>5.0541198259848761</v>
      </c>
      <c r="AL389">
        <v>-8.4396400335650625</v>
      </c>
      <c r="AN389">
        <v>99</v>
      </c>
      <c r="AO389">
        <v>99</v>
      </c>
      <c r="AP389">
        <v>99</v>
      </c>
      <c r="AQ389">
        <v>99</v>
      </c>
      <c r="AR389">
        <v>210.29025570145129</v>
      </c>
      <c r="AS389">
        <v>29.549061449775735</v>
      </c>
    </row>
    <row r="390" spans="1:45">
      <c r="A390">
        <v>11</v>
      </c>
      <c r="B390">
        <v>5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5</v>
      </c>
      <c r="M390">
        <v>99</v>
      </c>
      <c r="N390">
        <v>99</v>
      </c>
      <c r="O390">
        <v>99</v>
      </c>
      <c r="P390">
        <v>9999</v>
      </c>
      <c r="Q390">
        <v>774</v>
      </c>
      <c r="R390">
        <v>1882</v>
      </c>
      <c r="S390">
        <v>5</v>
      </c>
      <c r="T390">
        <v>6.6168969181721584</v>
      </c>
      <c r="U390">
        <v>329.53103081827879</v>
      </c>
      <c r="V390">
        <v>0</v>
      </c>
      <c r="W390">
        <v>57.438894792773645</v>
      </c>
      <c r="X390">
        <v>38.894792773645058</v>
      </c>
      <c r="Y390">
        <v>62.208483451083886</v>
      </c>
      <c r="Z390">
        <v>0</v>
      </c>
      <c r="AA390">
        <v>1.3988728341649879</v>
      </c>
      <c r="AC390">
        <v>25.097534020242243</v>
      </c>
      <c r="AE390">
        <v>24.063419000127858</v>
      </c>
      <c r="AF390">
        <v>22.290073284970287</v>
      </c>
      <c r="AG390">
        <v>903.82737768004381</v>
      </c>
      <c r="AH390">
        <v>0</v>
      </c>
      <c r="AI390">
        <v>26.833156216790648</v>
      </c>
      <c r="AJ390">
        <v>306.66112847352031</v>
      </c>
      <c r="AK390">
        <v>11.85633811421771</v>
      </c>
      <c r="AL390">
        <v>-6.1940131125068492</v>
      </c>
      <c r="AN390">
        <v>99</v>
      </c>
      <c r="AO390">
        <v>99</v>
      </c>
      <c r="AP390">
        <v>99</v>
      </c>
      <c r="AQ390">
        <v>99</v>
      </c>
      <c r="AR390">
        <v>215.91753710830125</v>
      </c>
      <c r="AS390">
        <v>32.351421796914877</v>
      </c>
    </row>
    <row r="391" spans="1:45">
      <c r="A391">
        <v>11</v>
      </c>
      <c r="B391">
        <v>6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6</v>
      </c>
      <c r="M391">
        <v>99</v>
      </c>
      <c r="N391">
        <v>99</v>
      </c>
      <c r="O391">
        <v>99</v>
      </c>
      <c r="P391">
        <v>9999</v>
      </c>
      <c r="Q391">
        <v>801</v>
      </c>
      <c r="R391">
        <v>1505</v>
      </c>
      <c r="S391">
        <v>6</v>
      </c>
      <c r="T391">
        <v>7.081063122923589</v>
      </c>
      <c r="U391">
        <v>372.89342192691038</v>
      </c>
      <c r="V391">
        <v>100</v>
      </c>
      <c r="W391">
        <v>68.903654485049827</v>
      </c>
      <c r="X391">
        <v>69.568106312292358</v>
      </c>
      <c r="Y391">
        <v>68.234500216911556</v>
      </c>
      <c r="Z391">
        <v>0</v>
      </c>
      <c r="AA391">
        <v>1.6274453206676396</v>
      </c>
      <c r="AC391">
        <v>28.163593945010152</v>
      </c>
      <c r="AE391">
        <v>19.243063546861016</v>
      </c>
      <c r="AF391">
        <v>20.17050550675085</v>
      </c>
      <c r="AG391">
        <v>933.1176066024758</v>
      </c>
      <c r="AH391">
        <v>0</v>
      </c>
      <c r="AI391">
        <v>43.322259136212622</v>
      </c>
      <c r="AJ391">
        <v>336.42919067242059</v>
      </c>
      <c r="AK391">
        <v>21.305830911228998</v>
      </c>
      <c r="AL391">
        <v>-12.194867136790895</v>
      </c>
      <c r="AN391">
        <v>99</v>
      </c>
      <c r="AO391">
        <v>99</v>
      </c>
      <c r="AP391">
        <v>99</v>
      </c>
      <c r="AQ391">
        <v>99</v>
      </c>
      <c r="AR391">
        <v>218.75515818431913</v>
      </c>
      <c r="AS391">
        <v>35.206634002980088</v>
      </c>
    </row>
    <row r="392" spans="1:45">
      <c r="A392">
        <v>11</v>
      </c>
      <c r="B392">
        <v>7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7</v>
      </c>
      <c r="M392">
        <v>99</v>
      </c>
      <c r="N392">
        <v>99</v>
      </c>
      <c r="O392">
        <v>99</v>
      </c>
      <c r="P392">
        <v>9999</v>
      </c>
      <c r="Q392">
        <v>650</v>
      </c>
      <c r="R392">
        <v>912</v>
      </c>
      <c r="S392">
        <v>7</v>
      </c>
      <c r="T392">
        <v>7.1951754385964941</v>
      </c>
      <c r="U392">
        <v>418.13903508771904</v>
      </c>
      <c r="V392">
        <v>100</v>
      </c>
      <c r="W392">
        <v>65.131578947368439</v>
      </c>
      <c r="X392">
        <v>80.592105263157904</v>
      </c>
      <c r="Y392">
        <v>77.239307656884307</v>
      </c>
      <c r="Z392">
        <v>0</v>
      </c>
      <c r="AA392">
        <v>2.0014410301808736</v>
      </c>
      <c r="AC392">
        <v>27.54362131283909</v>
      </c>
      <c r="AE392">
        <v>11.66091292673571</v>
      </c>
      <c r="AF392">
        <v>13.706012116365022</v>
      </c>
      <c r="AG392">
        <v>1083.8290993071594</v>
      </c>
      <c r="AH392">
        <v>0</v>
      </c>
      <c r="AI392">
        <v>76.535087719298261</v>
      </c>
      <c r="AJ392">
        <v>451.66325249758194</v>
      </c>
      <c r="AK392">
        <v>52.09322119753741</v>
      </c>
      <c r="AL392">
        <v>-5.9306659227555212</v>
      </c>
      <c r="AN392">
        <v>99</v>
      </c>
      <c r="AO392">
        <v>99</v>
      </c>
      <c r="AP392">
        <v>99</v>
      </c>
      <c r="AQ392">
        <v>99</v>
      </c>
      <c r="AR392">
        <v>221.35103926097</v>
      </c>
      <c r="AS392">
        <v>38.048669642227182</v>
      </c>
    </row>
    <row r="393" spans="1:45">
      <c r="A393">
        <v>11</v>
      </c>
      <c r="B393">
        <v>8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8</v>
      </c>
      <c r="M393">
        <v>99</v>
      </c>
      <c r="N393">
        <v>99</v>
      </c>
      <c r="O393">
        <v>99</v>
      </c>
      <c r="P393">
        <v>9999</v>
      </c>
      <c r="Q393">
        <v>521</v>
      </c>
      <c r="R393">
        <v>698</v>
      </c>
      <c r="S393">
        <v>8</v>
      </c>
      <c r="T393">
        <v>7.0802292263610305</v>
      </c>
      <c r="U393">
        <v>462.4101719197709</v>
      </c>
      <c r="V393">
        <v>100</v>
      </c>
      <c r="W393">
        <v>54.154727793696289</v>
      </c>
      <c r="X393">
        <v>89.255014326647583</v>
      </c>
      <c r="Y393">
        <v>89.119854085573891</v>
      </c>
      <c r="Z393">
        <v>0</v>
      </c>
      <c r="AA393">
        <v>2.3787222869071778</v>
      </c>
      <c r="AC393">
        <v>37.267983920515775</v>
      </c>
      <c r="AE393">
        <v>8.9246899373481607</v>
      </c>
      <c r="AF393">
        <v>11.600544167887389</v>
      </c>
      <c r="AG393">
        <v>1189.4042553191484</v>
      </c>
      <c r="AH393">
        <v>0</v>
      </c>
      <c r="AI393">
        <v>92.406876790830964</v>
      </c>
      <c r="AJ393">
        <v>523.23370624384813</v>
      </c>
      <c r="AK393">
        <v>59.607715104569877</v>
      </c>
      <c r="AL393">
        <v>8.2621797040561589</v>
      </c>
      <c r="AN393">
        <v>99</v>
      </c>
      <c r="AO393">
        <v>99</v>
      </c>
      <c r="AP393">
        <v>99</v>
      </c>
      <c r="AQ393">
        <v>99</v>
      </c>
      <c r="AR393">
        <v>223.56534954407289</v>
      </c>
      <c r="AS393">
        <v>40.729636434818723</v>
      </c>
    </row>
    <row r="394" spans="1:45">
      <c r="A394">
        <v>11</v>
      </c>
      <c r="B394">
        <v>9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</v>
      </c>
      <c r="M394">
        <v>99</v>
      </c>
      <c r="N394">
        <v>99</v>
      </c>
      <c r="O394">
        <v>99</v>
      </c>
      <c r="P394">
        <v>9999</v>
      </c>
      <c r="Q394">
        <v>345</v>
      </c>
      <c r="R394">
        <v>410</v>
      </c>
      <c r="S394">
        <v>9</v>
      </c>
      <c r="T394">
        <v>6.8365853658536579</v>
      </c>
      <c r="U394">
        <v>511.82195121951219</v>
      </c>
      <c r="V394">
        <v>100</v>
      </c>
      <c r="W394">
        <v>50.731707317073187</v>
      </c>
      <c r="X394">
        <v>96.58536585365853</v>
      </c>
      <c r="Y394">
        <v>91.406507246063228</v>
      </c>
      <c r="Z394">
        <v>0</v>
      </c>
      <c r="AA394">
        <v>2.3571640771518436</v>
      </c>
      <c r="AC394">
        <v>27.114370944000264</v>
      </c>
      <c r="AE394">
        <v>5.2422963815368888</v>
      </c>
      <c r="AF394">
        <v>7.5422048733655185</v>
      </c>
      <c r="AG394">
        <v>1295.395348837209</v>
      </c>
      <c r="AH394">
        <v>0.24390243902439024</v>
      </c>
      <c r="AI394">
        <v>92.682926829268283</v>
      </c>
      <c r="AJ394">
        <v>579.05779861648853</v>
      </c>
      <c r="AK394">
        <v>61.726485131002725</v>
      </c>
      <c r="AL394">
        <v>-1.5351853027992133</v>
      </c>
      <c r="AN394">
        <v>99</v>
      </c>
      <c r="AO394">
        <v>99</v>
      </c>
      <c r="AP394">
        <v>99</v>
      </c>
      <c r="AQ394">
        <v>99</v>
      </c>
      <c r="AR394">
        <v>226.09819121447032</v>
      </c>
      <c r="AS394">
        <v>43.848253923653473</v>
      </c>
    </row>
    <row r="395" spans="1:45">
      <c r="A395">
        <v>11</v>
      </c>
      <c r="B395">
        <v>10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10</v>
      </c>
      <c r="M395">
        <v>99</v>
      </c>
      <c r="N395">
        <v>99</v>
      </c>
      <c r="O395">
        <v>99</v>
      </c>
      <c r="P395">
        <v>9999</v>
      </c>
      <c r="Q395">
        <v>142</v>
      </c>
      <c r="R395">
        <v>172</v>
      </c>
      <c r="S395">
        <v>10</v>
      </c>
      <c r="T395">
        <v>6.8953488372093004</v>
      </c>
      <c r="U395">
        <v>545.16395348837204</v>
      </c>
      <c r="V395">
        <v>100</v>
      </c>
      <c r="W395">
        <v>56.395348837209312</v>
      </c>
      <c r="X395">
        <v>98.837209302325562</v>
      </c>
      <c r="Y395">
        <v>102.84655019345836</v>
      </c>
      <c r="Z395">
        <v>0</v>
      </c>
      <c r="AA395">
        <v>2.1648839582599368</v>
      </c>
      <c r="AC395">
        <v>23.985701389761843</v>
      </c>
      <c r="AE395">
        <v>2.1992072624984016</v>
      </c>
      <c r="AF395">
        <v>3.3701648105844364</v>
      </c>
      <c r="AG395">
        <v>1255.2562499999999</v>
      </c>
      <c r="AH395">
        <v>0.58139534883720945</v>
      </c>
      <c r="AI395">
        <v>93.023255813953469</v>
      </c>
      <c r="AJ395">
        <v>557.14919733042575</v>
      </c>
      <c r="AK395">
        <v>58.91125698853655</v>
      </c>
      <c r="AL395">
        <v>-13.105996179657343</v>
      </c>
      <c r="AN395">
        <v>99</v>
      </c>
      <c r="AO395">
        <v>99</v>
      </c>
      <c r="AP395">
        <v>99</v>
      </c>
      <c r="AQ395">
        <v>99</v>
      </c>
      <c r="AR395">
        <v>224.0625</v>
      </c>
      <c r="AS395">
        <v>47.442253726148131</v>
      </c>
    </row>
    <row r="396" spans="1:45">
      <c r="A396">
        <v>11</v>
      </c>
      <c r="B396">
        <v>11</v>
      </c>
      <c r="C396">
        <v>2024</v>
      </c>
      <c r="D396">
        <v>99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11</v>
      </c>
      <c r="M396">
        <v>99</v>
      </c>
      <c r="N396">
        <v>99</v>
      </c>
      <c r="O396">
        <v>99</v>
      </c>
      <c r="P396">
        <v>9999</v>
      </c>
      <c r="Q396">
        <v>27</v>
      </c>
      <c r="R396">
        <v>34</v>
      </c>
      <c r="S396">
        <v>11</v>
      </c>
      <c r="T396">
        <v>6.7352941176470607</v>
      </c>
      <c r="U396">
        <v>547.09411764705885</v>
      </c>
      <c r="V396">
        <v>100</v>
      </c>
      <c r="W396">
        <v>52.941176470588239</v>
      </c>
      <c r="X396">
        <v>100</v>
      </c>
      <c r="Y396">
        <v>77.1979005397869</v>
      </c>
      <c r="Z396">
        <v>0</v>
      </c>
      <c r="AA396">
        <v>1.4814306187603548</v>
      </c>
      <c r="AC396">
        <v>32.035336028657099</v>
      </c>
      <c r="AE396">
        <v>0.4347270170054981</v>
      </c>
      <c r="AF396">
        <v>0.66855404790369488</v>
      </c>
      <c r="AG396">
        <v>1066.65625</v>
      </c>
      <c r="AH396">
        <v>0</v>
      </c>
      <c r="AI396">
        <v>94.117647058823522</v>
      </c>
      <c r="AJ396">
        <v>512.87429072428404</v>
      </c>
      <c r="AK396">
        <v>52.134003371044592</v>
      </c>
      <c r="AL396">
        <v>15.194236125229738</v>
      </c>
      <c r="AN396">
        <v>99</v>
      </c>
      <c r="AO396">
        <v>99</v>
      </c>
      <c r="AP396">
        <v>99</v>
      </c>
      <c r="AQ396">
        <v>99</v>
      </c>
      <c r="AR396">
        <v>219.28125</v>
      </c>
      <c r="AS396">
        <v>51.173277337630083</v>
      </c>
    </row>
    <row r="397" spans="1:45">
      <c r="A397">
        <v>11</v>
      </c>
      <c r="B397">
        <v>12</v>
      </c>
      <c r="C397">
        <v>2024</v>
      </c>
      <c r="D397">
        <v>99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12</v>
      </c>
      <c r="M397">
        <v>99</v>
      </c>
      <c r="N397">
        <v>99</v>
      </c>
      <c r="O397">
        <v>99</v>
      </c>
      <c r="P397">
        <v>9999</v>
      </c>
      <c r="Q397">
        <v>1</v>
      </c>
      <c r="R397">
        <v>1</v>
      </c>
      <c r="S397">
        <v>12</v>
      </c>
      <c r="T397">
        <v>7</v>
      </c>
      <c r="U397">
        <v>574.1</v>
      </c>
      <c r="V397">
        <v>100</v>
      </c>
      <c r="W397">
        <v>100</v>
      </c>
      <c r="X397">
        <v>100</v>
      </c>
      <c r="Y397">
        <v>0</v>
      </c>
      <c r="Z397">
        <v>0</v>
      </c>
      <c r="AA397">
        <v>0</v>
      </c>
      <c r="AE397">
        <v>1.2786088735455824E-2</v>
      </c>
      <c r="AF397">
        <v>2.0633984845145018E-2</v>
      </c>
      <c r="AG397">
        <v>781</v>
      </c>
      <c r="AH397">
        <v>0</v>
      </c>
      <c r="AI397">
        <v>100</v>
      </c>
      <c r="AJ397">
        <v>0</v>
      </c>
      <c r="AN397">
        <v>99</v>
      </c>
      <c r="AO397">
        <v>99</v>
      </c>
      <c r="AP397">
        <v>99</v>
      </c>
      <c r="AQ397">
        <v>99</v>
      </c>
      <c r="AR397">
        <v>223</v>
      </c>
      <c r="AS397">
        <v>51.760361788697438</v>
      </c>
    </row>
    <row r="398" spans="1:45">
      <c r="A398">
        <v>11</v>
      </c>
      <c r="B398">
        <v>13</v>
      </c>
      <c r="C398">
        <v>2024</v>
      </c>
      <c r="D398">
        <v>99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13</v>
      </c>
      <c r="M398">
        <v>99</v>
      </c>
      <c r="N398">
        <v>99</v>
      </c>
      <c r="O398">
        <v>99</v>
      </c>
      <c r="P398">
        <v>9999</v>
      </c>
      <c r="AN398">
        <v>99</v>
      </c>
      <c r="AO398">
        <v>99</v>
      </c>
      <c r="AP398">
        <v>99</v>
      </c>
      <c r="AQ398">
        <v>99</v>
      </c>
    </row>
    <row r="399" spans="1:45">
      <c r="A399">
        <v>11</v>
      </c>
      <c r="B399">
        <v>14</v>
      </c>
      <c r="C399">
        <v>2024</v>
      </c>
      <c r="D399">
        <v>99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14</v>
      </c>
      <c r="M399">
        <v>99</v>
      </c>
      <c r="N399">
        <v>99</v>
      </c>
      <c r="O399">
        <v>99</v>
      </c>
      <c r="P399">
        <v>9999</v>
      </c>
      <c r="AN399">
        <v>99</v>
      </c>
      <c r="AO399">
        <v>99</v>
      </c>
      <c r="AP399">
        <v>99</v>
      </c>
      <c r="AQ399">
        <v>99</v>
      </c>
    </row>
    <row r="400" spans="1:45">
      <c r="A400">
        <v>11</v>
      </c>
      <c r="B400">
        <v>15</v>
      </c>
      <c r="C400">
        <v>2024</v>
      </c>
      <c r="D400">
        <v>99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15</v>
      </c>
      <c r="M400">
        <v>99</v>
      </c>
      <c r="N400">
        <v>99</v>
      </c>
      <c r="O400">
        <v>99</v>
      </c>
      <c r="P400">
        <v>9999</v>
      </c>
      <c r="AN400">
        <v>99</v>
      </c>
      <c r="AO400">
        <v>99</v>
      </c>
      <c r="AP400">
        <v>99</v>
      </c>
      <c r="AQ400">
        <v>99</v>
      </c>
    </row>
    <row r="401" spans="1:45" s="504" customFormat="1">
      <c r="A401" s="504">
        <v>11</v>
      </c>
      <c r="B401" s="504">
        <v>16</v>
      </c>
      <c r="C401" s="504">
        <v>2024</v>
      </c>
      <c r="D401" s="504">
        <v>99</v>
      </c>
      <c r="E401" s="504">
        <v>99</v>
      </c>
      <c r="F401" s="504">
        <v>99</v>
      </c>
      <c r="G401" s="504">
        <v>99</v>
      </c>
      <c r="H401" s="504">
        <v>99</v>
      </c>
      <c r="I401" s="504">
        <v>99</v>
      </c>
      <c r="J401" s="504">
        <v>999</v>
      </c>
      <c r="K401" s="504">
        <v>99</v>
      </c>
      <c r="L401" s="504">
        <v>99</v>
      </c>
      <c r="M401" s="504">
        <v>99</v>
      </c>
      <c r="N401" s="504">
        <v>99</v>
      </c>
      <c r="O401" s="504">
        <v>99</v>
      </c>
      <c r="P401" s="504">
        <v>9999</v>
      </c>
      <c r="Q401" s="504">
        <v>5</v>
      </c>
      <c r="R401" s="504">
        <v>5</v>
      </c>
      <c r="T401" s="504">
        <v>5.4</v>
      </c>
      <c r="U401" s="504">
        <v>347.06</v>
      </c>
      <c r="V401" s="504">
        <v>100</v>
      </c>
      <c r="W401" s="504">
        <v>40</v>
      </c>
      <c r="X401" s="504">
        <v>40</v>
      </c>
      <c r="Y401" s="504">
        <v>111.40939996248063</v>
      </c>
      <c r="AA401" s="504">
        <v>1.7435595774162684</v>
      </c>
      <c r="AC401" s="504">
        <v>90.768069271408322</v>
      </c>
      <c r="AE401" s="504">
        <v>6.3930443677279125E-2</v>
      </c>
      <c r="AF401" s="504">
        <v>6.2369193349207694E-2</v>
      </c>
      <c r="AG401" s="504">
        <v>985</v>
      </c>
      <c r="AH401" s="504">
        <v>0</v>
      </c>
      <c r="AI401" s="504">
        <v>20</v>
      </c>
      <c r="AJ401" s="504">
        <v>213.3213538303186</v>
      </c>
      <c r="AK401" s="504">
        <v>-258.0567039824906</v>
      </c>
      <c r="AL401" s="504">
        <v>-115.34165246855262</v>
      </c>
      <c r="AN401" s="504">
        <v>99</v>
      </c>
      <c r="AO401" s="504">
        <v>99</v>
      </c>
      <c r="AP401" s="504">
        <v>99</v>
      </c>
      <c r="AQ401" s="504">
        <v>99</v>
      </c>
      <c r="AR401" s="504">
        <v>209.33333333333337</v>
      </c>
      <c r="AS401" s="504">
        <v>30.594134941890296</v>
      </c>
    </row>
    <row r="402" spans="1:45">
      <c r="A402">
        <v>11</v>
      </c>
      <c r="B402">
        <v>17</v>
      </c>
      <c r="C402">
        <v>2023</v>
      </c>
      <c r="D402">
        <v>99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1</v>
      </c>
      <c r="M402">
        <v>99</v>
      </c>
      <c r="N402">
        <v>99</v>
      </c>
      <c r="O402">
        <v>99</v>
      </c>
      <c r="P402">
        <v>9999</v>
      </c>
      <c r="Q402">
        <v>15</v>
      </c>
      <c r="R402">
        <v>22</v>
      </c>
      <c r="S402">
        <v>1</v>
      </c>
      <c r="T402">
        <v>2.954545454545455</v>
      </c>
      <c r="U402">
        <v>164.84090909090907</v>
      </c>
      <c r="V402">
        <v>0</v>
      </c>
      <c r="W402">
        <v>0</v>
      </c>
      <c r="X402">
        <v>0</v>
      </c>
      <c r="Y402">
        <v>34.043403567303379</v>
      </c>
      <c r="Z402">
        <v>0</v>
      </c>
      <c r="AA402">
        <v>0.63798494761900948</v>
      </c>
      <c r="AC402">
        <v>14.407230703347995</v>
      </c>
      <c r="AE402">
        <v>0.27308838133068525</v>
      </c>
      <c r="AF402">
        <v>0.12779304356197579</v>
      </c>
      <c r="AG402">
        <v>1157.3809523809523</v>
      </c>
      <c r="AH402">
        <v>0</v>
      </c>
      <c r="AI402">
        <v>18.181818181818183</v>
      </c>
      <c r="AJ402">
        <v>491.51103036505879</v>
      </c>
      <c r="AK402">
        <v>21.545712088547653</v>
      </c>
      <c r="AL402">
        <v>-6.7611218652973122</v>
      </c>
      <c r="AN402">
        <v>99</v>
      </c>
      <c r="AO402">
        <v>99</v>
      </c>
      <c r="AP402">
        <v>99</v>
      </c>
      <c r="AQ402">
        <v>99</v>
      </c>
      <c r="AR402">
        <v>199.19047619047623</v>
      </c>
      <c r="AS402">
        <v>20.732264486649527</v>
      </c>
    </row>
    <row r="403" spans="1:45">
      <c r="A403">
        <v>11</v>
      </c>
      <c r="B403">
        <v>18</v>
      </c>
      <c r="C403">
        <v>2023</v>
      </c>
      <c r="D403">
        <v>99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2</v>
      </c>
      <c r="M403">
        <v>99</v>
      </c>
      <c r="N403">
        <v>99</v>
      </c>
      <c r="O403">
        <v>99</v>
      </c>
      <c r="P403">
        <v>9999</v>
      </c>
      <c r="Q403">
        <v>78</v>
      </c>
      <c r="R403">
        <v>139</v>
      </c>
      <c r="S403">
        <v>2</v>
      </c>
      <c r="T403">
        <v>4.2158273381294968</v>
      </c>
      <c r="U403">
        <v>190.2035971223022</v>
      </c>
      <c r="V403">
        <v>0</v>
      </c>
      <c r="W403">
        <v>5.0359712230215825</v>
      </c>
      <c r="X403">
        <v>0</v>
      </c>
      <c r="Y403">
        <v>38.249842074384837</v>
      </c>
      <c r="Z403">
        <v>0</v>
      </c>
      <c r="AA403">
        <v>1.1676859605912773</v>
      </c>
      <c r="AC403">
        <v>25.192081115177277</v>
      </c>
      <c r="AE403">
        <v>1.725422045680238</v>
      </c>
      <c r="AF403">
        <v>0.93165057868594692</v>
      </c>
      <c r="AG403">
        <v>936.64925373134304</v>
      </c>
      <c r="AH403">
        <v>0</v>
      </c>
      <c r="AI403">
        <v>18.705035971223023</v>
      </c>
      <c r="AJ403">
        <v>257.48604533880899</v>
      </c>
      <c r="AK403">
        <v>-7.9377934934669616</v>
      </c>
      <c r="AL403">
        <v>20.430717118066408</v>
      </c>
      <c r="AN403">
        <v>99</v>
      </c>
      <c r="AO403">
        <v>99</v>
      </c>
      <c r="AP403">
        <v>99</v>
      </c>
      <c r="AQ403">
        <v>99</v>
      </c>
      <c r="AR403">
        <v>200.32835820895525</v>
      </c>
      <c r="AS403">
        <v>23.276251844545985</v>
      </c>
    </row>
    <row r="404" spans="1:45">
      <c r="A404">
        <v>11</v>
      </c>
      <c r="B404">
        <v>19</v>
      </c>
      <c r="C404">
        <v>2023</v>
      </c>
      <c r="D404">
        <v>99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3</v>
      </c>
      <c r="M404">
        <v>99</v>
      </c>
      <c r="N404">
        <v>99</v>
      </c>
      <c r="O404">
        <v>99</v>
      </c>
      <c r="P404">
        <v>9999</v>
      </c>
      <c r="Q404">
        <v>271</v>
      </c>
      <c r="R404">
        <v>598</v>
      </c>
      <c r="S404">
        <v>3</v>
      </c>
      <c r="T404">
        <v>5.0250836120401319</v>
      </c>
      <c r="U404">
        <v>227.84832775919756</v>
      </c>
      <c r="V404">
        <v>0</v>
      </c>
      <c r="W404">
        <v>11.204013377926424</v>
      </c>
      <c r="X404">
        <v>0.66889632107023422</v>
      </c>
      <c r="Y404">
        <v>49.639355093782278</v>
      </c>
      <c r="Z404">
        <v>0</v>
      </c>
      <c r="AA404">
        <v>1.3191563546419756</v>
      </c>
      <c r="AC404">
        <v>34.022627313498965</v>
      </c>
      <c r="AE404">
        <v>7.4230387288977182</v>
      </c>
      <c r="AF404">
        <v>4.801385330859774</v>
      </c>
      <c r="AG404">
        <v>908.34615384615358</v>
      </c>
      <c r="AH404">
        <v>0</v>
      </c>
      <c r="AI404">
        <v>21.404682274247495</v>
      </c>
      <c r="AJ404">
        <v>267.17481856271246</v>
      </c>
      <c r="AK404">
        <v>-6.2840881870442011</v>
      </c>
      <c r="AL404">
        <v>8.1003516648367775</v>
      </c>
      <c r="AN404">
        <v>99</v>
      </c>
      <c r="AO404">
        <v>99</v>
      </c>
      <c r="AP404">
        <v>99</v>
      </c>
      <c r="AQ404">
        <v>99</v>
      </c>
      <c r="AR404">
        <v>203.74475524475525</v>
      </c>
      <c r="AS404">
        <v>26.437058845114887</v>
      </c>
    </row>
    <row r="405" spans="1:45">
      <c r="A405">
        <v>11</v>
      </c>
      <c r="B405">
        <v>20</v>
      </c>
      <c r="C405">
        <v>2023</v>
      </c>
      <c r="D405">
        <v>99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4</v>
      </c>
      <c r="M405">
        <v>99</v>
      </c>
      <c r="N405">
        <v>99</v>
      </c>
      <c r="O405">
        <v>99</v>
      </c>
      <c r="P405">
        <v>9999</v>
      </c>
      <c r="Q405">
        <v>611</v>
      </c>
      <c r="R405">
        <v>1521</v>
      </c>
      <c r="S405">
        <v>4</v>
      </c>
      <c r="T405">
        <v>5.8408941485864556</v>
      </c>
      <c r="U405">
        <v>278.24280078895458</v>
      </c>
      <c r="V405">
        <v>0</v>
      </c>
      <c r="W405">
        <v>28.270874424720574</v>
      </c>
      <c r="X405">
        <v>4.7337278106508878</v>
      </c>
      <c r="Y405">
        <v>55.636269108216517</v>
      </c>
      <c r="Z405">
        <v>0</v>
      </c>
      <c r="AA405">
        <v>1.3648870849777031</v>
      </c>
      <c r="AC405">
        <v>25.881232333559755</v>
      </c>
      <c r="AE405">
        <v>18.880337636544191</v>
      </c>
      <c r="AF405">
        <v>14.913263180655221</v>
      </c>
      <c r="AG405">
        <v>892.77222982216176</v>
      </c>
      <c r="AH405">
        <v>0</v>
      </c>
      <c r="AI405">
        <v>21.827744904667973</v>
      </c>
      <c r="AJ405">
        <v>243.8117772603882</v>
      </c>
      <c r="AK405">
        <v>8.5632521466829701</v>
      </c>
      <c r="AL405">
        <v>-0.31587581991240121</v>
      </c>
      <c r="AN405">
        <v>99</v>
      </c>
      <c r="AO405">
        <v>99</v>
      </c>
      <c r="AP405">
        <v>99</v>
      </c>
      <c r="AQ405">
        <v>99</v>
      </c>
      <c r="AR405">
        <v>210.55403556771543</v>
      </c>
      <c r="AS405">
        <v>29.389479341547048</v>
      </c>
    </row>
    <row r="406" spans="1:45">
      <c r="A406">
        <v>11</v>
      </c>
      <c r="B406">
        <v>21</v>
      </c>
      <c r="C406">
        <v>2023</v>
      </c>
      <c r="D406">
        <v>99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5</v>
      </c>
      <c r="M406">
        <v>99</v>
      </c>
      <c r="N406">
        <v>99</v>
      </c>
      <c r="O406">
        <v>99</v>
      </c>
      <c r="P406">
        <v>9999</v>
      </c>
      <c r="Q406">
        <v>834</v>
      </c>
      <c r="R406">
        <v>2074</v>
      </c>
      <c r="S406">
        <v>5</v>
      </c>
      <c r="T406">
        <v>6.493731918997109</v>
      </c>
      <c r="U406">
        <v>326.80805207328757</v>
      </c>
      <c r="V406">
        <v>0</v>
      </c>
      <c r="W406">
        <v>53.567984570877535</v>
      </c>
      <c r="X406">
        <v>39.488910318225642</v>
      </c>
      <c r="Y406">
        <v>63.477754079940418</v>
      </c>
      <c r="Z406">
        <v>0</v>
      </c>
      <c r="AA406">
        <v>1.3902155877412441</v>
      </c>
      <c r="AC406">
        <v>28.393230568590752</v>
      </c>
      <c r="AE406">
        <v>25.744786494538236</v>
      </c>
      <c r="AF406">
        <v>23.884768274369961</v>
      </c>
      <c r="AG406">
        <v>890.38019009504762</v>
      </c>
      <c r="AH406">
        <v>0</v>
      </c>
      <c r="AI406">
        <v>28.495660559305687</v>
      </c>
      <c r="AJ406">
        <v>248.68343582432377</v>
      </c>
      <c r="AK406">
        <v>1.4128549811323869</v>
      </c>
      <c r="AL406">
        <v>0.94217271502158484</v>
      </c>
      <c r="AN406">
        <v>99</v>
      </c>
      <c r="AO406">
        <v>99</v>
      </c>
      <c r="AP406">
        <v>99</v>
      </c>
      <c r="AQ406">
        <v>99</v>
      </c>
      <c r="AR406">
        <v>215.583791895948</v>
      </c>
      <c r="AS406">
        <v>32.200542981844443</v>
      </c>
    </row>
    <row r="407" spans="1:45">
      <c r="A407">
        <v>11</v>
      </c>
      <c r="B407">
        <v>22</v>
      </c>
      <c r="C407">
        <v>2023</v>
      </c>
      <c r="D407">
        <v>99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6</v>
      </c>
      <c r="M407">
        <v>99</v>
      </c>
      <c r="N407">
        <v>99</v>
      </c>
      <c r="O407">
        <v>99</v>
      </c>
      <c r="P407">
        <v>9999</v>
      </c>
      <c r="Q407">
        <v>821</v>
      </c>
      <c r="R407">
        <v>1508</v>
      </c>
      <c r="S407">
        <v>6</v>
      </c>
      <c r="T407">
        <v>7.0192307692307727</v>
      </c>
      <c r="U407">
        <v>370.63328912466761</v>
      </c>
      <c r="V407">
        <v>100</v>
      </c>
      <c r="W407">
        <v>67.042440318302383</v>
      </c>
      <c r="X407">
        <v>67.241379310344811</v>
      </c>
      <c r="Y407">
        <v>67.204892126891622</v>
      </c>
      <c r="Z407">
        <v>0</v>
      </c>
      <c r="AA407">
        <v>1.6445477613369921</v>
      </c>
      <c r="AC407">
        <v>36.477023194279575</v>
      </c>
      <c r="AE407">
        <v>18.718967229394245</v>
      </c>
      <c r="AF407">
        <v>19.695422292138861</v>
      </c>
      <c r="AG407">
        <v>917.36842105263122</v>
      </c>
      <c r="AH407">
        <v>6.6312997347480085E-2</v>
      </c>
      <c r="AI407">
        <v>43.501326259946943</v>
      </c>
      <c r="AJ407">
        <v>308.14437280517046</v>
      </c>
      <c r="AK407">
        <v>23.613058564748169</v>
      </c>
      <c r="AL407">
        <v>6.6409556560381979</v>
      </c>
      <c r="AN407">
        <v>99</v>
      </c>
      <c r="AO407">
        <v>99</v>
      </c>
      <c r="AP407">
        <v>99</v>
      </c>
      <c r="AQ407">
        <v>99</v>
      </c>
      <c r="AR407">
        <v>218.70129870129873</v>
      </c>
      <c r="AS407">
        <v>35.058447351261428</v>
      </c>
    </row>
    <row r="408" spans="1:45">
      <c r="A408">
        <v>11</v>
      </c>
      <c r="B408">
        <v>23</v>
      </c>
      <c r="C408">
        <v>2023</v>
      </c>
      <c r="D408">
        <v>99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7</v>
      </c>
      <c r="M408">
        <v>99</v>
      </c>
      <c r="N408">
        <v>99</v>
      </c>
      <c r="O408">
        <v>99</v>
      </c>
      <c r="P408">
        <v>9999</v>
      </c>
      <c r="Q408">
        <v>604</v>
      </c>
      <c r="R408">
        <v>904</v>
      </c>
      <c r="S408">
        <v>7</v>
      </c>
      <c r="T408">
        <v>7.1460176991150446</v>
      </c>
      <c r="U408">
        <v>418.65188053097353</v>
      </c>
      <c r="V408">
        <v>100</v>
      </c>
      <c r="W408">
        <v>64.380530973451314</v>
      </c>
      <c r="X408">
        <v>80.752212389380517</v>
      </c>
      <c r="Y408">
        <v>74.899203187059456</v>
      </c>
      <c r="Z408">
        <v>0</v>
      </c>
      <c r="AA408">
        <v>2.0183685428850633</v>
      </c>
      <c r="AC408">
        <v>37.513244011763696</v>
      </c>
      <c r="AE408">
        <v>11.221449851042703</v>
      </c>
      <c r="AF408">
        <v>13.336473568846545</v>
      </c>
      <c r="AG408">
        <v>1075.094470046083</v>
      </c>
      <c r="AH408">
        <v>0</v>
      </c>
      <c r="AI408">
        <v>74.115044247787623</v>
      </c>
      <c r="AJ408">
        <v>475.35506527228529</v>
      </c>
      <c r="AK408">
        <v>47.290103951257954</v>
      </c>
      <c r="AL408">
        <v>5.8457228788203519</v>
      </c>
      <c r="AN408">
        <v>99</v>
      </c>
      <c r="AO408">
        <v>99</v>
      </c>
      <c r="AP408">
        <v>99</v>
      </c>
      <c r="AQ408">
        <v>99</v>
      </c>
      <c r="AR408">
        <v>222.01267281105996</v>
      </c>
      <c r="AS408">
        <v>37.762284537746247</v>
      </c>
    </row>
    <row r="409" spans="1:45">
      <c r="A409">
        <v>11</v>
      </c>
      <c r="B409">
        <v>24</v>
      </c>
      <c r="C409">
        <v>2023</v>
      </c>
      <c r="D409">
        <v>99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8</v>
      </c>
      <c r="M409">
        <v>99</v>
      </c>
      <c r="N409">
        <v>99</v>
      </c>
      <c r="O409">
        <v>99</v>
      </c>
      <c r="P409">
        <v>9999</v>
      </c>
      <c r="Q409">
        <v>508</v>
      </c>
      <c r="R409">
        <v>665</v>
      </c>
      <c r="S409">
        <v>8</v>
      </c>
      <c r="T409">
        <v>7.4285714285714306</v>
      </c>
      <c r="U409">
        <v>465.8845112781961</v>
      </c>
      <c r="V409">
        <v>100</v>
      </c>
      <c r="W409">
        <v>58.947368421052623</v>
      </c>
      <c r="X409">
        <v>92.781954887218049</v>
      </c>
      <c r="Y409">
        <v>88.075006742722351</v>
      </c>
      <c r="Z409">
        <v>0</v>
      </c>
      <c r="AA409">
        <v>2.4626097602673727</v>
      </c>
      <c r="AC409">
        <v>36.952892243575576</v>
      </c>
      <c r="AE409">
        <v>8.2547169811320789</v>
      </c>
      <c r="AF409">
        <v>10.917405697966403</v>
      </c>
      <c r="AG409">
        <v>1179.7940717628703</v>
      </c>
      <c r="AH409">
        <v>0.15037593984962405</v>
      </c>
      <c r="AI409">
        <v>90.075187969924812</v>
      </c>
      <c r="AJ409">
        <v>497.45561787854786</v>
      </c>
      <c r="AK409">
        <v>68.214560856089918</v>
      </c>
      <c r="AL409">
        <v>12.75628265092722</v>
      </c>
      <c r="AN409">
        <v>99</v>
      </c>
      <c r="AO409">
        <v>99</v>
      </c>
      <c r="AP409">
        <v>99</v>
      </c>
      <c r="AQ409">
        <v>99</v>
      </c>
      <c r="AR409">
        <v>223.96879875195003</v>
      </c>
      <c r="AS409">
        <v>41.078864651194429</v>
      </c>
    </row>
    <row r="410" spans="1:45">
      <c r="A410">
        <v>11</v>
      </c>
      <c r="B410">
        <v>25</v>
      </c>
      <c r="C410">
        <v>2023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</v>
      </c>
      <c r="M410">
        <v>99</v>
      </c>
      <c r="N410">
        <v>99</v>
      </c>
      <c r="O410">
        <v>99</v>
      </c>
      <c r="P410">
        <v>9999</v>
      </c>
      <c r="Q410">
        <v>317</v>
      </c>
      <c r="R410">
        <v>413</v>
      </c>
      <c r="S410">
        <v>9</v>
      </c>
      <c r="T410">
        <v>6.8983050847457639</v>
      </c>
      <c r="U410">
        <v>503.2949152542372</v>
      </c>
      <c r="V410">
        <v>100</v>
      </c>
      <c r="W410">
        <v>52.058111380145277</v>
      </c>
      <c r="X410">
        <v>98.062953995157415</v>
      </c>
      <c r="Y410">
        <v>87.8943838377796</v>
      </c>
      <c r="Z410">
        <v>0</v>
      </c>
      <c r="AA410">
        <v>2.2601553512995607</v>
      </c>
      <c r="AC410">
        <v>27.516392486880157</v>
      </c>
      <c r="AE410">
        <v>5.1266137040714996</v>
      </c>
      <c r="AF410">
        <v>7.324738527292749</v>
      </c>
      <c r="AG410">
        <v>1202.4507772020725</v>
      </c>
      <c r="AH410">
        <v>0.24213075060532688</v>
      </c>
      <c r="AI410">
        <v>91.767554479418905</v>
      </c>
      <c r="AJ410">
        <v>578.53562584774636</v>
      </c>
      <c r="AK410">
        <v>62.237884919044397</v>
      </c>
      <c r="AL410">
        <v>-0.68744460413444508</v>
      </c>
      <c r="AN410">
        <v>99</v>
      </c>
      <c r="AO410">
        <v>99</v>
      </c>
      <c r="AP410">
        <v>99</v>
      </c>
      <c r="AQ410">
        <v>99</v>
      </c>
      <c r="AR410">
        <v>225.40932642487044</v>
      </c>
      <c r="AS410">
        <v>43.584598243270726</v>
      </c>
    </row>
    <row r="411" spans="1:45">
      <c r="A411">
        <v>11</v>
      </c>
      <c r="B411">
        <v>26</v>
      </c>
      <c r="C411">
        <v>2023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10</v>
      </c>
      <c r="M411">
        <v>99</v>
      </c>
      <c r="N411">
        <v>99</v>
      </c>
      <c r="O411">
        <v>99</v>
      </c>
      <c r="P411">
        <v>9999</v>
      </c>
      <c r="Q411">
        <v>137</v>
      </c>
      <c r="R411">
        <v>164</v>
      </c>
      <c r="S411">
        <v>10</v>
      </c>
      <c r="T411">
        <v>6.6219512195121961</v>
      </c>
      <c r="U411">
        <v>541.81036585365871</v>
      </c>
      <c r="V411">
        <v>100</v>
      </c>
      <c r="W411">
        <v>49.390243902439032</v>
      </c>
      <c r="X411">
        <v>98.17073170731706</v>
      </c>
      <c r="Y411">
        <v>86.911465057278818</v>
      </c>
      <c r="Z411">
        <v>0</v>
      </c>
      <c r="AA411">
        <v>1.8454971165993628</v>
      </c>
      <c r="AC411">
        <v>32.051019390464575</v>
      </c>
      <c r="AE411">
        <v>2.0357497517378356</v>
      </c>
      <c r="AF411">
        <v>3.1311991431082662</v>
      </c>
      <c r="AG411">
        <v>1194.5064935064936</v>
      </c>
      <c r="AH411">
        <v>0</v>
      </c>
      <c r="AI411">
        <v>93.902439024390233</v>
      </c>
      <c r="AJ411">
        <v>490.26024425879297</v>
      </c>
      <c r="AK411">
        <v>69.690313309181519</v>
      </c>
      <c r="AL411">
        <v>1.0066269055079933</v>
      </c>
      <c r="AN411">
        <v>99</v>
      </c>
      <c r="AO411">
        <v>99</v>
      </c>
      <c r="AP411">
        <v>99</v>
      </c>
      <c r="AQ411">
        <v>99</v>
      </c>
      <c r="AR411">
        <v>225.29220779220779</v>
      </c>
      <c r="AS411">
        <v>47.007032403470191</v>
      </c>
    </row>
    <row r="412" spans="1:45">
      <c r="A412">
        <v>11</v>
      </c>
      <c r="B412">
        <v>27</v>
      </c>
      <c r="C412">
        <v>2023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11</v>
      </c>
      <c r="M412">
        <v>99</v>
      </c>
      <c r="N412">
        <v>99</v>
      </c>
      <c r="O412">
        <v>99</v>
      </c>
      <c r="P412">
        <v>9999</v>
      </c>
      <c r="Q412">
        <v>40</v>
      </c>
      <c r="R412">
        <v>42</v>
      </c>
      <c r="S412">
        <v>11</v>
      </c>
      <c r="T412">
        <v>7.3333333333333313</v>
      </c>
      <c r="U412">
        <v>573.49285714285747</v>
      </c>
      <c r="V412">
        <v>100</v>
      </c>
      <c r="W412">
        <v>64.285714285714306</v>
      </c>
      <c r="X412">
        <v>100</v>
      </c>
      <c r="Y412">
        <v>98.250157864545216</v>
      </c>
      <c r="Z412">
        <v>0</v>
      </c>
      <c r="AA412">
        <v>1.8344152651674503</v>
      </c>
      <c r="AC412">
        <v>22.128936147050329</v>
      </c>
      <c r="AE412">
        <v>0.52135054617676246</v>
      </c>
      <c r="AF412">
        <v>0.84878331789997052</v>
      </c>
      <c r="AG412">
        <v>1129.897435897436</v>
      </c>
      <c r="AH412">
        <v>0</v>
      </c>
      <c r="AI412">
        <v>90.476190476190439</v>
      </c>
      <c r="AJ412">
        <v>480.27864747893437</v>
      </c>
      <c r="AK412">
        <v>58.528224498657536</v>
      </c>
      <c r="AL412">
        <v>-38.738630738695669</v>
      </c>
      <c r="AN412">
        <v>99</v>
      </c>
      <c r="AO412">
        <v>99</v>
      </c>
      <c r="AP412">
        <v>99</v>
      </c>
      <c r="AQ412">
        <v>99</v>
      </c>
      <c r="AR412">
        <v>221.3333333333334</v>
      </c>
      <c r="AS412">
        <v>51.760584384786647</v>
      </c>
    </row>
    <row r="413" spans="1:45">
      <c r="A413">
        <v>11</v>
      </c>
      <c r="B413">
        <v>28</v>
      </c>
      <c r="C413">
        <v>2023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12</v>
      </c>
      <c r="M413">
        <v>99</v>
      </c>
      <c r="N413">
        <v>99</v>
      </c>
      <c r="O413">
        <v>99</v>
      </c>
      <c r="P413">
        <v>9999</v>
      </c>
      <c r="AN413">
        <v>99</v>
      </c>
      <c r="AO413">
        <v>99</v>
      </c>
      <c r="AP413">
        <v>99</v>
      </c>
      <c r="AQ413">
        <v>99</v>
      </c>
    </row>
    <row r="414" spans="1:45">
      <c r="A414">
        <v>11</v>
      </c>
      <c r="B414">
        <v>29</v>
      </c>
      <c r="C414">
        <v>2023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13</v>
      </c>
      <c r="M414">
        <v>99</v>
      </c>
      <c r="N414">
        <v>99</v>
      </c>
      <c r="O414">
        <v>99</v>
      </c>
      <c r="P414">
        <v>9999</v>
      </c>
      <c r="AN414">
        <v>99</v>
      </c>
      <c r="AO414">
        <v>99</v>
      </c>
      <c r="AP414">
        <v>99</v>
      </c>
      <c r="AQ414">
        <v>99</v>
      </c>
    </row>
    <row r="415" spans="1:45">
      <c r="A415">
        <v>11</v>
      </c>
      <c r="B415">
        <v>30</v>
      </c>
      <c r="C415">
        <v>2023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14</v>
      </c>
      <c r="M415">
        <v>99</v>
      </c>
      <c r="N415">
        <v>99</v>
      </c>
      <c r="O415">
        <v>99</v>
      </c>
      <c r="P415">
        <v>9999</v>
      </c>
      <c r="AN415">
        <v>99</v>
      </c>
      <c r="AO415">
        <v>99</v>
      </c>
      <c r="AP415">
        <v>99</v>
      </c>
      <c r="AQ415">
        <v>99</v>
      </c>
    </row>
    <row r="416" spans="1:45">
      <c r="A416">
        <v>11</v>
      </c>
      <c r="B416">
        <v>31</v>
      </c>
      <c r="C416">
        <v>2023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15</v>
      </c>
      <c r="M416">
        <v>99</v>
      </c>
      <c r="N416">
        <v>99</v>
      </c>
      <c r="O416">
        <v>99</v>
      </c>
      <c r="P416">
        <v>9999</v>
      </c>
      <c r="AN416">
        <v>99</v>
      </c>
      <c r="AO416">
        <v>99</v>
      </c>
      <c r="AP416">
        <v>99</v>
      </c>
      <c r="AQ416">
        <v>99</v>
      </c>
    </row>
    <row r="417" spans="1:45" s="504" customFormat="1">
      <c r="A417" s="504">
        <v>11</v>
      </c>
      <c r="B417" s="504">
        <v>32</v>
      </c>
      <c r="C417" s="504">
        <v>2023</v>
      </c>
      <c r="D417" s="504">
        <v>99</v>
      </c>
      <c r="E417" s="504">
        <v>99</v>
      </c>
      <c r="F417" s="504">
        <v>99</v>
      </c>
      <c r="G417" s="504">
        <v>99</v>
      </c>
      <c r="H417" s="504">
        <v>99</v>
      </c>
      <c r="I417" s="504">
        <v>99</v>
      </c>
      <c r="J417" s="504">
        <v>999</v>
      </c>
      <c r="K417" s="504">
        <v>99</v>
      </c>
      <c r="L417" s="504">
        <v>99</v>
      </c>
      <c r="M417" s="504">
        <v>99</v>
      </c>
      <c r="N417" s="504">
        <v>99</v>
      </c>
      <c r="O417" s="504">
        <v>99</v>
      </c>
      <c r="P417" s="504">
        <v>9999</v>
      </c>
      <c r="Q417" s="504">
        <v>5</v>
      </c>
      <c r="R417" s="504">
        <v>6</v>
      </c>
      <c r="T417" s="504">
        <v>6</v>
      </c>
      <c r="U417" s="504">
        <v>412.03333333333342</v>
      </c>
      <c r="V417" s="504">
        <v>100</v>
      </c>
      <c r="W417" s="504">
        <v>16.666666666666671</v>
      </c>
      <c r="X417" s="504">
        <v>83.333333333333314</v>
      </c>
      <c r="Y417" s="504">
        <v>128.39451788227657</v>
      </c>
      <c r="AA417" s="504">
        <v>1.5275252316519472</v>
      </c>
      <c r="AC417" s="504">
        <v>23.658276709836834</v>
      </c>
      <c r="AE417" s="504">
        <v>7.4478649453823237E-2</v>
      </c>
      <c r="AF417" s="504">
        <v>8.7117044614343497E-2</v>
      </c>
      <c r="AG417" s="504">
        <v>2659</v>
      </c>
      <c r="AH417" s="504">
        <v>0</v>
      </c>
      <c r="AI417" s="504">
        <v>16.666666666666671</v>
      </c>
      <c r="AJ417" s="504">
        <v>0</v>
      </c>
      <c r="AN417" s="504">
        <v>99</v>
      </c>
      <c r="AO417" s="504">
        <v>99</v>
      </c>
      <c r="AP417" s="504">
        <v>99</v>
      </c>
      <c r="AQ417" s="504">
        <v>99</v>
      </c>
      <c r="AR417" s="504">
        <v>236</v>
      </c>
      <c r="AS417" s="504">
        <v>48.538312096173399</v>
      </c>
    </row>
    <row r="418" spans="1:45">
      <c r="A418">
        <v>11</v>
      </c>
      <c r="B418">
        <v>33</v>
      </c>
      <c r="C418">
        <v>2022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1</v>
      </c>
      <c r="M418">
        <v>99</v>
      </c>
      <c r="N418">
        <v>99</v>
      </c>
      <c r="O418">
        <v>99</v>
      </c>
      <c r="P418">
        <v>9999</v>
      </c>
      <c r="Q418">
        <v>3</v>
      </c>
      <c r="R418">
        <v>4</v>
      </c>
      <c r="S418">
        <v>1</v>
      </c>
      <c r="T418">
        <v>3.5</v>
      </c>
      <c r="U418">
        <v>182.42500000000001</v>
      </c>
      <c r="V418">
        <v>0</v>
      </c>
      <c r="W418">
        <v>0</v>
      </c>
      <c r="X418">
        <v>0</v>
      </c>
      <c r="Y418">
        <v>18.964226190382806</v>
      </c>
      <c r="Z418">
        <v>0</v>
      </c>
      <c r="AA418">
        <v>0.8660254037844386</v>
      </c>
      <c r="AC418">
        <v>-46.199039428224062</v>
      </c>
      <c r="AE418">
        <v>5.7446502944133282E-2</v>
      </c>
      <c r="AF418">
        <v>2.8147515167294551E-2</v>
      </c>
      <c r="AG418">
        <v>1287.25</v>
      </c>
      <c r="AH418">
        <v>0</v>
      </c>
      <c r="AI418">
        <v>0</v>
      </c>
      <c r="AJ418">
        <v>28.63891583143468</v>
      </c>
      <c r="AK418">
        <v>4.8965239386981265</v>
      </c>
      <c r="AL418">
        <v>85.174484316502515</v>
      </c>
      <c r="AN418">
        <v>99</v>
      </c>
      <c r="AO418">
        <v>99</v>
      </c>
      <c r="AP418">
        <v>99</v>
      </c>
      <c r="AQ418">
        <v>99</v>
      </c>
      <c r="AR418">
        <v>203.5</v>
      </c>
      <c r="AS418">
        <v>21.641342087795024</v>
      </c>
    </row>
    <row r="419" spans="1:45">
      <c r="A419">
        <v>11</v>
      </c>
      <c r="B419">
        <v>34</v>
      </c>
      <c r="C419">
        <v>2022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2</v>
      </c>
      <c r="M419">
        <v>99</v>
      </c>
      <c r="N419">
        <v>99</v>
      </c>
      <c r="O419">
        <v>99</v>
      </c>
      <c r="P419">
        <v>9999</v>
      </c>
      <c r="Q419">
        <v>38</v>
      </c>
      <c r="R419">
        <v>62</v>
      </c>
      <c r="S419">
        <v>2</v>
      </c>
      <c r="T419">
        <v>4.096774193548387</v>
      </c>
      <c r="U419">
        <v>200.48000000000005</v>
      </c>
      <c r="V419">
        <v>0</v>
      </c>
      <c r="W419">
        <v>4.8387096774193559</v>
      </c>
      <c r="X419">
        <v>0</v>
      </c>
      <c r="Y419">
        <v>36.008848554119702</v>
      </c>
      <c r="Z419">
        <v>0</v>
      </c>
      <c r="AA419">
        <v>1.1317938576031517</v>
      </c>
      <c r="AC419">
        <v>17.228218220670222</v>
      </c>
      <c r="AE419">
        <v>0.89042079563406595</v>
      </c>
      <c r="AF419">
        <v>0.47946670977913008</v>
      </c>
      <c r="AG419">
        <v>966.49180327868817</v>
      </c>
      <c r="AH419">
        <v>0</v>
      </c>
      <c r="AI419">
        <v>3.2258064516129026</v>
      </c>
      <c r="AJ419">
        <v>209.43472890263152</v>
      </c>
      <c r="AK419">
        <v>46.929034569685392</v>
      </c>
      <c r="AL419">
        <v>-11.282874144750242</v>
      </c>
      <c r="AN419">
        <v>99</v>
      </c>
      <c r="AO419">
        <v>99</v>
      </c>
      <c r="AP419">
        <v>99</v>
      </c>
      <c r="AQ419">
        <v>99</v>
      </c>
      <c r="AR419">
        <v>202.42622950819671</v>
      </c>
      <c r="AS419">
        <v>23.95793263915084</v>
      </c>
    </row>
    <row r="420" spans="1:45">
      <c r="A420">
        <v>11</v>
      </c>
      <c r="B420">
        <v>35</v>
      </c>
      <c r="C420">
        <v>2022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3</v>
      </c>
      <c r="M420">
        <v>99</v>
      </c>
      <c r="N420">
        <v>99</v>
      </c>
      <c r="O420">
        <v>99</v>
      </c>
      <c r="P420">
        <v>9999</v>
      </c>
      <c r="Q420">
        <v>184</v>
      </c>
      <c r="R420">
        <v>362</v>
      </c>
      <c r="S420">
        <v>3</v>
      </c>
      <c r="T420">
        <v>5.0082872928176805</v>
      </c>
      <c r="U420">
        <v>235.91538674033151</v>
      </c>
      <c r="V420">
        <v>0</v>
      </c>
      <c r="W420">
        <v>9.9447513812154682</v>
      </c>
      <c r="X420">
        <v>0.82872928176795602</v>
      </c>
      <c r="Y420">
        <v>47.191023223879426</v>
      </c>
      <c r="Z420">
        <v>0</v>
      </c>
      <c r="AA420">
        <v>1.1927209457703889</v>
      </c>
      <c r="AC420">
        <v>33.038436032516721</v>
      </c>
      <c r="AE420">
        <v>5.198908516444062</v>
      </c>
      <c r="AF420">
        <v>3.2942803307972217</v>
      </c>
      <c r="AG420">
        <v>925.31741573033685</v>
      </c>
      <c r="AH420">
        <v>0</v>
      </c>
      <c r="AI420">
        <v>11.878453038674031</v>
      </c>
      <c r="AJ420">
        <v>322.3930932117263</v>
      </c>
      <c r="AK420">
        <v>14.157225203124964</v>
      </c>
      <c r="AL420">
        <v>-9.7091495199508291</v>
      </c>
      <c r="AN420">
        <v>99</v>
      </c>
      <c r="AO420">
        <v>99</v>
      </c>
      <c r="AP420">
        <v>99</v>
      </c>
      <c r="AQ420">
        <v>99</v>
      </c>
      <c r="AR420">
        <v>205.66853932584263</v>
      </c>
      <c r="AS420">
        <v>26.753600721357561</v>
      </c>
    </row>
    <row r="421" spans="1:45">
      <c r="A421">
        <v>11</v>
      </c>
      <c r="B421">
        <v>36</v>
      </c>
      <c r="C421">
        <v>2022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4</v>
      </c>
      <c r="M421">
        <v>99</v>
      </c>
      <c r="N421">
        <v>99</v>
      </c>
      <c r="O421">
        <v>99</v>
      </c>
      <c r="P421">
        <v>9999</v>
      </c>
      <c r="Q421">
        <v>496</v>
      </c>
      <c r="R421">
        <v>1088</v>
      </c>
      <c r="S421">
        <v>4</v>
      </c>
      <c r="T421">
        <v>5.6452205882352944</v>
      </c>
      <c r="U421">
        <v>281.52087316176443</v>
      </c>
      <c r="V421">
        <v>0</v>
      </c>
      <c r="W421">
        <v>22.242647058823529</v>
      </c>
      <c r="X421">
        <v>7.0772058823529393</v>
      </c>
      <c r="Y421">
        <v>55.444702462283011</v>
      </c>
      <c r="Z421">
        <v>0</v>
      </c>
      <c r="AA421">
        <v>1.3514205309010312</v>
      </c>
      <c r="AC421">
        <v>29.446898508495881</v>
      </c>
      <c r="AE421">
        <v>15.625448800804252</v>
      </c>
      <c r="AF421">
        <v>11.815040421251298</v>
      </c>
      <c r="AG421">
        <v>906.98018867924509</v>
      </c>
      <c r="AH421">
        <v>0</v>
      </c>
      <c r="AI421">
        <v>22.150735294117649</v>
      </c>
      <c r="AJ421">
        <v>282.60007174611206</v>
      </c>
      <c r="AK421">
        <v>6.2270892440668648</v>
      </c>
      <c r="AL421">
        <v>-2.0007172663165527</v>
      </c>
      <c r="AN421">
        <v>99</v>
      </c>
      <c r="AO421">
        <v>99</v>
      </c>
      <c r="AP421">
        <v>99</v>
      </c>
      <c r="AQ421">
        <v>99</v>
      </c>
      <c r="AR421">
        <v>211.06981132075472</v>
      </c>
      <c r="AS421">
        <v>29.529958684697505</v>
      </c>
    </row>
    <row r="422" spans="1:45">
      <c r="A422">
        <v>11</v>
      </c>
      <c r="B422">
        <v>37</v>
      </c>
      <c r="C422">
        <v>2022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5</v>
      </c>
      <c r="M422">
        <v>99</v>
      </c>
      <c r="N422">
        <v>99</v>
      </c>
      <c r="O422">
        <v>99</v>
      </c>
      <c r="P422">
        <v>9999</v>
      </c>
      <c r="Q422">
        <v>745</v>
      </c>
      <c r="R422">
        <v>1647</v>
      </c>
      <c r="S422">
        <v>5</v>
      </c>
      <c r="T422">
        <v>6.4511232544019439</v>
      </c>
      <c r="U422">
        <v>330.32689738919191</v>
      </c>
      <c r="V422">
        <v>0</v>
      </c>
      <c r="W422">
        <v>50.333940497874913</v>
      </c>
      <c r="X422">
        <v>40.862173649058903</v>
      </c>
      <c r="Y422">
        <v>60.397249450063853</v>
      </c>
      <c r="Z422">
        <v>0</v>
      </c>
      <c r="AA422">
        <v>1.3300997725607699</v>
      </c>
      <c r="AC422">
        <v>32.30579540882291</v>
      </c>
      <c r="AE422">
        <v>23.653597587246875</v>
      </c>
      <c r="AF422">
        <v>20.986173209185004</v>
      </c>
      <c r="AG422">
        <v>884.41515341264881</v>
      </c>
      <c r="AH422">
        <v>6.0716454159077102E-2</v>
      </c>
      <c r="AI422">
        <v>24.286581663630848</v>
      </c>
      <c r="AJ422">
        <v>244.01191209783204</v>
      </c>
      <c r="AK422">
        <v>11.403337067867737</v>
      </c>
      <c r="AL422">
        <v>4.163150947374219</v>
      </c>
      <c r="AN422">
        <v>99</v>
      </c>
      <c r="AO422">
        <v>99</v>
      </c>
      <c r="AP422">
        <v>99</v>
      </c>
      <c r="AQ422">
        <v>99</v>
      </c>
      <c r="AR422">
        <v>215.99686912961803</v>
      </c>
      <c r="AS422">
        <v>32.419203240613797</v>
      </c>
    </row>
    <row r="423" spans="1:45">
      <c r="A423">
        <v>11</v>
      </c>
      <c r="B423">
        <v>38</v>
      </c>
      <c r="C423">
        <v>2022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6</v>
      </c>
      <c r="M423">
        <v>99</v>
      </c>
      <c r="N423">
        <v>99</v>
      </c>
      <c r="O423">
        <v>99</v>
      </c>
      <c r="P423">
        <v>9999</v>
      </c>
      <c r="Q423">
        <v>766</v>
      </c>
      <c r="R423">
        <v>1452</v>
      </c>
      <c r="S423">
        <v>6</v>
      </c>
      <c r="T423">
        <v>7.0075757575757587</v>
      </c>
      <c r="U423">
        <v>377.54761019283751</v>
      </c>
      <c r="V423">
        <v>100</v>
      </c>
      <c r="W423">
        <v>70.041322314049594</v>
      </c>
      <c r="X423">
        <v>72.245179063360865</v>
      </c>
      <c r="Y423">
        <v>63.27848071633656</v>
      </c>
      <c r="Z423">
        <v>0</v>
      </c>
      <c r="AA423">
        <v>1.5673398413059878</v>
      </c>
      <c r="AC423">
        <v>29.28164586617412</v>
      </c>
      <c r="AE423">
        <v>20.853080568720376</v>
      </c>
      <c r="AF423">
        <v>21.146283851408359</v>
      </c>
      <c r="AG423">
        <v>908.33380581148128</v>
      </c>
      <c r="AH423">
        <v>0</v>
      </c>
      <c r="AI423">
        <v>37.121212121212125</v>
      </c>
      <c r="AJ423">
        <v>290.89274081720203</v>
      </c>
      <c r="AK423">
        <v>27.459185107706841</v>
      </c>
      <c r="AL423">
        <v>-4.6335900060570081</v>
      </c>
      <c r="AN423">
        <v>99</v>
      </c>
      <c r="AO423">
        <v>99</v>
      </c>
      <c r="AP423">
        <v>99</v>
      </c>
      <c r="AQ423">
        <v>99</v>
      </c>
      <c r="AR423">
        <v>219.78384124734225</v>
      </c>
      <c r="AS423">
        <v>35.29880943417421</v>
      </c>
    </row>
    <row r="424" spans="1:45">
      <c r="A424">
        <v>11</v>
      </c>
      <c r="B424">
        <v>39</v>
      </c>
      <c r="C424">
        <v>2022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7</v>
      </c>
      <c r="M424">
        <v>99</v>
      </c>
      <c r="N424">
        <v>99</v>
      </c>
      <c r="O424">
        <v>99</v>
      </c>
      <c r="P424">
        <v>9999</v>
      </c>
      <c r="Q424">
        <v>638</v>
      </c>
      <c r="R424">
        <v>919</v>
      </c>
      <c r="S424">
        <v>7</v>
      </c>
      <c r="T424">
        <v>7.2089227421109907</v>
      </c>
      <c r="U424">
        <v>418.31909684439597</v>
      </c>
      <c r="V424">
        <v>100</v>
      </c>
      <c r="W424">
        <v>65.941240478781268</v>
      </c>
      <c r="X424">
        <v>82.263329706202398</v>
      </c>
      <c r="Y424">
        <v>75.250726613608762</v>
      </c>
      <c r="Z424">
        <v>0</v>
      </c>
      <c r="AA424">
        <v>2.0387665181881887</v>
      </c>
      <c r="AC424">
        <v>35.159648212598022</v>
      </c>
      <c r="AE424">
        <v>13.198334051414625</v>
      </c>
      <c r="AF424">
        <v>14.829240825294875</v>
      </c>
      <c r="AG424">
        <v>1055.6306306306303</v>
      </c>
      <c r="AH424">
        <v>0</v>
      </c>
      <c r="AI424">
        <v>71.490750816104466</v>
      </c>
      <c r="AJ424">
        <v>436.39299180440435</v>
      </c>
      <c r="AK424">
        <v>52.010032771431753</v>
      </c>
      <c r="AL424">
        <v>4.9488631188855159</v>
      </c>
      <c r="AN424">
        <v>99</v>
      </c>
      <c r="AO424">
        <v>99</v>
      </c>
      <c r="AP424">
        <v>99</v>
      </c>
      <c r="AQ424">
        <v>99</v>
      </c>
      <c r="AR424">
        <v>221.23536036036035</v>
      </c>
      <c r="AS424">
        <v>38.216527560253127</v>
      </c>
    </row>
    <row r="425" spans="1:45">
      <c r="A425">
        <v>11</v>
      </c>
      <c r="B425">
        <v>40</v>
      </c>
      <c r="C425">
        <v>2022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8</v>
      </c>
      <c r="M425">
        <v>99</v>
      </c>
      <c r="N425">
        <v>99</v>
      </c>
      <c r="O425">
        <v>99</v>
      </c>
      <c r="P425">
        <v>9999</v>
      </c>
      <c r="Q425">
        <v>549</v>
      </c>
      <c r="R425">
        <v>709</v>
      </c>
      <c r="S425">
        <v>8</v>
      </c>
      <c r="T425">
        <v>7.1480959097320191</v>
      </c>
      <c r="U425">
        <v>465.80654442877278</v>
      </c>
      <c r="V425">
        <v>100</v>
      </c>
      <c r="W425">
        <v>55.994358251057825</v>
      </c>
      <c r="X425">
        <v>93.794076163610754</v>
      </c>
      <c r="Y425">
        <v>83.417977920748442</v>
      </c>
      <c r="Z425">
        <v>0</v>
      </c>
      <c r="AA425">
        <v>2.4654023292850593</v>
      </c>
      <c r="AC425">
        <v>22.067971834841934</v>
      </c>
      <c r="AE425">
        <v>10.182392646847617</v>
      </c>
      <c r="AF425">
        <v>12.73935783610081</v>
      </c>
      <c r="AG425">
        <v>1203.4580265095728</v>
      </c>
      <c r="AH425">
        <v>0.42313117066290562</v>
      </c>
      <c r="AI425">
        <v>91.537376586741885</v>
      </c>
      <c r="AJ425">
        <v>546.93168303845312</v>
      </c>
      <c r="AK425">
        <v>62.400352997913494</v>
      </c>
      <c r="AL425">
        <v>-7.1366920250787604</v>
      </c>
      <c r="AN425">
        <v>99</v>
      </c>
      <c r="AO425">
        <v>99</v>
      </c>
      <c r="AP425">
        <v>99</v>
      </c>
      <c r="AQ425">
        <v>99</v>
      </c>
      <c r="AR425">
        <v>224.13402061855672</v>
      </c>
      <c r="AS425">
        <v>40.903196605909969</v>
      </c>
    </row>
    <row r="426" spans="1:45">
      <c r="A426">
        <v>11</v>
      </c>
      <c r="B426">
        <v>41</v>
      </c>
      <c r="C426">
        <v>2022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</v>
      </c>
      <c r="M426">
        <v>99</v>
      </c>
      <c r="N426">
        <v>99</v>
      </c>
      <c r="O426">
        <v>99</v>
      </c>
      <c r="P426">
        <v>9999</v>
      </c>
      <c r="Q426">
        <v>376</v>
      </c>
      <c r="R426">
        <v>445</v>
      </c>
      <c r="S426">
        <v>9</v>
      </c>
      <c r="T426">
        <v>6.8224719101123599</v>
      </c>
      <c r="U426">
        <v>519.37514606741604</v>
      </c>
      <c r="V426">
        <v>100</v>
      </c>
      <c r="W426">
        <v>52.359550561797754</v>
      </c>
      <c r="X426">
        <v>99.101123595505612</v>
      </c>
      <c r="Y426">
        <v>88.118780476234747</v>
      </c>
      <c r="Z426">
        <v>0</v>
      </c>
      <c r="AA426">
        <v>2.1066909357210317</v>
      </c>
      <c r="AC426">
        <v>28.009106281353095</v>
      </c>
      <c r="AE426">
        <v>6.3909234525348273</v>
      </c>
      <c r="AF426">
        <v>8.9153190511779368</v>
      </c>
      <c r="AG426">
        <v>1292.3880952380953</v>
      </c>
      <c r="AH426">
        <v>0</v>
      </c>
      <c r="AI426">
        <v>92.584269662921315</v>
      </c>
      <c r="AJ426">
        <v>577.24838208537358</v>
      </c>
      <c r="AK426">
        <v>61.016746749224147</v>
      </c>
      <c r="AL426">
        <v>-2.7314883518397277</v>
      </c>
      <c r="AN426">
        <v>99</v>
      </c>
      <c r="AO426">
        <v>99</v>
      </c>
      <c r="AP426">
        <v>99</v>
      </c>
      <c r="AQ426">
        <v>99</v>
      </c>
      <c r="AR426">
        <v>226.8571428571428</v>
      </c>
      <c r="AS426">
        <v>44.047446277607243</v>
      </c>
    </row>
    <row r="427" spans="1:45">
      <c r="A427">
        <v>11</v>
      </c>
      <c r="B427">
        <v>42</v>
      </c>
      <c r="C427">
        <v>2022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10</v>
      </c>
      <c r="M427">
        <v>99</v>
      </c>
      <c r="N427">
        <v>99</v>
      </c>
      <c r="O427">
        <v>99</v>
      </c>
      <c r="P427">
        <v>9999</v>
      </c>
      <c r="Q427">
        <v>173</v>
      </c>
      <c r="R427">
        <v>208</v>
      </c>
      <c r="S427">
        <v>10</v>
      </c>
      <c r="T427">
        <v>6.735576923076926</v>
      </c>
      <c r="U427">
        <v>548.83750000000009</v>
      </c>
      <c r="V427">
        <v>100</v>
      </c>
      <c r="W427">
        <v>54.807692307692307</v>
      </c>
      <c r="X427">
        <v>100</v>
      </c>
      <c r="Y427">
        <v>92.350962332561309</v>
      </c>
      <c r="Z427">
        <v>0</v>
      </c>
      <c r="AA427">
        <v>1.7354570595728662</v>
      </c>
      <c r="AC427">
        <v>15.103080307453924</v>
      </c>
      <c r="AE427">
        <v>2.9872181530949304</v>
      </c>
      <c r="AF427">
        <v>4.4035489461025685</v>
      </c>
      <c r="AG427">
        <v>1245.6122448979595</v>
      </c>
      <c r="AH427">
        <v>0</v>
      </c>
      <c r="AI427">
        <v>93.75</v>
      </c>
      <c r="AJ427">
        <v>513.7706971381466</v>
      </c>
      <c r="AK427">
        <v>80.163874907937597</v>
      </c>
      <c r="AL427">
        <v>-10.472571742879152</v>
      </c>
      <c r="AN427">
        <v>99</v>
      </c>
      <c r="AO427">
        <v>99</v>
      </c>
      <c r="AP427">
        <v>99</v>
      </c>
      <c r="AQ427">
        <v>99</v>
      </c>
      <c r="AR427">
        <v>225.6428571428572</v>
      </c>
      <c r="AS427">
        <v>47.536175564057686</v>
      </c>
    </row>
    <row r="428" spans="1:45">
      <c r="A428">
        <v>11</v>
      </c>
      <c r="B428">
        <v>43</v>
      </c>
      <c r="C428">
        <v>2022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11</v>
      </c>
      <c r="M428">
        <v>99</v>
      </c>
      <c r="N428">
        <v>99</v>
      </c>
      <c r="O428">
        <v>99</v>
      </c>
      <c r="P428">
        <v>9999</v>
      </c>
      <c r="Q428">
        <v>47</v>
      </c>
      <c r="R428">
        <v>51</v>
      </c>
      <c r="S428">
        <v>11</v>
      </c>
      <c r="T428">
        <v>6.7647058823529393</v>
      </c>
      <c r="U428">
        <v>567.91882352941184</v>
      </c>
      <c r="V428">
        <v>100</v>
      </c>
      <c r="W428">
        <v>58.82352941176471</v>
      </c>
      <c r="X428">
        <v>100</v>
      </c>
      <c r="Y428">
        <v>95.120403321409754</v>
      </c>
      <c r="Z428">
        <v>0</v>
      </c>
      <c r="AA428">
        <v>1.5286574308672911</v>
      </c>
      <c r="AC428">
        <v>27.884851558300724</v>
      </c>
      <c r="AE428">
        <v>0.73244291253769922</v>
      </c>
      <c r="AF428">
        <v>1.1172546096387501</v>
      </c>
      <c r="AG428">
        <v>1138.3599999999999</v>
      </c>
      <c r="AH428">
        <v>0</v>
      </c>
      <c r="AI428">
        <v>98.039215686274531</v>
      </c>
      <c r="AJ428">
        <v>457.03718710844549</v>
      </c>
      <c r="AK428">
        <v>66.802723765501952</v>
      </c>
      <c r="AL428">
        <v>9.5024832059874882</v>
      </c>
      <c r="AN428">
        <v>99</v>
      </c>
      <c r="AO428">
        <v>99</v>
      </c>
      <c r="AP428">
        <v>99</v>
      </c>
      <c r="AQ428">
        <v>99</v>
      </c>
      <c r="AR428">
        <v>222.52000000000004</v>
      </c>
      <c r="AS428">
        <v>51.049229062020608</v>
      </c>
    </row>
    <row r="429" spans="1:45">
      <c r="A429">
        <v>11</v>
      </c>
      <c r="B429">
        <v>44</v>
      </c>
      <c r="C429">
        <v>2022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12</v>
      </c>
      <c r="M429">
        <v>99</v>
      </c>
      <c r="N429">
        <v>99</v>
      </c>
      <c r="O429">
        <v>99</v>
      </c>
      <c r="P429">
        <v>9999</v>
      </c>
      <c r="Q429">
        <v>5</v>
      </c>
      <c r="R429">
        <v>5</v>
      </c>
      <c r="S429">
        <v>12</v>
      </c>
      <c r="T429">
        <v>7</v>
      </c>
      <c r="U429">
        <v>577.62000000000012</v>
      </c>
      <c r="V429">
        <v>100</v>
      </c>
      <c r="W429">
        <v>60</v>
      </c>
      <c r="X429">
        <v>100</v>
      </c>
      <c r="Y429">
        <v>61.489621888574511</v>
      </c>
      <c r="Z429">
        <v>0</v>
      </c>
      <c r="AA429">
        <v>1.4142135623730951</v>
      </c>
      <c r="AC429">
        <v>63.063871087935894</v>
      </c>
      <c r="AE429">
        <v>7.1808128680166602E-2</v>
      </c>
      <c r="AF429">
        <v>0.11140583603489564</v>
      </c>
      <c r="AG429">
        <v>1420.4</v>
      </c>
      <c r="AH429">
        <v>0</v>
      </c>
      <c r="AI429">
        <v>100</v>
      </c>
      <c r="AJ429">
        <v>892.85532982673055</v>
      </c>
      <c r="AK429">
        <v>98.212967675420643</v>
      </c>
      <c r="AL429">
        <v>76.376738425097699</v>
      </c>
      <c r="AN429">
        <v>99</v>
      </c>
      <c r="AO429">
        <v>99</v>
      </c>
      <c r="AP429">
        <v>99</v>
      </c>
      <c r="AQ429">
        <v>99</v>
      </c>
      <c r="AR429">
        <v>217.6</v>
      </c>
      <c r="AS429">
        <v>55.914405513325981</v>
      </c>
    </row>
    <row r="430" spans="1:45">
      <c r="A430">
        <v>11</v>
      </c>
      <c r="B430">
        <v>45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13</v>
      </c>
      <c r="M430">
        <v>99</v>
      </c>
      <c r="N430">
        <v>99</v>
      </c>
      <c r="O430">
        <v>99</v>
      </c>
      <c r="P430">
        <v>9999</v>
      </c>
      <c r="AN430">
        <v>99</v>
      </c>
      <c r="AO430">
        <v>99</v>
      </c>
      <c r="AP430">
        <v>99</v>
      </c>
      <c r="AQ430">
        <v>99</v>
      </c>
    </row>
    <row r="431" spans="1:45">
      <c r="A431">
        <v>11</v>
      </c>
      <c r="B431">
        <v>46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14</v>
      </c>
      <c r="M431">
        <v>99</v>
      </c>
      <c r="N431">
        <v>99</v>
      </c>
      <c r="O431">
        <v>99</v>
      </c>
      <c r="P431">
        <v>9999</v>
      </c>
      <c r="AN431">
        <v>99</v>
      </c>
      <c r="AO431">
        <v>99</v>
      </c>
      <c r="AP431">
        <v>99</v>
      </c>
      <c r="AQ431">
        <v>99</v>
      </c>
    </row>
    <row r="432" spans="1:45">
      <c r="A432">
        <v>11</v>
      </c>
      <c r="B432">
        <v>47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15</v>
      </c>
      <c r="M432">
        <v>99</v>
      </c>
      <c r="N432">
        <v>99</v>
      </c>
      <c r="O432">
        <v>99</v>
      </c>
      <c r="P432">
        <v>9999</v>
      </c>
      <c r="AN432">
        <v>99</v>
      </c>
      <c r="AO432">
        <v>99</v>
      </c>
      <c r="AP432">
        <v>99</v>
      </c>
      <c r="AQ432">
        <v>99</v>
      </c>
    </row>
    <row r="433" spans="1:45">
      <c r="A433">
        <v>11</v>
      </c>
      <c r="B433">
        <v>48</v>
      </c>
      <c r="C433">
        <v>2021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1</v>
      </c>
      <c r="M433">
        <v>99</v>
      </c>
      <c r="N433">
        <v>99</v>
      </c>
      <c r="O433">
        <v>99</v>
      </c>
      <c r="P433">
        <v>9999</v>
      </c>
      <c r="Q433">
        <v>4</v>
      </c>
      <c r="R433">
        <v>4</v>
      </c>
      <c r="S433">
        <v>1</v>
      </c>
      <c r="T433">
        <v>3.75</v>
      </c>
      <c r="U433">
        <v>164.1825</v>
      </c>
      <c r="V433">
        <v>0</v>
      </c>
      <c r="W433">
        <v>0</v>
      </c>
      <c r="X433">
        <v>0</v>
      </c>
      <c r="Y433">
        <v>35.773402392699552</v>
      </c>
      <c r="Z433">
        <v>0</v>
      </c>
      <c r="AA433">
        <v>1.0897247358851685</v>
      </c>
      <c r="AC433">
        <v>67.582063649467699</v>
      </c>
      <c r="AE433">
        <v>5.6514656369696256E-2</v>
      </c>
      <c r="AF433">
        <v>2.5214030348396754E-2</v>
      </c>
      <c r="AG433">
        <v>1010</v>
      </c>
      <c r="AH433">
        <v>0</v>
      </c>
      <c r="AI433">
        <v>0</v>
      </c>
      <c r="AJ433">
        <v>110.43323775023532</v>
      </c>
      <c r="AK433">
        <v>37.523167670684579</v>
      </c>
      <c r="AL433">
        <v>62.530210380336278</v>
      </c>
      <c r="AN433">
        <v>99</v>
      </c>
      <c r="AO433">
        <v>99</v>
      </c>
      <c r="AP433">
        <v>99</v>
      </c>
      <c r="AQ433">
        <v>99</v>
      </c>
      <c r="AR433">
        <v>197.5</v>
      </c>
      <c r="AS433">
        <v>20.980492570111995</v>
      </c>
    </row>
    <row r="434" spans="1:45">
      <c r="A434">
        <v>11</v>
      </c>
      <c r="B434">
        <v>49</v>
      </c>
      <c r="C434">
        <v>2021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2</v>
      </c>
      <c r="M434">
        <v>99</v>
      </c>
      <c r="N434">
        <v>99</v>
      </c>
      <c r="O434">
        <v>99</v>
      </c>
      <c r="P434">
        <v>9999</v>
      </c>
      <c r="Q434">
        <v>38</v>
      </c>
      <c r="R434">
        <v>66</v>
      </c>
      <c r="S434">
        <v>2</v>
      </c>
      <c r="T434">
        <v>3.8484848484848486</v>
      </c>
      <c r="U434">
        <v>194.89030303030313</v>
      </c>
      <c r="V434">
        <v>0</v>
      </c>
      <c r="W434">
        <v>1.5151515151515151</v>
      </c>
      <c r="X434">
        <v>0</v>
      </c>
      <c r="Y434">
        <v>36.662883219528254</v>
      </c>
      <c r="Z434">
        <v>0</v>
      </c>
      <c r="AA434">
        <v>1.090488134269489</v>
      </c>
      <c r="AC434">
        <v>46.534613659447878</v>
      </c>
      <c r="AE434">
        <v>0.93249183009998848</v>
      </c>
      <c r="AF434">
        <v>0.49384377294191512</v>
      </c>
      <c r="AG434">
        <v>934.06060606060623</v>
      </c>
      <c r="AH434">
        <v>0</v>
      </c>
      <c r="AI434">
        <v>9.0909090909090917</v>
      </c>
      <c r="AJ434">
        <v>208.04791688657912</v>
      </c>
      <c r="AK434">
        <v>22.31913199625388</v>
      </c>
      <c r="AL434">
        <v>6.9295374816802733</v>
      </c>
      <c r="AN434">
        <v>99</v>
      </c>
      <c r="AO434">
        <v>99</v>
      </c>
      <c r="AP434">
        <v>99</v>
      </c>
      <c r="AQ434">
        <v>99</v>
      </c>
      <c r="AR434">
        <v>200.52941176470588</v>
      </c>
      <c r="AS434">
        <v>23.624972511192599</v>
      </c>
    </row>
    <row r="435" spans="1:45">
      <c r="A435">
        <v>11</v>
      </c>
      <c r="B435">
        <v>50</v>
      </c>
      <c r="C435">
        <v>2021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3</v>
      </c>
      <c r="M435">
        <v>99</v>
      </c>
      <c r="N435">
        <v>99</v>
      </c>
      <c r="O435">
        <v>99</v>
      </c>
      <c r="P435">
        <v>9999</v>
      </c>
      <c r="Q435">
        <v>195</v>
      </c>
      <c r="R435">
        <v>393</v>
      </c>
      <c r="S435">
        <v>3</v>
      </c>
      <c r="T435">
        <v>5.1374045801526718</v>
      </c>
      <c r="U435">
        <v>234.91160305343527</v>
      </c>
      <c r="V435">
        <v>0</v>
      </c>
      <c r="W435">
        <v>14.503816793893126</v>
      </c>
      <c r="X435">
        <v>0.5089058524173028</v>
      </c>
      <c r="Y435">
        <v>46.081285430159426</v>
      </c>
      <c r="Z435">
        <v>0</v>
      </c>
      <c r="AA435">
        <v>1.4165328354732676</v>
      </c>
      <c r="AC435">
        <v>20.063333050026607</v>
      </c>
      <c r="AE435">
        <v>5.5525649883226578</v>
      </c>
      <c r="AF435">
        <v>3.5444792188751539</v>
      </c>
      <c r="AG435">
        <v>899.33418367346894</v>
      </c>
      <c r="AH435">
        <v>0</v>
      </c>
      <c r="AI435">
        <v>15.776081424936388</v>
      </c>
      <c r="AJ435">
        <v>199.25641887811184</v>
      </c>
      <c r="AK435">
        <v>18.171865130845063</v>
      </c>
      <c r="AL435">
        <v>9.1036047613652578</v>
      </c>
      <c r="AN435">
        <v>99</v>
      </c>
      <c r="AO435">
        <v>99</v>
      </c>
      <c r="AP435">
        <v>99</v>
      </c>
      <c r="AQ435">
        <v>99</v>
      </c>
      <c r="AR435">
        <v>205.35891089108912</v>
      </c>
      <c r="AS435">
        <v>26.841373261880246</v>
      </c>
    </row>
    <row r="436" spans="1:45">
      <c r="A436">
        <v>11</v>
      </c>
      <c r="B436">
        <v>51</v>
      </c>
      <c r="C436">
        <v>2021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4</v>
      </c>
      <c r="M436">
        <v>99</v>
      </c>
      <c r="N436">
        <v>99</v>
      </c>
      <c r="O436">
        <v>99</v>
      </c>
      <c r="P436">
        <v>9999</v>
      </c>
      <c r="Q436">
        <v>494</v>
      </c>
      <c r="R436">
        <v>1072</v>
      </c>
      <c r="S436">
        <v>4</v>
      </c>
      <c r="T436">
        <v>5.755597014925371</v>
      </c>
      <c r="U436">
        <v>280.09204291044784</v>
      </c>
      <c r="V436">
        <v>0</v>
      </c>
      <c r="W436">
        <v>24.067164179104477</v>
      </c>
      <c r="X436">
        <v>7.08955223880597</v>
      </c>
      <c r="Y436">
        <v>56.483743746970319</v>
      </c>
      <c r="Z436">
        <v>0</v>
      </c>
      <c r="AA436">
        <v>1.3862216505554623</v>
      </c>
      <c r="AC436">
        <v>22.431411519824714</v>
      </c>
      <c r="AE436">
        <v>15.145927907078597</v>
      </c>
      <c r="AF436">
        <v>11.52792048139913</v>
      </c>
      <c r="AG436">
        <v>894.5844277673549</v>
      </c>
      <c r="AH436">
        <v>9.3283582089552258E-2</v>
      </c>
      <c r="AI436">
        <v>22.388059701492537</v>
      </c>
      <c r="AJ436">
        <v>280.45082793060459</v>
      </c>
      <c r="AK436">
        <v>6.6391012682831443</v>
      </c>
      <c r="AL436">
        <v>2.7448315362734368</v>
      </c>
      <c r="AN436">
        <v>99</v>
      </c>
      <c r="AO436">
        <v>99</v>
      </c>
      <c r="AP436">
        <v>99</v>
      </c>
      <c r="AQ436">
        <v>99</v>
      </c>
      <c r="AR436">
        <v>210.39963669391463</v>
      </c>
      <c r="AS436">
        <v>29.604848421921485</v>
      </c>
    </row>
    <row r="437" spans="1:45">
      <c r="A437">
        <v>11</v>
      </c>
      <c r="B437">
        <v>52</v>
      </c>
      <c r="C437">
        <v>2021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5</v>
      </c>
      <c r="M437">
        <v>99</v>
      </c>
      <c r="N437">
        <v>99</v>
      </c>
      <c r="O437">
        <v>99</v>
      </c>
      <c r="P437">
        <v>9999</v>
      </c>
      <c r="Q437">
        <v>780</v>
      </c>
      <c r="R437">
        <v>1733</v>
      </c>
      <c r="S437">
        <v>5</v>
      </c>
      <c r="T437">
        <v>6.51933064050779</v>
      </c>
      <c r="U437">
        <v>330.08393537218694</v>
      </c>
      <c r="V437">
        <v>0</v>
      </c>
      <c r="W437">
        <v>53.664166185804966</v>
      </c>
      <c r="X437">
        <v>40.450086555106743</v>
      </c>
      <c r="Y437">
        <v>59.771631052571408</v>
      </c>
      <c r="Z437">
        <v>0</v>
      </c>
      <c r="AA437">
        <v>1.3913014791384557</v>
      </c>
      <c r="AC437">
        <v>32.140142929411383</v>
      </c>
      <c r="AE437">
        <v>24.484974872170906</v>
      </c>
      <c r="AF437">
        <v>21.962327667076423</v>
      </c>
      <c r="AG437">
        <v>892.15049389889612</v>
      </c>
      <c r="AH437">
        <v>5.770340450086555E-2</v>
      </c>
      <c r="AI437">
        <v>25.908828620888631</v>
      </c>
      <c r="AJ437">
        <v>293.75515228790232</v>
      </c>
      <c r="AK437">
        <v>1.9991595484618281</v>
      </c>
      <c r="AL437">
        <v>3.6501678684317409</v>
      </c>
      <c r="AN437">
        <v>99</v>
      </c>
      <c r="AO437">
        <v>99</v>
      </c>
      <c r="AP437">
        <v>99</v>
      </c>
      <c r="AQ437">
        <v>99</v>
      </c>
      <c r="AR437">
        <v>215.51762730833795</v>
      </c>
      <c r="AS437">
        <v>32.569559216832758</v>
      </c>
    </row>
    <row r="438" spans="1:45">
      <c r="A438">
        <v>11</v>
      </c>
      <c r="B438">
        <v>53</v>
      </c>
      <c r="C438">
        <v>2021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6</v>
      </c>
      <c r="M438">
        <v>99</v>
      </c>
      <c r="N438">
        <v>99</v>
      </c>
      <c r="O438">
        <v>99</v>
      </c>
      <c r="P438">
        <v>9999</v>
      </c>
      <c r="Q438">
        <v>837</v>
      </c>
      <c r="R438">
        <v>1522</v>
      </c>
      <c r="S438">
        <v>6</v>
      </c>
      <c r="T438">
        <v>7.0427069645203684</v>
      </c>
      <c r="U438">
        <v>371.73099211563681</v>
      </c>
      <c r="V438">
        <v>42.904073587385007</v>
      </c>
      <c r="W438">
        <v>69.250985545335084</v>
      </c>
      <c r="X438">
        <v>69.119579500657025</v>
      </c>
      <c r="Y438">
        <v>63.602409951542093</v>
      </c>
      <c r="Z438">
        <v>0</v>
      </c>
      <c r="AA438">
        <v>1.5975145049418027</v>
      </c>
      <c r="AC438">
        <v>37.153423888912592</v>
      </c>
      <c r="AE438">
        <v>21.503826748669436</v>
      </c>
      <c r="AF438">
        <v>21.721951453917296</v>
      </c>
      <c r="AG438">
        <v>933.50499001996013</v>
      </c>
      <c r="AH438">
        <v>0</v>
      </c>
      <c r="AI438">
        <v>42.641261498028896</v>
      </c>
      <c r="AJ438">
        <v>342.56302722245175</v>
      </c>
      <c r="AK438">
        <v>15.253487701653754</v>
      </c>
      <c r="AL438">
        <v>-1.0606905833944185</v>
      </c>
      <c r="AN438">
        <v>99</v>
      </c>
      <c r="AO438">
        <v>99</v>
      </c>
      <c r="AP438">
        <v>99</v>
      </c>
      <c r="AQ438">
        <v>99</v>
      </c>
      <c r="AR438">
        <v>217.87357052096564</v>
      </c>
      <c r="AS438">
        <v>35.519150080918685</v>
      </c>
    </row>
    <row r="439" spans="1:45">
      <c r="A439">
        <v>11</v>
      </c>
      <c r="B439">
        <v>54</v>
      </c>
      <c r="C439">
        <v>2021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7</v>
      </c>
      <c r="M439">
        <v>99</v>
      </c>
      <c r="N439">
        <v>99</v>
      </c>
      <c r="O439">
        <v>99</v>
      </c>
      <c r="P439">
        <v>9999</v>
      </c>
      <c r="Q439">
        <v>669</v>
      </c>
      <c r="R439">
        <v>943</v>
      </c>
      <c r="S439">
        <v>7</v>
      </c>
      <c r="T439">
        <v>7.2502651113467644</v>
      </c>
      <c r="U439">
        <v>418.03844114528192</v>
      </c>
      <c r="V439">
        <v>27.995758218451751</v>
      </c>
      <c r="W439">
        <v>67.2322375397667</v>
      </c>
      <c r="X439">
        <v>80.593849416755006</v>
      </c>
      <c r="Y439">
        <v>77.216526613109309</v>
      </c>
      <c r="Z439">
        <v>0</v>
      </c>
      <c r="AA439">
        <v>2.0260596598319802</v>
      </c>
      <c r="AC439">
        <v>36.617090673327731</v>
      </c>
      <c r="AE439">
        <v>13.32333023915589</v>
      </c>
      <c r="AF439">
        <v>15.135031454553756</v>
      </c>
      <c r="AG439">
        <v>1084.8208955223879</v>
      </c>
      <c r="AH439">
        <v>0</v>
      </c>
      <c r="AI439">
        <v>77.412513255567333</v>
      </c>
      <c r="AJ439">
        <v>465.72896744767775</v>
      </c>
      <c r="AK439">
        <v>50.976825607969054</v>
      </c>
      <c r="AL439">
        <v>-1.9344058054042168</v>
      </c>
      <c r="AN439">
        <v>99</v>
      </c>
      <c r="AO439">
        <v>99</v>
      </c>
      <c r="AP439">
        <v>99</v>
      </c>
      <c r="AQ439">
        <v>99</v>
      </c>
      <c r="AR439">
        <v>220.92672858617129</v>
      </c>
      <c r="AS439">
        <v>38.331754429822624</v>
      </c>
    </row>
    <row r="440" spans="1:45">
      <c r="A440">
        <v>11</v>
      </c>
      <c r="B440">
        <v>55</v>
      </c>
      <c r="C440">
        <v>2021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8</v>
      </c>
      <c r="M440">
        <v>99</v>
      </c>
      <c r="N440">
        <v>99</v>
      </c>
      <c r="O440">
        <v>99</v>
      </c>
      <c r="P440">
        <v>9999</v>
      </c>
      <c r="Q440">
        <v>493</v>
      </c>
      <c r="R440">
        <v>665</v>
      </c>
      <c r="S440">
        <v>8</v>
      </c>
      <c r="T440">
        <v>7.2375939849624045</v>
      </c>
      <c r="U440">
        <v>461.7199699248124</v>
      </c>
      <c r="V440">
        <v>18.045112781954888</v>
      </c>
      <c r="W440">
        <v>59.699248120300759</v>
      </c>
      <c r="X440">
        <v>92.180451127819552</v>
      </c>
      <c r="Y440">
        <v>84.803447754064848</v>
      </c>
      <c r="Z440">
        <v>0</v>
      </c>
      <c r="AA440">
        <v>2.3937450289709683</v>
      </c>
      <c r="AC440">
        <v>30.073838610497592</v>
      </c>
      <c r="AE440">
        <v>9.3955616214620061</v>
      </c>
      <c r="AF440">
        <v>11.788423229038512</v>
      </c>
      <c r="AG440">
        <v>1191.5045454545452</v>
      </c>
      <c r="AH440">
        <v>0</v>
      </c>
      <c r="AI440">
        <v>95.037593984962413</v>
      </c>
      <c r="AJ440">
        <v>525.92498743031911</v>
      </c>
      <c r="AK440">
        <v>69.688458166179061</v>
      </c>
      <c r="AL440">
        <v>7.5861364169041261</v>
      </c>
      <c r="AN440">
        <v>99</v>
      </c>
      <c r="AO440">
        <v>99</v>
      </c>
      <c r="AP440">
        <v>99</v>
      </c>
      <c r="AQ440">
        <v>99</v>
      </c>
      <c r="AR440">
        <v>223.38136826783119</v>
      </c>
      <c r="AS440">
        <v>41.038455172425607</v>
      </c>
    </row>
    <row r="441" spans="1:45">
      <c r="A441">
        <v>11</v>
      </c>
      <c r="B441">
        <v>56</v>
      </c>
      <c r="C441">
        <v>2021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</v>
      </c>
      <c r="M441">
        <v>99</v>
      </c>
      <c r="N441">
        <v>99</v>
      </c>
      <c r="O441">
        <v>99</v>
      </c>
      <c r="P441">
        <v>9999</v>
      </c>
      <c r="Q441">
        <v>340</v>
      </c>
      <c r="R441">
        <v>417.81</v>
      </c>
      <c r="S441">
        <v>9</v>
      </c>
      <c r="T441">
        <v>6.6130537804265108</v>
      </c>
      <c r="U441">
        <v>508.60154137047954</v>
      </c>
      <c r="V441">
        <v>10.770445896460112</v>
      </c>
      <c r="W441">
        <v>44.039156554414689</v>
      </c>
      <c r="X441">
        <v>98.370072521002371</v>
      </c>
      <c r="Y441">
        <v>89.558755032841987</v>
      </c>
      <c r="Z441">
        <v>0</v>
      </c>
      <c r="AA441">
        <v>2.3439940393685075</v>
      </c>
      <c r="AC441">
        <v>26.176621655084929</v>
      </c>
      <c r="AE441">
        <v>5.9030971444556988</v>
      </c>
      <c r="AF441">
        <v>8.1585300570069883</v>
      </c>
      <c r="AG441">
        <v>1292.2556800460641</v>
      </c>
      <c r="AH441">
        <v>0</v>
      </c>
      <c r="AI441">
        <v>99.042627031425781</v>
      </c>
      <c r="AJ441">
        <v>559.55210070095984</v>
      </c>
      <c r="AK441">
        <v>66.264192112810562</v>
      </c>
      <c r="AL441">
        <v>-3.8535508388635296</v>
      </c>
      <c r="AN441">
        <v>99</v>
      </c>
      <c r="AO441">
        <v>99</v>
      </c>
      <c r="AP441">
        <v>99</v>
      </c>
      <c r="AQ441">
        <v>99</v>
      </c>
      <c r="AR441">
        <v>225.28175519630489</v>
      </c>
      <c r="AS441">
        <v>44.08811351065421</v>
      </c>
    </row>
    <row r="442" spans="1:45">
      <c r="A442">
        <v>11</v>
      </c>
      <c r="B442">
        <v>57</v>
      </c>
      <c r="C442">
        <v>2021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10</v>
      </c>
      <c r="M442">
        <v>99</v>
      </c>
      <c r="N442">
        <v>99</v>
      </c>
      <c r="O442">
        <v>99</v>
      </c>
      <c r="P442">
        <v>9999</v>
      </c>
      <c r="Q442">
        <v>175</v>
      </c>
      <c r="R442">
        <v>202</v>
      </c>
      <c r="S442">
        <v>10</v>
      </c>
      <c r="T442">
        <v>6.7871287128712883</v>
      </c>
      <c r="U442">
        <v>551.5231188118812</v>
      </c>
      <c r="V442">
        <v>4.4554455445544567</v>
      </c>
      <c r="W442">
        <v>50.990099009900995</v>
      </c>
      <c r="X442">
        <v>100</v>
      </c>
      <c r="Y442">
        <v>89.394700524455061</v>
      </c>
      <c r="Z442">
        <v>0</v>
      </c>
      <c r="AA442">
        <v>1.9394887233973472</v>
      </c>
      <c r="AC442">
        <v>23.189587205316545</v>
      </c>
      <c r="AE442">
        <v>2.8539901466696622</v>
      </c>
      <c r="AF442">
        <v>4.2773078318702815</v>
      </c>
      <c r="AG442">
        <v>1253.8168316831684</v>
      </c>
      <c r="AH442">
        <v>0</v>
      </c>
      <c r="AI442">
        <v>99.504950495049499</v>
      </c>
      <c r="AJ442">
        <v>520.53115590822188</v>
      </c>
      <c r="AK442">
        <v>66.32758801995125</v>
      </c>
      <c r="AL442">
        <v>-6.4432638723959359</v>
      </c>
      <c r="AN442">
        <v>99</v>
      </c>
      <c r="AO442">
        <v>99</v>
      </c>
      <c r="AP442">
        <v>99</v>
      </c>
      <c r="AQ442">
        <v>99</v>
      </c>
      <c r="AR442">
        <v>225.44117647058823</v>
      </c>
      <c r="AS442">
        <v>47.577405306577297</v>
      </c>
    </row>
    <row r="443" spans="1:45">
      <c r="A443">
        <v>11</v>
      </c>
      <c r="B443">
        <v>58</v>
      </c>
      <c r="C443">
        <v>2021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11</v>
      </c>
      <c r="M443">
        <v>99</v>
      </c>
      <c r="N443">
        <v>99</v>
      </c>
      <c r="O443">
        <v>99</v>
      </c>
      <c r="P443">
        <v>9999</v>
      </c>
      <c r="Q443">
        <v>48</v>
      </c>
      <c r="R443">
        <v>51</v>
      </c>
      <c r="S443">
        <v>11</v>
      </c>
      <c r="T443">
        <v>6.7843137254901995</v>
      </c>
      <c r="U443">
        <v>588.77058823529444</v>
      </c>
      <c r="V443">
        <v>0</v>
      </c>
      <c r="W443">
        <v>58.82352941176471</v>
      </c>
      <c r="X443">
        <v>100</v>
      </c>
      <c r="Y443">
        <v>87.009742285534116</v>
      </c>
      <c r="Z443">
        <v>0</v>
      </c>
      <c r="AA443">
        <v>1.5506320721386331</v>
      </c>
      <c r="AC443">
        <v>29.303131286427465</v>
      </c>
      <c r="AE443">
        <v>0.72056186871362748</v>
      </c>
      <c r="AF443">
        <v>1.1528470657354073</v>
      </c>
      <c r="AG443">
        <v>1262.3725490196077</v>
      </c>
      <c r="AH443">
        <v>0</v>
      </c>
      <c r="AI443">
        <v>100</v>
      </c>
      <c r="AJ443">
        <v>499.93454319714488</v>
      </c>
      <c r="AK443">
        <v>48.745970237391219</v>
      </c>
      <c r="AL443">
        <v>-23.879289663589844</v>
      </c>
      <c r="AN443">
        <v>99</v>
      </c>
      <c r="AO443">
        <v>99</v>
      </c>
      <c r="AP443">
        <v>99</v>
      </c>
      <c r="AQ443">
        <v>99</v>
      </c>
      <c r="AR443">
        <v>225.07692307692304</v>
      </c>
      <c r="AS443">
        <v>51.466180766792817</v>
      </c>
    </row>
    <row r="444" spans="1:45">
      <c r="A444">
        <v>11</v>
      </c>
      <c r="B444">
        <v>59</v>
      </c>
      <c r="C444">
        <v>2021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12</v>
      </c>
      <c r="M444">
        <v>99</v>
      </c>
      <c r="N444">
        <v>99</v>
      </c>
      <c r="O444">
        <v>99</v>
      </c>
      <c r="P444">
        <v>9999</v>
      </c>
      <c r="Q444">
        <v>8</v>
      </c>
      <c r="R444">
        <v>8</v>
      </c>
      <c r="S444">
        <v>12</v>
      </c>
      <c r="T444">
        <v>7.875</v>
      </c>
      <c r="U444">
        <v>609.67750000000001</v>
      </c>
      <c r="V444">
        <v>0</v>
      </c>
      <c r="W444">
        <v>87.5</v>
      </c>
      <c r="X444">
        <v>100</v>
      </c>
      <c r="Y444">
        <v>82.571582997723709</v>
      </c>
      <c r="Z444">
        <v>0</v>
      </c>
      <c r="AA444">
        <v>1.7633419974582347</v>
      </c>
      <c r="AC444">
        <v>57.767731284526079</v>
      </c>
      <c r="AE444">
        <v>0.11302931273939253</v>
      </c>
      <c r="AF444">
        <v>0.18726023769566996</v>
      </c>
      <c r="AG444">
        <v>1401.5714285714289</v>
      </c>
      <c r="AH444">
        <v>0</v>
      </c>
      <c r="AI444">
        <v>87.5</v>
      </c>
      <c r="AJ444">
        <v>601.15076719401998</v>
      </c>
      <c r="AK444">
        <v>35.510522154685205</v>
      </c>
      <c r="AL444">
        <v>-51.853101850949528</v>
      </c>
      <c r="AN444">
        <v>99</v>
      </c>
      <c r="AO444">
        <v>99</v>
      </c>
      <c r="AP444">
        <v>99</v>
      </c>
      <c r="AQ444">
        <v>99</v>
      </c>
      <c r="AR444">
        <v>225.75</v>
      </c>
      <c r="AS444">
        <v>52.970987327930487</v>
      </c>
    </row>
    <row r="445" spans="1:45">
      <c r="A445">
        <v>11</v>
      </c>
      <c r="B445">
        <v>60</v>
      </c>
      <c r="C445">
        <v>2021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13</v>
      </c>
      <c r="M445">
        <v>99</v>
      </c>
      <c r="N445">
        <v>99</v>
      </c>
      <c r="O445">
        <v>99</v>
      </c>
      <c r="P445">
        <v>9999</v>
      </c>
      <c r="AN445">
        <v>99</v>
      </c>
      <c r="AO445">
        <v>99</v>
      </c>
      <c r="AP445">
        <v>99</v>
      </c>
      <c r="AQ445">
        <v>99</v>
      </c>
    </row>
    <row r="446" spans="1:45">
      <c r="A446">
        <v>11</v>
      </c>
      <c r="B446">
        <v>61</v>
      </c>
      <c r="C446">
        <v>2021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14</v>
      </c>
      <c r="M446">
        <v>99</v>
      </c>
      <c r="N446">
        <v>99</v>
      </c>
      <c r="O446">
        <v>99</v>
      </c>
      <c r="P446">
        <v>9999</v>
      </c>
      <c r="AN446">
        <v>99</v>
      </c>
      <c r="AO446">
        <v>99</v>
      </c>
      <c r="AP446">
        <v>99</v>
      </c>
      <c r="AQ446">
        <v>99</v>
      </c>
    </row>
    <row r="447" spans="1:45">
      <c r="A447">
        <v>11</v>
      </c>
      <c r="B447">
        <v>62</v>
      </c>
      <c r="C447">
        <v>2021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15</v>
      </c>
      <c r="M447">
        <v>99</v>
      </c>
      <c r="N447">
        <v>99</v>
      </c>
      <c r="O447">
        <v>99</v>
      </c>
      <c r="P447">
        <v>9999</v>
      </c>
      <c r="Q447">
        <v>1</v>
      </c>
      <c r="R447">
        <v>1</v>
      </c>
      <c r="S447">
        <v>15</v>
      </c>
      <c r="T447">
        <v>3</v>
      </c>
      <c r="U447">
        <v>647.6</v>
      </c>
      <c r="V447">
        <v>0</v>
      </c>
      <c r="W447">
        <v>0</v>
      </c>
      <c r="X447">
        <v>100</v>
      </c>
      <c r="Y447">
        <v>0</v>
      </c>
      <c r="Z447">
        <v>0</v>
      </c>
      <c r="AA447">
        <v>0</v>
      </c>
      <c r="AE447">
        <v>1.4128664092424064E-2</v>
      </c>
      <c r="AF447">
        <v>2.4863499541092595E-2</v>
      </c>
      <c r="AG447">
        <v>1590</v>
      </c>
      <c r="AH447">
        <v>0</v>
      </c>
      <c r="AI447">
        <v>100</v>
      </c>
      <c r="AJ447">
        <v>0</v>
      </c>
      <c r="AN447">
        <v>99</v>
      </c>
      <c r="AO447">
        <v>99</v>
      </c>
      <c r="AP447">
        <v>99</v>
      </c>
      <c r="AQ447">
        <v>99</v>
      </c>
    </row>
    <row r="448" spans="1:45">
      <c r="A448">
        <v>12</v>
      </c>
      <c r="B448">
        <v>1</v>
      </c>
      <c r="C448">
        <v>2024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1</v>
      </c>
      <c r="N448">
        <v>99</v>
      </c>
      <c r="O448">
        <v>99</v>
      </c>
      <c r="P448">
        <v>9999</v>
      </c>
      <c r="Q448">
        <v>1</v>
      </c>
      <c r="R448">
        <v>1</v>
      </c>
      <c r="S448">
        <v>5</v>
      </c>
      <c r="T448">
        <v>1</v>
      </c>
      <c r="U448">
        <v>337.90000000000009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E448">
        <v>1.2786088735455824E-2</v>
      </c>
      <c r="AF448">
        <v>1.2144615013367889E-2</v>
      </c>
      <c r="AG448">
        <v>1944</v>
      </c>
      <c r="AH448">
        <v>0</v>
      </c>
      <c r="AI448">
        <v>100</v>
      </c>
      <c r="AJ448">
        <v>0</v>
      </c>
      <c r="AN448">
        <v>99</v>
      </c>
      <c r="AO448">
        <v>99</v>
      </c>
      <c r="AP448">
        <v>99</v>
      </c>
      <c r="AQ448">
        <v>99</v>
      </c>
      <c r="AR448">
        <v>217</v>
      </c>
      <c r="AS448">
        <v>33.077867158698318</v>
      </c>
    </row>
    <row r="449" spans="1:45">
      <c r="A449">
        <v>12</v>
      </c>
      <c r="B449">
        <v>2</v>
      </c>
      <c r="C449">
        <v>2024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2</v>
      </c>
      <c r="N449">
        <v>99</v>
      </c>
      <c r="O449">
        <v>99</v>
      </c>
      <c r="P449">
        <v>9999</v>
      </c>
      <c r="Q449">
        <v>15</v>
      </c>
      <c r="R449">
        <v>28</v>
      </c>
      <c r="S449">
        <v>3.8571428571428559</v>
      </c>
      <c r="T449">
        <v>2</v>
      </c>
      <c r="U449">
        <v>246.2071428571428</v>
      </c>
      <c r="V449">
        <v>25</v>
      </c>
      <c r="W449">
        <v>0</v>
      </c>
      <c r="X449">
        <v>21.428571428571423</v>
      </c>
      <c r="Y449">
        <v>131.59271562712911</v>
      </c>
      <c r="Z449">
        <v>2.0824828195876073</v>
      </c>
      <c r="AA449">
        <v>0</v>
      </c>
      <c r="AB449">
        <v>74.393956296372309</v>
      </c>
      <c r="AE449">
        <v>0.35801048459276313</v>
      </c>
      <c r="AF449">
        <v>0.2477731487989214</v>
      </c>
      <c r="AG449">
        <v>1162.3599999999999</v>
      </c>
      <c r="AH449">
        <v>0</v>
      </c>
      <c r="AI449">
        <v>57.142857142857153</v>
      </c>
      <c r="AJ449">
        <v>348.51385969570873</v>
      </c>
      <c r="AK449">
        <v>39.755368399524905</v>
      </c>
      <c r="AM449">
        <v>1.2085617641657185</v>
      </c>
      <c r="AN449">
        <v>99</v>
      </c>
      <c r="AO449">
        <v>99</v>
      </c>
      <c r="AP449">
        <v>99</v>
      </c>
      <c r="AQ449">
        <v>99</v>
      </c>
      <c r="AR449">
        <v>202.76</v>
      </c>
      <c r="AS449">
        <v>27.07607693092671</v>
      </c>
    </row>
    <row r="450" spans="1:45">
      <c r="A450">
        <v>12</v>
      </c>
      <c r="B450">
        <v>3</v>
      </c>
      <c r="C450">
        <v>2024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3</v>
      </c>
      <c r="N450">
        <v>99</v>
      </c>
      <c r="O450">
        <v>99</v>
      </c>
      <c r="P450">
        <v>9999</v>
      </c>
      <c r="Q450">
        <v>158</v>
      </c>
      <c r="R450">
        <v>259</v>
      </c>
      <c r="S450">
        <v>4.737451737451738</v>
      </c>
      <c r="T450">
        <v>3</v>
      </c>
      <c r="U450">
        <v>287.55405405405406</v>
      </c>
      <c r="V450">
        <v>33.590733590733592</v>
      </c>
      <c r="W450">
        <v>0</v>
      </c>
      <c r="X450">
        <v>27.799227799227808</v>
      </c>
      <c r="Y450">
        <v>123.33467641480456</v>
      </c>
      <c r="Z450">
        <v>2.3645930030482103</v>
      </c>
      <c r="AA450">
        <v>0</v>
      </c>
      <c r="AB450">
        <v>77.741715311460311</v>
      </c>
      <c r="AE450">
        <v>3.3115969824830591</v>
      </c>
      <c r="AF450">
        <v>2.6767931933799742</v>
      </c>
      <c r="AG450">
        <v>1176.6958333333337</v>
      </c>
      <c r="AH450">
        <v>0</v>
      </c>
      <c r="AI450">
        <v>60.617760617760617</v>
      </c>
      <c r="AJ450">
        <v>550.7134342371769</v>
      </c>
      <c r="AK450">
        <v>30.093407336993888</v>
      </c>
      <c r="AM450">
        <v>8.6741648021500772</v>
      </c>
      <c r="AN450">
        <v>99</v>
      </c>
      <c r="AO450">
        <v>99</v>
      </c>
      <c r="AP450">
        <v>99</v>
      </c>
      <c r="AQ450">
        <v>99</v>
      </c>
      <c r="AR450">
        <v>206.44583333333327</v>
      </c>
      <c r="AS450">
        <v>30.164699287234839</v>
      </c>
    </row>
    <row r="451" spans="1:45">
      <c r="A451">
        <v>12</v>
      </c>
      <c r="B451">
        <v>4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4</v>
      </c>
      <c r="N451">
        <v>99</v>
      </c>
      <c r="O451">
        <v>99</v>
      </c>
      <c r="P451">
        <v>9999</v>
      </c>
      <c r="Q451">
        <v>439</v>
      </c>
      <c r="R451">
        <v>752</v>
      </c>
      <c r="S451">
        <v>5.1695594125500657</v>
      </c>
      <c r="T451">
        <v>4</v>
      </c>
      <c r="U451">
        <v>304.64507978723458</v>
      </c>
      <c r="V451">
        <v>40.159574468085111</v>
      </c>
      <c r="W451">
        <v>0</v>
      </c>
      <c r="X451">
        <v>28.191489361702139</v>
      </c>
      <c r="Y451">
        <v>114.07058181391784</v>
      </c>
      <c r="Z451">
        <v>2.1718989023011952</v>
      </c>
      <c r="AA451">
        <v>0</v>
      </c>
      <c r="AB451">
        <v>76.630654756136892</v>
      </c>
      <c r="AE451">
        <v>9.6151387290627781</v>
      </c>
      <c r="AF451">
        <v>8.2339375605770755</v>
      </c>
      <c r="AG451">
        <v>1080.3947001394702</v>
      </c>
      <c r="AH451">
        <v>0</v>
      </c>
      <c r="AI451">
        <v>61.037234042553202</v>
      </c>
      <c r="AJ451">
        <v>480.61175465928994</v>
      </c>
      <c r="AK451">
        <v>44.28819728250599</v>
      </c>
      <c r="AM451">
        <v>19.963431824459601</v>
      </c>
      <c r="AN451">
        <v>99</v>
      </c>
      <c r="AO451">
        <v>99</v>
      </c>
      <c r="AP451">
        <v>99</v>
      </c>
      <c r="AQ451">
        <v>99</v>
      </c>
      <c r="AR451">
        <v>208.47559274755929</v>
      </c>
      <c r="AS451">
        <v>31.921859912442997</v>
      </c>
    </row>
    <row r="452" spans="1:45">
      <c r="A452">
        <v>12</v>
      </c>
      <c r="B452">
        <v>5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5</v>
      </c>
      <c r="N452">
        <v>99</v>
      </c>
      <c r="O452">
        <v>99</v>
      </c>
      <c r="P452">
        <v>9999</v>
      </c>
      <c r="Q452">
        <v>620</v>
      </c>
      <c r="R452">
        <v>1138</v>
      </c>
      <c r="S452">
        <v>5.2047451669595777</v>
      </c>
      <c r="T452">
        <v>5</v>
      </c>
      <c r="U452">
        <v>317.90386643233802</v>
      </c>
      <c r="V452">
        <v>35.764499121265381</v>
      </c>
      <c r="W452">
        <v>0</v>
      </c>
      <c r="X452">
        <v>28.998242530755704</v>
      </c>
      <c r="Y452">
        <v>102.94535330516014</v>
      </c>
      <c r="Z452">
        <v>1.9016444590387112</v>
      </c>
      <c r="AA452">
        <v>0</v>
      </c>
      <c r="AB452">
        <v>73.744363119154883</v>
      </c>
      <c r="AE452">
        <v>14.55056898094873</v>
      </c>
      <c r="AF452">
        <v>13.002702689006128</v>
      </c>
      <c r="AG452">
        <v>978.92363636363621</v>
      </c>
      <c r="AH452">
        <v>8.7873462214411252E-2</v>
      </c>
      <c r="AI452">
        <v>48.418277680140605</v>
      </c>
      <c r="AJ452">
        <v>349.64787687752198</v>
      </c>
      <c r="AK452">
        <v>52.79625251675899</v>
      </c>
      <c r="AM452">
        <v>26.579990061879538</v>
      </c>
      <c r="AN452">
        <v>99</v>
      </c>
      <c r="AO452">
        <v>99</v>
      </c>
      <c r="AP452">
        <v>99</v>
      </c>
      <c r="AQ452">
        <v>99</v>
      </c>
      <c r="AR452">
        <v>211.84818181818184</v>
      </c>
      <c r="AS452">
        <v>32.461796628520155</v>
      </c>
    </row>
    <row r="453" spans="1:45">
      <c r="A453">
        <v>12</v>
      </c>
      <c r="B453">
        <v>6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6</v>
      </c>
      <c r="N453">
        <v>99</v>
      </c>
      <c r="O453">
        <v>99</v>
      </c>
      <c r="P453">
        <v>9999</v>
      </c>
      <c r="Q453">
        <v>824</v>
      </c>
      <c r="R453">
        <v>1695</v>
      </c>
      <c r="S453">
        <v>5.356342182890856</v>
      </c>
      <c r="T453">
        <v>6</v>
      </c>
      <c r="U453">
        <v>337.4267256637167</v>
      </c>
      <c r="V453">
        <v>35.339233038348098</v>
      </c>
      <c r="W453">
        <v>0</v>
      </c>
      <c r="X453">
        <v>36.342182890855455</v>
      </c>
      <c r="Y453">
        <v>93.508715916783018</v>
      </c>
      <c r="Z453">
        <v>1.7445692086067659</v>
      </c>
      <c r="AA453">
        <v>0</v>
      </c>
      <c r="AB453">
        <v>74.688567793922417</v>
      </c>
      <c r="AE453">
        <v>21.672420406597624</v>
      </c>
      <c r="AF453">
        <v>20.556290218704063</v>
      </c>
      <c r="AG453">
        <v>947.56329497274385</v>
      </c>
      <c r="AH453">
        <v>5.8997050147492611E-2</v>
      </c>
      <c r="AI453">
        <v>40.589970501474909</v>
      </c>
      <c r="AJ453">
        <v>345.52884013850314</v>
      </c>
      <c r="AK453">
        <v>46.51285704021808</v>
      </c>
      <c r="AM453">
        <v>30.002445228923321</v>
      </c>
      <c r="AN453">
        <v>99</v>
      </c>
      <c r="AO453">
        <v>99</v>
      </c>
      <c r="AP453">
        <v>99</v>
      </c>
      <c r="AQ453">
        <v>99</v>
      </c>
      <c r="AR453">
        <v>215.06965475469403</v>
      </c>
      <c r="AS453">
        <v>33.238042424834653</v>
      </c>
    </row>
    <row r="454" spans="1:45">
      <c r="A454">
        <v>12</v>
      </c>
      <c r="B454">
        <v>7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7</v>
      </c>
      <c r="N454">
        <v>99</v>
      </c>
      <c r="O454">
        <v>99</v>
      </c>
      <c r="P454">
        <v>9999</v>
      </c>
      <c r="Q454">
        <v>859</v>
      </c>
      <c r="R454">
        <v>1807</v>
      </c>
      <c r="S454">
        <v>5.6638981173864886</v>
      </c>
      <c r="T454">
        <v>7</v>
      </c>
      <c r="U454">
        <v>365.22241283895875</v>
      </c>
      <c r="V454">
        <v>45.434421693414485</v>
      </c>
      <c r="W454">
        <v>100</v>
      </c>
      <c r="X454">
        <v>54.067515218594359</v>
      </c>
      <c r="Y454">
        <v>85.826806345586263</v>
      </c>
      <c r="Z454">
        <v>1.5031614747361179</v>
      </c>
      <c r="AA454">
        <v>0</v>
      </c>
      <c r="AB454">
        <v>72.273833429772182</v>
      </c>
      <c r="AE454">
        <v>23.10446234496867</v>
      </c>
      <c r="AF454">
        <v>23.719806084390974</v>
      </c>
      <c r="AG454">
        <v>928.5154994259475</v>
      </c>
      <c r="AH454">
        <v>0</v>
      </c>
      <c r="AI454">
        <v>34.366353071389035</v>
      </c>
      <c r="AJ454">
        <v>340.54683104391142</v>
      </c>
      <c r="AK454">
        <v>37.453957741627391</v>
      </c>
      <c r="AM454">
        <v>21.808427059713381</v>
      </c>
      <c r="AN454">
        <v>99</v>
      </c>
      <c r="AO454">
        <v>99</v>
      </c>
      <c r="AP454">
        <v>99</v>
      </c>
      <c r="AQ454">
        <v>99</v>
      </c>
      <c r="AR454">
        <v>218.7634902411022</v>
      </c>
      <c r="AS454">
        <v>34.368125448469179</v>
      </c>
    </row>
    <row r="455" spans="1:45">
      <c r="A455">
        <v>12</v>
      </c>
      <c r="B455">
        <v>8</v>
      </c>
      <c r="C455">
        <v>2024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8</v>
      </c>
      <c r="N455">
        <v>99</v>
      </c>
      <c r="O455">
        <v>99</v>
      </c>
      <c r="P455">
        <v>9999</v>
      </c>
      <c r="Q455">
        <v>738</v>
      </c>
      <c r="R455">
        <v>1180</v>
      </c>
      <c r="S455">
        <v>6.1060220525869378</v>
      </c>
      <c r="T455">
        <v>8</v>
      </c>
      <c r="U455">
        <v>393.37999999999994</v>
      </c>
      <c r="V455">
        <v>63.305084745762713</v>
      </c>
      <c r="W455">
        <v>100</v>
      </c>
      <c r="X455">
        <v>71.101694915254242</v>
      </c>
      <c r="Y455">
        <v>94.274244770874617</v>
      </c>
      <c r="Z455">
        <v>1.4919171314856272</v>
      </c>
      <c r="AA455">
        <v>0</v>
      </c>
      <c r="AB455">
        <v>72.030244753833387</v>
      </c>
      <c r="AE455">
        <v>15.087584707837868</v>
      </c>
      <c r="AF455">
        <v>16.68360287561768</v>
      </c>
      <c r="AG455">
        <v>979.89630931458726</v>
      </c>
      <c r="AH455">
        <v>0.16949152542372875</v>
      </c>
      <c r="AI455">
        <v>41.01694915254236</v>
      </c>
      <c r="AJ455">
        <v>377.43935110814493</v>
      </c>
      <c r="AK455">
        <v>33.964717770024222</v>
      </c>
      <c r="AM455">
        <v>19.687436997714595</v>
      </c>
      <c r="AN455">
        <v>99</v>
      </c>
      <c r="AO455">
        <v>99</v>
      </c>
      <c r="AP455">
        <v>99</v>
      </c>
      <c r="AQ455">
        <v>99</v>
      </c>
      <c r="AR455">
        <v>220.70738137082597</v>
      </c>
      <c r="AS455">
        <v>35.86832777029278</v>
      </c>
    </row>
    <row r="456" spans="1:45">
      <c r="A456">
        <v>12</v>
      </c>
      <c r="B456">
        <v>9</v>
      </c>
      <c r="C456">
        <v>2024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</v>
      </c>
      <c r="N456">
        <v>99</v>
      </c>
      <c r="O456">
        <v>99</v>
      </c>
      <c r="P456">
        <v>9999</v>
      </c>
      <c r="Q456">
        <v>407</v>
      </c>
      <c r="R456">
        <v>552</v>
      </c>
      <c r="S456">
        <v>6.4239130434782608</v>
      </c>
      <c r="T456">
        <v>9</v>
      </c>
      <c r="U456">
        <v>411.35851449275401</v>
      </c>
      <c r="V456">
        <v>75.181159420289859</v>
      </c>
      <c r="W456">
        <v>100</v>
      </c>
      <c r="X456">
        <v>75.543478260869563</v>
      </c>
      <c r="Y456">
        <v>104.93013393307588</v>
      </c>
      <c r="Z456">
        <v>1.4563730185808028</v>
      </c>
      <c r="AA456">
        <v>0</v>
      </c>
      <c r="AB456">
        <v>74.229564427862229</v>
      </c>
      <c r="AE456">
        <v>7.0579209819716144</v>
      </c>
      <c r="AF456">
        <v>8.1612208245751621</v>
      </c>
      <c r="AG456">
        <v>1013.2973484848484</v>
      </c>
      <c r="AH456">
        <v>0</v>
      </c>
      <c r="AI456">
        <v>51.449275362318843</v>
      </c>
      <c r="AJ456">
        <v>385.78547460630489</v>
      </c>
      <c r="AK456">
        <v>47.400439959775838</v>
      </c>
      <c r="AM456">
        <v>31.420154532638342</v>
      </c>
      <c r="AN456">
        <v>99</v>
      </c>
      <c r="AO456">
        <v>99</v>
      </c>
      <c r="AP456">
        <v>99</v>
      </c>
      <c r="AQ456">
        <v>99</v>
      </c>
      <c r="AR456">
        <v>221.32196969696969</v>
      </c>
      <c r="AS456">
        <v>37.085454523218786</v>
      </c>
    </row>
    <row r="457" spans="1:45">
      <c r="A457">
        <v>12</v>
      </c>
      <c r="B457">
        <v>10</v>
      </c>
      <c r="C457">
        <v>2024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10</v>
      </c>
      <c r="N457">
        <v>99</v>
      </c>
      <c r="O457">
        <v>99</v>
      </c>
      <c r="P457">
        <v>9999</v>
      </c>
      <c r="Q457">
        <v>168</v>
      </c>
      <c r="R457">
        <v>219</v>
      </c>
      <c r="S457">
        <v>6.84474885844749</v>
      </c>
      <c r="T457">
        <v>10</v>
      </c>
      <c r="U457">
        <v>430.92648401826506</v>
      </c>
      <c r="V457">
        <v>82.191780821917789</v>
      </c>
      <c r="W457">
        <v>100</v>
      </c>
      <c r="X457">
        <v>77.168949771689469</v>
      </c>
      <c r="Y457">
        <v>108.82541433620138</v>
      </c>
      <c r="Z457">
        <v>1.5567227330265101</v>
      </c>
      <c r="AA457">
        <v>0</v>
      </c>
      <c r="AB457">
        <v>74.884489104828219</v>
      </c>
      <c r="AE457">
        <v>2.8001534330648248</v>
      </c>
      <c r="AF457">
        <v>3.3918986037143126</v>
      </c>
      <c r="AG457">
        <v>1077.8155339805828</v>
      </c>
      <c r="AH457">
        <v>0</v>
      </c>
      <c r="AI457">
        <v>59.360730593607315</v>
      </c>
      <c r="AJ457">
        <v>427.34770744636774</v>
      </c>
      <c r="AK457">
        <v>43.641976693209038</v>
      </c>
      <c r="AM457">
        <v>10.734082756429128</v>
      </c>
      <c r="AN457">
        <v>99</v>
      </c>
      <c r="AO457">
        <v>99</v>
      </c>
      <c r="AP457">
        <v>99</v>
      </c>
      <c r="AQ457">
        <v>99</v>
      </c>
      <c r="AR457">
        <v>221.5145631067962</v>
      </c>
      <c r="AS457">
        <v>38.706847528565554</v>
      </c>
    </row>
    <row r="458" spans="1:45">
      <c r="A458">
        <v>12</v>
      </c>
      <c r="B458">
        <v>11</v>
      </c>
      <c r="C458">
        <v>2024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11</v>
      </c>
      <c r="N458">
        <v>99</v>
      </c>
      <c r="O458">
        <v>99</v>
      </c>
      <c r="P458">
        <v>9999</v>
      </c>
      <c r="Q458">
        <v>91</v>
      </c>
      <c r="R458">
        <v>97</v>
      </c>
      <c r="S458">
        <v>7.268041237113402</v>
      </c>
      <c r="T458">
        <v>11</v>
      </c>
      <c r="U458">
        <v>469.16804123711319</v>
      </c>
      <c r="V458">
        <v>85.567010309278345</v>
      </c>
      <c r="W458">
        <v>100</v>
      </c>
      <c r="X458">
        <v>88.659793814432987</v>
      </c>
      <c r="Y458">
        <v>103.00892319109199</v>
      </c>
      <c r="Z458">
        <v>1.4396123756462822</v>
      </c>
      <c r="AA458">
        <v>0</v>
      </c>
      <c r="AB458">
        <v>69.447607760313318</v>
      </c>
      <c r="AE458">
        <v>1.240250607339215</v>
      </c>
      <c r="AF458">
        <v>1.6356701036634005</v>
      </c>
      <c r="AG458">
        <v>1287.715909090909</v>
      </c>
      <c r="AH458">
        <v>0</v>
      </c>
      <c r="AI458">
        <v>65.979381443298962</v>
      </c>
      <c r="AJ458">
        <v>572.58236701773137</v>
      </c>
      <c r="AK458">
        <v>41.91880362917059</v>
      </c>
      <c r="AM458">
        <v>22.982175740958098</v>
      </c>
      <c r="AN458">
        <v>99</v>
      </c>
      <c r="AO458">
        <v>99</v>
      </c>
      <c r="AP458">
        <v>99</v>
      </c>
      <c r="AQ458">
        <v>99</v>
      </c>
      <c r="AR458">
        <v>223.67045454545453</v>
      </c>
      <c r="AS458">
        <v>41.041724780762529</v>
      </c>
    </row>
    <row r="459" spans="1:45">
      <c r="A459">
        <v>12</v>
      </c>
      <c r="B459">
        <v>12</v>
      </c>
      <c r="C459">
        <v>2024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12</v>
      </c>
      <c r="N459">
        <v>99</v>
      </c>
      <c r="O459">
        <v>99</v>
      </c>
      <c r="P459">
        <v>9999</v>
      </c>
      <c r="Q459">
        <v>48</v>
      </c>
      <c r="R459">
        <v>54</v>
      </c>
      <c r="S459">
        <v>7.5</v>
      </c>
      <c r="T459">
        <v>12</v>
      </c>
      <c r="U459">
        <v>483.31666666666649</v>
      </c>
      <c r="V459">
        <v>98.148148148148167</v>
      </c>
      <c r="W459">
        <v>100</v>
      </c>
      <c r="X459">
        <v>90.740740740740762</v>
      </c>
      <c r="Y459">
        <v>103.90974671782782</v>
      </c>
      <c r="Z459">
        <v>1.1979921473804345</v>
      </c>
      <c r="AA459">
        <v>0</v>
      </c>
      <c r="AB459">
        <v>59.312695961093077</v>
      </c>
      <c r="AE459">
        <v>0.6904487917146146</v>
      </c>
      <c r="AF459">
        <v>0.93803942496416004</v>
      </c>
      <c r="AG459">
        <v>1199.1568627450979</v>
      </c>
      <c r="AH459">
        <v>0</v>
      </c>
      <c r="AI459">
        <v>77.777777777777771</v>
      </c>
      <c r="AJ459">
        <v>401.10647809107746</v>
      </c>
      <c r="AK459">
        <v>70.043896166826087</v>
      </c>
      <c r="AM459">
        <v>26.231663022997925</v>
      </c>
      <c r="AN459">
        <v>99</v>
      </c>
      <c r="AO459">
        <v>99</v>
      </c>
      <c r="AP459">
        <v>99</v>
      </c>
      <c r="AQ459">
        <v>99</v>
      </c>
      <c r="AR459">
        <v>226.15686274509804</v>
      </c>
      <c r="AS459">
        <v>41.523265720513614</v>
      </c>
    </row>
    <row r="460" spans="1:45">
      <c r="A460">
        <v>12</v>
      </c>
      <c r="B460">
        <v>13</v>
      </c>
      <c r="C460">
        <v>2024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13</v>
      </c>
      <c r="N460">
        <v>99</v>
      </c>
      <c r="O460">
        <v>99</v>
      </c>
      <c r="P460">
        <v>9999</v>
      </c>
      <c r="Q460">
        <v>18</v>
      </c>
      <c r="R460">
        <v>19</v>
      </c>
      <c r="S460">
        <v>7.5789473684210495</v>
      </c>
      <c r="T460">
        <v>13</v>
      </c>
      <c r="U460">
        <v>535.64736842105276</v>
      </c>
      <c r="V460">
        <v>89.473684210526301</v>
      </c>
      <c r="W460">
        <v>100</v>
      </c>
      <c r="X460">
        <v>94.736842105263179</v>
      </c>
      <c r="Y460">
        <v>109.19382751217674</v>
      </c>
      <c r="Z460">
        <v>1.4623625252052452</v>
      </c>
      <c r="AA460">
        <v>0</v>
      </c>
      <c r="AB460">
        <v>70.801669627115132</v>
      </c>
      <c r="AE460">
        <v>0.24293568597366061</v>
      </c>
      <c r="AF460">
        <v>0.36578689072373194</v>
      </c>
      <c r="AG460">
        <v>1451.0666666666662</v>
      </c>
      <c r="AH460">
        <v>0</v>
      </c>
      <c r="AI460">
        <v>63.15789473684211</v>
      </c>
      <c r="AJ460">
        <v>410.85300967080178</v>
      </c>
      <c r="AK460">
        <v>-71.048458480776347</v>
      </c>
      <c r="AM460">
        <v>-26.223982552395672</v>
      </c>
      <c r="AN460">
        <v>99</v>
      </c>
      <c r="AO460">
        <v>99</v>
      </c>
      <c r="AP460">
        <v>99</v>
      </c>
      <c r="AQ460">
        <v>99</v>
      </c>
      <c r="AR460">
        <v>227.3333333333334</v>
      </c>
      <c r="AS460">
        <v>42.434290492963683</v>
      </c>
    </row>
    <row r="461" spans="1:45">
      <c r="A461">
        <v>12</v>
      </c>
      <c r="B461">
        <v>14</v>
      </c>
      <c r="C461">
        <v>2024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14</v>
      </c>
      <c r="N461">
        <v>99</v>
      </c>
      <c r="O461">
        <v>99</v>
      </c>
      <c r="P461">
        <v>9999</v>
      </c>
      <c r="Q461">
        <v>12</v>
      </c>
      <c r="R461">
        <v>12</v>
      </c>
      <c r="S461">
        <v>8.1666666666666661</v>
      </c>
      <c r="T461">
        <v>14</v>
      </c>
      <c r="U461">
        <v>535.25</v>
      </c>
      <c r="V461">
        <v>100</v>
      </c>
      <c r="W461">
        <v>100</v>
      </c>
      <c r="X461">
        <v>83.333333333333314</v>
      </c>
      <c r="Y461">
        <v>151.54194963771579</v>
      </c>
      <c r="Z461">
        <v>1.2801909579781077</v>
      </c>
      <c r="AA461">
        <v>0</v>
      </c>
      <c r="AB461">
        <v>67.907153716056015</v>
      </c>
      <c r="AE461">
        <v>0.15343306482546995</v>
      </c>
      <c r="AF461">
        <v>0.23085191545090841</v>
      </c>
      <c r="AG461">
        <v>1417.7</v>
      </c>
      <c r="AH461">
        <v>0</v>
      </c>
      <c r="AI461">
        <v>75</v>
      </c>
      <c r="AJ461">
        <v>386.10129499912352</v>
      </c>
      <c r="AK461">
        <v>45.372908262323058</v>
      </c>
      <c r="AM461">
        <v>13.861818646409436</v>
      </c>
      <c r="AN461">
        <v>99</v>
      </c>
      <c r="AO461">
        <v>99</v>
      </c>
      <c r="AP461">
        <v>99</v>
      </c>
      <c r="AQ461">
        <v>99</v>
      </c>
      <c r="AR461">
        <v>221.8</v>
      </c>
      <c r="AS461">
        <v>45.516096294511314</v>
      </c>
    </row>
    <row r="462" spans="1:45">
      <c r="A462">
        <v>12</v>
      </c>
      <c r="B462">
        <v>15</v>
      </c>
      <c r="C462">
        <v>2024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15</v>
      </c>
      <c r="N462">
        <v>99</v>
      </c>
      <c r="O462">
        <v>99</v>
      </c>
      <c r="P462">
        <v>9999</v>
      </c>
      <c r="Q462">
        <v>8</v>
      </c>
      <c r="R462">
        <v>8</v>
      </c>
      <c r="S462">
        <v>8.25</v>
      </c>
      <c r="T462">
        <v>15</v>
      </c>
      <c r="U462">
        <v>499.01249999999999</v>
      </c>
      <c r="V462">
        <v>87.5</v>
      </c>
      <c r="W462">
        <v>100</v>
      </c>
      <c r="X462">
        <v>87.5</v>
      </c>
      <c r="Y462">
        <v>128.23198155588969</v>
      </c>
      <c r="Z462">
        <v>1.3919410907075049</v>
      </c>
      <c r="AA462">
        <v>0</v>
      </c>
      <c r="AB462">
        <v>56.611632396327245</v>
      </c>
      <c r="AE462">
        <v>0.10228870988364661</v>
      </c>
      <c r="AF462">
        <v>0.14348185142014189</v>
      </c>
      <c r="AG462">
        <v>1426</v>
      </c>
      <c r="AH462">
        <v>0</v>
      </c>
      <c r="AI462">
        <v>75</v>
      </c>
      <c r="AJ462">
        <v>508.4418775603981</v>
      </c>
      <c r="AK462">
        <v>40.946931923058202</v>
      </c>
      <c r="AM462">
        <v>5.9850045966716694</v>
      </c>
      <c r="AN462">
        <v>99</v>
      </c>
      <c r="AO462">
        <v>99</v>
      </c>
      <c r="AP462">
        <v>99</v>
      </c>
      <c r="AQ462">
        <v>99</v>
      </c>
      <c r="AR462">
        <v>221.42857142857139</v>
      </c>
      <c r="AS462">
        <v>46.818865120594474</v>
      </c>
    </row>
    <row r="463" spans="1:45">
      <c r="A463">
        <v>12</v>
      </c>
      <c r="B463">
        <v>16</v>
      </c>
      <c r="C463">
        <v>2023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1</v>
      </c>
      <c r="N463">
        <v>99</v>
      </c>
      <c r="O463">
        <v>99</v>
      </c>
      <c r="P463">
        <v>9999</v>
      </c>
      <c r="Q463">
        <v>1</v>
      </c>
      <c r="R463">
        <v>1</v>
      </c>
      <c r="S463">
        <v>5</v>
      </c>
      <c r="T463">
        <v>1</v>
      </c>
      <c r="U463">
        <v>289.3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E463">
        <v>1.2413108242303877E-2</v>
      </c>
      <c r="AF463">
        <v>1.0194547774018918E-2</v>
      </c>
      <c r="AG463">
        <v>949</v>
      </c>
      <c r="AH463">
        <v>0</v>
      </c>
      <c r="AI463">
        <v>100</v>
      </c>
      <c r="AJ463">
        <v>0</v>
      </c>
      <c r="AN463">
        <v>99</v>
      </c>
      <c r="AO463">
        <v>99</v>
      </c>
      <c r="AP463">
        <v>99</v>
      </c>
      <c r="AQ463">
        <v>99</v>
      </c>
      <c r="AR463">
        <v>218</v>
      </c>
      <c r="AS463">
        <v>27.895128217205944</v>
      </c>
    </row>
    <row r="464" spans="1:45">
      <c r="A464">
        <v>12</v>
      </c>
      <c r="B464">
        <v>17</v>
      </c>
      <c r="C464">
        <v>2023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2</v>
      </c>
      <c r="N464">
        <v>99</v>
      </c>
      <c r="O464">
        <v>99</v>
      </c>
      <c r="P464">
        <v>9999</v>
      </c>
      <c r="Q464">
        <v>31</v>
      </c>
      <c r="R464">
        <v>43</v>
      </c>
      <c r="S464">
        <v>3.7674418604651176</v>
      </c>
      <c r="T464">
        <v>2</v>
      </c>
      <c r="U464">
        <v>240.44651162790683</v>
      </c>
      <c r="V464">
        <v>13.95348837209302</v>
      </c>
      <c r="W464">
        <v>0</v>
      </c>
      <c r="X464">
        <v>13.95348837209302</v>
      </c>
      <c r="Y464">
        <v>107.00503432807368</v>
      </c>
      <c r="Z464">
        <v>1.9864331631686163</v>
      </c>
      <c r="AA464">
        <v>0</v>
      </c>
      <c r="AB464">
        <v>61.422971430971494</v>
      </c>
      <c r="AE464">
        <v>0.53376365441906637</v>
      </c>
      <c r="AF464">
        <v>0.36433967627077879</v>
      </c>
      <c r="AG464">
        <v>1145.4444444444443</v>
      </c>
      <c r="AH464">
        <v>0</v>
      </c>
      <c r="AI464">
        <v>48.83720930232559</v>
      </c>
      <c r="AJ464">
        <v>495.4070405257371</v>
      </c>
      <c r="AK464">
        <v>31.482821675379743</v>
      </c>
      <c r="AM464">
        <v>-31.095279394997569</v>
      </c>
      <c r="AN464">
        <v>99</v>
      </c>
      <c r="AO464">
        <v>99</v>
      </c>
      <c r="AP464">
        <v>99</v>
      </c>
      <c r="AQ464">
        <v>99</v>
      </c>
      <c r="AR464">
        <v>200.72222222222223</v>
      </c>
      <c r="AS464">
        <v>26.943854760893991</v>
      </c>
    </row>
    <row r="465" spans="1:45">
      <c r="A465">
        <v>12</v>
      </c>
      <c r="B465">
        <v>18</v>
      </c>
      <c r="C465">
        <v>2023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3</v>
      </c>
      <c r="N465">
        <v>99</v>
      </c>
      <c r="O465">
        <v>99</v>
      </c>
      <c r="P465">
        <v>9999</v>
      </c>
      <c r="Q465">
        <v>147</v>
      </c>
      <c r="R465">
        <v>235</v>
      </c>
      <c r="S465">
        <v>4.4212765957446809</v>
      </c>
      <c r="T465">
        <v>3</v>
      </c>
      <c r="U465">
        <v>257.32255319148919</v>
      </c>
      <c r="V465">
        <v>28.936170212765958</v>
      </c>
      <c r="W465">
        <v>0</v>
      </c>
      <c r="X465">
        <v>19.148936170212767</v>
      </c>
      <c r="Y465">
        <v>110.93234147429978</v>
      </c>
      <c r="Z465">
        <v>2.0703516167819926</v>
      </c>
      <c r="AA465">
        <v>0</v>
      </c>
      <c r="AB465">
        <v>82.250425353984198</v>
      </c>
      <c r="AE465">
        <v>2.9170804369414101</v>
      </c>
      <c r="AF465">
        <v>2.1309106793402788</v>
      </c>
      <c r="AG465">
        <v>1041.8653846153843</v>
      </c>
      <c r="AH465">
        <v>0</v>
      </c>
      <c r="AI465">
        <v>64.680851063829806</v>
      </c>
      <c r="AJ465">
        <v>464.42391025566286</v>
      </c>
      <c r="AK465">
        <v>20.699929789101809</v>
      </c>
      <c r="AM465">
        <v>8.7436564075414971</v>
      </c>
      <c r="AN465">
        <v>99</v>
      </c>
      <c r="AO465">
        <v>99</v>
      </c>
      <c r="AP465">
        <v>99</v>
      </c>
      <c r="AQ465">
        <v>99</v>
      </c>
      <c r="AR465">
        <v>201.11057692307688</v>
      </c>
      <c r="AS465">
        <v>28.808760716486795</v>
      </c>
    </row>
    <row r="466" spans="1:45">
      <c r="A466">
        <v>12</v>
      </c>
      <c r="B466">
        <v>19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4</v>
      </c>
      <c r="N466">
        <v>99</v>
      </c>
      <c r="O466">
        <v>99</v>
      </c>
      <c r="P466">
        <v>9999</v>
      </c>
      <c r="Q466">
        <v>407</v>
      </c>
      <c r="R466">
        <v>796</v>
      </c>
      <c r="S466">
        <v>4.9132075471698116</v>
      </c>
      <c r="T466">
        <v>4</v>
      </c>
      <c r="U466">
        <v>276.92449748743724</v>
      </c>
      <c r="V466">
        <v>33.417085427135682</v>
      </c>
      <c r="W466">
        <v>0</v>
      </c>
      <c r="X466">
        <v>20.854271356783926</v>
      </c>
      <c r="Y466">
        <v>101.55388309281868</v>
      </c>
      <c r="Z466">
        <v>1.9927228513400199</v>
      </c>
      <c r="AA466">
        <v>0</v>
      </c>
      <c r="AB466">
        <v>75.694963411951861</v>
      </c>
      <c r="AE466">
        <v>9.8808341608738814</v>
      </c>
      <c r="AF466">
        <v>7.7677273953258226</v>
      </c>
      <c r="AG466">
        <v>975.28181818181827</v>
      </c>
      <c r="AH466">
        <v>0</v>
      </c>
      <c r="AI466">
        <v>62.939698492462313</v>
      </c>
      <c r="AJ466">
        <v>357.8300181332105</v>
      </c>
      <c r="AK466">
        <v>36.079042352358407</v>
      </c>
      <c r="AM466">
        <v>19.631663281911393</v>
      </c>
      <c r="AN466">
        <v>99</v>
      </c>
      <c r="AO466">
        <v>99</v>
      </c>
      <c r="AP466">
        <v>99</v>
      </c>
      <c r="AQ466">
        <v>99</v>
      </c>
      <c r="AR466">
        <v>204.51168831168829</v>
      </c>
      <c r="AS466">
        <v>31.060568177474888</v>
      </c>
    </row>
    <row r="467" spans="1:45">
      <c r="A467">
        <v>12</v>
      </c>
      <c r="B467">
        <v>20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5</v>
      </c>
      <c r="N467">
        <v>99</v>
      </c>
      <c r="O467">
        <v>99</v>
      </c>
      <c r="P467">
        <v>9999</v>
      </c>
      <c r="Q467">
        <v>645</v>
      </c>
      <c r="R467">
        <v>1292</v>
      </c>
      <c r="S467">
        <v>5.2393493415956636</v>
      </c>
      <c r="T467">
        <v>5</v>
      </c>
      <c r="U467">
        <v>319.46470588235258</v>
      </c>
      <c r="V467">
        <v>35.294117647058826</v>
      </c>
      <c r="W467">
        <v>0</v>
      </c>
      <c r="X467">
        <v>30.495356037151701</v>
      </c>
      <c r="Y467">
        <v>104.13362319051362</v>
      </c>
      <c r="Z467">
        <v>1.9529271258994876</v>
      </c>
      <c r="AA467">
        <v>0</v>
      </c>
      <c r="AB467">
        <v>76.292603785622788</v>
      </c>
      <c r="AE467">
        <v>16.037735849056602</v>
      </c>
      <c r="AF467">
        <v>14.544705435360742</v>
      </c>
      <c r="AG467">
        <v>972.72675828617628</v>
      </c>
      <c r="AH467">
        <v>0</v>
      </c>
      <c r="AI467">
        <v>50.309597523219807</v>
      </c>
      <c r="AJ467">
        <v>376.17299126432607</v>
      </c>
      <c r="AK467">
        <v>55.127573002620146</v>
      </c>
      <c r="AM467">
        <v>35.252884385626345</v>
      </c>
      <c r="AN467">
        <v>99</v>
      </c>
      <c r="AO467">
        <v>99</v>
      </c>
      <c r="AP467">
        <v>99</v>
      </c>
      <c r="AQ467">
        <v>99</v>
      </c>
      <c r="AR467">
        <v>212.23362974939369</v>
      </c>
      <c r="AS467">
        <v>32.448289067827993</v>
      </c>
    </row>
    <row r="468" spans="1:45">
      <c r="A468">
        <v>12</v>
      </c>
      <c r="B468">
        <v>21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6</v>
      </c>
      <c r="N468">
        <v>99</v>
      </c>
      <c r="O468">
        <v>99</v>
      </c>
      <c r="P468">
        <v>9999</v>
      </c>
      <c r="Q468">
        <v>810</v>
      </c>
      <c r="R468">
        <v>1765</v>
      </c>
      <c r="S468">
        <v>5.3229284903518739</v>
      </c>
      <c r="T468">
        <v>6</v>
      </c>
      <c r="U468">
        <v>338.68781869688326</v>
      </c>
      <c r="V468">
        <v>33.824362606232285</v>
      </c>
      <c r="W468">
        <v>0</v>
      </c>
      <c r="X468">
        <v>36.997167138810198</v>
      </c>
      <c r="Y468">
        <v>85.711698482269426</v>
      </c>
      <c r="Z468">
        <v>1.6780963492665915</v>
      </c>
      <c r="AA468">
        <v>0</v>
      </c>
      <c r="AB468">
        <v>72.323160460380748</v>
      </c>
      <c r="AE468">
        <v>21.909136047666337</v>
      </c>
      <c r="AF468">
        <v>21.065114229326355</v>
      </c>
      <c r="AG468">
        <v>922.52774498229053</v>
      </c>
      <c r="AH468">
        <v>5.6657223796034002E-2</v>
      </c>
      <c r="AI468">
        <v>37.280453257790377</v>
      </c>
      <c r="AJ468">
        <v>288.79111731964798</v>
      </c>
      <c r="AK468">
        <v>43.190883927253999</v>
      </c>
      <c r="AM468">
        <v>27.225769307320345</v>
      </c>
      <c r="AN468">
        <v>99</v>
      </c>
      <c r="AO468">
        <v>99</v>
      </c>
      <c r="AP468">
        <v>99</v>
      </c>
      <c r="AQ468">
        <v>99</v>
      </c>
      <c r="AR468">
        <v>215.92207792207788</v>
      </c>
      <c r="AS468">
        <v>33.158016649371291</v>
      </c>
    </row>
    <row r="469" spans="1:45">
      <c r="A469">
        <v>12</v>
      </c>
      <c r="B469">
        <v>22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7</v>
      </c>
      <c r="N469">
        <v>99</v>
      </c>
      <c r="O469">
        <v>99</v>
      </c>
      <c r="P469">
        <v>9999</v>
      </c>
      <c r="Q469">
        <v>919</v>
      </c>
      <c r="R469">
        <v>1868</v>
      </c>
      <c r="S469">
        <v>5.6723768736616709</v>
      </c>
      <c r="T469">
        <v>7</v>
      </c>
      <c r="U469">
        <v>367.68961456102699</v>
      </c>
      <c r="V469">
        <v>44.057815845824408</v>
      </c>
      <c r="W469">
        <v>100</v>
      </c>
      <c r="X469">
        <v>57.173447537473216</v>
      </c>
      <c r="Y469">
        <v>82.965383762445015</v>
      </c>
      <c r="Z469">
        <v>1.507563842824982</v>
      </c>
      <c r="AA469">
        <v>0</v>
      </c>
      <c r="AB469">
        <v>73.413169994918718</v>
      </c>
      <c r="AE469">
        <v>23.187686196623631</v>
      </c>
      <c r="AF469">
        <v>24.203477394427193</v>
      </c>
      <c r="AG469">
        <v>915.25968992248067</v>
      </c>
      <c r="AH469">
        <v>0</v>
      </c>
      <c r="AI469">
        <v>32.173447537473237</v>
      </c>
      <c r="AJ469">
        <v>308.96023176002126</v>
      </c>
      <c r="AK469">
        <v>38.23132743635211</v>
      </c>
      <c r="AM469">
        <v>22.403946016670123</v>
      </c>
      <c r="AN469">
        <v>99</v>
      </c>
      <c r="AO469">
        <v>99</v>
      </c>
      <c r="AP469">
        <v>99</v>
      </c>
      <c r="AQ469">
        <v>99</v>
      </c>
      <c r="AR469">
        <v>219.74916943521595</v>
      </c>
      <c r="AS469">
        <v>34.231670680832451</v>
      </c>
    </row>
    <row r="470" spans="1:45">
      <c r="A470">
        <v>12</v>
      </c>
      <c r="B470">
        <v>23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8</v>
      </c>
      <c r="N470">
        <v>99</v>
      </c>
      <c r="O470">
        <v>99</v>
      </c>
      <c r="P470">
        <v>9999</v>
      </c>
      <c r="Q470">
        <v>742</v>
      </c>
      <c r="R470">
        <v>1140</v>
      </c>
      <c r="S470">
        <v>6.1052631578947372</v>
      </c>
      <c r="T470">
        <v>8</v>
      </c>
      <c r="U470">
        <v>395.97947368421103</v>
      </c>
      <c r="V470">
        <v>65.438596491228054</v>
      </c>
      <c r="W470">
        <v>100</v>
      </c>
      <c r="X470">
        <v>72.280701754385959</v>
      </c>
      <c r="Y470">
        <v>90.381499522098323</v>
      </c>
      <c r="Z470">
        <v>1.4471291668281581</v>
      </c>
      <c r="AA470">
        <v>0</v>
      </c>
      <c r="AB470">
        <v>71.103376307024519</v>
      </c>
      <c r="AE470">
        <v>14.15094339622641</v>
      </c>
      <c r="AF470">
        <v>15.907321447235372</v>
      </c>
      <c r="AG470">
        <v>967.75</v>
      </c>
      <c r="AH470">
        <v>0.17543859649122803</v>
      </c>
      <c r="AI470">
        <v>37.807017543859651</v>
      </c>
      <c r="AJ470">
        <v>373.23469178712406</v>
      </c>
      <c r="AK470">
        <v>34.335900390005087</v>
      </c>
      <c r="AM470">
        <v>17.572980415680245</v>
      </c>
      <c r="AN470">
        <v>99</v>
      </c>
      <c r="AO470">
        <v>99</v>
      </c>
      <c r="AP470">
        <v>99</v>
      </c>
      <c r="AQ470">
        <v>99</v>
      </c>
      <c r="AR470">
        <v>221.8375451263538</v>
      </c>
      <c r="AS470">
        <v>35.696785090345202</v>
      </c>
    </row>
    <row r="471" spans="1:45">
      <c r="A471">
        <v>12</v>
      </c>
      <c r="B471">
        <v>24</v>
      </c>
      <c r="C471">
        <v>2023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</v>
      </c>
      <c r="N471">
        <v>99</v>
      </c>
      <c r="O471">
        <v>99</v>
      </c>
      <c r="P471">
        <v>9999</v>
      </c>
      <c r="Q471">
        <v>402</v>
      </c>
      <c r="R471">
        <v>518</v>
      </c>
      <c r="S471">
        <v>6.5473887814313363</v>
      </c>
      <c r="T471">
        <v>9</v>
      </c>
      <c r="U471">
        <v>414.91351351351369</v>
      </c>
      <c r="V471">
        <v>76.254826254826256</v>
      </c>
      <c r="W471">
        <v>100</v>
      </c>
      <c r="X471">
        <v>76.254826254826256</v>
      </c>
      <c r="Y471">
        <v>105.41825050432456</v>
      </c>
      <c r="Z471">
        <v>1.4907829270288464</v>
      </c>
      <c r="AA471">
        <v>0</v>
      </c>
      <c r="AB471">
        <v>70.76061298705045</v>
      </c>
      <c r="AE471">
        <v>6.4299900695134067</v>
      </c>
      <c r="AF471">
        <v>7.5736786009006947</v>
      </c>
      <c r="AG471">
        <v>1043.6646825396826</v>
      </c>
      <c r="AH471">
        <v>0</v>
      </c>
      <c r="AI471">
        <v>53.28185328185328</v>
      </c>
      <c r="AJ471">
        <v>458.34632520839722</v>
      </c>
      <c r="AK471">
        <v>28.016018521703018</v>
      </c>
      <c r="AM471">
        <v>9.1987375659926105</v>
      </c>
      <c r="AN471">
        <v>99</v>
      </c>
      <c r="AO471">
        <v>99</v>
      </c>
      <c r="AP471">
        <v>99</v>
      </c>
      <c r="AQ471">
        <v>99</v>
      </c>
      <c r="AR471">
        <v>221.17857142857139</v>
      </c>
      <c r="AS471">
        <v>37.448678750163971</v>
      </c>
    </row>
    <row r="472" spans="1:45">
      <c r="A472">
        <v>12</v>
      </c>
      <c r="B472">
        <v>25</v>
      </c>
      <c r="C472">
        <v>2023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10</v>
      </c>
      <c r="N472">
        <v>99</v>
      </c>
      <c r="O472">
        <v>99</v>
      </c>
      <c r="P472">
        <v>9999</v>
      </c>
      <c r="Q472">
        <v>141</v>
      </c>
      <c r="R472">
        <v>173</v>
      </c>
      <c r="S472">
        <v>6.7514450867052007</v>
      </c>
      <c r="T472">
        <v>10</v>
      </c>
      <c r="U472">
        <v>422.53526011560672</v>
      </c>
      <c r="V472">
        <v>78.61271676300575</v>
      </c>
      <c r="W472">
        <v>100</v>
      </c>
      <c r="X472">
        <v>72.25433526011561</v>
      </c>
      <c r="Y472">
        <v>117.1703506389873</v>
      </c>
      <c r="Z472">
        <v>1.4943286596121639</v>
      </c>
      <c r="AA472">
        <v>0</v>
      </c>
      <c r="AB472">
        <v>79.515429497321506</v>
      </c>
      <c r="AE472">
        <v>2.1474677259185699</v>
      </c>
      <c r="AF472">
        <v>2.5758975800687809</v>
      </c>
      <c r="AG472">
        <v>1098.5059523809523</v>
      </c>
      <c r="AH472">
        <v>0</v>
      </c>
      <c r="AI472">
        <v>64.161849710982636</v>
      </c>
      <c r="AJ472">
        <v>434.72355743982968</v>
      </c>
      <c r="AK472">
        <v>32.79889126906609</v>
      </c>
      <c r="AM472">
        <v>21.337167554496819</v>
      </c>
      <c r="AN472">
        <v>99</v>
      </c>
      <c r="AO472">
        <v>99</v>
      </c>
      <c r="AP472">
        <v>99</v>
      </c>
      <c r="AQ472">
        <v>99</v>
      </c>
      <c r="AR472">
        <v>220.52976190476181</v>
      </c>
      <c r="AS472">
        <v>38.43497285585547</v>
      </c>
    </row>
    <row r="473" spans="1:45">
      <c r="A473">
        <v>12</v>
      </c>
      <c r="B473">
        <v>26</v>
      </c>
      <c r="C473">
        <v>2023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11</v>
      </c>
      <c r="N473">
        <v>99</v>
      </c>
      <c r="O473">
        <v>99</v>
      </c>
      <c r="P473">
        <v>9999</v>
      </c>
      <c r="Q473">
        <v>100</v>
      </c>
      <c r="R473">
        <v>117</v>
      </c>
      <c r="S473">
        <v>7.5213675213675213</v>
      </c>
      <c r="T473">
        <v>11</v>
      </c>
      <c r="U473">
        <v>471.39059829059823</v>
      </c>
      <c r="V473">
        <v>89.743589743589737</v>
      </c>
      <c r="W473">
        <v>100</v>
      </c>
      <c r="X473">
        <v>85.470085470085479</v>
      </c>
      <c r="Y473">
        <v>119.30567147014112</v>
      </c>
      <c r="Z473">
        <v>1.38735615623541</v>
      </c>
      <c r="AA473">
        <v>0</v>
      </c>
      <c r="AB473">
        <v>65.960553990263506</v>
      </c>
      <c r="AE473">
        <v>1.452333664349553</v>
      </c>
      <c r="AF473">
        <v>1.9435078984311549</v>
      </c>
      <c r="AG473">
        <v>1158.6697247706422</v>
      </c>
      <c r="AH473">
        <v>0</v>
      </c>
      <c r="AI473">
        <v>76.923076923076891</v>
      </c>
      <c r="AJ473">
        <v>495.5633446220084</v>
      </c>
      <c r="AK473">
        <v>40.808089343756649</v>
      </c>
      <c r="AM473">
        <v>4.4020406552649964</v>
      </c>
      <c r="AN473">
        <v>99</v>
      </c>
      <c r="AO473">
        <v>99</v>
      </c>
      <c r="AP473">
        <v>99</v>
      </c>
      <c r="AQ473">
        <v>99</v>
      </c>
      <c r="AR473">
        <v>224.651376146789</v>
      </c>
      <c r="AS473">
        <v>40.78307101555081</v>
      </c>
    </row>
    <row r="474" spans="1:45">
      <c r="A474">
        <v>12</v>
      </c>
      <c r="B474">
        <v>27</v>
      </c>
      <c r="C474">
        <v>2023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12</v>
      </c>
      <c r="N474">
        <v>99</v>
      </c>
      <c r="O474">
        <v>99</v>
      </c>
      <c r="P474">
        <v>9999</v>
      </c>
      <c r="Q474">
        <v>64</v>
      </c>
      <c r="R474">
        <v>70</v>
      </c>
      <c r="S474">
        <v>7.3857142857142879</v>
      </c>
      <c r="T474">
        <v>12</v>
      </c>
      <c r="U474">
        <v>484.37428571428575</v>
      </c>
      <c r="V474">
        <v>94.285714285714306</v>
      </c>
      <c r="W474">
        <v>100</v>
      </c>
      <c r="X474">
        <v>81.428571428571445</v>
      </c>
      <c r="Y474">
        <v>119.22983289873882</v>
      </c>
      <c r="Z474">
        <v>1.198723811188465</v>
      </c>
      <c r="AA474">
        <v>0</v>
      </c>
      <c r="AB474">
        <v>73.214862956617935</v>
      </c>
      <c r="AE474">
        <v>0.86891757696127103</v>
      </c>
      <c r="AF474">
        <v>1.1948094563962672</v>
      </c>
      <c r="AG474">
        <v>1399.030769230769</v>
      </c>
      <c r="AH474">
        <v>0</v>
      </c>
      <c r="AI474">
        <v>81.428571428571445</v>
      </c>
      <c r="AJ474">
        <v>525.03201277433527</v>
      </c>
      <c r="AK474">
        <v>63.796202466983296</v>
      </c>
      <c r="AM474">
        <v>23.311039041483301</v>
      </c>
      <c r="AN474">
        <v>99</v>
      </c>
      <c r="AO474">
        <v>99</v>
      </c>
      <c r="AP474">
        <v>99</v>
      </c>
      <c r="AQ474">
        <v>99</v>
      </c>
      <c r="AR474">
        <v>225.30769230769235</v>
      </c>
      <c r="AS474">
        <v>41.344754685401213</v>
      </c>
    </row>
    <row r="475" spans="1:45">
      <c r="A475">
        <v>12</v>
      </c>
      <c r="B475">
        <v>28</v>
      </c>
      <c r="C475">
        <v>2023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13</v>
      </c>
      <c r="N475">
        <v>99</v>
      </c>
      <c r="O475">
        <v>99</v>
      </c>
      <c r="P475">
        <v>9999</v>
      </c>
      <c r="Q475">
        <v>9</v>
      </c>
      <c r="R475">
        <v>9</v>
      </c>
      <c r="S475">
        <v>7.8888888888888893</v>
      </c>
      <c r="T475">
        <v>13</v>
      </c>
      <c r="U475">
        <v>519.96666666666681</v>
      </c>
      <c r="V475">
        <v>100</v>
      </c>
      <c r="W475">
        <v>100</v>
      </c>
      <c r="X475">
        <v>88.8888888888889</v>
      </c>
      <c r="Y475">
        <v>121.55760408592748</v>
      </c>
      <c r="Z475">
        <v>1.5947444549341436</v>
      </c>
      <c r="AA475">
        <v>0</v>
      </c>
      <c r="AB475">
        <v>78.402159452073619</v>
      </c>
      <c r="AE475">
        <v>0.11171797418073484</v>
      </c>
      <c r="AF475">
        <v>0.16490641278284249</v>
      </c>
      <c r="AG475">
        <v>1311</v>
      </c>
      <c r="AH475">
        <v>0</v>
      </c>
      <c r="AI475">
        <v>66.666666666666686</v>
      </c>
      <c r="AJ475">
        <v>367.7126207088512</v>
      </c>
      <c r="AK475">
        <v>37.421139138305612</v>
      </c>
      <c r="AM475">
        <v>-37.597767633457103</v>
      </c>
      <c r="AN475">
        <v>99</v>
      </c>
      <c r="AO475">
        <v>99</v>
      </c>
      <c r="AP475">
        <v>99</v>
      </c>
      <c r="AQ475">
        <v>99</v>
      </c>
      <c r="AR475">
        <v>226.42857142857139</v>
      </c>
      <c r="AS475">
        <v>42.460067164695552</v>
      </c>
    </row>
    <row r="476" spans="1:45">
      <c r="A476">
        <v>12</v>
      </c>
      <c r="B476">
        <v>29</v>
      </c>
      <c r="C476">
        <v>2023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14</v>
      </c>
      <c r="N476">
        <v>99</v>
      </c>
      <c r="O476">
        <v>99</v>
      </c>
      <c r="P476">
        <v>9999</v>
      </c>
      <c r="Q476">
        <v>17</v>
      </c>
      <c r="R476">
        <v>21</v>
      </c>
      <c r="S476">
        <v>7.904761904761906</v>
      </c>
      <c r="T476">
        <v>14</v>
      </c>
      <c r="U476">
        <v>516.09047619047612</v>
      </c>
      <c r="V476">
        <v>100</v>
      </c>
      <c r="W476">
        <v>100</v>
      </c>
      <c r="X476">
        <v>95.238095238095283</v>
      </c>
      <c r="Y476">
        <v>97.477777222063523</v>
      </c>
      <c r="Z476">
        <v>0.92090855265779714</v>
      </c>
      <c r="AA476">
        <v>0</v>
      </c>
      <c r="AB476">
        <v>47.878964108605373</v>
      </c>
      <c r="AE476">
        <v>0.26067527308838123</v>
      </c>
      <c r="AF476">
        <v>0.38191320193584377</v>
      </c>
      <c r="AG476">
        <v>1441.65</v>
      </c>
      <c r="AH476">
        <v>0</v>
      </c>
      <c r="AI476">
        <v>80.952380952380949</v>
      </c>
      <c r="AJ476">
        <v>498.4664758035384</v>
      </c>
      <c r="AK476">
        <v>45.047187579192958</v>
      </c>
      <c r="AM476">
        <v>-6.0996591842401324</v>
      </c>
      <c r="AN476">
        <v>99</v>
      </c>
      <c r="AO476">
        <v>99</v>
      </c>
      <c r="AP476">
        <v>99</v>
      </c>
      <c r="AQ476">
        <v>99</v>
      </c>
      <c r="AR476">
        <v>226.85</v>
      </c>
      <c r="AS476">
        <v>43.467531828707848</v>
      </c>
    </row>
    <row r="477" spans="1:45">
      <c r="A477">
        <v>12</v>
      </c>
      <c r="B477">
        <v>30</v>
      </c>
      <c r="C477">
        <v>2023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15</v>
      </c>
      <c r="N477">
        <v>99</v>
      </c>
      <c r="O477">
        <v>99</v>
      </c>
      <c r="P477">
        <v>9999</v>
      </c>
      <c r="Q477">
        <v>8</v>
      </c>
      <c r="R477">
        <v>8</v>
      </c>
      <c r="S477">
        <v>8.125</v>
      </c>
      <c r="T477">
        <v>15</v>
      </c>
      <c r="U477">
        <v>608.33749999999998</v>
      </c>
      <c r="V477">
        <v>100</v>
      </c>
      <c r="W477">
        <v>100</v>
      </c>
      <c r="X477">
        <v>100</v>
      </c>
      <c r="Y477">
        <v>96.910086388105611</v>
      </c>
      <c r="Z477">
        <v>0.92702481088695809</v>
      </c>
      <c r="AA477">
        <v>0</v>
      </c>
      <c r="AB477">
        <v>-62.047411651900624</v>
      </c>
      <c r="AE477">
        <v>9.930486593843102E-2</v>
      </c>
      <c r="AF477">
        <v>0.17149604442384325</v>
      </c>
      <c r="AG477">
        <v>1992.714285714286</v>
      </c>
      <c r="AH477">
        <v>0</v>
      </c>
      <c r="AI477">
        <v>75</v>
      </c>
      <c r="AJ477">
        <v>755.7285442889272</v>
      </c>
      <c r="AK477">
        <v>119.66782865368262</v>
      </c>
      <c r="AM477">
        <v>-104.1714718758514</v>
      </c>
      <c r="AN477">
        <v>99</v>
      </c>
      <c r="AO477">
        <v>99</v>
      </c>
      <c r="AP477">
        <v>99</v>
      </c>
      <c r="AQ477">
        <v>99</v>
      </c>
      <c r="AR477">
        <v>237</v>
      </c>
      <c r="AS477">
        <v>46.061845900001408</v>
      </c>
    </row>
    <row r="478" spans="1:45">
      <c r="A478">
        <v>12</v>
      </c>
      <c r="B478">
        <v>31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1</v>
      </c>
      <c r="N478">
        <v>99</v>
      </c>
      <c r="O478">
        <v>99</v>
      </c>
      <c r="P478">
        <v>9999</v>
      </c>
      <c r="Q478">
        <v>2</v>
      </c>
      <c r="R478">
        <v>2</v>
      </c>
      <c r="S478">
        <v>3.5</v>
      </c>
      <c r="T478">
        <v>1</v>
      </c>
      <c r="U478">
        <v>227.3</v>
      </c>
      <c r="V478">
        <v>0</v>
      </c>
      <c r="W478">
        <v>0</v>
      </c>
      <c r="X478">
        <v>50</v>
      </c>
      <c r="Y478">
        <v>132.79999999999998</v>
      </c>
      <c r="Z478">
        <v>0.5</v>
      </c>
      <c r="AA478">
        <v>0</v>
      </c>
      <c r="AB478">
        <v>99.999999999999986</v>
      </c>
      <c r="AE478">
        <v>2.8723251472066641E-2</v>
      </c>
      <c r="AF478">
        <v>1.7535782369538285E-2</v>
      </c>
      <c r="AG478">
        <v>2111</v>
      </c>
      <c r="AH478">
        <v>0</v>
      </c>
      <c r="AI478">
        <v>100</v>
      </c>
      <c r="AJ478">
        <v>827</v>
      </c>
      <c r="AK478">
        <v>99.999999999999986</v>
      </c>
      <c r="AM478">
        <v>100</v>
      </c>
      <c r="AN478">
        <v>99</v>
      </c>
      <c r="AO478">
        <v>99</v>
      </c>
      <c r="AP478">
        <v>99</v>
      </c>
      <c r="AQ478">
        <v>99</v>
      </c>
      <c r="AR478">
        <v>209</v>
      </c>
      <c r="AS478">
        <v>21.573346035749289</v>
      </c>
    </row>
    <row r="479" spans="1:45">
      <c r="A479">
        <v>12</v>
      </c>
      <c r="B479">
        <v>32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2</v>
      </c>
      <c r="N479">
        <v>99</v>
      </c>
      <c r="O479">
        <v>99</v>
      </c>
      <c r="P479">
        <v>9999</v>
      </c>
      <c r="Q479">
        <v>23</v>
      </c>
      <c r="R479">
        <v>33</v>
      </c>
      <c r="S479">
        <v>5.3939393939393936</v>
      </c>
      <c r="T479">
        <v>2</v>
      </c>
      <c r="U479">
        <v>300.24242424242425</v>
      </c>
      <c r="V479">
        <v>42.424242424242429</v>
      </c>
      <c r="W479">
        <v>0</v>
      </c>
      <c r="X479">
        <v>30.303030303030305</v>
      </c>
      <c r="Y479">
        <v>111.76469066289017</v>
      </c>
      <c r="Z479">
        <v>2.1872827191052835</v>
      </c>
      <c r="AA479">
        <v>0</v>
      </c>
      <c r="AB479">
        <v>83.81394088660835</v>
      </c>
      <c r="AE479">
        <v>0.47393364928909959</v>
      </c>
      <c r="AF479">
        <v>0.38219210672544074</v>
      </c>
      <c r="AG479">
        <v>1013.5</v>
      </c>
      <c r="AH479">
        <v>0</v>
      </c>
      <c r="AI479">
        <v>81.818181818181813</v>
      </c>
      <c r="AJ479">
        <v>286.02502075867426</v>
      </c>
      <c r="AK479">
        <v>57.105960557758891</v>
      </c>
      <c r="AM479">
        <v>31.60256024438204</v>
      </c>
      <c r="AN479">
        <v>99</v>
      </c>
      <c r="AO479">
        <v>99</v>
      </c>
      <c r="AP479">
        <v>99</v>
      </c>
      <c r="AQ479">
        <v>99</v>
      </c>
      <c r="AR479">
        <v>209</v>
      </c>
      <c r="AS479">
        <v>31.59615279104786</v>
      </c>
    </row>
    <row r="480" spans="1:45">
      <c r="A480">
        <v>12</v>
      </c>
      <c r="B480">
        <v>33</v>
      </c>
      <c r="C480">
        <v>2022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3</v>
      </c>
      <c r="N480">
        <v>99</v>
      </c>
      <c r="O480">
        <v>99</v>
      </c>
      <c r="P480">
        <v>9999</v>
      </c>
      <c r="Q480">
        <v>137</v>
      </c>
      <c r="R480">
        <v>198</v>
      </c>
      <c r="S480">
        <v>5.5816326530612246</v>
      </c>
      <c r="T480">
        <v>3</v>
      </c>
      <c r="U480">
        <v>318.42075757575753</v>
      </c>
      <c r="V480">
        <v>53.030303030303038</v>
      </c>
      <c r="W480">
        <v>0</v>
      </c>
      <c r="X480">
        <v>37.878787878787875</v>
      </c>
      <c r="Y480">
        <v>127.34623577313864</v>
      </c>
      <c r="Z480">
        <v>2.0760595827016086</v>
      </c>
      <c r="AA480">
        <v>0</v>
      </c>
      <c r="AB480">
        <v>75.967100704053024</v>
      </c>
      <c r="AE480">
        <v>2.8436018957345968</v>
      </c>
      <c r="AF480">
        <v>2.4319927565878032</v>
      </c>
      <c r="AG480">
        <v>1148.379120879121</v>
      </c>
      <c r="AH480">
        <v>0.50505050505050508</v>
      </c>
      <c r="AI480">
        <v>70.707070707070699</v>
      </c>
      <c r="AJ480">
        <v>538.78017924018332</v>
      </c>
      <c r="AK480">
        <v>37.271471952044671</v>
      </c>
      <c r="AM480">
        <v>12.576673721212098</v>
      </c>
      <c r="AN480">
        <v>99</v>
      </c>
      <c r="AO480">
        <v>99</v>
      </c>
      <c r="AP480">
        <v>99</v>
      </c>
      <c r="AQ480">
        <v>99</v>
      </c>
      <c r="AR480">
        <v>208.93406593406596</v>
      </c>
      <c r="AS480">
        <v>32.357324449420041</v>
      </c>
    </row>
    <row r="481" spans="1:45">
      <c r="A481">
        <v>12</v>
      </c>
      <c r="B481">
        <v>34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4</v>
      </c>
      <c r="N481">
        <v>99</v>
      </c>
      <c r="O481">
        <v>99</v>
      </c>
      <c r="P481">
        <v>9999</v>
      </c>
      <c r="Q481">
        <v>400</v>
      </c>
      <c r="R481">
        <v>665</v>
      </c>
      <c r="S481">
        <v>5.2835595776772228</v>
      </c>
      <c r="T481">
        <v>4</v>
      </c>
      <c r="U481">
        <v>308.4296842105262</v>
      </c>
      <c r="V481">
        <v>40</v>
      </c>
      <c r="W481">
        <v>0</v>
      </c>
      <c r="X481">
        <v>30.375939849624057</v>
      </c>
      <c r="Y481">
        <v>113.32322061641938</v>
      </c>
      <c r="Z481">
        <v>2.0427236704083471</v>
      </c>
      <c r="AA481">
        <v>0</v>
      </c>
      <c r="AB481">
        <v>76.90300068458248</v>
      </c>
      <c r="AE481">
        <v>9.5504811144621566</v>
      </c>
      <c r="AF481">
        <v>7.9117677505127713</v>
      </c>
      <c r="AG481">
        <v>1055.3993759750388</v>
      </c>
      <c r="AH481">
        <v>0.3007518796992481</v>
      </c>
      <c r="AI481">
        <v>62.406015037594003</v>
      </c>
      <c r="AJ481">
        <v>439.56235105799192</v>
      </c>
      <c r="AK481">
        <v>47.095593002999358</v>
      </c>
      <c r="AM481">
        <v>26.720185486359004</v>
      </c>
      <c r="AN481">
        <v>99</v>
      </c>
      <c r="AO481">
        <v>99</v>
      </c>
      <c r="AP481">
        <v>99</v>
      </c>
      <c r="AQ481">
        <v>99</v>
      </c>
      <c r="AR481">
        <v>208.71294851794073</v>
      </c>
      <c r="AS481">
        <v>32.339154421579906</v>
      </c>
    </row>
    <row r="482" spans="1:45">
      <c r="A482">
        <v>12</v>
      </c>
      <c r="B482">
        <v>35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5</v>
      </c>
      <c r="N482">
        <v>99</v>
      </c>
      <c r="O482">
        <v>99</v>
      </c>
      <c r="P482">
        <v>9999</v>
      </c>
      <c r="Q482">
        <v>617</v>
      </c>
      <c r="R482">
        <v>1045</v>
      </c>
      <c r="S482">
        <v>5.5168107588856881</v>
      </c>
      <c r="T482">
        <v>5</v>
      </c>
      <c r="U482">
        <v>336.16175119617259</v>
      </c>
      <c r="V482">
        <v>41.052631578947363</v>
      </c>
      <c r="W482">
        <v>0</v>
      </c>
      <c r="X482">
        <v>37.607655502392333</v>
      </c>
      <c r="Y482">
        <v>101.36427521117145</v>
      </c>
      <c r="Z482">
        <v>1.9496570690782435</v>
      </c>
      <c r="AA482">
        <v>0</v>
      </c>
      <c r="AB482">
        <v>77.284095455178601</v>
      </c>
      <c r="AE482">
        <v>15.00789889415482</v>
      </c>
      <c r="AF482">
        <v>13.550655474892688</v>
      </c>
      <c r="AG482">
        <v>990.08177339901476</v>
      </c>
      <c r="AH482">
        <v>0</v>
      </c>
      <c r="AI482">
        <v>49.473684210526315</v>
      </c>
      <c r="AJ482">
        <v>389.6613108270767</v>
      </c>
      <c r="AK482">
        <v>54.486882280902051</v>
      </c>
      <c r="AM482">
        <v>31.614101114634849</v>
      </c>
      <c r="AN482">
        <v>99</v>
      </c>
      <c r="AO482">
        <v>99</v>
      </c>
      <c r="AP482">
        <v>99</v>
      </c>
      <c r="AQ482">
        <v>99</v>
      </c>
      <c r="AR482">
        <v>214.03349753694576</v>
      </c>
      <c r="AS482">
        <v>33.47299809373839</v>
      </c>
    </row>
    <row r="483" spans="1:45">
      <c r="A483">
        <v>12</v>
      </c>
      <c r="B483">
        <v>36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6</v>
      </c>
      <c r="N483">
        <v>99</v>
      </c>
      <c r="O483">
        <v>99</v>
      </c>
      <c r="P483">
        <v>9999</v>
      </c>
      <c r="Q483">
        <v>793</v>
      </c>
      <c r="R483">
        <v>1507</v>
      </c>
      <c r="S483">
        <v>5.6065029860650304</v>
      </c>
      <c r="T483">
        <v>6</v>
      </c>
      <c r="U483">
        <v>354.65017916390138</v>
      </c>
      <c r="V483">
        <v>38.686131386861319</v>
      </c>
      <c r="W483">
        <v>0</v>
      </c>
      <c r="X483">
        <v>43.928334439283354</v>
      </c>
      <c r="Y483">
        <v>93.844963926931371</v>
      </c>
      <c r="Z483">
        <v>1.7987048851676739</v>
      </c>
      <c r="AA483">
        <v>0</v>
      </c>
      <c r="AB483">
        <v>78.520235765962298</v>
      </c>
      <c r="AE483">
        <v>21.642969984202203</v>
      </c>
      <c r="AF483">
        <v>20.616225290844397</v>
      </c>
      <c r="AG483">
        <v>945.31048663468141</v>
      </c>
      <c r="AH483">
        <v>0</v>
      </c>
      <c r="AI483">
        <v>38.022561380225611</v>
      </c>
      <c r="AJ483">
        <v>362.17278995027527</v>
      </c>
      <c r="AK483">
        <v>51.089607856765085</v>
      </c>
      <c r="AM483">
        <v>31.857121334060256</v>
      </c>
      <c r="AN483">
        <v>99</v>
      </c>
      <c r="AO483">
        <v>99</v>
      </c>
      <c r="AP483">
        <v>99</v>
      </c>
      <c r="AQ483">
        <v>99</v>
      </c>
      <c r="AR483">
        <v>217.25428375599728</v>
      </c>
      <c r="AS483">
        <v>34.024869261966153</v>
      </c>
    </row>
    <row r="484" spans="1:45">
      <c r="A484">
        <v>12</v>
      </c>
      <c r="B484">
        <v>37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7</v>
      </c>
      <c r="N484">
        <v>99</v>
      </c>
      <c r="O484">
        <v>99</v>
      </c>
      <c r="P484">
        <v>9999</v>
      </c>
      <c r="Q484">
        <v>885</v>
      </c>
      <c r="R484">
        <v>1616</v>
      </c>
      <c r="S484">
        <v>5.9733581164807914</v>
      </c>
      <c r="T484">
        <v>7</v>
      </c>
      <c r="U484">
        <v>382.13655940594111</v>
      </c>
      <c r="V484">
        <v>54.641089108910897</v>
      </c>
      <c r="W484">
        <v>100</v>
      </c>
      <c r="X484">
        <v>65.841584158415841</v>
      </c>
      <c r="Y484">
        <v>87.384350184101905</v>
      </c>
      <c r="Z484">
        <v>1.5714210445968144</v>
      </c>
      <c r="AA484">
        <v>0</v>
      </c>
      <c r="AB484">
        <v>73.516161411227301</v>
      </c>
      <c r="AE484">
        <v>23.208387189429843</v>
      </c>
      <c r="AF484">
        <v>23.820762610113832</v>
      </c>
      <c r="AG484">
        <v>932.92091836734687</v>
      </c>
      <c r="AH484">
        <v>0</v>
      </c>
      <c r="AI484">
        <v>34.282178217821773</v>
      </c>
      <c r="AJ484">
        <v>339.80224797032628</v>
      </c>
      <c r="AK484">
        <v>48.520525222949153</v>
      </c>
      <c r="AM484">
        <v>29.377578743751904</v>
      </c>
      <c r="AN484">
        <v>99</v>
      </c>
      <c r="AO484">
        <v>99</v>
      </c>
      <c r="AP484">
        <v>99</v>
      </c>
      <c r="AQ484">
        <v>99</v>
      </c>
      <c r="AR484">
        <v>220.234693877551</v>
      </c>
      <c r="AS484">
        <v>35.321342131912303</v>
      </c>
    </row>
    <row r="485" spans="1:45">
      <c r="A485">
        <v>12</v>
      </c>
      <c r="B485">
        <v>38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8</v>
      </c>
      <c r="N485">
        <v>99</v>
      </c>
      <c r="O485">
        <v>99</v>
      </c>
      <c r="P485">
        <v>9999</v>
      </c>
      <c r="Q485">
        <v>674</v>
      </c>
      <c r="R485">
        <v>1061</v>
      </c>
      <c r="S485">
        <v>6.4113207547169804</v>
      </c>
      <c r="T485">
        <v>8</v>
      </c>
      <c r="U485">
        <v>408.69231856738867</v>
      </c>
      <c r="V485">
        <v>75.306314797360997</v>
      </c>
      <c r="W485">
        <v>100</v>
      </c>
      <c r="X485">
        <v>79.076343072573053</v>
      </c>
      <c r="Y485">
        <v>90.350124605902579</v>
      </c>
      <c r="Z485">
        <v>1.4319496661851543</v>
      </c>
      <c r="AA485">
        <v>0</v>
      </c>
      <c r="AB485">
        <v>66.173364906678202</v>
      </c>
      <c r="AE485">
        <v>15.237684905931349</v>
      </c>
      <c r="AF485">
        <v>16.726596276560102</v>
      </c>
      <c r="AG485">
        <v>964.86156824782211</v>
      </c>
      <c r="AH485">
        <v>9.4250706880301585E-2</v>
      </c>
      <c r="AI485">
        <v>43.355325164938733</v>
      </c>
      <c r="AJ485">
        <v>358.30864812702072</v>
      </c>
      <c r="AK485">
        <v>41.453446243299368</v>
      </c>
      <c r="AM485">
        <v>16.949210784878513</v>
      </c>
      <c r="AN485">
        <v>99</v>
      </c>
      <c r="AO485">
        <v>99</v>
      </c>
      <c r="AP485">
        <v>99</v>
      </c>
      <c r="AQ485">
        <v>99</v>
      </c>
      <c r="AR485">
        <v>221.91771539206192</v>
      </c>
      <c r="AS485">
        <v>36.872590818458647</v>
      </c>
    </row>
    <row r="486" spans="1:45">
      <c r="A486">
        <v>12</v>
      </c>
      <c r="B486">
        <v>39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</v>
      </c>
      <c r="N486">
        <v>99</v>
      </c>
      <c r="O486">
        <v>99</v>
      </c>
      <c r="P486">
        <v>9999</v>
      </c>
      <c r="Q486">
        <v>380</v>
      </c>
      <c r="R486">
        <v>475</v>
      </c>
      <c r="S486">
        <v>6.9010526315789491</v>
      </c>
      <c r="T486">
        <v>9</v>
      </c>
      <c r="U486">
        <v>436.56614736842073</v>
      </c>
      <c r="V486">
        <v>83.368421052631547</v>
      </c>
      <c r="W486">
        <v>100</v>
      </c>
      <c r="X486">
        <v>79.368421052631547</v>
      </c>
      <c r="Y486">
        <v>105.2829019081933</v>
      </c>
      <c r="Z486">
        <v>1.4940932639699724</v>
      </c>
      <c r="AA486">
        <v>0</v>
      </c>
      <c r="AB486">
        <v>66.683287212161204</v>
      </c>
      <c r="AE486">
        <v>6.8217722246158248</v>
      </c>
      <c r="AF486">
        <v>7.9990678647738562</v>
      </c>
      <c r="AG486">
        <v>1062.0328227571117</v>
      </c>
      <c r="AH486">
        <v>0</v>
      </c>
      <c r="AI486">
        <v>56.421052631578952</v>
      </c>
      <c r="AJ486">
        <v>415.06384657602126</v>
      </c>
      <c r="AK486">
        <v>48.100949035560006</v>
      </c>
      <c r="AM486">
        <v>20.289985480769577</v>
      </c>
      <c r="AN486">
        <v>99</v>
      </c>
      <c r="AO486">
        <v>99</v>
      </c>
      <c r="AP486">
        <v>99</v>
      </c>
      <c r="AQ486">
        <v>99</v>
      </c>
      <c r="AR486">
        <v>222.64551422319471</v>
      </c>
      <c r="AS486">
        <v>38.966793298394443</v>
      </c>
    </row>
    <row r="487" spans="1:45">
      <c r="A487">
        <v>12</v>
      </c>
      <c r="B487">
        <v>40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10</v>
      </c>
      <c r="N487">
        <v>99</v>
      </c>
      <c r="O487">
        <v>99</v>
      </c>
      <c r="P487">
        <v>9999</v>
      </c>
      <c r="Q487">
        <v>158</v>
      </c>
      <c r="R487">
        <v>186</v>
      </c>
      <c r="S487">
        <v>7.0967741935483879</v>
      </c>
      <c r="T487">
        <v>10</v>
      </c>
      <c r="U487">
        <v>460.26209677419359</v>
      </c>
      <c r="V487">
        <v>84.946236559139777</v>
      </c>
      <c r="W487">
        <v>100</v>
      </c>
      <c r="X487">
        <v>83.870967741935488</v>
      </c>
      <c r="Y487">
        <v>110.93950067061124</v>
      </c>
      <c r="Z487">
        <v>1.3839674628613048</v>
      </c>
      <c r="AA487">
        <v>0</v>
      </c>
      <c r="AB487">
        <v>66.046158867160429</v>
      </c>
      <c r="AE487">
        <v>2.6712623869021974</v>
      </c>
      <c r="AF487">
        <v>3.3022798260629367</v>
      </c>
      <c r="AG487">
        <v>1160.2346368715084</v>
      </c>
      <c r="AH487">
        <v>0</v>
      </c>
      <c r="AI487">
        <v>65.591397849462354</v>
      </c>
      <c r="AJ487">
        <v>539.05958950279683</v>
      </c>
      <c r="AK487">
        <v>58.354993598559361</v>
      </c>
      <c r="AM487">
        <v>23.283984558746919</v>
      </c>
      <c r="AN487">
        <v>99</v>
      </c>
      <c r="AO487">
        <v>99</v>
      </c>
      <c r="AP487">
        <v>99</v>
      </c>
      <c r="AQ487">
        <v>99</v>
      </c>
      <c r="AR487">
        <v>225.21787709497204</v>
      </c>
      <c r="AS487">
        <v>39.526678405271603</v>
      </c>
    </row>
    <row r="488" spans="1:45">
      <c r="A488">
        <v>12</v>
      </c>
      <c r="B488">
        <v>41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11</v>
      </c>
      <c r="N488">
        <v>99</v>
      </c>
      <c r="O488">
        <v>99</v>
      </c>
      <c r="P488">
        <v>9999</v>
      </c>
      <c r="Q488">
        <v>73</v>
      </c>
      <c r="R488">
        <v>85</v>
      </c>
      <c r="S488">
        <v>7.2941176470588243</v>
      </c>
      <c r="T488">
        <v>11</v>
      </c>
      <c r="U488">
        <v>465.1228235294119</v>
      </c>
      <c r="V488">
        <v>94.117647058823522</v>
      </c>
      <c r="W488">
        <v>100</v>
      </c>
      <c r="X488">
        <v>84.705882352941188</v>
      </c>
      <c r="Y488">
        <v>114.27190513252133</v>
      </c>
      <c r="Z488">
        <v>1.3179621472004768</v>
      </c>
      <c r="AA488">
        <v>0</v>
      </c>
      <c r="AB488">
        <v>68.018591430656102</v>
      </c>
      <c r="AE488">
        <v>1.2207381875628323</v>
      </c>
      <c r="AF488">
        <v>1.5250437125471603</v>
      </c>
      <c r="AG488">
        <v>1175.3125</v>
      </c>
      <c r="AH488">
        <v>0</v>
      </c>
      <c r="AI488">
        <v>65.882352941176492</v>
      </c>
      <c r="AJ488">
        <v>472.3996611384793</v>
      </c>
      <c r="AK488">
        <v>38.213337651759069</v>
      </c>
      <c r="AM488">
        <v>22.431137191864135</v>
      </c>
      <c r="AN488">
        <v>99</v>
      </c>
      <c r="AO488">
        <v>99</v>
      </c>
      <c r="AP488">
        <v>99</v>
      </c>
      <c r="AQ488">
        <v>99</v>
      </c>
      <c r="AR488">
        <v>222.9</v>
      </c>
      <c r="AS488">
        <v>40.564285298571441</v>
      </c>
    </row>
    <row r="489" spans="1:45">
      <c r="A489">
        <v>12</v>
      </c>
      <c r="B489">
        <v>42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12</v>
      </c>
      <c r="N489">
        <v>99</v>
      </c>
      <c r="O489">
        <v>99</v>
      </c>
      <c r="P489">
        <v>9999</v>
      </c>
      <c r="Q489">
        <v>49</v>
      </c>
      <c r="R489">
        <v>59</v>
      </c>
      <c r="S489">
        <v>7.6779661016949152</v>
      </c>
      <c r="T489">
        <v>12</v>
      </c>
      <c r="U489">
        <v>485.10203389830514</v>
      </c>
      <c r="V489">
        <v>94.915254237288124</v>
      </c>
      <c r="W489">
        <v>100</v>
      </c>
      <c r="X489">
        <v>89.830508474576263</v>
      </c>
      <c r="Y489">
        <v>99.518245729872817</v>
      </c>
      <c r="Z489">
        <v>1.1114302583562718</v>
      </c>
      <c r="AA489">
        <v>0</v>
      </c>
      <c r="AB489">
        <v>43.031016611612174</v>
      </c>
      <c r="AE489">
        <v>0.84733591842596578</v>
      </c>
      <c r="AF489">
        <v>1.1040298678271072</v>
      </c>
      <c r="AG489">
        <v>1237.140350877193</v>
      </c>
      <c r="AH489">
        <v>0</v>
      </c>
      <c r="AI489">
        <v>74.576271186440707</v>
      </c>
      <c r="AJ489">
        <v>479.20293611980514</v>
      </c>
      <c r="AK489">
        <v>57.260792414439919</v>
      </c>
      <c r="AM489">
        <v>1.3237409383374923</v>
      </c>
      <c r="AN489">
        <v>99</v>
      </c>
      <c r="AO489">
        <v>99</v>
      </c>
      <c r="AP489">
        <v>99</v>
      </c>
      <c r="AQ489">
        <v>99</v>
      </c>
      <c r="AR489">
        <v>224.8421052631578</v>
      </c>
      <c r="AS489">
        <v>41.924015112924451</v>
      </c>
    </row>
    <row r="490" spans="1:45">
      <c r="A490">
        <v>12</v>
      </c>
      <c r="B490">
        <v>43</v>
      </c>
      <c r="C490">
        <v>2022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13</v>
      </c>
      <c r="N490">
        <v>99</v>
      </c>
      <c r="O490">
        <v>99</v>
      </c>
      <c r="P490">
        <v>9999</v>
      </c>
      <c r="Q490">
        <v>16</v>
      </c>
      <c r="R490">
        <v>17</v>
      </c>
      <c r="S490">
        <v>7.9411764705882355</v>
      </c>
      <c r="T490">
        <v>13</v>
      </c>
      <c r="U490">
        <v>504.18823529411759</v>
      </c>
      <c r="V490">
        <v>100</v>
      </c>
      <c r="W490">
        <v>100</v>
      </c>
      <c r="X490">
        <v>94.117647058823522</v>
      </c>
      <c r="Y490">
        <v>96.246954924194526</v>
      </c>
      <c r="Z490">
        <v>0.93749279120642692</v>
      </c>
      <c r="AA490">
        <v>0</v>
      </c>
      <c r="AB490">
        <v>44.844999705338786</v>
      </c>
      <c r="AE490">
        <v>0.24414763751256643</v>
      </c>
      <c r="AF490">
        <v>0.33062626010951757</v>
      </c>
      <c r="AG490">
        <v>1137.8571428571429</v>
      </c>
      <c r="AH490">
        <v>0</v>
      </c>
      <c r="AI490">
        <v>58.82352941176471</v>
      </c>
      <c r="AJ490">
        <v>337.96974867642825</v>
      </c>
      <c r="AK490">
        <v>58.092229137072401</v>
      </c>
      <c r="AM490">
        <v>9.6500519686657835</v>
      </c>
      <c r="AN490">
        <v>99</v>
      </c>
      <c r="AO490">
        <v>99</v>
      </c>
      <c r="AP490">
        <v>99</v>
      </c>
      <c r="AQ490">
        <v>99</v>
      </c>
      <c r="AR490">
        <v>225.3571428571428</v>
      </c>
      <c r="AS490">
        <v>43.434516002028388</v>
      </c>
    </row>
    <row r="491" spans="1:45">
      <c r="A491">
        <v>12</v>
      </c>
      <c r="B491">
        <v>44</v>
      </c>
      <c r="C491">
        <v>2022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14</v>
      </c>
      <c r="N491">
        <v>99</v>
      </c>
      <c r="O491">
        <v>99</v>
      </c>
      <c r="P491">
        <v>9999</v>
      </c>
      <c r="Q491">
        <v>7</v>
      </c>
      <c r="R491">
        <v>9</v>
      </c>
      <c r="S491">
        <v>7.4444444444444446</v>
      </c>
      <c r="T491">
        <v>14</v>
      </c>
      <c r="U491">
        <v>511.60000000000008</v>
      </c>
      <c r="V491">
        <v>100</v>
      </c>
      <c r="W491">
        <v>100</v>
      </c>
      <c r="X491">
        <v>100</v>
      </c>
      <c r="Y491">
        <v>89.443352650340799</v>
      </c>
      <c r="Z491">
        <v>0.68493488921877554</v>
      </c>
      <c r="AA491">
        <v>0</v>
      </c>
      <c r="AB491">
        <v>66.634521579749006</v>
      </c>
      <c r="AE491">
        <v>0.12925463162429984</v>
      </c>
      <c r="AF491">
        <v>0.17761055068698223</v>
      </c>
      <c r="AG491">
        <v>1524.6666666666667</v>
      </c>
      <c r="AH491">
        <v>0</v>
      </c>
      <c r="AI491">
        <v>44.44444444444445</v>
      </c>
      <c r="AJ491">
        <v>447.98313460317775</v>
      </c>
      <c r="AK491">
        <v>-31.744761330217575</v>
      </c>
      <c r="AM491">
        <v>-11.937725114022502</v>
      </c>
      <c r="AN491">
        <v>99</v>
      </c>
      <c r="AO491">
        <v>99</v>
      </c>
      <c r="AP491">
        <v>99</v>
      </c>
      <c r="AQ491">
        <v>99</v>
      </c>
      <c r="AR491">
        <v>226.88888888888889</v>
      </c>
      <c r="AS491">
        <v>43.466369174150607</v>
      </c>
    </row>
    <row r="492" spans="1:45">
      <c r="A492">
        <v>12</v>
      </c>
      <c r="B492">
        <v>45</v>
      </c>
      <c r="C492">
        <v>2022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15</v>
      </c>
      <c r="N492">
        <v>99</v>
      </c>
      <c r="O492">
        <v>99</v>
      </c>
      <c r="P492">
        <v>9999</v>
      </c>
      <c r="Q492">
        <v>5</v>
      </c>
      <c r="R492">
        <v>5</v>
      </c>
      <c r="S492">
        <v>8</v>
      </c>
      <c r="T492">
        <v>15</v>
      </c>
      <c r="U492">
        <v>537.22</v>
      </c>
      <c r="V492">
        <v>100</v>
      </c>
      <c r="W492">
        <v>100</v>
      </c>
      <c r="X492">
        <v>100</v>
      </c>
      <c r="Y492">
        <v>73.939391395926222</v>
      </c>
      <c r="Z492">
        <v>1.0954451150103319</v>
      </c>
      <c r="AA492">
        <v>0</v>
      </c>
      <c r="AB492">
        <v>88.867988012214482</v>
      </c>
      <c r="AE492">
        <v>7.1808128680166602E-2</v>
      </c>
      <c r="AF492">
        <v>0.10361386938587064</v>
      </c>
      <c r="AG492">
        <v>1541.2</v>
      </c>
      <c r="AH492">
        <v>0</v>
      </c>
      <c r="AI492">
        <v>60</v>
      </c>
      <c r="AJ492">
        <v>395.56915956631423</v>
      </c>
      <c r="AK492">
        <v>54.657747151233295</v>
      </c>
      <c r="AM492">
        <v>19.985031834446151</v>
      </c>
      <c r="AN492">
        <v>99</v>
      </c>
      <c r="AO492">
        <v>99</v>
      </c>
      <c r="AP492">
        <v>99</v>
      </c>
      <c r="AQ492">
        <v>99</v>
      </c>
      <c r="AR492">
        <v>227.6</v>
      </c>
      <c r="AS492">
        <v>45.270765918250838</v>
      </c>
    </row>
    <row r="493" spans="1:45">
      <c r="A493">
        <v>13</v>
      </c>
      <c r="B493">
        <v>1</v>
      </c>
      <c r="C493">
        <v>2024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50</v>
      </c>
      <c r="O493">
        <v>99</v>
      </c>
      <c r="P493">
        <v>9999</v>
      </c>
      <c r="AN493">
        <v>99</v>
      </c>
      <c r="AO493">
        <v>99</v>
      </c>
      <c r="AP493">
        <v>99</v>
      </c>
      <c r="AQ493">
        <v>99</v>
      </c>
    </row>
    <row r="494" spans="1:45">
      <c r="A494">
        <v>13</v>
      </c>
      <c r="B494">
        <v>2</v>
      </c>
      <c r="C494">
        <v>2024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75</v>
      </c>
      <c r="O494">
        <v>99</v>
      </c>
      <c r="P494">
        <v>9999</v>
      </c>
      <c r="AN494">
        <v>99</v>
      </c>
      <c r="AO494">
        <v>99</v>
      </c>
      <c r="AP494">
        <v>99</v>
      </c>
      <c r="AQ494">
        <v>99</v>
      </c>
    </row>
    <row r="495" spans="1:45">
      <c r="A495">
        <v>13</v>
      </c>
      <c r="B495">
        <v>3</v>
      </c>
      <c r="C495">
        <v>2024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100</v>
      </c>
      <c r="O495">
        <v>99</v>
      </c>
      <c r="P495">
        <v>9999</v>
      </c>
      <c r="Q495">
        <v>12</v>
      </c>
      <c r="R495">
        <v>16</v>
      </c>
      <c r="S495">
        <v>2.9375</v>
      </c>
      <c r="T495">
        <v>3.3125</v>
      </c>
      <c r="U495">
        <v>91.893750000000011</v>
      </c>
      <c r="V495">
        <v>0</v>
      </c>
      <c r="W495">
        <v>0</v>
      </c>
      <c r="X495">
        <v>0</v>
      </c>
      <c r="Y495">
        <v>5.2090628655738529</v>
      </c>
      <c r="Z495">
        <v>0.55551215108222418</v>
      </c>
      <c r="AA495">
        <v>0.76801285796528196</v>
      </c>
      <c r="AB495">
        <v>-1.0934322824331313</v>
      </c>
      <c r="AC495">
        <v>-10.418288134503868</v>
      </c>
      <c r="AD495">
        <v>-10.071419037643352</v>
      </c>
      <c r="AE495">
        <v>0.20457741976729321</v>
      </c>
      <c r="AF495">
        <v>5.2844709837688061E-2</v>
      </c>
      <c r="AG495">
        <v>829.625</v>
      </c>
      <c r="AH495">
        <v>0</v>
      </c>
      <c r="AI495">
        <v>81.25</v>
      </c>
      <c r="AJ495">
        <v>88.262304383015049</v>
      </c>
      <c r="AK495">
        <v>-15.195809183057204</v>
      </c>
      <c r="AL495">
        <v>48.578472680072558</v>
      </c>
      <c r="AM495">
        <v>-22.610158189474681</v>
      </c>
      <c r="AN495">
        <v>99</v>
      </c>
      <c r="AO495">
        <v>99</v>
      </c>
      <c r="AP495">
        <v>99</v>
      </c>
      <c r="AQ495">
        <v>99</v>
      </c>
      <c r="AR495">
        <v>159.125</v>
      </c>
      <c r="AS495">
        <v>22.869101506970271</v>
      </c>
    </row>
    <row r="496" spans="1:45">
      <c r="A496">
        <v>13</v>
      </c>
      <c r="B496">
        <v>4</v>
      </c>
      <c r="C496">
        <v>2024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125</v>
      </c>
      <c r="O496">
        <v>99</v>
      </c>
      <c r="P496">
        <v>9999</v>
      </c>
      <c r="Q496">
        <v>25</v>
      </c>
      <c r="R496">
        <v>32</v>
      </c>
      <c r="S496">
        <v>3</v>
      </c>
      <c r="T496">
        <v>4.21875</v>
      </c>
      <c r="U496">
        <v>115.909375</v>
      </c>
      <c r="V496">
        <v>0</v>
      </c>
      <c r="W496">
        <v>9.375</v>
      </c>
      <c r="X496">
        <v>0</v>
      </c>
      <c r="Y496">
        <v>8.029413092460489</v>
      </c>
      <c r="Z496">
        <v>1.1726039399558577</v>
      </c>
      <c r="AA496">
        <v>1.4520325194361181</v>
      </c>
      <c r="AB496">
        <v>27.050324511417191</v>
      </c>
      <c r="AC496">
        <v>18.744789812256528</v>
      </c>
      <c r="AD496">
        <v>67.908486893091222</v>
      </c>
      <c r="AE496">
        <v>0.40915483953458642</v>
      </c>
      <c r="AF496">
        <v>0.13331042185878311</v>
      </c>
      <c r="AG496">
        <v>1023.53125</v>
      </c>
      <c r="AH496">
        <v>0</v>
      </c>
      <c r="AI496">
        <v>78.125</v>
      </c>
      <c r="AJ496">
        <v>541.01397765994705</v>
      </c>
      <c r="AK496">
        <v>-14.407980420692798</v>
      </c>
      <c r="AL496">
        <v>-23.031523160912872</v>
      </c>
      <c r="AM496">
        <v>-24.550945405153939</v>
      </c>
      <c r="AN496">
        <v>99</v>
      </c>
      <c r="AO496">
        <v>99</v>
      </c>
      <c r="AP496">
        <v>99</v>
      </c>
      <c r="AQ496">
        <v>99</v>
      </c>
      <c r="AR496">
        <v>167.28125</v>
      </c>
      <c r="AS496">
        <v>25.193327501754535</v>
      </c>
    </row>
    <row r="497" spans="1:45">
      <c r="A497">
        <v>13</v>
      </c>
      <c r="B497">
        <v>5</v>
      </c>
      <c r="C497">
        <v>2024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150</v>
      </c>
      <c r="O497">
        <v>99</v>
      </c>
      <c r="P497">
        <v>9999</v>
      </c>
      <c r="Q497">
        <v>56</v>
      </c>
      <c r="R497">
        <v>96</v>
      </c>
      <c r="S497">
        <v>3.4791666666666656</v>
      </c>
      <c r="T497">
        <v>4.9895833333333321</v>
      </c>
      <c r="U497">
        <v>138.5916666666667</v>
      </c>
      <c r="V497">
        <v>4.1666666666666679</v>
      </c>
      <c r="W497">
        <v>16.666666666666671</v>
      </c>
      <c r="X497">
        <v>0</v>
      </c>
      <c r="Y497">
        <v>6.6165617120140228</v>
      </c>
      <c r="Z497">
        <v>1.1363241786078873</v>
      </c>
      <c r="AA497">
        <v>1.6924759455864922</v>
      </c>
      <c r="AB497">
        <v>11.38617629918404</v>
      </c>
      <c r="AC497">
        <v>11.552243911673544</v>
      </c>
      <c r="AD497">
        <v>38.71537720995871</v>
      </c>
      <c r="AE497">
        <v>1.2274645186037596</v>
      </c>
      <c r="AF497">
        <v>0.47819376688327009</v>
      </c>
      <c r="AG497">
        <v>924.6421052631581</v>
      </c>
      <c r="AH497">
        <v>0</v>
      </c>
      <c r="AI497">
        <v>77.083333333333314</v>
      </c>
      <c r="AJ497">
        <v>254.20294071716037</v>
      </c>
      <c r="AK497">
        <v>-13.584419609331238</v>
      </c>
      <c r="AL497">
        <v>-6.8237045023245955</v>
      </c>
      <c r="AM497">
        <v>-31.585400143113805</v>
      </c>
      <c r="AN497">
        <v>99</v>
      </c>
      <c r="AO497">
        <v>99</v>
      </c>
      <c r="AP497">
        <v>99</v>
      </c>
      <c r="AQ497">
        <v>99</v>
      </c>
      <c r="AR497">
        <v>173.82105263157891</v>
      </c>
      <c r="AS497">
        <v>26.706655292370897</v>
      </c>
    </row>
    <row r="498" spans="1:45">
      <c r="A498">
        <v>13</v>
      </c>
      <c r="B498">
        <v>6</v>
      </c>
      <c r="C498">
        <v>2024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175</v>
      </c>
      <c r="O498">
        <v>99</v>
      </c>
      <c r="P498">
        <v>9999</v>
      </c>
      <c r="Q498">
        <v>85</v>
      </c>
      <c r="R498">
        <v>148</v>
      </c>
      <c r="S498">
        <v>3.5878378378378377</v>
      </c>
      <c r="T498">
        <v>5.1013513513513509</v>
      </c>
      <c r="U498">
        <v>163.91824324324324</v>
      </c>
      <c r="V498">
        <v>2.0270270270270276</v>
      </c>
      <c r="W498">
        <v>16.216216216216221</v>
      </c>
      <c r="X498">
        <v>0</v>
      </c>
      <c r="Y498">
        <v>7.3931034075605746</v>
      </c>
      <c r="Z498">
        <v>1.156234884804368</v>
      </c>
      <c r="AA498">
        <v>1.7427062864626812</v>
      </c>
      <c r="AB498">
        <v>4.3088782867635427</v>
      </c>
      <c r="AC498">
        <v>15.094469645978149</v>
      </c>
      <c r="AD498">
        <v>38.623734597959555</v>
      </c>
      <c r="AE498">
        <v>1.8923411328474613</v>
      </c>
      <c r="AF498">
        <v>0.87193591524949221</v>
      </c>
      <c r="AG498">
        <v>929</v>
      </c>
      <c r="AH498">
        <v>0</v>
      </c>
      <c r="AI498">
        <v>66.21621621621621</v>
      </c>
      <c r="AJ498">
        <v>179.5253259496906</v>
      </c>
      <c r="AK498">
        <v>14.59068950893319</v>
      </c>
      <c r="AL498">
        <v>8.2786376529157515</v>
      </c>
      <c r="AM498">
        <v>-9.1011454672323868</v>
      </c>
      <c r="AN498">
        <v>99</v>
      </c>
      <c r="AO498">
        <v>99</v>
      </c>
      <c r="AP498">
        <v>99</v>
      </c>
      <c r="AQ498">
        <v>99</v>
      </c>
      <c r="AR498">
        <v>181.69930069930075</v>
      </c>
      <c r="AS498">
        <v>27.590316428642197</v>
      </c>
    </row>
    <row r="499" spans="1:45">
      <c r="A499">
        <v>13</v>
      </c>
      <c r="B499">
        <v>7</v>
      </c>
      <c r="C499">
        <v>2024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200</v>
      </c>
      <c r="O499">
        <v>99</v>
      </c>
      <c r="P499">
        <v>9999</v>
      </c>
      <c r="Q499">
        <v>132</v>
      </c>
      <c r="R499">
        <v>208</v>
      </c>
      <c r="S499">
        <v>3.7403846153846145</v>
      </c>
      <c r="T499">
        <v>5.1394230769230758</v>
      </c>
      <c r="U499">
        <v>188.39519230769224</v>
      </c>
      <c r="V499">
        <v>6.25</v>
      </c>
      <c r="W499">
        <v>19.711538461538456</v>
      </c>
      <c r="X499">
        <v>0</v>
      </c>
      <c r="Y499">
        <v>7.124920779690334</v>
      </c>
      <c r="Z499">
        <v>1.2822395695069881</v>
      </c>
      <c r="AA499">
        <v>1.6480710326615862</v>
      </c>
      <c r="AB499">
        <v>4.2015551704074312</v>
      </c>
      <c r="AC499">
        <v>-8.5677762727663715</v>
      </c>
      <c r="AD499">
        <v>35.383640511582563</v>
      </c>
      <c r="AE499">
        <v>2.6595064569748113</v>
      </c>
      <c r="AF499">
        <v>1.4084087387890989</v>
      </c>
      <c r="AG499">
        <v>899.95979899497502</v>
      </c>
      <c r="AH499">
        <v>0</v>
      </c>
      <c r="AI499">
        <v>59.134615384615401</v>
      </c>
      <c r="AJ499">
        <v>163.88753464501178</v>
      </c>
      <c r="AK499">
        <v>-6.8352704970593434</v>
      </c>
      <c r="AL499">
        <v>-7.3666790753442051</v>
      </c>
      <c r="AM499">
        <v>-11.521132071912382</v>
      </c>
      <c r="AN499">
        <v>99</v>
      </c>
      <c r="AO499">
        <v>99</v>
      </c>
      <c r="AP499">
        <v>99</v>
      </c>
      <c r="AQ499">
        <v>99</v>
      </c>
      <c r="AR499">
        <v>189.04020100502515</v>
      </c>
      <c r="AS499">
        <v>28.202060159178661</v>
      </c>
    </row>
    <row r="500" spans="1:45">
      <c r="A500">
        <v>13</v>
      </c>
      <c r="B500">
        <v>8</v>
      </c>
      <c r="C500">
        <v>2024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225</v>
      </c>
      <c r="O500">
        <v>99</v>
      </c>
      <c r="P500">
        <v>9999</v>
      </c>
      <c r="Q500">
        <v>185</v>
      </c>
      <c r="R500">
        <v>279</v>
      </c>
      <c r="S500">
        <v>3.7985611510791362</v>
      </c>
      <c r="T500">
        <v>5.3835125448028682</v>
      </c>
      <c r="U500">
        <v>213.56917562724024</v>
      </c>
      <c r="V500">
        <v>9.3189964157706111</v>
      </c>
      <c r="W500">
        <v>20.071684587813621</v>
      </c>
      <c r="X500">
        <v>0</v>
      </c>
      <c r="Y500">
        <v>7.0155165737879059</v>
      </c>
      <c r="Z500">
        <v>1.139531372021231</v>
      </c>
      <c r="AA500">
        <v>1.6307574132537472</v>
      </c>
      <c r="AB500">
        <v>-31.576984170883723</v>
      </c>
      <c r="AC500">
        <v>5.4041994356614005</v>
      </c>
      <c r="AD500">
        <v>18.238658821796506</v>
      </c>
      <c r="AE500">
        <v>3.5673187571921754</v>
      </c>
      <c r="AF500">
        <v>2.1415998853611602</v>
      </c>
      <c r="AG500">
        <v>926.12962962962979</v>
      </c>
      <c r="AH500">
        <v>0.71684587813620071</v>
      </c>
      <c r="AI500">
        <v>49.103942652329749</v>
      </c>
      <c r="AJ500">
        <v>230.25027014069457</v>
      </c>
      <c r="AK500">
        <v>-0.90584052432912021</v>
      </c>
      <c r="AL500">
        <v>2.5180161836539838</v>
      </c>
      <c r="AM500">
        <v>-12.769573759717238</v>
      </c>
      <c r="AN500">
        <v>99</v>
      </c>
      <c r="AO500">
        <v>99</v>
      </c>
      <c r="AP500">
        <v>99</v>
      </c>
      <c r="AQ500">
        <v>99</v>
      </c>
      <c r="AR500">
        <v>195.63333333333327</v>
      </c>
      <c r="AS500">
        <v>28.81158112256669</v>
      </c>
    </row>
    <row r="501" spans="1:45">
      <c r="A501">
        <v>13</v>
      </c>
      <c r="B501">
        <v>9</v>
      </c>
      <c r="C501">
        <v>2024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250</v>
      </c>
      <c r="O501">
        <v>99</v>
      </c>
      <c r="P501">
        <v>9999</v>
      </c>
      <c r="Q501">
        <v>227</v>
      </c>
      <c r="R501">
        <v>355</v>
      </c>
      <c r="S501">
        <v>4.0028248587570623</v>
      </c>
      <c r="T501">
        <v>5.6619718309859133</v>
      </c>
      <c r="U501">
        <v>238.07323943661956</v>
      </c>
      <c r="V501">
        <v>12.676056338028172</v>
      </c>
      <c r="W501">
        <v>26.47887323943662</v>
      </c>
      <c r="X501">
        <v>0</v>
      </c>
      <c r="Y501">
        <v>6.9196547529810069</v>
      </c>
      <c r="Z501">
        <v>1.1518198317290735</v>
      </c>
      <c r="AA501">
        <v>1.6267453203358784</v>
      </c>
      <c r="AB501">
        <v>-36.687588706738126</v>
      </c>
      <c r="AC501">
        <v>2.6823583032375344</v>
      </c>
      <c r="AD501">
        <v>20.644661019397809</v>
      </c>
      <c r="AE501">
        <v>4.5390615010868176</v>
      </c>
      <c r="AF501">
        <v>3.0376273526777142</v>
      </c>
      <c r="AG501">
        <v>918.6057971014493</v>
      </c>
      <c r="AH501">
        <v>0</v>
      </c>
      <c r="AI501">
        <v>43.09859154929579</v>
      </c>
      <c r="AJ501">
        <v>286.10647854923337</v>
      </c>
      <c r="AK501">
        <v>0.47871915958129752</v>
      </c>
      <c r="AL501">
        <v>0.63557621186036972</v>
      </c>
      <c r="AM501">
        <v>-16.181605327847041</v>
      </c>
      <c r="AN501">
        <v>99</v>
      </c>
      <c r="AO501">
        <v>99</v>
      </c>
      <c r="AP501">
        <v>99</v>
      </c>
      <c r="AQ501">
        <v>99</v>
      </c>
      <c r="AR501">
        <v>201.21159420289857</v>
      </c>
      <c r="AS501">
        <v>29.496724248394315</v>
      </c>
    </row>
    <row r="502" spans="1:45">
      <c r="A502">
        <v>13</v>
      </c>
      <c r="B502">
        <v>10</v>
      </c>
      <c r="C502">
        <v>2024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275</v>
      </c>
      <c r="O502">
        <v>99</v>
      </c>
      <c r="P502">
        <v>9999</v>
      </c>
      <c r="Q502">
        <v>333</v>
      </c>
      <c r="R502">
        <v>515</v>
      </c>
      <c r="S502">
        <v>4.2466019417475724</v>
      </c>
      <c r="T502">
        <v>5.8349514563106801</v>
      </c>
      <c r="U502">
        <v>263.00038834951459</v>
      </c>
      <c r="V502">
        <v>13.203883495145629</v>
      </c>
      <c r="W502">
        <v>27.184466019417474</v>
      </c>
      <c r="X502">
        <v>0</v>
      </c>
      <c r="Y502">
        <v>7.1302201006718571</v>
      </c>
      <c r="Z502">
        <v>1.0844725382460485</v>
      </c>
      <c r="AA502">
        <v>1.4121325014059436</v>
      </c>
      <c r="AB502">
        <v>5.3977168437534946</v>
      </c>
      <c r="AC502">
        <v>4.709976576900214</v>
      </c>
      <c r="AD502">
        <v>12.167301651460855</v>
      </c>
      <c r="AE502">
        <v>6.5848356987597523</v>
      </c>
      <c r="AF502">
        <v>4.8680965060923809</v>
      </c>
      <c r="AG502">
        <v>891.29116465863456</v>
      </c>
      <c r="AH502">
        <v>0.19417475728155345</v>
      </c>
      <c r="AI502">
        <v>33.592233009708742</v>
      </c>
      <c r="AJ502">
        <v>218.77372174820081</v>
      </c>
      <c r="AK502">
        <v>-3.6260288947446049</v>
      </c>
      <c r="AL502">
        <v>8.5023516896923645</v>
      </c>
      <c r="AM502">
        <v>-0.41512241398133826</v>
      </c>
      <c r="AN502">
        <v>99</v>
      </c>
      <c r="AO502">
        <v>99</v>
      </c>
      <c r="AP502">
        <v>99</v>
      </c>
      <c r="AQ502">
        <v>99</v>
      </c>
      <c r="AR502">
        <v>205.82530120481928</v>
      </c>
      <c r="AS502">
        <v>30.380843410011646</v>
      </c>
    </row>
    <row r="503" spans="1:45">
      <c r="A503">
        <v>13</v>
      </c>
      <c r="B503">
        <v>11</v>
      </c>
      <c r="C503">
        <v>2024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300</v>
      </c>
      <c r="O503">
        <v>99</v>
      </c>
      <c r="P503">
        <v>9999</v>
      </c>
      <c r="Q503">
        <v>366</v>
      </c>
      <c r="R503">
        <v>653</v>
      </c>
      <c r="S503">
        <v>4.5375191424196011</v>
      </c>
      <c r="T503">
        <v>5.95405819295559</v>
      </c>
      <c r="U503">
        <v>288.03568147013777</v>
      </c>
      <c r="V503">
        <v>18.070444104134765</v>
      </c>
      <c r="W503">
        <v>31.546707503828472</v>
      </c>
      <c r="X503">
        <v>0</v>
      </c>
      <c r="Y503">
        <v>7.1631563942138916</v>
      </c>
      <c r="Z503">
        <v>1.0889468203994492</v>
      </c>
      <c r="AA503">
        <v>1.450891760310113</v>
      </c>
      <c r="AB503">
        <v>8.3453028003417185</v>
      </c>
      <c r="AC503">
        <v>-6.4174870880235995</v>
      </c>
      <c r="AD503">
        <v>2.9199839727910923</v>
      </c>
      <c r="AE503">
        <v>8.3493159442526519</v>
      </c>
      <c r="AF503">
        <v>6.7601297644386769</v>
      </c>
      <c r="AG503">
        <v>897.06161137440779</v>
      </c>
      <c r="AH503">
        <v>0</v>
      </c>
      <c r="AI503">
        <v>33.843797856049001</v>
      </c>
      <c r="AJ503">
        <v>260.76030708722118</v>
      </c>
      <c r="AK503">
        <v>5.6625266144950244</v>
      </c>
      <c r="AL503">
        <v>-9.9435457675300718</v>
      </c>
      <c r="AM503">
        <v>-16.030598054244532</v>
      </c>
      <c r="AN503">
        <v>99</v>
      </c>
      <c r="AO503">
        <v>99</v>
      </c>
      <c r="AP503">
        <v>99</v>
      </c>
      <c r="AQ503">
        <v>99</v>
      </c>
      <c r="AR503">
        <v>210.40284360189577</v>
      </c>
      <c r="AS503">
        <v>31.126579178202455</v>
      </c>
    </row>
    <row r="504" spans="1:45">
      <c r="A504">
        <v>13</v>
      </c>
      <c r="B504">
        <v>12</v>
      </c>
      <c r="C504">
        <v>2024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325</v>
      </c>
      <c r="O504">
        <v>99</v>
      </c>
      <c r="P504">
        <v>9999</v>
      </c>
      <c r="Q504">
        <v>439</v>
      </c>
      <c r="R504">
        <v>835</v>
      </c>
      <c r="S504">
        <v>4.9365269461077839</v>
      </c>
      <c r="T504">
        <v>6.2311377245508979</v>
      </c>
      <c r="U504">
        <v>312.79053892215558</v>
      </c>
      <c r="V504">
        <v>24.91017964071856</v>
      </c>
      <c r="W504">
        <v>42.035928143712574</v>
      </c>
      <c r="X504">
        <v>0</v>
      </c>
      <c r="Y504">
        <v>7.4172928917059853</v>
      </c>
      <c r="Z504">
        <v>1.1391960229105531</v>
      </c>
      <c r="AA504">
        <v>1.4634838342556988</v>
      </c>
      <c r="AB504">
        <v>8.1510192369113383</v>
      </c>
      <c r="AC504">
        <v>3.4226173120389642</v>
      </c>
      <c r="AD504">
        <v>5.189993165909863</v>
      </c>
      <c r="AE504">
        <v>10.676384094105613</v>
      </c>
      <c r="AF504">
        <v>9.3871907773096286</v>
      </c>
      <c r="AG504">
        <v>886.99385749385749</v>
      </c>
      <c r="AH504">
        <v>0</v>
      </c>
      <c r="AI504">
        <v>32.814371257485043</v>
      </c>
      <c r="AJ504">
        <v>244.98208571442939</v>
      </c>
      <c r="AK504">
        <v>6.9342138319508368</v>
      </c>
      <c r="AL504">
        <v>-11.407723559635063</v>
      </c>
      <c r="AM504">
        <v>-9.568305185788514</v>
      </c>
      <c r="AN504">
        <v>99</v>
      </c>
      <c r="AO504">
        <v>99</v>
      </c>
      <c r="AP504">
        <v>99</v>
      </c>
      <c r="AQ504">
        <v>99</v>
      </c>
      <c r="AR504">
        <v>213.56879606879608</v>
      </c>
      <c r="AS504">
        <v>32.356548923302277</v>
      </c>
    </row>
    <row r="505" spans="1:45">
      <c r="A505">
        <v>13</v>
      </c>
      <c r="B505">
        <v>13</v>
      </c>
      <c r="C505">
        <v>2024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350</v>
      </c>
      <c r="O505">
        <v>99</v>
      </c>
      <c r="P505">
        <v>9999</v>
      </c>
      <c r="Q505">
        <v>455</v>
      </c>
      <c r="R505">
        <v>876</v>
      </c>
      <c r="S505">
        <v>5.2377142857142882</v>
      </c>
      <c r="T505">
        <v>6.4737442922374413</v>
      </c>
      <c r="U505">
        <v>337.75239726027365</v>
      </c>
      <c r="V505">
        <v>27.853881278538807</v>
      </c>
      <c r="W505">
        <v>50.799086757990878</v>
      </c>
      <c r="X505">
        <v>0</v>
      </c>
      <c r="Y505">
        <v>7.2844179860008067</v>
      </c>
      <c r="Z505">
        <v>1.0891336350159802</v>
      </c>
      <c r="AA505">
        <v>1.4014001962166271</v>
      </c>
      <c r="AB505">
        <v>-14.582706452185604</v>
      </c>
      <c r="AC505">
        <v>4.7341683288384608</v>
      </c>
      <c r="AD505">
        <v>-8.1580916192057309</v>
      </c>
      <c r="AE505">
        <v>11.200613732259299</v>
      </c>
      <c r="AF505">
        <v>10.634035522585584</v>
      </c>
      <c r="AG505">
        <v>884.12558685446004</v>
      </c>
      <c r="AH505">
        <v>0</v>
      </c>
      <c r="AI505">
        <v>29.223744292237448</v>
      </c>
      <c r="AJ505">
        <v>248.71218910074504</v>
      </c>
      <c r="AK505">
        <v>-6.3846710985202204</v>
      </c>
      <c r="AL505">
        <v>-9.1640882023360124</v>
      </c>
      <c r="AM505">
        <v>-14.258054647789841</v>
      </c>
      <c r="AN505">
        <v>99</v>
      </c>
      <c r="AO505">
        <v>99</v>
      </c>
      <c r="AP505">
        <v>99</v>
      </c>
      <c r="AQ505">
        <v>99</v>
      </c>
      <c r="AR505">
        <v>217.57629107981219</v>
      </c>
      <c r="AS505">
        <v>33.018015794216183</v>
      </c>
    </row>
    <row r="506" spans="1:45">
      <c r="A506">
        <v>13</v>
      </c>
      <c r="B506">
        <v>14</v>
      </c>
      <c r="C506">
        <v>2024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375</v>
      </c>
      <c r="O506">
        <v>99</v>
      </c>
      <c r="P506">
        <v>9999</v>
      </c>
      <c r="Q506">
        <v>486</v>
      </c>
      <c r="R506">
        <v>823</v>
      </c>
      <c r="S506">
        <v>5.7229647630619693</v>
      </c>
      <c r="T506">
        <v>6.8347509113001204</v>
      </c>
      <c r="U506">
        <v>362.5328068043741</v>
      </c>
      <c r="V506">
        <v>48.116646415552864</v>
      </c>
      <c r="W506">
        <v>62.454434993924686</v>
      </c>
      <c r="X506">
        <v>100</v>
      </c>
      <c r="Y506">
        <v>7.1713259030793877</v>
      </c>
      <c r="Z506">
        <v>1.1169934291440868</v>
      </c>
      <c r="AA506">
        <v>1.4437724498417397</v>
      </c>
      <c r="AB506">
        <v>13.278428601854477</v>
      </c>
      <c r="AC506">
        <v>3.4556584197504794</v>
      </c>
      <c r="AD506">
        <v>-3.5921777935167096</v>
      </c>
      <c r="AE506">
        <v>10.522951029280144</v>
      </c>
      <c r="AF506">
        <v>10.723651927067179</v>
      </c>
      <c r="AG506">
        <v>893.62939698492482</v>
      </c>
      <c r="AH506">
        <v>0.12150668286755772</v>
      </c>
      <c r="AI506">
        <v>33.535844471445927</v>
      </c>
      <c r="AJ506">
        <v>314.63293535513594</v>
      </c>
      <c r="AK506">
        <v>-1.9508794067719877</v>
      </c>
      <c r="AL506">
        <v>-15.13498238314566</v>
      </c>
      <c r="AM506">
        <v>-12.653792126065236</v>
      </c>
      <c r="AN506">
        <v>99</v>
      </c>
      <c r="AO506">
        <v>99</v>
      </c>
      <c r="AP506">
        <v>99</v>
      </c>
      <c r="AQ506">
        <v>99</v>
      </c>
      <c r="AR506">
        <v>219.76130653266327</v>
      </c>
      <c r="AS506">
        <v>34.389979178262507</v>
      </c>
    </row>
    <row r="507" spans="1:45">
      <c r="A507">
        <v>13</v>
      </c>
      <c r="B507">
        <v>15</v>
      </c>
      <c r="C507">
        <v>2024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400</v>
      </c>
      <c r="O507">
        <v>99</v>
      </c>
      <c r="P507">
        <v>9999</v>
      </c>
      <c r="Q507">
        <v>449</v>
      </c>
      <c r="R507">
        <v>729</v>
      </c>
      <c r="S507">
        <v>6.1330589849108366</v>
      </c>
      <c r="T507">
        <v>7.1152263374485605</v>
      </c>
      <c r="U507">
        <v>387.2555555555557</v>
      </c>
      <c r="V507">
        <v>69.410150891632384</v>
      </c>
      <c r="W507">
        <v>69.272976680384104</v>
      </c>
      <c r="X507">
        <v>100</v>
      </c>
      <c r="Y507">
        <v>7.1295074544409749</v>
      </c>
      <c r="Z507">
        <v>1.1111686889178205</v>
      </c>
      <c r="AA507">
        <v>1.5495125069285529</v>
      </c>
      <c r="AB507">
        <v>9.9790670766424672</v>
      </c>
      <c r="AC507">
        <v>2.9233836235240904</v>
      </c>
      <c r="AD507">
        <v>-9.1762023562772246</v>
      </c>
      <c r="AE507">
        <v>9.3210586881472981</v>
      </c>
      <c r="AF507">
        <v>10.146604803768502</v>
      </c>
      <c r="AG507">
        <v>893.2776203966007</v>
      </c>
      <c r="AH507">
        <v>0</v>
      </c>
      <c r="AI507">
        <v>35.665294924554189</v>
      </c>
      <c r="AJ507">
        <v>244.71994627611716</v>
      </c>
      <c r="AK507">
        <v>7.1484092671795505</v>
      </c>
      <c r="AL507">
        <v>-19.997903810961937</v>
      </c>
      <c r="AM507">
        <v>-11.34038829369568</v>
      </c>
      <c r="AN507">
        <v>99</v>
      </c>
      <c r="AO507">
        <v>99</v>
      </c>
      <c r="AP507">
        <v>99</v>
      </c>
      <c r="AQ507">
        <v>99</v>
      </c>
      <c r="AR507">
        <v>222.08073654390935</v>
      </c>
      <c r="AS507">
        <v>35.564215879712719</v>
      </c>
    </row>
    <row r="508" spans="1:45">
      <c r="A508">
        <v>13</v>
      </c>
      <c r="B508">
        <v>16</v>
      </c>
      <c r="C508">
        <v>2024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425</v>
      </c>
      <c r="O508">
        <v>99</v>
      </c>
      <c r="P508">
        <v>9999</v>
      </c>
      <c r="Q508">
        <v>368</v>
      </c>
      <c r="R508">
        <v>546</v>
      </c>
      <c r="S508">
        <v>6.5027522935779798</v>
      </c>
      <c r="T508">
        <v>7.2454212454212481</v>
      </c>
      <c r="U508">
        <v>411.6038461538468</v>
      </c>
      <c r="V508">
        <v>83.333333333333314</v>
      </c>
      <c r="W508">
        <v>75.274725274725242</v>
      </c>
      <c r="X508">
        <v>100</v>
      </c>
      <c r="Y508">
        <v>7.2096828870054432</v>
      </c>
      <c r="Z508">
        <v>1.1386967071103189</v>
      </c>
      <c r="AA508">
        <v>1.5637336466899943</v>
      </c>
      <c r="AB508">
        <v>-52.519959954678157</v>
      </c>
      <c r="AC508">
        <v>8.5951517116632008</v>
      </c>
      <c r="AD508">
        <v>-19.840010008154344</v>
      </c>
      <c r="AE508">
        <v>6.9812044495588816</v>
      </c>
      <c r="AF508">
        <v>8.0773262984899237</v>
      </c>
      <c r="AG508">
        <v>927.94625719769681</v>
      </c>
      <c r="AH508">
        <v>0</v>
      </c>
      <c r="AI508">
        <v>40.659340659340671</v>
      </c>
      <c r="AJ508">
        <v>303.77619077057653</v>
      </c>
      <c r="AK508">
        <v>5.4932135944248337</v>
      </c>
      <c r="AL508">
        <v>-16.827218560486553</v>
      </c>
      <c r="AM508">
        <v>-8.919516212443968</v>
      </c>
      <c r="AN508">
        <v>99</v>
      </c>
      <c r="AO508">
        <v>99</v>
      </c>
      <c r="AP508">
        <v>99</v>
      </c>
      <c r="AQ508">
        <v>99</v>
      </c>
      <c r="AR508">
        <v>224.8656429942418</v>
      </c>
      <c r="AS508">
        <v>36.454837579075615</v>
      </c>
    </row>
    <row r="509" spans="1:45">
      <c r="A509">
        <v>13</v>
      </c>
      <c r="B509">
        <v>17</v>
      </c>
      <c r="C509">
        <v>2024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450</v>
      </c>
      <c r="O509">
        <v>99</v>
      </c>
      <c r="P509">
        <v>9999</v>
      </c>
      <c r="Q509">
        <v>295</v>
      </c>
      <c r="R509">
        <v>395</v>
      </c>
      <c r="S509">
        <v>6.9772151898734194</v>
      </c>
      <c r="T509">
        <v>7.3721518987341774</v>
      </c>
      <c r="U509">
        <v>436.40886075949368</v>
      </c>
      <c r="V509">
        <v>92.911392405063296</v>
      </c>
      <c r="W509">
        <v>70.12658227848101</v>
      </c>
      <c r="X509">
        <v>100</v>
      </c>
      <c r="Y509">
        <v>7.5327435430039005</v>
      </c>
      <c r="Z509">
        <v>1.2291758448207404</v>
      </c>
      <c r="AA509">
        <v>1.9306283301243341</v>
      </c>
      <c r="AB509">
        <v>15.425995381866421</v>
      </c>
      <c r="AC509">
        <v>3.7879556537720553</v>
      </c>
      <c r="AD509">
        <v>-3.9099543893971886</v>
      </c>
      <c r="AE509">
        <v>5.0505050505050511</v>
      </c>
      <c r="AF509">
        <v>6.1956405827963117</v>
      </c>
      <c r="AG509">
        <v>1003.2936507936508</v>
      </c>
      <c r="AH509">
        <v>0</v>
      </c>
      <c r="AI509">
        <v>54.177215189873422</v>
      </c>
      <c r="AJ509">
        <v>377.02881314101654</v>
      </c>
      <c r="AK509">
        <v>3.9968770271180407</v>
      </c>
      <c r="AL509">
        <v>-23.208216876233312</v>
      </c>
      <c r="AM509">
        <v>-24.839817277156779</v>
      </c>
      <c r="AN509">
        <v>99</v>
      </c>
      <c r="AO509">
        <v>99</v>
      </c>
      <c r="AP509">
        <v>99</v>
      </c>
      <c r="AQ509">
        <v>99</v>
      </c>
      <c r="AR509">
        <v>227.12698412698421</v>
      </c>
      <c r="AS509">
        <v>37.535618241897183</v>
      </c>
    </row>
    <row r="510" spans="1:45">
      <c r="A510">
        <v>13</v>
      </c>
      <c r="B510">
        <v>18</v>
      </c>
      <c r="C510">
        <v>2024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475</v>
      </c>
      <c r="O510">
        <v>99</v>
      </c>
      <c r="P510">
        <v>9999</v>
      </c>
      <c r="Q510">
        <v>241</v>
      </c>
      <c r="R510">
        <v>288</v>
      </c>
      <c r="S510">
        <v>7.3125</v>
      </c>
      <c r="T510">
        <v>7.1597222222222223</v>
      </c>
      <c r="U510">
        <v>462.22256944444439</v>
      </c>
      <c r="V510">
        <v>95.138888888888886</v>
      </c>
      <c r="W510">
        <v>68.402777777777771</v>
      </c>
      <c r="X510">
        <v>100</v>
      </c>
      <c r="Y510">
        <v>7.1720385145151386</v>
      </c>
      <c r="Z510">
        <v>1.3068662156301829</v>
      </c>
      <c r="AA510">
        <v>1.9495839814220064</v>
      </c>
      <c r="AB510">
        <v>11.660720281437827</v>
      </c>
      <c r="AC510">
        <v>-5.3002345612848734</v>
      </c>
      <c r="AD510">
        <v>-11.08984394867775</v>
      </c>
      <c r="AE510">
        <v>3.6823935558112786</v>
      </c>
      <c r="AF510">
        <v>4.7845290471767798</v>
      </c>
      <c r="AG510">
        <v>1113.0110294117649</v>
      </c>
      <c r="AH510">
        <v>0</v>
      </c>
      <c r="AI510">
        <v>62.5</v>
      </c>
      <c r="AJ510">
        <v>465.11267992327538</v>
      </c>
      <c r="AK510">
        <v>9.661320093714</v>
      </c>
      <c r="AL510">
        <v>-34.389826399726196</v>
      </c>
      <c r="AM510">
        <v>-17.110331420008436</v>
      </c>
      <c r="AN510">
        <v>99</v>
      </c>
      <c r="AO510">
        <v>99</v>
      </c>
      <c r="AP510">
        <v>99</v>
      </c>
      <c r="AQ510">
        <v>99</v>
      </c>
      <c r="AR510">
        <v>229.35294117647061</v>
      </c>
      <c r="AS510">
        <v>38.628973140414757</v>
      </c>
    </row>
    <row r="511" spans="1:45">
      <c r="A511">
        <v>13</v>
      </c>
      <c r="B511">
        <v>19</v>
      </c>
      <c r="C511">
        <v>2024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500</v>
      </c>
      <c r="O511">
        <v>99</v>
      </c>
      <c r="P511">
        <v>9999</v>
      </c>
      <c r="Q511">
        <v>216</v>
      </c>
      <c r="R511">
        <v>248</v>
      </c>
      <c r="S511">
        <v>7.7137096774193568</v>
      </c>
      <c r="T511">
        <v>7.2096774193548399</v>
      </c>
      <c r="U511">
        <v>487.3778225806451</v>
      </c>
      <c r="V511">
        <v>97.58064516129032</v>
      </c>
      <c r="W511">
        <v>62.096774193548391</v>
      </c>
      <c r="X511">
        <v>100</v>
      </c>
      <c r="Y511">
        <v>7.2387309594987315</v>
      </c>
      <c r="Z511">
        <v>1.2615169233787016</v>
      </c>
      <c r="AA511">
        <v>2.1637564168421526</v>
      </c>
      <c r="AB511">
        <v>11.90566368188845</v>
      </c>
      <c r="AC511">
        <v>2.707073920240608</v>
      </c>
      <c r="AD511">
        <v>-13.607155254405765</v>
      </c>
      <c r="AE511">
        <v>3.1709500063930443</v>
      </c>
      <c r="AF511">
        <v>4.3442319422351927</v>
      </c>
      <c r="AG511">
        <v>1253.2936170212763</v>
      </c>
      <c r="AH511">
        <v>0</v>
      </c>
      <c r="AI511">
        <v>75.806451612903217</v>
      </c>
      <c r="AJ511">
        <v>492.52735420493008</v>
      </c>
      <c r="AK511">
        <v>2.971391592124212</v>
      </c>
      <c r="AL511">
        <v>-20.611199720306129</v>
      </c>
      <c r="AM511">
        <v>-28.391753158138791</v>
      </c>
      <c r="AN511">
        <v>99</v>
      </c>
      <c r="AO511">
        <v>99</v>
      </c>
      <c r="AP511">
        <v>99</v>
      </c>
      <c r="AQ511">
        <v>99</v>
      </c>
      <c r="AR511">
        <v>231.22553191489357</v>
      </c>
      <c r="AS511">
        <v>39.675273235719423</v>
      </c>
    </row>
    <row r="512" spans="1:45">
      <c r="A512">
        <v>13</v>
      </c>
      <c r="B512">
        <v>20</v>
      </c>
      <c r="C512">
        <v>2024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525</v>
      </c>
      <c r="O512">
        <v>99</v>
      </c>
      <c r="P512">
        <v>9999</v>
      </c>
      <c r="Q512">
        <v>162</v>
      </c>
      <c r="R512">
        <v>179</v>
      </c>
      <c r="S512">
        <v>7.9269662921348303</v>
      </c>
      <c r="T512">
        <v>7.4134078212290495</v>
      </c>
      <c r="U512">
        <v>512.79217877094925</v>
      </c>
      <c r="V512">
        <v>97.765363128491643</v>
      </c>
      <c r="W512">
        <v>62.011173184357517</v>
      </c>
      <c r="X512">
        <v>100</v>
      </c>
      <c r="Y512">
        <v>7.1239187360722447</v>
      </c>
      <c r="Z512">
        <v>1.0389449074309016</v>
      </c>
      <c r="AA512">
        <v>2.4189750602397142</v>
      </c>
      <c r="AB512">
        <v>-313.82206730591156</v>
      </c>
      <c r="AC512">
        <v>21.940339773688525</v>
      </c>
      <c r="AD512">
        <v>-30.250390580217164</v>
      </c>
      <c r="AE512">
        <v>2.2887098836465927</v>
      </c>
      <c r="AF512">
        <v>3.2990582514176818</v>
      </c>
      <c r="AG512">
        <v>1378.2134146341468</v>
      </c>
      <c r="AH512">
        <v>0</v>
      </c>
      <c r="AI512">
        <v>75.418994413407802</v>
      </c>
      <c r="AJ512">
        <v>599.81291560159514</v>
      </c>
      <c r="AK512">
        <v>0.18696570011730723</v>
      </c>
      <c r="AL512">
        <v>-18.764353988870088</v>
      </c>
      <c r="AM512">
        <v>-25.079583497848727</v>
      </c>
      <c r="AN512">
        <v>99</v>
      </c>
      <c r="AO512">
        <v>99</v>
      </c>
      <c r="AP512">
        <v>99</v>
      </c>
      <c r="AQ512">
        <v>99</v>
      </c>
      <c r="AR512">
        <v>232.93292682926841</v>
      </c>
      <c r="AS512">
        <v>40.829353357981631</v>
      </c>
    </row>
    <row r="513" spans="1:45">
      <c r="A513">
        <v>13</v>
      </c>
      <c r="B513">
        <v>21</v>
      </c>
      <c r="C513">
        <v>2024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550</v>
      </c>
      <c r="O513">
        <v>99</v>
      </c>
      <c r="P513">
        <v>9999</v>
      </c>
      <c r="Q513">
        <v>154</v>
      </c>
      <c r="R513">
        <v>165</v>
      </c>
      <c r="S513">
        <v>7.9636363636363647</v>
      </c>
      <c r="T513">
        <v>7.55151515151515</v>
      </c>
      <c r="U513">
        <v>536.76424242424252</v>
      </c>
      <c r="V513">
        <v>98.181818181818173</v>
      </c>
      <c r="W513">
        <v>69.696969696969703</v>
      </c>
      <c r="X513">
        <v>100</v>
      </c>
      <c r="Y513">
        <v>7.0432168228462055</v>
      </c>
      <c r="Z513">
        <v>1.2155104132578556</v>
      </c>
      <c r="AA513">
        <v>2.2814298031585634</v>
      </c>
      <c r="AB513">
        <v>-3.6893110105486473</v>
      </c>
      <c r="AC513">
        <v>12.871096918063612</v>
      </c>
      <c r="AD513">
        <v>-10.422834995884132</v>
      </c>
      <c r="AE513">
        <v>2.1097046413502101</v>
      </c>
      <c r="AF513">
        <v>3.1831938080362279</v>
      </c>
      <c r="AG513">
        <v>1538.0463576158941</v>
      </c>
      <c r="AH513">
        <v>0</v>
      </c>
      <c r="AI513">
        <v>75.151515151515142</v>
      </c>
      <c r="AJ513">
        <v>626.83844933091098</v>
      </c>
      <c r="AK513">
        <v>16.567277578958823</v>
      </c>
      <c r="AL513">
        <v>-14.872718877331211</v>
      </c>
      <c r="AM513">
        <v>-10.220427432094038</v>
      </c>
      <c r="AN513">
        <v>99</v>
      </c>
      <c r="AO513">
        <v>99</v>
      </c>
      <c r="AP513">
        <v>99</v>
      </c>
      <c r="AQ513">
        <v>99</v>
      </c>
      <c r="AR513">
        <v>235.02649006622516</v>
      </c>
      <c r="AS513">
        <v>41.652129667328126</v>
      </c>
    </row>
    <row r="514" spans="1:45">
      <c r="A514">
        <v>13</v>
      </c>
      <c r="B514">
        <v>22</v>
      </c>
      <c r="C514">
        <v>2024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575</v>
      </c>
      <c r="O514">
        <v>99</v>
      </c>
      <c r="P514">
        <v>9999</v>
      </c>
      <c r="Q514">
        <v>396</v>
      </c>
      <c r="R514">
        <v>435</v>
      </c>
      <c r="S514">
        <v>8.657471264367814</v>
      </c>
      <c r="T514">
        <v>7.6459770114942529</v>
      </c>
      <c r="U514">
        <v>605.86344827586277</v>
      </c>
      <c r="V514">
        <v>99.080459770114913</v>
      </c>
      <c r="W514">
        <v>66.206896551724142</v>
      </c>
      <c r="X514">
        <v>100</v>
      </c>
      <c r="Y514">
        <v>48.14505498120144</v>
      </c>
      <c r="Z514">
        <v>1.1406423058364639</v>
      </c>
      <c r="AA514">
        <v>2.4095024810877619</v>
      </c>
      <c r="AB514">
        <v>28.616822202599472</v>
      </c>
      <c r="AC514">
        <v>14.3161325025279</v>
      </c>
      <c r="AD514">
        <v>-12.776546350103221</v>
      </c>
      <c r="AE514">
        <v>5.5619485999232845</v>
      </c>
      <c r="AF514">
        <v>9.4723899779287262</v>
      </c>
      <c r="AG514">
        <v>1702.629072681704</v>
      </c>
      <c r="AH514">
        <v>0</v>
      </c>
      <c r="AI514">
        <v>86.89655172413795</v>
      </c>
      <c r="AJ514">
        <v>508.14244520452991</v>
      </c>
      <c r="AK514">
        <v>18.919733959885537</v>
      </c>
      <c r="AL514">
        <v>-20.0769813596539</v>
      </c>
      <c r="AM514">
        <v>-8.0667350271808722</v>
      </c>
      <c r="AN514">
        <v>99</v>
      </c>
      <c r="AO514">
        <v>99</v>
      </c>
      <c r="AP514">
        <v>99</v>
      </c>
      <c r="AQ514">
        <v>99</v>
      </c>
      <c r="AR514">
        <v>238.74686716791993</v>
      </c>
      <c r="AS514">
        <v>44.62965594452875</v>
      </c>
    </row>
    <row r="515" spans="1:45">
      <c r="A515">
        <v>13</v>
      </c>
      <c r="B515">
        <v>23</v>
      </c>
      <c r="C515">
        <v>2023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50</v>
      </c>
      <c r="O515">
        <v>99</v>
      </c>
      <c r="P515">
        <v>9999</v>
      </c>
      <c r="AN515">
        <v>99</v>
      </c>
      <c r="AO515">
        <v>99</v>
      </c>
      <c r="AP515">
        <v>99</v>
      </c>
      <c r="AQ515">
        <v>99</v>
      </c>
    </row>
    <row r="516" spans="1:45">
      <c r="A516">
        <v>13</v>
      </c>
      <c r="B516">
        <v>24</v>
      </c>
      <c r="C516">
        <v>2023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75</v>
      </c>
      <c r="O516">
        <v>99</v>
      </c>
      <c r="P516">
        <v>9999</v>
      </c>
      <c r="Q516">
        <v>1</v>
      </c>
      <c r="R516">
        <v>1</v>
      </c>
      <c r="S516">
        <v>3</v>
      </c>
      <c r="T516">
        <v>2</v>
      </c>
      <c r="U516">
        <v>55.1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E516">
        <v>1.2413108242303877E-2</v>
      </c>
      <c r="AF516">
        <v>1.9416508204232348E-3</v>
      </c>
      <c r="AG516">
        <v>948</v>
      </c>
      <c r="AH516">
        <v>0</v>
      </c>
      <c r="AI516">
        <v>100</v>
      </c>
      <c r="AJ516">
        <v>0</v>
      </c>
      <c r="AN516">
        <v>99</v>
      </c>
      <c r="AO516">
        <v>99</v>
      </c>
      <c r="AP516">
        <v>99</v>
      </c>
      <c r="AQ516">
        <v>99</v>
      </c>
      <c r="AR516">
        <v>136</v>
      </c>
      <c r="AS516">
        <v>21.864822918786896</v>
      </c>
    </row>
    <row r="517" spans="1:45">
      <c r="A517">
        <v>13</v>
      </c>
      <c r="B517">
        <v>25</v>
      </c>
      <c r="C517">
        <v>2023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100</v>
      </c>
      <c r="O517">
        <v>99</v>
      </c>
      <c r="P517">
        <v>9999</v>
      </c>
      <c r="Q517">
        <v>9</v>
      </c>
      <c r="R517">
        <v>9</v>
      </c>
      <c r="S517">
        <v>2.7777777777777781</v>
      </c>
      <c r="T517">
        <v>3.3333333333333344</v>
      </c>
      <c r="U517">
        <v>84.911111111111097</v>
      </c>
      <c r="V517">
        <v>0</v>
      </c>
      <c r="W517">
        <v>0</v>
      </c>
      <c r="X517">
        <v>0</v>
      </c>
      <c r="Y517">
        <v>6.2295789842480644</v>
      </c>
      <c r="Z517">
        <v>0.62853936105470898</v>
      </c>
      <c r="AA517">
        <v>0.81649658092772492</v>
      </c>
      <c r="AB517">
        <v>27.588739459434436</v>
      </c>
      <c r="AC517">
        <v>-14.708708402325421</v>
      </c>
      <c r="AD517">
        <v>-28.867513459481525</v>
      </c>
      <c r="AE517">
        <v>0.11171797418073484</v>
      </c>
      <c r="AF517">
        <v>2.692939304841082E-2</v>
      </c>
      <c r="AG517">
        <v>945.77777777777771</v>
      </c>
      <c r="AH517">
        <v>0</v>
      </c>
      <c r="AI517">
        <v>100</v>
      </c>
      <c r="AJ517">
        <v>170.48804309835376</v>
      </c>
      <c r="AK517">
        <v>53.413808524158085</v>
      </c>
      <c r="AL517">
        <v>2.1285209373412246</v>
      </c>
      <c r="AM517">
        <v>-24.309220380713725</v>
      </c>
      <c r="AN517">
        <v>99</v>
      </c>
      <c r="AO517">
        <v>99</v>
      </c>
      <c r="AP517">
        <v>99</v>
      </c>
      <c r="AQ517">
        <v>99</v>
      </c>
      <c r="AR517">
        <v>155.44444444444443</v>
      </c>
      <c r="AS517">
        <v>22.712183211551704</v>
      </c>
    </row>
    <row r="518" spans="1:45">
      <c r="A518">
        <v>13</v>
      </c>
      <c r="B518">
        <v>26</v>
      </c>
      <c r="C518">
        <v>2023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125</v>
      </c>
      <c r="O518">
        <v>99</v>
      </c>
      <c r="P518">
        <v>9999</v>
      </c>
      <c r="Q518">
        <v>31</v>
      </c>
      <c r="R518">
        <v>45</v>
      </c>
      <c r="S518">
        <v>3.1555555555555559</v>
      </c>
      <c r="T518">
        <v>3.8222222222222224</v>
      </c>
      <c r="U518">
        <v>115.5066666666667</v>
      </c>
      <c r="V518">
        <v>0</v>
      </c>
      <c r="W518">
        <v>4.4444444444444446</v>
      </c>
      <c r="X518">
        <v>0</v>
      </c>
      <c r="Y518">
        <v>7.1730173412429821</v>
      </c>
      <c r="Z518">
        <v>0.9878271453730163</v>
      </c>
      <c r="AA518">
        <v>1.1409331247105279</v>
      </c>
      <c r="AB518">
        <v>7.9199667875829505</v>
      </c>
      <c r="AC518">
        <v>12.315006011443836</v>
      </c>
      <c r="AD518">
        <v>45.831651977934818</v>
      </c>
      <c r="AE518">
        <v>0.55858987090367429</v>
      </c>
      <c r="AF518">
        <v>0.18316356868232112</v>
      </c>
      <c r="AG518">
        <v>904.6666666666664</v>
      </c>
      <c r="AH518">
        <v>0</v>
      </c>
      <c r="AI518">
        <v>82.222222222222229</v>
      </c>
      <c r="AJ518">
        <v>172.34513176891437</v>
      </c>
      <c r="AK518">
        <v>24.483845797619924</v>
      </c>
      <c r="AL518">
        <v>-0.82122755973944539</v>
      </c>
      <c r="AM518">
        <v>-11.87380166611846</v>
      </c>
      <c r="AN518">
        <v>99</v>
      </c>
      <c r="AO518">
        <v>99</v>
      </c>
      <c r="AP518">
        <v>99</v>
      </c>
      <c r="AQ518">
        <v>99</v>
      </c>
      <c r="AR518">
        <v>170.2</v>
      </c>
      <c r="AS518">
        <v>23.765593436898286</v>
      </c>
    </row>
    <row r="519" spans="1:45">
      <c r="A519">
        <v>13</v>
      </c>
      <c r="B519">
        <v>27</v>
      </c>
      <c r="C519">
        <v>2023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150</v>
      </c>
      <c r="O519">
        <v>99</v>
      </c>
      <c r="P519">
        <v>9999</v>
      </c>
      <c r="Q519">
        <v>70</v>
      </c>
      <c r="R519">
        <v>100</v>
      </c>
      <c r="S519">
        <v>3.34</v>
      </c>
      <c r="T519">
        <v>4.7800000000000011</v>
      </c>
      <c r="U519">
        <v>139.51599999999999</v>
      </c>
      <c r="V519">
        <v>0</v>
      </c>
      <c r="W519">
        <v>16</v>
      </c>
      <c r="X519">
        <v>0</v>
      </c>
      <c r="Y519">
        <v>6.4943624783352156</v>
      </c>
      <c r="Z519">
        <v>1.0219589032832976</v>
      </c>
      <c r="AA519">
        <v>1.5848028268526022</v>
      </c>
      <c r="AB519">
        <v>1.4096790864962652</v>
      </c>
      <c r="AC519">
        <v>-5.2027324475073708</v>
      </c>
      <c r="AD519">
        <v>43.516827508940359</v>
      </c>
      <c r="AE519">
        <v>1.2413108242303879</v>
      </c>
      <c r="AF519">
        <v>0.49163585455928838</v>
      </c>
      <c r="AG519">
        <v>957.12631578947378</v>
      </c>
      <c r="AH519">
        <v>0</v>
      </c>
      <c r="AI519">
        <v>76</v>
      </c>
      <c r="AJ519">
        <v>302.53682653974943</v>
      </c>
      <c r="AK519">
        <v>-3.6183072794754447</v>
      </c>
      <c r="AL519">
        <v>-1.3173997846872985</v>
      </c>
      <c r="AM519">
        <v>-32.43613405483844</v>
      </c>
      <c r="AN519">
        <v>99</v>
      </c>
      <c r="AO519">
        <v>99</v>
      </c>
      <c r="AP519">
        <v>99</v>
      </c>
      <c r="AQ519">
        <v>99</v>
      </c>
      <c r="AR519">
        <v>175.52631578947364</v>
      </c>
      <c r="AS519">
        <v>25.986326176570316</v>
      </c>
    </row>
    <row r="520" spans="1:45">
      <c r="A520">
        <v>13</v>
      </c>
      <c r="B520">
        <v>28</v>
      </c>
      <c r="C520">
        <v>2023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175</v>
      </c>
      <c r="O520">
        <v>99</v>
      </c>
      <c r="P520">
        <v>9999</v>
      </c>
      <c r="Q520">
        <v>109</v>
      </c>
      <c r="R520">
        <v>162</v>
      </c>
      <c r="S520">
        <v>3.8641975308641969</v>
      </c>
      <c r="T520">
        <v>4.8950617283950626</v>
      </c>
      <c r="U520">
        <v>163.05432098765431</v>
      </c>
      <c r="V520">
        <v>3.7037037037037042</v>
      </c>
      <c r="W520">
        <v>17.901234567901238</v>
      </c>
      <c r="X520">
        <v>0</v>
      </c>
      <c r="Y520">
        <v>6.7103669451777934</v>
      </c>
      <c r="Z520">
        <v>1.1520575947938971</v>
      </c>
      <c r="AA520">
        <v>1.80400112469976</v>
      </c>
      <c r="AB520">
        <v>-2.6513508542336996</v>
      </c>
      <c r="AC520">
        <v>-2.497411120083334</v>
      </c>
      <c r="AD520">
        <v>40.00494907428827</v>
      </c>
      <c r="AE520">
        <v>2.0109235352532271</v>
      </c>
      <c r="AF520">
        <v>0.93082246989683615</v>
      </c>
      <c r="AG520">
        <v>895.29746835443052</v>
      </c>
      <c r="AH520">
        <v>0</v>
      </c>
      <c r="AI520">
        <v>74.69135802469134</v>
      </c>
      <c r="AJ520">
        <v>188.52967095137524</v>
      </c>
      <c r="AK520">
        <v>7.7472616845315923</v>
      </c>
      <c r="AL520">
        <v>-6.3787436353711744</v>
      </c>
      <c r="AM520">
        <v>-18.342995813588352</v>
      </c>
      <c r="AN520">
        <v>99</v>
      </c>
      <c r="AO520">
        <v>99</v>
      </c>
      <c r="AP520">
        <v>99</v>
      </c>
      <c r="AQ520">
        <v>99</v>
      </c>
      <c r="AR520">
        <v>180.67721518987341</v>
      </c>
      <c r="AS520">
        <v>27.960094502817967</v>
      </c>
    </row>
    <row r="521" spans="1:45">
      <c r="A521">
        <v>13</v>
      </c>
      <c r="B521">
        <v>29</v>
      </c>
      <c r="C521">
        <v>2023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200</v>
      </c>
      <c r="O521">
        <v>99</v>
      </c>
      <c r="P521">
        <v>9999</v>
      </c>
      <c r="Q521">
        <v>129</v>
      </c>
      <c r="R521">
        <v>203</v>
      </c>
      <c r="S521">
        <v>3.6256157635467976</v>
      </c>
      <c r="T521">
        <v>4.9901477832512322</v>
      </c>
      <c r="U521">
        <v>188.78374384236452</v>
      </c>
      <c r="V521">
        <v>3.9408866995073888</v>
      </c>
      <c r="W521">
        <v>14.285714285714288</v>
      </c>
      <c r="X521">
        <v>0</v>
      </c>
      <c r="Y521">
        <v>7.018026175668024</v>
      </c>
      <c r="Z521">
        <v>1.2066049713124201</v>
      </c>
      <c r="AA521">
        <v>1.6638436946507571</v>
      </c>
      <c r="AB521">
        <v>-11.537833124766422</v>
      </c>
      <c r="AC521">
        <v>-4.2284876760623691</v>
      </c>
      <c r="AD521">
        <v>35.886066562517719</v>
      </c>
      <c r="AE521">
        <v>2.5198609731876855</v>
      </c>
      <c r="AF521">
        <v>1.3504551462098311</v>
      </c>
      <c r="AG521">
        <v>948.60301507537679</v>
      </c>
      <c r="AH521">
        <v>0</v>
      </c>
      <c r="AI521">
        <v>60.591133004926093</v>
      </c>
      <c r="AJ521">
        <v>317.24644161050486</v>
      </c>
      <c r="AK521">
        <v>11.248396639697249</v>
      </c>
      <c r="AL521">
        <v>15.609799988523548</v>
      </c>
      <c r="AM521">
        <v>-1.4620709520667172</v>
      </c>
      <c r="AN521">
        <v>99</v>
      </c>
      <c r="AO521">
        <v>99</v>
      </c>
      <c r="AP521">
        <v>99</v>
      </c>
      <c r="AQ521">
        <v>99</v>
      </c>
      <c r="AR521">
        <v>189.63819095477393</v>
      </c>
      <c r="AS521">
        <v>27.974305771136791</v>
      </c>
    </row>
    <row r="522" spans="1:45">
      <c r="A522">
        <v>13</v>
      </c>
      <c r="B522">
        <v>30</v>
      </c>
      <c r="C522">
        <v>2023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225</v>
      </c>
      <c r="O522">
        <v>99</v>
      </c>
      <c r="P522">
        <v>9999</v>
      </c>
      <c r="Q522">
        <v>196</v>
      </c>
      <c r="R522">
        <v>305</v>
      </c>
      <c r="S522">
        <v>3.7993421052631593</v>
      </c>
      <c r="T522">
        <v>5.3081967213114734</v>
      </c>
      <c r="U522">
        <v>212.93245901639344</v>
      </c>
      <c r="V522">
        <v>8.524590163934425</v>
      </c>
      <c r="W522">
        <v>18.360655737704921</v>
      </c>
      <c r="X522">
        <v>0</v>
      </c>
      <c r="Y522">
        <v>7.035285459326734</v>
      </c>
      <c r="Z522">
        <v>1.215102866843206</v>
      </c>
      <c r="AA522">
        <v>1.6879801764401212</v>
      </c>
      <c r="AB522">
        <v>-16.710382596966038</v>
      </c>
      <c r="AC522">
        <v>3.7368500653302967</v>
      </c>
      <c r="AD522">
        <v>27.313239852471831</v>
      </c>
      <c r="AE522">
        <v>3.7859980139026823</v>
      </c>
      <c r="AF522">
        <v>2.2885544018492698</v>
      </c>
      <c r="AG522">
        <v>927.80338983050854</v>
      </c>
      <c r="AH522">
        <v>0</v>
      </c>
      <c r="AI522">
        <v>54.098360655737693</v>
      </c>
      <c r="AJ522">
        <v>248.57083426968265</v>
      </c>
      <c r="AK522">
        <v>5.2157825412306122</v>
      </c>
      <c r="AL522">
        <v>18.358792988342561</v>
      </c>
      <c r="AM522">
        <v>6.3157907613645676</v>
      </c>
      <c r="AN522">
        <v>99</v>
      </c>
      <c r="AO522">
        <v>99</v>
      </c>
      <c r="AP522">
        <v>99</v>
      </c>
      <c r="AQ522">
        <v>99</v>
      </c>
      <c r="AR522">
        <v>195.61355932203392</v>
      </c>
      <c r="AS522">
        <v>28.826180524586956</v>
      </c>
    </row>
    <row r="523" spans="1:45">
      <c r="A523">
        <v>13</v>
      </c>
      <c r="B523">
        <v>31</v>
      </c>
      <c r="C523">
        <v>2023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250</v>
      </c>
      <c r="O523">
        <v>99</v>
      </c>
      <c r="P523">
        <v>9999</v>
      </c>
      <c r="Q523">
        <v>244</v>
      </c>
      <c r="R523">
        <v>440</v>
      </c>
      <c r="S523">
        <v>4</v>
      </c>
      <c r="T523">
        <v>5.2954545454545459</v>
      </c>
      <c r="U523">
        <v>237.75636363636369</v>
      </c>
      <c r="V523">
        <v>9.5454545454545432</v>
      </c>
      <c r="W523">
        <v>17.727272727272723</v>
      </c>
      <c r="X523">
        <v>0</v>
      </c>
      <c r="Y523">
        <v>7.2394001166886479</v>
      </c>
      <c r="Z523">
        <v>1.0744977685158099</v>
      </c>
      <c r="AA523">
        <v>1.5415391578570461</v>
      </c>
      <c r="AB523">
        <v>10.039044522959925</v>
      </c>
      <c r="AC523">
        <v>0.95050271382453566</v>
      </c>
      <c r="AD523">
        <v>18.386202666195473</v>
      </c>
      <c r="AE523">
        <v>5.461767626613705</v>
      </c>
      <c r="AF523">
        <v>3.686416133335241</v>
      </c>
      <c r="AG523">
        <v>907.77088305489247</v>
      </c>
      <c r="AH523">
        <v>0</v>
      </c>
      <c r="AI523">
        <v>45.22727272727272</v>
      </c>
      <c r="AJ523">
        <v>239.63169833457795</v>
      </c>
      <c r="AK523">
        <v>10.153253241611631</v>
      </c>
      <c r="AL523">
        <v>9.0510112313180319E-2</v>
      </c>
      <c r="AM523">
        <v>-2.7575485246710745</v>
      </c>
      <c r="AN523">
        <v>99</v>
      </c>
      <c r="AO523">
        <v>99</v>
      </c>
      <c r="AP523">
        <v>99</v>
      </c>
      <c r="AQ523">
        <v>99</v>
      </c>
      <c r="AR523">
        <v>201.21241050119329</v>
      </c>
      <c r="AS523">
        <v>29.447004092950284</v>
      </c>
    </row>
    <row r="524" spans="1:45">
      <c r="A524">
        <v>13</v>
      </c>
      <c r="B524">
        <v>32</v>
      </c>
      <c r="C524">
        <v>2023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275</v>
      </c>
      <c r="O524">
        <v>99</v>
      </c>
      <c r="P524">
        <v>9999</v>
      </c>
      <c r="Q524">
        <v>312</v>
      </c>
      <c r="R524">
        <v>564</v>
      </c>
      <c r="S524">
        <v>4.3031914893617031</v>
      </c>
      <c r="T524">
        <v>5.7074468085106389</v>
      </c>
      <c r="U524">
        <v>263.09911347517703</v>
      </c>
      <c r="V524">
        <v>14.539007092198579</v>
      </c>
      <c r="W524">
        <v>24.468085106382969</v>
      </c>
      <c r="X524">
        <v>0</v>
      </c>
      <c r="Y524">
        <v>6.959068469695386</v>
      </c>
      <c r="Z524">
        <v>1.0443653739251439</v>
      </c>
      <c r="AA524">
        <v>1.5544084662001747</v>
      </c>
      <c r="AB524">
        <v>12.96037506095902</v>
      </c>
      <c r="AC524">
        <v>9.6289358708602322</v>
      </c>
      <c r="AD524">
        <v>12.235575961252209</v>
      </c>
      <c r="AE524">
        <v>7.0009930486593843</v>
      </c>
      <c r="AF524">
        <v>5.228992518618524</v>
      </c>
      <c r="AG524">
        <v>902.42458100558622</v>
      </c>
      <c r="AH524">
        <v>0</v>
      </c>
      <c r="AI524">
        <v>40.248226950354592</v>
      </c>
      <c r="AJ524">
        <v>266.72033629681175</v>
      </c>
      <c r="AK524">
        <v>-0.34032858366010038</v>
      </c>
      <c r="AL524">
        <v>25.946764227105071</v>
      </c>
      <c r="AM524">
        <v>15.057703501653929</v>
      </c>
      <c r="AN524">
        <v>99</v>
      </c>
      <c r="AO524">
        <v>99</v>
      </c>
      <c r="AP524">
        <v>99</v>
      </c>
      <c r="AQ524">
        <v>99</v>
      </c>
      <c r="AR524">
        <v>205.95903165735564</v>
      </c>
      <c r="AS524">
        <v>30.351503267854241</v>
      </c>
    </row>
    <row r="525" spans="1:45">
      <c r="A525">
        <v>13</v>
      </c>
      <c r="B525">
        <v>33</v>
      </c>
      <c r="C525">
        <v>2023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300</v>
      </c>
      <c r="O525">
        <v>99</v>
      </c>
      <c r="P525">
        <v>9999</v>
      </c>
      <c r="Q525">
        <v>367</v>
      </c>
      <c r="R525">
        <v>663</v>
      </c>
      <c r="S525">
        <v>4.539969834087481</v>
      </c>
      <c r="T525">
        <v>5.94268476621418</v>
      </c>
      <c r="U525">
        <v>287.81372549019619</v>
      </c>
      <c r="V525">
        <v>19.306184012066364</v>
      </c>
      <c r="W525">
        <v>32.277526395173453</v>
      </c>
      <c r="X525">
        <v>0</v>
      </c>
      <c r="Y525">
        <v>7.0355920291485994</v>
      </c>
      <c r="Z525">
        <v>1.0426000097770725</v>
      </c>
      <c r="AA525">
        <v>1.4373922786662776</v>
      </c>
      <c r="AB525">
        <v>7.2725431248990322</v>
      </c>
      <c r="AC525">
        <v>9.2160297999671332</v>
      </c>
      <c r="AD525">
        <v>-3.5710101257738822</v>
      </c>
      <c r="AE525">
        <v>8.2298907646474682</v>
      </c>
      <c r="AF525">
        <v>6.7242609869069332</v>
      </c>
      <c r="AG525">
        <v>869.45655608214861</v>
      </c>
      <c r="AH525">
        <v>0</v>
      </c>
      <c r="AI525">
        <v>34.087481146304683</v>
      </c>
      <c r="AJ525">
        <v>204.92901346876985</v>
      </c>
      <c r="AK525">
        <v>-7.2747713263246316</v>
      </c>
      <c r="AL525">
        <v>19.832473201709234</v>
      </c>
      <c r="AM525">
        <v>-0.50873000835721249</v>
      </c>
      <c r="AN525">
        <v>99</v>
      </c>
      <c r="AO525">
        <v>99</v>
      </c>
      <c r="AP525">
        <v>99</v>
      </c>
      <c r="AQ525">
        <v>99</v>
      </c>
      <c r="AR525">
        <v>210.78515007898901</v>
      </c>
      <c r="AS525">
        <v>30.940054840497719</v>
      </c>
    </row>
    <row r="526" spans="1:45">
      <c r="A526">
        <v>13</v>
      </c>
      <c r="B526">
        <v>34</v>
      </c>
      <c r="C526">
        <v>2023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325</v>
      </c>
      <c r="O526">
        <v>99</v>
      </c>
      <c r="P526">
        <v>9999</v>
      </c>
      <c r="Q526">
        <v>428</v>
      </c>
      <c r="R526">
        <v>773</v>
      </c>
      <c r="S526">
        <v>4.9003880983182411</v>
      </c>
      <c r="T526">
        <v>6.2263906856403635</v>
      </c>
      <c r="U526">
        <v>312.40245795601555</v>
      </c>
      <c r="V526">
        <v>23.41526520051746</v>
      </c>
      <c r="W526">
        <v>38.939197930142278</v>
      </c>
      <c r="X526">
        <v>0</v>
      </c>
      <c r="Y526">
        <v>7.0326226827639156</v>
      </c>
      <c r="Z526">
        <v>1.0976453002388749</v>
      </c>
      <c r="AA526">
        <v>1.2955200097828083</v>
      </c>
      <c r="AB526">
        <v>12.843712580264778</v>
      </c>
      <c r="AC526">
        <v>5.5116403660530944</v>
      </c>
      <c r="AD526">
        <v>-4.4183878723269743</v>
      </c>
      <c r="AE526">
        <v>9.5953326713008948</v>
      </c>
      <c r="AF526">
        <v>8.5096846794306309</v>
      </c>
      <c r="AG526">
        <v>863.57588075880767</v>
      </c>
      <c r="AH526">
        <v>0</v>
      </c>
      <c r="AI526">
        <v>29.624838292367404</v>
      </c>
      <c r="AJ526">
        <v>226.93013218283079</v>
      </c>
      <c r="AK526">
        <v>-7.2043230345322753</v>
      </c>
      <c r="AL526">
        <v>2.1537495152408255</v>
      </c>
      <c r="AM526">
        <v>-4.8645828330077343</v>
      </c>
      <c r="AN526">
        <v>99</v>
      </c>
      <c r="AO526">
        <v>99</v>
      </c>
      <c r="AP526">
        <v>99</v>
      </c>
      <c r="AQ526">
        <v>99</v>
      </c>
      <c r="AR526">
        <v>214.03523035230353</v>
      </c>
      <c r="AS526">
        <v>32.079117690281556</v>
      </c>
    </row>
    <row r="527" spans="1:45">
      <c r="A527">
        <v>13</v>
      </c>
      <c r="B527">
        <v>35</v>
      </c>
      <c r="C527">
        <v>2023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350</v>
      </c>
      <c r="O527">
        <v>99</v>
      </c>
      <c r="P527">
        <v>9999</v>
      </c>
      <c r="Q527">
        <v>481</v>
      </c>
      <c r="R527">
        <v>922</v>
      </c>
      <c r="S527">
        <v>5.2223427331887189</v>
      </c>
      <c r="T527">
        <v>6.5108459869848154</v>
      </c>
      <c r="U527">
        <v>337.74251626898058</v>
      </c>
      <c r="V527">
        <v>27.657266811279825</v>
      </c>
      <c r="W527">
        <v>49.457700650759215</v>
      </c>
      <c r="X527">
        <v>0</v>
      </c>
      <c r="Y527">
        <v>7.4106648659313263</v>
      </c>
      <c r="Z527">
        <v>1.0072512259652937</v>
      </c>
      <c r="AA527">
        <v>1.396614880267792</v>
      </c>
      <c r="AB527">
        <v>11.352280746132498</v>
      </c>
      <c r="AC527">
        <v>11.145595937426128</v>
      </c>
      <c r="AD527">
        <v>-3.9878783712456678</v>
      </c>
      <c r="AE527">
        <v>11.444885799404171</v>
      </c>
      <c r="AF527">
        <v>10.973273088360198</v>
      </c>
      <c r="AG527">
        <v>860.57906458797311</v>
      </c>
      <c r="AH527">
        <v>0.10845986984815616</v>
      </c>
      <c r="AI527">
        <v>25.921908893709329</v>
      </c>
      <c r="AJ527">
        <v>201.14649363147905</v>
      </c>
      <c r="AK527">
        <v>-5.8171478561030163</v>
      </c>
      <c r="AL527">
        <v>-5.4682614515246808</v>
      </c>
      <c r="AM527">
        <v>-7.9946780340126526</v>
      </c>
      <c r="AN527">
        <v>99</v>
      </c>
      <c r="AO527">
        <v>99</v>
      </c>
      <c r="AP527">
        <v>99</v>
      </c>
      <c r="AQ527">
        <v>99</v>
      </c>
      <c r="AR527">
        <v>217.72494432071264</v>
      </c>
      <c r="AS527">
        <v>32.927353523755698</v>
      </c>
    </row>
    <row r="528" spans="1:45">
      <c r="A528">
        <v>13</v>
      </c>
      <c r="B528">
        <v>36</v>
      </c>
      <c r="C528">
        <v>2023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375</v>
      </c>
      <c r="O528">
        <v>99</v>
      </c>
      <c r="P528">
        <v>9999</v>
      </c>
      <c r="Q528">
        <v>500</v>
      </c>
      <c r="R528">
        <v>849</v>
      </c>
      <c r="S528">
        <v>5.6587957497048418</v>
      </c>
      <c r="T528">
        <v>6.7538280329799756</v>
      </c>
      <c r="U528">
        <v>362.40259128386327</v>
      </c>
      <c r="V528">
        <v>44.287396937573611</v>
      </c>
      <c r="W528">
        <v>61.366313309776189</v>
      </c>
      <c r="X528">
        <v>100</v>
      </c>
      <c r="Y528">
        <v>7.3003198131866816</v>
      </c>
      <c r="Z528">
        <v>1.0456866551087305</v>
      </c>
      <c r="AA528">
        <v>1.3691666319587517</v>
      </c>
      <c r="AB528">
        <v>-56.496954370992441</v>
      </c>
      <c r="AC528">
        <v>7.1145134213205612</v>
      </c>
      <c r="AD528">
        <v>-9.9985078360117985</v>
      </c>
      <c r="AE528">
        <v>10.538728897715988</v>
      </c>
      <c r="AF528">
        <v>10.842227515383968</v>
      </c>
      <c r="AG528">
        <v>864.26207729468604</v>
      </c>
      <c r="AH528">
        <v>0.11778563015312128</v>
      </c>
      <c r="AI528">
        <v>30.153121319199048</v>
      </c>
      <c r="AJ528">
        <v>189.93475274682845</v>
      </c>
      <c r="AK528">
        <v>-3.4103320069278644</v>
      </c>
      <c r="AL528">
        <v>-6.251586914585098</v>
      </c>
      <c r="AM528">
        <v>-5.3658362176196288</v>
      </c>
      <c r="AN528">
        <v>99</v>
      </c>
      <c r="AO528">
        <v>99</v>
      </c>
      <c r="AP528">
        <v>99</v>
      </c>
      <c r="AQ528">
        <v>99</v>
      </c>
      <c r="AR528">
        <v>220.34661835748787</v>
      </c>
      <c r="AS528">
        <v>34.106464359363322</v>
      </c>
    </row>
    <row r="529" spans="1:45">
      <c r="A529">
        <v>13</v>
      </c>
      <c r="B529">
        <v>37</v>
      </c>
      <c r="C529">
        <v>2023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400</v>
      </c>
      <c r="O529">
        <v>99</v>
      </c>
      <c r="P529">
        <v>9999</v>
      </c>
      <c r="Q529">
        <v>448</v>
      </c>
      <c r="R529">
        <v>746</v>
      </c>
      <c r="S529">
        <v>6.0764075067024113</v>
      </c>
      <c r="T529">
        <v>6.8686327077747995</v>
      </c>
      <c r="U529">
        <v>386.67815013404851</v>
      </c>
      <c r="V529">
        <v>65.683646112600528</v>
      </c>
      <c r="W529">
        <v>64.745308310991959</v>
      </c>
      <c r="X529">
        <v>100</v>
      </c>
      <c r="Y529">
        <v>7.2171427815282723</v>
      </c>
      <c r="Z529">
        <v>1.0999907214560913</v>
      </c>
      <c r="AA529">
        <v>1.4023754289236197</v>
      </c>
      <c r="AB529">
        <v>10.738081913147337</v>
      </c>
      <c r="AC529">
        <v>2.0563051515278699</v>
      </c>
      <c r="AD529">
        <v>-3.1728113093360002</v>
      </c>
      <c r="AE529">
        <v>9.2601787487586869</v>
      </c>
      <c r="AF529">
        <v>10.165014243118788</v>
      </c>
      <c r="AG529">
        <v>894.08310249307488</v>
      </c>
      <c r="AH529">
        <v>0</v>
      </c>
      <c r="AI529">
        <v>37.667560321715825</v>
      </c>
      <c r="AJ529">
        <v>249.17380103388984</v>
      </c>
      <c r="AK529">
        <v>1.4279386503545723</v>
      </c>
      <c r="AL529">
        <v>-8.6898177283739031</v>
      </c>
      <c r="AM529">
        <v>-9.1555848713779486</v>
      </c>
      <c r="AN529">
        <v>99</v>
      </c>
      <c r="AO529">
        <v>99</v>
      </c>
      <c r="AP529">
        <v>99</v>
      </c>
      <c r="AQ529">
        <v>99</v>
      </c>
      <c r="AR529">
        <v>222.93490304709135</v>
      </c>
      <c r="AS529">
        <v>35.115201248660242</v>
      </c>
    </row>
    <row r="530" spans="1:45">
      <c r="A530">
        <v>13</v>
      </c>
      <c r="B530">
        <v>38</v>
      </c>
      <c r="C530">
        <v>2023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425</v>
      </c>
      <c r="O530">
        <v>99</v>
      </c>
      <c r="P530">
        <v>9999</v>
      </c>
      <c r="Q530">
        <v>388</v>
      </c>
      <c r="R530">
        <v>587</v>
      </c>
      <c r="S530">
        <v>6.4829351535836173</v>
      </c>
      <c r="T530">
        <v>7.1737649063032363</v>
      </c>
      <c r="U530">
        <v>412.35178875638866</v>
      </c>
      <c r="V530">
        <v>80.91993185689951</v>
      </c>
      <c r="W530">
        <v>70.868824531516182</v>
      </c>
      <c r="X530">
        <v>100</v>
      </c>
      <c r="Y530">
        <v>7.3599572277805407</v>
      </c>
      <c r="Z530">
        <v>1.1893199518009123</v>
      </c>
      <c r="AA530">
        <v>1.4524114821169383</v>
      </c>
      <c r="AB530">
        <v>-42.96621081360172</v>
      </c>
      <c r="AC530">
        <v>6.3430648762319617</v>
      </c>
      <c r="AD530">
        <v>-15.152267405941917</v>
      </c>
      <c r="AE530">
        <v>7.2864945382323745</v>
      </c>
      <c r="AF530">
        <v>8.5295381471661393</v>
      </c>
      <c r="AG530">
        <v>931.08521739130435</v>
      </c>
      <c r="AH530">
        <v>0.17035775127768313</v>
      </c>
      <c r="AI530">
        <v>40.88586030664397</v>
      </c>
      <c r="AJ530">
        <v>335.37759854760947</v>
      </c>
      <c r="AK530">
        <v>10.075943356347835</v>
      </c>
      <c r="AL530">
        <v>-13.464506755282164</v>
      </c>
      <c r="AM530">
        <v>-6.7511919606486002</v>
      </c>
      <c r="AN530">
        <v>99</v>
      </c>
      <c r="AO530">
        <v>99</v>
      </c>
      <c r="AP530">
        <v>99</v>
      </c>
      <c r="AQ530">
        <v>99</v>
      </c>
      <c r="AR530">
        <v>225.59478260869565</v>
      </c>
      <c r="AS530">
        <v>36.216983963215007</v>
      </c>
    </row>
    <row r="531" spans="1:45">
      <c r="A531">
        <v>13</v>
      </c>
      <c r="B531">
        <v>39</v>
      </c>
      <c r="C531">
        <v>2023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450</v>
      </c>
      <c r="O531">
        <v>99</v>
      </c>
      <c r="P531">
        <v>9999</v>
      </c>
      <c r="Q531">
        <v>314</v>
      </c>
      <c r="R531">
        <v>429</v>
      </c>
      <c r="S531">
        <v>6.9743589743589745</v>
      </c>
      <c r="T531">
        <v>7.4731934731934722</v>
      </c>
      <c r="U531">
        <v>436.47249417249441</v>
      </c>
      <c r="V531">
        <v>93.006993006992985</v>
      </c>
      <c r="W531">
        <v>73.892773892773903</v>
      </c>
      <c r="X531">
        <v>100</v>
      </c>
      <c r="Y531">
        <v>7.3336811897576242</v>
      </c>
      <c r="Z531">
        <v>1.2297003905930055</v>
      </c>
      <c r="AA531">
        <v>1.8791840495736036</v>
      </c>
      <c r="AB531">
        <v>9.9047601863236672</v>
      </c>
      <c r="AC531">
        <v>6.57088923390869</v>
      </c>
      <c r="AD531">
        <v>-17.531175476570525</v>
      </c>
      <c r="AE531">
        <v>5.3252234359483603</v>
      </c>
      <c r="AF531">
        <v>6.598325021352875</v>
      </c>
      <c r="AG531">
        <v>957.14320987654321</v>
      </c>
      <c r="AH531">
        <v>0</v>
      </c>
      <c r="AI531">
        <v>46.386946386946384</v>
      </c>
      <c r="AJ531">
        <v>297.30135890952425</v>
      </c>
      <c r="AK531">
        <v>4.9529001307845526</v>
      </c>
      <c r="AL531">
        <v>-5.4414196799273</v>
      </c>
      <c r="AM531">
        <v>-9.3691781776464307</v>
      </c>
      <c r="AN531">
        <v>99</v>
      </c>
      <c r="AO531">
        <v>99</v>
      </c>
      <c r="AP531">
        <v>99</v>
      </c>
      <c r="AQ531">
        <v>99</v>
      </c>
      <c r="AR531">
        <v>226.82222222222219</v>
      </c>
      <c r="AS531">
        <v>37.666685937164999</v>
      </c>
    </row>
    <row r="532" spans="1:45">
      <c r="A532">
        <v>13</v>
      </c>
      <c r="B532">
        <v>40</v>
      </c>
      <c r="C532">
        <v>2023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475</v>
      </c>
      <c r="O532">
        <v>99</v>
      </c>
      <c r="P532">
        <v>9999</v>
      </c>
      <c r="Q532">
        <v>228</v>
      </c>
      <c r="R532">
        <v>279</v>
      </c>
      <c r="S532">
        <v>7.3705035971223021</v>
      </c>
      <c r="T532">
        <v>7.4480286738351262</v>
      </c>
      <c r="U532">
        <v>461.75591397849456</v>
      </c>
      <c r="V532">
        <v>96.415770609318983</v>
      </c>
      <c r="W532">
        <v>73.118279569892479</v>
      </c>
      <c r="X532">
        <v>100</v>
      </c>
      <c r="Y532">
        <v>7.1857554587052803</v>
      </c>
      <c r="Z532">
        <v>1.2306040802088047</v>
      </c>
      <c r="AA532">
        <v>1.9683849025599236</v>
      </c>
      <c r="AB532">
        <v>-127.39174649250272</v>
      </c>
      <c r="AC532">
        <v>0.23593812784480564</v>
      </c>
      <c r="AD532">
        <v>-18.186209225197647</v>
      </c>
      <c r="AE532">
        <v>3.4632571996027819</v>
      </c>
      <c r="AF532">
        <v>4.5397945740479742</v>
      </c>
      <c r="AG532">
        <v>1045.6984732824433</v>
      </c>
      <c r="AH532">
        <v>0</v>
      </c>
      <c r="AI532">
        <v>56.989247311827953</v>
      </c>
      <c r="AJ532">
        <v>432.58054529255907</v>
      </c>
      <c r="AK532">
        <v>7.5101626990046908</v>
      </c>
      <c r="AL532">
        <v>-5.8876751035068517</v>
      </c>
      <c r="AM532">
        <v>-23.47999053012402</v>
      </c>
      <c r="AN532">
        <v>99</v>
      </c>
      <c r="AO532">
        <v>99</v>
      </c>
      <c r="AP532">
        <v>99</v>
      </c>
      <c r="AQ532">
        <v>99</v>
      </c>
      <c r="AR532">
        <v>228.92748091603048</v>
      </c>
      <c r="AS532">
        <v>38.784438360103309</v>
      </c>
    </row>
    <row r="533" spans="1:45">
      <c r="A533">
        <v>13</v>
      </c>
      <c r="B533">
        <v>41</v>
      </c>
      <c r="C533">
        <v>2023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500</v>
      </c>
      <c r="O533">
        <v>99</v>
      </c>
      <c r="P533">
        <v>9999</v>
      </c>
      <c r="Q533">
        <v>215</v>
      </c>
      <c r="R533">
        <v>240</v>
      </c>
      <c r="S533">
        <v>7.9083333333333314</v>
      </c>
      <c r="T533">
        <v>7.3666666666666654</v>
      </c>
      <c r="U533">
        <v>486.98333333333352</v>
      </c>
      <c r="V533">
        <v>98.75</v>
      </c>
      <c r="W533">
        <v>65.416666666666671</v>
      </c>
      <c r="X533">
        <v>100</v>
      </c>
      <c r="Y533">
        <v>6.9201497254039985</v>
      </c>
      <c r="Z533">
        <v>1.1796597908813471</v>
      </c>
      <c r="AA533">
        <v>2.2283526551144366</v>
      </c>
      <c r="AB533">
        <v>11.684914055977679</v>
      </c>
      <c r="AC533">
        <v>5.500421993491079</v>
      </c>
      <c r="AD533">
        <v>-16.474146177465343</v>
      </c>
      <c r="AE533">
        <v>2.9791459781529293</v>
      </c>
      <c r="AF533">
        <v>4.1185550142973888</v>
      </c>
      <c r="AG533">
        <v>1204.765486725664</v>
      </c>
      <c r="AH533">
        <v>0</v>
      </c>
      <c r="AI533">
        <v>75.416666666666686</v>
      </c>
      <c r="AJ533">
        <v>491.31526822513342</v>
      </c>
      <c r="AK533">
        <v>-0.57425587739875805</v>
      </c>
      <c r="AL533">
        <v>-23.212571095971796</v>
      </c>
      <c r="AM533">
        <v>-30.42326682641113</v>
      </c>
      <c r="AN533">
        <v>99</v>
      </c>
      <c r="AO533">
        <v>99</v>
      </c>
      <c r="AP533">
        <v>99</v>
      </c>
      <c r="AQ533">
        <v>99</v>
      </c>
      <c r="AR533">
        <v>229.73893805309737</v>
      </c>
      <c r="AS533">
        <v>40.436620616278375</v>
      </c>
    </row>
    <row r="534" spans="1:45">
      <c r="A534">
        <v>13</v>
      </c>
      <c r="B534">
        <v>42</v>
      </c>
      <c r="C534">
        <v>2023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525</v>
      </c>
      <c r="O534">
        <v>99</v>
      </c>
      <c r="P534">
        <v>9999</v>
      </c>
      <c r="Q534">
        <v>167</v>
      </c>
      <c r="R534">
        <v>186</v>
      </c>
      <c r="S534">
        <v>7.9838709677419324</v>
      </c>
      <c r="T534">
        <v>7.327956989247312</v>
      </c>
      <c r="U534">
        <v>512.25752688172008</v>
      </c>
      <c r="V534">
        <v>97.311827956989276</v>
      </c>
      <c r="W534">
        <v>65.053763440860223</v>
      </c>
      <c r="X534">
        <v>100</v>
      </c>
      <c r="Y534">
        <v>7.038219190102696</v>
      </c>
      <c r="Z534">
        <v>1.3339076980029561</v>
      </c>
      <c r="AA534">
        <v>2.1414930773412766</v>
      </c>
      <c r="AB534">
        <v>-1.7539164203533146</v>
      </c>
      <c r="AC534">
        <v>-5.9073390044712308</v>
      </c>
      <c r="AD534">
        <v>-11.860317734496762</v>
      </c>
      <c r="AE534">
        <v>2.3088381330685199</v>
      </c>
      <c r="AF534">
        <v>3.3575371325742953</v>
      </c>
      <c r="AG534">
        <v>1286.0056179775279</v>
      </c>
      <c r="AH534">
        <v>0</v>
      </c>
      <c r="AI534">
        <v>75.806451612903217</v>
      </c>
      <c r="AJ534">
        <v>460.22431630320563</v>
      </c>
      <c r="AK534">
        <v>18.618971231398906</v>
      </c>
      <c r="AL534">
        <v>-24.588195042776871</v>
      </c>
      <c r="AM534">
        <v>-40.602588386960178</v>
      </c>
      <c r="AN534">
        <v>99</v>
      </c>
      <c r="AO534">
        <v>99</v>
      </c>
      <c r="AP534">
        <v>99</v>
      </c>
      <c r="AQ534">
        <v>99</v>
      </c>
      <c r="AR534">
        <v>232.93258426966295</v>
      </c>
      <c r="AS534">
        <v>40.886510214446098</v>
      </c>
    </row>
    <row r="535" spans="1:45">
      <c r="A535">
        <v>13</v>
      </c>
      <c r="B535">
        <v>43</v>
      </c>
      <c r="C535">
        <v>2023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550</v>
      </c>
      <c r="O535">
        <v>99</v>
      </c>
      <c r="P535">
        <v>9999</v>
      </c>
      <c r="Q535">
        <v>144</v>
      </c>
      <c r="R535">
        <v>155</v>
      </c>
      <c r="S535">
        <v>8.1161290322580619</v>
      </c>
      <c r="T535">
        <v>7.6516129032258062</v>
      </c>
      <c r="U535">
        <v>536.96064516129024</v>
      </c>
      <c r="V535">
        <v>98.064516129032242</v>
      </c>
      <c r="W535">
        <v>67.096774193548399</v>
      </c>
      <c r="X535">
        <v>100</v>
      </c>
      <c r="Y535">
        <v>7.006342718824115</v>
      </c>
      <c r="Z535">
        <v>1.2336927975936955</v>
      </c>
      <c r="AA535">
        <v>2.2792006193091723</v>
      </c>
      <c r="AB535">
        <v>7.3750285423128927</v>
      </c>
      <c r="AC535">
        <v>14.781786127880499</v>
      </c>
      <c r="AD535">
        <v>-26.094565027829255</v>
      </c>
      <c r="AE535">
        <v>1.9240317775571001</v>
      </c>
      <c r="AF535">
        <v>2.9328758977844522</v>
      </c>
      <c r="AG535">
        <v>1479.5379310344827</v>
      </c>
      <c r="AH535">
        <v>0</v>
      </c>
      <c r="AI535">
        <v>78.064516129032256</v>
      </c>
      <c r="AJ535">
        <v>631.5664709133365</v>
      </c>
      <c r="AK535">
        <v>2.5488904357009496</v>
      </c>
      <c r="AL535">
        <v>-11.355005632618797</v>
      </c>
      <c r="AM535">
        <v>-12.816214227700771</v>
      </c>
      <c r="AN535">
        <v>99</v>
      </c>
      <c r="AO535">
        <v>99</v>
      </c>
      <c r="AP535">
        <v>99</v>
      </c>
      <c r="AQ535">
        <v>99</v>
      </c>
      <c r="AR535">
        <v>235.4</v>
      </c>
      <c r="AS535">
        <v>41.448726759427515</v>
      </c>
    </row>
    <row r="536" spans="1:45">
      <c r="A536">
        <v>13</v>
      </c>
      <c r="B536">
        <v>44</v>
      </c>
      <c r="C536">
        <v>2023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575</v>
      </c>
      <c r="O536">
        <v>99</v>
      </c>
      <c r="P536">
        <v>9999</v>
      </c>
      <c r="Q536">
        <v>370</v>
      </c>
      <c r="R536">
        <v>398</v>
      </c>
      <c r="S536">
        <v>8.6523929471032712</v>
      </c>
      <c r="T536">
        <v>8.0150753768844236</v>
      </c>
      <c r="U536">
        <v>607.48718592964849</v>
      </c>
      <c r="V536">
        <v>99.246231155778887</v>
      </c>
      <c r="W536">
        <v>70.854271356783926</v>
      </c>
      <c r="X536">
        <v>100</v>
      </c>
      <c r="Y536">
        <v>50.413297994615135</v>
      </c>
      <c r="Z536">
        <v>1.0995274487367539</v>
      </c>
      <c r="AA536">
        <v>2.466819788450342</v>
      </c>
      <c r="AB536">
        <v>5.045896647198032</v>
      </c>
      <c r="AC536">
        <v>9.3509067754821604</v>
      </c>
      <c r="AD536">
        <v>-24.004739188063219</v>
      </c>
      <c r="AE536">
        <v>4.9404170804369407</v>
      </c>
      <c r="AF536">
        <v>8.5200025625562255</v>
      </c>
      <c r="AG536">
        <v>1711.1317204301076</v>
      </c>
      <c r="AH536">
        <v>0</v>
      </c>
      <c r="AI536">
        <v>87.437185929648251</v>
      </c>
      <c r="AJ536">
        <v>572.6176841659892</v>
      </c>
      <c r="AK536">
        <v>29.587277464528199</v>
      </c>
      <c r="AL536">
        <v>-10.777677409358351</v>
      </c>
      <c r="AM536">
        <v>-39.931285367632242</v>
      </c>
      <c r="AN536">
        <v>99</v>
      </c>
      <c r="AO536">
        <v>99</v>
      </c>
      <c r="AP536">
        <v>99</v>
      </c>
      <c r="AQ536">
        <v>99</v>
      </c>
      <c r="AR536">
        <v>239.25268817204301</v>
      </c>
      <c r="AS536">
        <v>44.52474194937129</v>
      </c>
    </row>
    <row r="537" spans="1:45">
      <c r="A537">
        <v>14</v>
      </c>
      <c r="B537">
        <v>1</v>
      </c>
      <c r="C537">
        <v>2024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1</v>
      </c>
      <c r="P537">
        <v>9999</v>
      </c>
      <c r="Q537">
        <v>72</v>
      </c>
      <c r="R537">
        <v>175</v>
      </c>
      <c r="S537">
        <v>6.0114285714285698</v>
      </c>
      <c r="T537">
        <v>6.2742857142857149</v>
      </c>
      <c r="U537">
        <v>350.68228571428557</v>
      </c>
      <c r="V537">
        <v>61.142857142857153</v>
      </c>
      <c r="W537">
        <v>43.428571428571438</v>
      </c>
      <c r="X537">
        <v>48.571428571428562</v>
      </c>
      <c r="Y537">
        <v>111.46853534481598</v>
      </c>
      <c r="Z537">
        <v>1.6970177924097019</v>
      </c>
      <c r="AA537">
        <v>1.698460287124425</v>
      </c>
      <c r="AB537">
        <v>64.847510905734779</v>
      </c>
      <c r="AC537">
        <v>27.353586248224605</v>
      </c>
      <c r="AD537">
        <v>7.4248647525447007</v>
      </c>
      <c r="AE537">
        <v>2.2375655287047702</v>
      </c>
      <c r="AF537">
        <v>2.2057050506107694</v>
      </c>
      <c r="AG537">
        <v>1035.8720930232555</v>
      </c>
      <c r="AH537">
        <v>0</v>
      </c>
      <c r="AI537">
        <v>63.428571428571438</v>
      </c>
      <c r="AJ537">
        <v>553.1800097388633</v>
      </c>
      <c r="AK537">
        <v>45.542647847001163</v>
      </c>
      <c r="AL537">
        <v>-11.066285000059063</v>
      </c>
      <c r="AM537">
        <v>22.353159187342879</v>
      </c>
      <c r="AN537">
        <v>99</v>
      </c>
      <c r="AO537">
        <v>99</v>
      </c>
      <c r="AP537">
        <v>99</v>
      </c>
      <c r="AQ537">
        <v>99</v>
      </c>
      <c r="AR537">
        <v>213.68604651162795</v>
      </c>
      <c r="AS537">
        <v>34.968612425609201</v>
      </c>
    </row>
    <row r="538" spans="1:45">
      <c r="A538">
        <v>14</v>
      </c>
      <c r="B538">
        <v>2</v>
      </c>
      <c r="C538">
        <v>2024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2</v>
      </c>
      <c r="P538">
        <v>9999</v>
      </c>
      <c r="Q538">
        <v>86</v>
      </c>
      <c r="R538">
        <v>298</v>
      </c>
      <c r="S538">
        <v>5.825503355704698</v>
      </c>
      <c r="T538">
        <v>6.8489932885906049</v>
      </c>
      <c r="U538">
        <v>363.28120805369127</v>
      </c>
      <c r="V538">
        <v>55.369127516778562</v>
      </c>
      <c r="W538">
        <v>57.718120805369139</v>
      </c>
      <c r="X538">
        <v>49.664429530201346</v>
      </c>
      <c r="Y538">
        <v>102.07070445169548</v>
      </c>
      <c r="Z538">
        <v>1.7212900719325923</v>
      </c>
      <c r="AA538">
        <v>1.7837866911955869</v>
      </c>
      <c r="AB538">
        <v>75.175092455372194</v>
      </c>
      <c r="AC538">
        <v>31.112443972892045</v>
      </c>
      <c r="AD538">
        <v>28.213367787218559</v>
      </c>
      <c r="AE538">
        <v>3.8102544431658352</v>
      </c>
      <c r="AF538">
        <v>3.890942004126007</v>
      </c>
      <c r="AG538">
        <v>1049.3814432989691</v>
      </c>
      <c r="AH538">
        <v>0</v>
      </c>
      <c r="AI538">
        <v>61.409395973154353</v>
      </c>
      <c r="AJ538">
        <v>341.02539263013159</v>
      </c>
      <c r="AK538">
        <v>41.448235405074549</v>
      </c>
      <c r="AL538">
        <v>-4.6334171670117827</v>
      </c>
      <c r="AM538">
        <v>12.746334322209652</v>
      </c>
      <c r="AN538">
        <v>99</v>
      </c>
      <c r="AO538">
        <v>99</v>
      </c>
      <c r="AP538">
        <v>99</v>
      </c>
      <c r="AQ538">
        <v>99</v>
      </c>
      <c r="AR538">
        <v>216.90034364261172</v>
      </c>
      <c r="AS538">
        <v>34.713501838048089</v>
      </c>
    </row>
    <row r="539" spans="1:45">
      <c r="A539">
        <v>14</v>
      </c>
      <c r="B539">
        <v>3</v>
      </c>
      <c r="C539">
        <v>2024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3</v>
      </c>
      <c r="P539">
        <v>9999</v>
      </c>
      <c r="Q539">
        <v>77</v>
      </c>
      <c r="R539">
        <v>142</v>
      </c>
      <c r="S539">
        <v>6.26056338028169</v>
      </c>
      <c r="T539">
        <v>5.9577464788732399</v>
      </c>
      <c r="U539">
        <v>381.66478873239407</v>
      </c>
      <c r="V539">
        <v>63.380281690140862</v>
      </c>
      <c r="W539">
        <v>30.985915492957748</v>
      </c>
      <c r="X539">
        <v>46.478873239436609</v>
      </c>
      <c r="Y539">
        <v>136.08123205612625</v>
      </c>
      <c r="Z539">
        <v>1.8563919930603101</v>
      </c>
      <c r="AA539">
        <v>1.694536537396617</v>
      </c>
      <c r="AB539">
        <v>76.97747559746864</v>
      </c>
      <c r="AC539">
        <v>25.059490199942953</v>
      </c>
      <c r="AD539">
        <v>10.87176208931939</v>
      </c>
      <c r="AE539">
        <v>1.8156246004347272</v>
      </c>
      <c r="AF539">
        <v>1.9478970497498989</v>
      </c>
      <c r="AG539">
        <v>1098.5735294117644</v>
      </c>
      <c r="AH539">
        <v>0.7042253521126759</v>
      </c>
      <c r="AI539">
        <v>66.901408450704238</v>
      </c>
      <c r="AJ539">
        <v>534.65459757779377</v>
      </c>
      <c r="AK539">
        <v>43.372105712721392</v>
      </c>
      <c r="AL539">
        <v>6.7158525880750899</v>
      </c>
      <c r="AM539">
        <v>25.540285359323473</v>
      </c>
      <c r="AN539">
        <v>99</v>
      </c>
      <c r="AO539">
        <v>99</v>
      </c>
      <c r="AP539">
        <v>99</v>
      </c>
      <c r="AQ539">
        <v>99</v>
      </c>
      <c r="AR539">
        <v>216.47794117647061</v>
      </c>
      <c r="AS539">
        <v>35.542338491867255</v>
      </c>
    </row>
    <row r="540" spans="1:45">
      <c r="A540">
        <v>14</v>
      </c>
      <c r="B540">
        <v>4</v>
      </c>
      <c r="C540">
        <v>2024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4</v>
      </c>
      <c r="P540">
        <v>9999</v>
      </c>
      <c r="Q540">
        <v>469</v>
      </c>
      <c r="R540">
        <v>1305</v>
      </c>
      <c r="S540">
        <v>5.8795088257866484</v>
      </c>
      <c r="T540">
        <v>6.2766283524904205</v>
      </c>
      <c r="U540">
        <v>368.98934865900407</v>
      </c>
      <c r="V540">
        <v>53.409961685823745</v>
      </c>
      <c r="W540">
        <v>45.134099616858222</v>
      </c>
      <c r="X540">
        <v>53.33333333333335</v>
      </c>
      <c r="Y540">
        <v>116.6627395790486</v>
      </c>
      <c r="Z540">
        <v>1.9391007193234784</v>
      </c>
      <c r="AA540">
        <v>1.757989352364671</v>
      </c>
      <c r="AB540">
        <v>74.092175546388987</v>
      </c>
      <c r="AC540">
        <v>38.929999047474325</v>
      </c>
      <c r="AD540">
        <v>22.365116880637249</v>
      </c>
      <c r="AE540">
        <v>16.685845799769851</v>
      </c>
      <c r="AF540">
        <v>17.306924612203478</v>
      </c>
      <c r="AG540">
        <v>1027.0368050117463</v>
      </c>
      <c r="AH540">
        <v>0</v>
      </c>
      <c r="AI540">
        <v>53.869731800766289</v>
      </c>
      <c r="AJ540">
        <v>419.06721311433006</v>
      </c>
      <c r="AK540">
        <v>42.741531546398328</v>
      </c>
      <c r="AL540">
        <v>-4.7387268874922315</v>
      </c>
      <c r="AM540">
        <v>22.310748592446181</v>
      </c>
      <c r="AN540">
        <v>99</v>
      </c>
      <c r="AO540">
        <v>99</v>
      </c>
      <c r="AP540">
        <v>99</v>
      </c>
      <c r="AQ540">
        <v>99</v>
      </c>
      <c r="AR540">
        <v>217.77682067345336</v>
      </c>
      <c r="AS540">
        <v>34.537524123172943</v>
      </c>
    </row>
    <row r="541" spans="1:45">
      <c r="A541">
        <v>14</v>
      </c>
      <c r="B541">
        <v>5</v>
      </c>
      <c r="C541">
        <v>2024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7</v>
      </c>
      <c r="P541">
        <v>9999</v>
      </c>
      <c r="Q541">
        <v>51</v>
      </c>
      <c r="R541">
        <v>173</v>
      </c>
      <c r="S541">
        <v>6.0809248554913324</v>
      </c>
      <c r="T541">
        <v>6.6763005780346791</v>
      </c>
      <c r="U541">
        <v>375.90231213872846</v>
      </c>
      <c r="V541">
        <v>50.289017341040463</v>
      </c>
      <c r="W541">
        <v>46.820809248554923</v>
      </c>
      <c r="X541">
        <v>49.13294797687859</v>
      </c>
      <c r="Y541">
        <v>117.2824863871455</v>
      </c>
      <c r="Z541">
        <v>1.8821753679560749</v>
      </c>
      <c r="AA541">
        <v>1.7957445400182763</v>
      </c>
      <c r="AB541">
        <v>72.89559624417133</v>
      </c>
      <c r="AC541">
        <v>7.6313905818592973</v>
      </c>
      <c r="AD541">
        <v>1.6301358902021523</v>
      </c>
      <c r="AE541">
        <v>2.2119933512338577</v>
      </c>
      <c r="AF541">
        <v>2.3373118478716433</v>
      </c>
      <c r="AG541">
        <v>991.43352601156084</v>
      </c>
      <c r="AH541">
        <v>0</v>
      </c>
      <c r="AI541">
        <v>54.335260115606921</v>
      </c>
      <c r="AJ541">
        <v>383.07730611434226</v>
      </c>
      <c r="AK541">
        <v>60.210751515228523</v>
      </c>
      <c r="AL541">
        <v>6.0393100762956369</v>
      </c>
      <c r="AM541">
        <v>35.708896038640006</v>
      </c>
      <c r="AN541">
        <v>99</v>
      </c>
      <c r="AO541">
        <v>99</v>
      </c>
      <c r="AP541">
        <v>99</v>
      </c>
      <c r="AQ541">
        <v>99</v>
      </c>
      <c r="AR541">
        <v>218.11560693641624</v>
      </c>
      <c r="AS541">
        <v>35.362980060528514</v>
      </c>
    </row>
    <row r="542" spans="1:45">
      <c r="A542">
        <v>14</v>
      </c>
      <c r="B542">
        <v>6</v>
      </c>
      <c r="C542">
        <v>2024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8</v>
      </c>
      <c r="P542">
        <v>9999</v>
      </c>
      <c r="Q542">
        <v>78</v>
      </c>
      <c r="R542">
        <v>178</v>
      </c>
      <c r="S542">
        <v>6.3651685393258415</v>
      </c>
      <c r="T542">
        <v>6.7471910112359552</v>
      </c>
      <c r="U542">
        <v>370.80280898876407</v>
      </c>
      <c r="V542">
        <v>60.112359550561806</v>
      </c>
      <c r="W542">
        <v>56.74157303370788</v>
      </c>
      <c r="X542">
        <v>57.303370786516837</v>
      </c>
      <c r="Y542">
        <v>135.4916496576121</v>
      </c>
      <c r="Z542">
        <v>1.9735100267105528</v>
      </c>
      <c r="AA542">
        <v>2.0078827737638534</v>
      </c>
      <c r="AB542">
        <v>85.835961807722228</v>
      </c>
      <c r="AC542">
        <v>14.36903719506244</v>
      </c>
      <c r="AD542">
        <v>10.410968177673013</v>
      </c>
      <c r="AE542">
        <v>2.2759237949111366</v>
      </c>
      <c r="AF542">
        <v>2.3722397462735101</v>
      </c>
      <c r="AG542">
        <v>1041.022857142857</v>
      </c>
      <c r="AH542">
        <v>0</v>
      </c>
      <c r="AI542">
        <v>79.775280898876403</v>
      </c>
      <c r="AJ542">
        <v>417.43915832863854</v>
      </c>
      <c r="AK542">
        <v>25.877156893100594</v>
      </c>
      <c r="AL542">
        <v>18.881628359064528</v>
      </c>
      <c r="AM542">
        <v>13.554245225668376</v>
      </c>
      <c r="AN542">
        <v>99</v>
      </c>
      <c r="AO542">
        <v>99</v>
      </c>
      <c r="AP542">
        <v>99</v>
      </c>
      <c r="AQ542">
        <v>99</v>
      </c>
      <c r="AR542">
        <v>214.04</v>
      </c>
      <c r="AS542">
        <v>35.823916540570501</v>
      </c>
    </row>
    <row r="543" spans="1:45">
      <c r="A543">
        <v>14</v>
      </c>
      <c r="B543">
        <v>7</v>
      </c>
      <c r="C543">
        <v>2024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</v>
      </c>
      <c r="P543">
        <v>9999</v>
      </c>
      <c r="Q543">
        <v>207</v>
      </c>
      <c r="R543">
        <v>367</v>
      </c>
      <c r="S543">
        <v>6.0956284153005482</v>
      </c>
      <c r="T543">
        <v>6.8773841961852886</v>
      </c>
      <c r="U543">
        <v>369.57029972752025</v>
      </c>
      <c r="V543">
        <v>60.217983651226149</v>
      </c>
      <c r="W543">
        <v>56.130790190735695</v>
      </c>
      <c r="X543">
        <v>59.400544959128041</v>
      </c>
      <c r="Y543">
        <v>124.23403253523109</v>
      </c>
      <c r="Z543">
        <v>1.7995581653361343</v>
      </c>
      <c r="AA543">
        <v>1.9804784939320472</v>
      </c>
      <c r="AB543">
        <v>76.690036205845402</v>
      </c>
      <c r="AC543">
        <v>44.830328128313653</v>
      </c>
      <c r="AD543">
        <v>37.128456381376509</v>
      </c>
      <c r="AE543">
        <v>4.6924945659122885</v>
      </c>
      <c r="AF543">
        <v>4.8748211508659827</v>
      </c>
      <c r="AG543">
        <v>1147.1531791907516</v>
      </c>
      <c r="AH543">
        <v>0.27247956403269757</v>
      </c>
      <c r="AI543">
        <v>68.119891008174406</v>
      </c>
      <c r="AJ543">
        <v>553.28366827206992</v>
      </c>
      <c r="AK543">
        <v>33.907611522143625</v>
      </c>
      <c r="AL543">
        <v>9.0506114701058227</v>
      </c>
      <c r="AM543">
        <v>19.564166200928781</v>
      </c>
      <c r="AN543">
        <v>99</v>
      </c>
      <c r="AO543">
        <v>99</v>
      </c>
      <c r="AP543">
        <v>99</v>
      </c>
      <c r="AQ543">
        <v>99</v>
      </c>
      <c r="AR543">
        <v>214.70520231213871</v>
      </c>
      <c r="AS543">
        <v>35.373297225885175</v>
      </c>
    </row>
    <row r="544" spans="1:45">
      <c r="A544">
        <v>14</v>
      </c>
      <c r="B544">
        <v>8</v>
      </c>
      <c r="C544">
        <v>2024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11</v>
      </c>
      <c r="P544">
        <v>9999</v>
      </c>
      <c r="Q544">
        <v>504</v>
      </c>
      <c r="R544">
        <v>1273</v>
      </c>
      <c r="S544">
        <v>5.9512961508248239</v>
      </c>
      <c r="T544">
        <v>7.0298507462686555</v>
      </c>
      <c r="U544">
        <v>371.98476040848402</v>
      </c>
      <c r="V544">
        <v>55.852317360565586</v>
      </c>
      <c r="W544">
        <v>62.608012568735255</v>
      </c>
      <c r="X544">
        <v>57.030636292223107</v>
      </c>
      <c r="Y544">
        <v>107.27961404036732</v>
      </c>
      <c r="Z544">
        <v>1.7909128133191079</v>
      </c>
      <c r="AA544">
        <v>1.8320841526023448</v>
      </c>
      <c r="AB544">
        <v>75.926214776868562</v>
      </c>
      <c r="AC544">
        <v>42.917609761435088</v>
      </c>
      <c r="AD544">
        <v>34.328567512238592</v>
      </c>
      <c r="AE544">
        <v>16.276690960235261</v>
      </c>
      <c r="AF544">
        <v>17.0195907124569</v>
      </c>
      <c r="AG544">
        <v>977.99417637271233</v>
      </c>
      <c r="AH544">
        <v>0.15710919088766698</v>
      </c>
      <c r="AI544">
        <v>46.425765907305589</v>
      </c>
      <c r="AJ544">
        <v>392.14157618527753</v>
      </c>
      <c r="AK544">
        <v>35.556110338841279</v>
      </c>
      <c r="AL544">
        <v>4.235949247646241</v>
      </c>
      <c r="AM544">
        <v>27.806383314059783</v>
      </c>
      <c r="AN544">
        <v>99</v>
      </c>
      <c r="AO544">
        <v>99</v>
      </c>
      <c r="AP544">
        <v>99</v>
      </c>
      <c r="AQ544">
        <v>99</v>
      </c>
      <c r="AR544">
        <v>217.06489184692185</v>
      </c>
      <c r="AS544">
        <v>35.247327541818201</v>
      </c>
    </row>
    <row r="545" spans="1:45">
      <c r="A545">
        <v>14</v>
      </c>
      <c r="B545">
        <v>9</v>
      </c>
      <c r="C545">
        <v>2024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14</v>
      </c>
      <c r="P545">
        <v>9999</v>
      </c>
      <c r="Q545">
        <v>262</v>
      </c>
      <c r="R545">
        <v>546</v>
      </c>
      <c r="S545">
        <v>5.1996336996337007</v>
      </c>
      <c r="T545">
        <v>6.2509157509157518</v>
      </c>
      <c r="U545">
        <v>325.39395604395622</v>
      </c>
      <c r="V545">
        <v>41.208791208791197</v>
      </c>
      <c r="W545">
        <v>41.941391941391934</v>
      </c>
      <c r="X545">
        <v>41.025641025641022</v>
      </c>
      <c r="Y545">
        <v>105.732750306043</v>
      </c>
      <c r="Z545">
        <v>1.8719247928072873</v>
      </c>
      <c r="AA545">
        <v>1.9492764423189803</v>
      </c>
      <c r="AB545">
        <v>81.219215419448261</v>
      </c>
      <c r="AC545">
        <v>50.358017558386088</v>
      </c>
      <c r="AD545">
        <v>51.229774536946657</v>
      </c>
      <c r="AE545">
        <v>6.9812044495588816</v>
      </c>
      <c r="AF545">
        <v>6.3855408132924145</v>
      </c>
      <c r="AG545">
        <v>1017.3271719038818</v>
      </c>
      <c r="AH545">
        <v>0</v>
      </c>
      <c r="AI545">
        <v>44.322344322344328</v>
      </c>
      <c r="AJ545">
        <v>395.50589773060449</v>
      </c>
      <c r="AK545">
        <v>22.273072909214569</v>
      </c>
      <c r="AL545">
        <v>-9.4497735198030952</v>
      </c>
      <c r="AM545">
        <v>3.0034462276394951</v>
      </c>
      <c r="AN545">
        <v>99</v>
      </c>
      <c r="AO545">
        <v>99</v>
      </c>
      <c r="AP545">
        <v>99</v>
      </c>
      <c r="AQ545">
        <v>99</v>
      </c>
      <c r="AR545">
        <v>211.38447319778197</v>
      </c>
      <c r="AS545">
        <v>33.369002605676243</v>
      </c>
    </row>
    <row r="546" spans="1:45">
      <c r="A546">
        <v>14</v>
      </c>
      <c r="B546">
        <v>10</v>
      </c>
      <c r="C546">
        <v>2024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15</v>
      </c>
      <c r="P546">
        <v>9999</v>
      </c>
      <c r="Q546">
        <v>209</v>
      </c>
      <c r="R546">
        <v>871</v>
      </c>
      <c r="S546">
        <v>4.9667049368541916</v>
      </c>
      <c r="T546">
        <v>6.4799081515499406</v>
      </c>
      <c r="U546">
        <v>327.84695752009162</v>
      </c>
      <c r="V546">
        <v>30.424799081515499</v>
      </c>
      <c r="W546">
        <v>45.350172215843855</v>
      </c>
      <c r="X546">
        <v>35.591274397244533</v>
      </c>
      <c r="Y546">
        <v>88.15004032329378</v>
      </c>
      <c r="Z546">
        <v>1.4455420378535526</v>
      </c>
      <c r="AA546">
        <v>1.7275369512936916</v>
      </c>
      <c r="AB546">
        <v>77.048125277109619</v>
      </c>
      <c r="AC546">
        <v>47.522628759409827</v>
      </c>
      <c r="AD546">
        <v>43.029001227025176</v>
      </c>
      <c r="AE546">
        <v>11.136683288582018</v>
      </c>
      <c r="AF546">
        <v>10.263249176554481</v>
      </c>
      <c r="AG546">
        <v>901.47222222222229</v>
      </c>
      <c r="AH546">
        <v>0</v>
      </c>
      <c r="AI546">
        <v>26.061997703788752</v>
      </c>
      <c r="AJ546">
        <v>250.20443801513431</v>
      </c>
      <c r="AK546">
        <v>35.546664839544221</v>
      </c>
      <c r="AL546">
        <v>6.6364361663013396</v>
      </c>
      <c r="AM546">
        <v>19.701467914733716</v>
      </c>
      <c r="AN546">
        <v>99</v>
      </c>
      <c r="AO546">
        <v>99</v>
      </c>
      <c r="AP546">
        <v>99</v>
      </c>
      <c r="AQ546">
        <v>99</v>
      </c>
      <c r="AR546">
        <v>214.84837962962965</v>
      </c>
      <c r="AS546">
        <v>32.357619736206125</v>
      </c>
    </row>
    <row r="547" spans="1:45" s="504" customFormat="1">
      <c r="A547" s="504">
        <v>14</v>
      </c>
      <c r="B547" s="504">
        <v>11</v>
      </c>
      <c r="C547" s="504">
        <v>2024</v>
      </c>
      <c r="D547" s="504">
        <v>99</v>
      </c>
      <c r="E547" s="504">
        <v>99</v>
      </c>
      <c r="F547" s="504">
        <v>99</v>
      </c>
      <c r="G547" s="504">
        <v>99</v>
      </c>
      <c r="H547" s="504">
        <v>99</v>
      </c>
      <c r="I547" s="504">
        <v>99</v>
      </c>
      <c r="J547" s="504">
        <v>999</v>
      </c>
      <c r="K547" s="504">
        <v>99</v>
      </c>
      <c r="L547" s="504">
        <v>99</v>
      </c>
      <c r="M547" s="504">
        <v>99</v>
      </c>
      <c r="N547" s="504">
        <v>99</v>
      </c>
      <c r="O547" s="504">
        <v>16</v>
      </c>
      <c r="P547" s="504">
        <v>9999</v>
      </c>
      <c r="Q547" s="504">
        <v>453</v>
      </c>
      <c r="R547" s="504">
        <v>1689</v>
      </c>
      <c r="S547" s="504">
        <v>5.3935981031416711</v>
      </c>
      <c r="T547" s="504">
        <v>6.4783895796329203</v>
      </c>
      <c r="U547" s="504">
        <v>347.41219656601481</v>
      </c>
      <c r="V547" s="504">
        <v>41.089402013025449</v>
      </c>
      <c r="W547" s="504">
        <v>51.509769094138527</v>
      </c>
      <c r="X547" s="504">
        <v>44.464179988158683</v>
      </c>
      <c r="Y547" s="504">
        <v>97.398578692357574</v>
      </c>
      <c r="Z547" s="504">
        <v>1.7185762930820314</v>
      </c>
      <c r="AA547" s="504">
        <v>1.8188313705681527</v>
      </c>
      <c r="AB547" s="504">
        <v>75.845822413215132</v>
      </c>
      <c r="AC547" s="504">
        <v>38.094887321659698</v>
      </c>
      <c r="AD547" s="504">
        <v>26.162620937975809</v>
      </c>
      <c r="AE547" s="504">
        <v>21.595703874184888</v>
      </c>
      <c r="AF547" s="504">
        <v>21.089693642651625</v>
      </c>
      <c r="AG547" s="504">
        <v>953.17323852617983</v>
      </c>
      <c r="AH547" s="504">
        <v>0</v>
      </c>
      <c r="AI547" s="504">
        <v>34.103019538188285</v>
      </c>
      <c r="AJ547" s="504">
        <v>345.29026749225153</v>
      </c>
      <c r="AK547" s="504">
        <v>42.919836770308557</v>
      </c>
      <c r="AL547" s="504">
        <v>-1.415737635254505</v>
      </c>
      <c r="AM547" s="504">
        <v>22.796186893934689</v>
      </c>
      <c r="AN547" s="504">
        <v>99</v>
      </c>
      <c r="AO547" s="504">
        <v>99</v>
      </c>
      <c r="AP547" s="504">
        <v>99</v>
      </c>
      <c r="AQ547" s="504">
        <v>99</v>
      </c>
      <c r="AR547" s="504">
        <v>216.62055591467359</v>
      </c>
      <c r="AS547" s="504">
        <v>33.374518593834594</v>
      </c>
    </row>
    <row r="548" spans="1:45" s="504" customFormat="1">
      <c r="A548" s="504">
        <v>14</v>
      </c>
      <c r="B548" s="504">
        <v>12</v>
      </c>
      <c r="C548" s="504">
        <v>2024</v>
      </c>
      <c r="D548" s="504">
        <v>99</v>
      </c>
      <c r="E548" s="504">
        <v>99</v>
      </c>
      <c r="F548" s="504">
        <v>99</v>
      </c>
      <c r="G548" s="504">
        <v>99</v>
      </c>
      <c r="H548" s="504">
        <v>99</v>
      </c>
      <c r="I548" s="504">
        <v>99</v>
      </c>
      <c r="J548" s="504">
        <v>999</v>
      </c>
      <c r="K548" s="504">
        <v>99</v>
      </c>
      <c r="L548" s="504">
        <v>99</v>
      </c>
      <c r="M548" s="504">
        <v>99</v>
      </c>
      <c r="N548" s="504">
        <v>99</v>
      </c>
      <c r="O548" s="504">
        <v>18</v>
      </c>
      <c r="P548" s="504">
        <v>9999</v>
      </c>
      <c r="Q548" s="504">
        <v>192</v>
      </c>
      <c r="R548" s="504">
        <v>645</v>
      </c>
      <c r="S548" s="504">
        <v>5.745736434108526</v>
      </c>
      <c r="T548" s="504">
        <v>6.4372093023255852</v>
      </c>
      <c r="U548" s="504">
        <v>359.60682170542634</v>
      </c>
      <c r="V548" s="504">
        <v>48.992248062015513</v>
      </c>
      <c r="W548" s="504">
        <v>48.83720930232559</v>
      </c>
      <c r="X548" s="504">
        <v>51.627906976744178</v>
      </c>
      <c r="Y548" s="504">
        <v>91.733283334315772</v>
      </c>
      <c r="Z548" s="504">
        <v>1.7281530110953212</v>
      </c>
      <c r="AA548" s="504">
        <v>1.8294350281122329</v>
      </c>
      <c r="AB548" s="504">
        <v>72.703444920120006</v>
      </c>
      <c r="AC548" s="504">
        <v>36.12273506964533</v>
      </c>
      <c r="AD548" s="504">
        <v>17.443266150849745</v>
      </c>
      <c r="AE548" s="504">
        <v>8.247027234369007</v>
      </c>
      <c r="AF548" s="504">
        <v>8.3364892919107199</v>
      </c>
      <c r="AG548" s="504">
        <v>950.358934169279</v>
      </c>
      <c r="AH548" s="504">
        <v>0</v>
      </c>
      <c r="AI548" s="504">
        <v>41.085271317829474</v>
      </c>
      <c r="AJ548" s="504">
        <v>321.24470112379743</v>
      </c>
      <c r="AK548" s="504">
        <v>39.079993801297128</v>
      </c>
      <c r="AL548" s="504">
        <v>-8.8421542614879751</v>
      </c>
      <c r="AM548" s="504">
        <v>19.402854504045798</v>
      </c>
      <c r="AN548" s="504">
        <v>99</v>
      </c>
      <c r="AO548" s="504">
        <v>99</v>
      </c>
      <c r="AP548" s="504">
        <v>99</v>
      </c>
      <c r="AQ548" s="504">
        <v>99</v>
      </c>
      <c r="AR548" s="504">
        <v>217.15517241379317</v>
      </c>
      <c r="AS548" s="504">
        <v>34.450522425245055</v>
      </c>
    </row>
    <row r="549" spans="1:45" s="504" customFormat="1">
      <c r="A549" s="504">
        <v>14</v>
      </c>
      <c r="B549" s="504">
        <v>13</v>
      </c>
      <c r="C549" s="504">
        <v>2024</v>
      </c>
      <c r="D549" s="504">
        <v>99</v>
      </c>
      <c r="E549" s="504">
        <v>99</v>
      </c>
      <c r="F549" s="504">
        <v>99</v>
      </c>
      <c r="G549" s="504">
        <v>99</v>
      </c>
      <c r="H549" s="504">
        <v>99</v>
      </c>
      <c r="I549" s="504">
        <v>99</v>
      </c>
      <c r="J549" s="504">
        <v>999</v>
      </c>
      <c r="K549" s="504">
        <v>99</v>
      </c>
      <c r="L549" s="504">
        <v>99</v>
      </c>
      <c r="M549" s="504">
        <v>99</v>
      </c>
      <c r="N549" s="504">
        <v>99</v>
      </c>
      <c r="O549" s="504">
        <v>55</v>
      </c>
      <c r="P549" s="504">
        <v>9999</v>
      </c>
      <c r="Q549" s="504">
        <v>44</v>
      </c>
      <c r="R549" s="504">
        <v>121</v>
      </c>
      <c r="S549" s="504">
        <v>5.2809917355371887</v>
      </c>
      <c r="T549" s="504">
        <v>6.7603305785123986</v>
      </c>
      <c r="U549" s="504">
        <v>359.54297520661157</v>
      </c>
      <c r="V549" s="504">
        <v>37.190082644628099</v>
      </c>
      <c r="W549" s="504">
        <v>53.719008264462808</v>
      </c>
      <c r="X549" s="504">
        <v>47.10743801652891</v>
      </c>
      <c r="Y549" s="504">
        <v>94.406469370042046</v>
      </c>
      <c r="Z549" s="504">
        <v>1.4444143798640816</v>
      </c>
      <c r="AA549" s="504">
        <v>1.6714658949034182</v>
      </c>
      <c r="AB549" s="504">
        <v>80.027826079215814</v>
      </c>
      <c r="AC549" s="504">
        <v>58.399818668714673</v>
      </c>
      <c r="AD549" s="504">
        <v>45.578752479547411</v>
      </c>
      <c r="AE549" s="504">
        <v>1.5471167369901548</v>
      </c>
      <c r="AF549" s="504">
        <v>1.5636218785796561</v>
      </c>
      <c r="AG549" s="504">
        <v>1046.0168067226891</v>
      </c>
      <c r="AH549" s="504">
        <v>0</v>
      </c>
      <c r="AI549" s="504">
        <v>33.884297520661157</v>
      </c>
      <c r="AJ549" s="504">
        <v>484.62741442263763</v>
      </c>
      <c r="AK549" s="504">
        <v>25.133684198860344</v>
      </c>
      <c r="AL549" s="504">
        <v>0.8621762853719469</v>
      </c>
      <c r="AM549" s="504">
        <v>9.1479497935963128</v>
      </c>
      <c r="AN549" s="504">
        <v>99</v>
      </c>
      <c r="AO549" s="504">
        <v>99</v>
      </c>
      <c r="AP549" s="504">
        <v>99</v>
      </c>
      <c r="AQ549" s="504">
        <v>99</v>
      </c>
      <c r="AR549" s="504">
        <v>219.28571428571425</v>
      </c>
      <c r="AS549" s="504">
        <v>33.290619749214187</v>
      </c>
    </row>
    <row r="550" spans="1:45" s="504" customFormat="1">
      <c r="A550" s="504">
        <v>14</v>
      </c>
      <c r="B550" s="504">
        <v>14</v>
      </c>
      <c r="C550" s="504">
        <v>2024</v>
      </c>
      <c r="D550" s="504">
        <v>99</v>
      </c>
      <c r="E550" s="504">
        <v>99</v>
      </c>
      <c r="F550" s="504">
        <v>99</v>
      </c>
      <c r="G550" s="504">
        <v>99</v>
      </c>
      <c r="H550" s="504">
        <v>99</v>
      </c>
      <c r="I550" s="504">
        <v>99</v>
      </c>
      <c r="J550" s="504">
        <v>999</v>
      </c>
      <c r="K550" s="504">
        <v>99</v>
      </c>
      <c r="L550" s="504">
        <v>99</v>
      </c>
      <c r="M550" s="504">
        <v>99</v>
      </c>
      <c r="N550" s="504">
        <v>99</v>
      </c>
      <c r="O550" s="504">
        <v>56</v>
      </c>
      <c r="P550" s="504">
        <v>9999</v>
      </c>
      <c r="Q550" s="504">
        <v>16</v>
      </c>
      <c r="R550" s="504">
        <v>38</v>
      </c>
      <c r="S550" s="504">
        <v>4.3684210526315779</v>
      </c>
      <c r="T550" s="504">
        <v>5.9210526315789487</v>
      </c>
      <c r="U550" s="504">
        <v>297.24736842105273</v>
      </c>
      <c r="V550" s="504">
        <v>18.421052631578945</v>
      </c>
      <c r="W550" s="504">
        <v>21.052631578947377</v>
      </c>
      <c r="X550" s="504">
        <v>18.421052631578945</v>
      </c>
      <c r="Y550" s="504">
        <v>80.312267978258532</v>
      </c>
      <c r="Z550" s="504">
        <v>1.4585691011106341</v>
      </c>
      <c r="AA550" s="504">
        <v>1.3646202276278057</v>
      </c>
      <c r="AB550" s="504">
        <v>84.781702197569473</v>
      </c>
      <c r="AC550" s="504">
        <v>39.440210094052745</v>
      </c>
      <c r="AD550" s="504">
        <v>62.279773462447643</v>
      </c>
      <c r="AE550" s="504">
        <v>0.48587137194732122</v>
      </c>
      <c r="AF550" s="504">
        <v>0.4059730228529021</v>
      </c>
      <c r="AG550" s="504">
        <v>897.39473684210543</v>
      </c>
      <c r="AH550" s="504">
        <v>0</v>
      </c>
      <c r="AI550" s="504">
        <v>10.526315789473689</v>
      </c>
      <c r="AJ550" s="504">
        <v>236.21383482296875</v>
      </c>
      <c r="AK550" s="504">
        <v>57.914944531223853</v>
      </c>
      <c r="AL550" s="504">
        <v>-15.273209020043364</v>
      </c>
      <c r="AM550" s="504">
        <v>25.339121304589234</v>
      </c>
      <c r="AN550" s="504">
        <v>99</v>
      </c>
      <c r="AO550" s="504">
        <v>99</v>
      </c>
      <c r="AP550" s="504">
        <v>99</v>
      </c>
      <c r="AQ550" s="504">
        <v>99</v>
      </c>
      <c r="AR550" s="504">
        <v>210.89473684210523</v>
      </c>
      <c r="AS550" s="504">
        <v>31.145945956266292</v>
      </c>
    </row>
    <row r="551" spans="1:45">
      <c r="A551">
        <v>14</v>
      </c>
      <c r="B551">
        <v>15</v>
      </c>
      <c r="C551">
        <v>2023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1</v>
      </c>
      <c r="P551">
        <v>9999</v>
      </c>
      <c r="Q551">
        <v>77</v>
      </c>
      <c r="R551">
        <v>203</v>
      </c>
      <c r="S551">
        <v>6.3694581280788203</v>
      </c>
      <c r="T551">
        <v>6.482758620689653</v>
      </c>
      <c r="U551">
        <v>365.27290640394096</v>
      </c>
      <c r="V551">
        <v>66.995073891625637</v>
      </c>
      <c r="W551">
        <v>51.724137931034491</v>
      </c>
      <c r="X551">
        <v>55.665024630541879</v>
      </c>
      <c r="Y551">
        <v>100.48814602995628</v>
      </c>
      <c r="Z551">
        <v>1.7381415821436388</v>
      </c>
      <c r="AA551">
        <v>1.8684437495371136</v>
      </c>
      <c r="AB551">
        <v>70.913155193903251</v>
      </c>
      <c r="AC551">
        <v>36.966071591387752</v>
      </c>
      <c r="AD551">
        <v>17.563921152017372</v>
      </c>
      <c r="AE551">
        <v>2.5198609731876855</v>
      </c>
      <c r="AF551">
        <v>2.6129616151490218</v>
      </c>
      <c r="AG551">
        <v>942.56852791878157</v>
      </c>
      <c r="AH551">
        <v>0</v>
      </c>
      <c r="AI551">
        <v>62.068965517241359</v>
      </c>
      <c r="AJ551">
        <v>372.11803108727423</v>
      </c>
      <c r="AK551">
        <v>37.39159052428743</v>
      </c>
      <c r="AL551">
        <v>-3.0587009203066136</v>
      </c>
      <c r="AM551">
        <v>18.279778354173157</v>
      </c>
      <c r="AN551">
        <v>99</v>
      </c>
      <c r="AO551">
        <v>99</v>
      </c>
      <c r="AP551">
        <v>99</v>
      </c>
      <c r="AQ551">
        <v>99</v>
      </c>
      <c r="AR551">
        <v>215.88832487309645</v>
      </c>
      <c r="AS551">
        <v>35.790387700087159</v>
      </c>
    </row>
    <row r="552" spans="1:45">
      <c r="A552">
        <v>14</v>
      </c>
      <c r="B552">
        <v>16</v>
      </c>
      <c r="C552">
        <v>2023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2</v>
      </c>
      <c r="P552">
        <v>9999</v>
      </c>
      <c r="Q552">
        <v>109</v>
      </c>
      <c r="R552">
        <v>366</v>
      </c>
      <c r="S552">
        <v>5.8497267759562854</v>
      </c>
      <c r="T552">
        <v>6.4562841530054644</v>
      </c>
      <c r="U552">
        <v>356.49153005464507</v>
      </c>
      <c r="V552">
        <v>54.644808743169406</v>
      </c>
      <c r="W552">
        <v>46.448087431693992</v>
      </c>
      <c r="X552">
        <v>47.540983606557376</v>
      </c>
      <c r="Y552">
        <v>115.40413005725078</v>
      </c>
      <c r="Z552">
        <v>1.9196531539211836</v>
      </c>
      <c r="AA552">
        <v>1.8648316603497661</v>
      </c>
      <c r="AB552">
        <v>78.028446192325887</v>
      </c>
      <c r="AC552">
        <v>41.968571265777499</v>
      </c>
      <c r="AD552">
        <v>29.925989158047969</v>
      </c>
      <c r="AE552">
        <v>4.5431976166832193</v>
      </c>
      <c r="AF552">
        <v>4.5977974279575342</v>
      </c>
      <c r="AG552">
        <v>1052.9772727272725</v>
      </c>
      <c r="AH552">
        <v>0</v>
      </c>
      <c r="AI552">
        <v>64.207650273224047</v>
      </c>
      <c r="AJ552">
        <v>439.85806019650761</v>
      </c>
      <c r="AK552">
        <v>52.928420864148499</v>
      </c>
      <c r="AL552">
        <v>3.892603866530119</v>
      </c>
      <c r="AM552">
        <v>32.167243068780557</v>
      </c>
      <c r="AN552">
        <v>99</v>
      </c>
      <c r="AO552">
        <v>99</v>
      </c>
      <c r="AP552">
        <v>99</v>
      </c>
      <c r="AQ552">
        <v>99</v>
      </c>
      <c r="AR552">
        <v>215.4375</v>
      </c>
      <c r="AS552">
        <v>34.596672165862778</v>
      </c>
    </row>
    <row r="553" spans="1:45">
      <c r="A553">
        <v>14</v>
      </c>
      <c r="B553">
        <v>17</v>
      </c>
      <c r="C553">
        <v>2023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3</v>
      </c>
      <c r="P553">
        <v>9999</v>
      </c>
      <c r="Q553">
        <v>78</v>
      </c>
      <c r="R553">
        <v>128</v>
      </c>
      <c r="S553">
        <v>6.2265625</v>
      </c>
      <c r="T553">
        <v>7.078125</v>
      </c>
      <c r="U553">
        <v>387.47890625000008</v>
      </c>
      <c r="V553">
        <v>57.03125</v>
      </c>
      <c r="W553">
        <v>59.375</v>
      </c>
      <c r="X553">
        <v>53.125</v>
      </c>
      <c r="Y553">
        <v>138.10654438486463</v>
      </c>
      <c r="Z553">
        <v>1.8842059159215452</v>
      </c>
      <c r="AA553">
        <v>1.9308732439947995</v>
      </c>
      <c r="AB553">
        <v>86.3808825842695</v>
      </c>
      <c r="AC553">
        <v>22.962960152045703</v>
      </c>
      <c r="AD553">
        <v>16.907223242139438</v>
      </c>
      <c r="AE553">
        <v>1.5888778550148963</v>
      </c>
      <c r="AF553">
        <v>1.7477429806856144</v>
      </c>
      <c r="AG553">
        <v>1135.7154471544718</v>
      </c>
      <c r="AH553">
        <v>0</v>
      </c>
      <c r="AI553">
        <v>66.40625</v>
      </c>
      <c r="AJ553">
        <v>471.73095060784954</v>
      </c>
      <c r="AK553">
        <v>38.467799064812127</v>
      </c>
      <c r="AL553">
        <v>17.035305993232939</v>
      </c>
      <c r="AM553">
        <v>27.459617474070477</v>
      </c>
      <c r="AN553">
        <v>99</v>
      </c>
      <c r="AO553">
        <v>99</v>
      </c>
      <c r="AP553">
        <v>99</v>
      </c>
      <c r="AQ553">
        <v>99</v>
      </c>
      <c r="AR553">
        <v>216.90243902439028</v>
      </c>
      <c r="AS553">
        <v>36.159573732254152</v>
      </c>
    </row>
    <row r="554" spans="1:45">
      <c r="A554">
        <v>14</v>
      </c>
      <c r="B554">
        <v>18</v>
      </c>
      <c r="C554">
        <v>2023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4</v>
      </c>
      <c r="P554">
        <v>9999</v>
      </c>
      <c r="Q554">
        <v>475</v>
      </c>
      <c r="R554">
        <v>1594</v>
      </c>
      <c r="S554">
        <v>5.7460716530483982</v>
      </c>
      <c r="T554">
        <v>6.4027603513174416</v>
      </c>
      <c r="U554">
        <v>361.54309912170623</v>
      </c>
      <c r="V554">
        <v>49.121706398996238</v>
      </c>
      <c r="W554">
        <v>49.937264742785459</v>
      </c>
      <c r="X554">
        <v>50.313676286072763</v>
      </c>
      <c r="Y554">
        <v>112.04028539547578</v>
      </c>
      <c r="Z554">
        <v>1.9382501469266713</v>
      </c>
      <c r="AA554">
        <v>1.7049319289469171</v>
      </c>
      <c r="AB554">
        <v>76.755894241524189</v>
      </c>
      <c r="AC554">
        <v>46.107672179864657</v>
      </c>
      <c r="AD554">
        <v>29.019277607157075</v>
      </c>
      <c r="AE554">
        <v>19.786494538232375</v>
      </c>
      <c r="AF554">
        <v>20.308036031119123</v>
      </c>
      <c r="AG554">
        <v>987.52015355086371</v>
      </c>
      <c r="AH554">
        <v>6.2735257214554571E-2</v>
      </c>
      <c r="AI554">
        <v>53.199498117942277</v>
      </c>
      <c r="AJ554">
        <v>393.57131677963912</v>
      </c>
      <c r="AK554">
        <v>43.586740279248914</v>
      </c>
      <c r="AL554">
        <v>14.208325520716524</v>
      </c>
      <c r="AM554">
        <v>21.190806207224576</v>
      </c>
      <c r="AN554">
        <v>99</v>
      </c>
      <c r="AO554">
        <v>99</v>
      </c>
      <c r="AP554">
        <v>99</v>
      </c>
      <c r="AQ554">
        <v>99</v>
      </c>
      <c r="AR554">
        <v>217.78310940499037</v>
      </c>
      <c r="AS554">
        <v>34.005547109129594</v>
      </c>
    </row>
    <row r="555" spans="1:45">
      <c r="A555">
        <v>14</v>
      </c>
      <c r="B555">
        <v>19</v>
      </c>
      <c r="C555">
        <v>2023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7</v>
      </c>
      <c r="P555">
        <v>9999</v>
      </c>
      <c r="Q555">
        <v>46</v>
      </c>
      <c r="R555">
        <v>98</v>
      </c>
      <c r="S555">
        <v>6.3711340206185563</v>
      </c>
      <c r="T555">
        <v>6.5612244897959187</v>
      </c>
      <c r="U555">
        <v>399.82448979591823</v>
      </c>
      <c r="V555">
        <v>57.142857142857153</v>
      </c>
      <c r="W555">
        <v>51.020408163265309</v>
      </c>
      <c r="X555">
        <v>58.163265306122447</v>
      </c>
      <c r="Y555">
        <v>132.31180170203203</v>
      </c>
      <c r="Z555">
        <v>2.0505047326606602</v>
      </c>
      <c r="AA555">
        <v>1.7324415149336363</v>
      </c>
      <c r="AB555">
        <v>73.871823866493756</v>
      </c>
      <c r="AC555">
        <v>23.003912310988419</v>
      </c>
      <c r="AD555">
        <v>-7.0775139280976411</v>
      </c>
      <c r="AE555">
        <v>1.2164846077457798</v>
      </c>
      <c r="AF555">
        <v>1.3807498324224952</v>
      </c>
      <c r="AG555">
        <v>1189</v>
      </c>
      <c r="AH555">
        <v>0</v>
      </c>
      <c r="AI555">
        <v>58.163265306122447</v>
      </c>
      <c r="AJ555">
        <v>667.73814596662612</v>
      </c>
      <c r="AK555">
        <v>59.694678841340519</v>
      </c>
      <c r="AL555">
        <v>-2.3741294128196855</v>
      </c>
      <c r="AM555">
        <v>37.89039198963647</v>
      </c>
      <c r="AN555">
        <v>99</v>
      </c>
      <c r="AO555">
        <v>99</v>
      </c>
      <c r="AP555">
        <v>99</v>
      </c>
      <c r="AQ555">
        <v>99</v>
      </c>
      <c r="AR555">
        <v>220.46315789473681</v>
      </c>
      <c r="AS555">
        <v>36.092272253135654</v>
      </c>
    </row>
    <row r="556" spans="1:45">
      <c r="A556">
        <v>14</v>
      </c>
      <c r="B556">
        <v>20</v>
      </c>
      <c r="C556">
        <v>2023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8</v>
      </c>
      <c r="P556">
        <v>9999</v>
      </c>
      <c r="Q556">
        <v>67</v>
      </c>
      <c r="R556">
        <v>167</v>
      </c>
      <c r="S556">
        <v>6.1197604790419149</v>
      </c>
      <c r="T556">
        <v>7.2934131736526977</v>
      </c>
      <c r="U556">
        <v>372.95149700598785</v>
      </c>
      <c r="V556">
        <v>64.071856287425149</v>
      </c>
      <c r="W556">
        <v>63.473053892215574</v>
      </c>
      <c r="X556">
        <v>59.880239520958099</v>
      </c>
      <c r="Y556">
        <v>123.9170491603529</v>
      </c>
      <c r="Z556">
        <v>1.7468616691463308</v>
      </c>
      <c r="AA556">
        <v>2.2435840052400473</v>
      </c>
      <c r="AB556">
        <v>83.743643288244314</v>
      </c>
      <c r="AC556">
        <v>44.434407409328557</v>
      </c>
      <c r="AD556">
        <v>34.091336203391606</v>
      </c>
      <c r="AE556">
        <v>2.0729890764647463</v>
      </c>
      <c r="AF556">
        <v>2.1947666766486078</v>
      </c>
      <c r="AG556">
        <v>1082.8969696969698</v>
      </c>
      <c r="AH556">
        <v>0</v>
      </c>
      <c r="AI556">
        <v>64.071856287425149</v>
      </c>
      <c r="AJ556">
        <v>496.74905101850629</v>
      </c>
      <c r="AK556">
        <v>37.177314351442405</v>
      </c>
      <c r="AL556">
        <v>15.714924192469139</v>
      </c>
      <c r="AM556">
        <v>26.886918541916476</v>
      </c>
      <c r="AN556">
        <v>99</v>
      </c>
      <c r="AO556">
        <v>99</v>
      </c>
      <c r="AP556">
        <v>99</v>
      </c>
      <c r="AQ556">
        <v>99</v>
      </c>
      <c r="AR556">
        <v>215.38787878787875</v>
      </c>
      <c r="AS556">
        <v>35.889034824814487</v>
      </c>
    </row>
    <row r="557" spans="1:45">
      <c r="A557">
        <v>14</v>
      </c>
      <c r="B557">
        <v>21</v>
      </c>
      <c r="C557">
        <v>2023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</v>
      </c>
      <c r="P557">
        <v>9999</v>
      </c>
      <c r="Q557">
        <v>198</v>
      </c>
      <c r="R557">
        <v>385</v>
      </c>
      <c r="S557">
        <v>5.841145833333333</v>
      </c>
      <c r="T557">
        <v>6.6831168831168819</v>
      </c>
      <c r="U557">
        <v>346.06363636363636</v>
      </c>
      <c r="V557">
        <v>52.72727272727272</v>
      </c>
      <c r="W557">
        <v>52.72727272727272</v>
      </c>
      <c r="X557">
        <v>46.753246753246763</v>
      </c>
      <c r="Y557">
        <v>137.17493590784852</v>
      </c>
      <c r="Z557">
        <v>1.8012916802586438</v>
      </c>
      <c r="AA557">
        <v>2.1774167106442657</v>
      </c>
      <c r="AB557">
        <v>76.904879121458379</v>
      </c>
      <c r="AC557">
        <v>54.496229678820313</v>
      </c>
      <c r="AD557">
        <v>41.107176730965527</v>
      </c>
      <c r="AE557">
        <v>4.7790466732869916</v>
      </c>
      <c r="AF557">
        <v>4.6950068281974486</v>
      </c>
      <c r="AG557">
        <v>1071.1233243967829</v>
      </c>
      <c r="AH557">
        <v>0</v>
      </c>
      <c r="AI557">
        <v>68.571428571428555</v>
      </c>
      <c r="AJ557">
        <v>432.36836496401537</v>
      </c>
      <c r="AK557">
        <v>40.941696062701048</v>
      </c>
      <c r="AL557">
        <v>21.85503095906185</v>
      </c>
      <c r="AM557">
        <v>20.663599550421495</v>
      </c>
      <c r="AN557">
        <v>99</v>
      </c>
      <c r="AO557">
        <v>99</v>
      </c>
      <c r="AP557">
        <v>99</v>
      </c>
      <c r="AQ557">
        <v>99</v>
      </c>
      <c r="AR557">
        <v>210.82037533512064</v>
      </c>
      <c r="AS557">
        <v>34.739101086576696</v>
      </c>
    </row>
    <row r="558" spans="1:45">
      <c r="A558">
        <v>14</v>
      </c>
      <c r="B558">
        <v>22</v>
      </c>
      <c r="C558">
        <v>2023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11</v>
      </c>
      <c r="P558">
        <v>9999</v>
      </c>
      <c r="Q558">
        <v>502</v>
      </c>
      <c r="R558">
        <v>1346</v>
      </c>
      <c r="S558">
        <v>5.8565055762081775</v>
      </c>
      <c r="T558">
        <v>6.8774145616641906</v>
      </c>
      <c r="U558">
        <v>366.96196136701286</v>
      </c>
      <c r="V558">
        <v>53.491827637444288</v>
      </c>
      <c r="W558">
        <v>57.355126300148591</v>
      </c>
      <c r="X558">
        <v>56.31500742942049</v>
      </c>
      <c r="Y558">
        <v>106.86005948131123</v>
      </c>
      <c r="Z558">
        <v>1.8298756684117876</v>
      </c>
      <c r="AA558">
        <v>1.8342890170645845</v>
      </c>
      <c r="AB558">
        <v>76.634116562675644</v>
      </c>
      <c r="AC558">
        <v>47.609350513596098</v>
      </c>
      <c r="AD558">
        <v>38.830801740948679</v>
      </c>
      <c r="AE558">
        <v>16.708043694141011</v>
      </c>
      <c r="AF558">
        <v>17.405465391148876</v>
      </c>
      <c r="AG558">
        <v>942.26070038910495</v>
      </c>
      <c r="AH558">
        <v>0</v>
      </c>
      <c r="AI558">
        <v>43.907875185735527</v>
      </c>
      <c r="AJ558">
        <v>314.86560614671725</v>
      </c>
      <c r="AK558">
        <v>36.759572654211887</v>
      </c>
      <c r="AL558">
        <v>9.4145859601244162</v>
      </c>
      <c r="AM558">
        <v>24.254265060790591</v>
      </c>
      <c r="AN558">
        <v>99</v>
      </c>
      <c r="AO558">
        <v>99</v>
      </c>
      <c r="AP558">
        <v>99</v>
      </c>
      <c r="AQ558">
        <v>99</v>
      </c>
      <c r="AR558">
        <v>216.99066147859921</v>
      </c>
      <c r="AS558">
        <v>34.947481315696962</v>
      </c>
    </row>
    <row r="559" spans="1:45">
      <c r="A559">
        <v>14</v>
      </c>
      <c r="B559">
        <v>23</v>
      </c>
      <c r="C559">
        <v>2023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14</v>
      </c>
      <c r="P559">
        <v>9999</v>
      </c>
      <c r="Q559">
        <v>201</v>
      </c>
      <c r="R559">
        <v>403</v>
      </c>
      <c r="S559">
        <v>5.4367245657568226</v>
      </c>
      <c r="T559">
        <v>6.5359801488833744</v>
      </c>
      <c r="U559">
        <v>329.61215880893286</v>
      </c>
      <c r="V559">
        <v>42.928039702233264</v>
      </c>
      <c r="W559">
        <v>46.15384615384616</v>
      </c>
      <c r="X559">
        <v>39.70223325062036</v>
      </c>
      <c r="Y559">
        <v>105.11401242930125</v>
      </c>
      <c r="Z559">
        <v>1.7307154220225811</v>
      </c>
      <c r="AA559">
        <v>1.8759469323267597</v>
      </c>
      <c r="AB559">
        <v>79.229301854765481</v>
      </c>
      <c r="AC559">
        <v>47.227687357884683</v>
      </c>
      <c r="AD559">
        <v>41.551060112084805</v>
      </c>
      <c r="AE559">
        <v>5.0024826216484604</v>
      </c>
      <c r="AF559">
        <v>4.6808831685091405</v>
      </c>
      <c r="AG559">
        <v>990.53652392947106</v>
      </c>
      <c r="AH559">
        <v>0</v>
      </c>
      <c r="AI559">
        <v>49.87593052109181</v>
      </c>
      <c r="AJ559">
        <v>376.05100651007007</v>
      </c>
      <c r="AK559">
        <v>21.176282418086995</v>
      </c>
      <c r="AL559">
        <v>6.9064695906887295</v>
      </c>
      <c r="AM559">
        <v>8.8741035378255493</v>
      </c>
      <c r="AN559">
        <v>99</v>
      </c>
      <c r="AO559">
        <v>99</v>
      </c>
      <c r="AP559">
        <v>99</v>
      </c>
      <c r="AQ559">
        <v>99</v>
      </c>
      <c r="AR559">
        <v>211.28967254408056</v>
      </c>
      <c r="AS559">
        <v>33.769675250641193</v>
      </c>
    </row>
    <row r="560" spans="1:45">
      <c r="A560">
        <v>14</v>
      </c>
      <c r="B560">
        <v>24</v>
      </c>
      <c r="C560">
        <v>2023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15</v>
      </c>
      <c r="P560">
        <v>9999</v>
      </c>
      <c r="Q560">
        <v>189</v>
      </c>
      <c r="R560">
        <v>860</v>
      </c>
      <c r="S560">
        <v>5.0395348837209299</v>
      </c>
      <c r="T560">
        <v>6.4511627906976718</v>
      </c>
      <c r="U560">
        <v>337.21767441860487</v>
      </c>
      <c r="V560">
        <v>29.767441860465119</v>
      </c>
      <c r="W560">
        <v>45.813953488372078</v>
      </c>
      <c r="X560">
        <v>40.232558139534881</v>
      </c>
      <c r="Y560">
        <v>79.877960776721523</v>
      </c>
      <c r="Z560">
        <v>1.4373165460100603</v>
      </c>
      <c r="AA560">
        <v>1.583691902885985</v>
      </c>
      <c r="AB560">
        <v>77.960610624175757</v>
      </c>
      <c r="AC560">
        <v>50.883382897697992</v>
      </c>
      <c r="AD560">
        <v>47.847650503488914</v>
      </c>
      <c r="AE560">
        <v>10.675273088381331</v>
      </c>
      <c r="AF560">
        <v>10.219468562770336</v>
      </c>
      <c r="AG560">
        <v>868.19598583234949</v>
      </c>
      <c r="AH560">
        <v>0.11627906976744189</v>
      </c>
      <c r="AI560">
        <v>18.720930232558128</v>
      </c>
      <c r="AJ560">
        <v>218.79240716649477</v>
      </c>
      <c r="AK560">
        <v>27.558963196140329</v>
      </c>
      <c r="AL560">
        <v>-0.48349000579080575</v>
      </c>
      <c r="AM560">
        <v>13.703869397675669</v>
      </c>
      <c r="AN560">
        <v>99</v>
      </c>
      <c r="AO560">
        <v>99</v>
      </c>
      <c r="AP560">
        <v>99</v>
      </c>
      <c r="AQ560">
        <v>99</v>
      </c>
      <c r="AR560">
        <v>216.78866587957495</v>
      </c>
      <c r="AS560">
        <v>32.521515342967241</v>
      </c>
    </row>
    <row r="561" spans="1:45" s="507" customFormat="1">
      <c r="A561" s="507">
        <v>14</v>
      </c>
      <c r="B561" s="507">
        <v>25</v>
      </c>
      <c r="C561" s="507">
        <v>2023</v>
      </c>
      <c r="D561" s="507">
        <v>99</v>
      </c>
      <c r="E561" s="507">
        <v>99</v>
      </c>
      <c r="F561" s="507">
        <v>99</v>
      </c>
      <c r="G561" s="507">
        <v>99</v>
      </c>
      <c r="H561" s="507">
        <v>99</v>
      </c>
      <c r="I561" s="507">
        <v>99</v>
      </c>
      <c r="J561" s="507">
        <v>999</v>
      </c>
      <c r="K561" s="507">
        <v>99</v>
      </c>
      <c r="L561" s="507">
        <v>99</v>
      </c>
      <c r="M561" s="507">
        <v>99</v>
      </c>
      <c r="N561" s="507">
        <v>99</v>
      </c>
      <c r="O561" s="507">
        <v>16</v>
      </c>
      <c r="P561" s="507">
        <v>9999</v>
      </c>
      <c r="Q561" s="507">
        <v>463</v>
      </c>
      <c r="R561" s="507">
        <v>1660</v>
      </c>
      <c r="S561" s="507">
        <v>5.2686746987951807</v>
      </c>
      <c r="T561" s="507">
        <v>6.1060240963855446</v>
      </c>
      <c r="U561" s="507">
        <v>337.85536144578344</v>
      </c>
      <c r="V561" s="507">
        <v>37.409638554216869</v>
      </c>
      <c r="W561" s="507">
        <v>40.542168674698793</v>
      </c>
      <c r="X561" s="507">
        <v>42.108433734939752</v>
      </c>
      <c r="Y561" s="507">
        <v>95.273419289232422</v>
      </c>
      <c r="Z561" s="507">
        <v>1.6391613864429675</v>
      </c>
      <c r="AA561" s="507">
        <v>1.8154855567170689</v>
      </c>
      <c r="AB561" s="507">
        <v>73.436471804319055</v>
      </c>
      <c r="AC561" s="507">
        <v>39.23818320729395</v>
      </c>
      <c r="AD561" s="507">
        <v>24.63006951099247</v>
      </c>
      <c r="AE561" s="507">
        <v>20.605759682224431</v>
      </c>
      <c r="AF561" s="507">
        <v>19.763253211634954</v>
      </c>
      <c r="AG561" s="507">
        <v>942.32079207920799</v>
      </c>
      <c r="AH561" s="507">
        <v>6.0240963855421679E-2</v>
      </c>
      <c r="AI561" s="507">
        <v>34.578313253012041</v>
      </c>
      <c r="AJ561" s="507">
        <v>330.80045344094134</v>
      </c>
      <c r="AK561" s="507">
        <v>38.8927577380828</v>
      </c>
      <c r="AL561" s="507">
        <v>7.8115096837477696</v>
      </c>
      <c r="AM561" s="507">
        <v>25.51651121202822</v>
      </c>
      <c r="AN561" s="507">
        <v>99</v>
      </c>
      <c r="AO561" s="507">
        <v>99</v>
      </c>
      <c r="AP561" s="507">
        <v>99</v>
      </c>
      <c r="AQ561" s="507">
        <v>99</v>
      </c>
      <c r="AR561" s="507">
        <v>215.88712871287129</v>
      </c>
      <c r="AS561" s="507">
        <v>32.796019858207082</v>
      </c>
    </row>
    <row r="562" spans="1:45" s="507" customFormat="1">
      <c r="A562" s="507">
        <v>14</v>
      </c>
      <c r="B562" s="507">
        <v>26</v>
      </c>
      <c r="C562" s="507">
        <v>2023</v>
      </c>
      <c r="D562" s="507">
        <v>99</v>
      </c>
      <c r="E562" s="507">
        <v>99</v>
      </c>
      <c r="F562" s="507">
        <v>99</v>
      </c>
      <c r="G562" s="507">
        <v>99</v>
      </c>
      <c r="H562" s="507">
        <v>99</v>
      </c>
      <c r="I562" s="507">
        <v>99</v>
      </c>
      <c r="J562" s="507">
        <v>999</v>
      </c>
      <c r="K562" s="507">
        <v>99</v>
      </c>
      <c r="L562" s="507">
        <v>99</v>
      </c>
      <c r="M562" s="507">
        <v>99</v>
      </c>
      <c r="N562" s="507">
        <v>99</v>
      </c>
      <c r="O562" s="507">
        <v>18</v>
      </c>
      <c r="P562" s="507">
        <v>9999</v>
      </c>
      <c r="Q562" s="507">
        <v>182</v>
      </c>
      <c r="R562" s="507">
        <v>583</v>
      </c>
      <c r="S562" s="507">
        <v>5.7667238421955407</v>
      </c>
      <c r="T562" s="507">
        <v>6.396226415094338</v>
      </c>
      <c r="U562" s="507">
        <v>357.86226415094325</v>
      </c>
      <c r="V562" s="507">
        <v>49.571183533447687</v>
      </c>
      <c r="W562" s="507">
        <v>46.826758147512848</v>
      </c>
      <c r="X562" s="507">
        <v>52.830188679245296</v>
      </c>
      <c r="Y562" s="507">
        <v>94.585528375455766</v>
      </c>
      <c r="Z562" s="507">
        <v>1.6875461711686757</v>
      </c>
      <c r="AA562" s="507">
        <v>1.8154434214980997</v>
      </c>
      <c r="AB562" s="507">
        <v>71.527975914969545</v>
      </c>
      <c r="AC562" s="507">
        <v>48.570756390118817</v>
      </c>
      <c r="AD562" s="507">
        <v>25.860005121359858</v>
      </c>
      <c r="AE562" s="507">
        <v>7.2368421052631549</v>
      </c>
      <c r="AF562" s="507">
        <v>7.3519744967864815</v>
      </c>
      <c r="AG562" s="507">
        <v>964.77464788732402</v>
      </c>
      <c r="AH562" s="507">
        <v>0</v>
      </c>
      <c r="AI562" s="507">
        <v>46.140651801029136</v>
      </c>
      <c r="AJ562" s="507">
        <v>381.92379308373489</v>
      </c>
      <c r="AK562" s="507">
        <v>26.372432713559512</v>
      </c>
      <c r="AL562" s="507">
        <v>3.9641802885706512</v>
      </c>
      <c r="AM562" s="507">
        <v>13.04057865327607</v>
      </c>
      <c r="AN562" s="507">
        <v>99</v>
      </c>
      <c r="AO562" s="507">
        <v>99</v>
      </c>
      <c r="AP562" s="507">
        <v>99</v>
      </c>
      <c r="AQ562" s="507">
        <v>99</v>
      </c>
      <c r="AR562" s="507">
        <v>216.81338028169017</v>
      </c>
      <c r="AS562" s="507">
        <v>34.374047754543206</v>
      </c>
    </row>
    <row r="563" spans="1:45" s="507" customFormat="1">
      <c r="A563" s="507">
        <v>14</v>
      </c>
      <c r="B563" s="507">
        <v>27</v>
      </c>
      <c r="C563" s="507">
        <v>2023</v>
      </c>
      <c r="D563" s="507">
        <v>99</v>
      </c>
      <c r="E563" s="507">
        <v>99</v>
      </c>
      <c r="F563" s="507">
        <v>99</v>
      </c>
      <c r="G563" s="507">
        <v>99</v>
      </c>
      <c r="H563" s="507">
        <v>99</v>
      </c>
      <c r="I563" s="507">
        <v>99</v>
      </c>
      <c r="J563" s="507">
        <v>999</v>
      </c>
      <c r="K563" s="507">
        <v>99</v>
      </c>
      <c r="L563" s="507">
        <v>99</v>
      </c>
      <c r="M563" s="507">
        <v>99</v>
      </c>
      <c r="N563" s="507">
        <v>99</v>
      </c>
      <c r="O563" s="507">
        <v>55</v>
      </c>
      <c r="P563" s="507">
        <v>9999</v>
      </c>
      <c r="Q563" s="507">
        <v>62</v>
      </c>
      <c r="R563" s="507">
        <v>200</v>
      </c>
      <c r="S563" s="507">
        <v>5.04</v>
      </c>
      <c r="T563" s="507">
        <v>6.82</v>
      </c>
      <c r="U563" s="507">
        <v>336.89499999999992</v>
      </c>
      <c r="V563" s="507">
        <v>37</v>
      </c>
      <c r="W563" s="507">
        <v>49</v>
      </c>
      <c r="X563" s="507">
        <v>45</v>
      </c>
      <c r="Y563" s="507">
        <v>97.157277519494528</v>
      </c>
      <c r="Z563" s="507">
        <v>1.4207040508142423</v>
      </c>
      <c r="AA563" s="507">
        <v>1.9384529914341464</v>
      </c>
      <c r="AB563" s="507">
        <v>81.205382064186111</v>
      </c>
      <c r="AC563" s="507">
        <v>41.816272735662189</v>
      </c>
      <c r="AD563" s="507">
        <v>45.832050049127439</v>
      </c>
      <c r="AE563" s="507">
        <v>2.4826216484607757</v>
      </c>
      <c r="AF563" s="507">
        <v>2.3743464724010361</v>
      </c>
      <c r="AG563" s="507">
        <v>914.14213197969525</v>
      </c>
      <c r="AH563" s="507">
        <v>0</v>
      </c>
      <c r="AI563" s="507">
        <v>26</v>
      </c>
      <c r="AJ563" s="507">
        <v>255.28461294329301</v>
      </c>
      <c r="AK563" s="507">
        <v>39.833510833117778</v>
      </c>
      <c r="AL563" s="507">
        <v>13.028913179141339</v>
      </c>
      <c r="AM563" s="507">
        <v>44.540416863602736</v>
      </c>
      <c r="AN563" s="507">
        <v>99</v>
      </c>
      <c r="AO563" s="507">
        <v>99</v>
      </c>
      <c r="AP563" s="507">
        <v>99</v>
      </c>
      <c r="AQ563" s="507">
        <v>99</v>
      </c>
      <c r="AR563" s="507">
        <v>217.19796954314711</v>
      </c>
      <c r="AS563" s="507">
        <v>32.126275688909807</v>
      </c>
    </row>
    <row r="564" spans="1:45" s="507" customFormat="1">
      <c r="A564" s="507">
        <v>14</v>
      </c>
      <c r="B564" s="507">
        <v>28</v>
      </c>
      <c r="C564" s="507">
        <v>2023</v>
      </c>
      <c r="D564" s="507">
        <v>99</v>
      </c>
      <c r="E564" s="507">
        <v>99</v>
      </c>
      <c r="F564" s="507">
        <v>99</v>
      </c>
      <c r="G564" s="507">
        <v>99</v>
      </c>
      <c r="H564" s="507">
        <v>99</v>
      </c>
      <c r="I564" s="507">
        <v>99</v>
      </c>
      <c r="J564" s="507">
        <v>999</v>
      </c>
      <c r="K564" s="507">
        <v>99</v>
      </c>
      <c r="L564" s="507">
        <v>99</v>
      </c>
      <c r="M564" s="507">
        <v>99</v>
      </c>
      <c r="N564" s="507">
        <v>99</v>
      </c>
      <c r="O564" s="507">
        <v>56</v>
      </c>
      <c r="P564" s="507">
        <v>9999</v>
      </c>
      <c r="Q564" s="507">
        <v>16</v>
      </c>
      <c r="R564" s="507">
        <v>63</v>
      </c>
      <c r="S564" s="507">
        <v>4.587301587301587</v>
      </c>
      <c r="T564" s="507">
        <v>6.0158730158730158</v>
      </c>
      <c r="U564" s="507">
        <v>300.69206349206348</v>
      </c>
      <c r="V564" s="507">
        <v>17.460317460317459</v>
      </c>
      <c r="W564" s="507">
        <v>34.920634920634917</v>
      </c>
      <c r="X564" s="507">
        <v>22.222222222222225</v>
      </c>
      <c r="Y564" s="507">
        <v>65.649377229815741</v>
      </c>
      <c r="Z564" s="507">
        <v>1.3874141830737889</v>
      </c>
      <c r="AA564" s="507">
        <v>1.5274427585675427</v>
      </c>
      <c r="AB564" s="507">
        <v>82.893172616159205</v>
      </c>
      <c r="AC564" s="507">
        <v>71.702466758878799</v>
      </c>
      <c r="AD564" s="507">
        <v>61.728043379262594</v>
      </c>
      <c r="AE564" s="507">
        <v>0.78202581926514403</v>
      </c>
      <c r="AF564" s="507">
        <v>0.66754730456932077</v>
      </c>
      <c r="AG564" s="507">
        <v>874.142857142857</v>
      </c>
      <c r="AH564" s="507">
        <v>0</v>
      </c>
      <c r="AI564" s="507">
        <v>12.698412698412696</v>
      </c>
      <c r="AJ564" s="507">
        <v>93.209076665253747</v>
      </c>
      <c r="AK564" s="507">
        <v>11.453012915898675</v>
      </c>
      <c r="AL564" s="507">
        <v>5.26073995358266</v>
      </c>
      <c r="AM564" s="507">
        <v>-3.1579902706379022</v>
      </c>
      <c r="AN564" s="507">
        <v>99</v>
      </c>
      <c r="AO564" s="507">
        <v>99</v>
      </c>
      <c r="AP564" s="507">
        <v>99</v>
      </c>
      <c r="AQ564" s="507">
        <v>99</v>
      </c>
      <c r="AR564" s="507">
        <v>210.38095238095235</v>
      </c>
      <c r="AS564" s="507">
        <v>31.874322421222313</v>
      </c>
    </row>
    <row r="565" spans="1:45">
      <c r="A565">
        <v>14</v>
      </c>
      <c r="B565">
        <v>29</v>
      </c>
      <c r="C565">
        <v>2022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1</v>
      </c>
      <c r="P565">
        <v>9999</v>
      </c>
      <c r="Q565">
        <v>75</v>
      </c>
      <c r="R565">
        <v>202</v>
      </c>
      <c r="S565">
        <v>5.9059405940594063</v>
      </c>
      <c r="T565">
        <v>6.163366336633664</v>
      </c>
      <c r="U565">
        <v>375.33391089108915</v>
      </c>
      <c r="V565">
        <v>54.455445544554451</v>
      </c>
      <c r="W565">
        <v>39.10891089108911</v>
      </c>
      <c r="X565">
        <v>53.46534653465347</v>
      </c>
      <c r="Y565">
        <v>106.7808546364151</v>
      </c>
      <c r="Z565">
        <v>1.8763943611221841</v>
      </c>
      <c r="AA565">
        <v>1.588337618565383</v>
      </c>
      <c r="AB565">
        <v>77.845382231722112</v>
      </c>
      <c r="AC565">
        <v>31.031422727988044</v>
      </c>
      <c r="AD565">
        <v>19.285403220783081</v>
      </c>
      <c r="AE565">
        <v>2.9010483986787303</v>
      </c>
      <c r="AF565">
        <v>2.9245893159114611</v>
      </c>
      <c r="AG565">
        <v>1028.8888888888887</v>
      </c>
      <c r="AH565">
        <v>0</v>
      </c>
      <c r="AI565">
        <v>50.990099009900995</v>
      </c>
      <c r="AJ565">
        <v>498.09087826204598</v>
      </c>
      <c r="AK565">
        <v>45.830114114291511</v>
      </c>
      <c r="AL565">
        <v>-1.8398223226224928</v>
      </c>
      <c r="AM565">
        <v>34.829762192666529</v>
      </c>
      <c r="AN565">
        <v>99</v>
      </c>
      <c r="AO565">
        <v>99</v>
      </c>
      <c r="AP565">
        <v>99</v>
      </c>
      <c r="AQ565">
        <v>99</v>
      </c>
      <c r="AR565">
        <v>219.48484848484844</v>
      </c>
      <c r="AS565">
        <v>34.731838183803319</v>
      </c>
    </row>
    <row r="566" spans="1:45">
      <c r="A566">
        <v>14</v>
      </c>
      <c r="B566">
        <v>30</v>
      </c>
      <c r="C566">
        <v>2022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2</v>
      </c>
      <c r="P566">
        <v>9999</v>
      </c>
      <c r="Q566">
        <v>85</v>
      </c>
      <c r="R566">
        <v>297</v>
      </c>
      <c r="S566">
        <v>6.371621621621621</v>
      </c>
      <c r="T566">
        <v>6.9663299663299689</v>
      </c>
      <c r="U566">
        <v>388.12814814814817</v>
      </c>
      <c r="V566">
        <v>64.983164983164997</v>
      </c>
      <c r="W566">
        <v>64.983164983164997</v>
      </c>
      <c r="X566">
        <v>63.299663299663294</v>
      </c>
      <c r="Y566">
        <v>101.09213136795914</v>
      </c>
      <c r="Z566">
        <v>1.764334328102688</v>
      </c>
      <c r="AA566">
        <v>1.5887475740611483</v>
      </c>
      <c r="AB566">
        <v>74.846272916703711</v>
      </c>
      <c r="AC566">
        <v>16.666483227293451</v>
      </c>
      <c r="AD566">
        <v>16.9504226013905</v>
      </c>
      <c r="AE566">
        <v>4.2654028436018967</v>
      </c>
      <c r="AF566">
        <v>4.446592232760886</v>
      </c>
      <c r="AG566">
        <v>1005.2</v>
      </c>
      <c r="AH566">
        <v>0</v>
      </c>
      <c r="AI566">
        <v>58.922558922558899</v>
      </c>
      <c r="AJ566">
        <v>379.57410071161928</v>
      </c>
      <c r="AK566">
        <v>52.143022718797951</v>
      </c>
      <c r="AL566">
        <v>-10.968380570464475</v>
      </c>
      <c r="AM566">
        <v>31.573440367803993</v>
      </c>
      <c r="AN566">
        <v>99</v>
      </c>
      <c r="AO566">
        <v>99</v>
      </c>
      <c r="AP566">
        <v>99</v>
      </c>
      <c r="AQ566">
        <v>99</v>
      </c>
      <c r="AR566">
        <v>219.15862068965512</v>
      </c>
      <c r="AS566">
        <v>36.355369793985361</v>
      </c>
    </row>
    <row r="567" spans="1:45">
      <c r="A567">
        <v>14</v>
      </c>
      <c r="B567">
        <v>31</v>
      </c>
      <c r="C567">
        <v>2022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3</v>
      </c>
      <c r="P567">
        <v>9999</v>
      </c>
      <c r="Q567">
        <v>90</v>
      </c>
      <c r="R567">
        <v>163</v>
      </c>
      <c r="S567">
        <v>6.6625766871165615</v>
      </c>
      <c r="T567">
        <v>6.079754601226993</v>
      </c>
      <c r="U567">
        <v>405.7914110429445</v>
      </c>
      <c r="V567">
        <v>73.006134969325188</v>
      </c>
      <c r="W567">
        <v>42.331288343558306</v>
      </c>
      <c r="X567">
        <v>64.417177914110411</v>
      </c>
      <c r="Y567">
        <v>137.43166440168633</v>
      </c>
      <c r="Z567">
        <v>1.7799871058184169</v>
      </c>
      <c r="AA567">
        <v>1.7997327514354065</v>
      </c>
      <c r="AB567">
        <v>84.883166076349738</v>
      </c>
      <c r="AC567">
        <v>36.465032749189803</v>
      </c>
      <c r="AD567">
        <v>23.629534994434326</v>
      </c>
      <c r="AE567">
        <v>2.3409449949734298</v>
      </c>
      <c r="AF567">
        <v>2.5514447625401231</v>
      </c>
      <c r="AG567">
        <v>1095.8280254777069</v>
      </c>
      <c r="AH567">
        <v>0</v>
      </c>
      <c r="AI567">
        <v>78.527607361963177</v>
      </c>
      <c r="AJ567">
        <v>456.52461969377595</v>
      </c>
      <c r="AK567">
        <v>48.029300294924887</v>
      </c>
      <c r="AL567">
        <v>14.510378524671596</v>
      </c>
      <c r="AM567">
        <v>25.227413086282127</v>
      </c>
      <c r="AN567">
        <v>99</v>
      </c>
      <c r="AO567">
        <v>99</v>
      </c>
      <c r="AP567">
        <v>99</v>
      </c>
      <c r="AQ567">
        <v>99</v>
      </c>
      <c r="AR567">
        <v>218.74522292993635</v>
      </c>
      <c r="AS567">
        <v>36.893510025709624</v>
      </c>
    </row>
    <row r="568" spans="1:45">
      <c r="A568">
        <v>14</v>
      </c>
      <c r="B568">
        <v>32</v>
      </c>
      <c r="C568">
        <v>2022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4</v>
      </c>
      <c r="P568">
        <v>9999</v>
      </c>
      <c r="Q568">
        <v>422</v>
      </c>
      <c r="R568">
        <v>1110</v>
      </c>
      <c r="S568">
        <v>6.2213188798554668</v>
      </c>
      <c r="T568">
        <v>6.379279279279281</v>
      </c>
      <c r="U568">
        <v>381.91756756756826</v>
      </c>
      <c r="V568">
        <v>60.180180180180173</v>
      </c>
      <c r="W568">
        <v>45.495495495495504</v>
      </c>
      <c r="X568">
        <v>58.918918918918926</v>
      </c>
      <c r="Y568">
        <v>116.60566143917811</v>
      </c>
      <c r="Z568">
        <v>1.910299832279738</v>
      </c>
      <c r="AA568">
        <v>1.7515304564925798</v>
      </c>
      <c r="AB568">
        <v>73.53975790902841</v>
      </c>
      <c r="AC568">
        <v>40.337862118837158</v>
      </c>
      <c r="AD568">
        <v>25.520741365871032</v>
      </c>
      <c r="AE568">
        <v>15.941404566996995</v>
      </c>
      <c r="AF568">
        <v>16.352657096886979</v>
      </c>
      <c r="AG568">
        <v>1022.1855955678672</v>
      </c>
      <c r="AH568">
        <v>9.0090090090090058E-2</v>
      </c>
      <c r="AI568">
        <v>55.225225225225216</v>
      </c>
      <c r="AJ568">
        <v>425.89903139695792</v>
      </c>
      <c r="AK568">
        <v>54.276952648934078</v>
      </c>
      <c r="AL568">
        <v>3.8249708181969746</v>
      </c>
      <c r="AM568">
        <v>26.327648500636094</v>
      </c>
      <c r="AN568">
        <v>99</v>
      </c>
      <c r="AO568">
        <v>99</v>
      </c>
      <c r="AP568">
        <v>99</v>
      </c>
      <c r="AQ568">
        <v>99</v>
      </c>
      <c r="AR568">
        <v>218.03878116343495</v>
      </c>
      <c r="AS568">
        <v>35.796754156214433</v>
      </c>
    </row>
    <row r="569" spans="1:45">
      <c r="A569">
        <v>14</v>
      </c>
      <c r="B569">
        <v>33</v>
      </c>
      <c r="C569">
        <v>2022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7</v>
      </c>
      <c r="P569">
        <v>9999</v>
      </c>
      <c r="Q569">
        <v>54</v>
      </c>
      <c r="R569">
        <v>93</v>
      </c>
      <c r="S569">
        <v>7.247311827956989</v>
      </c>
      <c r="T569">
        <v>5.89247311827957</v>
      </c>
      <c r="U569">
        <v>422.98763440860222</v>
      </c>
      <c r="V569">
        <v>76.344086021505376</v>
      </c>
      <c r="W569">
        <v>35.483870967741943</v>
      </c>
      <c r="X569">
        <v>67.741935483870975</v>
      </c>
      <c r="Y569">
        <v>140.07866827690697</v>
      </c>
      <c r="Z569">
        <v>2.1734265794619598</v>
      </c>
      <c r="AA569">
        <v>1.6294491818937307</v>
      </c>
      <c r="AB569">
        <v>75.552901368173693</v>
      </c>
      <c r="AC569">
        <v>34.602418426204096</v>
      </c>
      <c r="AD569">
        <v>17.450023574813915</v>
      </c>
      <c r="AE569">
        <v>1.3356311934510987</v>
      </c>
      <c r="AF569">
        <v>1.5174218576452747</v>
      </c>
      <c r="AG569">
        <v>1336.943820224719</v>
      </c>
      <c r="AH569">
        <v>0</v>
      </c>
      <c r="AI569">
        <v>83.870967741935488</v>
      </c>
      <c r="AJ569">
        <v>745.32578442834017</v>
      </c>
      <c r="AK569">
        <v>25.4256961724973</v>
      </c>
      <c r="AL569">
        <v>13.882601354739764</v>
      </c>
      <c r="AM569">
        <v>-15.061266838210891</v>
      </c>
      <c r="AN569">
        <v>99</v>
      </c>
      <c r="AO569">
        <v>99</v>
      </c>
      <c r="AP569">
        <v>99</v>
      </c>
      <c r="AQ569">
        <v>99</v>
      </c>
      <c r="AR569">
        <v>218.80898876404495</v>
      </c>
      <c r="AS569">
        <v>38.978398279864429</v>
      </c>
    </row>
    <row r="570" spans="1:45">
      <c r="A570">
        <v>14</v>
      </c>
      <c r="B570">
        <v>34</v>
      </c>
      <c r="C570">
        <v>2022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8</v>
      </c>
      <c r="P570">
        <v>9999</v>
      </c>
      <c r="Q570">
        <v>80</v>
      </c>
      <c r="R570">
        <v>135</v>
      </c>
      <c r="S570">
        <v>6.5777777777777775</v>
      </c>
      <c r="T570">
        <v>6.6222222222222227</v>
      </c>
      <c r="U570">
        <v>417.30666666666656</v>
      </c>
      <c r="V570">
        <v>67.407407407407405</v>
      </c>
      <c r="W570">
        <v>51.111111111111114</v>
      </c>
      <c r="X570">
        <v>63.703703703703702</v>
      </c>
      <c r="Y570">
        <v>138.59013603935728</v>
      </c>
      <c r="Z570">
        <v>2.1168343473973099</v>
      </c>
      <c r="AA570">
        <v>2.1425725854567048</v>
      </c>
      <c r="AB570">
        <v>80.746529719365739</v>
      </c>
      <c r="AC570">
        <v>40.58700334970532</v>
      </c>
      <c r="AD570">
        <v>37.966844397436887</v>
      </c>
      <c r="AE570">
        <v>1.9388194743644984</v>
      </c>
      <c r="AF570">
        <v>2.1731254946838017</v>
      </c>
      <c r="AG570">
        <v>1248.2890625</v>
      </c>
      <c r="AH570">
        <v>0</v>
      </c>
      <c r="AI570">
        <v>71.111111111111114</v>
      </c>
      <c r="AJ570">
        <v>533.36704869195955</v>
      </c>
      <c r="AK570">
        <v>47.576762794941679</v>
      </c>
      <c r="AL570">
        <v>19.055620700723871</v>
      </c>
      <c r="AM570">
        <v>18.844033980312204</v>
      </c>
      <c r="AN570">
        <v>99</v>
      </c>
      <c r="AO570">
        <v>99</v>
      </c>
      <c r="AP570">
        <v>99</v>
      </c>
      <c r="AQ570">
        <v>99</v>
      </c>
      <c r="AR570">
        <v>220.234375</v>
      </c>
      <c r="AS570">
        <v>37.074825995352178</v>
      </c>
    </row>
    <row r="571" spans="1:45">
      <c r="A571">
        <v>14</v>
      </c>
      <c r="B571">
        <v>35</v>
      </c>
      <c r="C571">
        <v>2022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</v>
      </c>
      <c r="P571">
        <v>9999</v>
      </c>
      <c r="Q571">
        <v>200</v>
      </c>
      <c r="R571">
        <v>334</v>
      </c>
      <c r="S571">
        <v>6.4131736526946108</v>
      </c>
      <c r="T571">
        <v>6.7724550898203599</v>
      </c>
      <c r="U571">
        <v>372.22500000000008</v>
      </c>
      <c r="V571">
        <v>64.970059880239518</v>
      </c>
      <c r="W571">
        <v>53.592814371257489</v>
      </c>
      <c r="X571">
        <v>57.784431137724518</v>
      </c>
      <c r="Y571">
        <v>123.4909614131674</v>
      </c>
      <c r="Z571">
        <v>1.8336361865036128</v>
      </c>
      <c r="AA571">
        <v>1.9023359315552224</v>
      </c>
      <c r="AB571">
        <v>76.480292920157638</v>
      </c>
      <c r="AC571">
        <v>43.883483416105591</v>
      </c>
      <c r="AD571">
        <v>34.367545703520655</v>
      </c>
      <c r="AE571">
        <v>4.7967829958351285</v>
      </c>
      <c r="AF571">
        <v>4.7956526658501195</v>
      </c>
      <c r="AG571">
        <v>1086.4233128834353</v>
      </c>
      <c r="AH571">
        <v>0.2994011976047905</v>
      </c>
      <c r="AI571">
        <v>70.958083832335348</v>
      </c>
      <c r="AJ571">
        <v>476.8027578422313</v>
      </c>
      <c r="AK571">
        <v>42.664921543070257</v>
      </c>
      <c r="AL571">
        <v>6.1960832496041318</v>
      </c>
      <c r="AM571">
        <v>22.060373057601364</v>
      </c>
      <c r="AN571">
        <v>99</v>
      </c>
      <c r="AO571">
        <v>99</v>
      </c>
      <c r="AP571">
        <v>99</v>
      </c>
      <c r="AQ571">
        <v>99</v>
      </c>
      <c r="AR571">
        <v>213.83128834355827</v>
      </c>
      <c r="AS571">
        <v>36.425836339542123</v>
      </c>
    </row>
    <row r="572" spans="1:45">
      <c r="A572">
        <v>14</v>
      </c>
      <c r="B572">
        <v>36</v>
      </c>
      <c r="C572">
        <v>2022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11</v>
      </c>
      <c r="P572">
        <v>9999</v>
      </c>
      <c r="Q572">
        <v>520</v>
      </c>
      <c r="R572">
        <v>1306</v>
      </c>
      <c r="S572">
        <v>6.0115030674846643</v>
      </c>
      <c r="T572">
        <v>6.9157733537519155</v>
      </c>
      <c r="U572">
        <v>379.5968070444099</v>
      </c>
      <c r="V572">
        <v>55.05359877488516</v>
      </c>
      <c r="W572">
        <v>59.188361408882074</v>
      </c>
      <c r="X572">
        <v>60.490045941807026</v>
      </c>
      <c r="Y572">
        <v>103.90538073839129</v>
      </c>
      <c r="Z572">
        <v>1.7946984875886445</v>
      </c>
      <c r="AA572">
        <v>1.700088969141305</v>
      </c>
      <c r="AB572">
        <v>77.933588541888142</v>
      </c>
      <c r="AC572">
        <v>45.303762683797757</v>
      </c>
      <c r="AD572">
        <v>37.043389701383838</v>
      </c>
      <c r="AE572">
        <v>18.756283211259515</v>
      </c>
      <c r="AF572">
        <v>19.123238577721335</v>
      </c>
      <c r="AG572">
        <v>952.72454617205983</v>
      </c>
      <c r="AH572">
        <v>0</v>
      </c>
      <c r="AI572">
        <v>41.960183767228173</v>
      </c>
      <c r="AJ572">
        <v>336.28753020720291</v>
      </c>
      <c r="AK572">
        <v>41.696142803443934</v>
      </c>
      <c r="AL572">
        <v>6.3976014286990894</v>
      </c>
      <c r="AM572">
        <v>28.872215757531762</v>
      </c>
      <c r="AN572">
        <v>99</v>
      </c>
      <c r="AO572">
        <v>99</v>
      </c>
      <c r="AP572">
        <v>99</v>
      </c>
      <c r="AQ572">
        <v>99</v>
      </c>
      <c r="AR572">
        <v>218.73322809786904</v>
      </c>
      <c r="AS572">
        <v>35.522215031671877</v>
      </c>
    </row>
    <row r="573" spans="1:45">
      <c r="A573">
        <v>14</v>
      </c>
      <c r="B573">
        <v>37</v>
      </c>
      <c r="C573">
        <v>2022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14</v>
      </c>
      <c r="P573">
        <v>9999</v>
      </c>
      <c r="Q573">
        <v>236</v>
      </c>
      <c r="R573">
        <v>429</v>
      </c>
      <c r="S573">
        <v>5.8997668997668988</v>
      </c>
      <c r="T573">
        <v>6.5547785547785553</v>
      </c>
      <c r="U573">
        <v>355.151794871795</v>
      </c>
      <c r="V573">
        <v>57.808857808857809</v>
      </c>
      <c r="W573">
        <v>46.85314685314686</v>
      </c>
      <c r="X573">
        <v>50.116550116550123</v>
      </c>
      <c r="Y573">
        <v>112.7730221082432</v>
      </c>
      <c r="Z573">
        <v>1.883983515070718</v>
      </c>
      <c r="AA573">
        <v>2.1677669990455213</v>
      </c>
      <c r="AB573">
        <v>75.982060645034508</v>
      </c>
      <c r="AC573">
        <v>45.297038947501207</v>
      </c>
      <c r="AD573">
        <v>35.264676999341397</v>
      </c>
      <c r="AE573">
        <v>6.1611374407582931</v>
      </c>
      <c r="AF573">
        <v>5.877153335056617</v>
      </c>
      <c r="AG573">
        <v>1043.144893111639</v>
      </c>
      <c r="AH573">
        <v>0</v>
      </c>
      <c r="AI573">
        <v>57.808857808857809</v>
      </c>
      <c r="AJ573">
        <v>400.17483756626672</v>
      </c>
      <c r="AK573">
        <v>29.864312357311604</v>
      </c>
      <c r="AL573">
        <v>9.3190462167409134</v>
      </c>
      <c r="AM573">
        <v>6.2617124940514044</v>
      </c>
      <c r="AN573">
        <v>99</v>
      </c>
      <c r="AO573">
        <v>99</v>
      </c>
      <c r="AP573">
        <v>99</v>
      </c>
      <c r="AQ573">
        <v>99</v>
      </c>
      <c r="AR573">
        <v>213.19002375296913</v>
      </c>
      <c r="AS573">
        <v>35.514253588334839</v>
      </c>
    </row>
    <row r="574" spans="1:45">
      <c r="A574">
        <v>14</v>
      </c>
      <c r="B574">
        <v>38</v>
      </c>
      <c r="C574">
        <v>2022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15</v>
      </c>
      <c r="P574">
        <v>9999</v>
      </c>
      <c r="Q574">
        <v>215</v>
      </c>
      <c r="R574">
        <v>778</v>
      </c>
      <c r="S574">
        <v>5.3431876606683808</v>
      </c>
      <c r="T574">
        <v>6.546272493573265</v>
      </c>
      <c r="U574">
        <v>351.87947300771242</v>
      </c>
      <c r="V574">
        <v>40.48843187660669</v>
      </c>
      <c r="W574">
        <v>49.871465295629811</v>
      </c>
      <c r="X574">
        <v>49.100257069408734</v>
      </c>
      <c r="Y574">
        <v>74.758550644404821</v>
      </c>
      <c r="Z574">
        <v>1.3276614608026751</v>
      </c>
      <c r="AA574">
        <v>1.6330590903532205</v>
      </c>
      <c r="AB574">
        <v>77.51819917119289</v>
      </c>
      <c r="AC574">
        <v>51.448521581802659</v>
      </c>
      <c r="AD574">
        <v>47.138702086276702</v>
      </c>
      <c r="AE574">
        <v>11.173344822633918</v>
      </c>
      <c r="AF574">
        <v>10.560129534270764</v>
      </c>
      <c r="AG574">
        <v>876.22623828647932</v>
      </c>
      <c r="AH574">
        <v>0</v>
      </c>
      <c r="AI574">
        <v>23.650385604113119</v>
      </c>
      <c r="AJ574">
        <v>249.08221027915619</v>
      </c>
      <c r="AK574">
        <v>50.114006442851313</v>
      </c>
      <c r="AL574">
        <v>13.635901296472221</v>
      </c>
      <c r="AM574">
        <v>34.040164725344809</v>
      </c>
      <c r="AN574">
        <v>99</v>
      </c>
      <c r="AO574">
        <v>99</v>
      </c>
      <c r="AP574">
        <v>99</v>
      </c>
      <c r="AQ574">
        <v>99</v>
      </c>
      <c r="AR574">
        <v>217.9772423025436</v>
      </c>
      <c r="AS574">
        <v>33.628177661789593</v>
      </c>
    </row>
    <row r="575" spans="1:45" s="510" customFormat="1">
      <c r="A575" s="510">
        <v>14</v>
      </c>
      <c r="B575" s="510">
        <v>39</v>
      </c>
      <c r="C575" s="510">
        <v>2022</v>
      </c>
      <c r="D575" s="510">
        <v>99</v>
      </c>
      <c r="E575" s="510">
        <v>99</v>
      </c>
      <c r="F575" s="510">
        <v>99</v>
      </c>
      <c r="G575" s="510">
        <v>99</v>
      </c>
      <c r="H575" s="510">
        <v>99</v>
      </c>
      <c r="I575" s="510">
        <v>99</v>
      </c>
      <c r="J575" s="510">
        <v>999</v>
      </c>
      <c r="K575" s="510">
        <v>99</v>
      </c>
      <c r="L575" s="510">
        <v>99</v>
      </c>
      <c r="M575" s="510">
        <v>99</v>
      </c>
      <c r="N575" s="510">
        <v>99</v>
      </c>
      <c r="O575" s="510">
        <v>16</v>
      </c>
      <c r="P575" s="510">
        <v>9999</v>
      </c>
      <c r="Q575" s="510">
        <v>475</v>
      </c>
      <c r="R575" s="510">
        <v>1377</v>
      </c>
      <c r="S575" s="510">
        <v>5.581818181818182</v>
      </c>
      <c r="T575" s="510">
        <v>6.3681917211329004</v>
      </c>
      <c r="U575" s="510">
        <v>358.47216412490968</v>
      </c>
      <c r="V575" s="510">
        <v>45.751633986928113</v>
      </c>
      <c r="W575" s="510">
        <v>47.857661583151774</v>
      </c>
      <c r="X575" s="510">
        <v>50.689905591866392</v>
      </c>
      <c r="Y575" s="510">
        <v>100.66558943265882</v>
      </c>
      <c r="Z575" s="510">
        <v>1.7052680275650682</v>
      </c>
      <c r="AA575" s="510">
        <v>1.9192725105567876</v>
      </c>
      <c r="AB575" s="510">
        <v>74.908685364549925</v>
      </c>
      <c r="AC575" s="510">
        <v>30.924791487752746</v>
      </c>
      <c r="AD575" s="510">
        <v>16.553764170866955</v>
      </c>
      <c r="AE575" s="510">
        <v>19.775958638517881</v>
      </c>
      <c r="AF575" s="510">
        <v>19.040795713165473</v>
      </c>
      <c r="AG575" s="510">
        <v>961.37993920972644</v>
      </c>
      <c r="AH575" s="510">
        <v>0.14524328249818444</v>
      </c>
      <c r="AI575" s="510">
        <v>35.729847494553375</v>
      </c>
      <c r="AJ575" s="510">
        <v>358.53680190598152</v>
      </c>
      <c r="AK575" s="510">
        <v>48.852026818849801</v>
      </c>
      <c r="AL575" s="510">
        <v>-1.6587543886704281</v>
      </c>
      <c r="AM575" s="510">
        <v>27.707736090409004</v>
      </c>
      <c r="AN575" s="510">
        <v>99</v>
      </c>
      <c r="AO575" s="510">
        <v>99</v>
      </c>
      <c r="AP575" s="510">
        <v>99</v>
      </c>
      <c r="AQ575" s="510">
        <v>99</v>
      </c>
      <c r="AR575" s="510">
        <v>217.89665653495436</v>
      </c>
      <c r="AS575" s="510">
        <v>33.804845470684953</v>
      </c>
    </row>
    <row r="576" spans="1:45" s="510" customFormat="1">
      <c r="A576" s="510">
        <v>14</v>
      </c>
      <c r="B576" s="510">
        <v>40</v>
      </c>
      <c r="C576" s="510">
        <v>2022</v>
      </c>
      <c r="D576" s="510">
        <v>99</v>
      </c>
      <c r="E576" s="510">
        <v>99</v>
      </c>
      <c r="F576" s="510">
        <v>99</v>
      </c>
      <c r="G576" s="510">
        <v>99</v>
      </c>
      <c r="H576" s="510">
        <v>99</v>
      </c>
      <c r="I576" s="510">
        <v>99</v>
      </c>
      <c r="J576" s="510">
        <v>999</v>
      </c>
      <c r="K576" s="510">
        <v>99</v>
      </c>
      <c r="L576" s="510">
        <v>99</v>
      </c>
      <c r="M576" s="510">
        <v>99</v>
      </c>
      <c r="N576" s="510">
        <v>99</v>
      </c>
      <c r="O576" s="510">
        <v>18</v>
      </c>
      <c r="P576" s="510">
        <v>9999</v>
      </c>
      <c r="Q576" s="510">
        <v>196</v>
      </c>
      <c r="R576" s="510">
        <v>536</v>
      </c>
      <c r="S576" s="510">
        <v>6.11610486891386</v>
      </c>
      <c r="T576" s="510">
        <v>6.369402985074629</v>
      </c>
      <c r="U576" s="510">
        <v>377.7703358208953</v>
      </c>
      <c r="V576" s="510">
        <v>61.194029850746254</v>
      </c>
      <c r="W576" s="510">
        <v>47.574626865671632</v>
      </c>
      <c r="X576" s="510">
        <v>62.313432835820905</v>
      </c>
      <c r="Y576" s="510">
        <v>98.397695257444838</v>
      </c>
      <c r="Z576" s="510">
        <v>1.7384952430363867</v>
      </c>
      <c r="AA576" s="510">
        <v>1.8722533160323336</v>
      </c>
      <c r="AB576" s="510">
        <v>72.570362893405644</v>
      </c>
      <c r="AC576" s="510">
        <v>44.356071862943871</v>
      </c>
      <c r="AD576" s="510">
        <v>19.867726783644315</v>
      </c>
      <c r="AE576" s="510">
        <v>7.6978313945138579</v>
      </c>
      <c r="AF576" s="510">
        <v>7.8106712263918192</v>
      </c>
      <c r="AG576" s="510">
        <v>984.2713178294573</v>
      </c>
      <c r="AH576" s="510">
        <v>0</v>
      </c>
      <c r="AI576" s="510">
        <v>47.201492537313435</v>
      </c>
      <c r="AJ576" s="510">
        <v>379.77918414812672</v>
      </c>
      <c r="AK576" s="510">
        <v>33.006963520309526</v>
      </c>
      <c r="AL576" s="510">
        <v>-0.90130356006614309</v>
      </c>
      <c r="AM576" s="510">
        <v>19.169024552250789</v>
      </c>
      <c r="AN576" s="510">
        <v>99</v>
      </c>
      <c r="AO576" s="510">
        <v>99</v>
      </c>
      <c r="AP576" s="510">
        <v>99</v>
      </c>
      <c r="AQ576" s="510">
        <v>99</v>
      </c>
      <c r="AR576" s="510">
        <v>218.68798449612405</v>
      </c>
      <c r="AS576" s="510">
        <v>35.399596208739801</v>
      </c>
    </row>
    <row r="577" spans="1:45" s="510" customFormat="1">
      <c r="A577" s="510">
        <v>14</v>
      </c>
      <c r="B577" s="510">
        <v>41</v>
      </c>
      <c r="C577" s="510">
        <v>2022</v>
      </c>
      <c r="D577" s="510">
        <v>99</v>
      </c>
      <c r="E577" s="510">
        <v>99</v>
      </c>
      <c r="F577" s="510">
        <v>99</v>
      </c>
      <c r="G577" s="510">
        <v>99</v>
      </c>
      <c r="H577" s="510">
        <v>99</v>
      </c>
      <c r="I577" s="510">
        <v>99</v>
      </c>
      <c r="J577" s="510">
        <v>999</v>
      </c>
      <c r="K577" s="510">
        <v>99</v>
      </c>
      <c r="L577" s="510">
        <v>99</v>
      </c>
      <c r="M577" s="510">
        <v>99</v>
      </c>
      <c r="N577" s="510">
        <v>99</v>
      </c>
      <c r="O577" s="510">
        <v>55</v>
      </c>
      <c r="P577" s="510">
        <v>9999</v>
      </c>
      <c r="Q577" s="510">
        <v>48</v>
      </c>
      <c r="R577" s="510">
        <v>145</v>
      </c>
      <c r="S577" s="510">
        <v>5.5448275862068996</v>
      </c>
      <c r="T577" s="510">
        <v>6.9517241379310359</v>
      </c>
      <c r="U577" s="510">
        <v>371.19655172413826</v>
      </c>
      <c r="V577" s="510">
        <v>47.586206896551715</v>
      </c>
      <c r="W577" s="510">
        <v>55.172413793103438</v>
      </c>
      <c r="X577" s="510">
        <v>64.13793103448279</v>
      </c>
      <c r="Y577" s="510">
        <v>85.707425006312249</v>
      </c>
      <c r="Z577" s="510">
        <v>1.4141126636325323</v>
      </c>
      <c r="AA577" s="510">
        <v>1.8766479084196863</v>
      </c>
      <c r="AB577" s="510">
        <v>82.749959058706182</v>
      </c>
      <c r="AC577" s="510">
        <v>63.081334068879386</v>
      </c>
      <c r="AD577" s="510">
        <v>52.186566775710887</v>
      </c>
      <c r="AE577" s="510">
        <v>2.0824357317248317</v>
      </c>
      <c r="AF577" s="510">
        <v>2.0761926580880878</v>
      </c>
      <c r="AG577" s="510">
        <v>953.22463768115938</v>
      </c>
      <c r="AH577" s="510">
        <v>0</v>
      </c>
      <c r="AI577" s="510">
        <v>23.448275862068968</v>
      </c>
      <c r="AJ577" s="510">
        <v>377.49621397690589</v>
      </c>
      <c r="AK577" s="510">
        <v>16.450196050220896</v>
      </c>
      <c r="AL577" s="510">
        <v>-15.425624124396901</v>
      </c>
      <c r="AM577" s="510">
        <v>2.8013116806280718</v>
      </c>
      <c r="AN577" s="510">
        <v>99</v>
      </c>
      <c r="AO577" s="510">
        <v>99</v>
      </c>
      <c r="AP577" s="510">
        <v>99</v>
      </c>
      <c r="AQ577" s="510">
        <v>99</v>
      </c>
      <c r="AR577" s="510">
        <v>219.41304347826087</v>
      </c>
      <c r="AS577" s="510">
        <v>34.121338317206394</v>
      </c>
    </row>
    <row r="578" spans="1:45" s="510" customFormat="1">
      <c r="A578" s="510">
        <v>14</v>
      </c>
      <c r="B578" s="510">
        <v>42</v>
      </c>
      <c r="C578" s="510">
        <v>2022</v>
      </c>
      <c r="D578" s="510">
        <v>99</v>
      </c>
      <c r="E578" s="510">
        <v>99</v>
      </c>
      <c r="F578" s="510">
        <v>99</v>
      </c>
      <c r="G578" s="510">
        <v>99</v>
      </c>
      <c r="H578" s="510">
        <v>99</v>
      </c>
      <c r="I578" s="510">
        <v>99</v>
      </c>
      <c r="J578" s="510">
        <v>999</v>
      </c>
      <c r="K578" s="510">
        <v>99</v>
      </c>
      <c r="L578" s="510">
        <v>99</v>
      </c>
      <c r="M578" s="510">
        <v>99</v>
      </c>
      <c r="N578" s="510">
        <v>99</v>
      </c>
      <c r="O578" s="510">
        <v>56</v>
      </c>
      <c r="P578" s="510">
        <v>9999</v>
      </c>
      <c r="Q578" s="510">
        <v>16</v>
      </c>
      <c r="R578" s="510">
        <v>50</v>
      </c>
      <c r="S578" s="510">
        <v>5.04</v>
      </c>
      <c r="T578" s="510">
        <v>6.44</v>
      </c>
      <c r="U578" s="510">
        <v>336.19</v>
      </c>
      <c r="V578" s="510">
        <v>32</v>
      </c>
      <c r="W578" s="510">
        <v>52</v>
      </c>
      <c r="X578" s="510">
        <v>44</v>
      </c>
      <c r="Y578" s="510">
        <v>57.931042628283691</v>
      </c>
      <c r="Z578" s="510">
        <v>1.0384603988597718</v>
      </c>
      <c r="AA578" s="510">
        <v>1.098362417419676</v>
      </c>
      <c r="AB578" s="510">
        <v>78.276445264269526</v>
      </c>
      <c r="AC578" s="510">
        <v>60.479075018569105</v>
      </c>
      <c r="AD578" s="510">
        <v>56.320944385338358</v>
      </c>
      <c r="AE578" s="510">
        <v>0.71808128680166605</v>
      </c>
      <c r="AF578" s="510">
        <v>0.6484112048850722</v>
      </c>
      <c r="AG578" s="510">
        <v>841.02</v>
      </c>
      <c r="AH578" s="510">
        <v>0</v>
      </c>
      <c r="AI578" s="510">
        <v>6</v>
      </c>
      <c r="AJ578" s="510">
        <v>154.94495667817037</v>
      </c>
      <c r="AK578" s="510">
        <v>35.910228050258603</v>
      </c>
      <c r="AL578" s="510">
        <v>11.958230300839032</v>
      </c>
      <c r="AM578" s="510">
        <v>12.180663907882856</v>
      </c>
      <c r="AN578" s="510">
        <v>99</v>
      </c>
      <c r="AO578" s="510">
        <v>99</v>
      </c>
      <c r="AP578" s="510">
        <v>99</v>
      </c>
      <c r="AQ578" s="510">
        <v>99</v>
      </c>
      <c r="AR578" s="510">
        <v>216.26</v>
      </c>
      <c r="AS578" s="510">
        <v>32.959648447338907</v>
      </c>
    </row>
    <row r="579" spans="1:45">
      <c r="A579">
        <v>16</v>
      </c>
      <c r="B579">
        <v>1</v>
      </c>
      <c r="C579">
        <v>2024</v>
      </c>
      <c r="D579">
        <v>1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1</v>
      </c>
      <c r="M579">
        <v>99</v>
      </c>
      <c r="N579">
        <v>99</v>
      </c>
      <c r="O579">
        <v>99</v>
      </c>
      <c r="P579">
        <v>99</v>
      </c>
      <c r="Q579">
        <v>1</v>
      </c>
      <c r="R579">
        <v>1</v>
      </c>
      <c r="S579">
        <v>1</v>
      </c>
      <c r="T579">
        <v>4</v>
      </c>
      <c r="U579">
        <v>238.1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E579">
        <v>0.16025641025641024</v>
      </c>
      <c r="AF579">
        <v>0.1062648981735916</v>
      </c>
      <c r="AG579">
        <v>1319</v>
      </c>
      <c r="AH579">
        <v>0</v>
      </c>
      <c r="AI579">
        <v>0</v>
      </c>
      <c r="AJ579">
        <v>0</v>
      </c>
      <c r="AN579">
        <v>99</v>
      </c>
      <c r="AO579">
        <v>99</v>
      </c>
      <c r="AP579">
        <v>99</v>
      </c>
      <c r="AQ579">
        <v>99</v>
      </c>
      <c r="AR579">
        <v>230</v>
      </c>
      <c r="AS579">
        <v>19.56110791485164</v>
      </c>
    </row>
    <row r="580" spans="1:45">
      <c r="A580">
        <v>16</v>
      </c>
      <c r="B580">
        <v>2</v>
      </c>
      <c r="C580">
        <v>2024</v>
      </c>
      <c r="D580">
        <v>2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1</v>
      </c>
      <c r="M580">
        <v>99</v>
      </c>
      <c r="N580">
        <v>99</v>
      </c>
      <c r="O580">
        <v>99</v>
      </c>
      <c r="P580">
        <v>99</v>
      </c>
      <c r="Q580">
        <v>1</v>
      </c>
      <c r="R580">
        <v>2</v>
      </c>
      <c r="S580">
        <v>1</v>
      </c>
      <c r="T580">
        <v>3</v>
      </c>
      <c r="U580">
        <v>182.10000000000005</v>
      </c>
      <c r="V580">
        <v>0</v>
      </c>
      <c r="W580">
        <v>0</v>
      </c>
      <c r="X580">
        <v>0</v>
      </c>
      <c r="Y580">
        <v>0.39999999999527069</v>
      </c>
      <c r="Z580">
        <v>0</v>
      </c>
      <c r="AA580">
        <v>0</v>
      </c>
      <c r="AE580">
        <v>0.44444444444444448</v>
      </c>
      <c r="AF580">
        <v>0.22341104872532411</v>
      </c>
      <c r="AG580">
        <v>779</v>
      </c>
      <c r="AH580">
        <v>0</v>
      </c>
      <c r="AI580">
        <v>100</v>
      </c>
      <c r="AJ580">
        <v>40</v>
      </c>
      <c r="AK580">
        <v>-100.00000000118231</v>
      </c>
      <c r="AN580">
        <v>99</v>
      </c>
      <c r="AO580">
        <v>99</v>
      </c>
      <c r="AP580">
        <v>99</v>
      </c>
      <c r="AQ580">
        <v>99</v>
      </c>
      <c r="AR580">
        <v>209</v>
      </c>
      <c r="AS580">
        <v>19.994048535594128</v>
      </c>
    </row>
    <row r="581" spans="1:45">
      <c r="A581">
        <v>16</v>
      </c>
      <c r="B581">
        <v>3</v>
      </c>
      <c r="C581">
        <v>2024</v>
      </c>
      <c r="D581">
        <v>3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1</v>
      </c>
      <c r="M581">
        <v>99</v>
      </c>
      <c r="N581">
        <v>99</v>
      </c>
      <c r="O581">
        <v>99</v>
      </c>
      <c r="P581">
        <v>99</v>
      </c>
      <c r="R581">
        <v>0</v>
      </c>
      <c r="AN581">
        <v>99</v>
      </c>
      <c r="AO581">
        <v>99</v>
      </c>
      <c r="AP581">
        <v>99</v>
      </c>
      <c r="AQ581">
        <v>99</v>
      </c>
    </row>
    <row r="582" spans="1:45">
      <c r="A582">
        <v>16</v>
      </c>
      <c r="B582">
        <v>4</v>
      </c>
      <c r="C582">
        <v>2024</v>
      </c>
      <c r="D582">
        <v>4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1</v>
      </c>
      <c r="M582">
        <v>99</v>
      </c>
      <c r="N582">
        <v>99</v>
      </c>
      <c r="O582">
        <v>99</v>
      </c>
      <c r="P582">
        <v>99</v>
      </c>
      <c r="R582">
        <v>0</v>
      </c>
      <c r="AN582">
        <v>99</v>
      </c>
      <c r="AO582">
        <v>99</v>
      </c>
      <c r="AP582">
        <v>99</v>
      </c>
      <c r="AQ582">
        <v>99</v>
      </c>
    </row>
    <row r="583" spans="1:45">
      <c r="A583">
        <v>16</v>
      </c>
      <c r="B583">
        <v>5</v>
      </c>
      <c r="C583">
        <v>2024</v>
      </c>
      <c r="D583">
        <v>5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1</v>
      </c>
      <c r="M583">
        <v>99</v>
      </c>
      <c r="N583">
        <v>99</v>
      </c>
      <c r="O583">
        <v>99</v>
      </c>
      <c r="P583">
        <v>99</v>
      </c>
      <c r="Q583">
        <v>1</v>
      </c>
      <c r="R583">
        <v>1</v>
      </c>
      <c r="S583">
        <v>1</v>
      </c>
      <c r="T583">
        <v>3</v>
      </c>
      <c r="U583">
        <v>131.30000000000001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E583">
        <v>0.14598540145985411</v>
      </c>
      <c r="AF583">
        <v>5.4957634904669615E-2</v>
      </c>
      <c r="AG583">
        <v>1142</v>
      </c>
      <c r="AH583">
        <v>0</v>
      </c>
      <c r="AI583">
        <v>100</v>
      </c>
      <c r="AJ583">
        <v>0</v>
      </c>
      <c r="AN583">
        <v>99</v>
      </c>
      <c r="AO583">
        <v>99</v>
      </c>
      <c r="AP583">
        <v>99</v>
      </c>
      <c r="AQ583">
        <v>99</v>
      </c>
      <c r="AR583">
        <v>188</v>
      </c>
      <c r="AS583">
        <v>19.715043872744964</v>
      </c>
    </row>
    <row r="584" spans="1:45">
      <c r="A584">
        <v>16</v>
      </c>
      <c r="B584">
        <v>6</v>
      </c>
      <c r="C584">
        <v>2024</v>
      </c>
      <c r="D584">
        <v>6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</v>
      </c>
      <c r="M584">
        <v>99</v>
      </c>
      <c r="N584">
        <v>99</v>
      </c>
      <c r="O584">
        <v>99</v>
      </c>
      <c r="P584">
        <v>99</v>
      </c>
      <c r="R584">
        <v>0</v>
      </c>
      <c r="AN584">
        <v>99</v>
      </c>
      <c r="AO584">
        <v>99</v>
      </c>
      <c r="AP584">
        <v>99</v>
      </c>
      <c r="AQ584">
        <v>99</v>
      </c>
    </row>
    <row r="585" spans="1:45">
      <c r="A585">
        <v>16</v>
      </c>
      <c r="B585">
        <v>7</v>
      </c>
      <c r="C585">
        <v>2024</v>
      </c>
      <c r="D585">
        <v>7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</v>
      </c>
      <c r="M585">
        <v>99</v>
      </c>
      <c r="N585">
        <v>99</v>
      </c>
      <c r="O585">
        <v>99</v>
      </c>
      <c r="P585">
        <v>99</v>
      </c>
      <c r="R585">
        <v>0</v>
      </c>
      <c r="AN585">
        <v>99</v>
      </c>
      <c r="AO585">
        <v>99</v>
      </c>
      <c r="AP585">
        <v>99</v>
      </c>
      <c r="AQ585">
        <v>99</v>
      </c>
    </row>
    <row r="586" spans="1:45">
      <c r="A586">
        <v>16</v>
      </c>
      <c r="B586">
        <v>8</v>
      </c>
      <c r="C586">
        <v>2024</v>
      </c>
      <c r="D586">
        <v>8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</v>
      </c>
      <c r="M586">
        <v>99</v>
      </c>
      <c r="N586">
        <v>99</v>
      </c>
      <c r="O586">
        <v>99</v>
      </c>
      <c r="P586">
        <v>99</v>
      </c>
      <c r="Q586">
        <v>2</v>
      </c>
      <c r="R586">
        <v>2</v>
      </c>
      <c r="S586">
        <v>1</v>
      </c>
      <c r="T586">
        <v>4</v>
      </c>
      <c r="U586">
        <v>182.15</v>
      </c>
      <c r="V586">
        <v>0</v>
      </c>
      <c r="W586">
        <v>0</v>
      </c>
      <c r="X586">
        <v>0</v>
      </c>
      <c r="Y586">
        <v>40.849999999999952</v>
      </c>
      <c r="Z586">
        <v>0</v>
      </c>
      <c r="AA586">
        <v>0</v>
      </c>
      <c r="AE586">
        <v>0.27100271002710036</v>
      </c>
      <c r="AF586">
        <v>0.13724077109497643</v>
      </c>
      <c r="AG586">
        <v>1210</v>
      </c>
      <c r="AH586">
        <v>0</v>
      </c>
      <c r="AI586">
        <v>50</v>
      </c>
      <c r="AJ586">
        <v>23</v>
      </c>
      <c r="AK586">
        <v>99.999999999998877</v>
      </c>
      <c r="AN586">
        <v>99</v>
      </c>
      <c r="AO586">
        <v>99</v>
      </c>
      <c r="AP586">
        <v>99</v>
      </c>
      <c r="AQ586">
        <v>99</v>
      </c>
      <c r="AR586">
        <v>199</v>
      </c>
      <c r="AS586">
        <v>22.694264546484408</v>
      </c>
    </row>
    <row r="587" spans="1:45">
      <c r="A587">
        <v>16</v>
      </c>
      <c r="B587">
        <v>9</v>
      </c>
      <c r="C587">
        <v>2024</v>
      </c>
      <c r="D587">
        <v>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</v>
      </c>
      <c r="M587">
        <v>99</v>
      </c>
      <c r="N587">
        <v>99</v>
      </c>
      <c r="O587">
        <v>99</v>
      </c>
      <c r="P587">
        <v>99</v>
      </c>
      <c r="R587">
        <v>0</v>
      </c>
      <c r="AN587">
        <v>99</v>
      </c>
      <c r="AO587">
        <v>99</v>
      </c>
      <c r="AP587">
        <v>99</v>
      </c>
      <c r="AQ587">
        <v>99</v>
      </c>
    </row>
    <row r="588" spans="1:45">
      <c r="A588">
        <v>16</v>
      </c>
      <c r="B588">
        <v>10</v>
      </c>
      <c r="C588">
        <v>2024</v>
      </c>
      <c r="D588">
        <v>10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</v>
      </c>
      <c r="M588">
        <v>99</v>
      </c>
      <c r="N588">
        <v>99</v>
      </c>
      <c r="O588">
        <v>99</v>
      </c>
      <c r="P588">
        <v>99</v>
      </c>
      <c r="Q588">
        <v>2</v>
      </c>
      <c r="R588">
        <v>7</v>
      </c>
      <c r="S588">
        <v>1</v>
      </c>
      <c r="T588">
        <v>2.7142857142857153</v>
      </c>
      <c r="U588">
        <v>188.65714285714279</v>
      </c>
      <c r="V588">
        <v>0</v>
      </c>
      <c r="W588">
        <v>0</v>
      </c>
      <c r="X588">
        <v>0</v>
      </c>
      <c r="Y588">
        <v>21.286270366657661</v>
      </c>
      <c r="Z588">
        <v>0</v>
      </c>
      <c r="AA588">
        <v>0.88063057185271054</v>
      </c>
      <c r="AC588">
        <v>61.359466101484522</v>
      </c>
      <c r="AE588">
        <v>0.72538860103626945</v>
      </c>
      <c r="AF588">
        <v>0.39131996259258511</v>
      </c>
      <c r="AG588">
        <v>1096.4000000000001</v>
      </c>
      <c r="AH588">
        <v>0</v>
      </c>
      <c r="AI588">
        <v>0</v>
      </c>
      <c r="AJ588">
        <v>29.810065414216233</v>
      </c>
      <c r="AK588">
        <v>1046.968678068595</v>
      </c>
      <c r="AL588">
        <v>-498.0366280849301</v>
      </c>
      <c r="AN588">
        <v>99</v>
      </c>
      <c r="AO588">
        <v>99</v>
      </c>
      <c r="AP588">
        <v>99</v>
      </c>
      <c r="AQ588">
        <v>99</v>
      </c>
      <c r="AR588">
        <v>211.2</v>
      </c>
      <c r="AS588">
        <v>20.625277689845301</v>
      </c>
    </row>
    <row r="589" spans="1:45">
      <c r="A589">
        <v>16</v>
      </c>
      <c r="B589">
        <v>11</v>
      </c>
      <c r="C589">
        <v>2024</v>
      </c>
      <c r="D589">
        <v>11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</v>
      </c>
      <c r="M589">
        <v>99</v>
      </c>
      <c r="N589">
        <v>99</v>
      </c>
      <c r="O589">
        <v>99</v>
      </c>
      <c r="P589">
        <v>99</v>
      </c>
      <c r="Q589">
        <v>2</v>
      </c>
      <c r="R589">
        <v>6</v>
      </c>
      <c r="S589">
        <v>1</v>
      </c>
      <c r="T589">
        <v>4</v>
      </c>
      <c r="U589">
        <v>153.5</v>
      </c>
      <c r="V589">
        <v>0</v>
      </c>
      <c r="W589">
        <v>0</v>
      </c>
      <c r="X589">
        <v>0</v>
      </c>
      <c r="Y589">
        <v>21.576762191456599</v>
      </c>
      <c r="Z589">
        <v>0</v>
      </c>
      <c r="AA589">
        <v>0.81649658092772603</v>
      </c>
      <c r="AC589">
        <v>52.126636529056647</v>
      </c>
      <c r="AE589">
        <v>0.56444026340545639</v>
      </c>
      <c r="AF589">
        <v>0.24900472460104495</v>
      </c>
      <c r="AG589">
        <v>1048.833333333333</v>
      </c>
      <c r="AH589">
        <v>0</v>
      </c>
      <c r="AI589">
        <v>0</v>
      </c>
      <c r="AJ589">
        <v>189.09381857221649</v>
      </c>
      <c r="AK589">
        <v>7.8283692920319279</v>
      </c>
      <c r="AL589">
        <v>20.834081371473875</v>
      </c>
      <c r="AN589">
        <v>99</v>
      </c>
      <c r="AO589">
        <v>99</v>
      </c>
      <c r="AP589">
        <v>99</v>
      </c>
      <c r="AQ589">
        <v>99</v>
      </c>
      <c r="AR589">
        <v>193.83333333333337</v>
      </c>
      <c r="AS589">
        <v>20.973741159349586</v>
      </c>
    </row>
    <row r="590" spans="1:45">
      <c r="A590">
        <v>16</v>
      </c>
      <c r="B590">
        <v>12</v>
      </c>
      <c r="C590">
        <v>2024</v>
      </c>
      <c r="D590">
        <v>12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</v>
      </c>
      <c r="M590">
        <v>99</v>
      </c>
      <c r="N590">
        <v>99</v>
      </c>
      <c r="O590">
        <v>99</v>
      </c>
      <c r="P590">
        <v>99</v>
      </c>
      <c r="Q590">
        <v>1</v>
      </c>
      <c r="R590">
        <v>1</v>
      </c>
      <c r="S590">
        <v>1</v>
      </c>
      <c r="T590">
        <v>4</v>
      </c>
      <c r="U590">
        <v>109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E590">
        <v>0.45871559633027525</v>
      </c>
      <c r="AF590">
        <v>0.13623569525199852</v>
      </c>
      <c r="AG590">
        <v>1032</v>
      </c>
      <c r="AH590">
        <v>0</v>
      </c>
      <c r="AI590">
        <v>0</v>
      </c>
      <c r="AJ590">
        <v>0</v>
      </c>
      <c r="AN590">
        <v>99</v>
      </c>
      <c r="AO590">
        <v>99</v>
      </c>
      <c r="AP590">
        <v>99</v>
      </c>
      <c r="AQ590">
        <v>99</v>
      </c>
      <c r="AR590">
        <v>179</v>
      </c>
      <c r="AS590">
        <v>19.004979478981099</v>
      </c>
    </row>
    <row r="591" spans="1:45">
      <c r="A591">
        <v>16</v>
      </c>
      <c r="B591">
        <v>13</v>
      </c>
      <c r="C591">
        <v>2024</v>
      </c>
      <c r="D591">
        <v>1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2</v>
      </c>
      <c r="M591">
        <v>99</v>
      </c>
      <c r="N591">
        <v>99</v>
      </c>
      <c r="O591">
        <v>99</v>
      </c>
      <c r="P591">
        <v>99</v>
      </c>
      <c r="Q591">
        <v>8</v>
      </c>
      <c r="R591">
        <v>14</v>
      </c>
      <c r="S591">
        <v>2</v>
      </c>
      <c r="T591">
        <v>4</v>
      </c>
      <c r="U591">
        <v>188.46428571428575</v>
      </c>
      <c r="V591">
        <v>0</v>
      </c>
      <c r="W591">
        <v>0</v>
      </c>
      <c r="X591">
        <v>0</v>
      </c>
      <c r="Y591">
        <v>52.129996946409342</v>
      </c>
      <c r="Z591">
        <v>0</v>
      </c>
      <c r="AA591">
        <v>1.0690449676496976</v>
      </c>
      <c r="AC591">
        <v>67.661240106444438</v>
      </c>
      <c r="AE591">
        <v>2.2435897435897441</v>
      </c>
      <c r="AF591">
        <v>1.1775721706468771</v>
      </c>
      <c r="AG591">
        <v>1048.8571428571429</v>
      </c>
      <c r="AH591">
        <v>0</v>
      </c>
      <c r="AI591">
        <v>28.571428571428577</v>
      </c>
      <c r="AJ591">
        <v>184.93661352043887</v>
      </c>
      <c r="AK591">
        <v>-35.093072569009713</v>
      </c>
      <c r="AL591">
        <v>-48.484799713123664</v>
      </c>
      <c r="AN591">
        <v>99</v>
      </c>
      <c r="AO591">
        <v>99</v>
      </c>
      <c r="AP591">
        <v>99</v>
      </c>
      <c r="AQ591">
        <v>99</v>
      </c>
      <c r="AR591">
        <v>197.92857142857139</v>
      </c>
      <c r="AS591">
        <v>23.70883813633446</v>
      </c>
    </row>
    <row r="592" spans="1:45">
      <c r="A592">
        <v>16</v>
      </c>
      <c r="B592">
        <v>14</v>
      </c>
      <c r="C592">
        <v>2024</v>
      </c>
      <c r="D592">
        <v>2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2</v>
      </c>
      <c r="M592">
        <v>99</v>
      </c>
      <c r="N592">
        <v>99</v>
      </c>
      <c r="O592">
        <v>99</v>
      </c>
      <c r="P592">
        <v>99</v>
      </c>
      <c r="Q592">
        <v>7</v>
      </c>
      <c r="R592">
        <v>12</v>
      </c>
      <c r="S592">
        <v>2</v>
      </c>
      <c r="T592">
        <v>3.5</v>
      </c>
      <c r="U592">
        <v>207.96666666666664</v>
      </c>
      <c r="V592">
        <v>0</v>
      </c>
      <c r="W592">
        <v>0</v>
      </c>
      <c r="X592">
        <v>0</v>
      </c>
      <c r="Y592">
        <v>61.885113090485845</v>
      </c>
      <c r="Z592">
        <v>0</v>
      </c>
      <c r="AA592">
        <v>0.5</v>
      </c>
      <c r="AC592">
        <v>4.7399660222716173</v>
      </c>
      <c r="AE592">
        <v>2.6666666666666661</v>
      </c>
      <c r="AF592">
        <v>1.5308748303100452</v>
      </c>
      <c r="AG592">
        <v>1429.75</v>
      </c>
      <c r="AH592">
        <v>0</v>
      </c>
      <c r="AI592">
        <v>41.666666666666657</v>
      </c>
      <c r="AJ592">
        <v>865.54242385916575</v>
      </c>
      <c r="AK592">
        <v>-1.1336242698081735</v>
      </c>
      <c r="AL592">
        <v>-33.803465349370356</v>
      </c>
      <c r="AN592">
        <v>99</v>
      </c>
      <c r="AO592">
        <v>99</v>
      </c>
      <c r="AP592">
        <v>99</v>
      </c>
      <c r="AQ592">
        <v>99</v>
      </c>
      <c r="AR592">
        <v>202.33333333333337</v>
      </c>
      <c r="AS592">
        <v>24.377600313403409</v>
      </c>
    </row>
    <row r="593" spans="1:45">
      <c r="A593">
        <v>16</v>
      </c>
      <c r="B593">
        <v>15</v>
      </c>
      <c r="C593">
        <v>2024</v>
      </c>
      <c r="D593">
        <v>3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2</v>
      </c>
      <c r="M593">
        <v>99</v>
      </c>
      <c r="N593">
        <v>99</v>
      </c>
      <c r="O593">
        <v>99</v>
      </c>
      <c r="P593">
        <v>99</v>
      </c>
      <c r="Q593">
        <v>1</v>
      </c>
      <c r="R593">
        <v>1</v>
      </c>
      <c r="S593">
        <v>2</v>
      </c>
      <c r="T593">
        <v>3</v>
      </c>
      <c r="U593">
        <v>170.9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E593">
        <v>0.27777777777777779</v>
      </c>
      <c r="AF593">
        <v>0.13177902454220478</v>
      </c>
      <c r="AG593">
        <v>749</v>
      </c>
      <c r="AH593">
        <v>0</v>
      </c>
      <c r="AI593">
        <v>0</v>
      </c>
      <c r="AJ593">
        <v>0</v>
      </c>
      <c r="AN593">
        <v>99</v>
      </c>
      <c r="AO593">
        <v>99</v>
      </c>
      <c r="AP593">
        <v>99</v>
      </c>
      <c r="AQ593">
        <v>99</v>
      </c>
      <c r="AR593">
        <v>192</v>
      </c>
      <c r="AS593">
        <v>24.159749348958329</v>
      </c>
    </row>
    <row r="594" spans="1:45">
      <c r="A594">
        <v>16</v>
      </c>
      <c r="B594">
        <v>16</v>
      </c>
      <c r="C594">
        <v>2024</v>
      </c>
      <c r="D594">
        <v>4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</v>
      </c>
      <c r="Q594">
        <v>6</v>
      </c>
      <c r="R594">
        <v>7</v>
      </c>
      <c r="S594">
        <v>2</v>
      </c>
      <c r="T594">
        <v>4.7142857142857153</v>
      </c>
      <c r="U594">
        <v>186.5428571428572</v>
      </c>
      <c r="V594">
        <v>0</v>
      </c>
      <c r="W594">
        <v>0</v>
      </c>
      <c r="X594">
        <v>0</v>
      </c>
      <c r="Y594">
        <v>41.724465489783839</v>
      </c>
      <c r="Z594">
        <v>0</v>
      </c>
      <c r="AA594">
        <v>1.1605769149479941</v>
      </c>
      <c r="AC594">
        <v>93.042049429047211</v>
      </c>
      <c r="AE594">
        <v>1.0086455331412103</v>
      </c>
      <c r="AF594">
        <v>0.53355583213544078</v>
      </c>
      <c r="AG594">
        <v>947.5</v>
      </c>
      <c r="AH594">
        <v>0</v>
      </c>
      <c r="AI594">
        <v>42.857142857142847</v>
      </c>
      <c r="AJ594">
        <v>100.07122463525664</v>
      </c>
      <c r="AK594">
        <v>-208.56370295144063</v>
      </c>
      <c r="AL594">
        <v>-258.69766431021162</v>
      </c>
      <c r="AN594">
        <v>99</v>
      </c>
      <c r="AO594">
        <v>99</v>
      </c>
      <c r="AP594">
        <v>99</v>
      </c>
      <c r="AQ594">
        <v>99</v>
      </c>
      <c r="AR594">
        <v>198.83333333333337</v>
      </c>
      <c r="AS594">
        <v>22.498738549974785</v>
      </c>
    </row>
    <row r="595" spans="1:45">
      <c r="A595">
        <v>16</v>
      </c>
      <c r="B595">
        <v>17</v>
      </c>
      <c r="C595">
        <v>2024</v>
      </c>
      <c r="D595">
        <v>5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2</v>
      </c>
      <c r="M595">
        <v>99</v>
      </c>
      <c r="N595">
        <v>99</v>
      </c>
      <c r="O595">
        <v>99</v>
      </c>
      <c r="P595">
        <v>99</v>
      </c>
      <c r="Q595">
        <v>1</v>
      </c>
      <c r="R595">
        <v>5</v>
      </c>
      <c r="S595">
        <v>2</v>
      </c>
      <c r="T595">
        <v>4</v>
      </c>
      <c r="U595">
        <v>170.72000000000003</v>
      </c>
      <c r="V595">
        <v>0</v>
      </c>
      <c r="W595">
        <v>0</v>
      </c>
      <c r="X595">
        <v>0</v>
      </c>
      <c r="Y595">
        <v>36.097002645649027</v>
      </c>
      <c r="Z595">
        <v>0</v>
      </c>
      <c r="AA595">
        <v>0</v>
      </c>
      <c r="AE595">
        <v>0.72992700729927051</v>
      </c>
      <c r="AF595">
        <v>0.3572874116879361</v>
      </c>
      <c r="AG595">
        <v>860.6</v>
      </c>
      <c r="AH595">
        <v>0</v>
      </c>
      <c r="AI595">
        <v>0</v>
      </c>
      <c r="AJ595">
        <v>15.907231060119717</v>
      </c>
      <c r="AK595">
        <v>-15.47744334738327</v>
      </c>
      <c r="AN595">
        <v>99</v>
      </c>
      <c r="AO595">
        <v>99</v>
      </c>
      <c r="AP595">
        <v>99</v>
      </c>
      <c r="AQ595">
        <v>99</v>
      </c>
      <c r="AR595">
        <v>191.6</v>
      </c>
      <c r="AS595">
        <v>23.953095985507936</v>
      </c>
    </row>
    <row r="596" spans="1:45">
      <c r="A596">
        <v>16</v>
      </c>
      <c r="B596">
        <v>18</v>
      </c>
      <c r="C596">
        <v>2024</v>
      </c>
      <c r="D596">
        <v>6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2</v>
      </c>
      <c r="M596">
        <v>99</v>
      </c>
      <c r="N596">
        <v>99</v>
      </c>
      <c r="O596">
        <v>99</v>
      </c>
      <c r="P596">
        <v>99</v>
      </c>
      <c r="Q596">
        <v>6</v>
      </c>
      <c r="R596">
        <v>10</v>
      </c>
      <c r="S596">
        <v>2</v>
      </c>
      <c r="T596">
        <v>3.8</v>
      </c>
      <c r="U596">
        <v>180.41000000000005</v>
      </c>
      <c r="V596">
        <v>0</v>
      </c>
      <c r="W596">
        <v>0</v>
      </c>
      <c r="X596">
        <v>0</v>
      </c>
      <c r="Y596">
        <v>36.499163004101753</v>
      </c>
      <c r="Z596">
        <v>0</v>
      </c>
      <c r="AA596">
        <v>0.59999999999999953</v>
      </c>
      <c r="AC596">
        <v>47.727121846718198</v>
      </c>
      <c r="AE596">
        <v>1.4641288433382138</v>
      </c>
      <c r="AF596">
        <v>0.74519901989455462</v>
      </c>
      <c r="AG596">
        <v>937.1</v>
      </c>
      <c r="AH596">
        <v>0</v>
      </c>
      <c r="AI596">
        <v>20</v>
      </c>
      <c r="AJ596">
        <v>136.02312303428423</v>
      </c>
      <c r="AK596">
        <v>56.625615506773109</v>
      </c>
      <c r="AL596">
        <v>12.889965281060064</v>
      </c>
      <c r="AN596">
        <v>99</v>
      </c>
      <c r="AO596">
        <v>99</v>
      </c>
      <c r="AP596">
        <v>99</v>
      </c>
      <c r="AQ596">
        <v>99</v>
      </c>
      <c r="AR596">
        <v>196.8</v>
      </c>
      <c r="AS596">
        <v>23.379933762523724</v>
      </c>
    </row>
    <row r="597" spans="1:45">
      <c r="A597">
        <v>16</v>
      </c>
      <c r="B597">
        <v>19</v>
      </c>
      <c r="C597">
        <v>2024</v>
      </c>
      <c r="D597">
        <v>7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2</v>
      </c>
      <c r="M597">
        <v>99</v>
      </c>
      <c r="N597">
        <v>99</v>
      </c>
      <c r="O597">
        <v>99</v>
      </c>
      <c r="P597">
        <v>99</v>
      </c>
      <c r="Q597">
        <v>4</v>
      </c>
      <c r="R597">
        <v>5</v>
      </c>
      <c r="S597">
        <v>2</v>
      </c>
      <c r="T597">
        <v>3.2</v>
      </c>
      <c r="U597">
        <v>174.42000000000004</v>
      </c>
      <c r="V597">
        <v>0</v>
      </c>
      <c r="W597">
        <v>0</v>
      </c>
      <c r="X597">
        <v>0</v>
      </c>
      <c r="Y597">
        <v>36.667718772784269</v>
      </c>
      <c r="Z597">
        <v>0</v>
      </c>
      <c r="AA597">
        <v>0.748331477354787</v>
      </c>
      <c r="AC597">
        <v>79.57839584407472</v>
      </c>
      <c r="AE597">
        <v>0.87260034904013983</v>
      </c>
      <c r="AF597">
        <v>0.41268911368612637</v>
      </c>
      <c r="AG597">
        <v>852.8</v>
      </c>
      <c r="AH597">
        <v>0</v>
      </c>
      <c r="AI597">
        <v>20</v>
      </c>
      <c r="AJ597">
        <v>120.16055925302638</v>
      </c>
      <c r="AK597">
        <v>36.89511993594175</v>
      </c>
      <c r="AL597">
        <v>64.76873454043799</v>
      </c>
      <c r="AN597">
        <v>99</v>
      </c>
      <c r="AO597">
        <v>99</v>
      </c>
      <c r="AP597">
        <v>99</v>
      </c>
      <c r="AQ597">
        <v>99</v>
      </c>
      <c r="AR597">
        <v>193.4</v>
      </c>
      <c r="AS597">
        <v>23.730609336923905</v>
      </c>
    </row>
    <row r="598" spans="1:45">
      <c r="A598">
        <v>16</v>
      </c>
      <c r="B598">
        <v>20</v>
      </c>
      <c r="C598">
        <v>2024</v>
      </c>
      <c r="D598">
        <v>8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2</v>
      </c>
      <c r="M598">
        <v>99</v>
      </c>
      <c r="N598">
        <v>99</v>
      </c>
      <c r="O598">
        <v>99</v>
      </c>
      <c r="P598">
        <v>99</v>
      </c>
      <c r="Q598">
        <v>5</v>
      </c>
      <c r="R598">
        <v>11</v>
      </c>
      <c r="S598">
        <v>2</v>
      </c>
      <c r="T598">
        <v>4</v>
      </c>
      <c r="U598">
        <v>151.8727272727273</v>
      </c>
      <c r="V598">
        <v>0</v>
      </c>
      <c r="W598">
        <v>0</v>
      </c>
      <c r="X598">
        <v>0</v>
      </c>
      <c r="Y598">
        <v>44.976783726497807</v>
      </c>
      <c r="Z598">
        <v>0</v>
      </c>
      <c r="AA598">
        <v>1.2792042981336624</v>
      </c>
      <c r="AC598">
        <v>48.476846911106144</v>
      </c>
      <c r="AE598">
        <v>1.4905149051490516</v>
      </c>
      <c r="AF598">
        <v>0.62935611361863253</v>
      </c>
      <c r="AG598">
        <v>911.9</v>
      </c>
      <c r="AH598">
        <v>0</v>
      </c>
      <c r="AI598">
        <v>9.0909090909090917</v>
      </c>
      <c r="AJ598">
        <v>233.97625947946096</v>
      </c>
      <c r="AK598">
        <v>69.874283895111859</v>
      </c>
      <c r="AL598">
        <v>-7.1499346047280321</v>
      </c>
      <c r="AN598">
        <v>99</v>
      </c>
      <c r="AO598">
        <v>99</v>
      </c>
      <c r="AP598">
        <v>99</v>
      </c>
      <c r="AQ598">
        <v>99</v>
      </c>
      <c r="AR598">
        <v>184.6</v>
      </c>
      <c r="AS598">
        <v>23.277280551022713</v>
      </c>
    </row>
    <row r="599" spans="1:45">
      <c r="A599">
        <v>16</v>
      </c>
      <c r="B599">
        <v>21</v>
      </c>
      <c r="C599">
        <v>2024</v>
      </c>
      <c r="D599">
        <v>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2</v>
      </c>
      <c r="M599">
        <v>99</v>
      </c>
      <c r="N599">
        <v>99</v>
      </c>
      <c r="O599">
        <v>99</v>
      </c>
      <c r="P599">
        <v>99</v>
      </c>
      <c r="Q599">
        <v>6</v>
      </c>
      <c r="R599">
        <v>10</v>
      </c>
      <c r="S599">
        <v>2</v>
      </c>
      <c r="T599">
        <v>4.3</v>
      </c>
      <c r="U599">
        <v>216.15</v>
      </c>
      <c r="V599">
        <v>0</v>
      </c>
      <c r="W599">
        <v>10</v>
      </c>
      <c r="X599">
        <v>0</v>
      </c>
      <c r="Y599">
        <v>39.002185836181049</v>
      </c>
      <c r="Z599">
        <v>0</v>
      </c>
      <c r="AA599">
        <v>1.7916472867168922</v>
      </c>
      <c r="AC599">
        <v>-37.229085368203975</v>
      </c>
      <c r="AE599">
        <v>1.302083333333333</v>
      </c>
      <c r="AF599">
        <v>0.784085974854836</v>
      </c>
      <c r="AG599">
        <v>1160.1111111111111</v>
      </c>
      <c r="AH599">
        <v>0</v>
      </c>
      <c r="AI599">
        <v>30</v>
      </c>
      <c r="AJ599">
        <v>446.82495813223846</v>
      </c>
      <c r="AK599">
        <v>8.6879444228055487</v>
      </c>
      <c r="AL599">
        <v>-12.231826749428407</v>
      </c>
      <c r="AN599">
        <v>99</v>
      </c>
      <c r="AO599">
        <v>99</v>
      </c>
      <c r="AP599">
        <v>99</v>
      </c>
      <c r="AQ599">
        <v>99</v>
      </c>
      <c r="AR599">
        <v>205</v>
      </c>
      <c r="AS599">
        <v>24.360306997454497</v>
      </c>
    </row>
    <row r="600" spans="1:45">
      <c r="A600">
        <v>16</v>
      </c>
      <c r="B600">
        <v>22</v>
      </c>
      <c r="C600">
        <v>2024</v>
      </c>
      <c r="D600">
        <v>10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2</v>
      </c>
      <c r="M600">
        <v>99</v>
      </c>
      <c r="N600">
        <v>99</v>
      </c>
      <c r="O600">
        <v>99</v>
      </c>
      <c r="P600">
        <v>99</v>
      </c>
      <c r="Q600">
        <v>13</v>
      </c>
      <c r="R600">
        <v>40</v>
      </c>
      <c r="S600">
        <v>2</v>
      </c>
      <c r="T600">
        <v>3.9750000000000001</v>
      </c>
      <c r="U600">
        <v>202.75749999999999</v>
      </c>
      <c r="V600">
        <v>0</v>
      </c>
      <c r="W600">
        <v>12.5</v>
      </c>
      <c r="X600">
        <v>0</v>
      </c>
      <c r="Y600">
        <v>35.972891790207903</v>
      </c>
      <c r="Z600">
        <v>0</v>
      </c>
      <c r="AA600">
        <v>1.4402690720834079</v>
      </c>
      <c r="AC600">
        <v>-34.348275383355151</v>
      </c>
      <c r="AE600">
        <v>4.1450777202072553</v>
      </c>
      <c r="AF600">
        <v>2.4032426871230079</v>
      </c>
      <c r="AG600">
        <v>1022.1111111111112</v>
      </c>
      <c r="AH600">
        <v>0</v>
      </c>
      <c r="AI600">
        <v>5</v>
      </c>
      <c r="AJ600">
        <v>122.16445604588748</v>
      </c>
      <c r="AK600">
        <v>-16.772425956391839</v>
      </c>
      <c r="AL600">
        <v>21.121883968062349</v>
      </c>
      <c r="AN600">
        <v>99</v>
      </c>
      <c r="AO600">
        <v>99</v>
      </c>
      <c r="AP600">
        <v>99</v>
      </c>
      <c r="AQ600">
        <v>99</v>
      </c>
      <c r="AR600">
        <v>202.25</v>
      </c>
      <c r="AS600">
        <v>23.939313688747969</v>
      </c>
    </row>
    <row r="601" spans="1:45">
      <c r="A601">
        <v>16</v>
      </c>
      <c r="B601">
        <v>23</v>
      </c>
      <c r="C601">
        <v>2024</v>
      </c>
      <c r="D601">
        <v>11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2</v>
      </c>
      <c r="M601">
        <v>99</v>
      </c>
      <c r="N601">
        <v>99</v>
      </c>
      <c r="O601">
        <v>99</v>
      </c>
      <c r="P601">
        <v>99</v>
      </c>
      <c r="Q601">
        <v>18</v>
      </c>
      <c r="R601">
        <v>31</v>
      </c>
      <c r="S601">
        <v>2</v>
      </c>
      <c r="T601">
        <v>4.870967741935484</v>
      </c>
      <c r="U601">
        <v>182.64516129032265</v>
      </c>
      <c r="V601">
        <v>0</v>
      </c>
      <c r="W601">
        <v>3.2258064516129026</v>
      </c>
      <c r="X601">
        <v>0</v>
      </c>
      <c r="Y601">
        <v>48.396399750858969</v>
      </c>
      <c r="Z601">
        <v>0</v>
      </c>
      <c r="AA601">
        <v>1.4083148356737472</v>
      </c>
      <c r="AC601">
        <v>20.852153395549809</v>
      </c>
      <c r="AE601">
        <v>2.9162746942615239</v>
      </c>
      <c r="AF601">
        <v>1.5307977749089221</v>
      </c>
      <c r="AG601">
        <v>1136.7666666666664</v>
      </c>
      <c r="AH601">
        <v>0</v>
      </c>
      <c r="AI601">
        <v>16.129032258064512</v>
      </c>
      <c r="AJ601">
        <v>536.31829376054509</v>
      </c>
      <c r="AK601">
        <v>33.532211770722689</v>
      </c>
      <c r="AL601">
        <v>-24.910964578943162</v>
      </c>
      <c r="AN601">
        <v>99</v>
      </c>
      <c r="AO601">
        <v>99</v>
      </c>
      <c r="AP601">
        <v>99</v>
      </c>
      <c r="AQ601">
        <v>99</v>
      </c>
      <c r="AR601">
        <v>195.53333333333327</v>
      </c>
      <c r="AS601">
        <v>23.729406332972911</v>
      </c>
    </row>
    <row r="602" spans="1:45">
      <c r="A602">
        <v>16</v>
      </c>
      <c r="B602">
        <v>24</v>
      </c>
      <c r="C602">
        <v>2024</v>
      </c>
      <c r="D602">
        <v>12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2</v>
      </c>
      <c r="M602">
        <v>99</v>
      </c>
      <c r="N602">
        <v>99</v>
      </c>
      <c r="O602">
        <v>99</v>
      </c>
      <c r="P602">
        <v>99</v>
      </c>
      <c r="Q602">
        <v>3</v>
      </c>
      <c r="R602">
        <v>6</v>
      </c>
      <c r="S602">
        <v>2</v>
      </c>
      <c r="T602">
        <v>3.3333333333333344</v>
      </c>
      <c r="U602">
        <v>193.46666666666673</v>
      </c>
      <c r="V602">
        <v>0</v>
      </c>
      <c r="W602">
        <v>0</v>
      </c>
      <c r="X602">
        <v>0</v>
      </c>
      <c r="Y602">
        <v>25.39131522566106</v>
      </c>
      <c r="Z602">
        <v>0</v>
      </c>
      <c r="AA602">
        <v>0.4714045207910309</v>
      </c>
      <c r="AC602">
        <v>-71.61672890081978</v>
      </c>
      <c r="AE602">
        <v>2.7522935779816518</v>
      </c>
      <c r="AF602">
        <v>1.4508476609955956</v>
      </c>
      <c r="AG602">
        <v>930.6666666666664</v>
      </c>
      <c r="AH602">
        <v>0</v>
      </c>
      <c r="AI602">
        <v>0</v>
      </c>
      <c r="AJ602">
        <v>93.576469026971026</v>
      </c>
      <c r="AK602">
        <v>-12.801935416251297</v>
      </c>
      <c r="AL602">
        <v>8.9418101912239916</v>
      </c>
      <c r="AN602">
        <v>99</v>
      </c>
      <c r="AO602">
        <v>99</v>
      </c>
      <c r="AP602">
        <v>99</v>
      </c>
      <c r="AQ602">
        <v>99</v>
      </c>
      <c r="AR602">
        <v>201.33333333333337</v>
      </c>
      <c r="AS602">
        <v>23.577049902404848</v>
      </c>
    </row>
    <row r="603" spans="1:45">
      <c r="A603">
        <v>16</v>
      </c>
      <c r="B603">
        <v>25</v>
      </c>
      <c r="C603">
        <v>2024</v>
      </c>
      <c r="D603">
        <v>1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3</v>
      </c>
      <c r="M603">
        <v>99</v>
      </c>
      <c r="N603">
        <v>99</v>
      </c>
      <c r="O603">
        <v>99</v>
      </c>
      <c r="P603">
        <v>99</v>
      </c>
      <c r="Q603">
        <v>27</v>
      </c>
      <c r="R603">
        <v>53</v>
      </c>
      <c r="S603">
        <v>3</v>
      </c>
      <c r="T603">
        <v>4.867924528301887</v>
      </c>
      <c r="U603">
        <v>216.99245283018877</v>
      </c>
      <c r="V603">
        <v>0</v>
      </c>
      <c r="W603">
        <v>13.207547169811324</v>
      </c>
      <c r="X603">
        <v>1.886792452830188</v>
      </c>
      <c r="Y603">
        <v>58.117080427184334</v>
      </c>
      <c r="Z603">
        <v>0</v>
      </c>
      <c r="AA603">
        <v>1.4147169308041871</v>
      </c>
      <c r="AC603">
        <v>58.425195990032243</v>
      </c>
      <c r="AE603">
        <v>8.4935897435897463</v>
      </c>
      <c r="AF603">
        <v>5.1327597141335914</v>
      </c>
      <c r="AG603">
        <v>958.32075471698113</v>
      </c>
      <c r="AH603">
        <v>0</v>
      </c>
      <c r="AI603">
        <v>24.528301886792455</v>
      </c>
      <c r="AJ603">
        <v>246.36962364714159</v>
      </c>
      <c r="AK603">
        <v>31.908672602535447</v>
      </c>
      <c r="AL603">
        <v>-5.6177464680851443</v>
      </c>
      <c r="AN603">
        <v>99</v>
      </c>
      <c r="AO603">
        <v>99</v>
      </c>
      <c r="AP603">
        <v>99</v>
      </c>
      <c r="AQ603">
        <v>99</v>
      </c>
      <c r="AR603">
        <v>200.13207547169804</v>
      </c>
      <c r="AS603">
        <v>26.388992411649095</v>
      </c>
    </row>
    <row r="604" spans="1:45">
      <c r="A604">
        <v>16</v>
      </c>
      <c r="B604">
        <v>26</v>
      </c>
      <c r="C604">
        <v>2024</v>
      </c>
      <c r="D604">
        <v>2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3</v>
      </c>
      <c r="M604">
        <v>99</v>
      </c>
      <c r="N604">
        <v>99</v>
      </c>
      <c r="O604">
        <v>99</v>
      </c>
      <c r="P604">
        <v>99</v>
      </c>
      <c r="Q604">
        <v>12</v>
      </c>
      <c r="R604">
        <v>21</v>
      </c>
      <c r="S604">
        <v>3</v>
      </c>
      <c r="T604">
        <v>4.6666666666666679</v>
      </c>
      <c r="U604">
        <v>253.65238095238095</v>
      </c>
      <c r="V604">
        <v>0</v>
      </c>
      <c r="W604">
        <v>4.7619047619047636</v>
      </c>
      <c r="X604">
        <v>4.7619047619047636</v>
      </c>
      <c r="Y604">
        <v>63.50606734453941</v>
      </c>
      <c r="Z604">
        <v>0</v>
      </c>
      <c r="AA604">
        <v>1.2472191289246457</v>
      </c>
      <c r="AC604">
        <v>-4.7755732424148682</v>
      </c>
      <c r="AE604">
        <v>4.6666666666666679</v>
      </c>
      <c r="AF604">
        <v>3.2675552807391095</v>
      </c>
      <c r="AG604">
        <v>1346.952380952381</v>
      </c>
      <c r="AH604">
        <v>0</v>
      </c>
      <c r="AI604">
        <v>28.571428571428577</v>
      </c>
      <c r="AJ604">
        <v>374.38565247622006</v>
      </c>
      <c r="AK604">
        <v>27.488550910559805</v>
      </c>
      <c r="AL604">
        <v>-53.879897020804485</v>
      </c>
      <c r="AN604">
        <v>99</v>
      </c>
      <c r="AO604">
        <v>99</v>
      </c>
      <c r="AP604">
        <v>99</v>
      </c>
      <c r="AQ604">
        <v>99</v>
      </c>
      <c r="AR604">
        <v>209.1428571428572</v>
      </c>
      <c r="AS604">
        <v>27.196356049311841</v>
      </c>
    </row>
    <row r="605" spans="1:45">
      <c r="A605">
        <v>16</v>
      </c>
      <c r="B605">
        <v>27</v>
      </c>
      <c r="C605">
        <v>2024</v>
      </c>
      <c r="D605">
        <v>3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3</v>
      </c>
      <c r="M605">
        <v>99</v>
      </c>
      <c r="N605">
        <v>99</v>
      </c>
      <c r="O605">
        <v>99</v>
      </c>
      <c r="P605">
        <v>99</v>
      </c>
      <c r="Q605">
        <v>15</v>
      </c>
      <c r="R605">
        <v>23</v>
      </c>
      <c r="S605">
        <v>3</v>
      </c>
      <c r="T605">
        <v>5.3478260869565215</v>
      </c>
      <c r="U605">
        <v>241.7869565217392</v>
      </c>
      <c r="V605">
        <v>0</v>
      </c>
      <c r="W605">
        <v>13.043478260869565</v>
      </c>
      <c r="X605">
        <v>0</v>
      </c>
      <c r="Y605">
        <v>32.187336212807992</v>
      </c>
      <c r="Z605">
        <v>0</v>
      </c>
      <c r="AA605">
        <v>1.4021317823127919</v>
      </c>
      <c r="AC605">
        <v>6.8115259359525995</v>
      </c>
      <c r="AE605">
        <v>6.3888888888888884</v>
      </c>
      <c r="AF605">
        <v>4.2881002538423347</v>
      </c>
      <c r="AG605">
        <v>894.08695652173924</v>
      </c>
      <c r="AH605">
        <v>4.3478260869565215</v>
      </c>
      <c r="AI605">
        <v>0</v>
      </c>
      <c r="AJ605">
        <v>285.34402014036959</v>
      </c>
      <c r="AK605">
        <v>-15.698520528425856</v>
      </c>
      <c r="AL605">
        <v>34.647693280701098</v>
      </c>
      <c r="AN605">
        <v>99</v>
      </c>
      <c r="AO605">
        <v>99</v>
      </c>
      <c r="AP605">
        <v>99</v>
      </c>
      <c r="AQ605">
        <v>99</v>
      </c>
      <c r="AR605">
        <v>207.34782608695656</v>
      </c>
      <c r="AS605">
        <v>26.975490445624015</v>
      </c>
    </row>
    <row r="606" spans="1:45">
      <c r="A606">
        <v>16</v>
      </c>
      <c r="B606">
        <v>28</v>
      </c>
      <c r="C606">
        <v>2024</v>
      </c>
      <c r="D606">
        <v>4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3</v>
      </c>
      <c r="M606">
        <v>99</v>
      </c>
      <c r="N606">
        <v>99</v>
      </c>
      <c r="O606">
        <v>99</v>
      </c>
      <c r="P606">
        <v>99</v>
      </c>
      <c r="Q606">
        <v>25</v>
      </c>
      <c r="R606">
        <v>41</v>
      </c>
      <c r="S606">
        <v>3</v>
      </c>
      <c r="T606">
        <v>5.951219512195121</v>
      </c>
      <c r="U606">
        <v>236.64146341463407</v>
      </c>
      <c r="V606">
        <v>0</v>
      </c>
      <c r="W606">
        <v>31.707317073170728</v>
      </c>
      <c r="X606">
        <v>0</v>
      </c>
      <c r="Y606">
        <v>39.910870061650385</v>
      </c>
      <c r="Z606">
        <v>0</v>
      </c>
      <c r="AA606">
        <v>1.4807911450400515</v>
      </c>
      <c r="AC606">
        <v>24.678566170937501</v>
      </c>
      <c r="AE606">
        <v>5.9077809798270886</v>
      </c>
      <c r="AF606">
        <v>3.9644040053053207</v>
      </c>
      <c r="AG606">
        <v>929.26829268292636</v>
      </c>
      <c r="AH606">
        <v>0</v>
      </c>
      <c r="AI606">
        <v>26.829268292682919</v>
      </c>
      <c r="AJ606">
        <v>189.67726433181736</v>
      </c>
      <c r="AK606">
        <v>-22.442393613700073</v>
      </c>
      <c r="AL606">
        <v>-9.0524863695490065</v>
      </c>
      <c r="AN606">
        <v>99</v>
      </c>
      <c r="AO606">
        <v>99</v>
      </c>
      <c r="AP606">
        <v>99</v>
      </c>
      <c r="AQ606">
        <v>99</v>
      </c>
      <c r="AR606">
        <v>206.63414634146335</v>
      </c>
      <c r="AS606">
        <v>26.602042560104344</v>
      </c>
    </row>
    <row r="607" spans="1:45">
      <c r="A607">
        <v>16</v>
      </c>
      <c r="B607">
        <v>29</v>
      </c>
      <c r="C607">
        <v>2024</v>
      </c>
      <c r="D607">
        <v>5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3</v>
      </c>
      <c r="M607">
        <v>99</v>
      </c>
      <c r="N607">
        <v>99</v>
      </c>
      <c r="O607">
        <v>99</v>
      </c>
      <c r="P607">
        <v>99</v>
      </c>
      <c r="Q607">
        <v>25</v>
      </c>
      <c r="R607">
        <v>56</v>
      </c>
      <c r="S607">
        <v>3</v>
      </c>
      <c r="T607">
        <v>5.125</v>
      </c>
      <c r="U607">
        <v>208.48750000000004</v>
      </c>
      <c r="V607">
        <v>0</v>
      </c>
      <c r="W607">
        <v>17.857142857142861</v>
      </c>
      <c r="X607">
        <v>0</v>
      </c>
      <c r="Y607">
        <v>51.131951369890515</v>
      </c>
      <c r="Z607">
        <v>0</v>
      </c>
      <c r="AA607">
        <v>1.4275666109052243</v>
      </c>
      <c r="AC607">
        <v>31.780566029988854</v>
      </c>
      <c r="AE607">
        <v>8.1751824817518255</v>
      </c>
      <c r="AF607">
        <v>4.8868764265231492</v>
      </c>
      <c r="AG607">
        <v>887.892857142857</v>
      </c>
      <c r="AH607">
        <v>0</v>
      </c>
      <c r="AI607">
        <v>19.642857142857139</v>
      </c>
      <c r="AJ607">
        <v>186.12272051481756</v>
      </c>
      <c r="AK607">
        <v>22.309307421015781</v>
      </c>
      <c r="AL607">
        <v>30.476812894970873</v>
      </c>
      <c r="AN607">
        <v>99</v>
      </c>
      <c r="AO607">
        <v>99</v>
      </c>
      <c r="AP607">
        <v>99</v>
      </c>
      <c r="AQ607">
        <v>99</v>
      </c>
      <c r="AR607">
        <v>196.98214285714289</v>
      </c>
      <c r="AS607">
        <v>26.609395128488703</v>
      </c>
    </row>
    <row r="608" spans="1:45">
      <c r="A608">
        <v>16</v>
      </c>
      <c r="B608">
        <v>30</v>
      </c>
      <c r="C608">
        <v>2024</v>
      </c>
      <c r="D608">
        <v>6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3</v>
      </c>
      <c r="M608">
        <v>99</v>
      </c>
      <c r="N608">
        <v>99</v>
      </c>
      <c r="O608">
        <v>99</v>
      </c>
      <c r="P608">
        <v>99</v>
      </c>
      <c r="Q608">
        <v>24</v>
      </c>
      <c r="R608">
        <v>33</v>
      </c>
      <c r="S608">
        <v>3</v>
      </c>
      <c r="T608">
        <v>4.8787878787878789</v>
      </c>
      <c r="U608">
        <v>230.98181818181817</v>
      </c>
      <c r="V608">
        <v>0</v>
      </c>
      <c r="W608">
        <v>6.0606060606060606</v>
      </c>
      <c r="X608">
        <v>0</v>
      </c>
      <c r="Y608">
        <v>37.946321373555421</v>
      </c>
      <c r="Z608">
        <v>0</v>
      </c>
      <c r="AA608">
        <v>1.1216215468679849</v>
      </c>
      <c r="AC608">
        <v>10.987849880389287</v>
      </c>
      <c r="AE608">
        <v>4.8316251830161052</v>
      </c>
      <c r="AF608">
        <v>3.1484978710959757</v>
      </c>
      <c r="AG608">
        <v>864.09677419354853</v>
      </c>
      <c r="AH608">
        <v>0</v>
      </c>
      <c r="AI608">
        <v>6.0606060606060606</v>
      </c>
      <c r="AJ608">
        <v>131.15328506424305</v>
      </c>
      <c r="AK608">
        <v>58.761825835517747</v>
      </c>
      <c r="AL608">
        <v>-112.89091597163279</v>
      </c>
      <c r="AN608">
        <v>99</v>
      </c>
      <c r="AO608">
        <v>99</v>
      </c>
      <c r="AP608">
        <v>99</v>
      </c>
      <c r="AQ608">
        <v>99</v>
      </c>
      <c r="AR608">
        <v>204.93548387096777</v>
      </c>
      <c r="AS608">
        <v>26.842580032567483</v>
      </c>
    </row>
    <row r="609" spans="1:45">
      <c r="A609">
        <v>16</v>
      </c>
      <c r="B609">
        <v>31</v>
      </c>
      <c r="C609">
        <v>2024</v>
      </c>
      <c r="D609">
        <v>7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3</v>
      </c>
      <c r="M609">
        <v>99</v>
      </c>
      <c r="N609">
        <v>99</v>
      </c>
      <c r="O609">
        <v>99</v>
      </c>
      <c r="P609">
        <v>99</v>
      </c>
      <c r="Q609">
        <v>19</v>
      </c>
      <c r="R609">
        <v>28</v>
      </c>
      <c r="S609">
        <v>3</v>
      </c>
      <c r="T609">
        <v>4.8571428571428559</v>
      </c>
      <c r="U609">
        <v>234.5428571428572</v>
      </c>
      <c r="V609">
        <v>0</v>
      </c>
      <c r="W609">
        <v>14.285714285714288</v>
      </c>
      <c r="X609">
        <v>0</v>
      </c>
      <c r="Y609">
        <v>55.194166543287693</v>
      </c>
      <c r="Z609">
        <v>0</v>
      </c>
      <c r="AA609">
        <v>1.2737538928662171</v>
      </c>
      <c r="AC609">
        <v>8.7970995042599132</v>
      </c>
      <c r="AE609">
        <v>4.8865619546247823</v>
      </c>
      <c r="AF609">
        <v>3.1076848382060871</v>
      </c>
      <c r="AG609">
        <v>871.78571428571445</v>
      </c>
      <c r="AH609">
        <v>0</v>
      </c>
      <c r="AI609">
        <v>28.571428571428577</v>
      </c>
      <c r="AJ609">
        <v>114.02109990913848</v>
      </c>
      <c r="AK609">
        <v>23.184611232483888</v>
      </c>
      <c r="AL609">
        <v>6.2249647392519192</v>
      </c>
      <c r="AN609">
        <v>99</v>
      </c>
      <c r="AO609">
        <v>99</v>
      </c>
      <c r="AP609">
        <v>99</v>
      </c>
      <c r="AQ609">
        <v>99</v>
      </c>
      <c r="AR609">
        <v>205.57142857142861</v>
      </c>
      <c r="AS609">
        <v>26.428481267376945</v>
      </c>
    </row>
    <row r="610" spans="1:45">
      <c r="A610">
        <v>16</v>
      </c>
      <c r="B610">
        <v>32</v>
      </c>
      <c r="C610">
        <v>2024</v>
      </c>
      <c r="D610">
        <v>8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</v>
      </c>
      <c r="Q610">
        <v>21</v>
      </c>
      <c r="R610">
        <v>33</v>
      </c>
      <c r="S610">
        <v>3</v>
      </c>
      <c r="T610">
        <v>4.8484848484848486</v>
      </c>
      <c r="U610">
        <v>223.16969696969696</v>
      </c>
      <c r="V610">
        <v>0</v>
      </c>
      <c r="W610">
        <v>18.181818181818183</v>
      </c>
      <c r="X610">
        <v>0</v>
      </c>
      <c r="Y610">
        <v>68.020288795233427</v>
      </c>
      <c r="Z610">
        <v>0</v>
      </c>
      <c r="AA610">
        <v>1.5977486456320069</v>
      </c>
      <c r="AC610">
        <v>51.938971969007405</v>
      </c>
      <c r="AE610">
        <v>4.4715447154471555</v>
      </c>
      <c r="AF610">
        <v>2.7744259753117313</v>
      </c>
      <c r="AG610">
        <v>970</v>
      </c>
      <c r="AH610">
        <v>0</v>
      </c>
      <c r="AI610">
        <v>30.303030303030305</v>
      </c>
      <c r="AJ610">
        <v>302.56038716062602</v>
      </c>
      <c r="AK610">
        <v>32.73867744816868</v>
      </c>
      <c r="AL610">
        <v>11.164247461019023</v>
      </c>
      <c r="AN610">
        <v>99</v>
      </c>
      <c r="AO610">
        <v>99</v>
      </c>
      <c r="AP610">
        <v>99</v>
      </c>
      <c r="AQ610">
        <v>99</v>
      </c>
      <c r="AR610">
        <v>201.18181818181819</v>
      </c>
      <c r="AS610">
        <v>26.371498352577881</v>
      </c>
    </row>
    <row r="611" spans="1:45">
      <c r="A611">
        <v>16</v>
      </c>
      <c r="B611">
        <v>33</v>
      </c>
      <c r="C611">
        <v>2024</v>
      </c>
      <c r="D611">
        <v>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3</v>
      </c>
      <c r="M611">
        <v>99</v>
      </c>
      <c r="N611">
        <v>99</v>
      </c>
      <c r="O611">
        <v>99</v>
      </c>
      <c r="P611">
        <v>99</v>
      </c>
      <c r="Q611">
        <v>25</v>
      </c>
      <c r="R611">
        <v>35</v>
      </c>
      <c r="S611">
        <v>3</v>
      </c>
      <c r="T611">
        <v>4.5142857142857116</v>
      </c>
      <c r="U611">
        <v>255.50285714285712</v>
      </c>
      <c r="V611">
        <v>0</v>
      </c>
      <c r="W611">
        <v>5.7142857142857153</v>
      </c>
      <c r="X611">
        <v>0</v>
      </c>
      <c r="Y611">
        <v>43.692519697895847</v>
      </c>
      <c r="Z611">
        <v>0</v>
      </c>
      <c r="AA611">
        <v>1.1050902631893551</v>
      </c>
      <c r="AC611">
        <v>-2.7901141257755926</v>
      </c>
      <c r="AE611">
        <v>4.5572916666666679</v>
      </c>
      <c r="AF611">
        <v>3.243935803255543</v>
      </c>
      <c r="AG611">
        <v>952.55882352941182</v>
      </c>
      <c r="AH611">
        <v>0</v>
      </c>
      <c r="AI611">
        <v>11.428571428571431</v>
      </c>
      <c r="AJ611">
        <v>207.33408550062563</v>
      </c>
      <c r="AK611">
        <v>9.558136109113768</v>
      </c>
      <c r="AL611">
        <v>-42.170685637880062</v>
      </c>
      <c r="AN611">
        <v>99</v>
      </c>
      <c r="AO611">
        <v>99</v>
      </c>
      <c r="AP611">
        <v>99</v>
      </c>
      <c r="AQ611">
        <v>99</v>
      </c>
      <c r="AR611">
        <v>211.91176470588235</v>
      </c>
      <c r="AS611">
        <v>26.724655775657407</v>
      </c>
    </row>
    <row r="612" spans="1:45">
      <c r="A612">
        <v>16</v>
      </c>
      <c r="B612">
        <v>34</v>
      </c>
      <c r="C612">
        <v>2024</v>
      </c>
      <c r="D612">
        <v>10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3</v>
      </c>
      <c r="M612">
        <v>99</v>
      </c>
      <c r="N612">
        <v>99</v>
      </c>
      <c r="O612">
        <v>99</v>
      </c>
      <c r="P612">
        <v>99</v>
      </c>
      <c r="Q612">
        <v>61</v>
      </c>
      <c r="R612">
        <v>105</v>
      </c>
      <c r="S612">
        <v>3</v>
      </c>
      <c r="T612">
        <v>5.1809523809523812</v>
      </c>
      <c r="U612">
        <v>230.47047619047609</v>
      </c>
      <c r="V612">
        <v>0</v>
      </c>
      <c r="W612">
        <v>13.333333333333337</v>
      </c>
      <c r="X612">
        <v>0</v>
      </c>
      <c r="Y612">
        <v>49.086372706562194</v>
      </c>
      <c r="Z612">
        <v>0</v>
      </c>
      <c r="AA612">
        <v>1.3293818999172735</v>
      </c>
      <c r="AC612">
        <v>23.55845667272791</v>
      </c>
      <c r="AE612">
        <v>10.880829015544039</v>
      </c>
      <c r="AF612">
        <v>7.1707620042124862</v>
      </c>
      <c r="AG612">
        <v>936.88</v>
      </c>
      <c r="AH612">
        <v>0</v>
      </c>
      <c r="AI612">
        <v>14.285714285714288</v>
      </c>
      <c r="AJ612">
        <v>201.5753596052852</v>
      </c>
      <c r="AK612">
        <v>21.499712693959079</v>
      </c>
      <c r="AL612">
        <v>14.956613960272598</v>
      </c>
      <c r="AN612">
        <v>99</v>
      </c>
      <c r="AO612">
        <v>99</v>
      </c>
      <c r="AP612">
        <v>99</v>
      </c>
      <c r="AQ612">
        <v>99</v>
      </c>
      <c r="AR612">
        <v>204.47</v>
      </c>
      <c r="AS612">
        <v>26.45823841098883</v>
      </c>
    </row>
    <row r="613" spans="1:45">
      <c r="A613">
        <v>16</v>
      </c>
      <c r="B613">
        <v>35</v>
      </c>
      <c r="C613">
        <v>2024</v>
      </c>
      <c r="D613">
        <v>11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3</v>
      </c>
      <c r="M613">
        <v>99</v>
      </c>
      <c r="N613">
        <v>99</v>
      </c>
      <c r="O613">
        <v>99</v>
      </c>
      <c r="P613">
        <v>99</v>
      </c>
      <c r="Q613">
        <v>54</v>
      </c>
      <c r="R613">
        <v>107</v>
      </c>
      <c r="S613">
        <v>3</v>
      </c>
      <c r="T613">
        <v>5.6728971962616805</v>
      </c>
      <c r="U613">
        <v>238.99345794392536</v>
      </c>
      <c r="V613">
        <v>0</v>
      </c>
      <c r="W613">
        <v>20.560747663551403</v>
      </c>
      <c r="X613">
        <v>0</v>
      </c>
      <c r="Y613">
        <v>48.14203920182316</v>
      </c>
      <c r="Z613">
        <v>0</v>
      </c>
      <c r="AA613">
        <v>1.1255378854074483</v>
      </c>
      <c r="AC613">
        <v>6.9417064657354892</v>
      </c>
      <c r="AE613">
        <v>10.065851364063972</v>
      </c>
      <c r="AF613">
        <v>6.9138148956735126</v>
      </c>
      <c r="AG613">
        <v>975.6</v>
      </c>
      <c r="AH613">
        <v>0</v>
      </c>
      <c r="AI613">
        <v>12.149532710280372</v>
      </c>
      <c r="AJ613">
        <v>244.35741192340501</v>
      </c>
      <c r="AK613">
        <v>17.248410512162749</v>
      </c>
      <c r="AL613">
        <v>4.6808389244659452</v>
      </c>
      <c r="AN613">
        <v>99</v>
      </c>
      <c r="AO613">
        <v>99</v>
      </c>
      <c r="AP613">
        <v>99</v>
      </c>
      <c r="AQ613">
        <v>99</v>
      </c>
      <c r="AR613">
        <v>205.92380952380952</v>
      </c>
      <c r="AS613">
        <v>26.909413686644687</v>
      </c>
    </row>
    <row r="614" spans="1:45">
      <c r="A614">
        <v>16</v>
      </c>
      <c r="B614">
        <v>36</v>
      </c>
      <c r="C614">
        <v>2024</v>
      </c>
      <c r="D614">
        <v>12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3</v>
      </c>
      <c r="M614">
        <v>99</v>
      </c>
      <c r="N614">
        <v>99</v>
      </c>
      <c r="O614">
        <v>99</v>
      </c>
      <c r="P614">
        <v>99</v>
      </c>
      <c r="Q614">
        <v>7</v>
      </c>
      <c r="R614">
        <v>8</v>
      </c>
      <c r="S614">
        <v>3</v>
      </c>
      <c r="T614">
        <v>5.25</v>
      </c>
      <c r="U614">
        <v>204.35000000000005</v>
      </c>
      <c r="V614">
        <v>0</v>
      </c>
      <c r="W614">
        <v>0</v>
      </c>
      <c r="X614">
        <v>0</v>
      </c>
      <c r="Y614">
        <v>21.543966672829647</v>
      </c>
      <c r="Z614">
        <v>0</v>
      </c>
      <c r="AA614">
        <v>0.66143782776614757</v>
      </c>
      <c r="AC614">
        <v>14.824567107021146</v>
      </c>
      <c r="AE614">
        <v>3.6697247706422025</v>
      </c>
      <c r="AF614">
        <v>2.0432854550272226</v>
      </c>
      <c r="AG614">
        <v>833.8</v>
      </c>
      <c r="AH614">
        <v>0</v>
      </c>
      <c r="AI614">
        <v>0</v>
      </c>
      <c r="AJ614">
        <v>100.02679640976238</v>
      </c>
      <c r="AK614">
        <v>156.78565262468396</v>
      </c>
      <c r="AL614">
        <v>216.66676990800735</v>
      </c>
      <c r="AN614">
        <v>99</v>
      </c>
      <c r="AO614">
        <v>99</v>
      </c>
      <c r="AP614">
        <v>99</v>
      </c>
      <c r="AQ614">
        <v>99</v>
      </c>
      <c r="AR614">
        <v>196.6</v>
      </c>
      <c r="AS614">
        <v>27.381501169883222</v>
      </c>
    </row>
    <row r="615" spans="1:45">
      <c r="A615">
        <v>16</v>
      </c>
      <c r="B615">
        <v>37</v>
      </c>
      <c r="C615">
        <v>2024</v>
      </c>
      <c r="D615">
        <v>1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4</v>
      </c>
      <c r="M615">
        <v>99</v>
      </c>
      <c r="N615">
        <v>99</v>
      </c>
      <c r="O615">
        <v>99</v>
      </c>
      <c r="P615">
        <v>99</v>
      </c>
      <c r="Q615">
        <v>65</v>
      </c>
      <c r="R615">
        <v>100</v>
      </c>
      <c r="S615">
        <v>4</v>
      </c>
      <c r="T615">
        <v>6.1</v>
      </c>
      <c r="U615">
        <v>286.49100000000004</v>
      </c>
      <c r="V615">
        <v>0</v>
      </c>
      <c r="W615">
        <v>35</v>
      </c>
      <c r="X615">
        <v>10</v>
      </c>
      <c r="Y615">
        <v>54.23025003630309</v>
      </c>
      <c r="Z615">
        <v>0</v>
      </c>
      <c r="AA615">
        <v>1.1269427669584657</v>
      </c>
      <c r="AC615">
        <v>8.8488164153001279</v>
      </c>
      <c r="AE615">
        <v>16.025641025641026</v>
      </c>
      <c r="AF615">
        <v>12.786197791957344</v>
      </c>
      <c r="AG615">
        <v>900.27835051546401</v>
      </c>
      <c r="AH615">
        <v>0</v>
      </c>
      <c r="AI615">
        <v>8</v>
      </c>
      <c r="AJ615">
        <v>380.87492176060306</v>
      </c>
      <c r="AK615">
        <v>20.440925077676699</v>
      </c>
      <c r="AL615">
        <v>-15.555995480061172</v>
      </c>
      <c r="AN615">
        <v>99</v>
      </c>
      <c r="AO615">
        <v>99</v>
      </c>
      <c r="AP615">
        <v>99</v>
      </c>
      <c r="AQ615">
        <v>99</v>
      </c>
      <c r="AR615">
        <v>212.69072164948452</v>
      </c>
      <c r="AS615">
        <v>29.568554735350631</v>
      </c>
    </row>
    <row r="616" spans="1:45">
      <c r="A616">
        <v>16</v>
      </c>
      <c r="B616">
        <v>38</v>
      </c>
      <c r="C616">
        <v>2024</v>
      </c>
      <c r="D616">
        <v>2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4</v>
      </c>
      <c r="M616">
        <v>99</v>
      </c>
      <c r="N616">
        <v>99</v>
      </c>
      <c r="O616">
        <v>99</v>
      </c>
      <c r="P616">
        <v>99</v>
      </c>
      <c r="Q616">
        <v>39</v>
      </c>
      <c r="R616">
        <v>76</v>
      </c>
      <c r="S616">
        <v>4</v>
      </c>
      <c r="T616">
        <v>6.25</v>
      </c>
      <c r="U616">
        <v>275.01842105263125</v>
      </c>
      <c r="V616">
        <v>0</v>
      </c>
      <c r="W616">
        <v>43.421052631578952</v>
      </c>
      <c r="X616">
        <v>10.526315789473689</v>
      </c>
      <c r="Y616">
        <v>61.835028206482669</v>
      </c>
      <c r="Z616">
        <v>0</v>
      </c>
      <c r="AA616">
        <v>1.5987248207967435</v>
      </c>
      <c r="AC616">
        <v>-4.6990962727411763</v>
      </c>
      <c r="AE616">
        <v>16.888888888888889</v>
      </c>
      <c r="AF616">
        <v>12.82153677602275</v>
      </c>
      <c r="AG616">
        <v>1013.3698630136984</v>
      </c>
      <c r="AH616">
        <v>0</v>
      </c>
      <c r="AI616">
        <v>27.631578947368421</v>
      </c>
      <c r="AJ616">
        <v>442.74791079848114</v>
      </c>
      <c r="AK616">
        <v>0.38093633078676026</v>
      </c>
      <c r="AL616">
        <v>-26.927677712430544</v>
      </c>
      <c r="AN616">
        <v>99</v>
      </c>
      <c r="AO616">
        <v>99</v>
      </c>
      <c r="AP616">
        <v>99</v>
      </c>
      <c r="AQ616">
        <v>99</v>
      </c>
      <c r="AR616">
        <v>208.20547945205473</v>
      </c>
      <c r="AS616">
        <v>29.876935964813995</v>
      </c>
    </row>
    <row r="617" spans="1:45">
      <c r="A617">
        <v>16</v>
      </c>
      <c r="B617">
        <v>39</v>
      </c>
      <c r="C617">
        <v>2024</v>
      </c>
      <c r="D617">
        <v>3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4</v>
      </c>
      <c r="M617">
        <v>99</v>
      </c>
      <c r="N617">
        <v>99</v>
      </c>
      <c r="O617">
        <v>99</v>
      </c>
      <c r="P617">
        <v>99</v>
      </c>
      <c r="Q617">
        <v>38</v>
      </c>
      <c r="R617">
        <v>85</v>
      </c>
      <c r="S617">
        <v>4</v>
      </c>
      <c r="T617">
        <v>6.1294117647058819</v>
      </c>
      <c r="U617">
        <v>281.90352941176491</v>
      </c>
      <c r="V617">
        <v>0</v>
      </c>
      <c r="W617">
        <v>35.294117647058826</v>
      </c>
      <c r="X617">
        <v>2.3529411764705879</v>
      </c>
      <c r="Y617">
        <v>52.443314937758117</v>
      </c>
      <c r="Z617">
        <v>0</v>
      </c>
      <c r="AA617">
        <v>1.3615582361580503</v>
      </c>
      <c r="AC617">
        <v>35.307666858290943</v>
      </c>
      <c r="AE617">
        <v>23.611111111111111</v>
      </c>
      <c r="AF617">
        <v>18.476668404186089</v>
      </c>
      <c r="AG617">
        <v>868.9135802469134</v>
      </c>
      <c r="AH617">
        <v>1.1764705882352939</v>
      </c>
      <c r="AI617">
        <v>20</v>
      </c>
      <c r="AJ617">
        <v>197.94706846614895</v>
      </c>
      <c r="AK617">
        <v>-7.7738180518595508</v>
      </c>
      <c r="AL617">
        <v>-1.8288757772558819</v>
      </c>
      <c r="AN617">
        <v>99</v>
      </c>
      <c r="AO617">
        <v>99</v>
      </c>
      <c r="AP617">
        <v>99</v>
      </c>
      <c r="AQ617">
        <v>99</v>
      </c>
      <c r="AR617">
        <v>211.98765432098764</v>
      </c>
      <c r="AS617">
        <v>29.251141768413696</v>
      </c>
    </row>
    <row r="618" spans="1:45">
      <c r="A618">
        <v>16</v>
      </c>
      <c r="B618">
        <v>40</v>
      </c>
      <c r="C618">
        <v>2024</v>
      </c>
      <c r="D618">
        <v>4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4</v>
      </c>
      <c r="M618">
        <v>99</v>
      </c>
      <c r="N618">
        <v>99</v>
      </c>
      <c r="O618">
        <v>99</v>
      </c>
      <c r="P618">
        <v>99</v>
      </c>
      <c r="Q618">
        <v>77</v>
      </c>
      <c r="R618">
        <v>153</v>
      </c>
      <c r="S618">
        <v>4</v>
      </c>
      <c r="T618">
        <v>6</v>
      </c>
      <c r="U618">
        <v>276.03071895424841</v>
      </c>
      <c r="V618">
        <v>0</v>
      </c>
      <c r="W618">
        <v>30.718954248366007</v>
      </c>
      <c r="X618">
        <v>3.9215686274509798</v>
      </c>
      <c r="Y618">
        <v>55.001844628657999</v>
      </c>
      <c r="Z618">
        <v>0</v>
      </c>
      <c r="AA618">
        <v>1.3284223283101428</v>
      </c>
      <c r="AC618">
        <v>27.000508281553312</v>
      </c>
      <c r="AE618">
        <v>22.046109510086449</v>
      </c>
      <c r="AF618">
        <v>17.256473726318291</v>
      </c>
      <c r="AG618">
        <v>886.88157894736878</v>
      </c>
      <c r="AH618">
        <v>0</v>
      </c>
      <c r="AI618">
        <v>22.875816993464056</v>
      </c>
      <c r="AJ618">
        <v>191.02056014342247</v>
      </c>
      <c r="AK618">
        <v>10.810399151573549</v>
      </c>
      <c r="AL618">
        <v>-9.429386388148961</v>
      </c>
      <c r="AN618">
        <v>99</v>
      </c>
      <c r="AO618">
        <v>99</v>
      </c>
      <c r="AP618">
        <v>99</v>
      </c>
      <c r="AQ618">
        <v>99</v>
      </c>
      <c r="AR618">
        <v>209.54605263157899</v>
      </c>
      <c r="AS618">
        <v>29.565730508475539</v>
      </c>
    </row>
    <row r="619" spans="1:45">
      <c r="A619">
        <v>16</v>
      </c>
      <c r="B619">
        <v>41</v>
      </c>
      <c r="C619">
        <v>2024</v>
      </c>
      <c r="D619">
        <v>5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4</v>
      </c>
      <c r="M619">
        <v>99</v>
      </c>
      <c r="N619">
        <v>99</v>
      </c>
      <c r="O619">
        <v>99</v>
      </c>
      <c r="P619">
        <v>99</v>
      </c>
      <c r="Q619">
        <v>58</v>
      </c>
      <c r="R619">
        <v>122</v>
      </c>
      <c r="S619">
        <v>4</v>
      </c>
      <c r="T619">
        <v>6.0245901639344259</v>
      </c>
      <c r="U619">
        <v>275.37950819672142</v>
      </c>
      <c r="V619">
        <v>0</v>
      </c>
      <c r="W619">
        <v>27.049180327868847</v>
      </c>
      <c r="X619">
        <v>2.459016393442623</v>
      </c>
      <c r="Y619">
        <v>55.575249442334943</v>
      </c>
      <c r="Z619">
        <v>0</v>
      </c>
      <c r="AA619">
        <v>1.4624430197900915</v>
      </c>
      <c r="AC619">
        <v>28.556553403960425</v>
      </c>
      <c r="AE619">
        <v>17.810218978102188</v>
      </c>
      <c r="AF619">
        <v>14.062248206761252</v>
      </c>
      <c r="AG619">
        <v>879.41176470588243</v>
      </c>
      <c r="AH619">
        <v>0</v>
      </c>
      <c r="AI619">
        <v>19.672131147540984</v>
      </c>
      <c r="AJ619">
        <v>156.56734861237109</v>
      </c>
      <c r="AK619">
        <v>23.490590278794954</v>
      </c>
      <c r="AL619">
        <v>18.459066406617552</v>
      </c>
      <c r="AN619">
        <v>99</v>
      </c>
      <c r="AO619">
        <v>99</v>
      </c>
      <c r="AP619">
        <v>99</v>
      </c>
      <c r="AQ619">
        <v>99</v>
      </c>
      <c r="AR619">
        <v>209.50420168067231</v>
      </c>
      <c r="AS619">
        <v>29.448400186739946</v>
      </c>
    </row>
    <row r="620" spans="1:45">
      <c r="A620">
        <v>16</v>
      </c>
      <c r="B620">
        <v>42</v>
      </c>
      <c r="C620">
        <v>2024</v>
      </c>
      <c r="D620">
        <v>6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4</v>
      </c>
      <c r="M620">
        <v>99</v>
      </c>
      <c r="N620">
        <v>99</v>
      </c>
      <c r="O620">
        <v>99</v>
      </c>
      <c r="P620">
        <v>99</v>
      </c>
      <c r="Q620">
        <v>65</v>
      </c>
      <c r="R620">
        <v>135</v>
      </c>
      <c r="S620">
        <v>4</v>
      </c>
      <c r="T620">
        <v>5.7481481481481476</v>
      </c>
      <c r="U620">
        <v>277.95777777777778</v>
      </c>
      <c r="V620">
        <v>0</v>
      </c>
      <c r="W620">
        <v>20.740740740740744</v>
      </c>
      <c r="X620">
        <v>4.4444444444444446</v>
      </c>
      <c r="Y620">
        <v>46.211655522961344</v>
      </c>
      <c r="Z620">
        <v>0</v>
      </c>
      <c r="AA620">
        <v>1.4591652535992556</v>
      </c>
      <c r="AC620">
        <v>5.4724644888533636</v>
      </c>
      <c r="AE620">
        <v>19.765739385065881</v>
      </c>
      <c r="AF620">
        <v>15.499734816378938</v>
      </c>
      <c r="AG620">
        <v>855.71875</v>
      </c>
      <c r="AH620">
        <v>0</v>
      </c>
      <c r="AI620">
        <v>14.814814814814817</v>
      </c>
      <c r="AJ620">
        <v>138.90559617393924</v>
      </c>
      <c r="AK620">
        <v>-6.6938267217774401</v>
      </c>
      <c r="AL620">
        <v>-38.175399073223446</v>
      </c>
      <c r="AN620">
        <v>99</v>
      </c>
      <c r="AO620">
        <v>99</v>
      </c>
      <c r="AP620">
        <v>99</v>
      </c>
      <c r="AQ620">
        <v>99</v>
      </c>
      <c r="AR620">
        <v>209.78125</v>
      </c>
      <c r="AS620">
        <v>29.793176296789834</v>
      </c>
    </row>
    <row r="621" spans="1:45">
      <c r="A621">
        <v>16</v>
      </c>
      <c r="B621">
        <v>43</v>
      </c>
      <c r="C621">
        <v>2024</v>
      </c>
      <c r="D621">
        <v>7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4</v>
      </c>
      <c r="M621">
        <v>99</v>
      </c>
      <c r="N621">
        <v>99</v>
      </c>
      <c r="O621">
        <v>99</v>
      </c>
      <c r="P621">
        <v>99</v>
      </c>
      <c r="Q621">
        <v>45</v>
      </c>
      <c r="R621">
        <v>82</v>
      </c>
      <c r="S621">
        <v>4</v>
      </c>
      <c r="T621">
        <v>5.5975609756097562</v>
      </c>
      <c r="U621">
        <v>278.52560975609742</v>
      </c>
      <c r="V621">
        <v>0</v>
      </c>
      <c r="W621">
        <v>20.73170731707317</v>
      </c>
      <c r="X621">
        <v>4.8780487804878048</v>
      </c>
      <c r="Y621">
        <v>49.590692505397087</v>
      </c>
      <c r="Z621">
        <v>0</v>
      </c>
      <c r="AA621">
        <v>1.2577540581020663</v>
      </c>
      <c r="AC621">
        <v>29.455906388479399</v>
      </c>
      <c r="AE621">
        <v>14.31064572425829</v>
      </c>
      <c r="AF621">
        <v>10.807760504975125</v>
      </c>
      <c r="AG621">
        <v>882.64556962025301</v>
      </c>
      <c r="AH621">
        <v>0</v>
      </c>
      <c r="AI621">
        <v>24.390243902439025</v>
      </c>
      <c r="AJ621">
        <v>159.97112381631669</v>
      </c>
      <c r="AK621">
        <v>20.375803797754195</v>
      </c>
      <c r="AL621">
        <v>5.697783178046552</v>
      </c>
      <c r="AN621">
        <v>99</v>
      </c>
      <c r="AO621">
        <v>99</v>
      </c>
      <c r="AP621">
        <v>99</v>
      </c>
      <c r="AQ621">
        <v>99</v>
      </c>
      <c r="AR621">
        <v>211.35443037974684</v>
      </c>
      <c r="AS621">
        <v>29.178311752919161</v>
      </c>
    </row>
    <row r="622" spans="1:45">
      <c r="A622">
        <v>16</v>
      </c>
      <c r="B622">
        <v>44</v>
      </c>
      <c r="C622">
        <v>2024</v>
      </c>
      <c r="D622">
        <v>8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4</v>
      </c>
      <c r="M622">
        <v>99</v>
      </c>
      <c r="N622">
        <v>99</v>
      </c>
      <c r="O622">
        <v>99</v>
      </c>
      <c r="P622">
        <v>99</v>
      </c>
      <c r="Q622">
        <v>72</v>
      </c>
      <c r="R622">
        <v>141</v>
      </c>
      <c r="S622">
        <v>4</v>
      </c>
      <c r="T622">
        <v>5.8297872340425512</v>
      </c>
      <c r="U622">
        <v>276.96099290780143</v>
      </c>
      <c r="V622">
        <v>0</v>
      </c>
      <c r="W622">
        <v>29.078014184397158</v>
      </c>
      <c r="X622">
        <v>4.255319148936171</v>
      </c>
      <c r="Y622">
        <v>54.712080392342237</v>
      </c>
      <c r="Z622">
        <v>0</v>
      </c>
      <c r="AA622">
        <v>1.5062868102491813</v>
      </c>
      <c r="AC622">
        <v>12.642432724186461</v>
      </c>
      <c r="AE622">
        <v>19.105691056910569</v>
      </c>
      <c r="AF622">
        <v>14.711660643468219</v>
      </c>
      <c r="AG622">
        <v>879.726618705036</v>
      </c>
      <c r="AH622">
        <v>0</v>
      </c>
      <c r="AI622">
        <v>24.113475177304959</v>
      </c>
      <c r="AJ622">
        <v>174.84216132779713</v>
      </c>
      <c r="AK622">
        <v>5.1865435487261919</v>
      </c>
      <c r="AL622">
        <v>-17.611319533958564</v>
      </c>
      <c r="AN622">
        <v>99</v>
      </c>
      <c r="AO622">
        <v>99</v>
      </c>
      <c r="AP622">
        <v>99</v>
      </c>
      <c r="AQ622">
        <v>99</v>
      </c>
      <c r="AR622">
        <v>209.58273381294967</v>
      </c>
      <c r="AS622">
        <v>29.596646980958944</v>
      </c>
    </row>
    <row r="623" spans="1:45">
      <c r="A623">
        <v>16</v>
      </c>
      <c r="B623">
        <v>45</v>
      </c>
      <c r="C623">
        <v>2024</v>
      </c>
      <c r="D623">
        <v>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4</v>
      </c>
      <c r="M623">
        <v>99</v>
      </c>
      <c r="N623">
        <v>99</v>
      </c>
      <c r="O623">
        <v>99</v>
      </c>
      <c r="P623">
        <v>99</v>
      </c>
      <c r="Q623">
        <v>78</v>
      </c>
      <c r="R623">
        <v>165</v>
      </c>
      <c r="S623">
        <v>4</v>
      </c>
      <c r="T623">
        <v>5.6848484848484846</v>
      </c>
      <c r="U623">
        <v>286.07030303030302</v>
      </c>
      <c r="V623">
        <v>0</v>
      </c>
      <c r="W623">
        <v>23.030303030303031</v>
      </c>
      <c r="X623">
        <v>4.2424242424242431</v>
      </c>
      <c r="Y623">
        <v>51.677068619653582</v>
      </c>
      <c r="Z623">
        <v>0</v>
      </c>
      <c r="AA623">
        <v>1.184782606864236</v>
      </c>
      <c r="AC623">
        <v>10.261576321908596</v>
      </c>
      <c r="AE623">
        <v>21.484375</v>
      </c>
      <c r="AF623">
        <v>17.122420796071246</v>
      </c>
      <c r="AG623">
        <v>903.91304347826076</v>
      </c>
      <c r="AH623">
        <v>0</v>
      </c>
      <c r="AI623">
        <v>19.393939393939394</v>
      </c>
      <c r="AJ623">
        <v>251.709222737734</v>
      </c>
      <c r="AK623">
        <v>-2.4203824442828821</v>
      </c>
      <c r="AL623">
        <v>-6.3523755398745614</v>
      </c>
      <c r="AN623">
        <v>99</v>
      </c>
      <c r="AO623">
        <v>99</v>
      </c>
      <c r="AP623">
        <v>99</v>
      </c>
      <c r="AQ623">
        <v>99</v>
      </c>
      <c r="AR623">
        <v>211.98136645962728</v>
      </c>
      <c r="AS623">
        <v>29.649314384557929</v>
      </c>
    </row>
    <row r="624" spans="1:45">
      <c r="A624">
        <v>16</v>
      </c>
      <c r="B624">
        <v>46</v>
      </c>
      <c r="C624">
        <v>2024</v>
      </c>
      <c r="D624">
        <v>10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4</v>
      </c>
      <c r="M624">
        <v>99</v>
      </c>
      <c r="N624">
        <v>99</v>
      </c>
      <c r="O624">
        <v>99</v>
      </c>
      <c r="P624">
        <v>99</v>
      </c>
      <c r="Q624">
        <v>108</v>
      </c>
      <c r="R624">
        <v>188</v>
      </c>
      <c r="S624">
        <v>4</v>
      </c>
      <c r="T624">
        <v>6.0372340425531918</v>
      </c>
      <c r="U624">
        <v>274.48351063829796</v>
      </c>
      <c r="V624">
        <v>0</v>
      </c>
      <c r="W624">
        <v>32.446808510638306</v>
      </c>
      <c r="X624">
        <v>3.1914893617021289</v>
      </c>
      <c r="Y624">
        <v>50.542247910491859</v>
      </c>
      <c r="Z624">
        <v>0</v>
      </c>
      <c r="AA624">
        <v>1.4453508771194741</v>
      </c>
      <c r="AC624">
        <v>21.745256103493087</v>
      </c>
      <c r="AE624">
        <v>19.481865284974095</v>
      </c>
      <c r="AF624">
        <v>15.290962363826225</v>
      </c>
      <c r="AG624">
        <v>890.78378378378363</v>
      </c>
      <c r="AH624">
        <v>0</v>
      </c>
      <c r="AI624">
        <v>20.212765957446813</v>
      </c>
      <c r="AJ624">
        <v>220.23048554653263</v>
      </c>
      <c r="AK624">
        <v>10.825145740691291</v>
      </c>
      <c r="AL624">
        <v>1.1802454123590704</v>
      </c>
      <c r="AN624">
        <v>99</v>
      </c>
      <c r="AO624">
        <v>99</v>
      </c>
      <c r="AP624">
        <v>99</v>
      </c>
      <c r="AQ624">
        <v>99</v>
      </c>
      <c r="AR624">
        <v>209.67027027027024</v>
      </c>
      <c r="AS624">
        <v>29.455770642955059</v>
      </c>
    </row>
    <row r="625" spans="1:45">
      <c r="A625">
        <v>16</v>
      </c>
      <c r="B625">
        <v>47</v>
      </c>
      <c r="C625">
        <v>2024</v>
      </c>
      <c r="D625">
        <v>11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4</v>
      </c>
      <c r="M625">
        <v>99</v>
      </c>
      <c r="N625">
        <v>99</v>
      </c>
      <c r="O625">
        <v>99</v>
      </c>
      <c r="P625">
        <v>99</v>
      </c>
      <c r="Q625">
        <v>110</v>
      </c>
      <c r="R625">
        <v>201</v>
      </c>
      <c r="S625">
        <v>4</v>
      </c>
      <c r="T625">
        <v>5.9850746268656723</v>
      </c>
      <c r="U625">
        <v>277.88706467661677</v>
      </c>
      <c r="V625">
        <v>0</v>
      </c>
      <c r="W625">
        <v>35.32338308457711</v>
      </c>
      <c r="X625">
        <v>2.9850746268656723</v>
      </c>
      <c r="Y625">
        <v>54.740871538157592</v>
      </c>
      <c r="Z625">
        <v>0</v>
      </c>
      <c r="AA625">
        <v>1.3730802498544237</v>
      </c>
      <c r="AC625">
        <v>6.4334694125683738</v>
      </c>
      <c r="AE625">
        <v>18.908748824082789</v>
      </c>
      <c r="AF625">
        <v>15.101230829542619</v>
      </c>
      <c r="AG625">
        <v>961.35204081632639</v>
      </c>
      <c r="AH625">
        <v>0</v>
      </c>
      <c r="AI625">
        <v>34.825870646766155</v>
      </c>
      <c r="AJ625">
        <v>318.89729257257881</v>
      </c>
      <c r="AK625">
        <v>-2.2358555499151911</v>
      </c>
      <c r="AL625">
        <v>-11.184304608573624</v>
      </c>
      <c r="AN625">
        <v>99</v>
      </c>
      <c r="AO625">
        <v>99</v>
      </c>
      <c r="AP625">
        <v>99</v>
      </c>
      <c r="AQ625">
        <v>99</v>
      </c>
      <c r="AR625">
        <v>209.77040816326527</v>
      </c>
      <c r="AS625">
        <v>29.552679660781877</v>
      </c>
    </row>
    <row r="626" spans="1:45">
      <c r="A626">
        <v>16</v>
      </c>
      <c r="B626">
        <v>48</v>
      </c>
      <c r="C626">
        <v>2024</v>
      </c>
      <c r="D626">
        <v>12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</v>
      </c>
      <c r="Q626">
        <v>20</v>
      </c>
      <c r="R626">
        <v>39</v>
      </c>
      <c r="S626">
        <v>4</v>
      </c>
      <c r="T626">
        <v>5.8974358974358996</v>
      </c>
      <c r="U626">
        <v>278.22051282051279</v>
      </c>
      <c r="V626">
        <v>0</v>
      </c>
      <c r="W626">
        <v>17.948717948717952</v>
      </c>
      <c r="X626">
        <v>5.1282051282051277</v>
      </c>
      <c r="Y626">
        <v>55.578672258280946</v>
      </c>
      <c r="Z626">
        <v>0</v>
      </c>
      <c r="AA626">
        <v>1.1276222270408203</v>
      </c>
      <c r="AC626">
        <v>29.272670283713005</v>
      </c>
      <c r="AE626">
        <v>17.889908256880737</v>
      </c>
      <c r="AF626">
        <v>13.561826008269129</v>
      </c>
      <c r="AG626">
        <v>837.54054054054052</v>
      </c>
      <c r="AH626">
        <v>0</v>
      </c>
      <c r="AI626">
        <v>20.512820512820511</v>
      </c>
      <c r="AJ626">
        <v>106.84305099375359</v>
      </c>
      <c r="AK626">
        <v>0.77233780846145861</v>
      </c>
      <c r="AL626">
        <v>5.0106235311111806</v>
      </c>
      <c r="AN626">
        <v>99</v>
      </c>
      <c r="AO626">
        <v>99</v>
      </c>
      <c r="AP626">
        <v>99</v>
      </c>
      <c r="AQ626">
        <v>99</v>
      </c>
      <c r="AR626">
        <v>210.62162162162164</v>
      </c>
      <c r="AS626">
        <v>29.537922084228999</v>
      </c>
    </row>
    <row r="627" spans="1:45">
      <c r="A627">
        <v>16</v>
      </c>
      <c r="B627">
        <v>49</v>
      </c>
      <c r="C627">
        <v>2024</v>
      </c>
      <c r="D627">
        <v>1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5</v>
      </c>
      <c r="M627">
        <v>99</v>
      </c>
      <c r="N627">
        <v>99</v>
      </c>
      <c r="O627">
        <v>99</v>
      </c>
      <c r="P627">
        <v>99</v>
      </c>
      <c r="Q627">
        <v>80</v>
      </c>
      <c r="R627">
        <v>154</v>
      </c>
      <c r="S627">
        <v>5</v>
      </c>
      <c r="T627">
        <v>6.9220779220779241</v>
      </c>
      <c r="U627">
        <v>331.41558441558442</v>
      </c>
      <c r="V627">
        <v>0</v>
      </c>
      <c r="W627">
        <v>64.935064935064915</v>
      </c>
      <c r="X627">
        <v>41.558441558441551</v>
      </c>
      <c r="Y627">
        <v>58.826353677549136</v>
      </c>
      <c r="Z627">
        <v>0</v>
      </c>
      <c r="AA627">
        <v>1.2249169997456191</v>
      </c>
      <c r="AC627">
        <v>23.539017265126198</v>
      </c>
      <c r="AE627">
        <v>24.679487179487182</v>
      </c>
      <c r="AF627">
        <v>22.77844549762187</v>
      </c>
      <c r="AG627">
        <v>886.55629139072846</v>
      </c>
      <c r="AH627">
        <v>0</v>
      </c>
      <c r="AI627">
        <v>22.727272727272723</v>
      </c>
      <c r="AJ627">
        <v>237.1116660890346</v>
      </c>
      <c r="AK627">
        <v>-11.382051868369684</v>
      </c>
      <c r="AL627">
        <v>3.9319562647573534</v>
      </c>
      <c r="AN627">
        <v>99</v>
      </c>
      <c r="AO627">
        <v>99</v>
      </c>
      <c r="AP627">
        <v>99</v>
      </c>
      <c r="AQ627">
        <v>99</v>
      </c>
      <c r="AR627">
        <v>217.09271523178808</v>
      </c>
      <c r="AS627">
        <v>32.131686735036958</v>
      </c>
    </row>
    <row r="628" spans="1:45">
      <c r="A628">
        <v>16</v>
      </c>
      <c r="B628">
        <v>50</v>
      </c>
      <c r="C628">
        <v>2024</v>
      </c>
      <c r="D628">
        <v>2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5</v>
      </c>
      <c r="M628">
        <v>99</v>
      </c>
      <c r="N628">
        <v>99</v>
      </c>
      <c r="O628">
        <v>99</v>
      </c>
      <c r="P628">
        <v>99</v>
      </c>
      <c r="Q628">
        <v>74</v>
      </c>
      <c r="R628">
        <v>117</v>
      </c>
      <c r="S628">
        <v>5</v>
      </c>
      <c r="T628">
        <v>6.6153846153846141</v>
      </c>
      <c r="U628">
        <v>324.90512820512822</v>
      </c>
      <c r="V628">
        <v>0</v>
      </c>
      <c r="W628">
        <v>60.683760683760703</v>
      </c>
      <c r="X628">
        <v>38.461538461538446</v>
      </c>
      <c r="Y628">
        <v>66.374026747614209</v>
      </c>
      <c r="Z628">
        <v>0</v>
      </c>
      <c r="AA628">
        <v>1.5294608504622298</v>
      </c>
      <c r="AC628">
        <v>22.596060820083888</v>
      </c>
      <c r="AE628">
        <v>26</v>
      </c>
      <c r="AF628">
        <v>23.318850261228981</v>
      </c>
      <c r="AG628">
        <v>932.34210526315803</v>
      </c>
      <c r="AH628">
        <v>0</v>
      </c>
      <c r="AI628">
        <v>26.495726495726498</v>
      </c>
      <c r="AJ628">
        <v>490.8148939844545</v>
      </c>
      <c r="AK628">
        <v>4.57395828745336</v>
      </c>
      <c r="AL628">
        <v>-20.364383485328442</v>
      </c>
      <c r="AN628">
        <v>99</v>
      </c>
      <c r="AO628">
        <v>99</v>
      </c>
      <c r="AP628">
        <v>99</v>
      </c>
      <c r="AQ628">
        <v>99</v>
      </c>
      <c r="AR628">
        <v>214.25438596491225</v>
      </c>
      <c r="AS628">
        <v>32.37940150506904</v>
      </c>
    </row>
    <row r="629" spans="1:45">
      <c r="A629">
        <v>16</v>
      </c>
      <c r="B629">
        <v>51</v>
      </c>
      <c r="C629">
        <v>2024</v>
      </c>
      <c r="D629">
        <v>3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5</v>
      </c>
      <c r="M629">
        <v>99</v>
      </c>
      <c r="N629">
        <v>99</v>
      </c>
      <c r="O629">
        <v>99</v>
      </c>
      <c r="P629">
        <v>99</v>
      </c>
      <c r="Q629">
        <v>51</v>
      </c>
      <c r="R629">
        <v>90</v>
      </c>
      <c r="S629">
        <v>5</v>
      </c>
      <c r="T629">
        <v>6.5777777777777775</v>
      </c>
      <c r="U629">
        <v>324.55111111111114</v>
      </c>
      <c r="V629">
        <v>0</v>
      </c>
      <c r="W629">
        <v>55.555555555555557</v>
      </c>
      <c r="X629">
        <v>38.888888888888886</v>
      </c>
      <c r="Y629">
        <v>62.325415262590099</v>
      </c>
      <c r="Z629">
        <v>0</v>
      </c>
      <c r="AA629">
        <v>1.2199979761165189</v>
      </c>
      <c r="AC629">
        <v>48.880405886411246</v>
      </c>
      <c r="AE629">
        <v>25</v>
      </c>
      <c r="AF629">
        <v>22.523186631176031</v>
      </c>
      <c r="AG629">
        <v>850.58426966292143</v>
      </c>
      <c r="AH629">
        <v>0</v>
      </c>
      <c r="AI629">
        <v>24.444444444444443</v>
      </c>
      <c r="AJ629">
        <v>195.55233265992095</v>
      </c>
      <c r="AK629">
        <v>-8.5533223183785516</v>
      </c>
      <c r="AL629">
        <v>-3.8427537764504449</v>
      </c>
      <c r="AN629">
        <v>99</v>
      </c>
      <c r="AO629">
        <v>99</v>
      </c>
      <c r="AP629">
        <v>99</v>
      </c>
      <c r="AQ629">
        <v>99</v>
      </c>
      <c r="AR629">
        <v>214.86516853932588</v>
      </c>
      <c r="AS629">
        <v>32.232174756681033</v>
      </c>
    </row>
    <row r="630" spans="1:45">
      <c r="A630">
        <v>16</v>
      </c>
      <c r="B630">
        <v>52</v>
      </c>
      <c r="C630">
        <v>2024</v>
      </c>
      <c r="D630">
        <v>4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5</v>
      </c>
      <c r="M630">
        <v>99</v>
      </c>
      <c r="N630">
        <v>99</v>
      </c>
      <c r="O630">
        <v>99</v>
      </c>
      <c r="P630">
        <v>99</v>
      </c>
      <c r="Q630">
        <v>108</v>
      </c>
      <c r="R630">
        <v>183</v>
      </c>
      <c r="S630">
        <v>5</v>
      </c>
      <c r="T630">
        <v>6.6994535519125682</v>
      </c>
      <c r="U630">
        <v>330.77978142076523</v>
      </c>
      <c r="V630">
        <v>0</v>
      </c>
      <c r="W630">
        <v>60.109289617486333</v>
      </c>
      <c r="X630">
        <v>31.693989071038249</v>
      </c>
      <c r="Y630">
        <v>53.896176004705808</v>
      </c>
      <c r="Z630">
        <v>0</v>
      </c>
      <c r="AA630">
        <v>1.2246778217017964</v>
      </c>
      <c r="AC630">
        <v>24.274265733898744</v>
      </c>
      <c r="AE630">
        <v>26.368876080691646</v>
      </c>
      <c r="AF630">
        <v>24.733937141909184</v>
      </c>
      <c r="AG630">
        <v>854.21910112359501</v>
      </c>
      <c r="AH630">
        <v>0</v>
      </c>
      <c r="AI630">
        <v>22.404371584699447</v>
      </c>
      <c r="AJ630">
        <v>156.51697784664847</v>
      </c>
      <c r="AK630">
        <v>17.384801671116065</v>
      </c>
      <c r="AL630">
        <v>6.0768325191268113</v>
      </c>
      <c r="AN630">
        <v>99</v>
      </c>
      <c r="AO630">
        <v>99</v>
      </c>
      <c r="AP630">
        <v>99</v>
      </c>
      <c r="AQ630">
        <v>99</v>
      </c>
      <c r="AR630">
        <v>215.89887640449436</v>
      </c>
      <c r="AS630">
        <v>32.624580875143778</v>
      </c>
    </row>
    <row r="631" spans="1:45">
      <c r="A631">
        <v>16</v>
      </c>
      <c r="B631">
        <v>53</v>
      </c>
      <c r="C631">
        <v>2024</v>
      </c>
      <c r="D631">
        <v>5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5</v>
      </c>
      <c r="M631">
        <v>99</v>
      </c>
      <c r="N631">
        <v>99</v>
      </c>
      <c r="O631">
        <v>99</v>
      </c>
      <c r="P631">
        <v>99</v>
      </c>
      <c r="Q631">
        <v>89</v>
      </c>
      <c r="R631">
        <v>157</v>
      </c>
      <c r="S631">
        <v>5</v>
      </c>
      <c r="T631">
        <v>6.7261146496815281</v>
      </c>
      <c r="U631">
        <v>323.25095541401282</v>
      </c>
      <c r="V631">
        <v>0</v>
      </c>
      <c r="W631">
        <v>60.509554140127428</v>
      </c>
      <c r="X631">
        <v>33.121019108280258</v>
      </c>
      <c r="Y631">
        <v>62.249071942366491</v>
      </c>
      <c r="Z631">
        <v>0</v>
      </c>
      <c r="AA631">
        <v>1.4612247936862672</v>
      </c>
      <c r="AC631">
        <v>26.936287866595833</v>
      </c>
      <c r="AE631">
        <v>22.919708029197079</v>
      </c>
      <c r="AF631">
        <v>21.242360658537297</v>
      </c>
      <c r="AG631">
        <v>848.46405228758147</v>
      </c>
      <c r="AH631">
        <v>0</v>
      </c>
      <c r="AI631">
        <v>29.936305732484076</v>
      </c>
      <c r="AJ631">
        <v>151.91483794813402</v>
      </c>
      <c r="AK631">
        <v>20.207205386808457</v>
      </c>
      <c r="AL631">
        <v>-20.986162484000729</v>
      </c>
      <c r="AN631">
        <v>99</v>
      </c>
      <c r="AO631">
        <v>99</v>
      </c>
      <c r="AP631">
        <v>99</v>
      </c>
      <c r="AQ631">
        <v>99</v>
      </c>
      <c r="AR631">
        <v>214.39869281045753</v>
      </c>
      <c r="AS631">
        <v>32.364680466822158</v>
      </c>
    </row>
    <row r="632" spans="1:45">
      <c r="A632">
        <v>16</v>
      </c>
      <c r="B632">
        <v>54</v>
      </c>
      <c r="C632">
        <v>2024</v>
      </c>
      <c r="D632">
        <v>6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5</v>
      </c>
      <c r="M632">
        <v>99</v>
      </c>
      <c r="N632">
        <v>99</v>
      </c>
      <c r="O632">
        <v>99</v>
      </c>
      <c r="P632">
        <v>99</v>
      </c>
      <c r="Q632">
        <v>90</v>
      </c>
      <c r="R632">
        <v>174</v>
      </c>
      <c r="S632">
        <v>5</v>
      </c>
      <c r="T632">
        <v>6.4080459770114944</v>
      </c>
      <c r="U632">
        <v>327.54425287356327</v>
      </c>
      <c r="V632">
        <v>0</v>
      </c>
      <c r="W632">
        <v>48.275862068965509</v>
      </c>
      <c r="X632">
        <v>33.908045977011497</v>
      </c>
      <c r="Y632">
        <v>65.346780925423744</v>
      </c>
      <c r="Z632">
        <v>0</v>
      </c>
      <c r="AA632">
        <v>1.493335262016759</v>
      </c>
      <c r="AC632">
        <v>31.277047437818055</v>
      </c>
      <c r="AE632">
        <v>25.475841874084921</v>
      </c>
      <c r="AF632">
        <v>23.541324860675338</v>
      </c>
      <c r="AG632">
        <v>897.61077844311376</v>
      </c>
      <c r="AH632">
        <v>0</v>
      </c>
      <c r="AI632">
        <v>28.16091954022988</v>
      </c>
      <c r="AJ632">
        <v>378.38772134975051</v>
      </c>
      <c r="AK632">
        <v>2.1121205831402095</v>
      </c>
      <c r="AL632">
        <v>-11.505858045200752</v>
      </c>
      <c r="AN632">
        <v>99</v>
      </c>
      <c r="AO632">
        <v>99</v>
      </c>
      <c r="AP632">
        <v>99</v>
      </c>
      <c r="AQ632">
        <v>99</v>
      </c>
      <c r="AR632">
        <v>215.44311377245512</v>
      </c>
      <c r="AS632">
        <v>32.140255908520203</v>
      </c>
    </row>
    <row r="633" spans="1:45">
      <c r="A633">
        <v>16</v>
      </c>
      <c r="B633">
        <v>55</v>
      </c>
      <c r="C633">
        <v>2024</v>
      </c>
      <c r="D633">
        <v>7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5</v>
      </c>
      <c r="M633">
        <v>99</v>
      </c>
      <c r="N633">
        <v>99</v>
      </c>
      <c r="O633">
        <v>99</v>
      </c>
      <c r="P633">
        <v>99</v>
      </c>
      <c r="Q633">
        <v>69</v>
      </c>
      <c r="R633">
        <v>152</v>
      </c>
      <c r="S633">
        <v>5</v>
      </c>
      <c r="T633">
        <v>6.5263157894736814</v>
      </c>
      <c r="U633">
        <v>333.66249999999991</v>
      </c>
      <c r="V633">
        <v>0</v>
      </c>
      <c r="W633">
        <v>54.605263157894754</v>
      </c>
      <c r="X633">
        <v>41.447368421052637</v>
      </c>
      <c r="Y633">
        <v>54.505533051460041</v>
      </c>
      <c r="Z633">
        <v>0</v>
      </c>
      <c r="AA633">
        <v>1.2244621183296689</v>
      </c>
      <c r="AC633">
        <v>39.072503945364311</v>
      </c>
      <c r="AE633">
        <v>26.527050610820243</v>
      </c>
      <c r="AF633">
        <v>23.999805036217342</v>
      </c>
      <c r="AG633">
        <v>864.26388888888891</v>
      </c>
      <c r="AH633">
        <v>0</v>
      </c>
      <c r="AI633">
        <v>17.763157894736839</v>
      </c>
      <c r="AJ633">
        <v>151.60969562365952</v>
      </c>
      <c r="AK633">
        <v>29.632794002238604</v>
      </c>
      <c r="AL633">
        <v>40.778131711447486</v>
      </c>
      <c r="AN633">
        <v>99</v>
      </c>
      <c r="AO633">
        <v>99</v>
      </c>
      <c r="AP633">
        <v>99</v>
      </c>
      <c r="AQ633">
        <v>99</v>
      </c>
      <c r="AR633">
        <v>217.04861111111111</v>
      </c>
      <c r="AS633">
        <v>32.504404444639846</v>
      </c>
    </row>
    <row r="634" spans="1:45">
      <c r="A634">
        <v>16</v>
      </c>
      <c r="B634">
        <v>56</v>
      </c>
      <c r="C634">
        <v>2024</v>
      </c>
      <c r="D634">
        <v>8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5</v>
      </c>
      <c r="M634">
        <v>99</v>
      </c>
      <c r="N634">
        <v>99</v>
      </c>
      <c r="O634">
        <v>99</v>
      </c>
      <c r="P634">
        <v>99</v>
      </c>
      <c r="Q634">
        <v>100</v>
      </c>
      <c r="R634">
        <v>174</v>
      </c>
      <c r="S634">
        <v>5</v>
      </c>
      <c r="T634">
        <v>6.517241379310347</v>
      </c>
      <c r="U634">
        <v>330.04827586206886</v>
      </c>
      <c r="V634">
        <v>0</v>
      </c>
      <c r="W634">
        <v>54.597701149425298</v>
      </c>
      <c r="X634">
        <v>43.103448275862064</v>
      </c>
      <c r="Y634">
        <v>69.828575585442394</v>
      </c>
      <c r="Z634">
        <v>0</v>
      </c>
      <c r="AA634">
        <v>1.6320220091309261</v>
      </c>
      <c r="AC634">
        <v>26.811547581538779</v>
      </c>
      <c r="AE634">
        <v>23.577235772357728</v>
      </c>
      <c r="AF634">
        <v>21.634690910652612</v>
      </c>
      <c r="AG634">
        <v>911.51764705882363</v>
      </c>
      <c r="AH634">
        <v>0</v>
      </c>
      <c r="AI634">
        <v>27.586206896551719</v>
      </c>
      <c r="AJ634">
        <v>264.94204079892455</v>
      </c>
      <c r="AK634">
        <v>13.256217187352249</v>
      </c>
      <c r="AL634">
        <v>-10.60135971524255</v>
      </c>
      <c r="AN634">
        <v>99</v>
      </c>
      <c r="AO634">
        <v>99</v>
      </c>
      <c r="AP634">
        <v>99</v>
      </c>
      <c r="AQ634">
        <v>99</v>
      </c>
      <c r="AR634">
        <v>216.17647058823528</v>
      </c>
      <c r="AS634">
        <v>32.169704622332794</v>
      </c>
    </row>
    <row r="635" spans="1:45">
      <c r="A635">
        <v>16</v>
      </c>
      <c r="B635">
        <v>57</v>
      </c>
      <c r="C635">
        <v>2024</v>
      </c>
      <c r="D635">
        <v>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5</v>
      </c>
      <c r="M635">
        <v>99</v>
      </c>
      <c r="N635">
        <v>99</v>
      </c>
      <c r="O635">
        <v>99</v>
      </c>
      <c r="P635">
        <v>99</v>
      </c>
      <c r="Q635">
        <v>107</v>
      </c>
      <c r="R635">
        <v>198</v>
      </c>
      <c r="S635">
        <v>5</v>
      </c>
      <c r="T635">
        <v>6.4242424242424239</v>
      </c>
      <c r="U635">
        <v>330.13282828282843</v>
      </c>
      <c r="V635">
        <v>0</v>
      </c>
      <c r="W635">
        <v>51.010101010101003</v>
      </c>
      <c r="X635">
        <v>40.404040404040408</v>
      </c>
      <c r="Y635">
        <v>65.500428582765522</v>
      </c>
      <c r="Z635">
        <v>0</v>
      </c>
      <c r="AA635">
        <v>1.411288608750914</v>
      </c>
      <c r="AC635">
        <v>35.85422487908901</v>
      </c>
      <c r="AE635">
        <v>25.78125</v>
      </c>
      <c r="AF635">
        <v>23.711681266784041</v>
      </c>
      <c r="AG635">
        <v>881.1510416666664</v>
      </c>
      <c r="AH635">
        <v>0</v>
      </c>
      <c r="AI635">
        <v>22.222222222222225</v>
      </c>
      <c r="AJ635">
        <v>253.13083964243015</v>
      </c>
      <c r="AK635">
        <v>26.918751052678768</v>
      </c>
      <c r="AL635">
        <v>10.554337940397119</v>
      </c>
      <c r="AN635">
        <v>99</v>
      </c>
      <c r="AO635">
        <v>99</v>
      </c>
      <c r="AP635">
        <v>99</v>
      </c>
      <c r="AQ635">
        <v>99</v>
      </c>
      <c r="AR635">
        <v>216.5364583333334</v>
      </c>
      <c r="AS635">
        <v>32.310290062636206</v>
      </c>
    </row>
    <row r="636" spans="1:45">
      <c r="A636">
        <v>16</v>
      </c>
      <c r="B636">
        <v>58</v>
      </c>
      <c r="C636">
        <v>2024</v>
      </c>
      <c r="D636">
        <v>10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5</v>
      </c>
      <c r="M636">
        <v>99</v>
      </c>
      <c r="N636">
        <v>99</v>
      </c>
      <c r="O636">
        <v>99</v>
      </c>
      <c r="P636">
        <v>99</v>
      </c>
      <c r="Q636">
        <v>116</v>
      </c>
      <c r="R636">
        <v>172</v>
      </c>
      <c r="S636">
        <v>5</v>
      </c>
      <c r="T636">
        <v>6.4767441860465107</v>
      </c>
      <c r="U636">
        <v>324.76627906976717</v>
      </c>
      <c r="V636">
        <v>0</v>
      </c>
      <c r="W636">
        <v>59.302325581395309</v>
      </c>
      <c r="X636">
        <v>38.953488372093034</v>
      </c>
      <c r="Y636">
        <v>62.388735585963239</v>
      </c>
      <c r="Z636">
        <v>0</v>
      </c>
      <c r="AA636">
        <v>1.3995576060665584</v>
      </c>
      <c r="AC636">
        <v>14.505249396247381</v>
      </c>
      <c r="AE636">
        <v>17.823834196891188</v>
      </c>
      <c r="AF636">
        <v>16.552366232340809</v>
      </c>
      <c r="AG636">
        <v>1056.8203592814373</v>
      </c>
      <c r="AH636">
        <v>0</v>
      </c>
      <c r="AI636">
        <v>49.418604651162781</v>
      </c>
      <c r="AJ636">
        <v>481.84482439378814</v>
      </c>
      <c r="AK636">
        <v>23.841636311840848</v>
      </c>
      <c r="AL636">
        <v>-12.180908003216857</v>
      </c>
      <c r="AN636">
        <v>99</v>
      </c>
      <c r="AO636">
        <v>99</v>
      </c>
      <c r="AP636">
        <v>99</v>
      </c>
      <c r="AQ636">
        <v>99</v>
      </c>
      <c r="AR636">
        <v>214.80239520958079</v>
      </c>
      <c r="AS636">
        <v>32.409794777736131</v>
      </c>
    </row>
    <row r="637" spans="1:45">
      <c r="A637">
        <v>16</v>
      </c>
      <c r="B637">
        <v>59</v>
      </c>
      <c r="C637">
        <v>2024</v>
      </c>
      <c r="D637">
        <v>11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5</v>
      </c>
      <c r="M637">
        <v>99</v>
      </c>
      <c r="N637">
        <v>99</v>
      </c>
      <c r="O637">
        <v>99</v>
      </c>
      <c r="P637">
        <v>99</v>
      </c>
      <c r="Q637">
        <v>128</v>
      </c>
      <c r="R637">
        <v>255</v>
      </c>
      <c r="S637">
        <v>5</v>
      </c>
      <c r="T637">
        <v>6.7647058823529393</v>
      </c>
      <c r="U637">
        <v>331.51372549019624</v>
      </c>
      <c r="V637">
        <v>0</v>
      </c>
      <c r="W637">
        <v>59.607843137254896</v>
      </c>
      <c r="X637">
        <v>42.352941176470594</v>
      </c>
      <c r="Y637">
        <v>62.733659288211008</v>
      </c>
      <c r="Z637">
        <v>0</v>
      </c>
      <c r="AA637">
        <v>1.3945023048387879</v>
      </c>
      <c r="AC637">
        <v>7.2441534644822498</v>
      </c>
      <c r="AE637">
        <v>23.988711194731895</v>
      </c>
      <c r="AF637">
        <v>22.855443429830554</v>
      </c>
      <c r="AG637">
        <v>928.56557377049182</v>
      </c>
      <c r="AH637">
        <v>0</v>
      </c>
      <c r="AI637">
        <v>27.450980392156872</v>
      </c>
      <c r="AJ637">
        <v>321.75309971388054</v>
      </c>
      <c r="AK637">
        <v>17.886615520758852</v>
      </c>
      <c r="AL637">
        <v>-2.2839139195726483</v>
      </c>
      <c r="AN637">
        <v>99</v>
      </c>
      <c r="AO637">
        <v>99</v>
      </c>
      <c r="AP637">
        <v>99</v>
      </c>
      <c r="AQ637">
        <v>99</v>
      </c>
      <c r="AR637">
        <v>216.14754098360655</v>
      </c>
      <c r="AS637">
        <v>32.408132893000563</v>
      </c>
    </row>
    <row r="638" spans="1:45">
      <c r="A638">
        <v>16</v>
      </c>
      <c r="B638">
        <v>60</v>
      </c>
      <c r="C638">
        <v>2024</v>
      </c>
      <c r="D638">
        <v>12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5</v>
      </c>
      <c r="M638">
        <v>99</v>
      </c>
      <c r="N638">
        <v>99</v>
      </c>
      <c r="O638">
        <v>99</v>
      </c>
      <c r="P638">
        <v>99</v>
      </c>
      <c r="Q638">
        <v>26</v>
      </c>
      <c r="R638">
        <v>56</v>
      </c>
      <c r="S638">
        <v>5</v>
      </c>
      <c r="T638">
        <v>6.9107142857142891</v>
      </c>
      <c r="U638">
        <v>352.37321428571443</v>
      </c>
      <c r="V638">
        <v>0</v>
      </c>
      <c r="W638">
        <v>67.85714285714289</v>
      </c>
      <c r="X638">
        <v>46.428571428571438</v>
      </c>
      <c r="Y638">
        <v>48.2568555124978</v>
      </c>
      <c r="Z638">
        <v>0</v>
      </c>
      <c r="AA638">
        <v>1.184374242770746</v>
      </c>
      <c r="AC638">
        <v>5.2760195929856781</v>
      </c>
      <c r="AE638">
        <v>25.688073394495401</v>
      </c>
      <c r="AF638">
        <v>24.663535328790473</v>
      </c>
      <c r="AG638">
        <v>895.68</v>
      </c>
      <c r="AH638">
        <v>0</v>
      </c>
      <c r="AI638">
        <v>10.714285714285712</v>
      </c>
      <c r="AJ638">
        <v>229.13720256649736</v>
      </c>
      <c r="AK638">
        <v>26.069119072770881</v>
      </c>
      <c r="AL638">
        <v>-42.67329162699631</v>
      </c>
      <c r="AN638">
        <v>99</v>
      </c>
      <c r="AO638">
        <v>99</v>
      </c>
      <c r="AP638">
        <v>99</v>
      </c>
      <c r="AQ638">
        <v>99</v>
      </c>
      <c r="AR638">
        <v>220.42</v>
      </c>
      <c r="AS638">
        <v>32.719242222559735</v>
      </c>
    </row>
    <row r="639" spans="1:45">
      <c r="A639">
        <v>16</v>
      </c>
      <c r="B639">
        <v>61</v>
      </c>
      <c r="C639">
        <v>2024</v>
      </c>
      <c r="D639">
        <v>1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6</v>
      </c>
      <c r="M639">
        <v>99</v>
      </c>
      <c r="N639">
        <v>99</v>
      </c>
      <c r="O639">
        <v>99</v>
      </c>
      <c r="P639">
        <v>99</v>
      </c>
      <c r="Q639">
        <v>80</v>
      </c>
      <c r="R639">
        <v>134</v>
      </c>
      <c r="S639">
        <v>6</v>
      </c>
      <c r="T639">
        <v>7.4328358208955247</v>
      </c>
      <c r="U639">
        <v>378.48432835820927</v>
      </c>
      <c r="V639">
        <v>100</v>
      </c>
      <c r="W639">
        <v>76.865671641791025</v>
      </c>
      <c r="X639">
        <v>82.08955223880595</v>
      </c>
      <c r="Y639">
        <v>59.9720380795452</v>
      </c>
      <c r="Z639">
        <v>0</v>
      </c>
      <c r="AA639">
        <v>1.4984955699117786</v>
      </c>
      <c r="AC639">
        <v>23.248975329793204</v>
      </c>
      <c r="AE639">
        <v>21.474358974358974</v>
      </c>
      <c r="AF639">
        <v>22.635137396809032</v>
      </c>
      <c r="AG639">
        <v>953.780303030303</v>
      </c>
      <c r="AH639">
        <v>0</v>
      </c>
      <c r="AI639">
        <v>36.567164179104488</v>
      </c>
      <c r="AJ639">
        <v>396.48247533578706</v>
      </c>
      <c r="AK639">
        <v>-1.3667397141793851</v>
      </c>
      <c r="AL639">
        <v>-14.549731438292692</v>
      </c>
      <c r="AN639">
        <v>99</v>
      </c>
      <c r="AO639">
        <v>99</v>
      </c>
      <c r="AP639">
        <v>99</v>
      </c>
      <c r="AQ639">
        <v>99</v>
      </c>
      <c r="AR639">
        <v>219.71969696969697</v>
      </c>
      <c r="AS639">
        <v>35.449154334634471</v>
      </c>
    </row>
    <row r="640" spans="1:45">
      <c r="A640">
        <v>16</v>
      </c>
      <c r="B640">
        <v>62</v>
      </c>
      <c r="C640">
        <v>2024</v>
      </c>
      <c r="D640">
        <v>2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6</v>
      </c>
      <c r="M640">
        <v>99</v>
      </c>
      <c r="N640">
        <v>99</v>
      </c>
      <c r="O640">
        <v>99</v>
      </c>
      <c r="P640">
        <v>99</v>
      </c>
      <c r="Q640">
        <v>65</v>
      </c>
      <c r="R640">
        <v>108</v>
      </c>
      <c r="S640">
        <v>6</v>
      </c>
      <c r="T640">
        <v>7.3796296296296289</v>
      </c>
      <c r="U640">
        <v>389.83611111111128</v>
      </c>
      <c r="V640">
        <v>100</v>
      </c>
      <c r="W640">
        <v>80.555555555555557</v>
      </c>
      <c r="X640">
        <v>81.481481481481467</v>
      </c>
      <c r="Y640">
        <v>65.833366326761507</v>
      </c>
      <c r="Z640">
        <v>0</v>
      </c>
      <c r="AA640">
        <v>1.3243977848272848</v>
      </c>
      <c r="AC640">
        <v>42.747634465184142</v>
      </c>
      <c r="AE640">
        <v>24</v>
      </c>
      <c r="AF640">
        <v>25.826795707710641</v>
      </c>
      <c r="AG640">
        <v>936.75490196078431</v>
      </c>
      <c r="AH640">
        <v>0</v>
      </c>
      <c r="AI640">
        <v>21.296296296296298</v>
      </c>
      <c r="AJ640">
        <v>334.85915787570423</v>
      </c>
      <c r="AK640">
        <v>38.871735709797726</v>
      </c>
      <c r="AL640">
        <v>14.534485695917127</v>
      </c>
      <c r="AN640">
        <v>99</v>
      </c>
      <c r="AO640">
        <v>99</v>
      </c>
      <c r="AP640">
        <v>99</v>
      </c>
      <c r="AQ640">
        <v>99</v>
      </c>
      <c r="AR640">
        <v>221.44117647058823</v>
      </c>
      <c r="AS640">
        <v>35.594266318343038</v>
      </c>
    </row>
    <row r="641" spans="1:45">
      <c r="A641">
        <v>16</v>
      </c>
      <c r="B641">
        <v>63</v>
      </c>
      <c r="C641">
        <v>2024</v>
      </c>
      <c r="D641">
        <v>3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6</v>
      </c>
      <c r="M641">
        <v>99</v>
      </c>
      <c r="N641">
        <v>99</v>
      </c>
      <c r="O641">
        <v>99</v>
      </c>
      <c r="P641">
        <v>99</v>
      </c>
      <c r="Q641">
        <v>49</v>
      </c>
      <c r="R641">
        <v>62</v>
      </c>
      <c r="S641">
        <v>6</v>
      </c>
      <c r="T641">
        <v>7.5322580645161281</v>
      </c>
      <c r="U641">
        <v>391.41935483870952</v>
      </c>
      <c r="V641">
        <v>100</v>
      </c>
      <c r="W641">
        <v>79.032258064516128</v>
      </c>
      <c r="X641">
        <v>74.193548387096783</v>
      </c>
      <c r="Y641">
        <v>79.989926459946915</v>
      </c>
      <c r="Z641">
        <v>0</v>
      </c>
      <c r="AA641">
        <v>1.573138858742793</v>
      </c>
      <c r="AC641">
        <v>39.627608382431504</v>
      </c>
      <c r="AE641">
        <v>17.222222222222221</v>
      </c>
      <c r="AF641">
        <v>18.712775702692937</v>
      </c>
      <c r="AG641">
        <v>858.10526315789457</v>
      </c>
      <c r="AH641">
        <v>0</v>
      </c>
      <c r="AI641">
        <v>17.741935483870972</v>
      </c>
      <c r="AJ641">
        <v>179.22716000813062</v>
      </c>
      <c r="AK641">
        <v>24.100469650928066</v>
      </c>
      <c r="AL641">
        <v>-1.6103836801578559</v>
      </c>
      <c r="AN641">
        <v>99</v>
      </c>
      <c r="AO641">
        <v>99</v>
      </c>
      <c r="AP641">
        <v>99</v>
      </c>
      <c r="AQ641">
        <v>99</v>
      </c>
      <c r="AR641">
        <v>221.78947368421049</v>
      </c>
      <c r="AS641">
        <v>35.231966119081257</v>
      </c>
    </row>
    <row r="642" spans="1:45">
      <c r="A642">
        <v>16</v>
      </c>
      <c r="B642">
        <v>64</v>
      </c>
      <c r="C642">
        <v>2024</v>
      </c>
      <c r="D642">
        <v>4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6</v>
      </c>
      <c r="M642">
        <v>99</v>
      </c>
      <c r="N642">
        <v>99</v>
      </c>
      <c r="O642">
        <v>99</v>
      </c>
      <c r="P642">
        <v>99</v>
      </c>
      <c r="Q642">
        <v>79</v>
      </c>
      <c r="R642">
        <v>127</v>
      </c>
      <c r="S642">
        <v>6</v>
      </c>
      <c r="T642">
        <v>7.3385826771653564</v>
      </c>
      <c r="U642">
        <v>375.98267716535423</v>
      </c>
      <c r="V642">
        <v>100</v>
      </c>
      <c r="W642">
        <v>84.251968503937007</v>
      </c>
      <c r="X642">
        <v>78.740157480314977</v>
      </c>
      <c r="Y642">
        <v>62.608335203288497</v>
      </c>
      <c r="Z642">
        <v>0</v>
      </c>
      <c r="AA642">
        <v>1.3930110842917802</v>
      </c>
      <c r="AC642">
        <v>32.990987382364658</v>
      </c>
      <c r="AE642">
        <v>18.299711815561956</v>
      </c>
      <c r="AF642">
        <v>19.510785934523565</v>
      </c>
      <c r="AG642">
        <v>878.37903225806429</v>
      </c>
      <c r="AH642">
        <v>0</v>
      </c>
      <c r="AI642">
        <v>29.921259842519689</v>
      </c>
      <c r="AJ642">
        <v>437.69326777679368</v>
      </c>
      <c r="AK642">
        <v>6.971486289795652</v>
      </c>
      <c r="AL642">
        <v>-30.442853602346549</v>
      </c>
      <c r="AN642">
        <v>99</v>
      </c>
      <c r="AO642">
        <v>99</v>
      </c>
      <c r="AP642">
        <v>99</v>
      </c>
      <c r="AQ642">
        <v>99</v>
      </c>
      <c r="AR642">
        <v>219.18548387096777</v>
      </c>
      <c r="AS642">
        <v>35.232661913403447</v>
      </c>
    </row>
    <row r="643" spans="1:45">
      <c r="A643">
        <v>16</v>
      </c>
      <c r="B643">
        <v>65</v>
      </c>
      <c r="C643">
        <v>2024</v>
      </c>
      <c r="D643">
        <v>5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</v>
      </c>
      <c r="Q643">
        <v>70</v>
      </c>
      <c r="R643">
        <v>117</v>
      </c>
      <c r="S643">
        <v>6</v>
      </c>
      <c r="T643">
        <v>7.128205128205126</v>
      </c>
      <c r="U643">
        <v>357.34529914529912</v>
      </c>
      <c r="V643">
        <v>100</v>
      </c>
      <c r="W643">
        <v>68.376068376068375</v>
      </c>
      <c r="X643">
        <v>58.119658119658112</v>
      </c>
      <c r="Y643">
        <v>68.370464578060904</v>
      </c>
      <c r="Z643">
        <v>0</v>
      </c>
      <c r="AA643">
        <v>1.6770877359761855</v>
      </c>
      <c r="AC643">
        <v>36.916870347297959</v>
      </c>
      <c r="AE643">
        <v>17.080291970802918</v>
      </c>
      <c r="AF643">
        <v>17.499967561182746</v>
      </c>
      <c r="AG643">
        <v>907.91304347826076</v>
      </c>
      <c r="AH643">
        <v>0</v>
      </c>
      <c r="AI643">
        <v>54.700854700854705</v>
      </c>
      <c r="AJ643">
        <v>261.20808181176307</v>
      </c>
      <c r="AK643">
        <v>14.720713512397484</v>
      </c>
      <c r="AL643">
        <v>7.787345240402419</v>
      </c>
      <c r="AN643">
        <v>99</v>
      </c>
      <c r="AO643">
        <v>99</v>
      </c>
      <c r="AP643">
        <v>99</v>
      </c>
      <c r="AQ643">
        <v>99</v>
      </c>
      <c r="AR643">
        <v>215.25217391304352</v>
      </c>
      <c r="AS643">
        <v>35.381081515261791</v>
      </c>
    </row>
    <row r="644" spans="1:45">
      <c r="A644">
        <v>16</v>
      </c>
      <c r="B644">
        <v>66</v>
      </c>
      <c r="C644">
        <v>2024</v>
      </c>
      <c r="D644">
        <v>6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6</v>
      </c>
      <c r="M644">
        <v>99</v>
      </c>
      <c r="N644">
        <v>99</v>
      </c>
      <c r="O644">
        <v>99</v>
      </c>
      <c r="P644">
        <v>99</v>
      </c>
      <c r="Q644">
        <v>82</v>
      </c>
      <c r="R644">
        <v>110</v>
      </c>
      <c r="S644">
        <v>6</v>
      </c>
      <c r="T644">
        <v>6.7181818181818178</v>
      </c>
      <c r="U644">
        <v>353.62545454545449</v>
      </c>
      <c r="V644">
        <v>100</v>
      </c>
      <c r="W644">
        <v>59.090909090909101</v>
      </c>
      <c r="X644">
        <v>52.72727272727272</v>
      </c>
      <c r="Y644">
        <v>71.854716345950379</v>
      </c>
      <c r="Z644">
        <v>0</v>
      </c>
      <c r="AA644">
        <v>1.668596678659366</v>
      </c>
      <c r="AC644">
        <v>32.913142168810367</v>
      </c>
      <c r="AE644">
        <v>16.105417276720349</v>
      </c>
      <c r="AF644">
        <v>16.0674838618005</v>
      </c>
      <c r="AG644">
        <v>899.13207547169804</v>
      </c>
      <c r="AH644">
        <v>0</v>
      </c>
      <c r="AI644">
        <v>55.454545454545446</v>
      </c>
      <c r="AJ644">
        <v>286.13752055485003</v>
      </c>
      <c r="AK644">
        <v>36.04373099175821</v>
      </c>
      <c r="AL644">
        <v>-4.6502587683154406</v>
      </c>
      <c r="AN644">
        <v>99</v>
      </c>
      <c r="AO644">
        <v>99</v>
      </c>
      <c r="AP644">
        <v>99</v>
      </c>
      <c r="AQ644">
        <v>99</v>
      </c>
      <c r="AR644">
        <v>214.50943396226407</v>
      </c>
      <c r="AS644">
        <v>35.315125560197721</v>
      </c>
    </row>
    <row r="645" spans="1:45">
      <c r="A645">
        <v>16</v>
      </c>
      <c r="B645">
        <v>67</v>
      </c>
      <c r="C645">
        <v>2024</v>
      </c>
      <c r="D645">
        <v>7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6</v>
      </c>
      <c r="M645">
        <v>99</v>
      </c>
      <c r="N645">
        <v>99</v>
      </c>
      <c r="O645">
        <v>99</v>
      </c>
      <c r="P645">
        <v>99</v>
      </c>
      <c r="Q645">
        <v>69</v>
      </c>
      <c r="R645">
        <v>119</v>
      </c>
      <c r="S645">
        <v>6</v>
      </c>
      <c r="T645">
        <v>6.9663865546218497</v>
      </c>
      <c r="U645">
        <v>373.8546218487395</v>
      </c>
      <c r="V645">
        <v>100</v>
      </c>
      <c r="W645">
        <v>68.067226890756302</v>
      </c>
      <c r="X645">
        <v>70.588235294117652</v>
      </c>
      <c r="Y645">
        <v>68.816870303017808</v>
      </c>
      <c r="Z645">
        <v>0</v>
      </c>
      <c r="AA645">
        <v>1.613664200847416</v>
      </c>
      <c r="AC645">
        <v>52.596386867856637</v>
      </c>
      <c r="AE645">
        <v>20.767888307155321</v>
      </c>
      <c r="AF645">
        <v>21.052634069542453</v>
      </c>
      <c r="AG645">
        <v>876.94017094017101</v>
      </c>
      <c r="AH645">
        <v>0</v>
      </c>
      <c r="AI645">
        <v>36.974789915966383</v>
      </c>
      <c r="AJ645">
        <v>204.77819105460128</v>
      </c>
      <c r="AK645">
        <v>30.622728943410674</v>
      </c>
      <c r="AL645">
        <v>10.81118930260144</v>
      </c>
      <c r="AN645">
        <v>99</v>
      </c>
      <c r="AO645">
        <v>99</v>
      </c>
      <c r="AP645">
        <v>99</v>
      </c>
      <c r="AQ645">
        <v>99</v>
      </c>
      <c r="AR645">
        <v>219.41880341880344</v>
      </c>
      <c r="AS645">
        <v>34.938694428571239</v>
      </c>
    </row>
    <row r="646" spans="1:45">
      <c r="A646">
        <v>16</v>
      </c>
      <c r="B646">
        <v>68</v>
      </c>
      <c r="C646">
        <v>2024</v>
      </c>
      <c r="D646">
        <v>8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6</v>
      </c>
      <c r="M646">
        <v>99</v>
      </c>
      <c r="N646">
        <v>99</v>
      </c>
      <c r="O646">
        <v>99</v>
      </c>
      <c r="P646">
        <v>99</v>
      </c>
      <c r="Q646">
        <v>98</v>
      </c>
      <c r="R646">
        <v>159</v>
      </c>
      <c r="S646">
        <v>6</v>
      </c>
      <c r="T646">
        <v>6.7358490566037741</v>
      </c>
      <c r="U646">
        <v>383.36289308176094</v>
      </c>
      <c r="V646">
        <v>100</v>
      </c>
      <c r="W646">
        <v>61.006289308176108</v>
      </c>
      <c r="X646">
        <v>76.72955974842769</v>
      </c>
      <c r="Y646">
        <v>76.4550038701679</v>
      </c>
      <c r="Z646">
        <v>0</v>
      </c>
      <c r="AA646">
        <v>1.5997359459338758</v>
      </c>
      <c r="AC646">
        <v>31.571242292381005</v>
      </c>
      <c r="AE646">
        <v>21.544715447154474</v>
      </c>
      <c r="AF646">
        <v>22.963134861001816</v>
      </c>
      <c r="AG646">
        <v>933.97402597402572</v>
      </c>
      <c r="AH646">
        <v>0</v>
      </c>
      <c r="AI646">
        <v>37.106918238993728</v>
      </c>
      <c r="AJ646">
        <v>316.03645088247191</v>
      </c>
      <c r="AK646">
        <v>23.915981618182379</v>
      </c>
      <c r="AL646">
        <v>-21.432001722288728</v>
      </c>
      <c r="AN646">
        <v>99</v>
      </c>
      <c r="AO646">
        <v>99</v>
      </c>
      <c r="AP646">
        <v>99</v>
      </c>
      <c r="AQ646">
        <v>99</v>
      </c>
      <c r="AR646">
        <v>220.20779220779224</v>
      </c>
      <c r="AS646">
        <v>35.178125982235258</v>
      </c>
    </row>
    <row r="647" spans="1:45">
      <c r="A647">
        <v>16</v>
      </c>
      <c r="B647">
        <v>69</v>
      </c>
      <c r="C647">
        <v>2024</v>
      </c>
      <c r="D647">
        <v>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6</v>
      </c>
      <c r="M647">
        <v>99</v>
      </c>
      <c r="N647">
        <v>99</v>
      </c>
      <c r="O647">
        <v>99</v>
      </c>
      <c r="P647">
        <v>99</v>
      </c>
      <c r="Q647">
        <v>98</v>
      </c>
      <c r="R647">
        <v>136</v>
      </c>
      <c r="S647">
        <v>6</v>
      </c>
      <c r="T647">
        <v>7.125</v>
      </c>
      <c r="U647">
        <v>373.60955882352954</v>
      </c>
      <c r="V647">
        <v>100</v>
      </c>
      <c r="W647">
        <v>63.970588235294123</v>
      </c>
      <c r="X647">
        <v>67.647058823529392</v>
      </c>
      <c r="Y647">
        <v>68.784926827241108</v>
      </c>
      <c r="Z647">
        <v>0</v>
      </c>
      <c r="AA647">
        <v>1.6244342906704112</v>
      </c>
      <c r="AC647">
        <v>21.499075403752844</v>
      </c>
      <c r="AE647">
        <v>17.708333333333329</v>
      </c>
      <c r="AF647">
        <v>18.431697459982225</v>
      </c>
      <c r="AG647">
        <v>941.50769230769254</v>
      </c>
      <c r="AH647">
        <v>0</v>
      </c>
      <c r="AI647">
        <v>41.911764705882355</v>
      </c>
      <c r="AJ647">
        <v>304.21185042800101</v>
      </c>
      <c r="AK647">
        <v>36.414011581632352</v>
      </c>
      <c r="AL647">
        <v>-32.329903842058314</v>
      </c>
      <c r="AN647">
        <v>99</v>
      </c>
      <c r="AO647">
        <v>99</v>
      </c>
      <c r="AP647">
        <v>99</v>
      </c>
      <c r="AQ647">
        <v>99</v>
      </c>
      <c r="AR647">
        <v>219.71538461538464</v>
      </c>
      <c r="AS647">
        <v>35.098646424134159</v>
      </c>
    </row>
    <row r="648" spans="1:45">
      <c r="A648">
        <v>16</v>
      </c>
      <c r="B648">
        <v>70</v>
      </c>
      <c r="C648">
        <v>2024</v>
      </c>
      <c r="D648">
        <v>10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6</v>
      </c>
      <c r="M648">
        <v>99</v>
      </c>
      <c r="N648">
        <v>99</v>
      </c>
      <c r="O648">
        <v>99</v>
      </c>
      <c r="P648">
        <v>99</v>
      </c>
      <c r="Q648">
        <v>129</v>
      </c>
      <c r="R648">
        <v>184</v>
      </c>
      <c r="S648">
        <v>6</v>
      </c>
      <c r="T648">
        <v>7.1576086956521747</v>
      </c>
      <c r="U648">
        <v>364.40597826086946</v>
      </c>
      <c r="V648">
        <v>100</v>
      </c>
      <c r="W648">
        <v>70.108695652173907</v>
      </c>
      <c r="X648">
        <v>61.956521739130451</v>
      </c>
      <c r="Y648">
        <v>68.235581508665803</v>
      </c>
      <c r="Z648">
        <v>0</v>
      </c>
      <c r="AA648">
        <v>1.8333109567861681</v>
      </c>
      <c r="AC648">
        <v>14.777339584321057</v>
      </c>
      <c r="AE648">
        <v>19.067357512953368</v>
      </c>
      <c r="AF648">
        <v>19.868451776318832</v>
      </c>
      <c r="AG648">
        <v>1023.4772727272727</v>
      </c>
      <c r="AH648">
        <v>0</v>
      </c>
      <c r="AI648">
        <v>64.130434782608702</v>
      </c>
      <c r="AJ648">
        <v>368.33092449320151</v>
      </c>
      <c r="AK648">
        <v>40.057615049033643</v>
      </c>
      <c r="AL648">
        <v>-12.375921574400712</v>
      </c>
      <c r="AN648">
        <v>99</v>
      </c>
      <c r="AO648">
        <v>99</v>
      </c>
      <c r="AP648">
        <v>99</v>
      </c>
      <c r="AQ648">
        <v>99</v>
      </c>
      <c r="AR648">
        <v>216.96022727272728</v>
      </c>
      <c r="AS648">
        <v>35.302678186459957</v>
      </c>
    </row>
    <row r="649" spans="1:45">
      <c r="A649">
        <v>16</v>
      </c>
      <c r="B649">
        <v>71</v>
      </c>
      <c r="C649">
        <v>2024</v>
      </c>
      <c r="D649">
        <v>11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6</v>
      </c>
      <c r="M649">
        <v>99</v>
      </c>
      <c r="N649">
        <v>99</v>
      </c>
      <c r="O649">
        <v>99</v>
      </c>
      <c r="P649">
        <v>99</v>
      </c>
      <c r="Q649">
        <v>138</v>
      </c>
      <c r="R649">
        <v>205</v>
      </c>
      <c r="S649">
        <v>6</v>
      </c>
      <c r="T649">
        <v>6.7853658536585364</v>
      </c>
      <c r="U649">
        <v>370.43073170731714</v>
      </c>
      <c r="V649">
        <v>100</v>
      </c>
      <c r="W649">
        <v>59.512195121951208</v>
      </c>
      <c r="X649">
        <v>64.390243902439025</v>
      </c>
      <c r="Y649">
        <v>58.924778687467857</v>
      </c>
      <c r="Z649">
        <v>0</v>
      </c>
      <c r="AA649">
        <v>1.5873833317005861</v>
      </c>
      <c r="AC649">
        <v>16.719504609831812</v>
      </c>
      <c r="AE649">
        <v>19.285042333019756</v>
      </c>
      <c r="AF649">
        <v>20.530939715712847</v>
      </c>
      <c r="AG649">
        <v>960.73366834170849</v>
      </c>
      <c r="AH649">
        <v>0</v>
      </c>
      <c r="AI649">
        <v>53.170731707317081</v>
      </c>
      <c r="AJ649">
        <v>378.32032162027048</v>
      </c>
      <c r="AK649">
        <v>17.93360940352634</v>
      </c>
      <c r="AL649">
        <v>-12.366568194107632</v>
      </c>
      <c r="AN649">
        <v>99</v>
      </c>
      <c r="AO649">
        <v>99</v>
      </c>
      <c r="AP649">
        <v>99</v>
      </c>
      <c r="AQ649">
        <v>99</v>
      </c>
      <c r="AR649">
        <v>219.23618090452263</v>
      </c>
      <c r="AS649">
        <v>34.863054388130401</v>
      </c>
    </row>
    <row r="650" spans="1:45">
      <c r="A650">
        <v>16</v>
      </c>
      <c r="B650">
        <v>72</v>
      </c>
      <c r="C650">
        <v>2024</v>
      </c>
      <c r="D650">
        <v>12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6</v>
      </c>
      <c r="M650">
        <v>99</v>
      </c>
      <c r="N650">
        <v>99</v>
      </c>
      <c r="O650">
        <v>99</v>
      </c>
      <c r="P650">
        <v>99</v>
      </c>
      <c r="Q650">
        <v>32</v>
      </c>
      <c r="R650">
        <v>44</v>
      </c>
      <c r="S650">
        <v>6</v>
      </c>
      <c r="T650">
        <v>7.1590909090909101</v>
      </c>
      <c r="U650">
        <v>373.09318181818173</v>
      </c>
      <c r="V650">
        <v>100</v>
      </c>
      <c r="W650">
        <v>68.181818181818187</v>
      </c>
      <c r="X650">
        <v>75</v>
      </c>
      <c r="Y650">
        <v>64.657371082735978</v>
      </c>
      <c r="Z650">
        <v>0</v>
      </c>
      <c r="AA650">
        <v>1.8333176808748288</v>
      </c>
      <c r="AC650">
        <v>-6.1191274032252645</v>
      </c>
      <c r="AE650">
        <v>20.183486238532112</v>
      </c>
      <c r="AF650">
        <v>20.517970613085623</v>
      </c>
      <c r="AG650">
        <v>895.42857142857122</v>
      </c>
      <c r="AH650">
        <v>0</v>
      </c>
      <c r="AI650">
        <v>43.181818181818173</v>
      </c>
      <c r="AJ650">
        <v>249.80479453795439</v>
      </c>
      <c r="AK650">
        <v>3.0059921883277E-2</v>
      </c>
      <c r="AL650">
        <v>-27.014003628963277</v>
      </c>
      <c r="AN650">
        <v>99</v>
      </c>
      <c r="AO650">
        <v>99</v>
      </c>
      <c r="AP650">
        <v>99</v>
      </c>
      <c r="AQ650">
        <v>99</v>
      </c>
      <c r="AR650">
        <v>219.21428571428575</v>
      </c>
      <c r="AS650">
        <v>35.050966795361752</v>
      </c>
    </row>
    <row r="651" spans="1:45">
      <c r="A651">
        <v>16</v>
      </c>
      <c r="B651">
        <v>73</v>
      </c>
      <c r="C651">
        <v>2024</v>
      </c>
      <c r="D651">
        <v>1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7</v>
      </c>
      <c r="M651">
        <v>99</v>
      </c>
      <c r="N651">
        <v>99</v>
      </c>
      <c r="O651">
        <v>99</v>
      </c>
      <c r="P651">
        <v>99</v>
      </c>
      <c r="Q651">
        <v>65</v>
      </c>
      <c r="R651">
        <v>74</v>
      </c>
      <c r="S651">
        <v>7</v>
      </c>
      <c r="T651">
        <v>7.6216216216216237</v>
      </c>
      <c r="U651">
        <v>437.31756756756744</v>
      </c>
      <c r="V651">
        <v>100</v>
      </c>
      <c r="W651">
        <v>77.02702702702706</v>
      </c>
      <c r="X651">
        <v>85.13513513513513</v>
      </c>
      <c r="Y651">
        <v>72.124032352136226</v>
      </c>
      <c r="Z651">
        <v>0</v>
      </c>
      <c r="AA651">
        <v>1.5743098247795333</v>
      </c>
      <c r="AC651">
        <v>18.0388564433641</v>
      </c>
      <c r="AE651">
        <v>11.858974358974359</v>
      </c>
      <c r="AF651">
        <v>14.443055448318701</v>
      </c>
      <c r="AG651">
        <v>1156.0958904109591</v>
      </c>
      <c r="AH651">
        <v>0</v>
      </c>
      <c r="AI651">
        <v>68.918918918918934</v>
      </c>
      <c r="AJ651">
        <v>570.69506202413197</v>
      </c>
      <c r="AK651">
        <v>45.401001302822678</v>
      </c>
      <c r="AL651">
        <v>-20.772066309561424</v>
      </c>
      <c r="AN651">
        <v>99</v>
      </c>
      <c r="AO651">
        <v>99</v>
      </c>
      <c r="AP651">
        <v>99</v>
      </c>
      <c r="AQ651">
        <v>99</v>
      </c>
      <c r="AR651">
        <v>224.20547945205476</v>
      </c>
      <c r="AS651">
        <v>38.473753734690824</v>
      </c>
    </row>
    <row r="652" spans="1:45">
      <c r="A652">
        <v>16</v>
      </c>
      <c r="B652">
        <v>74</v>
      </c>
      <c r="C652">
        <v>2024</v>
      </c>
      <c r="D652">
        <v>2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7</v>
      </c>
      <c r="M652">
        <v>99</v>
      </c>
      <c r="N652">
        <v>99</v>
      </c>
      <c r="O652">
        <v>99</v>
      </c>
      <c r="P652">
        <v>99</v>
      </c>
      <c r="Q652">
        <v>35</v>
      </c>
      <c r="R652">
        <v>39</v>
      </c>
      <c r="S652">
        <v>7</v>
      </c>
      <c r="T652">
        <v>7.9487179487179507</v>
      </c>
      <c r="U652">
        <v>424.77435897435902</v>
      </c>
      <c r="V652">
        <v>100</v>
      </c>
      <c r="W652">
        <v>74.358974358974365</v>
      </c>
      <c r="X652">
        <v>87.179487179487182</v>
      </c>
      <c r="Y652">
        <v>71.050789771494934</v>
      </c>
      <c r="Z652">
        <v>0</v>
      </c>
      <c r="AA652">
        <v>2.1116127989654632</v>
      </c>
      <c r="AC652">
        <v>32.37346605798615</v>
      </c>
      <c r="AE652">
        <v>8.6666666666666643</v>
      </c>
      <c r="AF652">
        <v>10.162196912118242</v>
      </c>
      <c r="AG652">
        <v>928.39473684210554</v>
      </c>
      <c r="AH652">
        <v>0</v>
      </c>
      <c r="AI652">
        <v>51.282051282051277</v>
      </c>
      <c r="AJ652">
        <v>265.75934300293511</v>
      </c>
      <c r="AK652">
        <v>33.383516639090843</v>
      </c>
      <c r="AL652">
        <v>1.6186708860228465</v>
      </c>
      <c r="AN652">
        <v>99</v>
      </c>
      <c r="AO652">
        <v>99</v>
      </c>
      <c r="AP652">
        <v>99</v>
      </c>
      <c r="AQ652">
        <v>99</v>
      </c>
      <c r="AR652">
        <v>220.63157894736844</v>
      </c>
      <c r="AS652">
        <v>39.242363518288222</v>
      </c>
    </row>
    <row r="653" spans="1:45">
      <c r="A653">
        <v>16</v>
      </c>
      <c r="B653">
        <v>75</v>
      </c>
      <c r="C653">
        <v>2024</v>
      </c>
      <c r="D653">
        <v>3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7</v>
      </c>
      <c r="M653">
        <v>99</v>
      </c>
      <c r="N653">
        <v>99</v>
      </c>
      <c r="O653">
        <v>99</v>
      </c>
      <c r="P653">
        <v>99</v>
      </c>
      <c r="Q653">
        <v>23</v>
      </c>
      <c r="R653">
        <v>26</v>
      </c>
      <c r="S653">
        <v>7</v>
      </c>
      <c r="T653">
        <v>7.4230769230769251</v>
      </c>
      <c r="U653">
        <v>407.72692307692301</v>
      </c>
      <c r="V653">
        <v>100</v>
      </c>
      <c r="W653">
        <v>65.384615384615401</v>
      </c>
      <c r="X653">
        <v>80.769230769230745</v>
      </c>
      <c r="Y653">
        <v>74.69435957333701</v>
      </c>
      <c r="Z653">
        <v>0</v>
      </c>
      <c r="AA653">
        <v>1.7135899546111892</v>
      </c>
      <c r="AC653">
        <v>43.949976540833475</v>
      </c>
      <c r="AE653">
        <v>7.2222222222222223</v>
      </c>
      <c r="AF653">
        <v>8.1742320729634752</v>
      </c>
      <c r="AG653">
        <v>1000.5416666666664</v>
      </c>
      <c r="AH653">
        <v>0</v>
      </c>
      <c r="AI653">
        <v>65.384615384615401</v>
      </c>
      <c r="AJ653">
        <v>308.68700155749303</v>
      </c>
      <c r="AK653">
        <v>60.938289615519601</v>
      </c>
      <c r="AL653">
        <v>4.6053465850298707</v>
      </c>
      <c r="AN653">
        <v>99</v>
      </c>
      <c r="AO653">
        <v>99</v>
      </c>
      <c r="AP653">
        <v>99</v>
      </c>
      <c r="AQ653">
        <v>99</v>
      </c>
      <c r="AR653">
        <v>218.8333333333334</v>
      </c>
      <c r="AS653">
        <v>38.310447988336882</v>
      </c>
    </row>
    <row r="654" spans="1:45">
      <c r="A654">
        <v>16</v>
      </c>
      <c r="B654">
        <v>76</v>
      </c>
      <c r="C654">
        <v>2024</v>
      </c>
      <c r="D654">
        <v>4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7</v>
      </c>
      <c r="M654">
        <v>99</v>
      </c>
      <c r="N654">
        <v>99</v>
      </c>
      <c r="O654">
        <v>99</v>
      </c>
      <c r="P654">
        <v>99</v>
      </c>
      <c r="Q654">
        <v>53</v>
      </c>
      <c r="R654">
        <v>71</v>
      </c>
      <c r="S654">
        <v>7</v>
      </c>
      <c r="T654">
        <v>8.0140845070422522</v>
      </c>
      <c r="U654">
        <v>421.93380281690128</v>
      </c>
      <c r="V654">
        <v>100</v>
      </c>
      <c r="W654">
        <v>78.873239436619698</v>
      </c>
      <c r="X654">
        <v>84.507042253521107</v>
      </c>
      <c r="Y654">
        <v>71.969451546897645</v>
      </c>
      <c r="Z654">
        <v>0</v>
      </c>
      <c r="AA654">
        <v>2.0034685257581715</v>
      </c>
      <c r="AC654">
        <v>33.967326219599734</v>
      </c>
      <c r="AE654">
        <v>10.230547550432277</v>
      </c>
      <c r="AF654">
        <v>12.240689332233908</v>
      </c>
      <c r="AG654">
        <v>982.51470588235293</v>
      </c>
      <c r="AH654">
        <v>0</v>
      </c>
      <c r="AI654">
        <v>66.197183098591552</v>
      </c>
      <c r="AJ654">
        <v>299.08500132743382</v>
      </c>
      <c r="AK654">
        <v>42.084885691404409</v>
      </c>
      <c r="AL654">
        <v>1.1731183428136163</v>
      </c>
      <c r="AN654">
        <v>99</v>
      </c>
      <c r="AO654">
        <v>99</v>
      </c>
      <c r="AP654">
        <v>99</v>
      </c>
      <c r="AQ654">
        <v>99</v>
      </c>
      <c r="AR654">
        <v>221.35294117647064</v>
      </c>
      <c r="AS654">
        <v>38.607768538483008</v>
      </c>
    </row>
    <row r="655" spans="1:45">
      <c r="A655">
        <v>16</v>
      </c>
      <c r="B655">
        <v>77</v>
      </c>
      <c r="C655">
        <v>2024</v>
      </c>
      <c r="D655">
        <v>5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7</v>
      </c>
      <c r="M655">
        <v>99</v>
      </c>
      <c r="N655">
        <v>99</v>
      </c>
      <c r="O655">
        <v>99</v>
      </c>
      <c r="P655">
        <v>99</v>
      </c>
      <c r="Q655">
        <v>57</v>
      </c>
      <c r="R655">
        <v>90</v>
      </c>
      <c r="S655">
        <v>7</v>
      </c>
      <c r="T655">
        <v>7.0555555555555562</v>
      </c>
      <c r="U655">
        <v>381.60666666666674</v>
      </c>
      <c r="V655">
        <v>100</v>
      </c>
      <c r="W655">
        <v>61.111111111111121</v>
      </c>
      <c r="X655">
        <v>66.666666666666686</v>
      </c>
      <c r="Y655">
        <v>68.375428985044437</v>
      </c>
      <c r="Z655">
        <v>0</v>
      </c>
      <c r="AA655">
        <v>1.9571016615342831</v>
      </c>
      <c r="AC655">
        <v>39.804300065022112</v>
      </c>
      <c r="AE655">
        <v>13.13868613138686</v>
      </c>
      <c r="AF655">
        <v>14.375460683525649</v>
      </c>
      <c r="AG655">
        <v>922.32183908045988</v>
      </c>
      <c r="AH655">
        <v>0</v>
      </c>
      <c r="AI655">
        <v>82.222222222222229</v>
      </c>
      <c r="AJ655">
        <v>263.10784005815202</v>
      </c>
      <c r="AK655">
        <v>20.721470066351365</v>
      </c>
      <c r="AL655">
        <v>-6.0691103262899215</v>
      </c>
      <c r="AN655">
        <v>99</v>
      </c>
      <c r="AO655">
        <v>99</v>
      </c>
      <c r="AP655">
        <v>99</v>
      </c>
      <c r="AQ655">
        <v>99</v>
      </c>
      <c r="AR655">
        <v>214.91954022988503</v>
      </c>
      <c r="AS655">
        <v>37.815689622091753</v>
      </c>
    </row>
    <row r="656" spans="1:45">
      <c r="A656">
        <v>16</v>
      </c>
      <c r="B656">
        <v>78</v>
      </c>
      <c r="C656">
        <v>2024</v>
      </c>
      <c r="D656">
        <v>6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7</v>
      </c>
      <c r="M656">
        <v>99</v>
      </c>
      <c r="N656">
        <v>99</v>
      </c>
      <c r="O656">
        <v>99</v>
      </c>
      <c r="P656">
        <v>99</v>
      </c>
      <c r="Q656">
        <v>58</v>
      </c>
      <c r="R656">
        <v>75</v>
      </c>
      <c r="S656">
        <v>7</v>
      </c>
      <c r="T656">
        <v>6.8533333333333308</v>
      </c>
      <c r="U656">
        <v>407.92399999999992</v>
      </c>
      <c r="V656">
        <v>100</v>
      </c>
      <c r="W656">
        <v>62.66666666666665</v>
      </c>
      <c r="X656">
        <v>68</v>
      </c>
      <c r="Y656">
        <v>82.327927768569154</v>
      </c>
      <c r="Z656">
        <v>0</v>
      </c>
      <c r="AA656">
        <v>1.9710797943146672</v>
      </c>
      <c r="AC656">
        <v>25.367354745171543</v>
      </c>
      <c r="AE656">
        <v>10.980966325036603</v>
      </c>
      <c r="AF656">
        <v>12.637238719782697</v>
      </c>
      <c r="AG656">
        <v>1049.8529411764703</v>
      </c>
      <c r="AH656">
        <v>0</v>
      </c>
      <c r="AI656">
        <v>73.333333333333314</v>
      </c>
      <c r="AJ656">
        <v>506.20849182647265</v>
      </c>
      <c r="AK656">
        <v>34.870286886938203</v>
      </c>
      <c r="AL656">
        <v>-5.3655533056162064</v>
      </c>
      <c r="AN656">
        <v>99</v>
      </c>
      <c r="AO656">
        <v>99</v>
      </c>
      <c r="AP656">
        <v>99</v>
      </c>
      <c r="AQ656">
        <v>99</v>
      </c>
      <c r="AR656">
        <v>217.75</v>
      </c>
      <c r="AS656">
        <v>38.322717433792931</v>
      </c>
    </row>
    <row r="657" spans="1:45">
      <c r="A657">
        <v>16</v>
      </c>
      <c r="B657">
        <v>79</v>
      </c>
      <c r="C657">
        <v>2024</v>
      </c>
      <c r="D657">
        <v>7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7</v>
      </c>
      <c r="M657">
        <v>99</v>
      </c>
      <c r="N657">
        <v>99</v>
      </c>
      <c r="O657">
        <v>99</v>
      </c>
      <c r="P657">
        <v>99</v>
      </c>
      <c r="Q657">
        <v>66</v>
      </c>
      <c r="R657">
        <v>88</v>
      </c>
      <c r="S657">
        <v>7</v>
      </c>
      <c r="T657">
        <v>6.7386363636363624</v>
      </c>
      <c r="U657">
        <v>413.31818181818176</v>
      </c>
      <c r="V657">
        <v>100</v>
      </c>
      <c r="W657">
        <v>57.954545454545446</v>
      </c>
      <c r="X657">
        <v>73.863636363636346</v>
      </c>
      <c r="Y657">
        <v>87.31099918402289</v>
      </c>
      <c r="Z657">
        <v>0</v>
      </c>
      <c r="AA657">
        <v>1.6548435670494557</v>
      </c>
      <c r="AC657">
        <v>10.340084611271775</v>
      </c>
      <c r="AE657">
        <v>15.357766143106458</v>
      </c>
      <c r="AF657">
        <v>17.211705587652546</v>
      </c>
      <c r="AG657">
        <v>1136.0987654320984</v>
      </c>
      <c r="AH657">
        <v>0</v>
      </c>
      <c r="AI657">
        <v>80.681818181818187</v>
      </c>
      <c r="AJ657">
        <v>550.55392095145316</v>
      </c>
      <c r="AK657">
        <v>53.390994220022819</v>
      </c>
      <c r="AL657">
        <v>-12.905950588613436</v>
      </c>
      <c r="AN657">
        <v>99</v>
      </c>
      <c r="AO657">
        <v>99</v>
      </c>
      <c r="AP657">
        <v>99</v>
      </c>
      <c r="AQ657">
        <v>99</v>
      </c>
      <c r="AR657">
        <v>219.91358024691365</v>
      </c>
      <c r="AS657">
        <v>38.053858709117591</v>
      </c>
    </row>
    <row r="658" spans="1:45">
      <c r="A658">
        <v>16</v>
      </c>
      <c r="B658">
        <v>80</v>
      </c>
      <c r="C658">
        <v>2024</v>
      </c>
      <c r="D658">
        <v>8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7</v>
      </c>
      <c r="M658">
        <v>99</v>
      </c>
      <c r="N658">
        <v>99</v>
      </c>
      <c r="O658">
        <v>99</v>
      </c>
      <c r="P658">
        <v>99</v>
      </c>
      <c r="Q658">
        <v>71</v>
      </c>
      <c r="R658">
        <v>88</v>
      </c>
      <c r="S658">
        <v>7</v>
      </c>
      <c r="T658">
        <v>7.3522727272727284</v>
      </c>
      <c r="U658">
        <v>417.05113636363615</v>
      </c>
      <c r="V658">
        <v>100</v>
      </c>
      <c r="W658">
        <v>70.454545454545453</v>
      </c>
      <c r="X658">
        <v>87.5</v>
      </c>
      <c r="Y658">
        <v>67.518603487413998</v>
      </c>
      <c r="Z658">
        <v>0</v>
      </c>
      <c r="AA658">
        <v>1.8280626402092788</v>
      </c>
      <c r="AC658">
        <v>38.960021802377682</v>
      </c>
      <c r="AE658">
        <v>11.924119241192413</v>
      </c>
      <c r="AF658">
        <v>13.825981113289</v>
      </c>
      <c r="AG658">
        <v>1054.5882352941176</v>
      </c>
      <c r="AH658">
        <v>0</v>
      </c>
      <c r="AI658">
        <v>78.409090909090892</v>
      </c>
      <c r="AJ658">
        <v>422.12181944295071</v>
      </c>
      <c r="AK658">
        <v>54.649885043362062</v>
      </c>
      <c r="AL658">
        <v>16.673298748414556</v>
      </c>
      <c r="AN658">
        <v>99</v>
      </c>
      <c r="AO658">
        <v>99</v>
      </c>
      <c r="AP658">
        <v>99</v>
      </c>
      <c r="AQ658">
        <v>99</v>
      </c>
      <c r="AR658">
        <v>221.68235294117648</v>
      </c>
      <c r="AS658">
        <v>37.948289597924074</v>
      </c>
    </row>
    <row r="659" spans="1:45">
      <c r="A659">
        <v>16</v>
      </c>
      <c r="B659">
        <v>81</v>
      </c>
      <c r="C659">
        <v>2024</v>
      </c>
      <c r="D659">
        <v>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</v>
      </c>
      <c r="Q659">
        <v>72</v>
      </c>
      <c r="R659">
        <v>92</v>
      </c>
      <c r="S659">
        <v>7</v>
      </c>
      <c r="T659">
        <v>7.0434782608695654</v>
      </c>
      <c r="U659">
        <v>405.73913043478245</v>
      </c>
      <c r="V659">
        <v>100</v>
      </c>
      <c r="W659">
        <v>61.956521739130451</v>
      </c>
      <c r="X659">
        <v>75</v>
      </c>
      <c r="Y659">
        <v>79.456156842082081</v>
      </c>
      <c r="Z659">
        <v>0</v>
      </c>
      <c r="AA659">
        <v>1.9331942674274536</v>
      </c>
      <c r="AC659">
        <v>41.242673041997847</v>
      </c>
      <c r="AE659">
        <v>11.979166666666664</v>
      </c>
      <c r="AF659">
        <v>13.540763946047337</v>
      </c>
      <c r="AG659">
        <v>1052.3522727272725</v>
      </c>
      <c r="AH659">
        <v>0</v>
      </c>
      <c r="AI659">
        <v>79.347826086956516</v>
      </c>
      <c r="AJ659">
        <v>414.18866583228174</v>
      </c>
      <c r="AK659">
        <v>59.38301186915016</v>
      </c>
      <c r="AL659">
        <v>-6.499072383970022</v>
      </c>
      <c r="AN659">
        <v>99</v>
      </c>
      <c r="AO659">
        <v>99</v>
      </c>
      <c r="AP659">
        <v>99</v>
      </c>
      <c r="AQ659">
        <v>99</v>
      </c>
      <c r="AR659">
        <v>219.3863636363636</v>
      </c>
      <c r="AS659">
        <v>37.968744194149991</v>
      </c>
    </row>
    <row r="660" spans="1:45">
      <c r="A660">
        <v>16</v>
      </c>
      <c r="B660">
        <v>82</v>
      </c>
      <c r="C660">
        <v>2024</v>
      </c>
      <c r="D660">
        <v>10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7</v>
      </c>
      <c r="M660">
        <v>99</v>
      </c>
      <c r="N660">
        <v>99</v>
      </c>
      <c r="O660">
        <v>99</v>
      </c>
      <c r="P660">
        <v>99</v>
      </c>
      <c r="Q660">
        <v>104</v>
      </c>
      <c r="R660">
        <v>116</v>
      </c>
      <c r="S660">
        <v>7</v>
      </c>
      <c r="T660">
        <v>7.2413793103448301</v>
      </c>
      <c r="U660">
        <v>440.50775862068974</v>
      </c>
      <c r="V660">
        <v>100</v>
      </c>
      <c r="W660">
        <v>63.793103448275858</v>
      </c>
      <c r="X660">
        <v>88.793103448275872</v>
      </c>
      <c r="Y660">
        <v>74.964387120523057</v>
      </c>
      <c r="Z660">
        <v>0</v>
      </c>
      <c r="AA660">
        <v>2.3875419824984512</v>
      </c>
      <c r="AC660">
        <v>26.740916350736192</v>
      </c>
      <c r="AE660">
        <v>12.020725388601036</v>
      </c>
      <c r="AF660">
        <v>15.141617171378355</v>
      </c>
      <c r="AG660">
        <v>1254.4112149532709</v>
      </c>
      <c r="AH660">
        <v>0</v>
      </c>
      <c r="AI660">
        <v>77.586206896551701</v>
      </c>
      <c r="AJ660">
        <v>501.64665214924224</v>
      </c>
      <c r="AK660">
        <v>60.389617266716691</v>
      </c>
      <c r="AL660">
        <v>-10.409661031761781</v>
      </c>
      <c r="AN660">
        <v>99</v>
      </c>
      <c r="AO660">
        <v>99</v>
      </c>
      <c r="AP660">
        <v>99</v>
      </c>
      <c r="AQ660">
        <v>99</v>
      </c>
      <c r="AR660">
        <v>226</v>
      </c>
      <c r="AS660">
        <v>37.885096396502256</v>
      </c>
    </row>
    <row r="661" spans="1:45">
      <c r="A661">
        <v>16</v>
      </c>
      <c r="B661">
        <v>83</v>
      </c>
      <c r="C661">
        <v>2024</v>
      </c>
      <c r="D661">
        <v>11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7</v>
      </c>
      <c r="M661">
        <v>99</v>
      </c>
      <c r="N661">
        <v>99</v>
      </c>
      <c r="O661">
        <v>99</v>
      </c>
      <c r="P661">
        <v>99</v>
      </c>
      <c r="Q661">
        <v>102</v>
      </c>
      <c r="R661">
        <v>120</v>
      </c>
      <c r="S661">
        <v>7</v>
      </c>
      <c r="T661">
        <v>6.6833333333333353</v>
      </c>
      <c r="U661">
        <v>424.29083333333318</v>
      </c>
      <c r="V661">
        <v>100</v>
      </c>
      <c r="W661">
        <v>54.16666666666665</v>
      </c>
      <c r="X661">
        <v>85.833333333333314</v>
      </c>
      <c r="Y661">
        <v>74.577495483818723</v>
      </c>
      <c r="Z661">
        <v>0</v>
      </c>
      <c r="AA661">
        <v>1.9277937879578528</v>
      </c>
      <c r="AC661">
        <v>13.583334125510824</v>
      </c>
      <c r="AE661">
        <v>11.288805268109128</v>
      </c>
      <c r="AF661">
        <v>13.765527310086579</v>
      </c>
      <c r="AG661">
        <v>1121.9915254237287</v>
      </c>
      <c r="AH661">
        <v>0</v>
      </c>
      <c r="AI661">
        <v>90</v>
      </c>
      <c r="AJ661">
        <v>391.29421276723593</v>
      </c>
      <c r="AK661">
        <v>62.317851628204608</v>
      </c>
      <c r="AL661">
        <v>-3.5949483897197752</v>
      </c>
      <c r="AN661">
        <v>99</v>
      </c>
      <c r="AO661">
        <v>99</v>
      </c>
      <c r="AP661">
        <v>99</v>
      </c>
      <c r="AQ661">
        <v>99</v>
      </c>
      <c r="AR661">
        <v>223.83898305084747</v>
      </c>
      <c r="AS661">
        <v>37.382754186844473</v>
      </c>
    </row>
    <row r="662" spans="1:45">
      <c r="A662">
        <v>16</v>
      </c>
      <c r="B662">
        <v>84</v>
      </c>
      <c r="C662">
        <v>2024</v>
      </c>
      <c r="D662">
        <v>12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7</v>
      </c>
      <c r="M662">
        <v>99</v>
      </c>
      <c r="N662">
        <v>99</v>
      </c>
      <c r="O662">
        <v>99</v>
      </c>
      <c r="P662">
        <v>99</v>
      </c>
      <c r="Q662">
        <v>30</v>
      </c>
      <c r="R662">
        <v>33</v>
      </c>
      <c r="S662">
        <v>7</v>
      </c>
      <c r="T662">
        <v>7.4848484848484862</v>
      </c>
      <c r="U662">
        <v>439.50606060606066</v>
      </c>
      <c r="V662">
        <v>100</v>
      </c>
      <c r="W662">
        <v>72.727272727272734</v>
      </c>
      <c r="X662">
        <v>87.878787878787875</v>
      </c>
      <c r="Y662">
        <v>75.953586064098261</v>
      </c>
      <c r="Z662">
        <v>0</v>
      </c>
      <c r="AA662">
        <v>2.2035950257815586</v>
      </c>
      <c r="AC662">
        <v>24.503783005128717</v>
      </c>
      <c r="AE662">
        <v>15.137614678899078</v>
      </c>
      <c r="AF662">
        <v>18.127721589233129</v>
      </c>
      <c r="AG662">
        <v>1226.8275862068967</v>
      </c>
      <c r="AH662">
        <v>0</v>
      </c>
      <c r="AI662">
        <v>69.696969696969703</v>
      </c>
      <c r="AJ662">
        <v>582.15047639767181</v>
      </c>
      <c r="AK662">
        <v>84.78714518861986</v>
      </c>
      <c r="AL662">
        <v>-5.5371897283897589</v>
      </c>
      <c r="AN662">
        <v>99</v>
      </c>
      <c r="AO662">
        <v>99</v>
      </c>
      <c r="AP662">
        <v>99</v>
      </c>
      <c r="AQ662">
        <v>99</v>
      </c>
      <c r="AR662">
        <v>226.65517241379317</v>
      </c>
      <c r="AS662">
        <v>37.778562415996525</v>
      </c>
    </row>
    <row r="663" spans="1:45">
      <c r="A663">
        <v>16</v>
      </c>
      <c r="B663">
        <v>85</v>
      </c>
      <c r="C663">
        <v>2024</v>
      </c>
      <c r="D663">
        <v>1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8</v>
      </c>
      <c r="M663">
        <v>99</v>
      </c>
      <c r="N663">
        <v>99</v>
      </c>
      <c r="O663">
        <v>99</v>
      </c>
      <c r="P663">
        <v>99</v>
      </c>
      <c r="Q663">
        <v>33</v>
      </c>
      <c r="R663">
        <v>41</v>
      </c>
      <c r="S663">
        <v>8</v>
      </c>
      <c r="T663">
        <v>7.1463414634146387</v>
      </c>
      <c r="U663">
        <v>471.87317073170721</v>
      </c>
      <c r="V663">
        <v>100</v>
      </c>
      <c r="W663">
        <v>60.975609756097562</v>
      </c>
      <c r="X663">
        <v>95.121951219512169</v>
      </c>
      <c r="Y663">
        <v>86.884434106153776</v>
      </c>
      <c r="Z663">
        <v>0</v>
      </c>
      <c r="AA663">
        <v>1.8552624639743032</v>
      </c>
      <c r="AC663">
        <v>32.279972423672127</v>
      </c>
      <c r="AE663">
        <v>6.5705128205128212</v>
      </c>
      <c r="AF663">
        <v>8.6345473833886643</v>
      </c>
      <c r="AG663">
        <v>1302.8292682926829</v>
      </c>
      <c r="AH663">
        <v>0</v>
      </c>
      <c r="AI663">
        <v>100</v>
      </c>
      <c r="AJ663">
        <v>553.05479384688988</v>
      </c>
      <c r="AK663">
        <v>77.71261532360792</v>
      </c>
      <c r="AL663">
        <v>-2.2890638755347581</v>
      </c>
      <c r="AN663">
        <v>99</v>
      </c>
      <c r="AO663">
        <v>99</v>
      </c>
      <c r="AP663">
        <v>99</v>
      </c>
      <c r="AQ663">
        <v>99</v>
      </c>
      <c r="AR663">
        <v>225.21951219512192</v>
      </c>
      <c r="AS663">
        <v>40.84034727452957</v>
      </c>
    </row>
    <row r="664" spans="1:45">
      <c r="A664">
        <v>16</v>
      </c>
      <c r="B664">
        <v>86</v>
      </c>
      <c r="C664">
        <v>2024</v>
      </c>
      <c r="D664">
        <v>2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8</v>
      </c>
      <c r="M664">
        <v>99</v>
      </c>
      <c r="N664">
        <v>99</v>
      </c>
      <c r="O664">
        <v>99</v>
      </c>
      <c r="P664">
        <v>99</v>
      </c>
      <c r="Q664">
        <v>28</v>
      </c>
      <c r="R664">
        <v>31</v>
      </c>
      <c r="S664">
        <v>8</v>
      </c>
      <c r="T664">
        <v>7.67741935483871</v>
      </c>
      <c r="U664">
        <v>472.1</v>
      </c>
      <c r="V664">
        <v>100</v>
      </c>
      <c r="W664">
        <v>58.064516129032242</v>
      </c>
      <c r="X664">
        <v>90.322580645161281</v>
      </c>
      <c r="Y664">
        <v>89.586955415646898</v>
      </c>
      <c r="Z664">
        <v>0</v>
      </c>
      <c r="AA664">
        <v>2.3879684546221598</v>
      </c>
      <c r="AC664">
        <v>58.826673524955055</v>
      </c>
      <c r="AE664">
        <v>6.8888888888888884</v>
      </c>
      <c r="AF664">
        <v>8.9776030730367644</v>
      </c>
      <c r="AG664">
        <v>1369.1379310344828</v>
      </c>
      <c r="AH664">
        <v>0</v>
      </c>
      <c r="AI664">
        <v>93.548387096774221</v>
      </c>
      <c r="AJ664">
        <v>690.37424753874245</v>
      </c>
      <c r="AK664">
        <v>73.911246568396862</v>
      </c>
      <c r="AL664">
        <v>28.624353259313551</v>
      </c>
      <c r="AN664">
        <v>99</v>
      </c>
      <c r="AO664">
        <v>99</v>
      </c>
      <c r="AP664">
        <v>99</v>
      </c>
      <c r="AQ664">
        <v>99</v>
      </c>
      <c r="AR664">
        <v>224.44827586206887</v>
      </c>
      <c r="AS664">
        <v>41.426455691231183</v>
      </c>
    </row>
    <row r="665" spans="1:45">
      <c r="A665">
        <v>16</v>
      </c>
      <c r="B665">
        <v>87</v>
      </c>
      <c r="C665">
        <v>2024</v>
      </c>
      <c r="D665">
        <v>3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8</v>
      </c>
      <c r="M665">
        <v>99</v>
      </c>
      <c r="N665">
        <v>99</v>
      </c>
      <c r="O665">
        <v>99</v>
      </c>
      <c r="P665">
        <v>99</v>
      </c>
      <c r="Q665">
        <v>21</v>
      </c>
      <c r="R665">
        <v>36</v>
      </c>
      <c r="S665">
        <v>8</v>
      </c>
      <c r="T665">
        <v>7.5555555555555554</v>
      </c>
      <c r="U665">
        <v>460.0555555555556</v>
      </c>
      <c r="V665">
        <v>100</v>
      </c>
      <c r="W665">
        <v>75</v>
      </c>
      <c r="X665">
        <v>88.8888888888889</v>
      </c>
      <c r="Y665">
        <v>77.604339957549655</v>
      </c>
      <c r="Z665">
        <v>0</v>
      </c>
      <c r="AA665">
        <v>2.266230894930128</v>
      </c>
      <c r="AC665">
        <v>65.533003508467957</v>
      </c>
      <c r="AE665">
        <v>10</v>
      </c>
      <c r="AF665">
        <v>12.770767726553515</v>
      </c>
      <c r="AG665">
        <v>1071.6764705882351</v>
      </c>
      <c r="AH665">
        <v>0</v>
      </c>
      <c r="AI665">
        <v>94.444444444444443</v>
      </c>
      <c r="AJ665">
        <v>482.47119515288045</v>
      </c>
      <c r="AK665">
        <v>52.772088157154677</v>
      </c>
      <c r="AL665">
        <v>26.547795596528559</v>
      </c>
      <c r="AN665">
        <v>99</v>
      </c>
      <c r="AO665">
        <v>99</v>
      </c>
      <c r="AP665">
        <v>99</v>
      </c>
      <c r="AQ665">
        <v>99</v>
      </c>
      <c r="AR665">
        <v>225.35294117647061</v>
      </c>
      <c r="AS665">
        <v>39.993893512891503</v>
      </c>
    </row>
    <row r="666" spans="1:45">
      <c r="A666">
        <v>16</v>
      </c>
      <c r="B666">
        <v>88</v>
      </c>
      <c r="C666">
        <v>2024</v>
      </c>
      <c r="D666">
        <v>4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8</v>
      </c>
      <c r="M666">
        <v>99</v>
      </c>
      <c r="N666">
        <v>99</v>
      </c>
      <c r="O666">
        <v>99</v>
      </c>
      <c r="P666">
        <v>99</v>
      </c>
      <c r="Q666">
        <v>37</v>
      </c>
      <c r="R666">
        <v>49</v>
      </c>
      <c r="S666">
        <v>8</v>
      </c>
      <c r="T666">
        <v>7.3061224489795924</v>
      </c>
      <c r="U666">
        <v>439.35102040816309</v>
      </c>
      <c r="V666">
        <v>100</v>
      </c>
      <c r="W666">
        <v>55.102040816326522</v>
      </c>
      <c r="X666">
        <v>89.7959183673469</v>
      </c>
      <c r="Y666">
        <v>74.428662249599853</v>
      </c>
      <c r="Z666">
        <v>0</v>
      </c>
      <c r="AA666">
        <v>2.4511894791217745</v>
      </c>
      <c r="AC666">
        <v>37.462219267951106</v>
      </c>
      <c r="AE666">
        <v>7.0605187319884752</v>
      </c>
      <c r="AF666">
        <v>8.796520650465764</v>
      </c>
      <c r="AG666">
        <v>1032.7446808510638</v>
      </c>
      <c r="AH666">
        <v>0</v>
      </c>
      <c r="AI666">
        <v>95.91836734693878</v>
      </c>
      <c r="AJ666">
        <v>466.70640769368595</v>
      </c>
      <c r="AK666">
        <v>46.136682453827262</v>
      </c>
      <c r="AL666">
        <v>-7.346240243687725</v>
      </c>
      <c r="AN666">
        <v>99</v>
      </c>
      <c r="AO666">
        <v>99</v>
      </c>
      <c r="AP666">
        <v>99</v>
      </c>
      <c r="AQ666">
        <v>99</v>
      </c>
      <c r="AR666">
        <v>219.38297872340425</v>
      </c>
      <c r="AS666">
        <v>40.766403159415873</v>
      </c>
    </row>
    <row r="667" spans="1:45">
      <c r="A667">
        <v>16</v>
      </c>
      <c r="B667">
        <v>89</v>
      </c>
      <c r="C667">
        <v>2024</v>
      </c>
      <c r="D667">
        <v>5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8</v>
      </c>
      <c r="M667">
        <v>99</v>
      </c>
      <c r="N667">
        <v>99</v>
      </c>
      <c r="O667">
        <v>99</v>
      </c>
      <c r="P667">
        <v>99</v>
      </c>
      <c r="Q667">
        <v>52</v>
      </c>
      <c r="R667">
        <v>65</v>
      </c>
      <c r="S667">
        <v>8</v>
      </c>
      <c r="T667">
        <v>7.2</v>
      </c>
      <c r="U667">
        <v>430.80307692307673</v>
      </c>
      <c r="V667">
        <v>100</v>
      </c>
      <c r="W667">
        <v>55.384615384615408</v>
      </c>
      <c r="X667">
        <v>87.692307692307679</v>
      </c>
      <c r="Y667">
        <v>91.217887869954907</v>
      </c>
      <c r="Z667">
        <v>0</v>
      </c>
      <c r="AA667">
        <v>2.1497763747744685</v>
      </c>
      <c r="AC667">
        <v>29.129539298437741</v>
      </c>
      <c r="AE667">
        <v>9.4890510948905114</v>
      </c>
      <c r="AF667">
        <v>11.720751592745923</v>
      </c>
      <c r="AG667">
        <v>972.55</v>
      </c>
      <c r="AH667">
        <v>0</v>
      </c>
      <c r="AI667">
        <v>90.769230769230788</v>
      </c>
      <c r="AJ667">
        <v>349.60546453585846</v>
      </c>
      <c r="AK667">
        <v>56.959269071301648</v>
      </c>
      <c r="AL667">
        <v>7.0061892671657642</v>
      </c>
      <c r="AN667">
        <v>99</v>
      </c>
      <c r="AO667">
        <v>99</v>
      </c>
      <c r="AP667">
        <v>99</v>
      </c>
      <c r="AQ667">
        <v>99</v>
      </c>
      <c r="AR667">
        <v>217.88333333333327</v>
      </c>
      <c r="AS667">
        <v>40.614182643586489</v>
      </c>
    </row>
    <row r="668" spans="1:45">
      <c r="A668">
        <v>16</v>
      </c>
      <c r="B668">
        <v>90</v>
      </c>
      <c r="C668">
        <v>2024</v>
      </c>
      <c r="D668">
        <v>6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8</v>
      </c>
      <c r="M668">
        <v>99</v>
      </c>
      <c r="N668">
        <v>99</v>
      </c>
      <c r="O668">
        <v>99</v>
      </c>
      <c r="P668">
        <v>99</v>
      </c>
      <c r="Q668">
        <v>62</v>
      </c>
      <c r="R668">
        <v>76</v>
      </c>
      <c r="S668">
        <v>8</v>
      </c>
      <c r="T668">
        <v>6.8421052631578956</v>
      </c>
      <c r="U668">
        <v>438.62763157894727</v>
      </c>
      <c r="V668">
        <v>100</v>
      </c>
      <c r="W668">
        <v>53.947368421052623</v>
      </c>
      <c r="X668">
        <v>80.263157894736821</v>
      </c>
      <c r="Y668">
        <v>103.20088432745928</v>
      </c>
      <c r="Z668">
        <v>0</v>
      </c>
      <c r="AA668">
        <v>2.4711633291723127</v>
      </c>
      <c r="AC668">
        <v>36.934442686205323</v>
      </c>
      <c r="AE668">
        <v>11.127379209370424</v>
      </c>
      <c r="AF668">
        <v>13.769597565267388</v>
      </c>
      <c r="AG668">
        <v>1075.2285714285717</v>
      </c>
      <c r="AH668">
        <v>0</v>
      </c>
      <c r="AI668">
        <v>86.842105263157904</v>
      </c>
      <c r="AJ668">
        <v>435.21942483660098</v>
      </c>
      <c r="AK668">
        <v>49.218316011023752</v>
      </c>
      <c r="AL668">
        <v>12.78889637500934</v>
      </c>
      <c r="AN668">
        <v>99</v>
      </c>
      <c r="AO668">
        <v>99</v>
      </c>
      <c r="AP668">
        <v>99</v>
      </c>
      <c r="AQ668">
        <v>99</v>
      </c>
      <c r="AR668">
        <v>219</v>
      </c>
      <c r="AS668">
        <v>40.726482382369568</v>
      </c>
    </row>
    <row r="669" spans="1:45">
      <c r="A669">
        <v>16</v>
      </c>
      <c r="B669">
        <v>91</v>
      </c>
      <c r="C669">
        <v>2024</v>
      </c>
      <c r="D669">
        <v>7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8</v>
      </c>
      <c r="M669">
        <v>99</v>
      </c>
      <c r="N669">
        <v>99</v>
      </c>
      <c r="O669">
        <v>99</v>
      </c>
      <c r="P669">
        <v>99</v>
      </c>
      <c r="Q669">
        <v>37</v>
      </c>
      <c r="R669">
        <v>44</v>
      </c>
      <c r="S669">
        <v>8</v>
      </c>
      <c r="T669">
        <v>7.1363636363636376</v>
      </c>
      <c r="U669">
        <v>457.63409090909079</v>
      </c>
      <c r="V669">
        <v>100</v>
      </c>
      <c r="W669">
        <v>50</v>
      </c>
      <c r="X669">
        <v>84.090909090909108</v>
      </c>
      <c r="Y669">
        <v>90.856407547049059</v>
      </c>
      <c r="Z669">
        <v>0</v>
      </c>
      <c r="AA669">
        <v>2.3217441434767503</v>
      </c>
      <c r="AC669">
        <v>55.653103478169299</v>
      </c>
      <c r="AE669">
        <v>7.678883071553229</v>
      </c>
      <c r="AF669">
        <v>9.5285709485981762</v>
      </c>
      <c r="AG669">
        <v>1125.214285714286</v>
      </c>
      <c r="AH669">
        <v>0</v>
      </c>
      <c r="AI669">
        <v>90.909090909090892</v>
      </c>
      <c r="AJ669">
        <v>448.87168257194151</v>
      </c>
      <c r="AK669">
        <v>45.879424030943603</v>
      </c>
      <c r="AL669">
        <v>-3.3935966304229761</v>
      </c>
      <c r="AN669">
        <v>99</v>
      </c>
      <c r="AO669">
        <v>99</v>
      </c>
      <c r="AP669">
        <v>99</v>
      </c>
      <c r="AQ669">
        <v>99</v>
      </c>
      <c r="AR669">
        <v>222.38095238095244</v>
      </c>
      <c r="AS669">
        <v>40.458185617458128</v>
      </c>
    </row>
    <row r="670" spans="1:45">
      <c r="A670">
        <v>16</v>
      </c>
      <c r="B670">
        <v>92</v>
      </c>
      <c r="C670">
        <v>2024</v>
      </c>
      <c r="D670">
        <v>8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8</v>
      </c>
      <c r="M670">
        <v>99</v>
      </c>
      <c r="N670">
        <v>99</v>
      </c>
      <c r="O670">
        <v>99</v>
      </c>
      <c r="P670">
        <v>99</v>
      </c>
      <c r="Q670">
        <v>63</v>
      </c>
      <c r="R670">
        <v>83</v>
      </c>
      <c r="S670">
        <v>8</v>
      </c>
      <c r="T670">
        <v>6.9759036144578319</v>
      </c>
      <c r="U670">
        <v>456.3036144578312</v>
      </c>
      <c r="V670">
        <v>100</v>
      </c>
      <c r="W670">
        <v>54.216867469879517</v>
      </c>
      <c r="X670">
        <v>80.722891566265019</v>
      </c>
      <c r="Y670">
        <v>100.01382849661545</v>
      </c>
      <c r="Z670">
        <v>0</v>
      </c>
      <c r="AA670">
        <v>2.4096987944277313</v>
      </c>
      <c r="AC670">
        <v>54.546129410160162</v>
      </c>
      <c r="AE670">
        <v>11.246612466124658</v>
      </c>
      <c r="AF670">
        <v>14.267766049503869</v>
      </c>
      <c r="AG670">
        <v>1172.9878048780488</v>
      </c>
      <c r="AH670">
        <v>0</v>
      </c>
      <c r="AI670">
        <v>97.590361445783117</v>
      </c>
      <c r="AJ670">
        <v>530.0281974529106</v>
      </c>
      <c r="AK670">
        <v>61.571365010430384</v>
      </c>
      <c r="AL670">
        <v>3.73786921241906</v>
      </c>
      <c r="AN670">
        <v>99</v>
      </c>
      <c r="AO670">
        <v>99</v>
      </c>
      <c r="AP670">
        <v>99</v>
      </c>
      <c r="AQ670">
        <v>99</v>
      </c>
      <c r="AR670">
        <v>222.21951219512192</v>
      </c>
      <c r="AS670">
        <v>40.866173512944805</v>
      </c>
    </row>
    <row r="671" spans="1:45">
      <c r="A671">
        <v>16</v>
      </c>
      <c r="B671">
        <v>93</v>
      </c>
      <c r="C671">
        <v>2024</v>
      </c>
      <c r="D671">
        <v>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8</v>
      </c>
      <c r="M671">
        <v>99</v>
      </c>
      <c r="N671">
        <v>99</v>
      </c>
      <c r="O671">
        <v>99</v>
      </c>
      <c r="P671">
        <v>99</v>
      </c>
      <c r="Q671">
        <v>62</v>
      </c>
      <c r="R671">
        <v>86</v>
      </c>
      <c r="S671">
        <v>8</v>
      </c>
      <c r="T671">
        <v>7.1046511627906996</v>
      </c>
      <c r="U671">
        <v>456.643023255814</v>
      </c>
      <c r="V671">
        <v>100</v>
      </c>
      <c r="W671">
        <v>58.13953488372092</v>
      </c>
      <c r="X671">
        <v>89.534883720930196</v>
      </c>
      <c r="Y671">
        <v>81.67444241834869</v>
      </c>
      <c r="Z671">
        <v>0</v>
      </c>
      <c r="AA671">
        <v>2.5012976621329317</v>
      </c>
      <c r="AC671">
        <v>39.003164809308743</v>
      </c>
      <c r="AE671">
        <v>11.197916666666664</v>
      </c>
      <c r="AF671">
        <v>14.245697684162263</v>
      </c>
      <c r="AG671">
        <v>1219.8125</v>
      </c>
      <c r="AH671">
        <v>0</v>
      </c>
      <c r="AI671">
        <v>91.860465116279116</v>
      </c>
      <c r="AJ671">
        <v>597.58986967965745</v>
      </c>
      <c r="AK671">
        <v>46.252565105034755</v>
      </c>
      <c r="AL671">
        <v>-19.054508719437756</v>
      </c>
      <c r="AN671">
        <v>99</v>
      </c>
      <c r="AO671">
        <v>99</v>
      </c>
      <c r="AP671">
        <v>99</v>
      </c>
      <c r="AQ671">
        <v>99</v>
      </c>
      <c r="AR671">
        <v>222.82499999999999</v>
      </c>
      <c r="AS671">
        <v>40.663252127886203</v>
      </c>
    </row>
    <row r="672" spans="1:45">
      <c r="A672">
        <v>16</v>
      </c>
      <c r="B672">
        <v>94</v>
      </c>
      <c r="C672">
        <v>2024</v>
      </c>
      <c r="D672">
        <v>10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8</v>
      </c>
      <c r="M672">
        <v>99</v>
      </c>
      <c r="N672">
        <v>99</v>
      </c>
      <c r="O672">
        <v>99</v>
      </c>
      <c r="P672">
        <v>99</v>
      </c>
      <c r="Q672">
        <v>85</v>
      </c>
      <c r="R672">
        <v>86</v>
      </c>
      <c r="S672">
        <v>8</v>
      </c>
      <c r="T672">
        <v>6.5697674418604688</v>
      </c>
      <c r="U672">
        <v>484.60581395348839</v>
      </c>
      <c r="V672">
        <v>100</v>
      </c>
      <c r="W672">
        <v>40.697674418604649</v>
      </c>
      <c r="X672">
        <v>95.348837209302374</v>
      </c>
      <c r="Y672">
        <v>77.478837852894571</v>
      </c>
      <c r="Z672">
        <v>0</v>
      </c>
      <c r="AA672">
        <v>2.1863248214724353</v>
      </c>
      <c r="AC672">
        <v>21.706082123628104</v>
      </c>
      <c r="AE672">
        <v>8.9119170984455938</v>
      </c>
      <c r="AF672">
        <v>12.349454712255673</v>
      </c>
      <c r="AG672">
        <v>1320.2375</v>
      </c>
      <c r="AH672">
        <v>0</v>
      </c>
      <c r="AI672">
        <v>91.860465116279116</v>
      </c>
      <c r="AJ672">
        <v>509.86991585476994</v>
      </c>
      <c r="AK672">
        <v>69.304779563050474</v>
      </c>
      <c r="AL672">
        <v>31.550743825745485</v>
      </c>
      <c r="AN672">
        <v>99</v>
      </c>
      <c r="AO672">
        <v>99</v>
      </c>
      <c r="AP672">
        <v>99</v>
      </c>
      <c r="AQ672">
        <v>99</v>
      </c>
      <c r="AR672">
        <v>227.97499999999999</v>
      </c>
      <c r="AS672">
        <v>40.533641763489008</v>
      </c>
    </row>
    <row r="673" spans="1:45">
      <c r="A673">
        <v>16</v>
      </c>
      <c r="B673">
        <v>95</v>
      </c>
      <c r="C673">
        <v>2024</v>
      </c>
      <c r="D673">
        <v>11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8</v>
      </c>
      <c r="M673">
        <v>99</v>
      </c>
      <c r="N673">
        <v>99</v>
      </c>
      <c r="O673">
        <v>99</v>
      </c>
      <c r="P673">
        <v>99</v>
      </c>
      <c r="Q673">
        <v>77</v>
      </c>
      <c r="R673">
        <v>82</v>
      </c>
      <c r="S673">
        <v>8</v>
      </c>
      <c r="T673">
        <v>7.1219512195121943</v>
      </c>
      <c r="U673">
        <v>502.40975609756077</v>
      </c>
      <c r="V673">
        <v>100</v>
      </c>
      <c r="W673">
        <v>52.439024390243915</v>
      </c>
      <c r="X673">
        <v>98.780487804878064</v>
      </c>
      <c r="Y673">
        <v>72.261949994542732</v>
      </c>
      <c r="Z673">
        <v>0</v>
      </c>
      <c r="AA673">
        <v>2.5152716184725703</v>
      </c>
      <c r="AC673">
        <v>24.676296325518496</v>
      </c>
      <c r="AE673">
        <v>7.714016933207902</v>
      </c>
      <c r="AF673">
        <v>11.138324692968524</v>
      </c>
      <c r="AG673">
        <v>1351</v>
      </c>
      <c r="AH673">
        <v>0</v>
      </c>
      <c r="AI673">
        <v>87.804878048780495</v>
      </c>
      <c r="AJ673">
        <v>507.52148066198487</v>
      </c>
      <c r="AK673">
        <v>61.489977648801393</v>
      </c>
      <c r="AL673">
        <v>18.850005422071607</v>
      </c>
      <c r="AN673">
        <v>99</v>
      </c>
      <c r="AO673">
        <v>99</v>
      </c>
      <c r="AP673">
        <v>99</v>
      </c>
      <c r="AQ673">
        <v>99</v>
      </c>
      <c r="AR673">
        <v>230.18666666666672</v>
      </c>
      <c r="AS673">
        <v>41.025576865872608</v>
      </c>
    </row>
    <row r="674" spans="1:45">
      <c r="A674">
        <v>16</v>
      </c>
      <c r="B674">
        <v>96</v>
      </c>
      <c r="C674">
        <v>2024</v>
      </c>
      <c r="D674">
        <v>12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8</v>
      </c>
      <c r="M674">
        <v>99</v>
      </c>
      <c r="N674">
        <v>99</v>
      </c>
      <c r="O674">
        <v>99</v>
      </c>
      <c r="P674">
        <v>99</v>
      </c>
      <c r="Q674">
        <v>19</v>
      </c>
      <c r="R674">
        <v>19</v>
      </c>
      <c r="S674">
        <v>8</v>
      </c>
      <c r="T674">
        <v>7.3684210526315779</v>
      </c>
      <c r="U674">
        <v>484.11578947368406</v>
      </c>
      <c r="V674">
        <v>100</v>
      </c>
      <c r="W674">
        <v>47.368421052631589</v>
      </c>
      <c r="X674">
        <v>94.736842105263179</v>
      </c>
      <c r="Y674">
        <v>74.383305025267873</v>
      </c>
      <c r="Z674">
        <v>0</v>
      </c>
      <c r="AA674">
        <v>2.7949301152319483</v>
      </c>
      <c r="AC674">
        <v>39.698199886900333</v>
      </c>
      <c r="AE674">
        <v>8.7155963302752308</v>
      </c>
      <c r="AF674">
        <v>11.496542862999382</v>
      </c>
      <c r="AG674">
        <v>1274.3888888888889</v>
      </c>
      <c r="AH674">
        <v>0</v>
      </c>
      <c r="AI674">
        <v>94.736842105263179</v>
      </c>
      <c r="AJ674">
        <v>488.90661899668049</v>
      </c>
      <c r="AK674">
        <v>99.359389223443372</v>
      </c>
      <c r="AL674">
        <v>56.467039614884001</v>
      </c>
      <c r="AN674">
        <v>99</v>
      </c>
      <c r="AO674">
        <v>99</v>
      </c>
      <c r="AP674">
        <v>99</v>
      </c>
      <c r="AQ674">
        <v>99</v>
      </c>
      <c r="AR674">
        <v>227.61111111111111</v>
      </c>
      <c r="AS674">
        <v>40.990081514012381</v>
      </c>
    </row>
    <row r="675" spans="1:45">
      <c r="A675">
        <v>16</v>
      </c>
      <c r="B675">
        <v>97</v>
      </c>
      <c r="C675">
        <v>2024</v>
      </c>
      <c r="D675">
        <v>1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</v>
      </c>
      <c r="M675">
        <v>99</v>
      </c>
      <c r="N675">
        <v>99</v>
      </c>
      <c r="O675">
        <v>99</v>
      </c>
      <c r="P675">
        <v>99</v>
      </c>
      <c r="Q675">
        <v>30</v>
      </c>
      <c r="R675">
        <v>34</v>
      </c>
      <c r="S675">
        <v>9</v>
      </c>
      <c r="T675">
        <v>7.2941176470588243</v>
      </c>
      <c r="U675">
        <v>518.44117647058818</v>
      </c>
      <c r="V675">
        <v>100</v>
      </c>
      <c r="W675">
        <v>58.82352941176471</v>
      </c>
      <c r="X675">
        <v>100</v>
      </c>
      <c r="Y675">
        <v>77.653207644239203</v>
      </c>
      <c r="Z675">
        <v>0</v>
      </c>
      <c r="AA675">
        <v>2.4196428001415446</v>
      </c>
      <c r="AC675">
        <v>35.799285225631991</v>
      </c>
      <c r="AE675">
        <v>5.4487179487179489</v>
      </c>
      <c r="AF675">
        <v>7.8669943725573246</v>
      </c>
      <c r="AG675">
        <v>1416.060606060606</v>
      </c>
      <c r="AH675">
        <v>0</v>
      </c>
      <c r="AI675">
        <v>97.058823529411754</v>
      </c>
      <c r="AJ675">
        <v>725.28652392103004</v>
      </c>
      <c r="AK675">
        <v>56.743993960941026</v>
      </c>
      <c r="AL675">
        <v>0.9356861516391014</v>
      </c>
      <c r="AN675">
        <v>99</v>
      </c>
      <c r="AO675">
        <v>99</v>
      </c>
      <c r="AP675">
        <v>99</v>
      </c>
      <c r="AQ675">
        <v>99</v>
      </c>
      <c r="AR675">
        <v>227.24242424242425</v>
      </c>
      <c r="AS675">
        <v>44.142631252936091</v>
      </c>
    </row>
    <row r="676" spans="1:45">
      <c r="A676">
        <v>16</v>
      </c>
      <c r="B676">
        <v>98</v>
      </c>
      <c r="C676">
        <v>2024</v>
      </c>
      <c r="D676">
        <v>2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</v>
      </c>
      <c r="M676">
        <v>99</v>
      </c>
      <c r="N676">
        <v>99</v>
      </c>
      <c r="O676">
        <v>99</v>
      </c>
      <c r="P676">
        <v>99</v>
      </c>
      <c r="Q676">
        <v>22</v>
      </c>
      <c r="R676">
        <v>26</v>
      </c>
      <c r="S676">
        <v>9</v>
      </c>
      <c r="T676">
        <v>7.5769230769230749</v>
      </c>
      <c r="U676">
        <v>523.92307692307679</v>
      </c>
      <c r="V676">
        <v>100</v>
      </c>
      <c r="W676">
        <v>53.84615384615384</v>
      </c>
      <c r="X676">
        <v>96.153846153846175</v>
      </c>
      <c r="Y676">
        <v>111.56985155116038</v>
      </c>
      <c r="Z676">
        <v>0</v>
      </c>
      <c r="AA676">
        <v>2.5746258417199344</v>
      </c>
      <c r="AC676">
        <v>57.459256068742654</v>
      </c>
      <c r="AE676">
        <v>5.7777777777777777</v>
      </c>
      <c r="AF676">
        <v>8.3561375775298306</v>
      </c>
      <c r="AG676">
        <v>1344.416666666667</v>
      </c>
      <c r="AH676">
        <v>0</v>
      </c>
      <c r="AI676">
        <v>88.461538461538439</v>
      </c>
      <c r="AJ676">
        <v>609.85728635658836</v>
      </c>
      <c r="AK676">
        <v>69.194774273560654</v>
      </c>
      <c r="AL676">
        <v>38.125233224643218</v>
      </c>
      <c r="AN676">
        <v>99</v>
      </c>
      <c r="AO676">
        <v>99</v>
      </c>
      <c r="AP676">
        <v>99</v>
      </c>
      <c r="AQ676">
        <v>99</v>
      </c>
      <c r="AR676">
        <v>226.5833333333334</v>
      </c>
      <c r="AS676">
        <v>44.152702431408507</v>
      </c>
    </row>
    <row r="677" spans="1:45">
      <c r="A677">
        <v>16</v>
      </c>
      <c r="B677">
        <v>99</v>
      </c>
      <c r="C677">
        <v>2024</v>
      </c>
      <c r="D677">
        <v>3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</v>
      </c>
      <c r="M677">
        <v>99</v>
      </c>
      <c r="N677">
        <v>99</v>
      </c>
      <c r="O677">
        <v>99</v>
      </c>
      <c r="P677">
        <v>99</v>
      </c>
      <c r="Q677">
        <v>13</v>
      </c>
      <c r="R677">
        <v>21</v>
      </c>
      <c r="S677">
        <v>9</v>
      </c>
      <c r="T677">
        <v>7.0476190476190492</v>
      </c>
      <c r="U677">
        <v>492.12380952380943</v>
      </c>
      <c r="V677">
        <v>100</v>
      </c>
      <c r="W677">
        <v>66.666666666666686</v>
      </c>
      <c r="X677">
        <v>95.238095238095283</v>
      </c>
      <c r="Y677">
        <v>93.607106490306009</v>
      </c>
      <c r="Z677">
        <v>0</v>
      </c>
      <c r="AA677">
        <v>2.3999244130198392</v>
      </c>
      <c r="AC677">
        <v>64.147964740375983</v>
      </c>
      <c r="AE677">
        <v>5.833333333333333</v>
      </c>
      <c r="AF677">
        <v>7.9688912055814445</v>
      </c>
      <c r="AG677">
        <v>1062.6315789473681</v>
      </c>
      <c r="AH677">
        <v>0</v>
      </c>
      <c r="AI677">
        <v>85.714285714285694</v>
      </c>
      <c r="AJ677">
        <v>421.26691257960113</v>
      </c>
      <c r="AK677">
        <v>91.985300288580177</v>
      </c>
      <c r="AL677">
        <v>57.616094876528358</v>
      </c>
      <c r="AN677">
        <v>99</v>
      </c>
      <c r="AO677">
        <v>99</v>
      </c>
      <c r="AP677">
        <v>99</v>
      </c>
      <c r="AQ677">
        <v>99</v>
      </c>
      <c r="AR677">
        <v>225.52631578947361</v>
      </c>
      <c r="AS677">
        <v>43.650637731495301</v>
      </c>
    </row>
    <row r="678" spans="1:45">
      <c r="A678">
        <v>16</v>
      </c>
      <c r="B678">
        <v>100</v>
      </c>
      <c r="C678">
        <v>2024</v>
      </c>
      <c r="D678">
        <v>4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</v>
      </c>
      <c r="M678">
        <v>99</v>
      </c>
      <c r="N678">
        <v>99</v>
      </c>
      <c r="O678">
        <v>99</v>
      </c>
      <c r="P678">
        <v>99</v>
      </c>
      <c r="Q678">
        <v>30</v>
      </c>
      <c r="R678">
        <v>39</v>
      </c>
      <c r="S678">
        <v>9</v>
      </c>
      <c r="T678">
        <v>6.6410256410256396</v>
      </c>
      <c r="U678">
        <v>479.91282051282042</v>
      </c>
      <c r="V678">
        <v>100</v>
      </c>
      <c r="W678">
        <v>48.717948717948723</v>
      </c>
      <c r="X678">
        <v>94.871794871794876</v>
      </c>
      <c r="Y678">
        <v>87.015516386703865</v>
      </c>
      <c r="Z678">
        <v>0</v>
      </c>
      <c r="AA678">
        <v>2.1060009434236977</v>
      </c>
      <c r="AC678">
        <v>35.848643695514745</v>
      </c>
      <c r="AE678">
        <v>5.6195965417867439</v>
      </c>
      <c r="AF678">
        <v>7.6476880745490812</v>
      </c>
      <c r="AG678">
        <v>1054.0277777777778</v>
      </c>
      <c r="AH678">
        <v>0</v>
      </c>
      <c r="AI678">
        <v>89.743589743589737</v>
      </c>
      <c r="AJ678">
        <v>529.96600971252587</v>
      </c>
      <c r="AK678">
        <v>57.118824670824225</v>
      </c>
      <c r="AL678">
        <v>-1.400495408723486</v>
      </c>
      <c r="AN678">
        <v>99</v>
      </c>
      <c r="AO678">
        <v>99</v>
      </c>
      <c r="AP678">
        <v>99</v>
      </c>
      <c r="AQ678">
        <v>99</v>
      </c>
      <c r="AR678">
        <v>221.69444444444443</v>
      </c>
      <c r="AS678">
        <v>43.162053622814753</v>
      </c>
    </row>
    <row r="679" spans="1:45">
      <c r="A679">
        <v>16</v>
      </c>
      <c r="B679">
        <v>101</v>
      </c>
      <c r="C679">
        <v>2024</v>
      </c>
      <c r="D679">
        <v>5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</v>
      </c>
      <c r="M679">
        <v>99</v>
      </c>
      <c r="N679">
        <v>99</v>
      </c>
      <c r="O679">
        <v>99</v>
      </c>
      <c r="P679">
        <v>99</v>
      </c>
      <c r="Q679">
        <v>40</v>
      </c>
      <c r="R679">
        <v>45</v>
      </c>
      <c r="S679">
        <v>9</v>
      </c>
      <c r="T679">
        <v>7.7777777777777777</v>
      </c>
      <c r="U679">
        <v>515.86888888888916</v>
      </c>
      <c r="V679">
        <v>100</v>
      </c>
      <c r="W679">
        <v>62.222222222222221</v>
      </c>
      <c r="X679">
        <v>97.777777777777771</v>
      </c>
      <c r="Y679">
        <v>92.958915231340157</v>
      </c>
      <c r="Z679">
        <v>0</v>
      </c>
      <c r="AA679">
        <v>2.4575406757243119</v>
      </c>
      <c r="AC679">
        <v>18.899211662459582</v>
      </c>
      <c r="AE679">
        <v>6.5693430656934293</v>
      </c>
      <c r="AF679">
        <v>9.7166186781454087</v>
      </c>
      <c r="AG679">
        <v>1274.1707317073171</v>
      </c>
      <c r="AH679">
        <v>0</v>
      </c>
      <c r="AI679">
        <v>86.666666666666686</v>
      </c>
      <c r="AJ679">
        <v>524.99699894329342</v>
      </c>
      <c r="AK679">
        <v>67.285767393727824</v>
      </c>
      <c r="AL679">
        <v>-16.215824077585893</v>
      </c>
      <c r="AN679">
        <v>99</v>
      </c>
      <c r="AO679">
        <v>99</v>
      </c>
      <c r="AP679">
        <v>99</v>
      </c>
      <c r="AQ679">
        <v>99</v>
      </c>
      <c r="AR679">
        <v>224.68292682926835</v>
      </c>
      <c r="AS679">
        <v>45.030783581686251</v>
      </c>
    </row>
    <row r="680" spans="1:45">
      <c r="A680">
        <v>16</v>
      </c>
      <c r="B680">
        <v>102</v>
      </c>
      <c r="C680">
        <v>2024</v>
      </c>
      <c r="D680">
        <v>6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</v>
      </c>
      <c r="M680">
        <v>99</v>
      </c>
      <c r="N680">
        <v>99</v>
      </c>
      <c r="O680">
        <v>99</v>
      </c>
      <c r="P680">
        <v>99</v>
      </c>
      <c r="Q680">
        <v>44</v>
      </c>
      <c r="R680">
        <v>45</v>
      </c>
      <c r="S680">
        <v>9</v>
      </c>
      <c r="T680">
        <v>6.2</v>
      </c>
      <c r="U680">
        <v>495.69555555555559</v>
      </c>
      <c r="V680">
        <v>100</v>
      </c>
      <c r="W680">
        <v>35.555555555555557</v>
      </c>
      <c r="X680">
        <v>95.555555555555557</v>
      </c>
      <c r="Y680">
        <v>99.535561385099825</v>
      </c>
      <c r="Z680">
        <v>0</v>
      </c>
      <c r="AA680">
        <v>2.2171052197754517</v>
      </c>
      <c r="AC680">
        <v>32.022519171869959</v>
      </c>
      <c r="AE680">
        <v>6.5885797950219605</v>
      </c>
      <c r="AF680">
        <v>9.2138090446615486</v>
      </c>
      <c r="AG680">
        <v>1252</v>
      </c>
      <c r="AH680">
        <v>0</v>
      </c>
      <c r="AI680">
        <v>93.333333333333314</v>
      </c>
      <c r="AJ680">
        <v>487.04580795610894</v>
      </c>
      <c r="AK680">
        <v>59.658374119075603</v>
      </c>
      <c r="AL680">
        <v>-1.5826979851476812</v>
      </c>
      <c r="AN680">
        <v>99</v>
      </c>
      <c r="AO680">
        <v>99</v>
      </c>
      <c r="AP680">
        <v>99</v>
      </c>
      <c r="AQ680">
        <v>99</v>
      </c>
      <c r="AR680">
        <v>222.95238095238096</v>
      </c>
      <c r="AS680">
        <v>43.863962173811075</v>
      </c>
    </row>
    <row r="681" spans="1:45">
      <c r="A681">
        <v>16</v>
      </c>
      <c r="B681">
        <v>103</v>
      </c>
      <c r="C681">
        <v>2024</v>
      </c>
      <c r="D681">
        <v>7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</v>
      </c>
      <c r="M681">
        <v>99</v>
      </c>
      <c r="N681">
        <v>99</v>
      </c>
      <c r="O681">
        <v>99</v>
      </c>
      <c r="P681">
        <v>99</v>
      </c>
      <c r="Q681">
        <v>33</v>
      </c>
      <c r="R681">
        <v>37</v>
      </c>
      <c r="S681">
        <v>9</v>
      </c>
      <c r="T681">
        <v>6.5945945945945939</v>
      </c>
      <c r="U681">
        <v>516.43243243243251</v>
      </c>
      <c r="V681">
        <v>100</v>
      </c>
      <c r="W681">
        <v>56.756756756756758</v>
      </c>
      <c r="X681">
        <v>97.297297297297305</v>
      </c>
      <c r="Y681">
        <v>94.731253023955375</v>
      </c>
      <c r="Z681">
        <v>0</v>
      </c>
      <c r="AA681">
        <v>2.3418571916145381</v>
      </c>
      <c r="AC681">
        <v>46.08709945129231</v>
      </c>
      <c r="AE681">
        <v>6.4572425828970319</v>
      </c>
      <c r="AF681">
        <v>9.0421552394387117</v>
      </c>
      <c r="AG681">
        <v>1196.2</v>
      </c>
      <c r="AH681">
        <v>0</v>
      </c>
      <c r="AI681">
        <v>94.594594594594625</v>
      </c>
      <c r="AJ681">
        <v>464.73149236951838</v>
      </c>
      <c r="AK681">
        <v>60.601230327688896</v>
      </c>
      <c r="AL681">
        <v>-10.765836129283125</v>
      </c>
      <c r="AN681">
        <v>99</v>
      </c>
      <c r="AO681">
        <v>99</v>
      </c>
      <c r="AP681">
        <v>99</v>
      </c>
      <c r="AQ681">
        <v>99</v>
      </c>
      <c r="AR681">
        <v>226.51428571428559</v>
      </c>
      <c r="AS681">
        <v>43.727588284559808</v>
      </c>
    </row>
    <row r="682" spans="1:45">
      <c r="A682">
        <v>16</v>
      </c>
      <c r="B682">
        <v>104</v>
      </c>
      <c r="C682">
        <v>2024</v>
      </c>
      <c r="D682">
        <v>8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</v>
      </c>
      <c r="M682">
        <v>99</v>
      </c>
      <c r="N682">
        <v>99</v>
      </c>
      <c r="O682">
        <v>99</v>
      </c>
      <c r="P682">
        <v>99</v>
      </c>
      <c r="Q682">
        <v>32</v>
      </c>
      <c r="R682">
        <v>36</v>
      </c>
      <c r="S682">
        <v>9</v>
      </c>
      <c r="T682">
        <v>6.5555555555555562</v>
      </c>
      <c r="U682">
        <v>492.11944444444441</v>
      </c>
      <c r="V682">
        <v>100</v>
      </c>
      <c r="W682">
        <v>55.555555555555557</v>
      </c>
      <c r="X682">
        <v>91.666666666666686</v>
      </c>
      <c r="Y682">
        <v>103.58167957769282</v>
      </c>
      <c r="Z682">
        <v>0</v>
      </c>
      <c r="AA682">
        <v>1.7550632221034816</v>
      </c>
      <c r="AC682">
        <v>25.655197069519524</v>
      </c>
      <c r="AE682">
        <v>4.8780487804878048</v>
      </c>
      <c r="AF682">
        <v>6.6741659976665684</v>
      </c>
      <c r="AG682">
        <v>1270.9411764705883</v>
      </c>
      <c r="AH682">
        <v>2.7777777777777781</v>
      </c>
      <c r="AI682">
        <v>91.666666666666686</v>
      </c>
      <c r="AJ682">
        <v>617.34578646752243</v>
      </c>
      <c r="AK682">
        <v>59.690749286123214</v>
      </c>
      <c r="AL682">
        <v>28.020617933996999</v>
      </c>
      <c r="AN682">
        <v>99</v>
      </c>
      <c r="AO682">
        <v>99</v>
      </c>
      <c r="AP682">
        <v>99</v>
      </c>
      <c r="AQ682">
        <v>99</v>
      </c>
      <c r="AR682">
        <v>223.70588235294119</v>
      </c>
      <c r="AS682">
        <v>43.264348731542754</v>
      </c>
    </row>
    <row r="683" spans="1:45">
      <c r="A683">
        <v>16</v>
      </c>
      <c r="B683">
        <v>105</v>
      </c>
      <c r="C683">
        <v>2024</v>
      </c>
      <c r="D683">
        <v>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</v>
      </c>
      <c r="M683">
        <v>99</v>
      </c>
      <c r="N683">
        <v>99</v>
      </c>
      <c r="O683">
        <v>99</v>
      </c>
      <c r="P683">
        <v>99</v>
      </c>
      <c r="Q683">
        <v>27</v>
      </c>
      <c r="R683">
        <v>30</v>
      </c>
      <c r="S683">
        <v>9</v>
      </c>
      <c r="T683">
        <v>7.4333333333333345</v>
      </c>
      <c r="U683">
        <v>533.95666666666682</v>
      </c>
      <c r="V683">
        <v>100</v>
      </c>
      <c r="W683">
        <v>66.666666666666686</v>
      </c>
      <c r="X683">
        <v>96.666666666666686</v>
      </c>
      <c r="Y683">
        <v>87.983917785518273</v>
      </c>
      <c r="Z683">
        <v>0</v>
      </c>
      <c r="AA683">
        <v>2.728654532101042</v>
      </c>
      <c r="AC683">
        <v>-23.051378170474944</v>
      </c>
      <c r="AE683">
        <v>3.90625</v>
      </c>
      <c r="AF683">
        <v>5.8107971341231384</v>
      </c>
      <c r="AG683">
        <v>1426.6071428571429</v>
      </c>
      <c r="AH683">
        <v>0</v>
      </c>
      <c r="AI683">
        <v>90</v>
      </c>
      <c r="AJ683">
        <v>632.6207586182212</v>
      </c>
      <c r="AK683">
        <v>56.630368687871261</v>
      </c>
      <c r="AL683">
        <v>-33.472506074370109</v>
      </c>
      <c r="AN683">
        <v>99</v>
      </c>
      <c r="AO683">
        <v>99</v>
      </c>
      <c r="AP683">
        <v>99</v>
      </c>
      <c r="AQ683">
        <v>99</v>
      </c>
      <c r="AR683">
        <v>229.1071428571428</v>
      </c>
      <c r="AS683">
        <v>44.295224941041639</v>
      </c>
    </row>
    <row r="684" spans="1:45">
      <c r="A684">
        <v>16</v>
      </c>
      <c r="B684">
        <v>106</v>
      </c>
      <c r="C684">
        <v>2024</v>
      </c>
      <c r="D684">
        <v>10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</v>
      </c>
      <c r="M684">
        <v>99</v>
      </c>
      <c r="N684">
        <v>99</v>
      </c>
      <c r="O684">
        <v>99</v>
      </c>
      <c r="P684">
        <v>99</v>
      </c>
      <c r="Q684">
        <v>44</v>
      </c>
      <c r="R684">
        <v>44</v>
      </c>
      <c r="S684">
        <v>9</v>
      </c>
      <c r="T684">
        <v>6.3636363636363633</v>
      </c>
      <c r="U684">
        <v>542.80909090909108</v>
      </c>
      <c r="V684">
        <v>100</v>
      </c>
      <c r="W684">
        <v>40.909090909090907</v>
      </c>
      <c r="X684">
        <v>100</v>
      </c>
      <c r="Y684">
        <v>66.789921048904702</v>
      </c>
      <c r="Z684">
        <v>0</v>
      </c>
      <c r="AA684">
        <v>2.257219821442753</v>
      </c>
      <c r="AC684">
        <v>0.32041612195156555</v>
      </c>
      <c r="AE684">
        <v>4.5595854922279804</v>
      </c>
      <c r="AF684">
        <v>7.0771842030715311</v>
      </c>
      <c r="AG684">
        <v>1500.880952380953</v>
      </c>
      <c r="AH684">
        <v>0</v>
      </c>
      <c r="AI684">
        <v>95.454545454545439</v>
      </c>
      <c r="AJ684">
        <v>560.98133414244387</v>
      </c>
      <c r="AK684">
        <v>56.272268083035293</v>
      </c>
      <c r="AL684">
        <v>-5.3410935725808528</v>
      </c>
      <c r="AN684">
        <v>99</v>
      </c>
      <c r="AO684">
        <v>99</v>
      </c>
      <c r="AP684">
        <v>99</v>
      </c>
      <c r="AQ684">
        <v>99</v>
      </c>
      <c r="AR684">
        <v>230.30952380952391</v>
      </c>
      <c r="AS684">
        <v>44.244563116478247</v>
      </c>
    </row>
    <row r="685" spans="1:45">
      <c r="A685">
        <v>16</v>
      </c>
      <c r="B685">
        <v>107</v>
      </c>
      <c r="C685">
        <v>2024</v>
      </c>
      <c r="D685">
        <v>11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</v>
      </c>
      <c r="M685">
        <v>99</v>
      </c>
      <c r="N685">
        <v>99</v>
      </c>
      <c r="O685">
        <v>99</v>
      </c>
      <c r="P685">
        <v>99</v>
      </c>
      <c r="Q685">
        <v>43</v>
      </c>
      <c r="R685">
        <v>44</v>
      </c>
      <c r="S685">
        <v>9</v>
      </c>
      <c r="T685">
        <v>6.3863636363636367</v>
      </c>
      <c r="U685">
        <v>514.70681818181811</v>
      </c>
      <c r="V685">
        <v>100</v>
      </c>
      <c r="W685">
        <v>34.090909090909093</v>
      </c>
      <c r="X685">
        <v>97.727272727272734</v>
      </c>
      <c r="Y685">
        <v>71.482042874504572</v>
      </c>
      <c r="Z685">
        <v>0</v>
      </c>
      <c r="AA685">
        <v>2.1554994052308172</v>
      </c>
      <c r="AC685">
        <v>35.983255347947008</v>
      </c>
      <c r="AE685">
        <v>4.1392285983066799</v>
      </c>
      <c r="AF685">
        <v>6.12294777254324</v>
      </c>
      <c r="AG685">
        <v>1330.0454545454545</v>
      </c>
      <c r="AH685">
        <v>0</v>
      </c>
      <c r="AI685">
        <v>100</v>
      </c>
      <c r="AJ685">
        <v>583.39199960799215</v>
      </c>
      <c r="AK685">
        <v>57.405224446124762</v>
      </c>
      <c r="AL685">
        <v>-7.3319521999753103</v>
      </c>
      <c r="AN685">
        <v>99</v>
      </c>
      <c r="AO685">
        <v>99</v>
      </c>
      <c r="AP685">
        <v>99</v>
      </c>
      <c r="AQ685">
        <v>99</v>
      </c>
      <c r="AR685">
        <v>228.3863636363636</v>
      </c>
      <c r="AS685">
        <v>42.991823062961046</v>
      </c>
    </row>
    <row r="686" spans="1:45">
      <c r="A686">
        <v>16</v>
      </c>
      <c r="B686">
        <v>108</v>
      </c>
      <c r="C686">
        <v>2024</v>
      </c>
      <c r="D686">
        <v>12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</v>
      </c>
      <c r="M686">
        <v>99</v>
      </c>
      <c r="N686">
        <v>99</v>
      </c>
      <c r="O686">
        <v>99</v>
      </c>
      <c r="P686">
        <v>99</v>
      </c>
      <c r="Q686">
        <v>9</v>
      </c>
      <c r="R686">
        <v>9</v>
      </c>
      <c r="S686">
        <v>9</v>
      </c>
      <c r="T686">
        <v>6.4444444444444438</v>
      </c>
      <c r="U686">
        <v>516.96666666666681</v>
      </c>
      <c r="V686">
        <v>100</v>
      </c>
      <c r="W686">
        <v>33.333333333333343</v>
      </c>
      <c r="X686">
        <v>88.8888888888889</v>
      </c>
      <c r="Y686">
        <v>90.317513989997309</v>
      </c>
      <c r="Z686">
        <v>0</v>
      </c>
      <c r="AA686">
        <v>2.0061633428075312</v>
      </c>
      <c r="AC686">
        <v>-34.289448415963761</v>
      </c>
      <c r="AE686">
        <v>4.1284403669724759</v>
      </c>
      <c r="AF686">
        <v>5.8152643972382885</v>
      </c>
      <c r="AG686">
        <v>1419.8888888888887</v>
      </c>
      <c r="AH686">
        <v>0</v>
      </c>
      <c r="AI686">
        <v>100</v>
      </c>
      <c r="AJ686">
        <v>499.0750209569797</v>
      </c>
      <c r="AK686">
        <v>83.671497186773152</v>
      </c>
      <c r="AL686">
        <v>-61.763783011788391</v>
      </c>
      <c r="AN686">
        <v>99</v>
      </c>
      <c r="AO686">
        <v>99</v>
      </c>
      <c r="AP686">
        <v>99</v>
      </c>
      <c r="AQ686">
        <v>99</v>
      </c>
      <c r="AR686">
        <v>227.7777777777778</v>
      </c>
      <c r="AS686">
        <v>43.280709160073691</v>
      </c>
    </row>
    <row r="687" spans="1:45">
      <c r="A687">
        <v>16</v>
      </c>
      <c r="B687">
        <v>109</v>
      </c>
      <c r="C687">
        <v>2024</v>
      </c>
      <c r="D687">
        <v>1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10</v>
      </c>
      <c r="M687">
        <v>99</v>
      </c>
      <c r="N687">
        <v>99</v>
      </c>
      <c r="O687">
        <v>99</v>
      </c>
      <c r="P687">
        <v>99</v>
      </c>
      <c r="Q687">
        <v>13</v>
      </c>
      <c r="R687">
        <v>14</v>
      </c>
      <c r="S687">
        <v>10</v>
      </c>
      <c r="T687">
        <v>6.7857142857142891</v>
      </c>
      <c r="U687">
        <v>538.70714285714257</v>
      </c>
      <c r="V687">
        <v>100</v>
      </c>
      <c r="W687">
        <v>78.571428571428555</v>
      </c>
      <c r="X687">
        <v>100</v>
      </c>
      <c r="Y687">
        <v>108.73682162704186</v>
      </c>
      <c r="Z687">
        <v>0</v>
      </c>
      <c r="AA687">
        <v>1.0809104250301123</v>
      </c>
      <c r="AC687">
        <v>23.775423359654631</v>
      </c>
      <c r="AE687">
        <v>2.2435897435897441</v>
      </c>
      <c r="AF687">
        <v>3.3659774696993288</v>
      </c>
      <c r="AG687">
        <v>1250.8571428571429</v>
      </c>
      <c r="AH687">
        <v>0</v>
      </c>
      <c r="AI687">
        <v>100</v>
      </c>
      <c r="AJ687">
        <v>722.5295700466778</v>
      </c>
      <c r="AK687">
        <v>87.199731634263856</v>
      </c>
      <c r="AL687">
        <v>14.126501835288956</v>
      </c>
      <c r="AN687">
        <v>99</v>
      </c>
      <c r="AO687">
        <v>99</v>
      </c>
      <c r="AP687">
        <v>99</v>
      </c>
      <c r="AQ687">
        <v>99</v>
      </c>
      <c r="AR687">
        <v>224.3571428571428</v>
      </c>
      <c r="AS687">
        <v>47.080040705834499</v>
      </c>
    </row>
    <row r="688" spans="1:45">
      <c r="A688">
        <v>16</v>
      </c>
      <c r="B688">
        <v>110</v>
      </c>
      <c r="C688">
        <v>2024</v>
      </c>
      <c r="D688">
        <v>2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10</v>
      </c>
      <c r="M688">
        <v>99</v>
      </c>
      <c r="N688">
        <v>99</v>
      </c>
      <c r="O688">
        <v>99</v>
      </c>
      <c r="P688">
        <v>99</v>
      </c>
      <c r="Q688">
        <v>14</v>
      </c>
      <c r="R688">
        <v>16</v>
      </c>
      <c r="S688">
        <v>10</v>
      </c>
      <c r="T688">
        <v>7.6875</v>
      </c>
      <c r="U688">
        <v>497.67500000000001</v>
      </c>
      <c r="V688">
        <v>100</v>
      </c>
      <c r="W688">
        <v>68.75</v>
      </c>
      <c r="X688">
        <v>100</v>
      </c>
      <c r="Y688">
        <v>105.71850299261732</v>
      </c>
      <c r="Z688">
        <v>0</v>
      </c>
      <c r="AA688">
        <v>1.685183595339095</v>
      </c>
      <c r="AC688">
        <v>42.051669012342963</v>
      </c>
      <c r="AE688">
        <v>3.5555555555555558</v>
      </c>
      <c r="AF688">
        <v>4.8846169653761953</v>
      </c>
      <c r="AG688">
        <v>1025.375</v>
      </c>
      <c r="AH688">
        <v>0</v>
      </c>
      <c r="AI688">
        <v>100</v>
      </c>
      <c r="AJ688">
        <v>321.79785483281273</v>
      </c>
      <c r="AK688">
        <v>88.739514949830095</v>
      </c>
      <c r="AL688">
        <v>43.909690586886256</v>
      </c>
      <c r="AN688">
        <v>99</v>
      </c>
      <c r="AO688">
        <v>99</v>
      </c>
      <c r="AP688">
        <v>99</v>
      </c>
      <c r="AQ688">
        <v>99</v>
      </c>
      <c r="AR688">
        <v>217.6875</v>
      </c>
      <c r="AS688">
        <v>47.575151299437749</v>
      </c>
    </row>
    <row r="689" spans="1:45">
      <c r="A689">
        <v>16</v>
      </c>
      <c r="B689">
        <v>111</v>
      </c>
      <c r="C689">
        <v>2024</v>
      </c>
      <c r="D689">
        <v>3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10</v>
      </c>
      <c r="M689">
        <v>99</v>
      </c>
      <c r="N689">
        <v>99</v>
      </c>
      <c r="O689">
        <v>99</v>
      </c>
      <c r="P689">
        <v>99</v>
      </c>
      <c r="Q689">
        <v>9</v>
      </c>
      <c r="R689">
        <v>14</v>
      </c>
      <c r="S689">
        <v>10</v>
      </c>
      <c r="T689">
        <v>7.3571428571428559</v>
      </c>
      <c r="U689">
        <v>552.32857142857188</v>
      </c>
      <c r="V689">
        <v>100</v>
      </c>
      <c r="W689">
        <v>78.571428571428555</v>
      </c>
      <c r="X689">
        <v>100</v>
      </c>
      <c r="Y689">
        <v>77.753910591331646</v>
      </c>
      <c r="Z689">
        <v>0</v>
      </c>
      <c r="AA689">
        <v>1.342021016289711</v>
      </c>
      <c r="AC689">
        <v>17.295056579464934</v>
      </c>
      <c r="AE689">
        <v>3.8888888888888888</v>
      </c>
      <c r="AF689">
        <v>5.96251893022266</v>
      </c>
      <c r="AG689">
        <v>1012.5384615384612</v>
      </c>
      <c r="AH689">
        <v>0</v>
      </c>
      <c r="AI689">
        <v>92.857142857142875</v>
      </c>
      <c r="AJ689">
        <v>332.48195217291124</v>
      </c>
      <c r="AK689">
        <v>86.90626238863311</v>
      </c>
      <c r="AL689">
        <v>-17.22367388961738</v>
      </c>
      <c r="AN689">
        <v>99</v>
      </c>
      <c r="AO689">
        <v>99</v>
      </c>
      <c r="AP689">
        <v>99</v>
      </c>
      <c r="AQ689">
        <v>99</v>
      </c>
      <c r="AR689">
        <v>227</v>
      </c>
      <c r="AS689">
        <v>47.030915469231687</v>
      </c>
    </row>
    <row r="690" spans="1:45">
      <c r="A690">
        <v>16</v>
      </c>
      <c r="B690">
        <v>112</v>
      </c>
      <c r="C690">
        <v>2024</v>
      </c>
      <c r="D690">
        <v>4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10</v>
      </c>
      <c r="M690">
        <v>99</v>
      </c>
      <c r="N690">
        <v>99</v>
      </c>
      <c r="O690">
        <v>99</v>
      </c>
      <c r="P690">
        <v>99</v>
      </c>
      <c r="Q690">
        <v>20</v>
      </c>
      <c r="R690">
        <v>20</v>
      </c>
      <c r="S690">
        <v>10</v>
      </c>
      <c r="T690">
        <v>7.2</v>
      </c>
      <c r="U690">
        <v>536.84</v>
      </c>
      <c r="V690">
        <v>100</v>
      </c>
      <c r="W690">
        <v>60</v>
      </c>
      <c r="X690">
        <v>100</v>
      </c>
      <c r="Y690">
        <v>95.477549193514022</v>
      </c>
      <c r="Z690">
        <v>0</v>
      </c>
      <c r="AA690">
        <v>2.6570660511172832</v>
      </c>
      <c r="AC690">
        <v>12.640222498900322</v>
      </c>
      <c r="AE690">
        <v>2.8818443804034577</v>
      </c>
      <c r="AF690">
        <v>4.3871054207932323</v>
      </c>
      <c r="AG690">
        <v>1342</v>
      </c>
      <c r="AH690">
        <v>0</v>
      </c>
      <c r="AI690">
        <v>90</v>
      </c>
      <c r="AJ690">
        <v>651.76376088272957</v>
      </c>
      <c r="AK690">
        <v>82.956700140812188</v>
      </c>
      <c r="AL690">
        <v>-3.7828786122441409</v>
      </c>
      <c r="AN690">
        <v>99</v>
      </c>
      <c r="AO690">
        <v>99</v>
      </c>
      <c r="AP690">
        <v>99</v>
      </c>
      <c r="AQ690">
        <v>99</v>
      </c>
      <c r="AR690">
        <v>222.22222222222223</v>
      </c>
      <c r="AS690">
        <v>48.369452913235662</v>
      </c>
    </row>
    <row r="691" spans="1:45">
      <c r="A691">
        <v>16</v>
      </c>
      <c r="B691">
        <v>113</v>
      </c>
      <c r="C691">
        <v>2024</v>
      </c>
      <c r="D691">
        <v>5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10</v>
      </c>
      <c r="M691">
        <v>99</v>
      </c>
      <c r="N691">
        <v>99</v>
      </c>
      <c r="O691">
        <v>99</v>
      </c>
      <c r="P691">
        <v>99</v>
      </c>
      <c r="Q691">
        <v>15</v>
      </c>
      <c r="R691">
        <v>18</v>
      </c>
      <c r="S691">
        <v>10</v>
      </c>
      <c r="T691">
        <v>7</v>
      </c>
      <c r="U691">
        <v>534.06666666666683</v>
      </c>
      <c r="V691">
        <v>100</v>
      </c>
      <c r="W691">
        <v>61.111111111111121</v>
      </c>
      <c r="X691">
        <v>94.444444444444443</v>
      </c>
      <c r="Y691">
        <v>125.0528643769858</v>
      </c>
      <c r="Z691">
        <v>0</v>
      </c>
      <c r="AA691">
        <v>1.8559214542766744</v>
      </c>
      <c r="AC691">
        <v>71.536472166006007</v>
      </c>
      <c r="AE691">
        <v>2.6277372262773722</v>
      </c>
      <c r="AF691">
        <v>4.0237527484049513</v>
      </c>
      <c r="AG691">
        <v>1284.7647058823529</v>
      </c>
      <c r="AH691">
        <v>5.5555555555555562</v>
      </c>
      <c r="AI691">
        <v>94.444444444444443</v>
      </c>
      <c r="AJ691">
        <v>625.04630693505317</v>
      </c>
      <c r="AK691">
        <v>32.040261770505673</v>
      </c>
      <c r="AL691">
        <v>-13.103032017869248</v>
      </c>
      <c r="AN691">
        <v>99</v>
      </c>
      <c r="AO691">
        <v>99</v>
      </c>
      <c r="AP691">
        <v>99</v>
      </c>
      <c r="AQ691">
        <v>99</v>
      </c>
      <c r="AR691">
        <v>223.29411764705881</v>
      </c>
      <c r="AS691">
        <v>46.683763911391807</v>
      </c>
    </row>
    <row r="692" spans="1:45">
      <c r="A692">
        <v>16</v>
      </c>
      <c r="B692">
        <v>114</v>
      </c>
      <c r="C692">
        <v>2024</v>
      </c>
      <c r="D692">
        <v>6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</v>
      </c>
      <c r="Q692">
        <v>16</v>
      </c>
      <c r="R692">
        <v>18</v>
      </c>
      <c r="S692">
        <v>10</v>
      </c>
      <c r="T692">
        <v>6.9444444444444438</v>
      </c>
      <c r="U692">
        <v>534.86111111111109</v>
      </c>
      <c r="V692">
        <v>100</v>
      </c>
      <c r="W692">
        <v>55.555555555555557</v>
      </c>
      <c r="X692">
        <v>100</v>
      </c>
      <c r="Y692">
        <v>95.407367167721731</v>
      </c>
      <c r="Z692">
        <v>0</v>
      </c>
      <c r="AA692">
        <v>1.6489802310728701</v>
      </c>
      <c r="AC692">
        <v>26.186477387375579</v>
      </c>
      <c r="AE692">
        <v>2.6354319180087842</v>
      </c>
      <c r="AF692">
        <v>3.9767216695498178</v>
      </c>
      <c r="AG692">
        <v>1091.3529411764703</v>
      </c>
      <c r="AH692">
        <v>0</v>
      </c>
      <c r="AI692">
        <v>94.444444444444443</v>
      </c>
      <c r="AJ692">
        <v>400.45326395098448</v>
      </c>
      <c r="AK692">
        <v>73.396835580565551</v>
      </c>
      <c r="AL692">
        <v>48.991929786426915</v>
      </c>
      <c r="AN692">
        <v>99</v>
      </c>
      <c r="AO692">
        <v>99</v>
      </c>
      <c r="AP692">
        <v>99</v>
      </c>
      <c r="AQ692">
        <v>99</v>
      </c>
      <c r="AR692">
        <v>223.88235294117649</v>
      </c>
      <c r="AS692">
        <v>46.941483201162512</v>
      </c>
    </row>
    <row r="693" spans="1:45">
      <c r="A693">
        <v>16</v>
      </c>
      <c r="B693">
        <v>115</v>
      </c>
      <c r="C693">
        <v>2024</v>
      </c>
      <c r="D693">
        <v>7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10</v>
      </c>
      <c r="M693">
        <v>99</v>
      </c>
      <c r="N693">
        <v>99</v>
      </c>
      <c r="O693">
        <v>99</v>
      </c>
      <c r="P693">
        <v>99</v>
      </c>
      <c r="Q693">
        <v>16</v>
      </c>
      <c r="R693">
        <v>16</v>
      </c>
      <c r="S693">
        <v>10</v>
      </c>
      <c r="T693">
        <v>7.0625</v>
      </c>
      <c r="U693">
        <v>568.47500000000014</v>
      </c>
      <c r="V693">
        <v>100</v>
      </c>
      <c r="W693">
        <v>50</v>
      </c>
      <c r="X693">
        <v>100</v>
      </c>
      <c r="Y693">
        <v>120.70305764561164</v>
      </c>
      <c r="Z693">
        <v>0</v>
      </c>
      <c r="AA693">
        <v>2.6331718041176124</v>
      </c>
      <c r="AC693">
        <v>68.635439266124308</v>
      </c>
      <c r="AE693">
        <v>2.7923211169284472</v>
      </c>
      <c r="AF693">
        <v>4.3041567508812442</v>
      </c>
      <c r="AG693">
        <v>1283.583333333333</v>
      </c>
      <c r="AH693">
        <v>0</v>
      </c>
      <c r="AI693">
        <v>75</v>
      </c>
      <c r="AJ693">
        <v>656.63224846349294</v>
      </c>
      <c r="AK693">
        <v>11.870195913593273</v>
      </c>
      <c r="AL693">
        <v>-52.778705686065088</v>
      </c>
      <c r="AN693">
        <v>99</v>
      </c>
      <c r="AO693">
        <v>99</v>
      </c>
      <c r="AP693">
        <v>99</v>
      </c>
      <c r="AQ693">
        <v>99</v>
      </c>
      <c r="AR693">
        <v>222.8333333333334</v>
      </c>
      <c r="AS693">
        <v>47.058986387795422</v>
      </c>
    </row>
    <row r="694" spans="1:45">
      <c r="A694">
        <v>16</v>
      </c>
      <c r="B694">
        <v>116</v>
      </c>
      <c r="C694">
        <v>2024</v>
      </c>
      <c r="D694">
        <v>8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10</v>
      </c>
      <c r="M694">
        <v>99</v>
      </c>
      <c r="N694">
        <v>99</v>
      </c>
      <c r="O694">
        <v>99</v>
      </c>
      <c r="P694">
        <v>99</v>
      </c>
      <c r="Q694">
        <v>8</v>
      </c>
      <c r="R694">
        <v>8</v>
      </c>
      <c r="S694">
        <v>10</v>
      </c>
      <c r="T694">
        <v>6.5</v>
      </c>
      <c r="U694">
        <v>587.9625000000002</v>
      </c>
      <c r="V694">
        <v>100</v>
      </c>
      <c r="W694">
        <v>37.5</v>
      </c>
      <c r="X694">
        <v>100</v>
      </c>
      <c r="Y694">
        <v>99.909846080103677</v>
      </c>
      <c r="Z694">
        <v>0</v>
      </c>
      <c r="AA694">
        <v>2.5495097567963922</v>
      </c>
      <c r="AC694">
        <v>-38.112759235198901</v>
      </c>
      <c r="AE694">
        <v>1.0840108401084014</v>
      </c>
      <c r="AF694">
        <v>1.7719994921752422</v>
      </c>
      <c r="AG694">
        <v>1398.625</v>
      </c>
      <c r="AH694">
        <v>0</v>
      </c>
      <c r="AI694">
        <v>100</v>
      </c>
      <c r="AJ694">
        <v>428.15999856946002</v>
      </c>
      <c r="AK694">
        <v>56.34782896669428</v>
      </c>
      <c r="AL694">
        <v>-71.529302260468498</v>
      </c>
      <c r="AN694">
        <v>99</v>
      </c>
      <c r="AO694">
        <v>99</v>
      </c>
      <c r="AP694">
        <v>99</v>
      </c>
      <c r="AQ694">
        <v>99</v>
      </c>
      <c r="AR694">
        <v>230.5</v>
      </c>
      <c r="AS694">
        <v>47.602212942344067</v>
      </c>
    </row>
    <row r="695" spans="1:45">
      <c r="A695">
        <v>16</v>
      </c>
      <c r="B695">
        <v>117</v>
      </c>
      <c r="C695">
        <v>2024</v>
      </c>
      <c r="D695">
        <v>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10</v>
      </c>
      <c r="M695">
        <v>99</v>
      </c>
      <c r="N695">
        <v>99</v>
      </c>
      <c r="O695">
        <v>99</v>
      </c>
      <c r="P695">
        <v>99</v>
      </c>
      <c r="Q695">
        <v>14</v>
      </c>
      <c r="R695">
        <v>16</v>
      </c>
      <c r="S695">
        <v>10</v>
      </c>
      <c r="T695">
        <v>6.1875</v>
      </c>
      <c r="U695">
        <v>535.65</v>
      </c>
      <c r="V695">
        <v>100</v>
      </c>
      <c r="W695">
        <v>37.5</v>
      </c>
      <c r="X695">
        <v>93.75</v>
      </c>
      <c r="Y695">
        <v>114.01169347922198</v>
      </c>
      <c r="Z695">
        <v>0</v>
      </c>
      <c r="AA695">
        <v>2.0068242947502903</v>
      </c>
      <c r="AC695">
        <v>-9.0512434403780091</v>
      </c>
      <c r="AE695">
        <v>2.0833333333333339</v>
      </c>
      <c r="AF695">
        <v>3.1089199347193555</v>
      </c>
      <c r="AG695">
        <v>1364.875</v>
      </c>
      <c r="AH695">
        <v>0</v>
      </c>
      <c r="AI695">
        <v>100</v>
      </c>
      <c r="AJ695">
        <v>609.10794148081811</v>
      </c>
      <c r="AK695">
        <v>81.033601398398304</v>
      </c>
      <c r="AL695">
        <v>-40.487986755490894</v>
      </c>
      <c r="AN695">
        <v>99</v>
      </c>
      <c r="AO695">
        <v>99</v>
      </c>
      <c r="AP695">
        <v>99</v>
      </c>
      <c r="AQ695">
        <v>99</v>
      </c>
      <c r="AR695">
        <v>222.1875</v>
      </c>
      <c r="AS695">
        <v>48.16335017708839</v>
      </c>
    </row>
    <row r="696" spans="1:45">
      <c r="A696">
        <v>16</v>
      </c>
      <c r="B696">
        <v>118</v>
      </c>
      <c r="C696">
        <v>2024</v>
      </c>
      <c r="D696">
        <v>10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10</v>
      </c>
      <c r="M696">
        <v>99</v>
      </c>
      <c r="N696">
        <v>99</v>
      </c>
      <c r="O696">
        <v>99</v>
      </c>
      <c r="P696">
        <v>99</v>
      </c>
      <c r="Q696">
        <v>18</v>
      </c>
      <c r="R696">
        <v>20</v>
      </c>
      <c r="S696">
        <v>10</v>
      </c>
      <c r="T696">
        <v>6.05</v>
      </c>
      <c r="U696">
        <v>571.16</v>
      </c>
      <c r="V696">
        <v>100</v>
      </c>
      <c r="W696">
        <v>45</v>
      </c>
      <c r="X696">
        <v>100</v>
      </c>
      <c r="Y696">
        <v>65.315529546961415</v>
      </c>
      <c r="Z696">
        <v>0</v>
      </c>
      <c r="AA696">
        <v>1.9868316486305528</v>
      </c>
      <c r="AC696">
        <v>25.007135407775461</v>
      </c>
      <c r="AE696">
        <v>2.0725388601036276</v>
      </c>
      <c r="AF696">
        <v>3.3849206396241258</v>
      </c>
      <c r="AG696">
        <v>1427</v>
      </c>
      <c r="AH696">
        <v>0</v>
      </c>
      <c r="AI696">
        <v>90</v>
      </c>
      <c r="AJ696">
        <v>506.54472216730818</v>
      </c>
      <c r="AK696">
        <v>34.985130723552587</v>
      </c>
      <c r="AL696">
        <v>-4.6164775472629591</v>
      </c>
      <c r="AN696">
        <v>99</v>
      </c>
      <c r="AO696">
        <v>99</v>
      </c>
      <c r="AP696">
        <v>99</v>
      </c>
      <c r="AQ696">
        <v>99</v>
      </c>
      <c r="AR696">
        <v>228.7222222222222</v>
      </c>
      <c r="AS696">
        <v>47.009570741294837</v>
      </c>
    </row>
    <row r="697" spans="1:45">
      <c r="A697">
        <v>16</v>
      </c>
      <c r="B697">
        <v>119</v>
      </c>
      <c r="C697">
        <v>2024</v>
      </c>
      <c r="D697">
        <v>11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10</v>
      </c>
      <c r="M697">
        <v>99</v>
      </c>
      <c r="N697">
        <v>99</v>
      </c>
      <c r="O697">
        <v>99</v>
      </c>
      <c r="P697">
        <v>99</v>
      </c>
      <c r="Q697">
        <v>9</v>
      </c>
      <c r="R697">
        <v>9</v>
      </c>
      <c r="S697">
        <v>10</v>
      </c>
      <c r="T697">
        <v>6.7777777777777777</v>
      </c>
      <c r="U697">
        <v>556.76666666666642</v>
      </c>
      <c r="V697">
        <v>100</v>
      </c>
      <c r="W697">
        <v>33.333333333333343</v>
      </c>
      <c r="X697">
        <v>100</v>
      </c>
      <c r="Y697">
        <v>59.331498098958576</v>
      </c>
      <c r="Z697">
        <v>0</v>
      </c>
      <c r="AA697">
        <v>3.3920750049941657</v>
      </c>
      <c r="AC697">
        <v>51.345837729506485</v>
      </c>
      <c r="AE697">
        <v>0.84666039510818436</v>
      </c>
      <c r="AF697">
        <v>1.3547641416974769</v>
      </c>
      <c r="AG697">
        <v>1325</v>
      </c>
      <c r="AH697">
        <v>0</v>
      </c>
      <c r="AI697">
        <v>88.8888888888889</v>
      </c>
      <c r="AJ697">
        <v>297.8254522367086</v>
      </c>
      <c r="AK697">
        <v>46.171720494398194</v>
      </c>
      <c r="AL697">
        <v>32.276233365873317</v>
      </c>
      <c r="AN697">
        <v>99</v>
      </c>
      <c r="AO697">
        <v>99</v>
      </c>
      <c r="AP697">
        <v>99</v>
      </c>
      <c r="AQ697">
        <v>99</v>
      </c>
      <c r="AR697">
        <v>225</v>
      </c>
      <c r="AS697">
        <v>48.513195628906175</v>
      </c>
    </row>
    <row r="698" spans="1:45">
      <c r="A698">
        <v>16</v>
      </c>
      <c r="B698">
        <v>120</v>
      </c>
      <c r="C698">
        <v>2024</v>
      </c>
      <c r="D698">
        <v>12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10</v>
      </c>
      <c r="M698">
        <v>99</v>
      </c>
      <c r="N698">
        <v>99</v>
      </c>
      <c r="O698">
        <v>99</v>
      </c>
      <c r="P698">
        <v>99</v>
      </c>
      <c r="Q698">
        <v>3</v>
      </c>
      <c r="R698">
        <v>3</v>
      </c>
      <c r="S698">
        <v>10</v>
      </c>
      <c r="T698">
        <v>8</v>
      </c>
      <c r="U698">
        <v>583.19999999999982</v>
      </c>
      <c r="V698">
        <v>100</v>
      </c>
      <c r="W698">
        <v>66.666666666666686</v>
      </c>
      <c r="X698">
        <v>100</v>
      </c>
      <c r="Y698">
        <v>112.48513975928878</v>
      </c>
      <c r="Z698">
        <v>0</v>
      </c>
      <c r="AA698">
        <v>2.1602468994692874</v>
      </c>
      <c r="AC698">
        <v>-9.9315896847899783</v>
      </c>
      <c r="AE698">
        <v>1.3761467889908259</v>
      </c>
      <c r="AF698">
        <v>2.1867703891091423</v>
      </c>
      <c r="AG698">
        <v>1498</v>
      </c>
      <c r="AH698">
        <v>0</v>
      </c>
      <c r="AI698">
        <v>100</v>
      </c>
      <c r="AJ698">
        <v>581.16148071484099</v>
      </c>
      <c r="AK698">
        <v>99.979965365134944</v>
      </c>
      <c r="AL698">
        <v>-11.921334505473531</v>
      </c>
      <c r="AN698">
        <v>99</v>
      </c>
      <c r="AO698">
        <v>99</v>
      </c>
      <c r="AP698">
        <v>99</v>
      </c>
      <c r="AQ698">
        <v>99</v>
      </c>
      <c r="AR698">
        <v>227.6666666666666</v>
      </c>
      <c r="AS698">
        <v>48.77978988635639</v>
      </c>
    </row>
    <row r="699" spans="1:45">
      <c r="A699">
        <v>16</v>
      </c>
      <c r="B699">
        <v>121</v>
      </c>
      <c r="C699">
        <v>2024</v>
      </c>
      <c r="D699">
        <v>1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11</v>
      </c>
      <c r="M699">
        <v>99</v>
      </c>
      <c r="N699">
        <v>99</v>
      </c>
      <c r="O699">
        <v>99</v>
      </c>
      <c r="P699">
        <v>99</v>
      </c>
      <c r="Q699">
        <v>4</v>
      </c>
      <c r="R699">
        <v>4</v>
      </c>
      <c r="S699">
        <v>11</v>
      </c>
      <c r="T699">
        <v>6.25</v>
      </c>
      <c r="U699">
        <v>514.6</v>
      </c>
      <c r="V699">
        <v>100</v>
      </c>
      <c r="W699">
        <v>50</v>
      </c>
      <c r="X699">
        <v>100</v>
      </c>
      <c r="Y699">
        <v>101.04790942914155</v>
      </c>
      <c r="Z699">
        <v>0</v>
      </c>
      <c r="AA699">
        <v>2.2776083947860744</v>
      </c>
      <c r="AC699">
        <v>65.892506322890938</v>
      </c>
      <c r="AE699">
        <v>0.64102564102564097</v>
      </c>
      <c r="AF699">
        <v>0.91867142545367875</v>
      </c>
      <c r="AG699">
        <v>1005</v>
      </c>
      <c r="AH699">
        <v>0</v>
      </c>
      <c r="AI699">
        <v>100</v>
      </c>
      <c r="AJ699">
        <v>392.44171541771658</v>
      </c>
      <c r="AK699">
        <v>99.717529331153571</v>
      </c>
      <c r="AL699">
        <v>64.218132536720589</v>
      </c>
      <c r="AN699">
        <v>99</v>
      </c>
      <c r="AO699">
        <v>99</v>
      </c>
      <c r="AP699">
        <v>99</v>
      </c>
      <c r="AQ699">
        <v>99</v>
      </c>
      <c r="AR699">
        <v>214.5</v>
      </c>
      <c r="AS699">
        <v>51.51773736853449</v>
      </c>
    </row>
    <row r="700" spans="1:45">
      <c r="A700">
        <v>16</v>
      </c>
      <c r="B700">
        <v>122</v>
      </c>
      <c r="C700">
        <v>2024</v>
      </c>
      <c r="D700">
        <v>2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11</v>
      </c>
      <c r="M700">
        <v>99</v>
      </c>
      <c r="N700">
        <v>99</v>
      </c>
      <c r="O700">
        <v>99</v>
      </c>
      <c r="P700">
        <v>99</v>
      </c>
      <c r="Q700">
        <v>1</v>
      </c>
      <c r="R700">
        <v>1</v>
      </c>
      <c r="S700">
        <v>11</v>
      </c>
      <c r="T700">
        <v>8</v>
      </c>
      <c r="U700">
        <v>506.7</v>
      </c>
      <c r="V700">
        <v>100</v>
      </c>
      <c r="W700">
        <v>100</v>
      </c>
      <c r="X700">
        <v>100</v>
      </c>
      <c r="Y700">
        <v>0</v>
      </c>
      <c r="Z700">
        <v>0</v>
      </c>
      <c r="AA700">
        <v>0</v>
      </c>
      <c r="AE700">
        <v>0.22222222222222224</v>
      </c>
      <c r="AF700">
        <v>0.31082476218869209</v>
      </c>
      <c r="AG700">
        <v>735</v>
      </c>
      <c r="AH700">
        <v>0</v>
      </c>
      <c r="AI700">
        <v>100</v>
      </c>
      <c r="AJ700">
        <v>0</v>
      </c>
      <c r="AN700">
        <v>99</v>
      </c>
      <c r="AO700">
        <v>99</v>
      </c>
      <c r="AP700">
        <v>99</v>
      </c>
      <c r="AQ700">
        <v>99</v>
      </c>
      <c r="AR700">
        <v>216</v>
      </c>
      <c r="AS700">
        <v>50.309118274653251</v>
      </c>
    </row>
    <row r="701" spans="1:45">
      <c r="A701">
        <v>16</v>
      </c>
      <c r="B701">
        <v>123</v>
      </c>
      <c r="C701">
        <v>2024</v>
      </c>
      <c r="D701">
        <v>3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11</v>
      </c>
      <c r="M701">
        <v>99</v>
      </c>
      <c r="N701">
        <v>99</v>
      </c>
      <c r="O701">
        <v>99</v>
      </c>
      <c r="P701">
        <v>99</v>
      </c>
      <c r="Q701">
        <v>2</v>
      </c>
      <c r="R701">
        <v>2</v>
      </c>
      <c r="S701">
        <v>11</v>
      </c>
      <c r="T701">
        <v>7</v>
      </c>
      <c r="U701">
        <v>642.6500000000002</v>
      </c>
      <c r="V701">
        <v>100</v>
      </c>
      <c r="W701">
        <v>100</v>
      </c>
      <c r="X701">
        <v>100</v>
      </c>
      <c r="Y701">
        <v>4.9999998859129841E-2</v>
      </c>
      <c r="Z701">
        <v>0</v>
      </c>
      <c r="AA701">
        <v>0</v>
      </c>
      <c r="AE701">
        <v>0.55555555555555558</v>
      </c>
      <c r="AF701">
        <v>0.99108004823929685</v>
      </c>
      <c r="AG701">
        <v>1437</v>
      </c>
      <c r="AH701">
        <v>0</v>
      </c>
      <c r="AI701">
        <v>50</v>
      </c>
      <c r="AJ701">
        <v>0</v>
      </c>
      <c r="AN701">
        <v>99</v>
      </c>
      <c r="AO701">
        <v>99</v>
      </c>
      <c r="AP701">
        <v>99</v>
      </c>
      <c r="AQ701">
        <v>99</v>
      </c>
      <c r="AR701">
        <v>233</v>
      </c>
      <c r="AS701">
        <v>50.832703721942096</v>
      </c>
    </row>
    <row r="702" spans="1:45">
      <c r="A702">
        <v>16</v>
      </c>
      <c r="B702">
        <v>124</v>
      </c>
      <c r="C702">
        <v>2024</v>
      </c>
      <c r="D702">
        <v>4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11</v>
      </c>
      <c r="M702">
        <v>99</v>
      </c>
      <c r="N702">
        <v>99</v>
      </c>
      <c r="O702">
        <v>99</v>
      </c>
      <c r="P702">
        <v>99</v>
      </c>
      <c r="Q702">
        <v>2</v>
      </c>
      <c r="R702">
        <v>4</v>
      </c>
      <c r="S702">
        <v>11</v>
      </c>
      <c r="T702">
        <v>7.5</v>
      </c>
      <c r="U702">
        <v>568.29999999999995</v>
      </c>
      <c r="V702">
        <v>100</v>
      </c>
      <c r="W702">
        <v>75</v>
      </c>
      <c r="X702">
        <v>100</v>
      </c>
      <c r="Y702">
        <v>82.182571144982404</v>
      </c>
      <c r="Z702">
        <v>0</v>
      </c>
      <c r="AA702">
        <v>1.1180339887498949</v>
      </c>
      <c r="AC702">
        <v>73.05493653873711</v>
      </c>
      <c r="AE702">
        <v>0.57636887608069154</v>
      </c>
      <c r="AF702">
        <v>0.92883988176618482</v>
      </c>
      <c r="AG702">
        <v>961</v>
      </c>
      <c r="AH702">
        <v>0</v>
      </c>
      <c r="AI702">
        <v>100</v>
      </c>
      <c r="AJ702">
        <v>360.86146926486902</v>
      </c>
      <c r="AK702">
        <v>98.589438936908124</v>
      </c>
      <c r="AL702">
        <v>77.827687878705632</v>
      </c>
      <c r="AN702">
        <v>99</v>
      </c>
      <c r="AO702">
        <v>99</v>
      </c>
      <c r="AP702">
        <v>99</v>
      </c>
      <c r="AQ702">
        <v>99</v>
      </c>
      <c r="AR702">
        <v>223.75</v>
      </c>
      <c r="AS702">
        <v>50.436432532441437</v>
      </c>
    </row>
    <row r="703" spans="1:45">
      <c r="A703">
        <v>16</v>
      </c>
      <c r="B703">
        <v>125</v>
      </c>
      <c r="C703">
        <v>2024</v>
      </c>
      <c r="D703">
        <v>5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11</v>
      </c>
      <c r="M703">
        <v>99</v>
      </c>
      <c r="N703">
        <v>99</v>
      </c>
      <c r="O703">
        <v>99</v>
      </c>
      <c r="P703">
        <v>99</v>
      </c>
      <c r="Q703">
        <v>6</v>
      </c>
      <c r="R703">
        <v>8</v>
      </c>
      <c r="S703">
        <v>11</v>
      </c>
      <c r="T703">
        <v>6.375</v>
      </c>
      <c r="U703">
        <v>543.35</v>
      </c>
      <c r="V703">
        <v>100</v>
      </c>
      <c r="W703">
        <v>37.5</v>
      </c>
      <c r="X703">
        <v>100</v>
      </c>
      <c r="Y703">
        <v>72.791379984171371</v>
      </c>
      <c r="Z703">
        <v>0</v>
      </c>
      <c r="AA703">
        <v>1.2183492931011202</v>
      </c>
      <c r="AC703">
        <v>39.951648665236966</v>
      </c>
      <c r="AE703">
        <v>1.1678832116788329</v>
      </c>
      <c r="AF703">
        <v>1.8194200106901597</v>
      </c>
      <c r="AG703">
        <v>1115.625</v>
      </c>
      <c r="AH703">
        <v>0</v>
      </c>
      <c r="AI703">
        <v>100</v>
      </c>
      <c r="AJ703">
        <v>469.93934116543159</v>
      </c>
      <c r="AK703">
        <v>70.763122971302892</v>
      </c>
      <c r="AL703">
        <v>78.642112880771691</v>
      </c>
      <c r="AN703">
        <v>99</v>
      </c>
      <c r="AO703">
        <v>99</v>
      </c>
      <c r="AP703">
        <v>99</v>
      </c>
      <c r="AQ703">
        <v>99</v>
      </c>
      <c r="AR703">
        <v>219.25</v>
      </c>
      <c r="AS703">
        <v>51.366180607868763</v>
      </c>
    </row>
    <row r="704" spans="1:45">
      <c r="A704">
        <v>16</v>
      </c>
      <c r="B704">
        <v>126</v>
      </c>
      <c r="C704">
        <v>2024</v>
      </c>
      <c r="D704">
        <v>6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11</v>
      </c>
      <c r="M704">
        <v>99</v>
      </c>
      <c r="N704">
        <v>99</v>
      </c>
      <c r="O704">
        <v>99</v>
      </c>
      <c r="P704">
        <v>99</v>
      </c>
      <c r="Q704">
        <v>6</v>
      </c>
      <c r="R704">
        <v>6</v>
      </c>
      <c r="S704">
        <v>11</v>
      </c>
      <c r="T704">
        <v>6.8333333333333313</v>
      </c>
      <c r="U704">
        <v>524.35</v>
      </c>
      <c r="V704">
        <v>100</v>
      </c>
      <c r="W704">
        <v>50</v>
      </c>
      <c r="X704">
        <v>100</v>
      </c>
      <c r="Y704">
        <v>79.798532776820693</v>
      </c>
      <c r="Z704">
        <v>0</v>
      </c>
      <c r="AA704">
        <v>2.0344259359556194</v>
      </c>
      <c r="AC704">
        <v>-20.753230287590775</v>
      </c>
      <c r="AE704">
        <v>0.87847730600292817</v>
      </c>
      <c r="AF704">
        <v>1.2995236608227139</v>
      </c>
      <c r="AG704">
        <v>1394.166666666667</v>
      </c>
      <c r="AH704">
        <v>0</v>
      </c>
      <c r="AI704">
        <v>100</v>
      </c>
      <c r="AJ704">
        <v>826.90294002514111</v>
      </c>
      <c r="AK704">
        <v>90.215826408843057</v>
      </c>
      <c r="AL704">
        <v>-24.439489950363654</v>
      </c>
      <c r="AN704">
        <v>99</v>
      </c>
      <c r="AO704">
        <v>99</v>
      </c>
      <c r="AP704">
        <v>99</v>
      </c>
      <c r="AQ704">
        <v>99</v>
      </c>
      <c r="AR704">
        <v>214.1666666666666</v>
      </c>
      <c r="AS704">
        <v>53.01541387669392</v>
      </c>
    </row>
    <row r="705" spans="1:45">
      <c r="A705">
        <v>16</v>
      </c>
      <c r="B705">
        <v>127</v>
      </c>
      <c r="C705">
        <v>2024</v>
      </c>
      <c r="D705">
        <v>7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11</v>
      </c>
      <c r="M705">
        <v>99</v>
      </c>
      <c r="N705">
        <v>99</v>
      </c>
      <c r="O705">
        <v>99</v>
      </c>
      <c r="P705">
        <v>99</v>
      </c>
      <c r="Q705">
        <v>2</v>
      </c>
      <c r="R705">
        <v>2</v>
      </c>
      <c r="S705">
        <v>11</v>
      </c>
      <c r="T705">
        <v>6.5</v>
      </c>
      <c r="U705">
        <v>563</v>
      </c>
      <c r="V705">
        <v>100</v>
      </c>
      <c r="W705">
        <v>50</v>
      </c>
      <c r="X705">
        <v>100</v>
      </c>
      <c r="Y705">
        <v>37.700000000000486</v>
      </c>
      <c r="Z705">
        <v>0</v>
      </c>
      <c r="AA705">
        <v>0.5</v>
      </c>
      <c r="AC705">
        <v>100.00000000000063</v>
      </c>
      <c r="AE705">
        <v>0.3490401396160559</v>
      </c>
      <c r="AF705">
        <v>0.53283791080217668</v>
      </c>
      <c r="AG705">
        <v>822.5</v>
      </c>
      <c r="AH705">
        <v>0</v>
      </c>
      <c r="AI705">
        <v>100</v>
      </c>
      <c r="AJ705">
        <v>41.5</v>
      </c>
      <c r="AK705">
        <v>-100.00000000000168</v>
      </c>
      <c r="AL705">
        <v>-100</v>
      </c>
      <c r="AN705">
        <v>99</v>
      </c>
      <c r="AO705">
        <v>99</v>
      </c>
      <c r="AP705">
        <v>99</v>
      </c>
      <c r="AQ705">
        <v>99</v>
      </c>
      <c r="AR705">
        <v>223</v>
      </c>
      <c r="AS705">
        <v>50.69088801684191</v>
      </c>
    </row>
    <row r="706" spans="1:45">
      <c r="A706">
        <v>16</v>
      </c>
      <c r="B706">
        <v>128</v>
      </c>
      <c r="C706">
        <v>2024</v>
      </c>
      <c r="D706">
        <v>8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11</v>
      </c>
      <c r="M706">
        <v>99</v>
      </c>
      <c r="N706">
        <v>99</v>
      </c>
      <c r="O706">
        <v>99</v>
      </c>
      <c r="P706">
        <v>99</v>
      </c>
      <c r="Q706">
        <v>3</v>
      </c>
      <c r="R706">
        <v>3</v>
      </c>
      <c r="S706">
        <v>11</v>
      </c>
      <c r="T706">
        <v>6.333333333333333</v>
      </c>
      <c r="U706">
        <v>539.36666666666679</v>
      </c>
      <c r="V706">
        <v>100</v>
      </c>
      <c r="W706">
        <v>33.333333333333343</v>
      </c>
      <c r="X706">
        <v>100</v>
      </c>
      <c r="Y706">
        <v>60.285561197428329</v>
      </c>
      <c r="Z706">
        <v>0</v>
      </c>
      <c r="AA706">
        <v>0.4714045207910384</v>
      </c>
      <c r="AC706">
        <v>72.760690600450047</v>
      </c>
      <c r="AE706">
        <v>0.40650406504065034</v>
      </c>
      <c r="AF706">
        <v>0.6095780722173525</v>
      </c>
      <c r="AG706">
        <v>757</v>
      </c>
      <c r="AH706">
        <v>0</v>
      </c>
      <c r="AI706">
        <v>66.666666666666686</v>
      </c>
      <c r="AJ706">
        <v>16</v>
      </c>
      <c r="AK706">
        <v>-2518.2249472555741</v>
      </c>
      <c r="AL706">
        <v>-3345.4989584888008</v>
      </c>
      <c r="AN706">
        <v>99</v>
      </c>
      <c r="AO706">
        <v>99</v>
      </c>
      <c r="AP706">
        <v>99</v>
      </c>
      <c r="AQ706">
        <v>99</v>
      </c>
      <c r="AR706">
        <v>218.5</v>
      </c>
      <c r="AS706">
        <v>48.622197520061505</v>
      </c>
    </row>
    <row r="707" spans="1:45">
      <c r="A707">
        <v>16</v>
      </c>
      <c r="B707">
        <v>129</v>
      </c>
      <c r="C707">
        <v>2024</v>
      </c>
      <c r="D707">
        <v>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11</v>
      </c>
      <c r="M707">
        <v>99</v>
      </c>
      <c r="N707">
        <v>99</v>
      </c>
      <c r="O707">
        <v>99</v>
      </c>
      <c r="P707">
        <v>99</v>
      </c>
      <c r="R707">
        <v>0</v>
      </c>
      <c r="AN707">
        <v>99</v>
      </c>
      <c r="AO707">
        <v>99</v>
      </c>
      <c r="AP707">
        <v>99</v>
      </c>
      <c r="AQ707">
        <v>99</v>
      </c>
    </row>
    <row r="708" spans="1:45">
      <c r="A708">
        <v>16</v>
      </c>
      <c r="B708">
        <v>130</v>
      </c>
      <c r="C708">
        <v>2024</v>
      </c>
      <c r="D708">
        <v>10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</v>
      </c>
      <c r="Q708">
        <v>2</v>
      </c>
      <c r="R708">
        <v>2</v>
      </c>
      <c r="S708">
        <v>11</v>
      </c>
      <c r="T708">
        <v>7</v>
      </c>
      <c r="U708">
        <v>516.25</v>
      </c>
      <c r="V708">
        <v>100</v>
      </c>
      <c r="W708">
        <v>50</v>
      </c>
      <c r="X708">
        <v>100</v>
      </c>
      <c r="Y708">
        <v>7.8499999999998513</v>
      </c>
      <c r="Z708">
        <v>0</v>
      </c>
      <c r="AA708">
        <v>1</v>
      </c>
      <c r="AC708">
        <v>-99.999999999994941</v>
      </c>
      <c r="AE708">
        <v>0.20725388601036276</v>
      </c>
      <c r="AF708">
        <v>0.30595022063974286</v>
      </c>
      <c r="AG708">
        <v>943</v>
      </c>
      <c r="AH708">
        <v>0</v>
      </c>
      <c r="AI708">
        <v>100</v>
      </c>
      <c r="AJ708">
        <v>63</v>
      </c>
      <c r="AK708">
        <v>100.00000000001133</v>
      </c>
      <c r="AL708">
        <v>-100</v>
      </c>
      <c r="AN708">
        <v>99</v>
      </c>
      <c r="AO708">
        <v>99</v>
      </c>
      <c r="AP708">
        <v>99</v>
      </c>
      <c r="AQ708">
        <v>99</v>
      </c>
      <c r="AR708">
        <v>216.5</v>
      </c>
      <c r="AS708">
        <v>50.85533801858621</v>
      </c>
    </row>
    <row r="709" spans="1:45">
      <c r="A709">
        <v>16</v>
      </c>
      <c r="B709">
        <v>131</v>
      </c>
      <c r="C709">
        <v>2024</v>
      </c>
      <c r="D709">
        <v>11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11</v>
      </c>
      <c r="M709">
        <v>99</v>
      </c>
      <c r="N709">
        <v>99</v>
      </c>
      <c r="O709">
        <v>99</v>
      </c>
      <c r="P709">
        <v>99</v>
      </c>
      <c r="Q709">
        <v>2</v>
      </c>
      <c r="R709">
        <v>2</v>
      </c>
      <c r="S709">
        <v>11</v>
      </c>
      <c r="T709">
        <v>7</v>
      </c>
      <c r="U709">
        <v>604.04999999999995</v>
      </c>
      <c r="V709">
        <v>100</v>
      </c>
      <c r="W709">
        <v>50</v>
      </c>
      <c r="X709">
        <v>100</v>
      </c>
      <c r="Y709">
        <v>32.350000000001224</v>
      </c>
      <c r="Z709">
        <v>0</v>
      </c>
      <c r="AA709">
        <v>1</v>
      </c>
      <c r="AC709">
        <v>99.999999999997357</v>
      </c>
      <c r="AE709">
        <v>0.18814675446848536</v>
      </c>
      <c r="AF709">
        <v>0.32662606709068659</v>
      </c>
      <c r="AG709">
        <v>881</v>
      </c>
      <c r="AH709">
        <v>0</v>
      </c>
      <c r="AI709">
        <v>100</v>
      </c>
      <c r="AJ709">
        <v>97</v>
      </c>
      <c r="AK709">
        <v>-99.999999999991019</v>
      </c>
      <c r="AL709">
        <v>-100</v>
      </c>
      <c r="AN709">
        <v>99</v>
      </c>
      <c r="AO709">
        <v>99</v>
      </c>
      <c r="AP709">
        <v>99</v>
      </c>
      <c r="AQ709">
        <v>99</v>
      </c>
      <c r="AR709">
        <v>230</v>
      </c>
      <c r="AS709">
        <v>49.613798984785312</v>
      </c>
    </row>
    <row r="710" spans="1:45">
      <c r="A710">
        <v>16</v>
      </c>
      <c r="B710">
        <v>132</v>
      </c>
      <c r="C710">
        <v>2024</v>
      </c>
      <c r="D710">
        <v>12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11</v>
      </c>
      <c r="M710">
        <v>99</v>
      </c>
      <c r="N710">
        <v>99</v>
      </c>
      <c r="O710">
        <v>99</v>
      </c>
      <c r="P710">
        <v>99</v>
      </c>
      <c r="R710">
        <v>0</v>
      </c>
      <c r="AN710">
        <v>99</v>
      </c>
      <c r="AO710">
        <v>99</v>
      </c>
      <c r="AP710">
        <v>99</v>
      </c>
      <c r="AQ710">
        <v>99</v>
      </c>
    </row>
    <row r="711" spans="1:45">
      <c r="A711">
        <v>16</v>
      </c>
      <c r="B711">
        <v>133</v>
      </c>
      <c r="C711">
        <v>2024</v>
      </c>
      <c r="D711">
        <v>1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12</v>
      </c>
      <c r="M711">
        <v>99</v>
      </c>
      <c r="N711">
        <v>99</v>
      </c>
      <c r="O711">
        <v>99</v>
      </c>
      <c r="P711">
        <v>99</v>
      </c>
      <c r="R711">
        <v>0</v>
      </c>
      <c r="AN711">
        <v>99</v>
      </c>
      <c r="AO711">
        <v>99</v>
      </c>
      <c r="AP711">
        <v>99</v>
      </c>
      <c r="AQ711">
        <v>99</v>
      </c>
    </row>
    <row r="712" spans="1:45">
      <c r="A712">
        <v>16</v>
      </c>
      <c r="B712">
        <v>134</v>
      </c>
      <c r="C712">
        <v>2024</v>
      </c>
      <c r="D712">
        <v>2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12</v>
      </c>
      <c r="M712">
        <v>99</v>
      </c>
      <c r="N712">
        <v>99</v>
      </c>
      <c r="O712">
        <v>99</v>
      </c>
      <c r="P712">
        <v>99</v>
      </c>
      <c r="R712">
        <v>0</v>
      </c>
      <c r="AN712">
        <v>99</v>
      </c>
      <c r="AO712">
        <v>99</v>
      </c>
      <c r="AP712">
        <v>99</v>
      </c>
      <c r="AQ712">
        <v>99</v>
      </c>
    </row>
    <row r="713" spans="1:45">
      <c r="A713">
        <v>16</v>
      </c>
      <c r="B713">
        <v>135</v>
      </c>
      <c r="C713">
        <v>2024</v>
      </c>
      <c r="D713">
        <v>3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12</v>
      </c>
      <c r="M713">
        <v>99</v>
      </c>
      <c r="N713">
        <v>99</v>
      </c>
      <c r="O713">
        <v>99</v>
      </c>
      <c r="P713">
        <v>99</v>
      </c>
      <c r="R713">
        <v>0</v>
      </c>
      <c r="AN713">
        <v>99</v>
      </c>
      <c r="AO713">
        <v>99</v>
      </c>
      <c r="AP713">
        <v>99</v>
      </c>
      <c r="AQ713">
        <v>99</v>
      </c>
    </row>
    <row r="714" spans="1:45">
      <c r="A714">
        <v>16</v>
      </c>
      <c r="B714">
        <v>136</v>
      </c>
      <c r="C714">
        <v>2024</v>
      </c>
      <c r="D714">
        <v>4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12</v>
      </c>
      <c r="M714">
        <v>99</v>
      </c>
      <c r="N714">
        <v>99</v>
      </c>
      <c r="O714">
        <v>99</v>
      </c>
      <c r="P714">
        <v>99</v>
      </c>
      <c r="R714">
        <v>0</v>
      </c>
      <c r="AN714">
        <v>99</v>
      </c>
      <c r="AO714">
        <v>99</v>
      </c>
      <c r="AP714">
        <v>99</v>
      </c>
      <c r="AQ714">
        <v>99</v>
      </c>
    </row>
    <row r="715" spans="1:45">
      <c r="A715">
        <v>16</v>
      </c>
      <c r="B715">
        <v>137</v>
      </c>
      <c r="C715">
        <v>2024</v>
      </c>
      <c r="D715">
        <v>5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12</v>
      </c>
      <c r="M715">
        <v>99</v>
      </c>
      <c r="N715">
        <v>99</v>
      </c>
      <c r="O715">
        <v>99</v>
      </c>
      <c r="P715">
        <v>99</v>
      </c>
      <c r="Q715">
        <v>1</v>
      </c>
      <c r="R715">
        <v>1</v>
      </c>
      <c r="S715">
        <v>12</v>
      </c>
      <c r="T715">
        <v>7</v>
      </c>
      <c r="U715">
        <v>574.1</v>
      </c>
      <c r="V715">
        <v>100</v>
      </c>
      <c r="W715">
        <v>100</v>
      </c>
      <c r="X715">
        <v>100</v>
      </c>
      <c r="Y715">
        <v>0</v>
      </c>
      <c r="Z715">
        <v>0</v>
      </c>
      <c r="AA715">
        <v>0</v>
      </c>
      <c r="AE715">
        <v>0.14598540145985411</v>
      </c>
      <c r="AF715">
        <v>0.24029838689086699</v>
      </c>
      <c r="AG715">
        <v>781</v>
      </c>
      <c r="AH715">
        <v>0</v>
      </c>
      <c r="AI715">
        <v>100</v>
      </c>
      <c r="AJ715">
        <v>0</v>
      </c>
      <c r="AN715">
        <v>99</v>
      </c>
      <c r="AO715">
        <v>99</v>
      </c>
      <c r="AP715">
        <v>99</v>
      </c>
      <c r="AQ715">
        <v>99</v>
      </c>
      <c r="AR715">
        <v>223</v>
      </c>
      <c r="AS715">
        <v>51.760361788697438</v>
      </c>
    </row>
    <row r="716" spans="1:45">
      <c r="A716">
        <v>16</v>
      </c>
      <c r="B716">
        <v>138</v>
      </c>
      <c r="C716">
        <v>2024</v>
      </c>
      <c r="D716">
        <v>6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12</v>
      </c>
      <c r="M716">
        <v>99</v>
      </c>
      <c r="N716">
        <v>99</v>
      </c>
      <c r="O716">
        <v>99</v>
      </c>
      <c r="P716">
        <v>99</v>
      </c>
      <c r="R716">
        <v>0</v>
      </c>
      <c r="AN716">
        <v>99</v>
      </c>
      <c r="AO716">
        <v>99</v>
      </c>
      <c r="AP716">
        <v>99</v>
      </c>
      <c r="AQ716">
        <v>99</v>
      </c>
    </row>
    <row r="717" spans="1:45">
      <c r="A717">
        <v>16</v>
      </c>
      <c r="B717">
        <v>139</v>
      </c>
      <c r="C717">
        <v>2024</v>
      </c>
      <c r="D717">
        <v>7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12</v>
      </c>
      <c r="M717">
        <v>99</v>
      </c>
      <c r="N717">
        <v>99</v>
      </c>
      <c r="O717">
        <v>99</v>
      </c>
      <c r="P717">
        <v>99</v>
      </c>
      <c r="R717">
        <v>0</v>
      </c>
      <c r="AN717">
        <v>99</v>
      </c>
      <c r="AO717">
        <v>99</v>
      </c>
      <c r="AP717">
        <v>99</v>
      </c>
      <c r="AQ717">
        <v>99</v>
      </c>
    </row>
    <row r="718" spans="1:45">
      <c r="A718">
        <v>16</v>
      </c>
      <c r="B718">
        <v>140</v>
      </c>
      <c r="C718">
        <v>2024</v>
      </c>
      <c r="D718">
        <v>8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12</v>
      </c>
      <c r="M718">
        <v>99</v>
      </c>
      <c r="N718">
        <v>99</v>
      </c>
      <c r="O718">
        <v>99</v>
      </c>
      <c r="P718">
        <v>99</v>
      </c>
      <c r="R718">
        <v>0</v>
      </c>
      <c r="AN718">
        <v>99</v>
      </c>
      <c r="AO718">
        <v>99</v>
      </c>
      <c r="AP718">
        <v>99</v>
      </c>
      <c r="AQ718">
        <v>99</v>
      </c>
    </row>
    <row r="719" spans="1:45">
      <c r="A719">
        <v>16</v>
      </c>
      <c r="B719">
        <v>141</v>
      </c>
      <c r="C719">
        <v>2024</v>
      </c>
      <c r="D719">
        <v>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12</v>
      </c>
      <c r="M719">
        <v>99</v>
      </c>
      <c r="N719">
        <v>99</v>
      </c>
      <c r="O719">
        <v>99</v>
      </c>
      <c r="P719">
        <v>99</v>
      </c>
      <c r="R719">
        <v>0</v>
      </c>
      <c r="AN719">
        <v>99</v>
      </c>
      <c r="AO719">
        <v>99</v>
      </c>
      <c r="AP719">
        <v>99</v>
      </c>
      <c r="AQ719">
        <v>99</v>
      </c>
    </row>
    <row r="720" spans="1:45">
      <c r="A720">
        <v>16</v>
      </c>
      <c r="B720">
        <v>142</v>
      </c>
      <c r="C720">
        <v>2024</v>
      </c>
      <c r="D720">
        <v>10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12</v>
      </c>
      <c r="M720">
        <v>99</v>
      </c>
      <c r="N720">
        <v>99</v>
      </c>
      <c r="O720">
        <v>99</v>
      </c>
      <c r="P720">
        <v>99</v>
      </c>
      <c r="R720">
        <v>0</v>
      </c>
      <c r="AN720">
        <v>99</v>
      </c>
      <c r="AO720">
        <v>99</v>
      </c>
      <c r="AP720">
        <v>99</v>
      </c>
      <c r="AQ720">
        <v>99</v>
      </c>
    </row>
    <row r="721" spans="1:43">
      <c r="A721">
        <v>16</v>
      </c>
      <c r="B721">
        <v>143</v>
      </c>
      <c r="C721">
        <v>2024</v>
      </c>
      <c r="D721">
        <v>11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12</v>
      </c>
      <c r="M721">
        <v>99</v>
      </c>
      <c r="N721">
        <v>99</v>
      </c>
      <c r="O721">
        <v>99</v>
      </c>
      <c r="P721">
        <v>99</v>
      </c>
      <c r="R721">
        <v>0</v>
      </c>
      <c r="AN721">
        <v>99</v>
      </c>
      <c r="AO721">
        <v>99</v>
      </c>
      <c r="AP721">
        <v>99</v>
      </c>
      <c r="AQ721">
        <v>99</v>
      </c>
    </row>
    <row r="722" spans="1:43">
      <c r="A722">
        <v>16</v>
      </c>
      <c r="B722">
        <v>144</v>
      </c>
      <c r="C722">
        <v>2024</v>
      </c>
      <c r="D722">
        <v>12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12</v>
      </c>
      <c r="M722">
        <v>99</v>
      </c>
      <c r="N722">
        <v>99</v>
      </c>
      <c r="O722">
        <v>99</v>
      </c>
      <c r="P722">
        <v>99</v>
      </c>
      <c r="R722">
        <v>0</v>
      </c>
      <c r="AN722">
        <v>99</v>
      </c>
      <c r="AO722">
        <v>99</v>
      </c>
      <c r="AP722">
        <v>99</v>
      </c>
      <c r="AQ722">
        <v>99</v>
      </c>
    </row>
    <row r="723" spans="1:43">
      <c r="A723">
        <v>16</v>
      </c>
      <c r="B723">
        <v>145</v>
      </c>
      <c r="C723">
        <v>2024</v>
      </c>
      <c r="D723">
        <v>1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13</v>
      </c>
      <c r="M723">
        <v>99</v>
      </c>
      <c r="N723">
        <v>99</v>
      </c>
      <c r="O723">
        <v>99</v>
      </c>
      <c r="P723">
        <v>99</v>
      </c>
      <c r="R723">
        <v>0</v>
      </c>
      <c r="AN723">
        <v>99</v>
      </c>
      <c r="AO723">
        <v>99</v>
      </c>
      <c r="AP723">
        <v>99</v>
      </c>
      <c r="AQ723">
        <v>99</v>
      </c>
    </row>
    <row r="724" spans="1:43">
      <c r="A724">
        <v>16</v>
      </c>
      <c r="B724">
        <v>146</v>
      </c>
      <c r="C724">
        <v>2024</v>
      </c>
      <c r="D724">
        <v>2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13</v>
      </c>
      <c r="M724">
        <v>99</v>
      </c>
      <c r="N724">
        <v>99</v>
      </c>
      <c r="O724">
        <v>99</v>
      </c>
      <c r="P724">
        <v>99</v>
      </c>
      <c r="R724">
        <v>0</v>
      </c>
      <c r="AN724">
        <v>99</v>
      </c>
      <c r="AO724">
        <v>99</v>
      </c>
      <c r="AP724">
        <v>99</v>
      </c>
      <c r="AQ724">
        <v>99</v>
      </c>
    </row>
    <row r="725" spans="1:43">
      <c r="A725">
        <v>16</v>
      </c>
      <c r="B725">
        <v>147</v>
      </c>
      <c r="C725">
        <v>2024</v>
      </c>
      <c r="D725">
        <v>3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13</v>
      </c>
      <c r="M725">
        <v>99</v>
      </c>
      <c r="N725">
        <v>99</v>
      </c>
      <c r="O725">
        <v>99</v>
      </c>
      <c r="P725">
        <v>99</v>
      </c>
      <c r="R725">
        <v>0</v>
      </c>
      <c r="AN725">
        <v>99</v>
      </c>
      <c r="AO725">
        <v>99</v>
      </c>
      <c r="AP725">
        <v>99</v>
      </c>
      <c r="AQ725">
        <v>99</v>
      </c>
    </row>
    <row r="726" spans="1:43">
      <c r="A726">
        <v>16</v>
      </c>
      <c r="B726">
        <v>148</v>
      </c>
      <c r="C726">
        <v>2024</v>
      </c>
      <c r="D726">
        <v>4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13</v>
      </c>
      <c r="M726">
        <v>99</v>
      </c>
      <c r="N726">
        <v>99</v>
      </c>
      <c r="O726">
        <v>99</v>
      </c>
      <c r="P726">
        <v>99</v>
      </c>
      <c r="R726">
        <v>0</v>
      </c>
      <c r="AN726">
        <v>99</v>
      </c>
      <c r="AO726">
        <v>99</v>
      </c>
      <c r="AP726">
        <v>99</v>
      </c>
      <c r="AQ726">
        <v>99</v>
      </c>
    </row>
    <row r="727" spans="1:43">
      <c r="A727">
        <v>16</v>
      </c>
      <c r="B727">
        <v>149</v>
      </c>
      <c r="C727">
        <v>2024</v>
      </c>
      <c r="D727">
        <v>5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13</v>
      </c>
      <c r="M727">
        <v>99</v>
      </c>
      <c r="N727">
        <v>99</v>
      </c>
      <c r="O727">
        <v>99</v>
      </c>
      <c r="P727">
        <v>99</v>
      </c>
      <c r="R727">
        <v>0</v>
      </c>
      <c r="AN727">
        <v>99</v>
      </c>
      <c r="AO727">
        <v>99</v>
      </c>
      <c r="AP727">
        <v>99</v>
      </c>
      <c r="AQ727">
        <v>99</v>
      </c>
    </row>
    <row r="728" spans="1:43">
      <c r="A728">
        <v>16</v>
      </c>
      <c r="B728">
        <v>150</v>
      </c>
      <c r="C728">
        <v>2024</v>
      </c>
      <c r="D728">
        <v>6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13</v>
      </c>
      <c r="M728">
        <v>99</v>
      </c>
      <c r="N728">
        <v>99</v>
      </c>
      <c r="O728">
        <v>99</v>
      </c>
      <c r="P728">
        <v>99</v>
      </c>
      <c r="R728">
        <v>0</v>
      </c>
      <c r="AN728">
        <v>99</v>
      </c>
      <c r="AO728">
        <v>99</v>
      </c>
      <c r="AP728">
        <v>99</v>
      </c>
      <c r="AQ728">
        <v>99</v>
      </c>
    </row>
    <row r="729" spans="1:43">
      <c r="A729">
        <v>16</v>
      </c>
      <c r="B729">
        <v>151</v>
      </c>
      <c r="C729">
        <v>2024</v>
      </c>
      <c r="D729">
        <v>7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13</v>
      </c>
      <c r="M729">
        <v>99</v>
      </c>
      <c r="N729">
        <v>99</v>
      </c>
      <c r="O729">
        <v>99</v>
      </c>
      <c r="P729">
        <v>99</v>
      </c>
      <c r="R729">
        <v>0</v>
      </c>
      <c r="AN729">
        <v>99</v>
      </c>
      <c r="AO729">
        <v>99</v>
      </c>
      <c r="AP729">
        <v>99</v>
      </c>
      <c r="AQ729">
        <v>99</v>
      </c>
    </row>
    <row r="730" spans="1:43">
      <c r="A730">
        <v>16</v>
      </c>
      <c r="B730">
        <v>152</v>
      </c>
      <c r="C730">
        <v>2024</v>
      </c>
      <c r="D730">
        <v>8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13</v>
      </c>
      <c r="M730">
        <v>99</v>
      </c>
      <c r="N730">
        <v>99</v>
      </c>
      <c r="O730">
        <v>99</v>
      </c>
      <c r="P730">
        <v>99</v>
      </c>
      <c r="R730">
        <v>0</v>
      </c>
      <c r="AN730">
        <v>99</v>
      </c>
      <c r="AO730">
        <v>99</v>
      </c>
      <c r="AP730">
        <v>99</v>
      </c>
      <c r="AQ730">
        <v>99</v>
      </c>
    </row>
    <row r="731" spans="1:43">
      <c r="A731">
        <v>16</v>
      </c>
      <c r="B731">
        <v>153</v>
      </c>
      <c r="C731">
        <v>2024</v>
      </c>
      <c r="D731">
        <v>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13</v>
      </c>
      <c r="M731">
        <v>99</v>
      </c>
      <c r="N731">
        <v>99</v>
      </c>
      <c r="O731">
        <v>99</v>
      </c>
      <c r="P731">
        <v>99</v>
      </c>
      <c r="R731">
        <v>0</v>
      </c>
      <c r="AN731">
        <v>99</v>
      </c>
      <c r="AO731">
        <v>99</v>
      </c>
      <c r="AP731">
        <v>99</v>
      </c>
      <c r="AQ731">
        <v>99</v>
      </c>
    </row>
    <row r="732" spans="1:43">
      <c r="A732">
        <v>16</v>
      </c>
      <c r="B732">
        <v>154</v>
      </c>
      <c r="C732">
        <v>2024</v>
      </c>
      <c r="D732">
        <v>10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13</v>
      </c>
      <c r="M732">
        <v>99</v>
      </c>
      <c r="N732">
        <v>99</v>
      </c>
      <c r="O732">
        <v>99</v>
      </c>
      <c r="P732">
        <v>99</v>
      </c>
      <c r="R732">
        <v>0</v>
      </c>
      <c r="AN732">
        <v>99</v>
      </c>
      <c r="AO732">
        <v>99</v>
      </c>
      <c r="AP732">
        <v>99</v>
      </c>
      <c r="AQ732">
        <v>99</v>
      </c>
    </row>
    <row r="733" spans="1:43">
      <c r="A733">
        <v>16</v>
      </c>
      <c r="B733">
        <v>155</v>
      </c>
      <c r="C733">
        <v>2024</v>
      </c>
      <c r="D733">
        <v>11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13</v>
      </c>
      <c r="M733">
        <v>99</v>
      </c>
      <c r="N733">
        <v>99</v>
      </c>
      <c r="O733">
        <v>99</v>
      </c>
      <c r="P733">
        <v>99</v>
      </c>
      <c r="R733">
        <v>0</v>
      </c>
      <c r="AN733">
        <v>99</v>
      </c>
      <c r="AO733">
        <v>99</v>
      </c>
      <c r="AP733">
        <v>99</v>
      </c>
      <c r="AQ733">
        <v>99</v>
      </c>
    </row>
    <row r="734" spans="1:43">
      <c r="A734">
        <v>16</v>
      </c>
      <c r="B734">
        <v>156</v>
      </c>
      <c r="C734">
        <v>2024</v>
      </c>
      <c r="D734">
        <v>12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13</v>
      </c>
      <c r="M734">
        <v>99</v>
      </c>
      <c r="N734">
        <v>99</v>
      </c>
      <c r="O734">
        <v>99</v>
      </c>
      <c r="P734">
        <v>99</v>
      </c>
      <c r="R734">
        <v>0</v>
      </c>
      <c r="AN734">
        <v>99</v>
      </c>
      <c r="AO734">
        <v>99</v>
      </c>
      <c r="AP734">
        <v>99</v>
      </c>
      <c r="AQ734">
        <v>99</v>
      </c>
    </row>
    <row r="735" spans="1:43">
      <c r="A735">
        <v>16</v>
      </c>
      <c r="B735">
        <v>157</v>
      </c>
      <c r="C735">
        <v>2024</v>
      </c>
      <c r="D735">
        <v>1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14</v>
      </c>
      <c r="M735">
        <v>99</v>
      </c>
      <c r="N735">
        <v>99</v>
      </c>
      <c r="O735">
        <v>99</v>
      </c>
      <c r="P735">
        <v>99</v>
      </c>
      <c r="R735">
        <v>0</v>
      </c>
      <c r="AN735">
        <v>99</v>
      </c>
      <c r="AO735">
        <v>99</v>
      </c>
      <c r="AP735">
        <v>99</v>
      </c>
      <c r="AQ735">
        <v>99</v>
      </c>
    </row>
    <row r="736" spans="1:43">
      <c r="A736">
        <v>16</v>
      </c>
      <c r="B736">
        <v>158</v>
      </c>
      <c r="C736">
        <v>2024</v>
      </c>
      <c r="D736">
        <v>2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14</v>
      </c>
      <c r="M736">
        <v>99</v>
      </c>
      <c r="N736">
        <v>99</v>
      </c>
      <c r="O736">
        <v>99</v>
      </c>
      <c r="P736">
        <v>99</v>
      </c>
      <c r="R736">
        <v>0</v>
      </c>
      <c r="AN736">
        <v>99</v>
      </c>
      <c r="AO736">
        <v>99</v>
      </c>
      <c r="AP736">
        <v>99</v>
      </c>
      <c r="AQ736">
        <v>99</v>
      </c>
    </row>
    <row r="737" spans="1:43">
      <c r="A737">
        <v>16</v>
      </c>
      <c r="B737">
        <v>159</v>
      </c>
      <c r="C737">
        <v>2024</v>
      </c>
      <c r="D737">
        <v>3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14</v>
      </c>
      <c r="M737">
        <v>99</v>
      </c>
      <c r="N737">
        <v>99</v>
      </c>
      <c r="O737">
        <v>99</v>
      </c>
      <c r="P737">
        <v>99</v>
      </c>
      <c r="R737">
        <v>0</v>
      </c>
      <c r="AN737">
        <v>99</v>
      </c>
      <c r="AO737">
        <v>99</v>
      </c>
      <c r="AP737">
        <v>99</v>
      </c>
      <c r="AQ737">
        <v>99</v>
      </c>
    </row>
    <row r="738" spans="1:43">
      <c r="A738">
        <v>16</v>
      </c>
      <c r="B738">
        <v>160</v>
      </c>
      <c r="C738">
        <v>2024</v>
      </c>
      <c r="D738">
        <v>4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14</v>
      </c>
      <c r="M738">
        <v>99</v>
      </c>
      <c r="N738">
        <v>99</v>
      </c>
      <c r="O738">
        <v>99</v>
      </c>
      <c r="P738">
        <v>99</v>
      </c>
      <c r="R738">
        <v>0</v>
      </c>
      <c r="AN738">
        <v>99</v>
      </c>
      <c r="AO738">
        <v>99</v>
      </c>
      <c r="AP738">
        <v>99</v>
      </c>
      <c r="AQ738">
        <v>99</v>
      </c>
    </row>
    <row r="739" spans="1:43">
      <c r="A739">
        <v>16</v>
      </c>
      <c r="B739">
        <v>161</v>
      </c>
      <c r="C739">
        <v>2024</v>
      </c>
      <c r="D739">
        <v>5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14</v>
      </c>
      <c r="M739">
        <v>99</v>
      </c>
      <c r="N739">
        <v>99</v>
      </c>
      <c r="O739">
        <v>99</v>
      </c>
      <c r="P739">
        <v>99</v>
      </c>
      <c r="R739">
        <v>0</v>
      </c>
      <c r="AN739">
        <v>99</v>
      </c>
      <c r="AO739">
        <v>99</v>
      </c>
      <c r="AP739">
        <v>99</v>
      </c>
      <c r="AQ739">
        <v>99</v>
      </c>
    </row>
    <row r="740" spans="1:43">
      <c r="A740">
        <v>16</v>
      </c>
      <c r="B740">
        <v>162</v>
      </c>
      <c r="C740">
        <v>2024</v>
      </c>
      <c r="D740">
        <v>6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14</v>
      </c>
      <c r="M740">
        <v>99</v>
      </c>
      <c r="N740">
        <v>99</v>
      </c>
      <c r="O740">
        <v>99</v>
      </c>
      <c r="P740">
        <v>99</v>
      </c>
      <c r="R740">
        <v>0</v>
      </c>
      <c r="AN740">
        <v>99</v>
      </c>
      <c r="AO740">
        <v>99</v>
      </c>
      <c r="AP740">
        <v>99</v>
      </c>
      <c r="AQ740">
        <v>99</v>
      </c>
    </row>
    <row r="741" spans="1:43">
      <c r="A741">
        <v>16</v>
      </c>
      <c r="B741">
        <v>163</v>
      </c>
      <c r="C741">
        <v>2024</v>
      </c>
      <c r="D741">
        <v>7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</v>
      </c>
      <c r="R741">
        <v>0</v>
      </c>
      <c r="AN741">
        <v>99</v>
      </c>
      <c r="AO741">
        <v>99</v>
      </c>
      <c r="AP741">
        <v>99</v>
      </c>
      <c r="AQ741">
        <v>99</v>
      </c>
    </row>
    <row r="742" spans="1:43">
      <c r="A742">
        <v>16</v>
      </c>
      <c r="B742">
        <v>164</v>
      </c>
      <c r="C742">
        <v>2024</v>
      </c>
      <c r="D742">
        <v>8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14</v>
      </c>
      <c r="M742">
        <v>99</v>
      </c>
      <c r="N742">
        <v>99</v>
      </c>
      <c r="O742">
        <v>99</v>
      </c>
      <c r="P742">
        <v>99</v>
      </c>
      <c r="R742">
        <v>0</v>
      </c>
      <c r="AN742">
        <v>99</v>
      </c>
      <c r="AO742">
        <v>99</v>
      </c>
      <c r="AP742">
        <v>99</v>
      </c>
      <c r="AQ742">
        <v>99</v>
      </c>
    </row>
    <row r="743" spans="1:43">
      <c r="A743">
        <v>16</v>
      </c>
      <c r="B743">
        <v>165</v>
      </c>
      <c r="C743">
        <v>2024</v>
      </c>
      <c r="D743">
        <v>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14</v>
      </c>
      <c r="M743">
        <v>99</v>
      </c>
      <c r="N743">
        <v>99</v>
      </c>
      <c r="O743">
        <v>99</v>
      </c>
      <c r="P743">
        <v>99</v>
      </c>
      <c r="R743">
        <v>0</v>
      </c>
      <c r="AN743">
        <v>99</v>
      </c>
      <c r="AO743">
        <v>99</v>
      </c>
      <c r="AP743">
        <v>99</v>
      </c>
      <c r="AQ743">
        <v>99</v>
      </c>
    </row>
    <row r="744" spans="1:43">
      <c r="A744">
        <v>16</v>
      </c>
      <c r="B744">
        <v>166</v>
      </c>
      <c r="C744">
        <v>2024</v>
      </c>
      <c r="D744">
        <v>10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14</v>
      </c>
      <c r="M744">
        <v>99</v>
      </c>
      <c r="N744">
        <v>99</v>
      </c>
      <c r="O744">
        <v>99</v>
      </c>
      <c r="P744">
        <v>99</v>
      </c>
      <c r="R744">
        <v>0</v>
      </c>
      <c r="AN744">
        <v>99</v>
      </c>
      <c r="AO744">
        <v>99</v>
      </c>
      <c r="AP744">
        <v>99</v>
      </c>
      <c r="AQ744">
        <v>99</v>
      </c>
    </row>
    <row r="745" spans="1:43">
      <c r="A745">
        <v>16</v>
      </c>
      <c r="B745">
        <v>167</v>
      </c>
      <c r="C745">
        <v>2024</v>
      </c>
      <c r="D745">
        <v>11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14</v>
      </c>
      <c r="M745">
        <v>99</v>
      </c>
      <c r="N745">
        <v>99</v>
      </c>
      <c r="O745">
        <v>99</v>
      </c>
      <c r="P745">
        <v>99</v>
      </c>
      <c r="R745">
        <v>0</v>
      </c>
      <c r="AN745">
        <v>99</v>
      </c>
      <c r="AO745">
        <v>99</v>
      </c>
      <c r="AP745">
        <v>99</v>
      </c>
      <c r="AQ745">
        <v>99</v>
      </c>
    </row>
    <row r="746" spans="1:43">
      <c r="A746">
        <v>16</v>
      </c>
      <c r="B746">
        <v>168</v>
      </c>
      <c r="C746">
        <v>2024</v>
      </c>
      <c r="D746">
        <v>12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14</v>
      </c>
      <c r="M746">
        <v>99</v>
      </c>
      <c r="N746">
        <v>99</v>
      </c>
      <c r="O746">
        <v>99</v>
      </c>
      <c r="P746">
        <v>99</v>
      </c>
      <c r="R746">
        <v>0</v>
      </c>
      <c r="AN746">
        <v>99</v>
      </c>
      <c r="AO746">
        <v>99</v>
      </c>
      <c r="AP746">
        <v>99</v>
      </c>
      <c r="AQ746">
        <v>99</v>
      </c>
    </row>
    <row r="747" spans="1:43">
      <c r="A747">
        <v>16</v>
      </c>
      <c r="B747">
        <v>169</v>
      </c>
      <c r="C747">
        <v>2024</v>
      </c>
      <c r="D747">
        <v>1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15</v>
      </c>
      <c r="M747">
        <v>99</v>
      </c>
      <c r="N747">
        <v>99</v>
      </c>
      <c r="O747">
        <v>99</v>
      </c>
      <c r="P747">
        <v>99</v>
      </c>
      <c r="R747">
        <v>0</v>
      </c>
      <c r="AN747">
        <v>99</v>
      </c>
      <c r="AO747">
        <v>99</v>
      </c>
      <c r="AP747">
        <v>99</v>
      </c>
      <c r="AQ747">
        <v>99</v>
      </c>
    </row>
    <row r="748" spans="1:43">
      <c r="A748">
        <v>16</v>
      </c>
      <c r="B748">
        <v>170</v>
      </c>
      <c r="C748">
        <v>2024</v>
      </c>
      <c r="D748">
        <v>2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15</v>
      </c>
      <c r="M748">
        <v>99</v>
      </c>
      <c r="N748">
        <v>99</v>
      </c>
      <c r="O748">
        <v>99</v>
      </c>
      <c r="P748">
        <v>99</v>
      </c>
      <c r="R748">
        <v>0</v>
      </c>
      <c r="AN748">
        <v>99</v>
      </c>
      <c r="AO748">
        <v>99</v>
      </c>
      <c r="AP748">
        <v>99</v>
      </c>
      <c r="AQ748">
        <v>99</v>
      </c>
    </row>
    <row r="749" spans="1:43">
      <c r="A749">
        <v>16</v>
      </c>
      <c r="B749">
        <v>171</v>
      </c>
      <c r="C749">
        <v>2024</v>
      </c>
      <c r="D749">
        <v>3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15</v>
      </c>
      <c r="M749">
        <v>99</v>
      </c>
      <c r="N749">
        <v>99</v>
      </c>
      <c r="O749">
        <v>99</v>
      </c>
      <c r="P749">
        <v>99</v>
      </c>
      <c r="R749">
        <v>0</v>
      </c>
      <c r="AN749">
        <v>99</v>
      </c>
      <c r="AO749">
        <v>99</v>
      </c>
      <c r="AP749">
        <v>99</v>
      </c>
      <c r="AQ749">
        <v>99</v>
      </c>
    </row>
    <row r="750" spans="1:43">
      <c r="A750">
        <v>16</v>
      </c>
      <c r="B750">
        <v>172</v>
      </c>
      <c r="C750">
        <v>2024</v>
      </c>
      <c r="D750">
        <v>4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15</v>
      </c>
      <c r="M750">
        <v>99</v>
      </c>
      <c r="N750">
        <v>99</v>
      </c>
      <c r="O750">
        <v>99</v>
      </c>
      <c r="P750">
        <v>99</v>
      </c>
      <c r="R750">
        <v>0</v>
      </c>
      <c r="AN750">
        <v>99</v>
      </c>
      <c r="AO750">
        <v>99</v>
      </c>
      <c r="AP750">
        <v>99</v>
      </c>
      <c r="AQ750">
        <v>99</v>
      </c>
    </row>
    <row r="751" spans="1:43">
      <c r="A751">
        <v>16</v>
      </c>
      <c r="B751">
        <v>173</v>
      </c>
      <c r="C751">
        <v>2024</v>
      </c>
      <c r="D751">
        <v>5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15</v>
      </c>
      <c r="M751">
        <v>99</v>
      </c>
      <c r="N751">
        <v>99</v>
      </c>
      <c r="O751">
        <v>99</v>
      </c>
      <c r="P751">
        <v>99</v>
      </c>
      <c r="R751">
        <v>0</v>
      </c>
      <c r="AN751">
        <v>99</v>
      </c>
      <c r="AO751">
        <v>99</v>
      </c>
      <c r="AP751">
        <v>99</v>
      </c>
      <c r="AQ751">
        <v>99</v>
      </c>
    </row>
    <row r="752" spans="1:43">
      <c r="A752">
        <v>16</v>
      </c>
      <c r="B752">
        <v>174</v>
      </c>
      <c r="C752">
        <v>2024</v>
      </c>
      <c r="D752">
        <v>6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15</v>
      </c>
      <c r="M752">
        <v>99</v>
      </c>
      <c r="N752">
        <v>99</v>
      </c>
      <c r="O752">
        <v>99</v>
      </c>
      <c r="P752">
        <v>99</v>
      </c>
      <c r="R752">
        <v>0</v>
      </c>
      <c r="AN752">
        <v>99</v>
      </c>
      <c r="AO752">
        <v>99</v>
      </c>
      <c r="AP752">
        <v>99</v>
      </c>
      <c r="AQ752">
        <v>99</v>
      </c>
    </row>
    <row r="753" spans="1:45">
      <c r="A753">
        <v>16</v>
      </c>
      <c r="B753">
        <v>175</v>
      </c>
      <c r="C753">
        <v>2024</v>
      </c>
      <c r="D753">
        <v>7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15</v>
      </c>
      <c r="M753">
        <v>99</v>
      </c>
      <c r="N753">
        <v>99</v>
      </c>
      <c r="O753">
        <v>99</v>
      </c>
      <c r="P753">
        <v>99</v>
      </c>
      <c r="R753">
        <v>0</v>
      </c>
      <c r="AN753">
        <v>99</v>
      </c>
      <c r="AO753">
        <v>99</v>
      </c>
      <c r="AP753">
        <v>99</v>
      </c>
      <c r="AQ753">
        <v>99</v>
      </c>
    </row>
    <row r="754" spans="1:45">
      <c r="A754">
        <v>16</v>
      </c>
      <c r="B754">
        <v>176</v>
      </c>
      <c r="C754">
        <v>2024</v>
      </c>
      <c r="D754">
        <v>8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15</v>
      </c>
      <c r="M754">
        <v>99</v>
      </c>
      <c r="N754">
        <v>99</v>
      </c>
      <c r="O754">
        <v>99</v>
      </c>
      <c r="P754">
        <v>99</v>
      </c>
      <c r="R754">
        <v>0</v>
      </c>
      <c r="AN754">
        <v>99</v>
      </c>
      <c r="AO754">
        <v>99</v>
      </c>
      <c r="AP754">
        <v>99</v>
      </c>
      <c r="AQ754">
        <v>99</v>
      </c>
    </row>
    <row r="755" spans="1:45">
      <c r="A755">
        <v>16</v>
      </c>
      <c r="B755">
        <v>177</v>
      </c>
      <c r="C755">
        <v>2024</v>
      </c>
      <c r="D755">
        <v>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15</v>
      </c>
      <c r="M755">
        <v>99</v>
      </c>
      <c r="N755">
        <v>99</v>
      </c>
      <c r="O755">
        <v>99</v>
      </c>
      <c r="P755">
        <v>99</v>
      </c>
      <c r="R755">
        <v>0</v>
      </c>
      <c r="AN755">
        <v>99</v>
      </c>
      <c r="AO755">
        <v>99</v>
      </c>
      <c r="AP755">
        <v>99</v>
      </c>
      <c r="AQ755">
        <v>99</v>
      </c>
    </row>
    <row r="756" spans="1:45">
      <c r="A756">
        <v>16</v>
      </c>
      <c r="B756">
        <v>178</v>
      </c>
      <c r="C756">
        <v>2024</v>
      </c>
      <c r="D756">
        <v>10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15</v>
      </c>
      <c r="M756">
        <v>99</v>
      </c>
      <c r="N756">
        <v>99</v>
      </c>
      <c r="O756">
        <v>99</v>
      </c>
      <c r="P756">
        <v>99</v>
      </c>
      <c r="R756">
        <v>0</v>
      </c>
      <c r="AN756">
        <v>99</v>
      </c>
      <c r="AO756">
        <v>99</v>
      </c>
      <c r="AP756">
        <v>99</v>
      </c>
      <c r="AQ756">
        <v>99</v>
      </c>
    </row>
    <row r="757" spans="1:45">
      <c r="A757">
        <v>16</v>
      </c>
      <c r="B757">
        <v>179</v>
      </c>
      <c r="C757">
        <v>2024</v>
      </c>
      <c r="D757">
        <v>11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</v>
      </c>
      <c r="R757">
        <v>0</v>
      </c>
      <c r="AN757">
        <v>99</v>
      </c>
      <c r="AO757">
        <v>99</v>
      </c>
      <c r="AP757">
        <v>99</v>
      </c>
      <c r="AQ757">
        <v>99</v>
      </c>
    </row>
    <row r="758" spans="1:45">
      <c r="A758">
        <v>16</v>
      </c>
      <c r="B758">
        <v>180</v>
      </c>
      <c r="C758">
        <v>2024</v>
      </c>
      <c r="D758">
        <v>12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15</v>
      </c>
      <c r="M758">
        <v>99</v>
      </c>
      <c r="N758">
        <v>99</v>
      </c>
      <c r="O758">
        <v>99</v>
      </c>
      <c r="P758">
        <v>99</v>
      </c>
      <c r="R758">
        <v>0</v>
      </c>
      <c r="AN758">
        <v>99</v>
      </c>
      <c r="AO758">
        <v>99</v>
      </c>
      <c r="AP758">
        <v>99</v>
      </c>
      <c r="AQ758">
        <v>99</v>
      </c>
    </row>
    <row r="759" spans="1:45">
      <c r="A759">
        <v>16</v>
      </c>
      <c r="B759">
        <v>181</v>
      </c>
      <c r="C759">
        <v>2023</v>
      </c>
      <c r="D759">
        <v>1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1</v>
      </c>
      <c r="M759">
        <v>99</v>
      </c>
      <c r="N759">
        <v>99</v>
      </c>
      <c r="O759">
        <v>99</v>
      </c>
      <c r="P759">
        <v>99</v>
      </c>
      <c r="Q759">
        <v>2</v>
      </c>
      <c r="R759">
        <v>2</v>
      </c>
      <c r="S759">
        <v>1</v>
      </c>
      <c r="T759">
        <v>2.5</v>
      </c>
      <c r="U759">
        <v>169.8</v>
      </c>
      <c r="V759">
        <v>0</v>
      </c>
      <c r="W759">
        <v>0</v>
      </c>
      <c r="X759">
        <v>0</v>
      </c>
      <c r="Y759">
        <v>23.799999999999887</v>
      </c>
      <c r="Z759">
        <v>0</v>
      </c>
      <c r="AA759">
        <v>0.5</v>
      </c>
      <c r="AC759">
        <v>-100.00000000000024</v>
      </c>
      <c r="AE759">
        <v>0.34246575342465752</v>
      </c>
      <c r="AF759">
        <v>0.16092818982323495</v>
      </c>
      <c r="AG759">
        <v>1387</v>
      </c>
      <c r="AH759">
        <v>0</v>
      </c>
      <c r="AI759">
        <v>0</v>
      </c>
      <c r="AJ759">
        <v>653</v>
      </c>
      <c r="AK759">
        <v>100.00000000000044</v>
      </c>
      <c r="AL759">
        <v>-100</v>
      </c>
      <c r="AN759">
        <v>99</v>
      </c>
      <c r="AO759">
        <v>99</v>
      </c>
      <c r="AP759">
        <v>99</v>
      </c>
      <c r="AQ759">
        <v>99</v>
      </c>
      <c r="AR759">
        <v>200</v>
      </c>
      <c r="AS759">
        <v>21.104342791234288</v>
      </c>
    </row>
    <row r="760" spans="1:45">
      <c r="A760">
        <v>16</v>
      </c>
      <c r="B760">
        <v>182</v>
      </c>
      <c r="C760">
        <v>2023</v>
      </c>
      <c r="D760">
        <v>2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</v>
      </c>
      <c r="M760">
        <v>99</v>
      </c>
      <c r="N760">
        <v>99</v>
      </c>
      <c r="O760">
        <v>99</v>
      </c>
      <c r="P760">
        <v>99</v>
      </c>
      <c r="R760">
        <v>0</v>
      </c>
      <c r="AN760">
        <v>99</v>
      </c>
      <c r="AO760">
        <v>99</v>
      </c>
      <c r="AP760">
        <v>99</v>
      </c>
      <c r="AQ760">
        <v>99</v>
      </c>
    </row>
    <row r="761" spans="1:45">
      <c r="A761">
        <v>16</v>
      </c>
      <c r="B761">
        <v>183</v>
      </c>
      <c r="C761">
        <v>2023</v>
      </c>
      <c r="D761">
        <v>3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</v>
      </c>
      <c r="M761">
        <v>99</v>
      </c>
      <c r="N761">
        <v>99</v>
      </c>
      <c r="O761">
        <v>99</v>
      </c>
      <c r="P761">
        <v>99</v>
      </c>
      <c r="R761">
        <v>0</v>
      </c>
      <c r="AN761">
        <v>99</v>
      </c>
      <c r="AO761">
        <v>99</v>
      </c>
      <c r="AP761">
        <v>99</v>
      </c>
      <c r="AQ761">
        <v>99</v>
      </c>
    </row>
    <row r="762" spans="1:45">
      <c r="A762">
        <v>16</v>
      </c>
      <c r="B762">
        <v>184</v>
      </c>
      <c r="C762">
        <v>2023</v>
      </c>
      <c r="D762">
        <v>4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1</v>
      </c>
      <c r="M762">
        <v>99</v>
      </c>
      <c r="N762">
        <v>99</v>
      </c>
      <c r="O762">
        <v>99</v>
      </c>
      <c r="P762">
        <v>99</v>
      </c>
      <c r="Q762">
        <v>1</v>
      </c>
      <c r="R762">
        <v>2</v>
      </c>
      <c r="S762">
        <v>1</v>
      </c>
      <c r="T762">
        <v>4</v>
      </c>
      <c r="U762">
        <v>192.65</v>
      </c>
      <c r="V762">
        <v>0</v>
      </c>
      <c r="W762">
        <v>0</v>
      </c>
      <c r="X762">
        <v>0</v>
      </c>
      <c r="Y762">
        <v>3.9500000000001103</v>
      </c>
      <c r="Z762">
        <v>0</v>
      </c>
      <c r="AA762">
        <v>0</v>
      </c>
      <c r="AE762">
        <v>0.44943820224719105</v>
      </c>
      <c r="AF762">
        <v>0.24116943075752112</v>
      </c>
      <c r="AG762">
        <v>1401</v>
      </c>
      <c r="AH762">
        <v>0</v>
      </c>
      <c r="AI762">
        <v>0</v>
      </c>
      <c r="AJ762">
        <v>1</v>
      </c>
      <c r="AK762">
        <v>99.999999998818367</v>
      </c>
      <c r="AN762">
        <v>99</v>
      </c>
      <c r="AO762">
        <v>99</v>
      </c>
      <c r="AP762">
        <v>99</v>
      </c>
      <c r="AQ762">
        <v>99</v>
      </c>
      <c r="AR762">
        <v>206</v>
      </c>
      <c r="AS762">
        <v>22.103613230910671</v>
      </c>
    </row>
    <row r="763" spans="1:45">
      <c r="A763">
        <v>16</v>
      </c>
      <c r="B763">
        <v>185</v>
      </c>
      <c r="C763">
        <v>2023</v>
      </c>
      <c r="D763">
        <v>5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1</v>
      </c>
      <c r="M763">
        <v>99</v>
      </c>
      <c r="N763">
        <v>99</v>
      </c>
      <c r="O763">
        <v>99</v>
      </c>
      <c r="P763">
        <v>99</v>
      </c>
      <c r="Q763">
        <v>1</v>
      </c>
      <c r="R763">
        <v>3</v>
      </c>
      <c r="S763">
        <v>1</v>
      </c>
      <c r="T763">
        <v>2</v>
      </c>
      <c r="U763">
        <v>171.10000000000005</v>
      </c>
      <c r="V763">
        <v>0</v>
      </c>
      <c r="W763">
        <v>0</v>
      </c>
      <c r="X763">
        <v>0</v>
      </c>
      <c r="Y763">
        <v>32.199482397496105</v>
      </c>
      <c r="Z763">
        <v>0</v>
      </c>
      <c r="AA763">
        <v>0</v>
      </c>
      <c r="AE763">
        <v>0.4316546762589929</v>
      </c>
      <c r="AF763">
        <v>0.208854316281848</v>
      </c>
      <c r="AG763">
        <v>983.3333333333336</v>
      </c>
      <c r="AH763">
        <v>0</v>
      </c>
      <c r="AI763">
        <v>0</v>
      </c>
      <c r="AJ763">
        <v>167.82795423356075</v>
      </c>
      <c r="AK763">
        <v>98.901303627626433</v>
      </c>
      <c r="AN763">
        <v>99</v>
      </c>
      <c r="AO763">
        <v>99</v>
      </c>
      <c r="AP763">
        <v>99</v>
      </c>
      <c r="AQ763">
        <v>99</v>
      </c>
      <c r="AR763">
        <v>201</v>
      </c>
      <c r="AS763">
        <v>20.754823866709735</v>
      </c>
    </row>
    <row r="764" spans="1:45">
      <c r="A764">
        <v>16</v>
      </c>
      <c r="B764">
        <v>186</v>
      </c>
      <c r="C764">
        <v>2023</v>
      </c>
      <c r="D764">
        <v>6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1</v>
      </c>
      <c r="M764">
        <v>99</v>
      </c>
      <c r="N764">
        <v>99</v>
      </c>
      <c r="O764">
        <v>99</v>
      </c>
      <c r="P764">
        <v>99</v>
      </c>
      <c r="Q764">
        <v>2</v>
      </c>
      <c r="R764">
        <v>2</v>
      </c>
      <c r="S764">
        <v>1</v>
      </c>
      <c r="T764">
        <v>3</v>
      </c>
      <c r="U764">
        <v>188.05</v>
      </c>
      <c r="V764">
        <v>0</v>
      </c>
      <c r="W764">
        <v>0</v>
      </c>
      <c r="X764">
        <v>0</v>
      </c>
      <c r="Y764">
        <v>20.449999999999807</v>
      </c>
      <c r="Z764">
        <v>0</v>
      </c>
      <c r="AA764">
        <v>0</v>
      </c>
      <c r="AE764">
        <v>0.21505376344086025</v>
      </c>
      <c r="AF764">
        <v>0.1160470803714741</v>
      </c>
      <c r="AG764">
        <v>1470</v>
      </c>
      <c r="AH764">
        <v>0</v>
      </c>
      <c r="AI764">
        <v>0</v>
      </c>
      <c r="AJ764">
        <v>130</v>
      </c>
      <c r="AK764">
        <v>-100.00000000000094</v>
      </c>
      <c r="AN764">
        <v>99</v>
      </c>
      <c r="AO764">
        <v>99</v>
      </c>
      <c r="AP764">
        <v>99</v>
      </c>
      <c r="AQ764">
        <v>99</v>
      </c>
      <c r="AR764">
        <v>204.5</v>
      </c>
      <c r="AS764">
        <v>21.95657690789184</v>
      </c>
    </row>
    <row r="765" spans="1:45">
      <c r="A765">
        <v>16</v>
      </c>
      <c r="B765">
        <v>187</v>
      </c>
      <c r="C765">
        <v>2023</v>
      </c>
      <c r="D765">
        <v>7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1</v>
      </c>
      <c r="M765">
        <v>99</v>
      </c>
      <c r="N765">
        <v>99</v>
      </c>
      <c r="O765">
        <v>99</v>
      </c>
      <c r="P765">
        <v>99</v>
      </c>
      <c r="Q765">
        <v>1</v>
      </c>
      <c r="R765">
        <v>1</v>
      </c>
      <c r="S765">
        <v>1</v>
      </c>
      <c r="T765">
        <v>3</v>
      </c>
      <c r="U765">
        <v>218.1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E765">
        <v>0.18248175182481763</v>
      </c>
      <c r="AF765">
        <v>0.11088435996693298</v>
      </c>
      <c r="AG765">
        <v>905</v>
      </c>
      <c r="AH765">
        <v>0</v>
      </c>
      <c r="AI765">
        <v>0</v>
      </c>
      <c r="AJ765">
        <v>0</v>
      </c>
      <c r="AN765">
        <v>99</v>
      </c>
      <c r="AO765">
        <v>99</v>
      </c>
      <c r="AP765">
        <v>99</v>
      </c>
      <c r="AQ765">
        <v>99</v>
      </c>
      <c r="AR765">
        <v>223</v>
      </c>
      <c r="AS765">
        <v>19.658116498146413</v>
      </c>
    </row>
    <row r="766" spans="1:45">
      <c r="A766">
        <v>16</v>
      </c>
      <c r="B766">
        <v>188</v>
      </c>
      <c r="C766">
        <v>2023</v>
      </c>
      <c r="D766">
        <v>8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</v>
      </c>
      <c r="M766">
        <v>99</v>
      </c>
      <c r="N766">
        <v>99</v>
      </c>
      <c r="O766">
        <v>99</v>
      </c>
      <c r="P766">
        <v>99</v>
      </c>
      <c r="R766">
        <v>0</v>
      </c>
      <c r="AN766">
        <v>99</v>
      </c>
      <c r="AO766">
        <v>99</v>
      </c>
      <c r="AP766">
        <v>99</v>
      </c>
      <c r="AQ766">
        <v>99</v>
      </c>
    </row>
    <row r="767" spans="1:45">
      <c r="A767">
        <v>16</v>
      </c>
      <c r="B767">
        <v>189</v>
      </c>
      <c r="C767">
        <v>2023</v>
      </c>
      <c r="D767">
        <v>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</v>
      </c>
      <c r="M767">
        <v>99</v>
      </c>
      <c r="N767">
        <v>99</v>
      </c>
      <c r="O767">
        <v>99</v>
      </c>
      <c r="P767">
        <v>99</v>
      </c>
      <c r="Q767">
        <v>5</v>
      </c>
      <c r="R767">
        <v>8</v>
      </c>
      <c r="S767">
        <v>1</v>
      </c>
      <c r="T767">
        <v>2.875</v>
      </c>
      <c r="U767">
        <v>150.02499999999995</v>
      </c>
      <c r="V767">
        <v>0</v>
      </c>
      <c r="W767">
        <v>0</v>
      </c>
      <c r="X767">
        <v>0</v>
      </c>
      <c r="Y767">
        <v>23.568662987110919</v>
      </c>
      <c r="Z767">
        <v>0</v>
      </c>
      <c r="AA767">
        <v>0.33071891388307378</v>
      </c>
      <c r="AC767">
        <v>49.112510082722579</v>
      </c>
      <c r="AE767">
        <v>1.0943912448700408</v>
      </c>
      <c r="AF767">
        <v>0.4610722060895181</v>
      </c>
      <c r="AG767">
        <v>1178</v>
      </c>
      <c r="AH767">
        <v>0</v>
      </c>
      <c r="AI767">
        <v>50</v>
      </c>
      <c r="AJ767">
        <v>632.37291213333901</v>
      </c>
      <c r="AK767">
        <v>-22.645989804430847</v>
      </c>
      <c r="AL767">
        <v>7.7700009833500081</v>
      </c>
      <c r="AN767">
        <v>99</v>
      </c>
      <c r="AO767">
        <v>99</v>
      </c>
      <c r="AP767">
        <v>99</v>
      </c>
      <c r="AQ767">
        <v>99</v>
      </c>
      <c r="AR767">
        <v>193.5</v>
      </c>
      <c r="AS767">
        <v>20.642576403825952</v>
      </c>
    </row>
    <row r="768" spans="1:45">
      <c r="A768">
        <v>16</v>
      </c>
      <c r="B768">
        <v>190</v>
      </c>
      <c r="C768">
        <v>2023</v>
      </c>
      <c r="D768">
        <v>10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</v>
      </c>
      <c r="M768">
        <v>99</v>
      </c>
      <c r="N768">
        <v>99</v>
      </c>
      <c r="O768">
        <v>99</v>
      </c>
      <c r="P768">
        <v>99</v>
      </c>
      <c r="Q768">
        <v>2</v>
      </c>
      <c r="R768">
        <v>2</v>
      </c>
      <c r="S768">
        <v>1</v>
      </c>
      <c r="T768">
        <v>3</v>
      </c>
      <c r="U768">
        <v>124.45</v>
      </c>
      <c r="V768">
        <v>0</v>
      </c>
      <c r="W768">
        <v>0</v>
      </c>
      <c r="X768">
        <v>0</v>
      </c>
      <c r="Y768">
        <v>17.449999999999964</v>
      </c>
      <c r="Z768">
        <v>0</v>
      </c>
      <c r="AA768">
        <v>0</v>
      </c>
      <c r="AE768">
        <v>0.21164021164021163</v>
      </c>
      <c r="AF768">
        <v>7.7003657441696557E-2</v>
      </c>
      <c r="AG768">
        <v>824</v>
      </c>
      <c r="AH768">
        <v>0</v>
      </c>
      <c r="AI768">
        <v>0</v>
      </c>
      <c r="AJ768">
        <v>0</v>
      </c>
      <c r="AN768">
        <v>99</v>
      </c>
      <c r="AO768">
        <v>99</v>
      </c>
      <c r="AP768">
        <v>99</v>
      </c>
      <c r="AQ768">
        <v>99</v>
      </c>
      <c r="AR768">
        <v>177</v>
      </c>
      <c r="AS768">
        <v>19.295852852350844</v>
      </c>
    </row>
    <row r="769" spans="1:45">
      <c r="A769">
        <v>16</v>
      </c>
      <c r="B769">
        <v>191</v>
      </c>
      <c r="C769">
        <v>2023</v>
      </c>
      <c r="D769">
        <v>11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</v>
      </c>
      <c r="M769">
        <v>99</v>
      </c>
      <c r="N769">
        <v>99</v>
      </c>
      <c r="O769">
        <v>99</v>
      </c>
      <c r="P769">
        <v>99</v>
      </c>
      <c r="Q769">
        <v>2</v>
      </c>
      <c r="R769">
        <v>2</v>
      </c>
      <c r="S769">
        <v>1</v>
      </c>
      <c r="T769">
        <v>4</v>
      </c>
      <c r="U769">
        <v>172.5</v>
      </c>
      <c r="V769">
        <v>0</v>
      </c>
      <c r="W769">
        <v>0</v>
      </c>
      <c r="X769">
        <v>0</v>
      </c>
      <c r="Y769">
        <v>47.80000000000004</v>
      </c>
      <c r="Z769">
        <v>0</v>
      </c>
      <c r="AA769">
        <v>0</v>
      </c>
      <c r="AE769">
        <v>0.17905102954341984</v>
      </c>
      <c r="AF769">
        <v>9.0477801468100708E-2</v>
      </c>
      <c r="AG769">
        <v>843</v>
      </c>
      <c r="AH769">
        <v>0</v>
      </c>
      <c r="AI769">
        <v>0</v>
      </c>
      <c r="AJ769">
        <v>91</v>
      </c>
      <c r="AK769">
        <v>100.00000000000036</v>
      </c>
      <c r="AN769">
        <v>99</v>
      </c>
      <c r="AO769">
        <v>99</v>
      </c>
      <c r="AP769">
        <v>99</v>
      </c>
      <c r="AQ769">
        <v>99</v>
      </c>
      <c r="AR769">
        <v>205.5</v>
      </c>
      <c r="AS769">
        <v>19.344718089166257</v>
      </c>
    </row>
    <row r="770" spans="1:45">
      <c r="A770">
        <v>16</v>
      </c>
      <c r="B770">
        <v>192</v>
      </c>
      <c r="C770">
        <v>2023</v>
      </c>
      <c r="D770">
        <v>12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</v>
      </c>
      <c r="M770">
        <v>99</v>
      </c>
      <c r="N770">
        <v>99</v>
      </c>
      <c r="O770">
        <v>99</v>
      </c>
      <c r="P770">
        <v>99</v>
      </c>
      <c r="R770">
        <v>0</v>
      </c>
      <c r="AN770">
        <v>99</v>
      </c>
      <c r="AO770">
        <v>99</v>
      </c>
      <c r="AP770">
        <v>99</v>
      </c>
      <c r="AQ770">
        <v>99</v>
      </c>
    </row>
    <row r="771" spans="1:45">
      <c r="A771">
        <v>16</v>
      </c>
      <c r="B771">
        <v>193</v>
      </c>
      <c r="C771">
        <v>2023</v>
      </c>
      <c r="D771">
        <v>1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2</v>
      </c>
      <c r="M771">
        <v>99</v>
      </c>
      <c r="N771">
        <v>99</v>
      </c>
      <c r="O771">
        <v>99</v>
      </c>
      <c r="P771">
        <v>99</v>
      </c>
      <c r="Q771">
        <v>7</v>
      </c>
      <c r="R771">
        <v>9</v>
      </c>
      <c r="S771">
        <v>2</v>
      </c>
      <c r="T771">
        <v>3.8888888888888888</v>
      </c>
      <c r="U771">
        <v>183.85555555555555</v>
      </c>
      <c r="V771">
        <v>0</v>
      </c>
      <c r="W771">
        <v>0</v>
      </c>
      <c r="X771">
        <v>0</v>
      </c>
      <c r="Y771">
        <v>26.49625177312241</v>
      </c>
      <c r="Z771">
        <v>0</v>
      </c>
      <c r="AA771">
        <v>0.73702773119009102</v>
      </c>
      <c r="AC771">
        <v>28.935275574258696</v>
      </c>
      <c r="AE771">
        <v>1.5410958904109591</v>
      </c>
      <c r="AF771">
        <v>0.7841221310380061</v>
      </c>
      <c r="AG771">
        <v>1080.5555555555557</v>
      </c>
      <c r="AH771">
        <v>0</v>
      </c>
      <c r="AI771">
        <v>22.222222222222225</v>
      </c>
      <c r="AJ771">
        <v>411.81983954990977</v>
      </c>
      <c r="AK771">
        <v>-64.587126676906195</v>
      </c>
      <c r="AL771">
        <v>-28.752914234827649</v>
      </c>
      <c r="AN771">
        <v>99</v>
      </c>
      <c r="AO771">
        <v>99</v>
      </c>
      <c r="AP771">
        <v>99</v>
      </c>
      <c r="AQ771">
        <v>99</v>
      </c>
      <c r="AR771">
        <v>197.33333333333337</v>
      </c>
      <c r="AS771">
        <v>23.783460147593352</v>
      </c>
    </row>
    <row r="772" spans="1:45">
      <c r="A772">
        <v>16</v>
      </c>
      <c r="B772">
        <v>194</v>
      </c>
      <c r="C772">
        <v>2023</v>
      </c>
      <c r="D772">
        <v>2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2</v>
      </c>
      <c r="M772">
        <v>99</v>
      </c>
      <c r="N772">
        <v>99</v>
      </c>
      <c r="O772">
        <v>99</v>
      </c>
      <c r="P772">
        <v>99</v>
      </c>
      <c r="Q772">
        <v>2</v>
      </c>
      <c r="R772">
        <v>4</v>
      </c>
      <c r="S772">
        <v>2</v>
      </c>
      <c r="T772">
        <v>5.5</v>
      </c>
      <c r="U772">
        <v>179.85</v>
      </c>
      <c r="V772">
        <v>0</v>
      </c>
      <c r="W772">
        <v>25</v>
      </c>
      <c r="X772">
        <v>0</v>
      </c>
      <c r="Y772">
        <v>24.869408919393237</v>
      </c>
      <c r="Z772">
        <v>0</v>
      </c>
      <c r="AA772">
        <v>1.6583123951777001</v>
      </c>
      <c r="AC772">
        <v>-64.922863886598122</v>
      </c>
      <c r="AE772">
        <v>0.86393088552915742</v>
      </c>
      <c r="AF772">
        <v>0.42393131770511377</v>
      </c>
      <c r="AG772">
        <v>1023.25</v>
      </c>
      <c r="AH772">
        <v>0</v>
      </c>
      <c r="AI772">
        <v>25</v>
      </c>
      <c r="AJ772">
        <v>381.51826627305798</v>
      </c>
      <c r="AK772">
        <v>-93.444218968997745</v>
      </c>
      <c r="AL772">
        <v>87.663288638849252</v>
      </c>
      <c r="AN772">
        <v>99</v>
      </c>
      <c r="AO772">
        <v>99</v>
      </c>
      <c r="AP772">
        <v>99</v>
      </c>
      <c r="AQ772">
        <v>99</v>
      </c>
      <c r="AR772">
        <v>196.75</v>
      </c>
      <c r="AS772">
        <v>23.468328148576656</v>
      </c>
    </row>
    <row r="773" spans="1:45">
      <c r="A773">
        <v>16</v>
      </c>
      <c r="B773">
        <v>195</v>
      </c>
      <c r="C773">
        <v>2023</v>
      </c>
      <c r="D773">
        <v>3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2</v>
      </c>
      <c r="M773">
        <v>99</v>
      </c>
      <c r="N773">
        <v>99</v>
      </c>
      <c r="O773">
        <v>99</v>
      </c>
      <c r="P773">
        <v>99</v>
      </c>
      <c r="Q773">
        <v>2</v>
      </c>
      <c r="R773">
        <v>3</v>
      </c>
      <c r="S773">
        <v>2</v>
      </c>
      <c r="T773">
        <v>5</v>
      </c>
      <c r="U773">
        <v>205.66666666666663</v>
      </c>
      <c r="V773">
        <v>0</v>
      </c>
      <c r="W773">
        <v>0</v>
      </c>
      <c r="X773">
        <v>0</v>
      </c>
      <c r="Y773">
        <v>13.330249643407518</v>
      </c>
      <c r="Z773">
        <v>0</v>
      </c>
      <c r="AA773">
        <v>0.81649658092772603</v>
      </c>
      <c r="AC773">
        <v>99.839797641777977</v>
      </c>
      <c r="AE773">
        <v>0.56390977443609025</v>
      </c>
      <c r="AF773">
        <v>0.32757223843861127</v>
      </c>
      <c r="AG773">
        <v>780</v>
      </c>
      <c r="AH773">
        <v>0</v>
      </c>
      <c r="AI773">
        <v>0</v>
      </c>
      <c r="AJ773">
        <v>3</v>
      </c>
      <c r="AK773">
        <v>917.96230333304447</v>
      </c>
      <c r="AL773">
        <v>-122.4744871391589</v>
      </c>
      <c r="AN773">
        <v>99</v>
      </c>
      <c r="AO773">
        <v>99</v>
      </c>
      <c r="AP773">
        <v>99</v>
      </c>
      <c r="AQ773">
        <v>99</v>
      </c>
      <c r="AR773">
        <v>207.5</v>
      </c>
      <c r="AS773">
        <v>23.094137937540097</v>
      </c>
    </row>
    <row r="774" spans="1:45">
      <c r="A774">
        <v>16</v>
      </c>
      <c r="B774">
        <v>196</v>
      </c>
      <c r="C774">
        <v>2023</v>
      </c>
      <c r="D774">
        <v>4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</v>
      </c>
      <c r="Q774">
        <v>4</v>
      </c>
      <c r="R774">
        <v>4</v>
      </c>
      <c r="S774">
        <v>2</v>
      </c>
      <c r="T774">
        <v>4.25</v>
      </c>
      <c r="U774">
        <v>205.67500000000001</v>
      </c>
      <c r="V774">
        <v>0</v>
      </c>
      <c r="W774">
        <v>0</v>
      </c>
      <c r="X774">
        <v>0</v>
      </c>
      <c r="Y774">
        <v>19.967645704989764</v>
      </c>
      <c r="Z774">
        <v>0</v>
      </c>
      <c r="AA774">
        <v>0.82915619758885006</v>
      </c>
      <c r="AC774">
        <v>-65.647227015064388</v>
      </c>
      <c r="AE774">
        <v>0.89887640449438211</v>
      </c>
      <c r="AF774">
        <v>0.51494962544565936</v>
      </c>
      <c r="AG774">
        <v>1338</v>
      </c>
      <c r="AH774">
        <v>0</v>
      </c>
      <c r="AI774">
        <v>25</v>
      </c>
      <c r="AJ774">
        <v>561.73080741579406</v>
      </c>
      <c r="AK774">
        <v>34.674097978183113</v>
      </c>
      <c r="AL774">
        <v>-84.914507238153377</v>
      </c>
      <c r="AN774">
        <v>99</v>
      </c>
      <c r="AO774">
        <v>99</v>
      </c>
      <c r="AP774">
        <v>99</v>
      </c>
      <c r="AQ774">
        <v>99</v>
      </c>
      <c r="AR774">
        <v>205.25</v>
      </c>
      <c r="AS774">
        <v>23.716749001420141</v>
      </c>
    </row>
    <row r="775" spans="1:45">
      <c r="A775">
        <v>16</v>
      </c>
      <c r="B775">
        <v>197</v>
      </c>
      <c r="C775">
        <v>2023</v>
      </c>
      <c r="D775">
        <v>5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2</v>
      </c>
      <c r="M775">
        <v>99</v>
      </c>
      <c r="N775">
        <v>99</v>
      </c>
      <c r="O775">
        <v>99</v>
      </c>
      <c r="P775">
        <v>99</v>
      </c>
      <c r="Q775">
        <v>6</v>
      </c>
      <c r="R775">
        <v>8</v>
      </c>
      <c r="S775">
        <v>2</v>
      </c>
      <c r="T775">
        <v>3.125</v>
      </c>
      <c r="U775">
        <v>195.71250000000001</v>
      </c>
      <c r="V775">
        <v>0</v>
      </c>
      <c r="W775">
        <v>0</v>
      </c>
      <c r="X775">
        <v>0</v>
      </c>
      <c r="Y775">
        <v>38.429690263518843</v>
      </c>
      <c r="Z775">
        <v>0</v>
      </c>
      <c r="AA775">
        <v>0.78062474979979979</v>
      </c>
      <c r="AC775">
        <v>-44.589779260682405</v>
      </c>
      <c r="AE775">
        <v>1.1510791366906472</v>
      </c>
      <c r="AF775">
        <v>0.63706059419927785</v>
      </c>
      <c r="AG775">
        <v>871.71428571428555</v>
      </c>
      <c r="AH775">
        <v>0</v>
      </c>
      <c r="AI775">
        <v>12.5</v>
      </c>
      <c r="AJ775">
        <v>127.58382598535478</v>
      </c>
      <c r="AK775">
        <v>107.28292610299336</v>
      </c>
      <c r="AL775">
        <v>28.723446320717777</v>
      </c>
      <c r="AN775">
        <v>99</v>
      </c>
      <c r="AO775">
        <v>99</v>
      </c>
      <c r="AP775">
        <v>99</v>
      </c>
      <c r="AQ775">
        <v>99</v>
      </c>
      <c r="AR775">
        <v>204.42857142857139</v>
      </c>
      <c r="AS775">
        <v>23.153833992043015</v>
      </c>
    </row>
    <row r="776" spans="1:45">
      <c r="A776">
        <v>16</v>
      </c>
      <c r="B776">
        <v>198</v>
      </c>
      <c r="C776">
        <v>2023</v>
      </c>
      <c r="D776">
        <v>6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2</v>
      </c>
      <c r="M776">
        <v>99</v>
      </c>
      <c r="N776">
        <v>99</v>
      </c>
      <c r="O776">
        <v>99</v>
      </c>
      <c r="P776">
        <v>99</v>
      </c>
      <c r="Q776">
        <v>10</v>
      </c>
      <c r="R776">
        <v>21</v>
      </c>
      <c r="S776">
        <v>2</v>
      </c>
      <c r="T776">
        <v>4.1904761904761907</v>
      </c>
      <c r="U776">
        <v>201.44285714285721</v>
      </c>
      <c r="V776">
        <v>0</v>
      </c>
      <c r="W776">
        <v>4.7619047619047636</v>
      </c>
      <c r="X776">
        <v>0</v>
      </c>
      <c r="Y776">
        <v>51.475889607507952</v>
      </c>
      <c r="Z776">
        <v>0</v>
      </c>
      <c r="AA776">
        <v>0.95713101153532287</v>
      </c>
      <c r="AC776">
        <v>54.687784528613719</v>
      </c>
      <c r="AE776">
        <v>2.258064516129032</v>
      </c>
      <c r="AF776">
        <v>1.3052750973024378</v>
      </c>
      <c r="AG776">
        <v>985.38095238095275</v>
      </c>
      <c r="AH776">
        <v>0</v>
      </c>
      <c r="AI776">
        <v>19.047619047619055</v>
      </c>
      <c r="AJ776">
        <v>209.77799516688063</v>
      </c>
      <c r="AK776">
        <v>13.369199027218359</v>
      </c>
      <c r="AL776">
        <v>12.106674816785411</v>
      </c>
      <c r="AN776">
        <v>99</v>
      </c>
      <c r="AO776">
        <v>99</v>
      </c>
      <c r="AP776">
        <v>99</v>
      </c>
      <c r="AQ776">
        <v>99</v>
      </c>
      <c r="AR776">
        <v>203.14285714285711</v>
      </c>
      <c r="AS776">
        <v>23.343942778725527</v>
      </c>
    </row>
    <row r="777" spans="1:45">
      <c r="A777">
        <v>16</v>
      </c>
      <c r="B777">
        <v>199</v>
      </c>
      <c r="C777">
        <v>2023</v>
      </c>
      <c r="D777">
        <v>7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</v>
      </c>
      <c r="Q777">
        <v>4</v>
      </c>
      <c r="R777">
        <v>6</v>
      </c>
      <c r="S777">
        <v>2</v>
      </c>
      <c r="T777">
        <v>3.6666666666666656</v>
      </c>
      <c r="U777">
        <v>200.05000000000004</v>
      </c>
      <c r="V777">
        <v>0</v>
      </c>
      <c r="W777">
        <v>0</v>
      </c>
      <c r="X777">
        <v>0</v>
      </c>
      <c r="Y777">
        <v>31.449735028030393</v>
      </c>
      <c r="Z777">
        <v>0</v>
      </c>
      <c r="AA777">
        <v>0.74535599249993101</v>
      </c>
      <c r="AC777">
        <v>73.16163226165574</v>
      </c>
      <c r="AE777">
        <v>1.0948905109489055</v>
      </c>
      <c r="AF777">
        <v>0.61024528779600939</v>
      </c>
      <c r="AG777">
        <v>820.33333333333348</v>
      </c>
      <c r="AH777">
        <v>0</v>
      </c>
      <c r="AI777">
        <v>0</v>
      </c>
      <c r="AJ777">
        <v>35.207322470694997</v>
      </c>
      <c r="AK777">
        <v>18.530711389276956</v>
      </c>
      <c r="AL777">
        <v>-11.643765191634625</v>
      </c>
      <c r="AN777">
        <v>99</v>
      </c>
      <c r="AO777">
        <v>99</v>
      </c>
      <c r="AP777">
        <v>99</v>
      </c>
      <c r="AQ777">
        <v>99</v>
      </c>
      <c r="AR777">
        <v>204.66666666666663</v>
      </c>
      <c r="AS777">
        <v>23.097023665194595</v>
      </c>
    </row>
    <row r="778" spans="1:45">
      <c r="A778">
        <v>16</v>
      </c>
      <c r="B778">
        <v>200</v>
      </c>
      <c r="C778">
        <v>2023</v>
      </c>
      <c r="D778">
        <v>8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2</v>
      </c>
      <c r="M778">
        <v>99</v>
      </c>
      <c r="N778">
        <v>99</v>
      </c>
      <c r="O778">
        <v>99</v>
      </c>
      <c r="P778">
        <v>99</v>
      </c>
      <c r="Q778">
        <v>4</v>
      </c>
      <c r="R778">
        <v>9</v>
      </c>
      <c r="S778">
        <v>2</v>
      </c>
      <c r="T778">
        <v>4.3333333333333321</v>
      </c>
      <c r="U778">
        <v>172.34444444444443</v>
      </c>
      <c r="V778">
        <v>0</v>
      </c>
      <c r="W778">
        <v>0</v>
      </c>
      <c r="X778">
        <v>0</v>
      </c>
      <c r="Y778">
        <v>23.727298442048195</v>
      </c>
      <c r="Z778">
        <v>0</v>
      </c>
      <c r="AA778">
        <v>0.81649658092772814</v>
      </c>
      <c r="AC778">
        <v>44.142558926536317</v>
      </c>
      <c r="AE778">
        <v>1.1138613861386142</v>
      </c>
      <c r="AF778">
        <v>0.54065641426041855</v>
      </c>
      <c r="AG778">
        <v>743.375</v>
      </c>
      <c r="AH778">
        <v>0</v>
      </c>
      <c r="AI778">
        <v>0</v>
      </c>
      <c r="AJ778">
        <v>8.0922416548197571</v>
      </c>
      <c r="AK778">
        <v>-558.86697127175285</v>
      </c>
      <c r="AL778">
        <v>443.95423534370786</v>
      </c>
      <c r="AN778">
        <v>99</v>
      </c>
      <c r="AO778">
        <v>99</v>
      </c>
      <c r="AP778">
        <v>99</v>
      </c>
      <c r="AQ778">
        <v>99</v>
      </c>
      <c r="AR778">
        <v>196.625</v>
      </c>
      <c r="AS778">
        <v>22.348110970014059</v>
      </c>
    </row>
    <row r="779" spans="1:45">
      <c r="A779">
        <v>16</v>
      </c>
      <c r="B779">
        <v>201</v>
      </c>
      <c r="C779">
        <v>2023</v>
      </c>
      <c r="D779">
        <v>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2</v>
      </c>
      <c r="M779">
        <v>99</v>
      </c>
      <c r="N779">
        <v>99</v>
      </c>
      <c r="O779">
        <v>99</v>
      </c>
      <c r="P779">
        <v>99</v>
      </c>
      <c r="Q779">
        <v>12</v>
      </c>
      <c r="R779">
        <v>19</v>
      </c>
      <c r="S779">
        <v>2</v>
      </c>
      <c r="T779">
        <v>4.1578947368421044</v>
      </c>
      <c r="U779">
        <v>193.05263157894737</v>
      </c>
      <c r="V779">
        <v>0</v>
      </c>
      <c r="W779">
        <v>5.2631578947368443</v>
      </c>
      <c r="X779">
        <v>0</v>
      </c>
      <c r="Y779">
        <v>34.443429874155193</v>
      </c>
      <c r="Z779">
        <v>0</v>
      </c>
      <c r="AA779">
        <v>1.308400304700637</v>
      </c>
      <c r="AC779">
        <v>37.377176304626566</v>
      </c>
      <c r="AE779">
        <v>2.599179206566347</v>
      </c>
      <c r="AF779">
        <v>1.4091091917483363</v>
      </c>
      <c r="AG779">
        <v>899.47368421052624</v>
      </c>
      <c r="AH779">
        <v>0</v>
      </c>
      <c r="AI779">
        <v>26.315789473684205</v>
      </c>
      <c r="AJ779">
        <v>190.39387662119688</v>
      </c>
      <c r="AK779">
        <v>-29.654097322750552</v>
      </c>
      <c r="AL779">
        <v>13.555105138143205</v>
      </c>
      <c r="AN779">
        <v>99</v>
      </c>
      <c r="AO779">
        <v>99</v>
      </c>
      <c r="AP779">
        <v>99</v>
      </c>
      <c r="AQ779">
        <v>99</v>
      </c>
      <c r="AR779">
        <v>201.68421052631575</v>
      </c>
      <c r="AS779">
        <v>23.297048528792025</v>
      </c>
    </row>
    <row r="780" spans="1:45">
      <c r="A780">
        <v>16</v>
      </c>
      <c r="B780">
        <v>202</v>
      </c>
      <c r="C780">
        <v>2023</v>
      </c>
      <c r="D780">
        <v>10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2</v>
      </c>
      <c r="M780">
        <v>99</v>
      </c>
      <c r="N780">
        <v>99</v>
      </c>
      <c r="O780">
        <v>99</v>
      </c>
      <c r="P780">
        <v>99</v>
      </c>
      <c r="Q780">
        <v>16</v>
      </c>
      <c r="R780">
        <v>33</v>
      </c>
      <c r="S780">
        <v>2</v>
      </c>
      <c r="T780">
        <v>4.2727272727272716</v>
      </c>
      <c r="U780">
        <v>191.55151515151516</v>
      </c>
      <c r="V780">
        <v>0</v>
      </c>
      <c r="W780">
        <v>3.0303030303030303</v>
      </c>
      <c r="X780">
        <v>0</v>
      </c>
      <c r="Y780">
        <v>36.025076461653448</v>
      </c>
      <c r="Z780">
        <v>0</v>
      </c>
      <c r="AA780">
        <v>1.0231480615838877</v>
      </c>
      <c r="AC780">
        <v>46.470009026215983</v>
      </c>
      <c r="AE780">
        <v>3.4920634920634925</v>
      </c>
      <c r="AF780">
        <v>1.9556268357591495</v>
      </c>
      <c r="AG780">
        <v>872.71875</v>
      </c>
      <c r="AH780">
        <v>0</v>
      </c>
      <c r="AI780">
        <v>12.121212121212123</v>
      </c>
      <c r="AJ780">
        <v>155.12378814494411</v>
      </c>
      <c r="AK780">
        <v>12.655318223583512</v>
      </c>
      <c r="AL780">
        <v>57.267600871550918</v>
      </c>
      <c r="AN780">
        <v>99</v>
      </c>
      <c r="AO780">
        <v>99</v>
      </c>
      <c r="AP780">
        <v>99</v>
      </c>
      <c r="AQ780">
        <v>99</v>
      </c>
      <c r="AR780">
        <v>200.5</v>
      </c>
      <c r="AS780">
        <v>23.309156520886155</v>
      </c>
    </row>
    <row r="781" spans="1:45">
      <c r="A781">
        <v>16</v>
      </c>
      <c r="B781">
        <v>203</v>
      </c>
      <c r="C781">
        <v>2023</v>
      </c>
      <c r="D781">
        <v>11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2</v>
      </c>
      <c r="M781">
        <v>99</v>
      </c>
      <c r="N781">
        <v>99</v>
      </c>
      <c r="O781">
        <v>99</v>
      </c>
      <c r="P781">
        <v>99</v>
      </c>
      <c r="Q781">
        <v>14</v>
      </c>
      <c r="R781">
        <v>16</v>
      </c>
      <c r="S781">
        <v>2</v>
      </c>
      <c r="T781">
        <v>4.75</v>
      </c>
      <c r="U781">
        <v>186.35000000000005</v>
      </c>
      <c r="V781">
        <v>0</v>
      </c>
      <c r="W781">
        <v>18.75</v>
      </c>
      <c r="X781">
        <v>0</v>
      </c>
      <c r="Y781">
        <v>32.679580780664764</v>
      </c>
      <c r="Z781">
        <v>0</v>
      </c>
      <c r="AA781">
        <v>1.5612494995995996</v>
      </c>
      <c r="AC781">
        <v>9.2486464968952937</v>
      </c>
      <c r="AE781">
        <v>1.4324082363473587</v>
      </c>
      <c r="AF781">
        <v>0.78193800828199744</v>
      </c>
      <c r="AG781">
        <v>1019.2666666666664</v>
      </c>
      <c r="AH781">
        <v>0</v>
      </c>
      <c r="AI781">
        <v>31.25</v>
      </c>
      <c r="AJ781">
        <v>276.54787811315578</v>
      </c>
      <c r="AK781">
        <v>-45.975963634368277</v>
      </c>
      <c r="AL781">
        <v>51.745540203322896</v>
      </c>
      <c r="AN781">
        <v>99</v>
      </c>
      <c r="AO781">
        <v>99</v>
      </c>
      <c r="AP781">
        <v>99</v>
      </c>
      <c r="AQ781">
        <v>99</v>
      </c>
      <c r="AR781">
        <v>198.6</v>
      </c>
      <c r="AS781">
        <v>23.443656773558672</v>
      </c>
    </row>
    <row r="782" spans="1:45">
      <c r="A782">
        <v>16</v>
      </c>
      <c r="B782">
        <v>204</v>
      </c>
      <c r="C782">
        <v>2023</v>
      </c>
      <c r="D782">
        <v>12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2</v>
      </c>
      <c r="M782">
        <v>99</v>
      </c>
      <c r="N782">
        <v>99</v>
      </c>
      <c r="O782">
        <v>99</v>
      </c>
      <c r="P782">
        <v>99</v>
      </c>
      <c r="Q782">
        <v>6</v>
      </c>
      <c r="R782">
        <v>7</v>
      </c>
      <c r="S782">
        <v>2</v>
      </c>
      <c r="T782">
        <v>3.8571428571428559</v>
      </c>
      <c r="U782">
        <v>158.04285714285723</v>
      </c>
      <c r="V782">
        <v>0</v>
      </c>
      <c r="W782">
        <v>0</v>
      </c>
      <c r="X782">
        <v>0</v>
      </c>
      <c r="Y782">
        <v>46.323300435799055</v>
      </c>
      <c r="Z782">
        <v>0</v>
      </c>
      <c r="AA782">
        <v>0.63887656499993883</v>
      </c>
      <c r="AC782">
        <v>41.437130374650557</v>
      </c>
      <c r="AE782">
        <v>2.7131782945736433</v>
      </c>
      <c r="AF782">
        <v>1.2203058541148233</v>
      </c>
      <c r="AG782">
        <v>973</v>
      </c>
      <c r="AH782">
        <v>0</v>
      </c>
      <c r="AI782">
        <v>42.857142857142847</v>
      </c>
      <c r="AJ782">
        <v>178.65849306108325</v>
      </c>
      <c r="AK782">
        <v>-43.024315152573912</v>
      </c>
      <c r="AL782">
        <v>-7.8850034033547356</v>
      </c>
      <c r="AN782">
        <v>99</v>
      </c>
      <c r="AO782">
        <v>99</v>
      </c>
      <c r="AP782">
        <v>99</v>
      </c>
      <c r="AQ782">
        <v>99</v>
      </c>
      <c r="AR782">
        <v>188.57142857142861</v>
      </c>
      <c r="AS782">
        <v>22.882796142593246</v>
      </c>
    </row>
    <row r="783" spans="1:45">
      <c r="A783">
        <v>16</v>
      </c>
      <c r="B783">
        <v>205</v>
      </c>
      <c r="C783">
        <v>2023</v>
      </c>
      <c r="D783">
        <v>1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3</v>
      </c>
      <c r="M783">
        <v>99</v>
      </c>
      <c r="N783">
        <v>99</v>
      </c>
      <c r="O783">
        <v>99</v>
      </c>
      <c r="P783">
        <v>99</v>
      </c>
      <c r="Q783">
        <v>20</v>
      </c>
      <c r="R783">
        <v>35</v>
      </c>
      <c r="S783">
        <v>3</v>
      </c>
      <c r="T783">
        <v>4.8</v>
      </c>
      <c r="U783">
        <v>244.20571428571441</v>
      </c>
      <c r="V783">
        <v>0</v>
      </c>
      <c r="W783">
        <v>8.5714285714285694</v>
      </c>
      <c r="X783">
        <v>2.8571428571428577</v>
      </c>
      <c r="Y783">
        <v>40.157510899365057</v>
      </c>
      <c r="Z783">
        <v>0</v>
      </c>
      <c r="AA783">
        <v>1.410167163343208</v>
      </c>
      <c r="AC783">
        <v>67.473992217801651</v>
      </c>
      <c r="AE783">
        <v>5.9931506849315053</v>
      </c>
      <c r="AF783">
        <v>4.0503104359751276</v>
      </c>
      <c r="AG783">
        <v>952.54838709677426</v>
      </c>
      <c r="AH783">
        <v>0</v>
      </c>
      <c r="AI783">
        <v>11.428571428571431</v>
      </c>
      <c r="AJ783">
        <v>284.15146332599073</v>
      </c>
      <c r="AK783">
        <v>71.619167536557313</v>
      </c>
      <c r="AL783">
        <v>45.024313605727109</v>
      </c>
      <c r="AN783">
        <v>99</v>
      </c>
      <c r="AO783">
        <v>99</v>
      </c>
      <c r="AP783">
        <v>99</v>
      </c>
      <c r="AQ783">
        <v>99</v>
      </c>
      <c r="AR783">
        <v>209.1935483870968</v>
      </c>
      <c r="AS783">
        <v>26.883318378728671</v>
      </c>
    </row>
    <row r="784" spans="1:45">
      <c r="A784">
        <v>16</v>
      </c>
      <c r="B784">
        <v>206</v>
      </c>
      <c r="C784">
        <v>2023</v>
      </c>
      <c r="D784">
        <v>2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3</v>
      </c>
      <c r="M784">
        <v>99</v>
      </c>
      <c r="N784">
        <v>99</v>
      </c>
      <c r="O784">
        <v>99</v>
      </c>
      <c r="P784">
        <v>99</v>
      </c>
      <c r="Q784">
        <v>7</v>
      </c>
      <c r="R784">
        <v>11</v>
      </c>
      <c r="S784">
        <v>3</v>
      </c>
      <c r="T784">
        <v>5.1818181818181808</v>
      </c>
      <c r="U784">
        <v>276.28181818181815</v>
      </c>
      <c r="V784">
        <v>0</v>
      </c>
      <c r="W784">
        <v>18.181818181818183</v>
      </c>
      <c r="X784">
        <v>18.181818181818183</v>
      </c>
      <c r="Y784">
        <v>50.762402303312001</v>
      </c>
      <c r="Z784">
        <v>0</v>
      </c>
      <c r="AA784">
        <v>1.1922615498730929</v>
      </c>
      <c r="AC784">
        <v>26.48716582749384</v>
      </c>
      <c r="AE784">
        <v>2.3758099352051838</v>
      </c>
      <c r="AF784">
        <v>1.7908947284370469</v>
      </c>
      <c r="AG784">
        <v>933.27272727272725</v>
      </c>
      <c r="AH784">
        <v>0</v>
      </c>
      <c r="AI784">
        <v>27.272727272727277</v>
      </c>
      <c r="AJ784">
        <v>162.14364613968405</v>
      </c>
      <c r="AK784">
        <v>-10.590536094948778</v>
      </c>
      <c r="AL784">
        <v>-61.206166805355856</v>
      </c>
      <c r="AN784">
        <v>99</v>
      </c>
      <c r="AO784">
        <v>99</v>
      </c>
      <c r="AP784">
        <v>99</v>
      </c>
      <c r="AQ784">
        <v>99</v>
      </c>
      <c r="AR784">
        <v>216.6363636363636</v>
      </c>
      <c r="AS784">
        <v>26.956076830267929</v>
      </c>
    </row>
    <row r="785" spans="1:45">
      <c r="A785">
        <v>16</v>
      </c>
      <c r="B785">
        <v>207</v>
      </c>
      <c r="C785">
        <v>2023</v>
      </c>
      <c r="D785">
        <v>3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3</v>
      </c>
      <c r="M785">
        <v>99</v>
      </c>
      <c r="N785">
        <v>99</v>
      </c>
      <c r="O785">
        <v>99</v>
      </c>
      <c r="P785">
        <v>99</v>
      </c>
      <c r="Q785">
        <v>21</v>
      </c>
      <c r="R785">
        <v>39</v>
      </c>
      <c r="S785">
        <v>3</v>
      </c>
      <c r="T785">
        <v>4.8974358974358978</v>
      </c>
      <c r="U785">
        <v>206.93846153846155</v>
      </c>
      <c r="V785">
        <v>0</v>
      </c>
      <c r="W785">
        <v>2.5641025641025639</v>
      </c>
      <c r="X785">
        <v>0</v>
      </c>
      <c r="Y785">
        <v>45.421036667959186</v>
      </c>
      <c r="Z785">
        <v>0</v>
      </c>
      <c r="AA785">
        <v>1.0811881355029749</v>
      </c>
      <c r="AC785">
        <v>20.919263759894505</v>
      </c>
      <c r="AE785">
        <v>7.3308270676691745</v>
      </c>
      <c r="AF785">
        <v>4.2847722974759428</v>
      </c>
      <c r="AG785">
        <v>924</v>
      </c>
      <c r="AH785">
        <v>0</v>
      </c>
      <c r="AI785">
        <v>28.205128205128201</v>
      </c>
      <c r="AJ785">
        <v>317.63135184624906</v>
      </c>
      <c r="AK785">
        <v>-38.290117601940807</v>
      </c>
      <c r="AL785">
        <v>-22.480901233865374</v>
      </c>
      <c r="AN785">
        <v>99</v>
      </c>
      <c r="AO785">
        <v>99</v>
      </c>
      <c r="AP785">
        <v>99</v>
      </c>
      <c r="AQ785">
        <v>99</v>
      </c>
      <c r="AR785">
        <v>196.67567567567565</v>
      </c>
      <c r="AS785">
        <v>26.45674964265238</v>
      </c>
    </row>
    <row r="786" spans="1:45">
      <c r="A786">
        <v>16</v>
      </c>
      <c r="B786">
        <v>208</v>
      </c>
      <c r="C786">
        <v>2023</v>
      </c>
      <c r="D786">
        <v>4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3</v>
      </c>
      <c r="M786">
        <v>99</v>
      </c>
      <c r="N786">
        <v>99</v>
      </c>
      <c r="O786">
        <v>99</v>
      </c>
      <c r="P786">
        <v>99</v>
      </c>
      <c r="Q786">
        <v>12</v>
      </c>
      <c r="R786">
        <v>15</v>
      </c>
      <c r="S786">
        <v>3</v>
      </c>
      <c r="T786">
        <v>4.3333333333333321</v>
      </c>
      <c r="U786">
        <v>234.63999999999996</v>
      </c>
      <c r="V786">
        <v>0</v>
      </c>
      <c r="W786">
        <v>0</v>
      </c>
      <c r="X786">
        <v>0</v>
      </c>
      <c r="Y786">
        <v>56.235692106229841</v>
      </c>
      <c r="Z786">
        <v>0</v>
      </c>
      <c r="AA786">
        <v>0.9428090415820648</v>
      </c>
      <c r="AC786">
        <v>-7.0288579348610583</v>
      </c>
      <c r="AE786">
        <v>3.3707865168539315</v>
      </c>
      <c r="AF786">
        <v>2.2030104554741019</v>
      </c>
      <c r="AG786">
        <v>1072.214285714286</v>
      </c>
      <c r="AH786">
        <v>0</v>
      </c>
      <c r="AI786">
        <v>26.666666666666675</v>
      </c>
      <c r="AJ786">
        <v>248.66276031474209</v>
      </c>
      <c r="AK786">
        <v>33.349366603727077</v>
      </c>
      <c r="AL786">
        <v>44.279500161916005</v>
      </c>
      <c r="AN786">
        <v>99</v>
      </c>
      <c r="AO786">
        <v>99</v>
      </c>
      <c r="AP786">
        <v>99</v>
      </c>
      <c r="AQ786">
        <v>99</v>
      </c>
      <c r="AR786">
        <v>206.92857142857139</v>
      </c>
      <c r="AS786">
        <v>26.592099026700438</v>
      </c>
    </row>
    <row r="787" spans="1:45">
      <c r="A787">
        <v>16</v>
      </c>
      <c r="B787">
        <v>209</v>
      </c>
      <c r="C787">
        <v>2023</v>
      </c>
      <c r="D787">
        <v>5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3</v>
      </c>
      <c r="M787">
        <v>99</v>
      </c>
      <c r="N787">
        <v>99</v>
      </c>
      <c r="O787">
        <v>99</v>
      </c>
      <c r="P787">
        <v>99</v>
      </c>
      <c r="Q787">
        <v>18</v>
      </c>
      <c r="R787">
        <v>23</v>
      </c>
      <c r="S787">
        <v>3</v>
      </c>
      <c r="T787">
        <v>5</v>
      </c>
      <c r="U787">
        <v>228.72608695652167</v>
      </c>
      <c r="V787">
        <v>0</v>
      </c>
      <c r="W787">
        <v>8.695652173913043</v>
      </c>
      <c r="X787">
        <v>4.3478260869565215</v>
      </c>
      <c r="Y787">
        <v>69.73014579444245</v>
      </c>
      <c r="Z787">
        <v>0</v>
      </c>
      <c r="AA787">
        <v>1.2158375177486576</v>
      </c>
      <c r="AC787">
        <v>42.257447630716499</v>
      </c>
      <c r="AE787">
        <v>3.3093525179856118</v>
      </c>
      <c r="AF787">
        <v>2.1405024384646745</v>
      </c>
      <c r="AG787">
        <v>995.17391304347825</v>
      </c>
      <c r="AH787">
        <v>0</v>
      </c>
      <c r="AI787">
        <v>21.739130434782609</v>
      </c>
      <c r="AJ787">
        <v>694.01125490021138</v>
      </c>
      <c r="AK787">
        <v>-0.17602113340182715</v>
      </c>
      <c r="AL787">
        <v>19.296650543019105</v>
      </c>
      <c r="AN787">
        <v>99</v>
      </c>
      <c r="AO787">
        <v>99</v>
      </c>
      <c r="AP787">
        <v>99</v>
      </c>
      <c r="AQ787">
        <v>99</v>
      </c>
      <c r="AR787">
        <v>202.39130434782609</v>
      </c>
      <c r="AS787">
        <v>26.651136153881129</v>
      </c>
    </row>
    <row r="788" spans="1:45">
      <c r="A788">
        <v>16</v>
      </c>
      <c r="B788">
        <v>210</v>
      </c>
      <c r="C788">
        <v>2023</v>
      </c>
      <c r="D788">
        <v>6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3</v>
      </c>
      <c r="M788">
        <v>99</v>
      </c>
      <c r="N788">
        <v>99</v>
      </c>
      <c r="O788">
        <v>99</v>
      </c>
      <c r="P788">
        <v>99</v>
      </c>
      <c r="Q788">
        <v>37</v>
      </c>
      <c r="R788">
        <v>69</v>
      </c>
      <c r="S788">
        <v>3</v>
      </c>
      <c r="T788">
        <v>4.6521739130434785</v>
      </c>
      <c r="U788">
        <v>217.06956521739136</v>
      </c>
      <c r="V788">
        <v>0</v>
      </c>
      <c r="W788">
        <v>10.144927536231885</v>
      </c>
      <c r="X788">
        <v>0</v>
      </c>
      <c r="Y788">
        <v>61.716608772369298</v>
      </c>
      <c r="Z788">
        <v>0</v>
      </c>
      <c r="AA788">
        <v>1.201763040094368</v>
      </c>
      <c r="AC788">
        <v>59.915659509515088</v>
      </c>
      <c r="AE788">
        <v>7.4193548387096788</v>
      </c>
      <c r="AF788">
        <v>4.6214569539693287</v>
      </c>
      <c r="AG788">
        <v>895.30882352941182</v>
      </c>
      <c r="AH788">
        <v>0</v>
      </c>
      <c r="AI788">
        <v>31.884057971014496</v>
      </c>
      <c r="AJ788">
        <v>339.55296118802613</v>
      </c>
      <c r="AK788">
        <v>-2.805941492231665</v>
      </c>
      <c r="AL788">
        <v>-8.6636158092742139</v>
      </c>
      <c r="AN788">
        <v>99</v>
      </c>
      <c r="AO788">
        <v>99</v>
      </c>
      <c r="AP788">
        <v>99</v>
      </c>
      <c r="AQ788">
        <v>99</v>
      </c>
      <c r="AR788">
        <v>200.55882352941177</v>
      </c>
      <c r="AS788">
        <v>25.829176558928104</v>
      </c>
    </row>
    <row r="789" spans="1:45">
      <c r="A789">
        <v>16</v>
      </c>
      <c r="B789">
        <v>211</v>
      </c>
      <c r="C789">
        <v>2023</v>
      </c>
      <c r="D789">
        <v>7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3</v>
      </c>
      <c r="M789">
        <v>99</v>
      </c>
      <c r="N789">
        <v>99</v>
      </c>
      <c r="O789">
        <v>99</v>
      </c>
      <c r="P789">
        <v>99</v>
      </c>
      <c r="Q789">
        <v>25</v>
      </c>
      <c r="R789">
        <v>42</v>
      </c>
      <c r="S789">
        <v>3</v>
      </c>
      <c r="T789">
        <v>4.7857142857142847</v>
      </c>
      <c r="U789">
        <v>228.91428571428577</v>
      </c>
      <c r="V789">
        <v>0</v>
      </c>
      <c r="W789">
        <v>2.3809523809523818</v>
      </c>
      <c r="X789">
        <v>0</v>
      </c>
      <c r="Y789">
        <v>48.787349899375251</v>
      </c>
      <c r="Z789">
        <v>0</v>
      </c>
      <c r="AA789">
        <v>1.2447167259626419</v>
      </c>
      <c r="AC789">
        <v>62.702303552923546</v>
      </c>
      <c r="AE789">
        <v>7.6642335766423342</v>
      </c>
      <c r="AF789">
        <v>4.8880632300141267</v>
      </c>
      <c r="AG789">
        <v>930.357142857143</v>
      </c>
      <c r="AH789">
        <v>0</v>
      </c>
      <c r="AI789">
        <v>26.190476190476193</v>
      </c>
      <c r="AJ789">
        <v>272.77487852392392</v>
      </c>
      <c r="AK789">
        <v>-27.279658698653705</v>
      </c>
      <c r="AL789">
        <v>-45.054114699368242</v>
      </c>
      <c r="AN789">
        <v>99</v>
      </c>
      <c r="AO789">
        <v>99</v>
      </c>
      <c r="AP789">
        <v>99</v>
      </c>
      <c r="AQ789">
        <v>99</v>
      </c>
      <c r="AR789">
        <v>203.54761904761912</v>
      </c>
      <c r="AS789">
        <v>26.659217716400839</v>
      </c>
    </row>
    <row r="790" spans="1:45">
      <c r="A790">
        <v>16</v>
      </c>
      <c r="B790">
        <v>212</v>
      </c>
      <c r="C790">
        <v>2023</v>
      </c>
      <c r="D790">
        <v>8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</v>
      </c>
      <c r="Q790">
        <v>28</v>
      </c>
      <c r="R790">
        <v>54</v>
      </c>
      <c r="S790">
        <v>3</v>
      </c>
      <c r="T790">
        <v>4.7962962962962967</v>
      </c>
      <c r="U790">
        <v>239.10740740740735</v>
      </c>
      <c r="V790">
        <v>0</v>
      </c>
      <c r="W790">
        <v>7.4074074074074083</v>
      </c>
      <c r="X790">
        <v>0</v>
      </c>
      <c r="Y790">
        <v>37.691849260628075</v>
      </c>
      <c r="Z790">
        <v>0</v>
      </c>
      <c r="AA790">
        <v>1.1607728847566503</v>
      </c>
      <c r="AC790">
        <v>40.475971895695714</v>
      </c>
      <c r="AE790">
        <v>6.6831683168316838</v>
      </c>
      <c r="AF790">
        <v>4.5005786149491778</v>
      </c>
      <c r="AG790">
        <v>812.78260869565213</v>
      </c>
      <c r="AH790">
        <v>0</v>
      </c>
      <c r="AI790">
        <v>5.5555555555555562</v>
      </c>
      <c r="AJ790">
        <v>65.297284397718514</v>
      </c>
      <c r="AK790">
        <v>-37.230397893785501</v>
      </c>
      <c r="AL790">
        <v>178.02734778368995</v>
      </c>
      <c r="AN790">
        <v>99</v>
      </c>
      <c r="AO790">
        <v>99</v>
      </c>
      <c r="AP790">
        <v>99</v>
      </c>
      <c r="AQ790">
        <v>99</v>
      </c>
      <c r="AR790">
        <v>207.45652173913044</v>
      </c>
      <c r="AS790">
        <v>26.404560422723726</v>
      </c>
    </row>
    <row r="791" spans="1:45">
      <c r="A791">
        <v>16</v>
      </c>
      <c r="B791">
        <v>213</v>
      </c>
      <c r="C791">
        <v>2023</v>
      </c>
      <c r="D791">
        <v>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3</v>
      </c>
      <c r="M791">
        <v>99</v>
      </c>
      <c r="N791">
        <v>99</v>
      </c>
      <c r="O791">
        <v>99</v>
      </c>
      <c r="P791">
        <v>99</v>
      </c>
      <c r="Q791">
        <v>28</v>
      </c>
      <c r="R791">
        <v>54</v>
      </c>
      <c r="S791">
        <v>3</v>
      </c>
      <c r="T791">
        <v>5.4814814814814818</v>
      </c>
      <c r="U791">
        <v>244.23333333333329</v>
      </c>
      <c r="V791">
        <v>0</v>
      </c>
      <c r="W791">
        <v>20.370370370370367</v>
      </c>
      <c r="X791">
        <v>0</v>
      </c>
      <c r="Y791">
        <v>33.033546361013144</v>
      </c>
      <c r="Z791">
        <v>0</v>
      </c>
      <c r="AA791">
        <v>1.2872701627394629</v>
      </c>
      <c r="AC791">
        <v>49.286212391296317</v>
      </c>
      <c r="AE791">
        <v>7.3871409028727779</v>
      </c>
      <c r="AF791">
        <v>5.066569652751391</v>
      </c>
      <c r="AG791">
        <v>835.2641509433962</v>
      </c>
      <c r="AH791">
        <v>0</v>
      </c>
      <c r="AI791">
        <v>5.5555555555555562</v>
      </c>
      <c r="AJ791">
        <v>136.01347754298399</v>
      </c>
      <c r="AK791">
        <v>-26.350309439616055</v>
      </c>
      <c r="AL791">
        <v>20.348979023119497</v>
      </c>
      <c r="AN791">
        <v>99</v>
      </c>
      <c r="AO791">
        <v>99</v>
      </c>
      <c r="AP791">
        <v>99</v>
      </c>
      <c r="AQ791">
        <v>99</v>
      </c>
      <c r="AR791">
        <v>209.56603773584905</v>
      </c>
      <c r="AS791">
        <v>26.446571817214576</v>
      </c>
    </row>
    <row r="792" spans="1:45">
      <c r="A792">
        <v>16</v>
      </c>
      <c r="B792">
        <v>214</v>
      </c>
      <c r="C792">
        <v>2023</v>
      </c>
      <c r="D792">
        <v>10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3</v>
      </c>
      <c r="M792">
        <v>99</v>
      </c>
      <c r="N792">
        <v>99</v>
      </c>
      <c r="O792">
        <v>99</v>
      </c>
      <c r="P792">
        <v>99</v>
      </c>
      <c r="Q792">
        <v>51</v>
      </c>
      <c r="R792">
        <v>89</v>
      </c>
      <c r="S792">
        <v>3</v>
      </c>
      <c r="T792">
        <v>5.404494382022472</v>
      </c>
      <c r="U792">
        <v>232.34494382022464</v>
      </c>
      <c r="V792">
        <v>0</v>
      </c>
      <c r="W792">
        <v>15.730337078651679</v>
      </c>
      <c r="X792">
        <v>0</v>
      </c>
      <c r="Y792">
        <v>38.492485801765753</v>
      </c>
      <c r="Z792">
        <v>0</v>
      </c>
      <c r="AA792">
        <v>1.3879019905460528</v>
      </c>
      <c r="AC792">
        <v>8.658389901272546</v>
      </c>
      <c r="AE792">
        <v>9.4179894179894177</v>
      </c>
      <c r="AF792">
        <v>6.397491085333912</v>
      </c>
      <c r="AG792">
        <v>904.52325581395326</v>
      </c>
      <c r="AH792">
        <v>0</v>
      </c>
      <c r="AI792">
        <v>23.59550561797753</v>
      </c>
      <c r="AJ792">
        <v>206.61343113235276</v>
      </c>
      <c r="AK792">
        <v>-7.032558190190584</v>
      </c>
      <c r="AL792">
        <v>31.404627847211714</v>
      </c>
      <c r="AN792">
        <v>99</v>
      </c>
      <c r="AO792">
        <v>99</v>
      </c>
      <c r="AP792">
        <v>99</v>
      </c>
      <c r="AQ792">
        <v>99</v>
      </c>
      <c r="AR792">
        <v>206.09302325581399</v>
      </c>
      <c r="AS792">
        <v>26.391087666076778</v>
      </c>
    </row>
    <row r="793" spans="1:45">
      <c r="A793">
        <v>16</v>
      </c>
      <c r="B793">
        <v>215</v>
      </c>
      <c r="C793">
        <v>2023</v>
      </c>
      <c r="D793">
        <v>11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3</v>
      </c>
      <c r="M793">
        <v>99</v>
      </c>
      <c r="N793">
        <v>99</v>
      </c>
      <c r="O793">
        <v>99</v>
      </c>
      <c r="P793">
        <v>99</v>
      </c>
      <c r="Q793">
        <v>65</v>
      </c>
      <c r="R793">
        <v>140</v>
      </c>
      <c r="S793">
        <v>3</v>
      </c>
      <c r="T793">
        <v>5.1571428571428592</v>
      </c>
      <c r="U793">
        <v>224.13142857142836</v>
      </c>
      <c r="V793">
        <v>0</v>
      </c>
      <c r="W793">
        <v>15.714285714285712</v>
      </c>
      <c r="X793">
        <v>0</v>
      </c>
      <c r="Y793">
        <v>48.854260065327345</v>
      </c>
      <c r="Z793">
        <v>0</v>
      </c>
      <c r="AA793">
        <v>1.4356254414586209</v>
      </c>
      <c r="AC793">
        <v>19.469287829013464</v>
      </c>
      <c r="AE793">
        <v>12.533572068039396</v>
      </c>
      <c r="AF793">
        <v>8.2291265089468091</v>
      </c>
      <c r="AG793">
        <v>921.94117647058818</v>
      </c>
      <c r="AH793">
        <v>0</v>
      </c>
      <c r="AI793">
        <v>20.714285714285719</v>
      </c>
      <c r="AJ793">
        <v>180.59170575320195</v>
      </c>
      <c r="AK793">
        <v>-13.737576565470157</v>
      </c>
      <c r="AL793">
        <v>3.8905674051000592</v>
      </c>
      <c r="AN793">
        <v>99</v>
      </c>
      <c r="AO793">
        <v>99</v>
      </c>
      <c r="AP793">
        <v>99</v>
      </c>
      <c r="AQ793">
        <v>99</v>
      </c>
      <c r="AR793">
        <v>202.13235294117649</v>
      </c>
      <c r="AS793">
        <v>26.579194303224632</v>
      </c>
    </row>
    <row r="794" spans="1:45">
      <c r="A794">
        <v>16</v>
      </c>
      <c r="B794">
        <v>216</v>
      </c>
      <c r="C794">
        <v>2023</v>
      </c>
      <c r="D794">
        <v>12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3</v>
      </c>
      <c r="M794">
        <v>99</v>
      </c>
      <c r="N794">
        <v>99</v>
      </c>
      <c r="O794">
        <v>99</v>
      </c>
      <c r="P794">
        <v>99</v>
      </c>
      <c r="Q794">
        <v>11</v>
      </c>
      <c r="R794">
        <v>27</v>
      </c>
      <c r="S794">
        <v>3</v>
      </c>
      <c r="T794">
        <v>4.7777777777777777</v>
      </c>
      <c r="U794">
        <v>187.64444444444445</v>
      </c>
      <c r="V794">
        <v>0</v>
      </c>
      <c r="W794">
        <v>0</v>
      </c>
      <c r="X794">
        <v>0</v>
      </c>
      <c r="Y794">
        <v>45.069159475216317</v>
      </c>
      <c r="Z794">
        <v>0</v>
      </c>
      <c r="AA794">
        <v>0.91624569458170402</v>
      </c>
      <c r="AC794">
        <v>62.125388661181184</v>
      </c>
      <c r="AE794">
        <v>10.465116279069768</v>
      </c>
      <c r="AF794">
        <v>5.5885000264732332</v>
      </c>
      <c r="AG794">
        <v>916.2</v>
      </c>
      <c r="AH794">
        <v>0</v>
      </c>
      <c r="AI794">
        <v>44.44444444444445</v>
      </c>
      <c r="AJ794">
        <v>170.25251833673414</v>
      </c>
      <c r="AK794">
        <v>25.474845173917878</v>
      </c>
      <c r="AL794">
        <v>42.873681061541589</v>
      </c>
      <c r="AN794">
        <v>99</v>
      </c>
      <c r="AO794">
        <v>99</v>
      </c>
      <c r="AP794">
        <v>99</v>
      </c>
      <c r="AQ794">
        <v>99</v>
      </c>
      <c r="AR794">
        <v>191.76</v>
      </c>
      <c r="AS794">
        <v>26.047179578647459</v>
      </c>
    </row>
    <row r="795" spans="1:45">
      <c r="A795">
        <v>16</v>
      </c>
      <c r="B795">
        <v>217</v>
      </c>
      <c r="C795">
        <v>2023</v>
      </c>
      <c r="D795">
        <v>1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4</v>
      </c>
      <c r="M795">
        <v>99</v>
      </c>
      <c r="N795">
        <v>99</v>
      </c>
      <c r="O795">
        <v>99</v>
      </c>
      <c r="P795">
        <v>99</v>
      </c>
      <c r="Q795">
        <v>63</v>
      </c>
      <c r="R795">
        <v>106</v>
      </c>
      <c r="S795">
        <v>4</v>
      </c>
      <c r="T795">
        <v>5.896226415094338</v>
      </c>
      <c r="U795">
        <v>300.00754716981129</v>
      </c>
      <c r="V795">
        <v>0</v>
      </c>
      <c r="W795">
        <v>31.132075471698119</v>
      </c>
      <c r="X795">
        <v>10.377358490566039</v>
      </c>
      <c r="Y795">
        <v>48.453686695246162</v>
      </c>
      <c r="Z795">
        <v>0</v>
      </c>
      <c r="AA795">
        <v>1.4336208630334863</v>
      </c>
      <c r="AC795">
        <v>16.603947623929884</v>
      </c>
      <c r="AE795">
        <v>18.150684931506849</v>
      </c>
      <c r="AF795">
        <v>15.069626557510972</v>
      </c>
      <c r="AG795">
        <v>939.13402061855652</v>
      </c>
      <c r="AH795">
        <v>0</v>
      </c>
      <c r="AI795">
        <v>12.264150943396228</v>
      </c>
      <c r="AJ795">
        <v>340.10100467167098</v>
      </c>
      <c r="AK795">
        <v>36.967855555174189</v>
      </c>
      <c r="AL795">
        <v>-8.7697507575914138</v>
      </c>
      <c r="AN795">
        <v>99</v>
      </c>
      <c r="AO795">
        <v>99</v>
      </c>
      <c r="AP795">
        <v>99</v>
      </c>
      <c r="AQ795">
        <v>99</v>
      </c>
      <c r="AR795">
        <v>214.98969072164945</v>
      </c>
      <c r="AS795">
        <v>29.830722452480693</v>
      </c>
    </row>
    <row r="796" spans="1:45">
      <c r="A796">
        <v>16</v>
      </c>
      <c r="B796">
        <v>218</v>
      </c>
      <c r="C796">
        <v>2023</v>
      </c>
      <c r="D796">
        <v>2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4</v>
      </c>
      <c r="M796">
        <v>99</v>
      </c>
      <c r="N796">
        <v>99</v>
      </c>
      <c r="O796">
        <v>99</v>
      </c>
      <c r="P796">
        <v>99</v>
      </c>
      <c r="Q796">
        <v>44</v>
      </c>
      <c r="R796">
        <v>98</v>
      </c>
      <c r="S796">
        <v>4</v>
      </c>
      <c r="T796">
        <v>6</v>
      </c>
      <c r="U796">
        <v>295.35714285714295</v>
      </c>
      <c r="V796">
        <v>0</v>
      </c>
      <c r="W796">
        <v>29.591836734693874</v>
      </c>
      <c r="X796">
        <v>5.1020408163265314</v>
      </c>
      <c r="Y796">
        <v>43.726051171131289</v>
      </c>
      <c r="Z796">
        <v>0</v>
      </c>
      <c r="AA796">
        <v>1.2697420596165128</v>
      </c>
      <c r="AC796">
        <v>-2.2275157313075047</v>
      </c>
      <c r="AE796">
        <v>21.166306695464367</v>
      </c>
      <c r="AF796">
        <v>17.05684180007578</v>
      </c>
      <c r="AG796">
        <v>916.54347826086962</v>
      </c>
      <c r="AH796">
        <v>0</v>
      </c>
      <c r="AI796">
        <v>16.326530612244898</v>
      </c>
      <c r="AJ796">
        <v>297.22486045897676</v>
      </c>
      <c r="AK796">
        <v>-7.6500123742875292</v>
      </c>
      <c r="AL796">
        <v>21.903360623753812</v>
      </c>
      <c r="AN796">
        <v>99</v>
      </c>
      <c r="AO796">
        <v>99</v>
      </c>
      <c r="AP796">
        <v>99</v>
      </c>
      <c r="AQ796">
        <v>99</v>
      </c>
      <c r="AR796">
        <v>214.64130434782609</v>
      </c>
      <c r="AS796">
        <v>29.664631068416799</v>
      </c>
    </row>
    <row r="797" spans="1:45">
      <c r="A797">
        <v>16</v>
      </c>
      <c r="B797">
        <v>219</v>
      </c>
      <c r="C797">
        <v>2023</v>
      </c>
      <c r="D797">
        <v>3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4</v>
      </c>
      <c r="M797">
        <v>99</v>
      </c>
      <c r="N797">
        <v>99</v>
      </c>
      <c r="O797">
        <v>99</v>
      </c>
      <c r="P797">
        <v>99</v>
      </c>
      <c r="Q797">
        <v>55</v>
      </c>
      <c r="R797">
        <v>92</v>
      </c>
      <c r="S797">
        <v>4</v>
      </c>
      <c r="T797">
        <v>5.8043478260869552</v>
      </c>
      <c r="U797">
        <v>280.12826086956522</v>
      </c>
      <c r="V797">
        <v>0</v>
      </c>
      <c r="W797">
        <v>32.608695652173914</v>
      </c>
      <c r="X797">
        <v>4.3478260869565215</v>
      </c>
      <c r="Y797">
        <v>51.084866145947565</v>
      </c>
      <c r="Z797">
        <v>0</v>
      </c>
      <c r="AA797">
        <v>1.3207304503551365</v>
      </c>
      <c r="AC797">
        <v>29.657734371429321</v>
      </c>
      <c r="AE797">
        <v>17.293233082706763</v>
      </c>
      <c r="AF797">
        <v>13.682538435319611</v>
      </c>
      <c r="AG797">
        <v>849.09523809523807</v>
      </c>
      <c r="AH797">
        <v>0</v>
      </c>
      <c r="AI797">
        <v>16.304347826086957</v>
      </c>
      <c r="AJ797">
        <v>271.46194239303702</v>
      </c>
      <c r="AK797">
        <v>2.4493310143145539</v>
      </c>
      <c r="AL797">
        <v>50.908202186335323</v>
      </c>
      <c r="AN797">
        <v>99</v>
      </c>
      <c r="AO797">
        <v>99</v>
      </c>
      <c r="AP797">
        <v>99</v>
      </c>
      <c r="AQ797">
        <v>99</v>
      </c>
      <c r="AR797">
        <v>211.77380952380952</v>
      </c>
      <c r="AS797">
        <v>29.160577167146599</v>
      </c>
    </row>
    <row r="798" spans="1:45">
      <c r="A798">
        <v>16</v>
      </c>
      <c r="B798">
        <v>220</v>
      </c>
      <c r="C798">
        <v>2023</v>
      </c>
      <c r="D798">
        <v>4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4</v>
      </c>
      <c r="M798">
        <v>99</v>
      </c>
      <c r="N798">
        <v>99</v>
      </c>
      <c r="O798">
        <v>99</v>
      </c>
      <c r="P798">
        <v>99</v>
      </c>
      <c r="Q798">
        <v>56</v>
      </c>
      <c r="R798">
        <v>78</v>
      </c>
      <c r="S798">
        <v>4</v>
      </c>
      <c r="T798">
        <v>5.9358974358974361</v>
      </c>
      <c r="U798">
        <v>280.56666666666661</v>
      </c>
      <c r="V798">
        <v>0</v>
      </c>
      <c r="W798">
        <v>29.487179487179496</v>
      </c>
      <c r="X798">
        <v>7.6923076923076898</v>
      </c>
      <c r="Y798">
        <v>61.616969579580719</v>
      </c>
      <c r="Z798">
        <v>0</v>
      </c>
      <c r="AA798">
        <v>1.4172901516965337</v>
      </c>
      <c r="AC798">
        <v>29.171008605761912</v>
      </c>
      <c r="AE798">
        <v>17.528089887640451</v>
      </c>
      <c r="AF798">
        <v>13.697897888875531</v>
      </c>
      <c r="AG798">
        <v>879.56578947368405</v>
      </c>
      <c r="AH798">
        <v>0</v>
      </c>
      <c r="AI798">
        <v>24.358974358974361</v>
      </c>
      <c r="AJ798">
        <v>215.50981999400972</v>
      </c>
      <c r="AK798">
        <v>4.8317095037211342</v>
      </c>
      <c r="AL798">
        <v>1.068622947954768</v>
      </c>
      <c r="AN798">
        <v>99</v>
      </c>
      <c r="AO798">
        <v>99</v>
      </c>
      <c r="AP798">
        <v>99</v>
      </c>
      <c r="AQ798">
        <v>99</v>
      </c>
      <c r="AR798">
        <v>210.40789473684217</v>
      </c>
      <c r="AS798">
        <v>29.505090003609176</v>
      </c>
    </row>
    <row r="799" spans="1:45">
      <c r="A799">
        <v>16</v>
      </c>
      <c r="B799">
        <v>221</v>
      </c>
      <c r="C799">
        <v>2023</v>
      </c>
      <c r="D799">
        <v>5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4</v>
      </c>
      <c r="M799">
        <v>99</v>
      </c>
      <c r="N799">
        <v>99</v>
      </c>
      <c r="O799">
        <v>99</v>
      </c>
      <c r="P799">
        <v>99</v>
      </c>
      <c r="Q799">
        <v>71</v>
      </c>
      <c r="R799">
        <v>130</v>
      </c>
      <c r="S799">
        <v>4</v>
      </c>
      <c r="T799">
        <v>5.6769230769230781</v>
      </c>
      <c r="U799">
        <v>277.17384615384623</v>
      </c>
      <c r="V799">
        <v>0</v>
      </c>
      <c r="W799">
        <v>23.84615384615384</v>
      </c>
      <c r="X799">
        <v>5.3846153846153859</v>
      </c>
      <c r="Y799">
        <v>57.037793885817266</v>
      </c>
      <c r="Z799">
        <v>0</v>
      </c>
      <c r="AA799">
        <v>1.7241068350593063</v>
      </c>
      <c r="AC799">
        <v>20.698375427740537</v>
      </c>
      <c r="AE799">
        <v>18.705035971223023</v>
      </c>
      <c r="AF799">
        <v>14.661141704378172</v>
      </c>
      <c r="AG799">
        <v>904.85483870967755</v>
      </c>
      <c r="AH799">
        <v>0</v>
      </c>
      <c r="AI799">
        <v>29.230769230769241</v>
      </c>
      <c r="AJ799">
        <v>239.11991503617881</v>
      </c>
      <c r="AK799">
        <v>2.558449475175244</v>
      </c>
      <c r="AL799">
        <v>-13.611014602802648</v>
      </c>
      <c r="AN799">
        <v>99</v>
      </c>
      <c r="AO799">
        <v>99</v>
      </c>
      <c r="AP799">
        <v>99</v>
      </c>
      <c r="AQ799">
        <v>99</v>
      </c>
      <c r="AR799">
        <v>210.258064516129</v>
      </c>
      <c r="AS799">
        <v>29.279927942301065</v>
      </c>
    </row>
    <row r="800" spans="1:45">
      <c r="A800">
        <v>16</v>
      </c>
      <c r="B800">
        <v>222</v>
      </c>
      <c r="C800">
        <v>2023</v>
      </c>
      <c r="D800">
        <v>6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4</v>
      </c>
      <c r="M800">
        <v>99</v>
      </c>
      <c r="N800">
        <v>99</v>
      </c>
      <c r="O800">
        <v>99</v>
      </c>
      <c r="P800">
        <v>99</v>
      </c>
      <c r="Q800">
        <v>96</v>
      </c>
      <c r="R800">
        <v>170</v>
      </c>
      <c r="S800">
        <v>4</v>
      </c>
      <c r="T800">
        <v>5.7470588235294118</v>
      </c>
      <c r="U800">
        <v>277.53882352941162</v>
      </c>
      <c r="V800">
        <v>0</v>
      </c>
      <c r="W800">
        <v>22.941176470588236</v>
      </c>
      <c r="X800">
        <v>4.1176470588235308</v>
      </c>
      <c r="Y800">
        <v>55.420179153801968</v>
      </c>
      <c r="Z800">
        <v>0</v>
      </c>
      <c r="AA800">
        <v>1.2882352941176476</v>
      </c>
      <c r="AC800">
        <v>38.129373631876511</v>
      </c>
      <c r="AE800">
        <v>18.27956989247312</v>
      </c>
      <c r="AF800">
        <v>14.558061492301881</v>
      </c>
      <c r="AG800">
        <v>877.50887573964496</v>
      </c>
      <c r="AH800">
        <v>0</v>
      </c>
      <c r="AI800">
        <v>20</v>
      </c>
      <c r="AJ800">
        <v>180.77384996858311</v>
      </c>
      <c r="AK800">
        <v>10.187235253242555</v>
      </c>
      <c r="AL800">
        <v>-9.8587710143267522</v>
      </c>
      <c r="AN800">
        <v>99</v>
      </c>
      <c r="AO800">
        <v>99</v>
      </c>
      <c r="AP800">
        <v>99</v>
      </c>
      <c r="AQ800">
        <v>99</v>
      </c>
      <c r="AR800">
        <v>210</v>
      </c>
      <c r="AS800">
        <v>29.563351300183125</v>
      </c>
    </row>
    <row r="801" spans="1:45">
      <c r="A801">
        <v>16</v>
      </c>
      <c r="B801">
        <v>223</v>
      </c>
      <c r="C801">
        <v>2023</v>
      </c>
      <c r="D801">
        <v>7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4</v>
      </c>
      <c r="M801">
        <v>99</v>
      </c>
      <c r="N801">
        <v>99</v>
      </c>
      <c r="O801">
        <v>99</v>
      </c>
      <c r="P801">
        <v>99</v>
      </c>
      <c r="Q801">
        <v>57</v>
      </c>
      <c r="R801">
        <v>96</v>
      </c>
      <c r="S801">
        <v>4</v>
      </c>
      <c r="T801">
        <v>5.5104166666666679</v>
      </c>
      <c r="U801">
        <v>269.3333333333332</v>
      </c>
      <c r="V801">
        <v>0</v>
      </c>
      <c r="W801">
        <v>25</v>
      </c>
      <c r="X801">
        <v>2.0833333333333339</v>
      </c>
      <c r="Y801">
        <v>55.996145080611839</v>
      </c>
      <c r="Z801">
        <v>0</v>
      </c>
      <c r="AA801">
        <v>1.4215220105186153</v>
      </c>
      <c r="AC801">
        <v>33.554159227437189</v>
      </c>
      <c r="AE801">
        <v>17.518248175182489</v>
      </c>
      <c r="AF801">
        <v>13.145465434686004</v>
      </c>
      <c r="AG801">
        <v>894.56521739130437</v>
      </c>
      <c r="AH801">
        <v>0</v>
      </c>
      <c r="AI801">
        <v>23.958333333333329</v>
      </c>
      <c r="AJ801">
        <v>239.0639947227078</v>
      </c>
      <c r="AK801">
        <v>27.08559617485108</v>
      </c>
      <c r="AL801">
        <v>18.489512874117612</v>
      </c>
      <c r="AN801">
        <v>99</v>
      </c>
      <c r="AO801">
        <v>99</v>
      </c>
      <c r="AP801">
        <v>99</v>
      </c>
      <c r="AQ801">
        <v>99</v>
      </c>
      <c r="AR801">
        <v>208.59782608695656</v>
      </c>
      <c r="AS801">
        <v>29.509121953901492</v>
      </c>
    </row>
    <row r="802" spans="1:45">
      <c r="A802">
        <v>16</v>
      </c>
      <c r="B802">
        <v>224</v>
      </c>
      <c r="C802">
        <v>2023</v>
      </c>
      <c r="D802">
        <v>8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4</v>
      </c>
      <c r="M802">
        <v>99</v>
      </c>
      <c r="N802">
        <v>99</v>
      </c>
      <c r="O802">
        <v>99</v>
      </c>
      <c r="P802">
        <v>99</v>
      </c>
      <c r="Q802">
        <v>80</v>
      </c>
      <c r="R802">
        <v>154</v>
      </c>
      <c r="S802">
        <v>4</v>
      </c>
      <c r="T802">
        <v>5.824675324675324</v>
      </c>
      <c r="U802">
        <v>277.19870129870122</v>
      </c>
      <c r="V802">
        <v>0</v>
      </c>
      <c r="W802">
        <v>22.727272727272723</v>
      </c>
      <c r="X802">
        <v>3.8961038961038952</v>
      </c>
      <c r="Y802">
        <v>56.586687878569357</v>
      </c>
      <c r="Z802">
        <v>0</v>
      </c>
      <c r="AA802">
        <v>1.2849433606352001</v>
      </c>
      <c r="AC802">
        <v>27.457733760137202</v>
      </c>
      <c r="AE802">
        <v>19.059405940594061</v>
      </c>
      <c r="AF802">
        <v>14.87967597562846</v>
      </c>
      <c r="AG802">
        <v>885.23333333333358</v>
      </c>
      <c r="AH802">
        <v>0</v>
      </c>
      <c r="AI802">
        <v>24.675324675324671</v>
      </c>
      <c r="AJ802">
        <v>180.45484815383099</v>
      </c>
      <c r="AK802">
        <v>3.9232484205261473</v>
      </c>
      <c r="AL802">
        <v>-2.4453281721798539</v>
      </c>
      <c r="AN802">
        <v>99</v>
      </c>
      <c r="AO802">
        <v>99</v>
      </c>
      <c r="AP802">
        <v>99</v>
      </c>
      <c r="AQ802">
        <v>99</v>
      </c>
      <c r="AR802">
        <v>210.4</v>
      </c>
      <c r="AS802">
        <v>29.338967347845568</v>
      </c>
    </row>
    <row r="803" spans="1:45">
      <c r="A803">
        <v>16</v>
      </c>
      <c r="B803">
        <v>225</v>
      </c>
      <c r="C803">
        <v>2023</v>
      </c>
      <c r="D803">
        <v>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4</v>
      </c>
      <c r="M803">
        <v>99</v>
      </c>
      <c r="N803">
        <v>99</v>
      </c>
      <c r="O803">
        <v>99</v>
      </c>
      <c r="P803">
        <v>99</v>
      </c>
      <c r="Q803">
        <v>53</v>
      </c>
      <c r="R803">
        <v>123</v>
      </c>
      <c r="S803">
        <v>4</v>
      </c>
      <c r="T803">
        <v>6.048780487804879</v>
      </c>
      <c r="U803">
        <v>287.3601626016262</v>
      </c>
      <c r="V803">
        <v>0</v>
      </c>
      <c r="W803">
        <v>33.333333333333343</v>
      </c>
      <c r="X803">
        <v>3.2520325203252023</v>
      </c>
      <c r="Y803">
        <v>51.806277266380313</v>
      </c>
      <c r="Z803">
        <v>0</v>
      </c>
      <c r="AA803">
        <v>1.1815220894038971</v>
      </c>
      <c r="AC803">
        <v>24.167516959219608</v>
      </c>
      <c r="AE803">
        <v>16.826265389876877</v>
      </c>
      <c r="AF803">
        <v>13.578349813277663</v>
      </c>
      <c r="AG803">
        <v>833.63636363636351</v>
      </c>
      <c r="AH803">
        <v>0</v>
      </c>
      <c r="AI803">
        <v>11.38211382113821</v>
      </c>
      <c r="AJ803">
        <v>188.10903291565452</v>
      </c>
      <c r="AK803">
        <v>38.67381836475397</v>
      </c>
      <c r="AL803">
        <v>10.294602317489174</v>
      </c>
      <c r="AN803">
        <v>99</v>
      </c>
      <c r="AO803">
        <v>99</v>
      </c>
      <c r="AP803">
        <v>99</v>
      </c>
      <c r="AQ803">
        <v>99</v>
      </c>
      <c r="AR803">
        <v>214</v>
      </c>
      <c r="AS803">
        <v>29.064354634390451</v>
      </c>
    </row>
    <row r="804" spans="1:45">
      <c r="A804">
        <v>16</v>
      </c>
      <c r="B804">
        <v>226</v>
      </c>
      <c r="C804">
        <v>2023</v>
      </c>
      <c r="D804">
        <v>10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4</v>
      </c>
      <c r="M804">
        <v>99</v>
      </c>
      <c r="N804">
        <v>99</v>
      </c>
      <c r="O804">
        <v>99</v>
      </c>
      <c r="P804">
        <v>99</v>
      </c>
      <c r="Q804">
        <v>90</v>
      </c>
      <c r="R804">
        <v>188</v>
      </c>
      <c r="S804">
        <v>4</v>
      </c>
      <c r="T804">
        <v>5.8457446808510642</v>
      </c>
      <c r="U804">
        <v>267.36968085106378</v>
      </c>
      <c r="V804">
        <v>0</v>
      </c>
      <c r="W804">
        <v>31.382978723404257</v>
      </c>
      <c r="X804">
        <v>4.255319148936171</v>
      </c>
      <c r="Y804">
        <v>56.543334783233519</v>
      </c>
      <c r="Z804">
        <v>0</v>
      </c>
      <c r="AA804">
        <v>1.4038825262742189</v>
      </c>
      <c r="AC804">
        <v>31.014357962858444</v>
      </c>
      <c r="AE804">
        <v>19.894179894179896</v>
      </c>
      <c r="AF804">
        <v>15.550933479853748</v>
      </c>
      <c r="AG804">
        <v>888.25824175824187</v>
      </c>
      <c r="AH804">
        <v>0</v>
      </c>
      <c r="AI804">
        <v>26.063829787234045</v>
      </c>
      <c r="AJ804">
        <v>202.80368440956752</v>
      </c>
      <c r="AK804">
        <v>17.978084798162939</v>
      </c>
      <c r="AL804">
        <v>0.62406814690111279</v>
      </c>
      <c r="AN804">
        <v>99</v>
      </c>
      <c r="AO804">
        <v>99</v>
      </c>
      <c r="AP804">
        <v>99</v>
      </c>
      <c r="AQ804">
        <v>99</v>
      </c>
      <c r="AR804">
        <v>209.10439560439565</v>
      </c>
      <c r="AS804">
        <v>28.939199568475033</v>
      </c>
    </row>
    <row r="805" spans="1:45">
      <c r="A805">
        <v>16</v>
      </c>
      <c r="B805">
        <v>227</v>
      </c>
      <c r="C805">
        <v>2023</v>
      </c>
      <c r="D805">
        <v>11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4</v>
      </c>
      <c r="M805">
        <v>99</v>
      </c>
      <c r="N805">
        <v>99</v>
      </c>
      <c r="O805">
        <v>99</v>
      </c>
      <c r="P805">
        <v>99</v>
      </c>
      <c r="Q805">
        <v>124</v>
      </c>
      <c r="R805">
        <v>248</v>
      </c>
      <c r="S805">
        <v>4</v>
      </c>
      <c r="T805">
        <v>5.895161290322581</v>
      </c>
      <c r="U805">
        <v>271.6895161290322</v>
      </c>
      <c r="V805">
        <v>0</v>
      </c>
      <c r="W805">
        <v>31.048387096774196</v>
      </c>
      <c r="X805">
        <v>4.8387096774193559</v>
      </c>
      <c r="Y805">
        <v>57.801813536886357</v>
      </c>
      <c r="Z805">
        <v>0</v>
      </c>
      <c r="AA805">
        <v>1.2971342382536764</v>
      </c>
      <c r="AC805">
        <v>23.393970735476032</v>
      </c>
      <c r="AE805">
        <v>22.202327663384064</v>
      </c>
      <c r="AF805">
        <v>17.670445753968565</v>
      </c>
      <c r="AG805">
        <v>919.73417721519024</v>
      </c>
      <c r="AH805">
        <v>0</v>
      </c>
      <c r="AI805">
        <v>24.193548387096779</v>
      </c>
      <c r="AJ805">
        <v>294.04985550736279</v>
      </c>
      <c r="AK805">
        <v>-1.3841315872815283</v>
      </c>
      <c r="AL805">
        <v>-18.788857953161624</v>
      </c>
      <c r="AN805">
        <v>99</v>
      </c>
      <c r="AO805">
        <v>99</v>
      </c>
      <c r="AP805">
        <v>99</v>
      </c>
      <c r="AQ805">
        <v>99</v>
      </c>
      <c r="AR805">
        <v>208.15189873417725</v>
      </c>
      <c r="AS805">
        <v>29.548227000320633</v>
      </c>
    </row>
    <row r="806" spans="1:45">
      <c r="A806">
        <v>16</v>
      </c>
      <c r="B806">
        <v>228</v>
      </c>
      <c r="C806">
        <v>2023</v>
      </c>
      <c r="D806">
        <v>12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</v>
      </c>
      <c r="Q806">
        <v>23</v>
      </c>
      <c r="R806">
        <v>38</v>
      </c>
      <c r="S806">
        <v>4</v>
      </c>
      <c r="T806">
        <v>6</v>
      </c>
      <c r="U806">
        <v>264.65526315789486</v>
      </c>
      <c r="V806">
        <v>0</v>
      </c>
      <c r="W806">
        <v>23.684210526315795</v>
      </c>
      <c r="X806">
        <v>0</v>
      </c>
      <c r="Y806">
        <v>51.007603650768203</v>
      </c>
      <c r="Z806">
        <v>0</v>
      </c>
      <c r="AA806">
        <v>1</v>
      </c>
      <c r="AC806">
        <v>24.542264597137944</v>
      </c>
      <c r="AE806">
        <v>14.728682170542628</v>
      </c>
      <c r="AF806">
        <v>11.093278445491611</v>
      </c>
      <c r="AG806">
        <v>935.47368421052624</v>
      </c>
      <c r="AH806">
        <v>0</v>
      </c>
      <c r="AI806">
        <v>34.21052631578948</v>
      </c>
      <c r="AJ806">
        <v>208.79311554012699</v>
      </c>
      <c r="AK806">
        <v>-32.917676893457717</v>
      </c>
      <c r="AL806">
        <v>-6.8942583690407044</v>
      </c>
      <c r="AN806">
        <v>99</v>
      </c>
      <c r="AO806">
        <v>99</v>
      </c>
      <c r="AP806">
        <v>99</v>
      </c>
      <c r="AQ806">
        <v>99</v>
      </c>
      <c r="AR806">
        <v>206.65789473684217</v>
      </c>
      <c r="AS806">
        <v>29.567488185012376</v>
      </c>
    </row>
    <row r="807" spans="1:45">
      <c r="A807">
        <v>16</v>
      </c>
      <c r="B807">
        <v>229</v>
      </c>
      <c r="C807">
        <v>2023</v>
      </c>
      <c r="D807">
        <v>1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5</v>
      </c>
      <c r="M807">
        <v>99</v>
      </c>
      <c r="N807">
        <v>99</v>
      </c>
      <c r="O807">
        <v>99</v>
      </c>
      <c r="P807">
        <v>99</v>
      </c>
      <c r="Q807">
        <v>87</v>
      </c>
      <c r="R807">
        <v>163</v>
      </c>
      <c r="S807">
        <v>5</v>
      </c>
      <c r="T807">
        <v>6.4539877300613524</v>
      </c>
      <c r="U807">
        <v>328.45153374233126</v>
      </c>
      <c r="V807">
        <v>0</v>
      </c>
      <c r="W807">
        <v>53.374233128834362</v>
      </c>
      <c r="X807">
        <v>36.809815950920246</v>
      </c>
      <c r="Y807">
        <v>52.649440661247439</v>
      </c>
      <c r="Z807">
        <v>0</v>
      </c>
      <c r="AA807">
        <v>1.2344863266342796</v>
      </c>
      <c r="AC807">
        <v>31.117879879015735</v>
      </c>
      <c r="AE807">
        <v>27.910958904109595</v>
      </c>
      <c r="AF807">
        <v>25.370168007892861</v>
      </c>
      <c r="AG807">
        <v>902.19205298013253</v>
      </c>
      <c r="AH807">
        <v>0</v>
      </c>
      <c r="AI807">
        <v>22.085889570552151</v>
      </c>
      <c r="AJ807">
        <v>295.44102660555723</v>
      </c>
      <c r="AK807">
        <v>-5.2528218195146739</v>
      </c>
      <c r="AL807">
        <v>6.4329814661025173</v>
      </c>
      <c r="AN807">
        <v>99</v>
      </c>
      <c r="AO807">
        <v>99</v>
      </c>
      <c r="AP807">
        <v>99</v>
      </c>
      <c r="AQ807">
        <v>99</v>
      </c>
      <c r="AR807">
        <v>216.23841059602648</v>
      </c>
      <c r="AS807">
        <v>32.348545088944441</v>
      </c>
    </row>
    <row r="808" spans="1:45">
      <c r="A808">
        <v>16</v>
      </c>
      <c r="B808">
        <v>230</v>
      </c>
      <c r="C808">
        <v>2023</v>
      </c>
      <c r="D808">
        <v>2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5</v>
      </c>
      <c r="M808">
        <v>99</v>
      </c>
      <c r="N808">
        <v>99</v>
      </c>
      <c r="O808">
        <v>99</v>
      </c>
      <c r="P808">
        <v>99</v>
      </c>
      <c r="Q808">
        <v>72</v>
      </c>
      <c r="R808">
        <v>166</v>
      </c>
      <c r="S808">
        <v>5</v>
      </c>
      <c r="T808">
        <v>6.6686746987951793</v>
      </c>
      <c r="U808">
        <v>346.46746987951809</v>
      </c>
      <c r="V808">
        <v>0</v>
      </c>
      <c r="W808">
        <v>59.036144578313262</v>
      </c>
      <c r="X808">
        <v>51.204819277108442</v>
      </c>
      <c r="Y808">
        <v>61.144855872121582</v>
      </c>
      <c r="Z808">
        <v>0</v>
      </c>
      <c r="AA808">
        <v>1.0776399594163777</v>
      </c>
      <c r="AC808">
        <v>-1.4617641656723002</v>
      </c>
      <c r="AE808">
        <v>35.853131749460033</v>
      </c>
      <c r="AF808">
        <v>33.891876889025333</v>
      </c>
      <c r="AG808">
        <v>883.94193548387102</v>
      </c>
      <c r="AH808">
        <v>0</v>
      </c>
      <c r="AI808">
        <v>13.253012048192771</v>
      </c>
      <c r="AJ808">
        <v>155.93001898948197</v>
      </c>
      <c r="AK808">
        <v>20.031547135668223</v>
      </c>
      <c r="AL808">
        <v>34.84732608622857</v>
      </c>
      <c r="AN808">
        <v>99</v>
      </c>
      <c r="AO808">
        <v>99</v>
      </c>
      <c r="AP808">
        <v>99</v>
      </c>
      <c r="AQ808">
        <v>99</v>
      </c>
      <c r="AR808">
        <v>219.61935483870968</v>
      </c>
      <c r="AS808">
        <v>32.470724923998752</v>
      </c>
    </row>
    <row r="809" spans="1:45">
      <c r="A809">
        <v>16</v>
      </c>
      <c r="B809">
        <v>231</v>
      </c>
      <c r="C809">
        <v>2023</v>
      </c>
      <c r="D809">
        <v>3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5</v>
      </c>
      <c r="M809">
        <v>99</v>
      </c>
      <c r="N809">
        <v>99</v>
      </c>
      <c r="O809">
        <v>99</v>
      </c>
      <c r="P809">
        <v>99</v>
      </c>
      <c r="Q809">
        <v>87</v>
      </c>
      <c r="R809">
        <v>156</v>
      </c>
      <c r="S809">
        <v>5</v>
      </c>
      <c r="T809">
        <v>6.7564102564102555</v>
      </c>
      <c r="U809">
        <v>342.15</v>
      </c>
      <c r="V809">
        <v>0</v>
      </c>
      <c r="W809">
        <v>57.051282051282037</v>
      </c>
      <c r="X809">
        <v>46.794871794871803</v>
      </c>
      <c r="Y809">
        <v>59.914284393281598</v>
      </c>
      <c r="Z809">
        <v>0</v>
      </c>
      <c r="AA809">
        <v>1.3027180405706138</v>
      </c>
      <c r="AC809">
        <v>10.145350114193688</v>
      </c>
      <c r="AE809">
        <v>29.323308270676694</v>
      </c>
      <c r="AF809">
        <v>28.337600090042539</v>
      </c>
      <c r="AG809">
        <v>851.14093959731554</v>
      </c>
      <c r="AH809">
        <v>0</v>
      </c>
      <c r="AI809">
        <v>12.179487179487181</v>
      </c>
      <c r="AJ809">
        <v>177.15647427525963</v>
      </c>
      <c r="AK809">
        <v>-9.5793701036758634</v>
      </c>
      <c r="AL809">
        <v>8.8639754627053442</v>
      </c>
      <c r="AN809">
        <v>99</v>
      </c>
      <c r="AO809">
        <v>99</v>
      </c>
      <c r="AP809">
        <v>99</v>
      </c>
      <c r="AQ809">
        <v>99</v>
      </c>
      <c r="AR809">
        <v>219.04697986577179</v>
      </c>
      <c r="AS809">
        <v>32.196327873903414</v>
      </c>
    </row>
    <row r="810" spans="1:45">
      <c r="A810">
        <v>16</v>
      </c>
      <c r="B810">
        <v>232</v>
      </c>
      <c r="C810">
        <v>2023</v>
      </c>
      <c r="D810">
        <v>4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5</v>
      </c>
      <c r="M810">
        <v>99</v>
      </c>
      <c r="N810">
        <v>99</v>
      </c>
      <c r="O810">
        <v>99</v>
      </c>
      <c r="P810">
        <v>99</v>
      </c>
      <c r="Q810">
        <v>82</v>
      </c>
      <c r="R810">
        <v>125</v>
      </c>
      <c r="S810">
        <v>5</v>
      </c>
      <c r="T810">
        <v>6.6079999999999997</v>
      </c>
      <c r="U810">
        <v>327.45600000000007</v>
      </c>
      <c r="V810">
        <v>0</v>
      </c>
      <c r="W810">
        <v>56.8</v>
      </c>
      <c r="X810">
        <v>35.200000000000003</v>
      </c>
      <c r="Y810">
        <v>57.308698676553263</v>
      </c>
      <c r="Z810">
        <v>0</v>
      </c>
      <c r="AA810">
        <v>1.2386831717594338</v>
      </c>
      <c r="AC810">
        <v>32.151589596952149</v>
      </c>
      <c r="AE810">
        <v>28.08988764044944</v>
      </c>
      <c r="AF810">
        <v>25.620418218964073</v>
      </c>
      <c r="AG810">
        <v>880.14516129032256</v>
      </c>
      <c r="AH810">
        <v>0</v>
      </c>
      <c r="AI810">
        <v>25.6</v>
      </c>
      <c r="AJ810">
        <v>253.44235501450157</v>
      </c>
      <c r="AK810">
        <v>-25.468122155293457</v>
      </c>
      <c r="AL810">
        <v>4.9324401562090445</v>
      </c>
      <c r="AN810">
        <v>99</v>
      </c>
      <c r="AO810">
        <v>99</v>
      </c>
      <c r="AP810">
        <v>99</v>
      </c>
      <c r="AQ810">
        <v>99</v>
      </c>
      <c r="AR810">
        <v>215.42741935483875</v>
      </c>
      <c r="AS810">
        <v>32.425580121265803</v>
      </c>
    </row>
    <row r="811" spans="1:45">
      <c r="A811">
        <v>16</v>
      </c>
      <c r="B811">
        <v>233</v>
      </c>
      <c r="C811">
        <v>2023</v>
      </c>
      <c r="D811">
        <v>5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5</v>
      </c>
      <c r="M811">
        <v>99</v>
      </c>
      <c r="N811">
        <v>99</v>
      </c>
      <c r="O811">
        <v>99</v>
      </c>
      <c r="P811">
        <v>99</v>
      </c>
      <c r="Q811">
        <v>95</v>
      </c>
      <c r="R811">
        <v>142</v>
      </c>
      <c r="S811">
        <v>5</v>
      </c>
      <c r="T811">
        <v>6.5774647887323949</v>
      </c>
      <c r="U811">
        <v>306.72535211267598</v>
      </c>
      <c r="V811">
        <v>0</v>
      </c>
      <c r="W811">
        <v>54.225352112676063</v>
      </c>
      <c r="X811">
        <v>28.16901408450704</v>
      </c>
      <c r="Y811">
        <v>70.020287237885725</v>
      </c>
      <c r="Z811">
        <v>0</v>
      </c>
      <c r="AA811">
        <v>1.6068688109241311</v>
      </c>
      <c r="AC811">
        <v>34.585053343325285</v>
      </c>
      <c r="AE811">
        <v>20.431654676258997</v>
      </c>
      <c r="AF811">
        <v>17.721897030305637</v>
      </c>
      <c r="AG811">
        <v>883.59574468085134</v>
      </c>
      <c r="AH811">
        <v>0</v>
      </c>
      <c r="AI811">
        <v>38.028169014084497</v>
      </c>
      <c r="AJ811">
        <v>212.97717317578611</v>
      </c>
      <c r="AK811">
        <v>-5.489859581226491</v>
      </c>
      <c r="AL811">
        <v>-14.122387885909991</v>
      </c>
      <c r="AN811">
        <v>99</v>
      </c>
      <c r="AO811">
        <v>99</v>
      </c>
      <c r="AP811">
        <v>99</v>
      </c>
      <c r="AQ811">
        <v>99</v>
      </c>
      <c r="AR811">
        <v>210.91489361702128</v>
      </c>
      <c r="AS811">
        <v>32.133339824827807</v>
      </c>
    </row>
    <row r="812" spans="1:45">
      <c r="A812">
        <v>16</v>
      </c>
      <c r="B812">
        <v>234</v>
      </c>
      <c r="C812">
        <v>2023</v>
      </c>
      <c r="D812">
        <v>6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5</v>
      </c>
      <c r="M812">
        <v>99</v>
      </c>
      <c r="N812">
        <v>99</v>
      </c>
      <c r="O812">
        <v>99</v>
      </c>
      <c r="P812">
        <v>99</v>
      </c>
      <c r="Q812">
        <v>119</v>
      </c>
      <c r="R812">
        <v>252</v>
      </c>
      <c r="S812">
        <v>5</v>
      </c>
      <c r="T812">
        <v>6.4285714285714306</v>
      </c>
      <c r="U812">
        <v>321.70992063492042</v>
      </c>
      <c r="V812">
        <v>0</v>
      </c>
      <c r="W812">
        <v>50.793650793650784</v>
      </c>
      <c r="X812">
        <v>38.492063492063487</v>
      </c>
      <c r="Y812">
        <v>63.74002334627928</v>
      </c>
      <c r="Z812">
        <v>0</v>
      </c>
      <c r="AA812">
        <v>1.2750883656186536</v>
      </c>
      <c r="AC812">
        <v>30.650365370993025</v>
      </c>
      <c r="AE812">
        <v>27.096774193548391</v>
      </c>
      <c r="AF812">
        <v>25.014733443466461</v>
      </c>
      <c r="AG812">
        <v>870.75806451612891</v>
      </c>
      <c r="AH812">
        <v>0</v>
      </c>
      <c r="AI812">
        <v>32.936507936507944</v>
      </c>
      <c r="AJ812">
        <v>232.86755099397433</v>
      </c>
      <c r="AK812">
        <v>12.291266132712529</v>
      </c>
      <c r="AL812">
        <v>-4.7708402036089836</v>
      </c>
      <c r="AN812">
        <v>99</v>
      </c>
      <c r="AO812">
        <v>99</v>
      </c>
      <c r="AP812">
        <v>99</v>
      </c>
      <c r="AQ812">
        <v>99</v>
      </c>
      <c r="AR812">
        <v>214.71370967741936</v>
      </c>
      <c r="AS812">
        <v>32.029301535621386</v>
      </c>
    </row>
    <row r="813" spans="1:45">
      <c r="A813">
        <v>16</v>
      </c>
      <c r="B813">
        <v>235</v>
      </c>
      <c r="C813">
        <v>2023</v>
      </c>
      <c r="D813">
        <v>7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5</v>
      </c>
      <c r="M813">
        <v>99</v>
      </c>
      <c r="N813">
        <v>99</v>
      </c>
      <c r="O813">
        <v>99</v>
      </c>
      <c r="P813">
        <v>99</v>
      </c>
      <c r="Q813">
        <v>79</v>
      </c>
      <c r="R813">
        <v>122</v>
      </c>
      <c r="S813">
        <v>5</v>
      </c>
      <c r="T813">
        <v>6.0409836065573757</v>
      </c>
      <c r="U813">
        <v>319.03688524590137</v>
      </c>
      <c r="V813">
        <v>0</v>
      </c>
      <c r="W813">
        <v>45.081967213114751</v>
      </c>
      <c r="X813">
        <v>38.524590163934427</v>
      </c>
      <c r="Y813">
        <v>65.742711621000851</v>
      </c>
      <c r="Z813">
        <v>0</v>
      </c>
      <c r="AA813">
        <v>1.6366576345851942</v>
      </c>
      <c r="AC813">
        <v>40.064127417483888</v>
      </c>
      <c r="AE813">
        <v>22.262773722627735</v>
      </c>
      <c r="AF813">
        <v>19.788613025277151</v>
      </c>
      <c r="AG813">
        <v>895.3559322033899</v>
      </c>
      <c r="AH813">
        <v>0</v>
      </c>
      <c r="AI813">
        <v>36.065573770491802</v>
      </c>
      <c r="AJ813">
        <v>306.96898549858327</v>
      </c>
      <c r="AK813">
        <v>0.54086016965795036</v>
      </c>
      <c r="AL813">
        <v>7.1571263606649751</v>
      </c>
      <c r="AN813">
        <v>99</v>
      </c>
      <c r="AO813">
        <v>99</v>
      </c>
      <c r="AP813">
        <v>99</v>
      </c>
      <c r="AQ813">
        <v>99</v>
      </c>
      <c r="AR813">
        <v>214.09322033898312</v>
      </c>
      <c r="AS813">
        <v>32.109964999765438</v>
      </c>
    </row>
    <row r="814" spans="1:45">
      <c r="A814">
        <v>16</v>
      </c>
      <c r="B814">
        <v>236</v>
      </c>
      <c r="C814">
        <v>2023</v>
      </c>
      <c r="D814">
        <v>8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5</v>
      </c>
      <c r="M814">
        <v>99</v>
      </c>
      <c r="N814">
        <v>99</v>
      </c>
      <c r="O814">
        <v>99</v>
      </c>
      <c r="P814">
        <v>99</v>
      </c>
      <c r="Q814">
        <v>116</v>
      </c>
      <c r="R814">
        <v>228</v>
      </c>
      <c r="S814">
        <v>5</v>
      </c>
      <c r="T814">
        <v>6.5570175438596499</v>
      </c>
      <c r="U814">
        <v>331.96271929824536</v>
      </c>
      <c r="V814">
        <v>0</v>
      </c>
      <c r="W814">
        <v>54.385964912280706</v>
      </c>
      <c r="X814">
        <v>43.421052631578952</v>
      </c>
      <c r="Y814">
        <v>59.701339030871985</v>
      </c>
      <c r="Z814">
        <v>0</v>
      </c>
      <c r="AA814">
        <v>1.2846235914158035</v>
      </c>
      <c r="AC814">
        <v>34.807124848899143</v>
      </c>
      <c r="AE814">
        <v>28.21782178217822</v>
      </c>
      <c r="AF814">
        <v>26.381878895193999</v>
      </c>
      <c r="AG814">
        <v>874.34703196347061</v>
      </c>
      <c r="AH814">
        <v>0</v>
      </c>
      <c r="AI814">
        <v>25.438596491228065</v>
      </c>
      <c r="AJ814">
        <v>174.86701568941541</v>
      </c>
      <c r="AK814">
        <v>7.1512226441669453</v>
      </c>
      <c r="AL814">
        <v>25.760675077543009</v>
      </c>
      <c r="AN814">
        <v>99</v>
      </c>
      <c r="AO814">
        <v>99</v>
      </c>
      <c r="AP814">
        <v>99</v>
      </c>
      <c r="AQ814">
        <v>99</v>
      </c>
      <c r="AR814">
        <v>217.38812785388123</v>
      </c>
      <c r="AS814">
        <v>32.134492434861173</v>
      </c>
    </row>
    <row r="815" spans="1:45">
      <c r="A815">
        <v>16</v>
      </c>
      <c r="B815">
        <v>237</v>
      </c>
      <c r="C815">
        <v>2023</v>
      </c>
      <c r="D815">
        <v>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5</v>
      </c>
      <c r="M815">
        <v>99</v>
      </c>
      <c r="N815">
        <v>99</v>
      </c>
      <c r="O815">
        <v>99</v>
      </c>
      <c r="P815">
        <v>99</v>
      </c>
      <c r="Q815">
        <v>103</v>
      </c>
      <c r="R815">
        <v>177</v>
      </c>
      <c r="S815">
        <v>5</v>
      </c>
      <c r="T815">
        <v>6.5254237288135597</v>
      </c>
      <c r="U815">
        <v>328.96892655367259</v>
      </c>
      <c r="V815">
        <v>0</v>
      </c>
      <c r="W815">
        <v>59.322033898305072</v>
      </c>
      <c r="X815">
        <v>39.548022598870048</v>
      </c>
      <c r="Y815">
        <v>64.434311099523356</v>
      </c>
      <c r="Z815">
        <v>0</v>
      </c>
      <c r="AA815">
        <v>1.4104845367332091</v>
      </c>
      <c r="AC815">
        <v>28.788235186654848</v>
      </c>
      <c r="AE815">
        <v>24.213406292749657</v>
      </c>
      <c r="AF815">
        <v>22.3688400933823</v>
      </c>
      <c r="AG815">
        <v>886.66867469879503</v>
      </c>
      <c r="AH815">
        <v>0</v>
      </c>
      <c r="AI815">
        <v>27.118644067796598</v>
      </c>
      <c r="AJ815">
        <v>262.46848092019906</v>
      </c>
      <c r="AK815">
        <v>9.1629411263775022</v>
      </c>
      <c r="AL815">
        <v>11.257856546244305</v>
      </c>
      <c r="AN815">
        <v>99</v>
      </c>
      <c r="AO815">
        <v>99</v>
      </c>
      <c r="AP815">
        <v>99</v>
      </c>
      <c r="AQ815">
        <v>99</v>
      </c>
      <c r="AR815">
        <v>215.07831325301203</v>
      </c>
      <c r="AS815">
        <v>32.361516772540426</v>
      </c>
    </row>
    <row r="816" spans="1:45">
      <c r="A816">
        <v>16</v>
      </c>
      <c r="B816">
        <v>238</v>
      </c>
      <c r="C816">
        <v>2023</v>
      </c>
      <c r="D816">
        <v>10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5</v>
      </c>
      <c r="M816">
        <v>99</v>
      </c>
      <c r="N816">
        <v>99</v>
      </c>
      <c r="O816">
        <v>99</v>
      </c>
      <c r="P816">
        <v>99</v>
      </c>
      <c r="Q816">
        <v>127</v>
      </c>
      <c r="R816">
        <v>210</v>
      </c>
      <c r="S816">
        <v>5</v>
      </c>
      <c r="T816">
        <v>6.3714285714285692</v>
      </c>
      <c r="U816">
        <v>308.29999999999978</v>
      </c>
      <c r="V816">
        <v>0</v>
      </c>
      <c r="W816">
        <v>47.619047619047642</v>
      </c>
      <c r="X816">
        <v>30</v>
      </c>
      <c r="Y816">
        <v>67.365263763343549</v>
      </c>
      <c r="Z816">
        <v>0</v>
      </c>
      <c r="AA816">
        <v>1.6662312356369542</v>
      </c>
      <c r="AC816">
        <v>24.983367327789477</v>
      </c>
      <c r="AE816">
        <v>22.222222222222225</v>
      </c>
      <c r="AF816">
        <v>20.029922835467097</v>
      </c>
      <c r="AG816">
        <v>898.12195121951231</v>
      </c>
      <c r="AH816">
        <v>0</v>
      </c>
      <c r="AI816">
        <v>45.714285714285722</v>
      </c>
      <c r="AJ816">
        <v>187.42761791467203</v>
      </c>
      <c r="AK816">
        <v>-2.1441552066669796</v>
      </c>
      <c r="AL816">
        <v>-12.1109740570241</v>
      </c>
      <c r="AN816">
        <v>99</v>
      </c>
      <c r="AO816">
        <v>99</v>
      </c>
      <c r="AP816">
        <v>99</v>
      </c>
      <c r="AQ816">
        <v>99</v>
      </c>
      <c r="AR816">
        <v>211.95609756097565</v>
      </c>
      <c r="AS816">
        <v>31.867310624379488</v>
      </c>
    </row>
    <row r="817" spans="1:45">
      <c r="A817">
        <v>16</v>
      </c>
      <c r="B817">
        <v>239</v>
      </c>
      <c r="C817">
        <v>2023</v>
      </c>
      <c r="D817">
        <v>11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5</v>
      </c>
      <c r="M817">
        <v>99</v>
      </c>
      <c r="N817">
        <v>99</v>
      </c>
      <c r="O817">
        <v>99</v>
      </c>
      <c r="P817">
        <v>99</v>
      </c>
      <c r="Q817">
        <v>137</v>
      </c>
      <c r="R817">
        <v>271</v>
      </c>
      <c r="S817">
        <v>5</v>
      </c>
      <c r="T817">
        <v>6.3948339483394836</v>
      </c>
      <c r="U817">
        <v>330.26457564575622</v>
      </c>
      <c r="V817">
        <v>0</v>
      </c>
      <c r="W817">
        <v>52.02952029520295</v>
      </c>
      <c r="X817">
        <v>43.911439114391136</v>
      </c>
      <c r="Y817">
        <v>65.702442285177483</v>
      </c>
      <c r="Z817">
        <v>0</v>
      </c>
      <c r="AA817">
        <v>1.3401998632792997</v>
      </c>
      <c r="AC817">
        <v>35.144284208370742</v>
      </c>
      <c r="AE817">
        <v>24.261414503133395</v>
      </c>
      <c r="AF817">
        <v>23.472223314949279</v>
      </c>
      <c r="AG817">
        <v>931.16091954023011</v>
      </c>
      <c r="AH817">
        <v>0</v>
      </c>
      <c r="AI817">
        <v>29.151291512915122</v>
      </c>
      <c r="AJ817">
        <v>288.10314538505759</v>
      </c>
      <c r="AK817">
        <v>4.903725933301553</v>
      </c>
      <c r="AL817">
        <v>-1.4801893996239683</v>
      </c>
      <c r="AN817">
        <v>99</v>
      </c>
      <c r="AO817">
        <v>99</v>
      </c>
      <c r="AP817">
        <v>99</v>
      </c>
      <c r="AQ817">
        <v>99</v>
      </c>
      <c r="AR817">
        <v>216.02298850574712</v>
      </c>
      <c r="AS817">
        <v>32.31941684381399</v>
      </c>
    </row>
    <row r="818" spans="1:45">
      <c r="A818">
        <v>16</v>
      </c>
      <c r="B818">
        <v>240</v>
      </c>
      <c r="C818">
        <v>2023</v>
      </c>
      <c r="D818">
        <v>12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5</v>
      </c>
      <c r="M818">
        <v>99</v>
      </c>
      <c r="N818">
        <v>99</v>
      </c>
      <c r="O818">
        <v>99</v>
      </c>
      <c r="P818">
        <v>99</v>
      </c>
      <c r="Q818">
        <v>33</v>
      </c>
      <c r="R818">
        <v>62</v>
      </c>
      <c r="S818">
        <v>5</v>
      </c>
      <c r="T818">
        <v>6.7258064516129021</v>
      </c>
      <c r="U818">
        <v>334.40645161290314</v>
      </c>
      <c r="V818">
        <v>0</v>
      </c>
      <c r="W818">
        <v>58.064516129032242</v>
      </c>
      <c r="X818">
        <v>35.483870967741943</v>
      </c>
      <c r="Y818">
        <v>47.205524796149611</v>
      </c>
      <c r="Z818">
        <v>0</v>
      </c>
      <c r="AA818">
        <v>1.5777623480914842</v>
      </c>
      <c r="AC818">
        <v>13.768956453460282</v>
      </c>
      <c r="AE818">
        <v>24.031007751937985</v>
      </c>
      <c r="AF818">
        <v>22.869786978697871</v>
      </c>
      <c r="AG818">
        <v>946.22580645161281</v>
      </c>
      <c r="AH818">
        <v>0</v>
      </c>
      <c r="AI818">
        <v>32.258064516129025</v>
      </c>
      <c r="AJ818">
        <v>491.88745825858518</v>
      </c>
      <c r="AK818">
        <v>16.175693869565904</v>
      </c>
      <c r="AL818">
        <v>-25.037196516199764</v>
      </c>
      <c r="AN818">
        <v>99</v>
      </c>
      <c r="AO818">
        <v>99</v>
      </c>
      <c r="AP818">
        <v>99</v>
      </c>
      <c r="AQ818">
        <v>99</v>
      </c>
      <c r="AR818">
        <v>217.95161290322577</v>
      </c>
      <c r="AS818">
        <v>32.138585370828402</v>
      </c>
    </row>
    <row r="819" spans="1:45">
      <c r="A819">
        <v>16</v>
      </c>
      <c r="B819">
        <v>241</v>
      </c>
      <c r="C819">
        <v>2023</v>
      </c>
      <c r="D819">
        <v>1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6</v>
      </c>
      <c r="M819">
        <v>99</v>
      </c>
      <c r="N819">
        <v>99</v>
      </c>
      <c r="O819">
        <v>99</v>
      </c>
      <c r="P819">
        <v>99</v>
      </c>
      <c r="Q819">
        <v>74</v>
      </c>
      <c r="R819">
        <v>110</v>
      </c>
      <c r="S819">
        <v>6</v>
      </c>
      <c r="T819">
        <v>6.9727272727272718</v>
      </c>
      <c r="U819">
        <v>376.63181818181823</v>
      </c>
      <c r="V819">
        <v>100</v>
      </c>
      <c r="W819">
        <v>60.909090909090899</v>
      </c>
      <c r="X819">
        <v>68.181818181818187</v>
      </c>
      <c r="Y819">
        <v>61.360089089389334</v>
      </c>
      <c r="Z819">
        <v>0</v>
      </c>
      <c r="AA819">
        <v>1.68662703162307</v>
      </c>
      <c r="AC819">
        <v>35.868489014777609</v>
      </c>
      <c r="AE819">
        <v>18.835616438356169</v>
      </c>
      <c r="AF819">
        <v>19.632433569734129</v>
      </c>
      <c r="AG819">
        <v>905.08737864077682</v>
      </c>
      <c r="AH819">
        <v>0</v>
      </c>
      <c r="AI819">
        <v>30.909090909090914</v>
      </c>
      <c r="AJ819">
        <v>253.06340994373673</v>
      </c>
      <c r="AK819">
        <v>14.120184902849628</v>
      </c>
      <c r="AL819">
        <v>24.09415598168766</v>
      </c>
      <c r="AN819">
        <v>99</v>
      </c>
      <c r="AO819">
        <v>99</v>
      </c>
      <c r="AP819">
        <v>99</v>
      </c>
      <c r="AQ819">
        <v>99</v>
      </c>
      <c r="AR819">
        <v>220.37864077669903</v>
      </c>
      <c r="AS819">
        <v>35.194854264353481</v>
      </c>
    </row>
    <row r="820" spans="1:45">
      <c r="A820">
        <v>16</v>
      </c>
      <c r="B820">
        <v>242</v>
      </c>
      <c r="C820">
        <v>2023</v>
      </c>
      <c r="D820">
        <v>2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6</v>
      </c>
      <c r="M820">
        <v>99</v>
      </c>
      <c r="N820">
        <v>99</v>
      </c>
      <c r="O820">
        <v>99</v>
      </c>
      <c r="P820">
        <v>99</v>
      </c>
      <c r="Q820">
        <v>54</v>
      </c>
      <c r="R820">
        <v>92</v>
      </c>
      <c r="S820">
        <v>6</v>
      </c>
      <c r="T820">
        <v>7.2391304347826084</v>
      </c>
      <c r="U820">
        <v>391.77391304347822</v>
      </c>
      <c r="V820">
        <v>100</v>
      </c>
      <c r="W820">
        <v>79.347826086956516</v>
      </c>
      <c r="X820">
        <v>79.347826086956516</v>
      </c>
      <c r="Y820">
        <v>69.457897584521774</v>
      </c>
      <c r="Z820">
        <v>0</v>
      </c>
      <c r="AA820">
        <v>1.0567543132814483</v>
      </c>
      <c r="AC820">
        <v>26.970672593483009</v>
      </c>
      <c r="AE820">
        <v>19.870410367170624</v>
      </c>
      <c r="AF820">
        <v>21.239701515580979</v>
      </c>
      <c r="AG820">
        <v>897</v>
      </c>
      <c r="AH820">
        <v>0</v>
      </c>
      <c r="AI820">
        <v>29.347826086956523</v>
      </c>
      <c r="AJ820">
        <v>248.69920929367004</v>
      </c>
      <c r="AK820">
        <v>44.663182533966072</v>
      </c>
      <c r="AL820">
        <v>20.364967518486111</v>
      </c>
      <c r="AN820">
        <v>99</v>
      </c>
      <c r="AO820">
        <v>99</v>
      </c>
      <c r="AP820">
        <v>99</v>
      </c>
      <c r="AQ820">
        <v>99</v>
      </c>
      <c r="AR820">
        <v>222.42857142857139</v>
      </c>
      <c r="AS820">
        <v>35.302574537321497</v>
      </c>
    </row>
    <row r="821" spans="1:45">
      <c r="A821">
        <v>16</v>
      </c>
      <c r="B821">
        <v>243</v>
      </c>
      <c r="C821">
        <v>2023</v>
      </c>
      <c r="D821">
        <v>3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6</v>
      </c>
      <c r="M821">
        <v>99</v>
      </c>
      <c r="N821">
        <v>99</v>
      </c>
      <c r="O821">
        <v>99</v>
      </c>
      <c r="P821">
        <v>99</v>
      </c>
      <c r="Q821">
        <v>79</v>
      </c>
      <c r="R821">
        <v>133</v>
      </c>
      <c r="S821">
        <v>6</v>
      </c>
      <c r="T821">
        <v>6.8796992481203008</v>
      </c>
      <c r="U821">
        <v>385.37744360902258</v>
      </c>
      <c r="V821">
        <v>100</v>
      </c>
      <c r="W821">
        <v>67.66917293233081</v>
      </c>
      <c r="X821">
        <v>75.939849624060145</v>
      </c>
      <c r="Y821">
        <v>61.182987729023679</v>
      </c>
      <c r="Z821">
        <v>0</v>
      </c>
      <c r="AA821">
        <v>1.382150411197119</v>
      </c>
      <c r="AC821">
        <v>50.162949797636749</v>
      </c>
      <c r="AE821">
        <v>25</v>
      </c>
      <c r="AF821">
        <v>27.211962067453328</v>
      </c>
      <c r="AG821">
        <v>868.71428571428555</v>
      </c>
      <c r="AH821">
        <v>0</v>
      </c>
      <c r="AI821">
        <v>29.323308270676694</v>
      </c>
      <c r="AJ821">
        <v>243.94261155531311</v>
      </c>
      <c r="AK821">
        <v>20.901510095947145</v>
      </c>
      <c r="AL821">
        <v>-4.2278726792980743</v>
      </c>
      <c r="AN821">
        <v>99</v>
      </c>
      <c r="AO821">
        <v>99</v>
      </c>
      <c r="AP821">
        <v>99</v>
      </c>
      <c r="AQ821">
        <v>99</v>
      </c>
      <c r="AR821">
        <v>221.70634920634919</v>
      </c>
      <c r="AS821">
        <v>34.882472751915699</v>
      </c>
    </row>
    <row r="822" spans="1:45">
      <c r="A822">
        <v>16</v>
      </c>
      <c r="B822">
        <v>244</v>
      </c>
      <c r="C822">
        <v>2023</v>
      </c>
      <c r="D822">
        <v>4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6</v>
      </c>
      <c r="M822">
        <v>99</v>
      </c>
      <c r="N822">
        <v>99</v>
      </c>
      <c r="O822">
        <v>99</v>
      </c>
      <c r="P822">
        <v>99</v>
      </c>
      <c r="Q822">
        <v>59</v>
      </c>
      <c r="R822">
        <v>88</v>
      </c>
      <c r="S822">
        <v>6</v>
      </c>
      <c r="T822">
        <v>6.7159090909090899</v>
      </c>
      <c r="U822">
        <v>363.31249999999994</v>
      </c>
      <c r="V822">
        <v>100</v>
      </c>
      <c r="W822">
        <v>64.772727272727266</v>
      </c>
      <c r="X822">
        <v>62.5</v>
      </c>
      <c r="Y822">
        <v>66.884008845199119</v>
      </c>
      <c r="Z822">
        <v>0</v>
      </c>
      <c r="AA822">
        <v>1.4534353007800922</v>
      </c>
      <c r="AC822">
        <v>22.734063324659299</v>
      </c>
      <c r="AE822">
        <v>19.775280898876403</v>
      </c>
      <c r="AF822">
        <v>20.011804971357606</v>
      </c>
      <c r="AG822">
        <v>891.36363636363649</v>
      </c>
      <c r="AH822">
        <v>0</v>
      </c>
      <c r="AI822">
        <v>37.5</v>
      </c>
      <c r="AJ822">
        <v>323.35785066513671</v>
      </c>
      <c r="AK822">
        <v>14.25707404380119</v>
      </c>
      <c r="AL822">
        <v>15.107254802848621</v>
      </c>
      <c r="AN822">
        <v>99</v>
      </c>
      <c r="AO822">
        <v>99</v>
      </c>
      <c r="AP822">
        <v>99</v>
      </c>
      <c r="AQ822">
        <v>99</v>
      </c>
      <c r="AR822">
        <v>217.43181818181819</v>
      </c>
      <c r="AS822">
        <v>34.97288520275729</v>
      </c>
    </row>
    <row r="823" spans="1:45">
      <c r="A823">
        <v>16</v>
      </c>
      <c r="B823">
        <v>245</v>
      </c>
      <c r="C823">
        <v>2023</v>
      </c>
      <c r="D823">
        <v>5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</v>
      </c>
      <c r="Q823">
        <v>89</v>
      </c>
      <c r="R823">
        <v>155</v>
      </c>
      <c r="S823">
        <v>6</v>
      </c>
      <c r="T823">
        <v>6.9935483870967756</v>
      </c>
      <c r="U823">
        <v>360.91870967741937</v>
      </c>
      <c r="V823">
        <v>100</v>
      </c>
      <c r="W823">
        <v>68.387096774193552</v>
      </c>
      <c r="X823">
        <v>61.935483870967758</v>
      </c>
      <c r="Y823">
        <v>67.396118187342537</v>
      </c>
      <c r="Z823">
        <v>0</v>
      </c>
      <c r="AA823">
        <v>1.675234308863742</v>
      </c>
      <c r="AC823">
        <v>67.544613429431351</v>
      </c>
      <c r="AE823">
        <v>22.302158273381295</v>
      </c>
      <c r="AF823">
        <v>22.762150210725995</v>
      </c>
      <c r="AG823">
        <v>846.64935064935059</v>
      </c>
      <c r="AH823">
        <v>0.64516129032258052</v>
      </c>
      <c r="AI823">
        <v>41.290322580645153</v>
      </c>
      <c r="AJ823">
        <v>255.45603562245719</v>
      </c>
      <c r="AK823">
        <v>16.733695871416625</v>
      </c>
      <c r="AL823">
        <v>0.73316695165731072</v>
      </c>
      <c r="AN823">
        <v>99</v>
      </c>
      <c r="AO823">
        <v>99</v>
      </c>
      <c r="AP823">
        <v>99</v>
      </c>
      <c r="AQ823">
        <v>99</v>
      </c>
      <c r="AR823">
        <v>216.70129870129873</v>
      </c>
      <c r="AS823">
        <v>35.098142684290579</v>
      </c>
    </row>
    <row r="824" spans="1:45">
      <c r="A824">
        <v>16</v>
      </c>
      <c r="B824">
        <v>246</v>
      </c>
      <c r="C824">
        <v>2023</v>
      </c>
      <c r="D824">
        <v>6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6</v>
      </c>
      <c r="M824">
        <v>99</v>
      </c>
      <c r="N824">
        <v>99</v>
      </c>
      <c r="O824">
        <v>99</v>
      </c>
      <c r="P824">
        <v>99</v>
      </c>
      <c r="Q824">
        <v>98</v>
      </c>
      <c r="R824">
        <v>154</v>
      </c>
      <c r="S824">
        <v>6</v>
      </c>
      <c r="T824">
        <v>7.0389610389610393</v>
      </c>
      <c r="U824">
        <v>361.10584415584407</v>
      </c>
      <c r="V824">
        <v>100</v>
      </c>
      <c r="W824">
        <v>68.83116883116881</v>
      </c>
      <c r="X824">
        <v>61.038961038961048</v>
      </c>
      <c r="Y824">
        <v>65.829215514059598</v>
      </c>
      <c r="Z824">
        <v>0</v>
      </c>
      <c r="AA824">
        <v>1.5027382663602247</v>
      </c>
      <c r="AC824">
        <v>33.359341079345512</v>
      </c>
      <c r="AE824">
        <v>16.559139784946236</v>
      </c>
      <c r="AF824">
        <v>17.158768821009797</v>
      </c>
      <c r="AG824">
        <v>880.38620689655147</v>
      </c>
      <c r="AH824">
        <v>0</v>
      </c>
      <c r="AI824">
        <v>44.15584415584415</v>
      </c>
      <c r="AJ824">
        <v>232.56255179930736</v>
      </c>
      <c r="AK824">
        <v>9.6424245024214557</v>
      </c>
      <c r="AL824">
        <v>-21.751706017586912</v>
      </c>
      <c r="AN824">
        <v>99</v>
      </c>
      <c r="AO824">
        <v>99</v>
      </c>
      <c r="AP824">
        <v>99</v>
      </c>
      <c r="AQ824">
        <v>99</v>
      </c>
      <c r="AR824">
        <v>216.26896551724144</v>
      </c>
      <c r="AS824">
        <v>35.116434800997929</v>
      </c>
    </row>
    <row r="825" spans="1:45">
      <c r="A825">
        <v>16</v>
      </c>
      <c r="B825">
        <v>247</v>
      </c>
      <c r="C825">
        <v>2023</v>
      </c>
      <c r="D825">
        <v>7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6</v>
      </c>
      <c r="M825">
        <v>99</v>
      </c>
      <c r="N825">
        <v>99</v>
      </c>
      <c r="O825">
        <v>99</v>
      </c>
      <c r="P825">
        <v>99</v>
      </c>
      <c r="Q825">
        <v>68</v>
      </c>
      <c r="R825">
        <v>96</v>
      </c>
      <c r="S825">
        <v>6</v>
      </c>
      <c r="T825">
        <v>6.5625</v>
      </c>
      <c r="U825">
        <v>357.38125000000008</v>
      </c>
      <c r="V825">
        <v>100</v>
      </c>
      <c r="W825">
        <v>51.041666666666657</v>
      </c>
      <c r="X825">
        <v>57.29166666666665</v>
      </c>
      <c r="Y825">
        <v>64.233377085210478</v>
      </c>
      <c r="Z825">
        <v>0</v>
      </c>
      <c r="AA825">
        <v>1.9192690665980103</v>
      </c>
      <c r="AC825">
        <v>45.653718613448291</v>
      </c>
      <c r="AE825">
        <v>17.518248175182489</v>
      </c>
      <c r="AF825">
        <v>17.442857186435205</v>
      </c>
      <c r="AG825">
        <v>902.6</v>
      </c>
      <c r="AH825">
        <v>0</v>
      </c>
      <c r="AI825">
        <v>51.041666666666657</v>
      </c>
      <c r="AJ825">
        <v>274.10664079207527</v>
      </c>
      <c r="AK825">
        <v>29.094165076101657</v>
      </c>
      <c r="AL825">
        <v>15.069250141869228</v>
      </c>
      <c r="AN825">
        <v>99</v>
      </c>
      <c r="AO825">
        <v>99</v>
      </c>
      <c r="AP825">
        <v>99</v>
      </c>
      <c r="AQ825">
        <v>99</v>
      </c>
      <c r="AR825">
        <v>217.23157894736843</v>
      </c>
      <c r="AS825">
        <v>34.586723811621326</v>
      </c>
    </row>
    <row r="826" spans="1:45">
      <c r="A826">
        <v>16</v>
      </c>
      <c r="B826">
        <v>248</v>
      </c>
      <c r="C826">
        <v>2023</v>
      </c>
      <c r="D826">
        <v>8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6</v>
      </c>
      <c r="M826">
        <v>99</v>
      </c>
      <c r="N826">
        <v>99</v>
      </c>
      <c r="O826">
        <v>99</v>
      </c>
      <c r="P826">
        <v>99</v>
      </c>
      <c r="Q826">
        <v>100</v>
      </c>
      <c r="R826">
        <v>139</v>
      </c>
      <c r="S826">
        <v>6</v>
      </c>
      <c r="T826">
        <v>7.1870503597122317</v>
      </c>
      <c r="U826">
        <v>370.56115107913678</v>
      </c>
      <c r="V826">
        <v>100</v>
      </c>
      <c r="W826">
        <v>69.784172661870485</v>
      </c>
      <c r="X826">
        <v>64.028776978417284</v>
      </c>
      <c r="Y826">
        <v>75.888138532302989</v>
      </c>
      <c r="Z826">
        <v>0</v>
      </c>
      <c r="AA826">
        <v>1.4913098164656875</v>
      </c>
      <c r="AC826">
        <v>42.070474381202906</v>
      </c>
      <c r="AE826">
        <v>17.202970297029708</v>
      </c>
      <c r="AF826">
        <v>17.953794459239028</v>
      </c>
      <c r="AG826">
        <v>903.53333333333308</v>
      </c>
      <c r="AH826">
        <v>0</v>
      </c>
      <c r="AI826">
        <v>42.446043165467643</v>
      </c>
      <c r="AJ826">
        <v>297.49195569578649</v>
      </c>
      <c r="AK826">
        <v>24.921708036225983</v>
      </c>
      <c r="AL826">
        <v>25.599201686434419</v>
      </c>
      <c r="AN826">
        <v>99</v>
      </c>
      <c r="AO826">
        <v>99</v>
      </c>
      <c r="AP826">
        <v>99</v>
      </c>
      <c r="AQ826">
        <v>99</v>
      </c>
      <c r="AR826">
        <v>218.27407407407409</v>
      </c>
      <c r="AS826">
        <v>35.20416811388921</v>
      </c>
    </row>
    <row r="827" spans="1:45">
      <c r="A827">
        <v>16</v>
      </c>
      <c r="B827">
        <v>249</v>
      </c>
      <c r="C827">
        <v>2023</v>
      </c>
      <c r="D827">
        <v>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6</v>
      </c>
      <c r="M827">
        <v>99</v>
      </c>
      <c r="N827">
        <v>99</v>
      </c>
      <c r="O827">
        <v>99</v>
      </c>
      <c r="P827">
        <v>99</v>
      </c>
      <c r="Q827">
        <v>90</v>
      </c>
      <c r="R827">
        <v>148</v>
      </c>
      <c r="S827">
        <v>6</v>
      </c>
      <c r="T827">
        <v>7.4527027027027053</v>
      </c>
      <c r="U827">
        <v>370.17162162162151</v>
      </c>
      <c r="V827">
        <v>100</v>
      </c>
      <c r="W827">
        <v>76.35135135135134</v>
      </c>
      <c r="X827">
        <v>71.621621621621614</v>
      </c>
      <c r="Y827">
        <v>62.155805800163094</v>
      </c>
      <c r="Z827">
        <v>0</v>
      </c>
      <c r="AA827">
        <v>1.7333550479994349</v>
      </c>
      <c r="AC827">
        <v>18.236176544390155</v>
      </c>
      <c r="AE827">
        <v>20.246238030095757</v>
      </c>
      <c r="AF827">
        <v>21.046513280700452</v>
      </c>
      <c r="AG827">
        <v>914.5</v>
      </c>
      <c r="AH827">
        <v>0</v>
      </c>
      <c r="AI827">
        <v>46.621621621621607</v>
      </c>
      <c r="AJ827">
        <v>253.21444578766739</v>
      </c>
      <c r="AK827">
        <v>3.8716765722672943</v>
      </c>
      <c r="AL827">
        <v>14.549102730685579</v>
      </c>
      <c r="AN827">
        <v>99</v>
      </c>
      <c r="AO827">
        <v>99</v>
      </c>
      <c r="AP827">
        <v>99</v>
      </c>
      <c r="AQ827">
        <v>99</v>
      </c>
      <c r="AR827">
        <v>218.76388888888889</v>
      </c>
      <c r="AS827">
        <v>34.99874203728443</v>
      </c>
    </row>
    <row r="828" spans="1:45">
      <c r="A828">
        <v>16</v>
      </c>
      <c r="B828">
        <v>250</v>
      </c>
      <c r="C828">
        <v>2023</v>
      </c>
      <c r="D828">
        <v>10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6</v>
      </c>
      <c r="M828">
        <v>99</v>
      </c>
      <c r="N828">
        <v>99</v>
      </c>
      <c r="O828">
        <v>99</v>
      </c>
      <c r="P828">
        <v>99</v>
      </c>
      <c r="Q828">
        <v>116</v>
      </c>
      <c r="R828">
        <v>158</v>
      </c>
      <c r="S828">
        <v>6</v>
      </c>
      <c r="T828">
        <v>6.4493670886075956</v>
      </c>
      <c r="U828">
        <v>359.79367088607609</v>
      </c>
      <c r="V828">
        <v>100</v>
      </c>
      <c r="W828">
        <v>53.797468354430393</v>
      </c>
      <c r="X828">
        <v>59.493670886075954</v>
      </c>
      <c r="Y828">
        <v>72.643113818577248</v>
      </c>
      <c r="Z828">
        <v>0</v>
      </c>
      <c r="AA828">
        <v>1.5489787094925316</v>
      </c>
      <c r="AC828">
        <v>18.785808575158871</v>
      </c>
      <c r="AE828">
        <v>16.719576719576722</v>
      </c>
      <c r="AF828">
        <v>17.587214608481734</v>
      </c>
      <c r="AG828">
        <v>1022.0915032679736</v>
      </c>
      <c r="AH828">
        <v>0</v>
      </c>
      <c r="AI828">
        <v>67.721518987341781</v>
      </c>
      <c r="AJ828">
        <v>390.10508655393926</v>
      </c>
      <c r="AK828">
        <v>35.764181435542966</v>
      </c>
      <c r="AL828">
        <v>5.2437484628730688</v>
      </c>
      <c r="AN828">
        <v>99</v>
      </c>
      <c r="AO828">
        <v>99</v>
      </c>
      <c r="AP828">
        <v>99</v>
      </c>
      <c r="AQ828">
        <v>99</v>
      </c>
      <c r="AR828">
        <v>216.37254901960787</v>
      </c>
      <c r="AS828">
        <v>34.934374903949397</v>
      </c>
    </row>
    <row r="829" spans="1:45">
      <c r="A829">
        <v>16</v>
      </c>
      <c r="B829">
        <v>251</v>
      </c>
      <c r="C829">
        <v>2023</v>
      </c>
      <c r="D829">
        <v>11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6</v>
      </c>
      <c r="M829">
        <v>99</v>
      </c>
      <c r="N829">
        <v>99</v>
      </c>
      <c r="O829">
        <v>99</v>
      </c>
      <c r="P829">
        <v>99</v>
      </c>
      <c r="Q829">
        <v>133</v>
      </c>
      <c r="R829">
        <v>182</v>
      </c>
      <c r="S829">
        <v>6</v>
      </c>
      <c r="T829">
        <v>7.2362637362637345</v>
      </c>
      <c r="U829">
        <v>374.67252747252746</v>
      </c>
      <c r="V829">
        <v>100</v>
      </c>
      <c r="W829">
        <v>69.230769230769269</v>
      </c>
      <c r="X829">
        <v>71.978021978021985</v>
      </c>
      <c r="Y829">
        <v>62.515816136703826</v>
      </c>
      <c r="Z829">
        <v>0</v>
      </c>
      <c r="AA829">
        <v>1.7956612228219675</v>
      </c>
      <c r="AC829">
        <v>29.083916795835083</v>
      </c>
      <c r="AE829">
        <v>16.293643688451208</v>
      </c>
      <c r="AF829">
        <v>17.88323905284166</v>
      </c>
      <c r="AG829">
        <v>988.36158192090386</v>
      </c>
      <c r="AH829">
        <v>0</v>
      </c>
      <c r="AI829">
        <v>48.351648351648336</v>
      </c>
      <c r="AJ829">
        <v>380.87991240887646</v>
      </c>
      <c r="AK829">
        <v>41.811475096595849</v>
      </c>
      <c r="AL829">
        <v>17.558031313566115</v>
      </c>
      <c r="AN829">
        <v>99</v>
      </c>
      <c r="AO829">
        <v>99</v>
      </c>
      <c r="AP829">
        <v>99</v>
      </c>
      <c r="AQ829">
        <v>99</v>
      </c>
      <c r="AR829">
        <v>219.35593220338976</v>
      </c>
      <c r="AS829">
        <v>35.313926938827031</v>
      </c>
    </row>
    <row r="830" spans="1:45">
      <c r="A830">
        <v>16</v>
      </c>
      <c r="B830">
        <v>252</v>
      </c>
      <c r="C830">
        <v>2023</v>
      </c>
      <c r="D830">
        <v>12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6</v>
      </c>
      <c r="M830">
        <v>99</v>
      </c>
      <c r="N830">
        <v>99</v>
      </c>
      <c r="O830">
        <v>99</v>
      </c>
      <c r="P830">
        <v>99</v>
      </c>
      <c r="Q830">
        <v>30</v>
      </c>
      <c r="R830">
        <v>53</v>
      </c>
      <c r="S830">
        <v>6</v>
      </c>
      <c r="T830">
        <v>7.7358490566037741</v>
      </c>
      <c r="U830">
        <v>396.66226415094343</v>
      </c>
      <c r="V830">
        <v>100</v>
      </c>
      <c r="W830">
        <v>79.245283018867951</v>
      </c>
      <c r="X830">
        <v>84.905660377358444</v>
      </c>
      <c r="Y830">
        <v>60.635593340703885</v>
      </c>
      <c r="Z830">
        <v>0</v>
      </c>
      <c r="AA830">
        <v>2.0014234877246975</v>
      </c>
      <c r="AC830">
        <v>49.564640874543798</v>
      </c>
      <c r="AE830">
        <v>20.542635658914737</v>
      </c>
      <c r="AF830">
        <v>23.18956160321915</v>
      </c>
      <c r="AG830">
        <v>972.8653846153843</v>
      </c>
      <c r="AH830">
        <v>0</v>
      </c>
      <c r="AI830">
        <v>35.84905660377359</v>
      </c>
      <c r="AJ830">
        <v>452.83402583686336</v>
      </c>
      <c r="AK830">
        <v>20.53676493590801</v>
      </c>
      <c r="AL830">
        <v>-32.924764371233323</v>
      </c>
      <c r="AN830">
        <v>99</v>
      </c>
      <c r="AO830">
        <v>99</v>
      </c>
      <c r="AP830">
        <v>99</v>
      </c>
      <c r="AQ830">
        <v>99</v>
      </c>
      <c r="AR830">
        <v>224.67307692307696</v>
      </c>
      <c r="AS830">
        <v>34.797249602626763</v>
      </c>
    </row>
    <row r="831" spans="1:45">
      <c r="A831">
        <v>16</v>
      </c>
      <c r="B831">
        <v>253</v>
      </c>
      <c r="C831">
        <v>2023</v>
      </c>
      <c r="D831">
        <v>1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7</v>
      </c>
      <c r="M831">
        <v>99</v>
      </c>
      <c r="N831">
        <v>99</v>
      </c>
      <c r="O831">
        <v>99</v>
      </c>
      <c r="P831">
        <v>99</v>
      </c>
      <c r="Q831">
        <v>55</v>
      </c>
      <c r="R831">
        <v>73</v>
      </c>
      <c r="S831">
        <v>7</v>
      </c>
      <c r="T831">
        <v>7.4109589041095871</v>
      </c>
      <c r="U831">
        <v>433.93972602739751</v>
      </c>
      <c r="V831">
        <v>100</v>
      </c>
      <c r="W831">
        <v>69.863013698630141</v>
      </c>
      <c r="X831">
        <v>87.671232876712324</v>
      </c>
      <c r="Y831">
        <v>71.704396494477109</v>
      </c>
      <c r="Z831">
        <v>0</v>
      </c>
      <c r="AA831">
        <v>2.2381230910997432</v>
      </c>
      <c r="AC831">
        <v>16.347953129925536</v>
      </c>
      <c r="AE831">
        <v>12.5</v>
      </c>
      <c r="AF831">
        <v>15.011245070507972</v>
      </c>
      <c r="AG831">
        <v>1137.409090909091</v>
      </c>
      <c r="AH831">
        <v>0</v>
      </c>
      <c r="AI831">
        <v>63.013698630136986</v>
      </c>
      <c r="AJ831">
        <v>522.1502447564045</v>
      </c>
      <c r="AK831">
        <v>44.344822599434373</v>
      </c>
      <c r="AL831">
        <v>17.800757412887005</v>
      </c>
      <c r="AN831">
        <v>99</v>
      </c>
      <c r="AO831">
        <v>99</v>
      </c>
      <c r="AP831">
        <v>99</v>
      </c>
      <c r="AQ831">
        <v>99</v>
      </c>
      <c r="AR831">
        <v>224.01515151515156</v>
      </c>
      <c r="AS831">
        <v>38.154887692033448</v>
      </c>
    </row>
    <row r="832" spans="1:45">
      <c r="A832">
        <v>16</v>
      </c>
      <c r="B832">
        <v>254</v>
      </c>
      <c r="C832">
        <v>2023</v>
      </c>
      <c r="D832">
        <v>2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7</v>
      </c>
      <c r="M832">
        <v>99</v>
      </c>
      <c r="N832">
        <v>99</v>
      </c>
      <c r="O832">
        <v>99</v>
      </c>
      <c r="P832">
        <v>99</v>
      </c>
      <c r="Q832">
        <v>32</v>
      </c>
      <c r="R832">
        <v>44</v>
      </c>
      <c r="S832">
        <v>7</v>
      </c>
      <c r="T832">
        <v>7.5681818181818192</v>
      </c>
      <c r="U832">
        <v>443.9636363636364</v>
      </c>
      <c r="V832">
        <v>100</v>
      </c>
      <c r="W832">
        <v>77.272727272727266</v>
      </c>
      <c r="X832">
        <v>86.363636363636346</v>
      </c>
      <c r="Y832">
        <v>77.034735644822788</v>
      </c>
      <c r="Z832">
        <v>0</v>
      </c>
      <c r="AA832">
        <v>1.6431362372654543</v>
      </c>
      <c r="AC832">
        <v>33.398392839323705</v>
      </c>
      <c r="AE832">
        <v>9.5032397408207352</v>
      </c>
      <c r="AF832">
        <v>11.511320451179836</v>
      </c>
      <c r="AG832">
        <v>1200.4444444444443</v>
      </c>
      <c r="AH832">
        <v>0</v>
      </c>
      <c r="AI832">
        <v>50</v>
      </c>
      <c r="AJ832">
        <v>773.91143781459107</v>
      </c>
      <c r="AK832">
        <v>26.848569305421957</v>
      </c>
      <c r="AL832">
        <v>-8.5072547395354015</v>
      </c>
      <c r="AN832">
        <v>99</v>
      </c>
      <c r="AO832">
        <v>99</v>
      </c>
      <c r="AP832">
        <v>99</v>
      </c>
      <c r="AQ832">
        <v>99</v>
      </c>
      <c r="AR832">
        <v>222.8333333333334</v>
      </c>
      <c r="AS832">
        <v>39.014414998334971</v>
      </c>
    </row>
    <row r="833" spans="1:45">
      <c r="A833">
        <v>16</v>
      </c>
      <c r="B833">
        <v>255</v>
      </c>
      <c r="C833">
        <v>2023</v>
      </c>
      <c r="D833">
        <v>3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7</v>
      </c>
      <c r="M833">
        <v>99</v>
      </c>
      <c r="N833">
        <v>99</v>
      </c>
      <c r="O833">
        <v>99</v>
      </c>
      <c r="P833">
        <v>99</v>
      </c>
      <c r="Q833">
        <v>40</v>
      </c>
      <c r="R833">
        <v>55</v>
      </c>
      <c r="S833">
        <v>7</v>
      </c>
      <c r="T833">
        <v>7.1454545454545446</v>
      </c>
      <c r="U833">
        <v>409.44545454545454</v>
      </c>
      <c r="V833">
        <v>100</v>
      </c>
      <c r="W833">
        <v>61.818181818181827</v>
      </c>
      <c r="X833">
        <v>81.818181818181813</v>
      </c>
      <c r="Y833">
        <v>60.622266590845953</v>
      </c>
      <c r="Z833">
        <v>0</v>
      </c>
      <c r="AA833">
        <v>1.6227718353952469</v>
      </c>
      <c r="AC833">
        <v>30.494033505162729</v>
      </c>
      <c r="AE833">
        <v>10.338345864661658</v>
      </c>
      <c r="AF833">
        <v>11.95585579176387</v>
      </c>
      <c r="AG833">
        <v>983.21568627450961</v>
      </c>
      <c r="AH833">
        <v>0</v>
      </c>
      <c r="AI833">
        <v>61.818181818181827</v>
      </c>
      <c r="AJ833">
        <v>369.29659230390143</v>
      </c>
      <c r="AK833">
        <v>31.798439938539687</v>
      </c>
      <c r="AL833">
        <v>-1.068833212574116</v>
      </c>
      <c r="AN833">
        <v>99</v>
      </c>
      <c r="AO833">
        <v>99</v>
      </c>
      <c r="AP833">
        <v>99</v>
      </c>
      <c r="AQ833">
        <v>99</v>
      </c>
      <c r="AR833">
        <v>219.68627450980395</v>
      </c>
      <c r="AS833">
        <v>38.156734221760317</v>
      </c>
    </row>
    <row r="834" spans="1:45">
      <c r="A834">
        <v>16</v>
      </c>
      <c r="B834">
        <v>256</v>
      </c>
      <c r="C834">
        <v>2023</v>
      </c>
      <c r="D834">
        <v>4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7</v>
      </c>
      <c r="M834">
        <v>99</v>
      </c>
      <c r="N834">
        <v>99</v>
      </c>
      <c r="O834">
        <v>99</v>
      </c>
      <c r="P834">
        <v>99</v>
      </c>
      <c r="Q834">
        <v>35</v>
      </c>
      <c r="R834">
        <v>48</v>
      </c>
      <c r="S834">
        <v>7</v>
      </c>
      <c r="T834">
        <v>6.9375</v>
      </c>
      <c r="U834">
        <v>405.47708333333327</v>
      </c>
      <c r="V834">
        <v>100</v>
      </c>
      <c r="W834">
        <v>64.583333333333329</v>
      </c>
      <c r="X834">
        <v>79.166666666666686</v>
      </c>
      <c r="Y834">
        <v>62.454814464751053</v>
      </c>
      <c r="Z834">
        <v>0</v>
      </c>
      <c r="AA834">
        <v>2.230529178618085</v>
      </c>
      <c r="AC834">
        <v>28.715464582715391</v>
      </c>
      <c r="AE834">
        <v>10.78651685393258</v>
      </c>
      <c r="AF834">
        <v>12.18234236670272</v>
      </c>
      <c r="AG834">
        <v>926.8333333333336</v>
      </c>
      <c r="AH834">
        <v>0</v>
      </c>
      <c r="AI834">
        <v>64.583333333333329</v>
      </c>
      <c r="AJ834">
        <v>349.16897373939486</v>
      </c>
      <c r="AK834">
        <v>60.243320146896082</v>
      </c>
      <c r="AL834">
        <v>4.6209712168498163</v>
      </c>
      <c r="AN834">
        <v>99</v>
      </c>
      <c r="AO834">
        <v>99</v>
      </c>
      <c r="AP834">
        <v>99</v>
      </c>
      <c r="AQ834">
        <v>99</v>
      </c>
      <c r="AR834">
        <v>219.7083333333334</v>
      </c>
      <c r="AS834">
        <v>37.988283870286715</v>
      </c>
    </row>
    <row r="835" spans="1:45">
      <c r="A835">
        <v>16</v>
      </c>
      <c r="B835">
        <v>257</v>
      </c>
      <c r="C835">
        <v>2023</v>
      </c>
      <c r="D835">
        <v>5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7</v>
      </c>
      <c r="M835">
        <v>99</v>
      </c>
      <c r="N835">
        <v>99</v>
      </c>
      <c r="O835">
        <v>99</v>
      </c>
      <c r="P835">
        <v>99</v>
      </c>
      <c r="Q835">
        <v>60</v>
      </c>
      <c r="R835">
        <v>78</v>
      </c>
      <c r="S835">
        <v>7</v>
      </c>
      <c r="T835">
        <v>7.2051282051282044</v>
      </c>
      <c r="U835">
        <v>385.13076923076915</v>
      </c>
      <c r="V835">
        <v>100</v>
      </c>
      <c r="W835">
        <v>67.94871794871797</v>
      </c>
      <c r="X835">
        <v>66.666666666666686</v>
      </c>
      <c r="Y835">
        <v>70.528950789079275</v>
      </c>
      <c r="Z835">
        <v>0</v>
      </c>
      <c r="AA835">
        <v>1.7784967316779328</v>
      </c>
      <c r="AC835">
        <v>28.899391458083795</v>
      </c>
      <c r="AE835">
        <v>11.223021582733812</v>
      </c>
      <c r="AF835">
        <v>12.222921161055856</v>
      </c>
      <c r="AG835">
        <v>914.23376623376612</v>
      </c>
      <c r="AH835">
        <v>0</v>
      </c>
      <c r="AI835">
        <v>80.769230769230745</v>
      </c>
      <c r="AJ835">
        <v>323.88597865843121</v>
      </c>
      <c r="AK835">
        <v>14.82185334227705</v>
      </c>
      <c r="AL835">
        <v>17.062136334115461</v>
      </c>
      <c r="AN835">
        <v>99</v>
      </c>
      <c r="AO835">
        <v>99</v>
      </c>
      <c r="AP835">
        <v>99</v>
      </c>
      <c r="AQ835">
        <v>99</v>
      </c>
      <c r="AR835">
        <v>215.59740259740263</v>
      </c>
      <c r="AS835">
        <v>38.039722537497745</v>
      </c>
    </row>
    <row r="836" spans="1:45">
      <c r="A836">
        <v>16</v>
      </c>
      <c r="B836">
        <v>258</v>
      </c>
      <c r="C836">
        <v>2023</v>
      </c>
      <c r="D836">
        <v>6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7</v>
      </c>
      <c r="M836">
        <v>99</v>
      </c>
      <c r="N836">
        <v>99</v>
      </c>
      <c r="O836">
        <v>99</v>
      </c>
      <c r="P836">
        <v>99</v>
      </c>
      <c r="Q836">
        <v>61</v>
      </c>
      <c r="R836">
        <v>84</v>
      </c>
      <c r="S836">
        <v>7</v>
      </c>
      <c r="T836">
        <v>7.0952380952380949</v>
      </c>
      <c r="U836">
        <v>415.3440476190475</v>
      </c>
      <c r="V836">
        <v>100</v>
      </c>
      <c r="W836">
        <v>67.85714285714289</v>
      </c>
      <c r="X836">
        <v>75</v>
      </c>
      <c r="Y836">
        <v>74.839505023672018</v>
      </c>
      <c r="Z836">
        <v>0</v>
      </c>
      <c r="AA836">
        <v>1.8620204567635388</v>
      </c>
      <c r="AC836">
        <v>35.815663797792858</v>
      </c>
      <c r="AE836">
        <v>9.0322580645161281</v>
      </c>
      <c r="AF836">
        <v>10.76510231952226</v>
      </c>
      <c r="AG836">
        <v>1050.2469135802471</v>
      </c>
      <c r="AH836">
        <v>0</v>
      </c>
      <c r="AI836">
        <v>72.619047619047649</v>
      </c>
      <c r="AJ836">
        <v>450.47773080060722</v>
      </c>
      <c r="AK836">
        <v>30.758869599930954</v>
      </c>
      <c r="AL836">
        <v>12.693189107983253</v>
      </c>
      <c r="AN836">
        <v>99</v>
      </c>
      <c r="AO836">
        <v>99</v>
      </c>
      <c r="AP836">
        <v>99</v>
      </c>
      <c r="AQ836">
        <v>99</v>
      </c>
      <c r="AR836">
        <v>220.82716049382719</v>
      </c>
      <c r="AS836">
        <v>38.236303884577637</v>
      </c>
    </row>
    <row r="837" spans="1:45">
      <c r="A837">
        <v>16</v>
      </c>
      <c r="B837">
        <v>259</v>
      </c>
      <c r="C837">
        <v>2023</v>
      </c>
      <c r="D837">
        <v>7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7</v>
      </c>
      <c r="M837">
        <v>99</v>
      </c>
      <c r="N837">
        <v>99</v>
      </c>
      <c r="O837">
        <v>99</v>
      </c>
      <c r="P837">
        <v>99</v>
      </c>
      <c r="Q837">
        <v>52</v>
      </c>
      <c r="R837">
        <v>64</v>
      </c>
      <c r="S837">
        <v>7</v>
      </c>
      <c r="T837">
        <v>6.640625</v>
      </c>
      <c r="U837">
        <v>413.85312499999992</v>
      </c>
      <c r="V837">
        <v>100</v>
      </c>
      <c r="W837">
        <v>51.5625</v>
      </c>
      <c r="X837">
        <v>78.125</v>
      </c>
      <c r="Y837">
        <v>79.03094522232665</v>
      </c>
      <c r="Z837">
        <v>0</v>
      </c>
      <c r="AA837">
        <v>2.1820803398076341</v>
      </c>
      <c r="AC837">
        <v>48.780112338521285</v>
      </c>
      <c r="AE837">
        <v>11.678832116788328</v>
      </c>
      <c r="AF837">
        <v>13.466069182485862</v>
      </c>
      <c r="AG837">
        <v>1041.6333333333337</v>
      </c>
      <c r="AH837">
        <v>0</v>
      </c>
      <c r="AI837">
        <v>79.6875</v>
      </c>
      <c r="AJ837">
        <v>393.06708361578927</v>
      </c>
      <c r="AK837">
        <v>36.357583819163551</v>
      </c>
      <c r="AL837">
        <v>-34.385953993661722</v>
      </c>
      <c r="AN837">
        <v>99</v>
      </c>
      <c r="AO837">
        <v>99</v>
      </c>
      <c r="AP837">
        <v>99</v>
      </c>
      <c r="AQ837">
        <v>99</v>
      </c>
      <c r="AR837">
        <v>221.8333333333334</v>
      </c>
      <c r="AS837">
        <v>36.753255754133747</v>
      </c>
    </row>
    <row r="838" spans="1:45">
      <c r="A838">
        <v>16</v>
      </c>
      <c r="B838">
        <v>260</v>
      </c>
      <c r="C838">
        <v>2023</v>
      </c>
      <c r="D838">
        <v>8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7</v>
      </c>
      <c r="M838">
        <v>99</v>
      </c>
      <c r="N838">
        <v>99</v>
      </c>
      <c r="O838">
        <v>99</v>
      </c>
      <c r="P838">
        <v>99</v>
      </c>
      <c r="Q838">
        <v>56</v>
      </c>
      <c r="R838">
        <v>84</v>
      </c>
      <c r="S838">
        <v>7</v>
      </c>
      <c r="T838">
        <v>6.9166666666666687</v>
      </c>
      <c r="U838">
        <v>407.88928571428562</v>
      </c>
      <c r="V838">
        <v>100</v>
      </c>
      <c r="W838">
        <v>55.95238095238097</v>
      </c>
      <c r="X838">
        <v>71.428571428571445</v>
      </c>
      <c r="Y838">
        <v>86.719167730501084</v>
      </c>
      <c r="Z838">
        <v>0</v>
      </c>
      <c r="AA838">
        <v>2.0424561155939154</v>
      </c>
      <c r="AC838">
        <v>50.944214289182334</v>
      </c>
      <c r="AE838">
        <v>10.396039603960395</v>
      </c>
      <c r="AF838">
        <v>11.942717120031229</v>
      </c>
      <c r="AG838">
        <v>992.0625</v>
      </c>
      <c r="AH838">
        <v>0</v>
      </c>
      <c r="AI838">
        <v>70.238095238095212</v>
      </c>
      <c r="AJ838">
        <v>429.1360607007407</v>
      </c>
      <c r="AK838">
        <v>42.722450994774867</v>
      </c>
      <c r="AL838">
        <v>8.1443310253037318</v>
      </c>
      <c r="AN838">
        <v>99</v>
      </c>
      <c r="AO838">
        <v>99</v>
      </c>
      <c r="AP838">
        <v>99</v>
      </c>
      <c r="AQ838">
        <v>99</v>
      </c>
      <c r="AR838">
        <v>219.7</v>
      </c>
      <c r="AS838">
        <v>37.524044596239328</v>
      </c>
    </row>
    <row r="839" spans="1:45">
      <c r="A839">
        <v>16</v>
      </c>
      <c r="B839">
        <v>261</v>
      </c>
      <c r="C839">
        <v>2023</v>
      </c>
      <c r="D839">
        <v>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</v>
      </c>
      <c r="Q839">
        <v>79</v>
      </c>
      <c r="R839">
        <v>104</v>
      </c>
      <c r="S839">
        <v>7</v>
      </c>
      <c r="T839">
        <v>7.4230769230769251</v>
      </c>
      <c r="U839">
        <v>430.19903846153875</v>
      </c>
      <c r="V839">
        <v>100</v>
      </c>
      <c r="W839">
        <v>72.115384615384627</v>
      </c>
      <c r="X839">
        <v>88.461538461538439</v>
      </c>
      <c r="Y839">
        <v>67.978965206994019</v>
      </c>
      <c r="Z839">
        <v>0</v>
      </c>
      <c r="AA839">
        <v>1.7850463670572752</v>
      </c>
      <c r="AC839">
        <v>32.668470356290591</v>
      </c>
      <c r="AE839">
        <v>14.227086183310529</v>
      </c>
      <c r="AF839">
        <v>17.187713090309384</v>
      </c>
      <c r="AG839">
        <v>1112.9708737864078</v>
      </c>
      <c r="AH839">
        <v>0</v>
      </c>
      <c r="AI839">
        <v>78.846153846153825</v>
      </c>
      <c r="AJ839">
        <v>487.44081953578922</v>
      </c>
      <c r="AK839">
        <v>66.972502511920709</v>
      </c>
      <c r="AL839">
        <v>6.2107862716613678</v>
      </c>
      <c r="AN839">
        <v>99</v>
      </c>
      <c r="AO839">
        <v>99</v>
      </c>
      <c r="AP839">
        <v>99</v>
      </c>
      <c r="AQ839">
        <v>99</v>
      </c>
      <c r="AR839">
        <v>224.89320388349515</v>
      </c>
      <c r="AS839">
        <v>37.590524020297536</v>
      </c>
    </row>
    <row r="840" spans="1:45">
      <c r="A840">
        <v>16</v>
      </c>
      <c r="B840">
        <v>262</v>
      </c>
      <c r="C840">
        <v>2023</v>
      </c>
      <c r="D840">
        <v>10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7</v>
      </c>
      <c r="M840">
        <v>99</v>
      </c>
      <c r="N840">
        <v>99</v>
      </c>
      <c r="O840">
        <v>99</v>
      </c>
      <c r="P840">
        <v>99</v>
      </c>
      <c r="Q840">
        <v>109</v>
      </c>
      <c r="R840">
        <v>132</v>
      </c>
      <c r="S840">
        <v>7</v>
      </c>
      <c r="T840">
        <v>6.9242424242424239</v>
      </c>
      <c r="U840">
        <v>427.95681818181822</v>
      </c>
      <c r="V840">
        <v>100</v>
      </c>
      <c r="W840">
        <v>56.818181818181827</v>
      </c>
      <c r="X840">
        <v>81.818181818181813</v>
      </c>
      <c r="Y840">
        <v>83.751136756809373</v>
      </c>
      <c r="Z840">
        <v>0</v>
      </c>
      <c r="AA840">
        <v>2.2750997717756296</v>
      </c>
      <c r="AC840">
        <v>43.763345436863247</v>
      </c>
      <c r="AE840">
        <v>13.96825396825397</v>
      </c>
      <c r="AF840">
        <v>17.476736480428578</v>
      </c>
      <c r="AG840">
        <v>1220.59375</v>
      </c>
      <c r="AH840">
        <v>0</v>
      </c>
      <c r="AI840">
        <v>88.636363636363654</v>
      </c>
      <c r="AJ840">
        <v>527.40266337584751</v>
      </c>
      <c r="AK840">
        <v>66.649458174037846</v>
      </c>
      <c r="AL840">
        <v>23.45328931147964</v>
      </c>
      <c r="AN840">
        <v>99</v>
      </c>
      <c r="AO840">
        <v>99</v>
      </c>
      <c r="AP840">
        <v>99</v>
      </c>
      <c r="AQ840">
        <v>99</v>
      </c>
      <c r="AR840">
        <v>224.484375</v>
      </c>
      <c r="AS840">
        <v>37.50893685127869</v>
      </c>
    </row>
    <row r="841" spans="1:45">
      <c r="A841">
        <v>16</v>
      </c>
      <c r="B841">
        <v>263</v>
      </c>
      <c r="C841">
        <v>2023</v>
      </c>
      <c r="D841">
        <v>11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7</v>
      </c>
      <c r="M841">
        <v>99</v>
      </c>
      <c r="N841">
        <v>99</v>
      </c>
      <c r="O841">
        <v>99</v>
      </c>
      <c r="P841">
        <v>99</v>
      </c>
      <c r="Q841">
        <v>88</v>
      </c>
      <c r="R841">
        <v>112</v>
      </c>
      <c r="S841">
        <v>7</v>
      </c>
      <c r="T841">
        <v>7.3214285714285694</v>
      </c>
      <c r="U841">
        <v>426.84999999999991</v>
      </c>
      <c r="V841">
        <v>100</v>
      </c>
      <c r="W841">
        <v>68.75</v>
      </c>
      <c r="X841">
        <v>90.178571428571445</v>
      </c>
      <c r="Y841">
        <v>62.129989020716785</v>
      </c>
      <c r="Z841">
        <v>0</v>
      </c>
      <c r="AA841">
        <v>1.9096291978992641</v>
      </c>
      <c r="AC841">
        <v>36.91075742875487</v>
      </c>
      <c r="AE841">
        <v>10.026857654431517</v>
      </c>
      <c r="AF841">
        <v>12.537653189408063</v>
      </c>
      <c r="AG841">
        <v>1121.401785714286</v>
      </c>
      <c r="AH841">
        <v>0</v>
      </c>
      <c r="AI841">
        <v>75</v>
      </c>
      <c r="AJ841">
        <v>469.39758999893797</v>
      </c>
      <c r="AK841">
        <v>52.820528588949252</v>
      </c>
      <c r="AL841">
        <v>-14.302108479433681</v>
      </c>
      <c r="AN841">
        <v>99</v>
      </c>
      <c r="AO841">
        <v>99</v>
      </c>
      <c r="AP841">
        <v>99</v>
      </c>
      <c r="AQ841">
        <v>99</v>
      </c>
      <c r="AR841">
        <v>224.4375</v>
      </c>
      <c r="AS841">
        <v>37.56629377502847</v>
      </c>
    </row>
    <row r="842" spans="1:45">
      <c r="A842">
        <v>16</v>
      </c>
      <c r="B842">
        <v>264</v>
      </c>
      <c r="C842">
        <v>2023</v>
      </c>
      <c r="D842">
        <v>12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7</v>
      </c>
      <c r="M842">
        <v>99</v>
      </c>
      <c r="N842">
        <v>99</v>
      </c>
      <c r="O842">
        <v>99</v>
      </c>
      <c r="P842">
        <v>99</v>
      </c>
      <c r="Q842">
        <v>19</v>
      </c>
      <c r="R842">
        <v>26</v>
      </c>
      <c r="S842">
        <v>7</v>
      </c>
      <c r="T842">
        <v>7.3076923076923102</v>
      </c>
      <c r="U842">
        <v>405.78076923076947</v>
      </c>
      <c r="V842">
        <v>100</v>
      </c>
      <c r="W842">
        <v>57.692307692307693</v>
      </c>
      <c r="X842">
        <v>73.076923076923109</v>
      </c>
      <c r="Y842">
        <v>68.407517688711181</v>
      </c>
      <c r="Z842">
        <v>0</v>
      </c>
      <c r="AA842">
        <v>2.349619130661734</v>
      </c>
      <c r="AC842">
        <v>62.582917660670851</v>
      </c>
      <c r="AE842">
        <v>10.077519379844961</v>
      </c>
      <c r="AF842">
        <v>11.637524046522302</v>
      </c>
      <c r="AG842">
        <v>1017.9615384615388</v>
      </c>
      <c r="AH842">
        <v>0</v>
      </c>
      <c r="AI842">
        <v>76.923076923076891</v>
      </c>
      <c r="AJ842">
        <v>300.58973839504648</v>
      </c>
      <c r="AK842">
        <v>47.569580658823718</v>
      </c>
      <c r="AL842">
        <v>20.19439254832519</v>
      </c>
      <c r="AN842">
        <v>99</v>
      </c>
      <c r="AO842">
        <v>99</v>
      </c>
      <c r="AP842">
        <v>99</v>
      </c>
      <c r="AQ842">
        <v>99</v>
      </c>
      <c r="AR842">
        <v>220.80769230769235</v>
      </c>
      <c r="AS842">
        <v>37.376131662428193</v>
      </c>
    </row>
    <row r="843" spans="1:45">
      <c r="A843">
        <v>16</v>
      </c>
      <c r="B843">
        <v>265</v>
      </c>
      <c r="C843">
        <v>2023</v>
      </c>
      <c r="D843">
        <v>1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8</v>
      </c>
      <c r="M843">
        <v>99</v>
      </c>
      <c r="N843">
        <v>99</v>
      </c>
      <c r="O843">
        <v>99</v>
      </c>
      <c r="P843">
        <v>99</v>
      </c>
      <c r="Q843">
        <v>40</v>
      </c>
      <c r="R843">
        <v>46</v>
      </c>
      <c r="S843">
        <v>8</v>
      </c>
      <c r="T843">
        <v>7.2391304347826084</v>
      </c>
      <c r="U843">
        <v>465.32391304347806</v>
      </c>
      <c r="V843">
        <v>100</v>
      </c>
      <c r="W843">
        <v>54.347826086956523</v>
      </c>
      <c r="X843">
        <v>95.652173913043484</v>
      </c>
      <c r="Y843">
        <v>79.303904133247002</v>
      </c>
      <c r="Z843">
        <v>0</v>
      </c>
      <c r="AA843">
        <v>2.1486576457497706</v>
      </c>
      <c r="AC843">
        <v>20.616018269903837</v>
      </c>
      <c r="AE843">
        <v>7.8767123287671232</v>
      </c>
      <c r="AF843">
        <v>10.143262103496344</v>
      </c>
      <c r="AG843">
        <v>1095.5333333333331</v>
      </c>
      <c r="AH843">
        <v>0</v>
      </c>
      <c r="AI843">
        <v>89.130434782608717</v>
      </c>
      <c r="AJ843">
        <v>370.60968386940175</v>
      </c>
      <c r="AK843">
        <v>71.480544693010401</v>
      </c>
      <c r="AL843">
        <v>1.1053959689095383</v>
      </c>
      <c r="AN843">
        <v>99</v>
      </c>
      <c r="AO843">
        <v>99</v>
      </c>
      <c r="AP843">
        <v>99</v>
      </c>
      <c r="AQ843">
        <v>99</v>
      </c>
      <c r="AR843">
        <v>224.93333333333339</v>
      </c>
      <c r="AS843">
        <v>41.064052181121149</v>
      </c>
    </row>
    <row r="844" spans="1:45">
      <c r="A844">
        <v>16</v>
      </c>
      <c r="B844">
        <v>266</v>
      </c>
      <c r="C844">
        <v>2023</v>
      </c>
      <c r="D844">
        <v>2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8</v>
      </c>
      <c r="M844">
        <v>99</v>
      </c>
      <c r="N844">
        <v>99</v>
      </c>
      <c r="O844">
        <v>99</v>
      </c>
      <c r="P844">
        <v>99</v>
      </c>
      <c r="Q844">
        <v>21</v>
      </c>
      <c r="R844">
        <v>26</v>
      </c>
      <c r="S844">
        <v>8</v>
      </c>
      <c r="T844">
        <v>8.0384615384615383</v>
      </c>
      <c r="U844">
        <v>475.82307692307683</v>
      </c>
      <c r="V844">
        <v>100</v>
      </c>
      <c r="W844">
        <v>69.230769230769269</v>
      </c>
      <c r="X844">
        <v>96.153846153846175</v>
      </c>
      <c r="Y844">
        <v>87.000027885460881</v>
      </c>
      <c r="Z844">
        <v>0</v>
      </c>
      <c r="AA844">
        <v>2.4570271159514512</v>
      </c>
      <c r="AC844">
        <v>36.209974572024443</v>
      </c>
      <c r="AE844">
        <v>5.615550755939525</v>
      </c>
      <c r="AF844">
        <v>7.2902750957145459</v>
      </c>
      <c r="AG844">
        <v>1268.5</v>
      </c>
      <c r="AH844">
        <v>0</v>
      </c>
      <c r="AI844">
        <v>88.461538461538439</v>
      </c>
      <c r="AJ844">
        <v>542.89440348315748</v>
      </c>
      <c r="AK844">
        <v>83.137833218390384</v>
      </c>
      <c r="AL844">
        <v>23.680689724932897</v>
      </c>
      <c r="AN844">
        <v>99</v>
      </c>
      <c r="AO844">
        <v>99</v>
      </c>
      <c r="AP844">
        <v>99</v>
      </c>
      <c r="AQ844">
        <v>99</v>
      </c>
      <c r="AR844">
        <v>225.2916666666666</v>
      </c>
      <c r="AS844">
        <v>41.688806131237449</v>
      </c>
    </row>
    <row r="845" spans="1:45">
      <c r="A845">
        <v>16</v>
      </c>
      <c r="B845">
        <v>267</v>
      </c>
      <c r="C845">
        <v>2023</v>
      </c>
      <c r="D845">
        <v>3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8</v>
      </c>
      <c r="M845">
        <v>99</v>
      </c>
      <c r="N845">
        <v>99</v>
      </c>
      <c r="O845">
        <v>99</v>
      </c>
      <c r="P845">
        <v>99</v>
      </c>
      <c r="Q845">
        <v>25</v>
      </c>
      <c r="R845">
        <v>28</v>
      </c>
      <c r="S845">
        <v>8</v>
      </c>
      <c r="T845">
        <v>7.75</v>
      </c>
      <c r="U845">
        <v>452.87142857142845</v>
      </c>
      <c r="V845">
        <v>100</v>
      </c>
      <c r="W845">
        <v>78.571428571428555</v>
      </c>
      <c r="X845">
        <v>89.285714285714306</v>
      </c>
      <c r="Y845">
        <v>83.796530175107762</v>
      </c>
      <c r="Z845">
        <v>0</v>
      </c>
      <c r="AA845">
        <v>2.1485044632421482</v>
      </c>
      <c r="AC845">
        <v>49.890477662182995</v>
      </c>
      <c r="AE845">
        <v>5.2631578947368443</v>
      </c>
      <c r="AF845">
        <v>6.7321669567211764</v>
      </c>
      <c r="AG845">
        <v>1032.2692307692305</v>
      </c>
      <c r="AH845">
        <v>0</v>
      </c>
      <c r="AI845">
        <v>82.142857142857125</v>
      </c>
      <c r="AJ845">
        <v>455.91274111916721</v>
      </c>
      <c r="AK845">
        <v>28.965013552795124</v>
      </c>
      <c r="AL845">
        <v>7.9227512103990048</v>
      </c>
      <c r="AN845">
        <v>99</v>
      </c>
      <c r="AO845">
        <v>99</v>
      </c>
      <c r="AP845">
        <v>99</v>
      </c>
      <c r="AQ845">
        <v>99</v>
      </c>
      <c r="AR845">
        <v>219.34615384615395</v>
      </c>
      <c r="AS845">
        <v>41.464818731488776</v>
      </c>
    </row>
    <row r="846" spans="1:45">
      <c r="A846">
        <v>16</v>
      </c>
      <c r="B846">
        <v>268</v>
      </c>
      <c r="C846">
        <v>2023</v>
      </c>
      <c r="D846">
        <v>4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8</v>
      </c>
      <c r="M846">
        <v>99</v>
      </c>
      <c r="N846">
        <v>99</v>
      </c>
      <c r="O846">
        <v>99</v>
      </c>
      <c r="P846">
        <v>99</v>
      </c>
      <c r="Q846">
        <v>39</v>
      </c>
      <c r="R846">
        <v>48</v>
      </c>
      <c r="S846">
        <v>8</v>
      </c>
      <c r="T846">
        <v>7.3125</v>
      </c>
      <c r="U846">
        <v>453.48124999999999</v>
      </c>
      <c r="V846">
        <v>100</v>
      </c>
      <c r="W846">
        <v>58.33333333333335</v>
      </c>
      <c r="X846">
        <v>93.75</v>
      </c>
      <c r="Y846">
        <v>87.250362120189521</v>
      </c>
      <c r="Z846">
        <v>0</v>
      </c>
      <c r="AA846">
        <v>2.3554568735880808</v>
      </c>
      <c r="AC846">
        <v>24.980817123312796</v>
      </c>
      <c r="AE846">
        <v>10.78651685393258</v>
      </c>
      <c r="AF846">
        <v>13.624601910828028</v>
      </c>
      <c r="AG846">
        <v>1113.6956521739132</v>
      </c>
      <c r="AH846">
        <v>0</v>
      </c>
      <c r="AI846">
        <v>91.666666666666686</v>
      </c>
      <c r="AJ846">
        <v>494.47688078743408</v>
      </c>
      <c r="AK846">
        <v>41.414900127028531</v>
      </c>
      <c r="AL846">
        <v>0.9661315479138658</v>
      </c>
      <c r="AN846">
        <v>99</v>
      </c>
      <c r="AO846">
        <v>99</v>
      </c>
      <c r="AP846">
        <v>99</v>
      </c>
      <c r="AQ846">
        <v>99</v>
      </c>
      <c r="AR846">
        <v>220.04347826086956</v>
      </c>
      <c r="AS846">
        <v>41.653941168753718</v>
      </c>
    </row>
    <row r="847" spans="1:45">
      <c r="A847">
        <v>16</v>
      </c>
      <c r="B847">
        <v>269</v>
      </c>
      <c r="C847">
        <v>2023</v>
      </c>
      <c r="D847">
        <v>5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8</v>
      </c>
      <c r="M847">
        <v>99</v>
      </c>
      <c r="N847">
        <v>99</v>
      </c>
      <c r="O847">
        <v>99</v>
      </c>
      <c r="P847">
        <v>99</v>
      </c>
      <c r="Q847">
        <v>41</v>
      </c>
      <c r="R847">
        <v>67</v>
      </c>
      <c r="S847">
        <v>8</v>
      </c>
      <c r="T847">
        <v>6.6567164179104488</v>
      </c>
      <c r="U847">
        <v>432.41194029850755</v>
      </c>
      <c r="V847">
        <v>100</v>
      </c>
      <c r="W847">
        <v>44.776119402985074</v>
      </c>
      <c r="X847">
        <v>86.567164179104481</v>
      </c>
      <c r="Y847">
        <v>86.541743050767238</v>
      </c>
      <c r="Z847">
        <v>0</v>
      </c>
      <c r="AA847">
        <v>2.3021874011532946</v>
      </c>
      <c r="AC847">
        <v>49.265038602336872</v>
      </c>
      <c r="AE847">
        <v>9.6402877697841785</v>
      </c>
      <c r="AF847">
        <v>11.788123338381425</v>
      </c>
      <c r="AG847">
        <v>959.01515151515173</v>
      </c>
      <c r="AH847">
        <v>0</v>
      </c>
      <c r="AI847">
        <v>91.044776119402954</v>
      </c>
      <c r="AJ847">
        <v>380.15541050216279</v>
      </c>
      <c r="AK847">
        <v>63.752698431004951</v>
      </c>
      <c r="AL847">
        <v>26.900050004465921</v>
      </c>
      <c r="AN847">
        <v>99</v>
      </c>
      <c r="AO847">
        <v>99</v>
      </c>
      <c r="AP847">
        <v>99</v>
      </c>
      <c r="AQ847">
        <v>99</v>
      </c>
      <c r="AR847">
        <v>219.28787878787875</v>
      </c>
      <c r="AS847">
        <v>40.374670552565135</v>
      </c>
    </row>
    <row r="848" spans="1:45">
      <c r="A848">
        <v>16</v>
      </c>
      <c r="B848">
        <v>270</v>
      </c>
      <c r="C848">
        <v>2023</v>
      </c>
      <c r="D848">
        <v>6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8</v>
      </c>
      <c r="M848">
        <v>99</v>
      </c>
      <c r="N848">
        <v>99</v>
      </c>
      <c r="O848">
        <v>99</v>
      </c>
      <c r="P848">
        <v>99</v>
      </c>
      <c r="Q848">
        <v>60</v>
      </c>
      <c r="R848">
        <v>76</v>
      </c>
      <c r="S848">
        <v>8</v>
      </c>
      <c r="T848">
        <v>7.7368421052631549</v>
      </c>
      <c r="U848">
        <v>452.05263157894723</v>
      </c>
      <c r="V848">
        <v>100</v>
      </c>
      <c r="W848">
        <v>61.84210526315789</v>
      </c>
      <c r="X848">
        <v>92.105263157894726</v>
      </c>
      <c r="Y848">
        <v>85.634812881709735</v>
      </c>
      <c r="Z848">
        <v>0</v>
      </c>
      <c r="AA848">
        <v>2.6376246343843843</v>
      </c>
      <c r="AC848">
        <v>46.983031977193249</v>
      </c>
      <c r="AE848">
        <v>8.172043010752688</v>
      </c>
      <c r="AF848">
        <v>10.600674004898597</v>
      </c>
      <c r="AG848">
        <v>1010.8194444444443</v>
      </c>
      <c r="AH848">
        <v>1.3157894736842111</v>
      </c>
      <c r="AI848">
        <v>84.210526315789508</v>
      </c>
      <c r="AJ848">
        <v>333.36647028578381</v>
      </c>
      <c r="AK848">
        <v>78.067764827294141</v>
      </c>
      <c r="AL848">
        <v>43.690856337321243</v>
      </c>
      <c r="AN848">
        <v>99</v>
      </c>
      <c r="AO848">
        <v>99</v>
      </c>
      <c r="AP848">
        <v>99</v>
      </c>
      <c r="AQ848">
        <v>99</v>
      </c>
      <c r="AR848">
        <v>222.52777777777777</v>
      </c>
      <c r="AS848">
        <v>40.800865060727112</v>
      </c>
    </row>
    <row r="849" spans="1:45">
      <c r="A849">
        <v>16</v>
      </c>
      <c r="B849">
        <v>271</v>
      </c>
      <c r="C849">
        <v>2023</v>
      </c>
      <c r="D849">
        <v>7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8</v>
      </c>
      <c r="M849">
        <v>99</v>
      </c>
      <c r="N849">
        <v>99</v>
      </c>
      <c r="O849">
        <v>99</v>
      </c>
      <c r="P849">
        <v>99</v>
      </c>
      <c r="Q849">
        <v>49</v>
      </c>
      <c r="R849">
        <v>55</v>
      </c>
      <c r="S849">
        <v>8</v>
      </c>
      <c r="T849">
        <v>7.3090909090909104</v>
      </c>
      <c r="U849">
        <v>467.45454545454544</v>
      </c>
      <c r="V849">
        <v>100</v>
      </c>
      <c r="W849">
        <v>63.636363636363633</v>
      </c>
      <c r="X849">
        <v>94.545454545454561</v>
      </c>
      <c r="Y849">
        <v>76.855805525511485</v>
      </c>
      <c r="Z849">
        <v>0</v>
      </c>
      <c r="AA849">
        <v>2.1137878733576145</v>
      </c>
      <c r="AC849">
        <v>9.8294366185591375</v>
      </c>
      <c r="AE849">
        <v>10.036496350364962</v>
      </c>
      <c r="AF849">
        <v>13.071237481659089</v>
      </c>
      <c r="AG849">
        <v>1157.0999999999999</v>
      </c>
      <c r="AH849">
        <v>0</v>
      </c>
      <c r="AI849">
        <v>87.272727272727266</v>
      </c>
      <c r="AJ849">
        <v>568.13925229647748</v>
      </c>
      <c r="AK849">
        <v>90.348961995994145</v>
      </c>
      <c r="AL849">
        <v>12.30807943957325</v>
      </c>
      <c r="AN849">
        <v>99</v>
      </c>
      <c r="AO849">
        <v>99</v>
      </c>
      <c r="AP849">
        <v>99</v>
      </c>
      <c r="AQ849">
        <v>99</v>
      </c>
      <c r="AR849">
        <v>225.56</v>
      </c>
      <c r="AS849">
        <v>40.633223792735073</v>
      </c>
    </row>
    <row r="850" spans="1:45">
      <c r="A850">
        <v>16</v>
      </c>
      <c r="B850">
        <v>272</v>
      </c>
      <c r="C850">
        <v>2023</v>
      </c>
      <c r="D850">
        <v>8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8</v>
      </c>
      <c r="M850">
        <v>99</v>
      </c>
      <c r="N850">
        <v>99</v>
      </c>
      <c r="O850">
        <v>99</v>
      </c>
      <c r="P850">
        <v>99</v>
      </c>
      <c r="Q850">
        <v>61</v>
      </c>
      <c r="R850">
        <v>75</v>
      </c>
      <c r="S850">
        <v>8</v>
      </c>
      <c r="T850">
        <v>7.2666666666666684</v>
      </c>
      <c r="U850">
        <v>463.09199999999998</v>
      </c>
      <c r="V850">
        <v>100</v>
      </c>
      <c r="W850">
        <v>57.33333333333335</v>
      </c>
      <c r="X850">
        <v>88</v>
      </c>
      <c r="Y850">
        <v>97.842220961436496</v>
      </c>
      <c r="Z850">
        <v>0</v>
      </c>
      <c r="AA850">
        <v>2.2050447211388313</v>
      </c>
      <c r="AC850">
        <v>47.434440984513827</v>
      </c>
      <c r="AE850">
        <v>9.282178217821782</v>
      </c>
      <c r="AF850">
        <v>12.106262983980036</v>
      </c>
      <c r="AG850">
        <v>1189.541666666667</v>
      </c>
      <c r="AH850">
        <v>0</v>
      </c>
      <c r="AI850">
        <v>90.666666666666686</v>
      </c>
      <c r="AJ850">
        <v>483.22147951419618</v>
      </c>
      <c r="AK850">
        <v>75.672331687580197</v>
      </c>
      <c r="AL850">
        <v>8.9859200571949387</v>
      </c>
      <c r="AN850">
        <v>99</v>
      </c>
      <c r="AO850">
        <v>99</v>
      </c>
      <c r="AP850">
        <v>99</v>
      </c>
      <c r="AQ850">
        <v>99</v>
      </c>
      <c r="AR850">
        <v>223.19444444444443</v>
      </c>
      <c r="AS850">
        <v>40.975920658205624</v>
      </c>
    </row>
    <row r="851" spans="1:45">
      <c r="A851">
        <v>16</v>
      </c>
      <c r="B851">
        <v>273</v>
      </c>
      <c r="C851">
        <v>2023</v>
      </c>
      <c r="D851">
        <v>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8</v>
      </c>
      <c r="M851">
        <v>99</v>
      </c>
      <c r="N851">
        <v>99</v>
      </c>
      <c r="O851">
        <v>99</v>
      </c>
      <c r="P851">
        <v>99</v>
      </c>
      <c r="Q851">
        <v>49</v>
      </c>
      <c r="R851">
        <v>55</v>
      </c>
      <c r="S851">
        <v>8</v>
      </c>
      <c r="T851">
        <v>7.8181818181818192</v>
      </c>
      <c r="U851">
        <v>469.4</v>
      </c>
      <c r="V851">
        <v>100</v>
      </c>
      <c r="W851">
        <v>74.545454545454547</v>
      </c>
      <c r="X851">
        <v>89.090909090909108</v>
      </c>
      <c r="Y851">
        <v>102.45897981853278</v>
      </c>
      <c r="Z851">
        <v>0</v>
      </c>
      <c r="AA851">
        <v>2.304863704043012</v>
      </c>
      <c r="AC851">
        <v>47.605302439875537</v>
      </c>
      <c r="AE851">
        <v>7.523939808481531</v>
      </c>
      <c r="AF851">
        <v>9.9179312986278099</v>
      </c>
      <c r="AG851">
        <v>1242.346153846154</v>
      </c>
      <c r="AH851">
        <v>0</v>
      </c>
      <c r="AI851">
        <v>87.272727272727266</v>
      </c>
      <c r="AJ851">
        <v>535.03748555287746</v>
      </c>
      <c r="AK851">
        <v>71.332063799700194</v>
      </c>
      <c r="AL851">
        <v>27.933870458865744</v>
      </c>
      <c r="AN851">
        <v>99</v>
      </c>
      <c r="AO851">
        <v>99</v>
      </c>
      <c r="AP851">
        <v>99</v>
      </c>
      <c r="AQ851">
        <v>99</v>
      </c>
      <c r="AR851">
        <v>224.32692307692304</v>
      </c>
      <c r="AS851">
        <v>41.429925442512271</v>
      </c>
    </row>
    <row r="852" spans="1:45">
      <c r="A852">
        <v>16</v>
      </c>
      <c r="B852">
        <v>274</v>
      </c>
      <c r="C852">
        <v>2023</v>
      </c>
      <c r="D852">
        <v>10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8</v>
      </c>
      <c r="M852">
        <v>99</v>
      </c>
      <c r="N852">
        <v>99</v>
      </c>
      <c r="O852">
        <v>99</v>
      </c>
      <c r="P852">
        <v>99</v>
      </c>
      <c r="Q852">
        <v>74</v>
      </c>
      <c r="R852">
        <v>78</v>
      </c>
      <c r="S852">
        <v>8</v>
      </c>
      <c r="T852">
        <v>7.5128205128205119</v>
      </c>
      <c r="U852">
        <v>488.96666666666681</v>
      </c>
      <c r="V852">
        <v>100</v>
      </c>
      <c r="W852">
        <v>60.256410256410255</v>
      </c>
      <c r="X852">
        <v>96.153846153846175</v>
      </c>
      <c r="Y852">
        <v>81.099389271257024</v>
      </c>
      <c r="Z852">
        <v>0</v>
      </c>
      <c r="AA852">
        <v>2.4218216800242809</v>
      </c>
      <c r="AC852">
        <v>40.719952798194285</v>
      </c>
      <c r="AE852">
        <v>8.2539682539682566</v>
      </c>
      <c r="AF852">
        <v>11.799410577066464</v>
      </c>
      <c r="AG852">
        <v>1327.6282051282051</v>
      </c>
      <c r="AH852">
        <v>0</v>
      </c>
      <c r="AI852">
        <v>96.153846153846175</v>
      </c>
      <c r="AJ852">
        <v>462.863415335186</v>
      </c>
      <c r="AK852">
        <v>67.797619452069611</v>
      </c>
      <c r="AL852">
        <v>24.034612465382725</v>
      </c>
      <c r="AN852">
        <v>99</v>
      </c>
      <c r="AO852">
        <v>99</v>
      </c>
      <c r="AP852">
        <v>99</v>
      </c>
      <c r="AQ852">
        <v>99</v>
      </c>
      <c r="AR852">
        <v>227.55128205128204</v>
      </c>
      <c r="AS852">
        <v>41.202289816889952</v>
      </c>
    </row>
    <row r="853" spans="1:45">
      <c r="A853">
        <v>16</v>
      </c>
      <c r="B853">
        <v>275</v>
      </c>
      <c r="C853">
        <v>2023</v>
      </c>
      <c r="D853">
        <v>11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8</v>
      </c>
      <c r="M853">
        <v>99</v>
      </c>
      <c r="N853">
        <v>99</v>
      </c>
      <c r="O853">
        <v>99</v>
      </c>
      <c r="P853">
        <v>99</v>
      </c>
      <c r="Q853">
        <v>81</v>
      </c>
      <c r="R853">
        <v>93</v>
      </c>
      <c r="S853">
        <v>8</v>
      </c>
      <c r="T853">
        <v>7.6236559139784941</v>
      </c>
      <c r="U853">
        <v>490.28064516129024</v>
      </c>
      <c r="V853">
        <v>100</v>
      </c>
      <c r="W853">
        <v>50.537634408602152</v>
      </c>
      <c r="X853">
        <v>98.924731182795696</v>
      </c>
      <c r="Y853">
        <v>77.789595260335005</v>
      </c>
      <c r="Z853">
        <v>0</v>
      </c>
      <c r="AA853">
        <v>2.9871192239261046</v>
      </c>
      <c r="AC853">
        <v>23.786191329023872</v>
      </c>
      <c r="AE853">
        <v>8.3258728737690255</v>
      </c>
      <c r="AF853">
        <v>11.957782271071489</v>
      </c>
      <c r="AG853">
        <v>1391.8369565217397</v>
      </c>
      <c r="AH853">
        <v>0</v>
      </c>
      <c r="AI853">
        <v>93.548387096774221</v>
      </c>
      <c r="AJ853">
        <v>560.98762439217137</v>
      </c>
      <c r="AK853">
        <v>60.713999192885083</v>
      </c>
      <c r="AL853">
        <v>-8.5552991211379865</v>
      </c>
      <c r="AN853">
        <v>99</v>
      </c>
      <c r="AO853">
        <v>99</v>
      </c>
      <c r="AP853">
        <v>99</v>
      </c>
      <c r="AQ853">
        <v>99</v>
      </c>
      <c r="AR853">
        <v>227.61956521739128</v>
      </c>
      <c r="AS853">
        <v>41.302744399727636</v>
      </c>
    </row>
    <row r="854" spans="1:45">
      <c r="A854">
        <v>16</v>
      </c>
      <c r="B854">
        <v>276</v>
      </c>
      <c r="C854">
        <v>2023</v>
      </c>
      <c r="D854">
        <v>12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8</v>
      </c>
      <c r="M854">
        <v>99</v>
      </c>
      <c r="N854">
        <v>99</v>
      </c>
      <c r="O854">
        <v>99</v>
      </c>
      <c r="P854">
        <v>99</v>
      </c>
      <c r="Q854">
        <v>16</v>
      </c>
      <c r="R854">
        <v>18</v>
      </c>
      <c r="S854">
        <v>8</v>
      </c>
      <c r="T854">
        <v>6.8888888888888884</v>
      </c>
      <c r="U854">
        <v>459.3</v>
      </c>
      <c r="V854">
        <v>100</v>
      </c>
      <c r="W854">
        <v>50</v>
      </c>
      <c r="X854">
        <v>88.8888888888889</v>
      </c>
      <c r="Y854">
        <v>91.857964029013985</v>
      </c>
      <c r="Z854">
        <v>0</v>
      </c>
      <c r="AA854">
        <v>2.4919623880006423</v>
      </c>
      <c r="AC854">
        <v>40.18621234401207</v>
      </c>
      <c r="AE854">
        <v>6.9767441860465107</v>
      </c>
      <c r="AF854">
        <v>9.1193678191348564</v>
      </c>
      <c r="AG854">
        <v>1258.5555555555557</v>
      </c>
      <c r="AH854">
        <v>0</v>
      </c>
      <c r="AI854">
        <v>94.444444444444443</v>
      </c>
      <c r="AJ854">
        <v>523.84001185924228</v>
      </c>
      <c r="AK854">
        <v>64.42617108810721</v>
      </c>
      <c r="AL854">
        <v>-20.955382306836398</v>
      </c>
      <c r="AN854">
        <v>99</v>
      </c>
      <c r="AO854">
        <v>99</v>
      </c>
      <c r="AP854">
        <v>99</v>
      </c>
      <c r="AQ854">
        <v>99</v>
      </c>
      <c r="AR854">
        <v>222.88888888888889</v>
      </c>
      <c r="AS854">
        <v>40.925929664548732</v>
      </c>
    </row>
    <row r="855" spans="1:45">
      <c r="A855">
        <v>16</v>
      </c>
      <c r="B855">
        <v>277</v>
      </c>
      <c r="C855">
        <v>2023</v>
      </c>
      <c r="D855">
        <v>1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</v>
      </c>
      <c r="M855">
        <v>99</v>
      </c>
      <c r="N855">
        <v>99</v>
      </c>
      <c r="O855">
        <v>99</v>
      </c>
      <c r="P855">
        <v>99</v>
      </c>
      <c r="Q855">
        <v>25</v>
      </c>
      <c r="R855">
        <v>28</v>
      </c>
      <c r="S855">
        <v>9</v>
      </c>
      <c r="T855">
        <v>6.5714285714285694</v>
      </c>
      <c r="U855">
        <v>499.70357142857119</v>
      </c>
      <c r="V855">
        <v>100</v>
      </c>
      <c r="W855">
        <v>39.285714285714278</v>
      </c>
      <c r="X855">
        <v>100</v>
      </c>
      <c r="Y855">
        <v>87.189323896510842</v>
      </c>
      <c r="Z855">
        <v>0</v>
      </c>
      <c r="AA855">
        <v>1.9897697538834476</v>
      </c>
      <c r="AC855">
        <v>42.262257796929262</v>
      </c>
      <c r="AE855">
        <v>4.7945205479452051</v>
      </c>
      <c r="AF855">
        <v>6.6303267183443948</v>
      </c>
      <c r="AG855">
        <v>1182.8214285714289</v>
      </c>
      <c r="AH855">
        <v>0</v>
      </c>
      <c r="AI855">
        <v>100</v>
      </c>
      <c r="AJ855">
        <v>395.92920124431203</v>
      </c>
      <c r="AK855">
        <v>63.591456778167981</v>
      </c>
      <c r="AL855">
        <v>11.949327902044478</v>
      </c>
      <c r="AN855">
        <v>99</v>
      </c>
      <c r="AO855">
        <v>99</v>
      </c>
      <c r="AP855">
        <v>99</v>
      </c>
      <c r="AQ855">
        <v>99</v>
      </c>
      <c r="AR855">
        <v>224.8928571428572</v>
      </c>
      <c r="AS855">
        <v>43.545492945906808</v>
      </c>
    </row>
    <row r="856" spans="1:45">
      <c r="A856">
        <v>16</v>
      </c>
      <c r="B856">
        <v>278</v>
      </c>
      <c r="C856">
        <v>2023</v>
      </c>
      <c r="D856">
        <v>2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</v>
      </c>
      <c r="M856">
        <v>99</v>
      </c>
      <c r="N856">
        <v>99</v>
      </c>
      <c r="O856">
        <v>99</v>
      </c>
      <c r="P856">
        <v>99</v>
      </c>
      <c r="Q856">
        <v>12</v>
      </c>
      <c r="R856">
        <v>15</v>
      </c>
      <c r="S856">
        <v>9</v>
      </c>
      <c r="T856">
        <v>6.8</v>
      </c>
      <c r="U856">
        <v>527.65333333333319</v>
      </c>
      <c r="V856">
        <v>100</v>
      </c>
      <c r="W856">
        <v>53.33333333333335</v>
      </c>
      <c r="X856">
        <v>100</v>
      </c>
      <c r="Y856">
        <v>117.36893323571144</v>
      </c>
      <c r="Z856">
        <v>0</v>
      </c>
      <c r="AA856">
        <v>1.8330302779823375</v>
      </c>
      <c r="AC856">
        <v>60.411907756728219</v>
      </c>
      <c r="AE856">
        <v>3.2397408207343403</v>
      </c>
      <c r="AF856">
        <v>4.6640694931504498</v>
      </c>
      <c r="AG856">
        <v>1213.153846153846</v>
      </c>
      <c r="AH856">
        <v>0</v>
      </c>
      <c r="AI856">
        <v>86.666666666666686</v>
      </c>
      <c r="AJ856">
        <v>344.41496575940658</v>
      </c>
      <c r="AK856">
        <v>115.2997303488752</v>
      </c>
      <c r="AL856">
        <v>95.58924121487405</v>
      </c>
      <c r="AN856">
        <v>99</v>
      </c>
      <c r="AO856">
        <v>99</v>
      </c>
      <c r="AP856">
        <v>99</v>
      </c>
      <c r="AQ856">
        <v>99</v>
      </c>
      <c r="AR856">
        <v>228.61538461538473</v>
      </c>
      <c r="AS856">
        <v>44.291135241777859</v>
      </c>
    </row>
    <row r="857" spans="1:45">
      <c r="A857">
        <v>16</v>
      </c>
      <c r="B857">
        <v>279</v>
      </c>
      <c r="C857">
        <v>2023</v>
      </c>
      <c r="D857">
        <v>3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</v>
      </c>
      <c r="M857">
        <v>99</v>
      </c>
      <c r="N857">
        <v>99</v>
      </c>
      <c r="O857">
        <v>99</v>
      </c>
      <c r="P857">
        <v>99</v>
      </c>
      <c r="Q857">
        <v>11</v>
      </c>
      <c r="R857">
        <v>13</v>
      </c>
      <c r="S857">
        <v>9</v>
      </c>
      <c r="T857">
        <v>7.9230769230769251</v>
      </c>
      <c r="U857">
        <v>541.69230769230785</v>
      </c>
      <c r="V857">
        <v>100</v>
      </c>
      <c r="W857">
        <v>61.538461538461519</v>
      </c>
      <c r="X857">
        <v>100</v>
      </c>
      <c r="Y857">
        <v>95.270283215204969</v>
      </c>
      <c r="Z857">
        <v>0</v>
      </c>
      <c r="AA857">
        <v>3.0749993986625657</v>
      </c>
      <c r="AC857">
        <v>17.812918096959002</v>
      </c>
      <c r="AE857">
        <v>2.4436090225563905</v>
      </c>
      <c r="AF857">
        <v>3.738676990412805</v>
      </c>
      <c r="AG857">
        <v>1342.25</v>
      </c>
      <c r="AH857">
        <v>0</v>
      </c>
      <c r="AI857">
        <v>84.615384615384627</v>
      </c>
      <c r="AJ857">
        <v>713.75487447255557</v>
      </c>
      <c r="AK857">
        <v>55.521099454813282</v>
      </c>
      <c r="AL857">
        <v>7.3165500233158189</v>
      </c>
      <c r="AN857">
        <v>99</v>
      </c>
      <c r="AO857">
        <v>99</v>
      </c>
      <c r="AP857">
        <v>99</v>
      </c>
      <c r="AQ857">
        <v>99</v>
      </c>
      <c r="AR857">
        <v>227.4166666666666</v>
      </c>
      <c r="AS857">
        <v>45.076477005362655</v>
      </c>
    </row>
    <row r="858" spans="1:45">
      <c r="A858">
        <v>16</v>
      </c>
      <c r="B858">
        <v>280</v>
      </c>
      <c r="C858">
        <v>2023</v>
      </c>
      <c r="D858">
        <v>4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</v>
      </c>
      <c r="M858">
        <v>99</v>
      </c>
      <c r="N858">
        <v>99</v>
      </c>
      <c r="O858">
        <v>99</v>
      </c>
      <c r="P858">
        <v>99</v>
      </c>
      <c r="Q858">
        <v>17</v>
      </c>
      <c r="R858">
        <v>23</v>
      </c>
      <c r="S858">
        <v>9</v>
      </c>
      <c r="T858">
        <v>8.0869565217391308</v>
      </c>
      <c r="U858">
        <v>481.9304347826087</v>
      </c>
      <c r="V858">
        <v>100</v>
      </c>
      <c r="W858">
        <v>82.608695652173907</v>
      </c>
      <c r="X858">
        <v>95.652173913043484</v>
      </c>
      <c r="Y858">
        <v>72.630275366481783</v>
      </c>
      <c r="Z858">
        <v>0</v>
      </c>
      <c r="AA858">
        <v>2.3940695474671645</v>
      </c>
      <c r="AC858">
        <v>25.355514355934226</v>
      </c>
      <c r="AE858">
        <v>5.1685393258426968</v>
      </c>
      <c r="AF858">
        <v>6.9380182670352148</v>
      </c>
      <c r="AG858">
        <v>937.42857142857122</v>
      </c>
      <c r="AH858">
        <v>0</v>
      </c>
      <c r="AI858">
        <v>91.304347826086953</v>
      </c>
      <c r="AJ858">
        <v>272.14606922238875</v>
      </c>
      <c r="AK858">
        <v>52.475095902513935</v>
      </c>
      <c r="AL858">
        <v>69.858105743933592</v>
      </c>
      <c r="AN858">
        <v>99</v>
      </c>
      <c r="AO858">
        <v>99</v>
      </c>
      <c r="AP858">
        <v>99</v>
      </c>
      <c r="AQ858">
        <v>99</v>
      </c>
      <c r="AR858">
        <v>222.04761904761904</v>
      </c>
      <c r="AS858">
        <v>43.56243294202585</v>
      </c>
    </row>
    <row r="859" spans="1:45">
      <c r="A859">
        <v>16</v>
      </c>
      <c r="B859">
        <v>281</v>
      </c>
      <c r="C859">
        <v>2023</v>
      </c>
      <c r="D859">
        <v>5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</v>
      </c>
      <c r="M859">
        <v>99</v>
      </c>
      <c r="N859">
        <v>99</v>
      </c>
      <c r="O859">
        <v>99</v>
      </c>
      <c r="P859">
        <v>99</v>
      </c>
      <c r="Q859">
        <v>41</v>
      </c>
      <c r="R859">
        <v>58</v>
      </c>
      <c r="S859">
        <v>9</v>
      </c>
      <c r="T859">
        <v>7.2758620689655187</v>
      </c>
      <c r="U859">
        <v>470.08620689655157</v>
      </c>
      <c r="V859">
        <v>100</v>
      </c>
      <c r="W859">
        <v>63.793103448275858</v>
      </c>
      <c r="X859">
        <v>98.275862068965509</v>
      </c>
      <c r="Y859">
        <v>71.42098708333144</v>
      </c>
      <c r="Z859">
        <v>0</v>
      </c>
      <c r="AA859">
        <v>2.0153985098210301</v>
      </c>
      <c r="AC859">
        <v>37.001565701972467</v>
      </c>
      <c r="AE859">
        <v>8.3453237410071992</v>
      </c>
      <c r="AF859">
        <v>11.093732580215436</v>
      </c>
      <c r="AG859">
        <v>899.49056603773602</v>
      </c>
      <c r="AH859">
        <v>0</v>
      </c>
      <c r="AI859">
        <v>84.482758620689637</v>
      </c>
      <c r="AJ859">
        <v>269.87996092193794</v>
      </c>
      <c r="AK859">
        <v>53.923362938102485</v>
      </c>
      <c r="AL859">
        <v>19.362836415221022</v>
      </c>
      <c r="AN859">
        <v>99</v>
      </c>
      <c r="AO859">
        <v>99</v>
      </c>
      <c r="AP859">
        <v>99</v>
      </c>
      <c r="AQ859">
        <v>99</v>
      </c>
      <c r="AR859">
        <v>220.43396226415095</v>
      </c>
      <c r="AS859">
        <v>43.597666698112093</v>
      </c>
    </row>
    <row r="860" spans="1:45">
      <c r="A860">
        <v>16</v>
      </c>
      <c r="B860">
        <v>282</v>
      </c>
      <c r="C860">
        <v>2023</v>
      </c>
      <c r="D860">
        <v>6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</v>
      </c>
      <c r="M860">
        <v>99</v>
      </c>
      <c r="N860">
        <v>99</v>
      </c>
      <c r="O860">
        <v>99</v>
      </c>
      <c r="P860">
        <v>99</v>
      </c>
      <c r="Q860">
        <v>52</v>
      </c>
      <c r="R860">
        <v>62</v>
      </c>
      <c r="S860">
        <v>9</v>
      </c>
      <c r="T860">
        <v>6.9032258064516121</v>
      </c>
      <c r="U860">
        <v>495.16290322580659</v>
      </c>
      <c r="V860">
        <v>100</v>
      </c>
      <c r="W860">
        <v>48.387096774193559</v>
      </c>
      <c r="X860">
        <v>98.387096774193566</v>
      </c>
      <c r="Y860">
        <v>90.337721614007577</v>
      </c>
      <c r="Z860">
        <v>0</v>
      </c>
      <c r="AA860">
        <v>2.2910039876857686</v>
      </c>
      <c r="AC860">
        <v>13.235719030456742</v>
      </c>
      <c r="AE860">
        <v>6.6666666666666687</v>
      </c>
      <c r="AF860">
        <v>9.4726322044995861</v>
      </c>
      <c r="AG860">
        <v>1221.1724137931033</v>
      </c>
      <c r="AH860">
        <v>0</v>
      </c>
      <c r="AI860">
        <v>91.935483870967758</v>
      </c>
      <c r="AJ860">
        <v>751.18263397380849</v>
      </c>
      <c r="AK860">
        <v>65.270721087716623</v>
      </c>
      <c r="AL860">
        <v>4.715006690575188</v>
      </c>
      <c r="AN860">
        <v>99</v>
      </c>
      <c r="AO860">
        <v>99</v>
      </c>
      <c r="AP860">
        <v>99</v>
      </c>
      <c r="AQ860">
        <v>99</v>
      </c>
      <c r="AR860">
        <v>223.98275862068968</v>
      </c>
      <c r="AS860">
        <v>43.759235339753445</v>
      </c>
    </row>
    <row r="861" spans="1:45">
      <c r="A861">
        <v>16</v>
      </c>
      <c r="B861">
        <v>283</v>
      </c>
      <c r="C861">
        <v>2023</v>
      </c>
      <c r="D861">
        <v>7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</v>
      </c>
      <c r="M861">
        <v>99</v>
      </c>
      <c r="N861">
        <v>99</v>
      </c>
      <c r="O861">
        <v>99</v>
      </c>
      <c r="P861">
        <v>99</v>
      </c>
      <c r="Q861">
        <v>38</v>
      </c>
      <c r="R861">
        <v>45</v>
      </c>
      <c r="S861">
        <v>9</v>
      </c>
      <c r="T861">
        <v>6.4666666666666668</v>
      </c>
      <c r="U861">
        <v>509.94</v>
      </c>
      <c r="V861">
        <v>100</v>
      </c>
      <c r="W861">
        <v>42.222222222222221</v>
      </c>
      <c r="X861">
        <v>97.777777777777771</v>
      </c>
      <c r="Y861">
        <v>99.511800305290564</v>
      </c>
      <c r="Z861">
        <v>0</v>
      </c>
      <c r="AA861">
        <v>1.7204650534085253</v>
      </c>
      <c r="AC861">
        <v>16.954956332330603</v>
      </c>
      <c r="AE861">
        <v>8.2116788321167871</v>
      </c>
      <c r="AF861">
        <v>11.666651414347555</v>
      </c>
      <c r="AG861">
        <v>1327.5116279069764</v>
      </c>
      <c r="AH861">
        <v>0</v>
      </c>
      <c r="AI861">
        <v>95.555555555555557</v>
      </c>
      <c r="AJ861">
        <v>561.61189827441876</v>
      </c>
      <c r="AK861">
        <v>86.083183226849613</v>
      </c>
      <c r="AL861">
        <v>6.8240672926042496</v>
      </c>
      <c r="AN861">
        <v>99</v>
      </c>
      <c r="AO861">
        <v>99</v>
      </c>
      <c r="AP861">
        <v>99</v>
      </c>
      <c r="AQ861">
        <v>99</v>
      </c>
      <c r="AR861">
        <v>225.69767441860472</v>
      </c>
      <c r="AS861">
        <v>44.063915866675856</v>
      </c>
    </row>
    <row r="862" spans="1:45">
      <c r="A862">
        <v>16</v>
      </c>
      <c r="B862">
        <v>284</v>
      </c>
      <c r="C862">
        <v>2023</v>
      </c>
      <c r="D862">
        <v>8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</v>
      </c>
      <c r="M862">
        <v>99</v>
      </c>
      <c r="N862">
        <v>99</v>
      </c>
      <c r="O862">
        <v>99</v>
      </c>
      <c r="P862">
        <v>99</v>
      </c>
      <c r="Q862">
        <v>38</v>
      </c>
      <c r="R862">
        <v>49</v>
      </c>
      <c r="S862">
        <v>9</v>
      </c>
      <c r="T862">
        <v>6.7551020408163263</v>
      </c>
      <c r="U862">
        <v>498.3</v>
      </c>
      <c r="V862">
        <v>100</v>
      </c>
      <c r="W862">
        <v>55.102040816326522</v>
      </c>
      <c r="X862">
        <v>97.959183673469383</v>
      </c>
      <c r="Y862">
        <v>82.096180527128567</v>
      </c>
      <c r="Z862">
        <v>0</v>
      </c>
      <c r="AA862">
        <v>2.1995418098461195</v>
      </c>
      <c r="AC862">
        <v>38.970968014110895</v>
      </c>
      <c r="AE862">
        <v>6.0643564356435631</v>
      </c>
      <c r="AF862">
        <v>8.5107636323076257</v>
      </c>
      <c r="AG862">
        <v>1127.304347826087</v>
      </c>
      <c r="AH862">
        <v>0</v>
      </c>
      <c r="AI862">
        <v>93.877551020408163</v>
      </c>
      <c r="AJ862">
        <v>453.40105433054839</v>
      </c>
      <c r="AK862">
        <v>62.610836103034671</v>
      </c>
      <c r="AL862">
        <v>7.9857396848422173</v>
      </c>
      <c r="AN862">
        <v>99</v>
      </c>
      <c r="AO862">
        <v>99</v>
      </c>
      <c r="AP862">
        <v>99</v>
      </c>
      <c r="AQ862">
        <v>99</v>
      </c>
      <c r="AR862">
        <v>225.21739130434781</v>
      </c>
      <c r="AS862">
        <v>43.176433258023089</v>
      </c>
    </row>
    <row r="863" spans="1:45">
      <c r="A863">
        <v>16</v>
      </c>
      <c r="B863">
        <v>285</v>
      </c>
      <c r="C863">
        <v>2023</v>
      </c>
      <c r="D863">
        <v>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</v>
      </c>
      <c r="M863">
        <v>99</v>
      </c>
      <c r="N863">
        <v>99</v>
      </c>
      <c r="O863">
        <v>99</v>
      </c>
      <c r="P863">
        <v>99</v>
      </c>
      <c r="Q863">
        <v>29</v>
      </c>
      <c r="R863">
        <v>29</v>
      </c>
      <c r="S863">
        <v>9</v>
      </c>
      <c r="T863">
        <v>7.1724137931034484</v>
      </c>
      <c r="U863">
        <v>539.35862068965514</v>
      </c>
      <c r="V863">
        <v>100</v>
      </c>
      <c r="W863">
        <v>62.068965517241359</v>
      </c>
      <c r="X863">
        <v>96.551724137931018</v>
      </c>
      <c r="Y863">
        <v>84.086320660589564</v>
      </c>
      <c r="Z863">
        <v>0</v>
      </c>
      <c r="AA863">
        <v>2.1825161928891923</v>
      </c>
      <c r="AC863">
        <v>28.16020964654609</v>
      </c>
      <c r="AE863">
        <v>3.9671682626538991</v>
      </c>
      <c r="AF863">
        <v>6.0088441962411183</v>
      </c>
      <c r="AG863">
        <v>1288</v>
      </c>
      <c r="AH863">
        <v>0</v>
      </c>
      <c r="AI863">
        <v>86.206896551724128</v>
      </c>
      <c r="AJ863">
        <v>491.91560251734222</v>
      </c>
      <c r="AK863">
        <v>70.119079717607178</v>
      </c>
      <c r="AL863">
        <v>11.092539796820938</v>
      </c>
      <c r="AN863">
        <v>99</v>
      </c>
      <c r="AO863">
        <v>99</v>
      </c>
      <c r="AP863">
        <v>99</v>
      </c>
      <c r="AQ863">
        <v>99</v>
      </c>
      <c r="AR863">
        <v>231.52000000000004</v>
      </c>
      <c r="AS863">
        <v>43.721510592444801</v>
      </c>
    </row>
    <row r="864" spans="1:45">
      <c r="A864">
        <v>16</v>
      </c>
      <c r="B864">
        <v>286</v>
      </c>
      <c r="C864">
        <v>2023</v>
      </c>
      <c r="D864">
        <v>10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</v>
      </c>
      <c r="M864">
        <v>99</v>
      </c>
      <c r="N864">
        <v>99</v>
      </c>
      <c r="O864">
        <v>99</v>
      </c>
      <c r="P864">
        <v>99</v>
      </c>
      <c r="Q864">
        <v>36</v>
      </c>
      <c r="R864">
        <v>37</v>
      </c>
      <c r="S864">
        <v>9</v>
      </c>
      <c r="T864">
        <v>6.3513513513513518</v>
      </c>
      <c r="U864">
        <v>525.60810810810813</v>
      </c>
      <c r="V864">
        <v>100</v>
      </c>
      <c r="W864">
        <v>43.243243243243249</v>
      </c>
      <c r="X864">
        <v>100</v>
      </c>
      <c r="Y864">
        <v>76.986300565743264</v>
      </c>
      <c r="Z864">
        <v>0</v>
      </c>
      <c r="AA864">
        <v>2.4518742551441561</v>
      </c>
      <c r="AC864">
        <v>49.546417333129313</v>
      </c>
      <c r="AE864">
        <v>3.9153439153439136</v>
      </c>
      <c r="AF864">
        <v>6.0165874973780404</v>
      </c>
      <c r="AG864">
        <v>1417.5555555555557</v>
      </c>
      <c r="AH864">
        <v>0</v>
      </c>
      <c r="AI864">
        <v>94.594594594594625</v>
      </c>
      <c r="AJ864">
        <v>589.86347028803755</v>
      </c>
      <c r="AK864">
        <v>43.326041169596927</v>
      </c>
      <c r="AL864">
        <v>0.91391704584829281</v>
      </c>
      <c r="AN864">
        <v>99</v>
      </c>
      <c r="AO864">
        <v>99</v>
      </c>
      <c r="AP864">
        <v>99</v>
      </c>
      <c r="AQ864">
        <v>99</v>
      </c>
      <c r="AR864">
        <v>229.30555555555557</v>
      </c>
      <c r="AS864">
        <v>43.334078456392675</v>
      </c>
    </row>
    <row r="865" spans="1:45">
      <c r="A865">
        <v>16</v>
      </c>
      <c r="B865">
        <v>287</v>
      </c>
      <c r="C865">
        <v>2023</v>
      </c>
      <c r="D865">
        <v>11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</v>
      </c>
      <c r="M865">
        <v>99</v>
      </c>
      <c r="N865">
        <v>99</v>
      </c>
      <c r="O865">
        <v>99</v>
      </c>
      <c r="P865">
        <v>99</v>
      </c>
      <c r="Q865">
        <v>31</v>
      </c>
      <c r="R865">
        <v>35</v>
      </c>
      <c r="S865">
        <v>9</v>
      </c>
      <c r="T865">
        <v>7.0571428571428561</v>
      </c>
      <c r="U865">
        <v>514.54</v>
      </c>
      <c r="V865">
        <v>100</v>
      </c>
      <c r="W865">
        <v>51.428571428571438</v>
      </c>
      <c r="X865">
        <v>97.142857142857125</v>
      </c>
      <c r="Y865">
        <v>81.495280143787241</v>
      </c>
      <c r="Z865">
        <v>0</v>
      </c>
      <c r="AA865">
        <v>2.4488231242532712</v>
      </c>
      <c r="AC865">
        <v>30.778268207420705</v>
      </c>
      <c r="AE865">
        <v>3.133393017009849</v>
      </c>
      <c r="AF865">
        <v>4.7229150111851554</v>
      </c>
      <c r="AG865">
        <v>1313.757575757576</v>
      </c>
      <c r="AH865">
        <v>2.8571428571428577</v>
      </c>
      <c r="AI865">
        <v>94.285714285714306</v>
      </c>
      <c r="AJ865">
        <v>653.05487403679501</v>
      </c>
      <c r="AK865">
        <v>53.110310722700191</v>
      </c>
      <c r="AL865">
        <v>-16.177192137562777</v>
      </c>
      <c r="AN865">
        <v>99</v>
      </c>
      <c r="AO865">
        <v>99</v>
      </c>
      <c r="AP865">
        <v>99</v>
      </c>
      <c r="AQ865">
        <v>99</v>
      </c>
      <c r="AR865">
        <v>227.45454545454544</v>
      </c>
      <c r="AS865">
        <v>43.285857380254775</v>
      </c>
    </row>
    <row r="866" spans="1:45">
      <c r="A866">
        <v>16</v>
      </c>
      <c r="B866">
        <v>288</v>
      </c>
      <c r="C866">
        <v>2023</v>
      </c>
      <c r="D866">
        <v>12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</v>
      </c>
      <c r="M866">
        <v>99</v>
      </c>
      <c r="N866">
        <v>99</v>
      </c>
      <c r="O866">
        <v>99</v>
      </c>
      <c r="P866">
        <v>99</v>
      </c>
      <c r="Q866">
        <v>13</v>
      </c>
      <c r="R866">
        <v>19</v>
      </c>
      <c r="S866">
        <v>9</v>
      </c>
      <c r="T866">
        <v>5.8947368421052628</v>
      </c>
      <c r="U866">
        <v>494.78947368421058</v>
      </c>
      <c r="V866">
        <v>100</v>
      </c>
      <c r="W866">
        <v>21.052631578947377</v>
      </c>
      <c r="X866">
        <v>94.736842105263179</v>
      </c>
      <c r="Y866">
        <v>81.163460113635892</v>
      </c>
      <c r="Z866">
        <v>0</v>
      </c>
      <c r="AA866">
        <v>2.1979592650338016</v>
      </c>
      <c r="AC866">
        <v>31.549889051598324</v>
      </c>
      <c r="AE866">
        <v>7.364341085271314</v>
      </c>
      <c r="AF866">
        <v>10.369786978697867</v>
      </c>
      <c r="AG866">
        <v>1413.166666666667</v>
      </c>
      <c r="AH866">
        <v>0</v>
      </c>
      <c r="AI866">
        <v>94.736842105263179</v>
      </c>
      <c r="AJ866">
        <v>841.40908599800605</v>
      </c>
      <c r="AK866">
        <v>57.152596696722249</v>
      </c>
      <c r="AL866">
        <v>-39.723223590551697</v>
      </c>
      <c r="AN866">
        <v>99</v>
      </c>
      <c r="AO866">
        <v>99</v>
      </c>
      <c r="AP866">
        <v>99</v>
      </c>
      <c r="AQ866">
        <v>99</v>
      </c>
      <c r="AR866">
        <v>225.5</v>
      </c>
      <c r="AS866">
        <v>42.321853655314555</v>
      </c>
    </row>
    <row r="867" spans="1:45">
      <c r="A867">
        <v>16</v>
      </c>
      <c r="B867">
        <v>289</v>
      </c>
      <c r="C867">
        <v>2023</v>
      </c>
      <c r="D867">
        <v>1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10</v>
      </c>
      <c r="M867">
        <v>99</v>
      </c>
      <c r="N867">
        <v>99</v>
      </c>
      <c r="O867">
        <v>99</v>
      </c>
      <c r="P867">
        <v>99</v>
      </c>
      <c r="Q867">
        <v>11</v>
      </c>
      <c r="R867">
        <v>11</v>
      </c>
      <c r="S867">
        <v>10</v>
      </c>
      <c r="T867">
        <v>6.9090909090909101</v>
      </c>
      <c r="U867">
        <v>550.4545454545455</v>
      </c>
      <c r="V867">
        <v>100</v>
      </c>
      <c r="W867">
        <v>72.727272727272734</v>
      </c>
      <c r="X867">
        <v>100</v>
      </c>
      <c r="Y867">
        <v>89.125665762005085</v>
      </c>
      <c r="Z867">
        <v>0</v>
      </c>
      <c r="AA867">
        <v>1.5640591394622949</v>
      </c>
      <c r="AC867">
        <v>42.739326431824253</v>
      </c>
      <c r="AE867">
        <v>1.8835616438356169</v>
      </c>
      <c r="AF867">
        <v>2.8693174010002567</v>
      </c>
      <c r="AG867">
        <v>1368.9</v>
      </c>
      <c r="AH867">
        <v>0</v>
      </c>
      <c r="AI867">
        <v>90.909090909090892</v>
      </c>
      <c r="AJ867">
        <v>522.47171215291633</v>
      </c>
      <c r="AK867">
        <v>46.972151803235114</v>
      </c>
      <c r="AL867">
        <v>-10.750985696345902</v>
      </c>
      <c r="AN867">
        <v>99</v>
      </c>
      <c r="AO867">
        <v>99</v>
      </c>
      <c r="AP867">
        <v>99</v>
      </c>
      <c r="AQ867">
        <v>99</v>
      </c>
      <c r="AR867">
        <v>225.3</v>
      </c>
      <c r="AS867">
        <v>47.342790226904526</v>
      </c>
    </row>
    <row r="868" spans="1:45">
      <c r="A868">
        <v>16</v>
      </c>
      <c r="B868">
        <v>290</v>
      </c>
      <c r="C868">
        <v>2023</v>
      </c>
      <c r="D868">
        <v>2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10</v>
      </c>
      <c r="M868">
        <v>99</v>
      </c>
      <c r="N868">
        <v>99</v>
      </c>
      <c r="O868">
        <v>99</v>
      </c>
      <c r="P868">
        <v>99</v>
      </c>
      <c r="Q868">
        <v>4</v>
      </c>
      <c r="R868">
        <v>4</v>
      </c>
      <c r="S868">
        <v>10</v>
      </c>
      <c r="T868">
        <v>5</v>
      </c>
      <c r="U868">
        <v>489.55</v>
      </c>
      <c r="V868">
        <v>100</v>
      </c>
      <c r="W868">
        <v>25</v>
      </c>
      <c r="X868">
        <v>100</v>
      </c>
      <c r="Y868">
        <v>63.370596493957827</v>
      </c>
      <c r="Z868">
        <v>0</v>
      </c>
      <c r="AA868">
        <v>1.2247448713915889</v>
      </c>
      <c r="AC868">
        <v>2.5768940994758553</v>
      </c>
      <c r="AE868">
        <v>0.86393088552915742</v>
      </c>
      <c r="AF868">
        <v>1.153937039658262</v>
      </c>
      <c r="AG868">
        <v>1028.25</v>
      </c>
      <c r="AH868">
        <v>0</v>
      </c>
      <c r="AI868">
        <v>100</v>
      </c>
      <c r="AJ868">
        <v>453.24682845001797</v>
      </c>
      <c r="AK868">
        <v>90.231848756868033</v>
      </c>
      <c r="AL868">
        <v>-2.5220148085931324</v>
      </c>
      <c r="AN868">
        <v>99</v>
      </c>
      <c r="AO868">
        <v>99</v>
      </c>
      <c r="AP868">
        <v>99</v>
      </c>
      <c r="AQ868">
        <v>99</v>
      </c>
      <c r="AR868">
        <v>220</v>
      </c>
      <c r="AS868">
        <v>45.738629253381191</v>
      </c>
    </row>
    <row r="869" spans="1:45">
      <c r="A869">
        <v>16</v>
      </c>
      <c r="B869">
        <v>291</v>
      </c>
      <c r="C869">
        <v>2023</v>
      </c>
      <c r="D869">
        <v>3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10</v>
      </c>
      <c r="M869">
        <v>99</v>
      </c>
      <c r="N869">
        <v>99</v>
      </c>
      <c r="O869">
        <v>99</v>
      </c>
      <c r="P869">
        <v>99</v>
      </c>
      <c r="Q869">
        <v>10</v>
      </c>
      <c r="R869">
        <v>10</v>
      </c>
      <c r="S869">
        <v>10</v>
      </c>
      <c r="T869">
        <v>7</v>
      </c>
      <c r="U869">
        <v>557.78</v>
      </c>
      <c r="V869">
        <v>100</v>
      </c>
      <c r="W869">
        <v>50</v>
      </c>
      <c r="X869">
        <v>100</v>
      </c>
      <c r="Y869">
        <v>66.835317011293398</v>
      </c>
      <c r="Z869">
        <v>0</v>
      </c>
      <c r="AA869">
        <v>1.61245154965971</v>
      </c>
      <c r="AC869">
        <v>14.772376813344</v>
      </c>
      <c r="AE869">
        <v>1.8796992481203003</v>
      </c>
      <c r="AF869">
        <v>2.9613167448344981</v>
      </c>
      <c r="AG869">
        <v>1274.7</v>
      </c>
      <c r="AH869">
        <v>0</v>
      </c>
      <c r="AI869">
        <v>100</v>
      </c>
      <c r="AJ869">
        <v>410.62490182647224</v>
      </c>
      <c r="AK869">
        <v>85.629003762293891</v>
      </c>
      <c r="AL869">
        <v>-5.8449258766957106</v>
      </c>
      <c r="AN869">
        <v>99</v>
      </c>
      <c r="AO869">
        <v>99</v>
      </c>
      <c r="AP869">
        <v>99</v>
      </c>
      <c r="AQ869">
        <v>99</v>
      </c>
      <c r="AR869">
        <v>226.5</v>
      </c>
      <c r="AS869">
        <v>47.780097225560723</v>
      </c>
    </row>
    <row r="870" spans="1:45">
      <c r="A870">
        <v>16</v>
      </c>
      <c r="B870">
        <v>292</v>
      </c>
      <c r="C870">
        <v>2023</v>
      </c>
      <c r="D870">
        <v>4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10</v>
      </c>
      <c r="M870">
        <v>99</v>
      </c>
      <c r="N870">
        <v>99</v>
      </c>
      <c r="O870">
        <v>99</v>
      </c>
      <c r="P870">
        <v>99</v>
      </c>
      <c r="Q870">
        <v>9</v>
      </c>
      <c r="R870">
        <v>9</v>
      </c>
      <c r="S870">
        <v>10</v>
      </c>
      <c r="T870">
        <v>6.6666666666666687</v>
      </c>
      <c r="U870">
        <v>586.47777777777776</v>
      </c>
      <c r="V870">
        <v>100</v>
      </c>
      <c r="W870">
        <v>55.555555555555557</v>
      </c>
      <c r="X870">
        <v>100</v>
      </c>
      <c r="Y870">
        <v>91.18648508265062</v>
      </c>
      <c r="Z870">
        <v>0</v>
      </c>
      <c r="AA870">
        <v>1.8856180831641247</v>
      </c>
      <c r="AC870">
        <v>-25.910843473933379</v>
      </c>
      <c r="AE870">
        <v>2.0224719101123596</v>
      </c>
      <c r="AF870">
        <v>3.3038271642030219</v>
      </c>
      <c r="AG870">
        <v>1399.4444444444443</v>
      </c>
      <c r="AH870">
        <v>0</v>
      </c>
      <c r="AI870">
        <v>100</v>
      </c>
      <c r="AJ870">
        <v>605.18814542093003</v>
      </c>
      <c r="AK870">
        <v>80.861734959108944</v>
      </c>
      <c r="AL870">
        <v>-62.866851386159205</v>
      </c>
      <c r="AN870">
        <v>99</v>
      </c>
      <c r="AO870">
        <v>99</v>
      </c>
      <c r="AP870">
        <v>99</v>
      </c>
      <c r="AQ870">
        <v>99</v>
      </c>
      <c r="AR870">
        <v>230.55555555555557</v>
      </c>
      <c r="AS870">
        <v>47.497516045773665</v>
      </c>
    </row>
    <row r="871" spans="1:45">
      <c r="A871">
        <v>16</v>
      </c>
      <c r="B871">
        <v>293</v>
      </c>
      <c r="C871">
        <v>2023</v>
      </c>
      <c r="D871">
        <v>5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10</v>
      </c>
      <c r="M871">
        <v>99</v>
      </c>
      <c r="N871">
        <v>99</v>
      </c>
      <c r="O871">
        <v>99</v>
      </c>
      <c r="P871">
        <v>99</v>
      </c>
      <c r="Q871">
        <v>13</v>
      </c>
      <c r="R871">
        <v>19</v>
      </c>
      <c r="S871">
        <v>10</v>
      </c>
      <c r="T871">
        <v>6.4736842105263186</v>
      </c>
      <c r="U871">
        <v>532.97368421052624</v>
      </c>
      <c r="V871">
        <v>100</v>
      </c>
      <c r="W871">
        <v>47.368421052631589</v>
      </c>
      <c r="X871">
        <v>100</v>
      </c>
      <c r="Y871">
        <v>84.838173149052551</v>
      </c>
      <c r="Z871">
        <v>0</v>
      </c>
      <c r="AA871">
        <v>1.7280479115138945</v>
      </c>
      <c r="AC871">
        <v>51.317357237713402</v>
      </c>
      <c r="AE871">
        <v>2.7338129496402876</v>
      </c>
      <c r="AF871">
        <v>4.1203258013406066</v>
      </c>
      <c r="AG871">
        <v>1066.7368421052631</v>
      </c>
      <c r="AH871">
        <v>0</v>
      </c>
      <c r="AI871">
        <v>100</v>
      </c>
      <c r="AJ871">
        <v>536.6226589665622</v>
      </c>
      <c r="AK871">
        <v>78.436080010312224</v>
      </c>
      <c r="AL871">
        <v>31.808873573158976</v>
      </c>
      <c r="AN871">
        <v>99</v>
      </c>
      <c r="AO871">
        <v>99</v>
      </c>
      <c r="AP871">
        <v>99</v>
      </c>
      <c r="AQ871">
        <v>99</v>
      </c>
      <c r="AR871">
        <v>224.47368421052636</v>
      </c>
      <c r="AS871">
        <v>46.77708104152569</v>
      </c>
    </row>
    <row r="872" spans="1:45">
      <c r="A872">
        <v>16</v>
      </c>
      <c r="B872">
        <v>294</v>
      </c>
      <c r="C872">
        <v>2023</v>
      </c>
      <c r="D872">
        <v>6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10</v>
      </c>
      <c r="M872">
        <v>99</v>
      </c>
      <c r="N872">
        <v>99</v>
      </c>
      <c r="O872">
        <v>99</v>
      </c>
      <c r="P872">
        <v>99</v>
      </c>
      <c r="Q872">
        <v>32</v>
      </c>
      <c r="R872">
        <v>34</v>
      </c>
      <c r="S872">
        <v>10</v>
      </c>
      <c r="T872">
        <v>6.3529411764705879</v>
      </c>
      <c r="U872">
        <v>509.63823529411775</v>
      </c>
      <c r="V872">
        <v>100</v>
      </c>
      <c r="W872">
        <v>35.294117647058826</v>
      </c>
      <c r="X872">
        <v>94.117647058823522</v>
      </c>
      <c r="Y872">
        <v>93.273894635182401</v>
      </c>
      <c r="Z872">
        <v>0</v>
      </c>
      <c r="AA872">
        <v>1.8130629420497</v>
      </c>
      <c r="AC872">
        <v>31.987976766301806</v>
      </c>
      <c r="AE872">
        <v>3.655913978494624</v>
      </c>
      <c r="AF872">
        <v>5.346527504793384</v>
      </c>
      <c r="AG872">
        <v>1054.6774193548388</v>
      </c>
      <c r="AH872">
        <v>0</v>
      </c>
      <c r="AI872">
        <v>91.17647058823529</v>
      </c>
      <c r="AJ872">
        <v>395.11577618071442</v>
      </c>
      <c r="AK872">
        <v>72.653450637124692</v>
      </c>
      <c r="AL872">
        <v>1.1779294025464897</v>
      </c>
      <c r="AN872">
        <v>99</v>
      </c>
      <c r="AO872">
        <v>99</v>
      </c>
      <c r="AP872">
        <v>99</v>
      </c>
      <c r="AQ872">
        <v>99</v>
      </c>
      <c r="AR872">
        <v>220</v>
      </c>
      <c r="AS872">
        <v>47.177525941653293</v>
      </c>
    </row>
    <row r="873" spans="1:45">
      <c r="A873">
        <v>16</v>
      </c>
      <c r="B873">
        <v>295</v>
      </c>
      <c r="C873">
        <v>2023</v>
      </c>
      <c r="D873">
        <v>7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10</v>
      </c>
      <c r="M873">
        <v>99</v>
      </c>
      <c r="N873">
        <v>99</v>
      </c>
      <c r="O873">
        <v>99</v>
      </c>
      <c r="P873">
        <v>99</v>
      </c>
      <c r="Q873">
        <v>14</v>
      </c>
      <c r="R873">
        <v>17</v>
      </c>
      <c r="S873">
        <v>10</v>
      </c>
      <c r="T873">
        <v>6.882352941176471</v>
      </c>
      <c r="U873">
        <v>538.45882352941157</v>
      </c>
      <c r="V873">
        <v>100</v>
      </c>
      <c r="W873">
        <v>41.176470588235304</v>
      </c>
      <c r="X873">
        <v>100</v>
      </c>
      <c r="Y873">
        <v>55.283452037697856</v>
      </c>
      <c r="Z873">
        <v>0</v>
      </c>
      <c r="AA873">
        <v>2.784037544988053</v>
      </c>
      <c r="AC873">
        <v>25.951466139279535</v>
      </c>
      <c r="AE873">
        <v>3.1021897810218997</v>
      </c>
      <c r="AF873">
        <v>4.6538892905332929</v>
      </c>
      <c r="AG873">
        <v>1063.1428571428571</v>
      </c>
      <c r="AH873">
        <v>0</v>
      </c>
      <c r="AI873">
        <v>82.352941176470608</v>
      </c>
      <c r="AJ873">
        <v>381.95210192282673</v>
      </c>
      <c r="AK873">
        <v>-18.978740099266901</v>
      </c>
      <c r="AL873">
        <v>-37.763676565602957</v>
      </c>
      <c r="AN873">
        <v>99</v>
      </c>
      <c r="AO873">
        <v>99</v>
      </c>
      <c r="AP873">
        <v>99</v>
      </c>
      <c r="AQ873">
        <v>99</v>
      </c>
      <c r="AR873">
        <v>225.1428571428572</v>
      </c>
      <c r="AS873">
        <v>46.551139357256211</v>
      </c>
    </row>
    <row r="874" spans="1:45">
      <c r="A874">
        <v>16</v>
      </c>
      <c r="B874">
        <v>296</v>
      </c>
      <c r="C874">
        <v>2023</v>
      </c>
      <c r="D874">
        <v>8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10</v>
      </c>
      <c r="M874">
        <v>99</v>
      </c>
      <c r="N874">
        <v>99</v>
      </c>
      <c r="O874">
        <v>99</v>
      </c>
      <c r="P874">
        <v>99</v>
      </c>
      <c r="Q874">
        <v>11</v>
      </c>
      <c r="R874">
        <v>12</v>
      </c>
      <c r="S874">
        <v>10</v>
      </c>
      <c r="T874">
        <v>6.6666666666666687</v>
      </c>
      <c r="U874">
        <v>547.07499999999993</v>
      </c>
      <c r="V874">
        <v>100</v>
      </c>
      <c r="W874">
        <v>58.33333333333335</v>
      </c>
      <c r="X874">
        <v>100</v>
      </c>
      <c r="Y874">
        <v>108.95424976414078</v>
      </c>
      <c r="Z874">
        <v>0</v>
      </c>
      <c r="AA874">
        <v>1.6499158227686099</v>
      </c>
      <c r="AC874">
        <v>42.536935314026465</v>
      </c>
      <c r="AE874">
        <v>1.4851485148514851</v>
      </c>
      <c r="AF874">
        <v>2.2882826987158928</v>
      </c>
      <c r="AG874">
        <v>1268.5</v>
      </c>
      <c r="AH874">
        <v>0</v>
      </c>
      <c r="AI874">
        <v>100</v>
      </c>
      <c r="AJ874">
        <v>646.51520992677877</v>
      </c>
      <c r="AK874">
        <v>86.868588811309507</v>
      </c>
      <c r="AL874">
        <v>34.092822850409803</v>
      </c>
      <c r="AN874">
        <v>99</v>
      </c>
      <c r="AO874">
        <v>99</v>
      </c>
      <c r="AP874">
        <v>99</v>
      </c>
      <c r="AQ874">
        <v>99</v>
      </c>
      <c r="AR874">
        <v>226.5</v>
      </c>
      <c r="AS874">
        <v>46.458463679779079</v>
      </c>
    </row>
    <row r="875" spans="1:45">
      <c r="A875">
        <v>16</v>
      </c>
      <c r="B875">
        <v>297</v>
      </c>
      <c r="C875">
        <v>2023</v>
      </c>
      <c r="D875">
        <v>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10</v>
      </c>
      <c r="M875">
        <v>99</v>
      </c>
      <c r="N875">
        <v>99</v>
      </c>
      <c r="O875">
        <v>99</v>
      </c>
      <c r="P875">
        <v>99</v>
      </c>
      <c r="Q875">
        <v>12</v>
      </c>
      <c r="R875">
        <v>12</v>
      </c>
      <c r="S875">
        <v>10</v>
      </c>
      <c r="T875">
        <v>6.75</v>
      </c>
      <c r="U875">
        <v>542.80833333333351</v>
      </c>
      <c r="V875">
        <v>100</v>
      </c>
      <c r="W875">
        <v>66.666666666666686</v>
      </c>
      <c r="X875">
        <v>91.666666666666686</v>
      </c>
      <c r="Y875">
        <v>102.42525289476001</v>
      </c>
      <c r="Z875">
        <v>0</v>
      </c>
      <c r="AA875">
        <v>1.5877132402714711</v>
      </c>
      <c r="AC875">
        <v>61.46798071381339</v>
      </c>
      <c r="AE875">
        <v>1.6415868673050611</v>
      </c>
      <c r="AF875">
        <v>2.5023213037871157</v>
      </c>
      <c r="AG875">
        <v>1230.7272727272727</v>
      </c>
      <c r="AH875">
        <v>0</v>
      </c>
      <c r="AI875">
        <v>91.666666666666686</v>
      </c>
      <c r="AJ875">
        <v>429.99431093680329</v>
      </c>
      <c r="AK875">
        <v>108.25746831500344</v>
      </c>
      <c r="AL875">
        <v>103.56489244666838</v>
      </c>
      <c r="AN875">
        <v>99</v>
      </c>
      <c r="AO875">
        <v>99</v>
      </c>
      <c r="AP875">
        <v>99</v>
      </c>
      <c r="AQ875">
        <v>99</v>
      </c>
      <c r="AR875">
        <v>228.18181818181819</v>
      </c>
      <c r="AS875">
        <v>46.816139206169183</v>
      </c>
    </row>
    <row r="876" spans="1:45">
      <c r="A876">
        <v>16</v>
      </c>
      <c r="B876">
        <v>298</v>
      </c>
      <c r="C876">
        <v>2023</v>
      </c>
      <c r="D876">
        <v>10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10</v>
      </c>
      <c r="M876">
        <v>99</v>
      </c>
      <c r="N876">
        <v>99</v>
      </c>
      <c r="O876">
        <v>99</v>
      </c>
      <c r="P876">
        <v>99</v>
      </c>
      <c r="Q876">
        <v>14</v>
      </c>
      <c r="R876">
        <v>14</v>
      </c>
      <c r="S876">
        <v>10</v>
      </c>
      <c r="T876">
        <v>7.2142857142857117</v>
      </c>
      <c r="U876">
        <v>558.52142857142883</v>
      </c>
      <c r="V876">
        <v>100</v>
      </c>
      <c r="W876">
        <v>64.285714285714306</v>
      </c>
      <c r="X876">
        <v>100</v>
      </c>
      <c r="Y876">
        <v>71.228547432807758</v>
      </c>
      <c r="Z876">
        <v>0</v>
      </c>
      <c r="AA876">
        <v>1.9704448891619597</v>
      </c>
      <c r="AC876">
        <v>33.677369210632513</v>
      </c>
      <c r="AE876">
        <v>1.4814814814814816</v>
      </c>
      <c r="AF876">
        <v>2.4191028470625082</v>
      </c>
      <c r="AG876">
        <v>1189.6923076923081</v>
      </c>
      <c r="AH876">
        <v>0</v>
      </c>
      <c r="AI876">
        <v>92.857142857142875</v>
      </c>
      <c r="AJ876">
        <v>191.36086916744736</v>
      </c>
      <c r="AK876">
        <v>13.607570763451696</v>
      </c>
      <c r="AL876">
        <v>-64.855866162127597</v>
      </c>
      <c r="AN876">
        <v>99</v>
      </c>
      <c r="AO876">
        <v>99</v>
      </c>
      <c r="AP876">
        <v>99</v>
      </c>
      <c r="AQ876">
        <v>99</v>
      </c>
      <c r="AR876">
        <v>227.84615384615392</v>
      </c>
      <c r="AS876">
        <v>46.751888800380627</v>
      </c>
    </row>
    <row r="877" spans="1:45">
      <c r="A877">
        <v>16</v>
      </c>
      <c r="B877">
        <v>299</v>
      </c>
      <c r="C877">
        <v>2023</v>
      </c>
      <c r="D877">
        <v>11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10</v>
      </c>
      <c r="M877">
        <v>99</v>
      </c>
      <c r="N877">
        <v>99</v>
      </c>
      <c r="O877">
        <v>99</v>
      </c>
      <c r="P877">
        <v>99</v>
      </c>
      <c r="Q877">
        <v>14</v>
      </c>
      <c r="R877">
        <v>15</v>
      </c>
      <c r="S877">
        <v>10</v>
      </c>
      <c r="T877">
        <v>6.4666666666666668</v>
      </c>
      <c r="U877">
        <v>580.5333333333333</v>
      </c>
      <c r="V877">
        <v>100</v>
      </c>
      <c r="W877">
        <v>46.666666666666657</v>
      </c>
      <c r="X877">
        <v>100</v>
      </c>
      <c r="Y877">
        <v>66.996115973656401</v>
      </c>
      <c r="Z877">
        <v>0</v>
      </c>
      <c r="AA877">
        <v>1.0241527663824816</v>
      </c>
      <c r="AC877">
        <v>31.418802096964377</v>
      </c>
      <c r="AE877">
        <v>1.3428827215756491</v>
      </c>
      <c r="AF877">
        <v>2.2837121599542622</v>
      </c>
      <c r="AG877">
        <v>1471.0714285714289</v>
      </c>
      <c r="AH877">
        <v>0</v>
      </c>
      <c r="AI877">
        <v>93.333333333333314</v>
      </c>
      <c r="AJ877">
        <v>568.66440822656841</v>
      </c>
      <c r="AK877">
        <v>52.646546852476391</v>
      </c>
      <c r="AL877">
        <v>8.254033720684264</v>
      </c>
      <c r="AN877">
        <v>99</v>
      </c>
      <c r="AO877">
        <v>99</v>
      </c>
      <c r="AP877">
        <v>99</v>
      </c>
      <c r="AQ877">
        <v>99</v>
      </c>
      <c r="AR877">
        <v>228.78571428571425</v>
      </c>
      <c r="AS877">
        <v>48.195386792485699</v>
      </c>
    </row>
    <row r="878" spans="1:45">
      <c r="A878">
        <v>16</v>
      </c>
      <c r="B878">
        <v>300</v>
      </c>
      <c r="C878">
        <v>2023</v>
      </c>
      <c r="D878">
        <v>12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10</v>
      </c>
      <c r="M878">
        <v>99</v>
      </c>
      <c r="N878">
        <v>99</v>
      </c>
      <c r="O878">
        <v>99</v>
      </c>
      <c r="P878">
        <v>99</v>
      </c>
      <c r="Q878">
        <v>5</v>
      </c>
      <c r="R878">
        <v>7</v>
      </c>
      <c r="S878">
        <v>10</v>
      </c>
      <c r="T878">
        <v>6.4285714285714306</v>
      </c>
      <c r="U878">
        <v>539.1</v>
      </c>
      <c r="V878">
        <v>100</v>
      </c>
      <c r="W878">
        <v>42.857142857142847</v>
      </c>
      <c r="X878">
        <v>100</v>
      </c>
      <c r="Y878">
        <v>64.052456181298353</v>
      </c>
      <c r="Z878">
        <v>0</v>
      </c>
      <c r="AA878">
        <v>1.2936264483053421</v>
      </c>
      <c r="AC878">
        <v>26.550824167289065</v>
      </c>
      <c r="AE878">
        <v>2.7131782945736433</v>
      </c>
      <c r="AF878">
        <v>4.1625853761846781</v>
      </c>
      <c r="AG878">
        <v>1163.1428571428571</v>
      </c>
      <c r="AH878">
        <v>0</v>
      </c>
      <c r="AI878">
        <v>100</v>
      </c>
      <c r="AJ878">
        <v>358.8503184064466</v>
      </c>
      <c r="AK878">
        <v>50.743859191209474</v>
      </c>
      <c r="AL878">
        <v>-68.26925881487486</v>
      </c>
      <c r="AN878">
        <v>99</v>
      </c>
      <c r="AO878">
        <v>99</v>
      </c>
      <c r="AP878">
        <v>99</v>
      </c>
      <c r="AQ878">
        <v>99</v>
      </c>
      <c r="AR878">
        <v>227.42857142857139</v>
      </c>
      <c r="AS878">
        <v>45.635584896783399</v>
      </c>
    </row>
    <row r="879" spans="1:45">
      <c r="A879">
        <v>16</v>
      </c>
      <c r="B879">
        <v>301</v>
      </c>
      <c r="C879">
        <v>2023</v>
      </c>
      <c r="D879">
        <v>1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11</v>
      </c>
      <c r="M879">
        <v>99</v>
      </c>
      <c r="N879">
        <v>99</v>
      </c>
      <c r="O879">
        <v>99</v>
      </c>
      <c r="P879">
        <v>99</v>
      </c>
      <c r="Q879">
        <v>1</v>
      </c>
      <c r="R879">
        <v>1</v>
      </c>
      <c r="S879">
        <v>11</v>
      </c>
      <c r="T879">
        <v>7</v>
      </c>
      <c r="U879">
        <v>587.20000000000005</v>
      </c>
      <c r="V879">
        <v>100</v>
      </c>
      <c r="W879">
        <v>100</v>
      </c>
      <c r="X879">
        <v>100</v>
      </c>
      <c r="Y879">
        <v>0</v>
      </c>
      <c r="Z879">
        <v>0</v>
      </c>
      <c r="AA879">
        <v>0</v>
      </c>
      <c r="AE879">
        <v>0.17123287671232876</v>
      </c>
      <c r="AF879">
        <v>0.27825981467668887</v>
      </c>
      <c r="AG879">
        <v>1076</v>
      </c>
      <c r="AH879">
        <v>0</v>
      </c>
      <c r="AI879">
        <v>100</v>
      </c>
      <c r="AJ879">
        <v>0</v>
      </c>
      <c r="AN879">
        <v>99</v>
      </c>
      <c r="AO879">
        <v>99</v>
      </c>
      <c r="AP879">
        <v>99</v>
      </c>
      <c r="AQ879">
        <v>99</v>
      </c>
      <c r="AR879">
        <v>229</v>
      </c>
      <c r="AS879">
        <v>48.880051434804386</v>
      </c>
    </row>
    <row r="880" spans="1:45">
      <c r="A880">
        <v>16</v>
      </c>
      <c r="B880">
        <v>302</v>
      </c>
      <c r="C880">
        <v>2023</v>
      </c>
      <c r="D880">
        <v>2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11</v>
      </c>
      <c r="M880">
        <v>99</v>
      </c>
      <c r="N880">
        <v>99</v>
      </c>
      <c r="O880">
        <v>99</v>
      </c>
      <c r="P880">
        <v>99</v>
      </c>
      <c r="Q880">
        <v>2</v>
      </c>
      <c r="R880">
        <v>3</v>
      </c>
      <c r="S880">
        <v>11</v>
      </c>
      <c r="T880">
        <v>6.6666666666666687</v>
      </c>
      <c r="U880">
        <v>552.73333333333358</v>
      </c>
      <c r="V880">
        <v>100</v>
      </c>
      <c r="W880">
        <v>66.666666666666686</v>
      </c>
      <c r="X880">
        <v>100</v>
      </c>
      <c r="Y880">
        <v>54.977409502044246</v>
      </c>
      <c r="Z880">
        <v>0</v>
      </c>
      <c r="AA880">
        <v>0.4714045207910284</v>
      </c>
      <c r="AC880">
        <v>-82.143835987949359</v>
      </c>
      <c r="AE880">
        <v>0.64794816414686807</v>
      </c>
      <c r="AF880">
        <v>0.97715166947264387</v>
      </c>
      <c r="AG880">
        <v>1072</v>
      </c>
      <c r="AH880">
        <v>0</v>
      </c>
      <c r="AI880">
        <v>100</v>
      </c>
      <c r="AJ880">
        <v>466.69118983184882</v>
      </c>
      <c r="AK880">
        <v>82.043934270372858</v>
      </c>
      <c r="AL880">
        <v>-99.999846954744442</v>
      </c>
      <c r="AN880">
        <v>99</v>
      </c>
      <c r="AO880">
        <v>99</v>
      </c>
      <c r="AP880">
        <v>99</v>
      </c>
      <c r="AQ880">
        <v>99</v>
      </c>
      <c r="AR880">
        <v>220.6666666666666</v>
      </c>
      <c r="AS880">
        <v>51.247664870965949</v>
      </c>
    </row>
    <row r="881" spans="1:45">
      <c r="A881">
        <v>16</v>
      </c>
      <c r="B881">
        <v>303</v>
      </c>
      <c r="C881">
        <v>2023</v>
      </c>
      <c r="D881">
        <v>3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11</v>
      </c>
      <c r="M881">
        <v>99</v>
      </c>
      <c r="N881">
        <v>99</v>
      </c>
      <c r="O881">
        <v>99</v>
      </c>
      <c r="P881">
        <v>99</v>
      </c>
      <c r="Q881">
        <v>3</v>
      </c>
      <c r="R881">
        <v>3</v>
      </c>
      <c r="S881">
        <v>11</v>
      </c>
      <c r="T881">
        <v>6.333333333333333</v>
      </c>
      <c r="U881">
        <v>481.9</v>
      </c>
      <c r="V881">
        <v>100</v>
      </c>
      <c r="W881">
        <v>33.333333333333343</v>
      </c>
      <c r="X881">
        <v>100</v>
      </c>
      <c r="Y881">
        <v>33.191063054181448</v>
      </c>
      <c r="Z881">
        <v>0</v>
      </c>
      <c r="AA881">
        <v>1.2472191289246499</v>
      </c>
      <c r="AC881">
        <v>26.008621958506527</v>
      </c>
      <c r="AE881">
        <v>0.56390977443609025</v>
      </c>
      <c r="AF881">
        <v>0.76753838753760195</v>
      </c>
      <c r="AG881">
        <v>845.3333333333336</v>
      </c>
      <c r="AH881">
        <v>0</v>
      </c>
      <c r="AI881">
        <v>100</v>
      </c>
      <c r="AJ881">
        <v>82.641125086457436</v>
      </c>
      <c r="AK881">
        <v>95.249143709851211</v>
      </c>
      <c r="AL881">
        <v>-4.6353972836205219</v>
      </c>
      <c r="AN881">
        <v>99</v>
      </c>
      <c r="AO881">
        <v>99</v>
      </c>
      <c r="AP881">
        <v>99</v>
      </c>
      <c r="AQ881">
        <v>99</v>
      </c>
      <c r="AR881">
        <v>211.3333333333334</v>
      </c>
      <c r="AS881">
        <v>50.981395248353792</v>
      </c>
    </row>
    <row r="882" spans="1:45">
      <c r="A882">
        <v>16</v>
      </c>
      <c r="B882">
        <v>304</v>
      </c>
      <c r="C882">
        <v>2023</v>
      </c>
      <c r="D882">
        <v>4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11</v>
      </c>
      <c r="M882">
        <v>99</v>
      </c>
      <c r="N882">
        <v>99</v>
      </c>
      <c r="O882">
        <v>99</v>
      </c>
      <c r="P882">
        <v>99</v>
      </c>
      <c r="Q882">
        <v>3</v>
      </c>
      <c r="R882">
        <v>3</v>
      </c>
      <c r="S882">
        <v>11</v>
      </c>
      <c r="T882">
        <v>7.3333333333333313</v>
      </c>
      <c r="U882">
        <v>621.06666666666672</v>
      </c>
      <c r="V882">
        <v>100</v>
      </c>
      <c r="W882">
        <v>100</v>
      </c>
      <c r="X882">
        <v>100</v>
      </c>
      <c r="Y882">
        <v>149.66398661297524</v>
      </c>
      <c r="Z882">
        <v>0</v>
      </c>
      <c r="AA882">
        <v>0.4714045207910384</v>
      </c>
      <c r="AC882">
        <v>88.555292438605804</v>
      </c>
      <c r="AE882">
        <v>0.67415730337078628</v>
      </c>
      <c r="AF882">
        <v>1.1662260145014622</v>
      </c>
      <c r="AG882">
        <v>1498.3333333333333</v>
      </c>
      <c r="AH882">
        <v>0</v>
      </c>
      <c r="AI882">
        <v>100</v>
      </c>
      <c r="AJ882">
        <v>624.74012374924564</v>
      </c>
      <c r="AK882">
        <v>99.999978888357148</v>
      </c>
      <c r="AL882">
        <v>88.585459196598478</v>
      </c>
      <c r="AN882">
        <v>99</v>
      </c>
      <c r="AO882">
        <v>99</v>
      </c>
      <c r="AP882">
        <v>99</v>
      </c>
      <c r="AQ882">
        <v>99</v>
      </c>
      <c r="AR882">
        <v>224</v>
      </c>
      <c r="AS882">
        <v>54.108389399251031</v>
      </c>
    </row>
    <row r="883" spans="1:45">
      <c r="A883">
        <v>16</v>
      </c>
      <c r="B883">
        <v>305</v>
      </c>
      <c r="C883">
        <v>2023</v>
      </c>
      <c r="D883">
        <v>5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11</v>
      </c>
      <c r="M883">
        <v>99</v>
      </c>
      <c r="N883">
        <v>99</v>
      </c>
      <c r="O883">
        <v>99</v>
      </c>
      <c r="P883">
        <v>99</v>
      </c>
      <c r="Q883">
        <v>10</v>
      </c>
      <c r="R883">
        <v>10</v>
      </c>
      <c r="S883">
        <v>11</v>
      </c>
      <c r="T883">
        <v>8.5</v>
      </c>
      <c r="U883">
        <v>548.79999999999995</v>
      </c>
      <c r="V883">
        <v>100</v>
      </c>
      <c r="W883">
        <v>80</v>
      </c>
      <c r="X883">
        <v>100</v>
      </c>
      <c r="Y883">
        <v>92.725584387482172</v>
      </c>
      <c r="Z883">
        <v>0</v>
      </c>
      <c r="AA883">
        <v>2.4186773244895656</v>
      </c>
      <c r="AC883">
        <v>21.14830730708405</v>
      </c>
      <c r="AE883">
        <v>1.4388489208633091</v>
      </c>
      <c r="AF883">
        <v>2.2329875078020298</v>
      </c>
      <c r="AG883">
        <v>838.5</v>
      </c>
      <c r="AH883">
        <v>0</v>
      </c>
      <c r="AI883">
        <v>80</v>
      </c>
      <c r="AJ883">
        <v>163.29650945442771</v>
      </c>
      <c r="AK883">
        <v>-110.80165232727975</v>
      </c>
      <c r="AL883">
        <v>-241.57413924587641</v>
      </c>
      <c r="AN883">
        <v>99</v>
      </c>
      <c r="AO883">
        <v>99</v>
      </c>
      <c r="AP883">
        <v>99</v>
      </c>
      <c r="AQ883">
        <v>99</v>
      </c>
      <c r="AR883">
        <v>216</v>
      </c>
      <c r="AS883">
        <v>50.963061756594541</v>
      </c>
    </row>
    <row r="884" spans="1:45">
      <c r="A884">
        <v>16</v>
      </c>
      <c r="B884">
        <v>306</v>
      </c>
      <c r="C884">
        <v>2023</v>
      </c>
      <c r="D884">
        <v>6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11</v>
      </c>
      <c r="M884">
        <v>99</v>
      </c>
      <c r="N884">
        <v>99</v>
      </c>
      <c r="O884">
        <v>99</v>
      </c>
      <c r="P884">
        <v>99</v>
      </c>
      <c r="Q884">
        <v>6</v>
      </c>
      <c r="R884">
        <v>6</v>
      </c>
      <c r="S884">
        <v>11</v>
      </c>
      <c r="T884">
        <v>7</v>
      </c>
      <c r="U884">
        <v>562.15</v>
      </c>
      <c r="V884">
        <v>100</v>
      </c>
      <c r="W884">
        <v>50</v>
      </c>
      <c r="X884">
        <v>100</v>
      </c>
      <c r="Y884">
        <v>125.46721683372132</v>
      </c>
      <c r="Z884">
        <v>0</v>
      </c>
      <c r="AA884">
        <v>2.0816659994661322</v>
      </c>
      <c r="AC884">
        <v>79.159711918398003</v>
      </c>
      <c r="AE884">
        <v>0.64516129032258052</v>
      </c>
      <c r="AF884">
        <v>1.0407210778647831</v>
      </c>
      <c r="AG884">
        <v>1132.333333333333</v>
      </c>
      <c r="AH884">
        <v>0</v>
      </c>
      <c r="AI884">
        <v>83.333333333333314</v>
      </c>
      <c r="AJ884">
        <v>576.12055065662196</v>
      </c>
      <c r="AK884">
        <v>85.339093163118534</v>
      </c>
      <c r="AL884">
        <v>38.189244087445033</v>
      </c>
      <c r="AN884">
        <v>99</v>
      </c>
      <c r="AO884">
        <v>99</v>
      </c>
      <c r="AP884">
        <v>99</v>
      </c>
      <c r="AQ884">
        <v>99</v>
      </c>
      <c r="AR884">
        <v>218.5</v>
      </c>
      <c r="AS884">
        <v>52.972393253052154</v>
      </c>
    </row>
    <row r="885" spans="1:45">
      <c r="A885">
        <v>16</v>
      </c>
      <c r="B885">
        <v>307</v>
      </c>
      <c r="C885">
        <v>2023</v>
      </c>
      <c r="D885">
        <v>7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11</v>
      </c>
      <c r="M885">
        <v>99</v>
      </c>
      <c r="N885">
        <v>99</v>
      </c>
      <c r="O885">
        <v>99</v>
      </c>
      <c r="P885">
        <v>99</v>
      </c>
      <c r="Q885">
        <v>4</v>
      </c>
      <c r="R885">
        <v>4</v>
      </c>
      <c r="S885">
        <v>11</v>
      </c>
      <c r="T885">
        <v>7</v>
      </c>
      <c r="U885">
        <v>568.45000000000005</v>
      </c>
      <c r="V885">
        <v>100</v>
      </c>
      <c r="W885">
        <v>75</v>
      </c>
      <c r="X885">
        <v>100</v>
      </c>
      <c r="Y885">
        <v>83.666256639101775</v>
      </c>
      <c r="Z885">
        <v>0</v>
      </c>
      <c r="AA885">
        <v>0.70710678118654757</v>
      </c>
      <c r="AC885">
        <v>-89.205760783804251</v>
      </c>
      <c r="AE885">
        <v>0.72992700729927051</v>
      </c>
      <c r="AF885">
        <v>1.1560241067987724</v>
      </c>
      <c r="AG885">
        <v>1119.5</v>
      </c>
      <c r="AH885">
        <v>0</v>
      </c>
      <c r="AI885">
        <v>100</v>
      </c>
      <c r="AJ885">
        <v>482.16465030111874</v>
      </c>
      <c r="AK885">
        <v>96.640541008559765</v>
      </c>
      <c r="AL885">
        <v>-85.205134721679755</v>
      </c>
      <c r="AN885">
        <v>99</v>
      </c>
      <c r="AO885">
        <v>99</v>
      </c>
      <c r="AP885">
        <v>99</v>
      </c>
      <c r="AQ885">
        <v>99</v>
      </c>
      <c r="AR885">
        <v>222.75</v>
      </c>
      <c r="AS885">
        <v>51.12525680978387</v>
      </c>
    </row>
    <row r="886" spans="1:45">
      <c r="A886">
        <v>16</v>
      </c>
      <c r="B886">
        <v>308</v>
      </c>
      <c r="C886">
        <v>2023</v>
      </c>
      <c r="D886">
        <v>8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11</v>
      </c>
      <c r="M886">
        <v>99</v>
      </c>
      <c r="N886">
        <v>99</v>
      </c>
      <c r="O886">
        <v>99</v>
      </c>
      <c r="P886">
        <v>99</v>
      </c>
      <c r="Q886">
        <v>4</v>
      </c>
      <c r="R886">
        <v>4</v>
      </c>
      <c r="S886">
        <v>11</v>
      </c>
      <c r="T886">
        <v>7.75</v>
      </c>
      <c r="U886">
        <v>642.20000000000005</v>
      </c>
      <c r="V886">
        <v>100</v>
      </c>
      <c r="W886">
        <v>50</v>
      </c>
      <c r="X886">
        <v>100</v>
      </c>
      <c r="Y886">
        <v>69.993321109945512</v>
      </c>
      <c r="Z886">
        <v>0</v>
      </c>
      <c r="AA886">
        <v>2.0463381929681126</v>
      </c>
      <c r="AC886">
        <v>-23.563498240345243</v>
      </c>
      <c r="AE886">
        <v>0.49504950495049505</v>
      </c>
      <c r="AF886">
        <v>0.89538920569412883</v>
      </c>
      <c r="AG886">
        <v>1303.25</v>
      </c>
      <c r="AH886">
        <v>0</v>
      </c>
      <c r="AI886">
        <v>100</v>
      </c>
      <c r="AJ886">
        <v>410.28488578060006</v>
      </c>
      <c r="AK886">
        <v>80.287766876105209</v>
      </c>
      <c r="AL886">
        <v>-29.828844572493768</v>
      </c>
      <c r="AN886">
        <v>99</v>
      </c>
      <c r="AO886">
        <v>99</v>
      </c>
      <c r="AP886">
        <v>99</v>
      </c>
      <c r="AQ886">
        <v>99</v>
      </c>
      <c r="AR886">
        <v>228.25</v>
      </c>
      <c r="AS886">
        <v>53.811362803769931</v>
      </c>
    </row>
    <row r="887" spans="1:45">
      <c r="A887">
        <v>16</v>
      </c>
      <c r="B887">
        <v>309</v>
      </c>
      <c r="C887">
        <v>2023</v>
      </c>
      <c r="D887">
        <v>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11</v>
      </c>
      <c r="M887">
        <v>99</v>
      </c>
      <c r="N887">
        <v>99</v>
      </c>
      <c r="O887">
        <v>99</v>
      </c>
      <c r="P887">
        <v>99</v>
      </c>
      <c r="Q887">
        <v>2</v>
      </c>
      <c r="R887">
        <v>2</v>
      </c>
      <c r="S887">
        <v>11</v>
      </c>
      <c r="T887">
        <v>6.5</v>
      </c>
      <c r="U887">
        <v>589.25</v>
      </c>
      <c r="V887">
        <v>100</v>
      </c>
      <c r="W887">
        <v>50</v>
      </c>
      <c r="X887">
        <v>100</v>
      </c>
      <c r="Y887">
        <v>57.550000000000523</v>
      </c>
      <c r="Z887">
        <v>0</v>
      </c>
      <c r="AA887">
        <v>1.5</v>
      </c>
      <c r="AC887">
        <v>99.999999999999375</v>
      </c>
      <c r="AE887">
        <v>0.2735978112175102</v>
      </c>
      <c r="AF887">
        <v>0.45273587308489999</v>
      </c>
      <c r="AG887">
        <v>1650.5</v>
      </c>
      <c r="AH887">
        <v>0</v>
      </c>
      <c r="AI887">
        <v>100</v>
      </c>
      <c r="AJ887">
        <v>714.5</v>
      </c>
      <c r="AK887">
        <v>-99.999999999999034</v>
      </c>
      <c r="AL887">
        <v>-100</v>
      </c>
      <c r="AN887">
        <v>99</v>
      </c>
      <c r="AO887">
        <v>99</v>
      </c>
      <c r="AP887">
        <v>99</v>
      </c>
      <c r="AQ887">
        <v>99</v>
      </c>
      <c r="AR887">
        <v>223.5</v>
      </c>
      <c r="AS887">
        <v>52.71636732115936</v>
      </c>
    </row>
    <row r="888" spans="1:45">
      <c r="A888">
        <v>16</v>
      </c>
      <c r="B888">
        <v>310</v>
      </c>
      <c r="C888">
        <v>2023</v>
      </c>
      <c r="D888">
        <v>10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11</v>
      </c>
      <c r="M888">
        <v>99</v>
      </c>
      <c r="N888">
        <v>99</v>
      </c>
      <c r="O888">
        <v>99</v>
      </c>
      <c r="P888">
        <v>99</v>
      </c>
      <c r="Q888">
        <v>3</v>
      </c>
      <c r="R888">
        <v>3</v>
      </c>
      <c r="S888">
        <v>11</v>
      </c>
      <c r="T888">
        <v>7</v>
      </c>
      <c r="U888">
        <v>588.73333333333323</v>
      </c>
      <c r="V888">
        <v>100</v>
      </c>
      <c r="W888">
        <v>66.666666666666686</v>
      </c>
      <c r="X888">
        <v>100</v>
      </c>
      <c r="Y888">
        <v>72.876989204794</v>
      </c>
      <c r="Z888">
        <v>0</v>
      </c>
      <c r="AA888">
        <v>0.81649658092772603</v>
      </c>
      <c r="AC888">
        <v>-79.266629605544381</v>
      </c>
      <c r="AE888">
        <v>0.31746031746031739</v>
      </c>
      <c r="AF888">
        <v>0.54641968571122734</v>
      </c>
      <c r="AG888">
        <v>1176.333333333333</v>
      </c>
      <c r="AH888">
        <v>0</v>
      </c>
      <c r="AI888">
        <v>100</v>
      </c>
      <c r="AJ888">
        <v>260.7071579804097</v>
      </c>
      <c r="AK888">
        <v>98.957007822251981</v>
      </c>
      <c r="AL888">
        <v>-87.222115246048304</v>
      </c>
      <c r="AN888">
        <v>99</v>
      </c>
      <c r="AO888">
        <v>99</v>
      </c>
      <c r="AP888">
        <v>99</v>
      </c>
      <c r="AQ888">
        <v>99</v>
      </c>
      <c r="AR888">
        <v>228</v>
      </c>
      <c r="AS888">
        <v>49.392681258710944</v>
      </c>
    </row>
    <row r="889" spans="1:45">
      <c r="A889">
        <v>16</v>
      </c>
      <c r="B889">
        <v>311</v>
      </c>
      <c r="C889">
        <v>2023</v>
      </c>
      <c r="D889">
        <v>11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11</v>
      </c>
      <c r="M889">
        <v>99</v>
      </c>
      <c r="N889">
        <v>99</v>
      </c>
      <c r="O889">
        <v>99</v>
      </c>
      <c r="P889">
        <v>99</v>
      </c>
      <c r="Q889">
        <v>2</v>
      </c>
      <c r="R889">
        <v>2</v>
      </c>
      <c r="S889">
        <v>11</v>
      </c>
      <c r="T889">
        <v>6</v>
      </c>
      <c r="U889">
        <v>602.45000000000005</v>
      </c>
      <c r="V889">
        <v>100</v>
      </c>
      <c r="W889">
        <v>0</v>
      </c>
      <c r="X889">
        <v>100</v>
      </c>
      <c r="Y889">
        <v>30.949999999999477</v>
      </c>
      <c r="Z889">
        <v>0</v>
      </c>
      <c r="AA889">
        <v>0</v>
      </c>
      <c r="AE889">
        <v>0.17905102954341984</v>
      </c>
      <c r="AF889">
        <v>0.31599044344612914</v>
      </c>
      <c r="AG889">
        <v>1379</v>
      </c>
      <c r="AH889">
        <v>0</v>
      </c>
      <c r="AI889">
        <v>50</v>
      </c>
      <c r="AJ889">
        <v>0</v>
      </c>
      <c r="AN889">
        <v>99</v>
      </c>
      <c r="AO889">
        <v>99</v>
      </c>
      <c r="AP889">
        <v>99</v>
      </c>
      <c r="AQ889">
        <v>99</v>
      </c>
      <c r="AR889">
        <v>225</v>
      </c>
      <c r="AS889">
        <v>50.216735253772278</v>
      </c>
    </row>
    <row r="890" spans="1:45">
      <c r="A890">
        <v>16</v>
      </c>
      <c r="B890">
        <v>312</v>
      </c>
      <c r="C890">
        <v>2023</v>
      </c>
      <c r="D890">
        <v>12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11</v>
      </c>
      <c r="M890">
        <v>99</v>
      </c>
      <c r="N890">
        <v>99</v>
      </c>
      <c r="O890">
        <v>99</v>
      </c>
      <c r="P890">
        <v>99</v>
      </c>
      <c r="Q890">
        <v>1</v>
      </c>
      <c r="R890">
        <v>1</v>
      </c>
      <c r="S890">
        <v>11</v>
      </c>
      <c r="T890">
        <v>8</v>
      </c>
      <c r="U890">
        <v>679.30000000000018</v>
      </c>
      <c r="V890">
        <v>100</v>
      </c>
      <c r="W890">
        <v>100</v>
      </c>
      <c r="X890">
        <v>100</v>
      </c>
      <c r="Y890">
        <v>0</v>
      </c>
      <c r="Z890">
        <v>0</v>
      </c>
      <c r="AA890">
        <v>0</v>
      </c>
      <c r="AE890">
        <v>0.38759689922480622</v>
      </c>
      <c r="AF890">
        <v>0.74930287146361696</v>
      </c>
      <c r="AG890">
        <v>1341</v>
      </c>
      <c r="AH890">
        <v>0</v>
      </c>
      <c r="AI890">
        <v>100</v>
      </c>
      <c r="AJ890">
        <v>0</v>
      </c>
      <c r="AN890">
        <v>99</v>
      </c>
      <c r="AO890">
        <v>99</v>
      </c>
      <c r="AP890">
        <v>99</v>
      </c>
      <c r="AQ890">
        <v>99</v>
      </c>
      <c r="AR890">
        <v>236</v>
      </c>
      <c r="AS890">
        <v>51.657545318654783</v>
      </c>
    </row>
    <row r="891" spans="1:45">
      <c r="A891">
        <v>16</v>
      </c>
      <c r="B891">
        <v>313</v>
      </c>
      <c r="C891">
        <v>2023</v>
      </c>
      <c r="D891">
        <v>1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12</v>
      </c>
      <c r="M891">
        <v>99</v>
      </c>
      <c r="N891">
        <v>99</v>
      </c>
      <c r="O891">
        <v>99</v>
      </c>
      <c r="P891">
        <v>99</v>
      </c>
      <c r="R891">
        <v>0</v>
      </c>
      <c r="AN891">
        <v>99</v>
      </c>
      <c r="AO891">
        <v>99</v>
      </c>
      <c r="AP891">
        <v>99</v>
      </c>
      <c r="AQ891">
        <v>99</v>
      </c>
    </row>
    <row r="892" spans="1:45">
      <c r="A892">
        <v>16</v>
      </c>
      <c r="B892">
        <v>314</v>
      </c>
      <c r="C892">
        <v>2023</v>
      </c>
      <c r="D892">
        <v>2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12</v>
      </c>
      <c r="M892">
        <v>99</v>
      </c>
      <c r="N892">
        <v>99</v>
      </c>
      <c r="O892">
        <v>99</v>
      </c>
      <c r="P892">
        <v>99</v>
      </c>
      <c r="R892">
        <v>0</v>
      </c>
      <c r="AN892">
        <v>99</v>
      </c>
      <c r="AO892">
        <v>99</v>
      </c>
      <c r="AP892">
        <v>99</v>
      </c>
      <c r="AQ892">
        <v>99</v>
      </c>
    </row>
    <row r="893" spans="1:45">
      <c r="A893">
        <v>16</v>
      </c>
      <c r="B893">
        <v>315</v>
      </c>
      <c r="C893">
        <v>2023</v>
      </c>
      <c r="D893">
        <v>3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12</v>
      </c>
      <c r="M893">
        <v>99</v>
      </c>
      <c r="N893">
        <v>99</v>
      </c>
      <c r="O893">
        <v>99</v>
      </c>
      <c r="P893">
        <v>99</v>
      </c>
      <c r="R893">
        <v>0</v>
      </c>
      <c r="AN893">
        <v>99</v>
      </c>
      <c r="AO893">
        <v>99</v>
      </c>
      <c r="AP893">
        <v>99</v>
      </c>
      <c r="AQ893">
        <v>99</v>
      </c>
    </row>
    <row r="894" spans="1:45">
      <c r="A894">
        <v>16</v>
      </c>
      <c r="B894">
        <v>316</v>
      </c>
      <c r="C894">
        <v>2023</v>
      </c>
      <c r="D894">
        <v>4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12</v>
      </c>
      <c r="M894">
        <v>99</v>
      </c>
      <c r="N894">
        <v>99</v>
      </c>
      <c r="O894">
        <v>99</v>
      </c>
      <c r="P894">
        <v>99</v>
      </c>
      <c r="R894">
        <v>0</v>
      </c>
      <c r="AN894">
        <v>99</v>
      </c>
      <c r="AO894">
        <v>99</v>
      </c>
      <c r="AP894">
        <v>99</v>
      </c>
      <c r="AQ894">
        <v>99</v>
      </c>
    </row>
    <row r="895" spans="1:45">
      <c r="A895">
        <v>16</v>
      </c>
      <c r="B895">
        <v>317</v>
      </c>
      <c r="C895">
        <v>2023</v>
      </c>
      <c r="D895">
        <v>5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12</v>
      </c>
      <c r="M895">
        <v>99</v>
      </c>
      <c r="N895">
        <v>99</v>
      </c>
      <c r="O895">
        <v>99</v>
      </c>
      <c r="P895">
        <v>99</v>
      </c>
      <c r="R895">
        <v>0</v>
      </c>
      <c r="AN895">
        <v>99</v>
      </c>
      <c r="AO895">
        <v>99</v>
      </c>
      <c r="AP895">
        <v>99</v>
      </c>
      <c r="AQ895">
        <v>99</v>
      </c>
    </row>
    <row r="896" spans="1:45">
      <c r="A896">
        <v>16</v>
      </c>
      <c r="B896">
        <v>318</v>
      </c>
      <c r="C896">
        <v>2023</v>
      </c>
      <c r="D896">
        <v>6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12</v>
      </c>
      <c r="M896">
        <v>99</v>
      </c>
      <c r="N896">
        <v>99</v>
      </c>
      <c r="O896">
        <v>99</v>
      </c>
      <c r="P896">
        <v>99</v>
      </c>
      <c r="R896">
        <v>0</v>
      </c>
      <c r="AN896">
        <v>99</v>
      </c>
      <c r="AO896">
        <v>99</v>
      </c>
      <c r="AP896">
        <v>99</v>
      </c>
      <c r="AQ896">
        <v>99</v>
      </c>
    </row>
    <row r="897" spans="1:43">
      <c r="A897">
        <v>16</v>
      </c>
      <c r="B897">
        <v>319</v>
      </c>
      <c r="C897">
        <v>2023</v>
      </c>
      <c r="D897">
        <v>7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12</v>
      </c>
      <c r="M897">
        <v>99</v>
      </c>
      <c r="N897">
        <v>99</v>
      </c>
      <c r="O897">
        <v>99</v>
      </c>
      <c r="P897">
        <v>99</v>
      </c>
      <c r="R897">
        <v>0</v>
      </c>
      <c r="AN897">
        <v>99</v>
      </c>
      <c r="AO897">
        <v>99</v>
      </c>
      <c r="AP897">
        <v>99</v>
      </c>
      <c r="AQ897">
        <v>99</v>
      </c>
    </row>
    <row r="898" spans="1:43">
      <c r="A898">
        <v>16</v>
      </c>
      <c r="B898">
        <v>320</v>
      </c>
      <c r="C898">
        <v>2023</v>
      </c>
      <c r="D898">
        <v>8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12</v>
      </c>
      <c r="M898">
        <v>99</v>
      </c>
      <c r="N898">
        <v>99</v>
      </c>
      <c r="O898">
        <v>99</v>
      </c>
      <c r="P898">
        <v>99</v>
      </c>
      <c r="R898">
        <v>0</v>
      </c>
      <c r="AN898">
        <v>99</v>
      </c>
      <c r="AO898">
        <v>99</v>
      </c>
      <c r="AP898">
        <v>99</v>
      </c>
      <c r="AQ898">
        <v>99</v>
      </c>
    </row>
    <row r="899" spans="1:43">
      <c r="A899">
        <v>16</v>
      </c>
      <c r="B899">
        <v>321</v>
      </c>
      <c r="C899">
        <v>2023</v>
      </c>
      <c r="D899">
        <v>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12</v>
      </c>
      <c r="M899">
        <v>99</v>
      </c>
      <c r="N899">
        <v>99</v>
      </c>
      <c r="O899">
        <v>99</v>
      </c>
      <c r="P899">
        <v>99</v>
      </c>
      <c r="R899">
        <v>0</v>
      </c>
      <c r="AN899">
        <v>99</v>
      </c>
      <c r="AO899">
        <v>99</v>
      </c>
      <c r="AP899">
        <v>99</v>
      </c>
      <c r="AQ899">
        <v>99</v>
      </c>
    </row>
    <row r="900" spans="1:43">
      <c r="A900">
        <v>16</v>
      </c>
      <c r="B900">
        <v>322</v>
      </c>
      <c r="C900">
        <v>2023</v>
      </c>
      <c r="D900">
        <v>10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12</v>
      </c>
      <c r="M900">
        <v>99</v>
      </c>
      <c r="N900">
        <v>99</v>
      </c>
      <c r="O900">
        <v>99</v>
      </c>
      <c r="P900">
        <v>99</v>
      </c>
      <c r="R900">
        <v>0</v>
      </c>
      <c r="AN900">
        <v>99</v>
      </c>
      <c r="AO900">
        <v>99</v>
      </c>
      <c r="AP900">
        <v>99</v>
      </c>
      <c r="AQ900">
        <v>99</v>
      </c>
    </row>
    <row r="901" spans="1:43">
      <c r="A901">
        <v>16</v>
      </c>
      <c r="B901">
        <v>323</v>
      </c>
      <c r="C901">
        <v>2023</v>
      </c>
      <c r="D901">
        <v>11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12</v>
      </c>
      <c r="M901">
        <v>99</v>
      </c>
      <c r="N901">
        <v>99</v>
      </c>
      <c r="O901">
        <v>99</v>
      </c>
      <c r="P901">
        <v>99</v>
      </c>
      <c r="R901">
        <v>0</v>
      </c>
      <c r="AN901">
        <v>99</v>
      </c>
      <c r="AO901">
        <v>99</v>
      </c>
      <c r="AP901">
        <v>99</v>
      </c>
      <c r="AQ901">
        <v>99</v>
      </c>
    </row>
    <row r="902" spans="1:43">
      <c r="A902">
        <v>16</v>
      </c>
      <c r="B902">
        <v>324</v>
      </c>
      <c r="C902">
        <v>2023</v>
      </c>
      <c r="D902">
        <v>12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12</v>
      </c>
      <c r="M902">
        <v>99</v>
      </c>
      <c r="N902">
        <v>99</v>
      </c>
      <c r="O902">
        <v>99</v>
      </c>
      <c r="P902">
        <v>99</v>
      </c>
      <c r="R902">
        <v>0</v>
      </c>
      <c r="AN902">
        <v>99</v>
      </c>
      <c r="AO902">
        <v>99</v>
      </c>
      <c r="AP902">
        <v>99</v>
      </c>
      <c r="AQ902">
        <v>99</v>
      </c>
    </row>
    <row r="903" spans="1:43">
      <c r="A903">
        <v>16</v>
      </c>
      <c r="B903">
        <v>325</v>
      </c>
      <c r="C903">
        <v>2023</v>
      </c>
      <c r="D903">
        <v>1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13</v>
      </c>
      <c r="M903">
        <v>99</v>
      </c>
      <c r="N903">
        <v>99</v>
      </c>
      <c r="O903">
        <v>99</v>
      </c>
      <c r="P903">
        <v>99</v>
      </c>
      <c r="R903">
        <v>0</v>
      </c>
      <c r="AN903">
        <v>99</v>
      </c>
      <c r="AO903">
        <v>99</v>
      </c>
      <c r="AP903">
        <v>99</v>
      </c>
      <c r="AQ903">
        <v>99</v>
      </c>
    </row>
    <row r="904" spans="1:43">
      <c r="A904">
        <v>16</v>
      </c>
      <c r="B904">
        <v>326</v>
      </c>
      <c r="C904">
        <v>2023</v>
      </c>
      <c r="D904">
        <v>2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13</v>
      </c>
      <c r="M904">
        <v>99</v>
      </c>
      <c r="N904">
        <v>99</v>
      </c>
      <c r="O904">
        <v>99</v>
      </c>
      <c r="P904">
        <v>99</v>
      </c>
      <c r="R904">
        <v>0</v>
      </c>
      <c r="AN904">
        <v>99</v>
      </c>
      <c r="AO904">
        <v>99</v>
      </c>
      <c r="AP904">
        <v>99</v>
      </c>
      <c r="AQ904">
        <v>99</v>
      </c>
    </row>
    <row r="905" spans="1:43">
      <c r="A905">
        <v>16</v>
      </c>
      <c r="B905">
        <v>327</v>
      </c>
      <c r="C905">
        <v>2023</v>
      </c>
      <c r="D905">
        <v>3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13</v>
      </c>
      <c r="M905">
        <v>99</v>
      </c>
      <c r="N905">
        <v>99</v>
      </c>
      <c r="O905">
        <v>99</v>
      </c>
      <c r="P905">
        <v>99</v>
      </c>
      <c r="R905">
        <v>0</v>
      </c>
      <c r="AN905">
        <v>99</v>
      </c>
      <c r="AO905">
        <v>99</v>
      </c>
      <c r="AP905">
        <v>99</v>
      </c>
      <c r="AQ905">
        <v>99</v>
      </c>
    </row>
    <row r="906" spans="1:43">
      <c r="A906">
        <v>16</v>
      </c>
      <c r="B906">
        <v>328</v>
      </c>
      <c r="C906">
        <v>2023</v>
      </c>
      <c r="D906">
        <v>4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13</v>
      </c>
      <c r="M906">
        <v>99</v>
      </c>
      <c r="N906">
        <v>99</v>
      </c>
      <c r="O906">
        <v>99</v>
      </c>
      <c r="P906">
        <v>99</v>
      </c>
      <c r="R906">
        <v>0</v>
      </c>
      <c r="AN906">
        <v>99</v>
      </c>
      <c r="AO906">
        <v>99</v>
      </c>
      <c r="AP906">
        <v>99</v>
      </c>
      <c r="AQ906">
        <v>99</v>
      </c>
    </row>
    <row r="907" spans="1:43">
      <c r="A907">
        <v>16</v>
      </c>
      <c r="B907">
        <v>329</v>
      </c>
      <c r="C907">
        <v>2023</v>
      </c>
      <c r="D907">
        <v>5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13</v>
      </c>
      <c r="M907">
        <v>99</v>
      </c>
      <c r="N907">
        <v>99</v>
      </c>
      <c r="O907">
        <v>99</v>
      </c>
      <c r="P907">
        <v>99</v>
      </c>
      <c r="R907">
        <v>0</v>
      </c>
      <c r="AN907">
        <v>99</v>
      </c>
      <c r="AO907">
        <v>99</v>
      </c>
      <c r="AP907">
        <v>99</v>
      </c>
      <c r="AQ907">
        <v>99</v>
      </c>
    </row>
    <row r="908" spans="1:43">
      <c r="A908">
        <v>16</v>
      </c>
      <c r="B908">
        <v>330</v>
      </c>
      <c r="C908">
        <v>2023</v>
      </c>
      <c r="D908">
        <v>6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13</v>
      </c>
      <c r="M908">
        <v>99</v>
      </c>
      <c r="N908">
        <v>99</v>
      </c>
      <c r="O908">
        <v>99</v>
      </c>
      <c r="P908">
        <v>99</v>
      </c>
      <c r="R908">
        <v>0</v>
      </c>
      <c r="AN908">
        <v>99</v>
      </c>
      <c r="AO908">
        <v>99</v>
      </c>
      <c r="AP908">
        <v>99</v>
      </c>
      <c r="AQ908">
        <v>99</v>
      </c>
    </row>
    <row r="909" spans="1:43">
      <c r="A909">
        <v>16</v>
      </c>
      <c r="B909">
        <v>331</v>
      </c>
      <c r="C909">
        <v>2023</v>
      </c>
      <c r="D909">
        <v>7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13</v>
      </c>
      <c r="M909">
        <v>99</v>
      </c>
      <c r="N909">
        <v>99</v>
      </c>
      <c r="O909">
        <v>99</v>
      </c>
      <c r="P909">
        <v>99</v>
      </c>
      <c r="R909">
        <v>0</v>
      </c>
      <c r="AN909">
        <v>99</v>
      </c>
      <c r="AO909">
        <v>99</v>
      </c>
      <c r="AP909">
        <v>99</v>
      </c>
      <c r="AQ909">
        <v>99</v>
      </c>
    </row>
    <row r="910" spans="1:43">
      <c r="A910">
        <v>16</v>
      </c>
      <c r="B910">
        <v>332</v>
      </c>
      <c r="C910">
        <v>2023</v>
      </c>
      <c r="D910">
        <v>8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13</v>
      </c>
      <c r="M910">
        <v>99</v>
      </c>
      <c r="N910">
        <v>99</v>
      </c>
      <c r="O910">
        <v>99</v>
      </c>
      <c r="P910">
        <v>99</v>
      </c>
      <c r="R910">
        <v>0</v>
      </c>
      <c r="AN910">
        <v>99</v>
      </c>
      <c r="AO910">
        <v>99</v>
      </c>
      <c r="AP910">
        <v>99</v>
      </c>
      <c r="AQ910">
        <v>99</v>
      </c>
    </row>
    <row r="911" spans="1:43">
      <c r="A911">
        <v>16</v>
      </c>
      <c r="B911">
        <v>333</v>
      </c>
      <c r="C911">
        <v>2023</v>
      </c>
      <c r="D911">
        <v>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13</v>
      </c>
      <c r="M911">
        <v>99</v>
      </c>
      <c r="N911">
        <v>99</v>
      </c>
      <c r="O911">
        <v>99</v>
      </c>
      <c r="P911">
        <v>99</v>
      </c>
      <c r="R911">
        <v>0</v>
      </c>
      <c r="AN911">
        <v>99</v>
      </c>
      <c r="AO911">
        <v>99</v>
      </c>
      <c r="AP911">
        <v>99</v>
      </c>
      <c r="AQ911">
        <v>99</v>
      </c>
    </row>
    <row r="912" spans="1:43">
      <c r="A912">
        <v>16</v>
      </c>
      <c r="B912">
        <v>334</v>
      </c>
      <c r="C912">
        <v>2023</v>
      </c>
      <c r="D912">
        <v>10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13</v>
      </c>
      <c r="M912">
        <v>99</v>
      </c>
      <c r="N912">
        <v>99</v>
      </c>
      <c r="O912">
        <v>99</v>
      </c>
      <c r="P912">
        <v>99</v>
      </c>
      <c r="R912">
        <v>0</v>
      </c>
      <c r="AN912">
        <v>99</v>
      </c>
      <c r="AO912">
        <v>99</v>
      </c>
      <c r="AP912">
        <v>99</v>
      </c>
      <c r="AQ912">
        <v>99</v>
      </c>
    </row>
    <row r="913" spans="1:43">
      <c r="A913">
        <v>16</v>
      </c>
      <c r="B913">
        <v>335</v>
      </c>
      <c r="C913">
        <v>2023</v>
      </c>
      <c r="D913">
        <v>11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13</v>
      </c>
      <c r="M913">
        <v>99</v>
      </c>
      <c r="N913">
        <v>99</v>
      </c>
      <c r="O913">
        <v>99</v>
      </c>
      <c r="P913">
        <v>99</v>
      </c>
      <c r="R913">
        <v>0</v>
      </c>
      <c r="AN913">
        <v>99</v>
      </c>
      <c r="AO913">
        <v>99</v>
      </c>
      <c r="AP913">
        <v>99</v>
      </c>
      <c r="AQ913">
        <v>99</v>
      </c>
    </row>
    <row r="914" spans="1:43">
      <c r="A914">
        <v>16</v>
      </c>
      <c r="B914">
        <v>336</v>
      </c>
      <c r="C914">
        <v>2023</v>
      </c>
      <c r="D914">
        <v>12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13</v>
      </c>
      <c r="M914">
        <v>99</v>
      </c>
      <c r="N914">
        <v>99</v>
      </c>
      <c r="O914">
        <v>99</v>
      </c>
      <c r="P914">
        <v>99</v>
      </c>
      <c r="R914">
        <v>0</v>
      </c>
      <c r="AN914">
        <v>99</v>
      </c>
      <c r="AO914">
        <v>99</v>
      </c>
      <c r="AP914">
        <v>99</v>
      </c>
      <c r="AQ914">
        <v>99</v>
      </c>
    </row>
    <row r="915" spans="1:43">
      <c r="A915">
        <v>16</v>
      </c>
      <c r="B915">
        <v>337</v>
      </c>
      <c r="C915">
        <v>2023</v>
      </c>
      <c r="D915">
        <v>1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14</v>
      </c>
      <c r="M915">
        <v>99</v>
      </c>
      <c r="N915">
        <v>99</v>
      </c>
      <c r="O915">
        <v>99</v>
      </c>
      <c r="P915">
        <v>99</v>
      </c>
      <c r="R915">
        <v>0</v>
      </c>
      <c r="AN915">
        <v>99</v>
      </c>
      <c r="AO915">
        <v>99</v>
      </c>
      <c r="AP915">
        <v>99</v>
      </c>
      <c r="AQ915">
        <v>99</v>
      </c>
    </row>
    <row r="916" spans="1:43">
      <c r="A916">
        <v>16</v>
      </c>
      <c r="B916">
        <v>338</v>
      </c>
      <c r="C916">
        <v>2023</v>
      </c>
      <c r="D916">
        <v>2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14</v>
      </c>
      <c r="M916">
        <v>99</v>
      </c>
      <c r="N916">
        <v>99</v>
      </c>
      <c r="O916">
        <v>99</v>
      </c>
      <c r="P916">
        <v>99</v>
      </c>
      <c r="R916">
        <v>0</v>
      </c>
      <c r="AN916">
        <v>99</v>
      </c>
      <c r="AO916">
        <v>99</v>
      </c>
      <c r="AP916">
        <v>99</v>
      </c>
      <c r="AQ916">
        <v>99</v>
      </c>
    </row>
    <row r="917" spans="1:43">
      <c r="A917">
        <v>16</v>
      </c>
      <c r="B917">
        <v>339</v>
      </c>
      <c r="C917">
        <v>2023</v>
      </c>
      <c r="D917">
        <v>3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14</v>
      </c>
      <c r="M917">
        <v>99</v>
      </c>
      <c r="N917">
        <v>99</v>
      </c>
      <c r="O917">
        <v>99</v>
      </c>
      <c r="P917">
        <v>99</v>
      </c>
      <c r="R917">
        <v>0</v>
      </c>
      <c r="AN917">
        <v>99</v>
      </c>
      <c r="AO917">
        <v>99</v>
      </c>
      <c r="AP917">
        <v>99</v>
      </c>
      <c r="AQ917">
        <v>99</v>
      </c>
    </row>
    <row r="918" spans="1:43">
      <c r="A918">
        <v>16</v>
      </c>
      <c r="B918">
        <v>340</v>
      </c>
      <c r="C918">
        <v>2023</v>
      </c>
      <c r="D918">
        <v>4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14</v>
      </c>
      <c r="M918">
        <v>99</v>
      </c>
      <c r="N918">
        <v>99</v>
      </c>
      <c r="O918">
        <v>99</v>
      </c>
      <c r="P918">
        <v>99</v>
      </c>
      <c r="R918">
        <v>0</v>
      </c>
      <c r="AN918">
        <v>99</v>
      </c>
      <c r="AO918">
        <v>99</v>
      </c>
      <c r="AP918">
        <v>99</v>
      </c>
      <c r="AQ918">
        <v>99</v>
      </c>
    </row>
    <row r="919" spans="1:43">
      <c r="A919">
        <v>16</v>
      </c>
      <c r="B919">
        <v>341</v>
      </c>
      <c r="C919">
        <v>2023</v>
      </c>
      <c r="D919">
        <v>5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14</v>
      </c>
      <c r="M919">
        <v>99</v>
      </c>
      <c r="N919">
        <v>99</v>
      </c>
      <c r="O919">
        <v>99</v>
      </c>
      <c r="P919">
        <v>99</v>
      </c>
      <c r="R919">
        <v>0</v>
      </c>
      <c r="AN919">
        <v>99</v>
      </c>
      <c r="AO919">
        <v>99</v>
      </c>
      <c r="AP919">
        <v>99</v>
      </c>
      <c r="AQ919">
        <v>99</v>
      </c>
    </row>
    <row r="920" spans="1:43">
      <c r="A920">
        <v>16</v>
      </c>
      <c r="B920">
        <v>342</v>
      </c>
      <c r="C920">
        <v>2023</v>
      </c>
      <c r="D920">
        <v>6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14</v>
      </c>
      <c r="M920">
        <v>99</v>
      </c>
      <c r="N920">
        <v>99</v>
      </c>
      <c r="O920">
        <v>99</v>
      </c>
      <c r="P920">
        <v>99</v>
      </c>
      <c r="R920">
        <v>0</v>
      </c>
      <c r="AN920">
        <v>99</v>
      </c>
      <c r="AO920">
        <v>99</v>
      </c>
      <c r="AP920">
        <v>99</v>
      </c>
      <c r="AQ920">
        <v>99</v>
      </c>
    </row>
    <row r="921" spans="1:43">
      <c r="A921">
        <v>16</v>
      </c>
      <c r="B921">
        <v>343</v>
      </c>
      <c r="C921">
        <v>2023</v>
      </c>
      <c r="D921">
        <v>7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14</v>
      </c>
      <c r="M921">
        <v>99</v>
      </c>
      <c r="N921">
        <v>99</v>
      </c>
      <c r="O921">
        <v>99</v>
      </c>
      <c r="P921">
        <v>99</v>
      </c>
      <c r="R921">
        <v>0</v>
      </c>
      <c r="AN921">
        <v>99</v>
      </c>
      <c r="AO921">
        <v>99</v>
      </c>
      <c r="AP921">
        <v>99</v>
      </c>
      <c r="AQ921">
        <v>99</v>
      </c>
    </row>
    <row r="922" spans="1:43">
      <c r="A922">
        <v>16</v>
      </c>
      <c r="B922">
        <v>344</v>
      </c>
      <c r="C922">
        <v>2023</v>
      </c>
      <c r="D922">
        <v>8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14</v>
      </c>
      <c r="M922">
        <v>99</v>
      </c>
      <c r="N922">
        <v>99</v>
      </c>
      <c r="O922">
        <v>99</v>
      </c>
      <c r="P922">
        <v>99</v>
      </c>
      <c r="R922">
        <v>0</v>
      </c>
      <c r="AN922">
        <v>99</v>
      </c>
      <c r="AO922">
        <v>99</v>
      </c>
      <c r="AP922">
        <v>99</v>
      </c>
      <c r="AQ922">
        <v>99</v>
      </c>
    </row>
    <row r="923" spans="1:43">
      <c r="A923">
        <v>16</v>
      </c>
      <c r="B923">
        <v>345</v>
      </c>
      <c r="C923">
        <v>2023</v>
      </c>
      <c r="D923">
        <v>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14</v>
      </c>
      <c r="M923">
        <v>99</v>
      </c>
      <c r="N923">
        <v>99</v>
      </c>
      <c r="O923">
        <v>99</v>
      </c>
      <c r="P923">
        <v>99</v>
      </c>
      <c r="R923">
        <v>0</v>
      </c>
      <c r="AN923">
        <v>99</v>
      </c>
      <c r="AO923">
        <v>99</v>
      </c>
      <c r="AP923">
        <v>99</v>
      </c>
      <c r="AQ923">
        <v>99</v>
      </c>
    </row>
    <row r="924" spans="1:43">
      <c r="A924">
        <v>16</v>
      </c>
      <c r="B924">
        <v>346</v>
      </c>
      <c r="C924">
        <v>2023</v>
      </c>
      <c r="D924">
        <v>10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14</v>
      </c>
      <c r="M924">
        <v>99</v>
      </c>
      <c r="N924">
        <v>99</v>
      </c>
      <c r="O924">
        <v>99</v>
      </c>
      <c r="P924">
        <v>99</v>
      </c>
      <c r="R924">
        <v>0</v>
      </c>
      <c r="AN924">
        <v>99</v>
      </c>
      <c r="AO924">
        <v>99</v>
      </c>
      <c r="AP924">
        <v>99</v>
      </c>
      <c r="AQ924">
        <v>99</v>
      </c>
    </row>
    <row r="925" spans="1:43">
      <c r="A925">
        <v>16</v>
      </c>
      <c r="B925">
        <v>347</v>
      </c>
      <c r="C925">
        <v>2023</v>
      </c>
      <c r="D925">
        <v>11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14</v>
      </c>
      <c r="M925">
        <v>99</v>
      </c>
      <c r="N925">
        <v>99</v>
      </c>
      <c r="O925">
        <v>99</v>
      </c>
      <c r="P925">
        <v>99</v>
      </c>
      <c r="R925">
        <v>0</v>
      </c>
      <c r="AN925">
        <v>99</v>
      </c>
      <c r="AO925">
        <v>99</v>
      </c>
      <c r="AP925">
        <v>99</v>
      </c>
      <c r="AQ925">
        <v>99</v>
      </c>
    </row>
    <row r="926" spans="1:43">
      <c r="A926">
        <v>16</v>
      </c>
      <c r="B926">
        <v>348</v>
      </c>
      <c r="C926">
        <v>2023</v>
      </c>
      <c r="D926">
        <v>12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14</v>
      </c>
      <c r="M926">
        <v>99</v>
      </c>
      <c r="N926">
        <v>99</v>
      </c>
      <c r="O926">
        <v>99</v>
      </c>
      <c r="P926">
        <v>99</v>
      </c>
      <c r="R926">
        <v>0</v>
      </c>
      <c r="AN926">
        <v>99</v>
      </c>
      <c r="AO926">
        <v>99</v>
      </c>
      <c r="AP926">
        <v>99</v>
      </c>
      <c r="AQ926">
        <v>99</v>
      </c>
    </row>
    <row r="927" spans="1:43">
      <c r="A927">
        <v>16</v>
      </c>
      <c r="B927">
        <v>349</v>
      </c>
      <c r="C927">
        <v>2023</v>
      </c>
      <c r="D927">
        <v>1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15</v>
      </c>
      <c r="M927">
        <v>99</v>
      </c>
      <c r="N927">
        <v>99</v>
      </c>
      <c r="O927">
        <v>99</v>
      </c>
      <c r="P927">
        <v>99</v>
      </c>
      <c r="R927">
        <v>0</v>
      </c>
      <c r="AN927">
        <v>99</v>
      </c>
      <c r="AO927">
        <v>99</v>
      </c>
      <c r="AP927">
        <v>99</v>
      </c>
      <c r="AQ927">
        <v>99</v>
      </c>
    </row>
    <row r="928" spans="1:43">
      <c r="A928">
        <v>16</v>
      </c>
      <c r="B928">
        <v>350</v>
      </c>
      <c r="C928">
        <v>2023</v>
      </c>
      <c r="D928">
        <v>2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15</v>
      </c>
      <c r="M928">
        <v>99</v>
      </c>
      <c r="N928">
        <v>99</v>
      </c>
      <c r="O928">
        <v>99</v>
      </c>
      <c r="P928">
        <v>99</v>
      </c>
      <c r="R928">
        <v>0</v>
      </c>
      <c r="AN928">
        <v>99</v>
      </c>
      <c r="AO928">
        <v>99</v>
      </c>
      <c r="AP928">
        <v>99</v>
      </c>
      <c r="AQ928">
        <v>99</v>
      </c>
    </row>
    <row r="929" spans="1:45">
      <c r="A929">
        <v>16</v>
      </c>
      <c r="B929">
        <v>351</v>
      </c>
      <c r="C929">
        <v>2023</v>
      </c>
      <c r="D929">
        <v>3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15</v>
      </c>
      <c r="M929">
        <v>99</v>
      </c>
      <c r="N929">
        <v>99</v>
      </c>
      <c r="O929">
        <v>99</v>
      </c>
      <c r="P929">
        <v>99</v>
      </c>
      <c r="R929">
        <v>0</v>
      </c>
      <c r="AN929">
        <v>99</v>
      </c>
      <c r="AO929">
        <v>99</v>
      </c>
      <c r="AP929">
        <v>99</v>
      </c>
      <c r="AQ929">
        <v>99</v>
      </c>
    </row>
    <row r="930" spans="1:45">
      <c r="A930">
        <v>16</v>
      </c>
      <c r="B930">
        <v>352</v>
      </c>
      <c r="C930">
        <v>2023</v>
      </c>
      <c r="D930">
        <v>4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15</v>
      </c>
      <c r="M930">
        <v>99</v>
      </c>
      <c r="N930">
        <v>99</v>
      </c>
      <c r="O930">
        <v>99</v>
      </c>
      <c r="P930">
        <v>99</v>
      </c>
      <c r="R930">
        <v>0</v>
      </c>
      <c r="AN930">
        <v>99</v>
      </c>
      <c r="AO930">
        <v>99</v>
      </c>
      <c r="AP930">
        <v>99</v>
      </c>
      <c r="AQ930">
        <v>99</v>
      </c>
    </row>
    <row r="931" spans="1:45">
      <c r="A931">
        <v>16</v>
      </c>
      <c r="B931">
        <v>353</v>
      </c>
      <c r="C931">
        <v>2023</v>
      </c>
      <c r="D931">
        <v>5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15</v>
      </c>
      <c r="M931">
        <v>99</v>
      </c>
      <c r="N931">
        <v>99</v>
      </c>
      <c r="O931">
        <v>99</v>
      </c>
      <c r="P931">
        <v>99</v>
      </c>
      <c r="R931">
        <v>0</v>
      </c>
      <c r="AN931">
        <v>99</v>
      </c>
      <c r="AO931">
        <v>99</v>
      </c>
      <c r="AP931">
        <v>99</v>
      </c>
      <c r="AQ931">
        <v>99</v>
      </c>
    </row>
    <row r="932" spans="1:45">
      <c r="A932">
        <v>16</v>
      </c>
      <c r="B932">
        <v>354</v>
      </c>
      <c r="C932">
        <v>2023</v>
      </c>
      <c r="D932">
        <v>6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15</v>
      </c>
      <c r="M932">
        <v>99</v>
      </c>
      <c r="N932">
        <v>99</v>
      </c>
      <c r="O932">
        <v>99</v>
      </c>
      <c r="P932">
        <v>99</v>
      </c>
      <c r="R932">
        <v>0</v>
      </c>
      <c r="AN932">
        <v>99</v>
      </c>
      <c r="AO932">
        <v>99</v>
      </c>
      <c r="AP932">
        <v>99</v>
      </c>
      <c r="AQ932">
        <v>99</v>
      </c>
    </row>
    <row r="933" spans="1:45">
      <c r="A933">
        <v>16</v>
      </c>
      <c r="B933">
        <v>355</v>
      </c>
      <c r="C933">
        <v>2023</v>
      </c>
      <c r="D933">
        <v>7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15</v>
      </c>
      <c r="M933">
        <v>99</v>
      </c>
      <c r="N933">
        <v>99</v>
      </c>
      <c r="O933">
        <v>99</v>
      </c>
      <c r="P933">
        <v>99</v>
      </c>
      <c r="R933">
        <v>0</v>
      </c>
      <c r="AN933">
        <v>99</v>
      </c>
      <c r="AO933">
        <v>99</v>
      </c>
      <c r="AP933">
        <v>99</v>
      </c>
      <c r="AQ933">
        <v>99</v>
      </c>
    </row>
    <row r="934" spans="1:45">
      <c r="A934">
        <v>16</v>
      </c>
      <c r="B934">
        <v>356</v>
      </c>
      <c r="C934">
        <v>2023</v>
      </c>
      <c r="D934">
        <v>8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15</v>
      </c>
      <c r="M934">
        <v>99</v>
      </c>
      <c r="N934">
        <v>99</v>
      </c>
      <c r="O934">
        <v>99</v>
      </c>
      <c r="P934">
        <v>99</v>
      </c>
      <c r="R934">
        <v>0</v>
      </c>
      <c r="AN934">
        <v>99</v>
      </c>
      <c r="AO934">
        <v>99</v>
      </c>
      <c r="AP934">
        <v>99</v>
      </c>
      <c r="AQ934">
        <v>99</v>
      </c>
    </row>
    <row r="935" spans="1:45">
      <c r="A935">
        <v>16</v>
      </c>
      <c r="B935">
        <v>357</v>
      </c>
      <c r="C935">
        <v>2023</v>
      </c>
      <c r="D935">
        <v>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15</v>
      </c>
      <c r="M935">
        <v>99</v>
      </c>
      <c r="N935">
        <v>99</v>
      </c>
      <c r="O935">
        <v>99</v>
      </c>
      <c r="P935">
        <v>99</v>
      </c>
      <c r="R935">
        <v>0</v>
      </c>
      <c r="AN935">
        <v>99</v>
      </c>
      <c r="AO935">
        <v>99</v>
      </c>
      <c r="AP935">
        <v>99</v>
      </c>
      <c r="AQ935">
        <v>99</v>
      </c>
    </row>
    <row r="936" spans="1:45">
      <c r="A936">
        <v>16</v>
      </c>
      <c r="B936">
        <v>358</v>
      </c>
      <c r="C936">
        <v>2023</v>
      </c>
      <c r="D936">
        <v>10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15</v>
      </c>
      <c r="M936">
        <v>99</v>
      </c>
      <c r="N936">
        <v>99</v>
      </c>
      <c r="O936">
        <v>99</v>
      </c>
      <c r="P936">
        <v>99</v>
      </c>
      <c r="R936">
        <v>0</v>
      </c>
      <c r="AN936">
        <v>99</v>
      </c>
      <c r="AO936">
        <v>99</v>
      </c>
      <c r="AP936">
        <v>99</v>
      </c>
      <c r="AQ936">
        <v>99</v>
      </c>
    </row>
    <row r="937" spans="1:45">
      <c r="A937">
        <v>16</v>
      </c>
      <c r="B937">
        <v>359</v>
      </c>
      <c r="C937">
        <v>2023</v>
      </c>
      <c r="D937">
        <v>11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15</v>
      </c>
      <c r="M937">
        <v>99</v>
      </c>
      <c r="N937">
        <v>99</v>
      </c>
      <c r="O937">
        <v>99</v>
      </c>
      <c r="P937">
        <v>99</v>
      </c>
      <c r="R937">
        <v>0</v>
      </c>
      <c r="AN937">
        <v>99</v>
      </c>
      <c r="AO937">
        <v>99</v>
      </c>
      <c r="AP937">
        <v>99</v>
      </c>
      <c r="AQ937">
        <v>99</v>
      </c>
    </row>
    <row r="938" spans="1:45">
      <c r="A938">
        <v>16</v>
      </c>
      <c r="B938">
        <v>360</v>
      </c>
      <c r="C938">
        <v>2023</v>
      </c>
      <c r="D938">
        <v>12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15</v>
      </c>
      <c r="M938">
        <v>99</v>
      </c>
      <c r="N938">
        <v>99</v>
      </c>
      <c r="O938">
        <v>99</v>
      </c>
      <c r="P938">
        <v>99</v>
      </c>
      <c r="R938">
        <v>0</v>
      </c>
      <c r="AN938">
        <v>99</v>
      </c>
      <c r="AO938">
        <v>99</v>
      </c>
      <c r="AP938">
        <v>99</v>
      </c>
      <c r="AQ938">
        <v>99</v>
      </c>
    </row>
    <row r="939" spans="1:45">
      <c r="A939">
        <v>17</v>
      </c>
      <c r="B939">
        <v>1</v>
      </c>
      <c r="C939">
        <v>2024</v>
      </c>
      <c r="D939">
        <v>1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1</v>
      </c>
      <c r="N939">
        <v>99</v>
      </c>
      <c r="O939">
        <v>99</v>
      </c>
      <c r="P939">
        <v>99</v>
      </c>
      <c r="R939">
        <v>0</v>
      </c>
      <c r="AN939">
        <v>99</v>
      </c>
      <c r="AO939">
        <v>99</v>
      </c>
      <c r="AP939">
        <v>99</v>
      </c>
      <c r="AQ939">
        <v>99</v>
      </c>
    </row>
    <row r="940" spans="1:45">
      <c r="A940">
        <v>17</v>
      </c>
      <c r="B940">
        <v>2</v>
      </c>
      <c r="C940">
        <v>2024</v>
      </c>
      <c r="D940">
        <v>2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1</v>
      </c>
      <c r="N940">
        <v>99</v>
      </c>
      <c r="O940">
        <v>99</v>
      </c>
      <c r="P940">
        <v>99</v>
      </c>
      <c r="Q940">
        <v>1</v>
      </c>
      <c r="R940">
        <v>1</v>
      </c>
      <c r="S940">
        <v>5</v>
      </c>
      <c r="T940">
        <v>1</v>
      </c>
      <c r="U940">
        <v>337.90000000000009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E940">
        <v>0.22222222222222224</v>
      </c>
      <c r="AF940">
        <v>0.20727785108261113</v>
      </c>
      <c r="AG940">
        <v>1944</v>
      </c>
      <c r="AH940">
        <v>0</v>
      </c>
      <c r="AI940">
        <v>100</v>
      </c>
      <c r="AJ940">
        <v>0</v>
      </c>
      <c r="AN940">
        <v>99</v>
      </c>
      <c r="AO940">
        <v>99</v>
      </c>
      <c r="AP940">
        <v>99</v>
      </c>
      <c r="AQ940">
        <v>99</v>
      </c>
      <c r="AR940">
        <v>217</v>
      </c>
      <c r="AS940">
        <v>33.077867158698318</v>
      </c>
    </row>
    <row r="941" spans="1:45">
      <c r="A941">
        <v>17</v>
      </c>
      <c r="B941">
        <v>3</v>
      </c>
      <c r="C941">
        <v>2024</v>
      </c>
      <c r="D941">
        <v>3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1</v>
      </c>
      <c r="N941">
        <v>99</v>
      </c>
      <c r="O941">
        <v>99</v>
      </c>
      <c r="P941">
        <v>99</v>
      </c>
      <c r="R941">
        <v>0</v>
      </c>
      <c r="AN941">
        <v>99</v>
      </c>
      <c r="AO941">
        <v>99</v>
      </c>
      <c r="AP941">
        <v>99</v>
      </c>
      <c r="AQ941">
        <v>99</v>
      </c>
    </row>
    <row r="942" spans="1:45">
      <c r="A942">
        <v>17</v>
      </c>
      <c r="B942">
        <v>4</v>
      </c>
      <c r="C942">
        <v>2024</v>
      </c>
      <c r="D942">
        <v>4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1</v>
      </c>
      <c r="N942">
        <v>99</v>
      </c>
      <c r="O942">
        <v>99</v>
      </c>
      <c r="P942">
        <v>99</v>
      </c>
      <c r="R942">
        <v>0</v>
      </c>
      <c r="AN942">
        <v>99</v>
      </c>
      <c r="AO942">
        <v>99</v>
      </c>
      <c r="AP942">
        <v>99</v>
      </c>
      <c r="AQ942">
        <v>99</v>
      </c>
    </row>
    <row r="943" spans="1:45">
      <c r="A943">
        <v>17</v>
      </c>
      <c r="B943">
        <v>5</v>
      </c>
      <c r="C943">
        <v>2024</v>
      </c>
      <c r="D943">
        <v>5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1</v>
      </c>
      <c r="N943">
        <v>99</v>
      </c>
      <c r="O943">
        <v>99</v>
      </c>
      <c r="P943">
        <v>99</v>
      </c>
      <c r="R943">
        <v>0</v>
      </c>
      <c r="AN943">
        <v>99</v>
      </c>
      <c r="AO943">
        <v>99</v>
      </c>
      <c r="AP943">
        <v>99</v>
      </c>
      <c r="AQ943">
        <v>99</v>
      </c>
    </row>
    <row r="944" spans="1:45">
      <c r="A944">
        <v>17</v>
      </c>
      <c r="B944">
        <v>6</v>
      </c>
      <c r="C944">
        <v>2024</v>
      </c>
      <c r="D944">
        <v>6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1</v>
      </c>
      <c r="N944">
        <v>99</v>
      </c>
      <c r="O944">
        <v>99</v>
      </c>
      <c r="P944">
        <v>99</v>
      </c>
      <c r="R944">
        <v>0</v>
      </c>
      <c r="AN944">
        <v>99</v>
      </c>
      <c r="AO944">
        <v>99</v>
      </c>
      <c r="AP944">
        <v>99</v>
      </c>
      <c r="AQ944">
        <v>99</v>
      </c>
    </row>
    <row r="945" spans="1:45">
      <c r="A945">
        <v>17</v>
      </c>
      <c r="B945">
        <v>7</v>
      </c>
      <c r="C945">
        <v>2024</v>
      </c>
      <c r="D945">
        <v>7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1</v>
      </c>
      <c r="N945">
        <v>99</v>
      </c>
      <c r="O945">
        <v>99</v>
      </c>
      <c r="P945">
        <v>99</v>
      </c>
      <c r="R945">
        <v>0</v>
      </c>
      <c r="AN945">
        <v>99</v>
      </c>
      <c r="AO945">
        <v>99</v>
      </c>
      <c r="AP945">
        <v>99</v>
      </c>
      <c r="AQ945">
        <v>99</v>
      </c>
    </row>
    <row r="946" spans="1:45">
      <c r="A946">
        <v>17</v>
      </c>
      <c r="B946">
        <v>8</v>
      </c>
      <c r="C946">
        <v>2024</v>
      </c>
      <c r="D946">
        <v>8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1</v>
      </c>
      <c r="N946">
        <v>99</v>
      </c>
      <c r="O946">
        <v>99</v>
      </c>
      <c r="P946">
        <v>99</v>
      </c>
      <c r="R946">
        <v>0</v>
      </c>
      <c r="AN946">
        <v>99</v>
      </c>
      <c r="AO946">
        <v>99</v>
      </c>
      <c r="AP946">
        <v>99</v>
      </c>
      <c r="AQ946">
        <v>99</v>
      </c>
    </row>
    <row r="947" spans="1:45">
      <c r="A947">
        <v>17</v>
      </c>
      <c r="B947">
        <v>9</v>
      </c>
      <c r="C947">
        <v>2024</v>
      </c>
      <c r="D947">
        <v>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1</v>
      </c>
      <c r="N947">
        <v>99</v>
      </c>
      <c r="O947">
        <v>99</v>
      </c>
      <c r="P947">
        <v>99</v>
      </c>
      <c r="R947">
        <v>0</v>
      </c>
      <c r="AN947">
        <v>99</v>
      </c>
      <c r="AO947">
        <v>99</v>
      </c>
      <c r="AP947">
        <v>99</v>
      </c>
      <c r="AQ947">
        <v>99</v>
      </c>
    </row>
    <row r="948" spans="1:45">
      <c r="A948">
        <v>17</v>
      </c>
      <c r="B948">
        <v>10</v>
      </c>
      <c r="C948">
        <v>2024</v>
      </c>
      <c r="D948">
        <v>10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1</v>
      </c>
      <c r="N948">
        <v>99</v>
      </c>
      <c r="O948">
        <v>99</v>
      </c>
      <c r="P948">
        <v>99</v>
      </c>
      <c r="R948">
        <v>0</v>
      </c>
      <c r="AN948">
        <v>99</v>
      </c>
      <c r="AO948">
        <v>99</v>
      </c>
      <c r="AP948">
        <v>99</v>
      </c>
      <c r="AQ948">
        <v>99</v>
      </c>
    </row>
    <row r="949" spans="1:45">
      <c r="A949">
        <v>17</v>
      </c>
      <c r="B949">
        <v>11</v>
      </c>
      <c r="C949">
        <v>2024</v>
      </c>
      <c r="D949">
        <v>11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1</v>
      </c>
      <c r="N949">
        <v>99</v>
      </c>
      <c r="O949">
        <v>99</v>
      </c>
      <c r="P949">
        <v>99</v>
      </c>
      <c r="R949">
        <v>0</v>
      </c>
      <c r="AN949">
        <v>99</v>
      </c>
      <c r="AO949">
        <v>99</v>
      </c>
      <c r="AP949">
        <v>99</v>
      </c>
      <c r="AQ949">
        <v>99</v>
      </c>
    </row>
    <row r="950" spans="1:45">
      <c r="A950">
        <v>17</v>
      </c>
      <c r="B950">
        <v>12</v>
      </c>
      <c r="C950">
        <v>2024</v>
      </c>
      <c r="D950">
        <v>12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1</v>
      </c>
      <c r="N950">
        <v>99</v>
      </c>
      <c r="O950">
        <v>99</v>
      </c>
      <c r="P950">
        <v>99</v>
      </c>
      <c r="R950">
        <v>0</v>
      </c>
      <c r="AN950">
        <v>99</v>
      </c>
      <c r="AO950">
        <v>99</v>
      </c>
      <c r="AP950">
        <v>99</v>
      </c>
      <c r="AQ950">
        <v>99</v>
      </c>
    </row>
    <row r="951" spans="1:45">
      <c r="A951">
        <v>17</v>
      </c>
      <c r="B951">
        <v>13</v>
      </c>
      <c r="C951">
        <v>2024</v>
      </c>
      <c r="D951">
        <v>1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2</v>
      </c>
      <c r="N951">
        <v>99</v>
      </c>
      <c r="O951">
        <v>99</v>
      </c>
      <c r="P951">
        <v>99</v>
      </c>
      <c r="Q951">
        <v>1</v>
      </c>
      <c r="R951">
        <v>5</v>
      </c>
      <c r="S951">
        <v>2.8</v>
      </c>
      <c r="T951">
        <v>2</v>
      </c>
      <c r="U951">
        <v>134.62</v>
      </c>
      <c r="V951">
        <v>0</v>
      </c>
      <c r="W951">
        <v>0</v>
      </c>
      <c r="X951">
        <v>0</v>
      </c>
      <c r="Y951">
        <v>37.184157917048466</v>
      </c>
      <c r="Z951">
        <v>0.40000000000000119</v>
      </c>
      <c r="AA951">
        <v>0</v>
      </c>
      <c r="AB951">
        <v>-59.138087916514841</v>
      </c>
      <c r="AE951">
        <v>0.80128205128205121</v>
      </c>
      <c r="AF951">
        <v>0.300406984295021</v>
      </c>
      <c r="AG951">
        <v>994.4</v>
      </c>
      <c r="AH951">
        <v>0</v>
      </c>
      <c r="AI951">
        <v>100</v>
      </c>
      <c r="AJ951">
        <v>245.55537053788913</v>
      </c>
      <c r="AK951">
        <v>90.633235687032837</v>
      </c>
      <c r="AM951">
        <v>-85.235358339557791</v>
      </c>
      <c r="AN951">
        <v>99</v>
      </c>
      <c r="AO951">
        <v>99</v>
      </c>
      <c r="AP951">
        <v>99</v>
      </c>
      <c r="AQ951">
        <v>99</v>
      </c>
      <c r="AR951">
        <v>180.2</v>
      </c>
      <c r="AS951">
        <v>22.375740730931746</v>
      </c>
    </row>
    <row r="952" spans="1:45">
      <c r="A952">
        <v>17</v>
      </c>
      <c r="B952">
        <v>14</v>
      </c>
      <c r="C952">
        <v>2024</v>
      </c>
      <c r="D952">
        <v>2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2</v>
      </c>
      <c r="N952">
        <v>99</v>
      </c>
      <c r="O952">
        <v>99</v>
      </c>
      <c r="P952">
        <v>99</v>
      </c>
      <c r="Q952">
        <v>1</v>
      </c>
      <c r="R952">
        <v>1</v>
      </c>
      <c r="S952">
        <v>3</v>
      </c>
      <c r="T952">
        <v>2</v>
      </c>
      <c r="U952">
        <v>173.5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E952">
        <v>0.22222222222222224</v>
      </c>
      <c r="AF952">
        <v>0.10643003007645176</v>
      </c>
      <c r="AG952">
        <v>1743</v>
      </c>
      <c r="AH952">
        <v>0</v>
      </c>
      <c r="AI952">
        <v>100</v>
      </c>
      <c r="AJ952">
        <v>0</v>
      </c>
      <c r="AN952">
        <v>99</v>
      </c>
      <c r="AO952">
        <v>99</v>
      </c>
      <c r="AP952">
        <v>99</v>
      </c>
      <c r="AQ952">
        <v>99</v>
      </c>
      <c r="AR952">
        <v>184</v>
      </c>
      <c r="AS952">
        <v>27.93159776444482</v>
      </c>
    </row>
    <row r="953" spans="1:45">
      <c r="A953">
        <v>17</v>
      </c>
      <c r="B953">
        <v>15</v>
      </c>
      <c r="C953">
        <v>2024</v>
      </c>
      <c r="D953">
        <v>3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2</v>
      </c>
      <c r="N953">
        <v>99</v>
      </c>
      <c r="O953">
        <v>99</v>
      </c>
      <c r="P953">
        <v>99</v>
      </c>
      <c r="R953">
        <v>0</v>
      </c>
      <c r="AN953">
        <v>99</v>
      </c>
      <c r="AO953">
        <v>99</v>
      </c>
      <c r="AP953">
        <v>99</v>
      </c>
      <c r="AQ953">
        <v>99</v>
      </c>
    </row>
    <row r="954" spans="1:45">
      <c r="A954">
        <v>17</v>
      </c>
      <c r="B954">
        <v>16</v>
      </c>
      <c r="C954">
        <v>2024</v>
      </c>
      <c r="D954">
        <v>4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2</v>
      </c>
      <c r="N954">
        <v>99</v>
      </c>
      <c r="O954">
        <v>99</v>
      </c>
      <c r="P954">
        <v>99</v>
      </c>
      <c r="R954">
        <v>0</v>
      </c>
      <c r="AN954">
        <v>99</v>
      </c>
      <c r="AO954">
        <v>99</v>
      </c>
      <c r="AP954">
        <v>99</v>
      </c>
      <c r="AQ954">
        <v>99</v>
      </c>
    </row>
    <row r="955" spans="1:45">
      <c r="A955">
        <v>17</v>
      </c>
      <c r="B955">
        <v>17</v>
      </c>
      <c r="C955">
        <v>2024</v>
      </c>
      <c r="D955">
        <v>5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2</v>
      </c>
      <c r="N955">
        <v>99</v>
      </c>
      <c r="O955">
        <v>99</v>
      </c>
      <c r="P955">
        <v>99</v>
      </c>
      <c r="Q955">
        <v>1</v>
      </c>
      <c r="R955">
        <v>1</v>
      </c>
      <c r="S955">
        <v>4</v>
      </c>
      <c r="T955">
        <v>2</v>
      </c>
      <c r="U955">
        <v>132.5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E955">
        <v>0.14598540145985411</v>
      </c>
      <c r="AF955">
        <v>5.5459913365336837E-2</v>
      </c>
      <c r="AG955">
        <v>793</v>
      </c>
      <c r="AH955">
        <v>0</v>
      </c>
      <c r="AI955">
        <v>100</v>
      </c>
      <c r="AJ955">
        <v>0</v>
      </c>
      <c r="AN955">
        <v>99</v>
      </c>
      <c r="AO955">
        <v>99</v>
      </c>
      <c r="AP955">
        <v>99</v>
      </c>
      <c r="AQ955">
        <v>99</v>
      </c>
      <c r="AR955">
        <v>175</v>
      </c>
      <c r="AS955">
        <v>24.816326530612244</v>
      </c>
    </row>
    <row r="956" spans="1:45">
      <c r="A956">
        <v>17</v>
      </c>
      <c r="B956">
        <v>18</v>
      </c>
      <c r="C956">
        <v>2024</v>
      </c>
      <c r="D956">
        <v>6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2</v>
      </c>
      <c r="N956">
        <v>99</v>
      </c>
      <c r="O956">
        <v>99</v>
      </c>
      <c r="P956">
        <v>99</v>
      </c>
      <c r="Q956">
        <v>2</v>
      </c>
      <c r="R956">
        <v>2</v>
      </c>
      <c r="S956">
        <v>3</v>
      </c>
      <c r="T956">
        <v>2</v>
      </c>
      <c r="U956">
        <v>222.25</v>
      </c>
      <c r="V956">
        <v>0</v>
      </c>
      <c r="W956">
        <v>0</v>
      </c>
      <c r="X956">
        <v>0</v>
      </c>
      <c r="Y956">
        <v>57.25</v>
      </c>
      <c r="Z956">
        <v>0</v>
      </c>
      <c r="AA956">
        <v>0</v>
      </c>
      <c r="AE956">
        <v>0.29282576866764276</v>
      </c>
      <c r="AF956">
        <v>0.18360454760996037</v>
      </c>
      <c r="AG956">
        <v>1081</v>
      </c>
      <c r="AH956">
        <v>0</v>
      </c>
      <c r="AI956">
        <v>50</v>
      </c>
      <c r="AJ956">
        <v>170</v>
      </c>
      <c r="AK956">
        <v>100</v>
      </c>
      <c r="AN956">
        <v>99</v>
      </c>
      <c r="AO956">
        <v>99</v>
      </c>
      <c r="AP956">
        <v>99</v>
      </c>
      <c r="AQ956">
        <v>99</v>
      </c>
      <c r="AR956">
        <v>199.5</v>
      </c>
      <c r="AS956">
        <v>27.337082850646297</v>
      </c>
    </row>
    <row r="957" spans="1:45">
      <c r="A957">
        <v>17</v>
      </c>
      <c r="B957">
        <v>19</v>
      </c>
      <c r="C957">
        <v>2024</v>
      </c>
      <c r="D957">
        <v>7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2</v>
      </c>
      <c r="N957">
        <v>99</v>
      </c>
      <c r="O957">
        <v>99</v>
      </c>
      <c r="P957">
        <v>99</v>
      </c>
      <c r="Q957">
        <v>1</v>
      </c>
      <c r="R957">
        <v>1</v>
      </c>
      <c r="S957">
        <v>2</v>
      </c>
      <c r="T957">
        <v>2</v>
      </c>
      <c r="U957">
        <v>139.6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E957">
        <v>0.17452006980802795</v>
      </c>
      <c r="AF957">
        <v>6.6060543825918194E-2</v>
      </c>
      <c r="AG957">
        <v>747</v>
      </c>
      <c r="AH957">
        <v>0</v>
      </c>
      <c r="AI957">
        <v>0</v>
      </c>
      <c r="AJ957">
        <v>0</v>
      </c>
      <c r="AN957">
        <v>99</v>
      </c>
      <c r="AO957">
        <v>99</v>
      </c>
      <c r="AP957">
        <v>99</v>
      </c>
      <c r="AQ957">
        <v>99</v>
      </c>
      <c r="AR957">
        <v>185</v>
      </c>
      <c r="AS957">
        <v>22.111227370540742</v>
      </c>
    </row>
    <row r="958" spans="1:45">
      <c r="A958">
        <v>17</v>
      </c>
      <c r="B958">
        <v>20</v>
      </c>
      <c r="C958">
        <v>2024</v>
      </c>
      <c r="D958">
        <v>8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2</v>
      </c>
      <c r="N958">
        <v>99</v>
      </c>
      <c r="O958">
        <v>99</v>
      </c>
      <c r="P958">
        <v>99</v>
      </c>
      <c r="R958">
        <v>0</v>
      </c>
      <c r="AN958">
        <v>99</v>
      </c>
      <c r="AO958">
        <v>99</v>
      </c>
      <c r="AP958">
        <v>99</v>
      </c>
      <c r="AQ958">
        <v>99</v>
      </c>
    </row>
    <row r="959" spans="1:45">
      <c r="A959">
        <v>17</v>
      </c>
      <c r="B959">
        <v>21</v>
      </c>
      <c r="C959">
        <v>2024</v>
      </c>
      <c r="D959">
        <v>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2</v>
      </c>
      <c r="N959">
        <v>99</v>
      </c>
      <c r="O959">
        <v>99</v>
      </c>
      <c r="P959">
        <v>99</v>
      </c>
      <c r="Q959">
        <v>1</v>
      </c>
      <c r="R959">
        <v>2</v>
      </c>
      <c r="S959">
        <v>5</v>
      </c>
      <c r="T959">
        <v>2</v>
      </c>
      <c r="U959">
        <v>138.85000000000002</v>
      </c>
      <c r="V959">
        <v>0</v>
      </c>
      <c r="W959">
        <v>0</v>
      </c>
      <c r="X959">
        <v>0</v>
      </c>
      <c r="Y959">
        <v>7.3499999999996941</v>
      </c>
      <c r="Z959">
        <v>0</v>
      </c>
      <c r="AA959">
        <v>0</v>
      </c>
      <c r="AE959">
        <v>0.26041666666666674</v>
      </c>
      <c r="AF959">
        <v>0.10073591266120197</v>
      </c>
      <c r="AG959">
        <v>925</v>
      </c>
      <c r="AH959">
        <v>0</v>
      </c>
      <c r="AI959">
        <v>50</v>
      </c>
      <c r="AJ959">
        <v>0</v>
      </c>
      <c r="AN959">
        <v>99</v>
      </c>
      <c r="AO959">
        <v>99</v>
      </c>
      <c r="AP959">
        <v>99</v>
      </c>
      <c r="AQ959">
        <v>99</v>
      </c>
      <c r="AR959">
        <v>167</v>
      </c>
      <c r="AS959">
        <v>28.341610013863775</v>
      </c>
    </row>
    <row r="960" spans="1:45">
      <c r="A960">
        <v>17</v>
      </c>
      <c r="B960">
        <v>22</v>
      </c>
      <c r="C960">
        <v>2024</v>
      </c>
      <c r="D960">
        <v>10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2</v>
      </c>
      <c r="N960">
        <v>99</v>
      </c>
      <c r="O960">
        <v>99</v>
      </c>
      <c r="P960">
        <v>99</v>
      </c>
      <c r="Q960">
        <v>4</v>
      </c>
      <c r="R960">
        <v>10</v>
      </c>
      <c r="S960">
        <v>3.1</v>
      </c>
      <c r="T960">
        <v>2</v>
      </c>
      <c r="U960">
        <v>240.84</v>
      </c>
      <c r="V960">
        <v>20</v>
      </c>
      <c r="W960">
        <v>0</v>
      </c>
      <c r="X960">
        <v>20</v>
      </c>
      <c r="Y960">
        <v>90.265023126347359</v>
      </c>
      <c r="Z960">
        <v>2.3430749027719959</v>
      </c>
      <c r="AA960">
        <v>0</v>
      </c>
      <c r="AB960">
        <v>84.069940880210183</v>
      </c>
      <c r="AE960">
        <v>1.0362694300518138</v>
      </c>
      <c r="AF960">
        <v>0.71365666962591423</v>
      </c>
      <c r="AG960">
        <v>1087.666666666667</v>
      </c>
      <c r="AH960">
        <v>0</v>
      </c>
      <c r="AI960">
        <v>30</v>
      </c>
      <c r="AJ960">
        <v>94.519839187335648</v>
      </c>
      <c r="AK960">
        <v>93.290385756680635</v>
      </c>
      <c r="AM960">
        <v>80.478483304830647</v>
      </c>
      <c r="AN960">
        <v>99</v>
      </c>
      <c r="AO960">
        <v>99</v>
      </c>
      <c r="AP960">
        <v>99</v>
      </c>
      <c r="AQ960">
        <v>99</v>
      </c>
      <c r="AR960">
        <v>210.22222222222223</v>
      </c>
      <c r="AS960">
        <v>26.235421560744221</v>
      </c>
    </row>
    <row r="961" spans="1:45">
      <c r="A961">
        <v>17</v>
      </c>
      <c r="B961">
        <v>23</v>
      </c>
      <c r="C961">
        <v>2024</v>
      </c>
      <c r="D961">
        <v>11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2</v>
      </c>
      <c r="N961">
        <v>99</v>
      </c>
      <c r="O961">
        <v>99</v>
      </c>
      <c r="P961">
        <v>99</v>
      </c>
      <c r="Q961">
        <v>2</v>
      </c>
      <c r="R961">
        <v>4</v>
      </c>
      <c r="S961">
        <v>6</v>
      </c>
      <c r="T961">
        <v>2</v>
      </c>
      <c r="U961">
        <v>462.85</v>
      </c>
      <c r="V961">
        <v>75</v>
      </c>
      <c r="W961">
        <v>0</v>
      </c>
      <c r="X961">
        <v>75</v>
      </c>
      <c r="Y961">
        <v>95.070013674133818</v>
      </c>
      <c r="Z961">
        <v>1.2247448713915889</v>
      </c>
      <c r="AA961">
        <v>0</v>
      </c>
      <c r="AB961">
        <v>87.687271402383431</v>
      </c>
      <c r="AE961">
        <v>0.37629350893697072</v>
      </c>
      <c r="AF961">
        <v>0.50055086550094963</v>
      </c>
      <c r="AG961">
        <v>1479</v>
      </c>
      <c r="AH961">
        <v>0</v>
      </c>
      <c r="AI961">
        <v>75</v>
      </c>
      <c r="AJ961">
        <v>376.4923638003832</v>
      </c>
      <c r="AK961">
        <v>-73.174787857796503</v>
      </c>
      <c r="AM961">
        <v>-93.416476946420346</v>
      </c>
      <c r="AN961">
        <v>99</v>
      </c>
      <c r="AO961">
        <v>99</v>
      </c>
      <c r="AP961">
        <v>99</v>
      </c>
      <c r="AQ961">
        <v>99</v>
      </c>
      <c r="AR961">
        <v>237</v>
      </c>
      <c r="AS961">
        <v>34.311617734596318</v>
      </c>
    </row>
    <row r="962" spans="1:45">
      <c r="A962">
        <v>17</v>
      </c>
      <c r="B962">
        <v>24</v>
      </c>
      <c r="C962">
        <v>2024</v>
      </c>
      <c r="D962">
        <v>12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2</v>
      </c>
      <c r="N962">
        <v>99</v>
      </c>
      <c r="O962">
        <v>99</v>
      </c>
      <c r="P962">
        <v>99</v>
      </c>
      <c r="Q962">
        <v>2</v>
      </c>
      <c r="R962">
        <v>2</v>
      </c>
      <c r="S962">
        <v>7</v>
      </c>
      <c r="T962">
        <v>2</v>
      </c>
      <c r="U962">
        <v>396.55</v>
      </c>
      <c r="V962">
        <v>100</v>
      </c>
      <c r="W962">
        <v>0</v>
      </c>
      <c r="X962">
        <v>50</v>
      </c>
      <c r="Y962">
        <v>46.850000000000179</v>
      </c>
      <c r="Z962">
        <v>1</v>
      </c>
      <c r="AA962">
        <v>0</v>
      </c>
      <c r="AB962">
        <v>99.999999999999403</v>
      </c>
      <c r="AE962">
        <v>0.91743119266055051</v>
      </c>
      <c r="AF962">
        <v>0.99127091655376165</v>
      </c>
      <c r="AG962">
        <v>2012</v>
      </c>
      <c r="AH962">
        <v>0</v>
      </c>
      <c r="AI962">
        <v>50</v>
      </c>
      <c r="AJ962">
        <v>0</v>
      </c>
      <c r="AN962">
        <v>99</v>
      </c>
      <c r="AO962">
        <v>99</v>
      </c>
      <c r="AP962">
        <v>99</v>
      </c>
      <c r="AQ962">
        <v>99</v>
      </c>
      <c r="AR962">
        <v>218</v>
      </c>
      <c r="AS962">
        <v>33.783027252671559</v>
      </c>
    </row>
    <row r="963" spans="1:45">
      <c r="A963">
        <v>17</v>
      </c>
      <c r="B963">
        <v>25</v>
      </c>
      <c r="C963">
        <v>2024</v>
      </c>
      <c r="D963">
        <v>1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3</v>
      </c>
      <c r="N963">
        <v>99</v>
      </c>
      <c r="O963">
        <v>99</v>
      </c>
      <c r="P963">
        <v>99</v>
      </c>
      <c r="Q963">
        <v>3</v>
      </c>
      <c r="R963">
        <v>8</v>
      </c>
      <c r="S963">
        <v>3</v>
      </c>
      <c r="T963">
        <v>3</v>
      </c>
      <c r="U963">
        <v>174.10000000000005</v>
      </c>
      <c r="V963">
        <v>0</v>
      </c>
      <c r="W963">
        <v>0</v>
      </c>
      <c r="X963">
        <v>0</v>
      </c>
      <c r="Y963">
        <v>57.542701535468382</v>
      </c>
      <c r="Z963">
        <v>1</v>
      </c>
      <c r="AA963">
        <v>0</v>
      </c>
      <c r="AB963">
        <v>71.229710990777519</v>
      </c>
      <c r="AE963">
        <v>1.2820512820512819</v>
      </c>
      <c r="AF963">
        <v>0.62161171850557906</v>
      </c>
      <c r="AG963">
        <v>1173.5</v>
      </c>
      <c r="AH963">
        <v>0</v>
      </c>
      <c r="AI963">
        <v>87.5</v>
      </c>
      <c r="AJ963">
        <v>305.77238266396779</v>
      </c>
      <c r="AK963">
        <v>29.033725569640872</v>
      </c>
      <c r="AM963">
        <v>-12.468424933555202</v>
      </c>
      <c r="AN963">
        <v>99</v>
      </c>
      <c r="AO963">
        <v>99</v>
      </c>
      <c r="AP963">
        <v>99</v>
      </c>
      <c r="AQ963">
        <v>99</v>
      </c>
      <c r="AR963">
        <v>189.25</v>
      </c>
      <c r="AS963">
        <v>24.674736784135401</v>
      </c>
    </row>
    <row r="964" spans="1:45">
      <c r="A964">
        <v>17</v>
      </c>
      <c r="B964">
        <v>26</v>
      </c>
      <c r="C964">
        <v>2024</v>
      </c>
      <c r="D964">
        <v>2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3</v>
      </c>
      <c r="N964">
        <v>99</v>
      </c>
      <c r="O964">
        <v>99</v>
      </c>
      <c r="P964">
        <v>99</v>
      </c>
      <c r="Q964">
        <v>8</v>
      </c>
      <c r="R964">
        <v>18</v>
      </c>
      <c r="S964">
        <v>3.1666666666666665</v>
      </c>
      <c r="T964">
        <v>3</v>
      </c>
      <c r="U964">
        <v>256.35555555555555</v>
      </c>
      <c r="V964">
        <v>5.5555555555555562</v>
      </c>
      <c r="W964">
        <v>0</v>
      </c>
      <c r="X964">
        <v>11.111111111111112</v>
      </c>
      <c r="Y964">
        <v>82.840034753883856</v>
      </c>
      <c r="Z964">
        <v>1.5365907428821484</v>
      </c>
      <c r="AA964">
        <v>0</v>
      </c>
      <c r="AB964">
        <v>75.737666291906365</v>
      </c>
      <c r="AE964">
        <v>4</v>
      </c>
      <c r="AF964">
        <v>2.8306093993359003</v>
      </c>
      <c r="AG964">
        <v>1627.2777777777781</v>
      </c>
      <c r="AH964">
        <v>0</v>
      </c>
      <c r="AI964">
        <v>66.666666666666686</v>
      </c>
      <c r="AJ964">
        <v>895.23620753628506</v>
      </c>
      <c r="AK964">
        <v>-12.774815853811075</v>
      </c>
      <c r="AM964">
        <v>13.251344192503931</v>
      </c>
      <c r="AN964">
        <v>99</v>
      </c>
      <c r="AO964">
        <v>99</v>
      </c>
      <c r="AP964">
        <v>99</v>
      </c>
      <c r="AQ964">
        <v>99</v>
      </c>
      <c r="AR964">
        <v>207</v>
      </c>
      <c r="AS964">
        <v>28.118823538278537</v>
      </c>
    </row>
    <row r="965" spans="1:45">
      <c r="A965">
        <v>17</v>
      </c>
      <c r="B965">
        <v>27</v>
      </c>
      <c r="C965">
        <v>2024</v>
      </c>
      <c r="D965">
        <v>3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3</v>
      </c>
      <c r="N965">
        <v>99</v>
      </c>
      <c r="O965">
        <v>99</v>
      </c>
      <c r="P965">
        <v>99</v>
      </c>
      <c r="Q965">
        <v>2</v>
      </c>
      <c r="R965">
        <v>3</v>
      </c>
      <c r="S965">
        <v>4.6666666666666679</v>
      </c>
      <c r="T965">
        <v>3</v>
      </c>
      <c r="U965">
        <v>246.1</v>
      </c>
      <c r="V965">
        <v>33.333333333333343</v>
      </c>
      <c r="W965">
        <v>0</v>
      </c>
      <c r="X965">
        <v>33.333333333333343</v>
      </c>
      <c r="Y965">
        <v>88.27596879483491</v>
      </c>
      <c r="Z965">
        <v>3.0912061651652341</v>
      </c>
      <c r="AA965">
        <v>0</v>
      </c>
      <c r="AB965">
        <v>99.995400049916555</v>
      </c>
      <c r="AE965">
        <v>0.83333333333333359</v>
      </c>
      <c r="AF965">
        <v>0.56929463908431699</v>
      </c>
      <c r="AG965">
        <v>802</v>
      </c>
      <c r="AH965">
        <v>0</v>
      </c>
      <c r="AI965">
        <v>0</v>
      </c>
      <c r="AJ965">
        <v>53</v>
      </c>
      <c r="AK965">
        <v>-1046.923741635303</v>
      </c>
      <c r="AM965">
        <v>-1044.451964603493</v>
      </c>
      <c r="AN965">
        <v>99</v>
      </c>
      <c r="AO965">
        <v>99</v>
      </c>
      <c r="AP965">
        <v>99</v>
      </c>
      <c r="AQ965">
        <v>99</v>
      </c>
      <c r="AR965">
        <v>194.5</v>
      </c>
      <c r="AS965">
        <v>24.963484146508844</v>
      </c>
    </row>
    <row r="966" spans="1:45">
      <c r="A966">
        <v>17</v>
      </c>
      <c r="B966">
        <v>28</v>
      </c>
      <c r="C966">
        <v>2024</v>
      </c>
      <c r="D966">
        <v>4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3</v>
      </c>
      <c r="N966">
        <v>99</v>
      </c>
      <c r="O966">
        <v>99</v>
      </c>
      <c r="P966">
        <v>99</v>
      </c>
      <c r="Q966">
        <v>9</v>
      </c>
      <c r="R966">
        <v>11</v>
      </c>
      <c r="S966">
        <v>5.6363636363636358</v>
      </c>
      <c r="T966">
        <v>3</v>
      </c>
      <c r="U966">
        <v>244.42727272727271</v>
      </c>
      <c r="V966">
        <v>45.454545454545446</v>
      </c>
      <c r="W966">
        <v>0</v>
      </c>
      <c r="X966">
        <v>18.181818181818183</v>
      </c>
      <c r="Y966">
        <v>117.48929615392127</v>
      </c>
      <c r="Z966">
        <v>2.3845230997461808</v>
      </c>
      <c r="AA966">
        <v>0</v>
      </c>
      <c r="AB966">
        <v>85.825872702252099</v>
      </c>
      <c r="AE966">
        <v>1.5850144092219021</v>
      </c>
      <c r="AF966">
        <v>1.0986150757103388</v>
      </c>
      <c r="AG966">
        <v>869.09090909090912</v>
      </c>
      <c r="AH966">
        <v>0</v>
      </c>
      <c r="AI966">
        <v>90.909090909090892</v>
      </c>
      <c r="AJ966">
        <v>138.60503371775803</v>
      </c>
      <c r="AK966">
        <v>24.018035988703044</v>
      </c>
      <c r="AM966">
        <v>-0.95270636902373029</v>
      </c>
      <c r="AN966">
        <v>99</v>
      </c>
      <c r="AO966">
        <v>99</v>
      </c>
      <c r="AP966">
        <v>99</v>
      </c>
      <c r="AQ966">
        <v>99</v>
      </c>
      <c r="AR966">
        <v>191.90909090909088</v>
      </c>
      <c r="AS966">
        <v>31.896305106794593</v>
      </c>
    </row>
    <row r="967" spans="1:45">
      <c r="A967">
        <v>17</v>
      </c>
      <c r="B967">
        <v>29</v>
      </c>
      <c r="C967">
        <v>2024</v>
      </c>
      <c r="D967">
        <v>5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3</v>
      </c>
      <c r="N967">
        <v>99</v>
      </c>
      <c r="O967">
        <v>99</v>
      </c>
      <c r="P967">
        <v>99</v>
      </c>
      <c r="Q967">
        <v>10</v>
      </c>
      <c r="R967">
        <v>12</v>
      </c>
      <c r="S967">
        <v>4.9166666666666679</v>
      </c>
      <c r="T967">
        <v>3</v>
      </c>
      <c r="U967">
        <v>249.7</v>
      </c>
      <c r="V967">
        <v>33.333333333333343</v>
      </c>
      <c r="W967">
        <v>0</v>
      </c>
      <c r="X967">
        <v>25</v>
      </c>
      <c r="Y967">
        <v>118.89260560130164</v>
      </c>
      <c r="Z967">
        <v>2.2897719440056794</v>
      </c>
      <c r="AA967">
        <v>0</v>
      </c>
      <c r="AB967">
        <v>74.190883357234114</v>
      </c>
      <c r="AE967">
        <v>1.7518248175182489</v>
      </c>
      <c r="AF967">
        <v>1.2541893162860029</v>
      </c>
      <c r="AG967">
        <v>939.36363636363649</v>
      </c>
      <c r="AH967">
        <v>0</v>
      </c>
      <c r="AI967">
        <v>83.333333333333314</v>
      </c>
      <c r="AJ967">
        <v>174.22152707363037</v>
      </c>
      <c r="AK967">
        <v>-78.895620068338403</v>
      </c>
      <c r="AM967">
        <v>-58.495847676271858</v>
      </c>
      <c r="AN967">
        <v>99</v>
      </c>
      <c r="AO967">
        <v>99</v>
      </c>
      <c r="AP967">
        <v>99</v>
      </c>
      <c r="AQ967">
        <v>99</v>
      </c>
      <c r="AR967">
        <v>192.18181818181819</v>
      </c>
      <c r="AS967">
        <v>30.124517197372874</v>
      </c>
    </row>
    <row r="968" spans="1:45">
      <c r="A968">
        <v>17</v>
      </c>
      <c r="B968">
        <v>30</v>
      </c>
      <c r="C968">
        <v>2024</v>
      </c>
      <c r="D968">
        <v>6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3</v>
      </c>
      <c r="N968">
        <v>99</v>
      </c>
      <c r="O968">
        <v>99</v>
      </c>
      <c r="P968">
        <v>99</v>
      </c>
      <c r="Q968">
        <v>17</v>
      </c>
      <c r="R968">
        <v>28</v>
      </c>
      <c r="S968">
        <v>5.2142857142857153</v>
      </c>
      <c r="T968">
        <v>3</v>
      </c>
      <c r="U968">
        <v>279.28571428571422</v>
      </c>
      <c r="V968">
        <v>32.142857142857153</v>
      </c>
      <c r="W968">
        <v>0</v>
      </c>
      <c r="X968">
        <v>17.857142857142861</v>
      </c>
      <c r="Y968">
        <v>102.3645994692004</v>
      </c>
      <c r="Z968">
        <v>2.0063674150268782</v>
      </c>
      <c r="AA968">
        <v>0</v>
      </c>
      <c r="AB968">
        <v>72.203538413772719</v>
      </c>
      <c r="AE968">
        <v>4.0995607613469991</v>
      </c>
      <c r="AF968">
        <v>3.2301182504159498</v>
      </c>
      <c r="AG968">
        <v>1119.714285714286</v>
      </c>
      <c r="AH968">
        <v>0</v>
      </c>
      <c r="AI968">
        <v>71.428571428571445</v>
      </c>
      <c r="AJ968">
        <v>438.06660103091087</v>
      </c>
      <c r="AK968">
        <v>65.927035205083669</v>
      </c>
      <c r="AM968">
        <v>36.663047782899227</v>
      </c>
      <c r="AN968">
        <v>99</v>
      </c>
      <c r="AO968">
        <v>99</v>
      </c>
      <c r="AP968">
        <v>99</v>
      </c>
      <c r="AQ968">
        <v>99</v>
      </c>
      <c r="AR968">
        <v>204.60714285714289</v>
      </c>
      <c r="AS968">
        <v>31.547175841968791</v>
      </c>
    </row>
    <row r="969" spans="1:45">
      <c r="A969">
        <v>17</v>
      </c>
      <c r="B969">
        <v>31</v>
      </c>
      <c r="C969">
        <v>2024</v>
      </c>
      <c r="D969">
        <v>7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3</v>
      </c>
      <c r="N969">
        <v>99</v>
      </c>
      <c r="O969">
        <v>99</v>
      </c>
      <c r="P969">
        <v>99</v>
      </c>
      <c r="Q969">
        <v>15</v>
      </c>
      <c r="R969">
        <v>21</v>
      </c>
      <c r="S969">
        <v>5.2380952380952381</v>
      </c>
      <c r="T969">
        <v>3</v>
      </c>
      <c r="U969">
        <v>287.84285714285699</v>
      </c>
      <c r="V969">
        <v>38.095238095238109</v>
      </c>
      <c r="W969">
        <v>0</v>
      </c>
      <c r="X969">
        <v>28.571428571428577</v>
      </c>
      <c r="Y969">
        <v>143.00285235726224</v>
      </c>
      <c r="Z969">
        <v>2.2657861434991098</v>
      </c>
      <c r="AA969">
        <v>0</v>
      </c>
      <c r="AB969">
        <v>80.203584863407883</v>
      </c>
      <c r="AE969">
        <v>3.6649214659685856</v>
      </c>
      <c r="AF969">
        <v>2.8604310119235494</v>
      </c>
      <c r="AG969">
        <v>998.23529411764707</v>
      </c>
      <c r="AH969">
        <v>0</v>
      </c>
      <c r="AI969">
        <v>57.142857142857153</v>
      </c>
      <c r="AJ969">
        <v>505.22394911002118</v>
      </c>
      <c r="AK969">
        <v>50.195408584124593</v>
      </c>
      <c r="AM969">
        <v>51.820742165005584</v>
      </c>
      <c r="AN969">
        <v>99</v>
      </c>
      <c r="AO969">
        <v>99</v>
      </c>
      <c r="AP969">
        <v>99</v>
      </c>
      <c r="AQ969">
        <v>99</v>
      </c>
      <c r="AR969">
        <v>202.11764705882351</v>
      </c>
      <c r="AS969">
        <v>30.33730915498894</v>
      </c>
    </row>
    <row r="970" spans="1:45">
      <c r="A970">
        <v>17</v>
      </c>
      <c r="B970">
        <v>32</v>
      </c>
      <c r="C970">
        <v>2024</v>
      </c>
      <c r="D970">
        <v>8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3</v>
      </c>
      <c r="N970">
        <v>99</v>
      </c>
      <c r="O970">
        <v>99</v>
      </c>
      <c r="P970">
        <v>99</v>
      </c>
      <c r="Q970">
        <v>19</v>
      </c>
      <c r="R970">
        <v>32</v>
      </c>
      <c r="S970">
        <v>4.875</v>
      </c>
      <c r="T970">
        <v>3</v>
      </c>
      <c r="U970">
        <v>268.97187500000001</v>
      </c>
      <c r="V970">
        <v>34.375</v>
      </c>
      <c r="W970">
        <v>0</v>
      </c>
      <c r="X970">
        <v>28.125</v>
      </c>
      <c r="Y970">
        <v>129.62841903488743</v>
      </c>
      <c r="Z970">
        <v>2.3946555075835021</v>
      </c>
      <c r="AA970">
        <v>0</v>
      </c>
      <c r="AB970">
        <v>82.985445658842309</v>
      </c>
      <c r="AE970">
        <v>4.3360433604336057</v>
      </c>
      <c r="AF970">
        <v>3.2425062884753544</v>
      </c>
      <c r="AG970">
        <v>1019.7741935483872</v>
      </c>
      <c r="AH970">
        <v>0</v>
      </c>
      <c r="AI970">
        <v>59.375</v>
      </c>
      <c r="AJ970">
        <v>363.55260609510594</v>
      </c>
      <c r="AK970">
        <v>38.019371626809658</v>
      </c>
      <c r="AM970">
        <v>29.411594952358719</v>
      </c>
      <c r="AN970">
        <v>99</v>
      </c>
      <c r="AO970">
        <v>99</v>
      </c>
      <c r="AP970">
        <v>99</v>
      </c>
      <c r="AQ970">
        <v>99</v>
      </c>
      <c r="AR970">
        <v>199.8064516129032</v>
      </c>
      <c r="AS970">
        <v>30.414593681082025</v>
      </c>
    </row>
    <row r="971" spans="1:45">
      <c r="A971">
        <v>17</v>
      </c>
      <c r="B971">
        <v>33</v>
      </c>
      <c r="C971">
        <v>2024</v>
      </c>
      <c r="D971">
        <v>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3</v>
      </c>
      <c r="N971">
        <v>99</v>
      </c>
      <c r="O971">
        <v>99</v>
      </c>
      <c r="P971">
        <v>99</v>
      </c>
      <c r="Q971">
        <v>21</v>
      </c>
      <c r="R971">
        <v>37</v>
      </c>
      <c r="S971">
        <v>5.0540540540540544</v>
      </c>
      <c r="T971">
        <v>3</v>
      </c>
      <c r="U971">
        <v>311.52432432432425</v>
      </c>
      <c r="V971">
        <v>35.13513513513513</v>
      </c>
      <c r="W971">
        <v>0</v>
      </c>
      <c r="X971">
        <v>29.729729729729719</v>
      </c>
      <c r="Y971">
        <v>109.47856116278312</v>
      </c>
      <c r="Z971">
        <v>2.2534771443973871</v>
      </c>
      <c r="AA971">
        <v>0</v>
      </c>
      <c r="AB971">
        <v>72.489312181734917</v>
      </c>
      <c r="AE971">
        <v>4.8177083333333321</v>
      </c>
      <c r="AF971">
        <v>4.1812114645231473</v>
      </c>
      <c r="AG971">
        <v>1252.2058823529412</v>
      </c>
      <c r="AH971">
        <v>0</v>
      </c>
      <c r="AI971">
        <v>48.648648648648653</v>
      </c>
      <c r="AJ971">
        <v>680.87844554843753</v>
      </c>
      <c r="AK971">
        <v>59.522197425756815</v>
      </c>
      <c r="AM971">
        <v>28.865849279407623</v>
      </c>
      <c r="AN971">
        <v>99</v>
      </c>
      <c r="AO971">
        <v>99</v>
      </c>
      <c r="AP971">
        <v>99</v>
      </c>
      <c r="AQ971">
        <v>99</v>
      </c>
      <c r="AR971">
        <v>212.58823529411765</v>
      </c>
      <c r="AS971">
        <v>31.397192584270776</v>
      </c>
    </row>
    <row r="972" spans="1:45">
      <c r="A972">
        <v>17</v>
      </c>
      <c r="B972">
        <v>34</v>
      </c>
      <c r="C972">
        <v>2024</v>
      </c>
      <c r="D972">
        <v>10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3</v>
      </c>
      <c r="N972">
        <v>99</v>
      </c>
      <c r="O972">
        <v>99</v>
      </c>
      <c r="P972">
        <v>99</v>
      </c>
      <c r="Q972">
        <v>34</v>
      </c>
      <c r="R972">
        <v>57</v>
      </c>
      <c r="S972">
        <v>4.5263157894736841</v>
      </c>
      <c r="T972">
        <v>3</v>
      </c>
      <c r="U972">
        <v>308.42807017543873</v>
      </c>
      <c r="V972">
        <v>35.087719298245609</v>
      </c>
      <c r="W972">
        <v>0</v>
      </c>
      <c r="X972">
        <v>35.087719298245609</v>
      </c>
      <c r="Y972">
        <v>123.94680771157356</v>
      </c>
      <c r="Z972">
        <v>2.5138581737681358</v>
      </c>
      <c r="AA972">
        <v>0</v>
      </c>
      <c r="AB972">
        <v>85.470032933826531</v>
      </c>
      <c r="AE972">
        <v>5.9067357512953356</v>
      </c>
      <c r="AF972">
        <v>5.2094210740289917</v>
      </c>
      <c r="AG972">
        <v>1127.8367346938771</v>
      </c>
      <c r="AH972">
        <v>0</v>
      </c>
      <c r="AI972">
        <v>45.614035087719294</v>
      </c>
      <c r="AJ972">
        <v>330.96077497028182</v>
      </c>
      <c r="AK972">
        <v>28.777596474142648</v>
      </c>
      <c r="AM972">
        <v>15.891812586481894</v>
      </c>
      <c r="AN972">
        <v>99</v>
      </c>
      <c r="AO972">
        <v>99</v>
      </c>
      <c r="AP972">
        <v>99</v>
      </c>
      <c r="AQ972">
        <v>99</v>
      </c>
      <c r="AR972">
        <v>213.46938775510205</v>
      </c>
      <c r="AS972">
        <v>29.417974192471</v>
      </c>
    </row>
    <row r="973" spans="1:45">
      <c r="A973">
        <v>17</v>
      </c>
      <c r="B973">
        <v>35</v>
      </c>
      <c r="C973">
        <v>2024</v>
      </c>
      <c r="D973">
        <v>11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3</v>
      </c>
      <c r="N973">
        <v>99</v>
      </c>
      <c r="O973">
        <v>99</v>
      </c>
      <c r="P973">
        <v>99</v>
      </c>
      <c r="Q973">
        <v>23</v>
      </c>
      <c r="R973">
        <v>26</v>
      </c>
      <c r="S973">
        <v>5.1153846153846141</v>
      </c>
      <c r="T973">
        <v>3</v>
      </c>
      <c r="U973">
        <v>346.92692307692312</v>
      </c>
      <c r="V973">
        <v>50</v>
      </c>
      <c r="W973">
        <v>0</v>
      </c>
      <c r="X973">
        <v>50</v>
      </c>
      <c r="Y973">
        <v>141.69470039949181</v>
      </c>
      <c r="Z973">
        <v>2.4388982865365683</v>
      </c>
      <c r="AA973">
        <v>0</v>
      </c>
      <c r="AB973">
        <v>86.360305499088</v>
      </c>
      <c r="AE973">
        <v>2.4459078080903103</v>
      </c>
      <c r="AF973">
        <v>2.4387052295047607</v>
      </c>
      <c r="AG973">
        <v>1556.08</v>
      </c>
      <c r="AH973">
        <v>0</v>
      </c>
      <c r="AI973">
        <v>80.769230769230745</v>
      </c>
      <c r="AJ973">
        <v>657.61653993797972</v>
      </c>
      <c r="AK973">
        <v>27.910444544484609</v>
      </c>
      <c r="AM973">
        <v>-9.7083103657443353</v>
      </c>
      <c r="AN973">
        <v>99</v>
      </c>
      <c r="AO973">
        <v>99</v>
      </c>
      <c r="AP973">
        <v>99</v>
      </c>
      <c r="AQ973">
        <v>99</v>
      </c>
      <c r="AR973">
        <v>216.68</v>
      </c>
      <c r="AS973">
        <v>31.411445659116577</v>
      </c>
    </row>
    <row r="974" spans="1:45">
      <c r="A974">
        <v>17</v>
      </c>
      <c r="B974">
        <v>36</v>
      </c>
      <c r="C974">
        <v>2024</v>
      </c>
      <c r="D974">
        <v>12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3</v>
      </c>
      <c r="N974">
        <v>99</v>
      </c>
      <c r="O974">
        <v>99</v>
      </c>
      <c r="P974">
        <v>99</v>
      </c>
      <c r="Q974">
        <v>3</v>
      </c>
      <c r="R974">
        <v>6</v>
      </c>
      <c r="S974">
        <v>3.5</v>
      </c>
      <c r="T974">
        <v>3</v>
      </c>
      <c r="U974">
        <v>241.19999999999996</v>
      </c>
      <c r="V974">
        <v>33.333333333333343</v>
      </c>
      <c r="W974">
        <v>0</v>
      </c>
      <c r="X974">
        <v>0</v>
      </c>
      <c r="Y974">
        <v>52.088034454501745</v>
      </c>
      <c r="Z974">
        <v>2.140872096444189</v>
      </c>
      <c r="AA974">
        <v>0</v>
      </c>
      <c r="AB974">
        <v>94.741620771858578</v>
      </c>
      <c r="AE974">
        <v>2.7522935779816518</v>
      </c>
      <c r="AF974">
        <v>1.8088100749421312</v>
      </c>
      <c r="AG974">
        <v>925.8333333333336</v>
      </c>
      <c r="AH974">
        <v>0</v>
      </c>
      <c r="AI974">
        <v>33.333333333333343</v>
      </c>
      <c r="AJ974">
        <v>76.027224655966734</v>
      </c>
      <c r="AK974">
        <v>-10.971079328106743</v>
      </c>
      <c r="AM974">
        <v>2.4063386859880578</v>
      </c>
      <c r="AN974">
        <v>99</v>
      </c>
      <c r="AO974">
        <v>99</v>
      </c>
      <c r="AP974">
        <v>99</v>
      </c>
      <c r="AQ974">
        <v>99</v>
      </c>
      <c r="AR974">
        <v>204.83333333333337</v>
      </c>
      <c r="AS974">
        <v>27.942681539621098</v>
      </c>
    </row>
    <row r="975" spans="1:45">
      <c r="A975">
        <v>17</v>
      </c>
      <c r="B975">
        <v>37</v>
      </c>
      <c r="C975">
        <v>2024</v>
      </c>
      <c r="D975">
        <v>1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4</v>
      </c>
      <c r="N975">
        <v>99</v>
      </c>
      <c r="O975">
        <v>99</v>
      </c>
      <c r="P975">
        <v>99</v>
      </c>
      <c r="Q975">
        <v>26</v>
      </c>
      <c r="R975">
        <v>43</v>
      </c>
      <c r="S975">
        <v>4.5714285714285694</v>
      </c>
      <c r="T975">
        <v>4</v>
      </c>
      <c r="U975">
        <v>292.25813953488358</v>
      </c>
      <c r="V975">
        <v>30.232558139534881</v>
      </c>
      <c r="W975">
        <v>0</v>
      </c>
      <c r="X975">
        <v>32.558139534883722</v>
      </c>
      <c r="Y975">
        <v>113.09219789377909</v>
      </c>
      <c r="Z975">
        <v>2.5306849661152766</v>
      </c>
      <c r="AA975">
        <v>0</v>
      </c>
      <c r="AB975">
        <v>75.926546162803888</v>
      </c>
      <c r="AE975">
        <v>6.8910256410256396</v>
      </c>
      <c r="AF975">
        <v>5.6087425528657811</v>
      </c>
      <c r="AG975">
        <v>1180.4000000000001</v>
      </c>
      <c r="AH975">
        <v>0</v>
      </c>
      <c r="AI975">
        <v>34.883720930232549</v>
      </c>
      <c r="AJ975">
        <v>712.43258628448484</v>
      </c>
      <c r="AK975">
        <v>39.901245301441627</v>
      </c>
      <c r="AM975">
        <v>14.829132035733595</v>
      </c>
      <c r="AN975">
        <v>99</v>
      </c>
      <c r="AO975">
        <v>99</v>
      </c>
      <c r="AP975">
        <v>99</v>
      </c>
      <c r="AQ975">
        <v>99</v>
      </c>
      <c r="AR975">
        <v>208.45</v>
      </c>
      <c r="AS975">
        <v>30.955666863860397</v>
      </c>
    </row>
    <row r="976" spans="1:45">
      <c r="A976">
        <v>17</v>
      </c>
      <c r="B976">
        <v>38</v>
      </c>
      <c r="C976">
        <v>2024</v>
      </c>
      <c r="D976">
        <v>2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4</v>
      </c>
      <c r="N976">
        <v>99</v>
      </c>
      <c r="O976">
        <v>99</v>
      </c>
      <c r="P976">
        <v>99</v>
      </c>
      <c r="Q976">
        <v>17</v>
      </c>
      <c r="R976">
        <v>36</v>
      </c>
      <c r="S976">
        <v>4.4444444444444446</v>
      </c>
      <c r="T976">
        <v>4</v>
      </c>
      <c r="U976">
        <v>262.63888888888886</v>
      </c>
      <c r="V976">
        <v>25</v>
      </c>
      <c r="W976">
        <v>0</v>
      </c>
      <c r="X976">
        <v>16.666666666666671</v>
      </c>
      <c r="Y976">
        <v>87.928421892714354</v>
      </c>
      <c r="Z976">
        <v>1.7708197167232469</v>
      </c>
      <c r="AA976">
        <v>0</v>
      </c>
      <c r="AB976">
        <v>49.014893138255928</v>
      </c>
      <c r="AE976">
        <v>8</v>
      </c>
      <c r="AF976">
        <v>5.7999765669904999</v>
      </c>
      <c r="AG976">
        <v>1095.5294117647061</v>
      </c>
      <c r="AH976">
        <v>0</v>
      </c>
      <c r="AI976">
        <v>58.33333333333335</v>
      </c>
      <c r="AJ976">
        <v>466.02456608399058</v>
      </c>
      <c r="AK976">
        <v>25.225760940446762</v>
      </c>
      <c r="AM976">
        <v>-31.269364413843597</v>
      </c>
      <c r="AN976">
        <v>99</v>
      </c>
      <c r="AO976">
        <v>99</v>
      </c>
      <c r="AP976">
        <v>99</v>
      </c>
      <c r="AQ976">
        <v>99</v>
      </c>
      <c r="AR976">
        <v>203.94117647058823</v>
      </c>
      <c r="AS976">
        <v>29.327182057562474</v>
      </c>
    </row>
    <row r="977" spans="1:45">
      <c r="A977">
        <v>17</v>
      </c>
      <c r="B977">
        <v>39</v>
      </c>
      <c r="C977">
        <v>2024</v>
      </c>
      <c r="D977">
        <v>3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4</v>
      </c>
      <c r="N977">
        <v>99</v>
      </c>
      <c r="O977">
        <v>99</v>
      </c>
      <c r="P977">
        <v>99</v>
      </c>
      <c r="Q977">
        <v>14</v>
      </c>
      <c r="R977">
        <v>21</v>
      </c>
      <c r="S977">
        <v>4.8095238095238084</v>
      </c>
      <c r="T977">
        <v>4</v>
      </c>
      <c r="U977">
        <v>281.41428571428594</v>
      </c>
      <c r="V977">
        <v>23.809523809523821</v>
      </c>
      <c r="W977">
        <v>0</v>
      </c>
      <c r="X977">
        <v>14.285714285714288</v>
      </c>
      <c r="Y977">
        <v>88.94180165497346</v>
      </c>
      <c r="Z977">
        <v>1.8418171053155927</v>
      </c>
      <c r="AA977">
        <v>0</v>
      </c>
      <c r="AB977">
        <v>76.441184694782322</v>
      </c>
      <c r="AE977">
        <v>5.833333333333333</v>
      </c>
      <c r="AF977">
        <v>4.5569017047224563</v>
      </c>
      <c r="AG977">
        <v>941.31578947368405</v>
      </c>
      <c r="AH977">
        <v>0</v>
      </c>
      <c r="AI977">
        <v>38.095238095238109</v>
      </c>
      <c r="AJ977">
        <v>321.0794380525889</v>
      </c>
      <c r="AK977">
        <v>74.606145246426252</v>
      </c>
      <c r="AM977">
        <v>55.176702517048632</v>
      </c>
      <c r="AN977">
        <v>99</v>
      </c>
      <c r="AO977">
        <v>99</v>
      </c>
      <c r="AP977">
        <v>99</v>
      </c>
      <c r="AQ977">
        <v>99</v>
      </c>
      <c r="AR977">
        <v>206.73684210526321</v>
      </c>
      <c r="AS977">
        <v>30.799432196609715</v>
      </c>
    </row>
    <row r="978" spans="1:45">
      <c r="A978">
        <v>17</v>
      </c>
      <c r="B978">
        <v>40</v>
      </c>
      <c r="C978">
        <v>2024</v>
      </c>
      <c r="D978">
        <v>4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4</v>
      </c>
      <c r="N978">
        <v>99</v>
      </c>
      <c r="O978">
        <v>99</v>
      </c>
      <c r="P978">
        <v>99</v>
      </c>
      <c r="Q978">
        <v>29</v>
      </c>
      <c r="R978">
        <v>43</v>
      </c>
      <c r="S978">
        <v>5.4418604651162781</v>
      </c>
      <c r="T978">
        <v>4</v>
      </c>
      <c r="U978">
        <v>312.38604651162774</v>
      </c>
      <c r="V978">
        <v>39.534883720930225</v>
      </c>
      <c r="W978">
        <v>0</v>
      </c>
      <c r="X978">
        <v>32.558139534883722</v>
      </c>
      <c r="Y978">
        <v>115.08664598627398</v>
      </c>
      <c r="Z978">
        <v>2.3258139418616266</v>
      </c>
      <c r="AA978">
        <v>0</v>
      </c>
      <c r="AB978">
        <v>79.127812165477181</v>
      </c>
      <c r="AE978">
        <v>6.195965417867435</v>
      </c>
      <c r="AF978">
        <v>5.4886215888669954</v>
      </c>
      <c r="AG978">
        <v>1125</v>
      </c>
      <c r="AH978">
        <v>0</v>
      </c>
      <c r="AI978">
        <v>76.744186046511643</v>
      </c>
      <c r="AJ978">
        <v>582.70003718322607</v>
      </c>
      <c r="AK978">
        <v>39.768985060224175</v>
      </c>
      <c r="AM978">
        <v>7.8005057851123309</v>
      </c>
      <c r="AN978">
        <v>99</v>
      </c>
      <c r="AO978">
        <v>99</v>
      </c>
      <c r="AP978">
        <v>99</v>
      </c>
      <c r="AQ978">
        <v>99</v>
      </c>
      <c r="AR978">
        <v>209.8333333333334</v>
      </c>
      <c r="AS978">
        <v>32.589635831079029</v>
      </c>
    </row>
    <row r="979" spans="1:45">
      <c r="A979">
        <v>17</v>
      </c>
      <c r="B979">
        <v>41</v>
      </c>
      <c r="C979">
        <v>2024</v>
      </c>
      <c r="D979">
        <v>5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4</v>
      </c>
      <c r="N979">
        <v>99</v>
      </c>
      <c r="O979">
        <v>99</v>
      </c>
      <c r="P979">
        <v>99</v>
      </c>
      <c r="Q979">
        <v>37</v>
      </c>
      <c r="R979">
        <v>72</v>
      </c>
      <c r="S979">
        <v>4.8888888888888884</v>
      </c>
      <c r="T979">
        <v>4</v>
      </c>
      <c r="U979">
        <v>264.77499999999998</v>
      </c>
      <c r="V979">
        <v>34.722222222222221</v>
      </c>
      <c r="W979">
        <v>0</v>
      </c>
      <c r="X979">
        <v>12.5</v>
      </c>
      <c r="Y979">
        <v>102.97468776084972</v>
      </c>
      <c r="Z979">
        <v>1.9969111950679357</v>
      </c>
      <c r="AA979">
        <v>0</v>
      </c>
      <c r="AB979">
        <v>81.265322409483218</v>
      </c>
      <c r="AE979">
        <v>10.510948905109489</v>
      </c>
      <c r="AF979">
        <v>7.9794467653895005</v>
      </c>
      <c r="AG979">
        <v>947.55072463768124</v>
      </c>
      <c r="AH979">
        <v>0</v>
      </c>
      <c r="AI979">
        <v>58.33333333333335</v>
      </c>
      <c r="AJ979">
        <v>363.69789725882328</v>
      </c>
      <c r="AK979">
        <v>42.436330901402336</v>
      </c>
      <c r="AM979">
        <v>40.316161251224095</v>
      </c>
      <c r="AN979">
        <v>99</v>
      </c>
      <c r="AO979">
        <v>99</v>
      </c>
      <c r="AP979">
        <v>99</v>
      </c>
      <c r="AQ979">
        <v>99</v>
      </c>
      <c r="AR979">
        <v>201.07246376811597</v>
      </c>
      <c r="AS979">
        <v>30.651979389939736</v>
      </c>
    </row>
    <row r="980" spans="1:45">
      <c r="A980">
        <v>17</v>
      </c>
      <c r="B980">
        <v>42</v>
      </c>
      <c r="C980">
        <v>2024</v>
      </c>
      <c r="D980">
        <v>6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4</v>
      </c>
      <c r="N980">
        <v>99</v>
      </c>
      <c r="O980">
        <v>99</v>
      </c>
      <c r="P980">
        <v>99</v>
      </c>
      <c r="Q980">
        <v>61</v>
      </c>
      <c r="R980">
        <v>80</v>
      </c>
      <c r="S980">
        <v>5.7594936708860764</v>
      </c>
      <c r="T980">
        <v>4</v>
      </c>
      <c r="U980">
        <v>326.89999999999998</v>
      </c>
      <c r="V980">
        <v>55</v>
      </c>
      <c r="W980">
        <v>0</v>
      </c>
      <c r="X980">
        <v>36.25</v>
      </c>
      <c r="Y980">
        <v>107.24206497452376</v>
      </c>
      <c r="Z980">
        <v>2.1013644745791336</v>
      </c>
      <c r="AA980">
        <v>0</v>
      </c>
      <c r="AB980">
        <v>71.42364619671298</v>
      </c>
      <c r="AE980">
        <v>11.71303074670571</v>
      </c>
      <c r="AF980">
        <v>10.80230850190255</v>
      </c>
      <c r="AG980">
        <v>993.5</v>
      </c>
      <c r="AH980">
        <v>0</v>
      </c>
      <c r="AI980">
        <v>62.5</v>
      </c>
      <c r="AJ980">
        <v>411.79323823082808</v>
      </c>
      <c r="AK980">
        <v>29.157224119551991</v>
      </c>
      <c r="AM980">
        <v>5.7852603223711245</v>
      </c>
      <c r="AN980">
        <v>99</v>
      </c>
      <c r="AO980">
        <v>99</v>
      </c>
      <c r="AP980">
        <v>99</v>
      </c>
      <c r="AQ980">
        <v>99</v>
      </c>
      <c r="AR980">
        <v>210.59210526315783</v>
      </c>
      <c r="AS980">
        <v>33.164472424689649</v>
      </c>
    </row>
    <row r="981" spans="1:45">
      <c r="A981">
        <v>17</v>
      </c>
      <c r="B981">
        <v>43</v>
      </c>
      <c r="C981">
        <v>2024</v>
      </c>
      <c r="D981">
        <v>7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4</v>
      </c>
      <c r="N981">
        <v>99</v>
      </c>
      <c r="O981">
        <v>99</v>
      </c>
      <c r="P981">
        <v>99</v>
      </c>
      <c r="Q981">
        <v>44</v>
      </c>
      <c r="R981">
        <v>60</v>
      </c>
      <c r="S981">
        <v>5.65</v>
      </c>
      <c r="T981">
        <v>4</v>
      </c>
      <c r="U981">
        <v>322.52333333333326</v>
      </c>
      <c r="V981">
        <v>51.666666666666657</v>
      </c>
      <c r="W981">
        <v>0</v>
      </c>
      <c r="X981">
        <v>33.333333333333343</v>
      </c>
      <c r="Y981">
        <v>106.86492465829124</v>
      </c>
      <c r="Z981">
        <v>2.1588963229699876</v>
      </c>
      <c r="AA981">
        <v>0</v>
      </c>
      <c r="AB981">
        <v>74.588421913977626</v>
      </c>
      <c r="AE981">
        <v>10.471204188481677</v>
      </c>
      <c r="AF981">
        <v>9.1573352993758785</v>
      </c>
      <c r="AG981">
        <v>991.642857142857</v>
      </c>
      <c r="AH981">
        <v>0</v>
      </c>
      <c r="AI981">
        <v>70</v>
      </c>
      <c r="AJ981">
        <v>442.85754032240237</v>
      </c>
      <c r="AK981">
        <v>44.257486743230352</v>
      </c>
      <c r="AM981">
        <v>22.530906792573255</v>
      </c>
      <c r="AN981">
        <v>99</v>
      </c>
      <c r="AO981">
        <v>99</v>
      </c>
      <c r="AP981">
        <v>99</v>
      </c>
      <c r="AQ981">
        <v>99</v>
      </c>
      <c r="AR981">
        <v>211.33928571428575</v>
      </c>
      <c r="AS981">
        <v>32.871970671269054</v>
      </c>
    </row>
    <row r="982" spans="1:45">
      <c r="A982">
        <v>17</v>
      </c>
      <c r="B982">
        <v>44</v>
      </c>
      <c r="C982">
        <v>2024</v>
      </c>
      <c r="D982">
        <v>8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4</v>
      </c>
      <c r="N982">
        <v>99</v>
      </c>
      <c r="O982">
        <v>99</v>
      </c>
      <c r="P982">
        <v>99</v>
      </c>
      <c r="Q982">
        <v>54</v>
      </c>
      <c r="R982">
        <v>99</v>
      </c>
      <c r="S982">
        <v>5.1515151515151514</v>
      </c>
      <c r="T982">
        <v>4</v>
      </c>
      <c r="U982">
        <v>286.0212121212121</v>
      </c>
      <c r="V982">
        <v>37.373737373737377</v>
      </c>
      <c r="W982">
        <v>0</v>
      </c>
      <c r="X982">
        <v>21.212121212121215</v>
      </c>
      <c r="Y982">
        <v>104.92074861265441</v>
      </c>
      <c r="Z982">
        <v>1.8277525878788157</v>
      </c>
      <c r="AA982">
        <v>0</v>
      </c>
      <c r="AB982">
        <v>66.815291327020304</v>
      </c>
      <c r="AE982">
        <v>13.414634146341459</v>
      </c>
      <c r="AF982">
        <v>10.667371392814887</v>
      </c>
      <c r="AG982">
        <v>1071.6494845360824</v>
      </c>
      <c r="AH982">
        <v>0</v>
      </c>
      <c r="AI982">
        <v>71.717171717171738</v>
      </c>
      <c r="AJ982">
        <v>440.03767507956047</v>
      </c>
      <c r="AK982">
        <v>59.870509828533478</v>
      </c>
      <c r="AM982">
        <v>26.084673819053673</v>
      </c>
      <c r="AN982">
        <v>99</v>
      </c>
      <c r="AO982">
        <v>99</v>
      </c>
      <c r="AP982">
        <v>99</v>
      </c>
      <c r="AQ982">
        <v>99</v>
      </c>
      <c r="AR982">
        <v>204.21649484536076</v>
      </c>
      <c r="AS982">
        <v>32.297933730031275</v>
      </c>
    </row>
    <row r="983" spans="1:45">
      <c r="A983">
        <v>17</v>
      </c>
      <c r="B983">
        <v>45</v>
      </c>
      <c r="C983">
        <v>2024</v>
      </c>
      <c r="D983">
        <v>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4</v>
      </c>
      <c r="N983">
        <v>99</v>
      </c>
      <c r="O983">
        <v>99</v>
      </c>
      <c r="P983">
        <v>99</v>
      </c>
      <c r="Q983">
        <v>46</v>
      </c>
      <c r="R983">
        <v>70</v>
      </c>
      <c r="S983">
        <v>5.3857142857142879</v>
      </c>
      <c r="T983">
        <v>4</v>
      </c>
      <c r="U983">
        <v>327.75285714285741</v>
      </c>
      <c r="V983">
        <v>41.428571428571438</v>
      </c>
      <c r="W983">
        <v>0</v>
      </c>
      <c r="X983">
        <v>27.142857142857153</v>
      </c>
      <c r="Y983">
        <v>105.18709823307144</v>
      </c>
      <c r="Z983">
        <v>2.1533552367201749</v>
      </c>
      <c r="AA983">
        <v>0</v>
      </c>
      <c r="AB983">
        <v>69.387706270165268</v>
      </c>
      <c r="AE983">
        <v>9.1145833333333357</v>
      </c>
      <c r="AF983">
        <v>8.3224840598205176</v>
      </c>
      <c r="AG983">
        <v>1155.7878787878788</v>
      </c>
      <c r="AH983">
        <v>0</v>
      </c>
      <c r="AI983">
        <v>54.285714285714306</v>
      </c>
      <c r="AJ983">
        <v>588.51720489645595</v>
      </c>
      <c r="AK983">
        <v>45.449680675373763</v>
      </c>
      <c r="AM983">
        <v>26.013515770509475</v>
      </c>
      <c r="AN983">
        <v>99</v>
      </c>
      <c r="AO983">
        <v>99</v>
      </c>
      <c r="AP983">
        <v>99</v>
      </c>
      <c r="AQ983">
        <v>99</v>
      </c>
      <c r="AR983">
        <v>212.53030303030303</v>
      </c>
      <c r="AS983">
        <v>32.837051545041611</v>
      </c>
    </row>
    <row r="984" spans="1:45">
      <c r="A984">
        <v>17</v>
      </c>
      <c r="B984">
        <v>46</v>
      </c>
      <c r="C984">
        <v>2024</v>
      </c>
      <c r="D984">
        <v>10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4</v>
      </c>
      <c r="N984">
        <v>99</v>
      </c>
      <c r="O984">
        <v>99</v>
      </c>
      <c r="P984">
        <v>99</v>
      </c>
      <c r="Q984">
        <v>88</v>
      </c>
      <c r="R984">
        <v>114</v>
      </c>
      <c r="S984">
        <v>5.1769911504424782</v>
      </c>
      <c r="T984">
        <v>4</v>
      </c>
      <c r="U984">
        <v>323.39035087719304</v>
      </c>
      <c r="V984">
        <v>44.73684210526315</v>
      </c>
      <c r="W984">
        <v>0</v>
      </c>
      <c r="X984">
        <v>37.719298245614027</v>
      </c>
      <c r="Y984">
        <v>131.01396334400761</v>
      </c>
      <c r="Z984">
        <v>2.3125495530383375</v>
      </c>
      <c r="AA984">
        <v>0</v>
      </c>
      <c r="AB984">
        <v>86.143781240048767</v>
      </c>
      <c r="AE984">
        <v>11.813471502590671</v>
      </c>
      <c r="AF984">
        <v>10.924274875753097</v>
      </c>
      <c r="AG984">
        <v>1155.148148148148</v>
      </c>
      <c r="AH984">
        <v>0</v>
      </c>
      <c r="AI984">
        <v>63.15789473684211</v>
      </c>
      <c r="AJ984">
        <v>456.90101073173611</v>
      </c>
      <c r="AK984">
        <v>66.619860279426391</v>
      </c>
      <c r="AM984">
        <v>42.592947976114495</v>
      </c>
      <c r="AN984">
        <v>99</v>
      </c>
      <c r="AO984">
        <v>99</v>
      </c>
      <c r="AP984">
        <v>99</v>
      </c>
      <c r="AQ984">
        <v>99</v>
      </c>
      <c r="AR984">
        <v>212.17592592592592</v>
      </c>
      <c r="AS984">
        <v>32.099512011568436</v>
      </c>
    </row>
    <row r="985" spans="1:45">
      <c r="A985">
        <v>17</v>
      </c>
      <c r="B985">
        <v>47</v>
      </c>
      <c r="C985">
        <v>2024</v>
      </c>
      <c r="D985">
        <v>11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4</v>
      </c>
      <c r="N985">
        <v>99</v>
      </c>
      <c r="O985">
        <v>99</v>
      </c>
      <c r="P985">
        <v>99</v>
      </c>
      <c r="Q985">
        <v>75</v>
      </c>
      <c r="R985">
        <v>100</v>
      </c>
      <c r="S985">
        <v>5.0099999999999989</v>
      </c>
      <c r="T985">
        <v>4</v>
      </c>
      <c r="U985">
        <v>308.65300000000002</v>
      </c>
      <c r="V985">
        <v>37</v>
      </c>
      <c r="W985">
        <v>0</v>
      </c>
      <c r="X985">
        <v>30</v>
      </c>
      <c r="Y985">
        <v>117.64622174553671</v>
      </c>
      <c r="Z985">
        <v>2.2203378121358028</v>
      </c>
      <c r="AA985">
        <v>0</v>
      </c>
      <c r="AB985">
        <v>82.519381575695334</v>
      </c>
      <c r="AE985">
        <v>9.4073377234242681</v>
      </c>
      <c r="AF985">
        <v>8.3448485626803848</v>
      </c>
      <c r="AG985">
        <v>1111.791666666667</v>
      </c>
      <c r="AH985">
        <v>0</v>
      </c>
      <c r="AI985">
        <v>58</v>
      </c>
      <c r="AJ985">
        <v>418.72158900302952</v>
      </c>
      <c r="AK985">
        <v>23.359440330243157</v>
      </c>
      <c r="AM985">
        <v>6.397291309912382</v>
      </c>
      <c r="AN985">
        <v>99</v>
      </c>
      <c r="AO985">
        <v>99</v>
      </c>
      <c r="AP985">
        <v>99</v>
      </c>
      <c r="AQ985">
        <v>99</v>
      </c>
      <c r="AR985">
        <v>209.27083333333337</v>
      </c>
      <c r="AS985">
        <v>31.463638036736992</v>
      </c>
    </row>
    <row r="986" spans="1:45">
      <c r="A986">
        <v>17</v>
      </c>
      <c r="B986">
        <v>48</v>
      </c>
      <c r="C986">
        <v>2024</v>
      </c>
      <c r="D986">
        <v>12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4</v>
      </c>
      <c r="N986">
        <v>99</v>
      </c>
      <c r="O986">
        <v>99</v>
      </c>
      <c r="P986">
        <v>99</v>
      </c>
      <c r="Q986">
        <v>12</v>
      </c>
      <c r="R986">
        <v>14</v>
      </c>
      <c r="S986">
        <v>4.7142857142857153</v>
      </c>
      <c r="T986">
        <v>4</v>
      </c>
      <c r="U986">
        <v>297.92142857142869</v>
      </c>
      <c r="V986">
        <v>28.571428571428577</v>
      </c>
      <c r="W986">
        <v>0</v>
      </c>
      <c r="X986">
        <v>28.571428571428577</v>
      </c>
      <c r="Y986">
        <v>140.39172329374597</v>
      </c>
      <c r="Z986">
        <v>2.4032291201801033</v>
      </c>
      <c r="AA986">
        <v>0</v>
      </c>
      <c r="AB986">
        <v>90.642062879141619</v>
      </c>
      <c r="AE986">
        <v>6.4220183486238485</v>
      </c>
      <c r="AF986">
        <v>5.2130776268491807</v>
      </c>
      <c r="AG986">
        <v>1207.5</v>
      </c>
      <c r="AH986">
        <v>0</v>
      </c>
      <c r="AI986">
        <v>64.285714285714306</v>
      </c>
      <c r="AJ986">
        <v>485.29928173977646</v>
      </c>
      <c r="AK986">
        <v>73.610085094999647</v>
      </c>
      <c r="AM986">
        <v>58.157783174635483</v>
      </c>
      <c r="AN986">
        <v>99</v>
      </c>
      <c r="AO986">
        <v>99</v>
      </c>
      <c r="AP986">
        <v>99</v>
      </c>
      <c r="AQ986">
        <v>99</v>
      </c>
      <c r="AR986">
        <v>207.78571428571425</v>
      </c>
      <c r="AS986">
        <v>31.067886695282002</v>
      </c>
    </row>
    <row r="987" spans="1:45">
      <c r="A987">
        <v>17</v>
      </c>
      <c r="B987">
        <v>49</v>
      </c>
      <c r="C987">
        <v>2024</v>
      </c>
      <c r="D987">
        <v>1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5</v>
      </c>
      <c r="N987">
        <v>99</v>
      </c>
      <c r="O987">
        <v>99</v>
      </c>
      <c r="P987">
        <v>99</v>
      </c>
      <c r="Q987">
        <v>48</v>
      </c>
      <c r="R987">
        <v>77</v>
      </c>
      <c r="S987">
        <v>5.0779220779220786</v>
      </c>
      <c r="T987">
        <v>5</v>
      </c>
      <c r="U987">
        <v>309.54675324675327</v>
      </c>
      <c r="V987">
        <v>33.766233766233768</v>
      </c>
      <c r="W987">
        <v>0</v>
      </c>
      <c r="X987">
        <v>32.467532467532457</v>
      </c>
      <c r="Y987">
        <v>109.44622421971516</v>
      </c>
      <c r="Z987">
        <v>1.9657207380251596</v>
      </c>
      <c r="AA987">
        <v>0</v>
      </c>
      <c r="AB987">
        <v>69.507631629868357</v>
      </c>
      <c r="AE987">
        <v>12.339743589743591</v>
      </c>
      <c r="AF987">
        <v>10.637692038880187</v>
      </c>
      <c r="AG987">
        <v>1025.8051948051948</v>
      </c>
      <c r="AH987">
        <v>0</v>
      </c>
      <c r="AI987">
        <v>46.753246753246763</v>
      </c>
      <c r="AJ987">
        <v>457.38517227515155</v>
      </c>
      <c r="AK987">
        <v>60.66216822390264</v>
      </c>
      <c r="AM987">
        <v>33.885819634345978</v>
      </c>
      <c r="AN987">
        <v>99</v>
      </c>
      <c r="AO987">
        <v>99</v>
      </c>
      <c r="AP987">
        <v>99</v>
      </c>
      <c r="AQ987">
        <v>99</v>
      </c>
      <c r="AR987">
        <v>210.19480519480516</v>
      </c>
      <c r="AS987">
        <v>32.323413596486027</v>
      </c>
    </row>
    <row r="988" spans="1:45">
      <c r="A988">
        <v>17</v>
      </c>
      <c r="B988">
        <v>50</v>
      </c>
      <c r="C988">
        <v>2024</v>
      </c>
      <c r="D988">
        <v>2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5</v>
      </c>
      <c r="N988">
        <v>99</v>
      </c>
      <c r="O988">
        <v>99</v>
      </c>
      <c r="P988">
        <v>99</v>
      </c>
      <c r="Q988">
        <v>32</v>
      </c>
      <c r="R988">
        <v>46</v>
      </c>
      <c r="S988">
        <v>5.3478260869565215</v>
      </c>
      <c r="T988">
        <v>5</v>
      </c>
      <c r="U988">
        <v>304.99347826086967</v>
      </c>
      <c r="V988">
        <v>36.956521739130437</v>
      </c>
      <c r="W988">
        <v>0</v>
      </c>
      <c r="X988">
        <v>21.739130434782609</v>
      </c>
      <c r="Y988">
        <v>92.482640914446236</v>
      </c>
      <c r="Z988">
        <v>1.8441139182998687</v>
      </c>
      <c r="AA988">
        <v>0</v>
      </c>
      <c r="AB988">
        <v>57.575152056873243</v>
      </c>
      <c r="AE988">
        <v>10.222222222222221</v>
      </c>
      <c r="AF988">
        <v>8.6062328124702887</v>
      </c>
      <c r="AG988">
        <v>1050.0681818181815</v>
      </c>
      <c r="AH988">
        <v>0</v>
      </c>
      <c r="AI988">
        <v>52.173913043478258</v>
      </c>
      <c r="AJ988">
        <v>543.8223890258522</v>
      </c>
      <c r="AK988">
        <v>36.842665343753247</v>
      </c>
      <c r="AM988">
        <v>-9.8594461197307268</v>
      </c>
      <c r="AN988">
        <v>99</v>
      </c>
      <c r="AO988">
        <v>99</v>
      </c>
      <c r="AP988">
        <v>99</v>
      </c>
      <c r="AQ988">
        <v>99</v>
      </c>
      <c r="AR988">
        <v>208.34090909090912</v>
      </c>
      <c r="AS988">
        <v>32.662024508647498</v>
      </c>
    </row>
    <row r="989" spans="1:45">
      <c r="A989">
        <v>17</v>
      </c>
      <c r="B989">
        <v>51</v>
      </c>
      <c r="C989">
        <v>2024</v>
      </c>
      <c r="D989">
        <v>3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5</v>
      </c>
      <c r="N989">
        <v>99</v>
      </c>
      <c r="O989">
        <v>99</v>
      </c>
      <c r="P989">
        <v>99</v>
      </c>
      <c r="Q989">
        <v>35</v>
      </c>
      <c r="R989">
        <v>64</v>
      </c>
      <c r="S989">
        <v>5.046875</v>
      </c>
      <c r="T989">
        <v>5</v>
      </c>
      <c r="U989">
        <v>297.1875</v>
      </c>
      <c r="V989">
        <v>28.125</v>
      </c>
      <c r="W989">
        <v>0</v>
      </c>
      <c r="X989">
        <v>17.1875</v>
      </c>
      <c r="Y989">
        <v>84.155671414647117</v>
      </c>
      <c r="Z989">
        <v>1.7538322993875439</v>
      </c>
      <c r="AA989">
        <v>0</v>
      </c>
      <c r="AB989">
        <v>71.33583964036518</v>
      </c>
      <c r="AE989">
        <v>17.777777777777779</v>
      </c>
      <c r="AF989">
        <v>14.66610325800313</v>
      </c>
      <c r="AG989">
        <v>891.12698412698387</v>
      </c>
      <c r="AH989">
        <v>0</v>
      </c>
      <c r="AI989">
        <v>50</v>
      </c>
      <c r="AJ989">
        <v>251.49416933273983</v>
      </c>
      <c r="AK989">
        <v>17.578363522240821</v>
      </c>
      <c r="AM989">
        <v>-0.2145151819614636</v>
      </c>
      <c r="AN989">
        <v>99</v>
      </c>
      <c r="AO989">
        <v>99</v>
      </c>
      <c r="AP989">
        <v>99</v>
      </c>
      <c r="AQ989">
        <v>99</v>
      </c>
      <c r="AR989">
        <v>209.52380952380952</v>
      </c>
      <c r="AS989">
        <v>31.498179288658861</v>
      </c>
    </row>
    <row r="990" spans="1:45">
      <c r="A990">
        <v>17</v>
      </c>
      <c r="B990">
        <v>52</v>
      </c>
      <c r="C990">
        <v>2024</v>
      </c>
      <c r="D990">
        <v>4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5</v>
      </c>
      <c r="N990">
        <v>99</v>
      </c>
      <c r="O990">
        <v>99</v>
      </c>
      <c r="P990">
        <v>99</v>
      </c>
      <c r="Q990">
        <v>62</v>
      </c>
      <c r="R990">
        <v>96</v>
      </c>
      <c r="S990">
        <v>5.0104166666666679</v>
      </c>
      <c r="T990">
        <v>5</v>
      </c>
      <c r="U990">
        <v>302.2999999999999</v>
      </c>
      <c r="V990">
        <v>25</v>
      </c>
      <c r="W990">
        <v>0</v>
      </c>
      <c r="X990">
        <v>19.791666666666671</v>
      </c>
      <c r="Y990">
        <v>79.102617950777955</v>
      </c>
      <c r="Z990">
        <v>1.7588750646522764</v>
      </c>
      <c r="AA990">
        <v>0</v>
      </c>
      <c r="AB990">
        <v>72.20905166373133</v>
      </c>
      <c r="AE990">
        <v>13.8328530259366</v>
      </c>
      <c r="AF990">
        <v>11.85803116345244</v>
      </c>
      <c r="AG990">
        <v>916.98924731182797</v>
      </c>
      <c r="AH990">
        <v>0</v>
      </c>
      <c r="AI990">
        <v>41.666666666666657</v>
      </c>
      <c r="AJ990">
        <v>237.21377748449956</v>
      </c>
      <c r="AK990">
        <v>20.050290540494849</v>
      </c>
      <c r="AM990">
        <v>3.9860145148280526</v>
      </c>
      <c r="AN990">
        <v>99</v>
      </c>
      <c r="AO990">
        <v>99</v>
      </c>
      <c r="AP990">
        <v>99</v>
      </c>
      <c r="AQ990">
        <v>99</v>
      </c>
      <c r="AR990">
        <v>209.17204301075273</v>
      </c>
      <c r="AS990">
        <v>32.186143393247306</v>
      </c>
    </row>
    <row r="991" spans="1:45">
      <c r="A991">
        <v>17</v>
      </c>
      <c r="B991">
        <v>53</v>
      </c>
      <c r="C991">
        <v>2024</v>
      </c>
      <c r="D991">
        <v>5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5</v>
      </c>
      <c r="N991">
        <v>99</v>
      </c>
      <c r="O991">
        <v>99</v>
      </c>
      <c r="P991">
        <v>99</v>
      </c>
      <c r="Q991">
        <v>51</v>
      </c>
      <c r="R991">
        <v>94</v>
      </c>
      <c r="S991">
        <v>5.244680851063829</v>
      </c>
      <c r="T991">
        <v>5</v>
      </c>
      <c r="U991">
        <v>302.74361702127658</v>
      </c>
      <c r="V991">
        <v>38.297872340425535</v>
      </c>
      <c r="W991">
        <v>0</v>
      </c>
      <c r="X991">
        <v>22.340425531914899</v>
      </c>
      <c r="Y991">
        <v>94.618699018420671</v>
      </c>
      <c r="Z991">
        <v>2.0036465172851874</v>
      </c>
      <c r="AA991">
        <v>0</v>
      </c>
      <c r="AB991">
        <v>67.162706812780414</v>
      </c>
      <c r="AE991">
        <v>13.722627737226279</v>
      </c>
      <c r="AF991">
        <v>11.911491838184299</v>
      </c>
      <c r="AG991">
        <v>899</v>
      </c>
      <c r="AH991">
        <v>1.0638297872340428</v>
      </c>
      <c r="AI991">
        <v>47.872340425531917</v>
      </c>
      <c r="AJ991">
        <v>201.10963914373113</v>
      </c>
      <c r="AK991">
        <v>58.793546066298447</v>
      </c>
      <c r="AM991">
        <v>20.921480132624723</v>
      </c>
      <c r="AN991">
        <v>99</v>
      </c>
      <c r="AO991">
        <v>99</v>
      </c>
      <c r="AP991">
        <v>99</v>
      </c>
      <c r="AQ991">
        <v>99</v>
      </c>
      <c r="AR991">
        <v>209.02173913043481</v>
      </c>
      <c r="AS991">
        <v>32.14577804095984</v>
      </c>
    </row>
    <row r="992" spans="1:45">
      <c r="A992">
        <v>17</v>
      </c>
      <c r="B992">
        <v>54</v>
      </c>
      <c r="C992">
        <v>2024</v>
      </c>
      <c r="D992">
        <v>6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5</v>
      </c>
      <c r="N992">
        <v>99</v>
      </c>
      <c r="O992">
        <v>99</v>
      </c>
      <c r="P992">
        <v>99</v>
      </c>
      <c r="Q992">
        <v>78</v>
      </c>
      <c r="R992">
        <v>123</v>
      </c>
      <c r="S992">
        <v>5.3983739837398383</v>
      </c>
      <c r="T992">
        <v>5</v>
      </c>
      <c r="U992">
        <v>325.77723577235776</v>
      </c>
      <c r="V992">
        <v>36.585365853658544</v>
      </c>
      <c r="W992">
        <v>0</v>
      </c>
      <c r="X992">
        <v>33.333333333333343</v>
      </c>
      <c r="Y992">
        <v>97.110372887969376</v>
      </c>
      <c r="Z992">
        <v>1.8945357343565865</v>
      </c>
      <c r="AA992">
        <v>0</v>
      </c>
      <c r="AB992">
        <v>68.691603484650898</v>
      </c>
      <c r="AE992">
        <v>18.008784773060029</v>
      </c>
      <c r="AF992">
        <v>16.551505929043142</v>
      </c>
      <c r="AG992">
        <v>907.15254237288127</v>
      </c>
      <c r="AH992">
        <v>0</v>
      </c>
      <c r="AI992">
        <v>41.463414634146339</v>
      </c>
      <c r="AJ992">
        <v>268.28427331302078</v>
      </c>
      <c r="AK992">
        <v>46.816821527890561</v>
      </c>
      <c r="AM992">
        <v>14.403102974513684</v>
      </c>
      <c r="AN992">
        <v>99</v>
      </c>
      <c r="AO992">
        <v>99</v>
      </c>
      <c r="AP992">
        <v>99</v>
      </c>
      <c r="AQ992">
        <v>99</v>
      </c>
      <c r="AR992">
        <v>212.1016949152542</v>
      </c>
      <c r="AS992">
        <v>33.176074779875741</v>
      </c>
    </row>
    <row r="993" spans="1:45">
      <c r="A993">
        <v>17</v>
      </c>
      <c r="B993">
        <v>55</v>
      </c>
      <c r="C993">
        <v>2024</v>
      </c>
      <c r="D993">
        <v>7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5</v>
      </c>
      <c r="N993">
        <v>99</v>
      </c>
      <c r="O993">
        <v>99</v>
      </c>
      <c r="P993">
        <v>99</v>
      </c>
      <c r="Q993">
        <v>46</v>
      </c>
      <c r="R993">
        <v>74</v>
      </c>
      <c r="S993">
        <v>5.5810810810810816</v>
      </c>
      <c r="T993">
        <v>5</v>
      </c>
      <c r="U993">
        <v>327.28918918918913</v>
      </c>
      <c r="V993">
        <v>45.945945945945937</v>
      </c>
      <c r="W993">
        <v>0</v>
      </c>
      <c r="X993">
        <v>25.675675675675674</v>
      </c>
      <c r="Y993">
        <v>107.89354934950656</v>
      </c>
      <c r="Z993">
        <v>1.8816809388384697</v>
      </c>
      <c r="AA993">
        <v>0</v>
      </c>
      <c r="AB993">
        <v>71.588602824465141</v>
      </c>
      <c r="AE993">
        <v>12.914485165794064</v>
      </c>
      <c r="AF993">
        <v>11.460936498119221</v>
      </c>
      <c r="AG993">
        <v>1007.8356164383562</v>
      </c>
      <c r="AH993">
        <v>0</v>
      </c>
      <c r="AI993">
        <v>62.162162162162176</v>
      </c>
      <c r="AJ993">
        <v>366.26384732151359</v>
      </c>
      <c r="AK993">
        <v>71.618502081325033</v>
      </c>
      <c r="AM993">
        <v>41.083868585270999</v>
      </c>
      <c r="AN993">
        <v>99</v>
      </c>
      <c r="AO993">
        <v>99</v>
      </c>
      <c r="AP993">
        <v>99</v>
      </c>
      <c r="AQ993">
        <v>99</v>
      </c>
      <c r="AR993">
        <v>211.76712328767124</v>
      </c>
      <c r="AS993">
        <v>33.549556832127301</v>
      </c>
    </row>
    <row r="994" spans="1:45">
      <c r="A994">
        <v>17</v>
      </c>
      <c r="B994">
        <v>56</v>
      </c>
      <c r="C994">
        <v>2024</v>
      </c>
      <c r="D994">
        <v>8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5</v>
      </c>
      <c r="N994">
        <v>99</v>
      </c>
      <c r="O994">
        <v>99</v>
      </c>
      <c r="P994">
        <v>99</v>
      </c>
      <c r="Q994">
        <v>56</v>
      </c>
      <c r="R994">
        <v>88</v>
      </c>
      <c r="S994">
        <v>5.4545454545454541</v>
      </c>
      <c r="T994">
        <v>5</v>
      </c>
      <c r="U994">
        <v>329.6875</v>
      </c>
      <c r="V994">
        <v>42.045454545454554</v>
      </c>
      <c r="W994">
        <v>0</v>
      </c>
      <c r="X994">
        <v>36.363636363636367</v>
      </c>
      <c r="Y994">
        <v>71.573825225332087</v>
      </c>
      <c r="Z994">
        <v>1.744531005672318</v>
      </c>
      <c r="AA994">
        <v>0</v>
      </c>
      <c r="AB994">
        <v>65.254372763080298</v>
      </c>
      <c r="AE994">
        <v>11.924119241192413</v>
      </c>
      <c r="AF994">
        <v>10.929722402945387</v>
      </c>
      <c r="AG994">
        <v>922.85057471264383</v>
      </c>
      <c r="AH994">
        <v>0</v>
      </c>
      <c r="AI994">
        <v>45.454545454545446</v>
      </c>
      <c r="AJ994">
        <v>291.60485500962932</v>
      </c>
      <c r="AK994">
        <v>18.580764913694612</v>
      </c>
      <c r="AM994">
        <v>-2.3149335826973951</v>
      </c>
      <c r="AN994">
        <v>99</v>
      </c>
      <c r="AO994">
        <v>99</v>
      </c>
      <c r="AP994">
        <v>99</v>
      </c>
      <c r="AQ994">
        <v>99</v>
      </c>
      <c r="AR994">
        <v>213.63218390804599</v>
      </c>
      <c r="AS994">
        <v>33.308203321162168</v>
      </c>
    </row>
    <row r="995" spans="1:45">
      <c r="A995">
        <v>17</v>
      </c>
      <c r="B995">
        <v>57</v>
      </c>
      <c r="C995">
        <v>2024</v>
      </c>
      <c r="D995">
        <v>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5</v>
      </c>
      <c r="N995">
        <v>99</v>
      </c>
      <c r="O995">
        <v>99</v>
      </c>
      <c r="P995">
        <v>99</v>
      </c>
      <c r="Q995">
        <v>78</v>
      </c>
      <c r="R995">
        <v>117</v>
      </c>
      <c r="S995">
        <v>5.316239316239316</v>
      </c>
      <c r="T995">
        <v>5</v>
      </c>
      <c r="U995">
        <v>329.51196581196558</v>
      </c>
      <c r="V995">
        <v>33.333333333333343</v>
      </c>
      <c r="W995">
        <v>0</v>
      </c>
      <c r="X995">
        <v>29.059829059829056</v>
      </c>
      <c r="Y995">
        <v>115.92170888950118</v>
      </c>
      <c r="Z995">
        <v>1.8657945428318397</v>
      </c>
      <c r="AA995">
        <v>0</v>
      </c>
      <c r="AB995">
        <v>74.161654491532218</v>
      </c>
      <c r="AE995">
        <v>15.234375</v>
      </c>
      <c r="AF995">
        <v>13.98509746934119</v>
      </c>
      <c r="AG995">
        <v>976.68421052631595</v>
      </c>
      <c r="AH995">
        <v>0</v>
      </c>
      <c r="AI995">
        <v>49.572649572649567</v>
      </c>
      <c r="AJ995">
        <v>341.65536949545861</v>
      </c>
      <c r="AK995">
        <v>73.262059211375345</v>
      </c>
      <c r="AM995">
        <v>51.691385448524393</v>
      </c>
      <c r="AN995">
        <v>99</v>
      </c>
      <c r="AO995">
        <v>99</v>
      </c>
      <c r="AP995">
        <v>99</v>
      </c>
      <c r="AQ995">
        <v>99</v>
      </c>
      <c r="AR995">
        <v>213.76315789473679</v>
      </c>
      <c r="AS995">
        <v>32.898005685329366</v>
      </c>
    </row>
    <row r="996" spans="1:45">
      <c r="A996">
        <v>17</v>
      </c>
      <c r="B996">
        <v>58</v>
      </c>
      <c r="C996">
        <v>2024</v>
      </c>
      <c r="D996">
        <v>10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5</v>
      </c>
      <c r="N996">
        <v>99</v>
      </c>
      <c r="O996">
        <v>99</v>
      </c>
      <c r="P996">
        <v>99</v>
      </c>
      <c r="Q996">
        <v>115</v>
      </c>
      <c r="R996">
        <v>154</v>
      </c>
      <c r="S996">
        <v>4.941558441558441</v>
      </c>
      <c r="T996">
        <v>5</v>
      </c>
      <c r="U996">
        <v>312.90064935064947</v>
      </c>
      <c r="V996">
        <v>33.116883116883109</v>
      </c>
      <c r="W996">
        <v>0</v>
      </c>
      <c r="X996">
        <v>28.571428571428577</v>
      </c>
      <c r="Y996">
        <v>113.64196253553962</v>
      </c>
      <c r="Z996">
        <v>1.92804662937029</v>
      </c>
      <c r="AA996">
        <v>0</v>
      </c>
      <c r="AB996">
        <v>82.580199015952147</v>
      </c>
      <c r="AE996">
        <v>15.958549222797926</v>
      </c>
      <c r="AF996">
        <v>14.27867457326982</v>
      </c>
      <c r="AG996">
        <v>1061.8904109589041</v>
      </c>
      <c r="AH996">
        <v>0</v>
      </c>
      <c r="AI996">
        <v>46.753246753246763</v>
      </c>
      <c r="AJ996">
        <v>401.45623830987279</v>
      </c>
      <c r="AK996">
        <v>60.637691012844314</v>
      </c>
      <c r="AM996">
        <v>38.359765917734329</v>
      </c>
      <c r="AN996">
        <v>99</v>
      </c>
      <c r="AO996">
        <v>99</v>
      </c>
      <c r="AP996">
        <v>99</v>
      </c>
      <c r="AQ996">
        <v>99</v>
      </c>
      <c r="AR996">
        <v>211.60958904109597</v>
      </c>
      <c r="AS996">
        <v>31.747307793697939</v>
      </c>
    </row>
    <row r="997" spans="1:45">
      <c r="A997">
        <v>17</v>
      </c>
      <c r="B997">
        <v>59</v>
      </c>
      <c r="C997">
        <v>2024</v>
      </c>
      <c r="D997">
        <v>11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5</v>
      </c>
      <c r="N997">
        <v>99</v>
      </c>
      <c r="O997">
        <v>99</v>
      </c>
      <c r="P997">
        <v>99</v>
      </c>
      <c r="Q997">
        <v>118</v>
      </c>
      <c r="R997">
        <v>181</v>
      </c>
      <c r="S997">
        <v>5.071823204419891</v>
      </c>
      <c r="T997">
        <v>5</v>
      </c>
      <c r="U997">
        <v>328.0795580110497</v>
      </c>
      <c r="V997">
        <v>38.121546961325976</v>
      </c>
      <c r="W997">
        <v>0</v>
      </c>
      <c r="X997">
        <v>34.806629834254146</v>
      </c>
      <c r="Y997">
        <v>111.21299345677537</v>
      </c>
      <c r="Z997">
        <v>1.9553952820529199</v>
      </c>
      <c r="AA997">
        <v>0</v>
      </c>
      <c r="AB997">
        <v>82.506987737387746</v>
      </c>
      <c r="AE997">
        <v>17.027281279397926</v>
      </c>
      <c r="AF997">
        <v>16.054829704830723</v>
      </c>
      <c r="AG997">
        <v>1027.0919540229888</v>
      </c>
      <c r="AH997">
        <v>0</v>
      </c>
      <c r="AI997">
        <v>50.828729281767963</v>
      </c>
      <c r="AJ997">
        <v>366.37632597387153</v>
      </c>
      <c r="AK997">
        <v>50.207089614261314</v>
      </c>
      <c r="AM997">
        <v>34.229705463751131</v>
      </c>
      <c r="AN997">
        <v>99</v>
      </c>
      <c r="AO997">
        <v>99</v>
      </c>
      <c r="AP997">
        <v>99</v>
      </c>
      <c r="AQ997">
        <v>99</v>
      </c>
      <c r="AR997">
        <v>214.64942528735631</v>
      </c>
      <c r="AS997">
        <v>31.912036100934259</v>
      </c>
    </row>
    <row r="998" spans="1:45">
      <c r="A998">
        <v>17</v>
      </c>
      <c r="B998">
        <v>60</v>
      </c>
      <c r="C998">
        <v>2024</v>
      </c>
      <c r="D998">
        <v>12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5</v>
      </c>
      <c r="N998">
        <v>99</v>
      </c>
      <c r="O998">
        <v>99</v>
      </c>
      <c r="P998">
        <v>99</v>
      </c>
      <c r="Q998">
        <v>23</v>
      </c>
      <c r="R998">
        <v>24</v>
      </c>
      <c r="S998">
        <v>5.4583333333333321</v>
      </c>
      <c r="T998">
        <v>5</v>
      </c>
      <c r="U998">
        <v>332.77499999999992</v>
      </c>
      <c r="V998">
        <v>45.833333333333343</v>
      </c>
      <c r="W998">
        <v>0</v>
      </c>
      <c r="X998">
        <v>45.833333333333343</v>
      </c>
      <c r="Y998">
        <v>132.5253254099006</v>
      </c>
      <c r="Z998">
        <v>2.0611317010052734</v>
      </c>
      <c r="AA998">
        <v>0</v>
      </c>
      <c r="AB998">
        <v>91.218621401261771</v>
      </c>
      <c r="AE998">
        <v>11.009174311926605</v>
      </c>
      <c r="AF998">
        <v>9.9822018688037719</v>
      </c>
      <c r="AG998">
        <v>1131.6315789473681</v>
      </c>
      <c r="AH998">
        <v>0</v>
      </c>
      <c r="AI998">
        <v>62.5</v>
      </c>
      <c r="AJ998">
        <v>318.2645722510419</v>
      </c>
      <c r="AK998">
        <v>156.95480627171872</v>
      </c>
      <c r="AM998">
        <v>143.99695075447644</v>
      </c>
      <c r="AN998">
        <v>99</v>
      </c>
      <c r="AO998">
        <v>99</v>
      </c>
      <c r="AP998">
        <v>99</v>
      </c>
      <c r="AQ998">
        <v>99</v>
      </c>
      <c r="AR998">
        <v>216.42105263157899</v>
      </c>
      <c r="AS998">
        <v>34.050217171299799</v>
      </c>
    </row>
    <row r="999" spans="1:45">
      <c r="A999">
        <v>17</v>
      </c>
      <c r="B999">
        <v>61</v>
      </c>
      <c r="C999">
        <v>2024</v>
      </c>
      <c r="D999">
        <v>1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6</v>
      </c>
      <c r="N999">
        <v>99</v>
      </c>
      <c r="O999">
        <v>99</v>
      </c>
      <c r="P999">
        <v>99</v>
      </c>
      <c r="Q999">
        <v>79</v>
      </c>
      <c r="R999">
        <v>131</v>
      </c>
      <c r="S999">
        <v>5.2442748091603084</v>
      </c>
      <c r="T999">
        <v>6</v>
      </c>
      <c r="U999">
        <v>338.10458015267159</v>
      </c>
      <c r="V999">
        <v>34.35114503816795</v>
      </c>
      <c r="W999">
        <v>0</v>
      </c>
      <c r="X999">
        <v>40.458015267175561</v>
      </c>
      <c r="Y999">
        <v>98.826426498392351</v>
      </c>
      <c r="Z999">
        <v>1.5876027492308711</v>
      </c>
      <c r="AA999">
        <v>0</v>
      </c>
      <c r="AB999">
        <v>73.424176226612758</v>
      </c>
      <c r="AE999">
        <v>20.993589743589748</v>
      </c>
      <c r="AF999">
        <v>19.767547208883936</v>
      </c>
      <c r="AG999">
        <v>987.8759689922482</v>
      </c>
      <c r="AH999">
        <v>0</v>
      </c>
      <c r="AI999">
        <v>39.694656488549619</v>
      </c>
      <c r="AJ999">
        <v>322.39825647651958</v>
      </c>
      <c r="AK999">
        <v>51.563054557732656</v>
      </c>
      <c r="AM999">
        <v>50.031641872364951</v>
      </c>
      <c r="AN999">
        <v>99</v>
      </c>
      <c r="AO999">
        <v>99</v>
      </c>
      <c r="AP999">
        <v>99</v>
      </c>
      <c r="AQ999">
        <v>99</v>
      </c>
      <c r="AR999">
        <v>215.48062015503876</v>
      </c>
      <c r="AS999">
        <v>33.070749271621509</v>
      </c>
    </row>
    <row r="1000" spans="1:45">
      <c r="A1000">
        <v>17</v>
      </c>
      <c r="B1000">
        <v>62</v>
      </c>
      <c r="C1000">
        <v>2024</v>
      </c>
      <c r="D1000">
        <v>2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6</v>
      </c>
      <c r="N1000">
        <v>99</v>
      </c>
      <c r="O1000">
        <v>99</v>
      </c>
      <c r="P1000">
        <v>99</v>
      </c>
      <c r="Q1000">
        <v>54</v>
      </c>
      <c r="R1000">
        <v>82</v>
      </c>
      <c r="S1000">
        <v>5.7926829268292686</v>
      </c>
      <c r="T1000">
        <v>6</v>
      </c>
      <c r="U1000">
        <v>355.20975609756078</v>
      </c>
      <c r="V1000">
        <v>41.463414634146339</v>
      </c>
      <c r="W1000">
        <v>0</v>
      </c>
      <c r="X1000">
        <v>51.219512195121951</v>
      </c>
      <c r="Y1000">
        <v>88.868040854440451</v>
      </c>
      <c r="Z1000">
        <v>1.9552169418528749</v>
      </c>
      <c r="AA1000">
        <v>0</v>
      </c>
      <c r="AB1000">
        <v>69.09990479990492</v>
      </c>
      <c r="AE1000">
        <v>18.222222222222225</v>
      </c>
      <c r="AF1000">
        <v>17.867485717826074</v>
      </c>
      <c r="AG1000">
        <v>980.11249999999995</v>
      </c>
      <c r="AH1000">
        <v>0</v>
      </c>
      <c r="AI1000">
        <v>42.68292682926829</v>
      </c>
      <c r="AJ1000">
        <v>419.36264121133905</v>
      </c>
      <c r="AK1000">
        <v>42.810303566854714</v>
      </c>
      <c r="AM1000">
        <v>10.80945200824034</v>
      </c>
      <c r="AN1000">
        <v>99</v>
      </c>
      <c r="AO1000">
        <v>99</v>
      </c>
      <c r="AP1000">
        <v>99</v>
      </c>
      <c r="AQ1000">
        <v>99</v>
      </c>
      <c r="AR1000">
        <v>216.48750000000001</v>
      </c>
      <c r="AS1000">
        <v>34.597665702082445</v>
      </c>
    </row>
    <row r="1001" spans="1:45">
      <c r="A1001">
        <v>17</v>
      </c>
      <c r="B1001">
        <v>63</v>
      </c>
      <c r="C1001">
        <v>2024</v>
      </c>
      <c r="D1001">
        <v>3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6</v>
      </c>
      <c r="N1001">
        <v>99</v>
      </c>
      <c r="O1001">
        <v>99</v>
      </c>
      <c r="P1001">
        <v>99</v>
      </c>
      <c r="Q1001">
        <v>39</v>
      </c>
      <c r="R1001">
        <v>69</v>
      </c>
      <c r="S1001">
        <v>5.0724637681159424</v>
      </c>
      <c r="T1001">
        <v>6</v>
      </c>
      <c r="U1001">
        <v>315.63768115942025</v>
      </c>
      <c r="V1001">
        <v>24.637681159420289</v>
      </c>
      <c r="W1001">
        <v>0</v>
      </c>
      <c r="X1001">
        <v>24.637681159420289</v>
      </c>
      <c r="Y1001">
        <v>73.209893014556073</v>
      </c>
      <c r="Z1001">
        <v>1.535274517110913</v>
      </c>
      <c r="AA1001">
        <v>0</v>
      </c>
      <c r="AB1001">
        <v>66.771581388655477</v>
      </c>
      <c r="AE1001">
        <v>19.166666666666671</v>
      </c>
      <c r="AF1001">
        <v>16.793536427762884</v>
      </c>
      <c r="AG1001">
        <v>868.20895522388059</v>
      </c>
      <c r="AH1001">
        <v>1.4492753623188404</v>
      </c>
      <c r="AI1001">
        <v>31.884057971014496</v>
      </c>
      <c r="AJ1001">
        <v>230.5676665862492</v>
      </c>
      <c r="AK1001">
        <v>-4.9027691219255791</v>
      </c>
      <c r="AM1001">
        <v>-10.208796251329739</v>
      </c>
      <c r="AN1001">
        <v>99</v>
      </c>
      <c r="AO1001">
        <v>99</v>
      </c>
      <c r="AP1001">
        <v>99</v>
      </c>
      <c r="AQ1001">
        <v>99</v>
      </c>
      <c r="AR1001">
        <v>212.85074626865676</v>
      </c>
      <c r="AS1001">
        <v>32.22279132239516</v>
      </c>
    </row>
    <row r="1002" spans="1:45">
      <c r="A1002">
        <v>17</v>
      </c>
      <c r="B1002">
        <v>64</v>
      </c>
      <c r="C1002">
        <v>2024</v>
      </c>
      <c r="D1002">
        <v>4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6</v>
      </c>
      <c r="N1002">
        <v>99</v>
      </c>
      <c r="O1002">
        <v>99</v>
      </c>
      <c r="P1002">
        <v>99</v>
      </c>
      <c r="Q1002">
        <v>90</v>
      </c>
      <c r="R1002">
        <v>150</v>
      </c>
      <c r="S1002">
        <v>5.213333333333332</v>
      </c>
      <c r="T1002">
        <v>6</v>
      </c>
      <c r="U1002">
        <v>334.45333333333338</v>
      </c>
      <c r="V1002">
        <v>26.666666666666675</v>
      </c>
      <c r="W1002">
        <v>0</v>
      </c>
      <c r="X1002">
        <v>32</v>
      </c>
      <c r="Y1002">
        <v>91.056305413494371</v>
      </c>
      <c r="Z1002">
        <v>1.8315263822530361</v>
      </c>
      <c r="AA1002">
        <v>0</v>
      </c>
      <c r="AB1002">
        <v>81.266600342152401</v>
      </c>
      <c r="AE1002">
        <v>21.61383285302594</v>
      </c>
      <c r="AF1002">
        <v>20.498873477232966</v>
      </c>
      <c r="AG1002">
        <v>902.47586206896574</v>
      </c>
      <c r="AH1002">
        <v>0</v>
      </c>
      <c r="AI1002">
        <v>32.666666666666664</v>
      </c>
      <c r="AJ1002">
        <v>366.74027421010794</v>
      </c>
      <c r="AK1002">
        <v>37.712272595560115</v>
      </c>
      <c r="AM1002">
        <v>17.723999321954004</v>
      </c>
      <c r="AN1002">
        <v>99</v>
      </c>
      <c r="AO1002">
        <v>99</v>
      </c>
      <c r="AP1002">
        <v>99</v>
      </c>
      <c r="AQ1002">
        <v>99</v>
      </c>
      <c r="AR1002">
        <v>215.02758620689659</v>
      </c>
      <c r="AS1002">
        <v>32.816413347550487</v>
      </c>
    </row>
    <row r="1003" spans="1:45">
      <c r="A1003">
        <v>17</v>
      </c>
      <c r="B1003">
        <v>65</v>
      </c>
      <c r="C1003">
        <v>2024</v>
      </c>
      <c r="D1003">
        <v>5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6</v>
      </c>
      <c r="N1003">
        <v>99</v>
      </c>
      <c r="O1003">
        <v>99</v>
      </c>
      <c r="P1003">
        <v>99</v>
      </c>
      <c r="Q1003">
        <v>87</v>
      </c>
      <c r="R1003">
        <v>154</v>
      </c>
      <c r="S1003">
        <v>5.7402597402597406</v>
      </c>
      <c r="T1003">
        <v>6</v>
      </c>
      <c r="U1003">
        <v>339.12987012986997</v>
      </c>
      <c r="V1003">
        <v>42.20779220779221</v>
      </c>
      <c r="W1003">
        <v>0</v>
      </c>
      <c r="X1003">
        <v>36.363636363636367</v>
      </c>
      <c r="Y1003">
        <v>91.199259601881266</v>
      </c>
      <c r="Z1003">
        <v>1.940026759773918</v>
      </c>
      <c r="AA1003">
        <v>0</v>
      </c>
      <c r="AB1003">
        <v>70.916972702714176</v>
      </c>
      <c r="AE1003">
        <v>22.481751824817504</v>
      </c>
      <c r="AF1003">
        <v>21.859995739004393</v>
      </c>
      <c r="AG1003">
        <v>923.09868421052624</v>
      </c>
      <c r="AH1003">
        <v>0</v>
      </c>
      <c r="AI1003">
        <v>53.246753246753237</v>
      </c>
      <c r="AJ1003">
        <v>298.79346765626951</v>
      </c>
      <c r="AK1003">
        <v>54.084305111468971</v>
      </c>
      <c r="AM1003">
        <v>20.850679594778526</v>
      </c>
      <c r="AN1003">
        <v>99</v>
      </c>
      <c r="AO1003">
        <v>99</v>
      </c>
      <c r="AP1003">
        <v>99</v>
      </c>
      <c r="AQ1003">
        <v>99</v>
      </c>
      <c r="AR1003">
        <v>213.47368421052636</v>
      </c>
      <c r="AS1003">
        <v>34.403462680531739</v>
      </c>
    </row>
    <row r="1004" spans="1:45">
      <c r="A1004">
        <v>17</v>
      </c>
      <c r="B1004">
        <v>66</v>
      </c>
      <c r="C1004">
        <v>2024</v>
      </c>
      <c r="D1004">
        <v>6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6</v>
      </c>
      <c r="N1004">
        <v>99</v>
      </c>
      <c r="O1004">
        <v>99</v>
      </c>
      <c r="P1004">
        <v>99</v>
      </c>
      <c r="Q1004">
        <v>90</v>
      </c>
      <c r="R1004">
        <v>154</v>
      </c>
      <c r="S1004">
        <v>5.4545454545454541</v>
      </c>
      <c r="T1004">
        <v>6</v>
      </c>
      <c r="U1004">
        <v>334.81623376623389</v>
      </c>
      <c r="V1004">
        <v>33.116883116883109</v>
      </c>
      <c r="W1004">
        <v>0</v>
      </c>
      <c r="X1004">
        <v>29.870129870129876</v>
      </c>
      <c r="Y1004">
        <v>93.220610751766415</v>
      </c>
      <c r="Z1004">
        <v>1.8343437521851356</v>
      </c>
      <c r="AA1004">
        <v>0</v>
      </c>
      <c r="AB1004">
        <v>74.136547230464501</v>
      </c>
      <c r="AE1004">
        <v>22.547584187408496</v>
      </c>
      <c r="AF1004">
        <v>21.298003605175474</v>
      </c>
      <c r="AG1004">
        <v>933.21768707482977</v>
      </c>
      <c r="AH1004">
        <v>0</v>
      </c>
      <c r="AI1004">
        <v>35.714285714285722</v>
      </c>
      <c r="AJ1004">
        <v>457.01012235186369</v>
      </c>
      <c r="AK1004">
        <v>42.65071364535499</v>
      </c>
      <c r="AM1004">
        <v>30.580577900305997</v>
      </c>
      <c r="AN1004">
        <v>99</v>
      </c>
      <c r="AO1004">
        <v>99</v>
      </c>
      <c r="AP1004">
        <v>99</v>
      </c>
      <c r="AQ1004">
        <v>99</v>
      </c>
      <c r="AR1004">
        <v>213.49659863945581</v>
      </c>
      <c r="AS1004">
        <v>33.716046191628728</v>
      </c>
    </row>
    <row r="1005" spans="1:45">
      <c r="A1005">
        <v>17</v>
      </c>
      <c r="B1005">
        <v>67</v>
      </c>
      <c r="C1005">
        <v>2024</v>
      </c>
      <c r="D1005">
        <v>7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6</v>
      </c>
      <c r="N1005">
        <v>99</v>
      </c>
      <c r="O1005">
        <v>99</v>
      </c>
      <c r="P1005">
        <v>99</v>
      </c>
      <c r="Q1005">
        <v>70</v>
      </c>
      <c r="R1005">
        <v>129</v>
      </c>
      <c r="S1005">
        <v>5.5891472868217074</v>
      </c>
      <c r="T1005">
        <v>6</v>
      </c>
      <c r="U1005">
        <v>346.87131782945715</v>
      </c>
      <c r="V1005">
        <v>37.984496124031011</v>
      </c>
      <c r="W1005">
        <v>0</v>
      </c>
      <c r="X1005">
        <v>43.410852713178286</v>
      </c>
      <c r="Y1005">
        <v>76.13554436212911</v>
      </c>
      <c r="Z1005">
        <v>1.5926790023928796</v>
      </c>
      <c r="AA1005">
        <v>0</v>
      </c>
      <c r="AB1005">
        <v>69.875010458696153</v>
      </c>
      <c r="AE1005">
        <v>22.513089005235599</v>
      </c>
      <c r="AF1005">
        <v>21.174581076304182</v>
      </c>
      <c r="AG1005">
        <v>896.5390625</v>
      </c>
      <c r="AH1005">
        <v>0</v>
      </c>
      <c r="AI1005">
        <v>41.085271317829474</v>
      </c>
      <c r="AJ1005">
        <v>216.03135269937343</v>
      </c>
      <c r="AK1005">
        <v>51.556539512820088</v>
      </c>
      <c r="AM1005">
        <v>21.646357426793077</v>
      </c>
      <c r="AN1005">
        <v>99</v>
      </c>
      <c r="AO1005">
        <v>99</v>
      </c>
      <c r="AP1005">
        <v>99</v>
      </c>
      <c r="AQ1005">
        <v>99</v>
      </c>
      <c r="AR1005">
        <v>216.625</v>
      </c>
      <c r="AS1005">
        <v>33.79684768696135</v>
      </c>
    </row>
    <row r="1006" spans="1:45">
      <c r="A1006">
        <v>17</v>
      </c>
      <c r="B1006">
        <v>68</v>
      </c>
      <c r="C1006">
        <v>2024</v>
      </c>
      <c r="D1006">
        <v>8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6</v>
      </c>
      <c r="N1006">
        <v>99</v>
      </c>
      <c r="O1006">
        <v>99</v>
      </c>
      <c r="P1006">
        <v>99</v>
      </c>
      <c r="Q1006">
        <v>102</v>
      </c>
      <c r="R1006">
        <v>149</v>
      </c>
      <c r="S1006">
        <v>5.5570469798657722</v>
      </c>
      <c r="T1006">
        <v>6</v>
      </c>
      <c r="U1006">
        <v>350.23087248322133</v>
      </c>
      <c r="V1006">
        <v>42.953020134228197</v>
      </c>
      <c r="W1006">
        <v>0</v>
      </c>
      <c r="X1006">
        <v>42.281879194630875</v>
      </c>
      <c r="Y1006">
        <v>102.86295561325225</v>
      </c>
      <c r="Z1006">
        <v>1.7393300813879684</v>
      </c>
      <c r="AA1006">
        <v>0</v>
      </c>
      <c r="AB1006">
        <v>74.185050291134814</v>
      </c>
      <c r="AE1006">
        <v>20.189701897018967</v>
      </c>
      <c r="AF1006">
        <v>19.659147118113328</v>
      </c>
      <c r="AG1006">
        <v>970.42465753424642</v>
      </c>
      <c r="AH1006">
        <v>0</v>
      </c>
      <c r="AI1006">
        <v>44.295302013422848</v>
      </c>
      <c r="AJ1006">
        <v>337.49930158459318</v>
      </c>
      <c r="AK1006">
        <v>57.961783406244713</v>
      </c>
      <c r="AM1006">
        <v>36.852406126296238</v>
      </c>
      <c r="AN1006">
        <v>99</v>
      </c>
      <c r="AO1006">
        <v>99</v>
      </c>
      <c r="AP1006">
        <v>99</v>
      </c>
      <c r="AQ1006">
        <v>99</v>
      </c>
      <c r="AR1006">
        <v>216.45205479452048</v>
      </c>
      <c r="AS1006">
        <v>33.703641070059511</v>
      </c>
    </row>
    <row r="1007" spans="1:45">
      <c r="A1007">
        <v>17</v>
      </c>
      <c r="B1007">
        <v>69</v>
      </c>
      <c r="C1007">
        <v>2024</v>
      </c>
      <c r="D1007">
        <v>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6</v>
      </c>
      <c r="N1007">
        <v>99</v>
      </c>
      <c r="O1007">
        <v>99</v>
      </c>
      <c r="P1007">
        <v>99</v>
      </c>
      <c r="Q1007">
        <v>100</v>
      </c>
      <c r="R1007">
        <v>180</v>
      </c>
      <c r="S1007">
        <v>5.1722222222222225</v>
      </c>
      <c r="T1007">
        <v>6</v>
      </c>
      <c r="U1007">
        <v>335.51277777777801</v>
      </c>
      <c r="V1007">
        <v>32.777777777777779</v>
      </c>
      <c r="W1007">
        <v>0</v>
      </c>
      <c r="X1007">
        <v>36.666666666666657</v>
      </c>
      <c r="Y1007">
        <v>76.485640649844413</v>
      </c>
      <c r="Z1007">
        <v>1.3242631307660009</v>
      </c>
      <c r="AA1007">
        <v>0</v>
      </c>
      <c r="AB1007">
        <v>67.827010691439185</v>
      </c>
      <c r="AE1007">
        <v>23.4375</v>
      </c>
      <c r="AF1007">
        <v>21.907358509935577</v>
      </c>
      <c r="AG1007">
        <v>942.41477272727275</v>
      </c>
      <c r="AH1007">
        <v>0</v>
      </c>
      <c r="AI1007">
        <v>31.666666666666675</v>
      </c>
      <c r="AJ1007">
        <v>333.26443842409918</v>
      </c>
      <c r="AK1007">
        <v>50.178640744750609</v>
      </c>
      <c r="AM1007">
        <v>42.484411044900007</v>
      </c>
      <c r="AN1007">
        <v>99</v>
      </c>
      <c r="AO1007">
        <v>99</v>
      </c>
      <c r="AP1007">
        <v>99</v>
      </c>
      <c r="AQ1007">
        <v>99</v>
      </c>
      <c r="AR1007">
        <v>216.10795454545456</v>
      </c>
      <c r="AS1007">
        <v>32.908795581947246</v>
      </c>
    </row>
    <row r="1008" spans="1:45">
      <c r="A1008">
        <v>17</v>
      </c>
      <c r="B1008">
        <v>70</v>
      </c>
      <c r="C1008">
        <v>2024</v>
      </c>
      <c r="D1008">
        <v>10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6</v>
      </c>
      <c r="N1008">
        <v>99</v>
      </c>
      <c r="O1008">
        <v>99</v>
      </c>
      <c r="P1008">
        <v>99</v>
      </c>
      <c r="Q1008">
        <v>131</v>
      </c>
      <c r="R1008">
        <v>182</v>
      </c>
      <c r="S1008">
        <v>5.2747252747252737</v>
      </c>
      <c r="T1008">
        <v>6</v>
      </c>
      <c r="U1008">
        <v>335.7708791208791</v>
      </c>
      <c r="V1008">
        <v>34.615384615384635</v>
      </c>
      <c r="W1008">
        <v>0</v>
      </c>
      <c r="X1008">
        <v>35.164835164835154</v>
      </c>
      <c r="Y1008">
        <v>113.57492989839336</v>
      </c>
      <c r="Z1008">
        <v>1.8697472007883027</v>
      </c>
      <c r="AA1008">
        <v>0</v>
      </c>
      <c r="AB1008">
        <v>80.482971859296512</v>
      </c>
      <c r="AE1008">
        <v>18.860103626943005</v>
      </c>
      <c r="AF1008">
        <v>18.108193480252655</v>
      </c>
      <c r="AG1008">
        <v>1035.7028571428571</v>
      </c>
      <c r="AH1008">
        <v>0</v>
      </c>
      <c r="AI1008">
        <v>53.296703296703299</v>
      </c>
      <c r="AJ1008">
        <v>410.60257148016336</v>
      </c>
      <c r="AK1008">
        <v>54.9143480985216</v>
      </c>
      <c r="AM1008">
        <v>40.689968193386143</v>
      </c>
      <c r="AN1008">
        <v>99</v>
      </c>
      <c r="AO1008">
        <v>99</v>
      </c>
      <c r="AP1008">
        <v>99</v>
      </c>
      <c r="AQ1008">
        <v>99</v>
      </c>
      <c r="AR1008">
        <v>214.40571428571425</v>
      </c>
      <c r="AS1008">
        <v>32.929658696905975</v>
      </c>
    </row>
    <row r="1009" spans="1:45">
      <c r="A1009">
        <v>17</v>
      </c>
      <c r="B1009">
        <v>71</v>
      </c>
      <c r="C1009">
        <v>2024</v>
      </c>
      <c r="D1009">
        <v>11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6</v>
      </c>
      <c r="N1009">
        <v>99</v>
      </c>
      <c r="O1009">
        <v>99</v>
      </c>
      <c r="P1009">
        <v>99</v>
      </c>
      <c r="Q1009">
        <v>153</v>
      </c>
      <c r="R1009">
        <v>256</v>
      </c>
      <c r="S1009">
        <v>5.10546875</v>
      </c>
      <c r="T1009">
        <v>6</v>
      </c>
      <c r="U1009">
        <v>326.82343750000007</v>
      </c>
      <c r="V1009">
        <v>35.546875</v>
      </c>
      <c r="W1009">
        <v>0</v>
      </c>
      <c r="X1009">
        <v>32.03125</v>
      </c>
      <c r="Y1009">
        <v>96.048108863780442</v>
      </c>
      <c r="Z1009">
        <v>1.7524005229323116</v>
      </c>
      <c r="AA1009">
        <v>0</v>
      </c>
      <c r="AB1009">
        <v>78.940334288722482</v>
      </c>
      <c r="AE1009">
        <v>24.08278457196613</v>
      </c>
      <c r="AF1009">
        <v>22.620443531216846</v>
      </c>
      <c r="AG1009">
        <v>949.31726907630559</v>
      </c>
      <c r="AH1009">
        <v>0</v>
      </c>
      <c r="AI1009">
        <v>39.453125</v>
      </c>
      <c r="AJ1009">
        <v>307.29654147187222</v>
      </c>
      <c r="AK1009">
        <v>39.957343917738491</v>
      </c>
      <c r="AM1009">
        <v>33.52070814646143</v>
      </c>
      <c r="AN1009">
        <v>99</v>
      </c>
      <c r="AO1009">
        <v>99</v>
      </c>
      <c r="AP1009">
        <v>99</v>
      </c>
      <c r="AQ1009">
        <v>99</v>
      </c>
      <c r="AR1009">
        <v>214.21686746987953</v>
      </c>
      <c r="AS1009">
        <v>32.370316805279735</v>
      </c>
    </row>
    <row r="1010" spans="1:45">
      <c r="A1010">
        <v>17</v>
      </c>
      <c r="B1010">
        <v>72</v>
      </c>
      <c r="C1010">
        <v>2024</v>
      </c>
      <c r="D1010">
        <v>12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6</v>
      </c>
      <c r="N1010">
        <v>99</v>
      </c>
      <c r="O1010">
        <v>99</v>
      </c>
      <c r="P1010">
        <v>99</v>
      </c>
      <c r="Q1010">
        <v>34</v>
      </c>
      <c r="R1010">
        <v>59</v>
      </c>
      <c r="S1010">
        <v>5.3220338983050839</v>
      </c>
      <c r="T1010">
        <v>6</v>
      </c>
      <c r="U1010">
        <v>350.58474576271192</v>
      </c>
      <c r="V1010">
        <v>35.593220338983052</v>
      </c>
      <c r="W1010">
        <v>0</v>
      </c>
      <c r="X1010">
        <v>38.98305084745764</v>
      </c>
      <c r="Y1010">
        <v>86.052955342860713</v>
      </c>
      <c r="Z1010">
        <v>1.5885253578115228</v>
      </c>
      <c r="AA1010">
        <v>0</v>
      </c>
      <c r="AB1010">
        <v>79.988558059214753</v>
      </c>
      <c r="AE1010">
        <v>27.064220183486235</v>
      </c>
      <c r="AF1010">
        <v>25.852910444403346</v>
      </c>
      <c r="AG1010">
        <v>914.50877192982432</v>
      </c>
      <c r="AH1010">
        <v>0</v>
      </c>
      <c r="AI1010">
        <v>32.20338983050847</v>
      </c>
      <c r="AJ1010">
        <v>270.19603817572954</v>
      </c>
      <c r="AK1010">
        <v>66.158538143042605</v>
      </c>
      <c r="AM1010">
        <v>53.387516242461842</v>
      </c>
      <c r="AN1010">
        <v>99</v>
      </c>
      <c r="AO1010">
        <v>99</v>
      </c>
      <c r="AP1010">
        <v>99</v>
      </c>
      <c r="AQ1010">
        <v>99</v>
      </c>
      <c r="AR1010">
        <v>218.70175438596496</v>
      </c>
      <c r="AS1010">
        <v>32.940364570792354</v>
      </c>
    </row>
    <row r="1011" spans="1:45">
      <c r="A1011">
        <v>17</v>
      </c>
      <c r="B1011">
        <v>73</v>
      </c>
      <c r="C1011">
        <v>2024</v>
      </c>
      <c r="D1011">
        <v>1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7</v>
      </c>
      <c r="N1011">
        <v>99</v>
      </c>
      <c r="O1011">
        <v>99</v>
      </c>
      <c r="P1011">
        <v>99</v>
      </c>
      <c r="Q1011">
        <v>103</v>
      </c>
      <c r="R1011">
        <v>170</v>
      </c>
      <c r="S1011">
        <v>5.7705882352941185</v>
      </c>
      <c r="T1011">
        <v>7</v>
      </c>
      <c r="U1011">
        <v>367.34823529411779</v>
      </c>
      <c r="V1011">
        <v>49.411764705882355</v>
      </c>
      <c r="W1011">
        <v>100</v>
      </c>
      <c r="X1011">
        <v>55.882352941176485</v>
      </c>
      <c r="Y1011">
        <v>89.934764084882389</v>
      </c>
      <c r="Z1011">
        <v>1.5942044690921424</v>
      </c>
      <c r="AA1011">
        <v>0</v>
      </c>
      <c r="AB1011">
        <v>71.944014413606141</v>
      </c>
      <c r="AE1011">
        <v>27.243589743589745</v>
      </c>
      <c r="AF1011">
        <v>27.871305665780159</v>
      </c>
      <c r="AG1011">
        <v>941.43786982248514</v>
      </c>
      <c r="AH1011">
        <v>0</v>
      </c>
      <c r="AI1011">
        <v>38.235294117647058</v>
      </c>
      <c r="AJ1011">
        <v>342.88899300569034</v>
      </c>
      <c r="AK1011">
        <v>47.626507451359345</v>
      </c>
      <c r="AM1011">
        <v>32.688526767476645</v>
      </c>
      <c r="AN1011">
        <v>99</v>
      </c>
      <c r="AO1011">
        <v>99</v>
      </c>
      <c r="AP1011">
        <v>99</v>
      </c>
      <c r="AQ1011">
        <v>99</v>
      </c>
      <c r="AR1011">
        <v>218.97633136094663</v>
      </c>
      <c r="AS1011">
        <v>34.512305204837773</v>
      </c>
    </row>
    <row r="1012" spans="1:45">
      <c r="A1012">
        <v>17</v>
      </c>
      <c r="B1012">
        <v>74</v>
      </c>
      <c r="C1012">
        <v>2024</v>
      </c>
      <c r="D1012">
        <v>2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7</v>
      </c>
      <c r="N1012">
        <v>99</v>
      </c>
      <c r="O1012">
        <v>99</v>
      </c>
      <c r="P1012">
        <v>99</v>
      </c>
      <c r="Q1012">
        <v>62</v>
      </c>
      <c r="R1012">
        <v>104</v>
      </c>
      <c r="S1012">
        <v>5.5961538461538476</v>
      </c>
      <c r="T1012">
        <v>7</v>
      </c>
      <c r="U1012">
        <v>373.37307692307689</v>
      </c>
      <c r="V1012">
        <v>43.269230769230795</v>
      </c>
      <c r="W1012">
        <v>100</v>
      </c>
      <c r="X1012">
        <v>62.5</v>
      </c>
      <c r="Y1012">
        <v>76.238115379949434</v>
      </c>
      <c r="Z1012">
        <v>1.3764449105271079</v>
      </c>
      <c r="AA1012">
        <v>0</v>
      </c>
      <c r="AB1012">
        <v>74.942631550596261</v>
      </c>
      <c r="AE1012">
        <v>23.111111111111111</v>
      </c>
      <c r="AF1012">
        <v>23.819960875462129</v>
      </c>
      <c r="AG1012">
        <v>957.93814432989677</v>
      </c>
      <c r="AH1012">
        <v>0</v>
      </c>
      <c r="AI1012">
        <v>17.307692307692317</v>
      </c>
      <c r="AJ1012">
        <v>494.36667418527526</v>
      </c>
      <c r="AK1012">
        <v>11.961638333595729</v>
      </c>
      <c r="AM1012">
        <v>9.101347208665663</v>
      </c>
      <c r="AN1012">
        <v>99</v>
      </c>
      <c r="AO1012">
        <v>99</v>
      </c>
      <c r="AP1012">
        <v>99</v>
      </c>
      <c r="AQ1012">
        <v>99</v>
      </c>
      <c r="AR1012">
        <v>220.0721649484536</v>
      </c>
      <c r="AS1012">
        <v>34.42046536050843</v>
      </c>
    </row>
    <row r="1013" spans="1:45">
      <c r="A1013">
        <v>17</v>
      </c>
      <c r="B1013">
        <v>75</v>
      </c>
      <c r="C1013">
        <v>2024</v>
      </c>
      <c r="D1013">
        <v>3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7</v>
      </c>
      <c r="N1013">
        <v>99</v>
      </c>
      <c r="O1013">
        <v>99</v>
      </c>
      <c r="P1013">
        <v>99</v>
      </c>
      <c r="Q1013">
        <v>52</v>
      </c>
      <c r="R1013">
        <v>100</v>
      </c>
      <c r="S1013">
        <v>6.15</v>
      </c>
      <c r="T1013">
        <v>7</v>
      </c>
      <c r="U1013">
        <v>387.95400000000001</v>
      </c>
      <c r="V1013">
        <v>49</v>
      </c>
      <c r="W1013">
        <v>100</v>
      </c>
      <c r="X1013">
        <v>60</v>
      </c>
      <c r="Y1013">
        <v>97.404069134713282</v>
      </c>
      <c r="Z1013">
        <v>1.8674849396983089</v>
      </c>
      <c r="AA1013">
        <v>0</v>
      </c>
      <c r="AB1013">
        <v>79.809453251819022</v>
      </c>
      <c r="AE1013">
        <v>27.777777777777779</v>
      </c>
      <c r="AF1013">
        <v>29.914686768429782</v>
      </c>
      <c r="AG1013">
        <v>891.4</v>
      </c>
      <c r="AH1013">
        <v>0</v>
      </c>
      <c r="AI1013">
        <v>35</v>
      </c>
      <c r="AJ1013">
        <v>313.5498080134368</v>
      </c>
      <c r="AK1013">
        <v>42.287783159859615</v>
      </c>
      <c r="AM1013">
        <v>32.918334540204349</v>
      </c>
      <c r="AN1013">
        <v>99</v>
      </c>
      <c r="AO1013">
        <v>99</v>
      </c>
      <c r="AP1013">
        <v>99</v>
      </c>
      <c r="AQ1013">
        <v>99</v>
      </c>
      <c r="AR1013">
        <v>220.75789473684205</v>
      </c>
      <c r="AS1013">
        <v>35.485962783905926</v>
      </c>
    </row>
    <row r="1014" spans="1:45">
      <c r="A1014">
        <v>17</v>
      </c>
      <c r="B1014">
        <v>76</v>
      </c>
      <c r="C1014">
        <v>2024</v>
      </c>
      <c r="D1014">
        <v>4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7</v>
      </c>
      <c r="N1014">
        <v>99</v>
      </c>
      <c r="O1014">
        <v>99</v>
      </c>
      <c r="P1014">
        <v>99</v>
      </c>
      <c r="Q1014">
        <v>109</v>
      </c>
      <c r="R1014">
        <v>195</v>
      </c>
      <c r="S1014">
        <v>5.564102564102563</v>
      </c>
      <c r="T1014">
        <v>7</v>
      </c>
      <c r="U1014">
        <v>356.25230769230762</v>
      </c>
      <c r="V1014">
        <v>43.589743589743591</v>
      </c>
      <c r="W1014">
        <v>100</v>
      </c>
      <c r="X1014">
        <v>50.256410256410241</v>
      </c>
      <c r="Y1014">
        <v>84.01178264314882</v>
      </c>
      <c r="Z1014">
        <v>1.4499314182697505</v>
      </c>
      <c r="AA1014">
        <v>0</v>
      </c>
      <c r="AB1014">
        <v>73.402911059746756</v>
      </c>
      <c r="AE1014">
        <v>28.097982708933714</v>
      </c>
      <c r="AF1014">
        <v>28.385431776522712</v>
      </c>
      <c r="AG1014">
        <v>899.67894736842106</v>
      </c>
      <c r="AH1014">
        <v>0</v>
      </c>
      <c r="AI1014">
        <v>32.820512820512818</v>
      </c>
      <c r="AJ1014">
        <v>330.52143346209675</v>
      </c>
      <c r="AK1014">
        <v>41.042183596924303</v>
      </c>
      <c r="AM1014">
        <v>29.436125093358847</v>
      </c>
      <c r="AN1014">
        <v>99</v>
      </c>
      <c r="AO1014">
        <v>99</v>
      </c>
      <c r="AP1014">
        <v>99</v>
      </c>
      <c r="AQ1014">
        <v>99</v>
      </c>
      <c r="AR1014">
        <v>217.8</v>
      </c>
      <c r="AS1014">
        <v>33.959769901431748</v>
      </c>
    </row>
    <row r="1015" spans="1:45">
      <c r="A1015">
        <v>17</v>
      </c>
      <c r="B1015">
        <v>77</v>
      </c>
      <c r="C1015">
        <v>2024</v>
      </c>
      <c r="D1015">
        <v>5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7</v>
      </c>
      <c r="N1015">
        <v>99</v>
      </c>
      <c r="O1015">
        <v>99</v>
      </c>
      <c r="P1015">
        <v>99</v>
      </c>
      <c r="Q1015">
        <v>89</v>
      </c>
      <c r="R1015">
        <v>157</v>
      </c>
      <c r="S1015">
        <v>5.9299363057324852</v>
      </c>
      <c r="T1015">
        <v>7</v>
      </c>
      <c r="U1015">
        <v>363.57006369426733</v>
      </c>
      <c r="V1015">
        <v>50.318471337579609</v>
      </c>
      <c r="W1015">
        <v>100</v>
      </c>
      <c r="X1015">
        <v>50.955414012738864</v>
      </c>
      <c r="Y1015">
        <v>88.281847045869654</v>
      </c>
      <c r="Z1015">
        <v>1.719556488817984</v>
      </c>
      <c r="AA1015">
        <v>0</v>
      </c>
      <c r="AB1015">
        <v>76.840514053280359</v>
      </c>
      <c r="AE1015">
        <v>22.919708029197079</v>
      </c>
      <c r="AF1015">
        <v>23.891921395095167</v>
      </c>
      <c r="AG1015">
        <v>902.99337748344396</v>
      </c>
      <c r="AH1015">
        <v>0</v>
      </c>
      <c r="AI1015">
        <v>40.764331210191074</v>
      </c>
      <c r="AJ1015">
        <v>246.50748539038969</v>
      </c>
      <c r="AK1015">
        <v>29.342664380437235</v>
      </c>
      <c r="AM1015">
        <v>15.928598357890213</v>
      </c>
      <c r="AN1015">
        <v>99</v>
      </c>
      <c r="AO1015">
        <v>99</v>
      </c>
      <c r="AP1015">
        <v>99</v>
      </c>
      <c r="AQ1015">
        <v>99</v>
      </c>
      <c r="AR1015">
        <v>215.72185430463577</v>
      </c>
      <c r="AS1015">
        <v>35.449093276272251</v>
      </c>
    </row>
    <row r="1016" spans="1:45">
      <c r="A1016">
        <v>17</v>
      </c>
      <c r="B1016">
        <v>78</v>
      </c>
      <c r="C1016">
        <v>2024</v>
      </c>
      <c r="D1016">
        <v>6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7</v>
      </c>
      <c r="N1016">
        <v>99</v>
      </c>
      <c r="O1016">
        <v>99</v>
      </c>
      <c r="P1016">
        <v>99</v>
      </c>
      <c r="Q1016">
        <v>94</v>
      </c>
      <c r="R1016">
        <v>137</v>
      </c>
      <c r="S1016">
        <v>6.1240875912408752</v>
      </c>
      <c r="T1016">
        <v>7</v>
      </c>
      <c r="U1016">
        <v>376.81970802919699</v>
      </c>
      <c r="V1016">
        <v>55.474452554744531</v>
      </c>
      <c r="W1016">
        <v>100</v>
      </c>
      <c r="X1016">
        <v>55.474452554744531</v>
      </c>
      <c r="Y1016">
        <v>94.147149802706423</v>
      </c>
      <c r="Z1016">
        <v>1.6364696534413172</v>
      </c>
      <c r="AA1016">
        <v>0</v>
      </c>
      <c r="AB1016">
        <v>66.125312068873598</v>
      </c>
      <c r="AE1016">
        <v>20.058565153733525</v>
      </c>
      <c r="AF1016">
        <v>21.323861073522774</v>
      </c>
      <c r="AG1016">
        <v>929.48461538461572</v>
      </c>
      <c r="AH1016">
        <v>0</v>
      </c>
      <c r="AI1016">
        <v>45.255474452554751</v>
      </c>
      <c r="AJ1016">
        <v>325.6213996609556</v>
      </c>
      <c r="AK1016">
        <v>67.253376353780951</v>
      </c>
      <c r="AM1016">
        <v>43.506281886800473</v>
      </c>
      <c r="AN1016">
        <v>99</v>
      </c>
      <c r="AO1016">
        <v>99</v>
      </c>
      <c r="AP1016">
        <v>99</v>
      </c>
      <c r="AQ1016">
        <v>99</v>
      </c>
      <c r="AR1016">
        <v>218.30769230769235</v>
      </c>
      <c r="AS1016">
        <v>36.192600966783743</v>
      </c>
    </row>
    <row r="1017" spans="1:45">
      <c r="A1017">
        <v>17</v>
      </c>
      <c r="B1017">
        <v>79</v>
      </c>
      <c r="C1017">
        <v>2024</v>
      </c>
      <c r="D1017">
        <v>7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7</v>
      </c>
      <c r="N1017">
        <v>99</v>
      </c>
      <c r="O1017">
        <v>99</v>
      </c>
      <c r="P1017">
        <v>99</v>
      </c>
      <c r="Q1017">
        <v>82</v>
      </c>
      <c r="R1017">
        <v>144</v>
      </c>
      <c r="S1017">
        <v>5.8263888888888884</v>
      </c>
      <c r="T1017">
        <v>7</v>
      </c>
      <c r="U1017">
        <v>375.89930555555554</v>
      </c>
      <c r="V1017">
        <v>47.222222222222221</v>
      </c>
      <c r="W1017">
        <v>100</v>
      </c>
      <c r="X1017">
        <v>59.027777777777779</v>
      </c>
      <c r="Y1017">
        <v>78.739461813883494</v>
      </c>
      <c r="Z1017">
        <v>1.4968942899991622</v>
      </c>
      <c r="AA1017">
        <v>0</v>
      </c>
      <c r="AB1017">
        <v>72.586098620610755</v>
      </c>
      <c r="AE1017">
        <v>25.130890052356015</v>
      </c>
      <c r="AF1017">
        <v>25.614786583273911</v>
      </c>
      <c r="AG1017">
        <v>914.25</v>
      </c>
      <c r="AH1017">
        <v>0</v>
      </c>
      <c r="AI1017">
        <v>32.638888888888886</v>
      </c>
      <c r="AJ1017">
        <v>243.31889478382797</v>
      </c>
      <c r="AK1017">
        <v>38.77385049843965</v>
      </c>
      <c r="AM1017">
        <v>17.013385347564064</v>
      </c>
      <c r="AN1017">
        <v>99</v>
      </c>
      <c r="AO1017">
        <v>99</v>
      </c>
      <c r="AP1017">
        <v>99</v>
      </c>
      <c r="AQ1017">
        <v>99</v>
      </c>
      <c r="AR1017">
        <v>220.5</v>
      </c>
      <c r="AS1017">
        <v>34.704328176792075</v>
      </c>
    </row>
    <row r="1018" spans="1:45">
      <c r="A1018">
        <v>17</v>
      </c>
      <c r="B1018">
        <v>80</v>
      </c>
      <c r="C1018">
        <v>2024</v>
      </c>
      <c r="D1018">
        <v>8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7</v>
      </c>
      <c r="N1018">
        <v>99</v>
      </c>
      <c r="O1018">
        <v>99</v>
      </c>
      <c r="P1018">
        <v>99</v>
      </c>
      <c r="Q1018">
        <v>99</v>
      </c>
      <c r="R1018">
        <v>165</v>
      </c>
      <c r="S1018">
        <v>5.7757575757575763</v>
      </c>
      <c r="T1018">
        <v>7</v>
      </c>
      <c r="U1018">
        <v>385.39454545454544</v>
      </c>
      <c r="V1018">
        <v>52.121212121212118</v>
      </c>
      <c r="W1018">
        <v>100</v>
      </c>
      <c r="X1018">
        <v>67.87878787878789</v>
      </c>
      <c r="Y1018">
        <v>88.418171212432398</v>
      </c>
      <c r="Z1018">
        <v>1.4327406039476185</v>
      </c>
      <c r="AA1018">
        <v>0</v>
      </c>
      <c r="AB1018">
        <v>72.853870097745343</v>
      </c>
      <c r="AE1018">
        <v>22.357723577235777</v>
      </c>
      <c r="AF1018">
        <v>23.955954866886245</v>
      </c>
      <c r="AG1018">
        <v>915.48749999999995</v>
      </c>
      <c r="AH1018">
        <v>0</v>
      </c>
      <c r="AI1018">
        <v>27.878787878787879</v>
      </c>
      <c r="AJ1018">
        <v>302.08082501832206</v>
      </c>
      <c r="AK1018">
        <v>48.36458165564953</v>
      </c>
      <c r="AM1018">
        <v>24.379688523519039</v>
      </c>
      <c r="AN1018">
        <v>99</v>
      </c>
      <c r="AO1018">
        <v>99</v>
      </c>
      <c r="AP1018">
        <v>99</v>
      </c>
      <c r="AQ1018">
        <v>99</v>
      </c>
      <c r="AR1018">
        <v>222.33750000000001</v>
      </c>
      <c r="AS1018">
        <v>34.613581294189693</v>
      </c>
    </row>
    <row r="1019" spans="1:45">
      <c r="A1019">
        <v>17</v>
      </c>
      <c r="B1019">
        <v>81</v>
      </c>
      <c r="C1019">
        <v>2024</v>
      </c>
      <c r="D1019">
        <v>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7</v>
      </c>
      <c r="N1019">
        <v>99</v>
      </c>
      <c r="O1019">
        <v>99</v>
      </c>
      <c r="P1019">
        <v>99</v>
      </c>
      <c r="Q1019">
        <v>104</v>
      </c>
      <c r="R1019">
        <v>168</v>
      </c>
      <c r="S1019">
        <v>5.5773809523809552</v>
      </c>
      <c r="T1019">
        <v>7</v>
      </c>
      <c r="U1019">
        <v>360.44583333333327</v>
      </c>
      <c r="V1019">
        <v>42.261904761904773</v>
      </c>
      <c r="W1019">
        <v>100</v>
      </c>
      <c r="X1019">
        <v>51.785714285714306</v>
      </c>
      <c r="Y1019">
        <v>75.802805619460685</v>
      </c>
      <c r="Z1019">
        <v>1.338518298652531</v>
      </c>
      <c r="AA1019">
        <v>0</v>
      </c>
      <c r="AB1019">
        <v>65.562284712066258</v>
      </c>
      <c r="AE1019">
        <v>21.875</v>
      </c>
      <c r="AF1019">
        <v>21.966341799091879</v>
      </c>
      <c r="AG1019">
        <v>905.27710843373518</v>
      </c>
      <c r="AH1019">
        <v>0</v>
      </c>
      <c r="AI1019">
        <v>35.714285714285722</v>
      </c>
      <c r="AJ1019">
        <v>243.53319524619113</v>
      </c>
      <c r="AK1019">
        <v>53.311162834090418</v>
      </c>
      <c r="AM1019">
        <v>26.531268063738839</v>
      </c>
      <c r="AN1019">
        <v>99</v>
      </c>
      <c r="AO1019">
        <v>99</v>
      </c>
      <c r="AP1019">
        <v>99</v>
      </c>
      <c r="AQ1019">
        <v>99</v>
      </c>
      <c r="AR1019">
        <v>219.03012048192775</v>
      </c>
      <c r="AS1019">
        <v>34.068830437240194</v>
      </c>
    </row>
    <row r="1020" spans="1:45">
      <c r="A1020">
        <v>17</v>
      </c>
      <c r="B1020">
        <v>82</v>
      </c>
      <c r="C1020">
        <v>2024</v>
      </c>
      <c r="D1020">
        <v>10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7</v>
      </c>
      <c r="N1020">
        <v>99</v>
      </c>
      <c r="O1020">
        <v>99</v>
      </c>
      <c r="P1020">
        <v>99</v>
      </c>
      <c r="Q1020">
        <v>132</v>
      </c>
      <c r="R1020">
        <v>193</v>
      </c>
      <c r="S1020">
        <v>5.3160621761658033</v>
      </c>
      <c r="T1020">
        <v>7</v>
      </c>
      <c r="U1020">
        <v>348.04507772020696</v>
      </c>
      <c r="V1020">
        <v>37.305699481865283</v>
      </c>
      <c r="W1020">
        <v>100</v>
      </c>
      <c r="X1020">
        <v>43.005181347150248</v>
      </c>
      <c r="Y1020">
        <v>87.835211282584652</v>
      </c>
      <c r="Z1020">
        <v>1.4746918660388231</v>
      </c>
      <c r="AA1020">
        <v>0</v>
      </c>
      <c r="AB1020">
        <v>74.617194111313495</v>
      </c>
      <c r="AE1020">
        <v>20</v>
      </c>
      <c r="AF1020">
        <v>19.904602795125641</v>
      </c>
      <c r="AG1020">
        <v>1008.4920634920632</v>
      </c>
      <c r="AH1020">
        <v>0</v>
      </c>
      <c r="AI1020">
        <v>39.378238341968903</v>
      </c>
      <c r="AJ1020">
        <v>456.13203113922151</v>
      </c>
      <c r="AK1020">
        <v>34.197298360294873</v>
      </c>
      <c r="AM1020">
        <v>18.205513869095945</v>
      </c>
      <c r="AN1020">
        <v>99</v>
      </c>
      <c r="AO1020">
        <v>99</v>
      </c>
      <c r="AP1020">
        <v>99</v>
      </c>
      <c r="AQ1020">
        <v>99</v>
      </c>
      <c r="AR1020">
        <v>216.97883597883597</v>
      </c>
      <c r="AS1020">
        <v>33.329367982885721</v>
      </c>
    </row>
    <row r="1021" spans="1:45">
      <c r="A1021">
        <v>17</v>
      </c>
      <c r="B1021">
        <v>83</v>
      </c>
      <c r="C1021">
        <v>2024</v>
      </c>
      <c r="D1021">
        <v>11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7</v>
      </c>
      <c r="N1021">
        <v>99</v>
      </c>
      <c r="O1021">
        <v>99</v>
      </c>
      <c r="P1021">
        <v>99</v>
      </c>
      <c r="Q1021">
        <v>141</v>
      </c>
      <c r="R1021">
        <v>224</v>
      </c>
      <c r="S1021">
        <v>5.2421524663677133</v>
      </c>
      <c r="T1021">
        <v>7</v>
      </c>
      <c r="U1021">
        <v>346.59374999999994</v>
      </c>
      <c r="V1021">
        <v>38.839285714285722</v>
      </c>
      <c r="W1021">
        <v>100</v>
      </c>
      <c r="X1021">
        <v>47.767857142857153</v>
      </c>
      <c r="Y1021">
        <v>77.597738807779876</v>
      </c>
      <c r="Z1021">
        <v>1.1791408879521639</v>
      </c>
      <c r="AA1021">
        <v>0</v>
      </c>
      <c r="AB1021">
        <v>68.706158152665026</v>
      </c>
      <c r="AE1021">
        <v>21.072436500470364</v>
      </c>
      <c r="AF1021">
        <v>20.990206084529124</v>
      </c>
      <c r="AG1021">
        <v>935.50462962962979</v>
      </c>
      <c r="AH1021">
        <v>0</v>
      </c>
      <c r="AI1021">
        <v>34.375</v>
      </c>
      <c r="AJ1021">
        <v>337.3538915244859</v>
      </c>
      <c r="AK1021">
        <v>26.23095737573254</v>
      </c>
      <c r="AM1021">
        <v>17.401207873368747</v>
      </c>
      <c r="AN1021">
        <v>99</v>
      </c>
      <c r="AO1021">
        <v>99</v>
      </c>
      <c r="AP1021">
        <v>99</v>
      </c>
      <c r="AQ1021">
        <v>99</v>
      </c>
      <c r="AR1021">
        <v>217.56944444444443</v>
      </c>
      <c r="AS1021">
        <v>33.074407759866126</v>
      </c>
    </row>
    <row r="1022" spans="1:45">
      <c r="A1022">
        <v>17</v>
      </c>
      <c r="B1022">
        <v>84</v>
      </c>
      <c r="C1022">
        <v>2024</v>
      </c>
      <c r="D1022">
        <v>12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7</v>
      </c>
      <c r="N1022">
        <v>99</v>
      </c>
      <c r="O1022">
        <v>99</v>
      </c>
      <c r="P1022">
        <v>99</v>
      </c>
      <c r="Q1022">
        <v>25</v>
      </c>
      <c r="R1022">
        <v>50</v>
      </c>
      <c r="S1022">
        <v>5.44</v>
      </c>
      <c r="T1022">
        <v>7</v>
      </c>
      <c r="U1022">
        <v>372.46600000000001</v>
      </c>
      <c r="V1022">
        <v>38</v>
      </c>
      <c r="W1022">
        <v>100</v>
      </c>
      <c r="X1022">
        <v>58</v>
      </c>
      <c r="Y1022">
        <v>72.647402183423154</v>
      </c>
      <c r="Z1022">
        <v>0.82849260708831551</v>
      </c>
      <c r="AA1022">
        <v>0</v>
      </c>
      <c r="AB1022">
        <v>59.744564033138005</v>
      </c>
      <c r="AE1022">
        <v>22.935779816513765</v>
      </c>
      <c r="AF1022">
        <v>23.276680948500399</v>
      </c>
      <c r="AG1022">
        <v>904.13953488372101</v>
      </c>
      <c r="AH1022">
        <v>0</v>
      </c>
      <c r="AI1022">
        <v>14</v>
      </c>
      <c r="AJ1022">
        <v>406.33939196224736</v>
      </c>
      <c r="AK1022">
        <v>67.678961615037593</v>
      </c>
      <c r="AM1022">
        <v>34.724437503899303</v>
      </c>
      <c r="AN1022">
        <v>99</v>
      </c>
      <c r="AO1022">
        <v>99</v>
      </c>
      <c r="AP1022">
        <v>99</v>
      </c>
      <c r="AQ1022">
        <v>99</v>
      </c>
      <c r="AR1022">
        <v>220.90697674418601</v>
      </c>
      <c r="AS1022">
        <v>33.949435788646312</v>
      </c>
    </row>
    <row r="1023" spans="1:45">
      <c r="A1023">
        <v>17</v>
      </c>
      <c r="B1023">
        <v>85</v>
      </c>
      <c r="C1023">
        <v>2024</v>
      </c>
      <c r="D1023">
        <v>1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8</v>
      </c>
      <c r="N1023">
        <v>99</v>
      </c>
      <c r="O1023">
        <v>99</v>
      </c>
      <c r="P1023">
        <v>99</v>
      </c>
      <c r="Q1023">
        <v>84</v>
      </c>
      <c r="R1023">
        <v>113</v>
      </c>
      <c r="S1023">
        <v>6.2123893805309756</v>
      </c>
      <c r="T1023">
        <v>8</v>
      </c>
      <c r="U1023">
        <v>403.36017699115047</v>
      </c>
      <c r="V1023">
        <v>62.831858407079643</v>
      </c>
      <c r="W1023">
        <v>100</v>
      </c>
      <c r="X1023">
        <v>74.336283185840713</v>
      </c>
      <c r="Y1023">
        <v>86.574562001833371</v>
      </c>
      <c r="Z1023">
        <v>1.5311013297659659</v>
      </c>
      <c r="AA1023">
        <v>0</v>
      </c>
      <c r="AB1023">
        <v>77.821135792939486</v>
      </c>
      <c r="AE1023">
        <v>18.108974358974365</v>
      </c>
      <c r="AF1023">
        <v>20.342386305261876</v>
      </c>
      <c r="AG1023">
        <v>999.03603603603619</v>
      </c>
      <c r="AH1023">
        <v>0</v>
      </c>
      <c r="AI1023">
        <v>34.513274336283203</v>
      </c>
      <c r="AJ1023">
        <v>466.32992859670446</v>
      </c>
      <c r="AK1023">
        <v>43.526417124746978</v>
      </c>
      <c r="AM1023">
        <v>33.513216896907991</v>
      </c>
      <c r="AN1023">
        <v>99</v>
      </c>
      <c r="AO1023">
        <v>99</v>
      </c>
      <c r="AP1023">
        <v>99</v>
      </c>
      <c r="AQ1023">
        <v>99</v>
      </c>
      <c r="AR1023">
        <v>222.8738738738738</v>
      </c>
      <c r="AS1023">
        <v>36.11059273666887</v>
      </c>
    </row>
    <row r="1024" spans="1:45">
      <c r="A1024">
        <v>17</v>
      </c>
      <c r="B1024">
        <v>86</v>
      </c>
      <c r="C1024">
        <v>2024</v>
      </c>
      <c r="D1024">
        <v>2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8</v>
      </c>
      <c r="N1024">
        <v>99</v>
      </c>
      <c r="O1024">
        <v>99</v>
      </c>
      <c r="P1024">
        <v>99</v>
      </c>
      <c r="Q1024">
        <v>64</v>
      </c>
      <c r="R1024">
        <v>91</v>
      </c>
      <c r="S1024">
        <v>5.988888888888888</v>
      </c>
      <c r="T1024">
        <v>8</v>
      </c>
      <c r="U1024">
        <v>384.58571428571457</v>
      </c>
      <c r="V1024">
        <v>63.736263736263759</v>
      </c>
      <c r="W1024">
        <v>100</v>
      </c>
      <c r="X1024">
        <v>69.230769230769269</v>
      </c>
      <c r="Y1024">
        <v>93.424358039213615</v>
      </c>
      <c r="Z1024">
        <v>1.3951332157647265</v>
      </c>
      <c r="AA1024">
        <v>0</v>
      </c>
      <c r="AB1024">
        <v>55.474422033583409</v>
      </c>
      <c r="AE1024">
        <v>20.222222222222225</v>
      </c>
      <c r="AF1024">
        <v>21.468378625905512</v>
      </c>
      <c r="AG1024">
        <v>924.10227272727275</v>
      </c>
      <c r="AH1024">
        <v>0</v>
      </c>
      <c r="AI1024">
        <v>31.868131868131879</v>
      </c>
      <c r="AJ1024">
        <v>327.612022471035</v>
      </c>
      <c r="AK1024">
        <v>39.734924931256963</v>
      </c>
      <c r="AM1024">
        <v>35.778301059704845</v>
      </c>
      <c r="AN1024">
        <v>99</v>
      </c>
      <c r="AO1024">
        <v>99</v>
      </c>
      <c r="AP1024">
        <v>99</v>
      </c>
      <c r="AQ1024">
        <v>99</v>
      </c>
      <c r="AR1024">
        <v>219.21590909090912</v>
      </c>
      <c r="AS1024">
        <v>35.767714347132852</v>
      </c>
    </row>
    <row r="1025" spans="1:45">
      <c r="A1025">
        <v>17</v>
      </c>
      <c r="B1025">
        <v>87</v>
      </c>
      <c r="C1025">
        <v>2024</v>
      </c>
      <c r="D1025">
        <v>3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8</v>
      </c>
      <c r="N1025">
        <v>99</v>
      </c>
      <c r="O1025">
        <v>99</v>
      </c>
      <c r="P1025">
        <v>99</v>
      </c>
      <c r="Q1025">
        <v>41</v>
      </c>
      <c r="R1025">
        <v>58</v>
      </c>
      <c r="S1025">
        <v>6.1034482758620694</v>
      </c>
      <c r="T1025">
        <v>8</v>
      </c>
      <c r="U1025">
        <v>402.90862068965504</v>
      </c>
      <c r="V1025">
        <v>62.068965517241359</v>
      </c>
      <c r="W1025">
        <v>100</v>
      </c>
      <c r="X1025">
        <v>74.13793103448279</v>
      </c>
      <c r="Y1025">
        <v>104.09872185190838</v>
      </c>
      <c r="Z1025">
        <v>1.7974086248168453</v>
      </c>
      <c r="AA1025">
        <v>0</v>
      </c>
      <c r="AB1025">
        <v>76.1652214211569</v>
      </c>
      <c r="AE1025">
        <v>16.111111111111111</v>
      </c>
      <c r="AF1025">
        <v>18.019335815210187</v>
      </c>
      <c r="AG1025">
        <v>924.12727272727284</v>
      </c>
      <c r="AH1025">
        <v>1.7241379310344827</v>
      </c>
      <c r="AI1025">
        <v>32.758620689655181</v>
      </c>
      <c r="AJ1025">
        <v>290.71642256175943</v>
      </c>
      <c r="AK1025">
        <v>0.50628750288023205</v>
      </c>
      <c r="AM1025">
        <v>-11.858127489977372</v>
      </c>
      <c r="AN1025">
        <v>99</v>
      </c>
      <c r="AO1025">
        <v>99</v>
      </c>
      <c r="AP1025">
        <v>99</v>
      </c>
      <c r="AQ1025">
        <v>99</v>
      </c>
      <c r="AR1025">
        <v>222.18181818181819</v>
      </c>
      <c r="AS1025">
        <v>35.581076006790873</v>
      </c>
    </row>
    <row r="1026" spans="1:45">
      <c r="A1026">
        <v>17</v>
      </c>
      <c r="B1026">
        <v>88</v>
      </c>
      <c r="C1026">
        <v>2024</v>
      </c>
      <c r="D1026">
        <v>4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8</v>
      </c>
      <c r="N1026">
        <v>99</v>
      </c>
      <c r="O1026">
        <v>99</v>
      </c>
      <c r="P1026">
        <v>99</v>
      </c>
      <c r="Q1026">
        <v>81</v>
      </c>
      <c r="R1026">
        <v>113</v>
      </c>
      <c r="S1026">
        <v>6.1504424778761049</v>
      </c>
      <c r="T1026">
        <v>8</v>
      </c>
      <c r="U1026">
        <v>385.88761061946911</v>
      </c>
      <c r="V1026">
        <v>65.486725663716797</v>
      </c>
      <c r="W1026">
        <v>100</v>
      </c>
      <c r="X1026">
        <v>67.256637168141594</v>
      </c>
      <c r="Y1026">
        <v>89.356739679496016</v>
      </c>
      <c r="Z1026">
        <v>1.68397569474637</v>
      </c>
      <c r="AA1026">
        <v>0</v>
      </c>
      <c r="AB1026">
        <v>76.863662070729546</v>
      </c>
      <c r="AE1026">
        <v>16.282420749279535</v>
      </c>
      <c r="AF1026">
        <v>17.817324342943436</v>
      </c>
      <c r="AG1026">
        <v>900.42857142857122</v>
      </c>
      <c r="AH1026">
        <v>0</v>
      </c>
      <c r="AI1026">
        <v>40.707964601769909</v>
      </c>
      <c r="AJ1026">
        <v>256.77229748378642</v>
      </c>
      <c r="AK1026">
        <v>21.075546851741763</v>
      </c>
      <c r="AM1026">
        <v>13.08147585813324</v>
      </c>
      <c r="AN1026">
        <v>99</v>
      </c>
      <c r="AO1026">
        <v>99</v>
      </c>
      <c r="AP1026">
        <v>99</v>
      </c>
      <c r="AQ1026">
        <v>99</v>
      </c>
      <c r="AR1026">
        <v>219.1428571428572</v>
      </c>
      <c r="AS1026">
        <v>36.076228280603267</v>
      </c>
    </row>
    <row r="1027" spans="1:45">
      <c r="A1027">
        <v>17</v>
      </c>
      <c r="B1027">
        <v>89</v>
      </c>
      <c r="C1027">
        <v>2024</v>
      </c>
      <c r="D1027">
        <v>5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8</v>
      </c>
      <c r="N1027">
        <v>99</v>
      </c>
      <c r="O1027">
        <v>99</v>
      </c>
      <c r="P1027">
        <v>99</v>
      </c>
      <c r="Q1027">
        <v>69</v>
      </c>
      <c r="R1027">
        <v>86</v>
      </c>
      <c r="S1027">
        <v>6.2209302325581364</v>
      </c>
      <c r="T1027">
        <v>8</v>
      </c>
      <c r="U1027">
        <v>396.03488372093005</v>
      </c>
      <c r="V1027">
        <v>61.62790697674415</v>
      </c>
      <c r="W1027">
        <v>100</v>
      </c>
      <c r="X1027">
        <v>68.604651162790702</v>
      </c>
      <c r="Y1027">
        <v>116.68755415533356</v>
      </c>
      <c r="Z1027">
        <v>1.6940467772480763</v>
      </c>
      <c r="AA1027">
        <v>0</v>
      </c>
      <c r="AB1027">
        <v>78.051491511419513</v>
      </c>
      <c r="AE1027">
        <v>12.554744525547443</v>
      </c>
      <c r="AF1027">
        <v>14.255918409886853</v>
      </c>
      <c r="AG1027">
        <v>974.27710843373518</v>
      </c>
      <c r="AH1027">
        <v>0</v>
      </c>
      <c r="AI1027">
        <v>43.023255813953497</v>
      </c>
      <c r="AJ1027">
        <v>347.12899283803301</v>
      </c>
      <c r="AK1027">
        <v>44.617192311539526</v>
      </c>
      <c r="AM1027">
        <v>39.809715847502559</v>
      </c>
      <c r="AN1027">
        <v>99</v>
      </c>
      <c r="AO1027">
        <v>99</v>
      </c>
      <c r="AP1027">
        <v>99</v>
      </c>
      <c r="AQ1027">
        <v>99</v>
      </c>
      <c r="AR1027">
        <v>219.03614457831324</v>
      </c>
      <c r="AS1027">
        <v>36.476232935688849</v>
      </c>
    </row>
    <row r="1028" spans="1:45">
      <c r="A1028">
        <v>17</v>
      </c>
      <c r="B1028">
        <v>90</v>
      </c>
      <c r="C1028">
        <v>2024</v>
      </c>
      <c r="D1028">
        <v>6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8</v>
      </c>
      <c r="N1028">
        <v>99</v>
      </c>
      <c r="O1028">
        <v>99</v>
      </c>
      <c r="P1028">
        <v>99</v>
      </c>
      <c r="Q1028">
        <v>62</v>
      </c>
      <c r="R1028">
        <v>85</v>
      </c>
      <c r="S1028">
        <v>6.1411764705882348</v>
      </c>
      <c r="T1028">
        <v>8</v>
      </c>
      <c r="U1028">
        <v>385.0094117647061</v>
      </c>
      <c r="V1028">
        <v>60</v>
      </c>
      <c r="W1028">
        <v>100</v>
      </c>
      <c r="X1028">
        <v>60</v>
      </c>
      <c r="Y1028">
        <v>102.75994026459612</v>
      </c>
      <c r="Z1028">
        <v>1.4154852934301181</v>
      </c>
      <c r="AA1028">
        <v>0</v>
      </c>
      <c r="AB1028">
        <v>70.640614531884268</v>
      </c>
      <c r="AE1028">
        <v>12.445095168374817</v>
      </c>
      <c r="AF1028">
        <v>13.517673125250939</v>
      </c>
      <c r="AG1028">
        <v>929.01250000000005</v>
      </c>
      <c r="AH1028">
        <v>0</v>
      </c>
      <c r="AI1028">
        <v>47.058823529411761</v>
      </c>
      <c r="AJ1028">
        <v>301.98536776431723</v>
      </c>
      <c r="AK1028">
        <v>44.981263998849172</v>
      </c>
      <c r="AM1028">
        <v>30.23594016891203</v>
      </c>
      <c r="AN1028">
        <v>99</v>
      </c>
      <c r="AO1028">
        <v>99</v>
      </c>
      <c r="AP1028">
        <v>99</v>
      </c>
      <c r="AQ1028">
        <v>99</v>
      </c>
      <c r="AR1028">
        <v>218.58750000000001</v>
      </c>
      <c r="AS1028">
        <v>35.819228981085608</v>
      </c>
    </row>
    <row r="1029" spans="1:45">
      <c r="A1029">
        <v>17</v>
      </c>
      <c r="B1029">
        <v>91</v>
      </c>
      <c r="C1029">
        <v>2024</v>
      </c>
      <c r="D1029">
        <v>7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8</v>
      </c>
      <c r="N1029">
        <v>99</v>
      </c>
      <c r="O1029">
        <v>99</v>
      </c>
      <c r="P1029">
        <v>99</v>
      </c>
      <c r="Q1029">
        <v>63</v>
      </c>
      <c r="R1029">
        <v>85</v>
      </c>
      <c r="S1029">
        <v>6.2470588235294118</v>
      </c>
      <c r="T1029">
        <v>8</v>
      </c>
      <c r="U1029">
        <v>408.39882352941174</v>
      </c>
      <c r="V1029">
        <v>74.117647058823522</v>
      </c>
      <c r="W1029">
        <v>100</v>
      </c>
      <c r="X1029">
        <v>82.352941176470608</v>
      </c>
      <c r="Y1029">
        <v>83.024087920834788</v>
      </c>
      <c r="Z1029">
        <v>1.2166093901924704</v>
      </c>
      <c r="AA1029">
        <v>0</v>
      </c>
      <c r="AB1029">
        <v>62.290124905403502</v>
      </c>
      <c r="AE1029">
        <v>14.834205933682371</v>
      </c>
      <c r="AF1029">
        <v>16.427071005147141</v>
      </c>
      <c r="AG1029">
        <v>976.61728395061732</v>
      </c>
      <c r="AH1029">
        <v>0</v>
      </c>
      <c r="AI1029">
        <v>36.470588235294123</v>
      </c>
      <c r="AJ1029">
        <v>389.1706143951165</v>
      </c>
      <c r="AK1029">
        <v>38.432538243480494</v>
      </c>
      <c r="AM1029">
        <v>15.324687910672123</v>
      </c>
      <c r="AN1029">
        <v>99</v>
      </c>
      <c r="AO1029">
        <v>99</v>
      </c>
      <c r="AP1029">
        <v>99</v>
      </c>
      <c r="AQ1029">
        <v>99</v>
      </c>
      <c r="AR1029">
        <v>222.3333333333334</v>
      </c>
      <c r="AS1029">
        <v>36.439044860709323</v>
      </c>
    </row>
    <row r="1030" spans="1:45">
      <c r="A1030">
        <v>17</v>
      </c>
      <c r="B1030">
        <v>92</v>
      </c>
      <c r="C1030">
        <v>2024</v>
      </c>
      <c r="D1030">
        <v>8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8</v>
      </c>
      <c r="N1030">
        <v>99</v>
      </c>
      <c r="O1030">
        <v>99</v>
      </c>
      <c r="P1030">
        <v>99</v>
      </c>
      <c r="Q1030">
        <v>79</v>
      </c>
      <c r="R1030">
        <v>116</v>
      </c>
      <c r="S1030">
        <v>6.2068965517241361</v>
      </c>
      <c r="T1030">
        <v>8</v>
      </c>
      <c r="U1030">
        <v>396.53534482758607</v>
      </c>
      <c r="V1030">
        <v>66.379310344827587</v>
      </c>
      <c r="W1030">
        <v>100</v>
      </c>
      <c r="X1030">
        <v>75</v>
      </c>
      <c r="Y1030">
        <v>90.427158010830169</v>
      </c>
      <c r="Z1030">
        <v>1.4294756778051123</v>
      </c>
      <c r="AA1030">
        <v>0</v>
      </c>
      <c r="AB1030">
        <v>67.064013157237795</v>
      </c>
      <c r="AE1030">
        <v>15.718157181571813</v>
      </c>
      <c r="AF1030">
        <v>17.328615736765958</v>
      </c>
      <c r="AG1030">
        <v>971.02654867256638</v>
      </c>
      <c r="AH1030">
        <v>0.86206896551724133</v>
      </c>
      <c r="AI1030">
        <v>39.655172413793117</v>
      </c>
      <c r="AJ1030">
        <v>383.72518420646173</v>
      </c>
      <c r="AK1030">
        <v>44.455442429766322</v>
      </c>
      <c r="AM1030">
        <v>31.066484828121897</v>
      </c>
      <c r="AN1030">
        <v>99</v>
      </c>
      <c r="AO1030">
        <v>99</v>
      </c>
      <c r="AP1030">
        <v>99</v>
      </c>
      <c r="AQ1030">
        <v>99</v>
      </c>
      <c r="AR1030">
        <v>221.23893805309737</v>
      </c>
      <c r="AS1030">
        <v>35.867261210877274</v>
      </c>
    </row>
    <row r="1031" spans="1:45">
      <c r="A1031">
        <v>17</v>
      </c>
      <c r="B1031">
        <v>93</v>
      </c>
      <c r="C1031">
        <v>2024</v>
      </c>
      <c r="D1031">
        <v>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8</v>
      </c>
      <c r="N1031">
        <v>99</v>
      </c>
      <c r="O1031">
        <v>99</v>
      </c>
      <c r="P1031">
        <v>99</v>
      </c>
      <c r="Q1031">
        <v>88</v>
      </c>
      <c r="R1031">
        <v>100</v>
      </c>
      <c r="S1031">
        <v>6.26</v>
      </c>
      <c r="T1031">
        <v>8</v>
      </c>
      <c r="U1031">
        <v>402.85200000000009</v>
      </c>
      <c r="V1031">
        <v>66</v>
      </c>
      <c r="W1031">
        <v>100</v>
      </c>
      <c r="X1031">
        <v>76</v>
      </c>
      <c r="Y1031">
        <v>83.431045157064048</v>
      </c>
      <c r="Z1031">
        <v>1.3828955130450038</v>
      </c>
      <c r="AA1031">
        <v>0</v>
      </c>
      <c r="AB1031">
        <v>65.23558393221694</v>
      </c>
      <c r="AE1031">
        <v>13.020833333333336</v>
      </c>
      <c r="AF1031">
        <v>14.613490776878116</v>
      </c>
      <c r="AG1031">
        <v>967.45918367346894</v>
      </c>
      <c r="AH1031">
        <v>0</v>
      </c>
      <c r="AI1031">
        <v>44</v>
      </c>
      <c r="AJ1031">
        <v>356.98722804477001</v>
      </c>
      <c r="AK1031">
        <v>48.792549638607952</v>
      </c>
      <c r="AM1031">
        <v>17.881552346085076</v>
      </c>
      <c r="AN1031">
        <v>99</v>
      </c>
      <c r="AO1031">
        <v>99</v>
      </c>
      <c r="AP1031">
        <v>99</v>
      </c>
      <c r="AQ1031">
        <v>99</v>
      </c>
      <c r="AR1031">
        <v>222.41836734693871</v>
      </c>
      <c r="AS1031">
        <v>36.343692432371711</v>
      </c>
    </row>
    <row r="1032" spans="1:45">
      <c r="A1032">
        <v>17</v>
      </c>
      <c r="B1032">
        <v>94</v>
      </c>
      <c r="C1032">
        <v>2024</v>
      </c>
      <c r="D1032">
        <v>10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8</v>
      </c>
      <c r="N1032">
        <v>99</v>
      </c>
      <c r="O1032">
        <v>99</v>
      </c>
      <c r="P1032">
        <v>99</v>
      </c>
      <c r="Q1032">
        <v>97</v>
      </c>
      <c r="R1032">
        <v>127</v>
      </c>
      <c r="S1032">
        <v>6.0236220472440944</v>
      </c>
      <c r="T1032">
        <v>8</v>
      </c>
      <c r="U1032">
        <v>394.66771653543282</v>
      </c>
      <c r="V1032">
        <v>66.141732283464549</v>
      </c>
      <c r="W1032">
        <v>100</v>
      </c>
      <c r="X1032">
        <v>70.078740157480297</v>
      </c>
      <c r="Y1032">
        <v>95.001173537626016</v>
      </c>
      <c r="Z1032">
        <v>1.5135324844750297</v>
      </c>
      <c r="AA1032">
        <v>0</v>
      </c>
      <c r="AB1032">
        <v>80.530643864719494</v>
      </c>
      <c r="AE1032">
        <v>13.16062176165803</v>
      </c>
      <c r="AF1032">
        <v>14.852379388941099</v>
      </c>
      <c r="AG1032">
        <v>1074.925</v>
      </c>
      <c r="AH1032">
        <v>0</v>
      </c>
      <c r="AI1032">
        <v>44.881889763779526</v>
      </c>
      <c r="AJ1032">
        <v>418.31264548779751</v>
      </c>
      <c r="AK1032">
        <v>37.470299299938688</v>
      </c>
      <c r="AM1032">
        <v>21.727994648780808</v>
      </c>
      <c r="AN1032">
        <v>99</v>
      </c>
      <c r="AO1032">
        <v>99</v>
      </c>
      <c r="AP1032">
        <v>99</v>
      </c>
      <c r="AQ1032">
        <v>99</v>
      </c>
      <c r="AR1032">
        <v>221.2083333333334</v>
      </c>
      <c r="AS1032">
        <v>35.734993613990298</v>
      </c>
    </row>
    <row r="1033" spans="1:45">
      <c r="A1033">
        <v>17</v>
      </c>
      <c r="B1033">
        <v>95</v>
      </c>
      <c r="C1033">
        <v>2024</v>
      </c>
      <c r="D1033">
        <v>11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8</v>
      </c>
      <c r="N1033">
        <v>99</v>
      </c>
      <c r="O1033">
        <v>99</v>
      </c>
      <c r="P1033">
        <v>99</v>
      </c>
      <c r="Q1033">
        <v>129</v>
      </c>
      <c r="R1033">
        <v>173</v>
      </c>
      <c r="S1033">
        <v>5.7919075144508687</v>
      </c>
      <c r="T1033">
        <v>8</v>
      </c>
      <c r="U1033">
        <v>378.17514450867054</v>
      </c>
      <c r="V1033">
        <v>52.02312138728324</v>
      </c>
      <c r="W1033">
        <v>100</v>
      </c>
      <c r="X1033">
        <v>65.31791907514453</v>
      </c>
      <c r="Y1033">
        <v>93.915054568956762</v>
      </c>
      <c r="Z1033">
        <v>1.4111624989287537</v>
      </c>
      <c r="AA1033">
        <v>0</v>
      </c>
      <c r="AB1033">
        <v>75.931258721295862</v>
      </c>
      <c r="AE1033">
        <v>16.274694261523987</v>
      </c>
      <c r="AF1033">
        <v>17.688338549094624</v>
      </c>
      <c r="AG1033">
        <v>1047.9820359281437</v>
      </c>
      <c r="AH1033">
        <v>0</v>
      </c>
      <c r="AI1033">
        <v>48.554913294797679</v>
      </c>
      <c r="AJ1033">
        <v>421.40886418657215</v>
      </c>
      <c r="AK1033">
        <v>14.490050106206899</v>
      </c>
      <c r="AM1033">
        <v>2.1879662137450939</v>
      </c>
      <c r="AN1033">
        <v>99</v>
      </c>
      <c r="AO1033">
        <v>99</v>
      </c>
      <c r="AP1033">
        <v>99</v>
      </c>
      <c r="AQ1033">
        <v>99</v>
      </c>
      <c r="AR1033">
        <v>219.61676646706587</v>
      </c>
      <c r="AS1033">
        <v>34.877771415929367</v>
      </c>
    </row>
    <row r="1034" spans="1:45">
      <c r="A1034">
        <v>17</v>
      </c>
      <c r="B1034">
        <v>96</v>
      </c>
      <c r="C1034">
        <v>2024</v>
      </c>
      <c r="D1034">
        <v>12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8</v>
      </c>
      <c r="N1034">
        <v>99</v>
      </c>
      <c r="O1034">
        <v>99</v>
      </c>
      <c r="P1034">
        <v>99</v>
      </c>
      <c r="Q1034">
        <v>21</v>
      </c>
      <c r="R1034">
        <v>33</v>
      </c>
      <c r="S1034">
        <v>6.3030303030303028</v>
      </c>
      <c r="T1034">
        <v>8</v>
      </c>
      <c r="U1034">
        <v>403.28181818181827</v>
      </c>
      <c r="V1034">
        <v>72.727272727272734</v>
      </c>
      <c r="W1034">
        <v>100</v>
      </c>
      <c r="X1034">
        <v>84.848484848484858</v>
      </c>
      <c r="Y1034">
        <v>84.401344433301475</v>
      </c>
      <c r="Z1034">
        <v>1.1411012353795602</v>
      </c>
      <c r="AA1034">
        <v>0</v>
      </c>
      <c r="AB1034">
        <v>48.972984545175997</v>
      </c>
      <c r="AE1034">
        <v>15.137614678899078</v>
      </c>
      <c r="AF1034">
        <v>16.633628469010748</v>
      </c>
      <c r="AG1034">
        <v>946.6666666666664</v>
      </c>
      <c r="AH1034">
        <v>0</v>
      </c>
      <c r="AI1034">
        <v>36.363636363636367</v>
      </c>
      <c r="AJ1034">
        <v>357.66085736195527</v>
      </c>
      <c r="AK1034">
        <v>79.143528145255075</v>
      </c>
      <c r="AM1034">
        <v>38.443397559340553</v>
      </c>
      <c r="AN1034">
        <v>99</v>
      </c>
      <c r="AO1034">
        <v>99</v>
      </c>
      <c r="AP1034">
        <v>99</v>
      </c>
      <c r="AQ1034">
        <v>99</v>
      </c>
      <c r="AR1034">
        <v>222.56666666666661</v>
      </c>
      <c r="AS1034">
        <v>36.424262575570225</v>
      </c>
    </row>
    <row r="1035" spans="1:45">
      <c r="A1035">
        <v>17</v>
      </c>
      <c r="B1035">
        <v>97</v>
      </c>
      <c r="C1035">
        <v>2024</v>
      </c>
      <c r="D1035">
        <v>1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</v>
      </c>
      <c r="N1035">
        <v>99</v>
      </c>
      <c r="O1035">
        <v>99</v>
      </c>
      <c r="P1035">
        <v>99</v>
      </c>
      <c r="Q1035">
        <v>39</v>
      </c>
      <c r="R1035">
        <v>48</v>
      </c>
      <c r="S1035">
        <v>6.395833333333333</v>
      </c>
      <c r="T1035">
        <v>9</v>
      </c>
      <c r="U1035">
        <v>418.92500000000001</v>
      </c>
      <c r="V1035">
        <v>79.166666666666686</v>
      </c>
      <c r="W1035">
        <v>100</v>
      </c>
      <c r="X1035">
        <v>85.416666666666686</v>
      </c>
      <c r="Y1035">
        <v>83.185687120241568</v>
      </c>
      <c r="Z1035">
        <v>1.2539866980510179</v>
      </c>
      <c r="AA1035">
        <v>0</v>
      </c>
      <c r="AB1035">
        <v>81.655206675895698</v>
      </c>
      <c r="AE1035">
        <v>7.6923076923076898</v>
      </c>
      <c r="AF1035">
        <v>8.9744522403773583</v>
      </c>
      <c r="AG1035">
        <v>1063</v>
      </c>
      <c r="AH1035">
        <v>0</v>
      </c>
      <c r="AI1035">
        <v>39.583333333333343</v>
      </c>
      <c r="AJ1035">
        <v>566.85459373174604</v>
      </c>
      <c r="AK1035">
        <v>47.333553587710703</v>
      </c>
      <c r="AM1035">
        <v>27.795325919144997</v>
      </c>
      <c r="AN1035">
        <v>99</v>
      </c>
      <c r="AO1035">
        <v>99</v>
      </c>
      <c r="AP1035">
        <v>99</v>
      </c>
      <c r="AQ1035">
        <v>99</v>
      </c>
      <c r="AR1035">
        <v>224.34782608695656</v>
      </c>
      <c r="AS1035">
        <v>36.893450366843965</v>
      </c>
    </row>
    <row r="1036" spans="1:45">
      <c r="A1036">
        <v>17</v>
      </c>
      <c r="B1036">
        <v>98</v>
      </c>
      <c r="C1036">
        <v>2024</v>
      </c>
      <c r="D1036">
        <v>2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</v>
      </c>
      <c r="N1036">
        <v>99</v>
      </c>
      <c r="O1036">
        <v>99</v>
      </c>
      <c r="P1036">
        <v>99</v>
      </c>
      <c r="Q1036">
        <v>33</v>
      </c>
      <c r="R1036">
        <v>40</v>
      </c>
      <c r="S1036">
        <v>6.375</v>
      </c>
      <c r="T1036">
        <v>9</v>
      </c>
      <c r="U1036">
        <v>418.94000000000005</v>
      </c>
      <c r="V1036">
        <v>80</v>
      </c>
      <c r="W1036">
        <v>100</v>
      </c>
      <c r="X1036">
        <v>82.5</v>
      </c>
      <c r="Y1036">
        <v>121.53718525620022</v>
      </c>
      <c r="Z1036">
        <v>1.1976539567003479</v>
      </c>
      <c r="AA1036">
        <v>0</v>
      </c>
      <c r="AB1036">
        <v>57.589855209367677</v>
      </c>
      <c r="AE1036">
        <v>8.8888888888888893</v>
      </c>
      <c r="AF1036">
        <v>10.279607331464828</v>
      </c>
      <c r="AG1036">
        <v>982.87179487179515</v>
      </c>
      <c r="AH1036">
        <v>0</v>
      </c>
      <c r="AI1036">
        <v>30</v>
      </c>
      <c r="AJ1036">
        <v>313.55130275742903</v>
      </c>
      <c r="AK1036">
        <v>54.353772783015245</v>
      </c>
      <c r="AM1036">
        <v>6.0120805428632016</v>
      </c>
      <c r="AN1036">
        <v>99</v>
      </c>
      <c r="AO1036">
        <v>99</v>
      </c>
      <c r="AP1036">
        <v>99</v>
      </c>
      <c r="AQ1036">
        <v>99</v>
      </c>
      <c r="AR1036">
        <v>221.20512820512815</v>
      </c>
      <c r="AS1036">
        <v>37.498315106502027</v>
      </c>
    </row>
    <row r="1037" spans="1:45">
      <c r="A1037">
        <v>17</v>
      </c>
      <c r="B1037">
        <v>99</v>
      </c>
      <c r="C1037">
        <v>2024</v>
      </c>
      <c r="D1037">
        <v>3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</v>
      </c>
      <c r="N1037">
        <v>99</v>
      </c>
      <c r="O1037">
        <v>99</v>
      </c>
      <c r="P1037">
        <v>99</v>
      </c>
      <c r="Q1037">
        <v>24</v>
      </c>
      <c r="R1037">
        <v>26</v>
      </c>
      <c r="S1037">
        <v>6.3076923076923057</v>
      </c>
      <c r="T1037">
        <v>9</v>
      </c>
      <c r="U1037">
        <v>409.5</v>
      </c>
      <c r="V1037">
        <v>73.076923076923109</v>
      </c>
      <c r="W1037">
        <v>100</v>
      </c>
      <c r="X1037">
        <v>80.769230769230745</v>
      </c>
      <c r="Y1037">
        <v>77.634974275575246</v>
      </c>
      <c r="Z1037">
        <v>1.6354070481130245</v>
      </c>
      <c r="AA1037">
        <v>0</v>
      </c>
      <c r="AB1037">
        <v>75.608488226720795</v>
      </c>
      <c r="AE1037">
        <v>7.2222222222222223</v>
      </c>
      <c r="AF1037">
        <v>8.2097792527844007</v>
      </c>
      <c r="AG1037">
        <v>906.28</v>
      </c>
      <c r="AH1037">
        <v>0</v>
      </c>
      <c r="AI1037">
        <v>34.615384615384635</v>
      </c>
      <c r="AJ1037">
        <v>199.76937102569045</v>
      </c>
      <c r="AK1037">
        <v>31.494459095287379</v>
      </c>
      <c r="AM1037">
        <v>51.50365258126569</v>
      </c>
      <c r="AN1037">
        <v>99</v>
      </c>
      <c r="AO1037">
        <v>99</v>
      </c>
      <c r="AP1037">
        <v>99</v>
      </c>
      <c r="AQ1037">
        <v>99</v>
      </c>
      <c r="AR1037">
        <v>223.12</v>
      </c>
      <c r="AS1037">
        <v>36.583785162066199</v>
      </c>
    </row>
    <row r="1038" spans="1:45">
      <c r="A1038">
        <v>17</v>
      </c>
      <c r="B1038">
        <v>100</v>
      </c>
      <c r="C1038">
        <v>2024</v>
      </c>
      <c r="D1038">
        <v>4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</v>
      </c>
      <c r="N1038">
        <v>99</v>
      </c>
      <c r="O1038">
        <v>99</v>
      </c>
      <c r="P1038">
        <v>99</v>
      </c>
      <c r="Q1038">
        <v>38</v>
      </c>
      <c r="R1038">
        <v>44</v>
      </c>
      <c r="S1038">
        <v>6.2727272727272716</v>
      </c>
      <c r="T1038">
        <v>9</v>
      </c>
      <c r="U1038">
        <v>400.10227272727263</v>
      </c>
      <c r="V1038">
        <v>65.909090909090892</v>
      </c>
      <c r="W1038">
        <v>100</v>
      </c>
      <c r="X1038">
        <v>81.818181818181813</v>
      </c>
      <c r="Y1038">
        <v>87.301904302453764</v>
      </c>
      <c r="Z1038">
        <v>1.5427784316797402</v>
      </c>
      <c r="AA1038">
        <v>0</v>
      </c>
      <c r="AB1038">
        <v>65.103106862367184</v>
      </c>
      <c r="AE1038">
        <v>6.3400576368876083</v>
      </c>
      <c r="AF1038">
        <v>7.1932789453426</v>
      </c>
      <c r="AG1038">
        <v>901.90476190476181</v>
      </c>
      <c r="AH1038">
        <v>0</v>
      </c>
      <c r="AI1038">
        <v>29.54545454545455</v>
      </c>
      <c r="AJ1038">
        <v>229.75730565345199</v>
      </c>
      <c r="AK1038">
        <v>24.100866457797881</v>
      </c>
      <c r="AM1038">
        <v>-1.8600089547357928</v>
      </c>
      <c r="AN1038">
        <v>99</v>
      </c>
      <c r="AO1038">
        <v>99</v>
      </c>
      <c r="AP1038">
        <v>99</v>
      </c>
      <c r="AQ1038">
        <v>99</v>
      </c>
      <c r="AR1038">
        <v>219.80952380952388</v>
      </c>
      <c r="AS1038">
        <v>36.977563152265539</v>
      </c>
    </row>
    <row r="1039" spans="1:45">
      <c r="A1039">
        <v>17</v>
      </c>
      <c r="B1039">
        <v>101</v>
      </c>
      <c r="C1039">
        <v>2024</v>
      </c>
      <c r="D1039">
        <v>5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</v>
      </c>
      <c r="N1039">
        <v>99</v>
      </c>
      <c r="O1039">
        <v>99</v>
      </c>
      <c r="P1039">
        <v>99</v>
      </c>
      <c r="Q1039">
        <v>46</v>
      </c>
      <c r="R1039">
        <v>62</v>
      </c>
      <c r="S1039">
        <v>6.2258064516129021</v>
      </c>
      <c r="T1039">
        <v>9</v>
      </c>
      <c r="U1039">
        <v>386.05806451612898</v>
      </c>
      <c r="V1039">
        <v>67.741935483870975</v>
      </c>
      <c r="W1039">
        <v>100</v>
      </c>
      <c r="X1039">
        <v>69.354838709677423</v>
      </c>
      <c r="Y1039">
        <v>91.881644676790486</v>
      </c>
      <c r="Z1039">
        <v>1.4189882224466313</v>
      </c>
      <c r="AA1039">
        <v>0</v>
      </c>
      <c r="AB1039">
        <v>69.995543103392393</v>
      </c>
      <c r="AE1039">
        <v>9.0510948905109512</v>
      </c>
      <c r="AF1039">
        <v>10.018613602621564</v>
      </c>
      <c r="AG1039">
        <v>890.96666666666692</v>
      </c>
      <c r="AH1039">
        <v>0</v>
      </c>
      <c r="AI1039">
        <v>51.612903225806441</v>
      </c>
      <c r="AJ1039">
        <v>251.83691592421903</v>
      </c>
      <c r="AK1039">
        <v>5.9175210977870867</v>
      </c>
      <c r="AM1039">
        <v>8.3243348763620872</v>
      </c>
      <c r="AN1039">
        <v>99</v>
      </c>
      <c r="AO1039">
        <v>99</v>
      </c>
      <c r="AP1039">
        <v>99</v>
      </c>
      <c r="AQ1039">
        <v>99</v>
      </c>
      <c r="AR1039">
        <v>218.8</v>
      </c>
      <c r="AS1039">
        <v>36.059113305336005</v>
      </c>
    </row>
    <row r="1040" spans="1:45">
      <c r="A1040">
        <v>17</v>
      </c>
      <c r="B1040">
        <v>102</v>
      </c>
      <c r="C1040">
        <v>2024</v>
      </c>
      <c r="D1040">
        <v>6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</v>
      </c>
      <c r="N1040">
        <v>99</v>
      </c>
      <c r="O1040">
        <v>99</v>
      </c>
      <c r="P1040">
        <v>99</v>
      </c>
      <c r="Q1040">
        <v>35</v>
      </c>
      <c r="R1040">
        <v>44</v>
      </c>
      <c r="S1040">
        <v>6.3409090909090899</v>
      </c>
      <c r="T1040">
        <v>9</v>
      </c>
      <c r="U1040">
        <v>395.37045454545455</v>
      </c>
      <c r="V1040">
        <v>65.909090909090892</v>
      </c>
      <c r="W1040">
        <v>100</v>
      </c>
      <c r="X1040">
        <v>61.363636363636367</v>
      </c>
      <c r="Y1040">
        <v>114.74584678470438</v>
      </c>
      <c r="Z1040">
        <v>1.7181277047755661</v>
      </c>
      <c r="AA1040">
        <v>0</v>
      </c>
      <c r="AB1040">
        <v>84.379876353154501</v>
      </c>
      <c r="AE1040">
        <v>6.4421669106881394</v>
      </c>
      <c r="AF1040">
        <v>7.1856913196561392</v>
      </c>
      <c r="AG1040">
        <v>914.71794871794884</v>
      </c>
      <c r="AH1040">
        <v>0</v>
      </c>
      <c r="AI1040">
        <v>50</v>
      </c>
      <c r="AJ1040">
        <v>205.45508570474976</v>
      </c>
      <c r="AK1040">
        <v>32.379271518735209</v>
      </c>
      <c r="AM1040">
        <v>42.4162194929375</v>
      </c>
      <c r="AN1040">
        <v>99</v>
      </c>
      <c r="AO1040">
        <v>99</v>
      </c>
      <c r="AP1040">
        <v>99</v>
      </c>
      <c r="AQ1040">
        <v>99</v>
      </c>
      <c r="AR1040">
        <v>216.79487179487185</v>
      </c>
      <c r="AS1040">
        <v>37.239667928197271</v>
      </c>
    </row>
    <row r="1041" spans="1:45">
      <c r="A1041">
        <v>17</v>
      </c>
      <c r="B1041">
        <v>103</v>
      </c>
      <c r="C1041">
        <v>2024</v>
      </c>
      <c r="D1041">
        <v>7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</v>
      </c>
      <c r="N1041">
        <v>99</v>
      </c>
      <c r="O1041">
        <v>99</v>
      </c>
      <c r="P1041">
        <v>99</v>
      </c>
      <c r="Q1041">
        <v>33</v>
      </c>
      <c r="R1041">
        <v>38</v>
      </c>
      <c r="S1041">
        <v>7</v>
      </c>
      <c r="T1041">
        <v>9</v>
      </c>
      <c r="U1041">
        <v>454.84736842105281</v>
      </c>
      <c r="V1041">
        <v>92.105263157894726</v>
      </c>
      <c r="W1041">
        <v>100</v>
      </c>
      <c r="X1041">
        <v>84.210526315789508</v>
      </c>
      <c r="Y1041">
        <v>118.40009498760897</v>
      </c>
      <c r="Z1041">
        <v>1.2977713690461004</v>
      </c>
      <c r="AA1041">
        <v>0</v>
      </c>
      <c r="AB1041">
        <v>77.531227227458899</v>
      </c>
      <c r="AE1041">
        <v>6.6317626527050608</v>
      </c>
      <c r="AF1041">
        <v>8.1791092521198756</v>
      </c>
      <c r="AG1041">
        <v>1102.1891891891889</v>
      </c>
      <c r="AH1041">
        <v>0</v>
      </c>
      <c r="AI1041">
        <v>55.263157894736842</v>
      </c>
      <c r="AJ1041">
        <v>510.9693933732309</v>
      </c>
      <c r="AK1041">
        <v>75.119965818832497</v>
      </c>
      <c r="AM1041">
        <v>61.470130716856914</v>
      </c>
      <c r="AN1041">
        <v>99</v>
      </c>
      <c r="AO1041">
        <v>99</v>
      </c>
      <c r="AP1041">
        <v>99</v>
      </c>
      <c r="AQ1041">
        <v>99</v>
      </c>
      <c r="AR1041">
        <v>225.24324324324328</v>
      </c>
      <c r="AS1041">
        <v>39.06433630660915</v>
      </c>
    </row>
    <row r="1042" spans="1:45">
      <c r="A1042">
        <v>17</v>
      </c>
      <c r="B1042">
        <v>104</v>
      </c>
      <c r="C1042">
        <v>2024</v>
      </c>
      <c r="D1042">
        <v>8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</v>
      </c>
      <c r="N1042">
        <v>99</v>
      </c>
      <c r="O1042">
        <v>99</v>
      </c>
      <c r="P1042">
        <v>99</v>
      </c>
      <c r="Q1042">
        <v>46</v>
      </c>
      <c r="R1042">
        <v>54</v>
      </c>
      <c r="S1042">
        <v>6.2592592592592604</v>
      </c>
      <c r="T1042">
        <v>9</v>
      </c>
      <c r="U1042">
        <v>410.16481481481486</v>
      </c>
      <c r="V1042">
        <v>66.666666666666686</v>
      </c>
      <c r="W1042">
        <v>100</v>
      </c>
      <c r="X1042">
        <v>74.074074074074076</v>
      </c>
      <c r="Y1042">
        <v>111.75064198574002</v>
      </c>
      <c r="Z1042">
        <v>1.4425438588259589</v>
      </c>
      <c r="AA1042">
        <v>0</v>
      </c>
      <c r="AB1042">
        <v>69.601795143949033</v>
      </c>
      <c r="AE1042">
        <v>7.3170731707317085</v>
      </c>
      <c r="AF1042">
        <v>8.34403545129158</v>
      </c>
      <c r="AG1042">
        <v>1006.38</v>
      </c>
      <c r="AH1042">
        <v>0</v>
      </c>
      <c r="AI1042">
        <v>53.703703703703695</v>
      </c>
      <c r="AJ1042">
        <v>380.74746959106631</v>
      </c>
      <c r="AK1042">
        <v>40.48892595913415</v>
      </c>
      <c r="AM1042">
        <v>29.084777970607821</v>
      </c>
      <c r="AN1042">
        <v>99</v>
      </c>
      <c r="AO1042">
        <v>99</v>
      </c>
      <c r="AP1042">
        <v>99</v>
      </c>
      <c r="AQ1042">
        <v>99</v>
      </c>
      <c r="AR1042">
        <v>221.22</v>
      </c>
      <c r="AS1042">
        <v>36.423948653960224</v>
      </c>
    </row>
    <row r="1043" spans="1:45">
      <c r="A1043">
        <v>17</v>
      </c>
      <c r="B1043">
        <v>105</v>
      </c>
      <c r="C1043">
        <v>2024</v>
      </c>
      <c r="D1043">
        <v>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</v>
      </c>
      <c r="N1043">
        <v>99</v>
      </c>
      <c r="O1043">
        <v>99</v>
      </c>
      <c r="P1043">
        <v>99</v>
      </c>
      <c r="Q1043">
        <v>35</v>
      </c>
      <c r="R1043">
        <v>47</v>
      </c>
      <c r="S1043">
        <v>6.872340425531914</v>
      </c>
      <c r="T1043">
        <v>9</v>
      </c>
      <c r="U1043">
        <v>426.936170212766</v>
      </c>
      <c r="V1043">
        <v>85.106382978723417</v>
      </c>
      <c r="W1043">
        <v>100</v>
      </c>
      <c r="X1043">
        <v>78.723404255319139</v>
      </c>
      <c r="Y1043">
        <v>97.60033446387591</v>
      </c>
      <c r="Z1043">
        <v>1.5384023389383175</v>
      </c>
      <c r="AA1043">
        <v>0</v>
      </c>
      <c r="AB1043">
        <v>77.533369669629693</v>
      </c>
      <c r="AE1043">
        <v>6.119791666666667</v>
      </c>
      <c r="AF1043">
        <v>7.2789586728832498</v>
      </c>
      <c r="AG1043">
        <v>1030.2727272727273</v>
      </c>
      <c r="AH1043">
        <v>0</v>
      </c>
      <c r="AI1043">
        <v>63.829787234042577</v>
      </c>
      <c r="AJ1043">
        <v>380.42137902572568</v>
      </c>
      <c r="AK1043">
        <v>36.787803901123411</v>
      </c>
      <c r="AM1043">
        <v>28.255889058890343</v>
      </c>
      <c r="AN1043">
        <v>99</v>
      </c>
      <c r="AO1043">
        <v>99</v>
      </c>
      <c r="AP1043">
        <v>99</v>
      </c>
      <c r="AQ1043">
        <v>99</v>
      </c>
      <c r="AR1043">
        <v>222.1136363636364</v>
      </c>
      <c r="AS1043">
        <v>38.41681555187936</v>
      </c>
    </row>
    <row r="1044" spans="1:45">
      <c r="A1044">
        <v>17</v>
      </c>
      <c r="B1044">
        <v>106</v>
      </c>
      <c r="C1044">
        <v>2024</v>
      </c>
      <c r="D1044">
        <v>10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</v>
      </c>
      <c r="N1044">
        <v>99</v>
      </c>
      <c r="O1044">
        <v>99</v>
      </c>
      <c r="P1044">
        <v>99</v>
      </c>
      <c r="Q1044">
        <v>61</v>
      </c>
      <c r="R1044">
        <v>74</v>
      </c>
      <c r="S1044">
        <v>6.5945945945945939</v>
      </c>
      <c r="T1044">
        <v>9</v>
      </c>
      <c r="U1044">
        <v>424.02432432432431</v>
      </c>
      <c r="V1044">
        <v>85.13513513513513</v>
      </c>
      <c r="W1044">
        <v>100</v>
      </c>
      <c r="X1044">
        <v>74.324324324324309</v>
      </c>
      <c r="Y1044">
        <v>106.46634769781052</v>
      </c>
      <c r="Z1044">
        <v>1.3548603091345173</v>
      </c>
      <c r="AA1044">
        <v>0</v>
      </c>
      <c r="AB1044">
        <v>80.719539177881586</v>
      </c>
      <c r="AE1044">
        <v>7.6683937823834194</v>
      </c>
      <c r="AF1044">
        <v>9.2978642452200635</v>
      </c>
      <c r="AG1044">
        <v>1159.9452054794522</v>
      </c>
      <c r="AH1044">
        <v>0</v>
      </c>
      <c r="AI1044">
        <v>68.918918918918934</v>
      </c>
      <c r="AJ1044">
        <v>415.97760379685656</v>
      </c>
      <c r="AK1044">
        <v>69.215839597079153</v>
      </c>
      <c r="AM1044">
        <v>54.268166153959825</v>
      </c>
      <c r="AN1044">
        <v>99</v>
      </c>
      <c r="AO1044">
        <v>99</v>
      </c>
      <c r="AP1044">
        <v>99</v>
      </c>
      <c r="AQ1044">
        <v>99</v>
      </c>
      <c r="AR1044">
        <v>222.39726027397265</v>
      </c>
      <c r="AS1044">
        <v>37.760397519512026</v>
      </c>
    </row>
    <row r="1045" spans="1:45">
      <c r="A1045">
        <v>17</v>
      </c>
      <c r="B1045">
        <v>107</v>
      </c>
      <c r="C1045">
        <v>2024</v>
      </c>
      <c r="D1045">
        <v>11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</v>
      </c>
      <c r="N1045">
        <v>99</v>
      </c>
      <c r="O1045">
        <v>99</v>
      </c>
      <c r="P1045">
        <v>99</v>
      </c>
      <c r="Q1045">
        <v>50</v>
      </c>
      <c r="R1045">
        <v>57</v>
      </c>
      <c r="S1045">
        <v>6.0350877192982439</v>
      </c>
      <c r="T1045">
        <v>9</v>
      </c>
      <c r="U1045">
        <v>384.12982456140327</v>
      </c>
      <c r="V1045">
        <v>63.15789473684211</v>
      </c>
      <c r="W1045">
        <v>100</v>
      </c>
      <c r="X1045">
        <v>64.912280701754398</v>
      </c>
      <c r="Y1045">
        <v>106.21217752383812</v>
      </c>
      <c r="Z1045">
        <v>1.3760471263949181</v>
      </c>
      <c r="AA1045">
        <v>0</v>
      </c>
      <c r="AB1045">
        <v>75.292906771115739</v>
      </c>
      <c r="AE1045">
        <v>5.3621825023518364</v>
      </c>
      <c r="AF1045">
        <v>5.9197155776652748</v>
      </c>
      <c r="AG1045">
        <v>1009.6545454545452</v>
      </c>
      <c r="AH1045">
        <v>0</v>
      </c>
      <c r="AI1045">
        <v>57.894736842105239</v>
      </c>
      <c r="AJ1045">
        <v>316.52563981636172</v>
      </c>
      <c r="AK1045">
        <v>38.051922864925807</v>
      </c>
      <c r="AM1045">
        <v>18.486557999561978</v>
      </c>
      <c r="AN1045">
        <v>99</v>
      </c>
      <c r="AO1045">
        <v>99</v>
      </c>
      <c r="AP1045">
        <v>99</v>
      </c>
      <c r="AQ1045">
        <v>99</v>
      </c>
      <c r="AR1045">
        <v>219.16363636363633</v>
      </c>
      <c r="AS1045">
        <v>35.497084914887637</v>
      </c>
    </row>
    <row r="1046" spans="1:45">
      <c r="A1046">
        <v>17</v>
      </c>
      <c r="B1046">
        <v>108</v>
      </c>
      <c r="C1046">
        <v>2024</v>
      </c>
      <c r="D1046">
        <v>12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</v>
      </c>
      <c r="N1046">
        <v>99</v>
      </c>
      <c r="O1046">
        <v>99</v>
      </c>
      <c r="P1046">
        <v>99</v>
      </c>
      <c r="Q1046">
        <v>16</v>
      </c>
      <c r="R1046">
        <v>18</v>
      </c>
      <c r="S1046">
        <v>6.6666666666666687</v>
      </c>
      <c r="T1046">
        <v>9</v>
      </c>
      <c r="U1046">
        <v>436.01111111111112</v>
      </c>
      <c r="V1046">
        <v>88.8888888888889</v>
      </c>
      <c r="W1046">
        <v>100</v>
      </c>
      <c r="X1046">
        <v>83.333333333333314</v>
      </c>
      <c r="Y1046">
        <v>108.83881501707482</v>
      </c>
      <c r="Z1046">
        <v>1.4529663145135556</v>
      </c>
      <c r="AA1046">
        <v>0</v>
      </c>
      <c r="AB1046">
        <v>81.165048863047105</v>
      </c>
      <c r="AE1046">
        <v>8.2568807339449517</v>
      </c>
      <c r="AF1046">
        <v>9.8092200318966505</v>
      </c>
      <c r="AG1046">
        <v>1193.5</v>
      </c>
      <c r="AH1046">
        <v>0</v>
      </c>
      <c r="AI1046">
        <v>72.222222222222229</v>
      </c>
      <c r="AJ1046">
        <v>536.74391266019757</v>
      </c>
      <c r="AK1046">
        <v>69.188281349577395</v>
      </c>
      <c r="AM1046">
        <v>43.689571589015472</v>
      </c>
      <c r="AN1046">
        <v>99</v>
      </c>
      <c r="AO1046">
        <v>99</v>
      </c>
      <c r="AP1046">
        <v>99</v>
      </c>
      <c r="AQ1046">
        <v>99</v>
      </c>
      <c r="AR1046">
        <v>225.61111111111111</v>
      </c>
      <c r="AS1046">
        <v>37.348577983111198</v>
      </c>
    </row>
    <row r="1047" spans="1:45">
      <c r="A1047">
        <v>17</v>
      </c>
      <c r="B1047">
        <v>109</v>
      </c>
      <c r="C1047">
        <v>2024</v>
      </c>
      <c r="D1047">
        <v>1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10</v>
      </c>
      <c r="N1047">
        <v>99</v>
      </c>
      <c r="O1047">
        <v>99</v>
      </c>
      <c r="P1047">
        <v>99</v>
      </c>
      <c r="Q1047">
        <v>14</v>
      </c>
      <c r="R1047">
        <v>16</v>
      </c>
      <c r="S1047">
        <v>6.75</v>
      </c>
      <c r="T1047">
        <v>10</v>
      </c>
      <c r="U1047">
        <v>459.48750000000001</v>
      </c>
      <c r="V1047">
        <v>81.25</v>
      </c>
      <c r="W1047">
        <v>100</v>
      </c>
      <c r="X1047">
        <v>93.75</v>
      </c>
      <c r="Y1047">
        <v>92.332733056863717</v>
      </c>
      <c r="Z1047">
        <v>1.25</v>
      </c>
      <c r="AA1047">
        <v>0</v>
      </c>
      <c r="AB1047">
        <v>87.620605739219485</v>
      </c>
      <c r="AE1047">
        <v>2.5641025641025639</v>
      </c>
      <c r="AF1047">
        <v>3.281135146546033</v>
      </c>
      <c r="AG1047">
        <v>1213.5999999999999</v>
      </c>
      <c r="AH1047">
        <v>0</v>
      </c>
      <c r="AI1047">
        <v>37.5</v>
      </c>
      <c r="AJ1047">
        <v>780.09937828458783</v>
      </c>
      <c r="AK1047">
        <v>68.428378451727212</v>
      </c>
      <c r="AM1047">
        <v>50.311538622560001</v>
      </c>
      <c r="AN1047">
        <v>99</v>
      </c>
      <c r="AO1047">
        <v>99</v>
      </c>
      <c r="AP1047">
        <v>99</v>
      </c>
      <c r="AQ1047">
        <v>99</v>
      </c>
      <c r="AR1047">
        <v>229.13333333333327</v>
      </c>
      <c r="AS1047">
        <v>39.13826694374773</v>
      </c>
    </row>
    <row r="1048" spans="1:45">
      <c r="A1048">
        <v>17</v>
      </c>
      <c r="B1048">
        <v>110</v>
      </c>
      <c r="C1048">
        <v>2024</v>
      </c>
      <c r="D1048">
        <v>2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10</v>
      </c>
      <c r="N1048">
        <v>99</v>
      </c>
      <c r="O1048">
        <v>99</v>
      </c>
      <c r="P1048">
        <v>99</v>
      </c>
      <c r="Q1048">
        <v>15</v>
      </c>
      <c r="R1048">
        <v>16</v>
      </c>
      <c r="S1048">
        <v>7.125</v>
      </c>
      <c r="T1048">
        <v>10</v>
      </c>
      <c r="U1048">
        <v>441.4375</v>
      </c>
      <c r="V1048">
        <v>75</v>
      </c>
      <c r="W1048">
        <v>100</v>
      </c>
      <c r="X1048">
        <v>75</v>
      </c>
      <c r="Y1048">
        <v>151.0126189884474</v>
      </c>
      <c r="Z1048">
        <v>1.9645292056877135</v>
      </c>
      <c r="AA1048">
        <v>0</v>
      </c>
      <c r="AB1048">
        <v>90.703556563195491</v>
      </c>
      <c r="AE1048">
        <v>3.5555555555555558</v>
      </c>
      <c r="AF1048">
        <v>4.3326530399422394</v>
      </c>
      <c r="AG1048">
        <v>1179.625</v>
      </c>
      <c r="AH1048">
        <v>0</v>
      </c>
      <c r="AI1048">
        <v>75</v>
      </c>
      <c r="AJ1048">
        <v>347.26320619236361</v>
      </c>
      <c r="AK1048">
        <v>59.505732993705514</v>
      </c>
      <c r="AM1048">
        <v>49.066271037937263</v>
      </c>
      <c r="AN1048">
        <v>99</v>
      </c>
      <c r="AO1048">
        <v>99</v>
      </c>
      <c r="AP1048">
        <v>99</v>
      </c>
      <c r="AQ1048">
        <v>99</v>
      </c>
      <c r="AR1048">
        <v>218.4375</v>
      </c>
      <c r="AS1048">
        <v>40.459840401400122</v>
      </c>
    </row>
    <row r="1049" spans="1:45">
      <c r="A1049">
        <v>17</v>
      </c>
      <c r="B1049">
        <v>111</v>
      </c>
      <c r="C1049">
        <v>2024</v>
      </c>
      <c r="D1049">
        <v>3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10</v>
      </c>
      <c r="N1049">
        <v>99</v>
      </c>
      <c r="O1049">
        <v>99</v>
      </c>
      <c r="P1049">
        <v>99</v>
      </c>
      <c r="Q1049">
        <v>9</v>
      </c>
      <c r="R1049">
        <v>11</v>
      </c>
      <c r="S1049">
        <v>7</v>
      </c>
      <c r="T1049">
        <v>10</v>
      </c>
      <c r="U1049">
        <v>486.70909090909106</v>
      </c>
      <c r="V1049">
        <v>81.818181818181813</v>
      </c>
      <c r="W1049">
        <v>100</v>
      </c>
      <c r="X1049">
        <v>90.909090909090892</v>
      </c>
      <c r="Y1049">
        <v>81.561114337046618</v>
      </c>
      <c r="Z1049">
        <v>1.5374122295716151</v>
      </c>
      <c r="AA1049">
        <v>0</v>
      </c>
      <c r="AB1049">
        <v>55.077720661898816</v>
      </c>
      <c r="AE1049">
        <v>3.0555555555555558</v>
      </c>
      <c r="AF1049">
        <v>4.1282536079230887</v>
      </c>
      <c r="AG1049">
        <v>1076</v>
      </c>
      <c r="AH1049">
        <v>0</v>
      </c>
      <c r="AI1049">
        <v>36.363636363636367</v>
      </c>
      <c r="AJ1049">
        <v>228.12910574691887</v>
      </c>
      <c r="AK1049">
        <v>66.827530219035822</v>
      </c>
      <c r="AM1049">
        <v>-31.394973120702566</v>
      </c>
      <c r="AN1049">
        <v>99</v>
      </c>
      <c r="AO1049">
        <v>99</v>
      </c>
      <c r="AP1049">
        <v>99</v>
      </c>
      <c r="AQ1049">
        <v>99</v>
      </c>
      <c r="AR1049">
        <v>233.55555555555557</v>
      </c>
      <c r="AS1049">
        <v>38.361373049674718</v>
      </c>
    </row>
    <row r="1050" spans="1:45">
      <c r="A1050">
        <v>17</v>
      </c>
      <c r="B1050">
        <v>112</v>
      </c>
      <c r="C1050">
        <v>2024</v>
      </c>
      <c r="D1050">
        <v>4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10</v>
      </c>
      <c r="N1050">
        <v>99</v>
      </c>
      <c r="O1050">
        <v>99</v>
      </c>
      <c r="P1050">
        <v>99</v>
      </c>
      <c r="Q1050">
        <v>17</v>
      </c>
      <c r="R1050">
        <v>21</v>
      </c>
      <c r="S1050">
        <v>6.7142857142857109</v>
      </c>
      <c r="T1050">
        <v>10</v>
      </c>
      <c r="U1050">
        <v>420.19999999999993</v>
      </c>
      <c r="V1050">
        <v>80.952380952380949</v>
      </c>
      <c r="W1050">
        <v>100</v>
      </c>
      <c r="X1050">
        <v>80.952380952380949</v>
      </c>
      <c r="Y1050">
        <v>92.170065381234309</v>
      </c>
      <c r="Z1050">
        <v>1.385051387833236</v>
      </c>
      <c r="AA1050">
        <v>0</v>
      </c>
      <c r="AB1050">
        <v>80.186780957988347</v>
      </c>
      <c r="AE1050">
        <v>3.0259365994236318</v>
      </c>
      <c r="AF1050">
        <v>3.6056083427244254</v>
      </c>
      <c r="AG1050">
        <v>925.5</v>
      </c>
      <c r="AH1050">
        <v>0</v>
      </c>
      <c r="AI1050">
        <v>52.380952380952387</v>
      </c>
      <c r="AJ1050">
        <v>258.29798682916595</v>
      </c>
      <c r="AK1050">
        <v>58.235626663236097</v>
      </c>
      <c r="AM1050">
        <v>34.347034441126659</v>
      </c>
      <c r="AN1050">
        <v>99</v>
      </c>
      <c r="AO1050">
        <v>99</v>
      </c>
      <c r="AP1050">
        <v>99</v>
      </c>
      <c r="AQ1050">
        <v>99</v>
      </c>
      <c r="AR1050">
        <v>221.4</v>
      </c>
      <c r="AS1050">
        <v>38.058153700066129</v>
      </c>
    </row>
    <row r="1051" spans="1:45">
      <c r="A1051">
        <v>17</v>
      </c>
      <c r="B1051">
        <v>113</v>
      </c>
      <c r="C1051">
        <v>2024</v>
      </c>
      <c r="D1051">
        <v>5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10</v>
      </c>
      <c r="N1051">
        <v>99</v>
      </c>
      <c r="O1051">
        <v>99</v>
      </c>
      <c r="P1051">
        <v>99</v>
      </c>
      <c r="Q1051">
        <v>18</v>
      </c>
      <c r="R1051">
        <v>24</v>
      </c>
      <c r="S1051">
        <v>6.875</v>
      </c>
      <c r="T1051">
        <v>10</v>
      </c>
      <c r="U1051">
        <v>418.80416666666673</v>
      </c>
      <c r="V1051">
        <v>79.166666666666686</v>
      </c>
      <c r="W1051">
        <v>100</v>
      </c>
      <c r="X1051">
        <v>83.333333333333314</v>
      </c>
      <c r="Y1051">
        <v>87.930201860939505</v>
      </c>
      <c r="Z1051">
        <v>1.6409473889596016</v>
      </c>
      <c r="AA1051">
        <v>0</v>
      </c>
      <c r="AB1051">
        <v>69.915102850508859</v>
      </c>
      <c r="AE1051">
        <v>3.5036496350364978</v>
      </c>
      <c r="AF1051">
        <v>4.207126243086873</v>
      </c>
      <c r="AG1051">
        <v>985.13043478260875</v>
      </c>
      <c r="AH1051">
        <v>0</v>
      </c>
      <c r="AI1051">
        <v>58.33333333333335</v>
      </c>
      <c r="AJ1051">
        <v>374.7308952519565</v>
      </c>
      <c r="AK1051">
        <v>55.7804838796214</v>
      </c>
      <c r="AM1051">
        <v>8.5218747388112401</v>
      </c>
      <c r="AN1051">
        <v>99</v>
      </c>
      <c r="AO1051">
        <v>99</v>
      </c>
      <c r="AP1051">
        <v>99</v>
      </c>
      <c r="AQ1051">
        <v>99</v>
      </c>
      <c r="AR1051">
        <v>220</v>
      </c>
      <c r="AS1051">
        <v>38.76598484213045</v>
      </c>
    </row>
    <row r="1052" spans="1:45">
      <c r="A1052">
        <v>17</v>
      </c>
      <c r="B1052">
        <v>114</v>
      </c>
      <c r="C1052">
        <v>2024</v>
      </c>
      <c r="D1052">
        <v>6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10</v>
      </c>
      <c r="N1052">
        <v>99</v>
      </c>
      <c r="O1052">
        <v>99</v>
      </c>
      <c r="P1052">
        <v>99</v>
      </c>
      <c r="Q1052">
        <v>11</v>
      </c>
      <c r="R1052">
        <v>13</v>
      </c>
      <c r="S1052">
        <v>7.2307692307692291</v>
      </c>
      <c r="T1052">
        <v>10</v>
      </c>
      <c r="U1052">
        <v>458.62307692307678</v>
      </c>
      <c r="V1052">
        <v>92.307692307692321</v>
      </c>
      <c r="W1052">
        <v>100</v>
      </c>
      <c r="X1052">
        <v>92.307692307692321</v>
      </c>
      <c r="Y1052">
        <v>78.177137655909434</v>
      </c>
      <c r="Z1052">
        <v>1.2498520622516884</v>
      </c>
      <c r="AA1052">
        <v>0</v>
      </c>
      <c r="AB1052">
        <v>79.948691054791212</v>
      </c>
      <c r="AE1052">
        <v>1.9033674963396776</v>
      </c>
      <c r="AF1052">
        <v>2.4626966778522945</v>
      </c>
      <c r="AG1052">
        <v>1100.25</v>
      </c>
      <c r="AH1052">
        <v>0</v>
      </c>
      <c r="AI1052">
        <v>53.84615384615384</v>
      </c>
      <c r="AJ1052">
        <v>540.44458935830482</v>
      </c>
      <c r="AK1052">
        <v>20.353947019157005</v>
      </c>
      <c r="AM1052">
        <v>-21.476789566753201</v>
      </c>
      <c r="AN1052">
        <v>99</v>
      </c>
      <c r="AO1052">
        <v>99</v>
      </c>
      <c r="AP1052">
        <v>99</v>
      </c>
      <c r="AQ1052">
        <v>99</v>
      </c>
      <c r="AR1052">
        <v>225.25</v>
      </c>
      <c r="AS1052">
        <v>39.158200595747118</v>
      </c>
    </row>
    <row r="1053" spans="1:45">
      <c r="A1053">
        <v>17</v>
      </c>
      <c r="B1053">
        <v>115</v>
      </c>
      <c r="C1053">
        <v>2024</v>
      </c>
      <c r="D1053">
        <v>7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10</v>
      </c>
      <c r="N1053">
        <v>99</v>
      </c>
      <c r="O1053">
        <v>99</v>
      </c>
      <c r="P1053">
        <v>99</v>
      </c>
      <c r="Q1053">
        <v>10</v>
      </c>
      <c r="R1053">
        <v>10</v>
      </c>
      <c r="S1053">
        <v>7.1</v>
      </c>
      <c r="T1053">
        <v>10</v>
      </c>
      <c r="U1053">
        <v>464.74</v>
      </c>
      <c r="V1053">
        <v>80</v>
      </c>
      <c r="W1053">
        <v>100</v>
      </c>
      <c r="X1053">
        <v>90</v>
      </c>
      <c r="Y1053">
        <v>121.87392830298047</v>
      </c>
      <c r="Z1053">
        <v>1.7000000000000004</v>
      </c>
      <c r="AA1053">
        <v>0</v>
      </c>
      <c r="AB1053">
        <v>83.09261603709362</v>
      </c>
      <c r="AE1053">
        <v>1.7452006980802797</v>
      </c>
      <c r="AF1053">
        <v>2.1992103966803165</v>
      </c>
      <c r="AG1053">
        <v>1152.8888888888889</v>
      </c>
      <c r="AH1053">
        <v>0</v>
      </c>
      <c r="AI1053">
        <v>40</v>
      </c>
      <c r="AJ1053">
        <v>503.7685633622832</v>
      </c>
      <c r="AK1053">
        <v>31.271137059608289</v>
      </c>
      <c r="AM1053">
        <v>-16.004859541505283</v>
      </c>
      <c r="AN1053">
        <v>99</v>
      </c>
      <c r="AO1053">
        <v>99</v>
      </c>
      <c r="AP1053">
        <v>99</v>
      </c>
      <c r="AQ1053">
        <v>99</v>
      </c>
      <c r="AR1053">
        <v>221.44444444444443</v>
      </c>
      <c r="AS1053">
        <v>40.193397967098988</v>
      </c>
    </row>
    <row r="1054" spans="1:45">
      <c r="A1054">
        <v>17</v>
      </c>
      <c r="B1054">
        <v>116</v>
      </c>
      <c r="C1054">
        <v>2024</v>
      </c>
      <c r="D1054">
        <v>8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10</v>
      </c>
      <c r="N1054">
        <v>99</v>
      </c>
      <c r="O1054">
        <v>99</v>
      </c>
      <c r="P1054">
        <v>99</v>
      </c>
      <c r="Q1054">
        <v>16</v>
      </c>
      <c r="R1054">
        <v>19</v>
      </c>
      <c r="S1054">
        <v>6.7368421052631566</v>
      </c>
      <c r="T1054">
        <v>10</v>
      </c>
      <c r="U1054">
        <v>412.03684210526319</v>
      </c>
      <c r="V1054">
        <v>84.210526315789508</v>
      </c>
      <c r="W1054">
        <v>100</v>
      </c>
      <c r="X1054">
        <v>68.421052631578959</v>
      </c>
      <c r="Y1054">
        <v>113.56831104774862</v>
      </c>
      <c r="Z1054">
        <v>1.48118392415477</v>
      </c>
      <c r="AA1054">
        <v>0</v>
      </c>
      <c r="AB1054">
        <v>66.583872731675214</v>
      </c>
      <c r="AE1054">
        <v>2.5745257452574526</v>
      </c>
      <c r="AF1054">
        <v>2.9492638612990452</v>
      </c>
      <c r="AG1054">
        <v>1011.2105263157894</v>
      </c>
      <c r="AH1054">
        <v>0</v>
      </c>
      <c r="AI1054">
        <v>84.210526315789508</v>
      </c>
      <c r="AJ1054">
        <v>237.54303298723724</v>
      </c>
      <c r="AK1054">
        <v>63.84853619217359</v>
      </c>
      <c r="AM1054">
        <v>21.346914108129877</v>
      </c>
      <c r="AN1054">
        <v>99</v>
      </c>
      <c r="AO1054">
        <v>99</v>
      </c>
      <c r="AP1054">
        <v>99</v>
      </c>
      <c r="AQ1054">
        <v>99</v>
      </c>
      <c r="AR1054">
        <v>220.36842105263156</v>
      </c>
      <c r="AS1054">
        <v>37.466699690546683</v>
      </c>
    </row>
    <row r="1055" spans="1:45">
      <c r="A1055">
        <v>17</v>
      </c>
      <c r="B1055">
        <v>117</v>
      </c>
      <c r="C1055">
        <v>2024</v>
      </c>
      <c r="D1055">
        <v>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10</v>
      </c>
      <c r="N1055">
        <v>99</v>
      </c>
      <c r="O1055">
        <v>99</v>
      </c>
      <c r="P1055">
        <v>99</v>
      </c>
      <c r="Q1055">
        <v>20</v>
      </c>
      <c r="R1055">
        <v>26</v>
      </c>
      <c r="S1055">
        <v>6.923076923076926</v>
      </c>
      <c r="T1055">
        <v>10</v>
      </c>
      <c r="U1055">
        <v>406.82692307692309</v>
      </c>
      <c r="V1055">
        <v>88.461538461538439</v>
      </c>
      <c r="W1055">
        <v>100</v>
      </c>
      <c r="X1055">
        <v>73.076923076923109</v>
      </c>
      <c r="Y1055">
        <v>98.674770985262384</v>
      </c>
      <c r="Z1055">
        <v>1.2379597645716209</v>
      </c>
      <c r="AA1055">
        <v>0</v>
      </c>
      <c r="AB1055">
        <v>47.560915548362495</v>
      </c>
      <c r="AE1055">
        <v>3.3854166666666656</v>
      </c>
      <c r="AF1055">
        <v>3.8369971774355927</v>
      </c>
      <c r="AG1055">
        <v>908</v>
      </c>
      <c r="AH1055">
        <v>0</v>
      </c>
      <c r="AI1055">
        <v>53.84615384615384</v>
      </c>
      <c r="AJ1055">
        <v>228.7253215699406</v>
      </c>
      <c r="AK1055">
        <v>-6.5569649763120621</v>
      </c>
      <c r="AM1055">
        <v>-39.095259558432474</v>
      </c>
      <c r="AN1055">
        <v>99</v>
      </c>
      <c r="AO1055">
        <v>99</v>
      </c>
      <c r="AP1055">
        <v>99</v>
      </c>
      <c r="AQ1055">
        <v>99</v>
      </c>
      <c r="AR1055">
        <v>217.04545454545456</v>
      </c>
      <c r="AS1055">
        <v>38.160883591502945</v>
      </c>
    </row>
    <row r="1056" spans="1:45">
      <c r="A1056">
        <v>17</v>
      </c>
      <c r="B1056">
        <v>118</v>
      </c>
      <c r="C1056">
        <v>2024</v>
      </c>
      <c r="D1056">
        <v>10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10</v>
      </c>
      <c r="N1056">
        <v>99</v>
      </c>
      <c r="O1056">
        <v>99</v>
      </c>
      <c r="P1056">
        <v>99</v>
      </c>
      <c r="Q1056">
        <v>31</v>
      </c>
      <c r="R1056">
        <v>36</v>
      </c>
      <c r="S1056">
        <v>6.5</v>
      </c>
      <c r="T1056">
        <v>10</v>
      </c>
      <c r="U1056">
        <v>399.91666666666674</v>
      </c>
      <c r="V1056">
        <v>83.333333333333314</v>
      </c>
      <c r="W1056">
        <v>100</v>
      </c>
      <c r="X1056">
        <v>58.33333333333335</v>
      </c>
      <c r="Y1056">
        <v>108.45313760124903</v>
      </c>
      <c r="Z1056">
        <v>1.4813657362192652</v>
      </c>
      <c r="AA1056">
        <v>0</v>
      </c>
      <c r="AB1056">
        <v>78.715836778872642</v>
      </c>
      <c r="AE1056">
        <v>3.730569948186528</v>
      </c>
      <c r="AF1056">
        <v>4.2661165390318407</v>
      </c>
      <c r="AG1056">
        <v>1094.5588235294117</v>
      </c>
      <c r="AH1056">
        <v>0</v>
      </c>
      <c r="AI1056">
        <v>63.888888888888879</v>
      </c>
      <c r="AJ1056">
        <v>355.32074914798676</v>
      </c>
      <c r="AK1056">
        <v>46.908462256324363</v>
      </c>
      <c r="AM1056">
        <v>10.77041915890303</v>
      </c>
      <c r="AN1056">
        <v>99</v>
      </c>
      <c r="AO1056">
        <v>99</v>
      </c>
      <c r="AP1056">
        <v>99</v>
      </c>
      <c r="AQ1056">
        <v>99</v>
      </c>
      <c r="AR1056">
        <v>217.44117647058823</v>
      </c>
      <c r="AS1056">
        <v>37.857767249846162</v>
      </c>
    </row>
    <row r="1057" spans="1:45">
      <c r="A1057">
        <v>17</v>
      </c>
      <c r="B1057">
        <v>119</v>
      </c>
      <c r="C1057">
        <v>2024</v>
      </c>
      <c r="D1057">
        <v>11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10</v>
      </c>
      <c r="N1057">
        <v>99</v>
      </c>
      <c r="O1057">
        <v>99</v>
      </c>
      <c r="P1057">
        <v>99</v>
      </c>
      <c r="Q1057">
        <v>22</v>
      </c>
      <c r="R1057">
        <v>23</v>
      </c>
      <c r="S1057">
        <v>6.8695652173913064</v>
      </c>
      <c r="T1057">
        <v>10</v>
      </c>
      <c r="U1057">
        <v>461.21304347826089</v>
      </c>
      <c r="V1057">
        <v>82.608695652173907</v>
      </c>
      <c r="W1057">
        <v>100</v>
      </c>
      <c r="X1057">
        <v>82.608695652173907</v>
      </c>
      <c r="Y1057">
        <v>114.61774391939572</v>
      </c>
      <c r="Z1057">
        <v>1.7767666731915253</v>
      </c>
      <c r="AA1057">
        <v>0</v>
      </c>
      <c r="AB1057">
        <v>86.582036362116455</v>
      </c>
      <c r="AE1057">
        <v>2.1636876763875823</v>
      </c>
      <c r="AF1057">
        <v>2.867988293263219</v>
      </c>
      <c r="AG1057">
        <v>1311.1304347826083</v>
      </c>
      <c r="AH1057">
        <v>0</v>
      </c>
      <c r="AI1057">
        <v>69.565217391304344</v>
      </c>
      <c r="AJ1057">
        <v>502.63975381698782</v>
      </c>
      <c r="AK1057">
        <v>34.016742026778843</v>
      </c>
      <c r="AM1057">
        <v>2.1780731893396026</v>
      </c>
      <c r="AN1057">
        <v>99</v>
      </c>
      <c r="AO1057">
        <v>99</v>
      </c>
      <c r="AP1057">
        <v>99</v>
      </c>
      <c r="AQ1057">
        <v>99</v>
      </c>
      <c r="AR1057">
        <v>225.34782608695656</v>
      </c>
      <c r="AS1057">
        <v>39.576763340642117</v>
      </c>
    </row>
    <row r="1058" spans="1:45">
      <c r="A1058">
        <v>17</v>
      </c>
      <c r="B1058">
        <v>120</v>
      </c>
      <c r="C1058">
        <v>2024</v>
      </c>
      <c r="D1058">
        <v>12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10</v>
      </c>
      <c r="N1058">
        <v>99</v>
      </c>
      <c r="O1058">
        <v>99</v>
      </c>
      <c r="P1058">
        <v>99</v>
      </c>
      <c r="Q1058">
        <v>4</v>
      </c>
      <c r="R1058">
        <v>4</v>
      </c>
      <c r="S1058">
        <v>7.25</v>
      </c>
      <c r="T1058">
        <v>10</v>
      </c>
      <c r="U1058">
        <v>427.05000000000007</v>
      </c>
      <c r="V1058">
        <v>50</v>
      </c>
      <c r="W1058">
        <v>100</v>
      </c>
      <c r="X1058">
        <v>50</v>
      </c>
      <c r="Y1058">
        <v>111.07559362884332</v>
      </c>
      <c r="Z1058">
        <v>2.2776083947860744</v>
      </c>
      <c r="AA1058">
        <v>0</v>
      </c>
      <c r="AB1058">
        <v>80.493360470670481</v>
      </c>
      <c r="AE1058">
        <v>1.8348623853211012</v>
      </c>
      <c r="AF1058">
        <v>2.1350258222886596</v>
      </c>
      <c r="AG1058">
        <v>990.25</v>
      </c>
      <c r="AH1058">
        <v>0</v>
      </c>
      <c r="AI1058">
        <v>75</v>
      </c>
      <c r="AJ1058">
        <v>246.70769647499844</v>
      </c>
      <c r="AK1058">
        <v>84.871599820381107</v>
      </c>
      <c r="AM1058">
        <v>37.050399648021433</v>
      </c>
      <c r="AN1058">
        <v>99</v>
      </c>
      <c r="AO1058">
        <v>99</v>
      </c>
      <c r="AP1058">
        <v>99</v>
      </c>
      <c r="AQ1058">
        <v>99</v>
      </c>
      <c r="AR1058">
        <v>219</v>
      </c>
      <c r="AS1058">
        <v>40.167673043160931</v>
      </c>
    </row>
    <row r="1059" spans="1:45">
      <c r="A1059">
        <v>17</v>
      </c>
      <c r="B1059">
        <v>121</v>
      </c>
      <c r="C1059">
        <v>2024</v>
      </c>
      <c r="D1059">
        <v>1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11</v>
      </c>
      <c r="N1059">
        <v>99</v>
      </c>
      <c r="O1059">
        <v>99</v>
      </c>
      <c r="P1059">
        <v>99</v>
      </c>
      <c r="Q1059">
        <v>5</v>
      </c>
      <c r="R1059">
        <v>5</v>
      </c>
      <c r="S1059">
        <v>6.4</v>
      </c>
      <c r="T1059">
        <v>11</v>
      </c>
      <c r="U1059">
        <v>394.80000000000007</v>
      </c>
      <c r="V1059">
        <v>80</v>
      </c>
      <c r="W1059">
        <v>100</v>
      </c>
      <c r="X1059">
        <v>80</v>
      </c>
      <c r="Y1059">
        <v>76.932749853361884</v>
      </c>
      <c r="Z1059">
        <v>1.019803902718553</v>
      </c>
      <c r="AA1059">
        <v>0</v>
      </c>
      <c r="AB1059">
        <v>59.82947055014133</v>
      </c>
      <c r="AE1059">
        <v>0.80128205128205121</v>
      </c>
      <c r="AF1059">
        <v>0.88100339770965919</v>
      </c>
      <c r="AG1059">
        <v>1241.8</v>
      </c>
      <c r="AH1059">
        <v>0</v>
      </c>
      <c r="AI1059">
        <v>60</v>
      </c>
      <c r="AJ1059">
        <v>572.69621964877649</v>
      </c>
      <c r="AK1059">
        <v>-0.91790355640464627</v>
      </c>
      <c r="AM1059">
        <v>-17.690634569671332</v>
      </c>
      <c r="AN1059">
        <v>99</v>
      </c>
      <c r="AO1059">
        <v>99</v>
      </c>
      <c r="AP1059">
        <v>99</v>
      </c>
      <c r="AQ1059">
        <v>99</v>
      </c>
      <c r="AR1059">
        <v>216.8</v>
      </c>
      <c r="AS1059">
        <v>38.282177740225315</v>
      </c>
    </row>
    <row r="1060" spans="1:45">
      <c r="A1060">
        <v>17</v>
      </c>
      <c r="B1060">
        <v>122</v>
      </c>
      <c r="C1060">
        <v>2024</v>
      </c>
      <c r="D1060">
        <v>2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11</v>
      </c>
      <c r="N1060">
        <v>99</v>
      </c>
      <c r="O1060">
        <v>99</v>
      </c>
      <c r="P1060">
        <v>99</v>
      </c>
      <c r="Q1060">
        <v>9</v>
      </c>
      <c r="R1060">
        <v>9</v>
      </c>
      <c r="S1060">
        <v>7.4444444444444446</v>
      </c>
      <c r="T1060">
        <v>11</v>
      </c>
      <c r="U1060">
        <v>461.27777777777777</v>
      </c>
      <c r="V1060">
        <v>88.8888888888889</v>
      </c>
      <c r="W1060">
        <v>100</v>
      </c>
      <c r="X1060">
        <v>88.8888888888889</v>
      </c>
      <c r="Y1060">
        <v>88.35744045608503</v>
      </c>
      <c r="Z1060">
        <v>1.342560663732731</v>
      </c>
      <c r="AA1060">
        <v>0</v>
      </c>
      <c r="AB1060">
        <v>76.476979067620604</v>
      </c>
      <c r="AE1060">
        <v>2</v>
      </c>
      <c r="AF1060">
        <v>2.5466528522327918</v>
      </c>
      <c r="AG1060">
        <v>1382.875</v>
      </c>
      <c r="AH1060">
        <v>0</v>
      </c>
      <c r="AI1060">
        <v>66.666666666666686</v>
      </c>
      <c r="AJ1060">
        <v>608.39017856553198</v>
      </c>
      <c r="AK1060">
        <v>28.173528891512181</v>
      </c>
      <c r="AM1060">
        <v>1.2719000620090528</v>
      </c>
      <c r="AN1060">
        <v>99</v>
      </c>
      <c r="AO1060">
        <v>99</v>
      </c>
      <c r="AP1060">
        <v>99</v>
      </c>
      <c r="AQ1060">
        <v>99</v>
      </c>
      <c r="AR1060">
        <v>220.625</v>
      </c>
      <c r="AS1060">
        <v>42.060968192670302</v>
      </c>
    </row>
    <row r="1061" spans="1:45">
      <c r="A1061">
        <v>17</v>
      </c>
      <c r="B1061">
        <v>123</v>
      </c>
      <c r="C1061">
        <v>2024</v>
      </c>
      <c r="D1061">
        <v>3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11</v>
      </c>
      <c r="N1061">
        <v>99</v>
      </c>
      <c r="O1061">
        <v>99</v>
      </c>
      <c r="P1061">
        <v>99</v>
      </c>
      <c r="Q1061">
        <v>2</v>
      </c>
      <c r="R1061">
        <v>2</v>
      </c>
      <c r="S1061">
        <v>5.5</v>
      </c>
      <c r="T1061">
        <v>11</v>
      </c>
      <c r="U1061">
        <v>407.2999999999999</v>
      </c>
      <c r="V1061">
        <v>50</v>
      </c>
      <c r="W1061">
        <v>100</v>
      </c>
      <c r="X1061">
        <v>50</v>
      </c>
      <c r="Y1061">
        <v>125.60000000000019</v>
      </c>
      <c r="Z1061">
        <v>1.5</v>
      </c>
      <c r="AA1061">
        <v>0</v>
      </c>
      <c r="AB1061">
        <v>99.999999999999886</v>
      </c>
      <c r="AE1061">
        <v>0.55555555555555558</v>
      </c>
      <c r="AF1061">
        <v>0.62812869158619056</v>
      </c>
      <c r="AG1061">
        <v>1121</v>
      </c>
      <c r="AH1061">
        <v>0</v>
      </c>
      <c r="AI1061">
        <v>0</v>
      </c>
      <c r="AJ1061">
        <v>29</v>
      </c>
      <c r="AK1061">
        <v>100.00000000000055</v>
      </c>
      <c r="AM1061">
        <v>100</v>
      </c>
      <c r="AN1061">
        <v>99</v>
      </c>
      <c r="AO1061">
        <v>99</v>
      </c>
      <c r="AP1061">
        <v>99</v>
      </c>
      <c r="AQ1061">
        <v>99</v>
      </c>
      <c r="AR1061">
        <v>222</v>
      </c>
      <c r="AS1061">
        <v>35.916191732551241</v>
      </c>
    </row>
    <row r="1062" spans="1:45">
      <c r="A1062">
        <v>17</v>
      </c>
      <c r="B1062">
        <v>124</v>
      </c>
      <c r="C1062">
        <v>2024</v>
      </c>
      <c r="D1062">
        <v>4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11</v>
      </c>
      <c r="N1062">
        <v>99</v>
      </c>
      <c r="O1062">
        <v>99</v>
      </c>
      <c r="P1062">
        <v>99</v>
      </c>
      <c r="Q1062">
        <v>9</v>
      </c>
      <c r="R1062">
        <v>9</v>
      </c>
      <c r="S1062">
        <v>6.7777777777777777</v>
      </c>
      <c r="T1062">
        <v>11</v>
      </c>
      <c r="U1062">
        <v>438.8</v>
      </c>
      <c r="V1062">
        <v>77.777777777777771</v>
      </c>
      <c r="W1062">
        <v>100</v>
      </c>
      <c r="X1062">
        <v>77.777777777777771</v>
      </c>
      <c r="Y1062">
        <v>122.39013213672276</v>
      </c>
      <c r="Z1062">
        <v>1.6850834320114549</v>
      </c>
      <c r="AA1062">
        <v>0</v>
      </c>
      <c r="AB1062">
        <v>83.738374320421499</v>
      </c>
      <c r="AE1062">
        <v>1.2968299711815563</v>
      </c>
      <c r="AF1062">
        <v>1.6136611213580043</v>
      </c>
      <c r="AG1062">
        <v>1041.8888888888887</v>
      </c>
      <c r="AH1062">
        <v>0</v>
      </c>
      <c r="AI1062">
        <v>44.44444444444445</v>
      </c>
      <c r="AJ1062">
        <v>434.65502143000811</v>
      </c>
      <c r="AK1062">
        <v>41.26742669174628</v>
      </c>
      <c r="AM1062">
        <v>33.462095768085547</v>
      </c>
      <c r="AN1062">
        <v>99</v>
      </c>
      <c r="AO1062">
        <v>99</v>
      </c>
      <c r="AP1062">
        <v>99</v>
      </c>
      <c r="AQ1062">
        <v>99</v>
      </c>
      <c r="AR1062">
        <v>220.55555555555557</v>
      </c>
      <c r="AS1062">
        <v>40.067466993094257</v>
      </c>
    </row>
    <row r="1063" spans="1:45">
      <c r="A1063">
        <v>17</v>
      </c>
      <c r="B1063">
        <v>125</v>
      </c>
      <c r="C1063">
        <v>2024</v>
      </c>
      <c r="D1063">
        <v>5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11</v>
      </c>
      <c r="N1063">
        <v>99</v>
      </c>
      <c r="O1063">
        <v>99</v>
      </c>
      <c r="P1063">
        <v>99</v>
      </c>
      <c r="Q1063">
        <v>12</v>
      </c>
      <c r="R1063">
        <v>13</v>
      </c>
      <c r="S1063">
        <v>7.7692307692307709</v>
      </c>
      <c r="T1063">
        <v>11</v>
      </c>
      <c r="U1063">
        <v>468.16153846153838</v>
      </c>
      <c r="V1063">
        <v>92.307692307692321</v>
      </c>
      <c r="W1063">
        <v>100</v>
      </c>
      <c r="X1063">
        <v>92.307692307692321</v>
      </c>
      <c r="Y1063">
        <v>77.244920554554085</v>
      </c>
      <c r="Z1063">
        <v>1.3099527973789531</v>
      </c>
      <c r="AA1063">
        <v>0</v>
      </c>
      <c r="AB1063">
        <v>77.478986226607702</v>
      </c>
      <c r="AE1063">
        <v>1.8978102189781023</v>
      </c>
      <c r="AF1063">
        <v>2.5474307828888798</v>
      </c>
      <c r="AG1063">
        <v>1096.5</v>
      </c>
      <c r="AH1063">
        <v>0</v>
      </c>
      <c r="AI1063">
        <v>76.923076923076891</v>
      </c>
      <c r="AJ1063">
        <v>461.28055454354467</v>
      </c>
      <c r="AK1063">
        <v>71.822799405510608</v>
      </c>
      <c r="AM1063">
        <v>33.380754303155442</v>
      </c>
      <c r="AN1063">
        <v>99</v>
      </c>
      <c r="AO1063">
        <v>99</v>
      </c>
      <c r="AP1063">
        <v>99</v>
      </c>
      <c r="AQ1063">
        <v>99</v>
      </c>
      <c r="AR1063">
        <v>222.25</v>
      </c>
      <c r="AS1063">
        <v>41.989501564477969</v>
      </c>
    </row>
    <row r="1064" spans="1:45">
      <c r="A1064">
        <v>17</v>
      </c>
      <c r="B1064">
        <v>126</v>
      </c>
      <c r="C1064">
        <v>2024</v>
      </c>
      <c r="D1064">
        <v>6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11</v>
      </c>
      <c r="N1064">
        <v>99</v>
      </c>
      <c r="O1064">
        <v>99</v>
      </c>
      <c r="P1064">
        <v>99</v>
      </c>
      <c r="Q1064">
        <v>10</v>
      </c>
      <c r="R1064">
        <v>10</v>
      </c>
      <c r="S1064">
        <v>7.3</v>
      </c>
      <c r="T1064">
        <v>11</v>
      </c>
      <c r="U1064">
        <v>490.04</v>
      </c>
      <c r="V1064">
        <v>70</v>
      </c>
      <c r="W1064">
        <v>100</v>
      </c>
      <c r="X1064">
        <v>90</v>
      </c>
      <c r="Y1064">
        <v>104.39166824991368</v>
      </c>
      <c r="Z1064">
        <v>2.0024984394500795</v>
      </c>
      <c r="AA1064">
        <v>0</v>
      </c>
      <c r="AB1064">
        <v>19.899145443858028</v>
      </c>
      <c r="AE1064">
        <v>1.4641288433382138</v>
      </c>
      <c r="AF1064">
        <v>2.0241523624473561</v>
      </c>
      <c r="AG1064">
        <v>1333.25</v>
      </c>
      <c r="AH1064">
        <v>0</v>
      </c>
      <c r="AI1064">
        <v>70</v>
      </c>
      <c r="AJ1064">
        <v>502.40042545762248</v>
      </c>
      <c r="AK1064">
        <v>90.775564514434564</v>
      </c>
      <c r="AM1064">
        <v>48.533577357282113</v>
      </c>
      <c r="AN1064">
        <v>99</v>
      </c>
      <c r="AO1064">
        <v>99</v>
      </c>
      <c r="AP1064">
        <v>99</v>
      </c>
      <c r="AQ1064">
        <v>99</v>
      </c>
      <c r="AR1064">
        <v>226.75</v>
      </c>
      <c r="AS1064">
        <v>42.445901778051486</v>
      </c>
    </row>
    <row r="1065" spans="1:45">
      <c r="A1065">
        <v>17</v>
      </c>
      <c r="B1065">
        <v>127</v>
      </c>
      <c r="C1065">
        <v>2024</v>
      </c>
      <c r="D1065">
        <v>7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11</v>
      </c>
      <c r="N1065">
        <v>99</v>
      </c>
      <c r="O1065">
        <v>99</v>
      </c>
      <c r="P1065">
        <v>99</v>
      </c>
      <c r="Q1065">
        <v>6</v>
      </c>
      <c r="R1065">
        <v>6</v>
      </c>
      <c r="S1065">
        <v>7.1666666666666687</v>
      </c>
      <c r="T1065">
        <v>11</v>
      </c>
      <c r="U1065">
        <v>475.75</v>
      </c>
      <c r="V1065">
        <v>83.333333333333314</v>
      </c>
      <c r="W1065">
        <v>100</v>
      </c>
      <c r="X1065">
        <v>83.333333333333314</v>
      </c>
      <c r="Y1065">
        <v>157.18252394376853</v>
      </c>
      <c r="Z1065">
        <v>1.674979270186814</v>
      </c>
      <c r="AA1065">
        <v>0</v>
      </c>
      <c r="AB1065">
        <v>93.757231630134598</v>
      </c>
      <c r="AE1065">
        <v>1.0471204188481675</v>
      </c>
      <c r="AF1065">
        <v>1.3507866930593371</v>
      </c>
      <c r="AG1065">
        <v>926.6</v>
      </c>
      <c r="AH1065">
        <v>0</v>
      </c>
      <c r="AI1065">
        <v>33.333333333333343</v>
      </c>
      <c r="AJ1065">
        <v>163.92754497033093</v>
      </c>
      <c r="AK1065">
        <v>-186.58244444691928</v>
      </c>
      <c r="AM1065">
        <v>-165.79547883984185</v>
      </c>
      <c r="AN1065">
        <v>99</v>
      </c>
      <c r="AO1065">
        <v>99</v>
      </c>
      <c r="AP1065">
        <v>99</v>
      </c>
      <c r="AQ1065">
        <v>99</v>
      </c>
      <c r="AR1065">
        <v>222.6</v>
      </c>
      <c r="AS1065">
        <v>37.138213281384203</v>
      </c>
    </row>
    <row r="1066" spans="1:45">
      <c r="A1066">
        <v>17</v>
      </c>
      <c r="B1066">
        <v>128</v>
      </c>
      <c r="C1066">
        <v>2024</v>
      </c>
      <c r="D1066">
        <v>8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11</v>
      </c>
      <c r="N1066">
        <v>99</v>
      </c>
      <c r="O1066">
        <v>99</v>
      </c>
      <c r="P1066">
        <v>99</v>
      </c>
      <c r="Q1066">
        <v>8</v>
      </c>
      <c r="R1066">
        <v>8</v>
      </c>
      <c r="S1066">
        <v>6.875</v>
      </c>
      <c r="T1066">
        <v>11</v>
      </c>
      <c r="U1066">
        <v>477.66250000000002</v>
      </c>
      <c r="V1066">
        <v>75</v>
      </c>
      <c r="W1066">
        <v>100</v>
      </c>
      <c r="X1066">
        <v>75</v>
      </c>
      <c r="Y1066">
        <v>138.61187663310099</v>
      </c>
      <c r="Z1066">
        <v>1.165922381636102</v>
      </c>
      <c r="AA1066">
        <v>0</v>
      </c>
      <c r="AB1066">
        <v>95.945270170928879</v>
      </c>
      <c r="AE1066">
        <v>1.0840108401084014</v>
      </c>
      <c r="AF1066">
        <v>1.4395777067944919</v>
      </c>
      <c r="AG1066">
        <v>1698.625</v>
      </c>
      <c r="AH1066">
        <v>0</v>
      </c>
      <c r="AI1066">
        <v>75</v>
      </c>
      <c r="AJ1066">
        <v>747.68809297393523</v>
      </c>
      <c r="AK1066">
        <v>66.575893054173335</v>
      </c>
      <c r="AM1066">
        <v>65.480993350181919</v>
      </c>
      <c r="AN1066">
        <v>99</v>
      </c>
      <c r="AO1066">
        <v>99</v>
      </c>
      <c r="AP1066">
        <v>99</v>
      </c>
      <c r="AQ1066">
        <v>99</v>
      </c>
      <c r="AR1066">
        <v>224.125</v>
      </c>
      <c r="AS1066">
        <v>40.838603182955566</v>
      </c>
    </row>
    <row r="1067" spans="1:45">
      <c r="A1067">
        <v>17</v>
      </c>
      <c r="B1067">
        <v>129</v>
      </c>
      <c r="C1067">
        <v>2024</v>
      </c>
      <c r="D1067">
        <v>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11</v>
      </c>
      <c r="N1067">
        <v>99</v>
      </c>
      <c r="O1067">
        <v>99</v>
      </c>
      <c r="P1067">
        <v>99</v>
      </c>
      <c r="Q1067">
        <v>11</v>
      </c>
      <c r="R1067">
        <v>13</v>
      </c>
      <c r="S1067">
        <v>7.6153846153846141</v>
      </c>
      <c r="T1067">
        <v>11</v>
      </c>
      <c r="U1067">
        <v>493.69230769230785</v>
      </c>
      <c r="V1067">
        <v>92.307692307692321</v>
      </c>
      <c r="W1067">
        <v>100</v>
      </c>
      <c r="X1067">
        <v>92.307692307692321</v>
      </c>
      <c r="Y1067">
        <v>89.073646811012821</v>
      </c>
      <c r="Z1067">
        <v>1.2113858267710518</v>
      </c>
      <c r="AA1067">
        <v>0</v>
      </c>
      <c r="AB1067">
        <v>76.904256922485487</v>
      </c>
      <c r="AE1067">
        <v>1.6927083333333328</v>
      </c>
      <c r="AF1067">
        <v>2.3281349926524806</v>
      </c>
      <c r="AG1067">
        <v>1483.0909090909092</v>
      </c>
      <c r="AH1067">
        <v>0</v>
      </c>
      <c r="AI1067">
        <v>84.615384615384627</v>
      </c>
      <c r="AJ1067">
        <v>433.64448248546074</v>
      </c>
      <c r="AK1067">
        <v>65.130358596989225</v>
      </c>
      <c r="AM1067">
        <v>64.457348208206355</v>
      </c>
      <c r="AN1067">
        <v>99</v>
      </c>
      <c r="AO1067">
        <v>99</v>
      </c>
      <c r="AP1067">
        <v>99</v>
      </c>
      <c r="AQ1067">
        <v>99</v>
      </c>
      <c r="AR1067">
        <v>225.09090909090912</v>
      </c>
      <c r="AS1067">
        <v>43.091033365335747</v>
      </c>
    </row>
    <row r="1068" spans="1:45">
      <c r="A1068">
        <v>17</v>
      </c>
      <c r="B1068">
        <v>130</v>
      </c>
      <c r="C1068">
        <v>2024</v>
      </c>
      <c r="D1068">
        <v>10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11</v>
      </c>
      <c r="N1068">
        <v>99</v>
      </c>
      <c r="O1068">
        <v>99</v>
      </c>
      <c r="P1068">
        <v>99</v>
      </c>
      <c r="Q1068">
        <v>9</v>
      </c>
      <c r="R1068">
        <v>9</v>
      </c>
      <c r="S1068">
        <v>7.2222222222222223</v>
      </c>
      <c r="T1068">
        <v>11</v>
      </c>
      <c r="U1068">
        <v>463.4111111111111</v>
      </c>
      <c r="V1068">
        <v>100</v>
      </c>
      <c r="W1068">
        <v>100</v>
      </c>
      <c r="X1068">
        <v>100</v>
      </c>
      <c r="Y1068">
        <v>50.885130865606406</v>
      </c>
      <c r="Z1068">
        <v>0.91624569458170158</v>
      </c>
      <c r="AA1068">
        <v>0</v>
      </c>
      <c r="AB1068">
        <v>79.330364804669884</v>
      </c>
      <c r="AE1068">
        <v>0.932642487046632</v>
      </c>
      <c r="AF1068">
        <v>1.2358610994887891</v>
      </c>
      <c r="AG1068">
        <v>1244.1428571428571</v>
      </c>
      <c r="AH1068">
        <v>0</v>
      </c>
      <c r="AI1068">
        <v>55.555555555555557</v>
      </c>
      <c r="AJ1068">
        <v>781.8551982435165</v>
      </c>
      <c r="AK1068">
        <v>-4.5117968161262363</v>
      </c>
      <c r="AM1068">
        <v>13.294512786357522</v>
      </c>
      <c r="AN1068">
        <v>99</v>
      </c>
      <c r="AO1068">
        <v>99</v>
      </c>
      <c r="AP1068">
        <v>99</v>
      </c>
      <c r="AQ1068">
        <v>99</v>
      </c>
      <c r="AR1068">
        <v>227.42857142857139</v>
      </c>
      <c r="AS1068">
        <v>39.996121335771825</v>
      </c>
    </row>
    <row r="1069" spans="1:45">
      <c r="A1069">
        <v>17</v>
      </c>
      <c r="B1069">
        <v>131</v>
      </c>
      <c r="C1069">
        <v>2024</v>
      </c>
      <c r="D1069">
        <v>11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11</v>
      </c>
      <c r="N1069">
        <v>99</v>
      </c>
      <c r="O1069">
        <v>99</v>
      </c>
      <c r="P1069">
        <v>99</v>
      </c>
      <c r="Q1069">
        <v>9</v>
      </c>
      <c r="R1069">
        <v>9</v>
      </c>
      <c r="S1069">
        <v>7.7777777777777777</v>
      </c>
      <c r="T1069">
        <v>11</v>
      </c>
      <c r="U1069">
        <v>510.57777777777778</v>
      </c>
      <c r="V1069">
        <v>100</v>
      </c>
      <c r="W1069">
        <v>100</v>
      </c>
      <c r="X1069">
        <v>100</v>
      </c>
      <c r="Y1069">
        <v>78.450929854665588</v>
      </c>
      <c r="Z1069">
        <v>0.78567420131839349</v>
      </c>
      <c r="AA1069">
        <v>0</v>
      </c>
      <c r="AB1069">
        <v>57.353036151968311</v>
      </c>
      <c r="AE1069">
        <v>0.84666039510818436</v>
      </c>
      <c r="AF1069">
        <v>1.2423740613319456</v>
      </c>
      <c r="AG1069">
        <v>1449.7777777777781</v>
      </c>
      <c r="AH1069">
        <v>0</v>
      </c>
      <c r="AI1069">
        <v>88.8888888888889</v>
      </c>
      <c r="AJ1069">
        <v>525.81825710617193</v>
      </c>
      <c r="AK1069">
        <v>90.211500356439501</v>
      </c>
      <c r="AM1069">
        <v>41.245716290929927</v>
      </c>
      <c r="AN1069">
        <v>99</v>
      </c>
      <c r="AO1069">
        <v>99</v>
      </c>
      <c r="AP1069">
        <v>99</v>
      </c>
      <c r="AQ1069">
        <v>99</v>
      </c>
      <c r="AR1069">
        <v>228.44444444444443</v>
      </c>
      <c r="AS1069">
        <v>42.588223342778427</v>
      </c>
    </row>
    <row r="1070" spans="1:45">
      <c r="A1070">
        <v>17</v>
      </c>
      <c r="B1070">
        <v>132</v>
      </c>
      <c r="C1070">
        <v>2024</v>
      </c>
      <c r="D1070">
        <v>12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11</v>
      </c>
      <c r="N1070">
        <v>99</v>
      </c>
      <c r="O1070">
        <v>99</v>
      </c>
      <c r="P1070">
        <v>99</v>
      </c>
      <c r="Q1070">
        <v>4</v>
      </c>
      <c r="R1070">
        <v>4</v>
      </c>
      <c r="S1070">
        <v>7</v>
      </c>
      <c r="T1070">
        <v>11</v>
      </c>
      <c r="U1070">
        <v>443.45</v>
      </c>
      <c r="V1070">
        <v>75</v>
      </c>
      <c r="W1070">
        <v>100</v>
      </c>
      <c r="X1070">
        <v>100</v>
      </c>
      <c r="Y1070">
        <v>65.44560718642623</v>
      </c>
      <c r="Z1070">
        <v>1.2247448713915889</v>
      </c>
      <c r="AA1070">
        <v>0</v>
      </c>
      <c r="AB1070">
        <v>49.217650354811489</v>
      </c>
      <c r="AE1070">
        <v>1.8348623853211012</v>
      </c>
      <c r="AF1070">
        <v>2.2170172131926154</v>
      </c>
      <c r="AG1070">
        <v>1077.75</v>
      </c>
      <c r="AH1070">
        <v>0</v>
      </c>
      <c r="AI1070">
        <v>50</v>
      </c>
      <c r="AJ1070">
        <v>369.49450266546592</v>
      </c>
      <c r="AK1070">
        <v>93.954936945065612</v>
      </c>
      <c r="AM1070">
        <v>21.048026093037368</v>
      </c>
      <c r="AN1070">
        <v>99</v>
      </c>
      <c r="AO1070">
        <v>99</v>
      </c>
      <c r="AP1070">
        <v>99</v>
      </c>
      <c r="AQ1070">
        <v>99</v>
      </c>
      <c r="AR1070">
        <v>223.5</v>
      </c>
      <c r="AS1070">
        <v>39.556052184711881</v>
      </c>
    </row>
    <row r="1071" spans="1:45">
      <c r="A1071">
        <v>17</v>
      </c>
      <c r="B1071">
        <v>133</v>
      </c>
      <c r="C1071">
        <v>2024</v>
      </c>
      <c r="D1071">
        <v>1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12</v>
      </c>
      <c r="N1071">
        <v>99</v>
      </c>
      <c r="O1071">
        <v>99</v>
      </c>
      <c r="P1071">
        <v>99</v>
      </c>
      <c r="Q1071">
        <v>4</v>
      </c>
      <c r="R1071">
        <v>5</v>
      </c>
      <c r="S1071">
        <v>7.2</v>
      </c>
      <c r="T1071">
        <v>12</v>
      </c>
      <c r="U1071">
        <v>464.82</v>
      </c>
      <c r="V1071">
        <v>100</v>
      </c>
      <c r="W1071">
        <v>100</v>
      </c>
      <c r="X1071">
        <v>100</v>
      </c>
      <c r="Y1071">
        <v>63.466381652021184</v>
      </c>
      <c r="Z1071">
        <v>1.1661903789690562</v>
      </c>
      <c r="AA1071">
        <v>0</v>
      </c>
      <c r="AB1071">
        <v>82.816894561063009</v>
      </c>
      <c r="AE1071">
        <v>0.80128205128205121</v>
      </c>
      <c r="AF1071">
        <v>1.0372543042639404</v>
      </c>
      <c r="AG1071">
        <v>1021.2</v>
      </c>
      <c r="AH1071">
        <v>0</v>
      </c>
      <c r="AI1071">
        <v>60</v>
      </c>
      <c r="AJ1071">
        <v>206.69339612092099</v>
      </c>
      <c r="AK1071">
        <v>54.287326607639763</v>
      </c>
      <c r="AM1071">
        <v>62.793553965275109</v>
      </c>
      <c r="AN1071">
        <v>99</v>
      </c>
      <c r="AO1071">
        <v>99</v>
      </c>
      <c r="AP1071">
        <v>99</v>
      </c>
      <c r="AQ1071">
        <v>99</v>
      </c>
      <c r="AR1071">
        <v>226.6</v>
      </c>
      <c r="AS1071">
        <v>39.802927724479495</v>
      </c>
    </row>
    <row r="1072" spans="1:45">
      <c r="A1072">
        <v>17</v>
      </c>
      <c r="B1072">
        <v>134</v>
      </c>
      <c r="C1072">
        <v>2024</v>
      </c>
      <c r="D1072">
        <v>2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12</v>
      </c>
      <c r="N1072">
        <v>99</v>
      </c>
      <c r="O1072">
        <v>99</v>
      </c>
      <c r="P1072">
        <v>99</v>
      </c>
      <c r="Q1072">
        <v>2</v>
      </c>
      <c r="R1072">
        <v>2</v>
      </c>
      <c r="S1072">
        <v>7</v>
      </c>
      <c r="T1072">
        <v>12</v>
      </c>
      <c r="U1072">
        <v>469.05</v>
      </c>
      <c r="V1072">
        <v>100</v>
      </c>
      <c r="W1072">
        <v>100</v>
      </c>
      <c r="X1072">
        <v>100</v>
      </c>
      <c r="Y1072">
        <v>47.050000000000161</v>
      </c>
      <c r="Z1072">
        <v>0</v>
      </c>
      <c r="AA1072">
        <v>0</v>
      </c>
      <c r="AE1072">
        <v>0.44444444444444448</v>
      </c>
      <c r="AF1072">
        <v>0.57545827789463611</v>
      </c>
      <c r="AG1072">
        <v>1274.5</v>
      </c>
      <c r="AH1072">
        <v>0</v>
      </c>
      <c r="AI1072">
        <v>100</v>
      </c>
      <c r="AJ1072">
        <v>202.5</v>
      </c>
      <c r="AK1072">
        <v>-99.999999999998479</v>
      </c>
      <c r="AN1072">
        <v>99</v>
      </c>
      <c r="AO1072">
        <v>99</v>
      </c>
      <c r="AP1072">
        <v>99</v>
      </c>
      <c r="AQ1072">
        <v>99</v>
      </c>
      <c r="AR1072">
        <v>229.5</v>
      </c>
      <c r="AS1072">
        <v>38.714369916981966</v>
      </c>
    </row>
    <row r="1073" spans="1:45">
      <c r="A1073">
        <v>17</v>
      </c>
      <c r="B1073">
        <v>135</v>
      </c>
      <c r="C1073">
        <v>2024</v>
      </c>
      <c r="D1073">
        <v>3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12</v>
      </c>
      <c r="N1073">
        <v>99</v>
      </c>
      <c r="O1073">
        <v>99</v>
      </c>
      <c r="P1073">
        <v>99</v>
      </c>
      <c r="Q1073">
        <v>3</v>
      </c>
      <c r="R1073">
        <v>3</v>
      </c>
      <c r="S1073">
        <v>6.6666666666666687</v>
      </c>
      <c r="T1073">
        <v>12</v>
      </c>
      <c r="U1073">
        <v>443.43333333333345</v>
      </c>
      <c r="V1073">
        <v>100</v>
      </c>
      <c r="W1073">
        <v>100</v>
      </c>
      <c r="X1073">
        <v>66.666666666666686</v>
      </c>
      <c r="Y1073">
        <v>122.0768701360834</v>
      </c>
      <c r="Z1073">
        <v>0.9428090415820618</v>
      </c>
      <c r="AA1073">
        <v>0</v>
      </c>
      <c r="AB1073">
        <v>74.759383266795851</v>
      </c>
      <c r="AE1073">
        <v>0.83333333333333359</v>
      </c>
      <c r="AF1073">
        <v>1.0257790307109131</v>
      </c>
      <c r="AG1073">
        <v>1238</v>
      </c>
      <c r="AH1073">
        <v>0</v>
      </c>
      <c r="AI1073">
        <v>33.333333333333343</v>
      </c>
      <c r="AJ1073">
        <v>176</v>
      </c>
      <c r="AK1073">
        <v>510.62849138264176</v>
      </c>
      <c r="AM1073">
        <v>354.75868624302382</v>
      </c>
      <c r="AN1073">
        <v>99</v>
      </c>
      <c r="AO1073">
        <v>99</v>
      </c>
      <c r="AP1073">
        <v>99</v>
      </c>
      <c r="AQ1073">
        <v>99</v>
      </c>
      <c r="AR1073">
        <v>235.5</v>
      </c>
      <c r="AS1073">
        <v>40.313925033643194</v>
      </c>
    </row>
    <row r="1074" spans="1:45">
      <c r="A1074">
        <v>17</v>
      </c>
      <c r="B1074">
        <v>136</v>
      </c>
      <c r="C1074">
        <v>2024</v>
      </c>
      <c r="D1074">
        <v>4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12</v>
      </c>
      <c r="N1074">
        <v>99</v>
      </c>
      <c r="O1074">
        <v>99</v>
      </c>
      <c r="P1074">
        <v>99</v>
      </c>
      <c r="Q1074">
        <v>6</v>
      </c>
      <c r="R1074">
        <v>6</v>
      </c>
      <c r="S1074">
        <v>7.3333333333333313</v>
      </c>
      <c r="T1074">
        <v>12</v>
      </c>
      <c r="U1074">
        <v>463.4166666666668</v>
      </c>
      <c r="V1074">
        <v>100</v>
      </c>
      <c r="W1074">
        <v>100</v>
      </c>
      <c r="X1074">
        <v>100</v>
      </c>
      <c r="Y1074">
        <v>56.199093013638162</v>
      </c>
      <c r="Z1074">
        <v>0.94280904158206635</v>
      </c>
      <c r="AA1074">
        <v>0</v>
      </c>
      <c r="AB1074">
        <v>-4.319879827036881</v>
      </c>
      <c r="AE1074">
        <v>0.86455331412103742</v>
      </c>
      <c r="AF1074">
        <v>1.1361249741557615</v>
      </c>
      <c r="AG1074">
        <v>1057.666666666667</v>
      </c>
      <c r="AH1074">
        <v>0</v>
      </c>
      <c r="AI1074">
        <v>83.333333333333314</v>
      </c>
      <c r="AJ1074">
        <v>246.31799681621996</v>
      </c>
      <c r="AK1074">
        <v>84.555015054545393</v>
      </c>
      <c r="AM1074">
        <v>-23.061345695215969</v>
      </c>
      <c r="AN1074">
        <v>99</v>
      </c>
      <c r="AO1074">
        <v>99</v>
      </c>
      <c r="AP1074">
        <v>99</v>
      </c>
      <c r="AQ1074">
        <v>99</v>
      </c>
      <c r="AR1074">
        <v>226.1666666666666</v>
      </c>
      <c r="AS1074">
        <v>40.068473239812327</v>
      </c>
    </row>
    <row r="1075" spans="1:45">
      <c r="A1075">
        <v>17</v>
      </c>
      <c r="B1075">
        <v>137</v>
      </c>
      <c r="C1075">
        <v>2024</v>
      </c>
      <c r="D1075">
        <v>5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12</v>
      </c>
      <c r="N1075">
        <v>99</v>
      </c>
      <c r="O1075">
        <v>99</v>
      </c>
      <c r="P1075">
        <v>99</v>
      </c>
      <c r="Q1075">
        <v>7</v>
      </c>
      <c r="R1075">
        <v>8</v>
      </c>
      <c r="S1075">
        <v>8</v>
      </c>
      <c r="T1075">
        <v>12</v>
      </c>
      <c r="U1075">
        <v>499.42500000000001</v>
      </c>
      <c r="V1075">
        <v>87.5</v>
      </c>
      <c r="W1075">
        <v>100</v>
      </c>
      <c r="X1075">
        <v>75</v>
      </c>
      <c r="Y1075">
        <v>161.07938842384527</v>
      </c>
      <c r="Z1075">
        <v>1.7320508075688772</v>
      </c>
      <c r="AA1075">
        <v>0</v>
      </c>
      <c r="AB1075">
        <v>74.203124712936813</v>
      </c>
      <c r="AE1075">
        <v>1.1678832116788329</v>
      </c>
      <c r="AF1075">
        <v>1.672336134791448</v>
      </c>
      <c r="AG1075">
        <v>1162.75</v>
      </c>
      <c r="AH1075">
        <v>0</v>
      </c>
      <c r="AI1075">
        <v>87.5</v>
      </c>
      <c r="AJ1075">
        <v>413.6936517521147</v>
      </c>
      <c r="AK1075">
        <v>88.930332907542692</v>
      </c>
      <c r="AM1075">
        <v>45.199948716117618</v>
      </c>
      <c r="AN1075">
        <v>99</v>
      </c>
      <c r="AO1075">
        <v>99</v>
      </c>
      <c r="AP1075">
        <v>99</v>
      </c>
      <c r="AQ1075">
        <v>99</v>
      </c>
      <c r="AR1075">
        <v>223.75</v>
      </c>
      <c r="AS1075">
        <v>43.340153516260493</v>
      </c>
    </row>
    <row r="1076" spans="1:45">
      <c r="A1076">
        <v>17</v>
      </c>
      <c r="B1076">
        <v>138</v>
      </c>
      <c r="C1076">
        <v>2024</v>
      </c>
      <c r="D1076">
        <v>6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12</v>
      </c>
      <c r="N1076">
        <v>99</v>
      </c>
      <c r="O1076">
        <v>99</v>
      </c>
      <c r="P1076">
        <v>99</v>
      </c>
      <c r="Q1076">
        <v>4</v>
      </c>
      <c r="R1076">
        <v>4</v>
      </c>
      <c r="S1076">
        <v>7.5</v>
      </c>
      <c r="T1076">
        <v>12</v>
      </c>
      <c r="U1076">
        <v>470.7</v>
      </c>
      <c r="V1076">
        <v>100</v>
      </c>
      <c r="W1076">
        <v>100</v>
      </c>
      <c r="X1076">
        <v>100</v>
      </c>
      <c r="Y1076">
        <v>62.978289910094851</v>
      </c>
      <c r="Z1076">
        <v>1.1180339887498949</v>
      </c>
      <c r="AA1076">
        <v>0</v>
      </c>
      <c r="AB1076">
        <v>33.907635814829682</v>
      </c>
      <c r="AE1076">
        <v>0.58565153733528552</v>
      </c>
      <c r="AF1076">
        <v>0.77770673169861315</v>
      </c>
      <c r="AG1076">
        <v>1511</v>
      </c>
      <c r="AH1076">
        <v>0</v>
      </c>
      <c r="AI1076">
        <v>75</v>
      </c>
      <c r="AJ1076">
        <v>386.17224136387642</v>
      </c>
      <c r="AK1076">
        <v>71.718399705558113</v>
      </c>
      <c r="AM1076">
        <v>-39.837528536139963</v>
      </c>
      <c r="AN1076">
        <v>99</v>
      </c>
      <c r="AO1076">
        <v>99</v>
      </c>
      <c r="AP1076">
        <v>99</v>
      </c>
      <c r="AQ1076">
        <v>99</v>
      </c>
      <c r="AR1076">
        <v>220.5</v>
      </c>
      <c r="AS1076">
        <v>43.735405400681728</v>
      </c>
    </row>
    <row r="1077" spans="1:45">
      <c r="A1077">
        <v>17</v>
      </c>
      <c r="B1077">
        <v>139</v>
      </c>
      <c r="C1077">
        <v>2024</v>
      </c>
      <c r="D1077">
        <v>7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12</v>
      </c>
      <c r="N1077">
        <v>99</v>
      </c>
      <c r="O1077">
        <v>99</v>
      </c>
      <c r="P1077">
        <v>99</v>
      </c>
      <c r="Q1077">
        <v>1</v>
      </c>
      <c r="R1077">
        <v>1</v>
      </c>
      <c r="S1077">
        <v>9</v>
      </c>
      <c r="T1077">
        <v>12</v>
      </c>
      <c r="U1077">
        <v>611.5</v>
      </c>
      <c r="V1077">
        <v>100</v>
      </c>
      <c r="W1077">
        <v>100</v>
      </c>
      <c r="X1077">
        <v>100</v>
      </c>
      <c r="Y1077">
        <v>0</v>
      </c>
      <c r="Z1077">
        <v>0</v>
      </c>
      <c r="AA1077">
        <v>0</v>
      </c>
      <c r="AE1077">
        <v>0.17452006980802795</v>
      </c>
      <c r="AF1077">
        <v>0.28936978903688376</v>
      </c>
      <c r="AG1077">
        <v>0</v>
      </c>
      <c r="AH1077">
        <v>0</v>
      </c>
      <c r="AI1077">
        <v>0</v>
      </c>
      <c r="AN1077">
        <v>99</v>
      </c>
      <c r="AO1077">
        <v>99</v>
      </c>
      <c r="AP1077">
        <v>99</v>
      </c>
      <c r="AQ1077">
        <v>99</v>
      </c>
    </row>
    <row r="1078" spans="1:45">
      <c r="A1078">
        <v>17</v>
      </c>
      <c r="B1078">
        <v>140</v>
      </c>
      <c r="C1078">
        <v>2024</v>
      </c>
      <c r="D1078">
        <v>8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12</v>
      </c>
      <c r="N1078">
        <v>99</v>
      </c>
      <c r="O1078">
        <v>99</v>
      </c>
      <c r="P1078">
        <v>99</v>
      </c>
      <c r="Q1078">
        <v>4</v>
      </c>
      <c r="R1078">
        <v>5</v>
      </c>
      <c r="S1078">
        <v>8</v>
      </c>
      <c r="T1078">
        <v>12</v>
      </c>
      <c r="U1078">
        <v>534.70000000000005</v>
      </c>
      <c r="V1078">
        <v>100</v>
      </c>
      <c r="W1078">
        <v>100</v>
      </c>
      <c r="X1078">
        <v>100</v>
      </c>
      <c r="Y1078">
        <v>111.8902140493083</v>
      </c>
      <c r="Z1078">
        <v>1.264911064067352</v>
      </c>
      <c r="AA1078">
        <v>0</v>
      </c>
      <c r="AB1078">
        <v>21.451105125334102</v>
      </c>
      <c r="AE1078">
        <v>0.67750677506775092</v>
      </c>
      <c r="AF1078">
        <v>1.0071732130727959</v>
      </c>
      <c r="AG1078">
        <v>1137.4000000000001</v>
      </c>
      <c r="AH1078">
        <v>0</v>
      </c>
      <c r="AI1078">
        <v>100</v>
      </c>
      <c r="AJ1078">
        <v>291.8387225849234</v>
      </c>
      <c r="AK1078">
        <v>68.002419148385115</v>
      </c>
      <c r="AM1078">
        <v>-5.0927803106958924</v>
      </c>
      <c r="AN1078">
        <v>99</v>
      </c>
      <c r="AO1078">
        <v>99</v>
      </c>
      <c r="AP1078">
        <v>99</v>
      </c>
      <c r="AQ1078">
        <v>99</v>
      </c>
      <c r="AR1078">
        <v>230.4</v>
      </c>
      <c r="AS1078">
        <v>43.208734996842907</v>
      </c>
    </row>
    <row r="1079" spans="1:45">
      <c r="A1079">
        <v>17</v>
      </c>
      <c r="B1079">
        <v>141</v>
      </c>
      <c r="C1079">
        <v>2024</v>
      </c>
      <c r="D1079">
        <v>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12</v>
      </c>
      <c r="N1079">
        <v>99</v>
      </c>
      <c r="O1079">
        <v>99</v>
      </c>
      <c r="P1079">
        <v>99</v>
      </c>
      <c r="Q1079">
        <v>7</v>
      </c>
      <c r="R1079">
        <v>7</v>
      </c>
      <c r="S1079">
        <v>7.4285714285714306</v>
      </c>
      <c r="T1079">
        <v>12</v>
      </c>
      <c r="U1079">
        <v>528.1</v>
      </c>
      <c r="V1079">
        <v>100</v>
      </c>
      <c r="W1079">
        <v>100</v>
      </c>
      <c r="X1079">
        <v>100</v>
      </c>
      <c r="Y1079">
        <v>71.136428280954348</v>
      </c>
      <c r="Z1079">
        <v>0.90350790290525185</v>
      </c>
      <c r="AA1079">
        <v>0</v>
      </c>
      <c r="AB1079">
        <v>29.96179586829216</v>
      </c>
      <c r="AE1079">
        <v>0.91145833333333359</v>
      </c>
      <c r="AF1079">
        <v>1.3409810887096336</v>
      </c>
      <c r="AG1079">
        <v>1368.666666666667</v>
      </c>
      <c r="AH1079">
        <v>0</v>
      </c>
      <c r="AI1079">
        <v>57.142857142857153</v>
      </c>
      <c r="AJ1079">
        <v>557.90192288210972</v>
      </c>
      <c r="AK1079">
        <v>113.42395004845618</v>
      </c>
      <c r="AM1079">
        <v>37.117004552270814</v>
      </c>
      <c r="AN1079">
        <v>99</v>
      </c>
      <c r="AO1079">
        <v>99</v>
      </c>
      <c r="AP1079">
        <v>99</v>
      </c>
      <c r="AQ1079">
        <v>99</v>
      </c>
      <c r="AR1079">
        <v>235.5</v>
      </c>
      <c r="AS1079">
        <v>41.101555209118409</v>
      </c>
    </row>
    <row r="1080" spans="1:45">
      <c r="A1080">
        <v>17</v>
      </c>
      <c r="B1080">
        <v>142</v>
      </c>
      <c r="C1080">
        <v>2024</v>
      </c>
      <c r="D1080">
        <v>10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12</v>
      </c>
      <c r="N1080">
        <v>99</v>
      </c>
      <c r="O1080">
        <v>99</v>
      </c>
      <c r="P1080">
        <v>99</v>
      </c>
      <c r="Q1080">
        <v>5</v>
      </c>
      <c r="R1080">
        <v>6</v>
      </c>
      <c r="S1080">
        <v>7.3333333333333313</v>
      </c>
      <c r="T1080">
        <v>12</v>
      </c>
      <c r="U1080">
        <v>452.5833333333332</v>
      </c>
      <c r="V1080">
        <v>100</v>
      </c>
      <c r="W1080">
        <v>100</v>
      </c>
      <c r="X1080">
        <v>100</v>
      </c>
      <c r="Y1080">
        <v>71.339199525148246</v>
      </c>
      <c r="Z1080">
        <v>0.94280904158206635</v>
      </c>
      <c r="AA1080">
        <v>0</v>
      </c>
      <c r="AB1080">
        <v>80.567200893788282</v>
      </c>
      <c r="AE1080">
        <v>0.62176165803108818</v>
      </c>
      <c r="AF1080">
        <v>0.80465648827818015</v>
      </c>
      <c r="AG1080">
        <v>1216.333333333333</v>
      </c>
      <c r="AH1080">
        <v>0</v>
      </c>
      <c r="AI1080">
        <v>100</v>
      </c>
      <c r="AJ1080">
        <v>443.71938079025745</v>
      </c>
      <c r="AK1080">
        <v>76.536269714515655</v>
      </c>
      <c r="AM1080">
        <v>51.167519868441474</v>
      </c>
      <c r="AN1080">
        <v>99</v>
      </c>
      <c r="AO1080">
        <v>99</v>
      </c>
      <c r="AP1080">
        <v>99</v>
      </c>
      <c r="AQ1080">
        <v>99</v>
      </c>
      <c r="AR1080">
        <v>223.6666666666666</v>
      </c>
      <c r="AS1080">
        <v>40.349277663791241</v>
      </c>
    </row>
    <row r="1081" spans="1:45">
      <c r="A1081">
        <v>17</v>
      </c>
      <c r="B1081">
        <v>143</v>
      </c>
      <c r="C1081">
        <v>2024</v>
      </c>
      <c r="D1081">
        <v>11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12</v>
      </c>
      <c r="N1081">
        <v>99</v>
      </c>
      <c r="O1081">
        <v>99</v>
      </c>
      <c r="P1081">
        <v>99</v>
      </c>
      <c r="Q1081">
        <v>6</v>
      </c>
      <c r="R1081">
        <v>6</v>
      </c>
      <c r="S1081">
        <v>7.5</v>
      </c>
      <c r="T1081">
        <v>12</v>
      </c>
      <c r="U1081">
        <v>467.26666666666654</v>
      </c>
      <c r="V1081">
        <v>100</v>
      </c>
      <c r="W1081">
        <v>100</v>
      </c>
      <c r="X1081">
        <v>83.333333333333314</v>
      </c>
      <c r="Y1081">
        <v>101.17207563793929</v>
      </c>
      <c r="Z1081">
        <v>0.95742710775633821</v>
      </c>
      <c r="AA1081">
        <v>0</v>
      </c>
      <c r="AB1081">
        <v>77.341406567666382</v>
      </c>
      <c r="AE1081">
        <v>0.56444026340545639</v>
      </c>
      <c r="AF1081">
        <v>0.75799092930672063</v>
      </c>
      <c r="AG1081">
        <v>1186</v>
      </c>
      <c r="AH1081">
        <v>0</v>
      </c>
      <c r="AI1081">
        <v>83.333333333333314</v>
      </c>
      <c r="AJ1081">
        <v>432.97498003156397</v>
      </c>
      <c r="AK1081">
        <v>80.734508745229547</v>
      </c>
      <c r="AM1081">
        <v>54.115950279456818</v>
      </c>
      <c r="AN1081">
        <v>99</v>
      </c>
      <c r="AO1081">
        <v>99</v>
      </c>
      <c r="AP1081">
        <v>99</v>
      </c>
      <c r="AQ1081">
        <v>99</v>
      </c>
      <c r="AR1081">
        <v>221.1666666666666</v>
      </c>
      <c r="AS1081">
        <v>42.538790795306326</v>
      </c>
    </row>
    <row r="1082" spans="1:45">
      <c r="A1082">
        <v>17</v>
      </c>
      <c r="B1082">
        <v>144</v>
      </c>
      <c r="C1082">
        <v>2024</v>
      </c>
      <c r="D1082">
        <v>12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12</v>
      </c>
      <c r="N1082">
        <v>99</v>
      </c>
      <c r="O1082">
        <v>99</v>
      </c>
      <c r="P1082">
        <v>99</v>
      </c>
      <c r="Q1082">
        <v>1</v>
      </c>
      <c r="R1082">
        <v>1</v>
      </c>
      <c r="S1082">
        <v>7</v>
      </c>
      <c r="T1082">
        <v>12</v>
      </c>
      <c r="U1082">
        <v>347.1</v>
      </c>
      <c r="V1082">
        <v>100</v>
      </c>
      <c r="W1082">
        <v>100</v>
      </c>
      <c r="X1082">
        <v>0</v>
      </c>
      <c r="Y1082">
        <v>0</v>
      </c>
      <c r="Z1082">
        <v>0</v>
      </c>
      <c r="AA1082">
        <v>0</v>
      </c>
      <c r="AE1082">
        <v>0.45871559633027525</v>
      </c>
      <c r="AF1082">
        <v>0.43382944790796968</v>
      </c>
      <c r="AG1082">
        <v>1021</v>
      </c>
      <c r="AH1082">
        <v>0</v>
      </c>
      <c r="AI1082">
        <v>100</v>
      </c>
      <c r="AJ1082">
        <v>0</v>
      </c>
      <c r="AN1082">
        <v>99</v>
      </c>
      <c r="AO1082">
        <v>99</v>
      </c>
      <c r="AP1082">
        <v>99</v>
      </c>
      <c r="AQ1082">
        <v>99</v>
      </c>
      <c r="AR1082">
        <v>208</v>
      </c>
      <c r="AS1082">
        <v>38.560217057350926</v>
      </c>
    </row>
    <row r="1083" spans="1:45">
      <c r="A1083">
        <v>17</v>
      </c>
      <c r="B1083">
        <v>145</v>
      </c>
      <c r="C1083">
        <v>2024</v>
      </c>
      <c r="D1083">
        <v>1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13</v>
      </c>
      <c r="N1083">
        <v>99</v>
      </c>
      <c r="O1083">
        <v>99</v>
      </c>
      <c r="P1083">
        <v>99</v>
      </c>
      <c r="Q1083">
        <v>2</v>
      </c>
      <c r="R1083">
        <v>2</v>
      </c>
      <c r="S1083">
        <v>7.5</v>
      </c>
      <c r="T1083">
        <v>13</v>
      </c>
      <c r="U1083">
        <v>489.55000000000007</v>
      </c>
      <c r="V1083">
        <v>100</v>
      </c>
      <c r="W1083">
        <v>100</v>
      </c>
      <c r="X1083">
        <v>100</v>
      </c>
      <c r="Y1083">
        <v>105.14999999999982</v>
      </c>
      <c r="Z1083">
        <v>1.5</v>
      </c>
      <c r="AA1083">
        <v>0</v>
      </c>
      <c r="AB1083">
        <v>100.00000000000011</v>
      </c>
      <c r="AE1083">
        <v>0.32051282051282048</v>
      </c>
      <c r="AF1083">
        <v>0.43697590004940579</v>
      </c>
      <c r="AG1083">
        <v>1232</v>
      </c>
      <c r="AH1083">
        <v>0</v>
      </c>
      <c r="AI1083">
        <v>50</v>
      </c>
      <c r="AJ1083">
        <v>154</v>
      </c>
      <c r="AK1083">
        <v>100.00000000000001</v>
      </c>
      <c r="AM1083">
        <v>100</v>
      </c>
      <c r="AN1083">
        <v>99</v>
      </c>
      <c r="AO1083">
        <v>99</v>
      </c>
      <c r="AP1083">
        <v>99</v>
      </c>
      <c r="AQ1083">
        <v>99</v>
      </c>
      <c r="AR1083">
        <v>222</v>
      </c>
      <c r="AS1083">
        <v>43.975320027594222</v>
      </c>
    </row>
    <row r="1084" spans="1:45">
      <c r="A1084">
        <v>17</v>
      </c>
      <c r="B1084">
        <v>146</v>
      </c>
      <c r="C1084">
        <v>2024</v>
      </c>
      <c r="D1084">
        <v>2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13</v>
      </c>
      <c r="N1084">
        <v>99</v>
      </c>
      <c r="O1084">
        <v>99</v>
      </c>
      <c r="P1084">
        <v>99</v>
      </c>
      <c r="Q1084">
        <v>2</v>
      </c>
      <c r="R1084">
        <v>2</v>
      </c>
      <c r="S1084">
        <v>8.5</v>
      </c>
      <c r="T1084">
        <v>13</v>
      </c>
      <c r="U1084">
        <v>624.75</v>
      </c>
      <c r="V1084">
        <v>100</v>
      </c>
      <c r="W1084">
        <v>100</v>
      </c>
      <c r="X1084">
        <v>100</v>
      </c>
      <c r="Y1084">
        <v>15.75</v>
      </c>
      <c r="Z1084">
        <v>0.5</v>
      </c>
      <c r="AA1084">
        <v>0</v>
      </c>
      <c r="AB1084">
        <v>100</v>
      </c>
      <c r="AE1084">
        <v>0.44444444444444448</v>
      </c>
      <c r="AF1084">
        <v>0.76648024542090143</v>
      </c>
      <c r="AG1084">
        <v>1812</v>
      </c>
      <c r="AH1084">
        <v>0</v>
      </c>
      <c r="AI1084">
        <v>100</v>
      </c>
      <c r="AJ1084">
        <v>17</v>
      </c>
      <c r="AK1084">
        <v>-100</v>
      </c>
      <c r="AM1084">
        <v>-100</v>
      </c>
      <c r="AN1084">
        <v>99</v>
      </c>
      <c r="AO1084">
        <v>99</v>
      </c>
      <c r="AP1084">
        <v>99</v>
      </c>
      <c r="AQ1084">
        <v>99</v>
      </c>
      <c r="AR1084">
        <v>237</v>
      </c>
      <c r="AS1084">
        <v>46.949933267242848</v>
      </c>
    </row>
    <row r="1085" spans="1:45">
      <c r="A1085">
        <v>17</v>
      </c>
      <c r="B1085">
        <v>147</v>
      </c>
      <c r="C1085">
        <v>2024</v>
      </c>
      <c r="D1085">
        <v>3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13</v>
      </c>
      <c r="N1085">
        <v>99</v>
      </c>
      <c r="O1085">
        <v>99</v>
      </c>
      <c r="P1085">
        <v>99</v>
      </c>
      <c r="R1085">
        <v>0</v>
      </c>
      <c r="AN1085">
        <v>99</v>
      </c>
      <c r="AO1085">
        <v>99</v>
      </c>
      <c r="AP1085">
        <v>99</v>
      </c>
      <c r="AQ1085">
        <v>99</v>
      </c>
    </row>
    <row r="1086" spans="1:45">
      <c r="A1086">
        <v>17</v>
      </c>
      <c r="B1086">
        <v>148</v>
      </c>
      <c r="C1086">
        <v>2024</v>
      </c>
      <c r="D1086">
        <v>4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13</v>
      </c>
      <c r="N1086">
        <v>99</v>
      </c>
      <c r="O1086">
        <v>99</v>
      </c>
      <c r="P1086">
        <v>99</v>
      </c>
      <c r="Q1086">
        <v>3</v>
      </c>
      <c r="R1086">
        <v>3</v>
      </c>
      <c r="S1086">
        <v>7</v>
      </c>
      <c r="T1086">
        <v>13</v>
      </c>
      <c r="U1086">
        <v>540.03333333333319</v>
      </c>
      <c r="V1086">
        <v>100</v>
      </c>
      <c r="W1086">
        <v>100</v>
      </c>
      <c r="X1086">
        <v>100</v>
      </c>
      <c r="Y1086">
        <v>105.75286704808028</v>
      </c>
      <c r="Z1086">
        <v>0.81649658092772603</v>
      </c>
      <c r="AA1086">
        <v>0</v>
      </c>
      <c r="AB1086">
        <v>-31.114818094176755</v>
      </c>
      <c r="AE1086">
        <v>0.43227665706051871</v>
      </c>
      <c r="AF1086">
        <v>0.66198024478681861</v>
      </c>
      <c r="AG1086">
        <v>967</v>
      </c>
      <c r="AH1086">
        <v>0</v>
      </c>
      <c r="AI1086">
        <v>33.333333333333343</v>
      </c>
      <c r="AJ1086">
        <v>0</v>
      </c>
      <c r="AN1086">
        <v>99</v>
      </c>
      <c r="AO1086">
        <v>99</v>
      </c>
      <c r="AP1086">
        <v>99</v>
      </c>
      <c r="AQ1086">
        <v>99</v>
      </c>
      <c r="AR1086">
        <v>214</v>
      </c>
      <c r="AS1086">
        <v>40.610819375319878</v>
      </c>
    </row>
    <row r="1087" spans="1:45">
      <c r="A1087">
        <v>17</v>
      </c>
      <c r="B1087">
        <v>149</v>
      </c>
      <c r="C1087">
        <v>2024</v>
      </c>
      <c r="D1087">
        <v>5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13</v>
      </c>
      <c r="N1087">
        <v>99</v>
      </c>
      <c r="O1087">
        <v>99</v>
      </c>
      <c r="P1087">
        <v>99</v>
      </c>
      <c r="R1087">
        <v>0</v>
      </c>
      <c r="AN1087">
        <v>99</v>
      </c>
      <c r="AO1087">
        <v>99</v>
      </c>
      <c r="AP1087">
        <v>99</v>
      </c>
      <c r="AQ1087">
        <v>99</v>
      </c>
    </row>
    <row r="1088" spans="1:45">
      <c r="A1088">
        <v>17</v>
      </c>
      <c r="B1088">
        <v>150</v>
      </c>
      <c r="C1088">
        <v>2024</v>
      </c>
      <c r="D1088">
        <v>6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13</v>
      </c>
      <c r="N1088">
        <v>99</v>
      </c>
      <c r="O1088">
        <v>99</v>
      </c>
      <c r="P1088">
        <v>99</v>
      </c>
      <c r="Q1088">
        <v>1</v>
      </c>
      <c r="R1088">
        <v>1</v>
      </c>
      <c r="S1088">
        <v>9</v>
      </c>
      <c r="T1088">
        <v>13</v>
      </c>
      <c r="U1088">
        <v>599.6</v>
      </c>
      <c r="V1088">
        <v>100</v>
      </c>
      <c r="W1088">
        <v>100</v>
      </c>
      <c r="X1088">
        <v>100</v>
      </c>
      <c r="Y1088">
        <v>0</v>
      </c>
      <c r="Z1088">
        <v>0</v>
      </c>
      <c r="AA1088">
        <v>0</v>
      </c>
      <c r="AE1088">
        <v>0.14641288433382138</v>
      </c>
      <c r="AF1088">
        <v>0.24766993643854279</v>
      </c>
      <c r="AG1088">
        <v>1551</v>
      </c>
      <c r="AH1088">
        <v>0</v>
      </c>
      <c r="AI1088">
        <v>100</v>
      </c>
      <c r="AJ1088">
        <v>0</v>
      </c>
      <c r="AN1088">
        <v>99</v>
      </c>
      <c r="AO1088">
        <v>99</v>
      </c>
      <c r="AP1088">
        <v>99</v>
      </c>
      <c r="AQ1088">
        <v>99</v>
      </c>
      <c r="AR1088">
        <v>234</v>
      </c>
      <c r="AS1088">
        <v>46.827791732459723</v>
      </c>
    </row>
    <row r="1089" spans="1:45">
      <c r="A1089">
        <v>17</v>
      </c>
      <c r="B1089">
        <v>151</v>
      </c>
      <c r="C1089">
        <v>2024</v>
      </c>
      <c r="D1089">
        <v>7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13</v>
      </c>
      <c r="N1089">
        <v>99</v>
      </c>
      <c r="O1089">
        <v>99</v>
      </c>
      <c r="P1089">
        <v>99</v>
      </c>
      <c r="Q1089">
        <v>4</v>
      </c>
      <c r="R1089">
        <v>4</v>
      </c>
      <c r="S1089">
        <v>8.75</v>
      </c>
      <c r="T1089">
        <v>13</v>
      </c>
      <c r="U1089">
        <v>644.70000000000005</v>
      </c>
      <c r="V1089">
        <v>100</v>
      </c>
      <c r="W1089">
        <v>100</v>
      </c>
      <c r="X1089">
        <v>100</v>
      </c>
      <c r="Y1089">
        <v>68.283160442381188</v>
      </c>
      <c r="Z1089">
        <v>0.82915619758885006</v>
      </c>
      <c r="AA1089">
        <v>0</v>
      </c>
      <c r="AB1089">
        <v>73.16654570887134</v>
      </c>
      <c r="AE1089">
        <v>0.6980802792321118</v>
      </c>
      <c r="AF1089">
        <v>1.220321851133795</v>
      </c>
      <c r="AG1089">
        <v>1422.5</v>
      </c>
      <c r="AH1089">
        <v>0</v>
      </c>
      <c r="AI1089">
        <v>50</v>
      </c>
      <c r="AJ1089">
        <v>207.5</v>
      </c>
      <c r="AK1089">
        <v>-450.30241848724313</v>
      </c>
      <c r="AM1089">
        <v>-146.39647212631172</v>
      </c>
      <c r="AN1089">
        <v>99</v>
      </c>
      <c r="AO1089">
        <v>99</v>
      </c>
      <c r="AP1089">
        <v>99</v>
      </c>
      <c r="AQ1089">
        <v>99</v>
      </c>
      <c r="AR1089">
        <v>234</v>
      </c>
      <c r="AS1089">
        <v>46.203421176026922</v>
      </c>
    </row>
    <row r="1090" spans="1:45">
      <c r="A1090">
        <v>17</v>
      </c>
      <c r="B1090">
        <v>152</v>
      </c>
      <c r="C1090">
        <v>2024</v>
      </c>
      <c r="D1090">
        <v>8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13</v>
      </c>
      <c r="N1090">
        <v>99</v>
      </c>
      <c r="O1090">
        <v>99</v>
      </c>
      <c r="P1090">
        <v>99</v>
      </c>
      <c r="Q1090">
        <v>3</v>
      </c>
      <c r="R1090">
        <v>3</v>
      </c>
      <c r="S1090">
        <v>6.6666666666666687</v>
      </c>
      <c r="T1090">
        <v>13</v>
      </c>
      <c r="U1090">
        <v>421.73333333333346</v>
      </c>
      <c r="V1090">
        <v>66.666666666666686</v>
      </c>
      <c r="W1090">
        <v>100</v>
      </c>
      <c r="X1090">
        <v>100</v>
      </c>
      <c r="Y1090">
        <v>23.648866545541711</v>
      </c>
      <c r="Z1090">
        <v>1.2472191289246459</v>
      </c>
      <c r="AA1090">
        <v>0</v>
      </c>
      <c r="AB1090">
        <v>-21.434663173013966</v>
      </c>
      <c r="AE1090">
        <v>0.40650406504065034</v>
      </c>
      <c r="AF1090">
        <v>0.47663196154093918</v>
      </c>
      <c r="AG1090">
        <v>1272</v>
      </c>
      <c r="AH1090">
        <v>0</v>
      </c>
      <c r="AI1090">
        <v>66.666666666666686</v>
      </c>
      <c r="AJ1090">
        <v>430.79229333868074</v>
      </c>
      <c r="AK1090">
        <v>40.624608526297408</v>
      </c>
      <c r="AM1090">
        <v>-97.960318117377682</v>
      </c>
      <c r="AN1090">
        <v>99</v>
      </c>
      <c r="AO1090">
        <v>99</v>
      </c>
      <c r="AP1090">
        <v>99</v>
      </c>
      <c r="AQ1090">
        <v>99</v>
      </c>
      <c r="AR1090">
        <v>223.6666666666666</v>
      </c>
      <c r="AS1090">
        <v>37.67622824220112</v>
      </c>
    </row>
    <row r="1091" spans="1:45">
      <c r="A1091">
        <v>17</v>
      </c>
      <c r="B1091">
        <v>153</v>
      </c>
      <c r="C1091">
        <v>2024</v>
      </c>
      <c r="D1091">
        <v>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13</v>
      </c>
      <c r="N1091">
        <v>99</v>
      </c>
      <c r="O1091">
        <v>99</v>
      </c>
      <c r="P1091">
        <v>99</v>
      </c>
      <c r="R1091">
        <v>0</v>
      </c>
      <c r="AN1091">
        <v>99</v>
      </c>
      <c r="AO1091">
        <v>99</v>
      </c>
      <c r="AP1091">
        <v>99</v>
      </c>
      <c r="AQ1091">
        <v>99</v>
      </c>
    </row>
    <row r="1092" spans="1:45">
      <c r="A1092">
        <v>17</v>
      </c>
      <c r="B1092">
        <v>154</v>
      </c>
      <c r="C1092">
        <v>2024</v>
      </c>
      <c r="D1092">
        <v>10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13</v>
      </c>
      <c r="N1092">
        <v>99</v>
      </c>
      <c r="O1092">
        <v>99</v>
      </c>
      <c r="P1092">
        <v>99</v>
      </c>
      <c r="Q1092">
        <v>3</v>
      </c>
      <c r="R1092">
        <v>3</v>
      </c>
      <c r="S1092">
        <v>6.333333333333333</v>
      </c>
      <c r="T1092">
        <v>13</v>
      </c>
      <c r="U1092">
        <v>454.8</v>
      </c>
      <c r="V1092">
        <v>66.666666666666686</v>
      </c>
      <c r="W1092">
        <v>100</v>
      </c>
      <c r="X1092">
        <v>66.666666666666686</v>
      </c>
      <c r="Y1092">
        <v>80.505941809699394</v>
      </c>
      <c r="Z1092">
        <v>1.6996731711975963</v>
      </c>
      <c r="AA1092">
        <v>0</v>
      </c>
      <c r="AB1092">
        <v>92.009437535414094</v>
      </c>
      <c r="AE1092">
        <v>0.31088082901554409</v>
      </c>
      <c r="AF1092">
        <v>0.4042987709838885</v>
      </c>
      <c r="AG1092">
        <v>1835.6666666666672</v>
      </c>
      <c r="AH1092">
        <v>0</v>
      </c>
      <c r="AI1092">
        <v>66.666666666666686</v>
      </c>
      <c r="AJ1092">
        <v>403.31156966075497</v>
      </c>
      <c r="AK1092">
        <v>14.892677053147942</v>
      </c>
      <c r="AM1092">
        <v>52.435531641676839</v>
      </c>
      <c r="AN1092">
        <v>99</v>
      </c>
      <c r="AO1092">
        <v>99</v>
      </c>
      <c r="AP1092">
        <v>99</v>
      </c>
      <c r="AQ1092">
        <v>99</v>
      </c>
      <c r="AR1092">
        <v>223.6666666666666</v>
      </c>
      <c r="AS1092">
        <v>40.375860043552755</v>
      </c>
    </row>
    <row r="1093" spans="1:45">
      <c r="A1093">
        <v>17</v>
      </c>
      <c r="B1093">
        <v>155</v>
      </c>
      <c r="C1093">
        <v>2024</v>
      </c>
      <c r="D1093">
        <v>11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13</v>
      </c>
      <c r="N1093">
        <v>99</v>
      </c>
      <c r="O1093">
        <v>99</v>
      </c>
      <c r="P1093">
        <v>99</v>
      </c>
      <c r="Q1093">
        <v>1</v>
      </c>
      <c r="R1093">
        <v>1</v>
      </c>
      <c r="S1093">
        <v>8</v>
      </c>
      <c r="T1093">
        <v>13</v>
      </c>
      <c r="U1093">
        <v>520.6</v>
      </c>
      <c r="V1093">
        <v>100</v>
      </c>
      <c r="W1093">
        <v>100</v>
      </c>
      <c r="X1093">
        <v>100</v>
      </c>
      <c r="Y1093">
        <v>0</v>
      </c>
      <c r="Z1093">
        <v>0</v>
      </c>
      <c r="AA1093">
        <v>0</v>
      </c>
      <c r="AE1093">
        <v>9.4073377234242694E-2</v>
      </c>
      <c r="AF1093">
        <v>0.14075120480706191</v>
      </c>
      <c r="AG1093">
        <v>992</v>
      </c>
      <c r="AH1093">
        <v>0</v>
      </c>
      <c r="AI1093">
        <v>100</v>
      </c>
      <c r="AJ1093">
        <v>0</v>
      </c>
      <c r="AN1093">
        <v>99</v>
      </c>
      <c r="AO1093">
        <v>99</v>
      </c>
      <c r="AP1093">
        <v>99</v>
      </c>
      <c r="AQ1093">
        <v>99</v>
      </c>
      <c r="AR1093">
        <v>234</v>
      </c>
      <c r="AS1093">
        <v>40.662132487685859</v>
      </c>
    </row>
    <row r="1094" spans="1:45">
      <c r="A1094">
        <v>17</v>
      </c>
      <c r="B1094">
        <v>156</v>
      </c>
      <c r="C1094">
        <v>2024</v>
      </c>
      <c r="D1094">
        <v>12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13</v>
      </c>
      <c r="N1094">
        <v>99</v>
      </c>
      <c r="O1094">
        <v>99</v>
      </c>
      <c r="P1094">
        <v>99</v>
      </c>
      <c r="R1094">
        <v>0</v>
      </c>
      <c r="AN1094">
        <v>99</v>
      </c>
      <c r="AO1094">
        <v>99</v>
      </c>
      <c r="AP1094">
        <v>99</v>
      </c>
      <c r="AQ1094">
        <v>99</v>
      </c>
    </row>
    <row r="1095" spans="1:45">
      <c r="A1095">
        <v>17</v>
      </c>
      <c r="B1095">
        <v>157</v>
      </c>
      <c r="C1095">
        <v>2024</v>
      </c>
      <c r="D1095">
        <v>1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14</v>
      </c>
      <c r="N1095">
        <v>99</v>
      </c>
      <c r="O1095">
        <v>99</v>
      </c>
      <c r="P1095">
        <v>99</v>
      </c>
      <c r="R1095">
        <v>0</v>
      </c>
      <c r="AN1095">
        <v>99</v>
      </c>
      <c r="AO1095">
        <v>99</v>
      </c>
      <c r="AP1095">
        <v>99</v>
      </c>
      <c r="AQ1095">
        <v>99</v>
      </c>
    </row>
    <row r="1096" spans="1:45">
      <c r="A1096">
        <v>17</v>
      </c>
      <c r="B1096">
        <v>158</v>
      </c>
      <c r="C1096">
        <v>2024</v>
      </c>
      <c r="D1096">
        <v>2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14</v>
      </c>
      <c r="N1096">
        <v>99</v>
      </c>
      <c r="O1096">
        <v>99</v>
      </c>
      <c r="P1096">
        <v>99</v>
      </c>
      <c r="Q1096">
        <v>2</v>
      </c>
      <c r="R1096">
        <v>2</v>
      </c>
      <c r="S1096">
        <v>9</v>
      </c>
      <c r="T1096">
        <v>14</v>
      </c>
      <c r="U1096">
        <v>646.20000000000005</v>
      </c>
      <c r="V1096">
        <v>100</v>
      </c>
      <c r="W1096">
        <v>100</v>
      </c>
      <c r="X1096">
        <v>100</v>
      </c>
      <c r="Y1096">
        <v>15.299999999998931</v>
      </c>
      <c r="Z1096">
        <v>0</v>
      </c>
      <c r="AA1096">
        <v>0</v>
      </c>
      <c r="AE1096">
        <v>0.44444444444444448</v>
      </c>
      <c r="AF1096">
        <v>0.7927963738951368</v>
      </c>
      <c r="AG1096">
        <v>1841.5</v>
      </c>
      <c r="AH1096">
        <v>0</v>
      </c>
      <c r="AI1096">
        <v>100</v>
      </c>
      <c r="AJ1096">
        <v>6.5</v>
      </c>
      <c r="AK1096">
        <v>99.999999999960139</v>
      </c>
      <c r="AN1096">
        <v>99</v>
      </c>
      <c r="AO1096">
        <v>99</v>
      </c>
      <c r="AP1096">
        <v>99</v>
      </c>
      <c r="AQ1096">
        <v>99</v>
      </c>
      <c r="AR1096">
        <v>237</v>
      </c>
      <c r="AS1096">
        <v>48.556281194404221</v>
      </c>
    </row>
    <row r="1097" spans="1:45">
      <c r="A1097">
        <v>17</v>
      </c>
      <c r="B1097">
        <v>159</v>
      </c>
      <c r="C1097">
        <v>2024</v>
      </c>
      <c r="D1097">
        <v>3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14</v>
      </c>
      <c r="N1097">
        <v>99</v>
      </c>
      <c r="O1097">
        <v>99</v>
      </c>
      <c r="P1097">
        <v>99</v>
      </c>
      <c r="Q1097">
        <v>2</v>
      </c>
      <c r="R1097">
        <v>2</v>
      </c>
      <c r="S1097">
        <v>8</v>
      </c>
      <c r="T1097">
        <v>14</v>
      </c>
      <c r="U1097">
        <v>620.1500000000002</v>
      </c>
      <c r="V1097">
        <v>100</v>
      </c>
      <c r="W1097">
        <v>100</v>
      </c>
      <c r="X1097">
        <v>100</v>
      </c>
      <c r="Y1097">
        <v>17.449999999996731</v>
      </c>
      <c r="Z1097">
        <v>0</v>
      </c>
      <c r="AA1097">
        <v>0</v>
      </c>
      <c r="AE1097">
        <v>0.55555555555555558</v>
      </c>
      <c r="AF1097">
        <v>0.95638106576768034</v>
      </c>
      <c r="AG1097">
        <v>1665.5</v>
      </c>
      <c r="AH1097">
        <v>0</v>
      </c>
      <c r="AI1097">
        <v>100</v>
      </c>
      <c r="AJ1097">
        <v>141.5</v>
      </c>
      <c r="AK1097">
        <v>100.00000000001123</v>
      </c>
      <c r="AN1097">
        <v>99</v>
      </c>
      <c r="AO1097">
        <v>99</v>
      </c>
      <c r="AP1097">
        <v>99</v>
      </c>
      <c r="AQ1097">
        <v>99</v>
      </c>
      <c r="AR1097">
        <v>239.5</v>
      </c>
      <c r="AS1097">
        <v>45.154108195985643</v>
      </c>
    </row>
    <row r="1098" spans="1:45">
      <c r="A1098">
        <v>17</v>
      </c>
      <c r="B1098">
        <v>160</v>
      </c>
      <c r="C1098">
        <v>2024</v>
      </c>
      <c r="D1098">
        <v>4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14</v>
      </c>
      <c r="N1098">
        <v>99</v>
      </c>
      <c r="O1098">
        <v>99</v>
      </c>
      <c r="P1098">
        <v>99</v>
      </c>
      <c r="Q1098">
        <v>2</v>
      </c>
      <c r="R1098">
        <v>2</v>
      </c>
      <c r="S1098">
        <v>10</v>
      </c>
      <c r="T1098">
        <v>14</v>
      </c>
      <c r="U1098">
        <v>545.35</v>
      </c>
      <c r="V1098">
        <v>100</v>
      </c>
      <c r="W1098">
        <v>100</v>
      </c>
      <c r="X1098">
        <v>100</v>
      </c>
      <c r="Y1098">
        <v>106.7500000000003</v>
      </c>
      <c r="Z1098">
        <v>0</v>
      </c>
      <c r="AA1098">
        <v>0</v>
      </c>
      <c r="AE1098">
        <v>0.28818443804034577</v>
      </c>
      <c r="AF1098">
        <v>0.44566499166038087</v>
      </c>
      <c r="AG1098">
        <v>1154</v>
      </c>
      <c r="AH1098">
        <v>0</v>
      </c>
      <c r="AI1098">
        <v>100</v>
      </c>
      <c r="AJ1098">
        <v>415</v>
      </c>
      <c r="AK1098">
        <v>99.999999999999716</v>
      </c>
      <c r="AN1098">
        <v>99</v>
      </c>
      <c r="AO1098">
        <v>99</v>
      </c>
      <c r="AP1098">
        <v>99</v>
      </c>
      <c r="AQ1098">
        <v>99</v>
      </c>
      <c r="AR1098">
        <v>218.5</v>
      </c>
      <c r="AS1098">
        <v>51.538169392985914</v>
      </c>
    </row>
    <row r="1099" spans="1:45">
      <c r="A1099">
        <v>17</v>
      </c>
      <c r="B1099">
        <v>161</v>
      </c>
      <c r="C1099">
        <v>2024</v>
      </c>
      <c r="D1099">
        <v>5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14</v>
      </c>
      <c r="N1099">
        <v>99</v>
      </c>
      <c r="O1099">
        <v>99</v>
      </c>
      <c r="P1099">
        <v>99</v>
      </c>
      <c r="Q1099">
        <v>2</v>
      </c>
      <c r="R1099">
        <v>2</v>
      </c>
      <c r="S1099">
        <v>7.5</v>
      </c>
      <c r="T1099">
        <v>14</v>
      </c>
      <c r="U1099">
        <v>413.4</v>
      </c>
      <c r="V1099">
        <v>100</v>
      </c>
      <c r="W1099">
        <v>100</v>
      </c>
      <c r="X1099">
        <v>50</v>
      </c>
      <c r="Y1099">
        <v>176.00000000000003</v>
      </c>
      <c r="Z1099">
        <v>1.5</v>
      </c>
      <c r="AA1099">
        <v>0</v>
      </c>
      <c r="AB1099">
        <v>99.999999999999986</v>
      </c>
      <c r="AE1099">
        <v>0.29197080291970823</v>
      </c>
      <c r="AF1099">
        <v>0.34606985939970197</v>
      </c>
      <c r="AG1099">
        <v>1106</v>
      </c>
      <c r="AH1099">
        <v>0</v>
      </c>
      <c r="AI1099">
        <v>50</v>
      </c>
      <c r="AJ1099">
        <v>0</v>
      </c>
      <c r="AN1099">
        <v>99</v>
      </c>
      <c r="AO1099">
        <v>99</v>
      </c>
      <c r="AP1099">
        <v>99</v>
      </c>
      <c r="AQ1099">
        <v>99</v>
      </c>
      <c r="AR1099">
        <v>181</v>
      </c>
      <c r="AS1099">
        <v>39.968018839271402</v>
      </c>
    </row>
    <row r="1100" spans="1:45">
      <c r="A1100">
        <v>17</v>
      </c>
      <c r="B1100">
        <v>162</v>
      </c>
      <c r="C1100">
        <v>2024</v>
      </c>
      <c r="D1100">
        <v>6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14</v>
      </c>
      <c r="N1100">
        <v>99</v>
      </c>
      <c r="O1100">
        <v>99</v>
      </c>
      <c r="P1100">
        <v>99</v>
      </c>
      <c r="Q1100">
        <v>1</v>
      </c>
      <c r="R1100">
        <v>1</v>
      </c>
      <c r="S1100">
        <v>8</v>
      </c>
      <c r="T1100">
        <v>14</v>
      </c>
      <c r="U1100">
        <v>636.6</v>
      </c>
      <c r="V1100">
        <v>100</v>
      </c>
      <c r="W1100">
        <v>100</v>
      </c>
      <c r="X1100">
        <v>100</v>
      </c>
      <c r="Y1100">
        <v>0</v>
      </c>
      <c r="Z1100">
        <v>0</v>
      </c>
      <c r="AA1100">
        <v>0</v>
      </c>
      <c r="AE1100">
        <v>0.14641288433382138</v>
      </c>
      <c r="AF1100">
        <v>0.26295310463104782</v>
      </c>
      <c r="AG1100">
        <v>0</v>
      </c>
      <c r="AH1100">
        <v>0</v>
      </c>
      <c r="AI1100">
        <v>0</v>
      </c>
      <c r="AN1100">
        <v>99</v>
      </c>
      <c r="AO1100">
        <v>99</v>
      </c>
      <c r="AP1100">
        <v>99</v>
      </c>
      <c r="AQ1100">
        <v>99</v>
      </c>
    </row>
    <row r="1101" spans="1:45">
      <c r="A1101">
        <v>17</v>
      </c>
      <c r="B1101">
        <v>163</v>
      </c>
      <c r="C1101">
        <v>2024</v>
      </c>
      <c r="D1101">
        <v>7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14</v>
      </c>
      <c r="N1101">
        <v>99</v>
      </c>
      <c r="O1101">
        <v>99</v>
      </c>
      <c r="P1101">
        <v>99</v>
      </c>
      <c r="R1101">
        <v>0</v>
      </c>
      <c r="AN1101">
        <v>99</v>
      </c>
      <c r="AO1101">
        <v>99</v>
      </c>
      <c r="AP1101">
        <v>99</v>
      </c>
      <c r="AQ1101">
        <v>99</v>
      </c>
    </row>
    <row r="1102" spans="1:45">
      <c r="A1102">
        <v>17</v>
      </c>
      <c r="B1102">
        <v>164</v>
      </c>
      <c r="C1102">
        <v>2024</v>
      </c>
      <c r="D1102">
        <v>8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14</v>
      </c>
      <c r="N1102">
        <v>99</v>
      </c>
      <c r="O1102">
        <v>99</v>
      </c>
      <c r="P1102">
        <v>99</v>
      </c>
      <c r="R1102">
        <v>0</v>
      </c>
      <c r="AN1102">
        <v>99</v>
      </c>
      <c r="AO1102">
        <v>99</v>
      </c>
      <c r="AP1102">
        <v>99</v>
      </c>
      <c r="AQ1102">
        <v>99</v>
      </c>
    </row>
    <row r="1103" spans="1:45">
      <c r="A1103">
        <v>17</v>
      </c>
      <c r="B1103">
        <v>165</v>
      </c>
      <c r="C1103">
        <v>2024</v>
      </c>
      <c r="D1103">
        <v>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14</v>
      </c>
      <c r="N1103">
        <v>99</v>
      </c>
      <c r="O1103">
        <v>99</v>
      </c>
      <c r="P1103">
        <v>99</v>
      </c>
      <c r="R1103">
        <v>0</v>
      </c>
      <c r="AN1103">
        <v>99</v>
      </c>
      <c r="AO1103">
        <v>99</v>
      </c>
      <c r="AP1103">
        <v>99</v>
      </c>
      <c r="AQ1103">
        <v>99</v>
      </c>
    </row>
    <row r="1104" spans="1:45">
      <c r="A1104">
        <v>17</v>
      </c>
      <c r="B1104">
        <v>166</v>
      </c>
      <c r="C1104">
        <v>2024</v>
      </c>
      <c r="D1104">
        <v>10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14</v>
      </c>
      <c r="N1104">
        <v>99</v>
      </c>
      <c r="O1104">
        <v>99</v>
      </c>
      <c r="P1104">
        <v>99</v>
      </c>
      <c r="R1104">
        <v>0</v>
      </c>
      <c r="AN1104">
        <v>99</v>
      </c>
      <c r="AO1104">
        <v>99</v>
      </c>
      <c r="AP1104">
        <v>99</v>
      </c>
      <c r="AQ1104">
        <v>99</v>
      </c>
    </row>
    <row r="1105" spans="1:45">
      <c r="A1105">
        <v>17</v>
      </c>
      <c r="B1105">
        <v>167</v>
      </c>
      <c r="C1105">
        <v>2024</v>
      </c>
      <c r="D1105">
        <v>11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14</v>
      </c>
      <c r="N1105">
        <v>99</v>
      </c>
      <c r="O1105">
        <v>99</v>
      </c>
      <c r="P1105">
        <v>99</v>
      </c>
      <c r="Q1105">
        <v>1</v>
      </c>
      <c r="R1105">
        <v>1</v>
      </c>
      <c r="S1105">
        <v>8</v>
      </c>
      <c r="T1105">
        <v>14</v>
      </c>
      <c r="U1105">
        <v>611.70000000000005</v>
      </c>
      <c r="V1105">
        <v>100</v>
      </c>
      <c r="W1105">
        <v>100</v>
      </c>
      <c r="X1105">
        <v>100</v>
      </c>
      <c r="Y1105">
        <v>0</v>
      </c>
      <c r="Z1105">
        <v>0</v>
      </c>
      <c r="AA1105">
        <v>0</v>
      </c>
      <c r="AE1105">
        <v>9.4073377234242694E-2</v>
      </c>
      <c r="AF1105">
        <v>0.16538131383111757</v>
      </c>
      <c r="AG1105">
        <v>1697</v>
      </c>
      <c r="AH1105">
        <v>0</v>
      </c>
      <c r="AI1105">
        <v>100</v>
      </c>
      <c r="AJ1105">
        <v>0</v>
      </c>
      <c r="AN1105">
        <v>99</v>
      </c>
      <c r="AO1105">
        <v>99</v>
      </c>
      <c r="AP1105">
        <v>99</v>
      </c>
      <c r="AQ1105">
        <v>99</v>
      </c>
      <c r="AR1105">
        <v>235</v>
      </c>
      <c r="AS1105">
        <v>47.157180971461045</v>
      </c>
    </row>
    <row r="1106" spans="1:45">
      <c r="A1106">
        <v>17</v>
      </c>
      <c r="B1106">
        <v>168</v>
      </c>
      <c r="C1106">
        <v>2024</v>
      </c>
      <c r="D1106">
        <v>12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14</v>
      </c>
      <c r="N1106">
        <v>99</v>
      </c>
      <c r="O1106">
        <v>99</v>
      </c>
      <c r="P1106">
        <v>99</v>
      </c>
      <c r="Q1106">
        <v>2</v>
      </c>
      <c r="R1106">
        <v>2</v>
      </c>
      <c r="S1106">
        <v>6.5</v>
      </c>
      <c r="T1106">
        <v>14</v>
      </c>
      <c r="U1106">
        <v>362.25</v>
      </c>
      <c r="V1106">
        <v>100</v>
      </c>
      <c r="W1106">
        <v>100</v>
      </c>
      <c r="X1106">
        <v>50</v>
      </c>
      <c r="Y1106">
        <v>149.75</v>
      </c>
      <c r="Z1106">
        <v>0.5</v>
      </c>
      <c r="AA1106">
        <v>0</v>
      </c>
      <c r="AB1106">
        <v>100</v>
      </c>
      <c r="AE1106">
        <v>0.91743119266055051</v>
      </c>
      <c r="AF1106">
        <v>0.90552991935846716</v>
      </c>
      <c r="AG1106">
        <v>1026</v>
      </c>
      <c r="AH1106">
        <v>0</v>
      </c>
      <c r="AI1106">
        <v>50</v>
      </c>
      <c r="AJ1106">
        <v>39</v>
      </c>
      <c r="AK1106">
        <v>100</v>
      </c>
      <c r="AM1106">
        <v>100</v>
      </c>
      <c r="AN1106">
        <v>99</v>
      </c>
      <c r="AO1106">
        <v>99</v>
      </c>
      <c r="AP1106">
        <v>99</v>
      </c>
      <c r="AQ1106">
        <v>99</v>
      </c>
      <c r="AR1106">
        <v>206</v>
      </c>
      <c r="AS1106">
        <v>38.76932278381453</v>
      </c>
    </row>
    <row r="1107" spans="1:45">
      <c r="A1107">
        <v>17</v>
      </c>
      <c r="B1107">
        <v>169</v>
      </c>
      <c r="C1107">
        <v>2024</v>
      </c>
      <c r="D1107">
        <v>1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15</v>
      </c>
      <c r="N1107">
        <v>99</v>
      </c>
      <c r="O1107">
        <v>99</v>
      </c>
      <c r="P1107">
        <v>99</v>
      </c>
      <c r="Q1107">
        <v>1</v>
      </c>
      <c r="R1107">
        <v>1</v>
      </c>
      <c r="S1107">
        <v>9</v>
      </c>
      <c r="T1107">
        <v>15</v>
      </c>
      <c r="U1107">
        <v>536.6</v>
      </c>
      <c r="V1107">
        <v>100</v>
      </c>
      <c r="W1107">
        <v>100</v>
      </c>
      <c r="X1107">
        <v>100</v>
      </c>
      <c r="Y1107">
        <v>0</v>
      </c>
      <c r="Z1107">
        <v>0</v>
      </c>
      <c r="AA1107">
        <v>0</v>
      </c>
      <c r="AE1107">
        <v>0.16025641025641024</v>
      </c>
      <c r="AF1107">
        <v>0.23948653658105523</v>
      </c>
      <c r="AG1107">
        <v>1087</v>
      </c>
      <c r="AH1107">
        <v>0</v>
      </c>
      <c r="AI1107">
        <v>100</v>
      </c>
      <c r="AJ1107">
        <v>0</v>
      </c>
      <c r="AN1107">
        <v>99</v>
      </c>
      <c r="AO1107">
        <v>99</v>
      </c>
      <c r="AP1107">
        <v>99</v>
      </c>
      <c r="AQ1107">
        <v>99</v>
      </c>
      <c r="AR1107">
        <v>223</v>
      </c>
      <c r="AS1107">
        <v>48.423892474791856</v>
      </c>
    </row>
    <row r="1108" spans="1:45">
      <c r="A1108">
        <v>17</v>
      </c>
      <c r="B1108">
        <v>170</v>
      </c>
      <c r="C1108">
        <v>2024</v>
      </c>
      <c r="D1108">
        <v>2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15</v>
      </c>
      <c r="N1108">
        <v>99</v>
      </c>
      <c r="O1108">
        <v>99</v>
      </c>
      <c r="P1108">
        <v>99</v>
      </c>
      <c r="R1108">
        <v>0</v>
      </c>
      <c r="AN1108">
        <v>99</v>
      </c>
      <c r="AO1108">
        <v>99</v>
      </c>
      <c r="AP1108">
        <v>99</v>
      </c>
      <c r="AQ1108">
        <v>99</v>
      </c>
    </row>
    <row r="1109" spans="1:45">
      <c r="A1109">
        <v>17</v>
      </c>
      <c r="B1109">
        <v>171</v>
      </c>
      <c r="C1109">
        <v>2024</v>
      </c>
      <c r="D1109">
        <v>3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15</v>
      </c>
      <c r="N1109">
        <v>99</v>
      </c>
      <c r="O1109">
        <v>99</v>
      </c>
      <c r="P1109">
        <v>99</v>
      </c>
      <c r="Q1109">
        <v>1</v>
      </c>
      <c r="R1109">
        <v>1</v>
      </c>
      <c r="S1109">
        <v>9</v>
      </c>
      <c r="T1109">
        <v>15</v>
      </c>
      <c r="U1109">
        <v>689.7</v>
      </c>
      <c r="V1109">
        <v>100</v>
      </c>
      <c r="W1109">
        <v>100</v>
      </c>
      <c r="X1109">
        <v>100</v>
      </c>
      <c r="Y1109">
        <v>0</v>
      </c>
      <c r="Z1109">
        <v>0</v>
      </c>
      <c r="AA1109">
        <v>0</v>
      </c>
      <c r="AE1109">
        <v>0.27777777777777779</v>
      </c>
      <c r="AF1109">
        <v>0.53181973801497118</v>
      </c>
      <c r="AG1109">
        <v>1849</v>
      </c>
      <c r="AH1109">
        <v>0</v>
      </c>
      <c r="AI1109">
        <v>100</v>
      </c>
      <c r="AJ1109">
        <v>0</v>
      </c>
      <c r="AN1109">
        <v>99</v>
      </c>
      <c r="AO1109">
        <v>99</v>
      </c>
      <c r="AP1109">
        <v>99</v>
      </c>
      <c r="AQ1109">
        <v>99</v>
      </c>
      <c r="AR1109">
        <v>236</v>
      </c>
      <c r="AS1109">
        <v>52.494412768588795</v>
      </c>
    </row>
    <row r="1110" spans="1:45">
      <c r="A1110">
        <v>17</v>
      </c>
      <c r="B1110">
        <v>172</v>
      </c>
      <c r="C1110">
        <v>2024</v>
      </c>
      <c r="D1110">
        <v>4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15</v>
      </c>
      <c r="N1110">
        <v>99</v>
      </c>
      <c r="O1110">
        <v>99</v>
      </c>
      <c r="P1110">
        <v>99</v>
      </c>
      <c r="Q1110">
        <v>1</v>
      </c>
      <c r="R1110">
        <v>1</v>
      </c>
      <c r="S1110">
        <v>8</v>
      </c>
      <c r="T1110">
        <v>15</v>
      </c>
      <c r="U1110">
        <v>481.6</v>
      </c>
      <c r="V1110">
        <v>100</v>
      </c>
      <c r="W1110">
        <v>100</v>
      </c>
      <c r="X1110">
        <v>100</v>
      </c>
      <c r="Y1110">
        <v>0</v>
      </c>
      <c r="Z1110">
        <v>0</v>
      </c>
      <c r="AA1110">
        <v>0</v>
      </c>
      <c r="AE1110">
        <v>0.14409221902017288</v>
      </c>
      <c r="AF1110">
        <v>0.19678395524309103</v>
      </c>
      <c r="AG1110">
        <v>732</v>
      </c>
      <c r="AH1110">
        <v>0</v>
      </c>
      <c r="AI1110">
        <v>100</v>
      </c>
      <c r="AJ1110">
        <v>0</v>
      </c>
      <c r="AN1110">
        <v>99</v>
      </c>
      <c r="AO1110">
        <v>99</v>
      </c>
      <c r="AP1110">
        <v>99</v>
      </c>
      <c r="AQ1110">
        <v>99</v>
      </c>
      <c r="AR1110">
        <v>229</v>
      </c>
      <c r="AS1110">
        <v>40.136601007795093</v>
      </c>
    </row>
    <row r="1111" spans="1:45">
      <c r="A1111">
        <v>17</v>
      </c>
      <c r="B1111">
        <v>173</v>
      </c>
      <c r="C1111">
        <v>2024</v>
      </c>
      <c r="D1111">
        <v>5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15</v>
      </c>
      <c r="N1111">
        <v>99</v>
      </c>
      <c r="O1111">
        <v>99</v>
      </c>
      <c r="P1111">
        <v>99</v>
      </c>
      <c r="R1111">
        <v>0</v>
      </c>
      <c r="AN1111">
        <v>99</v>
      </c>
      <c r="AO1111">
        <v>99</v>
      </c>
      <c r="AP1111">
        <v>99</v>
      </c>
      <c r="AQ1111">
        <v>99</v>
      </c>
    </row>
    <row r="1112" spans="1:45">
      <c r="A1112">
        <v>17</v>
      </c>
      <c r="B1112">
        <v>174</v>
      </c>
      <c r="C1112">
        <v>2024</v>
      </c>
      <c r="D1112">
        <v>6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15</v>
      </c>
      <c r="N1112">
        <v>99</v>
      </c>
      <c r="O1112">
        <v>99</v>
      </c>
      <c r="P1112">
        <v>99</v>
      </c>
      <c r="Q1112">
        <v>1</v>
      </c>
      <c r="R1112">
        <v>1</v>
      </c>
      <c r="S1112">
        <v>8</v>
      </c>
      <c r="T1112">
        <v>15</v>
      </c>
      <c r="U1112">
        <v>319.7</v>
      </c>
      <c r="V1112">
        <v>100</v>
      </c>
      <c r="W1112">
        <v>100</v>
      </c>
      <c r="X1112">
        <v>0</v>
      </c>
      <c r="Y1112">
        <v>0</v>
      </c>
      <c r="Z1112">
        <v>0</v>
      </c>
      <c r="AA1112">
        <v>0</v>
      </c>
      <c r="AE1112">
        <v>0.14641288433382138</v>
      </c>
      <c r="AF1112">
        <v>0.13205483435524032</v>
      </c>
      <c r="AG1112">
        <v>2261</v>
      </c>
      <c r="AH1112">
        <v>0</v>
      </c>
      <c r="AI1112">
        <v>100</v>
      </c>
      <c r="AJ1112">
        <v>0</v>
      </c>
      <c r="AN1112">
        <v>99</v>
      </c>
      <c r="AO1112">
        <v>99</v>
      </c>
      <c r="AP1112">
        <v>99</v>
      </c>
      <c r="AQ1112">
        <v>99</v>
      </c>
      <c r="AR1112">
        <v>184</v>
      </c>
      <c r="AS1112">
        <v>51.368455658749077</v>
      </c>
    </row>
    <row r="1113" spans="1:45">
      <c r="A1113">
        <v>17</v>
      </c>
      <c r="B1113">
        <v>175</v>
      </c>
      <c r="C1113">
        <v>2024</v>
      </c>
      <c r="D1113">
        <v>7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15</v>
      </c>
      <c r="N1113">
        <v>99</v>
      </c>
      <c r="O1113">
        <v>99</v>
      </c>
      <c r="P1113">
        <v>99</v>
      </c>
      <c r="R1113">
        <v>0</v>
      </c>
      <c r="AN1113">
        <v>99</v>
      </c>
      <c r="AO1113">
        <v>99</v>
      </c>
      <c r="AP1113">
        <v>99</v>
      </c>
      <c r="AQ1113">
        <v>99</v>
      </c>
    </row>
    <row r="1114" spans="1:45">
      <c r="A1114">
        <v>17</v>
      </c>
      <c r="B1114">
        <v>176</v>
      </c>
      <c r="C1114">
        <v>2024</v>
      </c>
      <c r="D1114">
        <v>8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15</v>
      </c>
      <c r="N1114">
        <v>99</v>
      </c>
      <c r="O1114">
        <v>99</v>
      </c>
      <c r="P1114">
        <v>99</v>
      </c>
      <c r="R1114">
        <v>0</v>
      </c>
      <c r="AN1114">
        <v>99</v>
      </c>
      <c r="AO1114">
        <v>99</v>
      </c>
      <c r="AP1114">
        <v>99</v>
      </c>
      <c r="AQ1114">
        <v>99</v>
      </c>
    </row>
    <row r="1115" spans="1:45">
      <c r="A1115">
        <v>17</v>
      </c>
      <c r="B1115">
        <v>177</v>
      </c>
      <c r="C1115">
        <v>2024</v>
      </c>
      <c r="D1115">
        <v>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15</v>
      </c>
      <c r="N1115">
        <v>99</v>
      </c>
      <c r="O1115">
        <v>99</v>
      </c>
      <c r="P1115">
        <v>99</v>
      </c>
      <c r="Q1115">
        <v>1</v>
      </c>
      <c r="R1115">
        <v>1</v>
      </c>
      <c r="S1115">
        <v>9</v>
      </c>
      <c r="T1115">
        <v>15</v>
      </c>
      <c r="U1115">
        <v>381</v>
      </c>
      <c r="V1115">
        <v>100</v>
      </c>
      <c r="W1115">
        <v>100</v>
      </c>
      <c r="X1115">
        <v>100</v>
      </c>
      <c r="Y1115">
        <v>0</v>
      </c>
      <c r="Z1115">
        <v>0</v>
      </c>
      <c r="AA1115">
        <v>0</v>
      </c>
      <c r="AE1115">
        <v>0.13020833333333337</v>
      </c>
      <c r="AF1115">
        <v>0.13820807606740343</v>
      </c>
      <c r="AG1115">
        <v>0</v>
      </c>
      <c r="AH1115">
        <v>0</v>
      </c>
      <c r="AI1115">
        <v>0</v>
      </c>
      <c r="AN1115">
        <v>99</v>
      </c>
      <c r="AO1115">
        <v>99</v>
      </c>
      <c r="AP1115">
        <v>99</v>
      </c>
      <c r="AQ1115">
        <v>99</v>
      </c>
    </row>
    <row r="1116" spans="1:45">
      <c r="A1116">
        <v>17</v>
      </c>
      <c r="B1116">
        <v>178</v>
      </c>
      <c r="C1116">
        <v>2024</v>
      </c>
      <c r="D1116">
        <v>10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15</v>
      </c>
      <c r="N1116">
        <v>99</v>
      </c>
      <c r="O1116">
        <v>99</v>
      </c>
      <c r="P1116">
        <v>99</v>
      </c>
      <c r="R1116">
        <v>0</v>
      </c>
      <c r="AN1116">
        <v>99</v>
      </c>
      <c r="AO1116">
        <v>99</v>
      </c>
      <c r="AP1116">
        <v>99</v>
      </c>
      <c r="AQ1116">
        <v>99</v>
      </c>
    </row>
    <row r="1117" spans="1:45">
      <c r="A1117">
        <v>17</v>
      </c>
      <c r="B1117">
        <v>179</v>
      </c>
      <c r="C1117">
        <v>2024</v>
      </c>
      <c r="D1117">
        <v>11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15</v>
      </c>
      <c r="N1117">
        <v>99</v>
      </c>
      <c r="O1117">
        <v>99</v>
      </c>
      <c r="P1117">
        <v>99</v>
      </c>
      <c r="Q1117">
        <v>2</v>
      </c>
      <c r="R1117">
        <v>2</v>
      </c>
      <c r="S1117">
        <v>7.5</v>
      </c>
      <c r="T1117">
        <v>15</v>
      </c>
      <c r="U1117">
        <v>495.4</v>
      </c>
      <c r="V1117">
        <v>50</v>
      </c>
      <c r="W1117">
        <v>100</v>
      </c>
      <c r="X1117">
        <v>100</v>
      </c>
      <c r="Y1117">
        <v>138.90000000000003</v>
      </c>
      <c r="Z1117">
        <v>2.5</v>
      </c>
      <c r="AA1117">
        <v>0</v>
      </c>
      <c r="AB1117">
        <v>99.999999999999986</v>
      </c>
      <c r="AE1117">
        <v>0.18814675446848536</v>
      </c>
      <c r="AF1117">
        <v>0.26787609243725891</v>
      </c>
      <c r="AG1117">
        <v>1151.5</v>
      </c>
      <c r="AH1117">
        <v>0</v>
      </c>
      <c r="AI1117">
        <v>50</v>
      </c>
      <c r="AJ1117">
        <v>201.5</v>
      </c>
      <c r="AK1117">
        <v>99.999999999999858</v>
      </c>
      <c r="AM1117">
        <v>100</v>
      </c>
      <c r="AN1117">
        <v>99</v>
      </c>
      <c r="AO1117">
        <v>99</v>
      </c>
      <c r="AP1117">
        <v>99</v>
      </c>
      <c r="AQ1117">
        <v>99</v>
      </c>
      <c r="AR1117">
        <v>222.5</v>
      </c>
      <c r="AS1117">
        <v>44.214383275740545</v>
      </c>
    </row>
    <row r="1118" spans="1:45">
      <c r="A1118">
        <v>17</v>
      </c>
      <c r="B1118">
        <v>180</v>
      </c>
      <c r="C1118">
        <v>2024</v>
      </c>
      <c r="D1118">
        <v>12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15</v>
      </c>
      <c r="N1118">
        <v>99</v>
      </c>
      <c r="O1118">
        <v>99</v>
      </c>
      <c r="P1118">
        <v>99</v>
      </c>
      <c r="Q1118">
        <v>1</v>
      </c>
      <c r="R1118">
        <v>1</v>
      </c>
      <c r="S1118">
        <v>8</v>
      </c>
      <c r="T1118">
        <v>15</v>
      </c>
      <c r="U1118">
        <v>592.70000000000005</v>
      </c>
      <c r="V1118">
        <v>100</v>
      </c>
      <c r="W1118">
        <v>100</v>
      </c>
      <c r="X1118">
        <v>100</v>
      </c>
      <c r="Y1118">
        <v>0</v>
      </c>
      <c r="Z1118">
        <v>0</v>
      </c>
      <c r="AA1118">
        <v>0</v>
      </c>
      <c r="AE1118">
        <v>0.45871559633027525</v>
      </c>
      <c r="AF1118">
        <v>0.74079721629228945</v>
      </c>
      <c r="AG1118">
        <v>1750</v>
      </c>
      <c r="AH1118">
        <v>0</v>
      </c>
      <c r="AI1118">
        <v>100</v>
      </c>
      <c r="AJ1118">
        <v>0</v>
      </c>
      <c r="AN1118">
        <v>99</v>
      </c>
      <c r="AO1118">
        <v>99</v>
      </c>
      <c r="AP1118">
        <v>99</v>
      </c>
      <c r="AQ1118">
        <v>99</v>
      </c>
      <c r="AR1118">
        <v>233</v>
      </c>
      <c r="AS1118">
        <v>46.879927382755319</v>
      </c>
    </row>
    <row r="1119" spans="1:45">
      <c r="A1119">
        <v>17</v>
      </c>
      <c r="B1119">
        <v>181</v>
      </c>
      <c r="C1119">
        <v>2023</v>
      </c>
      <c r="D1119">
        <v>1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1</v>
      </c>
      <c r="N1119">
        <v>99</v>
      </c>
      <c r="O1119">
        <v>99</v>
      </c>
      <c r="P1119">
        <v>99</v>
      </c>
      <c r="R1119">
        <v>0</v>
      </c>
      <c r="AN1119">
        <v>99</v>
      </c>
      <c r="AO1119">
        <v>99</v>
      </c>
      <c r="AP1119">
        <v>99</v>
      </c>
      <c r="AQ1119">
        <v>99</v>
      </c>
    </row>
    <row r="1120" spans="1:45">
      <c r="A1120">
        <v>17</v>
      </c>
      <c r="B1120">
        <v>182</v>
      </c>
      <c r="C1120">
        <v>2023</v>
      </c>
      <c r="D1120">
        <v>2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1</v>
      </c>
      <c r="N1120">
        <v>99</v>
      </c>
      <c r="O1120">
        <v>99</v>
      </c>
      <c r="P1120">
        <v>99</v>
      </c>
      <c r="R1120">
        <v>0</v>
      </c>
      <c r="AN1120">
        <v>99</v>
      </c>
      <c r="AO1120">
        <v>99</v>
      </c>
      <c r="AP1120">
        <v>99</v>
      </c>
      <c r="AQ1120">
        <v>99</v>
      </c>
    </row>
    <row r="1121" spans="1:45">
      <c r="A1121">
        <v>17</v>
      </c>
      <c r="B1121">
        <v>183</v>
      </c>
      <c r="C1121">
        <v>2023</v>
      </c>
      <c r="D1121">
        <v>3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1</v>
      </c>
      <c r="N1121">
        <v>99</v>
      </c>
      <c r="O1121">
        <v>99</v>
      </c>
      <c r="P1121">
        <v>99</v>
      </c>
      <c r="R1121">
        <v>0</v>
      </c>
      <c r="AN1121">
        <v>99</v>
      </c>
      <c r="AO1121">
        <v>99</v>
      </c>
      <c r="AP1121">
        <v>99</v>
      </c>
      <c r="AQ1121">
        <v>99</v>
      </c>
    </row>
    <row r="1122" spans="1:45">
      <c r="A1122">
        <v>17</v>
      </c>
      <c r="B1122">
        <v>184</v>
      </c>
      <c r="C1122">
        <v>2023</v>
      </c>
      <c r="D1122">
        <v>4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1</v>
      </c>
      <c r="N1122">
        <v>99</v>
      </c>
      <c r="O1122">
        <v>99</v>
      </c>
      <c r="P1122">
        <v>99</v>
      </c>
      <c r="R1122">
        <v>0</v>
      </c>
      <c r="AN1122">
        <v>99</v>
      </c>
      <c r="AO1122">
        <v>99</v>
      </c>
      <c r="AP1122">
        <v>99</v>
      </c>
      <c r="AQ1122">
        <v>99</v>
      </c>
    </row>
    <row r="1123" spans="1:45">
      <c r="A1123">
        <v>17</v>
      </c>
      <c r="B1123">
        <v>185</v>
      </c>
      <c r="C1123">
        <v>2023</v>
      </c>
      <c r="D1123">
        <v>5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1</v>
      </c>
      <c r="N1123">
        <v>99</v>
      </c>
      <c r="O1123">
        <v>99</v>
      </c>
      <c r="P1123">
        <v>99</v>
      </c>
      <c r="R1123">
        <v>0</v>
      </c>
      <c r="AN1123">
        <v>99</v>
      </c>
      <c r="AO1123">
        <v>99</v>
      </c>
      <c r="AP1123">
        <v>99</v>
      </c>
      <c r="AQ1123">
        <v>99</v>
      </c>
    </row>
    <row r="1124" spans="1:45">
      <c r="A1124">
        <v>17</v>
      </c>
      <c r="B1124">
        <v>186</v>
      </c>
      <c r="C1124">
        <v>2023</v>
      </c>
      <c r="D1124">
        <v>6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1</v>
      </c>
      <c r="N1124">
        <v>99</v>
      </c>
      <c r="O1124">
        <v>99</v>
      </c>
      <c r="P1124">
        <v>99</v>
      </c>
      <c r="R1124">
        <v>0</v>
      </c>
      <c r="AN1124">
        <v>99</v>
      </c>
      <c r="AO1124">
        <v>99</v>
      </c>
      <c r="AP1124">
        <v>99</v>
      </c>
      <c r="AQ1124">
        <v>99</v>
      </c>
    </row>
    <row r="1125" spans="1:45">
      <c r="A1125">
        <v>17</v>
      </c>
      <c r="B1125">
        <v>187</v>
      </c>
      <c r="C1125">
        <v>2023</v>
      </c>
      <c r="D1125">
        <v>7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1</v>
      </c>
      <c r="N1125">
        <v>99</v>
      </c>
      <c r="O1125">
        <v>99</v>
      </c>
      <c r="P1125">
        <v>99</v>
      </c>
      <c r="R1125">
        <v>0</v>
      </c>
      <c r="AN1125">
        <v>99</v>
      </c>
      <c r="AO1125">
        <v>99</v>
      </c>
      <c r="AP1125">
        <v>99</v>
      </c>
      <c r="AQ1125">
        <v>99</v>
      </c>
    </row>
    <row r="1126" spans="1:45">
      <c r="A1126">
        <v>17</v>
      </c>
      <c r="B1126">
        <v>188</v>
      </c>
      <c r="C1126">
        <v>2023</v>
      </c>
      <c r="D1126">
        <v>8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1</v>
      </c>
      <c r="N1126">
        <v>99</v>
      </c>
      <c r="O1126">
        <v>99</v>
      </c>
      <c r="P1126">
        <v>99</v>
      </c>
      <c r="R1126">
        <v>0</v>
      </c>
      <c r="AN1126">
        <v>99</v>
      </c>
      <c r="AO1126">
        <v>99</v>
      </c>
      <c r="AP1126">
        <v>99</v>
      </c>
      <c r="AQ1126">
        <v>99</v>
      </c>
    </row>
    <row r="1127" spans="1:45">
      <c r="A1127">
        <v>17</v>
      </c>
      <c r="B1127">
        <v>189</v>
      </c>
      <c r="C1127">
        <v>2023</v>
      </c>
      <c r="D1127">
        <v>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1</v>
      </c>
      <c r="N1127">
        <v>99</v>
      </c>
      <c r="O1127">
        <v>99</v>
      </c>
      <c r="P1127">
        <v>99</v>
      </c>
      <c r="Q1127">
        <v>1</v>
      </c>
      <c r="R1127">
        <v>1</v>
      </c>
      <c r="S1127">
        <v>5</v>
      </c>
      <c r="T1127">
        <v>1</v>
      </c>
      <c r="U1127">
        <v>289.3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E1127">
        <v>0.1367989056087551</v>
      </c>
      <c r="AF1127">
        <v>0.11113830130119784</v>
      </c>
      <c r="AG1127">
        <v>949</v>
      </c>
      <c r="AH1127">
        <v>0</v>
      </c>
      <c r="AI1127">
        <v>100</v>
      </c>
      <c r="AJ1127">
        <v>0</v>
      </c>
      <c r="AN1127">
        <v>99</v>
      </c>
      <c r="AO1127">
        <v>99</v>
      </c>
      <c r="AP1127">
        <v>99</v>
      </c>
      <c r="AQ1127">
        <v>99</v>
      </c>
      <c r="AR1127">
        <v>218</v>
      </c>
      <c r="AS1127">
        <v>27.895128217205944</v>
      </c>
    </row>
    <row r="1128" spans="1:45">
      <c r="A1128">
        <v>17</v>
      </c>
      <c r="B1128">
        <v>190</v>
      </c>
      <c r="C1128">
        <v>2023</v>
      </c>
      <c r="D1128">
        <v>10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1</v>
      </c>
      <c r="N1128">
        <v>99</v>
      </c>
      <c r="O1128">
        <v>99</v>
      </c>
      <c r="P1128">
        <v>99</v>
      </c>
      <c r="R1128">
        <v>0</v>
      </c>
      <c r="AN1128">
        <v>99</v>
      </c>
      <c r="AO1128">
        <v>99</v>
      </c>
      <c r="AP1128">
        <v>99</v>
      </c>
      <c r="AQ1128">
        <v>99</v>
      </c>
    </row>
    <row r="1129" spans="1:45">
      <c r="A1129">
        <v>17</v>
      </c>
      <c r="B1129">
        <v>191</v>
      </c>
      <c r="C1129">
        <v>2023</v>
      </c>
      <c r="D1129">
        <v>11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1</v>
      </c>
      <c r="N1129">
        <v>99</v>
      </c>
      <c r="O1129">
        <v>99</v>
      </c>
      <c r="P1129">
        <v>99</v>
      </c>
      <c r="R1129">
        <v>0</v>
      </c>
      <c r="AN1129">
        <v>99</v>
      </c>
      <c r="AO1129">
        <v>99</v>
      </c>
      <c r="AP1129">
        <v>99</v>
      </c>
      <c r="AQ1129">
        <v>99</v>
      </c>
    </row>
    <row r="1130" spans="1:45">
      <c r="A1130">
        <v>17</v>
      </c>
      <c r="B1130">
        <v>192</v>
      </c>
      <c r="C1130">
        <v>2023</v>
      </c>
      <c r="D1130">
        <v>12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1</v>
      </c>
      <c r="N1130">
        <v>99</v>
      </c>
      <c r="O1130">
        <v>99</v>
      </c>
      <c r="P1130">
        <v>99</v>
      </c>
      <c r="R1130">
        <v>0</v>
      </c>
      <c r="AN1130">
        <v>99</v>
      </c>
      <c r="AO1130">
        <v>99</v>
      </c>
      <c r="AP1130">
        <v>99</v>
      </c>
      <c r="AQ1130">
        <v>99</v>
      </c>
    </row>
    <row r="1131" spans="1:45">
      <c r="A1131">
        <v>17</v>
      </c>
      <c r="B1131">
        <v>193</v>
      </c>
      <c r="C1131">
        <v>2023</v>
      </c>
      <c r="D1131">
        <v>1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2</v>
      </c>
      <c r="N1131">
        <v>99</v>
      </c>
      <c r="O1131">
        <v>99</v>
      </c>
      <c r="P1131">
        <v>99</v>
      </c>
      <c r="Q1131">
        <v>5</v>
      </c>
      <c r="R1131">
        <v>5</v>
      </c>
      <c r="S1131">
        <v>3</v>
      </c>
      <c r="T1131">
        <v>2</v>
      </c>
      <c r="U1131">
        <v>293.42</v>
      </c>
      <c r="V1131">
        <v>0</v>
      </c>
      <c r="W1131">
        <v>0</v>
      </c>
      <c r="X1131">
        <v>40</v>
      </c>
      <c r="Y1131">
        <v>111.20551065482336</v>
      </c>
      <c r="Z1131">
        <v>1.0954451150103319</v>
      </c>
      <c r="AA1131">
        <v>0</v>
      </c>
      <c r="AB1131">
        <v>76.670791117196245</v>
      </c>
      <c r="AE1131">
        <v>0.85616438356164382</v>
      </c>
      <c r="AF1131">
        <v>0.69522304855614847</v>
      </c>
      <c r="AG1131">
        <v>2062</v>
      </c>
      <c r="AH1131">
        <v>0</v>
      </c>
      <c r="AI1131">
        <v>40</v>
      </c>
      <c r="AJ1131">
        <v>487.96874899935938</v>
      </c>
      <c r="AK1131">
        <v>172.69751471910843</v>
      </c>
      <c r="AM1131">
        <v>35.591150997217717</v>
      </c>
      <c r="AN1131">
        <v>99</v>
      </c>
      <c r="AO1131">
        <v>99</v>
      </c>
      <c r="AP1131">
        <v>99</v>
      </c>
      <c r="AQ1131">
        <v>99</v>
      </c>
      <c r="AR1131">
        <v>222.25</v>
      </c>
      <c r="AS1131">
        <v>27.896770677982129</v>
      </c>
    </row>
    <row r="1132" spans="1:45">
      <c r="A1132">
        <v>17</v>
      </c>
      <c r="B1132">
        <v>194</v>
      </c>
      <c r="C1132">
        <v>2023</v>
      </c>
      <c r="D1132">
        <v>2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2</v>
      </c>
      <c r="N1132">
        <v>99</v>
      </c>
      <c r="O1132">
        <v>99</v>
      </c>
      <c r="P1132">
        <v>99</v>
      </c>
      <c r="R1132">
        <v>0</v>
      </c>
      <c r="AN1132">
        <v>99</v>
      </c>
      <c r="AO1132">
        <v>99</v>
      </c>
      <c r="AP1132">
        <v>99</v>
      </c>
      <c r="AQ1132">
        <v>99</v>
      </c>
    </row>
    <row r="1133" spans="1:45">
      <c r="A1133">
        <v>17</v>
      </c>
      <c r="B1133">
        <v>195</v>
      </c>
      <c r="C1133">
        <v>2023</v>
      </c>
      <c r="D1133">
        <v>3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2</v>
      </c>
      <c r="N1133">
        <v>99</v>
      </c>
      <c r="O1133">
        <v>99</v>
      </c>
      <c r="P1133">
        <v>99</v>
      </c>
      <c r="Q1133">
        <v>1</v>
      </c>
      <c r="R1133">
        <v>2</v>
      </c>
      <c r="S1133">
        <v>4</v>
      </c>
      <c r="T1133">
        <v>2</v>
      </c>
      <c r="U1133">
        <v>242.85</v>
      </c>
      <c r="V1133">
        <v>0</v>
      </c>
      <c r="W1133">
        <v>0</v>
      </c>
      <c r="X1133">
        <v>0</v>
      </c>
      <c r="Y1133">
        <v>9.0499999999994056</v>
      </c>
      <c r="Z1133">
        <v>0</v>
      </c>
      <c r="AA1133">
        <v>0</v>
      </c>
      <c r="AE1133">
        <v>0.37593984962406007</v>
      </c>
      <c r="AF1133">
        <v>0.25786359191188574</v>
      </c>
      <c r="AG1133">
        <v>0</v>
      </c>
      <c r="AH1133">
        <v>0</v>
      </c>
      <c r="AI1133">
        <v>0</v>
      </c>
      <c r="AN1133">
        <v>99</v>
      </c>
      <c r="AO1133">
        <v>99</v>
      </c>
      <c r="AP1133">
        <v>99</v>
      </c>
      <c r="AQ1133">
        <v>99</v>
      </c>
    </row>
    <row r="1134" spans="1:45">
      <c r="A1134">
        <v>17</v>
      </c>
      <c r="B1134">
        <v>196</v>
      </c>
      <c r="C1134">
        <v>2023</v>
      </c>
      <c r="D1134">
        <v>4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2</v>
      </c>
      <c r="N1134">
        <v>99</v>
      </c>
      <c r="O1134">
        <v>99</v>
      </c>
      <c r="P1134">
        <v>99</v>
      </c>
      <c r="Q1134">
        <v>1</v>
      </c>
      <c r="R1134">
        <v>1</v>
      </c>
      <c r="S1134">
        <v>3</v>
      </c>
      <c r="T1134">
        <v>2</v>
      </c>
      <c r="U1134">
        <v>327.3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E1134">
        <v>0.22471910112359553</v>
      </c>
      <c r="AF1134">
        <v>0.20486570123783204</v>
      </c>
      <c r="AG1134">
        <v>927</v>
      </c>
      <c r="AH1134">
        <v>0</v>
      </c>
      <c r="AI1134">
        <v>0</v>
      </c>
      <c r="AJ1134">
        <v>0</v>
      </c>
      <c r="AN1134">
        <v>99</v>
      </c>
      <c r="AO1134">
        <v>99</v>
      </c>
      <c r="AP1134">
        <v>99</v>
      </c>
      <c r="AQ1134">
        <v>99</v>
      </c>
      <c r="AR1134">
        <v>234</v>
      </c>
      <c r="AS1134">
        <v>25.521146494190543</v>
      </c>
    </row>
    <row r="1135" spans="1:45">
      <c r="A1135">
        <v>17</v>
      </c>
      <c r="B1135">
        <v>197</v>
      </c>
      <c r="C1135">
        <v>2023</v>
      </c>
      <c r="D1135">
        <v>5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2</v>
      </c>
      <c r="N1135">
        <v>99</v>
      </c>
      <c r="O1135">
        <v>99</v>
      </c>
      <c r="P1135">
        <v>99</v>
      </c>
      <c r="Q1135">
        <v>6</v>
      </c>
      <c r="R1135">
        <v>10</v>
      </c>
      <c r="S1135">
        <v>3.6</v>
      </c>
      <c r="T1135">
        <v>2</v>
      </c>
      <c r="U1135">
        <v>271.12</v>
      </c>
      <c r="V1135">
        <v>20</v>
      </c>
      <c r="W1135">
        <v>0</v>
      </c>
      <c r="X1135">
        <v>20</v>
      </c>
      <c r="Y1135">
        <v>102.27856862510345</v>
      </c>
      <c r="Z1135">
        <v>2.7276363393971703</v>
      </c>
      <c r="AA1135">
        <v>0</v>
      </c>
      <c r="AB1135">
        <v>66.602924528022186</v>
      </c>
      <c r="AE1135">
        <v>1.4388489208633091</v>
      </c>
      <c r="AF1135">
        <v>1.1031479101954917</v>
      </c>
      <c r="AG1135">
        <v>1117.2</v>
      </c>
      <c r="AH1135">
        <v>0</v>
      </c>
      <c r="AI1135">
        <v>40</v>
      </c>
      <c r="AJ1135">
        <v>528.43784875801612</v>
      </c>
      <c r="AK1135">
        <v>43.858504346221245</v>
      </c>
      <c r="AM1135">
        <v>-6.1204967233090795</v>
      </c>
      <c r="AN1135">
        <v>99</v>
      </c>
      <c r="AO1135">
        <v>99</v>
      </c>
      <c r="AP1135">
        <v>99</v>
      </c>
      <c r="AQ1135">
        <v>99</v>
      </c>
      <c r="AR1135">
        <v>211.7</v>
      </c>
      <c r="AS1135">
        <v>27.896018836101288</v>
      </c>
    </row>
    <row r="1136" spans="1:45">
      <c r="A1136">
        <v>17</v>
      </c>
      <c r="B1136">
        <v>198</v>
      </c>
      <c r="C1136">
        <v>2023</v>
      </c>
      <c r="D1136">
        <v>6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2</v>
      </c>
      <c r="N1136">
        <v>99</v>
      </c>
      <c r="O1136">
        <v>99</v>
      </c>
      <c r="P1136">
        <v>99</v>
      </c>
      <c r="Q1136">
        <v>3</v>
      </c>
      <c r="R1136">
        <v>4</v>
      </c>
      <c r="S1136">
        <v>5.25</v>
      </c>
      <c r="T1136">
        <v>2</v>
      </c>
      <c r="U1136">
        <v>228.75</v>
      </c>
      <c r="V1136">
        <v>50</v>
      </c>
      <c r="W1136">
        <v>0</v>
      </c>
      <c r="X1136">
        <v>25</v>
      </c>
      <c r="Y1136">
        <v>180.57799561408365</v>
      </c>
      <c r="Z1136">
        <v>1.9202864369671515</v>
      </c>
      <c r="AA1136">
        <v>0</v>
      </c>
      <c r="AB1136">
        <v>98.493495916609376</v>
      </c>
      <c r="AE1136">
        <v>0.43010752688172049</v>
      </c>
      <c r="AF1136">
        <v>0.28232671773437595</v>
      </c>
      <c r="AG1136">
        <v>913.3333333333336</v>
      </c>
      <c r="AH1136">
        <v>0</v>
      </c>
      <c r="AI1136">
        <v>75</v>
      </c>
      <c r="AJ1136">
        <v>122.50260768199522</v>
      </c>
      <c r="AK1136">
        <v>-432.39143528073578</v>
      </c>
      <c r="AM1136">
        <v>-407.38519900626329</v>
      </c>
      <c r="AN1136">
        <v>99</v>
      </c>
      <c r="AO1136">
        <v>99</v>
      </c>
      <c r="AP1136">
        <v>99</v>
      </c>
      <c r="AQ1136">
        <v>99</v>
      </c>
      <c r="AR1136">
        <v>162.33333333333337</v>
      </c>
      <c r="AS1136">
        <v>26.72476403556719</v>
      </c>
    </row>
    <row r="1137" spans="1:45">
      <c r="A1137">
        <v>17</v>
      </c>
      <c r="B1137">
        <v>199</v>
      </c>
      <c r="C1137">
        <v>2023</v>
      </c>
      <c r="D1137">
        <v>7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2</v>
      </c>
      <c r="N1137">
        <v>99</v>
      </c>
      <c r="O1137">
        <v>99</v>
      </c>
      <c r="P1137">
        <v>99</v>
      </c>
      <c r="Q1137">
        <v>4</v>
      </c>
      <c r="R1137">
        <v>7</v>
      </c>
      <c r="S1137">
        <v>4.2857142857142847</v>
      </c>
      <c r="T1137">
        <v>2</v>
      </c>
      <c r="U1137">
        <v>231.67142857142849</v>
      </c>
      <c r="V1137">
        <v>14.285714285714288</v>
      </c>
      <c r="W1137">
        <v>0</v>
      </c>
      <c r="X1137">
        <v>14.285714285714288</v>
      </c>
      <c r="Y1137">
        <v>115.92669745866776</v>
      </c>
      <c r="Z1137">
        <v>1.3850513878332378</v>
      </c>
      <c r="AA1137">
        <v>0</v>
      </c>
      <c r="AB1137">
        <v>96.076885176883494</v>
      </c>
      <c r="AE1137">
        <v>1.2773722627737227</v>
      </c>
      <c r="AF1137">
        <v>0.82448953029974847</v>
      </c>
      <c r="AG1137">
        <v>1129.4285714285711</v>
      </c>
      <c r="AH1137">
        <v>0</v>
      </c>
      <c r="AI1137">
        <v>100</v>
      </c>
      <c r="AJ1137">
        <v>307.95818693121225</v>
      </c>
      <c r="AK1137">
        <v>34.616843142903797</v>
      </c>
      <c r="AM1137">
        <v>9.4161067442516178</v>
      </c>
      <c r="AN1137">
        <v>99</v>
      </c>
      <c r="AO1137">
        <v>99</v>
      </c>
      <c r="AP1137">
        <v>99</v>
      </c>
      <c r="AQ1137">
        <v>99</v>
      </c>
      <c r="AR1137">
        <v>195.14285714285711</v>
      </c>
      <c r="AS1137">
        <v>28.83245162155071</v>
      </c>
    </row>
    <row r="1138" spans="1:45">
      <c r="A1138">
        <v>17</v>
      </c>
      <c r="B1138">
        <v>200</v>
      </c>
      <c r="C1138">
        <v>2023</v>
      </c>
      <c r="D1138">
        <v>8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2</v>
      </c>
      <c r="N1138">
        <v>99</v>
      </c>
      <c r="O1138">
        <v>99</v>
      </c>
      <c r="P1138">
        <v>99</v>
      </c>
      <c r="Q1138">
        <v>2</v>
      </c>
      <c r="R1138">
        <v>3</v>
      </c>
      <c r="S1138">
        <v>5</v>
      </c>
      <c r="T1138">
        <v>2</v>
      </c>
      <c r="U1138">
        <v>261.26666666666659</v>
      </c>
      <c r="V1138">
        <v>33.333333333333343</v>
      </c>
      <c r="W1138">
        <v>0</v>
      </c>
      <c r="X1138">
        <v>0</v>
      </c>
      <c r="Y1138">
        <v>57.328430022885748</v>
      </c>
      <c r="Z1138">
        <v>2.8284271247461903</v>
      </c>
      <c r="AA1138">
        <v>0</v>
      </c>
      <c r="AB1138">
        <v>99.332331425827931</v>
      </c>
      <c r="AE1138">
        <v>0.37128712871287128</v>
      </c>
      <c r="AF1138">
        <v>0.2732038537149869</v>
      </c>
      <c r="AG1138">
        <v>0</v>
      </c>
      <c r="AH1138">
        <v>0</v>
      </c>
      <c r="AI1138">
        <v>0</v>
      </c>
      <c r="AN1138">
        <v>99</v>
      </c>
      <c r="AO1138">
        <v>99</v>
      </c>
      <c r="AP1138">
        <v>99</v>
      </c>
      <c r="AQ1138">
        <v>99</v>
      </c>
    </row>
    <row r="1139" spans="1:45">
      <c r="A1139">
        <v>17</v>
      </c>
      <c r="B1139">
        <v>201</v>
      </c>
      <c r="C1139">
        <v>2023</v>
      </c>
      <c r="D1139">
        <v>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2</v>
      </c>
      <c r="N1139">
        <v>99</v>
      </c>
      <c r="O1139">
        <v>99</v>
      </c>
      <c r="P1139">
        <v>99</v>
      </c>
      <c r="Q1139">
        <v>2</v>
      </c>
      <c r="R1139">
        <v>2</v>
      </c>
      <c r="S1139">
        <v>2</v>
      </c>
      <c r="T1139">
        <v>2</v>
      </c>
      <c r="U1139">
        <v>171.05</v>
      </c>
      <c r="V1139">
        <v>0</v>
      </c>
      <c r="W1139">
        <v>0</v>
      </c>
      <c r="X1139">
        <v>0</v>
      </c>
      <c r="Y1139">
        <v>51.65</v>
      </c>
      <c r="Z1139">
        <v>1</v>
      </c>
      <c r="AA1139">
        <v>0</v>
      </c>
      <c r="AB1139">
        <v>99.999999999999986</v>
      </c>
      <c r="AE1139">
        <v>0.2735978112175102</v>
      </c>
      <c r="AF1139">
        <v>0.13142209773639749</v>
      </c>
      <c r="AG1139">
        <v>917</v>
      </c>
      <c r="AH1139">
        <v>0</v>
      </c>
      <c r="AI1139">
        <v>0</v>
      </c>
      <c r="AJ1139">
        <v>131</v>
      </c>
      <c r="AK1139">
        <v>-99.999999999999901</v>
      </c>
      <c r="AM1139">
        <v>-100</v>
      </c>
      <c r="AN1139">
        <v>99</v>
      </c>
      <c r="AO1139">
        <v>99</v>
      </c>
      <c r="AP1139">
        <v>99</v>
      </c>
      <c r="AQ1139">
        <v>99</v>
      </c>
      <c r="AR1139">
        <v>191</v>
      </c>
      <c r="AS1139">
        <v>23.668661548534438</v>
      </c>
    </row>
    <row r="1140" spans="1:45">
      <c r="A1140">
        <v>17</v>
      </c>
      <c r="B1140">
        <v>202</v>
      </c>
      <c r="C1140">
        <v>2023</v>
      </c>
      <c r="D1140">
        <v>10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2</v>
      </c>
      <c r="N1140">
        <v>99</v>
      </c>
      <c r="O1140">
        <v>99</v>
      </c>
      <c r="P1140">
        <v>99</v>
      </c>
      <c r="Q1140">
        <v>4</v>
      </c>
      <c r="R1140">
        <v>4</v>
      </c>
      <c r="S1140">
        <v>3.75</v>
      </c>
      <c r="T1140">
        <v>2</v>
      </c>
      <c r="U1140">
        <v>205.32499999999999</v>
      </c>
      <c r="V1140">
        <v>0</v>
      </c>
      <c r="W1140">
        <v>0</v>
      </c>
      <c r="X1140">
        <v>0</v>
      </c>
      <c r="Y1140">
        <v>52.400972080678066</v>
      </c>
      <c r="Z1140">
        <v>0.4330127018922193</v>
      </c>
      <c r="AA1140">
        <v>0</v>
      </c>
      <c r="AB1140">
        <v>-22.999929945531928</v>
      </c>
      <c r="AE1140">
        <v>0.42328042328042326</v>
      </c>
      <c r="AF1140">
        <v>0.25409041324574277</v>
      </c>
      <c r="AG1140">
        <v>923.25</v>
      </c>
      <c r="AH1140">
        <v>0</v>
      </c>
      <c r="AI1140">
        <v>75</v>
      </c>
      <c r="AJ1140">
        <v>95.651385248724978</v>
      </c>
      <c r="AK1140">
        <v>93.986068387917683</v>
      </c>
      <c r="AM1140">
        <v>-27.614628629518439</v>
      </c>
      <c r="AN1140">
        <v>99</v>
      </c>
      <c r="AO1140">
        <v>99</v>
      </c>
      <c r="AP1140">
        <v>99</v>
      </c>
      <c r="AQ1140">
        <v>99</v>
      </c>
      <c r="AR1140">
        <v>199.5</v>
      </c>
      <c r="AS1140">
        <v>25.247226182709294</v>
      </c>
    </row>
    <row r="1141" spans="1:45">
      <c r="A1141">
        <v>17</v>
      </c>
      <c r="B1141">
        <v>203</v>
      </c>
      <c r="C1141">
        <v>2023</v>
      </c>
      <c r="D1141">
        <v>11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2</v>
      </c>
      <c r="N1141">
        <v>99</v>
      </c>
      <c r="O1141">
        <v>99</v>
      </c>
      <c r="P1141">
        <v>99</v>
      </c>
      <c r="Q1141">
        <v>4</v>
      </c>
      <c r="R1141">
        <v>5</v>
      </c>
      <c r="S1141">
        <v>3</v>
      </c>
      <c r="T1141">
        <v>2</v>
      </c>
      <c r="U1141">
        <v>172.8</v>
      </c>
      <c r="V1141">
        <v>0</v>
      </c>
      <c r="W1141">
        <v>0</v>
      </c>
      <c r="X1141">
        <v>0</v>
      </c>
      <c r="Y1141">
        <v>29.10161507545584</v>
      </c>
      <c r="Z1141">
        <v>1.0954451150103319</v>
      </c>
      <c r="AA1141">
        <v>0</v>
      </c>
      <c r="AB1141">
        <v>71.770885586160603</v>
      </c>
      <c r="AE1141">
        <v>0.44762757385854962</v>
      </c>
      <c r="AF1141">
        <v>0.22658788541576524</v>
      </c>
      <c r="AG1141">
        <v>943.2</v>
      </c>
      <c r="AH1141">
        <v>0</v>
      </c>
      <c r="AI1141">
        <v>40</v>
      </c>
      <c r="AJ1141">
        <v>212.08620888685803</v>
      </c>
      <c r="AK1141">
        <v>4.3641893216328702</v>
      </c>
      <c r="AM1141">
        <v>-27.202826165210794</v>
      </c>
      <c r="AN1141">
        <v>99</v>
      </c>
      <c r="AO1141">
        <v>99</v>
      </c>
      <c r="AP1141">
        <v>99</v>
      </c>
      <c r="AQ1141">
        <v>99</v>
      </c>
      <c r="AR1141">
        <v>190.6</v>
      </c>
      <c r="AS1141">
        <v>24.716534507917796</v>
      </c>
    </row>
    <row r="1142" spans="1:45">
      <c r="A1142">
        <v>17</v>
      </c>
      <c r="B1142">
        <v>204</v>
      </c>
      <c r="C1142">
        <v>2023</v>
      </c>
      <c r="D1142">
        <v>12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2</v>
      </c>
      <c r="N1142">
        <v>99</v>
      </c>
      <c r="O1142">
        <v>99</v>
      </c>
      <c r="P1142">
        <v>99</v>
      </c>
      <c r="R1142">
        <v>0</v>
      </c>
      <c r="AN1142">
        <v>99</v>
      </c>
      <c r="AO1142">
        <v>99</v>
      </c>
      <c r="AP1142">
        <v>99</v>
      </c>
      <c r="AQ1142">
        <v>99</v>
      </c>
    </row>
    <row r="1143" spans="1:45">
      <c r="A1143">
        <v>17</v>
      </c>
      <c r="B1143">
        <v>205</v>
      </c>
      <c r="C1143">
        <v>2023</v>
      </c>
      <c r="D1143">
        <v>1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3</v>
      </c>
      <c r="N1143">
        <v>99</v>
      </c>
      <c r="O1143">
        <v>99</v>
      </c>
      <c r="P1143">
        <v>99</v>
      </c>
      <c r="Q1143">
        <v>10</v>
      </c>
      <c r="R1143">
        <v>15</v>
      </c>
      <c r="S1143">
        <v>4.2</v>
      </c>
      <c r="T1143">
        <v>3</v>
      </c>
      <c r="U1143">
        <v>262.60666666666663</v>
      </c>
      <c r="V1143">
        <v>40</v>
      </c>
      <c r="W1143">
        <v>0</v>
      </c>
      <c r="X1143">
        <v>20</v>
      </c>
      <c r="Y1143">
        <v>83.854655737704022</v>
      </c>
      <c r="Z1143">
        <v>2.0720360357226735</v>
      </c>
      <c r="AA1143">
        <v>0</v>
      </c>
      <c r="AB1143">
        <v>87.450617768739718</v>
      </c>
      <c r="AE1143">
        <v>2.5684931506849313</v>
      </c>
      <c r="AF1143">
        <v>1.8666437942659144</v>
      </c>
      <c r="AG1143">
        <v>1061.8181818181815</v>
      </c>
      <c r="AH1143">
        <v>0</v>
      </c>
      <c r="AI1143">
        <v>40</v>
      </c>
      <c r="AJ1143">
        <v>418.24195219814152</v>
      </c>
      <c r="AK1143">
        <v>-82.965460950654915</v>
      </c>
      <c r="AM1143">
        <v>-82.631048424391309</v>
      </c>
      <c r="AN1143">
        <v>99</v>
      </c>
      <c r="AO1143">
        <v>99</v>
      </c>
      <c r="AP1143">
        <v>99</v>
      </c>
      <c r="AQ1143">
        <v>99</v>
      </c>
      <c r="AR1143">
        <v>202.72727272727272</v>
      </c>
      <c r="AS1143">
        <v>27.756623781922649</v>
      </c>
    </row>
    <row r="1144" spans="1:45">
      <c r="A1144">
        <v>17</v>
      </c>
      <c r="B1144">
        <v>206</v>
      </c>
      <c r="C1144">
        <v>2023</v>
      </c>
      <c r="D1144">
        <v>2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3</v>
      </c>
      <c r="N1144">
        <v>99</v>
      </c>
      <c r="O1144">
        <v>99</v>
      </c>
      <c r="P1144">
        <v>99</v>
      </c>
      <c r="Q1144">
        <v>1</v>
      </c>
      <c r="R1144">
        <v>1</v>
      </c>
      <c r="S1144">
        <v>3</v>
      </c>
      <c r="T1144">
        <v>3</v>
      </c>
      <c r="U1144">
        <v>194.8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E1144">
        <v>0.21598272138228936</v>
      </c>
      <c r="AF1144">
        <v>0.11479263370719509</v>
      </c>
      <c r="AG1144">
        <v>1312</v>
      </c>
      <c r="AH1144">
        <v>0</v>
      </c>
      <c r="AI1144">
        <v>100</v>
      </c>
      <c r="AJ1144">
        <v>0</v>
      </c>
      <c r="AN1144">
        <v>99</v>
      </c>
      <c r="AO1144">
        <v>99</v>
      </c>
      <c r="AP1144">
        <v>99</v>
      </c>
      <c r="AQ1144">
        <v>99</v>
      </c>
      <c r="AR1144">
        <v>190</v>
      </c>
      <c r="AS1144">
        <v>28.429800262428927</v>
      </c>
    </row>
    <row r="1145" spans="1:45">
      <c r="A1145">
        <v>17</v>
      </c>
      <c r="B1145">
        <v>207</v>
      </c>
      <c r="C1145">
        <v>2023</v>
      </c>
      <c r="D1145">
        <v>3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3</v>
      </c>
      <c r="N1145">
        <v>99</v>
      </c>
      <c r="O1145">
        <v>99</v>
      </c>
      <c r="P1145">
        <v>99</v>
      </c>
      <c r="Q1145">
        <v>6</v>
      </c>
      <c r="R1145">
        <v>9</v>
      </c>
      <c r="S1145">
        <v>4.5555555555555562</v>
      </c>
      <c r="T1145">
        <v>3</v>
      </c>
      <c r="U1145">
        <v>252.26666666666671</v>
      </c>
      <c r="V1145">
        <v>44.44444444444445</v>
      </c>
      <c r="W1145">
        <v>0</v>
      </c>
      <c r="X1145">
        <v>11.111111111111112</v>
      </c>
      <c r="Y1145">
        <v>79.696953796518699</v>
      </c>
      <c r="Z1145">
        <v>1.342560663732731</v>
      </c>
      <c r="AA1145">
        <v>0</v>
      </c>
      <c r="AB1145">
        <v>61.524171097662055</v>
      </c>
      <c r="AE1145">
        <v>1.6917293233082704</v>
      </c>
      <c r="AF1145">
        <v>1.2053808916548183</v>
      </c>
      <c r="AG1145">
        <v>869.77777777777771</v>
      </c>
      <c r="AH1145">
        <v>0</v>
      </c>
      <c r="AI1145">
        <v>77.777777777777771</v>
      </c>
      <c r="AJ1145">
        <v>123.52847425034122</v>
      </c>
      <c r="AK1145">
        <v>-41.733373923927608</v>
      </c>
      <c r="AM1145">
        <v>-31.481228420676874</v>
      </c>
      <c r="AN1145">
        <v>99</v>
      </c>
      <c r="AO1145">
        <v>99</v>
      </c>
      <c r="AP1145">
        <v>99</v>
      </c>
      <c r="AQ1145">
        <v>99</v>
      </c>
      <c r="AR1145">
        <v>202.11111111111111</v>
      </c>
      <c r="AS1145">
        <v>29.274521449752825</v>
      </c>
    </row>
    <row r="1146" spans="1:45">
      <c r="A1146">
        <v>17</v>
      </c>
      <c r="B1146">
        <v>208</v>
      </c>
      <c r="C1146">
        <v>2023</v>
      </c>
      <c r="D1146">
        <v>4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3</v>
      </c>
      <c r="N1146">
        <v>99</v>
      </c>
      <c r="O1146">
        <v>99</v>
      </c>
      <c r="P1146">
        <v>99</v>
      </c>
      <c r="Q1146">
        <v>11</v>
      </c>
      <c r="R1146">
        <v>11</v>
      </c>
      <c r="S1146">
        <v>5.4545454545454541</v>
      </c>
      <c r="T1146">
        <v>3</v>
      </c>
      <c r="U1146">
        <v>318.7</v>
      </c>
      <c r="V1146">
        <v>54.545454545454554</v>
      </c>
      <c r="W1146">
        <v>0</v>
      </c>
      <c r="X1146">
        <v>27.272727272727277</v>
      </c>
      <c r="Y1146">
        <v>99.976524517235859</v>
      </c>
      <c r="Z1146">
        <v>2.0610516452281158</v>
      </c>
      <c r="AA1146">
        <v>0</v>
      </c>
      <c r="AB1146">
        <v>84.773632730365151</v>
      </c>
      <c r="AE1146">
        <v>2.4719101123595504</v>
      </c>
      <c r="AF1146">
        <v>2.1943100789167973</v>
      </c>
      <c r="AG1146">
        <v>1213</v>
      </c>
      <c r="AH1146">
        <v>0</v>
      </c>
      <c r="AI1146">
        <v>81.818181818181813</v>
      </c>
      <c r="AJ1146">
        <v>556.05485340926566</v>
      </c>
      <c r="AK1146">
        <v>39.562615509790177</v>
      </c>
      <c r="AM1146">
        <v>-4.5951991008856288</v>
      </c>
      <c r="AN1146">
        <v>99</v>
      </c>
      <c r="AO1146">
        <v>99</v>
      </c>
      <c r="AP1146">
        <v>99</v>
      </c>
      <c r="AQ1146">
        <v>99</v>
      </c>
      <c r="AR1146">
        <v>213.9</v>
      </c>
      <c r="AS1146">
        <v>32.607141166330152</v>
      </c>
    </row>
    <row r="1147" spans="1:45">
      <c r="A1147">
        <v>17</v>
      </c>
      <c r="B1147">
        <v>209</v>
      </c>
      <c r="C1147">
        <v>2023</v>
      </c>
      <c r="D1147">
        <v>5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3</v>
      </c>
      <c r="N1147">
        <v>99</v>
      </c>
      <c r="O1147">
        <v>99</v>
      </c>
      <c r="P1147">
        <v>99</v>
      </c>
      <c r="Q1147">
        <v>15</v>
      </c>
      <c r="R1147">
        <v>24</v>
      </c>
      <c r="S1147">
        <v>4.2916666666666679</v>
      </c>
      <c r="T1147">
        <v>3</v>
      </c>
      <c r="U1147">
        <v>230.6875</v>
      </c>
      <c r="V1147">
        <v>20.833333333333329</v>
      </c>
      <c r="W1147">
        <v>0</v>
      </c>
      <c r="X1147">
        <v>8.3333333333333357</v>
      </c>
      <c r="Y1147">
        <v>86.897268428971103</v>
      </c>
      <c r="Z1147">
        <v>1.513251649777906</v>
      </c>
      <c r="AA1147">
        <v>0</v>
      </c>
      <c r="AB1147">
        <v>74.614494171772762</v>
      </c>
      <c r="AE1147">
        <v>3.4532374100719432</v>
      </c>
      <c r="AF1147">
        <v>2.2527214535251341</v>
      </c>
      <c r="AG1147">
        <v>940.40909090909088</v>
      </c>
      <c r="AH1147">
        <v>0</v>
      </c>
      <c r="AI1147">
        <v>66.666666666666686</v>
      </c>
      <c r="AJ1147">
        <v>247.88040721483381</v>
      </c>
      <c r="AK1147">
        <v>15.233746067139124</v>
      </c>
      <c r="AM1147">
        <v>53.411750405456011</v>
      </c>
      <c r="AN1147">
        <v>99</v>
      </c>
      <c r="AO1147">
        <v>99</v>
      </c>
      <c r="AP1147">
        <v>99</v>
      </c>
      <c r="AQ1147">
        <v>99</v>
      </c>
      <c r="AR1147">
        <v>196.27272727272728</v>
      </c>
      <c r="AS1147">
        <v>29.158868684276793</v>
      </c>
    </row>
    <row r="1148" spans="1:45">
      <c r="A1148">
        <v>17</v>
      </c>
      <c r="B1148">
        <v>210</v>
      </c>
      <c r="C1148">
        <v>2023</v>
      </c>
      <c r="D1148">
        <v>6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3</v>
      </c>
      <c r="N1148">
        <v>99</v>
      </c>
      <c r="O1148">
        <v>99</v>
      </c>
      <c r="P1148">
        <v>99</v>
      </c>
      <c r="Q1148">
        <v>15</v>
      </c>
      <c r="R1148">
        <v>21</v>
      </c>
      <c r="S1148">
        <v>3.5714285714285721</v>
      </c>
      <c r="T1148">
        <v>3</v>
      </c>
      <c r="U1148">
        <v>203.31428571428589</v>
      </c>
      <c r="V1148">
        <v>19.047619047619055</v>
      </c>
      <c r="W1148">
        <v>0</v>
      </c>
      <c r="X1148">
        <v>14.285714285714288</v>
      </c>
      <c r="Y1148">
        <v>112.54484095012872</v>
      </c>
      <c r="Z1148">
        <v>2.1060327988091405</v>
      </c>
      <c r="AA1148">
        <v>0</v>
      </c>
      <c r="AB1148">
        <v>76.814456881618113</v>
      </c>
      <c r="AE1148">
        <v>2.258064516129032</v>
      </c>
      <c r="AF1148">
        <v>1.3174012612444719</v>
      </c>
      <c r="AG1148">
        <v>1066.05</v>
      </c>
      <c r="AH1148">
        <v>0</v>
      </c>
      <c r="AI1148">
        <v>71.428571428571445</v>
      </c>
      <c r="AJ1148">
        <v>567.45180191801319</v>
      </c>
      <c r="AK1148">
        <v>-6.1949820886606863</v>
      </c>
      <c r="AM1148">
        <v>-32.501924062316363</v>
      </c>
      <c r="AN1148">
        <v>99</v>
      </c>
      <c r="AO1148">
        <v>99</v>
      </c>
      <c r="AP1148">
        <v>99</v>
      </c>
      <c r="AQ1148">
        <v>99</v>
      </c>
      <c r="AR1148">
        <v>189.35</v>
      </c>
      <c r="AS1148">
        <v>25.714943832742065</v>
      </c>
    </row>
    <row r="1149" spans="1:45">
      <c r="A1149">
        <v>17</v>
      </c>
      <c r="B1149">
        <v>211</v>
      </c>
      <c r="C1149">
        <v>2023</v>
      </c>
      <c r="D1149">
        <v>7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3</v>
      </c>
      <c r="N1149">
        <v>99</v>
      </c>
      <c r="O1149">
        <v>99</v>
      </c>
      <c r="P1149">
        <v>99</v>
      </c>
      <c r="Q1149">
        <v>17</v>
      </c>
      <c r="R1149">
        <v>31</v>
      </c>
      <c r="S1149">
        <v>5.0967741935483879</v>
      </c>
      <c r="T1149">
        <v>3</v>
      </c>
      <c r="U1149">
        <v>272.73548387096781</v>
      </c>
      <c r="V1149">
        <v>35.483870967741943</v>
      </c>
      <c r="W1149">
        <v>0</v>
      </c>
      <c r="X1149">
        <v>19.354838709677423</v>
      </c>
      <c r="Y1149">
        <v>101.52683595145812</v>
      </c>
      <c r="Z1149">
        <v>2.1455856965568887</v>
      </c>
      <c r="AA1149">
        <v>0</v>
      </c>
      <c r="AB1149">
        <v>86.343928677652855</v>
      </c>
      <c r="AE1149">
        <v>5.6569343065693438</v>
      </c>
      <c r="AF1149">
        <v>4.298510255150962</v>
      </c>
      <c r="AG1149">
        <v>948.96296296296293</v>
      </c>
      <c r="AH1149">
        <v>0</v>
      </c>
      <c r="AI1149">
        <v>70.967741935483886</v>
      </c>
      <c r="AJ1149">
        <v>279.28632347487002</v>
      </c>
      <c r="AK1149">
        <v>-86.869144087428353</v>
      </c>
      <c r="AM1149">
        <v>-89.259502357830243</v>
      </c>
      <c r="AN1149">
        <v>99</v>
      </c>
      <c r="AO1149">
        <v>99</v>
      </c>
      <c r="AP1149">
        <v>99</v>
      </c>
      <c r="AQ1149">
        <v>99</v>
      </c>
      <c r="AR1149">
        <v>200.18518518518519</v>
      </c>
      <c r="AS1149">
        <v>29.673181693574133</v>
      </c>
    </row>
    <row r="1150" spans="1:45">
      <c r="A1150">
        <v>17</v>
      </c>
      <c r="B1150">
        <v>212</v>
      </c>
      <c r="C1150">
        <v>2023</v>
      </c>
      <c r="D1150">
        <v>8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3</v>
      </c>
      <c r="N1150">
        <v>99</v>
      </c>
      <c r="O1150">
        <v>99</v>
      </c>
      <c r="P1150">
        <v>99</v>
      </c>
      <c r="Q1150">
        <v>11</v>
      </c>
      <c r="R1150">
        <v>15</v>
      </c>
      <c r="S1150">
        <v>4.5999999999999996</v>
      </c>
      <c r="T1150">
        <v>3</v>
      </c>
      <c r="U1150">
        <v>237.8933333333334</v>
      </c>
      <c r="V1150">
        <v>26.666666666666675</v>
      </c>
      <c r="W1150">
        <v>0</v>
      </c>
      <c r="X1150">
        <v>13.333333333333337</v>
      </c>
      <c r="Y1150">
        <v>109.00964768720648</v>
      </c>
      <c r="Z1150">
        <v>1.781385228784985</v>
      </c>
      <c r="AA1150">
        <v>0</v>
      </c>
      <c r="AB1150">
        <v>64.911607463963762</v>
      </c>
      <c r="AE1150">
        <v>1.8564356435643563</v>
      </c>
      <c r="AF1150">
        <v>1.2438130028024481</v>
      </c>
      <c r="AG1150">
        <v>896.11111111111109</v>
      </c>
      <c r="AH1150">
        <v>0</v>
      </c>
      <c r="AI1150">
        <v>40</v>
      </c>
      <c r="AJ1150">
        <v>205.60233701895112</v>
      </c>
      <c r="AK1150">
        <v>-48.065804034285584</v>
      </c>
      <c r="AM1150">
        <v>64.526645269085321</v>
      </c>
      <c r="AN1150">
        <v>99</v>
      </c>
      <c r="AO1150">
        <v>99</v>
      </c>
      <c r="AP1150">
        <v>99</v>
      </c>
      <c r="AQ1150">
        <v>99</v>
      </c>
      <c r="AR1150">
        <v>191.66666666666663</v>
      </c>
      <c r="AS1150">
        <v>27.780720467038183</v>
      </c>
    </row>
    <row r="1151" spans="1:45">
      <c r="A1151">
        <v>17</v>
      </c>
      <c r="B1151">
        <v>213</v>
      </c>
      <c r="C1151">
        <v>2023</v>
      </c>
      <c r="D1151">
        <v>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3</v>
      </c>
      <c r="N1151">
        <v>99</v>
      </c>
      <c r="O1151">
        <v>99</v>
      </c>
      <c r="P1151">
        <v>99</v>
      </c>
      <c r="Q1151">
        <v>17</v>
      </c>
      <c r="R1151">
        <v>26</v>
      </c>
      <c r="S1151">
        <v>3.0769230769230762</v>
      </c>
      <c r="T1151">
        <v>3</v>
      </c>
      <c r="U1151">
        <v>235.46923076923079</v>
      </c>
      <c r="V1151">
        <v>11.53846153846154</v>
      </c>
      <c r="W1151">
        <v>0</v>
      </c>
      <c r="X1151">
        <v>11.53846153846154</v>
      </c>
      <c r="Y1151">
        <v>102.79892535067879</v>
      </c>
      <c r="Z1151">
        <v>1.9596521850549224</v>
      </c>
      <c r="AA1151">
        <v>0</v>
      </c>
      <c r="AB1151">
        <v>87.835469219065374</v>
      </c>
      <c r="AE1151">
        <v>3.5567715458276328</v>
      </c>
      <c r="AF1151">
        <v>2.3519215631738457</v>
      </c>
      <c r="AG1151">
        <v>1044</v>
      </c>
      <c r="AH1151">
        <v>0</v>
      </c>
      <c r="AI1151">
        <v>42.307692307692314</v>
      </c>
      <c r="AJ1151">
        <v>447.59965878612394</v>
      </c>
      <c r="AK1151">
        <v>-36.266685105565251</v>
      </c>
      <c r="AM1151">
        <v>-36.900775025251626</v>
      </c>
      <c r="AN1151">
        <v>99</v>
      </c>
      <c r="AO1151">
        <v>99</v>
      </c>
      <c r="AP1151">
        <v>99</v>
      </c>
      <c r="AQ1151">
        <v>99</v>
      </c>
      <c r="AR1151">
        <v>201.90909090909088</v>
      </c>
      <c r="AS1151">
        <v>24.90105598311386</v>
      </c>
    </row>
    <row r="1152" spans="1:45">
      <c r="A1152">
        <v>17</v>
      </c>
      <c r="B1152">
        <v>214</v>
      </c>
      <c r="C1152">
        <v>2023</v>
      </c>
      <c r="D1152">
        <v>10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3</v>
      </c>
      <c r="N1152">
        <v>99</v>
      </c>
      <c r="O1152">
        <v>99</v>
      </c>
      <c r="P1152">
        <v>99</v>
      </c>
      <c r="Q1152">
        <v>30</v>
      </c>
      <c r="R1152">
        <v>36</v>
      </c>
      <c r="S1152">
        <v>4.6944444444444438</v>
      </c>
      <c r="T1152">
        <v>3</v>
      </c>
      <c r="U1152">
        <v>281.89166666666682</v>
      </c>
      <c r="V1152">
        <v>36.111111111111114</v>
      </c>
      <c r="W1152">
        <v>0</v>
      </c>
      <c r="X1152">
        <v>33.333333333333343</v>
      </c>
      <c r="Y1152">
        <v>132.0861174785432</v>
      </c>
      <c r="Z1152">
        <v>2.3072283088450094</v>
      </c>
      <c r="AA1152">
        <v>0</v>
      </c>
      <c r="AB1152">
        <v>84.849347421015523</v>
      </c>
      <c r="AE1152">
        <v>3.8095238095238111</v>
      </c>
      <c r="AF1152">
        <v>3.1395774049179637</v>
      </c>
      <c r="AG1152">
        <v>1075.5151515151515</v>
      </c>
      <c r="AH1152">
        <v>0</v>
      </c>
      <c r="AI1152">
        <v>69.444444444444443</v>
      </c>
      <c r="AJ1152">
        <v>566.5594259243818</v>
      </c>
      <c r="AK1152">
        <v>63.848246322913838</v>
      </c>
      <c r="AM1152">
        <v>66.93041924949631</v>
      </c>
      <c r="AN1152">
        <v>99</v>
      </c>
      <c r="AO1152">
        <v>99</v>
      </c>
      <c r="AP1152">
        <v>99</v>
      </c>
      <c r="AQ1152">
        <v>99</v>
      </c>
      <c r="AR1152">
        <v>206.09090909090912</v>
      </c>
      <c r="AS1152">
        <v>30.039252241351061</v>
      </c>
    </row>
    <row r="1153" spans="1:45">
      <c r="A1153">
        <v>17</v>
      </c>
      <c r="B1153">
        <v>215</v>
      </c>
      <c r="C1153">
        <v>2023</v>
      </c>
      <c r="D1153">
        <v>11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3</v>
      </c>
      <c r="N1153">
        <v>99</v>
      </c>
      <c r="O1153">
        <v>99</v>
      </c>
      <c r="P1153">
        <v>99</v>
      </c>
      <c r="Q1153">
        <v>19</v>
      </c>
      <c r="R1153">
        <v>36</v>
      </c>
      <c r="S1153">
        <v>4.75</v>
      </c>
      <c r="T1153">
        <v>3</v>
      </c>
      <c r="U1153">
        <v>273.00833333333338</v>
      </c>
      <c r="V1153">
        <v>22.222222222222225</v>
      </c>
      <c r="W1153">
        <v>0</v>
      </c>
      <c r="X1153">
        <v>22.222222222222225</v>
      </c>
      <c r="Y1153">
        <v>112.84182728984436</v>
      </c>
      <c r="Z1153">
        <v>1.7539637649874324</v>
      </c>
      <c r="AA1153">
        <v>0</v>
      </c>
      <c r="AB1153">
        <v>90.685622869960383</v>
      </c>
      <c r="AE1153">
        <v>3.2229185317815565</v>
      </c>
      <c r="AF1153">
        <v>2.5775158729534322</v>
      </c>
      <c r="AG1153">
        <v>1058.2571428571423</v>
      </c>
      <c r="AH1153">
        <v>0</v>
      </c>
      <c r="AI1153">
        <v>72.222222222222229</v>
      </c>
      <c r="AJ1153">
        <v>359.90612608267321</v>
      </c>
      <c r="AK1153">
        <v>56.81125896817418</v>
      </c>
      <c r="AM1153">
        <v>42.878937921140903</v>
      </c>
      <c r="AN1153">
        <v>99</v>
      </c>
      <c r="AO1153">
        <v>99</v>
      </c>
      <c r="AP1153">
        <v>99</v>
      </c>
      <c r="AQ1153">
        <v>99</v>
      </c>
      <c r="AR1153">
        <v>203.4</v>
      </c>
      <c r="AS1153">
        <v>30.086242208642823</v>
      </c>
    </row>
    <row r="1154" spans="1:45">
      <c r="A1154">
        <v>17</v>
      </c>
      <c r="B1154">
        <v>216</v>
      </c>
      <c r="C1154">
        <v>2023</v>
      </c>
      <c r="D1154">
        <v>12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3</v>
      </c>
      <c r="N1154">
        <v>99</v>
      </c>
      <c r="O1154">
        <v>99</v>
      </c>
      <c r="P1154">
        <v>99</v>
      </c>
      <c r="Q1154">
        <v>9</v>
      </c>
      <c r="R1154">
        <v>10</v>
      </c>
      <c r="S1154">
        <v>4.7</v>
      </c>
      <c r="T1154">
        <v>3</v>
      </c>
      <c r="U1154">
        <v>263.29000000000002</v>
      </c>
      <c r="V1154">
        <v>40</v>
      </c>
      <c r="W1154">
        <v>0</v>
      </c>
      <c r="X1154">
        <v>20</v>
      </c>
      <c r="Y1154">
        <v>115.06900060398539</v>
      </c>
      <c r="Z1154">
        <v>2.0024984394500778</v>
      </c>
      <c r="AA1154">
        <v>0</v>
      </c>
      <c r="AB1154">
        <v>88.560947113468771</v>
      </c>
      <c r="AE1154">
        <v>3.8759689922480622</v>
      </c>
      <c r="AF1154">
        <v>2.9042242459540071</v>
      </c>
      <c r="AG1154">
        <v>1395.7777777777778</v>
      </c>
      <c r="AH1154">
        <v>0</v>
      </c>
      <c r="AI1154">
        <v>80</v>
      </c>
      <c r="AJ1154">
        <v>908.26253886537279</v>
      </c>
      <c r="AK1154">
        <v>91.515308718025082</v>
      </c>
      <c r="AM1154">
        <v>56.402443917462882</v>
      </c>
      <c r="AN1154">
        <v>99</v>
      </c>
      <c r="AO1154">
        <v>99</v>
      </c>
      <c r="AP1154">
        <v>99</v>
      </c>
      <c r="AQ1154">
        <v>99</v>
      </c>
      <c r="AR1154">
        <v>206.22222222222223</v>
      </c>
      <c r="AS1154">
        <v>29.977116880025974</v>
      </c>
    </row>
    <row r="1155" spans="1:45">
      <c r="A1155">
        <v>17</v>
      </c>
      <c r="B1155">
        <v>217</v>
      </c>
      <c r="C1155">
        <v>2023</v>
      </c>
      <c r="D1155">
        <v>1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4</v>
      </c>
      <c r="N1155">
        <v>99</v>
      </c>
      <c r="O1155">
        <v>99</v>
      </c>
      <c r="P1155">
        <v>99</v>
      </c>
      <c r="Q1155">
        <v>37</v>
      </c>
      <c r="R1155">
        <v>54</v>
      </c>
      <c r="S1155">
        <v>5.0925925925925917</v>
      </c>
      <c r="T1155">
        <v>4</v>
      </c>
      <c r="U1155">
        <v>298.21111111111094</v>
      </c>
      <c r="V1155">
        <v>33.333333333333343</v>
      </c>
      <c r="W1155">
        <v>0</v>
      </c>
      <c r="X1155">
        <v>31.481481481481485</v>
      </c>
      <c r="Y1155">
        <v>110.72817679255139</v>
      </c>
      <c r="Z1155">
        <v>1.9932155160138767</v>
      </c>
      <c r="AA1155">
        <v>0</v>
      </c>
      <c r="AB1155">
        <v>81.876001206449189</v>
      </c>
      <c r="AE1155">
        <v>9.2465753424657517</v>
      </c>
      <c r="AF1155">
        <v>7.6310100471127198</v>
      </c>
      <c r="AG1155">
        <v>982.43137254901978</v>
      </c>
      <c r="AH1155">
        <v>0</v>
      </c>
      <c r="AI1155">
        <v>62.962962962962969</v>
      </c>
      <c r="AJ1155">
        <v>291.41374500951224</v>
      </c>
      <c r="AK1155">
        <v>25.650091483555581</v>
      </c>
      <c r="AM1155">
        <v>29.938324537346102</v>
      </c>
      <c r="AN1155">
        <v>99</v>
      </c>
      <c r="AO1155">
        <v>99</v>
      </c>
      <c r="AP1155">
        <v>99</v>
      </c>
      <c r="AQ1155">
        <v>99</v>
      </c>
      <c r="AR1155">
        <v>207.62745098039213</v>
      </c>
      <c r="AS1155">
        <v>31.630406627592809</v>
      </c>
    </row>
    <row r="1156" spans="1:45">
      <c r="A1156">
        <v>17</v>
      </c>
      <c r="B1156">
        <v>218</v>
      </c>
      <c r="C1156">
        <v>2023</v>
      </c>
      <c r="D1156">
        <v>2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4</v>
      </c>
      <c r="N1156">
        <v>99</v>
      </c>
      <c r="O1156">
        <v>99</v>
      </c>
      <c r="P1156">
        <v>99</v>
      </c>
      <c r="Q1156">
        <v>15</v>
      </c>
      <c r="R1156">
        <v>25</v>
      </c>
      <c r="S1156">
        <v>5</v>
      </c>
      <c r="T1156">
        <v>4</v>
      </c>
      <c r="U1156">
        <v>296.48800000000006</v>
      </c>
      <c r="V1156">
        <v>28</v>
      </c>
      <c r="W1156">
        <v>0</v>
      </c>
      <c r="X1156">
        <v>24</v>
      </c>
      <c r="Y1156">
        <v>97.094413103947161</v>
      </c>
      <c r="Z1156">
        <v>2.1725560982400438</v>
      </c>
      <c r="AA1156">
        <v>0</v>
      </c>
      <c r="AB1156">
        <v>74.535754115925286</v>
      </c>
      <c r="AE1156">
        <v>5.3995680345572339</v>
      </c>
      <c r="AF1156">
        <v>4.3678950696328123</v>
      </c>
      <c r="AG1156">
        <v>988.91999999999985</v>
      </c>
      <c r="AH1156">
        <v>0</v>
      </c>
      <c r="AI1156">
        <v>52</v>
      </c>
      <c r="AJ1156">
        <v>444.93998876252959</v>
      </c>
      <c r="AK1156">
        <v>58.220879431197417</v>
      </c>
      <c r="AM1156">
        <v>16.121539092527257</v>
      </c>
      <c r="AN1156">
        <v>99</v>
      </c>
      <c r="AO1156">
        <v>99</v>
      </c>
      <c r="AP1156">
        <v>99</v>
      </c>
      <c r="AQ1156">
        <v>99</v>
      </c>
      <c r="AR1156">
        <v>209.52000000000004</v>
      </c>
      <c r="AS1156">
        <v>31.442243638905037</v>
      </c>
    </row>
    <row r="1157" spans="1:45">
      <c r="A1157">
        <v>17</v>
      </c>
      <c r="B1157">
        <v>219</v>
      </c>
      <c r="C1157">
        <v>2023</v>
      </c>
      <c r="D1157">
        <v>3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4</v>
      </c>
      <c r="N1157">
        <v>99</v>
      </c>
      <c r="O1157">
        <v>99</v>
      </c>
      <c r="P1157">
        <v>99</v>
      </c>
      <c r="Q1157">
        <v>27</v>
      </c>
      <c r="R1157">
        <v>35</v>
      </c>
      <c r="S1157">
        <v>4.7428571428571438</v>
      </c>
      <c r="T1157">
        <v>4</v>
      </c>
      <c r="U1157">
        <v>264.31142857142873</v>
      </c>
      <c r="V1157">
        <v>25.714285714285719</v>
      </c>
      <c r="W1157">
        <v>0</v>
      </c>
      <c r="X1157">
        <v>20</v>
      </c>
      <c r="Y1157">
        <v>103.03972263557525</v>
      </c>
      <c r="Z1157">
        <v>1.9323243907326757</v>
      </c>
      <c r="AA1157">
        <v>0</v>
      </c>
      <c r="AB1157">
        <v>76.542119310882626</v>
      </c>
      <c r="AE1157">
        <v>6.5789473684210513</v>
      </c>
      <c r="AF1157">
        <v>4.9114068404728508</v>
      </c>
      <c r="AG1157">
        <v>971.84848484848476</v>
      </c>
      <c r="AH1157">
        <v>0</v>
      </c>
      <c r="AI1157">
        <v>54.285714285714306</v>
      </c>
      <c r="AJ1157">
        <v>389.58370331886795</v>
      </c>
      <c r="AK1157">
        <v>26.779040535163958</v>
      </c>
      <c r="AM1157">
        <v>20.476340588407904</v>
      </c>
      <c r="AN1157">
        <v>99</v>
      </c>
      <c r="AO1157">
        <v>99</v>
      </c>
      <c r="AP1157">
        <v>99</v>
      </c>
      <c r="AQ1157">
        <v>99</v>
      </c>
      <c r="AR1157">
        <v>202.09090909090912</v>
      </c>
      <c r="AS1157">
        <v>30.484053098143381</v>
      </c>
    </row>
    <row r="1158" spans="1:45">
      <c r="A1158">
        <v>17</v>
      </c>
      <c r="B1158">
        <v>220</v>
      </c>
      <c r="C1158">
        <v>2023</v>
      </c>
      <c r="D1158">
        <v>4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4</v>
      </c>
      <c r="N1158">
        <v>99</v>
      </c>
      <c r="O1158">
        <v>99</v>
      </c>
      <c r="P1158">
        <v>99</v>
      </c>
      <c r="Q1158">
        <v>26</v>
      </c>
      <c r="R1158">
        <v>42</v>
      </c>
      <c r="S1158">
        <v>5.1463414634146361</v>
      </c>
      <c r="T1158">
        <v>4</v>
      </c>
      <c r="U1158">
        <v>276.69285714285735</v>
      </c>
      <c r="V1158">
        <v>42.857142857142847</v>
      </c>
      <c r="W1158">
        <v>0</v>
      </c>
      <c r="X1158">
        <v>19.047619047619055</v>
      </c>
      <c r="Y1158">
        <v>96.996537475895821</v>
      </c>
      <c r="Z1158">
        <v>1.7500824522171436</v>
      </c>
      <c r="AA1158">
        <v>0</v>
      </c>
      <c r="AB1158">
        <v>52.949128514317181</v>
      </c>
      <c r="AE1158">
        <v>9.4382022471910112</v>
      </c>
      <c r="AF1158">
        <v>7.2739529503665459</v>
      </c>
      <c r="AG1158">
        <v>953.45</v>
      </c>
      <c r="AH1158">
        <v>0</v>
      </c>
      <c r="AI1158">
        <v>69.047619047619051</v>
      </c>
      <c r="AJ1158">
        <v>332.78618886606449</v>
      </c>
      <c r="AK1158">
        <v>4.5934288373589158</v>
      </c>
      <c r="AM1158">
        <v>-19.042521583491304</v>
      </c>
      <c r="AN1158">
        <v>99</v>
      </c>
      <c r="AO1158">
        <v>99</v>
      </c>
      <c r="AP1158">
        <v>99</v>
      </c>
      <c r="AQ1158">
        <v>99</v>
      </c>
      <c r="AR1158">
        <v>203.05</v>
      </c>
      <c r="AS1158">
        <v>31.119309385336969</v>
      </c>
    </row>
    <row r="1159" spans="1:45">
      <c r="A1159">
        <v>17</v>
      </c>
      <c r="B1159">
        <v>221</v>
      </c>
      <c r="C1159">
        <v>2023</v>
      </c>
      <c r="D1159">
        <v>5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4</v>
      </c>
      <c r="N1159">
        <v>99</v>
      </c>
      <c r="O1159">
        <v>99</v>
      </c>
      <c r="P1159">
        <v>99</v>
      </c>
      <c r="Q1159">
        <v>38</v>
      </c>
      <c r="R1159">
        <v>64</v>
      </c>
      <c r="S1159">
        <v>5.40625</v>
      </c>
      <c r="T1159">
        <v>4</v>
      </c>
      <c r="U1159">
        <v>271.54843750000003</v>
      </c>
      <c r="V1159">
        <v>40.625</v>
      </c>
      <c r="W1159">
        <v>0</v>
      </c>
      <c r="X1159">
        <v>21.875</v>
      </c>
      <c r="Y1159">
        <v>110.34010064368513</v>
      </c>
      <c r="Z1159">
        <v>1.9899650593666212</v>
      </c>
      <c r="AA1159">
        <v>0</v>
      </c>
      <c r="AB1159">
        <v>74.15560000758218</v>
      </c>
      <c r="AE1159">
        <v>9.2086330935251777</v>
      </c>
      <c r="AF1159">
        <v>7.0713034250805844</v>
      </c>
      <c r="AG1159">
        <v>912.40625</v>
      </c>
      <c r="AH1159">
        <v>0</v>
      </c>
      <c r="AI1159">
        <v>78.125</v>
      </c>
      <c r="AJ1159">
        <v>229.80968476314808</v>
      </c>
      <c r="AK1159">
        <v>22.687540165947031</v>
      </c>
      <c r="AM1159">
        <v>3.7940265679460143</v>
      </c>
      <c r="AN1159">
        <v>99</v>
      </c>
      <c r="AO1159">
        <v>99</v>
      </c>
      <c r="AP1159">
        <v>99</v>
      </c>
      <c r="AQ1159">
        <v>99</v>
      </c>
      <c r="AR1159">
        <v>200.625</v>
      </c>
      <c r="AS1159">
        <v>32.282076735468401</v>
      </c>
    </row>
    <row r="1160" spans="1:45">
      <c r="A1160">
        <v>17</v>
      </c>
      <c r="B1160">
        <v>222</v>
      </c>
      <c r="C1160">
        <v>2023</v>
      </c>
      <c r="D1160">
        <v>6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4</v>
      </c>
      <c r="N1160">
        <v>99</v>
      </c>
      <c r="O1160">
        <v>99</v>
      </c>
      <c r="P1160">
        <v>99</v>
      </c>
      <c r="Q1160">
        <v>63</v>
      </c>
      <c r="R1160">
        <v>108</v>
      </c>
      <c r="S1160">
        <v>4.7314814814814818</v>
      </c>
      <c r="T1160">
        <v>4</v>
      </c>
      <c r="U1160">
        <v>266.73611111111126</v>
      </c>
      <c r="V1160">
        <v>27.777777777777779</v>
      </c>
      <c r="W1160">
        <v>0</v>
      </c>
      <c r="X1160">
        <v>17.592592592592588</v>
      </c>
      <c r="Y1160">
        <v>93.740207842515375</v>
      </c>
      <c r="Z1160">
        <v>2.1064560438024515</v>
      </c>
      <c r="AA1160">
        <v>0</v>
      </c>
      <c r="AB1160">
        <v>78.523539809072645</v>
      </c>
      <c r="AE1160">
        <v>11.61290322580645</v>
      </c>
      <c r="AF1160">
        <v>8.8886633017847352</v>
      </c>
      <c r="AG1160">
        <v>943.88785046728981</v>
      </c>
      <c r="AH1160">
        <v>0</v>
      </c>
      <c r="AI1160">
        <v>63.888888888888879</v>
      </c>
      <c r="AJ1160">
        <v>332.01064973074574</v>
      </c>
      <c r="AK1160">
        <v>30.138971391821773</v>
      </c>
      <c r="AM1160">
        <v>9.4963151335751927</v>
      </c>
      <c r="AN1160">
        <v>99</v>
      </c>
      <c r="AO1160">
        <v>99</v>
      </c>
      <c r="AP1160">
        <v>99</v>
      </c>
      <c r="AQ1160">
        <v>99</v>
      </c>
      <c r="AR1160">
        <v>202.82242990654203</v>
      </c>
      <c r="AS1160">
        <v>30.887777619199991</v>
      </c>
    </row>
    <row r="1161" spans="1:45">
      <c r="A1161">
        <v>17</v>
      </c>
      <c r="B1161">
        <v>223</v>
      </c>
      <c r="C1161">
        <v>2023</v>
      </c>
      <c r="D1161">
        <v>7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4</v>
      </c>
      <c r="N1161">
        <v>99</v>
      </c>
      <c r="O1161">
        <v>99</v>
      </c>
      <c r="P1161">
        <v>99</v>
      </c>
      <c r="Q1161">
        <v>39</v>
      </c>
      <c r="R1161">
        <v>66</v>
      </c>
      <c r="S1161">
        <v>5.1515151515151514</v>
      </c>
      <c r="T1161">
        <v>4</v>
      </c>
      <c r="U1161">
        <v>281.21212121212119</v>
      </c>
      <c r="V1161">
        <v>40.909090909090907</v>
      </c>
      <c r="W1161">
        <v>0</v>
      </c>
      <c r="X1161">
        <v>19.696969696969695</v>
      </c>
      <c r="Y1161">
        <v>81.185648670475814</v>
      </c>
      <c r="Z1161">
        <v>1.6809306967707471</v>
      </c>
      <c r="AA1161">
        <v>0</v>
      </c>
      <c r="AB1161">
        <v>71.128947703370798</v>
      </c>
      <c r="AE1161">
        <v>12.04379562043796</v>
      </c>
      <c r="AF1161">
        <v>9.4361014258884772</v>
      </c>
      <c r="AG1161">
        <v>932.80327868852476</v>
      </c>
      <c r="AH1161">
        <v>0</v>
      </c>
      <c r="AI1161">
        <v>62.12121212121211</v>
      </c>
      <c r="AJ1161">
        <v>365.62485565291843</v>
      </c>
      <c r="AK1161">
        <v>25.689595215887032</v>
      </c>
      <c r="AM1161">
        <v>4.5602472633190612</v>
      </c>
      <c r="AN1161">
        <v>99</v>
      </c>
      <c r="AO1161">
        <v>99</v>
      </c>
      <c r="AP1161">
        <v>99</v>
      </c>
      <c r="AQ1161">
        <v>99</v>
      </c>
      <c r="AR1161">
        <v>206.14754098360655</v>
      </c>
      <c r="AS1161">
        <v>31.482802313087198</v>
      </c>
    </row>
    <row r="1162" spans="1:45">
      <c r="A1162">
        <v>17</v>
      </c>
      <c r="B1162">
        <v>224</v>
      </c>
      <c r="C1162">
        <v>2023</v>
      </c>
      <c r="D1162">
        <v>8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4</v>
      </c>
      <c r="N1162">
        <v>99</v>
      </c>
      <c r="O1162">
        <v>99</v>
      </c>
      <c r="P1162">
        <v>99</v>
      </c>
      <c r="Q1162">
        <v>47</v>
      </c>
      <c r="R1162">
        <v>76</v>
      </c>
      <c r="S1162">
        <v>5.0394736842105283</v>
      </c>
      <c r="T1162">
        <v>4</v>
      </c>
      <c r="U1162">
        <v>273.55921052631567</v>
      </c>
      <c r="V1162">
        <v>35.526315789473678</v>
      </c>
      <c r="W1162">
        <v>0</v>
      </c>
      <c r="X1162">
        <v>19.736842105263161</v>
      </c>
      <c r="Y1162">
        <v>109.00474298907211</v>
      </c>
      <c r="Z1162">
        <v>2.0028978313912282</v>
      </c>
      <c r="AA1162">
        <v>0</v>
      </c>
      <c r="AB1162">
        <v>76.818728450323349</v>
      </c>
      <c r="AE1162">
        <v>9.4059405940594072</v>
      </c>
      <c r="AF1162">
        <v>7.2468036752506144</v>
      </c>
      <c r="AG1162">
        <v>931.71428571428555</v>
      </c>
      <c r="AH1162">
        <v>0</v>
      </c>
      <c r="AI1162">
        <v>63.15789473684211</v>
      </c>
      <c r="AJ1162">
        <v>272.73017240264346</v>
      </c>
      <c r="AK1162">
        <v>44.069106108180279</v>
      </c>
      <c r="AM1162">
        <v>53.590065118744128</v>
      </c>
      <c r="AN1162">
        <v>99</v>
      </c>
      <c r="AO1162">
        <v>99</v>
      </c>
      <c r="AP1162">
        <v>99</v>
      </c>
      <c r="AQ1162">
        <v>99</v>
      </c>
      <c r="AR1162">
        <v>202.25714285714287</v>
      </c>
      <c r="AS1162">
        <v>31.302120148611319</v>
      </c>
    </row>
    <row r="1163" spans="1:45">
      <c r="A1163">
        <v>17</v>
      </c>
      <c r="B1163">
        <v>225</v>
      </c>
      <c r="C1163">
        <v>2023</v>
      </c>
      <c r="D1163">
        <v>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4</v>
      </c>
      <c r="N1163">
        <v>99</v>
      </c>
      <c r="O1163">
        <v>99</v>
      </c>
      <c r="P1163">
        <v>99</v>
      </c>
      <c r="Q1163">
        <v>35</v>
      </c>
      <c r="R1163">
        <v>56</v>
      </c>
      <c r="S1163">
        <v>4.8392857142857153</v>
      </c>
      <c r="T1163">
        <v>4</v>
      </c>
      <c r="U1163">
        <v>272.15178571428561</v>
      </c>
      <c r="V1163">
        <v>32.142857142857153</v>
      </c>
      <c r="W1163">
        <v>0</v>
      </c>
      <c r="X1163">
        <v>14.285714285714288</v>
      </c>
      <c r="Y1163">
        <v>83.753355990482078</v>
      </c>
      <c r="Z1163">
        <v>2.0854665948816686</v>
      </c>
      <c r="AA1163">
        <v>0</v>
      </c>
      <c r="AB1163">
        <v>73.968875865220895</v>
      </c>
      <c r="AE1163">
        <v>7.660738714090285</v>
      </c>
      <c r="AF1163">
        <v>5.8548333252018896</v>
      </c>
      <c r="AG1163">
        <v>885.62264150943372</v>
      </c>
      <c r="AH1163">
        <v>0</v>
      </c>
      <c r="AI1163">
        <v>55.357142857142847</v>
      </c>
      <c r="AJ1163">
        <v>160.12650970405724</v>
      </c>
      <c r="AK1163">
        <v>14.749247776581223</v>
      </c>
      <c r="AM1163">
        <v>11.484473837747249</v>
      </c>
      <c r="AN1163">
        <v>99</v>
      </c>
      <c r="AO1163">
        <v>99</v>
      </c>
      <c r="AP1163">
        <v>99</v>
      </c>
      <c r="AQ1163">
        <v>99</v>
      </c>
      <c r="AR1163">
        <v>205.15094339622647</v>
      </c>
      <c r="AS1163">
        <v>30.760583635351622</v>
      </c>
    </row>
    <row r="1164" spans="1:45">
      <c r="A1164">
        <v>17</v>
      </c>
      <c r="B1164">
        <v>226</v>
      </c>
      <c r="C1164">
        <v>2023</v>
      </c>
      <c r="D1164">
        <v>10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4</v>
      </c>
      <c r="N1164">
        <v>99</v>
      </c>
      <c r="O1164">
        <v>99</v>
      </c>
      <c r="P1164">
        <v>99</v>
      </c>
      <c r="Q1164">
        <v>69</v>
      </c>
      <c r="R1164">
        <v>126</v>
      </c>
      <c r="S1164">
        <v>4.9206349206349218</v>
      </c>
      <c r="T1164">
        <v>4</v>
      </c>
      <c r="U1164">
        <v>287.86825396825401</v>
      </c>
      <c r="V1164">
        <v>35.714285714285722</v>
      </c>
      <c r="W1164">
        <v>0</v>
      </c>
      <c r="X1164">
        <v>24.603174603174608</v>
      </c>
      <c r="Y1164">
        <v>105.12955699561482</v>
      </c>
      <c r="Z1164">
        <v>1.9542512657215296</v>
      </c>
      <c r="AA1164">
        <v>0</v>
      </c>
      <c r="AB1164">
        <v>78.205893099680651</v>
      </c>
      <c r="AE1164">
        <v>13.333333333333337</v>
      </c>
      <c r="AF1164">
        <v>11.221496426399163</v>
      </c>
      <c r="AG1164">
        <v>996.07317073170725</v>
      </c>
      <c r="AH1164">
        <v>0</v>
      </c>
      <c r="AI1164">
        <v>66.666666666666686</v>
      </c>
      <c r="AJ1164">
        <v>324.07176186944434</v>
      </c>
      <c r="AK1164">
        <v>47.292532730713631</v>
      </c>
      <c r="AM1164">
        <v>30.503414408212471</v>
      </c>
      <c r="AN1164">
        <v>99</v>
      </c>
      <c r="AO1164">
        <v>99</v>
      </c>
      <c r="AP1164">
        <v>99</v>
      </c>
      <c r="AQ1164">
        <v>99</v>
      </c>
      <c r="AR1164">
        <v>207.3821138211382</v>
      </c>
      <c r="AS1164">
        <v>30.973366995728007</v>
      </c>
    </row>
    <row r="1165" spans="1:45">
      <c r="A1165">
        <v>17</v>
      </c>
      <c r="B1165">
        <v>227</v>
      </c>
      <c r="C1165">
        <v>2023</v>
      </c>
      <c r="D1165">
        <v>11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4</v>
      </c>
      <c r="N1165">
        <v>99</v>
      </c>
      <c r="O1165">
        <v>99</v>
      </c>
      <c r="P1165">
        <v>99</v>
      </c>
      <c r="Q1165">
        <v>72</v>
      </c>
      <c r="R1165">
        <v>112</v>
      </c>
      <c r="S1165">
        <v>4.4107142857142847</v>
      </c>
      <c r="T1165">
        <v>4</v>
      </c>
      <c r="U1165">
        <v>270.32410714285703</v>
      </c>
      <c r="V1165">
        <v>25</v>
      </c>
      <c r="W1165">
        <v>0</v>
      </c>
      <c r="X1165">
        <v>17.857142857142861</v>
      </c>
      <c r="Y1165">
        <v>93.534821863242556</v>
      </c>
      <c r="Z1165">
        <v>1.7755963355838444</v>
      </c>
      <c r="AA1165">
        <v>0</v>
      </c>
      <c r="AB1165">
        <v>76.194904194600142</v>
      </c>
      <c r="AE1165">
        <v>10.026857654431517</v>
      </c>
      <c r="AF1165">
        <v>7.9400958277932068</v>
      </c>
      <c r="AG1165">
        <v>1081.9009009009005</v>
      </c>
      <c r="AH1165">
        <v>0</v>
      </c>
      <c r="AI1165">
        <v>51.785714285714306</v>
      </c>
      <c r="AJ1165">
        <v>471.55707105338752</v>
      </c>
      <c r="AK1165">
        <v>45.751498902735591</v>
      </c>
      <c r="AM1165">
        <v>31.910901469377741</v>
      </c>
      <c r="AN1165">
        <v>99</v>
      </c>
      <c r="AO1165">
        <v>99</v>
      </c>
      <c r="AP1165">
        <v>99</v>
      </c>
      <c r="AQ1165">
        <v>99</v>
      </c>
      <c r="AR1165">
        <v>205.2162162162162</v>
      </c>
      <c r="AS1165">
        <v>30.240325323585481</v>
      </c>
    </row>
    <row r="1166" spans="1:45">
      <c r="A1166">
        <v>17</v>
      </c>
      <c r="B1166">
        <v>228</v>
      </c>
      <c r="C1166">
        <v>2023</v>
      </c>
      <c r="D1166">
        <v>12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4</v>
      </c>
      <c r="N1166">
        <v>99</v>
      </c>
      <c r="O1166">
        <v>99</v>
      </c>
      <c r="P1166">
        <v>99</v>
      </c>
      <c r="Q1166">
        <v>19</v>
      </c>
      <c r="R1166">
        <v>32</v>
      </c>
      <c r="S1166">
        <v>5.125</v>
      </c>
      <c r="T1166">
        <v>4</v>
      </c>
      <c r="U1166">
        <v>272.46875000000006</v>
      </c>
      <c r="V1166">
        <v>40.625</v>
      </c>
      <c r="W1166">
        <v>0</v>
      </c>
      <c r="X1166">
        <v>25</v>
      </c>
      <c r="Y1166">
        <v>141.04954235458362</v>
      </c>
      <c r="Z1166">
        <v>2.5341418665891622</v>
      </c>
      <c r="AA1166">
        <v>0</v>
      </c>
      <c r="AB1166">
        <v>90.406239532865825</v>
      </c>
      <c r="AE1166">
        <v>12.403100775193797</v>
      </c>
      <c r="AF1166">
        <v>9.6175058682338843</v>
      </c>
      <c r="AG1166">
        <v>1089.8125</v>
      </c>
      <c r="AH1166">
        <v>0</v>
      </c>
      <c r="AI1166">
        <v>78.125</v>
      </c>
      <c r="AJ1166">
        <v>547.4242777259243</v>
      </c>
      <c r="AK1166">
        <v>63.235903171008601</v>
      </c>
      <c r="AM1166">
        <v>38.808209365184304</v>
      </c>
      <c r="AN1166">
        <v>99</v>
      </c>
      <c r="AO1166">
        <v>99</v>
      </c>
      <c r="AP1166">
        <v>99</v>
      </c>
      <c r="AQ1166">
        <v>99</v>
      </c>
      <c r="AR1166">
        <v>200.65625</v>
      </c>
      <c r="AS1166">
        <v>30.854027754124274</v>
      </c>
    </row>
    <row r="1167" spans="1:45">
      <c r="A1167">
        <v>17</v>
      </c>
      <c r="B1167">
        <v>229</v>
      </c>
      <c r="C1167">
        <v>2023</v>
      </c>
      <c r="D1167">
        <v>1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5</v>
      </c>
      <c r="N1167">
        <v>99</v>
      </c>
      <c r="O1167">
        <v>99</v>
      </c>
      <c r="P1167">
        <v>99</v>
      </c>
      <c r="Q1167">
        <v>56</v>
      </c>
      <c r="R1167">
        <v>94</v>
      </c>
      <c r="S1167">
        <v>5.2340425531914887</v>
      </c>
      <c r="T1167">
        <v>5</v>
      </c>
      <c r="U1167">
        <v>335.26276595744679</v>
      </c>
      <c r="V1167">
        <v>35.106382978723389</v>
      </c>
      <c r="W1167">
        <v>0</v>
      </c>
      <c r="X1167">
        <v>31.914893617021288</v>
      </c>
      <c r="Y1167">
        <v>93.929222996759933</v>
      </c>
      <c r="Z1167">
        <v>1.8873911517995816</v>
      </c>
      <c r="AA1167">
        <v>0</v>
      </c>
      <c r="AB1167">
        <v>76.861423555403604</v>
      </c>
      <c r="AE1167">
        <v>16.095890410958905</v>
      </c>
      <c r="AF1167">
        <v>14.934050717969082</v>
      </c>
      <c r="AG1167">
        <v>981.31395348837259</v>
      </c>
      <c r="AH1167">
        <v>0</v>
      </c>
      <c r="AI1167">
        <v>35.106382978723389</v>
      </c>
      <c r="AJ1167">
        <v>327.12504762253241</v>
      </c>
      <c r="AK1167">
        <v>82.773031082687282</v>
      </c>
      <c r="AM1167">
        <v>49.602036395443122</v>
      </c>
      <c r="AN1167">
        <v>99</v>
      </c>
      <c r="AO1167">
        <v>99</v>
      </c>
      <c r="AP1167">
        <v>99</v>
      </c>
      <c r="AQ1167">
        <v>99</v>
      </c>
      <c r="AR1167">
        <v>216.27906976744177</v>
      </c>
      <c r="AS1167">
        <v>32.832376765141902</v>
      </c>
    </row>
    <row r="1168" spans="1:45">
      <c r="A1168">
        <v>17</v>
      </c>
      <c r="B1168">
        <v>230</v>
      </c>
      <c r="C1168">
        <v>2023</v>
      </c>
      <c r="D1168">
        <v>2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5</v>
      </c>
      <c r="N1168">
        <v>99</v>
      </c>
      <c r="O1168">
        <v>99</v>
      </c>
      <c r="P1168">
        <v>99</v>
      </c>
      <c r="Q1168">
        <v>27</v>
      </c>
      <c r="R1168">
        <v>59</v>
      </c>
      <c r="S1168">
        <v>5.2033898305084749</v>
      </c>
      <c r="T1168">
        <v>5</v>
      </c>
      <c r="U1168">
        <v>341.20508474576263</v>
      </c>
      <c r="V1168">
        <v>25.423728813559318</v>
      </c>
      <c r="W1168">
        <v>0</v>
      </c>
      <c r="X1168">
        <v>37.288135593220353</v>
      </c>
      <c r="Y1168">
        <v>75.723198925436733</v>
      </c>
      <c r="Z1168">
        <v>1.7249874577480564</v>
      </c>
      <c r="AA1168">
        <v>0</v>
      </c>
      <c r="AB1168">
        <v>76.610741606883309</v>
      </c>
      <c r="AE1168">
        <v>12.742980561555076</v>
      </c>
      <c r="AF1168">
        <v>11.862946552479023</v>
      </c>
      <c r="AG1168">
        <v>909.36363636363649</v>
      </c>
      <c r="AH1168">
        <v>0</v>
      </c>
      <c r="AI1168">
        <v>27.118644067796598</v>
      </c>
      <c r="AJ1168">
        <v>221.20178888281777</v>
      </c>
      <c r="AK1168">
        <v>17.66638221648498</v>
      </c>
      <c r="AM1168">
        <v>-8.9607808785274781</v>
      </c>
      <c r="AN1168">
        <v>99</v>
      </c>
      <c r="AO1168">
        <v>99</v>
      </c>
      <c r="AP1168">
        <v>99</v>
      </c>
      <c r="AQ1168">
        <v>99</v>
      </c>
      <c r="AR1168">
        <v>217.45454545454544</v>
      </c>
      <c r="AS1168">
        <v>32.175403935333755</v>
      </c>
    </row>
    <row r="1169" spans="1:45">
      <c r="A1169">
        <v>17</v>
      </c>
      <c r="B1169">
        <v>231</v>
      </c>
      <c r="C1169">
        <v>2023</v>
      </c>
      <c r="D1169">
        <v>3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5</v>
      </c>
      <c r="N1169">
        <v>99</v>
      </c>
      <c r="O1169">
        <v>99</v>
      </c>
      <c r="P1169">
        <v>99</v>
      </c>
      <c r="Q1169">
        <v>57</v>
      </c>
      <c r="R1169">
        <v>83</v>
      </c>
      <c r="S1169">
        <v>4.8674698795180724</v>
      </c>
      <c r="T1169">
        <v>5</v>
      </c>
      <c r="U1169">
        <v>303.2493975903613</v>
      </c>
      <c r="V1169">
        <v>31.325301204819276</v>
      </c>
      <c r="W1169">
        <v>0</v>
      </c>
      <c r="X1169">
        <v>28.915662650602407</v>
      </c>
      <c r="Y1169">
        <v>99.604242631725185</v>
      </c>
      <c r="Z1169">
        <v>1.6917310186475276</v>
      </c>
      <c r="AA1169">
        <v>0</v>
      </c>
      <c r="AB1169">
        <v>76.175443085704487</v>
      </c>
      <c r="AE1169">
        <v>15.601503759398501</v>
      </c>
      <c r="AF1169">
        <v>13.362876774438108</v>
      </c>
      <c r="AG1169">
        <v>941.90789473684197</v>
      </c>
      <c r="AH1169">
        <v>0</v>
      </c>
      <c r="AI1169">
        <v>42.168674698795179</v>
      </c>
      <c r="AJ1169">
        <v>371.93605058819821</v>
      </c>
      <c r="AK1169">
        <v>52.69915167551175</v>
      </c>
      <c r="AM1169">
        <v>52.306484461617373</v>
      </c>
      <c r="AN1169">
        <v>99</v>
      </c>
      <c r="AO1169">
        <v>99</v>
      </c>
      <c r="AP1169">
        <v>99</v>
      </c>
      <c r="AQ1169">
        <v>99</v>
      </c>
      <c r="AR1169">
        <v>210.18421052631575</v>
      </c>
      <c r="AS1169">
        <v>31.744707395256544</v>
      </c>
    </row>
    <row r="1170" spans="1:45">
      <c r="A1170">
        <v>17</v>
      </c>
      <c r="B1170">
        <v>232</v>
      </c>
      <c r="C1170">
        <v>2023</v>
      </c>
      <c r="D1170">
        <v>4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5</v>
      </c>
      <c r="N1170">
        <v>99</v>
      </c>
      <c r="O1170">
        <v>99</v>
      </c>
      <c r="P1170">
        <v>99</v>
      </c>
      <c r="Q1170">
        <v>49</v>
      </c>
      <c r="R1170">
        <v>68</v>
      </c>
      <c r="S1170">
        <v>5.3235294117647056</v>
      </c>
      <c r="T1170">
        <v>5</v>
      </c>
      <c r="U1170">
        <v>320.46764705882345</v>
      </c>
      <c r="V1170">
        <v>41.176470588235304</v>
      </c>
      <c r="W1170">
        <v>0</v>
      </c>
      <c r="X1170">
        <v>27.941176470588243</v>
      </c>
      <c r="Y1170">
        <v>115.68342252632796</v>
      </c>
      <c r="Z1170">
        <v>1.9436259055949157</v>
      </c>
      <c r="AA1170">
        <v>0</v>
      </c>
      <c r="AB1170">
        <v>77.00531097578201</v>
      </c>
      <c r="AE1170">
        <v>15.280898876404496</v>
      </c>
      <c r="AF1170">
        <v>13.640062292192445</v>
      </c>
      <c r="AG1170">
        <v>959.71212121212125</v>
      </c>
      <c r="AH1170">
        <v>0</v>
      </c>
      <c r="AI1170">
        <v>51.47058823529413</v>
      </c>
      <c r="AJ1170">
        <v>367.75719778101256</v>
      </c>
      <c r="AK1170">
        <v>44.995290090632622</v>
      </c>
      <c r="AM1170">
        <v>16.911956287146612</v>
      </c>
      <c r="AN1170">
        <v>99</v>
      </c>
      <c r="AO1170">
        <v>99</v>
      </c>
      <c r="AP1170">
        <v>99</v>
      </c>
      <c r="AQ1170">
        <v>99</v>
      </c>
      <c r="AR1170">
        <v>210.46969696969697</v>
      </c>
      <c r="AS1170">
        <v>33.074027865373694</v>
      </c>
    </row>
    <row r="1171" spans="1:45">
      <c r="A1171">
        <v>17</v>
      </c>
      <c r="B1171">
        <v>233</v>
      </c>
      <c r="C1171">
        <v>2023</v>
      </c>
      <c r="D1171">
        <v>5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5</v>
      </c>
      <c r="N1171">
        <v>99</v>
      </c>
      <c r="O1171">
        <v>99</v>
      </c>
      <c r="P1171">
        <v>99</v>
      </c>
      <c r="Q1171">
        <v>70</v>
      </c>
      <c r="R1171">
        <v>109</v>
      </c>
      <c r="S1171">
        <v>5.8611111111111116</v>
      </c>
      <c r="T1171">
        <v>5</v>
      </c>
      <c r="U1171">
        <v>331.4412844036699</v>
      </c>
      <c r="V1171">
        <v>51.376146788990802</v>
      </c>
      <c r="W1171">
        <v>0</v>
      </c>
      <c r="X1171">
        <v>35.779816513761475</v>
      </c>
      <c r="Y1171">
        <v>88.386403756417508</v>
      </c>
      <c r="Z1171">
        <v>1.7882492160787355</v>
      </c>
      <c r="AA1171">
        <v>0</v>
      </c>
      <c r="AB1171">
        <v>55.503480165338622</v>
      </c>
      <c r="AE1171">
        <v>15.68345323741007</v>
      </c>
      <c r="AF1171">
        <v>14.699592382127301</v>
      </c>
      <c r="AG1171">
        <v>888.18446601941741</v>
      </c>
      <c r="AH1171">
        <v>0</v>
      </c>
      <c r="AI1171">
        <v>59.633027522935784</v>
      </c>
      <c r="AJ1171">
        <v>260.10549568378781</v>
      </c>
      <c r="AK1171">
        <v>31.184805749432993</v>
      </c>
      <c r="AM1171">
        <v>5.529203927100097</v>
      </c>
      <c r="AN1171">
        <v>99</v>
      </c>
      <c r="AO1171">
        <v>99</v>
      </c>
      <c r="AP1171">
        <v>99</v>
      </c>
      <c r="AQ1171">
        <v>99</v>
      </c>
      <c r="AR1171">
        <v>212.25242718446609</v>
      </c>
      <c r="AS1171">
        <v>33.889774179322622</v>
      </c>
    </row>
    <row r="1172" spans="1:45">
      <c r="A1172">
        <v>17</v>
      </c>
      <c r="B1172">
        <v>234</v>
      </c>
      <c r="C1172">
        <v>2023</v>
      </c>
      <c r="D1172">
        <v>6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5</v>
      </c>
      <c r="N1172">
        <v>99</v>
      </c>
      <c r="O1172">
        <v>99</v>
      </c>
      <c r="P1172">
        <v>99</v>
      </c>
      <c r="Q1172">
        <v>93</v>
      </c>
      <c r="R1172">
        <v>164</v>
      </c>
      <c r="S1172">
        <v>5.4146341463414647</v>
      </c>
      <c r="T1172">
        <v>5</v>
      </c>
      <c r="U1172">
        <v>320.02926829268262</v>
      </c>
      <c r="V1172">
        <v>33.536585365853675</v>
      </c>
      <c r="W1172">
        <v>0</v>
      </c>
      <c r="X1172">
        <v>28.658536585365848</v>
      </c>
      <c r="Y1172">
        <v>106.41239095258241</v>
      </c>
      <c r="Z1172">
        <v>2.1524303876009943</v>
      </c>
      <c r="AA1172">
        <v>0</v>
      </c>
      <c r="AB1172">
        <v>77.712591683543891</v>
      </c>
      <c r="AE1172">
        <v>17.634408602150533</v>
      </c>
      <c r="AF1172">
        <v>16.194383950759743</v>
      </c>
      <c r="AG1172">
        <v>931.81987577639757</v>
      </c>
      <c r="AH1172">
        <v>0</v>
      </c>
      <c r="AI1172">
        <v>50.609756097560968</v>
      </c>
      <c r="AJ1172">
        <v>368.16583976203754</v>
      </c>
      <c r="AK1172">
        <v>38.838666365542345</v>
      </c>
      <c r="AM1172">
        <v>21.439364412656666</v>
      </c>
      <c r="AN1172">
        <v>99</v>
      </c>
      <c r="AO1172">
        <v>99</v>
      </c>
      <c r="AP1172">
        <v>99</v>
      </c>
      <c r="AQ1172">
        <v>99</v>
      </c>
      <c r="AR1172">
        <v>211.1428571428572</v>
      </c>
      <c r="AS1172">
        <v>32.854593658244191</v>
      </c>
    </row>
    <row r="1173" spans="1:45">
      <c r="A1173">
        <v>17</v>
      </c>
      <c r="B1173">
        <v>235</v>
      </c>
      <c r="C1173">
        <v>2023</v>
      </c>
      <c r="D1173">
        <v>7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5</v>
      </c>
      <c r="N1173">
        <v>99</v>
      </c>
      <c r="O1173">
        <v>99</v>
      </c>
      <c r="P1173">
        <v>99</v>
      </c>
      <c r="Q1173">
        <v>67</v>
      </c>
      <c r="R1173">
        <v>110</v>
      </c>
      <c r="S1173">
        <v>5.5181818181818194</v>
      </c>
      <c r="T1173">
        <v>5</v>
      </c>
      <c r="U1173">
        <v>340.20818181818186</v>
      </c>
      <c r="V1173">
        <v>40</v>
      </c>
      <c r="W1173">
        <v>0</v>
      </c>
      <c r="X1173">
        <v>38.181818181818173</v>
      </c>
      <c r="Y1173">
        <v>116.1975372386633</v>
      </c>
      <c r="Z1173">
        <v>2.1180257453230436</v>
      </c>
      <c r="AA1173">
        <v>0</v>
      </c>
      <c r="AB1173">
        <v>81.610549999428741</v>
      </c>
      <c r="AE1173">
        <v>20.072992700729923</v>
      </c>
      <c r="AF1173">
        <v>19.026200433775966</v>
      </c>
      <c r="AG1173">
        <v>1002.7614678899082</v>
      </c>
      <c r="AH1173">
        <v>0</v>
      </c>
      <c r="AI1173">
        <v>57.27272727272728</v>
      </c>
      <c r="AJ1173">
        <v>413.92555504677591</v>
      </c>
      <c r="AK1173">
        <v>68.854563496791016</v>
      </c>
      <c r="AM1173">
        <v>49.016111190713666</v>
      </c>
      <c r="AN1173">
        <v>99</v>
      </c>
      <c r="AO1173">
        <v>99</v>
      </c>
      <c r="AP1173">
        <v>99</v>
      </c>
      <c r="AQ1173">
        <v>99</v>
      </c>
      <c r="AR1173">
        <v>215.0183486238532</v>
      </c>
      <c r="AS1173">
        <v>33.069476580657458</v>
      </c>
    </row>
    <row r="1174" spans="1:45">
      <c r="A1174">
        <v>17</v>
      </c>
      <c r="B1174">
        <v>236</v>
      </c>
      <c r="C1174">
        <v>2023</v>
      </c>
      <c r="D1174">
        <v>8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5</v>
      </c>
      <c r="N1174">
        <v>99</v>
      </c>
      <c r="O1174">
        <v>99</v>
      </c>
      <c r="P1174">
        <v>99</v>
      </c>
      <c r="Q1174">
        <v>77</v>
      </c>
      <c r="R1174">
        <v>129</v>
      </c>
      <c r="S1174">
        <v>5.2325581395348841</v>
      </c>
      <c r="T1174">
        <v>5</v>
      </c>
      <c r="U1174">
        <v>316.12945736434102</v>
      </c>
      <c r="V1174">
        <v>32.558139534883722</v>
      </c>
      <c r="W1174">
        <v>0</v>
      </c>
      <c r="X1174">
        <v>23.255813953488367</v>
      </c>
      <c r="Y1174">
        <v>97.187717668422579</v>
      </c>
      <c r="Z1174">
        <v>2.0135649588525864</v>
      </c>
      <c r="AA1174">
        <v>0</v>
      </c>
      <c r="AB1174">
        <v>78.141448093040722</v>
      </c>
      <c r="AE1174">
        <v>15.965346534653467</v>
      </c>
      <c r="AF1174">
        <v>14.214652203616696</v>
      </c>
      <c r="AG1174">
        <v>954.59677419354853</v>
      </c>
      <c r="AH1174">
        <v>0</v>
      </c>
      <c r="AI1174">
        <v>52.713178294573666</v>
      </c>
      <c r="AJ1174">
        <v>277.62457010336476</v>
      </c>
      <c r="AK1174">
        <v>73.938661898656946</v>
      </c>
      <c r="AM1174">
        <v>46.190241515852279</v>
      </c>
      <c r="AN1174">
        <v>99</v>
      </c>
      <c r="AO1174">
        <v>99</v>
      </c>
      <c r="AP1174">
        <v>99</v>
      </c>
      <c r="AQ1174">
        <v>99</v>
      </c>
      <c r="AR1174">
        <v>212.02419354838713</v>
      </c>
      <c r="AS1174">
        <v>32.663634653562653</v>
      </c>
    </row>
    <row r="1175" spans="1:45">
      <c r="A1175">
        <v>17</v>
      </c>
      <c r="B1175">
        <v>237</v>
      </c>
      <c r="C1175">
        <v>2023</v>
      </c>
      <c r="D1175">
        <v>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5</v>
      </c>
      <c r="N1175">
        <v>99</v>
      </c>
      <c r="O1175">
        <v>99</v>
      </c>
      <c r="P1175">
        <v>99</v>
      </c>
      <c r="Q1175">
        <v>55</v>
      </c>
      <c r="R1175">
        <v>84</v>
      </c>
      <c r="S1175">
        <v>5.2142857142857153</v>
      </c>
      <c r="T1175">
        <v>5</v>
      </c>
      <c r="U1175">
        <v>314.35238095238105</v>
      </c>
      <c r="V1175">
        <v>33.333333333333343</v>
      </c>
      <c r="W1175">
        <v>0</v>
      </c>
      <c r="X1175">
        <v>28.571428571428577</v>
      </c>
      <c r="Y1175">
        <v>107.05900962530012</v>
      </c>
      <c r="Z1175">
        <v>1.8839638340188904</v>
      </c>
      <c r="AA1175">
        <v>0</v>
      </c>
      <c r="AB1175">
        <v>71.561604536586898</v>
      </c>
      <c r="AE1175">
        <v>11.491108071135431</v>
      </c>
      <c r="AF1175">
        <v>10.144049529342936</v>
      </c>
      <c r="AG1175">
        <v>966.75609756097572</v>
      </c>
      <c r="AH1175">
        <v>0</v>
      </c>
      <c r="AI1175">
        <v>47.619047619047642</v>
      </c>
      <c r="AJ1175">
        <v>369.70642806235423</v>
      </c>
      <c r="AK1175">
        <v>72.816673463356992</v>
      </c>
      <c r="AM1175">
        <v>46.798793095430064</v>
      </c>
      <c r="AN1175">
        <v>99</v>
      </c>
      <c r="AO1175">
        <v>99</v>
      </c>
      <c r="AP1175">
        <v>99</v>
      </c>
      <c r="AQ1175">
        <v>99</v>
      </c>
      <c r="AR1175">
        <v>211.6219512195122</v>
      </c>
      <c r="AS1175">
        <v>32.203342952751278</v>
      </c>
    </row>
    <row r="1176" spans="1:45">
      <c r="A1176">
        <v>17</v>
      </c>
      <c r="B1176">
        <v>238</v>
      </c>
      <c r="C1176">
        <v>2023</v>
      </c>
      <c r="D1176">
        <v>10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5</v>
      </c>
      <c r="N1176">
        <v>99</v>
      </c>
      <c r="O1176">
        <v>99</v>
      </c>
      <c r="P1176">
        <v>99</v>
      </c>
      <c r="Q1176">
        <v>114</v>
      </c>
      <c r="R1176">
        <v>175</v>
      </c>
      <c r="S1176">
        <v>5.12</v>
      </c>
      <c r="T1176">
        <v>5</v>
      </c>
      <c r="U1176">
        <v>311.35428571428577</v>
      </c>
      <c r="V1176">
        <v>37.714285714285722</v>
      </c>
      <c r="W1176">
        <v>0</v>
      </c>
      <c r="X1176">
        <v>31.428571428571423</v>
      </c>
      <c r="Y1176">
        <v>103.3260524272754</v>
      </c>
      <c r="Z1176">
        <v>1.8768971354719608</v>
      </c>
      <c r="AA1176">
        <v>0</v>
      </c>
      <c r="AB1176">
        <v>78.259858617400255</v>
      </c>
      <c r="AE1176">
        <v>18.518518518518519</v>
      </c>
      <c r="AF1176">
        <v>16.856963772702773</v>
      </c>
      <c r="AG1176">
        <v>1012.6153846153844</v>
      </c>
      <c r="AH1176">
        <v>0</v>
      </c>
      <c r="AI1176">
        <v>59.428571428571438</v>
      </c>
      <c r="AJ1176">
        <v>385.54819190864254</v>
      </c>
      <c r="AK1176">
        <v>65.053772991948279</v>
      </c>
      <c r="AM1176">
        <v>46.686729034544143</v>
      </c>
      <c r="AN1176">
        <v>99</v>
      </c>
      <c r="AO1176">
        <v>99</v>
      </c>
      <c r="AP1176">
        <v>99</v>
      </c>
      <c r="AQ1176">
        <v>99</v>
      </c>
      <c r="AR1176">
        <v>211.96449704142012</v>
      </c>
      <c r="AS1176">
        <v>31.764118700169568</v>
      </c>
    </row>
    <row r="1177" spans="1:45">
      <c r="A1177">
        <v>17</v>
      </c>
      <c r="B1177">
        <v>239</v>
      </c>
      <c r="C1177">
        <v>2023</v>
      </c>
      <c r="D1177">
        <v>11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5</v>
      </c>
      <c r="N1177">
        <v>99</v>
      </c>
      <c r="O1177">
        <v>99</v>
      </c>
      <c r="P1177">
        <v>99</v>
      </c>
      <c r="Q1177">
        <v>114</v>
      </c>
      <c r="R1177">
        <v>184</v>
      </c>
      <c r="S1177">
        <v>4.8043478260869561</v>
      </c>
      <c r="T1177">
        <v>5</v>
      </c>
      <c r="U1177">
        <v>304.64891304347833</v>
      </c>
      <c r="V1177">
        <v>27.173913043478262</v>
      </c>
      <c r="W1177">
        <v>0</v>
      </c>
      <c r="X1177">
        <v>28.804347826086957</v>
      </c>
      <c r="Y1177">
        <v>108.94834136312043</v>
      </c>
      <c r="Z1177">
        <v>1.8042168627170811</v>
      </c>
      <c r="AA1177">
        <v>0</v>
      </c>
      <c r="AB1177">
        <v>81.003039820181343</v>
      </c>
      <c r="AE1177">
        <v>16.472694717994631</v>
      </c>
      <c r="AF1177">
        <v>14.7007807316376</v>
      </c>
      <c r="AG1177">
        <v>1019.5028901734102</v>
      </c>
      <c r="AH1177">
        <v>0</v>
      </c>
      <c r="AI1177">
        <v>46.739130434782609</v>
      </c>
      <c r="AJ1177">
        <v>403.93656321441551</v>
      </c>
      <c r="AK1177">
        <v>57.744814595400143</v>
      </c>
      <c r="AM1177">
        <v>47.943928511623518</v>
      </c>
      <c r="AN1177">
        <v>99</v>
      </c>
      <c r="AO1177">
        <v>99</v>
      </c>
      <c r="AP1177">
        <v>99</v>
      </c>
      <c r="AQ1177">
        <v>99</v>
      </c>
      <c r="AR1177">
        <v>210.45664739884401</v>
      </c>
      <c r="AS1177">
        <v>31.42582918529888</v>
      </c>
    </row>
    <row r="1178" spans="1:45">
      <c r="A1178">
        <v>17</v>
      </c>
      <c r="B1178">
        <v>240</v>
      </c>
      <c r="C1178">
        <v>2023</v>
      </c>
      <c r="D1178">
        <v>12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5</v>
      </c>
      <c r="N1178">
        <v>99</v>
      </c>
      <c r="O1178">
        <v>99</v>
      </c>
      <c r="P1178">
        <v>99</v>
      </c>
      <c r="Q1178">
        <v>23</v>
      </c>
      <c r="R1178">
        <v>33</v>
      </c>
      <c r="S1178">
        <v>5.3939393939393936</v>
      </c>
      <c r="T1178">
        <v>5</v>
      </c>
      <c r="U1178">
        <v>314.4727272727273</v>
      </c>
      <c r="V1178">
        <v>39.393939393939391</v>
      </c>
      <c r="W1178">
        <v>0</v>
      </c>
      <c r="X1178">
        <v>27.272727272727277</v>
      </c>
      <c r="Y1178">
        <v>121.73848591619684</v>
      </c>
      <c r="Z1178">
        <v>2.2822024707591204</v>
      </c>
      <c r="AA1178">
        <v>0</v>
      </c>
      <c r="AB1178">
        <v>79.657445864869374</v>
      </c>
      <c r="AE1178">
        <v>12.790697674418603</v>
      </c>
      <c r="AF1178">
        <v>11.447027055646741</v>
      </c>
      <c r="AG1178">
        <v>1150.666666666667</v>
      </c>
      <c r="AH1178">
        <v>0</v>
      </c>
      <c r="AI1178">
        <v>66.666666666666686</v>
      </c>
      <c r="AJ1178">
        <v>758.34203791207983</v>
      </c>
      <c r="AK1178">
        <v>46.74181954282556</v>
      </c>
      <c r="AM1178">
        <v>24.037238532506446</v>
      </c>
      <c r="AN1178">
        <v>99</v>
      </c>
      <c r="AO1178">
        <v>99</v>
      </c>
      <c r="AP1178">
        <v>99</v>
      </c>
      <c r="AQ1178">
        <v>99</v>
      </c>
      <c r="AR1178">
        <v>210.30303030303031</v>
      </c>
      <c r="AS1178">
        <v>32.401204915502156</v>
      </c>
    </row>
    <row r="1179" spans="1:45">
      <c r="A1179">
        <v>17</v>
      </c>
      <c r="B1179">
        <v>241</v>
      </c>
      <c r="C1179">
        <v>2023</v>
      </c>
      <c r="D1179">
        <v>1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6</v>
      </c>
      <c r="N1179">
        <v>99</v>
      </c>
      <c r="O1179">
        <v>99</v>
      </c>
      <c r="P1179">
        <v>99</v>
      </c>
      <c r="Q1179">
        <v>80</v>
      </c>
      <c r="R1179">
        <v>130</v>
      </c>
      <c r="S1179">
        <v>5.4307692307692301</v>
      </c>
      <c r="T1179">
        <v>6</v>
      </c>
      <c r="U1179">
        <v>342.53076923076907</v>
      </c>
      <c r="V1179">
        <v>37.692307692307686</v>
      </c>
      <c r="W1179">
        <v>0</v>
      </c>
      <c r="X1179">
        <v>36.923076923076913</v>
      </c>
      <c r="Y1179">
        <v>73.357140962401857</v>
      </c>
      <c r="Z1179">
        <v>1.5238537257607079</v>
      </c>
      <c r="AA1179">
        <v>0</v>
      </c>
      <c r="AB1179">
        <v>67.753195546867772</v>
      </c>
      <c r="AE1179">
        <v>22.260273972602736</v>
      </c>
      <c r="AF1179">
        <v>21.101211321080164</v>
      </c>
      <c r="AG1179">
        <v>939.758620689655</v>
      </c>
      <c r="AH1179">
        <v>0</v>
      </c>
      <c r="AI1179">
        <v>33.076923076923087</v>
      </c>
      <c r="AJ1179">
        <v>313.62712927740682</v>
      </c>
      <c r="AK1179">
        <v>20.212698361703659</v>
      </c>
      <c r="AM1179">
        <v>20.323233550875472</v>
      </c>
      <c r="AN1179">
        <v>99</v>
      </c>
      <c r="AO1179">
        <v>99</v>
      </c>
      <c r="AP1179">
        <v>99</v>
      </c>
      <c r="AQ1179">
        <v>99</v>
      </c>
      <c r="AR1179">
        <v>215.75</v>
      </c>
      <c r="AS1179">
        <v>33.909097778666904</v>
      </c>
    </row>
    <row r="1180" spans="1:45">
      <c r="A1180">
        <v>17</v>
      </c>
      <c r="B1180">
        <v>242</v>
      </c>
      <c r="C1180">
        <v>2023</v>
      </c>
      <c r="D1180">
        <v>2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6</v>
      </c>
      <c r="N1180">
        <v>99</v>
      </c>
      <c r="O1180">
        <v>99</v>
      </c>
      <c r="P1180">
        <v>99</v>
      </c>
      <c r="Q1180">
        <v>57</v>
      </c>
      <c r="R1180">
        <v>112</v>
      </c>
      <c r="S1180">
        <v>5.0535714285714306</v>
      </c>
      <c r="T1180">
        <v>6</v>
      </c>
      <c r="U1180">
        <v>346.81785714285718</v>
      </c>
      <c r="V1180">
        <v>23.214285714285719</v>
      </c>
      <c r="W1180">
        <v>0</v>
      </c>
      <c r="X1180">
        <v>36.607142857142847</v>
      </c>
      <c r="Y1180">
        <v>67.117562389604402</v>
      </c>
      <c r="Z1180">
        <v>1.2875730611328819</v>
      </c>
      <c r="AA1180">
        <v>0</v>
      </c>
      <c r="AB1180">
        <v>76.222417364163917</v>
      </c>
      <c r="AE1180">
        <v>24.190064794816404</v>
      </c>
      <c r="AF1180">
        <v>22.889934017806997</v>
      </c>
      <c r="AG1180">
        <v>918.31958762886597</v>
      </c>
      <c r="AH1180">
        <v>0</v>
      </c>
      <c r="AI1180">
        <v>17.857142857142861</v>
      </c>
      <c r="AJ1180">
        <v>224.22478349605024</v>
      </c>
      <c r="AK1180">
        <v>79.716081672910448</v>
      </c>
      <c r="AM1180">
        <v>60.194043467743256</v>
      </c>
      <c r="AN1180">
        <v>99</v>
      </c>
      <c r="AO1180">
        <v>99</v>
      </c>
      <c r="AP1180">
        <v>99</v>
      </c>
      <c r="AQ1180">
        <v>99</v>
      </c>
      <c r="AR1180">
        <v>220.41237113402065</v>
      </c>
      <c r="AS1180">
        <v>32.537538543587232</v>
      </c>
    </row>
    <row r="1181" spans="1:45">
      <c r="A1181">
        <v>17</v>
      </c>
      <c r="B1181">
        <v>243</v>
      </c>
      <c r="C1181">
        <v>2023</v>
      </c>
      <c r="D1181">
        <v>3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6</v>
      </c>
      <c r="N1181">
        <v>99</v>
      </c>
      <c r="O1181">
        <v>99</v>
      </c>
      <c r="P1181">
        <v>99</v>
      </c>
      <c r="Q1181">
        <v>68</v>
      </c>
      <c r="R1181">
        <v>123</v>
      </c>
      <c r="S1181">
        <v>5.3170731707317076</v>
      </c>
      <c r="T1181">
        <v>6</v>
      </c>
      <c r="U1181">
        <v>346.09918699187</v>
      </c>
      <c r="V1181">
        <v>34.959349593495944</v>
      </c>
      <c r="W1181">
        <v>0</v>
      </c>
      <c r="X1181">
        <v>43.089430894308947</v>
      </c>
      <c r="Y1181">
        <v>72.972236056676252</v>
      </c>
      <c r="Z1181">
        <v>1.5477078418589647</v>
      </c>
      <c r="AA1181">
        <v>0</v>
      </c>
      <c r="AB1181">
        <v>78.983305471348004</v>
      </c>
      <c r="AE1181">
        <v>23.120300751879697</v>
      </c>
      <c r="AF1181">
        <v>22.600997900776953</v>
      </c>
      <c r="AG1181">
        <v>864.17647058823525</v>
      </c>
      <c r="AH1181">
        <v>0</v>
      </c>
      <c r="AI1181">
        <v>27.642276422764223</v>
      </c>
      <c r="AJ1181">
        <v>239.99641618678672</v>
      </c>
      <c r="AK1181">
        <v>41.069871996452271</v>
      </c>
      <c r="AM1181">
        <v>37.401458653842361</v>
      </c>
      <c r="AN1181">
        <v>99</v>
      </c>
      <c r="AO1181">
        <v>99</v>
      </c>
      <c r="AP1181">
        <v>99</v>
      </c>
      <c r="AQ1181">
        <v>99</v>
      </c>
      <c r="AR1181">
        <v>218.50420168067231</v>
      </c>
      <c r="AS1181">
        <v>32.99763422130281</v>
      </c>
    </row>
    <row r="1182" spans="1:45">
      <c r="A1182">
        <v>17</v>
      </c>
      <c r="B1182">
        <v>244</v>
      </c>
      <c r="C1182">
        <v>2023</v>
      </c>
      <c r="D1182">
        <v>4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6</v>
      </c>
      <c r="N1182">
        <v>99</v>
      </c>
      <c r="O1182">
        <v>99</v>
      </c>
      <c r="P1182">
        <v>99</v>
      </c>
      <c r="Q1182">
        <v>57</v>
      </c>
      <c r="R1182">
        <v>86</v>
      </c>
      <c r="S1182">
        <v>5.2941176470588243</v>
      </c>
      <c r="T1182">
        <v>6</v>
      </c>
      <c r="U1182">
        <v>345.3069767441861</v>
      </c>
      <c r="V1182">
        <v>30.232558139534881</v>
      </c>
      <c r="W1182">
        <v>0</v>
      </c>
      <c r="X1182">
        <v>39.534883720930225</v>
      </c>
      <c r="Y1182">
        <v>68.333776915988892</v>
      </c>
      <c r="Z1182">
        <v>1.1694730335966064</v>
      </c>
      <c r="AA1182">
        <v>0</v>
      </c>
      <c r="AB1182">
        <v>39.125600223997694</v>
      </c>
      <c r="AE1182">
        <v>19.325842696629213</v>
      </c>
      <c r="AF1182">
        <v>18.587759884629246</v>
      </c>
      <c r="AG1182">
        <v>924.07142857142878</v>
      </c>
      <c r="AH1182">
        <v>0</v>
      </c>
      <c r="AI1182">
        <v>32.558139534883722</v>
      </c>
      <c r="AJ1182">
        <v>306.01076800670666</v>
      </c>
      <c r="AK1182">
        <v>28.144647485548514</v>
      </c>
      <c r="AM1182">
        <v>31.299490033049079</v>
      </c>
      <c r="AN1182">
        <v>99</v>
      </c>
      <c r="AO1182">
        <v>99</v>
      </c>
      <c r="AP1182">
        <v>99</v>
      </c>
      <c r="AQ1182">
        <v>99</v>
      </c>
      <c r="AR1182">
        <v>217.90476190476184</v>
      </c>
      <c r="AS1182">
        <v>33.068774157653543</v>
      </c>
    </row>
    <row r="1183" spans="1:45">
      <c r="A1183">
        <v>17</v>
      </c>
      <c r="B1183">
        <v>245</v>
      </c>
      <c r="C1183">
        <v>2023</v>
      </c>
      <c r="D1183">
        <v>5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6</v>
      </c>
      <c r="N1183">
        <v>99</v>
      </c>
      <c r="O1183">
        <v>99</v>
      </c>
      <c r="P1183">
        <v>99</v>
      </c>
      <c r="Q1183">
        <v>84</v>
      </c>
      <c r="R1183">
        <v>135</v>
      </c>
      <c r="S1183">
        <v>5.679104477611939</v>
      </c>
      <c r="T1183">
        <v>6</v>
      </c>
      <c r="U1183">
        <v>338.00814814814805</v>
      </c>
      <c r="V1183">
        <v>42.222222222222221</v>
      </c>
      <c r="W1183">
        <v>0</v>
      </c>
      <c r="X1183">
        <v>36.296296296296305</v>
      </c>
      <c r="Y1183">
        <v>85.695487630763651</v>
      </c>
      <c r="Z1183">
        <v>1.8478200667366624</v>
      </c>
      <c r="AA1183">
        <v>0</v>
      </c>
      <c r="AB1183">
        <v>57.48226716716168</v>
      </c>
      <c r="AE1183">
        <v>19.42446043165468</v>
      </c>
      <c r="AF1183">
        <v>18.566631972898172</v>
      </c>
      <c r="AG1183">
        <v>903.60606060606085</v>
      </c>
      <c r="AH1183">
        <v>0</v>
      </c>
      <c r="AI1183">
        <v>50.370370370370381</v>
      </c>
      <c r="AJ1183">
        <v>373.64808345059026</v>
      </c>
      <c r="AK1183">
        <v>0.9936919369156898</v>
      </c>
      <c r="AM1183">
        <v>-28.205633892155969</v>
      </c>
      <c r="AN1183">
        <v>99</v>
      </c>
      <c r="AO1183">
        <v>99</v>
      </c>
      <c r="AP1183">
        <v>99</v>
      </c>
      <c r="AQ1183">
        <v>99</v>
      </c>
      <c r="AR1183">
        <v>212.93939393939397</v>
      </c>
      <c r="AS1183">
        <v>34.288210485863495</v>
      </c>
    </row>
    <row r="1184" spans="1:45">
      <c r="A1184">
        <v>17</v>
      </c>
      <c r="B1184">
        <v>246</v>
      </c>
      <c r="C1184">
        <v>2023</v>
      </c>
      <c r="D1184">
        <v>6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6</v>
      </c>
      <c r="N1184">
        <v>99</v>
      </c>
      <c r="O1184">
        <v>99</v>
      </c>
      <c r="P1184">
        <v>99</v>
      </c>
      <c r="Q1184">
        <v>116</v>
      </c>
      <c r="R1184">
        <v>203</v>
      </c>
      <c r="S1184">
        <v>5.5517241379310356</v>
      </c>
      <c r="T1184">
        <v>6</v>
      </c>
      <c r="U1184">
        <v>337.76699507389162</v>
      </c>
      <c r="V1184">
        <v>34.482758620689651</v>
      </c>
      <c r="W1184">
        <v>0</v>
      </c>
      <c r="X1184">
        <v>35.467980295566505</v>
      </c>
      <c r="Y1184">
        <v>87.314044736295386</v>
      </c>
      <c r="Z1184">
        <v>1.8439181037023311</v>
      </c>
      <c r="AA1184">
        <v>0</v>
      </c>
      <c r="AB1184">
        <v>67.190293645187907</v>
      </c>
      <c r="AE1184">
        <v>21.827956989247316</v>
      </c>
      <c r="AF1184">
        <v>21.156515144128555</v>
      </c>
      <c r="AG1184">
        <v>898</v>
      </c>
      <c r="AH1184">
        <v>0.4926108374384236</v>
      </c>
      <c r="AI1184">
        <v>43.842364532019694</v>
      </c>
      <c r="AJ1184">
        <v>233.8949176175268</v>
      </c>
      <c r="AK1184">
        <v>38.314064928050193</v>
      </c>
      <c r="AM1184">
        <v>15.648842874660028</v>
      </c>
      <c r="AN1184">
        <v>99</v>
      </c>
      <c r="AO1184">
        <v>99</v>
      </c>
      <c r="AP1184">
        <v>99</v>
      </c>
      <c r="AQ1184">
        <v>99</v>
      </c>
      <c r="AR1184">
        <v>214.53299492385787</v>
      </c>
      <c r="AS1184">
        <v>33.487968273353175</v>
      </c>
    </row>
    <row r="1185" spans="1:45">
      <c r="A1185">
        <v>17</v>
      </c>
      <c r="B1185">
        <v>247</v>
      </c>
      <c r="C1185">
        <v>2023</v>
      </c>
      <c r="D1185">
        <v>7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6</v>
      </c>
      <c r="N1185">
        <v>99</v>
      </c>
      <c r="O1185">
        <v>99</v>
      </c>
      <c r="P1185">
        <v>99</v>
      </c>
      <c r="Q1185">
        <v>84</v>
      </c>
      <c r="R1185">
        <v>108</v>
      </c>
      <c r="S1185">
        <v>5.814814814814814</v>
      </c>
      <c r="T1185">
        <v>6</v>
      </c>
      <c r="U1185">
        <v>367.56203703703682</v>
      </c>
      <c r="V1185">
        <v>48.148148148148145</v>
      </c>
      <c r="W1185">
        <v>0</v>
      </c>
      <c r="X1185">
        <v>50.925925925925917</v>
      </c>
      <c r="Y1185">
        <v>106.8724141706618</v>
      </c>
      <c r="Z1185">
        <v>1.96331233788127</v>
      </c>
      <c r="AA1185">
        <v>0</v>
      </c>
      <c r="AB1185">
        <v>78.908931983962646</v>
      </c>
      <c r="AE1185">
        <v>19.708029197080297</v>
      </c>
      <c r="AF1185">
        <v>20.182224540574722</v>
      </c>
      <c r="AG1185">
        <v>972.75</v>
      </c>
      <c r="AH1185">
        <v>0</v>
      </c>
      <c r="AI1185">
        <v>44.44444444444445</v>
      </c>
      <c r="AJ1185">
        <v>369.61049534507379</v>
      </c>
      <c r="AK1185">
        <v>63.645798092000639</v>
      </c>
      <c r="AM1185">
        <v>37.91828114752149</v>
      </c>
      <c r="AN1185">
        <v>99</v>
      </c>
      <c r="AO1185">
        <v>99</v>
      </c>
      <c r="AP1185">
        <v>99</v>
      </c>
      <c r="AQ1185">
        <v>99</v>
      </c>
      <c r="AR1185">
        <v>218.63461538461536</v>
      </c>
      <c r="AS1185">
        <v>34.598821811111975</v>
      </c>
    </row>
    <row r="1186" spans="1:45">
      <c r="A1186">
        <v>17</v>
      </c>
      <c r="B1186">
        <v>248</v>
      </c>
      <c r="C1186">
        <v>2023</v>
      </c>
      <c r="D1186">
        <v>8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6</v>
      </c>
      <c r="N1186">
        <v>99</v>
      </c>
      <c r="O1186">
        <v>99</v>
      </c>
      <c r="P1186">
        <v>99</v>
      </c>
      <c r="Q1186">
        <v>109</v>
      </c>
      <c r="R1186">
        <v>199</v>
      </c>
      <c r="S1186">
        <v>5.3216080402010046</v>
      </c>
      <c r="T1186">
        <v>6</v>
      </c>
      <c r="U1186">
        <v>340.48844221105526</v>
      </c>
      <c r="V1186">
        <v>33.165829145728637</v>
      </c>
      <c r="W1186">
        <v>0</v>
      </c>
      <c r="X1186">
        <v>37.185929648241206</v>
      </c>
      <c r="Y1186">
        <v>71.835370951111685</v>
      </c>
      <c r="Z1186">
        <v>1.5810070663520004</v>
      </c>
      <c r="AA1186">
        <v>0</v>
      </c>
      <c r="AB1186">
        <v>66.348495954381008</v>
      </c>
      <c r="AE1186">
        <v>24.628712871287128</v>
      </c>
      <c r="AF1186">
        <v>23.617667972616875</v>
      </c>
      <c r="AG1186">
        <v>887.76410256410236</v>
      </c>
      <c r="AH1186">
        <v>0</v>
      </c>
      <c r="AI1186">
        <v>36.180904522613055</v>
      </c>
      <c r="AJ1186">
        <v>234.31590716893237</v>
      </c>
      <c r="AK1186">
        <v>40.837186454701907</v>
      </c>
      <c r="AM1186">
        <v>22.932493663943806</v>
      </c>
      <c r="AN1186">
        <v>99</v>
      </c>
      <c r="AO1186">
        <v>99</v>
      </c>
      <c r="AP1186">
        <v>99</v>
      </c>
      <c r="AQ1186">
        <v>99</v>
      </c>
      <c r="AR1186">
        <v>217.13333333333327</v>
      </c>
      <c r="AS1186">
        <v>33.06318276300258</v>
      </c>
    </row>
    <row r="1187" spans="1:45">
      <c r="A1187">
        <v>17</v>
      </c>
      <c r="B1187">
        <v>249</v>
      </c>
      <c r="C1187">
        <v>2023</v>
      </c>
      <c r="D1187">
        <v>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6</v>
      </c>
      <c r="N1187">
        <v>99</v>
      </c>
      <c r="O1187">
        <v>99</v>
      </c>
      <c r="P1187">
        <v>99</v>
      </c>
      <c r="Q1187">
        <v>80</v>
      </c>
      <c r="R1187">
        <v>148</v>
      </c>
      <c r="S1187">
        <v>4.986486486486486</v>
      </c>
      <c r="T1187">
        <v>6</v>
      </c>
      <c r="U1187">
        <v>331.27094594594593</v>
      </c>
      <c r="V1187">
        <v>30.405405405405407</v>
      </c>
      <c r="W1187">
        <v>0</v>
      </c>
      <c r="X1187">
        <v>36.48648648648647</v>
      </c>
      <c r="Y1187">
        <v>80.920971001056543</v>
      </c>
      <c r="Z1187">
        <v>1.5810810810810805</v>
      </c>
      <c r="AA1187">
        <v>0</v>
      </c>
      <c r="AB1187">
        <v>77.542374364518309</v>
      </c>
      <c r="AE1187">
        <v>20.246238030095757</v>
      </c>
      <c r="AF1187">
        <v>18.834772727360036</v>
      </c>
      <c r="AG1187">
        <v>899.70344827586189</v>
      </c>
      <c r="AH1187">
        <v>0</v>
      </c>
      <c r="AI1187">
        <v>33.108108108108105</v>
      </c>
      <c r="AJ1187">
        <v>249.30068050138595</v>
      </c>
      <c r="AK1187">
        <v>49.401187294509427</v>
      </c>
      <c r="AM1187">
        <v>33.133248778603942</v>
      </c>
      <c r="AN1187">
        <v>99</v>
      </c>
      <c r="AO1187">
        <v>99</v>
      </c>
      <c r="AP1187">
        <v>99</v>
      </c>
      <c r="AQ1187">
        <v>99</v>
      </c>
      <c r="AR1187">
        <v>216.74482758620684</v>
      </c>
      <c r="AS1187">
        <v>31.957945812979467</v>
      </c>
    </row>
    <row r="1188" spans="1:45">
      <c r="A1188">
        <v>17</v>
      </c>
      <c r="B1188">
        <v>250</v>
      </c>
      <c r="C1188">
        <v>2023</v>
      </c>
      <c r="D1188">
        <v>10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6</v>
      </c>
      <c r="N1188">
        <v>99</v>
      </c>
      <c r="O1188">
        <v>99</v>
      </c>
      <c r="P1188">
        <v>99</v>
      </c>
      <c r="Q1188">
        <v>108</v>
      </c>
      <c r="R1188">
        <v>195</v>
      </c>
      <c r="S1188">
        <v>5.0871794871794878</v>
      </c>
      <c r="T1188">
        <v>6</v>
      </c>
      <c r="U1188">
        <v>321.73128205128199</v>
      </c>
      <c r="V1188">
        <v>32.820512820512818</v>
      </c>
      <c r="W1188">
        <v>0</v>
      </c>
      <c r="X1188">
        <v>28.717948717948723</v>
      </c>
      <c r="Y1188">
        <v>95.138554270141753</v>
      </c>
      <c r="Z1188">
        <v>1.6353748863995701</v>
      </c>
      <c r="AA1188">
        <v>0</v>
      </c>
      <c r="AB1188">
        <v>77.459630999153617</v>
      </c>
      <c r="AE1188">
        <v>20.63492063492064</v>
      </c>
      <c r="AF1188">
        <v>19.409500438385624</v>
      </c>
      <c r="AG1188">
        <v>940.07894736842115</v>
      </c>
      <c r="AH1188">
        <v>0</v>
      </c>
      <c r="AI1188">
        <v>41.025641025641022</v>
      </c>
      <c r="AJ1188">
        <v>291.81749718282822</v>
      </c>
      <c r="AK1188">
        <v>65.089779341708649</v>
      </c>
      <c r="AM1188">
        <v>47.881959540783527</v>
      </c>
      <c r="AN1188">
        <v>99</v>
      </c>
      <c r="AO1188">
        <v>99</v>
      </c>
      <c r="AP1188">
        <v>99</v>
      </c>
      <c r="AQ1188">
        <v>99</v>
      </c>
      <c r="AR1188">
        <v>213.88421052631577</v>
      </c>
      <c r="AS1188">
        <v>32.433754899373675</v>
      </c>
    </row>
    <row r="1189" spans="1:45">
      <c r="A1189">
        <v>17</v>
      </c>
      <c r="B1189">
        <v>251</v>
      </c>
      <c r="C1189">
        <v>2023</v>
      </c>
      <c r="D1189">
        <v>11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6</v>
      </c>
      <c r="N1189">
        <v>99</v>
      </c>
      <c r="O1189">
        <v>99</v>
      </c>
      <c r="P1189">
        <v>99</v>
      </c>
      <c r="Q1189">
        <v>150</v>
      </c>
      <c r="R1189">
        <v>262</v>
      </c>
      <c r="S1189">
        <v>5.1954022988505741</v>
      </c>
      <c r="T1189">
        <v>6</v>
      </c>
      <c r="U1189">
        <v>334.37938931297697</v>
      </c>
      <c r="V1189">
        <v>30.152671755725198</v>
      </c>
      <c r="W1189">
        <v>0</v>
      </c>
      <c r="X1189">
        <v>35.877862595419849</v>
      </c>
      <c r="Y1189">
        <v>97.061916744261254</v>
      </c>
      <c r="Z1189">
        <v>1.7166031139457021</v>
      </c>
      <c r="AA1189">
        <v>0</v>
      </c>
      <c r="AB1189">
        <v>81.044206623808421</v>
      </c>
      <c r="AE1189">
        <v>23.455684870188005</v>
      </c>
      <c r="AF1189">
        <v>22.975434621265158</v>
      </c>
      <c r="AG1189">
        <v>966.95634920634916</v>
      </c>
      <c r="AH1189">
        <v>0</v>
      </c>
      <c r="AI1189">
        <v>36.641221374045799</v>
      </c>
      <c r="AJ1189">
        <v>314.0111495836768</v>
      </c>
      <c r="AK1189">
        <v>56.07059944990781</v>
      </c>
      <c r="AM1189">
        <v>46.474900112453746</v>
      </c>
      <c r="AN1189">
        <v>99</v>
      </c>
      <c r="AO1189">
        <v>99</v>
      </c>
      <c r="AP1189">
        <v>99</v>
      </c>
      <c r="AQ1189">
        <v>99</v>
      </c>
      <c r="AR1189">
        <v>214.67063492063488</v>
      </c>
      <c r="AS1189">
        <v>32.964842431008442</v>
      </c>
    </row>
    <row r="1190" spans="1:45">
      <c r="A1190">
        <v>17</v>
      </c>
      <c r="B1190">
        <v>252</v>
      </c>
      <c r="C1190">
        <v>2023</v>
      </c>
      <c r="D1190">
        <v>12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6</v>
      </c>
      <c r="N1190">
        <v>99</v>
      </c>
      <c r="O1190">
        <v>99</v>
      </c>
      <c r="P1190">
        <v>99</v>
      </c>
      <c r="Q1190">
        <v>31</v>
      </c>
      <c r="R1190">
        <v>64</v>
      </c>
      <c r="S1190">
        <v>5.34375</v>
      </c>
      <c r="T1190">
        <v>6</v>
      </c>
      <c r="U1190">
        <v>330</v>
      </c>
      <c r="V1190">
        <v>31.25</v>
      </c>
      <c r="W1190">
        <v>0</v>
      </c>
      <c r="X1190">
        <v>35.9375</v>
      </c>
      <c r="Y1190">
        <v>90.080292309139395</v>
      </c>
      <c r="Z1190">
        <v>1.9543121392193219</v>
      </c>
      <c r="AA1190">
        <v>0</v>
      </c>
      <c r="AB1190">
        <v>83.759652452018798</v>
      </c>
      <c r="AE1190">
        <v>24.806201550387595</v>
      </c>
      <c r="AF1190">
        <v>23.296447291787995</v>
      </c>
      <c r="AG1190">
        <v>968.3650793650794</v>
      </c>
      <c r="AH1190">
        <v>0</v>
      </c>
      <c r="AI1190">
        <v>48.4375</v>
      </c>
      <c r="AJ1190">
        <v>259.55305305847929</v>
      </c>
      <c r="AK1190">
        <v>34.059283209593659</v>
      </c>
      <c r="AM1190">
        <v>29.965148215760557</v>
      </c>
      <c r="AN1190">
        <v>99</v>
      </c>
      <c r="AO1190">
        <v>99</v>
      </c>
      <c r="AP1190">
        <v>99</v>
      </c>
      <c r="AQ1190">
        <v>99</v>
      </c>
      <c r="AR1190">
        <v>213.42857142857139</v>
      </c>
      <c r="AS1190">
        <v>33.386676411124263</v>
      </c>
    </row>
    <row r="1191" spans="1:45">
      <c r="A1191">
        <v>17</v>
      </c>
      <c r="B1191">
        <v>253</v>
      </c>
      <c r="C1191">
        <v>2023</v>
      </c>
      <c r="D1191">
        <v>1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7</v>
      </c>
      <c r="N1191">
        <v>99</v>
      </c>
      <c r="O1191">
        <v>99</v>
      </c>
      <c r="P1191">
        <v>99</v>
      </c>
      <c r="Q1191">
        <v>93</v>
      </c>
      <c r="R1191">
        <v>139</v>
      </c>
      <c r="S1191">
        <v>5.6258992805755392</v>
      </c>
      <c r="T1191">
        <v>7</v>
      </c>
      <c r="U1191">
        <v>370.1589928057553</v>
      </c>
      <c r="V1191">
        <v>38.84892086330936</v>
      </c>
      <c r="W1191">
        <v>100</v>
      </c>
      <c r="X1191">
        <v>56.834532374100704</v>
      </c>
      <c r="Y1191">
        <v>80.904047273128683</v>
      </c>
      <c r="Z1191">
        <v>1.4753289173320063</v>
      </c>
      <c r="AA1191">
        <v>0</v>
      </c>
      <c r="AB1191">
        <v>77.795357759956545</v>
      </c>
      <c r="AE1191">
        <v>23.801369863013697</v>
      </c>
      <c r="AF1191">
        <v>24.3819002226268</v>
      </c>
      <c r="AG1191">
        <v>945.7307692307694</v>
      </c>
      <c r="AH1191">
        <v>0</v>
      </c>
      <c r="AI1191">
        <v>25.899280575539564</v>
      </c>
      <c r="AJ1191">
        <v>393.04041265031674</v>
      </c>
      <c r="AK1191">
        <v>38.951498315333438</v>
      </c>
      <c r="AM1191">
        <v>31.057438313989945</v>
      </c>
      <c r="AN1191">
        <v>99</v>
      </c>
      <c r="AO1191">
        <v>99</v>
      </c>
      <c r="AP1191">
        <v>99</v>
      </c>
      <c r="AQ1191">
        <v>99</v>
      </c>
      <c r="AR1191">
        <v>220.39230769230775</v>
      </c>
      <c r="AS1191">
        <v>34.370977726578367</v>
      </c>
    </row>
    <row r="1192" spans="1:45">
      <c r="A1192">
        <v>17</v>
      </c>
      <c r="B1192">
        <v>254</v>
      </c>
      <c r="C1192">
        <v>2023</v>
      </c>
      <c r="D1192">
        <v>2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7</v>
      </c>
      <c r="N1192">
        <v>99</v>
      </c>
      <c r="O1192">
        <v>99</v>
      </c>
      <c r="P1192">
        <v>99</v>
      </c>
      <c r="Q1192">
        <v>67</v>
      </c>
      <c r="R1192">
        <v>145</v>
      </c>
      <c r="S1192">
        <v>5.4275862068965512</v>
      </c>
      <c r="T1192">
        <v>7</v>
      </c>
      <c r="U1192">
        <v>367.68620689655199</v>
      </c>
      <c r="V1192">
        <v>35.172413793103445</v>
      </c>
      <c r="W1192">
        <v>100</v>
      </c>
      <c r="X1192">
        <v>62.758620689655153</v>
      </c>
      <c r="Y1192">
        <v>68.118953381199717</v>
      </c>
      <c r="Z1192">
        <v>1.2635190463540311</v>
      </c>
      <c r="AA1192">
        <v>0</v>
      </c>
      <c r="AB1192">
        <v>64.261991313279694</v>
      </c>
      <c r="AE1192">
        <v>31.317494600431974</v>
      </c>
      <c r="AF1192">
        <v>31.417412062537259</v>
      </c>
      <c r="AG1192">
        <v>901.49635036496318</v>
      </c>
      <c r="AH1192">
        <v>0</v>
      </c>
      <c r="AI1192">
        <v>19.310344827586203</v>
      </c>
      <c r="AJ1192">
        <v>270.54724546828379</v>
      </c>
      <c r="AK1192">
        <v>23.657271706372843</v>
      </c>
      <c r="AM1192">
        <v>6.550960749948322</v>
      </c>
      <c r="AN1192">
        <v>99</v>
      </c>
      <c r="AO1192">
        <v>99</v>
      </c>
      <c r="AP1192">
        <v>99</v>
      </c>
      <c r="AQ1192">
        <v>99</v>
      </c>
      <c r="AR1192">
        <v>221.21897810218968</v>
      </c>
      <c r="AS1192">
        <v>33.535477311810837</v>
      </c>
    </row>
    <row r="1193" spans="1:45">
      <c r="A1193">
        <v>17</v>
      </c>
      <c r="B1193">
        <v>255</v>
      </c>
      <c r="C1193">
        <v>2023</v>
      </c>
      <c r="D1193">
        <v>3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7</v>
      </c>
      <c r="N1193">
        <v>99</v>
      </c>
      <c r="O1193">
        <v>99</v>
      </c>
      <c r="P1193">
        <v>99</v>
      </c>
      <c r="Q1193">
        <v>84</v>
      </c>
      <c r="R1193">
        <v>142</v>
      </c>
      <c r="S1193">
        <v>5.577464788732394</v>
      </c>
      <c r="T1193">
        <v>7</v>
      </c>
      <c r="U1193">
        <v>368.36971830985914</v>
      </c>
      <c r="V1193">
        <v>47.183098591549296</v>
      </c>
      <c r="W1193">
        <v>100</v>
      </c>
      <c r="X1193">
        <v>62.676056338028182</v>
      </c>
      <c r="Y1193">
        <v>68.776329646463566</v>
      </c>
      <c r="Z1193">
        <v>1.1647640374104422</v>
      </c>
      <c r="AA1193">
        <v>0</v>
      </c>
      <c r="AB1193">
        <v>64.229885403835951</v>
      </c>
      <c r="AE1193">
        <v>26.691729323308277</v>
      </c>
      <c r="AF1193">
        <v>27.771170882278923</v>
      </c>
      <c r="AG1193">
        <v>820.05970149253733</v>
      </c>
      <c r="AH1193">
        <v>0</v>
      </c>
      <c r="AI1193">
        <v>18.309859154929576</v>
      </c>
      <c r="AJ1193">
        <v>126.46701895550852</v>
      </c>
      <c r="AK1193">
        <v>-26.214801923928601</v>
      </c>
      <c r="AM1193">
        <v>-22.47075805756165</v>
      </c>
      <c r="AN1193">
        <v>99</v>
      </c>
      <c r="AO1193">
        <v>99</v>
      </c>
      <c r="AP1193">
        <v>99</v>
      </c>
      <c r="AQ1193">
        <v>99</v>
      </c>
      <c r="AR1193">
        <v>220.41044776119404</v>
      </c>
      <c r="AS1193">
        <v>33.781097452110295</v>
      </c>
    </row>
    <row r="1194" spans="1:45">
      <c r="A1194">
        <v>17</v>
      </c>
      <c r="B1194">
        <v>256</v>
      </c>
      <c r="C1194">
        <v>2023</v>
      </c>
      <c r="D1194">
        <v>4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7</v>
      </c>
      <c r="N1194">
        <v>99</v>
      </c>
      <c r="O1194">
        <v>99</v>
      </c>
      <c r="P1194">
        <v>99</v>
      </c>
      <c r="Q1194">
        <v>77</v>
      </c>
      <c r="R1194">
        <v>116</v>
      </c>
      <c r="S1194">
        <v>5.8103448275862082</v>
      </c>
      <c r="T1194">
        <v>7</v>
      </c>
      <c r="U1194">
        <v>375.06982758620694</v>
      </c>
      <c r="V1194">
        <v>47.413793103448285</v>
      </c>
      <c r="W1194">
        <v>100</v>
      </c>
      <c r="X1194">
        <v>61.206896551724142</v>
      </c>
      <c r="Y1194">
        <v>71.735988923738645</v>
      </c>
      <c r="Z1194">
        <v>1.4908559974832796</v>
      </c>
      <c r="AA1194">
        <v>0</v>
      </c>
      <c r="AB1194">
        <v>72.101054544527713</v>
      </c>
      <c r="AE1194">
        <v>26.067415730337089</v>
      </c>
      <c r="AF1194">
        <v>27.232867143372193</v>
      </c>
      <c r="AG1194">
        <v>869.34210526315803</v>
      </c>
      <c r="AH1194">
        <v>0</v>
      </c>
      <c r="AI1194">
        <v>25.862068965517246</v>
      </c>
      <c r="AJ1194">
        <v>187.13719654951001</v>
      </c>
      <c r="AK1194">
        <v>33.573226885312074</v>
      </c>
      <c r="AM1194">
        <v>32.154226780866153</v>
      </c>
      <c r="AN1194">
        <v>99</v>
      </c>
      <c r="AO1194">
        <v>99</v>
      </c>
      <c r="AP1194">
        <v>99</v>
      </c>
      <c r="AQ1194">
        <v>99</v>
      </c>
      <c r="AR1194">
        <v>219.92105263157899</v>
      </c>
      <c r="AS1194">
        <v>34.982380232040157</v>
      </c>
    </row>
    <row r="1195" spans="1:45">
      <c r="A1195">
        <v>17</v>
      </c>
      <c r="B1195">
        <v>257</v>
      </c>
      <c r="C1195">
        <v>2023</v>
      </c>
      <c r="D1195">
        <v>5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7</v>
      </c>
      <c r="N1195">
        <v>99</v>
      </c>
      <c r="O1195">
        <v>99</v>
      </c>
      <c r="P1195">
        <v>99</v>
      </c>
      <c r="Q1195">
        <v>100</v>
      </c>
      <c r="R1195">
        <v>151</v>
      </c>
      <c r="S1195">
        <v>6.2384105960264877</v>
      </c>
      <c r="T1195">
        <v>7</v>
      </c>
      <c r="U1195">
        <v>371.90860927152335</v>
      </c>
      <c r="V1195">
        <v>61.589403973509938</v>
      </c>
      <c r="W1195">
        <v>100</v>
      </c>
      <c r="X1195">
        <v>57.61589403973511</v>
      </c>
      <c r="Y1195">
        <v>78.733293563043745</v>
      </c>
      <c r="Z1195">
        <v>1.658646257515398</v>
      </c>
      <c r="AA1195">
        <v>0</v>
      </c>
      <c r="AB1195">
        <v>74.733737833653691</v>
      </c>
      <c r="AE1195">
        <v>21.726618705035971</v>
      </c>
      <c r="AF1195">
        <v>22.849956097056833</v>
      </c>
      <c r="AG1195">
        <v>859.13605442176879</v>
      </c>
      <c r="AH1195">
        <v>0</v>
      </c>
      <c r="AI1195">
        <v>43.708609271523194</v>
      </c>
      <c r="AJ1195">
        <v>261.08131085343797</v>
      </c>
      <c r="AK1195">
        <v>37.116169986933471</v>
      </c>
      <c r="AM1195">
        <v>14.858373483137818</v>
      </c>
      <c r="AN1195">
        <v>99</v>
      </c>
      <c r="AO1195">
        <v>99</v>
      </c>
      <c r="AP1195">
        <v>99</v>
      </c>
      <c r="AQ1195">
        <v>99</v>
      </c>
      <c r="AR1195">
        <v>217.25850340136049</v>
      </c>
      <c r="AS1195">
        <v>36.022912291989449</v>
      </c>
    </row>
    <row r="1196" spans="1:45">
      <c r="A1196">
        <v>17</v>
      </c>
      <c r="B1196">
        <v>258</v>
      </c>
      <c r="C1196">
        <v>2023</v>
      </c>
      <c r="D1196">
        <v>6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7</v>
      </c>
      <c r="N1196">
        <v>99</v>
      </c>
      <c r="O1196">
        <v>99</v>
      </c>
      <c r="P1196">
        <v>99</v>
      </c>
      <c r="Q1196">
        <v>128</v>
      </c>
      <c r="R1196">
        <v>213</v>
      </c>
      <c r="S1196">
        <v>5.6572769953051649</v>
      </c>
      <c r="T1196">
        <v>7</v>
      </c>
      <c r="U1196">
        <v>369.01784037558701</v>
      </c>
      <c r="V1196">
        <v>42.253521126760553</v>
      </c>
      <c r="W1196">
        <v>100</v>
      </c>
      <c r="X1196">
        <v>60.093896713615038</v>
      </c>
      <c r="Y1196">
        <v>81.455099881740821</v>
      </c>
      <c r="Z1196">
        <v>1.5136022087319689</v>
      </c>
      <c r="AA1196">
        <v>0</v>
      </c>
      <c r="AB1196">
        <v>69.709343723958838</v>
      </c>
      <c r="AE1196">
        <v>22.903225806451609</v>
      </c>
      <c r="AF1196">
        <v>24.252574727099603</v>
      </c>
      <c r="AG1196">
        <v>892.61650485436894</v>
      </c>
      <c r="AH1196">
        <v>0</v>
      </c>
      <c r="AI1196">
        <v>26.291079812206569</v>
      </c>
      <c r="AJ1196">
        <v>313.7638149504337</v>
      </c>
      <c r="AK1196">
        <v>39.619520336001251</v>
      </c>
      <c r="AM1196">
        <v>17.012356863499612</v>
      </c>
      <c r="AN1196">
        <v>99</v>
      </c>
      <c r="AO1196">
        <v>99</v>
      </c>
      <c r="AP1196">
        <v>99</v>
      </c>
      <c r="AQ1196">
        <v>99</v>
      </c>
      <c r="AR1196">
        <v>219.96116504854368</v>
      </c>
      <c r="AS1196">
        <v>34.248367988420618</v>
      </c>
    </row>
    <row r="1197" spans="1:45">
      <c r="A1197">
        <v>17</v>
      </c>
      <c r="B1197">
        <v>259</v>
      </c>
      <c r="C1197">
        <v>2023</v>
      </c>
      <c r="D1197">
        <v>7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7</v>
      </c>
      <c r="N1197">
        <v>99</v>
      </c>
      <c r="O1197">
        <v>99</v>
      </c>
      <c r="P1197">
        <v>99</v>
      </c>
      <c r="Q1197">
        <v>81</v>
      </c>
      <c r="R1197">
        <v>102</v>
      </c>
      <c r="S1197">
        <v>6.0686274509803955</v>
      </c>
      <c r="T1197">
        <v>7</v>
      </c>
      <c r="U1197">
        <v>377.57352941176464</v>
      </c>
      <c r="V1197">
        <v>49.019607843137265</v>
      </c>
      <c r="W1197">
        <v>100</v>
      </c>
      <c r="X1197">
        <v>58.82352941176471</v>
      </c>
      <c r="Y1197">
        <v>99.473951587367935</v>
      </c>
      <c r="Z1197">
        <v>1.739167052838174</v>
      </c>
      <c r="AA1197">
        <v>0</v>
      </c>
      <c r="AB1197">
        <v>76.180686462556736</v>
      </c>
      <c r="AE1197">
        <v>18.613138686131379</v>
      </c>
      <c r="AF1197">
        <v>19.580164664037174</v>
      </c>
      <c r="AG1197">
        <v>947.55555555555554</v>
      </c>
      <c r="AH1197">
        <v>0</v>
      </c>
      <c r="AI1197">
        <v>38.235294117647058</v>
      </c>
      <c r="AJ1197">
        <v>338.00532606592742</v>
      </c>
      <c r="AK1197">
        <v>53.83963019709519</v>
      </c>
      <c r="AM1197">
        <v>28.008689620900345</v>
      </c>
      <c r="AN1197">
        <v>99</v>
      </c>
      <c r="AO1197">
        <v>99</v>
      </c>
      <c r="AP1197">
        <v>99</v>
      </c>
      <c r="AQ1197">
        <v>99</v>
      </c>
      <c r="AR1197">
        <v>218.69696969696969</v>
      </c>
      <c r="AS1197">
        <v>35.422547572380722</v>
      </c>
    </row>
    <row r="1198" spans="1:45">
      <c r="A1198">
        <v>17</v>
      </c>
      <c r="B1198">
        <v>260</v>
      </c>
      <c r="C1198">
        <v>2023</v>
      </c>
      <c r="D1198">
        <v>8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7</v>
      </c>
      <c r="N1198">
        <v>99</v>
      </c>
      <c r="O1198">
        <v>99</v>
      </c>
      <c r="P1198">
        <v>99</v>
      </c>
      <c r="Q1198">
        <v>102</v>
      </c>
      <c r="R1198">
        <v>183</v>
      </c>
      <c r="S1198">
        <v>5.7759562841530068</v>
      </c>
      <c r="T1198">
        <v>7</v>
      </c>
      <c r="U1198">
        <v>370.84754098360656</v>
      </c>
      <c r="V1198">
        <v>44.262295081967189</v>
      </c>
      <c r="W1198">
        <v>100</v>
      </c>
      <c r="X1198">
        <v>60.655737704918003</v>
      </c>
      <c r="Y1198">
        <v>83.662789072406426</v>
      </c>
      <c r="Z1198">
        <v>1.4557483712830639</v>
      </c>
      <c r="AA1198">
        <v>0</v>
      </c>
      <c r="AB1198">
        <v>71.309219637677103</v>
      </c>
      <c r="AE1198">
        <v>22.648514851485153</v>
      </c>
      <c r="AF1198">
        <v>23.655277944313543</v>
      </c>
      <c r="AG1198">
        <v>902.24581005586595</v>
      </c>
      <c r="AH1198">
        <v>0</v>
      </c>
      <c r="AI1198">
        <v>36.612021857923501</v>
      </c>
      <c r="AJ1198">
        <v>287.09139712585176</v>
      </c>
      <c r="AK1198">
        <v>57.063005307627009</v>
      </c>
      <c r="AM1198">
        <v>39.222720387038002</v>
      </c>
      <c r="AN1198">
        <v>99</v>
      </c>
      <c r="AO1198">
        <v>99</v>
      </c>
      <c r="AP1198">
        <v>99</v>
      </c>
      <c r="AQ1198">
        <v>99</v>
      </c>
      <c r="AR1198">
        <v>220.18994413407819</v>
      </c>
      <c r="AS1198">
        <v>34.446541434128129</v>
      </c>
    </row>
    <row r="1199" spans="1:45">
      <c r="A1199">
        <v>17</v>
      </c>
      <c r="B1199">
        <v>261</v>
      </c>
      <c r="C1199">
        <v>2023</v>
      </c>
      <c r="D1199">
        <v>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7</v>
      </c>
      <c r="N1199">
        <v>99</v>
      </c>
      <c r="O1199">
        <v>99</v>
      </c>
      <c r="P1199">
        <v>99</v>
      </c>
      <c r="Q1199">
        <v>106</v>
      </c>
      <c r="R1199">
        <v>190</v>
      </c>
      <c r="S1199">
        <v>5.73157894736842</v>
      </c>
      <c r="T1199">
        <v>7</v>
      </c>
      <c r="U1199">
        <v>374.70105263157905</v>
      </c>
      <c r="V1199">
        <v>46.842105263157904</v>
      </c>
      <c r="W1199">
        <v>100</v>
      </c>
      <c r="X1199">
        <v>51.578947368421055</v>
      </c>
      <c r="Y1199">
        <v>94.902375872579356</v>
      </c>
      <c r="Z1199">
        <v>1.584979704860586</v>
      </c>
      <c r="AA1199">
        <v>0</v>
      </c>
      <c r="AB1199">
        <v>73.849665316049354</v>
      </c>
      <c r="AE1199">
        <v>25.991792065663471</v>
      </c>
      <c r="AF1199">
        <v>27.349779855501005</v>
      </c>
      <c r="AG1199">
        <v>955.52173913043487</v>
      </c>
      <c r="AH1199">
        <v>0</v>
      </c>
      <c r="AI1199">
        <v>34.736842105263158</v>
      </c>
      <c r="AJ1199">
        <v>400.72384175825778</v>
      </c>
      <c r="AK1199">
        <v>48.47330088883507</v>
      </c>
      <c r="AM1199">
        <v>24.158276373443545</v>
      </c>
      <c r="AN1199">
        <v>99</v>
      </c>
      <c r="AO1199">
        <v>99</v>
      </c>
      <c r="AP1199">
        <v>99</v>
      </c>
      <c r="AQ1199">
        <v>99</v>
      </c>
      <c r="AR1199">
        <v>220.71739130434781</v>
      </c>
      <c r="AS1199">
        <v>34.217481906526913</v>
      </c>
    </row>
    <row r="1200" spans="1:45">
      <c r="A1200">
        <v>17</v>
      </c>
      <c r="B1200">
        <v>262</v>
      </c>
      <c r="C1200">
        <v>2023</v>
      </c>
      <c r="D1200">
        <v>10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7</v>
      </c>
      <c r="N1200">
        <v>99</v>
      </c>
      <c r="O1200">
        <v>99</v>
      </c>
      <c r="P1200">
        <v>99</v>
      </c>
      <c r="Q1200">
        <v>134</v>
      </c>
      <c r="R1200">
        <v>185</v>
      </c>
      <c r="S1200">
        <v>5.6162162162162179</v>
      </c>
      <c r="T1200">
        <v>7</v>
      </c>
      <c r="U1200">
        <v>363.09621621621631</v>
      </c>
      <c r="V1200">
        <v>47.027027027027032</v>
      </c>
      <c r="W1200">
        <v>100</v>
      </c>
      <c r="X1200">
        <v>51.351351351351347</v>
      </c>
      <c r="Y1200">
        <v>93.394934388684774</v>
      </c>
      <c r="Z1200">
        <v>1.5798586172654323</v>
      </c>
      <c r="AA1200">
        <v>0</v>
      </c>
      <c r="AB1200">
        <v>77.084702100772006</v>
      </c>
      <c r="AE1200">
        <v>19.576719576719569</v>
      </c>
      <c r="AF1200">
        <v>20.78164435757169</v>
      </c>
      <c r="AG1200">
        <v>971.5193370165747</v>
      </c>
      <c r="AH1200">
        <v>0</v>
      </c>
      <c r="AI1200">
        <v>49.189189189189186</v>
      </c>
      <c r="AJ1200">
        <v>315.56081080623352</v>
      </c>
      <c r="AK1200">
        <v>42.722564973668867</v>
      </c>
      <c r="AM1200">
        <v>29.367943922125491</v>
      </c>
      <c r="AN1200">
        <v>99</v>
      </c>
      <c r="AO1200">
        <v>99</v>
      </c>
      <c r="AP1200">
        <v>99</v>
      </c>
      <c r="AQ1200">
        <v>99</v>
      </c>
      <c r="AR1200">
        <v>219.57458563535911</v>
      </c>
      <c r="AS1200">
        <v>33.796497332506561</v>
      </c>
    </row>
    <row r="1201" spans="1:45">
      <c r="A1201">
        <v>17</v>
      </c>
      <c r="B1201">
        <v>263</v>
      </c>
      <c r="C1201">
        <v>2023</v>
      </c>
      <c r="D1201">
        <v>11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7</v>
      </c>
      <c r="N1201">
        <v>99</v>
      </c>
      <c r="O1201">
        <v>99</v>
      </c>
      <c r="P1201">
        <v>99</v>
      </c>
      <c r="Q1201">
        <v>148</v>
      </c>
      <c r="R1201">
        <v>255</v>
      </c>
      <c r="S1201">
        <v>5.2862745098039214</v>
      </c>
      <c r="T1201">
        <v>7</v>
      </c>
      <c r="U1201">
        <v>351.19333333333321</v>
      </c>
      <c r="V1201">
        <v>34.509803921568633</v>
      </c>
      <c r="W1201">
        <v>100</v>
      </c>
      <c r="X1201">
        <v>51.764705882352942</v>
      </c>
      <c r="Y1201">
        <v>80.889474791385595</v>
      </c>
      <c r="Z1201">
        <v>1.4308943600917599</v>
      </c>
      <c r="AA1201">
        <v>0</v>
      </c>
      <c r="AB1201">
        <v>78.690659504161019</v>
      </c>
      <c r="AE1201">
        <v>22.829006266786038</v>
      </c>
      <c r="AF1201">
        <v>23.486017901491969</v>
      </c>
      <c r="AG1201">
        <v>949.77822580645147</v>
      </c>
      <c r="AH1201">
        <v>0</v>
      </c>
      <c r="AI1201">
        <v>30.980392156862745</v>
      </c>
      <c r="AJ1201">
        <v>312.75004707471959</v>
      </c>
      <c r="AK1201">
        <v>30.834290683336583</v>
      </c>
      <c r="AM1201">
        <v>26.305342921349759</v>
      </c>
      <c r="AN1201">
        <v>99</v>
      </c>
      <c r="AO1201">
        <v>99</v>
      </c>
      <c r="AP1201">
        <v>99</v>
      </c>
      <c r="AQ1201">
        <v>99</v>
      </c>
      <c r="AR1201">
        <v>218.91129032258064</v>
      </c>
      <c r="AS1201">
        <v>33.11399027431149</v>
      </c>
    </row>
    <row r="1202" spans="1:45">
      <c r="A1202">
        <v>17</v>
      </c>
      <c r="B1202">
        <v>264</v>
      </c>
      <c r="C1202">
        <v>2023</v>
      </c>
      <c r="D1202">
        <v>12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7</v>
      </c>
      <c r="N1202">
        <v>99</v>
      </c>
      <c r="O1202">
        <v>99</v>
      </c>
      <c r="P1202">
        <v>99</v>
      </c>
      <c r="Q1202">
        <v>30</v>
      </c>
      <c r="R1202">
        <v>47</v>
      </c>
      <c r="S1202">
        <v>5.5744680851063828</v>
      </c>
      <c r="T1202">
        <v>7</v>
      </c>
      <c r="U1202">
        <v>366.04468085106402</v>
      </c>
      <c r="V1202">
        <v>38.297872340425535</v>
      </c>
      <c r="W1202">
        <v>100</v>
      </c>
      <c r="X1202">
        <v>57.446808510638292</v>
      </c>
      <c r="Y1202">
        <v>75.641263669897356</v>
      </c>
      <c r="Z1202">
        <v>1.3167445486609204</v>
      </c>
      <c r="AA1202">
        <v>0</v>
      </c>
      <c r="AB1202">
        <v>83.858516690964052</v>
      </c>
      <c r="AE1202">
        <v>18.217054263565895</v>
      </c>
      <c r="AF1202">
        <v>18.977007994917127</v>
      </c>
      <c r="AG1202">
        <v>953.78723404255356</v>
      </c>
      <c r="AH1202">
        <v>0</v>
      </c>
      <c r="AI1202">
        <v>36.170212765957451</v>
      </c>
      <c r="AJ1202">
        <v>306.53339245193865</v>
      </c>
      <c r="AK1202">
        <v>39.931790252744946</v>
      </c>
      <c r="AM1202">
        <v>28.527263941101303</v>
      </c>
      <c r="AN1202">
        <v>99</v>
      </c>
      <c r="AO1202">
        <v>99</v>
      </c>
      <c r="AP1202">
        <v>99</v>
      </c>
      <c r="AQ1202">
        <v>99</v>
      </c>
      <c r="AR1202">
        <v>220.08510638297875</v>
      </c>
      <c r="AS1202">
        <v>33.966043264874365</v>
      </c>
    </row>
    <row r="1203" spans="1:45">
      <c r="A1203">
        <v>17</v>
      </c>
      <c r="B1203">
        <v>265</v>
      </c>
      <c r="C1203">
        <v>2023</v>
      </c>
      <c r="D1203">
        <v>1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8</v>
      </c>
      <c r="N1203">
        <v>99</v>
      </c>
      <c r="O1203">
        <v>99</v>
      </c>
      <c r="P1203">
        <v>99</v>
      </c>
      <c r="Q1203">
        <v>55</v>
      </c>
      <c r="R1203">
        <v>79</v>
      </c>
      <c r="S1203">
        <v>5.9620253164556951</v>
      </c>
      <c r="T1203">
        <v>8</v>
      </c>
      <c r="U1203">
        <v>406.46455696202526</v>
      </c>
      <c r="V1203">
        <v>62.025316455696192</v>
      </c>
      <c r="W1203">
        <v>100</v>
      </c>
      <c r="X1203">
        <v>75.949367088607616</v>
      </c>
      <c r="Y1203">
        <v>86.618396382594895</v>
      </c>
      <c r="Z1203">
        <v>1.3728196796290479</v>
      </c>
      <c r="AA1203">
        <v>0</v>
      </c>
      <c r="AB1203">
        <v>69.966905321488682</v>
      </c>
      <c r="AE1203">
        <v>13.527397260273972</v>
      </c>
      <c r="AF1203">
        <v>15.216480638860277</v>
      </c>
      <c r="AG1203">
        <v>971.50632911392381</v>
      </c>
      <c r="AH1203">
        <v>0</v>
      </c>
      <c r="AI1203">
        <v>27.84810126582278</v>
      </c>
      <c r="AJ1203">
        <v>364.66127419380763</v>
      </c>
      <c r="AK1203">
        <v>50.529511015413483</v>
      </c>
      <c r="AM1203">
        <v>29.76980952026868</v>
      </c>
      <c r="AN1203">
        <v>99</v>
      </c>
      <c r="AO1203">
        <v>99</v>
      </c>
      <c r="AP1203">
        <v>99</v>
      </c>
      <c r="AQ1203">
        <v>99</v>
      </c>
      <c r="AR1203">
        <v>225.12658227848095</v>
      </c>
      <c r="AS1203">
        <v>35.430317670598022</v>
      </c>
    </row>
    <row r="1204" spans="1:45">
      <c r="A1204">
        <v>17</v>
      </c>
      <c r="B1204">
        <v>266</v>
      </c>
      <c r="C1204">
        <v>2023</v>
      </c>
      <c r="D1204">
        <v>2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8</v>
      </c>
      <c r="N1204">
        <v>99</v>
      </c>
      <c r="O1204">
        <v>99</v>
      </c>
      <c r="P1204">
        <v>99</v>
      </c>
      <c r="Q1204">
        <v>48</v>
      </c>
      <c r="R1204">
        <v>81</v>
      </c>
      <c r="S1204">
        <v>6.0864197530864175</v>
      </c>
      <c r="T1204">
        <v>8</v>
      </c>
      <c r="U1204">
        <v>412.06049382716054</v>
      </c>
      <c r="V1204">
        <v>70.370370370370352</v>
      </c>
      <c r="W1204">
        <v>100</v>
      </c>
      <c r="X1204">
        <v>79.012345679012356</v>
      </c>
      <c r="Y1204">
        <v>98.222887980414043</v>
      </c>
      <c r="Z1204">
        <v>1.1987393673025528</v>
      </c>
      <c r="AA1204">
        <v>0</v>
      </c>
      <c r="AB1204">
        <v>57.510132805470043</v>
      </c>
      <c r="AE1204">
        <v>17.494600431965441</v>
      </c>
      <c r="AF1204">
        <v>19.668492073827924</v>
      </c>
      <c r="AG1204">
        <v>954.6962025316451</v>
      </c>
      <c r="AH1204">
        <v>0</v>
      </c>
      <c r="AI1204">
        <v>32.098765432098766</v>
      </c>
      <c r="AJ1204">
        <v>275.89877773415282</v>
      </c>
      <c r="AK1204">
        <v>24.694992362610591</v>
      </c>
      <c r="AM1204">
        <v>10.636729948324341</v>
      </c>
      <c r="AN1204">
        <v>99</v>
      </c>
      <c r="AO1204">
        <v>99</v>
      </c>
      <c r="AP1204">
        <v>99</v>
      </c>
      <c r="AQ1204">
        <v>99</v>
      </c>
      <c r="AR1204">
        <v>222.84810126582281</v>
      </c>
      <c r="AS1204">
        <v>36.293196309844497</v>
      </c>
    </row>
    <row r="1205" spans="1:45">
      <c r="A1205">
        <v>17</v>
      </c>
      <c r="B1205">
        <v>267</v>
      </c>
      <c r="C1205">
        <v>2023</v>
      </c>
      <c r="D1205">
        <v>3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8</v>
      </c>
      <c r="N1205">
        <v>99</v>
      </c>
      <c r="O1205">
        <v>99</v>
      </c>
      <c r="P1205">
        <v>99</v>
      </c>
      <c r="Q1205">
        <v>66</v>
      </c>
      <c r="R1205">
        <v>87</v>
      </c>
      <c r="S1205">
        <v>5.9770114942528743</v>
      </c>
      <c r="T1205">
        <v>8</v>
      </c>
      <c r="U1205">
        <v>395.4977011494251</v>
      </c>
      <c r="V1205">
        <v>65.517241379310363</v>
      </c>
      <c r="W1205">
        <v>100</v>
      </c>
      <c r="X1205">
        <v>68.965517241379303</v>
      </c>
      <c r="Y1205">
        <v>79.906889747993759</v>
      </c>
      <c r="Z1205">
        <v>1.2592372394252149</v>
      </c>
      <c r="AA1205">
        <v>0</v>
      </c>
      <c r="AB1205">
        <v>63.283505313850547</v>
      </c>
      <c r="AE1205">
        <v>16.353383458646611</v>
      </c>
      <c r="AF1205">
        <v>18.267753406591996</v>
      </c>
      <c r="AG1205">
        <v>946.92499999999995</v>
      </c>
      <c r="AH1205">
        <v>0</v>
      </c>
      <c r="AI1205">
        <v>19.540229885057471</v>
      </c>
      <c r="AJ1205">
        <v>401.30919423182945</v>
      </c>
      <c r="AK1205">
        <v>28.37243737189846</v>
      </c>
      <c r="AM1205">
        <v>-1.2751938881584688</v>
      </c>
      <c r="AN1205">
        <v>99</v>
      </c>
      <c r="AO1205">
        <v>99</v>
      </c>
      <c r="AP1205">
        <v>99</v>
      </c>
      <c r="AQ1205">
        <v>99</v>
      </c>
      <c r="AR1205">
        <v>222.41249999999999</v>
      </c>
      <c r="AS1205">
        <v>35.418148183079694</v>
      </c>
    </row>
    <row r="1206" spans="1:45">
      <c r="A1206">
        <v>17</v>
      </c>
      <c r="B1206">
        <v>268</v>
      </c>
      <c r="C1206">
        <v>2023</v>
      </c>
      <c r="D1206">
        <v>4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8</v>
      </c>
      <c r="N1206">
        <v>99</v>
      </c>
      <c r="O1206">
        <v>99</v>
      </c>
      <c r="P1206">
        <v>99</v>
      </c>
      <c r="Q1206">
        <v>56</v>
      </c>
      <c r="R1206">
        <v>72</v>
      </c>
      <c r="S1206">
        <v>6.4722222222222223</v>
      </c>
      <c r="T1206">
        <v>8</v>
      </c>
      <c r="U1206">
        <v>407.54861111111114</v>
      </c>
      <c r="V1206">
        <v>69.444444444444443</v>
      </c>
      <c r="W1206">
        <v>100</v>
      </c>
      <c r="X1206">
        <v>73.6111111111111</v>
      </c>
      <c r="Y1206">
        <v>108.94938171393572</v>
      </c>
      <c r="Z1206">
        <v>1.5272726437656965</v>
      </c>
      <c r="AA1206">
        <v>0</v>
      </c>
      <c r="AB1206">
        <v>70.590281921391949</v>
      </c>
      <c r="AE1206">
        <v>16.179775280898877</v>
      </c>
      <c r="AF1206">
        <v>18.366870468293072</v>
      </c>
      <c r="AG1206">
        <v>962.09859154929563</v>
      </c>
      <c r="AH1206">
        <v>0</v>
      </c>
      <c r="AI1206">
        <v>41.666666666666657</v>
      </c>
      <c r="AJ1206">
        <v>376.5222307908345</v>
      </c>
      <c r="AK1206">
        <v>29.417744894220363</v>
      </c>
      <c r="AM1206">
        <v>17.570905624535751</v>
      </c>
      <c r="AN1206">
        <v>99</v>
      </c>
      <c r="AO1206">
        <v>99</v>
      </c>
      <c r="AP1206">
        <v>99</v>
      </c>
      <c r="AQ1206">
        <v>99</v>
      </c>
      <c r="AR1206">
        <v>220.77464788732391</v>
      </c>
      <c r="AS1206">
        <v>36.879250896568685</v>
      </c>
    </row>
    <row r="1207" spans="1:45">
      <c r="A1207">
        <v>17</v>
      </c>
      <c r="B1207">
        <v>269</v>
      </c>
      <c r="C1207">
        <v>2023</v>
      </c>
      <c r="D1207">
        <v>5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8</v>
      </c>
      <c r="N1207">
        <v>99</v>
      </c>
      <c r="O1207">
        <v>99</v>
      </c>
      <c r="P1207">
        <v>99</v>
      </c>
      <c r="Q1207">
        <v>73</v>
      </c>
      <c r="R1207">
        <v>104</v>
      </c>
      <c r="S1207">
        <v>6.3173076923076943</v>
      </c>
      <c r="T1207">
        <v>8</v>
      </c>
      <c r="U1207">
        <v>391.4701923076924</v>
      </c>
      <c r="V1207">
        <v>74.038461538461519</v>
      </c>
      <c r="W1207">
        <v>100</v>
      </c>
      <c r="X1207">
        <v>73.076923076923109</v>
      </c>
      <c r="Y1207">
        <v>70.672890678718801</v>
      </c>
      <c r="Z1207">
        <v>1.495277328772433</v>
      </c>
      <c r="AA1207">
        <v>0</v>
      </c>
      <c r="AB1207">
        <v>71.239298056200383</v>
      </c>
      <c r="AE1207">
        <v>14.96402877697842</v>
      </c>
      <c r="AF1207">
        <v>16.565487810931703</v>
      </c>
      <c r="AG1207">
        <v>884.33009708737893</v>
      </c>
      <c r="AH1207">
        <v>0.96153846153846112</v>
      </c>
      <c r="AI1207">
        <v>37.5</v>
      </c>
      <c r="AJ1207">
        <v>327.27113513153262</v>
      </c>
      <c r="AK1207">
        <v>13.313377435735548</v>
      </c>
      <c r="AM1207">
        <v>-2.7305038467970406</v>
      </c>
      <c r="AN1207">
        <v>99</v>
      </c>
      <c r="AO1207">
        <v>99</v>
      </c>
      <c r="AP1207">
        <v>99</v>
      </c>
      <c r="AQ1207">
        <v>99</v>
      </c>
      <c r="AR1207">
        <v>220.70873786407768</v>
      </c>
      <c r="AS1207">
        <v>36.137889625190525</v>
      </c>
    </row>
    <row r="1208" spans="1:45">
      <c r="A1208">
        <v>17</v>
      </c>
      <c r="B1208">
        <v>270</v>
      </c>
      <c r="C1208">
        <v>2023</v>
      </c>
      <c r="D1208">
        <v>6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8</v>
      </c>
      <c r="N1208">
        <v>99</v>
      </c>
      <c r="O1208">
        <v>99</v>
      </c>
      <c r="P1208">
        <v>99</v>
      </c>
      <c r="Q1208">
        <v>96</v>
      </c>
      <c r="R1208">
        <v>116</v>
      </c>
      <c r="S1208">
        <v>6.362068965517242</v>
      </c>
      <c r="T1208">
        <v>8</v>
      </c>
      <c r="U1208">
        <v>404.10344827586238</v>
      </c>
      <c r="V1208">
        <v>70.689655172413765</v>
      </c>
      <c r="W1208">
        <v>100</v>
      </c>
      <c r="X1208">
        <v>72.413793103448299</v>
      </c>
      <c r="Y1208">
        <v>92.254113010855079</v>
      </c>
      <c r="Z1208">
        <v>1.4936448807285216</v>
      </c>
      <c r="AA1208">
        <v>0</v>
      </c>
      <c r="AB1208">
        <v>76.09420694139294</v>
      </c>
      <c r="AE1208">
        <v>12.473118279569892</v>
      </c>
      <c r="AF1208">
        <v>14.463767454116512</v>
      </c>
      <c r="AG1208">
        <v>1007.1743119266056</v>
      </c>
      <c r="AH1208">
        <v>0</v>
      </c>
      <c r="AI1208">
        <v>41.379310344827594</v>
      </c>
      <c r="AJ1208">
        <v>459.8941610198188</v>
      </c>
      <c r="AK1208">
        <v>36.416300257072656</v>
      </c>
      <c r="AM1208">
        <v>16.22502454386758</v>
      </c>
      <c r="AN1208">
        <v>99</v>
      </c>
      <c r="AO1208">
        <v>99</v>
      </c>
      <c r="AP1208">
        <v>99</v>
      </c>
      <c r="AQ1208">
        <v>99</v>
      </c>
      <c r="AR1208">
        <v>221.87155963302757</v>
      </c>
      <c r="AS1208">
        <v>36.544219212035962</v>
      </c>
    </row>
    <row r="1209" spans="1:45">
      <c r="A1209">
        <v>17</v>
      </c>
      <c r="B1209">
        <v>271</v>
      </c>
      <c r="C1209">
        <v>2023</v>
      </c>
      <c r="D1209">
        <v>7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8</v>
      </c>
      <c r="N1209">
        <v>99</v>
      </c>
      <c r="O1209">
        <v>99</v>
      </c>
      <c r="P1209">
        <v>99</v>
      </c>
      <c r="Q1209">
        <v>53</v>
      </c>
      <c r="R1209">
        <v>61</v>
      </c>
      <c r="S1209">
        <v>6.1803278688524594</v>
      </c>
      <c r="T1209">
        <v>8</v>
      </c>
      <c r="U1209">
        <v>397.12131147540993</v>
      </c>
      <c r="V1209">
        <v>67.213114754098356</v>
      </c>
      <c r="W1209">
        <v>100</v>
      </c>
      <c r="X1209">
        <v>70.491803278688522</v>
      </c>
      <c r="Y1209">
        <v>72.282773756176255</v>
      </c>
      <c r="Z1209">
        <v>1.5418553516101623</v>
      </c>
      <c r="AA1209">
        <v>0</v>
      </c>
      <c r="AB1209">
        <v>72.701632451554758</v>
      </c>
      <c r="AE1209">
        <v>11.131386861313867</v>
      </c>
      <c r="AF1209">
        <v>12.315942639078273</v>
      </c>
      <c r="AG1209">
        <v>950.26229508196718</v>
      </c>
      <c r="AH1209">
        <v>0</v>
      </c>
      <c r="AI1209">
        <v>37.704918032786871</v>
      </c>
      <c r="AJ1209">
        <v>409.1440446029697</v>
      </c>
      <c r="AK1209">
        <v>45.999055195681613</v>
      </c>
      <c r="AM1209">
        <v>16.662938234130142</v>
      </c>
      <c r="AN1209">
        <v>99</v>
      </c>
      <c r="AO1209">
        <v>99</v>
      </c>
      <c r="AP1209">
        <v>99</v>
      </c>
      <c r="AQ1209">
        <v>99</v>
      </c>
      <c r="AR1209">
        <v>222.96721311475409</v>
      </c>
      <c r="AS1209">
        <v>35.721762201969021</v>
      </c>
    </row>
    <row r="1210" spans="1:45">
      <c r="A1210">
        <v>17</v>
      </c>
      <c r="B1210">
        <v>272</v>
      </c>
      <c r="C1210">
        <v>2023</v>
      </c>
      <c r="D1210">
        <v>8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8</v>
      </c>
      <c r="N1210">
        <v>99</v>
      </c>
      <c r="O1210">
        <v>99</v>
      </c>
      <c r="P1210">
        <v>99</v>
      </c>
      <c r="Q1210">
        <v>90</v>
      </c>
      <c r="R1210">
        <v>109</v>
      </c>
      <c r="S1210">
        <v>6.0917431192660558</v>
      </c>
      <c r="T1210">
        <v>8</v>
      </c>
      <c r="U1210">
        <v>391.27614678899073</v>
      </c>
      <c r="V1210">
        <v>57.798165137614696</v>
      </c>
      <c r="W1210">
        <v>100</v>
      </c>
      <c r="X1210">
        <v>70.642201834862391</v>
      </c>
      <c r="Y1210">
        <v>97.455251456906566</v>
      </c>
      <c r="Z1210">
        <v>1.6058453111586091</v>
      </c>
      <c r="AA1210">
        <v>0</v>
      </c>
      <c r="AB1210">
        <v>75.446834054160703</v>
      </c>
      <c r="AE1210">
        <v>13.490099009900987</v>
      </c>
      <c r="AF1210">
        <v>14.865907728343773</v>
      </c>
      <c r="AG1210">
        <v>952.82075471698113</v>
      </c>
      <c r="AH1210">
        <v>0</v>
      </c>
      <c r="AI1210">
        <v>36.697247706422026</v>
      </c>
      <c r="AJ1210">
        <v>396.8439595716269</v>
      </c>
      <c r="AK1210">
        <v>40.055918254176881</v>
      </c>
      <c r="AM1210">
        <v>27.403207189274685</v>
      </c>
      <c r="AN1210">
        <v>99</v>
      </c>
      <c r="AO1210">
        <v>99</v>
      </c>
      <c r="AP1210">
        <v>99</v>
      </c>
      <c r="AQ1210">
        <v>99</v>
      </c>
      <c r="AR1210">
        <v>220.52830188679243</v>
      </c>
      <c r="AS1210">
        <v>35.735421439305632</v>
      </c>
    </row>
    <row r="1211" spans="1:45">
      <c r="A1211">
        <v>17</v>
      </c>
      <c r="B1211">
        <v>273</v>
      </c>
      <c r="C1211">
        <v>2023</v>
      </c>
      <c r="D1211">
        <v>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8</v>
      </c>
      <c r="N1211">
        <v>99</v>
      </c>
      <c r="O1211">
        <v>99</v>
      </c>
      <c r="P1211">
        <v>99</v>
      </c>
      <c r="Q1211">
        <v>99</v>
      </c>
      <c r="R1211">
        <v>141</v>
      </c>
      <c r="S1211">
        <v>6.0141843971631248</v>
      </c>
      <c r="T1211">
        <v>8</v>
      </c>
      <c r="U1211">
        <v>388.30283687943273</v>
      </c>
      <c r="V1211">
        <v>65.957446808510639</v>
      </c>
      <c r="W1211">
        <v>100</v>
      </c>
      <c r="X1211">
        <v>73.75886524822694</v>
      </c>
      <c r="Y1211">
        <v>82.647967408609901</v>
      </c>
      <c r="Z1211">
        <v>1.352621912035906</v>
      </c>
      <c r="AA1211">
        <v>0</v>
      </c>
      <c r="AB1211">
        <v>73.894524063552353</v>
      </c>
      <c r="AE1211">
        <v>19.288645690834471</v>
      </c>
      <c r="AF1211">
        <v>21.033182831149311</v>
      </c>
      <c r="AG1211">
        <v>908.59259259259227</v>
      </c>
      <c r="AH1211">
        <v>0</v>
      </c>
      <c r="AI1211">
        <v>41.134751773049629</v>
      </c>
      <c r="AJ1211">
        <v>289.91125835832594</v>
      </c>
      <c r="AK1211">
        <v>31.617483852801705</v>
      </c>
      <c r="AM1211">
        <v>22.822786204472006</v>
      </c>
      <c r="AN1211">
        <v>99</v>
      </c>
      <c r="AO1211">
        <v>99</v>
      </c>
      <c r="AP1211">
        <v>99</v>
      </c>
      <c r="AQ1211">
        <v>99</v>
      </c>
      <c r="AR1211">
        <v>221.96296296296296</v>
      </c>
      <c r="AS1211">
        <v>34.997920322509337</v>
      </c>
    </row>
    <row r="1212" spans="1:45">
      <c r="A1212">
        <v>17</v>
      </c>
      <c r="B1212">
        <v>274</v>
      </c>
      <c r="C1212">
        <v>2023</v>
      </c>
      <c r="D1212">
        <v>10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8</v>
      </c>
      <c r="N1212">
        <v>99</v>
      </c>
      <c r="O1212">
        <v>99</v>
      </c>
      <c r="P1212">
        <v>99</v>
      </c>
      <c r="Q1212">
        <v>97</v>
      </c>
      <c r="R1212">
        <v>118</v>
      </c>
      <c r="S1212">
        <v>5.8983050847457639</v>
      </c>
      <c r="T1212">
        <v>8</v>
      </c>
      <c r="U1212">
        <v>379.35508474576278</v>
      </c>
      <c r="V1212">
        <v>57.627118644067778</v>
      </c>
      <c r="W1212">
        <v>100</v>
      </c>
      <c r="X1212">
        <v>61.01694915254236</v>
      </c>
      <c r="Y1212">
        <v>92.791175790879393</v>
      </c>
      <c r="Z1212">
        <v>1.3863122065544762</v>
      </c>
      <c r="AA1212">
        <v>0</v>
      </c>
      <c r="AB1212">
        <v>70.838647571482284</v>
      </c>
      <c r="AE1212">
        <v>12.486772486772489</v>
      </c>
      <c r="AF1212">
        <v>13.848871118338137</v>
      </c>
      <c r="AG1212">
        <v>1019.75</v>
      </c>
      <c r="AH1212">
        <v>0</v>
      </c>
      <c r="AI1212">
        <v>48.30508474576272</v>
      </c>
      <c r="AJ1212">
        <v>324.87588810561761</v>
      </c>
      <c r="AK1212">
        <v>37.897152447794049</v>
      </c>
      <c r="AM1212">
        <v>11.665630275855772</v>
      </c>
      <c r="AN1212">
        <v>99</v>
      </c>
      <c r="AO1212">
        <v>99</v>
      </c>
      <c r="AP1212">
        <v>99</v>
      </c>
      <c r="AQ1212">
        <v>99</v>
      </c>
      <c r="AR1212">
        <v>219.51724137931032</v>
      </c>
      <c r="AS1212">
        <v>35.021616586176911</v>
      </c>
    </row>
    <row r="1213" spans="1:45">
      <c r="A1213">
        <v>17</v>
      </c>
      <c r="B1213">
        <v>275</v>
      </c>
      <c r="C1213">
        <v>2023</v>
      </c>
      <c r="D1213">
        <v>11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8</v>
      </c>
      <c r="N1213">
        <v>99</v>
      </c>
      <c r="O1213">
        <v>99</v>
      </c>
      <c r="P1213">
        <v>99</v>
      </c>
      <c r="Q1213">
        <v>103</v>
      </c>
      <c r="R1213">
        <v>138</v>
      </c>
      <c r="S1213">
        <v>5.8985507246376807</v>
      </c>
      <c r="T1213">
        <v>8</v>
      </c>
      <c r="U1213">
        <v>388.45072463768122</v>
      </c>
      <c r="V1213">
        <v>61.594202898550719</v>
      </c>
      <c r="W1213">
        <v>100</v>
      </c>
      <c r="X1213">
        <v>73.913043478260875</v>
      </c>
      <c r="Y1213">
        <v>94.225574427999547</v>
      </c>
      <c r="Z1213">
        <v>1.425898420434647</v>
      </c>
      <c r="AA1213">
        <v>0</v>
      </c>
      <c r="AB1213">
        <v>72.245876303612292</v>
      </c>
      <c r="AE1213">
        <v>12.354521038495973</v>
      </c>
      <c r="AF1213">
        <v>14.05846701756318</v>
      </c>
      <c r="AG1213">
        <v>1044.125</v>
      </c>
      <c r="AH1213">
        <v>0.72463768115942018</v>
      </c>
      <c r="AI1213">
        <v>43.478260869565219</v>
      </c>
      <c r="AJ1213">
        <v>414.9141200562579</v>
      </c>
      <c r="AK1213">
        <v>37.435156262775749</v>
      </c>
      <c r="AM1213">
        <v>30.381032428827059</v>
      </c>
      <c r="AN1213">
        <v>99</v>
      </c>
      <c r="AO1213">
        <v>99</v>
      </c>
      <c r="AP1213">
        <v>99</v>
      </c>
      <c r="AQ1213">
        <v>99</v>
      </c>
      <c r="AR1213">
        <v>221.54411764705881</v>
      </c>
      <c r="AS1213">
        <v>35.094444979867099</v>
      </c>
    </row>
    <row r="1214" spans="1:45">
      <c r="A1214">
        <v>17</v>
      </c>
      <c r="B1214">
        <v>276</v>
      </c>
      <c r="C1214">
        <v>2023</v>
      </c>
      <c r="D1214">
        <v>12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8</v>
      </c>
      <c r="N1214">
        <v>99</v>
      </c>
      <c r="O1214">
        <v>99</v>
      </c>
      <c r="P1214">
        <v>99</v>
      </c>
      <c r="Q1214">
        <v>28</v>
      </c>
      <c r="R1214">
        <v>34</v>
      </c>
      <c r="S1214">
        <v>6.3529411764705879</v>
      </c>
      <c r="T1214">
        <v>8</v>
      </c>
      <c r="U1214">
        <v>429.23529411764702</v>
      </c>
      <c r="V1214">
        <v>70.588235294117652</v>
      </c>
      <c r="W1214">
        <v>100</v>
      </c>
      <c r="X1214">
        <v>85.294117647058812</v>
      </c>
      <c r="Y1214">
        <v>97.803479074269902</v>
      </c>
      <c r="Z1214">
        <v>1.6606581427638964</v>
      </c>
      <c r="AA1214">
        <v>0</v>
      </c>
      <c r="AB1214">
        <v>91.294430627459548</v>
      </c>
      <c r="AE1214">
        <v>13.178294573643416</v>
      </c>
      <c r="AF1214">
        <v>16.097933322744037</v>
      </c>
      <c r="AG1214">
        <v>1007.5454545454544</v>
      </c>
      <c r="AH1214">
        <v>0</v>
      </c>
      <c r="AI1214">
        <v>32.352941176470594</v>
      </c>
      <c r="AJ1214">
        <v>359.96364217995699</v>
      </c>
      <c r="AK1214">
        <v>58.161679585704242</v>
      </c>
      <c r="AM1214">
        <v>45.522527283130039</v>
      </c>
      <c r="AN1214">
        <v>99</v>
      </c>
      <c r="AO1214">
        <v>99</v>
      </c>
      <c r="AP1214">
        <v>99</v>
      </c>
      <c r="AQ1214">
        <v>99</v>
      </c>
      <c r="AR1214">
        <v>226.81818181818181</v>
      </c>
      <c r="AS1214">
        <v>36.406837277409615</v>
      </c>
    </row>
    <row r="1215" spans="1:45">
      <c r="A1215">
        <v>17</v>
      </c>
      <c r="B1215">
        <v>277</v>
      </c>
      <c r="C1215">
        <v>2023</v>
      </c>
      <c r="D1215">
        <v>1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</v>
      </c>
      <c r="N1215">
        <v>99</v>
      </c>
      <c r="O1215">
        <v>99</v>
      </c>
      <c r="P1215">
        <v>99</v>
      </c>
      <c r="Q1215">
        <v>31</v>
      </c>
      <c r="R1215">
        <v>36</v>
      </c>
      <c r="S1215">
        <v>7.0277777777777777</v>
      </c>
      <c r="T1215">
        <v>9</v>
      </c>
      <c r="U1215">
        <v>442.76388888888886</v>
      </c>
      <c r="V1215">
        <v>88.8888888888889</v>
      </c>
      <c r="W1215">
        <v>100</v>
      </c>
      <c r="X1215">
        <v>88.8888888888889</v>
      </c>
      <c r="Y1215">
        <v>81.535439304969429</v>
      </c>
      <c r="Z1215">
        <v>1.404083550677792</v>
      </c>
      <c r="AA1215">
        <v>0</v>
      </c>
      <c r="AB1215">
        <v>75.145746222701646</v>
      </c>
      <c r="AE1215">
        <v>6.1643835616438363</v>
      </c>
      <c r="AF1215">
        <v>7.553341818867648</v>
      </c>
      <c r="AG1215">
        <v>993.35294117647061</v>
      </c>
      <c r="AH1215">
        <v>0</v>
      </c>
      <c r="AI1215">
        <v>44.44444444444445</v>
      </c>
      <c r="AJ1215">
        <v>346.11226352433323</v>
      </c>
      <c r="AK1215">
        <v>27.88369512245097</v>
      </c>
      <c r="AM1215">
        <v>-1.8106076310787873</v>
      </c>
      <c r="AN1215">
        <v>99</v>
      </c>
      <c r="AO1215">
        <v>99</v>
      </c>
      <c r="AP1215">
        <v>99</v>
      </c>
      <c r="AQ1215">
        <v>99</v>
      </c>
      <c r="AR1215">
        <v>224.35294117647064</v>
      </c>
      <c r="AS1215">
        <v>38.505303937679876</v>
      </c>
    </row>
    <row r="1216" spans="1:45">
      <c r="A1216">
        <v>17</v>
      </c>
      <c r="B1216">
        <v>278</v>
      </c>
      <c r="C1216">
        <v>2023</v>
      </c>
      <c r="D1216">
        <v>2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</v>
      </c>
      <c r="N1216">
        <v>99</v>
      </c>
      <c r="O1216">
        <v>99</v>
      </c>
      <c r="P1216">
        <v>99</v>
      </c>
      <c r="Q1216">
        <v>21</v>
      </c>
      <c r="R1216">
        <v>25</v>
      </c>
      <c r="S1216">
        <v>6.2</v>
      </c>
      <c r="T1216">
        <v>9</v>
      </c>
      <c r="U1216">
        <v>384.096</v>
      </c>
      <c r="V1216">
        <v>68</v>
      </c>
      <c r="W1216">
        <v>100</v>
      </c>
      <c r="X1216">
        <v>64</v>
      </c>
      <c r="Y1216">
        <v>128.45080141439371</v>
      </c>
      <c r="Z1216">
        <v>1.3856406460551003</v>
      </c>
      <c r="AA1216">
        <v>0</v>
      </c>
      <c r="AB1216">
        <v>73.859920911496573</v>
      </c>
      <c r="AE1216">
        <v>5.3995680345572339</v>
      </c>
      <c r="AF1216">
        <v>5.6585461289012811</v>
      </c>
      <c r="AG1216">
        <v>1294.8399999999999</v>
      </c>
      <c r="AH1216">
        <v>0</v>
      </c>
      <c r="AI1216">
        <v>64</v>
      </c>
      <c r="AJ1216">
        <v>894.52327772954015</v>
      </c>
      <c r="AK1216">
        <v>18.400561076040361</v>
      </c>
      <c r="AM1216">
        <v>-7.5908773812727652</v>
      </c>
      <c r="AN1216">
        <v>99</v>
      </c>
      <c r="AO1216">
        <v>99</v>
      </c>
      <c r="AP1216">
        <v>99</v>
      </c>
      <c r="AQ1216">
        <v>99</v>
      </c>
      <c r="AR1216">
        <v>214.44</v>
      </c>
      <c r="AS1216">
        <v>37.148383880791009</v>
      </c>
    </row>
    <row r="1217" spans="1:45">
      <c r="A1217">
        <v>17</v>
      </c>
      <c r="B1217">
        <v>279</v>
      </c>
      <c r="C1217">
        <v>2023</v>
      </c>
      <c r="D1217">
        <v>3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</v>
      </c>
      <c r="N1217">
        <v>99</v>
      </c>
      <c r="O1217">
        <v>99</v>
      </c>
      <c r="P1217">
        <v>99</v>
      </c>
      <c r="Q1217">
        <v>29</v>
      </c>
      <c r="R1217">
        <v>31</v>
      </c>
      <c r="S1217">
        <v>6.4838709677419315</v>
      </c>
      <c r="T1217">
        <v>9</v>
      </c>
      <c r="U1217">
        <v>411.96774193548367</v>
      </c>
      <c r="V1217">
        <v>64.51612903225805</v>
      </c>
      <c r="W1217">
        <v>100</v>
      </c>
      <c r="X1217">
        <v>70.967741935483886</v>
      </c>
      <c r="Y1217">
        <v>108.54335654354844</v>
      </c>
      <c r="Z1217">
        <v>1.7014409024826571</v>
      </c>
      <c r="AA1217">
        <v>0</v>
      </c>
      <c r="AB1217">
        <v>73.023983240755342</v>
      </c>
      <c r="AE1217">
        <v>5.8270676691729362</v>
      </c>
      <c r="AF1217">
        <v>6.7802675155583509</v>
      </c>
      <c r="AG1217">
        <v>978.23333333333358</v>
      </c>
      <c r="AH1217">
        <v>0</v>
      </c>
      <c r="AI1217">
        <v>41.935483870967744</v>
      </c>
      <c r="AJ1217">
        <v>212.03359534648152</v>
      </c>
      <c r="AK1217">
        <v>24.553330391490483</v>
      </c>
      <c r="AM1217">
        <v>34.943001076797749</v>
      </c>
      <c r="AN1217">
        <v>99</v>
      </c>
      <c r="AO1217">
        <v>99</v>
      </c>
      <c r="AP1217">
        <v>99</v>
      </c>
      <c r="AQ1217">
        <v>99</v>
      </c>
      <c r="AR1217">
        <v>218.96666666666661</v>
      </c>
      <c r="AS1217">
        <v>37.985298640567663</v>
      </c>
    </row>
    <row r="1218" spans="1:45">
      <c r="A1218">
        <v>17</v>
      </c>
      <c r="B1218">
        <v>280</v>
      </c>
      <c r="C1218">
        <v>2023</v>
      </c>
      <c r="D1218">
        <v>4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</v>
      </c>
      <c r="N1218">
        <v>99</v>
      </c>
      <c r="O1218">
        <v>99</v>
      </c>
      <c r="P1218">
        <v>99</v>
      </c>
      <c r="Q1218">
        <v>22</v>
      </c>
      <c r="R1218">
        <v>30</v>
      </c>
      <c r="S1218">
        <v>6.9333333333333353</v>
      </c>
      <c r="T1218">
        <v>9</v>
      </c>
      <c r="U1218">
        <v>393.89666666666653</v>
      </c>
      <c r="V1218">
        <v>76.666666666666686</v>
      </c>
      <c r="W1218">
        <v>100</v>
      </c>
      <c r="X1218">
        <v>73.333333333333314</v>
      </c>
      <c r="Y1218">
        <v>82.028748957640317</v>
      </c>
      <c r="Z1218">
        <v>1.6719914938645923</v>
      </c>
      <c r="AA1218">
        <v>0</v>
      </c>
      <c r="AB1218">
        <v>77.364479881061754</v>
      </c>
      <c r="AE1218">
        <v>6.741573033707863</v>
      </c>
      <c r="AF1218">
        <v>7.3965093338140449</v>
      </c>
      <c r="AG1218">
        <v>998.03333333333308</v>
      </c>
      <c r="AH1218">
        <v>0</v>
      </c>
      <c r="AI1218">
        <v>66.666666666666686</v>
      </c>
      <c r="AJ1218">
        <v>534.34118210080806</v>
      </c>
      <c r="AK1218">
        <v>-3.5824973698988338</v>
      </c>
      <c r="AM1218">
        <v>-8.211697122353538</v>
      </c>
      <c r="AN1218">
        <v>99</v>
      </c>
      <c r="AO1218">
        <v>99</v>
      </c>
      <c r="AP1218">
        <v>99</v>
      </c>
      <c r="AQ1218">
        <v>99</v>
      </c>
      <c r="AR1218">
        <v>215.3333333333334</v>
      </c>
      <c r="AS1218">
        <v>39.087518555180225</v>
      </c>
    </row>
    <row r="1219" spans="1:45">
      <c r="A1219">
        <v>17</v>
      </c>
      <c r="B1219">
        <v>281</v>
      </c>
      <c r="C1219">
        <v>2023</v>
      </c>
      <c r="D1219">
        <v>5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</v>
      </c>
      <c r="N1219">
        <v>99</v>
      </c>
      <c r="O1219">
        <v>99</v>
      </c>
      <c r="P1219">
        <v>99</v>
      </c>
      <c r="Q1219">
        <v>46</v>
      </c>
      <c r="R1219">
        <v>53</v>
      </c>
      <c r="S1219">
        <v>6.6415094339622636</v>
      </c>
      <c r="T1219">
        <v>9</v>
      </c>
      <c r="U1219">
        <v>409.9962264150945</v>
      </c>
      <c r="V1219">
        <v>73.584905660377359</v>
      </c>
      <c r="W1219">
        <v>100</v>
      </c>
      <c r="X1219">
        <v>75.471698113207523</v>
      </c>
      <c r="Y1219">
        <v>111.41926082986406</v>
      </c>
      <c r="Z1219">
        <v>1.6494062925293835</v>
      </c>
      <c r="AA1219">
        <v>0</v>
      </c>
      <c r="AB1219">
        <v>66.248013330724461</v>
      </c>
      <c r="AE1219">
        <v>7.6258992805755392</v>
      </c>
      <c r="AF1219">
        <v>8.8415400778127768</v>
      </c>
      <c r="AG1219">
        <v>931.05660377358492</v>
      </c>
      <c r="AH1219">
        <v>0</v>
      </c>
      <c r="AI1219">
        <v>52.830188679245296</v>
      </c>
      <c r="AJ1219">
        <v>364.71603919877577</v>
      </c>
      <c r="AK1219">
        <v>16.089097171519089</v>
      </c>
      <c r="AM1219">
        <v>15.15881307000282</v>
      </c>
      <c r="AN1219">
        <v>99</v>
      </c>
      <c r="AO1219">
        <v>99</v>
      </c>
      <c r="AP1219">
        <v>99</v>
      </c>
      <c r="AQ1219">
        <v>99</v>
      </c>
      <c r="AR1219">
        <v>219.96226415094335</v>
      </c>
      <c r="AS1219">
        <v>37.662733143418968</v>
      </c>
    </row>
    <row r="1220" spans="1:45">
      <c r="A1220">
        <v>17</v>
      </c>
      <c r="B1220">
        <v>282</v>
      </c>
      <c r="C1220">
        <v>2023</v>
      </c>
      <c r="D1220">
        <v>6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</v>
      </c>
      <c r="N1220">
        <v>99</v>
      </c>
      <c r="O1220">
        <v>99</v>
      </c>
      <c r="P1220">
        <v>99</v>
      </c>
      <c r="Q1220">
        <v>42</v>
      </c>
      <c r="R1220">
        <v>54</v>
      </c>
      <c r="S1220">
        <v>6.5185185185185173</v>
      </c>
      <c r="T1220">
        <v>9</v>
      </c>
      <c r="U1220">
        <v>407.83333333333326</v>
      </c>
      <c r="V1220">
        <v>75.925925925925924</v>
      </c>
      <c r="W1220">
        <v>100</v>
      </c>
      <c r="X1220">
        <v>68.518518518518519</v>
      </c>
      <c r="Y1220">
        <v>98.093864723010867</v>
      </c>
      <c r="Z1220">
        <v>1.4998856838012304</v>
      </c>
      <c r="AA1220">
        <v>0</v>
      </c>
      <c r="AB1220">
        <v>76.401114856069441</v>
      </c>
      <c r="AE1220">
        <v>5.8064516129032242</v>
      </c>
      <c r="AF1220">
        <v>6.7952801143870607</v>
      </c>
      <c r="AG1220">
        <v>933.07547169811323</v>
      </c>
      <c r="AH1220">
        <v>0</v>
      </c>
      <c r="AI1220">
        <v>50</v>
      </c>
      <c r="AJ1220">
        <v>255.53774960626473</v>
      </c>
      <c r="AK1220">
        <v>37.122418000355573</v>
      </c>
      <c r="AM1220">
        <v>18.582056315248504</v>
      </c>
      <c r="AN1220">
        <v>99</v>
      </c>
      <c r="AO1220">
        <v>99</v>
      </c>
      <c r="AP1220">
        <v>99</v>
      </c>
      <c r="AQ1220">
        <v>99</v>
      </c>
      <c r="AR1220">
        <v>220.73584905660377</v>
      </c>
      <c r="AS1220">
        <v>37.315568945914947</v>
      </c>
    </row>
    <row r="1221" spans="1:45">
      <c r="A1221">
        <v>17</v>
      </c>
      <c r="B1221">
        <v>283</v>
      </c>
      <c r="C1221">
        <v>2023</v>
      </c>
      <c r="D1221">
        <v>7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</v>
      </c>
      <c r="N1221">
        <v>99</v>
      </c>
      <c r="O1221">
        <v>99</v>
      </c>
      <c r="P1221">
        <v>99</v>
      </c>
      <c r="Q1221">
        <v>30</v>
      </c>
      <c r="R1221">
        <v>36</v>
      </c>
      <c r="S1221">
        <v>7.2222222222222223</v>
      </c>
      <c r="T1221">
        <v>9</v>
      </c>
      <c r="U1221">
        <v>444.31944444444446</v>
      </c>
      <c r="V1221">
        <v>83.333333333333314</v>
      </c>
      <c r="W1221">
        <v>100</v>
      </c>
      <c r="X1221">
        <v>83.333333333333314</v>
      </c>
      <c r="Y1221">
        <v>101.77221793857022</v>
      </c>
      <c r="Z1221">
        <v>1.4550889837454213</v>
      </c>
      <c r="AA1221">
        <v>0</v>
      </c>
      <c r="AB1221">
        <v>69.539238448664307</v>
      </c>
      <c r="AE1221">
        <v>6.5693430656934293</v>
      </c>
      <c r="AF1221">
        <v>8.1322823468641747</v>
      </c>
      <c r="AG1221">
        <v>1046.9411764705883</v>
      </c>
      <c r="AH1221">
        <v>0</v>
      </c>
      <c r="AI1221">
        <v>66.666666666666686</v>
      </c>
      <c r="AJ1221">
        <v>432.9631108574049</v>
      </c>
      <c r="AK1221">
        <v>49.484847907901113</v>
      </c>
      <c r="AM1221">
        <v>-9.4408155655993309E-2</v>
      </c>
      <c r="AN1221">
        <v>99</v>
      </c>
      <c r="AO1221">
        <v>99</v>
      </c>
      <c r="AP1221">
        <v>99</v>
      </c>
      <c r="AQ1221">
        <v>99</v>
      </c>
      <c r="AR1221">
        <v>223.23529411764704</v>
      </c>
      <c r="AS1221">
        <v>38.885600882148658</v>
      </c>
    </row>
    <row r="1222" spans="1:45">
      <c r="A1222">
        <v>17</v>
      </c>
      <c r="B1222">
        <v>284</v>
      </c>
      <c r="C1222">
        <v>2023</v>
      </c>
      <c r="D1222">
        <v>8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</v>
      </c>
      <c r="N1222">
        <v>99</v>
      </c>
      <c r="O1222">
        <v>99</v>
      </c>
      <c r="P1222">
        <v>99</v>
      </c>
      <c r="Q1222">
        <v>50</v>
      </c>
      <c r="R1222">
        <v>60</v>
      </c>
      <c r="S1222">
        <v>6.55</v>
      </c>
      <c r="T1222">
        <v>9</v>
      </c>
      <c r="U1222">
        <v>443.43166666666656</v>
      </c>
      <c r="V1222">
        <v>83.333333333333314</v>
      </c>
      <c r="W1222">
        <v>100</v>
      </c>
      <c r="X1222">
        <v>80</v>
      </c>
      <c r="Y1222">
        <v>107.33819837576732</v>
      </c>
      <c r="Z1222">
        <v>1.2305147974188173</v>
      </c>
      <c r="AA1222">
        <v>0</v>
      </c>
      <c r="AB1222">
        <v>64.26921977299979</v>
      </c>
      <c r="AE1222">
        <v>7.4257425742574252</v>
      </c>
      <c r="AF1222">
        <v>9.2738382387797511</v>
      </c>
      <c r="AG1222">
        <v>1073.862068965517</v>
      </c>
      <c r="AH1222">
        <v>0</v>
      </c>
      <c r="AI1222">
        <v>40</v>
      </c>
      <c r="AJ1222">
        <v>465.92793760837679</v>
      </c>
      <c r="AK1222">
        <v>55.608802671364494</v>
      </c>
      <c r="AM1222">
        <v>10.311184728096055</v>
      </c>
      <c r="AN1222">
        <v>99</v>
      </c>
      <c r="AO1222">
        <v>99</v>
      </c>
      <c r="AP1222">
        <v>99</v>
      </c>
      <c r="AQ1222">
        <v>99</v>
      </c>
      <c r="AR1222">
        <v>226.98275862068968</v>
      </c>
      <c r="AS1222">
        <v>36.98515917861625</v>
      </c>
    </row>
    <row r="1223" spans="1:45">
      <c r="A1223">
        <v>17</v>
      </c>
      <c r="B1223">
        <v>285</v>
      </c>
      <c r="C1223">
        <v>2023</v>
      </c>
      <c r="D1223">
        <v>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</v>
      </c>
      <c r="N1223">
        <v>99</v>
      </c>
      <c r="O1223">
        <v>99</v>
      </c>
      <c r="P1223">
        <v>99</v>
      </c>
      <c r="Q1223">
        <v>36</v>
      </c>
      <c r="R1223">
        <v>44</v>
      </c>
      <c r="S1223">
        <v>6.5227272727272716</v>
      </c>
      <c r="T1223">
        <v>9</v>
      </c>
      <c r="U1223">
        <v>417.67727272727274</v>
      </c>
      <c r="V1223">
        <v>81.818181818181813</v>
      </c>
      <c r="W1223">
        <v>100</v>
      </c>
      <c r="X1223">
        <v>84.090909090909108</v>
      </c>
      <c r="Y1223">
        <v>89.453448695234911</v>
      </c>
      <c r="Z1223">
        <v>1.1963701989319893</v>
      </c>
      <c r="AA1223">
        <v>0</v>
      </c>
      <c r="AB1223">
        <v>68.736932299852043</v>
      </c>
      <c r="AE1223">
        <v>6.019151846785225</v>
      </c>
      <c r="AF1223">
        <v>7.0600673130077887</v>
      </c>
      <c r="AG1223">
        <v>1068.4318181818185</v>
      </c>
      <c r="AH1223">
        <v>0</v>
      </c>
      <c r="AI1223">
        <v>63.636363636363633</v>
      </c>
      <c r="AJ1223">
        <v>444.50270465110657</v>
      </c>
      <c r="AK1223">
        <v>37.576510556763125</v>
      </c>
      <c r="AM1223">
        <v>35.532102887759123</v>
      </c>
      <c r="AN1223">
        <v>99</v>
      </c>
      <c r="AO1223">
        <v>99</v>
      </c>
      <c r="AP1223">
        <v>99</v>
      </c>
      <c r="AQ1223">
        <v>99</v>
      </c>
      <c r="AR1223">
        <v>223.1363636363636</v>
      </c>
      <c r="AS1223">
        <v>37.117049407960593</v>
      </c>
    </row>
    <row r="1224" spans="1:45">
      <c r="A1224">
        <v>17</v>
      </c>
      <c r="B1224">
        <v>286</v>
      </c>
      <c r="C1224">
        <v>2023</v>
      </c>
      <c r="D1224">
        <v>10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</v>
      </c>
      <c r="N1224">
        <v>99</v>
      </c>
      <c r="O1224">
        <v>99</v>
      </c>
      <c r="P1224">
        <v>99</v>
      </c>
      <c r="Q1224">
        <v>59</v>
      </c>
      <c r="R1224">
        <v>65</v>
      </c>
      <c r="S1224">
        <v>6.46875</v>
      </c>
      <c r="T1224">
        <v>9</v>
      </c>
      <c r="U1224">
        <v>407.69230769230762</v>
      </c>
      <c r="V1224">
        <v>70.769230769230745</v>
      </c>
      <c r="W1224">
        <v>100</v>
      </c>
      <c r="X1224">
        <v>72.307692307692292</v>
      </c>
      <c r="Y1224">
        <v>122.36967360319083</v>
      </c>
      <c r="Z1224">
        <v>1.6081177407979899</v>
      </c>
      <c r="AA1224">
        <v>0</v>
      </c>
      <c r="AB1224">
        <v>70.834293780346044</v>
      </c>
      <c r="AE1224">
        <v>6.8783068783068764</v>
      </c>
      <c r="AF1224">
        <v>8.1984609168539908</v>
      </c>
      <c r="AG1224">
        <v>1183.1147540983602</v>
      </c>
      <c r="AH1224">
        <v>0</v>
      </c>
      <c r="AI1224">
        <v>63.076923076923087</v>
      </c>
      <c r="AJ1224">
        <v>435.92863374266062</v>
      </c>
      <c r="AK1224">
        <v>42.594597922925935</v>
      </c>
      <c r="AM1224">
        <v>25.799036124969483</v>
      </c>
      <c r="AN1224">
        <v>99</v>
      </c>
      <c r="AO1224">
        <v>99</v>
      </c>
      <c r="AP1224">
        <v>99</v>
      </c>
      <c r="AQ1224">
        <v>99</v>
      </c>
      <c r="AR1224">
        <v>219.55737704918033</v>
      </c>
      <c r="AS1224">
        <v>37.349688796289378</v>
      </c>
    </row>
    <row r="1225" spans="1:45">
      <c r="A1225">
        <v>17</v>
      </c>
      <c r="B1225">
        <v>287</v>
      </c>
      <c r="C1225">
        <v>2023</v>
      </c>
      <c r="D1225">
        <v>11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</v>
      </c>
      <c r="N1225">
        <v>99</v>
      </c>
      <c r="O1225">
        <v>99</v>
      </c>
      <c r="P1225">
        <v>99</v>
      </c>
      <c r="Q1225">
        <v>53</v>
      </c>
      <c r="R1225">
        <v>66</v>
      </c>
      <c r="S1225">
        <v>6.0454545454545459</v>
      </c>
      <c r="T1225">
        <v>9</v>
      </c>
      <c r="U1225">
        <v>398.73181818181808</v>
      </c>
      <c r="V1225">
        <v>69.696969696969703</v>
      </c>
      <c r="W1225">
        <v>100</v>
      </c>
      <c r="X1225">
        <v>75.757575757575751</v>
      </c>
      <c r="Y1225">
        <v>104.18451458116181</v>
      </c>
      <c r="Z1225">
        <v>1.4188324071041762</v>
      </c>
      <c r="AA1225">
        <v>0</v>
      </c>
      <c r="AB1225">
        <v>83.312673912377434</v>
      </c>
      <c r="AE1225">
        <v>5.9086839749328561</v>
      </c>
      <c r="AF1225">
        <v>6.9015680196376179</v>
      </c>
      <c r="AG1225">
        <v>1090.25</v>
      </c>
      <c r="AH1225">
        <v>0</v>
      </c>
      <c r="AI1225">
        <v>50</v>
      </c>
      <c r="AJ1225">
        <v>508.03066467487969</v>
      </c>
      <c r="AK1225">
        <v>25.181345877723409</v>
      </c>
      <c r="AM1225">
        <v>14.214391324350363</v>
      </c>
      <c r="AN1225">
        <v>99</v>
      </c>
      <c r="AO1225">
        <v>99</v>
      </c>
      <c r="AP1225">
        <v>99</v>
      </c>
      <c r="AQ1225">
        <v>99</v>
      </c>
      <c r="AR1225">
        <v>220.515625</v>
      </c>
      <c r="AS1225">
        <v>36.317438583883721</v>
      </c>
    </row>
    <row r="1226" spans="1:45">
      <c r="A1226">
        <v>17</v>
      </c>
      <c r="B1226">
        <v>288</v>
      </c>
      <c r="C1226">
        <v>2023</v>
      </c>
      <c r="D1226">
        <v>12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</v>
      </c>
      <c r="N1226">
        <v>99</v>
      </c>
      <c r="O1226">
        <v>99</v>
      </c>
      <c r="P1226">
        <v>99</v>
      </c>
      <c r="Q1226">
        <v>14</v>
      </c>
      <c r="R1226">
        <v>18</v>
      </c>
      <c r="S1226">
        <v>6.166666666666667</v>
      </c>
      <c r="T1226">
        <v>9</v>
      </c>
      <c r="U1226">
        <v>402.61666666666656</v>
      </c>
      <c r="V1226">
        <v>83.333333333333314</v>
      </c>
      <c r="W1226">
        <v>100</v>
      </c>
      <c r="X1226">
        <v>77.777777777777771</v>
      </c>
      <c r="Y1226">
        <v>67.189485371183395</v>
      </c>
      <c r="Z1226">
        <v>0.7637626158259736</v>
      </c>
      <c r="AA1226">
        <v>0</v>
      </c>
      <c r="AB1226">
        <v>29.148988923615992</v>
      </c>
      <c r="AE1226">
        <v>6.9767441860465107</v>
      </c>
      <c r="AF1226">
        <v>7.99392439243924</v>
      </c>
      <c r="AG1226">
        <v>829.88888888888891</v>
      </c>
      <c r="AH1226">
        <v>0</v>
      </c>
      <c r="AI1226">
        <v>33.333333333333343</v>
      </c>
      <c r="AJ1226">
        <v>107.40416342482986</v>
      </c>
      <c r="AK1226">
        <v>46.183061468541858</v>
      </c>
      <c r="AM1226">
        <v>20.475476320551977</v>
      </c>
      <c r="AN1226">
        <v>99</v>
      </c>
      <c r="AO1226">
        <v>99</v>
      </c>
      <c r="AP1226">
        <v>99</v>
      </c>
      <c r="AQ1226">
        <v>99</v>
      </c>
      <c r="AR1226">
        <v>223.3333333333334</v>
      </c>
      <c r="AS1226">
        <v>35.953483907185309</v>
      </c>
    </row>
    <row r="1227" spans="1:45">
      <c r="A1227">
        <v>17</v>
      </c>
      <c r="B1227">
        <v>289</v>
      </c>
      <c r="C1227">
        <v>2023</v>
      </c>
      <c r="D1227">
        <v>1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10</v>
      </c>
      <c r="N1227">
        <v>99</v>
      </c>
      <c r="O1227">
        <v>99</v>
      </c>
      <c r="P1227">
        <v>99</v>
      </c>
      <c r="Q1227">
        <v>16</v>
      </c>
      <c r="R1227">
        <v>21</v>
      </c>
      <c r="S1227">
        <v>6.8095238095238084</v>
      </c>
      <c r="T1227">
        <v>10</v>
      </c>
      <c r="U1227">
        <v>443.16190476190491</v>
      </c>
      <c r="V1227">
        <v>85.714285714285694</v>
      </c>
      <c r="W1227">
        <v>100</v>
      </c>
      <c r="X1227">
        <v>76.190476190476218</v>
      </c>
      <c r="Y1227">
        <v>85.435921274314637</v>
      </c>
      <c r="Z1227">
        <v>1.1388819755334703</v>
      </c>
      <c r="AA1227">
        <v>0</v>
      </c>
      <c r="AB1227">
        <v>80.150909617944478</v>
      </c>
      <c r="AE1227">
        <v>3.5958904109589054</v>
      </c>
      <c r="AF1227">
        <v>4.4100768721170605</v>
      </c>
      <c r="AG1227">
        <v>1139.0952380952378</v>
      </c>
      <c r="AH1227">
        <v>0</v>
      </c>
      <c r="AI1227">
        <v>57.142857142857153</v>
      </c>
      <c r="AJ1227">
        <v>467.90433543640239</v>
      </c>
      <c r="AK1227">
        <v>2.4163853565746054</v>
      </c>
      <c r="AM1227">
        <v>-2.3735814081521398</v>
      </c>
      <c r="AN1227">
        <v>99</v>
      </c>
      <c r="AO1227">
        <v>99</v>
      </c>
      <c r="AP1227">
        <v>99</v>
      </c>
      <c r="AQ1227">
        <v>99</v>
      </c>
      <c r="AR1227">
        <v>225.8571428571428</v>
      </c>
      <c r="AS1227">
        <v>38.058772931150763</v>
      </c>
    </row>
    <row r="1228" spans="1:45">
      <c r="A1228">
        <v>17</v>
      </c>
      <c r="B1228">
        <v>290</v>
      </c>
      <c r="C1228">
        <v>2023</v>
      </c>
      <c r="D1228">
        <v>2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10</v>
      </c>
      <c r="N1228">
        <v>99</v>
      </c>
      <c r="O1228">
        <v>99</v>
      </c>
      <c r="P1228">
        <v>99</v>
      </c>
      <c r="Q1228">
        <v>5</v>
      </c>
      <c r="R1228">
        <v>6</v>
      </c>
      <c r="S1228">
        <v>6</v>
      </c>
      <c r="T1228">
        <v>10</v>
      </c>
      <c r="U1228">
        <v>375.88333333333344</v>
      </c>
      <c r="V1228">
        <v>50</v>
      </c>
      <c r="W1228">
        <v>100</v>
      </c>
      <c r="X1228">
        <v>50</v>
      </c>
      <c r="Y1228">
        <v>171.10988103814699</v>
      </c>
      <c r="Z1228">
        <v>1.7320508075688772</v>
      </c>
      <c r="AA1228">
        <v>0</v>
      </c>
      <c r="AB1228">
        <v>91.962436600929834</v>
      </c>
      <c r="AE1228">
        <v>1.2958963282937361</v>
      </c>
      <c r="AF1228">
        <v>1.3290134845987529</v>
      </c>
      <c r="AG1228">
        <v>1267.333333333333</v>
      </c>
      <c r="AH1228">
        <v>0</v>
      </c>
      <c r="AI1228">
        <v>100</v>
      </c>
      <c r="AJ1228">
        <v>302.67455936845641</v>
      </c>
      <c r="AK1228">
        <v>51.457989514978955</v>
      </c>
      <c r="AM1228">
        <v>55.34915238975168</v>
      </c>
      <c r="AN1228">
        <v>99</v>
      </c>
      <c r="AO1228">
        <v>99</v>
      </c>
      <c r="AP1228">
        <v>99</v>
      </c>
      <c r="AQ1228">
        <v>99</v>
      </c>
      <c r="AR1228">
        <v>210.5</v>
      </c>
      <c r="AS1228">
        <v>37.157392182754734</v>
      </c>
    </row>
    <row r="1229" spans="1:45">
      <c r="A1229">
        <v>17</v>
      </c>
      <c r="B1229">
        <v>291</v>
      </c>
      <c r="C1229">
        <v>2023</v>
      </c>
      <c r="D1229">
        <v>3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10</v>
      </c>
      <c r="N1229">
        <v>99</v>
      </c>
      <c r="O1229">
        <v>99</v>
      </c>
      <c r="P1229">
        <v>99</v>
      </c>
      <c r="Q1229">
        <v>10</v>
      </c>
      <c r="R1229">
        <v>11</v>
      </c>
      <c r="S1229">
        <v>6.6363636363636376</v>
      </c>
      <c r="T1229">
        <v>10</v>
      </c>
      <c r="U1229">
        <v>428.36363636363637</v>
      </c>
      <c r="V1229">
        <v>72.727272727272734</v>
      </c>
      <c r="W1229">
        <v>100</v>
      </c>
      <c r="X1229">
        <v>90.909090909090892</v>
      </c>
      <c r="Y1229">
        <v>121.68027607947349</v>
      </c>
      <c r="Z1229">
        <v>1.431637795274872</v>
      </c>
      <c r="AA1229">
        <v>0</v>
      </c>
      <c r="AB1229">
        <v>72.671845358039008</v>
      </c>
      <c r="AE1229">
        <v>2.0676691729323302</v>
      </c>
      <c r="AF1229">
        <v>2.501653788529556</v>
      </c>
      <c r="AG1229">
        <v>1136.4000000000001</v>
      </c>
      <c r="AH1229">
        <v>0</v>
      </c>
      <c r="AI1229">
        <v>54.545454545454554</v>
      </c>
      <c r="AJ1229">
        <v>495.49716447220953</v>
      </c>
      <c r="AK1229">
        <v>-20.646351940015748</v>
      </c>
      <c r="AM1229">
        <v>16.413995308641653</v>
      </c>
      <c r="AN1229">
        <v>99</v>
      </c>
      <c r="AO1229">
        <v>99</v>
      </c>
      <c r="AP1229">
        <v>99</v>
      </c>
      <c r="AQ1229">
        <v>99</v>
      </c>
      <c r="AR1229">
        <v>218.9</v>
      </c>
      <c r="AS1229">
        <v>37.930364609175406</v>
      </c>
    </row>
    <row r="1230" spans="1:45">
      <c r="A1230">
        <v>17</v>
      </c>
      <c r="B1230">
        <v>292</v>
      </c>
      <c r="C1230">
        <v>2023</v>
      </c>
      <c r="D1230">
        <v>4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10</v>
      </c>
      <c r="N1230">
        <v>99</v>
      </c>
      <c r="O1230">
        <v>99</v>
      </c>
      <c r="P1230">
        <v>99</v>
      </c>
      <c r="Q1230">
        <v>5</v>
      </c>
      <c r="R1230">
        <v>8</v>
      </c>
      <c r="S1230">
        <v>6.125</v>
      </c>
      <c r="T1230">
        <v>10</v>
      </c>
      <c r="U1230">
        <v>368.91250000000002</v>
      </c>
      <c r="V1230">
        <v>50</v>
      </c>
      <c r="W1230">
        <v>100</v>
      </c>
      <c r="X1230">
        <v>50</v>
      </c>
      <c r="Y1230">
        <v>133.87357317166811</v>
      </c>
      <c r="Z1230">
        <v>1.9645292056877135</v>
      </c>
      <c r="AA1230">
        <v>0</v>
      </c>
      <c r="AB1230">
        <v>88.55027622371064</v>
      </c>
      <c r="AE1230">
        <v>1.7977528089887642</v>
      </c>
      <c r="AF1230">
        <v>1.8472964988182503</v>
      </c>
      <c r="AG1230">
        <v>937.375</v>
      </c>
      <c r="AH1230">
        <v>0</v>
      </c>
      <c r="AI1230">
        <v>62.5</v>
      </c>
      <c r="AJ1230">
        <v>278.56818622197318</v>
      </c>
      <c r="AK1230">
        <v>19.947105561562203</v>
      </c>
      <c r="AM1230">
        <v>-3.0921352131434281</v>
      </c>
      <c r="AN1230">
        <v>99</v>
      </c>
      <c r="AO1230">
        <v>99</v>
      </c>
      <c r="AP1230">
        <v>99</v>
      </c>
      <c r="AQ1230">
        <v>99</v>
      </c>
      <c r="AR1230">
        <v>211.5</v>
      </c>
      <c r="AS1230">
        <v>37.49529229550501</v>
      </c>
    </row>
    <row r="1231" spans="1:45">
      <c r="A1231">
        <v>17</v>
      </c>
      <c r="B1231">
        <v>293</v>
      </c>
      <c r="C1231">
        <v>2023</v>
      </c>
      <c r="D1231">
        <v>5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10</v>
      </c>
      <c r="N1231">
        <v>99</v>
      </c>
      <c r="O1231">
        <v>99</v>
      </c>
      <c r="P1231">
        <v>99</v>
      </c>
      <c r="Q1231">
        <v>20</v>
      </c>
      <c r="R1231">
        <v>24</v>
      </c>
      <c r="S1231">
        <v>6.333333333333333</v>
      </c>
      <c r="T1231">
        <v>10</v>
      </c>
      <c r="U1231">
        <v>389.56666666666655</v>
      </c>
      <c r="V1231">
        <v>62.5</v>
      </c>
      <c r="W1231">
        <v>100</v>
      </c>
      <c r="X1231">
        <v>54.16666666666665</v>
      </c>
      <c r="Y1231">
        <v>119.2573396297081</v>
      </c>
      <c r="Z1231">
        <v>1.7950549357115029</v>
      </c>
      <c r="AA1231">
        <v>0</v>
      </c>
      <c r="AB1231">
        <v>78.436205247265917</v>
      </c>
      <c r="AE1231">
        <v>3.4532374100719432</v>
      </c>
      <c r="AF1231">
        <v>3.804216472839987</v>
      </c>
      <c r="AG1231">
        <v>975.0833333333336</v>
      </c>
      <c r="AH1231">
        <v>0</v>
      </c>
      <c r="AI1231">
        <v>54.16666666666665</v>
      </c>
      <c r="AJ1231">
        <v>253.41252873964649</v>
      </c>
      <c r="AK1231">
        <v>29.904617206079926</v>
      </c>
      <c r="AM1231">
        <v>15.345610151947389</v>
      </c>
      <c r="AN1231">
        <v>99</v>
      </c>
      <c r="AO1231">
        <v>99</v>
      </c>
      <c r="AP1231">
        <v>99</v>
      </c>
      <c r="AQ1231">
        <v>99</v>
      </c>
      <c r="AR1231">
        <v>217.7083333333334</v>
      </c>
      <c r="AS1231">
        <v>36.712995680334302</v>
      </c>
    </row>
    <row r="1232" spans="1:45">
      <c r="A1232">
        <v>17</v>
      </c>
      <c r="B1232">
        <v>294</v>
      </c>
      <c r="C1232">
        <v>2023</v>
      </c>
      <c r="D1232">
        <v>6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10</v>
      </c>
      <c r="N1232">
        <v>99</v>
      </c>
      <c r="O1232">
        <v>99</v>
      </c>
      <c r="P1232">
        <v>99</v>
      </c>
      <c r="Q1232">
        <v>14</v>
      </c>
      <c r="R1232">
        <v>17</v>
      </c>
      <c r="S1232">
        <v>6.882352941176471</v>
      </c>
      <c r="T1232">
        <v>10</v>
      </c>
      <c r="U1232">
        <v>395.84705882352944</v>
      </c>
      <c r="V1232">
        <v>82.352941176470608</v>
      </c>
      <c r="W1232">
        <v>100</v>
      </c>
      <c r="X1232">
        <v>70.588235294117652</v>
      </c>
      <c r="Y1232">
        <v>103.99192342873719</v>
      </c>
      <c r="Z1232">
        <v>1.4093115942012844</v>
      </c>
      <c r="AA1232">
        <v>0</v>
      </c>
      <c r="AB1232">
        <v>72.495135575327396</v>
      </c>
      <c r="AE1232">
        <v>1.827956989247312</v>
      </c>
      <c r="AF1232">
        <v>2.0763818735756381</v>
      </c>
      <c r="AG1232">
        <v>871.9375</v>
      </c>
      <c r="AH1232">
        <v>0</v>
      </c>
      <c r="AI1232">
        <v>70.588235294117652</v>
      </c>
      <c r="AJ1232">
        <v>185.23210735115552</v>
      </c>
      <c r="AK1232">
        <v>105.44324066065626</v>
      </c>
      <c r="AM1232">
        <v>98.45570660195142</v>
      </c>
      <c r="AN1232">
        <v>99</v>
      </c>
      <c r="AO1232">
        <v>99</v>
      </c>
      <c r="AP1232">
        <v>99</v>
      </c>
      <c r="AQ1232">
        <v>99</v>
      </c>
      <c r="AR1232">
        <v>217</v>
      </c>
      <c r="AS1232">
        <v>38.589489259542432</v>
      </c>
    </row>
    <row r="1233" spans="1:45">
      <c r="A1233">
        <v>17</v>
      </c>
      <c r="B1233">
        <v>295</v>
      </c>
      <c r="C1233">
        <v>2023</v>
      </c>
      <c r="D1233">
        <v>7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10</v>
      </c>
      <c r="N1233">
        <v>99</v>
      </c>
      <c r="O1233">
        <v>99</v>
      </c>
      <c r="P1233">
        <v>99</v>
      </c>
      <c r="Q1233">
        <v>15</v>
      </c>
      <c r="R1233">
        <v>15</v>
      </c>
      <c r="S1233">
        <v>6.7333333333333316</v>
      </c>
      <c r="T1233">
        <v>10</v>
      </c>
      <c r="U1233">
        <v>408.74</v>
      </c>
      <c r="V1233">
        <v>86.666666666666686</v>
      </c>
      <c r="W1233">
        <v>100</v>
      </c>
      <c r="X1233">
        <v>66.666666666666686</v>
      </c>
      <c r="Y1233">
        <v>110.31811455966776</v>
      </c>
      <c r="Z1233">
        <v>1.2892719737209133</v>
      </c>
      <c r="AA1233">
        <v>0</v>
      </c>
      <c r="AB1233">
        <v>71.5535601011252</v>
      </c>
      <c r="AE1233">
        <v>2.737226277372264</v>
      </c>
      <c r="AF1233">
        <v>3.1171164575573722</v>
      </c>
      <c r="AG1233">
        <v>1216.4000000000001</v>
      </c>
      <c r="AH1233">
        <v>0</v>
      </c>
      <c r="AI1233">
        <v>86.666666666666686</v>
      </c>
      <c r="AJ1233">
        <v>506.38177955636064</v>
      </c>
      <c r="AK1233">
        <v>-15.021732046951589</v>
      </c>
      <c r="AM1233">
        <v>-22.418150898115424</v>
      </c>
      <c r="AN1233">
        <v>99</v>
      </c>
      <c r="AO1233">
        <v>99</v>
      </c>
      <c r="AP1233">
        <v>99</v>
      </c>
      <c r="AQ1233">
        <v>99</v>
      </c>
      <c r="AR1233">
        <v>218.06666666666661</v>
      </c>
      <c r="AS1233">
        <v>38.56650965821013</v>
      </c>
    </row>
    <row r="1234" spans="1:45">
      <c r="A1234">
        <v>17</v>
      </c>
      <c r="B1234">
        <v>296</v>
      </c>
      <c r="C1234">
        <v>2023</v>
      </c>
      <c r="D1234">
        <v>8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10</v>
      </c>
      <c r="N1234">
        <v>99</v>
      </c>
      <c r="O1234">
        <v>99</v>
      </c>
      <c r="P1234">
        <v>99</v>
      </c>
      <c r="Q1234">
        <v>13</v>
      </c>
      <c r="R1234">
        <v>16</v>
      </c>
      <c r="S1234">
        <v>7</v>
      </c>
      <c r="T1234">
        <v>10</v>
      </c>
      <c r="U1234">
        <v>432.15</v>
      </c>
      <c r="V1234">
        <v>81.25</v>
      </c>
      <c r="W1234">
        <v>100</v>
      </c>
      <c r="X1234">
        <v>68.75</v>
      </c>
      <c r="Y1234">
        <v>124.71929982965744</v>
      </c>
      <c r="Z1234">
        <v>1.5411035007422438</v>
      </c>
      <c r="AA1234">
        <v>0</v>
      </c>
      <c r="AB1234">
        <v>80.561623461722846</v>
      </c>
      <c r="AE1234">
        <v>1.98019801980198</v>
      </c>
      <c r="AF1234">
        <v>2.410105544943741</v>
      </c>
      <c r="AG1234">
        <v>1046.625</v>
      </c>
      <c r="AH1234">
        <v>0</v>
      </c>
      <c r="AI1234">
        <v>68.75</v>
      </c>
      <c r="AJ1234">
        <v>252.94067362723621</v>
      </c>
      <c r="AK1234">
        <v>57.32001415549815</v>
      </c>
      <c r="AM1234">
        <v>33.574242032385357</v>
      </c>
      <c r="AN1234">
        <v>99</v>
      </c>
      <c r="AO1234">
        <v>99</v>
      </c>
      <c r="AP1234">
        <v>99</v>
      </c>
      <c r="AQ1234">
        <v>99</v>
      </c>
      <c r="AR1234">
        <v>219.5625</v>
      </c>
      <c r="AS1234">
        <v>39.609559405710883</v>
      </c>
    </row>
    <row r="1235" spans="1:45">
      <c r="A1235">
        <v>17</v>
      </c>
      <c r="B1235">
        <v>297</v>
      </c>
      <c r="C1235">
        <v>2023</v>
      </c>
      <c r="D1235">
        <v>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10</v>
      </c>
      <c r="N1235">
        <v>99</v>
      </c>
      <c r="O1235">
        <v>99</v>
      </c>
      <c r="P1235">
        <v>99</v>
      </c>
      <c r="Q1235">
        <v>15</v>
      </c>
      <c r="R1235">
        <v>15</v>
      </c>
      <c r="S1235">
        <v>7.4</v>
      </c>
      <c r="T1235">
        <v>10</v>
      </c>
      <c r="U1235">
        <v>481.3333333333332</v>
      </c>
      <c r="V1235">
        <v>93.333333333333314</v>
      </c>
      <c r="W1235">
        <v>100</v>
      </c>
      <c r="X1235">
        <v>86.666666666666686</v>
      </c>
      <c r="Y1235">
        <v>132.17082212887351</v>
      </c>
      <c r="Z1235">
        <v>1.3063945294843597</v>
      </c>
      <c r="AA1235">
        <v>0</v>
      </c>
      <c r="AB1235">
        <v>82.814397318545261</v>
      </c>
      <c r="AE1235">
        <v>2.0519835841313263</v>
      </c>
      <c r="AF1235">
        <v>2.7736554973890377</v>
      </c>
      <c r="AG1235">
        <v>1432.214285714286</v>
      </c>
      <c r="AH1235">
        <v>0</v>
      </c>
      <c r="AI1235">
        <v>73.333333333333314</v>
      </c>
      <c r="AJ1235">
        <v>517.46596555735323</v>
      </c>
      <c r="AK1235">
        <v>51.539226476824723</v>
      </c>
      <c r="AM1235">
        <v>28.767336963711497</v>
      </c>
      <c r="AN1235">
        <v>99</v>
      </c>
      <c r="AO1235">
        <v>99</v>
      </c>
      <c r="AP1235">
        <v>99</v>
      </c>
      <c r="AQ1235">
        <v>99</v>
      </c>
      <c r="AR1235">
        <v>222.8571428571428</v>
      </c>
      <c r="AS1235">
        <v>41.718167956976174</v>
      </c>
    </row>
    <row r="1236" spans="1:45">
      <c r="A1236">
        <v>17</v>
      </c>
      <c r="B1236">
        <v>298</v>
      </c>
      <c r="C1236">
        <v>2023</v>
      </c>
      <c r="D1236">
        <v>10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10</v>
      </c>
      <c r="N1236">
        <v>99</v>
      </c>
      <c r="O1236">
        <v>99</v>
      </c>
      <c r="P1236">
        <v>99</v>
      </c>
      <c r="Q1236">
        <v>14</v>
      </c>
      <c r="R1236">
        <v>14</v>
      </c>
      <c r="S1236">
        <v>7.3571428571428559</v>
      </c>
      <c r="T1236">
        <v>10</v>
      </c>
      <c r="U1236">
        <v>499.00000000000006</v>
      </c>
      <c r="V1236">
        <v>85.714285714285694</v>
      </c>
      <c r="W1236">
        <v>100</v>
      </c>
      <c r="X1236">
        <v>92.857142857142875</v>
      </c>
      <c r="Y1236">
        <v>100.1051447229361</v>
      </c>
      <c r="Z1236">
        <v>1.3942300925673683</v>
      </c>
      <c r="AA1236">
        <v>0</v>
      </c>
      <c r="AB1236">
        <v>86.31637841518706</v>
      </c>
      <c r="AE1236">
        <v>1.4814814814814816</v>
      </c>
      <c r="AF1236">
        <v>2.1612999232129058</v>
      </c>
      <c r="AG1236">
        <v>1285.785714285714</v>
      </c>
      <c r="AH1236">
        <v>0</v>
      </c>
      <c r="AI1236">
        <v>71.428571428571445</v>
      </c>
      <c r="AJ1236">
        <v>405.91539909750878</v>
      </c>
      <c r="AK1236">
        <v>66.166486929477998</v>
      </c>
      <c r="AM1236">
        <v>40.527699392287744</v>
      </c>
      <c r="AN1236">
        <v>99</v>
      </c>
      <c r="AO1236">
        <v>99</v>
      </c>
      <c r="AP1236">
        <v>99</v>
      </c>
      <c r="AQ1236">
        <v>99</v>
      </c>
      <c r="AR1236">
        <v>230.6428571428572</v>
      </c>
      <c r="AS1236">
        <v>40.075884622845194</v>
      </c>
    </row>
    <row r="1237" spans="1:45">
      <c r="A1237">
        <v>17</v>
      </c>
      <c r="B1237">
        <v>299</v>
      </c>
      <c r="C1237">
        <v>2023</v>
      </c>
      <c r="D1237">
        <v>11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10</v>
      </c>
      <c r="N1237">
        <v>99</v>
      </c>
      <c r="O1237">
        <v>99</v>
      </c>
      <c r="P1237">
        <v>99</v>
      </c>
      <c r="Q1237">
        <v>14</v>
      </c>
      <c r="R1237">
        <v>18</v>
      </c>
      <c r="S1237">
        <v>6.4444444444444438</v>
      </c>
      <c r="T1237">
        <v>10</v>
      </c>
      <c r="U1237">
        <v>393.91666666666674</v>
      </c>
      <c r="V1237">
        <v>83.333333333333314</v>
      </c>
      <c r="W1237">
        <v>100</v>
      </c>
      <c r="X1237">
        <v>72.222222222222229</v>
      </c>
      <c r="Y1237">
        <v>79.65429645941542</v>
      </c>
      <c r="Z1237">
        <v>1.2120791238484101</v>
      </c>
      <c r="AA1237">
        <v>0</v>
      </c>
      <c r="AB1237">
        <v>76.189859006344705</v>
      </c>
      <c r="AE1237">
        <v>1.6114592658907783</v>
      </c>
      <c r="AF1237">
        <v>1.8595155110422263</v>
      </c>
      <c r="AG1237">
        <v>944.4375</v>
      </c>
      <c r="AH1237">
        <v>0</v>
      </c>
      <c r="AI1237">
        <v>33.333333333333343</v>
      </c>
      <c r="AJ1237">
        <v>556.99965986861253</v>
      </c>
      <c r="AK1237">
        <v>38.577473413169315</v>
      </c>
      <c r="AM1237">
        <v>27.70772272584701</v>
      </c>
      <c r="AN1237">
        <v>99</v>
      </c>
      <c r="AO1237">
        <v>99</v>
      </c>
      <c r="AP1237">
        <v>99</v>
      </c>
      <c r="AQ1237">
        <v>99</v>
      </c>
      <c r="AR1237">
        <v>220.875</v>
      </c>
      <c r="AS1237">
        <v>37.25714981120737</v>
      </c>
    </row>
    <row r="1238" spans="1:45">
      <c r="A1238">
        <v>17</v>
      </c>
      <c r="B1238">
        <v>300</v>
      </c>
      <c r="C1238">
        <v>2023</v>
      </c>
      <c r="D1238">
        <v>12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10</v>
      </c>
      <c r="N1238">
        <v>99</v>
      </c>
      <c r="O1238">
        <v>99</v>
      </c>
      <c r="P1238">
        <v>99</v>
      </c>
      <c r="Q1238">
        <v>7</v>
      </c>
      <c r="R1238">
        <v>8</v>
      </c>
      <c r="S1238">
        <v>6.875</v>
      </c>
      <c r="T1238">
        <v>10</v>
      </c>
      <c r="U1238">
        <v>431.57499999999999</v>
      </c>
      <c r="V1238">
        <v>87.5</v>
      </c>
      <c r="W1238">
        <v>100</v>
      </c>
      <c r="X1238">
        <v>87.5</v>
      </c>
      <c r="Y1238">
        <v>60.973288208854001</v>
      </c>
      <c r="Z1238">
        <v>1.0532687216470451</v>
      </c>
      <c r="AA1238">
        <v>0</v>
      </c>
      <c r="AB1238">
        <v>70.785557450217198</v>
      </c>
      <c r="AE1238">
        <v>3.1007751937984498</v>
      </c>
      <c r="AF1238">
        <v>3.8083955454368952</v>
      </c>
      <c r="AG1238">
        <v>1081.625</v>
      </c>
      <c r="AH1238">
        <v>0</v>
      </c>
      <c r="AI1238">
        <v>75</v>
      </c>
      <c r="AJ1238">
        <v>394.98352418170555</v>
      </c>
      <c r="AK1238">
        <v>37.903437013951851</v>
      </c>
      <c r="AM1238">
        <v>8.6721302314023507</v>
      </c>
      <c r="AN1238">
        <v>99</v>
      </c>
      <c r="AO1238">
        <v>99</v>
      </c>
      <c r="AP1238">
        <v>99</v>
      </c>
      <c r="AQ1238">
        <v>99</v>
      </c>
      <c r="AR1238">
        <v>224.75</v>
      </c>
      <c r="AS1238">
        <v>37.950677216898008</v>
      </c>
    </row>
    <row r="1239" spans="1:45">
      <c r="A1239">
        <v>17</v>
      </c>
      <c r="B1239">
        <v>301</v>
      </c>
      <c r="C1239">
        <v>2023</v>
      </c>
      <c r="D1239">
        <v>1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11</v>
      </c>
      <c r="N1239">
        <v>99</v>
      </c>
      <c r="O1239">
        <v>99</v>
      </c>
      <c r="P1239">
        <v>99</v>
      </c>
      <c r="Q1239">
        <v>3</v>
      </c>
      <c r="R1239">
        <v>3</v>
      </c>
      <c r="S1239">
        <v>7</v>
      </c>
      <c r="T1239">
        <v>11</v>
      </c>
      <c r="U1239">
        <v>417.36666666666656</v>
      </c>
      <c r="V1239">
        <v>100</v>
      </c>
      <c r="W1239">
        <v>100</v>
      </c>
      <c r="X1239">
        <v>100</v>
      </c>
      <c r="Y1239">
        <v>62.382493983132818</v>
      </c>
      <c r="Z1239">
        <v>0.81649658092772603</v>
      </c>
      <c r="AA1239">
        <v>0</v>
      </c>
      <c r="AB1239">
        <v>97.378834577290789</v>
      </c>
      <c r="AE1239">
        <v>0.51369863013698636</v>
      </c>
      <c r="AF1239">
        <v>0.59333977172459496</v>
      </c>
      <c r="AG1239">
        <v>1249</v>
      </c>
      <c r="AH1239">
        <v>0</v>
      </c>
      <c r="AI1239">
        <v>100</v>
      </c>
      <c r="AJ1239">
        <v>250.17727048368457</v>
      </c>
      <c r="AK1239">
        <v>-85.634900526278869</v>
      </c>
      <c r="AM1239">
        <v>-95.136042087386173</v>
      </c>
      <c r="AN1239">
        <v>99</v>
      </c>
      <c r="AO1239">
        <v>99</v>
      </c>
      <c r="AP1239">
        <v>99</v>
      </c>
      <c r="AQ1239">
        <v>99</v>
      </c>
      <c r="AR1239">
        <v>218.6666666666666</v>
      </c>
      <c r="AS1239">
        <v>39.592515207885008</v>
      </c>
    </row>
    <row r="1240" spans="1:45">
      <c r="A1240">
        <v>17</v>
      </c>
      <c r="B1240">
        <v>302</v>
      </c>
      <c r="C1240">
        <v>2023</v>
      </c>
      <c r="D1240">
        <v>2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11</v>
      </c>
      <c r="N1240">
        <v>99</v>
      </c>
      <c r="O1240">
        <v>99</v>
      </c>
      <c r="P1240">
        <v>99</v>
      </c>
      <c r="Q1240">
        <v>5</v>
      </c>
      <c r="R1240">
        <v>5</v>
      </c>
      <c r="S1240">
        <v>7.2</v>
      </c>
      <c r="T1240">
        <v>11</v>
      </c>
      <c r="U1240">
        <v>482.6</v>
      </c>
      <c r="V1240">
        <v>80</v>
      </c>
      <c r="W1240">
        <v>100</v>
      </c>
      <c r="X1240">
        <v>60</v>
      </c>
      <c r="Y1240">
        <v>201.6836929451662</v>
      </c>
      <c r="Z1240">
        <v>1.3266499161421563</v>
      </c>
      <c r="AA1240">
        <v>0</v>
      </c>
      <c r="AB1240">
        <v>67.206437454408203</v>
      </c>
      <c r="AE1240">
        <v>1.0799136069114468</v>
      </c>
      <c r="AF1240">
        <v>1.421943660859659</v>
      </c>
      <c r="AG1240">
        <v>1087.4000000000001</v>
      </c>
      <c r="AH1240">
        <v>0</v>
      </c>
      <c r="AI1240">
        <v>100</v>
      </c>
      <c r="AJ1240">
        <v>384.34182702380929</v>
      </c>
      <c r="AK1240">
        <v>98.782179973215548</v>
      </c>
      <c r="AM1240">
        <v>69.568348166018737</v>
      </c>
      <c r="AN1240">
        <v>99</v>
      </c>
      <c r="AO1240">
        <v>99</v>
      </c>
      <c r="AP1240">
        <v>99</v>
      </c>
      <c r="AQ1240">
        <v>99</v>
      </c>
      <c r="AR1240">
        <v>228</v>
      </c>
      <c r="AS1240">
        <v>39.078322004079112</v>
      </c>
    </row>
    <row r="1241" spans="1:45">
      <c r="A1241">
        <v>17</v>
      </c>
      <c r="B1241">
        <v>303</v>
      </c>
      <c r="C1241">
        <v>2023</v>
      </c>
      <c r="D1241">
        <v>3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11</v>
      </c>
      <c r="N1241">
        <v>99</v>
      </c>
      <c r="O1241">
        <v>99</v>
      </c>
      <c r="P1241">
        <v>99</v>
      </c>
      <c r="Q1241">
        <v>3</v>
      </c>
      <c r="R1241">
        <v>3</v>
      </c>
      <c r="S1241">
        <v>7.6666666666666687</v>
      </c>
      <c r="T1241">
        <v>11</v>
      </c>
      <c r="U1241">
        <v>505.1</v>
      </c>
      <c r="V1241">
        <v>100</v>
      </c>
      <c r="W1241">
        <v>100</v>
      </c>
      <c r="X1241">
        <v>100</v>
      </c>
      <c r="Y1241">
        <v>88.626218844463651</v>
      </c>
      <c r="Z1241">
        <v>0.47140452079101841</v>
      </c>
      <c r="AA1241">
        <v>0</v>
      </c>
      <c r="AB1241">
        <v>69.732335962752572</v>
      </c>
      <c r="AE1241">
        <v>0.56390977443609025</v>
      </c>
      <c r="AF1241">
        <v>0.80448981022046628</v>
      </c>
      <c r="AG1241">
        <v>1234.666666666667</v>
      </c>
      <c r="AH1241">
        <v>0</v>
      </c>
      <c r="AI1241">
        <v>100</v>
      </c>
      <c r="AJ1241">
        <v>702.40032903054805</v>
      </c>
      <c r="AK1241">
        <v>97.052230331005376</v>
      </c>
      <c r="AM1241">
        <v>50.402139703251251</v>
      </c>
      <c r="AN1241">
        <v>99</v>
      </c>
      <c r="AO1241">
        <v>99</v>
      </c>
      <c r="AP1241">
        <v>99</v>
      </c>
      <c r="AQ1241">
        <v>99</v>
      </c>
      <c r="AR1241">
        <v>228</v>
      </c>
      <c r="AS1241">
        <v>42.211844934630399</v>
      </c>
    </row>
    <row r="1242" spans="1:45">
      <c r="A1242">
        <v>17</v>
      </c>
      <c r="B1242">
        <v>304</v>
      </c>
      <c r="C1242">
        <v>2023</v>
      </c>
      <c r="D1242">
        <v>4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11</v>
      </c>
      <c r="N1242">
        <v>99</v>
      </c>
      <c r="O1242">
        <v>99</v>
      </c>
      <c r="P1242">
        <v>99</v>
      </c>
      <c r="Q1242">
        <v>6</v>
      </c>
      <c r="R1242">
        <v>6</v>
      </c>
      <c r="S1242">
        <v>7.8333333333333313</v>
      </c>
      <c r="T1242">
        <v>11</v>
      </c>
      <c r="U1242">
        <v>478.68333333333322</v>
      </c>
      <c r="V1242">
        <v>100</v>
      </c>
      <c r="W1242">
        <v>100</v>
      </c>
      <c r="X1242">
        <v>83.333333333333314</v>
      </c>
      <c r="Y1242">
        <v>108.41126043400143</v>
      </c>
      <c r="Z1242">
        <v>0.37267799624997328</v>
      </c>
      <c r="AA1242">
        <v>0</v>
      </c>
      <c r="AB1242">
        <v>61.457981304559318</v>
      </c>
      <c r="AE1242">
        <v>1.3483146067415723</v>
      </c>
      <c r="AF1242">
        <v>1.7977231302327441</v>
      </c>
      <c r="AG1242">
        <v>1218</v>
      </c>
      <c r="AH1242">
        <v>0</v>
      </c>
      <c r="AI1242">
        <v>100</v>
      </c>
      <c r="AJ1242">
        <v>617.88968810513984</v>
      </c>
      <c r="AK1242">
        <v>92.868556154321439</v>
      </c>
      <c r="AM1242">
        <v>35.103125686177073</v>
      </c>
      <c r="AN1242">
        <v>99</v>
      </c>
      <c r="AO1242">
        <v>99</v>
      </c>
      <c r="AP1242">
        <v>99</v>
      </c>
      <c r="AQ1242">
        <v>99</v>
      </c>
      <c r="AR1242">
        <v>224.6666666666666</v>
      </c>
      <c r="AS1242">
        <v>41.435526958485376</v>
      </c>
    </row>
    <row r="1243" spans="1:45">
      <c r="A1243">
        <v>17</v>
      </c>
      <c r="B1243">
        <v>305</v>
      </c>
      <c r="C1243">
        <v>2023</v>
      </c>
      <c r="D1243">
        <v>5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11</v>
      </c>
      <c r="N1243">
        <v>99</v>
      </c>
      <c r="O1243">
        <v>99</v>
      </c>
      <c r="P1243">
        <v>99</v>
      </c>
      <c r="Q1243">
        <v>15</v>
      </c>
      <c r="R1243">
        <v>16</v>
      </c>
      <c r="S1243">
        <v>8.0625</v>
      </c>
      <c r="T1243">
        <v>11</v>
      </c>
      <c r="U1243">
        <v>468.04374999999999</v>
      </c>
      <c r="V1243">
        <v>87.5</v>
      </c>
      <c r="W1243">
        <v>100</v>
      </c>
      <c r="X1243">
        <v>93.75</v>
      </c>
      <c r="Y1243">
        <v>104.21774662185648</v>
      </c>
      <c r="Z1243">
        <v>1.7488835724541529</v>
      </c>
      <c r="AA1243">
        <v>0</v>
      </c>
      <c r="AB1243">
        <v>63.004390021179439</v>
      </c>
      <c r="AE1243">
        <v>2.3021582733812944</v>
      </c>
      <c r="AF1243">
        <v>3.047043285291009</v>
      </c>
      <c r="AG1243">
        <v>940.142857142857</v>
      </c>
      <c r="AH1243">
        <v>0</v>
      </c>
      <c r="AI1243">
        <v>68.75</v>
      </c>
      <c r="AJ1243">
        <v>258.00079101286747</v>
      </c>
      <c r="AK1243">
        <v>30.038271088522293</v>
      </c>
      <c r="AM1243">
        <v>-37.19534428046245</v>
      </c>
      <c r="AN1243">
        <v>99</v>
      </c>
      <c r="AO1243">
        <v>99</v>
      </c>
      <c r="AP1243">
        <v>99</v>
      </c>
      <c r="AQ1243">
        <v>99</v>
      </c>
      <c r="AR1243">
        <v>222.21428571428575</v>
      </c>
      <c r="AS1243">
        <v>41.916850783173551</v>
      </c>
    </row>
    <row r="1244" spans="1:45">
      <c r="A1244">
        <v>17</v>
      </c>
      <c r="B1244">
        <v>306</v>
      </c>
      <c r="C1244">
        <v>2023</v>
      </c>
      <c r="D1244">
        <v>6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11</v>
      </c>
      <c r="N1244">
        <v>99</v>
      </c>
      <c r="O1244">
        <v>99</v>
      </c>
      <c r="P1244">
        <v>99</v>
      </c>
      <c r="Q1244">
        <v>13</v>
      </c>
      <c r="R1244">
        <v>15</v>
      </c>
      <c r="S1244">
        <v>7.8</v>
      </c>
      <c r="T1244">
        <v>11</v>
      </c>
      <c r="U1244">
        <v>463.14666666666653</v>
      </c>
      <c r="V1244">
        <v>86.666666666666686</v>
      </c>
      <c r="W1244">
        <v>100</v>
      </c>
      <c r="X1244">
        <v>80</v>
      </c>
      <c r="Y1244">
        <v>126.17648416228596</v>
      </c>
      <c r="Z1244">
        <v>1.6411378166788244</v>
      </c>
      <c r="AA1244">
        <v>0</v>
      </c>
      <c r="AB1244">
        <v>77.13994591518842</v>
      </c>
      <c r="AE1244">
        <v>1.6129032258064513</v>
      </c>
      <c r="AF1244">
        <v>2.1435848890101163</v>
      </c>
      <c r="AG1244">
        <v>1055.285714285714</v>
      </c>
      <c r="AH1244">
        <v>0</v>
      </c>
      <c r="AI1244">
        <v>86.666666666666686</v>
      </c>
      <c r="AJ1244">
        <v>343.46395705505762</v>
      </c>
      <c r="AK1244">
        <v>100.37973146942016</v>
      </c>
      <c r="AM1244">
        <v>53.093216251549762</v>
      </c>
      <c r="AN1244">
        <v>99</v>
      </c>
      <c r="AO1244">
        <v>99</v>
      </c>
      <c r="AP1244">
        <v>99</v>
      </c>
      <c r="AQ1244">
        <v>99</v>
      </c>
      <c r="AR1244">
        <v>223.1428571428572</v>
      </c>
      <c r="AS1244">
        <v>42.363732101105363</v>
      </c>
    </row>
    <row r="1245" spans="1:45">
      <c r="A1245">
        <v>17</v>
      </c>
      <c r="B1245">
        <v>307</v>
      </c>
      <c r="C1245">
        <v>2023</v>
      </c>
      <c r="D1245">
        <v>7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11</v>
      </c>
      <c r="N1245">
        <v>99</v>
      </c>
      <c r="O1245">
        <v>99</v>
      </c>
      <c r="P1245">
        <v>99</v>
      </c>
      <c r="Q1245">
        <v>4</v>
      </c>
      <c r="R1245">
        <v>5</v>
      </c>
      <c r="S1245">
        <v>7.8</v>
      </c>
      <c r="T1245">
        <v>11</v>
      </c>
      <c r="U1245">
        <v>461.75999999999993</v>
      </c>
      <c r="V1245">
        <v>100</v>
      </c>
      <c r="W1245">
        <v>100</v>
      </c>
      <c r="X1245">
        <v>80</v>
      </c>
      <c r="Y1245">
        <v>101.90563478041862</v>
      </c>
      <c r="Z1245">
        <v>1.6000000000000003</v>
      </c>
      <c r="AA1245">
        <v>0</v>
      </c>
      <c r="AB1245">
        <v>84.509556498585695</v>
      </c>
      <c r="AE1245">
        <v>0.91240875912408814</v>
      </c>
      <c r="AF1245">
        <v>1.173818479099747</v>
      </c>
      <c r="AG1245">
        <v>977.2</v>
      </c>
      <c r="AH1245">
        <v>0</v>
      </c>
      <c r="AI1245">
        <v>80</v>
      </c>
      <c r="AJ1245">
        <v>240.62036489042225</v>
      </c>
      <c r="AK1245">
        <v>22.761166508935936</v>
      </c>
      <c r="AM1245">
        <v>-16.145765557995276</v>
      </c>
      <c r="AN1245">
        <v>99</v>
      </c>
      <c r="AO1245">
        <v>99</v>
      </c>
      <c r="AP1245">
        <v>99</v>
      </c>
      <c r="AQ1245">
        <v>99</v>
      </c>
      <c r="AR1245">
        <v>221.6</v>
      </c>
      <c r="AS1245">
        <v>41.823197083190749</v>
      </c>
    </row>
    <row r="1246" spans="1:45">
      <c r="A1246">
        <v>17</v>
      </c>
      <c r="B1246">
        <v>308</v>
      </c>
      <c r="C1246">
        <v>2023</v>
      </c>
      <c r="D1246">
        <v>8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11</v>
      </c>
      <c r="N1246">
        <v>99</v>
      </c>
      <c r="O1246">
        <v>99</v>
      </c>
      <c r="P1246">
        <v>99</v>
      </c>
      <c r="Q1246">
        <v>10</v>
      </c>
      <c r="R1246">
        <v>11</v>
      </c>
      <c r="S1246">
        <v>7.3636363636363615</v>
      </c>
      <c r="T1246">
        <v>11</v>
      </c>
      <c r="U1246">
        <v>500.82727272727266</v>
      </c>
      <c r="V1246">
        <v>81.818181818181813</v>
      </c>
      <c r="W1246">
        <v>100</v>
      </c>
      <c r="X1246">
        <v>90.909090909090892</v>
      </c>
      <c r="Y1246">
        <v>112.05502780419275</v>
      </c>
      <c r="Z1246">
        <v>1.6663911618021221</v>
      </c>
      <c r="AA1246">
        <v>0</v>
      </c>
      <c r="AB1246">
        <v>70.768699018646004</v>
      </c>
      <c r="AE1246">
        <v>1.3613861386138613</v>
      </c>
      <c r="AF1246">
        <v>1.9202696485088473</v>
      </c>
      <c r="AG1246">
        <v>1216.5</v>
      </c>
      <c r="AH1246">
        <v>0</v>
      </c>
      <c r="AI1246">
        <v>45.454545454545446</v>
      </c>
      <c r="AJ1246">
        <v>487.38254995434528</v>
      </c>
      <c r="AK1246">
        <v>-65.031026852896915</v>
      </c>
      <c r="AM1246">
        <v>-30.949634253372341</v>
      </c>
      <c r="AN1246">
        <v>99</v>
      </c>
      <c r="AO1246">
        <v>99</v>
      </c>
      <c r="AP1246">
        <v>99</v>
      </c>
      <c r="AQ1246">
        <v>99</v>
      </c>
      <c r="AR1246">
        <v>227.375</v>
      </c>
      <c r="AS1246">
        <v>39.701660785995252</v>
      </c>
    </row>
    <row r="1247" spans="1:45">
      <c r="A1247">
        <v>17</v>
      </c>
      <c r="B1247">
        <v>309</v>
      </c>
      <c r="C1247">
        <v>2023</v>
      </c>
      <c r="D1247">
        <v>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11</v>
      </c>
      <c r="N1247">
        <v>99</v>
      </c>
      <c r="O1247">
        <v>99</v>
      </c>
      <c r="P1247">
        <v>99</v>
      </c>
      <c r="Q1247">
        <v>10</v>
      </c>
      <c r="R1247">
        <v>11</v>
      </c>
      <c r="S1247">
        <v>7.6363636363636385</v>
      </c>
      <c r="T1247">
        <v>11</v>
      </c>
      <c r="U1247">
        <v>495.04545454545456</v>
      </c>
      <c r="V1247">
        <v>100</v>
      </c>
      <c r="W1247">
        <v>100</v>
      </c>
      <c r="X1247">
        <v>100</v>
      </c>
      <c r="Y1247">
        <v>80.440981907532176</v>
      </c>
      <c r="Z1247">
        <v>0.88139633771205761</v>
      </c>
      <c r="AA1247">
        <v>0</v>
      </c>
      <c r="AB1247">
        <v>66.4032558600383</v>
      </c>
      <c r="AE1247">
        <v>1.5047879616963062</v>
      </c>
      <c r="AF1247">
        <v>2.0919585887855963</v>
      </c>
      <c r="AG1247">
        <v>1266.4000000000001</v>
      </c>
      <c r="AH1247">
        <v>0</v>
      </c>
      <c r="AI1247">
        <v>72.727272727272734</v>
      </c>
      <c r="AJ1247">
        <v>463.7327247456231</v>
      </c>
      <c r="AK1247">
        <v>71.12538953029771</v>
      </c>
      <c r="AM1247">
        <v>17.324074102202875</v>
      </c>
      <c r="AN1247">
        <v>99</v>
      </c>
      <c r="AO1247">
        <v>99</v>
      </c>
      <c r="AP1247">
        <v>99</v>
      </c>
      <c r="AQ1247">
        <v>99</v>
      </c>
      <c r="AR1247">
        <v>228</v>
      </c>
      <c r="AS1247">
        <v>41.674161178364798</v>
      </c>
    </row>
    <row r="1248" spans="1:45">
      <c r="A1248">
        <v>17</v>
      </c>
      <c r="B1248">
        <v>310</v>
      </c>
      <c r="C1248">
        <v>2023</v>
      </c>
      <c r="D1248">
        <v>10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11</v>
      </c>
      <c r="N1248">
        <v>99</v>
      </c>
      <c r="O1248">
        <v>99</v>
      </c>
      <c r="P1248">
        <v>99</v>
      </c>
      <c r="Q1248">
        <v>11</v>
      </c>
      <c r="R1248">
        <v>13</v>
      </c>
      <c r="S1248">
        <v>6.923076923076926</v>
      </c>
      <c r="T1248">
        <v>11</v>
      </c>
      <c r="U1248">
        <v>448.68461538461526</v>
      </c>
      <c r="V1248">
        <v>69.230769230769269</v>
      </c>
      <c r="W1248">
        <v>100</v>
      </c>
      <c r="X1248">
        <v>69.230769230769269</v>
      </c>
      <c r="Y1248">
        <v>168.02820205665043</v>
      </c>
      <c r="Z1248">
        <v>1.5423028965971861</v>
      </c>
      <c r="AA1248">
        <v>0</v>
      </c>
      <c r="AB1248">
        <v>75.322604004173215</v>
      </c>
      <c r="AE1248">
        <v>1.3756613756613751</v>
      </c>
      <c r="AF1248">
        <v>1.8045585917704776</v>
      </c>
      <c r="AG1248">
        <v>1535</v>
      </c>
      <c r="AH1248">
        <v>0</v>
      </c>
      <c r="AI1248">
        <v>92.307692307692321</v>
      </c>
      <c r="AJ1248">
        <v>796.57631984219427</v>
      </c>
      <c r="AK1248">
        <v>46.298565468450683</v>
      </c>
      <c r="AM1248">
        <v>33.453224281766779</v>
      </c>
      <c r="AN1248">
        <v>99</v>
      </c>
      <c r="AO1248">
        <v>99</v>
      </c>
      <c r="AP1248">
        <v>99</v>
      </c>
      <c r="AQ1248">
        <v>99</v>
      </c>
      <c r="AR1248">
        <v>223.1666666666666</v>
      </c>
      <c r="AS1248">
        <v>38.701083237750488</v>
      </c>
    </row>
    <row r="1249" spans="1:45">
      <c r="A1249">
        <v>17</v>
      </c>
      <c r="B1249">
        <v>311</v>
      </c>
      <c r="C1249">
        <v>2023</v>
      </c>
      <c r="D1249">
        <v>11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11</v>
      </c>
      <c r="N1249">
        <v>99</v>
      </c>
      <c r="O1249">
        <v>99</v>
      </c>
      <c r="P1249">
        <v>99</v>
      </c>
      <c r="Q1249">
        <v>20</v>
      </c>
      <c r="R1249">
        <v>23</v>
      </c>
      <c r="S1249">
        <v>7.6086956521739122</v>
      </c>
      <c r="T1249">
        <v>11</v>
      </c>
      <c r="U1249">
        <v>476.8521739130436</v>
      </c>
      <c r="V1249">
        <v>100</v>
      </c>
      <c r="W1249">
        <v>100</v>
      </c>
      <c r="X1249">
        <v>86.956521739130437</v>
      </c>
      <c r="Y1249">
        <v>100.26702119217664</v>
      </c>
      <c r="Z1249">
        <v>0.8203461853962275</v>
      </c>
      <c r="AA1249">
        <v>0</v>
      </c>
      <c r="AB1249">
        <v>73.752205041234262</v>
      </c>
      <c r="AE1249">
        <v>2.0590868397493289</v>
      </c>
      <c r="AF1249">
        <v>2.8763024213957711</v>
      </c>
      <c r="AG1249">
        <v>1180</v>
      </c>
      <c r="AH1249">
        <v>0</v>
      </c>
      <c r="AI1249">
        <v>82.608695652173907</v>
      </c>
      <c r="AJ1249">
        <v>422.72984486446006</v>
      </c>
      <c r="AK1249">
        <v>37.313600434352345</v>
      </c>
      <c r="AM1249">
        <v>-4.4633617648081669</v>
      </c>
      <c r="AN1249">
        <v>99</v>
      </c>
      <c r="AO1249">
        <v>99</v>
      </c>
      <c r="AP1249">
        <v>99</v>
      </c>
      <c r="AQ1249">
        <v>99</v>
      </c>
      <c r="AR1249">
        <v>224.91304347826087</v>
      </c>
      <c r="AS1249">
        <v>41.316493417556707</v>
      </c>
    </row>
    <row r="1250" spans="1:45">
      <c r="A1250">
        <v>17</v>
      </c>
      <c r="B1250">
        <v>312</v>
      </c>
      <c r="C1250">
        <v>2023</v>
      </c>
      <c r="D1250">
        <v>12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11</v>
      </c>
      <c r="N1250">
        <v>99</v>
      </c>
      <c r="O1250">
        <v>99</v>
      </c>
      <c r="P1250">
        <v>99</v>
      </c>
      <c r="Q1250">
        <v>3</v>
      </c>
      <c r="R1250">
        <v>6</v>
      </c>
      <c r="S1250">
        <v>6.333333333333333</v>
      </c>
      <c r="T1250">
        <v>11</v>
      </c>
      <c r="U1250">
        <v>433.4</v>
      </c>
      <c r="V1250">
        <v>83.333333333333314</v>
      </c>
      <c r="W1250">
        <v>100</v>
      </c>
      <c r="X1250">
        <v>83.333333333333314</v>
      </c>
      <c r="Y1250">
        <v>79.200589223397316</v>
      </c>
      <c r="Z1250">
        <v>0.74535599249993412</v>
      </c>
      <c r="AA1250">
        <v>0</v>
      </c>
      <c r="AB1250">
        <v>58.611648812307443</v>
      </c>
      <c r="AE1250">
        <v>2.3255813953488378</v>
      </c>
      <c r="AF1250">
        <v>2.868375072801399</v>
      </c>
      <c r="AG1250">
        <v>886.8333333333336</v>
      </c>
      <c r="AH1250">
        <v>0</v>
      </c>
      <c r="AI1250">
        <v>16.666666666666671</v>
      </c>
      <c r="AJ1250">
        <v>96.423400801995001</v>
      </c>
      <c r="AK1250">
        <v>-95.245513482645435</v>
      </c>
      <c r="AM1250">
        <v>-80.392334822512822</v>
      </c>
      <c r="AN1250">
        <v>99</v>
      </c>
      <c r="AO1250">
        <v>99</v>
      </c>
      <c r="AP1250">
        <v>99</v>
      </c>
      <c r="AQ1250">
        <v>99</v>
      </c>
      <c r="AR1250">
        <v>227.6666666666666</v>
      </c>
      <c r="AS1250">
        <v>36.307582861984514</v>
      </c>
    </row>
    <row r="1251" spans="1:45">
      <c r="A1251">
        <v>17</v>
      </c>
      <c r="B1251">
        <v>313</v>
      </c>
      <c r="C1251">
        <v>2023</v>
      </c>
      <c r="D1251">
        <v>1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12</v>
      </c>
      <c r="N1251">
        <v>99</v>
      </c>
      <c r="O1251">
        <v>99</v>
      </c>
      <c r="P1251">
        <v>99</v>
      </c>
      <c r="Q1251">
        <v>5</v>
      </c>
      <c r="R1251">
        <v>6</v>
      </c>
      <c r="S1251">
        <v>6.6666666666666687</v>
      </c>
      <c r="T1251">
        <v>12</v>
      </c>
      <c r="U1251">
        <v>415.45</v>
      </c>
      <c r="V1251">
        <v>83.333333333333314</v>
      </c>
      <c r="W1251">
        <v>100</v>
      </c>
      <c r="X1251">
        <v>50</v>
      </c>
      <c r="Y1251">
        <v>120.12243406902256</v>
      </c>
      <c r="Z1251">
        <v>1.5986105077709052</v>
      </c>
      <c r="AA1251">
        <v>0</v>
      </c>
      <c r="AB1251">
        <v>75.353207619956805</v>
      </c>
      <c r="AE1251">
        <v>1.0273972602739727</v>
      </c>
      <c r="AF1251">
        <v>1.1812299728279669</v>
      </c>
      <c r="AG1251">
        <v>1228</v>
      </c>
      <c r="AH1251">
        <v>0</v>
      </c>
      <c r="AI1251">
        <v>100</v>
      </c>
      <c r="AJ1251">
        <v>206.40171187920569</v>
      </c>
      <c r="AK1251">
        <v>53.13736559441309</v>
      </c>
      <c r="AM1251">
        <v>-12.173342296977761</v>
      </c>
      <c r="AN1251">
        <v>99</v>
      </c>
      <c r="AO1251">
        <v>99</v>
      </c>
      <c r="AP1251">
        <v>99</v>
      </c>
      <c r="AQ1251">
        <v>99</v>
      </c>
      <c r="AR1251">
        <v>219.3333333333334</v>
      </c>
      <c r="AS1251">
        <v>38.528339803978497</v>
      </c>
    </row>
    <row r="1252" spans="1:45">
      <c r="A1252">
        <v>17</v>
      </c>
      <c r="B1252">
        <v>314</v>
      </c>
      <c r="C1252">
        <v>2023</v>
      </c>
      <c r="D1252">
        <v>2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12</v>
      </c>
      <c r="N1252">
        <v>99</v>
      </c>
      <c r="O1252">
        <v>99</v>
      </c>
      <c r="P1252">
        <v>99</v>
      </c>
      <c r="Q1252">
        <v>2</v>
      </c>
      <c r="R1252">
        <v>2</v>
      </c>
      <c r="S1252">
        <v>8</v>
      </c>
      <c r="T1252">
        <v>12</v>
      </c>
      <c r="U1252">
        <v>546.04999999999995</v>
      </c>
      <c r="V1252">
        <v>100</v>
      </c>
      <c r="W1252">
        <v>100</v>
      </c>
      <c r="X1252">
        <v>100</v>
      </c>
      <c r="Y1252">
        <v>117.05000000000037</v>
      </c>
      <c r="Z1252">
        <v>0</v>
      </c>
      <c r="AA1252">
        <v>0</v>
      </c>
      <c r="AE1252">
        <v>0.43196544276457871</v>
      </c>
      <c r="AF1252">
        <v>0.64355767593238045</v>
      </c>
      <c r="AG1252">
        <v>1624.5</v>
      </c>
      <c r="AH1252">
        <v>0</v>
      </c>
      <c r="AI1252">
        <v>100</v>
      </c>
      <c r="AJ1252">
        <v>861.5</v>
      </c>
      <c r="AK1252">
        <v>99.999999999999815</v>
      </c>
      <c r="AN1252">
        <v>99</v>
      </c>
      <c r="AO1252">
        <v>99</v>
      </c>
      <c r="AP1252">
        <v>99</v>
      </c>
      <c r="AQ1252">
        <v>99</v>
      </c>
      <c r="AR1252">
        <v>231</v>
      </c>
      <c r="AS1252">
        <v>44.912555283042991</v>
      </c>
    </row>
    <row r="1253" spans="1:45">
      <c r="A1253">
        <v>17</v>
      </c>
      <c r="B1253">
        <v>315</v>
      </c>
      <c r="C1253">
        <v>2023</v>
      </c>
      <c r="D1253">
        <v>3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12</v>
      </c>
      <c r="N1253">
        <v>99</v>
      </c>
      <c r="O1253">
        <v>99</v>
      </c>
      <c r="P1253">
        <v>99</v>
      </c>
      <c r="Q1253">
        <v>4</v>
      </c>
      <c r="R1253">
        <v>5</v>
      </c>
      <c r="S1253">
        <v>7.4</v>
      </c>
      <c r="T1253">
        <v>12</v>
      </c>
      <c r="U1253">
        <v>453.24000000000007</v>
      </c>
      <c r="V1253">
        <v>80</v>
      </c>
      <c r="W1253">
        <v>100</v>
      </c>
      <c r="X1253">
        <v>80</v>
      </c>
      <c r="Y1253">
        <v>76.89019703447201</v>
      </c>
      <c r="Z1253">
        <v>1.356465996625053</v>
      </c>
      <c r="AA1253">
        <v>0</v>
      </c>
      <c r="AB1253">
        <v>92.372944612294219</v>
      </c>
      <c r="AE1253">
        <v>0.93984962406015027</v>
      </c>
      <c r="AF1253">
        <v>1.203151064423956</v>
      </c>
      <c r="AG1253">
        <v>1025.8</v>
      </c>
      <c r="AH1253">
        <v>0</v>
      </c>
      <c r="AI1253">
        <v>80</v>
      </c>
      <c r="AJ1253">
        <v>275.77120951977594</v>
      </c>
      <c r="AK1253">
        <v>61.28129175194281</v>
      </c>
      <c r="AM1253">
        <v>29.266915476687256</v>
      </c>
      <c r="AN1253">
        <v>99</v>
      </c>
      <c r="AO1253">
        <v>99</v>
      </c>
      <c r="AP1253">
        <v>99</v>
      </c>
      <c r="AQ1253">
        <v>99</v>
      </c>
      <c r="AR1253">
        <v>224.4</v>
      </c>
      <c r="AS1253">
        <v>39.763396148751191</v>
      </c>
    </row>
    <row r="1254" spans="1:45">
      <c r="A1254">
        <v>17</v>
      </c>
      <c r="B1254">
        <v>316</v>
      </c>
      <c r="C1254">
        <v>2023</v>
      </c>
      <c r="D1254">
        <v>4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12</v>
      </c>
      <c r="N1254">
        <v>99</v>
      </c>
      <c r="O1254">
        <v>99</v>
      </c>
      <c r="P1254">
        <v>99</v>
      </c>
      <c r="Q1254">
        <v>1</v>
      </c>
      <c r="R1254">
        <v>1</v>
      </c>
      <c r="S1254">
        <v>7</v>
      </c>
      <c r="T1254">
        <v>12</v>
      </c>
      <c r="U1254">
        <v>390.40000000000009</v>
      </c>
      <c r="V1254">
        <v>100</v>
      </c>
      <c r="W1254">
        <v>100</v>
      </c>
      <c r="X1254">
        <v>100</v>
      </c>
      <c r="Y1254">
        <v>0</v>
      </c>
      <c r="Z1254">
        <v>0</v>
      </c>
      <c r="AA1254">
        <v>0</v>
      </c>
      <c r="AE1254">
        <v>0.22471910112359553</v>
      </c>
      <c r="AF1254">
        <v>0.2443616552497696</v>
      </c>
      <c r="AG1254">
        <v>1454</v>
      </c>
      <c r="AH1254">
        <v>0</v>
      </c>
      <c r="AI1254">
        <v>100</v>
      </c>
      <c r="AJ1254">
        <v>0</v>
      </c>
      <c r="AN1254">
        <v>99</v>
      </c>
      <c r="AO1254">
        <v>99</v>
      </c>
      <c r="AP1254">
        <v>99</v>
      </c>
      <c r="AQ1254">
        <v>99</v>
      </c>
      <c r="AR1254">
        <v>214</v>
      </c>
      <c r="AS1254">
        <v>39.794521498429049</v>
      </c>
    </row>
    <row r="1255" spans="1:45">
      <c r="A1255">
        <v>17</v>
      </c>
      <c r="B1255">
        <v>317</v>
      </c>
      <c r="C1255">
        <v>2023</v>
      </c>
      <c r="D1255">
        <v>5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12</v>
      </c>
      <c r="N1255">
        <v>99</v>
      </c>
      <c r="O1255">
        <v>99</v>
      </c>
      <c r="P1255">
        <v>99</v>
      </c>
      <c r="Q1255">
        <v>2</v>
      </c>
      <c r="R1255">
        <v>2</v>
      </c>
      <c r="S1255">
        <v>8</v>
      </c>
      <c r="T1255">
        <v>12</v>
      </c>
      <c r="U1255">
        <v>561.20000000000005</v>
      </c>
      <c r="V1255">
        <v>100</v>
      </c>
      <c r="W1255">
        <v>100</v>
      </c>
      <c r="X1255">
        <v>100</v>
      </c>
      <c r="Y1255">
        <v>183.09999999999997</v>
      </c>
      <c r="Z1255">
        <v>1</v>
      </c>
      <c r="AA1255">
        <v>0</v>
      </c>
      <c r="AB1255">
        <v>100.00000000000024</v>
      </c>
      <c r="AE1255">
        <v>0.2877697841726618</v>
      </c>
      <c r="AF1255">
        <v>0.45668826143531294</v>
      </c>
      <c r="AG1255">
        <v>1337.5</v>
      </c>
      <c r="AH1255">
        <v>0</v>
      </c>
      <c r="AI1255">
        <v>100</v>
      </c>
      <c r="AJ1255">
        <v>542.5</v>
      </c>
      <c r="AK1255">
        <v>100.00000000000001</v>
      </c>
      <c r="AM1255">
        <v>100</v>
      </c>
      <c r="AN1255">
        <v>99</v>
      </c>
      <c r="AO1255">
        <v>99</v>
      </c>
      <c r="AP1255">
        <v>99</v>
      </c>
      <c r="AQ1255">
        <v>99</v>
      </c>
      <c r="AR1255">
        <v>230.5</v>
      </c>
      <c r="AS1255">
        <v>43.927372816342817</v>
      </c>
    </row>
    <row r="1256" spans="1:45">
      <c r="A1256">
        <v>17</v>
      </c>
      <c r="B1256">
        <v>318</v>
      </c>
      <c r="C1256">
        <v>2023</v>
      </c>
      <c r="D1256">
        <v>6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12</v>
      </c>
      <c r="N1256">
        <v>99</v>
      </c>
      <c r="O1256">
        <v>99</v>
      </c>
      <c r="P1256">
        <v>99</v>
      </c>
      <c r="Q1256">
        <v>10</v>
      </c>
      <c r="R1256">
        <v>12</v>
      </c>
      <c r="S1256">
        <v>8.25</v>
      </c>
      <c r="T1256">
        <v>12</v>
      </c>
      <c r="U1256">
        <v>519.16666666666686</v>
      </c>
      <c r="V1256">
        <v>100</v>
      </c>
      <c r="W1256">
        <v>100</v>
      </c>
      <c r="X1256">
        <v>100</v>
      </c>
      <c r="Y1256">
        <v>69.292042993565801</v>
      </c>
      <c r="Z1256">
        <v>0.82915619758885006</v>
      </c>
      <c r="AA1256">
        <v>0</v>
      </c>
      <c r="AB1256">
        <v>44.542937360752255</v>
      </c>
      <c r="AE1256">
        <v>1.290322580645161</v>
      </c>
      <c r="AF1256">
        <v>1.9222901109127457</v>
      </c>
      <c r="AG1256">
        <v>1404.083333333333</v>
      </c>
      <c r="AH1256">
        <v>0</v>
      </c>
      <c r="AI1256">
        <v>100</v>
      </c>
      <c r="AJ1256">
        <v>565.05242505059277</v>
      </c>
      <c r="AK1256">
        <v>53.376125650058817</v>
      </c>
      <c r="AM1256">
        <v>-30.028277313550923</v>
      </c>
      <c r="AN1256">
        <v>99</v>
      </c>
      <c r="AO1256">
        <v>99</v>
      </c>
      <c r="AP1256">
        <v>99</v>
      </c>
      <c r="AQ1256">
        <v>99</v>
      </c>
      <c r="AR1256">
        <v>227.5833333333334</v>
      </c>
      <c r="AS1256">
        <v>43.85482256205399</v>
      </c>
    </row>
    <row r="1257" spans="1:45">
      <c r="A1257">
        <v>17</v>
      </c>
      <c r="B1257">
        <v>319</v>
      </c>
      <c r="C1257">
        <v>2023</v>
      </c>
      <c r="D1257">
        <v>7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12</v>
      </c>
      <c r="N1257">
        <v>99</v>
      </c>
      <c r="O1257">
        <v>99</v>
      </c>
      <c r="P1257">
        <v>99</v>
      </c>
      <c r="Q1257">
        <v>6</v>
      </c>
      <c r="R1257">
        <v>6</v>
      </c>
      <c r="S1257">
        <v>7.8333333333333313</v>
      </c>
      <c r="T1257">
        <v>12</v>
      </c>
      <c r="U1257">
        <v>534.78333333333353</v>
      </c>
      <c r="V1257">
        <v>100</v>
      </c>
      <c r="W1257">
        <v>100</v>
      </c>
      <c r="X1257">
        <v>100</v>
      </c>
      <c r="Y1257">
        <v>64.461472127844203</v>
      </c>
      <c r="Z1257">
        <v>1.0671873729054779</v>
      </c>
      <c r="AA1257">
        <v>0</v>
      </c>
      <c r="AB1257">
        <v>-0.87622640344161506</v>
      </c>
      <c r="AE1257">
        <v>1.0948905109489055</v>
      </c>
      <c r="AF1257">
        <v>1.631337211489674</v>
      </c>
      <c r="AG1257">
        <v>1425.5</v>
      </c>
      <c r="AH1257">
        <v>0</v>
      </c>
      <c r="AI1257">
        <v>33.333333333333343</v>
      </c>
      <c r="AJ1257">
        <v>393.5</v>
      </c>
      <c r="AK1257">
        <v>49.347003903687437</v>
      </c>
      <c r="AM1257">
        <v>56.575780831564899</v>
      </c>
      <c r="AN1257">
        <v>99</v>
      </c>
      <c r="AO1257">
        <v>99</v>
      </c>
      <c r="AP1257">
        <v>99</v>
      </c>
      <c r="AQ1257">
        <v>99</v>
      </c>
      <c r="AR1257">
        <v>231.5</v>
      </c>
      <c r="AS1257">
        <v>41.389979279980032</v>
      </c>
    </row>
    <row r="1258" spans="1:45">
      <c r="A1258">
        <v>17</v>
      </c>
      <c r="B1258">
        <v>320</v>
      </c>
      <c r="C1258">
        <v>2023</v>
      </c>
      <c r="D1258">
        <v>8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12</v>
      </c>
      <c r="N1258">
        <v>99</v>
      </c>
      <c r="O1258">
        <v>99</v>
      </c>
      <c r="P1258">
        <v>99</v>
      </c>
      <c r="Q1258">
        <v>5</v>
      </c>
      <c r="R1258">
        <v>5</v>
      </c>
      <c r="S1258">
        <v>7.6</v>
      </c>
      <c r="T1258">
        <v>12</v>
      </c>
      <c r="U1258">
        <v>506.32</v>
      </c>
      <c r="V1258">
        <v>100</v>
      </c>
      <c r="W1258">
        <v>100</v>
      </c>
      <c r="X1258">
        <v>80</v>
      </c>
      <c r="Y1258">
        <v>142.44374889759129</v>
      </c>
      <c r="Z1258">
        <v>1.0198039027185559</v>
      </c>
      <c r="AA1258">
        <v>0</v>
      </c>
      <c r="AB1258">
        <v>92.030622885399481</v>
      </c>
      <c r="AE1258">
        <v>0.61881188118811881</v>
      </c>
      <c r="AF1258">
        <v>0.88242265382095009</v>
      </c>
      <c r="AG1258">
        <v>1453.6</v>
      </c>
      <c r="AH1258">
        <v>0</v>
      </c>
      <c r="AI1258">
        <v>80</v>
      </c>
      <c r="AJ1258">
        <v>509.39831173650339</v>
      </c>
      <c r="AK1258">
        <v>56.215143030133746</v>
      </c>
      <c r="AM1258">
        <v>38.006770762240549</v>
      </c>
      <c r="AN1258">
        <v>99</v>
      </c>
      <c r="AO1258">
        <v>99</v>
      </c>
      <c r="AP1258">
        <v>99</v>
      </c>
      <c r="AQ1258">
        <v>99</v>
      </c>
      <c r="AR1258">
        <v>226.2</v>
      </c>
      <c r="AS1258">
        <v>42.299198436748561</v>
      </c>
    </row>
    <row r="1259" spans="1:45">
      <c r="A1259">
        <v>17</v>
      </c>
      <c r="B1259">
        <v>321</v>
      </c>
      <c r="C1259">
        <v>2023</v>
      </c>
      <c r="D1259">
        <v>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12</v>
      </c>
      <c r="N1259">
        <v>99</v>
      </c>
      <c r="O1259">
        <v>99</v>
      </c>
      <c r="P1259">
        <v>99</v>
      </c>
      <c r="Q1259">
        <v>8</v>
      </c>
      <c r="R1259">
        <v>9</v>
      </c>
      <c r="S1259">
        <v>6.6666666666666687</v>
      </c>
      <c r="T1259">
        <v>12</v>
      </c>
      <c r="U1259">
        <v>456.72222222222246</v>
      </c>
      <c r="V1259">
        <v>100</v>
      </c>
      <c r="W1259">
        <v>100</v>
      </c>
      <c r="X1259">
        <v>77.777777777777771</v>
      </c>
      <c r="Y1259">
        <v>98.819327594215025</v>
      </c>
      <c r="Z1259">
        <v>0.66666666666666197</v>
      </c>
      <c r="AA1259">
        <v>0</v>
      </c>
      <c r="AB1259">
        <v>75.63747524307</v>
      </c>
      <c r="AE1259">
        <v>1.2311901504787963</v>
      </c>
      <c r="AF1259">
        <v>1.5791012357365157</v>
      </c>
      <c r="AG1259">
        <v>1517.625</v>
      </c>
      <c r="AH1259">
        <v>0</v>
      </c>
      <c r="AI1259">
        <v>55.555555555555557</v>
      </c>
      <c r="AJ1259">
        <v>529.24827290695987</v>
      </c>
      <c r="AK1259">
        <v>118.42743632096298</v>
      </c>
      <c r="AM1259">
        <v>52.468286476358223</v>
      </c>
      <c r="AN1259">
        <v>99</v>
      </c>
      <c r="AO1259">
        <v>99</v>
      </c>
      <c r="AP1259">
        <v>99</v>
      </c>
      <c r="AQ1259">
        <v>99</v>
      </c>
      <c r="AR1259">
        <v>226.25</v>
      </c>
      <c r="AS1259">
        <v>40.199674671495487</v>
      </c>
    </row>
    <row r="1260" spans="1:45">
      <c r="A1260">
        <v>17</v>
      </c>
      <c r="B1260">
        <v>322</v>
      </c>
      <c r="C1260">
        <v>2023</v>
      </c>
      <c r="D1260">
        <v>10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12</v>
      </c>
      <c r="N1260">
        <v>99</v>
      </c>
      <c r="O1260">
        <v>99</v>
      </c>
      <c r="P1260">
        <v>99</v>
      </c>
      <c r="Q1260">
        <v>8</v>
      </c>
      <c r="R1260">
        <v>8</v>
      </c>
      <c r="S1260">
        <v>7.375</v>
      </c>
      <c r="T1260">
        <v>12</v>
      </c>
      <c r="U1260">
        <v>519.46249999999998</v>
      </c>
      <c r="V1260">
        <v>87.5</v>
      </c>
      <c r="W1260">
        <v>100</v>
      </c>
      <c r="X1260">
        <v>87.5</v>
      </c>
      <c r="Y1260">
        <v>134.1325364844416</v>
      </c>
      <c r="Z1260">
        <v>0.99215674164922163</v>
      </c>
      <c r="AA1260">
        <v>0</v>
      </c>
      <c r="AB1260">
        <v>85.062471364600128</v>
      </c>
      <c r="AE1260">
        <v>0.84656084656084651</v>
      </c>
      <c r="AF1260">
        <v>1.2856733597045336</v>
      </c>
      <c r="AG1260">
        <v>1741</v>
      </c>
      <c r="AH1260">
        <v>0</v>
      </c>
      <c r="AI1260">
        <v>87.5</v>
      </c>
      <c r="AJ1260">
        <v>515.96463057073993</v>
      </c>
      <c r="AK1260">
        <v>61.361700321037453</v>
      </c>
      <c r="AM1260">
        <v>38.87342951945444</v>
      </c>
      <c r="AN1260">
        <v>99</v>
      </c>
      <c r="AO1260">
        <v>99</v>
      </c>
      <c r="AP1260">
        <v>99</v>
      </c>
      <c r="AQ1260">
        <v>99</v>
      </c>
      <c r="AR1260">
        <v>228</v>
      </c>
      <c r="AS1260">
        <v>42.44802882330832</v>
      </c>
    </row>
    <row r="1261" spans="1:45">
      <c r="A1261">
        <v>17</v>
      </c>
      <c r="B1261">
        <v>323</v>
      </c>
      <c r="C1261">
        <v>2023</v>
      </c>
      <c r="D1261">
        <v>11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12</v>
      </c>
      <c r="N1261">
        <v>99</v>
      </c>
      <c r="O1261">
        <v>99</v>
      </c>
      <c r="P1261">
        <v>99</v>
      </c>
      <c r="Q1261">
        <v>9</v>
      </c>
      <c r="R1261">
        <v>9</v>
      </c>
      <c r="S1261">
        <v>7.4444444444444446</v>
      </c>
      <c r="T1261">
        <v>12</v>
      </c>
      <c r="U1261">
        <v>465.75555555555559</v>
      </c>
      <c r="V1261">
        <v>100</v>
      </c>
      <c r="W1261">
        <v>100</v>
      </c>
      <c r="X1261">
        <v>66.666666666666686</v>
      </c>
      <c r="Y1261">
        <v>145.04895044325971</v>
      </c>
      <c r="Z1261">
        <v>1.0657403385139377</v>
      </c>
      <c r="AA1261">
        <v>0</v>
      </c>
      <c r="AB1261">
        <v>92.46130625891638</v>
      </c>
      <c r="AE1261">
        <v>0.80572963294538913</v>
      </c>
      <c r="AF1261">
        <v>1.0993184005622743</v>
      </c>
      <c r="AG1261">
        <v>1429.8888888888887</v>
      </c>
      <c r="AH1261">
        <v>0</v>
      </c>
      <c r="AI1261">
        <v>100</v>
      </c>
      <c r="AJ1261">
        <v>471.16202555064592</v>
      </c>
      <c r="AK1261">
        <v>78.898692385808573</v>
      </c>
      <c r="AM1261">
        <v>59.267751180185641</v>
      </c>
      <c r="AN1261">
        <v>99</v>
      </c>
      <c r="AO1261">
        <v>99</v>
      </c>
      <c r="AP1261">
        <v>99</v>
      </c>
      <c r="AQ1261">
        <v>99</v>
      </c>
      <c r="AR1261">
        <v>220.44444444444443</v>
      </c>
      <c r="AS1261">
        <v>41.786640493838554</v>
      </c>
    </row>
    <row r="1262" spans="1:45">
      <c r="A1262">
        <v>17</v>
      </c>
      <c r="B1262">
        <v>324</v>
      </c>
      <c r="C1262">
        <v>2023</v>
      </c>
      <c r="D1262">
        <v>12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12</v>
      </c>
      <c r="N1262">
        <v>99</v>
      </c>
      <c r="O1262">
        <v>99</v>
      </c>
      <c r="P1262">
        <v>99</v>
      </c>
      <c r="Q1262">
        <v>4</v>
      </c>
      <c r="R1262">
        <v>5</v>
      </c>
      <c r="S1262">
        <v>6.2</v>
      </c>
      <c r="T1262">
        <v>12</v>
      </c>
      <c r="U1262">
        <v>422.82000000000011</v>
      </c>
      <c r="V1262">
        <v>80</v>
      </c>
      <c r="W1262">
        <v>100</v>
      </c>
      <c r="X1262">
        <v>60</v>
      </c>
      <c r="Y1262">
        <v>96.71767987291642</v>
      </c>
      <c r="Z1262">
        <v>0.97979589711326975</v>
      </c>
      <c r="AA1262">
        <v>0</v>
      </c>
      <c r="AB1262">
        <v>93.723764397267828</v>
      </c>
      <c r="AE1262">
        <v>1.9379844961240311</v>
      </c>
      <c r="AF1262">
        <v>2.3319611372901998</v>
      </c>
      <c r="AG1262">
        <v>1031.2</v>
      </c>
      <c r="AH1262">
        <v>0</v>
      </c>
      <c r="AI1262">
        <v>60</v>
      </c>
      <c r="AJ1262">
        <v>365.48893280098071</v>
      </c>
      <c r="AK1262">
        <v>92.801413878825926</v>
      </c>
      <c r="AM1262">
        <v>89.73915408192822</v>
      </c>
      <c r="AN1262">
        <v>99</v>
      </c>
      <c r="AO1262">
        <v>99</v>
      </c>
      <c r="AP1262">
        <v>99</v>
      </c>
      <c r="AQ1262">
        <v>99</v>
      </c>
      <c r="AR1262">
        <v>225.4</v>
      </c>
      <c r="AS1262">
        <v>36.430488678984794</v>
      </c>
    </row>
    <row r="1263" spans="1:45">
      <c r="A1263">
        <v>17</v>
      </c>
      <c r="B1263">
        <v>325</v>
      </c>
      <c r="C1263">
        <v>2023</v>
      </c>
      <c r="D1263">
        <v>1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13</v>
      </c>
      <c r="N1263">
        <v>99</v>
      </c>
      <c r="O1263">
        <v>99</v>
      </c>
      <c r="P1263">
        <v>99</v>
      </c>
      <c r="R1263">
        <v>0</v>
      </c>
      <c r="AN1263">
        <v>99</v>
      </c>
      <c r="AO1263">
        <v>99</v>
      </c>
      <c r="AP1263">
        <v>99</v>
      </c>
      <c r="AQ1263">
        <v>99</v>
      </c>
    </row>
    <row r="1264" spans="1:45">
      <c r="A1264">
        <v>17</v>
      </c>
      <c r="B1264">
        <v>326</v>
      </c>
      <c r="C1264">
        <v>2023</v>
      </c>
      <c r="D1264">
        <v>2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13</v>
      </c>
      <c r="N1264">
        <v>99</v>
      </c>
      <c r="O1264">
        <v>99</v>
      </c>
      <c r="P1264">
        <v>99</v>
      </c>
      <c r="Q1264">
        <v>1</v>
      </c>
      <c r="R1264">
        <v>1</v>
      </c>
      <c r="S1264">
        <v>7</v>
      </c>
      <c r="T1264">
        <v>13</v>
      </c>
      <c r="U1264">
        <v>484.8</v>
      </c>
      <c r="V1264">
        <v>100</v>
      </c>
      <c r="W1264">
        <v>100</v>
      </c>
      <c r="X1264">
        <v>100</v>
      </c>
      <c r="Y1264">
        <v>0</v>
      </c>
      <c r="Z1264">
        <v>0</v>
      </c>
      <c r="AA1264">
        <v>0</v>
      </c>
      <c r="AE1264">
        <v>0.21598272138228936</v>
      </c>
      <c r="AF1264">
        <v>0.28568515821995977</v>
      </c>
      <c r="AG1264">
        <v>0</v>
      </c>
      <c r="AH1264">
        <v>0</v>
      </c>
      <c r="AI1264">
        <v>0</v>
      </c>
      <c r="AN1264">
        <v>99</v>
      </c>
      <c r="AO1264">
        <v>99</v>
      </c>
      <c r="AP1264">
        <v>99</v>
      </c>
      <c r="AQ1264">
        <v>99</v>
      </c>
    </row>
    <row r="1265" spans="1:45">
      <c r="A1265">
        <v>17</v>
      </c>
      <c r="B1265">
        <v>327</v>
      </c>
      <c r="C1265">
        <v>2023</v>
      </c>
      <c r="D1265">
        <v>3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13</v>
      </c>
      <c r="N1265">
        <v>99</v>
      </c>
      <c r="O1265">
        <v>99</v>
      </c>
      <c r="P1265">
        <v>99</v>
      </c>
      <c r="R1265">
        <v>0</v>
      </c>
      <c r="AN1265">
        <v>99</v>
      </c>
      <c r="AO1265">
        <v>99</v>
      </c>
      <c r="AP1265">
        <v>99</v>
      </c>
      <c r="AQ1265">
        <v>99</v>
      </c>
    </row>
    <row r="1266" spans="1:45">
      <c r="A1266">
        <v>17</v>
      </c>
      <c r="B1266">
        <v>328</v>
      </c>
      <c r="C1266">
        <v>2023</v>
      </c>
      <c r="D1266">
        <v>4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13</v>
      </c>
      <c r="N1266">
        <v>99</v>
      </c>
      <c r="O1266">
        <v>99</v>
      </c>
      <c r="P1266">
        <v>99</v>
      </c>
      <c r="R1266">
        <v>0</v>
      </c>
      <c r="AN1266">
        <v>99</v>
      </c>
      <c r="AO1266">
        <v>99</v>
      </c>
      <c r="AP1266">
        <v>99</v>
      </c>
      <c r="AQ1266">
        <v>99</v>
      </c>
    </row>
    <row r="1267" spans="1:45">
      <c r="A1267">
        <v>17</v>
      </c>
      <c r="B1267">
        <v>329</v>
      </c>
      <c r="C1267">
        <v>2023</v>
      </c>
      <c r="D1267">
        <v>5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13</v>
      </c>
      <c r="N1267">
        <v>99</v>
      </c>
      <c r="O1267">
        <v>99</v>
      </c>
      <c r="P1267">
        <v>99</v>
      </c>
      <c r="Q1267">
        <v>1</v>
      </c>
      <c r="R1267">
        <v>1</v>
      </c>
      <c r="S1267">
        <v>11</v>
      </c>
      <c r="T1267">
        <v>13</v>
      </c>
      <c r="U1267">
        <v>670.7</v>
      </c>
      <c r="V1267">
        <v>100</v>
      </c>
      <c r="W1267">
        <v>100</v>
      </c>
      <c r="X1267">
        <v>100</v>
      </c>
      <c r="Y1267">
        <v>0</v>
      </c>
      <c r="Z1267">
        <v>0</v>
      </c>
      <c r="AA1267">
        <v>0</v>
      </c>
      <c r="AE1267">
        <v>0.1438848920863309</v>
      </c>
      <c r="AF1267">
        <v>0.27289809064920195</v>
      </c>
      <c r="AG1267">
        <v>0</v>
      </c>
      <c r="AH1267">
        <v>0</v>
      </c>
      <c r="AI1267">
        <v>0</v>
      </c>
      <c r="AN1267">
        <v>99</v>
      </c>
      <c r="AO1267">
        <v>99</v>
      </c>
      <c r="AP1267">
        <v>99</v>
      </c>
      <c r="AQ1267">
        <v>99</v>
      </c>
    </row>
    <row r="1268" spans="1:45">
      <c r="A1268">
        <v>17</v>
      </c>
      <c r="B1268">
        <v>330</v>
      </c>
      <c r="C1268">
        <v>2023</v>
      </c>
      <c r="D1268">
        <v>6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13</v>
      </c>
      <c r="N1268">
        <v>99</v>
      </c>
      <c r="O1268">
        <v>99</v>
      </c>
      <c r="P1268">
        <v>99</v>
      </c>
      <c r="Q1268">
        <v>1</v>
      </c>
      <c r="R1268">
        <v>1</v>
      </c>
      <c r="S1268">
        <v>8</v>
      </c>
      <c r="T1268">
        <v>13</v>
      </c>
      <c r="U1268">
        <v>655.20000000000005</v>
      </c>
      <c r="V1268">
        <v>100</v>
      </c>
      <c r="W1268">
        <v>100</v>
      </c>
      <c r="X1268">
        <v>100</v>
      </c>
      <c r="Y1268">
        <v>0</v>
      </c>
      <c r="Z1268">
        <v>0</v>
      </c>
      <c r="AA1268">
        <v>0</v>
      </c>
      <c r="AE1268">
        <v>0.10752688172043012</v>
      </c>
      <c r="AF1268">
        <v>0.20216444312520557</v>
      </c>
      <c r="AG1268">
        <v>1982</v>
      </c>
      <c r="AH1268">
        <v>0</v>
      </c>
      <c r="AI1268">
        <v>100</v>
      </c>
      <c r="AJ1268">
        <v>0</v>
      </c>
      <c r="AN1268">
        <v>99</v>
      </c>
      <c r="AO1268">
        <v>99</v>
      </c>
      <c r="AP1268">
        <v>99</v>
      </c>
      <c r="AQ1268">
        <v>99</v>
      </c>
      <c r="AR1268">
        <v>249</v>
      </c>
      <c r="AS1268">
        <v>42.427091310679074</v>
      </c>
    </row>
    <row r="1269" spans="1:45">
      <c r="A1269">
        <v>17</v>
      </c>
      <c r="B1269">
        <v>331</v>
      </c>
      <c r="C1269">
        <v>2023</v>
      </c>
      <c r="D1269">
        <v>7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13</v>
      </c>
      <c r="N1269">
        <v>99</v>
      </c>
      <c r="O1269">
        <v>99</v>
      </c>
      <c r="P1269">
        <v>99</v>
      </c>
      <c r="Q1269">
        <v>1</v>
      </c>
      <c r="R1269">
        <v>1</v>
      </c>
      <c r="S1269">
        <v>10</v>
      </c>
      <c r="T1269">
        <v>13</v>
      </c>
      <c r="U1269">
        <v>554.30000000000007</v>
      </c>
      <c r="V1269">
        <v>100</v>
      </c>
      <c r="W1269">
        <v>100</v>
      </c>
      <c r="X1269">
        <v>100</v>
      </c>
      <c r="Y1269">
        <v>0</v>
      </c>
      <c r="Z1269">
        <v>0</v>
      </c>
      <c r="AA1269">
        <v>0</v>
      </c>
      <c r="AE1269">
        <v>0.18248175182481763</v>
      </c>
      <c r="AF1269">
        <v>0.28181201618372753</v>
      </c>
      <c r="AG1269">
        <v>1150</v>
      </c>
      <c r="AH1269">
        <v>0</v>
      </c>
      <c r="AI1269">
        <v>100</v>
      </c>
      <c r="AJ1269">
        <v>0</v>
      </c>
      <c r="AN1269">
        <v>99</v>
      </c>
      <c r="AO1269">
        <v>99</v>
      </c>
      <c r="AP1269">
        <v>99</v>
      </c>
      <c r="AQ1269">
        <v>99</v>
      </c>
      <c r="AR1269">
        <v>222</v>
      </c>
      <c r="AS1269">
        <v>50.635003155090807</v>
      </c>
    </row>
    <row r="1270" spans="1:45">
      <c r="A1270">
        <v>17</v>
      </c>
      <c r="B1270">
        <v>332</v>
      </c>
      <c r="C1270">
        <v>2023</v>
      </c>
      <c r="D1270">
        <v>8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13</v>
      </c>
      <c r="N1270">
        <v>99</v>
      </c>
      <c r="O1270">
        <v>99</v>
      </c>
      <c r="P1270">
        <v>99</v>
      </c>
      <c r="R1270">
        <v>0</v>
      </c>
      <c r="AN1270">
        <v>99</v>
      </c>
      <c r="AO1270">
        <v>99</v>
      </c>
      <c r="AP1270">
        <v>99</v>
      </c>
      <c r="AQ1270">
        <v>99</v>
      </c>
    </row>
    <row r="1271" spans="1:45">
      <c r="A1271">
        <v>17</v>
      </c>
      <c r="B1271">
        <v>333</v>
      </c>
      <c r="C1271">
        <v>2023</v>
      </c>
      <c r="D1271">
        <v>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13</v>
      </c>
      <c r="N1271">
        <v>99</v>
      </c>
      <c r="O1271">
        <v>99</v>
      </c>
      <c r="P1271">
        <v>99</v>
      </c>
      <c r="Q1271">
        <v>1</v>
      </c>
      <c r="R1271">
        <v>1</v>
      </c>
      <c r="S1271">
        <v>6</v>
      </c>
      <c r="T1271">
        <v>13</v>
      </c>
      <c r="U1271">
        <v>350.40000000000009</v>
      </c>
      <c r="V1271">
        <v>100</v>
      </c>
      <c r="W1271">
        <v>100</v>
      </c>
      <c r="X1271">
        <v>100</v>
      </c>
      <c r="Y1271">
        <v>0</v>
      </c>
      <c r="Z1271">
        <v>0</v>
      </c>
      <c r="AA1271">
        <v>0</v>
      </c>
      <c r="AE1271">
        <v>0.1367989056087551</v>
      </c>
      <c r="AF1271">
        <v>0.13461064906996104</v>
      </c>
      <c r="AG1271">
        <v>1032</v>
      </c>
      <c r="AH1271">
        <v>0</v>
      </c>
      <c r="AI1271">
        <v>0</v>
      </c>
      <c r="AJ1271">
        <v>0</v>
      </c>
      <c r="AN1271">
        <v>99</v>
      </c>
      <c r="AO1271">
        <v>99</v>
      </c>
      <c r="AP1271">
        <v>99</v>
      </c>
      <c r="AQ1271">
        <v>99</v>
      </c>
      <c r="AR1271">
        <v>208</v>
      </c>
      <c r="AS1271">
        <v>38.89359069185253</v>
      </c>
    </row>
    <row r="1272" spans="1:45">
      <c r="A1272">
        <v>17</v>
      </c>
      <c r="B1272">
        <v>334</v>
      </c>
      <c r="C1272">
        <v>2023</v>
      </c>
      <c r="D1272">
        <v>10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13</v>
      </c>
      <c r="N1272">
        <v>99</v>
      </c>
      <c r="O1272">
        <v>99</v>
      </c>
      <c r="P1272">
        <v>99</v>
      </c>
      <c r="Q1272">
        <v>2</v>
      </c>
      <c r="R1272">
        <v>2</v>
      </c>
      <c r="S1272">
        <v>7.5</v>
      </c>
      <c r="T1272">
        <v>13</v>
      </c>
      <c r="U1272">
        <v>503.5</v>
      </c>
      <c r="V1272">
        <v>100</v>
      </c>
      <c r="W1272">
        <v>100</v>
      </c>
      <c r="X1272">
        <v>100</v>
      </c>
      <c r="Y1272">
        <v>54.5</v>
      </c>
      <c r="Z1272">
        <v>0.5</v>
      </c>
      <c r="AA1272">
        <v>0</v>
      </c>
      <c r="AB1272">
        <v>100</v>
      </c>
      <c r="AE1272">
        <v>0.21164021164021163</v>
      </c>
      <c r="AF1272">
        <v>0.31154151484045178</v>
      </c>
      <c r="AG1272">
        <v>1329</v>
      </c>
      <c r="AH1272">
        <v>0</v>
      </c>
      <c r="AI1272">
        <v>100</v>
      </c>
      <c r="AJ1272">
        <v>308</v>
      </c>
      <c r="AK1272">
        <v>100</v>
      </c>
      <c r="AM1272">
        <v>100</v>
      </c>
      <c r="AN1272">
        <v>99</v>
      </c>
      <c r="AO1272">
        <v>99</v>
      </c>
      <c r="AP1272">
        <v>99</v>
      </c>
      <c r="AQ1272">
        <v>99</v>
      </c>
      <c r="AR1272">
        <v>230</v>
      </c>
      <c r="AS1272">
        <v>41.32869204316043</v>
      </c>
    </row>
    <row r="1273" spans="1:45">
      <c r="A1273">
        <v>17</v>
      </c>
      <c r="B1273">
        <v>335</v>
      </c>
      <c r="C1273">
        <v>2023</v>
      </c>
      <c r="D1273">
        <v>11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13</v>
      </c>
      <c r="N1273">
        <v>99</v>
      </c>
      <c r="O1273">
        <v>99</v>
      </c>
      <c r="P1273">
        <v>99</v>
      </c>
      <c r="Q1273">
        <v>2</v>
      </c>
      <c r="R1273">
        <v>2</v>
      </c>
      <c r="S1273">
        <v>7</v>
      </c>
      <c r="T1273">
        <v>13</v>
      </c>
      <c r="U1273">
        <v>478.65</v>
      </c>
      <c r="V1273">
        <v>100</v>
      </c>
      <c r="W1273">
        <v>100</v>
      </c>
      <c r="X1273">
        <v>50</v>
      </c>
      <c r="Y1273">
        <v>159.54999999999995</v>
      </c>
      <c r="Z1273">
        <v>1</v>
      </c>
      <c r="AA1273">
        <v>0</v>
      </c>
      <c r="AB1273">
        <v>100.00000000000016</v>
      </c>
      <c r="AE1273">
        <v>0.17905102954341984</v>
      </c>
      <c r="AF1273">
        <v>0.25105622998670379</v>
      </c>
      <c r="AG1273">
        <v>1177.5</v>
      </c>
      <c r="AH1273">
        <v>0</v>
      </c>
      <c r="AI1273">
        <v>100</v>
      </c>
      <c r="AJ1273">
        <v>288.5</v>
      </c>
      <c r="AK1273">
        <v>100.00000000000014</v>
      </c>
      <c r="AM1273">
        <v>100</v>
      </c>
      <c r="AN1273">
        <v>99</v>
      </c>
      <c r="AO1273">
        <v>99</v>
      </c>
      <c r="AP1273">
        <v>99</v>
      </c>
      <c r="AQ1273">
        <v>99</v>
      </c>
      <c r="AR1273">
        <v>223</v>
      </c>
      <c r="AS1273">
        <v>41.303700454462813</v>
      </c>
    </row>
    <row r="1274" spans="1:45">
      <c r="A1274">
        <v>17</v>
      </c>
      <c r="B1274">
        <v>336</v>
      </c>
      <c r="C1274">
        <v>2023</v>
      </c>
      <c r="D1274">
        <v>12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13</v>
      </c>
      <c r="N1274">
        <v>99</v>
      </c>
      <c r="O1274">
        <v>99</v>
      </c>
      <c r="P1274">
        <v>99</v>
      </c>
      <c r="R1274">
        <v>0</v>
      </c>
      <c r="AN1274">
        <v>99</v>
      </c>
      <c r="AO1274">
        <v>99</v>
      </c>
      <c r="AP1274">
        <v>99</v>
      </c>
      <c r="AQ1274">
        <v>99</v>
      </c>
    </row>
    <row r="1275" spans="1:45">
      <c r="A1275">
        <v>17</v>
      </c>
      <c r="B1275">
        <v>337</v>
      </c>
      <c r="C1275">
        <v>2023</v>
      </c>
      <c r="D1275">
        <v>1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14</v>
      </c>
      <c r="N1275">
        <v>99</v>
      </c>
      <c r="O1275">
        <v>99</v>
      </c>
      <c r="P1275">
        <v>99</v>
      </c>
      <c r="Q1275">
        <v>1</v>
      </c>
      <c r="R1275">
        <v>2</v>
      </c>
      <c r="S1275">
        <v>7.5</v>
      </c>
      <c r="T1275">
        <v>14</v>
      </c>
      <c r="U1275">
        <v>459.5</v>
      </c>
      <c r="V1275">
        <v>100</v>
      </c>
      <c r="W1275">
        <v>100</v>
      </c>
      <c r="X1275">
        <v>100</v>
      </c>
      <c r="Y1275">
        <v>19.900000000000965</v>
      </c>
      <c r="Z1275">
        <v>0.5</v>
      </c>
      <c r="AA1275">
        <v>0</v>
      </c>
      <c r="AB1275">
        <v>-99.999999999993307</v>
      </c>
      <c r="AE1275">
        <v>0.34246575342465752</v>
      </c>
      <c r="AF1275">
        <v>0.43549177399161626</v>
      </c>
      <c r="AG1275">
        <v>1445</v>
      </c>
      <c r="AH1275">
        <v>0</v>
      </c>
      <c r="AI1275">
        <v>100</v>
      </c>
      <c r="AJ1275">
        <v>9</v>
      </c>
      <c r="AK1275">
        <v>100.00000000004717</v>
      </c>
      <c r="AM1275">
        <v>-100</v>
      </c>
      <c r="AN1275">
        <v>99</v>
      </c>
      <c r="AO1275">
        <v>99</v>
      </c>
      <c r="AP1275">
        <v>99</v>
      </c>
      <c r="AQ1275">
        <v>99</v>
      </c>
      <c r="AR1275">
        <v>219</v>
      </c>
      <c r="AS1275">
        <v>43.962493725913475</v>
      </c>
    </row>
    <row r="1276" spans="1:45">
      <c r="A1276">
        <v>17</v>
      </c>
      <c r="B1276">
        <v>338</v>
      </c>
      <c r="C1276">
        <v>2023</v>
      </c>
      <c r="D1276">
        <v>2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14</v>
      </c>
      <c r="N1276">
        <v>99</v>
      </c>
      <c r="O1276">
        <v>99</v>
      </c>
      <c r="P1276">
        <v>99</v>
      </c>
      <c r="Q1276">
        <v>1</v>
      </c>
      <c r="R1276">
        <v>1</v>
      </c>
      <c r="S1276">
        <v>8</v>
      </c>
      <c r="T1276">
        <v>14</v>
      </c>
      <c r="U1276">
        <v>576.6</v>
      </c>
      <c r="V1276">
        <v>100</v>
      </c>
      <c r="W1276">
        <v>100</v>
      </c>
      <c r="X1276">
        <v>100</v>
      </c>
      <c r="Y1276">
        <v>0</v>
      </c>
      <c r="Z1276">
        <v>0</v>
      </c>
      <c r="AA1276">
        <v>0</v>
      </c>
      <c r="AE1276">
        <v>0.21598272138228936</v>
      </c>
      <c r="AF1276">
        <v>0.33978148149675919</v>
      </c>
      <c r="AG1276">
        <v>1365</v>
      </c>
      <c r="AH1276">
        <v>0</v>
      </c>
      <c r="AI1276">
        <v>100</v>
      </c>
      <c r="AJ1276">
        <v>0</v>
      </c>
      <c r="AN1276">
        <v>99</v>
      </c>
      <c r="AO1276">
        <v>99</v>
      </c>
      <c r="AP1276">
        <v>99</v>
      </c>
      <c r="AQ1276">
        <v>99</v>
      </c>
      <c r="AR1276">
        <v>236</v>
      </c>
      <c r="AS1276">
        <v>43.897501691993824</v>
      </c>
    </row>
    <row r="1277" spans="1:45">
      <c r="A1277">
        <v>17</v>
      </c>
      <c r="B1277">
        <v>339</v>
      </c>
      <c r="C1277">
        <v>2023</v>
      </c>
      <c r="D1277">
        <v>3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14</v>
      </c>
      <c r="N1277">
        <v>99</v>
      </c>
      <c r="O1277">
        <v>99</v>
      </c>
      <c r="P1277">
        <v>99</v>
      </c>
      <c r="R1277">
        <v>0</v>
      </c>
      <c r="AN1277">
        <v>99</v>
      </c>
      <c r="AO1277">
        <v>99</v>
      </c>
      <c r="AP1277">
        <v>99</v>
      </c>
      <c r="AQ1277">
        <v>99</v>
      </c>
    </row>
    <row r="1278" spans="1:45">
      <c r="A1278">
        <v>17</v>
      </c>
      <c r="B1278">
        <v>340</v>
      </c>
      <c r="C1278">
        <v>2023</v>
      </c>
      <c r="D1278">
        <v>4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14</v>
      </c>
      <c r="N1278">
        <v>99</v>
      </c>
      <c r="O1278">
        <v>99</v>
      </c>
      <c r="P1278">
        <v>99</v>
      </c>
      <c r="Q1278">
        <v>2</v>
      </c>
      <c r="R1278">
        <v>3</v>
      </c>
      <c r="S1278">
        <v>8</v>
      </c>
      <c r="T1278">
        <v>14</v>
      </c>
      <c r="U1278">
        <v>455.36666666666656</v>
      </c>
      <c r="V1278">
        <v>100</v>
      </c>
      <c r="W1278">
        <v>100</v>
      </c>
      <c r="X1278">
        <v>100</v>
      </c>
      <c r="Y1278">
        <v>45.346101143195554</v>
      </c>
      <c r="Z1278">
        <v>0.81649658092772603</v>
      </c>
      <c r="AA1278">
        <v>0</v>
      </c>
      <c r="AB1278">
        <v>93.720619779604178</v>
      </c>
      <c r="AE1278">
        <v>0.67415730337078628</v>
      </c>
      <c r="AF1278">
        <v>0.85507801546288498</v>
      </c>
      <c r="AG1278">
        <v>935</v>
      </c>
      <c r="AH1278">
        <v>0</v>
      </c>
      <c r="AI1278">
        <v>100</v>
      </c>
      <c r="AJ1278">
        <v>56.592107812544555</v>
      </c>
      <c r="AK1278">
        <v>-99.042768408218691</v>
      </c>
      <c r="AM1278">
        <v>-88.009253165776101</v>
      </c>
      <c r="AN1278">
        <v>99</v>
      </c>
      <c r="AO1278">
        <v>99</v>
      </c>
      <c r="AP1278">
        <v>99</v>
      </c>
      <c r="AQ1278">
        <v>99</v>
      </c>
      <c r="AR1278">
        <v>222.6666666666666</v>
      </c>
      <c r="AS1278">
        <v>41.160910256551624</v>
      </c>
    </row>
    <row r="1279" spans="1:45">
      <c r="A1279">
        <v>17</v>
      </c>
      <c r="B1279">
        <v>341</v>
      </c>
      <c r="C1279">
        <v>2023</v>
      </c>
      <c r="D1279">
        <v>5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14</v>
      </c>
      <c r="N1279">
        <v>99</v>
      </c>
      <c r="O1279">
        <v>99</v>
      </c>
      <c r="P1279">
        <v>99</v>
      </c>
      <c r="Q1279">
        <v>1</v>
      </c>
      <c r="R1279">
        <v>1</v>
      </c>
      <c r="S1279">
        <v>6</v>
      </c>
      <c r="T1279">
        <v>14</v>
      </c>
      <c r="U1279">
        <v>530.6</v>
      </c>
      <c r="V1279">
        <v>100</v>
      </c>
      <c r="W1279">
        <v>100</v>
      </c>
      <c r="X1279">
        <v>100</v>
      </c>
      <c r="Y1279">
        <v>0</v>
      </c>
      <c r="Z1279">
        <v>0</v>
      </c>
      <c r="AA1279">
        <v>0</v>
      </c>
      <c r="AE1279">
        <v>0.1438848920863309</v>
      </c>
      <c r="AF1279">
        <v>0.21589343506555328</v>
      </c>
      <c r="AG1279">
        <v>1242</v>
      </c>
      <c r="AH1279">
        <v>0</v>
      </c>
      <c r="AI1279">
        <v>0</v>
      </c>
      <c r="AJ1279">
        <v>0</v>
      </c>
      <c r="AN1279">
        <v>99</v>
      </c>
      <c r="AO1279">
        <v>99</v>
      </c>
      <c r="AP1279">
        <v>99</v>
      </c>
      <c r="AQ1279">
        <v>99</v>
      </c>
      <c r="AR1279">
        <v>253</v>
      </c>
      <c r="AS1279">
        <v>32.789361328079046</v>
      </c>
    </row>
    <row r="1280" spans="1:45">
      <c r="A1280">
        <v>17</v>
      </c>
      <c r="B1280">
        <v>342</v>
      </c>
      <c r="C1280">
        <v>2023</v>
      </c>
      <c r="D1280">
        <v>6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14</v>
      </c>
      <c r="N1280">
        <v>99</v>
      </c>
      <c r="O1280">
        <v>99</v>
      </c>
      <c r="P1280">
        <v>99</v>
      </c>
      <c r="Q1280">
        <v>2</v>
      </c>
      <c r="R1280">
        <v>2</v>
      </c>
      <c r="S1280">
        <v>8.5</v>
      </c>
      <c r="T1280">
        <v>14</v>
      </c>
      <c r="U1280">
        <v>493.7</v>
      </c>
      <c r="V1280">
        <v>100</v>
      </c>
      <c r="W1280">
        <v>100</v>
      </c>
      <c r="X1280">
        <v>100</v>
      </c>
      <c r="Y1280">
        <v>62.699999999999811</v>
      </c>
      <c r="Z1280">
        <v>0.5</v>
      </c>
      <c r="AA1280">
        <v>0</v>
      </c>
      <c r="AB1280">
        <v>-99.999999999998522</v>
      </c>
      <c r="AE1280">
        <v>0.21505376344086025</v>
      </c>
      <c r="AF1280">
        <v>0.30466601212122701</v>
      </c>
      <c r="AG1280">
        <v>963.5</v>
      </c>
      <c r="AH1280">
        <v>0</v>
      </c>
      <c r="AI1280">
        <v>50</v>
      </c>
      <c r="AJ1280">
        <v>13.5</v>
      </c>
      <c r="AK1280">
        <v>-100.00000000000163</v>
      </c>
      <c r="AM1280">
        <v>100</v>
      </c>
      <c r="AN1280">
        <v>99</v>
      </c>
      <c r="AO1280">
        <v>99</v>
      </c>
      <c r="AP1280">
        <v>99</v>
      </c>
      <c r="AQ1280">
        <v>99</v>
      </c>
      <c r="AR1280">
        <v>219</v>
      </c>
      <c r="AS1280">
        <v>46.724885498461695</v>
      </c>
    </row>
    <row r="1281" spans="1:45">
      <c r="A1281">
        <v>17</v>
      </c>
      <c r="B1281">
        <v>343</v>
      </c>
      <c r="C1281">
        <v>2023</v>
      </c>
      <c r="D1281">
        <v>7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14</v>
      </c>
      <c r="N1281">
        <v>99</v>
      </c>
      <c r="O1281">
        <v>99</v>
      </c>
      <c r="P1281">
        <v>99</v>
      </c>
      <c r="R1281">
        <v>0</v>
      </c>
      <c r="AN1281">
        <v>99</v>
      </c>
      <c r="AO1281">
        <v>99</v>
      </c>
      <c r="AP1281">
        <v>99</v>
      </c>
      <c r="AQ1281">
        <v>99</v>
      </c>
    </row>
    <row r="1282" spans="1:45">
      <c r="A1282">
        <v>17</v>
      </c>
      <c r="B1282">
        <v>344</v>
      </c>
      <c r="C1282">
        <v>2023</v>
      </c>
      <c r="D1282">
        <v>8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14</v>
      </c>
      <c r="N1282">
        <v>99</v>
      </c>
      <c r="O1282">
        <v>99</v>
      </c>
      <c r="P1282">
        <v>99</v>
      </c>
      <c r="Q1282">
        <v>1</v>
      </c>
      <c r="R1282">
        <v>1</v>
      </c>
      <c r="S1282">
        <v>9</v>
      </c>
      <c r="T1282">
        <v>14</v>
      </c>
      <c r="U1282">
        <v>698.7</v>
      </c>
      <c r="V1282">
        <v>100</v>
      </c>
      <c r="W1282">
        <v>100</v>
      </c>
      <c r="X1282">
        <v>100</v>
      </c>
      <c r="Y1282">
        <v>0</v>
      </c>
      <c r="Z1282">
        <v>0</v>
      </c>
      <c r="AA1282">
        <v>0</v>
      </c>
      <c r="AE1282">
        <v>0.12376237623762376</v>
      </c>
      <c r="AF1282">
        <v>0.24354112348897844</v>
      </c>
      <c r="AG1282">
        <v>2690</v>
      </c>
      <c r="AH1282">
        <v>0</v>
      </c>
      <c r="AI1282">
        <v>100</v>
      </c>
      <c r="AJ1282">
        <v>0</v>
      </c>
      <c r="AN1282">
        <v>99</v>
      </c>
      <c r="AO1282">
        <v>99</v>
      </c>
      <c r="AP1282">
        <v>99</v>
      </c>
      <c r="AQ1282">
        <v>99</v>
      </c>
      <c r="AR1282">
        <v>240</v>
      </c>
      <c r="AS1282">
        <v>50.564236111111114</v>
      </c>
    </row>
    <row r="1283" spans="1:45">
      <c r="A1283">
        <v>17</v>
      </c>
      <c r="B1283">
        <v>345</v>
      </c>
      <c r="C1283">
        <v>2023</v>
      </c>
      <c r="D1283">
        <v>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14</v>
      </c>
      <c r="N1283">
        <v>99</v>
      </c>
      <c r="O1283">
        <v>99</v>
      </c>
      <c r="P1283">
        <v>99</v>
      </c>
      <c r="Q1283">
        <v>2</v>
      </c>
      <c r="R1283">
        <v>2</v>
      </c>
      <c r="S1283">
        <v>7.5</v>
      </c>
      <c r="T1283">
        <v>14</v>
      </c>
      <c r="U1283">
        <v>428.95</v>
      </c>
      <c r="V1283">
        <v>100</v>
      </c>
      <c r="W1283">
        <v>100</v>
      </c>
      <c r="X1283">
        <v>50</v>
      </c>
      <c r="Y1283">
        <v>152.75</v>
      </c>
      <c r="Z1283">
        <v>1.5</v>
      </c>
      <c r="AA1283">
        <v>0</v>
      </c>
      <c r="AB1283">
        <v>99.999999999999815</v>
      </c>
      <c r="AE1283">
        <v>0.2735978112175102</v>
      </c>
      <c r="AF1283">
        <v>0.32957327579086643</v>
      </c>
      <c r="AG1283">
        <v>1631</v>
      </c>
      <c r="AH1283">
        <v>0</v>
      </c>
      <c r="AI1283">
        <v>100</v>
      </c>
      <c r="AJ1283">
        <v>13</v>
      </c>
      <c r="AK1283">
        <v>99.999999999994159</v>
      </c>
      <c r="AM1283">
        <v>100</v>
      </c>
      <c r="AN1283">
        <v>99</v>
      </c>
      <c r="AO1283">
        <v>99</v>
      </c>
      <c r="AP1283">
        <v>99</v>
      </c>
      <c r="AQ1283">
        <v>99</v>
      </c>
      <c r="AR1283">
        <v>210</v>
      </c>
      <c r="AS1283">
        <v>44.048484892019538</v>
      </c>
    </row>
    <row r="1284" spans="1:45">
      <c r="A1284">
        <v>17</v>
      </c>
      <c r="B1284">
        <v>346</v>
      </c>
      <c r="C1284">
        <v>2023</v>
      </c>
      <c r="D1284">
        <v>10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14</v>
      </c>
      <c r="N1284">
        <v>99</v>
      </c>
      <c r="O1284">
        <v>99</v>
      </c>
      <c r="P1284">
        <v>99</v>
      </c>
      <c r="Q1284">
        <v>4</v>
      </c>
      <c r="R1284">
        <v>4</v>
      </c>
      <c r="S1284">
        <v>7.75</v>
      </c>
      <c r="T1284">
        <v>14</v>
      </c>
      <c r="U1284">
        <v>586.92500000000018</v>
      </c>
      <c r="V1284">
        <v>100</v>
      </c>
      <c r="W1284">
        <v>100</v>
      </c>
      <c r="X1284">
        <v>100</v>
      </c>
      <c r="Y1284">
        <v>46.369137095701184</v>
      </c>
      <c r="Z1284">
        <v>0.82915619758885006</v>
      </c>
      <c r="AA1284">
        <v>0</v>
      </c>
      <c r="AB1284">
        <v>90.399816139362798</v>
      </c>
      <c r="AE1284">
        <v>0.42328042328042326</v>
      </c>
      <c r="AF1284">
        <v>0.72632176205653298</v>
      </c>
      <c r="AG1284">
        <v>1938.5</v>
      </c>
      <c r="AH1284">
        <v>0</v>
      </c>
      <c r="AI1284">
        <v>100</v>
      </c>
      <c r="AJ1284">
        <v>300.49334435225023</v>
      </c>
      <c r="AK1284">
        <v>22.748131240161804</v>
      </c>
      <c r="AM1284">
        <v>61.959194363558893</v>
      </c>
      <c r="AN1284">
        <v>99</v>
      </c>
      <c r="AO1284">
        <v>99</v>
      </c>
      <c r="AP1284">
        <v>99</v>
      </c>
      <c r="AQ1284">
        <v>99</v>
      </c>
      <c r="AR1284">
        <v>239</v>
      </c>
      <c r="AS1284">
        <v>43.03432237025357</v>
      </c>
    </row>
    <row r="1285" spans="1:45">
      <c r="A1285">
        <v>17</v>
      </c>
      <c r="B1285">
        <v>347</v>
      </c>
      <c r="C1285">
        <v>2023</v>
      </c>
      <c r="D1285">
        <v>11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14</v>
      </c>
      <c r="N1285">
        <v>99</v>
      </c>
      <c r="O1285">
        <v>99</v>
      </c>
      <c r="P1285">
        <v>99</v>
      </c>
      <c r="Q1285">
        <v>4</v>
      </c>
      <c r="R1285">
        <v>4</v>
      </c>
      <c r="S1285">
        <v>8</v>
      </c>
      <c r="T1285">
        <v>14</v>
      </c>
      <c r="U1285">
        <v>489.52499999999998</v>
      </c>
      <c r="V1285">
        <v>100</v>
      </c>
      <c r="W1285">
        <v>100</v>
      </c>
      <c r="X1285">
        <v>100</v>
      </c>
      <c r="Y1285">
        <v>85.629795486150755</v>
      </c>
      <c r="Z1285">
        <v>0</v>
      </c>
      <c r="AA1285">
        <v>0</v>
      </c>
      <c r="AE1285">
        <v>0.35810205908683967</v>
      </c>
      <c r="AF1285">
        <v>0.51352053059329839</v>
      </c>
      <c r="AG1285">
        <v>1224.5</v>
      </c>
      <c r="AH1285">
        <v>0</v>
      </c>
      <c r="AI1285">
        <v>75</v>
      </c>
      <c r="AJ1285">
        <v>360.02881829098072</v>
      </c>
      <c r="AK1285">
        <v>65.181034081725286</v>
      </c>
      <c r="AN1285">
        <v>99</v>
      </c>
      <c r="AO1285">
        <v>99</v>
      </c>
      <c r="AP1285">
        <v>99</v>
      </c>
      <c r="AQ1285">
        <v>99</v>
      </c>
      <c r="AR1285">
        <v>222</v>
      </c>
      <c r="AS1285">
        <v>44.251947239878596</v>
      </c>
    </row>
    <row r="1286" spans="1:45">
      <c r="A1286">
        <v>17</v>
      </c>
      <c r="B1286">
        <v>348</v>
      </c>
      <c r="C1286">
        <v>2023</v>
      </c>
      <c r="D1286">
        <v>12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14</v>
      </c>
      <c r="N1286">
        <v>99</v>
      </c>
      <c r="O1286">
        <v>99</v>
      </c>
      <c r="P1286">
        <v>99</v>
      </c>
      <c r="Q1286">
        <v>1</v>
      </c>
      <c r="R1286">
        <v>1</v>
      </c>
      <c r="S1286">
        <v>9</v>
      </c>
      <c r="T1286">
        <v>14</v>
      </c>
      <c r="U1286">
        <v>595.80000000000018</v>
      </c>
      <c r="V1286">
        <v>100</v>
      </c>
      <c r="W1286">
        <v>100</v>
      </c>
      <c r="X1286">
        <v>100</v>
      </c>
      <c r="Y1286">
        <v>0</v>
      </c>
      <c r="Z1286">
        <v>0</v>
      </c>
      <c r="AA1286">
        <v>0</v>
      </c>
      <c r="AE1286">
        <v>0.38759689922480622</v>
      </c>
      <c r="AF1286">
        <v>0.65719807274845121</v>
      </c>
      <c r="AG1286">
        <v>0</v>
      </c>
      <c r="AH1286">
        <v>0</v>
      </c>
      <c r="AI1286">
        <v>0</v>
      </c>
      <c r="AN1286">
        <v>99</v>
      </c>
      <c r="AO1286">
        <v>99</v>
      </c>
      <c r="AP1286">
        <v>99</v>
      </c>
      <c r="AQ1286">
        <v>99</v>
      </c>
    </row>
    <row r="1287" spans="1:45">
      <c r="A1287">
        <v>17</v>
      </c>
      <c r="B1287">
        <v>349</v>
      </c>
      <c r="C1287">
        <v>2023</v>
      </c>
      <c r="D1287">
        <v>1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15</v>
      </c>
      <c r="N1287">
        <v>99</v>
      </c>
      <c r="O1287">
        <v>99</v>
      </c>
      <c r="P1287">
        <v>99</v>
      </c>
      <c r="R1287">
        <v>0</v>
      </c>
      <c r="AN1287">
        <v>99</v>
      </c>
      <c r="AO1287">
        <v>99</v>
      </c>
      <c r="AP1287">
        <v>99</v>
      </c>
      <c r="AQ1287">
        <v>99</v>
      </c>
    </row>
    <row r="1288" spans="1:45">
      <c r="A1288">
        <v>17</v>
      </c>
      <c r="B1288">
        <v>350</v>
      </c>
      <c r="C1288">
        <v>2023</v>
      </c>
      <c r="D1288">
        <v>2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15</v>
      </c>
      <c r="N1288">
        <v>99</v>
      </c>
      <c r="O1288">
        <v>99</v>
      </c>
      <c r="P1288">
        <v>99</v>
      </c>
      <c r="R1288">
        <v>0</v>
      </c>
      <c r="AN1288">
        <v>99</v>
      </c>
      <c r="AO1288">
        <v>99</v>
      </c>
      <c r="AP1288">
        <v>99</v>
      </c>
      <c r="AQ1288">
        <v>99</v>
      </c>
    </row>
    <row r="1289" spans="1:45">
      <c r="A1289">
        <v>17</v>
      </c>
      <c r="B1289">
        <v>351</v>
      </c>
      <c r="C1289">
        <v>2023</v>
      </c>
      <c r="D1289">
        <v>3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15</v>
      </c>
      <c r="N1289">
        <v>99</v>
      </c>
      <c r="O1289">
        <v>99</v>
      </c>
      <c r="P1289">
        <v>99</v>
      </c>
      <c r="Q1289">
        <v>1</v>
      </c>
      <c r="R1289">
        <v>1</v>
      </c>
      <c r="S1289">
        <v>9</v>
      </c>
      <c r="T1289">
        <v>15</v>
      </c>
      <c r="U1289">
        <v>627.20000000000005</v>
      </c>
      <c r="V1289">
        <v>100</v>
      </c>
      <c r="W1289">
        <v>100</v>
      </c>
      <c r="X1289">
        <v>100</v>
      </c>
      <c r="Y1289">
        <v>0</v>
      </c>
      <c r="Z1289">
        <v>0</v>
      </c>
      <c r="AA1289">
        <v>0</v>
      </c>
      <c r="AE1289">
        <v>0.18796992481203004</v>
      </c>
      <c r="AF1289">
        <v>0.33298753314213447</v>
      </c>
      <c r="AG1289">
        <v>2216</v>
      </c>
      <c r="AH1289">
        <v>0</v>
      </c>
      <c r="AI1289">
        <v>100</v>
      </c>
      <c r="AJ1289">
        <v>0</v>
      </c>
      <c r="AN1289">
        <v>99</v>
      </c>
      <c r="AO1289">
        <v>99</v>
      </c>
      <c r="AP1289">
        <v>99</v>
      </c>
      <c r="AQ1289">
        <v>99</v>
      </c>
      <c r="AR1289">
        <v>233</v>
      </c>
      <c r="AS1289">
        <v>49.567815293402333</v>
      </c>
    </row>
    <row r="1290" spans="1:45">
      <c r="A1290">
        <v>17</v>
      </c>
      <c r="B1290">
        <v>352</v>
      </c>
      <c r="C1290">
        <v>2023</v>
      </c>
      <c r="D1290">
        <v>4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15</v>
      </c>
      <c r="N1290">
        <v>99</v>
      </c>
      <c r="O1290">
        <v>99</v>
      </c>
      <c r="P1290">
        <v>99</v>
      </c>
      <c r="Q1290">
        <v>1</v>
      </c>
      <c r="R1290">
        <v>1</v>
      </c>
      <c r="S1290">
        <v>9</v>
      </c>
      <c r="T1290">
        <v>15</v>
      </c>
      <c r="U1290">
        <v>572.5</v>
      </c>
      <c r="V1290">
        <v>100</v>
      </c>
      <c r="W1290">
        <v>100</v>
      </c>
      <c r="X1290">
        <v>100</v>
      </c>
      <c r="Y1290">
        <v>0</v>
      </c>
      <c r="Z1290">
        <v>0</v>
      </c>
      <c r="AA1290">
        <v>0</v>
      </c>
      <c r="AE1290">
        <v>0.22471910112359553</v>
      </c>
      <c r="AF1290">
        <v>0.35834284741417299</v>
      </c>
      <c r="AG1290">
        <v>1505</v>
      </c>
      <c r="AH1290">
        <v>0</v>
      </c>
      <c r="AI1290">
        <v>100</v>
      </c>
      <c r="AJ1290">
        <v>0</v>
      </c>
      <c r="AN1290">
        <v>99</v>
      </c>
      <c r="AO1290">
        <v>99</v>
      </c>
      <c r="AP1290">
        <v>99</v>
      </c>
      <c r="AQ1290">
        <v>99</v>
      </c>
      <c r="AR1290">
        <v>228</v>
      </c>
      <c r="AS1290">
        <v>48.344834847969423</v>
      </c>
    </row>
    <row r="1291" spans="1:45">
      <c r="A1291">
        <v>17</v>
      </c>
      <c r="B1291">
        <v>353</v>
      </c>
      <c r="C1291">
        <v>2023</v>
      </c>
      <c r="D1291">
        <v>5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15</v>
      </c>
      <c r="N1291">
        <v>99</v>
      </c>
      <c r="O1291">
        <v>99</v>
      </c>
      <c r="P1291">
        <v>99</v>
      </c>
      <c r="Q1291">
        <v>1</v>
      </c>
      <c r="R1291">
        <v>1</v>
      </c>
      <c r="S1291">
        <v>8</v>
      </c>
      <c r="T1291">
        <v>15</v>
      </c>
      <c r="U1291">
        <v>621.5</v>
      </c>
      <c r="V1291">
        <v>100</v>
      </c>
      <c r="W1291">
        <v>100</v>
      </c>
      <c r="X1291">
        <v>100</v>
      </c>
      <c r="Y1291">
        <v>0</v>
      </c>
      <c r="Z1291">
        <v>0</v>
      </c>
      <c r="AA1291">
        <v>0</v>
      </c>
      <c r="AE1291">
        <v>0.1438848920863309</v>
      </c>
      <c r="AF1291">
        <v>0.25287932509091848</v>
      </c>
      <c r="AG1291">
        <v>1893</v>
      </c>
      <c r="AH1291">
        <v>0</v>
      </c>
      <c r="AI1291">
        <v>100</v>
      </c>
      <c r="AJ1291">
        <v>0</v>
      </c>
      <c r="AN1291">
        <v>99</v>
      </c>
      <c r="AO1291">
        <v>99</v>
      </c>
      <c r="AP1291">
        <v>99</v>
      </c>
      <c r="AQ1291">
        <v>99</v>
      </c>
      <c r="AR1291">
        <v>235</v>
      </c>
      <c r="AS1291">
        <v>47.927723144197323</v>
      </c>
    </row>
    <row r="1292" spans="1:45">
      <c r="A1292">
        <v>17</v>
      </c>
      <c r="B1292">
        <v>354</v>
      </c>
      <c r="C1292">
        <v>2023</v>
      </c>
      <c r="D1292">
        <v>6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15</v>
      </c>
      <c r="N1292">
        <v>99</v>
      </c>
      <c r="O1292">
        <v>99</v>
      </c>
      <c r="P1292">
        <v>99</v>
      </c>
      <c r="R1292">
        <v>0</v>
      </c>
      <c r="AN1292">
        <v>99</v>
      </c>
      <c r="AO1292">
        <v>99</v>
      </c>
      <c r="AP1292">
        <v>99</v>
      </c>
      <c r="AQ1292">
        <v>99</v>
      </c>
    </row>
    <row r="1293" spans="1:45">
      <c r="A1293">
        <v>17</v>
      </c>
      <c r="B1293">
        <v>355</v>
      </c>
      <c r="C1293">
        <v>2023</v>
      </c>
      <c r="D1293">
        <v>7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15</v>
      </c>
      <c r="N1293">
        <v>99</v>
      </c>
      <c r="O1293">
        <v>99</v>
      </c>
      <c r="P1293">
        <v>99</v>
      </c>
      <c r="R1293">
        <v>0</v>
      </c>
      <c r="AN1293">
        <v>99</v>
      </c>
      <c r="AO1293">
        <v>99</v>
      </c>
      <c r="AP1293">
        <v>99</v>
      </c>
      <c r="AQ1293">
        <v>99</v>
      </c>
    </row>
    <row r="1294" spans="1:45">
      <c r="A1294">
        <v>17</v>
      </c>
      <c r="B1294">
        <v>356</v>
      </c>
      <c r="C1294">
        <v>2023</v>
      </c>
      <c r="D1294">
        <v>8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15</v>
      </c>
      <c r="N1294">
        <v>99</v>
      </c>
      <c r="O1294">
        <v>99</v>
      </c>
      <c r="P1294">
        <v>99</v>
      </c>
      <c r="Q1294">
        <v>1</v>
      </c>
      <c r="R1294">
        <v>1</v>
      </c>
      <c r="S1294">
        <v>8</v>
      </c>
      <c r="T1294">
        <v>15</v>
      </c>
      <c r="U1294">
        <v>437.5</v>
      </c>
      <c r="V1294">
        <v>100</v>
      </c>
      <c r="W1294">
        <v>100</v>
      </c>
      <c r="X1294">
        <v>100</v>
      </c>
      <c r="Y1294">
        <v>0</v>
      </c>
      <c r="Z1294">
        <v>0</v>
      </c>
      <c r="AA1294">
        <v>0</v>
      </c>
      <c r="AE1294">
        <v>0.12376237623762376</v>
      </c>
      <c r="AF1294">
        <v>0.15249640979880935</v>
      </c>
      <c r="AG1294">
        <v>892</v>
      </c>
      <c r="AH1294">
        <v>0</v>
      </c>
      <c r="AI1294">
        <v>100</v>
      </c>
      <c r="AJ1294">
        <v>0</v>
      </c>
      <c r="AN1294">
        <v>99</v>
      </c>
      <c r="AO1294">
        <v>99</v>
      </c>
      <c r="AP1294">
        <v>99</v>
      </c>
      <c r="AQ1294">
        <v>99</v>
      </c>
      <c r="AR1294">
        <v>215</v>
      </c>
      <c r="AS1294">
        <v>44.071591180650763</v>
      </c>
    </row>
    <row r="1295" spans="1:45">
      <c r="A1295">
        <v>17</v>
      </c>
      <c r="B1295">
        <v>357</v>
      </c>
      <c r="C1295">
        <v>2023</v>
      </c>
      <c r="D1295">
        <v>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15</v>
      </c>
      <c r="N1295">
        <v>99</v>
      </c>
      <c r="O1295">
        <v>99</v>
      </c>
      <c r="P1295">
        <v>99</v>
      </c>
      <c r="Q1295">
        <v>1</v>
      </c>
      <c r="R1295">
        <v>1</v>
      </c>
      <c r="S1295">
        <v>8</v>
      </c>
      <c r="T1295">
        <v>15</v>
      </c>
      <c r="U1295">
        <v>572.5</v>
      </c>
      <c r="V1295">
        <v>100</v>
      </c>
      <c r="W1295">
        <v>100</v>
      </c>
      <c r="X1295">
        <v>100</v>
      </c>
      <c r="Y1295">
        <v>0</v>
      </c>
      <c r="Z1295">
        <v>0</v>
      </c>
      <c r="AA1295">
        <v>0</v>
      </c>
      <c r="AE1295">
        <v>0.1367989056087551</v>
      </c>
      <c r="AF1295">
        <v>0.21993320945363204</v>
      </c>
      <c r="AG1295">
        <v>1748</v>
      </c>
      <c r="AH1295">
        <v>0</v>
      </c>
      <c r="AI1295">
        <v>100</v>
      </c>
      <c r="AJ1295">
        <v>0</v>
      </c>
      <c r="AN1295">
        <v>99</v>
      </c>
      <c r="AO1295">
        <v>99</v>
      </c>
      <c r="AP1295">
        <v>99</v>
      </c>
      <c r="AQ1295">
        <v>99</v>
      </c>
      <c r="AR1295">
        <v>231</v>
      </c>
      <c r="AS1295">
        <v>46.485625841335072</v>
      </c>
    </row>
    <row r="1296" spans="1:45">
      <c r="A1296">
        <v>17</v>
      </c>
      <c r="B1296">
        <v>358</v>
      </c>
      <c r="C1296">
        <v>2023</v>
      </c>
      <c r="D1296">
        <v>10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15</v>
      </c>
      <c r="N1296">
        <v>99</v>
      </c>
      <c r="O1296">
        <v>99</v>
      </c>
      <c r="P1296">
        <v>99</v>
      </c>
      <c r="R1296">
        <v>0</v>
      </c>
      <c r="AN1296">
        <v>99</v>
      </c>
      <c r="AO1296">
        <v>99</v>
      </c>
      <c r="AP1296">
        <v>99</v>
      </c>
      <c r="AQ1296">
        <v>99</v>
      </c>
    </row>
    <row r="1297" spans="1:45">
      <c r="A1297">
        <v>17</v>
      </c>
      <c r="B1297">
        <v>359</v>
      </c>
      <c r="C1297">
        <v>2023</v>
      </c>
      <c r="D1297">
        <v>11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15</v>
      </c>
      <c r="N1297">
        <v>99</v>
      </c>
      <c r="O1297">
        <v>99</v>
      </c>
      <c r="P1297">
        <v>99</v>
      </c>
      <c r="Q1297">
        <v>3</v>
      </c>
      <c r="R1297">
        <v>3</v>
      </c>
      <c r="S1297">
        <v>7.6666666666666687</v>
      </c>
      <c r="T1297">
        <v>15</v>
      </c>
      <c r="U1297">
        <v>678.50000000000011</v>
      </c>
      <c r="V1297">
        <v>100</v>
      </c>
      <c r="W1297">
        <v>100</v>
      </c>
      <c r="X1297">
        <v>100</v>
      </c>
      <c r="Y1297">
        <v>96.748884575826096</v>
      </c>
      <c r="Z1297">
        <v>1.2472191289246417</v>
      </c>
      <c r="AA1297">
        <v>0</v>
      </c>
      <c r="AB1297">
        <v>-99.1156993887857</v>
      </c>
      <c r="AE1297">
        <v>0.26857654431512984</v>
      </c>
      <c r="AF1297">
        <v>0.53381902866179409</v>
      </c>
      <c r="AG1297">
        <v>2847.5</v>
      </c>
      <c r="AH1297">
        <v>0</v>
      </c>
      <c r="AI1297">
        <v>33.333333333333343</v>
      </c>
      <c r="AJ1297">
        <v>695.5</v>
      </c>
      <c r="AK1297">
        <v>309.24068757957099</v>
      </c>
      <c r="AM1297">
        <v>-299.02133054515321</v>
      </c>
      <c r="AN1297">
        <v>99</v>
      </c>
      <c r="AO1297">
        <v>99</v>
      </c>
      <c r="AP1297">
        <v>99</v>
      </c>
      <c r="AQ1297">
        <v>99</v>
      </c>
      <c r="AR1297">
        <v>258.5</v>
      </c>
      <c r="AS1297">
        <v>43.017665496227529</v>
      </c>
    </row>
    <row r="1298" spans="1:45">
      <c r="A1298">
        <v>17</v>
      </c>
      <c r="B1298">
        <v>360</v>
      </c>
      <c r="C1298">
        <v>2023</v>
      </c>
      <c r="D1298">
        <v>12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15</v>
      </c>
      <c r="N1298">
        <v>99</v>
      </c>
      <c r="O1298">
        <v>99</v>
      </c>
      <c r="P1298">
        <v>99</v>
      </c>
      <c r="R1298">
        <v>0</v>
      </c>
      <c r="AN1298">
        <v>99</v>
      </c>
      <c r="AO1298">
        <v>99</v>
      </c>
      <c r="AP1298">
        <v>99</v>
      </c>
      <c r="AQ1298">
        <v>99</v>
      </c>
    </row>
    <row r="1299" spans="1:45">
      <c r="A1299">
        <v>18</v>
      </c>
      <c r="B1299">
        <v>1</v>
      </c>
      <c r="C1299">
        <v>2024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1211</v>
      </c>
      <c r="R1299">
        <v>4297</v>
      </c>
      <c r="S1299">
        <v>4.7973445143256468</v>
      </c>
      <c r="T1299">
        <v>6.5908773562950893</v>
      </c>
      <c r="U1299">
        <v>338.90684198277825</v>
      </c>
      <c r="V1299">
        <v>27.18175471259018</v>
      </c>
      <c r="W1299">
        <v>53.432627414475199</v>
      </c>
      <c r="X1299">
        <v>42.611124040027931</v>
      </c>
      <c r="Y1299">
        <v>80.038583607641698</v>
      </c>
      <c r="Z1299">
        <v>1.2872001635684749</v>
      </c>
      <c r="AA1299">
        <v>1.6093138842738377</v>
      </c>
      <c r="AB1299">
        <v>82.439614822054693</v>
      </c>
      <c r="AC1299">
        <v>50.27830057064719</v>
      </c>
      <c r="AD1299">
        <v>50.188385594346627</v>
      </c>
      <c r="AE1299">
        <v>54.941823296253681</v>
      </c>
      <c r="AF1299">
        <v>52.340907789665295</v>
      </c>
      <c r="AG1299">
        <v>865.43979974968738</v>
      </c>
      <c r="AH1299">
        <v>6.9816150802885737E-2</v>
      </c>
      <c r="AI1299">
        <v>0</v>
      </c>
      <c r="AJ1299">
        <v>182.34405051689623</v>
      </c>
      <c r="AK1299">
        <v>-17.782014250338445</v>
      </c>
      <c r="AL1299">
        <v>-9.3948348312486072</v>
      </c>
      <c r="AM1299">
        <v>-50.86027666376085</v>
      </c>
      <c r="AN1299">
        <v>0</v>
      </c>
      <c r="AO1299">
        <v>99</v>
      </c>
      <c r="AP1299">
        <v>99</v>
      </c>
      <c r="AQ1299">
        <v>99</v>
      </c>
      <c r="AR1299">
        <v>218.13566958698368</v>
      </c>
      <c r="AS1299">
        <v>31.787516040414452</v>
      </c>
    </row>
    <row r="1300" spans="1:45">
      <c r="A1300">
        <v>18</v>
      </c>
      <c r="B1300">
        <v>2</v>
      </c>
      <c r="C1300">
        <v>2024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1800</v>
      </c>
      <c r="R1300">
        <v>3524</v>
      </c>
      <c r="S1300">
        <v>6.6732898098211733</v>
      </c>
      <c r="T1300">
        <v>6.4920544835414313</v>
      </c>
      <c r="U1300">
        <v>376.28274687854713</v>
      </c>
      <c r="V1300">
        <v>72.900113507377952</v>
      </c>
      <c r="W1300">
        <v>46.878547105561871</v>
      </c>
      <c r="X1300">
        <v>56.10102156640184</v>
      </c>
      <c r="Y1300">
        <v>129.77336241834209</v>
      </c>
      <c r="Z1300">
        <v>1.8157483435673312</v>
      </c>
      <c r="AA1300">
        <v>2.0756669213598999</v>
      </c>
      <c r="AB1300">
        <v>78.588661412214051</v>
      </c>
      <c r="AC1300">
        <v>34.325502306729248</v>
      </c>
      <c r="AD1300">
        <v>25.768619723398523</v>
      </c>
      <c r="AE1300">
        <v>45.058176703746319</v>
      </c>
      <c r="AF1300">
        <v>47.659092210334691</v>
      </c>
      <c r="AG1300">
        <v>1129.9409761634508</v>
      </c>
      <c r="AH1300">
        <v>2.837684449489216E-2</v>
      </c>
      <c r="AI1300">
        <v>100</v>
      </c>
      <c r="AJ1300">
        <v>498.68877208972225</v>
      </c>
      <c r="AK1300">
        <v>46.869181817452912</v>
      </c>
      <c r="AL1300">
        <v>3.8017396427866657</v>
      </c>
      <c r="AM1300">
        <v>14.37180197435273</v>
      </c>
      <c r="AN1300">
        <v>1</v>
      </c>
      <c r="AO1300">
        <v>99</v>
      </c>
      <c r="AP1300">
        <v>99</v>
      </c>
      <c r="AQ1300">
        <v>99</v>
      </c>
      <c r="AR1300">
        <v>213.99177071509649</v>
      </c>
      <c r="AS1300">
        <v>36.839178987377046</v>
      </c>
    </row>
    <row r="1301" spans="1:45">
      <c r="A1301">
        <v>18</v>
      </c>
      <c r="B1301">
        <v>3</v>
      </c>
      <c r="C1301">
        <v>2023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1233</v>
      </c>
      <c r="R1301">
        <v>4478</v>
      </c>
      <c r="S1301">
        <v>4.8184663536776204</v>
      </c>
      <c r="T1301">
        <v>6.5301473872264397</v>
      </c>
      <c r="U1301">
        <v>339.85167485484646</v>
      </c>
      <c r="V1301">
        <v>26.909334524341219</v>
      </c>
      <c r="W1301">
        <v>52.009825815096008</v>
      </c>
      <c r="X1301">
        <v>43.389906208128629</v>
      </c>
      <c r="Y1301">
        <v>78.047047832697189</v>
      </c>
      <c r="Z1301">
        <v>1.2881521632931883</v>
      </c>
      <c r="AA1301">
        <v>1.5416960567153755</v>
      </c>
      <c r="AB1301">
        <v>82.185210792870421</v>
      </c>
      <c r="AC1301">
        <v>56.397662692334599</v>
      </c>
      <c r="AD1301">
        <v>51.910362555484141</v>
      </c>
      <c r="AE1301">
        <v>55.585898709036734</v>
      </c>
      <c r="AF1301">
        <v>53.628177180324208</v>
      </c>
      <c r="AG1301">
        <v>848.06174915905808</v>
      </c>
      <c r="AH1301">
        <v>2.233139794551138E-2</v>
      </c>
      <c r="AI1301">
        <v>0</v>
      </c>
      <c r="AJ1301">
        <v>164.57684379440127</v>
      </c>
      <c r="AK1301">
        <v>2.100013171185005</v>
      </c>
      <c r="AL1301">
        <v>11.291262912549559</v>
      </c>
      <c r="AM1301">
        <v>-33.003208213832181</v>
      </c>
      <c r="AN1301">
        <v>0</v>
      </c>
      <c r="AO1301">
        <v>99</v>
      </c>
      <c r="AP1301">
        <v>99</v>
      </c>
      <c r="AQ1301">
        <v>99</v>
      </c>
      <c r="AR1301">
        <v>218.91686689091776</v>
      </c>
      <c r="AS1301">
        <v>31.763002979707572</v>
      </c>
    </row>
    <row r="1302" spans="1:45">
      <c r="A1302">
        <v>18</v>
      </c>
      <c r="B1302">
        <v>4</v>
      </c>
      <c r="C1302">
        <v>2023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1698</v>
      </c>
      <c r="R1302">
        <v>3578</v>
      </c>
      <c r="S1302">
        <v>6.5725468269499601</v>
      </c>
      <c r="T1302">
        <v>6.4365567356064846</v>
      </c>
      <c r="U1302">
        <v>367.78524315259841</v>
      </c>
      <c r="V1302">
        <v>69.787590832867522</v>
      </c>
      <c r="W1302">
        <v>44.577976523197314</v>
      </c>
      <c r="X1302">
        <v>53.82895472330911</v>
      </c>
      <c r="Y1302">
        <v>131.35859502347105</v>
      </c>
      <c r="Z1302">
        <v>1.8512475003645343</v>
      </c>
      <c r="AA1302">
        <v>2.1445850263941395</v>
      </c>
      <c r="AB1302">
        <v>80.5122041361751</v>
      </c>
      <c r="AC1302">
        <v>40.310674091655592</v>
      </c>
      <c r="AD1302">
        <v>30.856581577067207</v>
      </c>
      <c r="AE1302">
        <v>44.414101290963266</v>
      </c>
      <c r="AF1302">
        <v>46.371822819675792</v>
      </c>
      <c r="AG1302">
        <v>1104.3110676355509</v>
      </c>
      <c r="AH1302">
        <v>5.5897149245388494E-2</v>
      </c>
      <c r="AI1302">
        <v>100</v>
      </c>
      <c r="AJ1302">
        <v>471.02025806246633</v>
      </c>
      <c r="AK1302">
        <v>44.41981319572173</v>
      </c>
      <c r="AL1302">
        <v>13.027286143215798</v>
      </c>
      <c r="AM1302">
        <v>12.98112702951158</v>
      </c>
      <c r="AN1302">
        <v>1</v>
      </c>
      <c r="AO1302">
        <v>99</v>
      </c>
      <c r="AP1302">
        <v>99</v>
      </c>
      <c r="AQ1302">
        <v>99</v>
      </c>
      <c r="AR1302">
        <v>212.97400782560089</v>
      </c>
      <c r="AS1302">
        <v>36.429497341396001</v>
      </c>
    </row>
    <row r="1303" spans="1:45">
      <c r="A1303">
        <v>18</v>
      </c>
      <c r="B1303">
        <v>5</v>
      </c>
      <c r="C1303">
        <v>2022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1174</v>
      </c>
      <c r="R1303">
        <v>3768</v>
      </c>
      <c r="S1303">
        <v>5.0369779196594839</v>
      </c>
      <c r="T1303">
        <v>6.5989915074309966</v>
      </c>
      <c r="U1303">
        <v>350.47768842887422</v>
      </c>
      <c r="V1303">
        <v>34.262208067940549</v>
      </c>
      <c r="W1303">
        <v>52.866242038216562</v>
      </c>
      <c r="X1303">
        <v>49.867303609341825</v>
      </c>
      <c r="Y1303">
        <v>76.828474254716937</v>
      </c>
      <c r="Z1303">
        <v>1.2495773967259765</v>
      </c>
      <c r="AA1303">
        <v>1.5657117663811424</v>
      </c>
      <c r="AB1303">
        <v>78.899983370992416</v>
      </c>
      <c r="AC1303">
        <v>55.761123505328861</v>
      </c>
      <c r="AD1303">
        <v>49.858103994588475</v>
      </c>
      <c r="AE1303">
        <v>54.114605773373562</v>
      </c>
      <c r="AF1303">
        <v>50.940943620122006</v>
      </c>
      <c r="AG1303">
        <v>851.88722442057679</v>
      </c>
      <c r="AH1303">
        <v>0</v>
      </c>
      <c r="AI1303">
        <v>0</v>
      </c>
      <c r="AJ1303">
        <v>169.71973372754027</v>
      </c>
      <c r="AK1303">
        <v>-3.8414526414051471</v>
      </c>
      <c r="AL1303">
        <v>4.3758884614901126</v>
      </c>
      <c r="AM1303">
        <v>-46.222033598882867</v>
      </c>
      <c r="AN1303">
        <v>0</v>
      </c>
      <c r="AO1303">
        <v>99</v>
      </c>
      <c r="AP1303">
        <v>99</v>
      </c>
      <c r="AQ1303">
        <v>99</v>
      </c>
      <c r="AR1303">
        <v>219.32193329564723</v>
      </c>
      <c r="AS1303">
        <v>32.545566715051301</v>
      </c>
    </row>
    <row r="1304" spans="1:45">
      <c r="A1304">
        <v>18</v>
      </c>
      <c r="B1304">
        <v>6</v>
      </c>
      <c r="C1304">
        <v>2022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1770</v>
      </c>
      <c r="R1304">
        <v>3195</v>
      </c>
      <c r="S1304">
        <v>7.0122142186031935</v>
      </c>
      <c r="T1304">
        <v>6.4863849765258204</v>
      </c>
      <c r="U1304">
        <v>398.06373395931246</v>
      </c>
      <c r="V1304">
        <v>78.528951486697977</v>
      </c>
      <c r="W1304">
        <v>47.605633802816911</v>
      </c>
      <c r="X1304">
        <v>64.319248826291087</v>
      </c>
      <c r="Y1304">
        <v>128.72900648273389</v>
      </c>
      <c r="Z1304">
        <v>1.7624301536880516</v>
      </c>
      <c r="AA1304">
        <v>2.0853582832398274</v>
      </c>
      <c r="AB1304">
        <v>78.49349962727814</v>
      </c>
      <c r="AC1304">
        <v>33.208370360832618</v>
      </c>
      <c r="AD1304">
        <v>24.959361572222544</v>
      </c>
      <c r="AE1304">
        <v>45.885394226626445</v>
      </c>
      <c r="AF1304">
        <v>49.059056379877994</v>
      </c>
      <c r="AG1304">
        <v>1141.4043818466353</v>
      </c>
      <c r="AH1304">
        <v>0.12519561815336464</v>
      </c>
      <c r="AI1304">
        <v>100</v>
      </c>
      <c r="AJ1304">
        <v>500.31738331748687</v>
      </c>
      <c r="AK1304">
        <v>49.089744398722566</v>
      </c>
      <c r="AL1304">
        <v>5.1246406996737122</v>
      </c>
      <c r="AM1304">
        <v>15.59202520750631</v>
      </c>
      <c r="AN1304">
        <v>1</v>
      </c>
      <c r="AO1304">
        <v>99</v>
      </c>
      <c r="AP1304">
        <v>99</v>
      </c>
      <c r="AQ1304">
        <v>99</v>
      </c>
      <c r="AR1304">
        <v>216.20938967136152</v>
      </c>
      <c r="AS1304">
        <v>37.98454263149911</v>
      </c>
    </row>
    <row r="1305" spans="1:45">
      <c r="A1305">
        <v>18</v>
      </c>
      <c r="B1305">
        <v>7</v>
      </c>
      <c r="C1305">
        <v>2021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1102</v>
      </c>
      <c r="R1305">
        <v>3636</v>
      </c>
      <c r="S1305">
        <v>4.9273927392739267</v>
      </c>
      <c r="T1305">
        <v>6.6333883388338837</v>
      </c>
      <c r="U1305">
        <v>344.5227337733765</v>
      </c>
      <c r="V1305">
        <v>8.8558855885588557</v>
      </c>
      <c r="W1305">
        <v>54.510451045104496</v>
      </c>
      <c r="X1305">
        <v>47.387238723872386</v>
      </c>
      <c r="Y1305">
        <v>72.020904187201708</v>
      </c>
      <c r="Z1305">
        <v>1.1609752362652723</v>
      </c>
      <c r="AA1305">
        <v>1.5368866361450544</v>
      </c>
      <c r="AB1305">
        <v>81.21537612153125</v>
      </c>
      <c r="AC1305">
        <v>56.94309331843148</v>
      </c>
      <c r="AD1305">
        <v>56.649232298772354</v>
      </c>
      <c r="AE1305">
        <v>51.371822640053921</v>
      </c>
      <c r="AF1305">
        <v>48.094694979993321</v>
      </c>
      <c r="AG1305">
        <v>851.64417177914117</v>
      </c>
      <c r="AH1305">
        <v>2.7502750275027504E-2</v>
      </c>
      <c r="AI1305">
        <v>0</v>
      </c>
      <c r="AJ1305">
        <v>155.70919915826144</v>
      </c>
      <c r="AK1305">
        <v>16.548447091074685</v>
      </c>
      <c r="AL1305">
        <v>3.5184204876113143</v>
      </c>
      <c r="AM1305">
        <v>-13.125451462151728</v>
      </c>
      <c r="AN1305">
        <v>0</v>
      </c>
      <c r="AO1305">
        <v>99</v>
      </c>
      <c r="AP1305">
        <v>99</v>
      </c>
      <c r="AQ1305">
        <v>99</v>
      </c>
      <c r="AR1305">
        <v>218.60149572649567</v>
      </c>
      <c r="AS1305">
        <v>32.608784160723786</v>
      </c>
    </row>
    <row r="1306" spans="1:45">
      <c r="A1306">
        <v>18</v>
      </c>
      <c r="B1306">
        <v>8</v>
      </c>
      <c r="C1306">
        <v>2021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1830</v>
      </c>
      <c r="R1306">
        <v>3441.81</v>
      </c>
      <c r="S1306">
        <v>6.9316115648452419</v>
      </c>
      <c r="T1306">
        <v>6.5523663421281242</v>
      </c>
      <c r="U1306">
        <v>392.79815562160672</v>
      </c>
      <c r="V1306">
        <v>22.342895162719621</v>
      </c>
      <c r="W1306">
        <v>48.608145132938787</v>
      </c>
      <c r="X1306">
        <v>62.583350039659365</v>
      </c>
      <c r="Y1306">
        <v>127.24279215876462</v>
      </c>
      <c r="Z1306">
        <v>1.7781310382374187</v>
      </c>
      <c r="AA1306">
        <v>2.1293404367378113</v>
      </c>
      <c r="AB1306">
        <v>78.288547515674622</v>
      </c>
      <c r="AC1306">
        <v>33.727437980570315</v>
      </c>
      <c r="AD1306">
        <v>21.25839228162468</v>
      </c>
      <c r="AE1306">
        <v>48.628177359946079</v>
      </c>
      <c r="AF1306">
        <v>51.905305020006679</v>
      </c>
      <c r="AG1306">
        <v>1141.2425700430879</v>
      </c>
      <c r="AH1306">
        <v>2.905448005555215E-2</v>
      </c>
      <c r="AI1306">
        <v>100</v>
      </c>
      <c r="AJ1306">
        <v>513.20774442928143</v>
      </c>
      <c r="AK1306">
        <v>45.717827708024224</v>
      </c>
      <c r="AL1306">
        <v>8.6284558482428295</v>
      </c>
      <c r="AM1306">
        <v>17.474539588955878</v>
      </c>
      <c r="AN1306">
        <v>1</v>
      </c>
      <c r="AO1306">
        <v>99</v>
      </c>
      <c r="AP1306">
        <v>99</v>
      </c>
      <c r="AQ1306">
        <v>99</v>
      </c>
      <c r="AR1306">
        <v>215.18127995489152</v>
      </c>
      <c r="AS1306">
        <v>37.886600377383374</v>
      </c>
    </row>
    <row r="1307" spans="1:45">
      <c r="A1307">
        <v>18</v>
      </c>
      <c r="B1307">
        <v>9</v>
      </c>
      <c r="C1307">
        <v>2020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1079</v>
      </c>
      <c r="R1307">
        <v>3572</v>
      </c>
      <c r="S1307">
        <v>4.8597424412094066</v>
      </c>
      <c r="T1307">
        <v>6.6237402015677489</v>
      </c>
      <c r="U1307">
        <v>343.99822788353868</v>
      </c>
      <c r="V1307">
        <v>6.9988801791713318</v>
      </c>
      <c r="W1307">
        <v>55.235162374020163</v>
      </c>
      <c r="X1307">
        <v>46.780515117581182</v>
      </c>
      <c r="Y1307">
        <v>71.747121501897567</v>
      </c>
      <c r="Z1307">
        <v>1.088565603737816</v>
      </c>
      <c r="AA1307">
        <v>1.4680535016410641</v>
      </c>
      <c r="AB1307">
        <v>79.872421133738811</v>
      </c>
      <c r="AC1307">
        <v>50.651370372583827</v>
      </c>
      <c r="AD1307">
        <v>51.109544090168143</v>
      </c>
      <c r="AE1307">
        <v>53.908843948083309</v>
      </c>
      <c r="AF1307">
        <v>51.105674863731089</v>
      </c>
      <c r="AG1307">
        <v>848.90294284097308</v>
      </c>
      <c r="AH1307">
        <v>0</v>
      </c>
      <c r="AI1307">
        <v>0</v>
      </c>
      <c r="AJ1307">
        <v>165.93401647589963</v>
      </c>
      <c r="AK1307">
        <v>16.429417425808776</v>
      </c>
      <c r="AL1307">
        <v>-0.85655721457988254</v>
      </c>
      <c r="AM1307">
        <v>-6.7111025395845223</v>
      </c>
      <c r="AN1307">
        <v>0</v>
      </c>
      <c r="AO1307">
        <v>99</v>
      </c>
      <c r="AP1307">
        <v>99</v>
      </c>
      <c r="AQ1307">
        <v>99</v>
      </c>
      <c r="AR1307">
        <v>218.01349490498484</v>
      </c>
      <c r="AS1307">
        <v>32.86000125093458</v>
      </c>
    </row>
    <row r="1308" spans="1:45">
      <c r="A1308">
        <v>18</v>
      </c>
      <c r="B1308">
        <v>10</v>
      </c>
      <c r="C1308">
        <v>2020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1673</v>
      </c>
      <c r="R1308">
        <v>3054</v>
      </c>
      <c r="S1308">
        <v>6.8863785199738032</v>
      </c>
      <c r="T1308">
        <v>6.547151277013751</v>
      </c>
      <c r="U1308">
        <v>384.93548788474175</v>
      </c>
      <c r="V1308">
        <v>21.774721676489843</v>
      </c>
      <c r="W1308">
        <v>47.838899803536336</v>
      </c>
      <c r="X1308">
        <v>60.314341846758353</v>
      </c>
      <c r="Y1308">
        <v>126.64215346760513</v>
      </c>
      <c r="Z1308">
        <v>1.9754197904588888</v>
      </c>
      <c r="AA1308">
        <v>2.0376860517149442</v>
      </c>
      <c r="AB1308">
        <v>82.526911795381523</v>
      </c>
      <c r="AC1308">
        <v>34.504102983135404</v>
      </c>
      <c r="AD1308">
        <v>24.557122807410689</v>
      </c>
      <c r="AE1308">
        <v>46.091156051916705</v>
      </c>
      <c r="AF1308">
        <v>48.894325136268911</v>
      </c>
      <c r="AG1308">
        <v>1119.225605762934</v>
      </c>
      <c r="AH1308">
        <v>0</v>
      </c>
      <c r="AI1308">
        <v>100</v>
      </c>
      <c r="AJ1308">
        <v>489.59943250408946</v>
      </c>
      <c r="AK1308">
        <v>46.048043231137008</v>
      </c>
      <c r="AL1308">
        <v>3.3789299918660838</v>
      </c>
      <c r="AM1308">
        <v>26.465448922060155</v>
      </c>
      <c r="AN1308">
        <v>1</v>
      </c>
      <c r="AO1308">
        <v>99</v>
      </c>
      <c r="AP1308">
        <v>99</v>
      </c>
      <c r="AQ1308">
        <v>99</v>
      </c>
      <c r="AR1308">
        <v>214.71509971509963</v>
      </c>
      <c r="AS1308">
        <v>37.484579973730654</v>
      </c>
    </row>
    <row r="1309" spans="1:45">
      <c r="A1309">
        <v>18</v>
      </c>
      <c r="B1309">
        <v>11</v>
      </c>
      <c r="C1309">
        <v>2019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1081</v>
      </c>
      <c r="R1309">
        <v>3837</v>
      </c>
      <c r="S1309">
        <v>4.8673442793849357</v>
      </c>
      <c r="T1309">
        <v>6.494657284336725</v>
      </c>
      <c r="U1309">
        <v>337.21874120406699</v>
      </c>
      <c r="V1309">
        <v>9.1738337242637478</v>
      </c>
      <c r="W1309">
        <v>51.159760229345849</v>
      </c>
      <c r="X1309">
        <v>42.715663278603074</v>
      </c>
      <c r="Y1309">
        <v>69.864160784783422</v>
      </c>
      <c r="Z1309">
        <v>1.0879344249810685</v>
      </c>
      <c r="AA1309">
        <v>1.5232658763258837</v>
      </c>
      <c r="AB1309">
        <v>76.244239151316847</v>
      </c>
      <c r="AC1309">
        <v>57.134172643492498</v>
      </c>
      <c r="AD1309">
        <v>56.674553372763711</v>
      </c>
      <c r="AE1309">
        <v>56.668143553389449</v>
      </c>
      <c r="AF1309">
        <v>53.025299072814498</v>
      </c>
      <c r="AG1309">
        <v>848.89795383001024</v>
      </c>
      <c r="AH1309">
        <v>0</v>
      </c>
      <c r="AI1309">
        <v>0</v>
      </c>
      <c r="AJ1309">
        <v>190.25817447586795</v>
      </c>
      <c r="AK1309">
        <v>17.076235879423397</v>
      </c>
      <c r="AL1309">
        <v>5.2144351159066717</v>
      </c>
      <c r="AM1309">
        <v>-5.7824989266506446</v>
      </c>
      <c r="AN1309">
        <v>0</v>
      </c>
      <c r="AO1309">
        <v>99</v>
      </c>
      <c r="AP1309">
        <v>99</v>
      </c>
      <c r="AQ1309">
        <v>99</v>
      </c>
      <c r="AR1309">
        <v>217.23276748971196</v>
      </c>
      <c r="AS1309">
        <v>32.532654147320315</v>
      </c>
    </row>
    <row r="1310" spans="1:45">
      <c r="A1310">
        <v>18</v>
      </c>
      <c r="B1310">
        <v>12</v>
      </c>
      <c r="C1310">
        <v>2019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1610</v>
      </c>
      <c r="R1310">
        <v>2934</v>
      </c>
      <c r="S1310">
        <v>6.8667348329925044</v>
      </c>
      <c r="T1310">
        <v>6.4420586230402188</v>
      </c>
      <c r="U1310">
        <v>390.68279822767568</v>
      </c>
      <c r="V1310">
        <v>21.608725289706879</v>
      </c>
      <c r="W1310">
        <v>46.489434219495585</v>
      </c>
      <c r="X1310">
        <v>60.83844580777096</v>
      </c>
      <c r="Y1310">
        <v>123.2247767068517</v>
      </c>
      <c r="Z1310">
        <v>1.929120058198412</v>
      </c>
      <c r="AA1310">
        <v>2.1076717372452873</v>
      </c>
      <c r="AB1310">
        <v>76.197387438854435</v>
      </c>
      <c r="AC1310">
        <v>36.934078124316208</v>
      </c>
      <c r="AD1310">
        <v>25.942782458508471</v>
      </c>
      <c r="AE1310">
        <v>43.331856446610544</v>
      </c>
      <c r="AF1310">
        <v>46.97470092718553</v>
      </c>
      <c r="AG1310">
        <v>1113.546353101568</v>
      </c>
      <c r="AH1310">
        <v>0</v>
      </c>
      <c r="AI1310">
        <v>100</v>
      </c>
      <c r="AJ1310">
        <v>473.21928016004762</v>
      </c>
      <c r="AK1310">
        <v>46.623561178220086</v>
      </c>
      <c r="AL1310">
        <v>7.0655505953999054</v>
      </c>
      <c r="AM1310">
        <v>15.990567185292027</v>
      </c>
      <c r="AN1310">
        <v>1</v>
      </c>
      <c r="AO1310">
        <v>99</v>
      </c>
      <c r="AP1310">
        <v>99</v>
      </c>
      <c r="AQ1310">
        <v>99</v>
      </c>
      <c r="AR1310">
        <v>215.36433333333341</v>
      </c>
      <c r="AS1310">
        <v>37.837169772023827</v>
      </c>
    </row>
    <row r="1311" spans="1:45">
      <c r="A1311">
        <v>18</v>
      </c>
      <c r="B1311">
        <v>13</v>
      </c>
      <c r="C1311">
        <v>2018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1168</v>
      </c>
      <c r="R1311">
        <v>4136</v>
      </c>
      <c r="S1311">
        <v>5.0737427466150882</v>
      </c>
      <c r="T1311">
        <v>6.3728239845261117</v>
      </c>
      <c r="U1311">
        <v>340.39438588007687</v>
      </c>
      <c r="V1311">
        <v>15.498065764023211</v>
      </c>
      <c r="W1311">
        <v>46.881044487427459</v>
      </c>
      <c r="X1311">
        <v>44.028046421663447</v>
      </c>
      <c r="Y1311">
        <v>67.367855009983302</v>
      </c>
      <c r="Z1311">
        <v>1.2090995720838469</v>
      </c>
      <c r="AA1311">
        <v>1.4789876935408357</v>
      </c>
      <c r="AB1311">
        <v>66.201109029735846</v>
      </c>
      <c r="AC1311">
        <v>49.860839624048886</v>
      </c>
      <c r="AD1311">
        <v>44.486357344651445</v>
      </c>
      <c r="AE1311">
        <v>55.711206896551715</v>
      </c>
      <c r="AF1311">
        <v>52.57404904289394</v>
      </c>
      <c r="AG1311">
        <v>849.30299342905812</v>
      </c>
      <c r="AH1311">
        <v>0.77369439071566715</v>
      </c>
      <c r="AI1311">
        <v>0</v>
      </c>
      <c r="AJ1311">
        <v>179.40164315741018</v>
      </c>
      <c r="AK1311">
        <v>14.072151856502144</v>
      </c>
      <c r="AL1311">
        <v>2.1409789836959705</v>
      </c>
      <c r="AM1311">
        <v>-2.8795424960632494</v>
      </c>
      <c r="AN1311">
        <v>0</v>
      </c>
      <c r="AO1311">
        <v>99</v>
      </c>
      <c r="AP1311">
        <v>99</v>
      </c>
      <c r="AQ1311">
        <v>99</v>
      </c>
      <c r="AR1311">
        <v>214.61300152361599</v>
      </c>
      <c r="AS1311">
        <v>34.095691984436442</v>
      </c>
    </row>
    <row r="1312" spans="1:45">
      <c r="A1312">
        <v>18</v>
      </c>
      <c r="B1312">
        <v>14</v>
      </c>
      <c r="C1312">
        <v>2018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1806</v>
      </c>
      <c r="R1312">
        <v>3288</v>
      </c>
      <c r="S1312">
        <v>6.9708029197080306</v>
      </c>
      <c r="T1312">
        <v>6.3774330900243301</v>
      </c>
      <c r="U1312">
        <v>386.25643856447601</v>
      </c>
      <c r="V1312">
        <v>20.924574209245744</v>
      </c>
      <c r="W1312">
        <v>44.434306569343057</v>
      </c>
      <c r="X1312">
        <v>61.131386861313857</v>
      </c>
      <c r="Y1312">
        <v>118.92961921404896</v>
      </c>
      <c r="Z1312">
        <v>2.1481897743584355</v>
      </c>
      <c r="AA1312">
        <v>1.9834017399579096</v>
      </c>
      <c r="AB1312">
        <v>71.957075970901556</v>
      </c>
      <c r="AC1312">
        <v>30.982980600472906</v>
      </c>
      <c r="AD1312">
        <v>17.140333343601078</v>
      </c>
      <c r="AE1312">
        <v>44.288793103448285</v>
      </c>
      <c r="AF1312">
        <v>47.42595095710606</v>
      </c>
      <c r="AG1312">
        <v>1102.9400851581506</v>
      </c>
      <c r="AH1312">
        <v>1.1861313868613139</v>
      </c>
      <c r="AI1312">
        <v>100</v>
      </c>
      <c r="AJ1312">
        <v>481.2587279825272</v>
      </c>
      <c r="AK1312">
        <v>45.086842400840119</v>
      </c>
      <c r="AL1312">
        <v>3.9538201193530895</v>
      </c>
      <c r="AM1312">
        <v>17.71776994069144</v>
      </c>
      <c r="AN1312">
        <v>1</v>
      </c>
      <c r="AO1312">
        <v>99</v>
      </c>
      <c r="AP1312">
        <v>99</v>
      </c>
      <c r="AQ1312">
        <v>99</v>
      </c>
      <c r="AR1312">
        <v>212.98452321517723</v>
      </c>
      <c r="AS1312">
        <v>38.982050539586034</v>
      </c>
    </row>
    <row r="1313" spans="1:45">
      <c r="A1313">
        <v>18</v>
      </c>
      <c r="B1313">
        <v>15</v>
      </c>
      <c r="C1313">
        <v>2017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1256</v>
      </c>
      <c r="R1313">
        <v>4481</v>
      </c>
      <c r="S1313">
        <v>5.1080116045525559</v>
      </c>
      <c r="T1313">
        <v>6.317786208435618</v>
      </c>
      <c r="U1313">
        <v>341.49060477572078</v>
      </c>
      <c r="V1313">
        <v>14.840437402365541</v>
      </c>
      <c r="W1313">
        <v>44.878375362642259</v>
      </c>
      <c r="X1313">
        <v>44.565945101539825</v>
      </c>
      <c r="Y1313">
        <v>70.693849901168946</v>
      </c>
      <c r="Z1313">
        <v>1.2106536661457139</v>
      </c>
      <c r="AA1313">
        <v>1.6271157197755357</v>
      </c>
      <c r="AB1313">
        <v>65.120820502273261</v>
      </c>
      <c r="AC1313">
        <v>50.158238452811517</v>
      </c>
      <c r="AD1313">
        <v>45.249686442851775</v>
      </c>
      <c r="AE1313">
        <v>59.264647533395049</v>
      </c>
      <c r="AF1313">
        <v>56.379771863409346</v>
      </c>
      <c r="AG1313">
        <v>846.48268106162845</v>
      </c>
      <c r="AH1313">
        <v>1.0042401249721049</v>
      </c>
      <c r="AI1313">
        <v>0</v>
      </c>
      <c r="AJ1313">
        <v>195.62266997282504</v>
      </c>
      <c r="AK1313">
        <v>19.391375726343735</v>
      </c>
      <c r="AL1313">
        <v>-2.1091052570729047</v>
      </c>
      <c r="AM1313">
        <v>-2.9788224105047512</v>
      </c>
      <c r="AN1313">
        <v>0</v>
      </c>
      <c r="AO1313">
        <v>99</v>
      </c>
      <c r="AP1313">
        <v>99</v>
      </c>
      <c r="AQ1313">
        <v>99</v>
      </c>
    </row>
    <row r="1314" spans="1:45">
      <c r="A1314">
        <v>18</v>
      </c>
      <c r="B1314">
        <v>16</v>
      </c>
      <c r="C1314">
        <v>2017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1630</v>
      </c>
      <c r="R1314">
        <v>3080</v>
      </c>
      <c r="S1314">
        <v>7.0607142857142886</v>
      </c>
      <c r="T1314">
        <v>6.2987012987012978</v>
      </c>
      <c r="U1314">
        <v>384.38603896103905</v>
      </c>
      <c r="V1314">
        <v>21.623376623376625</v>
      </c>
      <c r="W1314">
        <v>42.759740259740255</v>
      </c>
      <c r="X1314">
        <v>59.870129870129858</v>
      </c>
      <c r="Y1314">
        <v>119.69808911948252</v>
      </c>
      <c r="Z1314">
        <v>2.217232277032652</v>
      </c>
      <c r="AA1314">
        <v>2.1823669687067322</v>
      </c>
      <c r="AB1314">
        <v>71.173182836577283</v>
      </c>
      <c r="AC1314">
        <v>30.78492521178207</v>
      </c>
      <c r="AD1314">
        <v>17.567244727294437</v>
      </c>
      <c r="AE1314">
        <v>40.735352466604951</v>
      </c>
      <c r="AF1314">
        <v>43.620228136590669</v>
      </c>
      <c r="AG1314">
        <v>1097.3555194805194</v>
      </c>
      <c r="AH1314">
        <v>0.94155844155844148</v>
      </c>
      <c r="AI1314">
        <v>100</v>
      </c>
      <c r="AJ1314">
        <v>488.47685070106883</v>
      </c>
      <c r="AK1314">
        <v>39.96668390117749</v>
      </c>
      <c r="AL1314">
        <v>-1.4044044916692355</v>
      </c>
      <c r="AM1314">
        <v>16.294326533368238</v>
      </c>
      <c r="AN1314">
        <v>1</v>
      </c>
      <c r="AO1314">
        <v>99</v>
      </c>
      <c r="AP1314">
        <v>99</v>
      </c>
      <c r="AQ1314">
        <v>99</v>
      </c>
    </row>
    <row r="1315" spans="1:45">
      <c r="A1315">
        <v>18</v>
      </c>
      <c r="B1315">
        <v>17</v>
      </c>
      <c r="C1315">
        <v>2016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1278</v>
      </c>
      <c r="R1315">
        <v>4946</v>
      </c>
      <c r="S1315">
        <v>5.2143145976546705</v>
      </c>
      <c r="T1315">
        <v>6.170642943792962</v>
      </c>
      <c r="U1315">
        <v>348.25341690254726</v>
      </c>
      <c r="V1315">
        <v>16.700363930448848</v>
      </c>
      <c r="W1315">
        <v>42.236150424585503</v>
      </c>
      <c r="X1315">
        <v>47.917509098261213</v>
      </c>
      <c r="Y1315">
        <v>73.978277523475597</v>
      </c>
      <c r="Z1315">
        <v>1.2783641208246015</v>
      </c>
      <c r="AA1315">
        <v>1.6803842826964035</v>
      </c>
      <c r="AB1315">
        <v>57.80669928221176</v>
      </c>
      <c r="AC1315">
        <v>38.705447387262438</v>
      </c>
      <c r="AD1315">
        <v>49.837745292039763</v>
      </c>
      <c r="AE1315">
        <v>64.61980663705252</v>
      </c>
      <c r="AF1315">
        <v>62.244809533841902</v>
      </c>
      <c r="AG1315">
        <v>897.41680294358139</v>
      </c>
      <c r="AI1315">
        <v>0</v>
      </c>
      <c r="AJ1315">
        <v>260.79606852460398</v>
      </c>
      <c r="AK1315">
        <v>37.5997701312156</v>
      </c>
      <c r="AL1315">
        <v>-20.733661136925019</v>
      </c>
      <c r="AM1315">
        <v>-8.2073381169675717</v>
      </c>
      <c r="AN1315">
        <v>0</v>
      </c>
      <c r="AO1315">
        <v>99</v>
      </c>
      <c r="AP1315">
        <v>99</v>
      </c>
      <c r="AQ1315">
        <v>99</v>
      </c>
    </row>
    <row r="1316" spans="1:45">
      <c r="A1316">
        <v>18</v>
      </c>
      <c r="B1316">
        <v>18</v>
      </c>
      <c r="C1316">
        <v>2016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1484</v>
      </c>
      <c r="R1316">
        <v>2708</v>
      </c>
      <c r="S1316">
        <v>7.1189069423929103</v>
      </c>
      <c r="T1316">
        <v>6.2821270310191997</v>
      </c>
      <c r="U1316">
        <v>385.81078286558289</v>
      </c>
      <c r="V1316">
        <v>23.633677991137375</v>
      </c>
      <c r="W1316">
        <v>42.946824224519958</v>
      </c>
      <c r="X1316">
        <v>60.007385524372246</v>
      </c>
      <c r="Y1316">
        <v>116.9773252926492</v>
      </c>
      <c r="Z1316">
        <v>2.2069542267215163</v>
      </c>
      <c r="AA1316">
        <v>2.2731213897196061</v>
      </c>
      <c r="AB1316">
        <v>68.275529162070882</v>
      </c>
      <c r="AC1316">
        <v>32.243142069476775</v>
      </c>
      <c r="AD1316">
        <v>14.855590672888486</v>
      </c>
      <c r="AE1316">
        <v>35.380193362947466</v>
      </c>
      <c r="AF1316">
        <v>37.755190466158098</v>
      </c>
      <c r="AG1316">
        <v>1080.1628508124077</v>
      </c>
      <c r="AI1316">
        <v>100</v>
      </c>
      <c r="AJ1316">
        <v>473.05416463865549</v>
      </c>
      <c r="AK1316">
        <v>47.002610756075917</v>
      </c>
      <c r="AL1316">
        <v>6.4190091586650775</v>
      </c>
      <c r="AM1316">
        <v>23.961562545084199</v>
      </c>
      <c r="AN1316">
        <v>1</v>
      </c>
      <c r="AO1316">
        <v>99</v>
      </c>
      <c r="AP1316">
        <v>99</v>
      </c>
      <c r="AQ1316">
        <v>99</v>
      </c>
    </row>
    <row r="1317" spans="1:45">
      <c r="A1317">
        <v>18</v>
      </c>
      <c r="B1317">
        <v>19</v>
      </c>
      <c r="C1317">
        <v>2015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1352</v>
      </c>
      <c r="R1317">
        <v>4893</v>
      </c>
      <c r="S1317">
        <v>5.2934804823216837</v>
      </c>
      <c r="T1317">
        <v>6.1876149601471484</v>
      </c>
      <c r="U1317">
        <v>337.57330880850219</v>
      </c>
      <c r="V1317">
        <v>20.764357245043939</v>
      </c>
      <c r="W1317">
        <v>41.630901287553655</v>
      </c>
      <c r="X1317">
        <v>42.305334150827711</v>
      </c>
      <c r="Y1317">
        <v>68.667487838030468</v>
      </c>
      <c r="Z1317">
        <v>1.2968040725776642</v>
      </c>
      <c r="AA1317">
        <v>1.5952469680725525</v>
      </c>
      <c r="AB1317">
        <v>60.79471867199328</v>
      </c>
      <c r="AC1317">
        <v>46.524071621292592</v>
      </c>
      <c r="AD1317">
        <v>41.429332131884223</v>
      </c>
      <c r="AE1317">
        <v>64.928343949044589</v>
      </c>
      <c r="AF1317">
        <v>62.258412867610062</v>
      </c>
      <c r="AG1317">
        <v>871.72351097178694</v>
      </c>
      <c r="AH1317">
        <v>1.2466789290823628</v>
      </c>
      <c r="AI1317">
        <v>0</v>
      </c>
      <c r="AJ1317">
        <v>240.87372013185689</v>
      </c>
      <c r="AK1317">
        <v>24.331506441918886</v>
      </c>
      <c r="AL1317">
        <v>-12.602770479356362</v>
      </c>
      <c r="AM1317">
        <v>-10.003731004226417</v>
      </c>
      <c r="AN1317">
        <v>0</v>
      </c>
      <c r="AO1317">
        <v>99</v>
      </c>
      <c r="AP1317">
        <v>99</v>
      </c>
      <c r="AQ1317">
        <v>99</v>
      </c>
    </row>
    <row r="1318" spans="1:45">
      <c r="A1318">
        <v>18</v>
      </c>
      <c r="B1318">
        <v>20</v>
      </c>
      <c r="C1318">
        <v>2015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1426</v>
      </c>
      <c r="R1318">
        <v>2643</v>
      </c>
      <c r="S1318">
        <v>7.203178206583428</v>
      </c>
      <c r="T1318">
        <v>6.2213393870601585</v>
      </c>
      <c r="U1318">
        <v>378.85085130533537</v>
      </c>
      <c r="V1318">
        <v>24.101399924328419</v>
      </c>
      <c r="W1318">
        <v>41.581536133181991</v>
      </c>
      <c r="X1318">
        <v>57.207718501702608</v>
      </c>
      <c r="Y1318">
        <v>114.72716251276628</v>
      </c>
      <c r="Z1318">
        <v>2.2947647488942238</v>
      </c>
      <c r="AA1318">
        <v>2.2668644439685233</v>
      </c>
      <c r="AB1318">
        <v>69.034853653699358</v>
      </c>
      <c r="AC1318">
        <v>33.7147547456238</v>
      </c>
      <c r="AD1318">
        <v>18.279147130288141</v>
      </c>
      <c r="AE1318">
        <v>35.071656050955404</v>
      </c>
      <c r="AF1318">
        <v>37.741587132389967</v>
      </c>
      <c r="AG1318">
        <v>1069.3416572077185</v>
      </c>
      <c r="AH1318">
        <v>2.00529701097238</v>
      </c>
      <c r="AI1318">
        <v>100</v>
      </c>
      <c r="AJ1318">
        <v>428.29735696938656</v>
      </c>
      <c r="AK1318">
        <v>44.955277570715474</v>
      </c>
      <c r="AL1318">
        <v>5.0903618459532556</v>
      </c>
      <c r="AM1318">
        <v>21.170342935160782</v>
      </c>
      <c r="AN1318">
        <v>1</v>
      </c>
      <c r="AO1318">
        <v>99</v>
      </c>
      <c r="AP1318">
        <v>99</v>
      </c>
      <c r="AQ1318">
        <v>99</v>
      </c>
    </row>
    <row r="1319" spans="1:45">
      <c r="A1319">
        <v>18</v>
      </c>
      <c r="B1319">
        <v>21</v>
      </c>
      <c r="C1319">
        <v>2014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1437</v>
      </c>
      <c r="R1319">
        <v>5079</v>
      </c>
      <c r="S1319">
        <v>5.2368576491435315</v>
      </c>
      <c r="T1319">
        <v>6.0141760189013587</v>
      </c>
      <c r="U1319">
        <v>329.76967907068359</v>
      </c>
      <c r="V1319">
        <v>20.574916322110656</v>
      </c>
      <c r="W1319">
        <v>37.783028155148635</v>
      </c>
      <c r="X1319">
        <v>37.310494191770026</v>
      </c>
      <c r="Y1319">
        <v>68.303205701860762</v>
      </c>
      <c r="Z1319">
        <v>1.2941217037310642</v>
      </c>
      <c r="AA1319">
        <v>1.604346535506942</v>
      </c>
      <c r="AB1319">
        <v>63.46515391440316</v>
      </c>
      <c r="AC1319">
        <v>48.938198897656065</v>
      </c>
      <c r="AD1319">
        <v>46.978568132036962</v>
      </c>
      <c r="AE1319">
        <v>65.841327456572458</v>
      </c>
      <c r="AF1319">
        <v>62.94731003728171</v>
      </c>
      <c r="AG1319">
        <v>881.57666804807309</v>
      </c>
      <c r="AH1319">
        <v>1.2994683992911991</v>
      </c>
      <c r="AI1319">
        <v>0</v>
      </c>
      <c r="AJ1319">
        <v>240.40561806287283</v>
      </c>
      <c r="AK1319">
        <v>16.318605204168517</v>
      </c>
      <c r="AL1319">
        <v>-20.717591042871405</v>
      </c>
      <c r="AM1319">
        <v>-28.548405634954541</v>
      </c>
      <c r="AN1319">
        <v>0</v>
      </c>
      <c r="AO1319">
        <v>99</v>
      </c>
      <c r="AP1319">
        <v>99</v>
      </c>
      <c r="AQ1319">
        <v>99</v>
      </c>
    </row>
    <row r="1320" spans="1:45">
      <c r="A1320">
        <v>18</v>
      </c>
      <c r="B1320">
        <v>22</v>
      </c>
      <c r="C1320">
        <v>2014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1421</v>
      </c>
      <c r="R1320">
        <v>2635</v>
      </c>
      <c r="S1320">
        <v>7.17495256166983</v>
      </c>
      <c r="T1320">
        <v>5.9833017077798845</v>
      </c>
      <c r="U1320">
        <v>374.1544212523724</v>
      </c>
      <c r="V1320">
        <v>28.538899430740042</v>
      </c>
      <c r="W1320">
        <v>37.609108159392783</v>
      </c>
      <c r="X1320">
        <v>55.749525616698286</v>
      </c>
      <c r="Y1320">
        <v>112.23917626738547</v>
      </c>
      <c r="Z1320">
        <v>2.1949006685084145</v>
      </c>
      <c r="AA1320">
        <v>2.1168220492732277</v>
      </c>
      <c r="AB1320">
        <v>68.038819815928449</v>
      </c>
      <c r="AC1320">
        <v>28.320872563168379</v>
      </c>
      <c r="AD1320">
        <v>14.20999749950504</v>
      </c>
      <c r="AE1320">
        <v>34.158672543427542</v>
      </c>
      <c r="AF1320">
        <v>37.052689962718311</v>
      </c>
      <c r="AG1320">
        <v>1092.4705882352939</v>
      </c>
      <c r="AH1320">
        <v>2.2011385199240983</v>
      </c>
      <c r="AI1320">
        <v>100</v>
      </c>
      <c r="AJ1320">
        <v>488.29262949505858</v>
      </c>
      <c r="AK1320">
        <v>46.90507301926705</v>
      </c>
      <c r="AL1320">
        <v>6.2938753880957208</v>
      </c>
      <c r="AM1320">
        <v>19.464312261822329</v>
      </c>
      <c r="AN1320">
        <v>1</v>
      </c>
      <c r="AO1320">
        <v>99</v>
      </c>
      <c r="AP1320">
        <v>99</v>
      </c>
      <c r="AQ1320">
        <v>99</v>
      </c>
    </row>
    <row r="1321" spans="1:45">
      <c r="A1321">
        <v>18</v>
      </c>
      <c r="B1321">
        <v>23</v>
      </c>
      <c r="C1321">
        <v>2013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1561</v>
      </c>
      <c r="R1321">
        <v>5527</v>
      </c>
      <c r="S1321">
        <v>5.1013207888547116</v>
      </c>
      <c r="T1321">
        <v>6.0955310294915854</v>
      </c>
      <c r="U1321">
        <v>322.63745250587999</v>
      </c>
      <c r="V1321">
        <v>18.147277003799527</v>
      </c>
      <c r="W1321">
        <v>38.501899764791027</v>
      </c>
      <c r="X1321">
        <v>32.115071467342133</v>
      </c>
      <c r="Y1321">
        <v>67.19941820438379</v>
      </c>
      <c r="Z1321">
        <v>1.1889714214878229</v>
      </c>
      <c r="AA1321">
        <v>1.6157784298037317</v>
      </c>
      <c r="AB1321">
        <v>63.007096453361342</v>
      </c>
      <c r="AC1321">
        <v>51.524255587130554</v>
      </c>
      <c r="AD1321">
        <v>49.872886070604864</v>
      </c>
      <c r="AE1321">
        <v>62.143017764785242</v>
      </c>
      <c r="AF1321">
        <v>59.740090232395119</v>
      </c>
      <c r="AG1321">
        <v>869.43567939207514</v>
      </c>
      <c r="AH1321">
        <v>1.4112538447620775</v>
      </c>
      <c r="AI1321">
        <v>0</v>
      </c>
      <c r="AJ1321">
        <v>221.61638505499999</v>
      </c>
      <c r="AK1321">
        <v>22.733788629875448</v>
      </c>
      <c r="AL1321">
        <v>-14.851416559428676</v>
      </c>
      <c r="AM1321">
        <v>-10.032821381893569</v>
      </c>
      <c r="AN1321">
        <v>0</v>
      </c>
      <c r="AO1321">
        <v>99</v>
      </c>
      <c r="AP1321">
        <v>99</v>
      </c>
      <c r="AQ1321">
        <v>99</v>
      </c>
    </row>
    <row r="1322" spans="1:45">
      <c r="A1322">
        <v>18</v>
      </c>
      <c r="B1322">
        <v>24</v>
      </c>
      <c r="C1322">
        <v>2013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1696</v>
      </c>
      <c r="R1322">
        <v>3367</v>
      </c>
      <c r="S1322">
        <v>6.8354618354618353</v>
      </c>
      <c r="T1322">
        <v>5.9284229284229291</v>
      </c>
      <c r="U1322">
        <v>356.91767151767158</v>
      </c>
      <c r="V1322">
        <v>26.611226611226609</v>
      </c>
      <c r="W1322">
        <v>37.243837243837248</v>
      </c>
      <c r="X1322">
        <v>48.55954855954856</v>
      </c>
      <c r="Y1322">
        <v>111.19635548828462</v>
      </c>
      <c r="Z1322">
        <v>2.2275408372062224</v>
      </c>
      <c r="AA1322">
        <v>2.1734793424277545</v>
      </c>
      <c r="AB1322">
        <v>70.180435031639604</v>
      </c>
      <c r="AC1322">
        <v>31.581939528741042</v>
      </c>
      <c r="AD1322">
        <v>18.387073611637952</v>
      </c>
      <c r="AE1322">
        <v>37.856982235214751</v>
      </c>
      <c r="AF1322">
        <v>40.259909767604874</v>
      </c>
      <c r="AG1322">
        <v>1058.9003246753248</v>
      </c>
      <c r="AH1322">
        <v>1.841401841401842</v>
      </c>
      <c r="AI1322">
        <v>100</v>
      </c>
      <c r="AJ1322">
        <v>452.0830397228911</v>
      </c>
      <c r="AK1322">
        <v>43.664836040735658</v>
      </c>
      <c r="AL1322">
        <v>2.91943478455658</v>
      </c>
      <c r="AM1322">
        <v>20.632831948296801</v>
      </c>
      <c r="AN1322">
        <v>1</v>
      </c>
      <c r="AO1322">
        <v>99</v>
      </c>
      <c r="AP1322">
        <v>99</v>
      </c>
      <c r="AQ1322">
        <v>99</v>
      </c>
    </row>
    <row r="1323" spans="1:45">
      <c r="A1323">
        <v>18</v>
      </c>
      <c r="B1323">
        <v>25</v>
      </c>
      <c r="C1323">
        <v>2012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1843</v>
      </c>
      <c r="R1323">
        <v>5680</v>
      </c>
      <c r="S1323">
        <v>5.1172535211267594</v>
      </c>
      <c r="T1323">
        <v>5.8082746478873242</v>
      </c>
      <c r="U1323">
        <v>322.22419014084426</v>
      </c>
      <c r="V1323">
        <v>20.140845070422529</v>
      </c>
      <c r="W1323">
        <v>31.179577464788728</v>
      </c>
      <c r="X1323">
        <v>33.010563380281674</v>
      </c>
      <c r="Y1323">
        <v>65.436419168301555</v>
      </c>
      <c r="Z1323">
        <v>1.2240193800627897</v>
      </c>
      <c r="AA1323">
        <v>1.5452227089786064</v>
      </c>
      <c r="AB1323">
        <v>64.160399937036516</v>
      </c>
      <c r="AC1323">
        <v>51.253682960706634</v>
      </c>
      <c r="AD1323">
        <v>49.303388554948882</v>
      </c>
      <c r="AE1323">
        <v>65.122678284797075</v>
      </c>
      <c r="AF1323">
        <v>62.526987801447106</v>
      </c>
      <c r="AG1323">
        <v>864.95528169014096</v>
      </c>
      <c r="AH1323">
        <v>0</v>
      </c>
      <c r="AI1323">
        <v>0</v>
      </c>
      <c r="AJ1323">
        <v>228.66633105470359</v>
      </c>
      <c r="AK1323">
        <v>21.299625741524476</v>
      </c>
      <c r="AL1323">
        <v>-13.805149704499719</v>
      </c>
      <c r="AM1323">
        <v>-7.2669634991062306</v>
      </c>
      <c r="AN1323">
        <v>0</v>
      </c>
      <c r="AO1323">
        <v>99</v>
      </c>
      <c r="AP1323">
        <v>99</v>
      </c>
      <c r="AQ1323">
        <v>99</v>
      </c>
    </row>
    <row r="1324" spans="1:45">
      <c r="A1324">
        <v>18</v>
      </c>
      <c r="B1324">
        <v>26</v>
      </c>
      <c r="C1324">
        <v>2012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1495</v>
      </c>
      <c r="R1324">
        <v>3042</v>
      </c>
      <c r="S1324">
        <v>6.7902695595003308</v>
      </c>
      <c r="T1324">
        <v>5.6761998685075605</v>
      </c>
      <c r="U1324">
        <v>360.57728468113038</v>
      </c>
      <c r="V1324">
        <v>27.416173570019723</v>
      </c>
      <c r="W1324">
        <v>31.558185404339252</v>
      </c>
      <c r="X1324">
        <v>49.046679815910579</v>
      </c>
      <c r="Y1324">
        <v>110.72806446641006</v>
      </c>
      <c r="Z1324">
        <v>2.2356410093901324</v>
      </c>
      <c r="AA1324">
        <v>2.0849841089425714</v>
      </c>
      <c r="AB1324">
        <v>69.456532926164272</v>
      </c>
      <c r="AC1324">
        <v>26.343585905908903</v>
      </c>
      <c r="AD1324">
        <v>15.807323726285828</v>
      </c>
      <c r="AE1324">
        <v>34.877321715202932</v>
      </c>
      <c r="AF1324">
        <v>37.473012198552901</v>
      </c>
      <c r="AG1324">
        <v>1070.6075248985619</v>
      </c>
      <c r="AH1324">
        <v>0</v>
      </c>
      <c r="AI1324">
        <v>100</v>
      </c>
      <c r="AJ1324">
        <v>460.76103325911566</v>
      </c>
      <c r="AK1324">
        <v>53.739735199697265</v>
      </c>
      <c r="AL1324">
        <v>0.32544923700117034</v>
      </c>
      <c r="AM1324">
        <v>33.563031883683891</v>
      </c>
      <c r="AN1324">
        <v>1</v>
      </c>
      <c r="AO1324">
        <v>99</v>
      </c>
      <c r="AP1324">
        <v>99</v>
      </c>
      <c r="AQ1324">
        <v>99</v>
      </c>
    </row>
    <row r="1325" spans="1:45" s="500" customFormat="1">
      <c r="A1325" s="500">
        <v>18</v>
      </c>
      <c r="B1325" s="500">
        <v>27</v>
      </c>
      <c r="C1325" s="500">
        <v>2011</v>
      </c>
      <c r="D1325" s="500">
        <v>99</v>
      </c>
      <c r="E1325" s="500">
        <v>99</v>
      </c>
      <c r="F1325" s="500">
        <v>99</v>
      </c>
      <c r="G1325" s="500">
        <v>99</v>
      </c>
      <c r="H1325" s="500">
        <v>99</v>
      </c>
      <c r="I1325" s="500">
        <v>99</v>
      </c>
      <c r="J1325" s="500">
        <v>999</v>
      </c>
      <c r="K1325" s="500">
        <v>99</v>
      </c>
      <c r="L1325" s="500">
        <v>99</v>
      </c>
      <c r="M1325" s="500">
        <v>99</v>
      </c>
      <c r="N1325" s="500">
        <v>99</v>
      </c>
      <c r="O1325" s="500">
        <v>99</v>
      </c>
      <c r="P1325" s="500">
        <v>9999</v>
      </c>
      <c r="Q1325" s="500">
        <v>1476</v>
      </c>
      <c r="R1325" s="500">
        <v>4782</v>
      </c>
      <c r="S1325" s="500">
        <v>5.1815140108741113</v>
      </c>
      <c r="T1325" s="500">
        <v>5.9299456294437487</v>
      </c>
      <c r="U1325" s="500">
        <v>330.69002509410279</v>
      </c>
      <c r="V1325" s="500">
        <v>20.096194061062317</v>
      </c>
      <c r="W1325" s="500">
        <v>34.127979924717685</v>
      </c>
      <c r="X1325" s="500">
        <v>36.88833124215811</v>
      </c>
      <c r="Y1325" s="500">
        <v>67.292915474552146</v>
      </c>
      <c r="Z1325" s="500">
        <v>1.2625319801707378</v>
      </c>
      <c r="AA1325" s="500">
        <v>1.6483856331894799</v>
      </c>
      <c r="AB1325" s="500">
        <v>63.391038975403006</v>
      </c>
      <c r="AC1325" s="500">
        <v>47.715594848632442</v>
      </c>
      <c r="AD1325" s="500">
        <v>45.275350790322221</v>
      </c>
      <c r="AE1325" s="500">
        <v>62.987355110642795</v>
      </c>
      <c r="AF1325" s="500">
        <v>60.478703392894289</v>
      </c>
      <c r="AG1325" s="500">
        <v>867.82350480970319</v>
      </c>
      <c r="AH1325" s="500">
        <v>1.798410706817231</v>
      </c>
      <c r="AI1325" s="500">
        <v>0</v>
      </c>
      <c r="AJ1325" s="500">
        <v>239.49875993339043</v>
      </c>
      <c r="AK1325" s="500">
        <v>30.499826325242633</v>
      </c>
      <c r="AL1325" s="500">
        <v>-9.41072739038664</v>
      </c>
      <c r="AM1325" s="500">
        <v>-3.3636421358446689</v>
      </c>
      <c r="AN1325" s="500">
        <v>0</v>
      </c>
      <c r="AO1325" s="500">
        <v>99</v>
      </c>
      <c r="AP1325" s="500">
        <v>99</v>
      </c>
      <c r="AQ1325" s="500">
        <v>99</v>
      </c>
    </row>
    <row r="1326" spans="1:45" s="500" customFormat="1">
      <c r="A1326" s="500">
        <v>18</v>
      </c>
      <c r="B1326" s="500">
        <v>28</v>
      </c>
      <c r="C1326" s="500">
        <v>2011</v>
      </c>
      <c r="D1326" s="500">
        <v>99</v>
      </c>
      <c r="E1326" s="500">
        <v>99</v>
      </c>
      <c r="F1326" s="500">
        <v>99</v>
      </c>
      <c r="G1326" s="500">
        <v>99</v>
      </c>
      <c r="H1326" s="500">
        <v>99</v>
      </c>
      <c r="I1326" s="500">
        <v>99</v>
      </c>
      <c r="J1326" s="500">
        <v>999</v>
      </c>
      <c r="K1326" s="500">
        <v>99</v>
      </c>
      <c r="L1326" s="500">
        <v>99</v>
      </c>
      <c r="M1326" s="500">
        <v>99</v>
      </c>
      <c r="N1326" s="500">
        <v>99</v>
      </c>
      <c r="O1326" s="500">
        <v>99</v>
      </c>
      <c r="P1326" s="500">
        <v>9999</v>
      </c>
      <c r="Q1326" s="500">
        <v>1461</v>
      </c>
      <c r="R1326" s="500">
        <v>2810</v>
      </c>
      <c r="S1326" s="500">
        <v>6.8857651245551592</v>
      </c>
      <c r="T1326" s="500">
        <v>5.7469750889679698</v>
      </c>
      <c r="U1326" s="500">
        <v>367.75032028469752</v>
      </c>
      <c r="V1326" s="500">
        <v>27.153024911032023</v>
      </c>
      <c r="W1326" s="500">
        <v>33.131672597864771</v>
      </c>
      <c r="X1326" s="500">
        <v>53.772241992882563</v>
      </c>
      <c r="Y1326" s="500">
        <v>104.9651939679876</v>
      </c>
      <c r="Z1326" s="500">
        <v>2.2373671140866702</v>
      </c>
      <c r="AA1326" s="500">
        <v>2.243781385708675</v>
      </c>
      <c r="AB1326" s="500">
        <v>68.8321873989767</v>
      </c>
      <c r="AC1326" s="500">
        <v>32.839327613139126</v>
      </c>
      <c r="AD1326" s="500">
        <v>19.847218058817997</v>
      </c>
      <c r="AE1326" s="500">
        <v>37.012644889357219</v>
      </c>
      <c r="AF1326" s="500">
        <v>39.521296607105711</v>
      </c>
      <c r="AG1326" s="500">
        <v>1042.4419431279623</v>
      </c>
      <c r="AH1326" s="500">
        <v>3.1672597864768681</v>
      </c>
      <c r="AI1326" s="500">
        <v>100</v>
      </c>
      <c r="AJ1326" s="500">
        <v>429.13090487313474</v>
      </c>
      <c r="AK1326" s="500">
        <v>44.720284838013249</v>
      </c>
      <c r="AL1326" s="500">
        <v>2.4916671095142791</v>
      </c>
      <c r="AM1326" s="500">
        <v>20.752776905607984</v>
      </c>
      <c r="AN1326" s="500">
        <v>1</v>
      </c>
      <c r="AO1326" s="500">
        <v>99</v>
      </c>
      <c r="AP1326" s="500">
        <v>99</v>
      </c>
      <c r="AQ1326" s="500">
        <v>99</v>
      </c>
    </row>
    <row r="1327" spans="1:45">
      <c r="A1327">
        <v>19</v>
      </c>
      <c r="B1327">
        <v>1</v>
      </c>
      <c r="C1327">
        <v>2024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74</v>
      </c>
      <c r="R1327">
        <v>132</v>
      </c>
      <c r="S1327">
        <v>4.2727272727272716</v>
      </c>
      <c r="T1327">
        <v>6.4393939393939394</v>
      </c>
      <c r="U1327">
        <v>360.22954545454513</v>
      </c>
      <c r="V1327">
        <v>13.636363636363638</v>
      </c>
      <c r="W1327">
        <v>46.212121212121211</v>
      </c>
      <c r="X1327">
        <v>52.27272727272728</v>
      </c>
      <c r="Y1327">
        <v>89.502275862919177</v>
      </c>
      <c r="Z1327">
        <v>1.0946904162538456</v>
      </c>
      <c r="AA1327">
        <v>1.5533813350508876</v>
      </c>
      <c r="AB1327">
        <v>83.7302649016017</v>
      </c>
      <c r="AC1327">
        <v>59.190927605530646</v>
      </c>
      <c r="AD1327">
        <v>60.224742765445782</v>
      </c>
      <c r="AE1327">
        <v>1.6877637130801679</v>
      </c>
      <c r="AF1327">
        <v>1.7090265974257068</v>
      </c>
      <c r="AG1327">
        <v>851.15151515151501</v>
      </c>
      <c r="AH1327">
        <v>0</v>
      </c>
      <c r="AI1327">
        <v>0</v>
      </c>
      <c r="AJ1327">
        <v>125.69681445594033</v>
      </c>
      <c r="AK1327">
        <v>55.758841615944178</v>
      </c>
      <c r="AL1327">
        <v>19.761298520367799</v>
      </c>
      <c r="AM1327">
        <v>21.744909162081075</v>
      </c>
      <c r="AN1327">
        <v>99</v>
      </c>
      <c r="AO1327">
        <v>0</v>
      </c>
      <c r="AP1327">
        <v>99</v>
      </c>
      <c r="AQ1327">
        <v>99</v>
      </c>
      <c r="AR1327">
        <v>226.74242424242425</v>
      </c>
      <c r="AS1327">
        <v>30.317550816969202</v>
      </c>
    </row>
    <row r="1328" spans="1:45">
      <c r="A1328">
        <v>19</v>
      </c>
      <c r="B1328">
        <v>2</v>
      </c>
      <c r="C1328">
        <v>2024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872</v>
      </c>
      <c r="R1328">
        <v>3538</v>
      </c>
      <c r="S1328">
        <v>4.7811085972850691</v>
      </c>
      <c r="T1328">
        <v>6.5562464669304701</v>
      </c>
      <c r="U1328">
        <v>339.78691351045791</v>
      </c>
      <c r="V1328">
        <v>26.879592990390044</v>
      </c>
      <c r="W1328">
        <v>53.080836630864916</v>
      </c>
      <c r="X1328">
        <v>43.527416619559069</v>
      </c>
      <c r="Y1328">
        <v>70.728180111395886</v>
      </c>
      <c r="Z1328">
        <v>1.1526826252023357</v>
      </c>
      <c r="AA1328">
        <v>1.4944127100501849</v>
      </c>
      <c r="AB1328">
        <v>83.890332994191908</v>
      </c>
      <c r="AC1328">
        <v>59.70509088630989</v>
      </c>
      <c r="AD1328">
        <v>60.635073916220605</v>
      </c>
      <c r="AE1328">
        <v>45.237181946042718</v>
      </c>
      <c r="AF1328">
        <v>43.207589424746722</v>
      </c>
      <c r="AG1328">
        <v>852.70067834935003</v>
      </c>
      <c r="AH1328">
        <v>8.4793668739400793E-2</v>
      </c>
      <c r="AI1328">
        <v>0</v>
      </c>
      <c r="AJ1328">
        <v>164.15499061428517</v>
      </c>
      <c r="AK1328">
        <v>9.9987216209436873</v>
      </c>
      <c r="AL1328">
        <v>-11.809991692602051</v>
      </c>
      <c r="AM1328">
        <v>-15.544929978720909</v>
      </c>
      <c r="AN1328">
        <v>99</v>
      </c>
      <c r="AO1328">
        <v>1</v>
      </c>
      <c r="AP1328">
        <v>99</v>
      </c>
      <c r="AQ1328">
        <v>99</v>
      </c>
      <c r="AR1328">
        <v>219.12832108535889</v>
      </c>
      <c r="AS1328">
        <v>31.910011812175593</v>
      </c>
    </row>
    <row r="1329" spans="1:45">
      <c r="A1329">
        <v>19</v>
      </c>
      <c r="B1329">
        <v>3</v>
      </c>
      <c r="C1329">
        <v>2024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177</v>
      </c>
      <c r="R1329">
        <v>317</v>
      </c>
      <c r="S1329">
        <v>3.9716088328075712</v>
      </c>
      <c r="T1329">
        <v>6.9589905362776019</v>
      </c>
      <c r="U1329">
        <v>267.17507886435311</v>
      </c>
      <c r="V1329">
        <v>6.6246056782334382</v>
      </c>
      <c r="W1329">
        <v>60.567823343848573</v>
      </c>
      <c r="X1329">
        <v>11.041009463722398</v>
      </c>
      <c r="Y1329">
        <v>69.334612991981103</v>
      </c>
      <c r="Z1329">
        <v>1.0697216234703719</v>
      </c>
      <c r="AA1329">
        <v>1.9411425275371399</v>
      </c>
      <c r="AB1329">
        <v>75.593577965573061</v>
      </c>
      <c r="AC1329">
        <v>41.861667205041869</v>
      </c>
      <c r="AD1329">
        <v>49.317654546214406</v>
      </c>
      <c r="AE1329">
        <v>4.0531901291394954</v>
      </c>
      <c r="AF1329">
        <v>3.0440429010052834</v>
      </c>
      <c r="AG1329">
        <v>1011.435331230284</v>
      </c>
      <c r="AH1329">
        <v>0</v>
      </c>
      <c r="AI1329">
        <v>0</v>
      </c>
      <c r="AJ1329">
        <v>297.16078094126425</v>
      </c>
      <c r="AK1329">
        <v>41.827433849151753</v>
      </c>
      <c r="AL1329">
        <v>-1.0496485101440103</v>
      </c>
      <c r="AM1329">
        <v>-2.7837102994699499</v>
      </c>
      <c r="AN1329">
        <v>99</v>
      </c>
      <c r="AO1329">
        <v>2</v>
      </c>
      <c r="AP1329">
        <v>99</v>
      </c>
      <c r="AQ1329">
        <v>99</v>
      </c>
      <c r="AR1329">
        <v>203.5488958990536</v>
      </c>
      <c r="AS1329">
        <v>31.0245359958395</v>
      </c>
    </row>
    <row r="1330" spans="1:45">
      <c r="A1330">
        <v>19</v>
      </c>
      <c r="B1330">
        <v>4</v>
      </c>
      <c r="C1330">
        <v>2024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213</v>
      </c>
      <c r="R1330">
        <v>439</v>
      </c>
      <c r="S1330">
        <v>4.8861047835990892</v>
      </c>
      <c r="T1330">
        <v>6.3735763097949887</v>
      </c>
      <c r="U1330">
        <v>220.84601366742609</v>
      </c>
      <c r="V1330">
        <v>29.384965831435078</v>
      </c>
      <c r="W1330">
        <v>43.280182232346249</v>
      </c>
      <c r="X1330">
        <v>7.2892938496583124</v>
      </c>
      <c r="Y1330">
        <v>77.379634953400014</v>
      </c>
      <c r="Z1330">
        <v>1.1377807187518376</v>
      </c>
      <c r="AA1330">
        <v>1.8575300702052375</v>
      </c>
      <c r="AB1330">
        <v>67.945108559240182</v>
      </c>
      <c r="AC1330">
        <v>39.836271678448554</v>
      </c>
      <c r="AD1330">
        <v>41.892080320502281</v>
      </c>
      <c r="AE1330">
        <v>5.6130929548651078</v>
      </c>
      <c r="AF1330">
        <v>3.48457362535376</v>
      </c>
      <c r="AG1330">
        <v>1132.8200455580861</v>
      </c>
      <c r="AH1330">
        <v>0</v>
      </c>
      <c r="AI1330">
        <v>100</v>
      </c>
      <c r="AJ1330">
        <v>574.50230968646053</v>
      </c>
      <c r="AK1330">
        <v>42.851796376823117</v>
      </c>
      <c r="AL1330">
        <v>12.974803398829177</v>
      </c>
      <c r="AM1330">
        <v>3.4590712003007305</v>
      </c>
      <c r="AN1330">
        <v>99</v>
      </c>
      <c r="AO1330">
        <v>3</v>
      </c>
      <c r="AP1330">
        <v>99</v>
      </c>
      <c r="AQ1330">
        <v>99</v>
      </c>
      <c r="AR1330">
        <v>187.53302961275625</v>
      </c>
      <c r="AS1330">
        <v>32.283820926911091</v>
      </c>
    </row>
    <row r="1331" spans="1:45">
      <c r="A1331">
        <v>19</v>
      </c>
      <c r="B1331">
        <v>5</v>
      </c>
      <c r="C1331">
        <v>2024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736</v>
      </c>
      <c r="R1331">
        <v>1221</v>
      </c>
      <c r="S1331">
        <v>6.3603603603603602</v>
      </c>
      <c r="T1331">
        <v>7.4807534807534815</v>
      </c>
      <c r="U1331">
        <v>383.15782145782146</v>
      </c>
      <c r="V1331">
        <v>72.563472563472558</v>
      </c>
      <c r="W1331">
        <v>67.239967239967257</v>
      </c>
      <c r="X1331">
        <v>59.950859950859922</v>
      </c>
      <c r="Y1331">
        <v>113.35162948310152</v>
      </c>
      <c r="Z1331">
        <v>1.5033245825587189</v>
      </c>
      <c r="AA1331">
        <v>2.2462632008662036</v>
      </c>
      <c r="AB1331">
        <v>80.54682646123878</v>
      </c>
      <c r="AC1331">
        <v>65.679764003072179</v>
      </c>
      <c r="AD1331">
        <v>69.763868082280169</v>
      </c>
      <c r="AE1331">
        <v>15.611814345991563</v>
      </c>
      <c r="AF1331">
        <v>16.814692116038685</v>
      </c>
      <c r="AG1331">
        <v>1109.0990990990995</v>
      </c>
      <c r="AH1331">
        <v>0</v>
      </c>
      <c r="AI1331">
        <v>100</v>
      </c>
      <c r="AJ1331">
        <v>427.60608888011126</v>
      </c>
      <c r="AK1331">
        <v>56.436950823985981</v>
      </c>
      <c r="AL1331">
        <v>20.104440292466389</v>
      </c>
      <c r="AM1331">
        <v>18.182833728904527</v>
      </c>
      <c r="AN1331">
        <v>99</v>
      </c>
      <c r="AO1331">
        <v>4</v>
      </c>
      <c r="AP1331">
        <v>99</v>
      </c>
      <c r="AQ1331">
        <v>99</v>
      </c>
      <c r="AR1331">
        <v>216.75184275184276</v>
      </c>
      <c r="AS1331">
        <v>36.555536843480247</v>
      </c>
    </row>
    <row r="1332" spans="1:45">
      <c r="A1332">
        <v>19</v>
      </c>
      <c r="B1332">
        <v>6</v>
      </c>
      <c r="C1332">
        <v>2024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752</v>
      </c>
      <c r="R1332">
        <v>1235</v>
      </c>
      <c r="S1332">
        <v>7.9376518218623486</v>
      </c>
      <c r="T1332">
        <v>5.6453441295546556</v>
      </c>
      <c r="U1332">
        <v>443.52582995951394</v>
      </c>
      <c r="V1332">
        <v>93.117408906882645</v>
      </c>
      <c r="W1332">
        <v>29.878542510121459</v>
      </c>
      <c r="X1332">
        <v>75.546558704453446</v>
      </c>
      <c r="Y1332">
        <v>120.08282137210038</v>
      </c>
      <c r="Z1332">
        <v>1.5084644282857893</v>
      </c>
      <c r="AA1332">
        <v>1.605824602767751</v>
      </c>
      <c r="AB1332">
        <v>65.535482249278445</v>
      </c>
      <c r="AC1332">
        <v>39.302629862133053</v>
      </c>
      <c r="AD1332">
        <v>36.893304700174369</v>
      </c>
      <c r="AE1332">
        <v>15.790819588287942</v>
      </c>
      <c r="AF1332">
        <v>19.687085853442767</v>
      </c>
      <c r="AG1332">
        <v>1228.1595141700402</v>
      </c>
      <c r="AH1332">
        <v>8.0971659919028313E-2</v>
      </c>
      <c r="AI1332">
        <v>100</v>
      </c>
      <c r="AJ1332">
        <v>583.82420928628176</v>
      </c>
      <c r="AK1332">
        <v>55.521255730037879</v>
      </c>
      <c r="AL1332">
        <v>-2.6243029816646004</v>
      </c>
      <c r="AM1332">
        <v>8.5455210602851217</v>
      </c>
      <c r="AN1332">
        <v>99</v>
      </c>
      <c r="AO1332">
        <v>5</v>
      </c>
      <c r="AP1332">
        <v>99</v>
      </c>
      <c r="AQ1332">
        <v>99</v>
      </c>
      <c r="AR1332">
        <v>221.81862348178143</v>
      </c>
      <c r="AS1332">
        <v>39.746634216061494</v>
      </c>
    </row>
    <row r="1333" spans="1:45">
      <c r="A1333">
        <v>19</v>
      </c>
      <c r="B1333">
        <v>7</v>
      </c>
      <c r="C1333">
        <v>2024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275</v>
      </c>
      <c r="R1333">
        <v>629</v>
      </c>
      <c r="S1333">
        <v>6.044585987261148</v>
      </c>
      <c r="T1333">
        <v>6.3179650238473775</v>
      </c>
      <c r="U1333">
        <v>339.39411764705847</v>
      </c>
      <c r="V1333">
        <v>64.228934817170114</v>
      </c>
      <c r="W1333">
        <v>43.243243243243249</v>
      </c>
      <c r="X1333">
        <v>44.515103338632734</v>
      </c>
      <c r="Y1333">
        <v>98.627563071955691</v>
      </c>
      <c r="Z1333">
        <v>1.6652315577292507</v>
      </c>
      <c r="AA1333">
        <v>1.8779987129144435</v>
      </c>
      <c r="AB1333">
        <v>71.101354131115357</v>
      </c>
      <c r="AC1333">
        <v>45.320042999967647</v>
      </c>
      <c r="AD1333">
        <v>30.289428087676171</v>
      </c>
      <c r="AE1333">
        <v>8.0424498146017136</v>
      </c>
      <c r="AF1333">
        <v>7.6727406154994355</v>
      </c>
      <c r="AG1333">
        <v>975.54372019077903</v>
      </c>
      <c r="AH1333">
        <v>0</v>
      </c>
      <c r="AI1333">
        <v>100</v>
      </c>
      <c r="AJ1333">
        <v>308.44744831934258</v>
      </c>
      <c r="AK1333">
        <v>29.724894844617705</v>
      </c>
      <c r="AL1333">
        <v>-4.4999119102540188</v>
      </c>
      <c r="AM1333">
        <v>-1.9830299196539651</v>
      </c>
      <c r="AN1333">
        <v>99</v>
      </c>
      <c r="AO1333">
        <v>6</v>
      </c>
      <c r="AP1333">
        <v>99</v>
      </c>
      <c r="AQ1333">
        <v>99</v>
      </c>
      <c r="AR1333">
        <v>211.73290937996819</v>
      </c>
      <c r="AS1333">
        <v>34.86051768184003</v>
      </c>
    </row>
    <row r="1334" spans="1:45">
      <c r="A1334">
        <v>19</v>
      </c>
      <c r="B1334">
        <v>8</v>
      </c>
      <c r="C1334">
        <v>2024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212</v>
      </c>
      <c r="R1334">
        <v>310</v>
      </c>
      <c r="S1334">
        <v>6.058441558441559</v>
      </c>
      <c r="T1334">
        <v>6.6741935483870973</v>
      </c>
      <c r="U1334">
        <v>393.1348387096773</v>
      </c>
      <c r="V1334">
        <v>57.419354838709687</v>
      </c>
      <c r="W1334">
        <v>53.22580645161289</v>
      </c>
      <c r="X1334">
        <v>60.322580645161281</v>
      </c>
      <c r="Y1334">
        <v>122.36628124718111</v>
      </c>
      <c r="Z1334">
        <v>1.90715006405348</v>
      </c>
      <c r="AA1334">
        <v>2.3155111944387756</v>
      </c>
      <c r="AB1334">
        <v>76.149764666382694</v>
      </c>
      <c r="AC1334">
        <v>38.472938913345445</v>
      </c>
      <c r="AD1334">
        <v>25.353718743275824</v>
      </c>
      <c r="AE1334">
        <v>3.9636875079913056</v>
      </c>
      <c r="AF1334">
        <v>4.380248866487622</v>
      </c>
      <c r="AG1334">
        <v>950</v>
      </c>
      <c r="AH1334">
        <v>0</v>
      </c>
      <c r="AI1334">
        <v>0</v>
      </c>
      <c r="AJ1334">
        <v>0</v>
      </c>
      <c r="AN1334">
        <v>99</v>
      </c>
      <c r="AO1334">
        <v>9</v>
      </c>
      <c r="AP1334">
        <v>99</v>
      </c>
      <c r="AQ1334">
        <v>99</v>
      </c>
      <c r="AR1334">
        <v>215.125</v>
      </c>
      <c r="AS1334">
        <v>32.10127143217187</v>
      </c>
    </row>
    <row r="1335" spans="1:45">
      <c r="A1335">
        <v>19</v>
      </c>
      <c r="B1335">
        <v>9</v>
      </c>
      <c r="C1335">
        <v>2023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53</v>
      </c>
      <c r="R1335">
        <v>111</v>
      </c>
      <c r="S1335">
        <v>4.288288288288288</v>
      </c>
      <c r="T1335">
        <v>6.6486486486486482</v>
      </c>
      <c r="U1335">
        <v>355.31171171171155</v>
      </c>
      <c r="V1335">
        <v>20.720720720720717</v>
      </c>
      <c r="W1335">
        <v>56.756756756756758</v>
      </c>
      <c r="X1335">
        <v>48.648648648648653</v>
      </c>
      <c r="Y1335">
        <v>79.146038741186743</v>
      </c>
      <c r="Z1335">
        <v>1.2548097547012731</v>
      </c>
      <c r="AA1335">
        <v>1.3533318820077151</v>
      </c>
      <c r="AB1335">
        <v>83.719337845916883</v>
      </c>
      <c r="AC1335">
        <v>63.946182182882318</v>
      </c>
      <c r="AD1335">
        <v>60.60735703037993</v>
      </c>
      <c r="AE1335">
        <v>1.3778550148957296</v>
      </c>
      <c r="AF1335">
        <v>1.3897991233605116</v>
      </c>
      <c r="AG1335">
        <v>836.39639639639643</v>
      </c>
      <c r="AH1335">
        <v>0</v>
      </c>
      <c r="AI1335">
        <v>0</v>
      </c>
      <c r="AJ1335">
        <v>121.42890102867604</v>
      </c>
      <c r="AK1335">
        <v>32.018268687962497</v>
      </c>
      <c r="AL1335">
        <v>15.500547211996771</v>
      </c>
      <c r="AM1335">
        <v>2.5679242865719001</v>
      </c>
      <c r="AN1335">
        <v>99</v>
      </c>
      <c r="AO1335">
        <v>0</v>
      </c>
      <c r="AP1335">
        <v>99</v>
      </c>
      <c r="AQ1335">
        <v>99</v>
      </c>
      <c r="AR1335">
        <v>225.14414414414409</v>
      </c>
      <c r="AS1335">
        <v>30.732700146843904</v>
      </c>
    </row>
    <row r="1336" spans="1:45">
      <c r="A1336">
        <v>19</v>
      </c>
      <c r="B1336">
        <v>10</v>
      </c>
      <c r="C1336">
        <v>2023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902</v>
      </c>
      <c r="R1336">
        <v>3773</v>
      </c>
      <c r="S1336">
        <v>4.8014842300556593</v>
      </c>
      <c r="T1336">
        <v>6.5202756427246236</v>
      </c>
      <c r="U1336">
        <v>341.21322554996044</v>
      </c>
      <c r="V1336">
        <v>26.371587596077394</v>
      </c>
      <c r="W1336">
        <v>52.080572488735754</v>
      </c>
      <c r="X1336">
        <v>44.659422210442621</v>
      </c>
      <c r="Y1336">
        <v>71.840726279072527</v>
      </c>
      <c r="Z1336">
        <v>1.1841241196098711</v>
      </c>
      <c r="AA1336">
        <v>1.4537392415729675</v>
      </c>
      <c r="AB1336">
        <v>85.070910558717728</v>
      </c>
      <c r="AC1336">
        <v>64.877866931486864</v>
      </c>
      <c r="AD1336">
        <v>62.921747003074621</v>
      </c>
      <c r="AE1336">
        <v>46.834657398212514</v>
      </c>
      <c r="AF1336">
        <v>45.366178077782621</v>
      </c>
      <c r="AG1336">
        <v>840.02438377948579</v>
      </c>
      <c r="AH1336">
        <v>2.6504108136761191E-2</v>
      </c>
      <c r="AI1336">
        <v>0</v>
      </c>
      <c r="AJ1336">
        <v>157.19248647624099</v>
      </c>
      <c r="AK1336">
        <v>19.474153098807125</v>
      </c>
      <c r="AL1336">
        <v>0.30945865866153593</v>
      </c>
      <c r="AM1336">
        <v>-4.691478910475956</v>
      </c>
      <c r="AN1336">
        <v>99</v>
      </c>
      <c r="AO1336">
        <v>1</v>
      </c>
      <c r="AP1336">
        <v>99</v>
      </c>
      <c r="AQ1336">
        <v>99</v>
      </c>
      <c r="AR1336">
        <v>219.67691492181288</v>
      </c>
      <c r="AS1336">
        <v>31.799530652904249</v>
      </c>
    </row>
    <row r="1337" spans="1:45">
      <c r="A1337">
        <v>19</v>
      </c>
      <c r="B1337">
        <v>11</v>
      </c>
      <c r="C1337">
        <v>2023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165</v>
      </c>
      <c r="R1337">
        <v>248</v>
      </c>
      <c r="S1337">
        <v>4.05241935483871</v>
      </c>
      <c r="T1337">
        <v>6.9838709677419315</v>
      </c>
      <c r="U1337">
        <v>270.97459677419357</v>
      </c>
      <c r="V1337">
        <v>8.4677419354838719</v>
      </c>
      <c r="W1337">
        <v>61.693548387096783</v>
      </c>
      <c r="X1337">
        <v>11.693548387096778</v>
      </c>
      <c r="Y1337">
        <v>65.750674900242899</v>
      </c>
      <c r="Z1337">
        <v>1.0284629707510291</v>
      </c>
      <c r="AA1337">
        <v>1.7132494638219387</v>
      </c>
      <c r="AB1337">
        <v>74.359064348109086</v>
      </c>
      <c r="AC1337">
        <v>40.662163000904847</v>
      </c>
      <c r="AD1337">
        <v>44.443670765424493</v>
      </c>
      <c r="AE1337">
        <v>3.0784508440913601</v>
      </c>
      <c r="AF1337">
        <v>2.368098655877243</v>
      </c>
      <c r="AG1337">
        <v>969.82661290322574</v>
      </c>
      <c r="AH1337">
        <v>0</v>
      </c>
      <c r="AI1337">
        <v>0</v>
      </c>
      <c r="AJ1337">
        <v>231.41635728873101</v>
      </c>
      <c r="AK1337">
        <v>56.510726856168013</v>
      </c>
      <c r="AL1337">
        <v>20.215812219534062</v>
      </c>
      <c r="AM1337">
        <v>20.683268219920567</v>
      </c>
      <c r="AN1337">
        <v>99</v>
      </c>
      <c r="AO1337">
        <v>2</v>
      </c>
      <c r="AP1337">
        <v>99</v>
      </c>
      <c r="AQ1337">
        <v>99</v>
      </c>
      <c r="AR1337">
        <v>204.25403225806448</v>
      </c>
      <c r="AS1337">
        <v>31.303425740324919</v>
      </c>
    </row>
    <row r="1338" spans="1:45">
      <c r="A1338">
        <v>19</v>
      </c>
      <c r="B1338">
        <v>12</v>
      </c>
      <c r="C1338">
        <v>2023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234</v>
      </c>
      <c r="R1338">
        <v>573</v>
      </c>
      <c r="S1338">
        <v>4.832460732984293</v>
      </c>
      <c r="T1338">
        <v>6.1919720767888284</v>
      </c>
      <c r="U1338">
        <v>220.60575916230351</v>
      </c>
      <c r="V1338">
        <v>24.258289703315882</v>
      </c>
      <c r="W1338">
        <v>39.092495636998258</v>
      </c>
      <c r="X1338">
        <v>6.4572425828970319</v>
      </c>
      <c r="Y1338">
        <v>75.167428603438751</v>
      </c>
      <c r="Z1338">
        <v>1.0988779223592953</v>
      </c>
      <c r="AA1338">
        <v>2.1662503579990311</v>
      </c>
      <c r="AB1338">
        <v>70.760541372339247</v>
      </c>
      <c r="AC1338">
        <v>48.733099032433806</v>
      </c>
      <c r="AD1338">
        <v>49.371838878484915</v>
      </c>
      <c r="AE1338">
        <v>7.1127110228401191</v>
      </c>
      <c r="AF1338">
        <v>4.4544183198243505</v>
      </c>
      <c r="AG1338">
        <v>1156.9755671902269</v>
      </c>
      <c r="AH1338">
        <v>0</v>
      </c>
      <c r="AI1338">
        <v>100</v>
      </c>
      <c r="AJ1338">
        <v>518.35139667286126</v>
      </c>
      <c r="AK1338">
        <v>53.098424822295009</v>
      </c>
      <c r="AL1338">
        <v>21.542993093475012</v>
      </c>
      <c r="AM1338">
        <v>14.67894000488857</v>
      </c>
      <c r="AN1338">
        <v>99</v>
      </c>
      <c r="AO1338">
        <v>3</v>
      </c>
      <c r="AP1338">
        <v>99</v>
      </c>
      <c r="AQ1338">
        <v>99</v>
      </c>
      <c r="AR1338">
        <v>188.17975567190231</v>
      </c>
      <c r="AS1338">
        <v>31.992826750360301</v>
      </c>
    </row>
    <row r="1339" spans="1:45">
      <c r="A1339">
        <v>19</v>
      </c>
      <c r="B1339">
        <v>13</v>
      </c>
      <c r="C1339">
        <v>2023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694</v>
      </c>
      <c r="R1339">
        <v>1143</v>
      </c>
      <c r="S1339">
        <v>6.4234470691163628</v>
      </c>
      <c r="T1339">
        <v>7.5748031496062991</v>
      </c>
      <c r="U1339">
        <v>389.28573928258976</v>
      </c>
      <c r="V1339">
        <v>74.453193350831157</v>
      </c>
      <c r="W1339">
        <v>68.066491688538918</v>
      </c>
      <c r="X1339">
        <v>61.154855643044606</v>
      </c>
      <c r="Y1339">
        <v>115.91238484405604</v>
      </c>
      <c r="Z1339">
        <v>1.4589907760053411</v>
      </c>
      <c r="AA1339">
        <v>2.2365285113088422</v>
      </c>
      <c r="AB1339">
        <v>79.19934967904031</v>
      </c>
      <c r="AC1339">
        <v>67.163964649553606</v>
      </c>
      <c r="AD1339">
        <v>67.185007585765874</v>
      </c>
      <c r="AE1339">
        <v>14.188182720953323</v>
      </c>
      <c r="AF1339">
        <v>15.67957391089422</v>
      </c>
      <c r="AG1339">
        <v>1117.4978127734032</v>
      </c>
      <c r="AH1339">
        <v>0</v>
      </c>
      <c r="AI1339">
        <v>100</v>
      </c>
      <c r="AJ1339">
        <v>457.12272354195903</v>
      </c>
      <c r="AK1339">
        <v>56.974725730180737</v>
      </c>
      <c r="AL1339">
        <v>24.706416377519819</v>
      </c>
      <c r="AM1339">
        <v>16.810755123553317</v>
      </c>
      <c r="AN1339">
        <v>99</v>
      </c>
      <c r="AO1339">
        <v>4</v>
      </c>
      <c r="AP1339">
        <v>99</v>
      </c>
      <c r="AQ1339">
        <v>99</v>
      </c>
      <c r="AR1339">
        <v>217.77865266841644</v>
      </c>
      <c r="AS1339">
        <v>36.651917311462157</v>
      </c>
    </row>
    <row r="1340" spans="1:45">
      <c r="A1340">
        <v>19</v>
      </c>
      <c r="B1340">
        <v>14</v>
      </c>
      <c r="C1340">
        <v>2023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702</v>
      </c>
      <c r="R1340">
        <v>1193</v>
      </c>
      <c r="S1340">
        <v>7.8414429530201346</v>
      </c>
      <c r="T1340">
        <v>5.6596814752724223</v>
      </c>
      <c r="U1340">
        <v>435.06395641240545</v>
      </c>
      <c r="V1340">
        <v>91.53394803017602</v>
      </c>
      <c r="W1340">
        <v>29.086336965632857</v>
      </c>
      <c r="X1340">
        <v>73.26068734283318</v>
      </c>
      <c r="Y1340">
        <v>120.5693663930759</v>
      </c>
      <c r="Z1340">
        <v>1.5643622489845701</v>
      </c>
      <c r="AA1340">
        <v>1.5617576335929997</v>
      </c>
      <c r="AB1340">
        <v>69.868756800707828</v>
      </c>
      <c r="AC1340">
        <v>41.738652671928527</v>
      </c>
      <c r="AD1340">
        <v>38.06853014098585</v>
      </c>
      <c r="AE1340">
        <v>14.808838133068518</v>
      </c>
      <c r="AF1340">
        <v>18.289973674597775</v>
      </c>
      <c r="AG1340">
        <v>1168.7854149203688</v>
      </c>
      <c r="AH1340">
        <v>0.16764459346186086</v>
      </c>
      <c r="AI1340">
        <v>100</v>
      </c>
      <c r="AJ1340">
        <v>534.77284040520817</v>
      </c>
      <c r="AK1340">
        <v>59.632263731761647</v>
      </c>
      <c r="AL1340">
        <v>3.1718815393757138</v>
      </c>
      <c r="AM1340">
        <v>14.697311164907829</v>
      </c>
      <c r="AN1340">
        <v>99</v>
      </c>
      <c r="AO1340">
        <v>5</v>
      </c>
      <c r="AP1340">
        <v>99</v>
      </c>
      <c r="AQ1340">
        <v>99</v>
      </c>
      <c r="AR1340">
        <v>220.94216261525565</v>
      </c>
      <c r="AS1340">
        <v>39.399462942596529</v>
      </c>
    </row>
    <row r="1341" spans="1:45">
      <c r="A1341">
        <v>19</v>
      </c>
      <c r="B1341">
        <v>15</v>
      </c>
      <c r="C1341">
        <v>2023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265</v>
      </c>
      <c r="R1341">
        <v>669</v>
      </c>
      <c r="S1341">
        <v>6.0568011958146482</v>
      </c>
      <c r="T1341">
        <v>6.0866965620328859</v>
      </c>
      <c r="U1341">
        <v>337.13542600896841</v>
      </c>
      <c r="V1341">
        <v>62.032884902840038</v>
      </c>
      <c r="W1341">
        <v>36.771300448430488</v>
      </c>
      <c r="X1341">
        <v>47.234678624813156</v>
      </c>
      <c r="Y1341">
        <v>101.05923354749548</v>
      </c>
      <c r="Z1341">
        <v>1.8709651372837777</v>
      </c>
      <c r="AA1341">
        <v>2.0541880365220391</v>
      </c>
      <c r="AB1341">
        <v>79.653931443675063</v>
      </c>
      <c r="AC1341">
        <v>53.750286159172738</v>
      </c>
      <c r="AD1341">
        <v>42.459365703315058</v>
      </c>
      <c r="AE1341">
        <v>8.3043694141012896</v>
      </c>
      <c r="AF1341">
        <v>7.9478569143595212</v>
      </c>
      <c r="AG1341">
        <v>921.69955156950641</v>
      </c>
      <c r="AH1341">
        <v>0</v>
      </c>
      <c r="AI1341">
        <v>100</v>
      </c>
      <c r="AJ1341">
        <v>214.50243677162453</v>
      </c>
      <c r="AK1341">
        <v>8.9934309655800995</v>
      </c>
      <c r="AL1341">
        <v>6.4992206635594778</v>
      </c>
      <c r="AM1341">
        <v>-9.3094034423663121</v>
      </c>
      <c r="AN1341">
        <v>99</v>
      </c>
      <c r="AO1341">
        <v>6</v>
      </c>
      <c r="AP1341">
        <v>99</v>
      </c>
      <c r="AQ1341">
        <v>99</v>
      </c>
      <c r="AR1341">
        <v>211.79222720478325</v>
      </c>
      <c r="AS1341">
        <v>34.55328995820593</v>
      </c>
    </row>
    <row r="1342" spans="1:45">
      <c r="A1342">
        <v>19</v>
      </c>
      <c r="B1342">
        <v>16</v>
      </c>
      <c r="C1342">
        <v>2023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224</v>
      </c>
      <c r="R1342">
        <v>346</v>
      </c>
      <c r="S1342">
        <v>5.7360703812316709</v>
      </c>
      <c r="T1342">
        <v>6.2745664739884388</v>
      </c>
      <c r="U1342">
        <v>369.41329479768751</v>
      </c>
      <c r="V1342">
        <v>47.97687861271676</v>
      </c>
      <c r="W1342">
        <v>42.774566473988429</v>
      </c>
      <c r="X1342">
        <v>50.578034682080919</v>
      </c>
      <c r="Y1342">
        <v>114.35119895244353</v>
      </c>
      <c r="Z1342">
        <v>1.8543292706486847</v>
      </c>
      <c r="AA1342">
        <v>2.192285597620657</v>
      </c>
      <c r="AB1342">
        <v>71.177970604242986</v>
      </c>
      <c r="AC1342">
        <v>45.517447417135827</v>
      </c>
      <c r="AD1342">
        <v>25.94910080801742</v>
      </c>
      <c r="AE1342">
        <v>4.2949354518371399</v>
      </c>
      <c r="AF1342">
        <v>4.5041013233037486</v>
      </c>
      <c r="AG1342">
        <v>895.46666666666692</v>
      </c>
      <c r="AH1342">
        <v>0</v>
      </c>
      <c r="AI1342">
        <v>0</v>
      </c>
      <c r="AJ1342">
        <v>139.0332654039631</v>
      </c>
      <c r="AK1342">
        <v>78.096219390220995</v>
      </c>
      <c r="AL1342">
        <v>130.00898789383811</v>
      </c>
      <c r="AM1342">
        <v>-106.72826424303524</v>
      </c>
      <c r="AN1342">
        <v>99</v>
      </c>
      <c r="AO1342">
        <v>9</v>
      </c>
      <c r="AP1342">
        <v>99</v>
      </c>
      <c r="AQ1342">
        <v>99</v>
      </c>
      <c r="AR1342">
        <v>221.5</v>
      </c>
      <c r="AS1342">
        <v>34.780331607829794</v>
      </c>
    </row>
    <row r="1343" spans="1:45">
      <c r="A1343">
        <v>19</v>
      </c>
      <c r="B1343">
        <v>17</v>
      </c>
      <c r="C1343">
        <v>2022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56</v>
      </c>
      <c r="R1343">
        <v>116</v>
      </c>
      <c r="S1343">
        <v>4.3189655172413772</v>
      </c>
      <c r="T1343">
        <v>6.56034482758621</v>
      </c>
      <c r="U1343">
        <v>362.28818965517223</v>
      </c>
      <c r="V1343">
        <v>14.655172413793103</v>
      </c>
      <c r="W1343">
        <v>56.03448275862069</v>
      </c>
      <c r="X1343">
        <v>56.03448275862069</v>
      </c>
      <c r="Y1343">
        <v>72.915555452146819</v>
      </c>
      <c r="Z1343">
        <v>1.1492061572730936</v>
      </c>
      <c r="AA1343">
        <v>1.6520039716880976</v>
      </c>
      <c r="AB1343">
        <v>81.040619304718703</v>
      </c>
      <c r="AC1343">
        <v>68.162286683496191</v>
      </c>
      <c r="AD1343">
        <v>70.503847292959563</v>
      </c>
      <c r="AE1343">
        <v>1.6659485853798652</v>
      </c>
      <c r="AF1343">
        <v>1.6210928166877829</v>
      </c>
      <c r="AG1343">
        <v>824.36206896551698</v>
      </c>
      <c r="AH1343">
        <v>0</v>
      </c>
      <c r="AI1343">
        <v>0</v>
      </c>
      <c r="AJ1343">
        <v>127.92019309951029</v>
      </c>
      <c r="AK1343">
        <v>30.846764623084713</v>
      </c>
      <c r="AL1343">
        <v>3.9180826658070398</v>
      </c>
      <c r="AM1343">
        <v>-3.5970484742549753</v>
      </c>
      <c r="AN1343">
        <v>99</v>
      </c>
      <c r="AO1343">
        <v>0</v>
      </c>
      <c r="AP1343">
        <v>99</v>
      </c>
      <c r="AQ1343">
        <v>99</v>
      </c>
      <c r="AR1343">
        <v>227.66379310344831</v>
      </c>
      <c r="AS1343">
        <v>30.443554115021705</v>
      </c>
    </row>
    <row r="1344" spans="1:45">
      <c r="A1344">
        <v>19</v>
      </c>
      <c r="B1344">
        <v>18</v>
      </c>
      <c r="C1344">
        <v>2022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851</v>
      </c>
      <c r="R1344">
        <v>3140</v>
      </c>
      <c r="S1344">
        <v>5.0245457443417276</v>
      </c>
      <c r="T1344">
        <v>6.6140127388535017</v>
      </c>
      <c r="U1344">
        <v>352.30506687898043</v>
      </c>
      <c r="V1344">
        <v>34.649681528662427</v>
      </c>
      <c r="W1344">
        <v>53.248407643312099</v>
      </c>
      <c r="X1344">
        <v>51.592356687898061</v>
      </c>
      <c r="Y1344">
        <v>70.491163300115858</v>
      </c>
      <c r="Z1344">
        <v>1.1308319182569289</v>
      </c>
      <c r="AA1344">
        <v>1.5035185314321888</v>
      </c>
      <c r="AB1344">
        <v>82.061406881863391</v>
      </c>
      <c r="AC1344">
        <v>64.145588341666567</v>
      </c>
      <c r="AD1344">
        <v>62.004355999707798</v>
      </c>
      <c r="AE1344">
        <v>45.095504811144622</v>
      </c>
      <c r="AF1344">
        <v>42.67212327033188</v>
      </c>
      <c r="AG1344">
        <v>844.43184713375808</v>
      </c>
      <c r="AH1344">
        <v>0</v>
      </c>
      <c r="AI1344">
        <v>0</v>
      </c>
      <c r="AJ1344">
        <v>155.6465029810135</v>
      </c>
      <c r="AK1344">
        <v>20.727155540097304</v>
      </c>
      <c r="AL1344">
        <v>0.98996377051708973</v>
      </c>
      <c r="AM1344">
        <v>-9.9580733448207823</v>
      </c>
      <c r="AN1344">
        <v>99</v>
      </c>
      <c r="AO1344">
        <v>1</v>
      </c>
      <c r="AP1344">
        <v>99</v>
      </c>
      <c r="AQ1344">
        <v>99</v>
      </c>
      <c r="AR1344">
        <v>220.18885350318473</v>
      </c>
      <c r="AS1344">
        <v>32.658364248891303</v>
      </c>
    </row>
    <row r="1345" spans="1:45">
      <c r="A1345">
        <v>19</v>
      </c>
      <c r="B1345">
        <v>19</v>
      </c>
      <c r="C1345">
        <v>2022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147</v>
      </c>
      <c r="R1345">
        <v>239</v>
      </c>
      <c r="S1345">
        <v>4.1422594142259408</v>
      </c>
      <c r="T1345">
        <v>6.5857740585774076</v>
      </c>
      <c r="U1345">
        <v>274.91644351464419</v>
      </c>
      <c r="V1345">
        <v>7.1129707112970726</v>
      </c>
      <c r="W1345">
        <v>53.138075313807533</v>
      </c>
      <c r="X1345">
        <v>10.041841004184098</v>
      </c>
      <c r="Y1345">
        <v>61.911332571190606</v>
      </c>
      <c r="Z1345">
        <v>1.0210405307039687</v>
      </c>
      <c r="AA1345">
        <v>1.6793000531816065</v>
      </c>
      <c r="AB1345">
        <v>69.162121207682972</v>
      </c>
      <c r="AC1345">
        <v>42.665638683960751</v>
      </c>
      <c r="AD1345">
        <v>46.140773002885993</v>
      </c>
      <c r="AE1345">
        <v>3.432428550911963</v>
      </c>
      <c r="AF1345">
        <v>2.5345118932335797</v>
      </c>
      <c r="AG1345">
        <v>969.50209205020928</v>
      </c>
      <c r="AH1345">
        <v>0</v>
      </c>
      <c r="AI1345">
        <v>0</v>
      </c>
      <c r="AJ1345">
        <v>280.04194058988242</v>
      </c>
      <c r="AK1345">
        <v>46.771147672097442</v>
      </c>
      <c r="AL1345">
        <v>10.48324658281404</v>
      </c>
      <c r="AM1345">
        <v>-0.26496301062102545</v>
      </c>
      <c r="AN1345">
        <v>99</v>
      </c>
      <c r="AO1345">
        <v>2</v>
      </c>
      <c r="AP1345">
        <v>99</v>
      </c>
      <c r="AQ1345">
        <v>99</v>
      </c>
      <c r="AR1345">
        <v>204.75732217573224</v>
      </c>
      <c r="AS1345">
        <v>31.60197014404697</v>
      </c>
    </row>
    <row r="1346" spans="1:45">
      <c r="A1346">
        <v>19</v>
      </c>
      <c r="B1346">
        <v>20</v>
      </c>
      <c r="C1346">
        <v>2022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207</v>
      </c>
      <c r="R1346">
        <v>377</v>
      </c>
      <c r="S1346">
        <v>5.0265957446808516</v>
      </c>
      <c r="T1346">
        <v>6.1034482758620694</v>
      </c>
      <c r="U1346">
        <v>228.02496021220159</v>
      </c>
      <c r="V1346">
        <v>28.116710875331563</v>
      </c>
      <c r="W1346">
        <v>40.053050397877989</v>
      </c>
      <c r="X1346">
        <v>7.9575596816976129</v>
      </c>
      <c r="Y1346">
        <v>75.388788741888945</v>
      </c>
      <c r="Z1346">
        <v>1.0585854354116382</v>
      </c>
      <c r="AA1346">
        <v>1.9913376848681563</v>
      </c>
      <c r="AB1346">
        <v>68.459388432393737</v>
      </c>
      <c r="AC1346">
        <v>46.139246923807917</v>
      </c>
      <c r="AD1346">
        <v>51.817628237704</v>
      </c>
      <c r="AE1346">
        <v>5.4143329024845617</v>
      </c>
      <c r="AF1346">
        <v>3.3160376618304697</v>
      </c>
      <c r="AG1346">
        <v>1128.9124668435013</v>
      </c>
      <c r="AH1346">
        <v>0</v>
      </c>
      <c r="AI1346">
        <v>100</v>
      </c>
      <c r="AJ1346">
        <v>453.57674948073742</v>
      </c>
      <c r="AK1346">
        <v>49.083723201402961</v>
      </c>
      <c r="AL1346">
        <v>18.712331764446265</v>
      </c>
      <c r="AM1346">
        <v>-0.998334081369599</v>
      </c>
      <c r="AN1346">
        <v>99</v>
      </c>
      <c r="AO1346">
        <v>3</v>
      </c>
      <c r="AP1346">
        <v>99</v>
      </c>
      <c r="AQ1346">
        <v>99</v>
      </c>
      <c r="AR1346">
        <v>188.99734748010621</v>
      </c>
      <c r="AS1346">
        <v>32.721477409209825</v>
      </c>
    </row>
    <row r="1347" spans="1:45">
      <c r="A1347">
        <v>19</v>
      </c>
      <c r="B1347">
        <v>21</v>
      </c>
      <c r="C1347">
        <v>2022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669</v>
      </c>
      <c r="R1347">
        <v>1054</v>
      </c>
      <c r="S1347">
        <v>6.6736242884250476</v>
      </c>
      <c r="T1347">
        <v>7.6375711574952572</v>
      </c>
      <c r="U1347">
        <v>399.85568311195431</v>
      </c>
      <c r="V1347">
        <v>81.878557874762805</v>
      </c>
      <c r="W1347">
        <v>71.347248576850092</v>
      </c>
      <c r="X1347">
        <v>66.793168880455426</v>
      </c>
      <c r="Y1347">
        <v>106.11902321855239</v>
      </c>
      <c r="Z1347">
        <v>1.2972481292858673</v>
      </c>
      <c r="AA1347">
        <v>2.117862985733681</v>
      </c>
      <c r="AB1347">
        <v>74.30787933120088</v>
      </c>
      <c r="AC1347">
        <v>59.708067189301552</v>
      </c>
      <c r="AD1347">
        <v>62.654668397243505</v>
      </c>
      <c r="AE1347">
        <v>15.137153525779119</v>
      </c>
      <c r="AF1347">
        <v>16.256969817732326</v>
      </c>
      <c r="AG1347">
        <v>1117.0901328273249</v>
      </c>
      <c r="AH1347">
        <v>9.4876660341555979E-2</v>
      </c>
      <c r="AI1347">
        <v>100</v>
      </c>
      <c r="AJ1347">
        <v>456.42341983719882</v>
      </c>
      <c r="AK1347">
        <v>54.93515026319772</v>
      </c>
      <c r="AL1347">
        <v>21.63344837439514</v>
      </c>
      <c r="AM1347">
        <v>11.448761975810047</v>
      </c>
      <c r="AN1347">
        <v>99</v>
      </c>
      <c r="AO1347">
        <v>4</v>
      </c>
      <c r="AP1347">
        <v>99</v>
      </c>
      <c r="AQ1347">
        <v>99</v>
      </c>
      <c r="AR1347">
        <v>218.19544592030368</v>
      </c>
      <c r="AS1347">
        <v>37.661146210881746</v>
      </c>
    </row>
    <row r="1348" spans="1:45">
      <c r="A1348">
        <v>19</v>
      </c>
      <c r="B1348">
        <v>22</v>
      </c>
      <c r="C1348">
        <v>2022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783</v>
      </c>
      <c r="R1348">
        <v>1228</v>
      </c>
      <c r="S1348">
        <v>8.1964140179299108</v>
      </c>
      <c r="T1348">
        <v>5.6734527687296401</v>
      </c>
      <c r="U1348">
        <v>464.09383550488656</v>
      </c>
      <c r="V1348">
        <v>95.276872964169371</v>
      </c>
      <c r="W1348">
        <v>30.374592833876225</v>
      </c>
      <c r="X1348">
        <v>83.550488599348512</v>
      </c>
      <c r="Y1348">
        <v>116.69252804482998</v>
      </c>
      <c r="Z1348">
        <v>1.4746729938750693</v>
      </c>
      <c r="AA1348">
        <v>1.656114561240138</v>
      </c>
      <c r="AB1348">
        <v>66.639112682722512</v>
      </c>
      <c r="AC1348">
        <v>42.087714556801963</v>
      </c>
      <c r="AD1348">
        <v>41.365811082780894</v>
      </c>
      <c r="AE1348">
        <v>17.636076403848911</v>
      </c>
      <c r="AF1348">
        <v>21.983654104941529</v>
      </c>
      <c r="AG1348">
        <v>1256.584690553746</v>
      </c>
      <c r="AH1348">
        <v>0.24429967426710095</v>
      </c>
      <c r="AI1348">
        <v>100</v>
      </c>
      <c r="AJ1348">
        <v>582.31724859106066</v>
      </c>
      <c r="AK1348">
        <v>57.056911550540555</v>
      </c>
      <c r="AL1348">
        <v>1.6746660271127041</v>
      </c>
      <c r="AM1348">
        <v>10.133382268937257</v>
      </c>
      <c r="AN1348">
        <v>99</v>
      </c>
      <c r="AO1348">
        <v>5</v>
      </c>
      <c r="AP1348">
        <v>99</v>
      </c>
      <c r="AQ1348">
        <v>99</v>
      </c>
      <c r="AR1348">
        <v>223.37622149837128</v>
      </c>
      <c r="AS1348">
        <v>40.86323472121925</v>
      </c>
    </row>
    <row r="1349" spans="1:45">
      <c r="A1349">
        <v>19</v>
      </c>
      <c r="B1349">
        <v>23</v>
      </c>
      <c r="C1349">
        <v>2022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264</v>
      </c>
      <c r="R1349">
        <v>536</v>
      </c>
      <c r="S1349">
        <v>6.3600746268656723</v>
      </c>
      <c r="T1349">
        <v>6.3544776119402986</v>
      </c>
      <c r="U1349">
        <v>362.86026119402953</v>
      </c>
      <c r="V1349">
        <v>69.02985074626865</v>
      </c>
      <c r="W1349">
        <v>45.708955223880608</v>
      </c>
      <c r="X1349">
        <v>55.037313432835802</v>
      </c>
      <c r="Y1349">
        <v>99.33556431419008</v>
      </c>
      <c r="Z1349">
        <v>1.679277561560087</v>
      </c>
      <c r="AA1349">
        <v>1.9464132981231688</v>
      </c>
      <c r="AB1349">
        <v>72.791565770180455</v>
      </c>
      <c r="AC1349">
        <v>52.198522722713712</v>
      </c>
      <c r="AD1349">
        <v>41.644154337994927</v>
      </c>
      <c r="AE1349">
        <v>7.6978313945138579</v>
      </c>
      <c r="AF1349">
        <v>7.5023947953736192</v>
      </c>
      <c r="AG1349">
        <v>934.11940298507488</v>
      </c>
      <c r="AH1349">
        <v>0</v>
      </c>
      <c r="AI1349">
        <v>100</v>
      </c>
      <c r="AJ1349">
        <v>293.65645972793101</v>
      </c>
      <c r="AK1349">
        <v>32.141055665589199</v>
      </c>
      <c r="AL1349">
        <v>-1.667188966570879</v>
      </c>
      <c r="AM1349">
        <v>2.1587459008732006</v>
      </c>
      <c r="AN1349">
        <v>99</v>
      </c>
      <c r="AO1349">
        <v>6</v>
      </c>
      <c r="AP1349">
        <v>99</v>
      </c>
      <c r="AQ1349">
        <v>99</v>
      </c>
      <c r="AR1349">
        <v>215.02425373134324</v>
      </c>
      <c r="AS1349">
        <v>35.727082799329757</v>
      </c>
    </row>
    <row r="1350" spans="1:45">
      <c r="A1350">
        <v>19</v>
      </c>
      <c r="B1350">
        <v>24</v>
      </c>
      <c r="C1350">
        <v>2022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212</v>
      </c>
      <c r="R1350">
        <v>273</v>
      </c>
      <c r="S1350">
        <v>6.2958801498127341</v>
      </c>
      <c r="T1350">
        <v>6.4542124542124562</v>
      </c>
      <c r="U1350">
        <v>390.59179487179472</v>
      </c>
      <c r="V1350">
        <v>61.904761904761877</v>
      </c>
      <c r="W1350">
        <v>46.886446886446883</v>
      </c>
      <c r="X1350">
        <v>62.271062271062291</v>
      </c>
      <c r="Y1350">
        <v>109.52814192070784</v>
      </c>
      <c r="Z1350">
        <v>1.607898119483073</v>
      </c>
      <c r="AA1350">
        <v>2.0449864143110306</v>
      </c>
      <c r="AB1350">
        <v>62.736060632318825</v>
      </c>
      <c r="AC1350">
        <v>33.45597654727024</v>
      </c>
      <c r="AD1350">
        <v>1.7444450941076699</v>
      </c>
      <c r="AE1350">
        <v>3.9207238259370953</v>
      </c>
      <c r="AF1350">
        <v>4.1132156398688196</v>
      </c>
      <c r="AG1350">
        <v>816.83720930232516</v>
      </c>
      <c r="AH1350">
        <v>0</v>
      </c>
      <c r="AI1350">
        <v>0</v>
      </c>
      <c r="AJ1350">
        <v>191.65399178977751</v>
      </c>
      <c r="AK1350">
        <v>-117.44025069433339</v>
      </c>
      <c r="AL1350">
        <v>-40.721329438701048</v>
      </c>
      <c r="AM1350">
        <v>-198.21692186603781</v>
      </c>
      <c r="AN1350">
        <v>99</v>
      </c>
      <c r="AO1350">
        <v>9</v>
      </c>
      <c r="AP1350">
        <v>99</v>
      </c>
      <c r="AQ1350">
        <v>99</v>
      </c>
      <c r="AR1350">
        <v>214.46511627906975</v>
      </c>
      <c r="AS1350">
        <v>35.223910571232651</v>
      </c>
    </row>
    <row r="1351" spans="1:45">
      <c r="A1351">
        <v>20</v>
      </c>
      <c r="B1351">
        <v>1</v>
      </c>
      <c r="C1351">
        <v>2024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212</v>
      </c>
      <c r="R1351">
        <v>310</v>
      </c>
      <c r="S1351">
        <v>6.058441558441559</v>
      </c>
      <c r="T1351">
        <v>6.6741935483870973</v>
      </c>
      <c r="U1351">
        <v>393.1348387096773</v>
      </c>
      <c r="V1351">
        <v>57.419354838709687</v>
      </c>
      <c r="W1351">
        <v>53.22580645161289</v>
      </c>
      <c r="X1351">
        <v>60.322580645161281</v>
      </c>
      <c r="Y1351">
        <v>122.36628124718111</v>
      </c>
      <c r="Z1351">
        <v>1.90715006405348</v>
      </c>
      <c r="AA1351">
        <v>2.3155111944387756</v>
      </c>
      <c r="AB1351">
        <v>76.149764666382694</v>
      </c>
      <c r="AC1351">
        <v>38.472938913345445</v>
      </c>
      <c r="AD1351">
        <v>25.353718743275824</v>
      </c>
      <c r="AE1351">
        <v>3.9636875079913056</v>
      </c>
      <c r="AF1351">
        <v>4.380248866487622</v>
      </c>
      <c r="AG1351">
        <v>950</v>
      </c>
      <c r="AH1351">
        <v>0</v>
      </c>
      <c r="AI1351">
        <v>0</v>
      </c>
      <c r="AJ1351">
        <v>0</v>
      </c>
      <c r="AN1351">
        <v>99</v>
      </c>
      <c r="AO1351">
        <v>99</v>
      </c>
      <c r="AP1351">
        <v>0</v>
      </c>
      <c r="AQ1351">
        <v>99</v>
      </c>
      <c r="AR1351">
        <v>215.125</v>
      </c>
      <c r="AS1351">
        <v>32.10127143217187</v>
      </c>
    </row>
    <row r="1352" spans="1:45">
      <c r="A1352">
        <v>20</v>
      </c>
      <c r="B1352">
        <v>2</v>
      </c>
      <c r="C1352">
        <v>2024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821</v>
      </c>
      <c r="R1352">
        <v>3422</v>
      </c>
      <c r="S1352">
        <v>4.7716374269005852</v>
      </c>
      <c r="T1352">
        <v>6.5549386323787262</v>
      </c>
      <c r="U1352">
        <v>339.76426066627738</v>
      </c>
      <c r="V1352">
        <v>26.563413208649905</v>
      </c>
      <c r="W1352">
        <v>53.156049094097021</v>
      </c>
      <c r="X1352">
        <v>43.483343074225594</v>
      </c>
      <c r="Y1352">
        <v>69.256489459725941</v>
      </c>
      <c r="Z1352">
        <v>1.1302016938463497</v>
      </c>
      <c r="AA1352">
        <v>1.4846941228914627</v>
      </c>
      <c r="AB1352">
        <v>83.911514492856298</v>
      </c>
      <c r="AC1352">
        <v>61.437759584744853</v>
      </c>
      <c r="AD1352">
        <v>62.980139385741587</v>
      </c>
      <c r="AE1352">
        <v>43.753995652729806</v>
      </c>
      <c r="AF1352">
        <v>41.788161038242045</v>
      </c>
      <c r="AG1352">
        <v>847.24167153711312</v>
      </c>
      <c r="AH1352">
        <v>0</v>
      </c>
      <c r="AI1352">
        <v>0</v>
      </c>
      <c r="AJ1352">
        <v>146.88630679474059</v>
      </c>
      <c r="AK1352">
        <v>9.6344531758384999</v>
      </c>
      <c r="AL1352">
        <v>-13.836732283966253</v>
      </c>
      <c r="AM1352">
        <v>-19.604334818077973</v>
      </c>
      <c r="AN1352">
        <v>99</v>
      </c>
      <c r="AO1352">
        <v>99</v>
      </c>
      <c r="AP1352">
        <v>1</v>
      </c>
      <c r="AQ1352">
        <v>99</v>
      </c>
      <c r="AR1352">
        <v>219.25277615429567</v>
      </c>
      <c r="AS1352">
        <v>31.872132397352299</v>
      </c>
    </row>
    <row r="1353" spans="1:45">
      <c r="A1353">
        <v>20</v>
      </c>
      <c r="B1353">
        <v>3</v>
      </c>
      <c r="C1353">
        <v>2024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21</v>
      </c>
      <c r="R1353">
        <v>23</v>
      </c>
      <c r="S1353">
        <v>3.9565217391304346</v>
      </c>
      <c r="T1353">
        <v>7.2608695652173916</v>
      </c>
      <c r="U1353">
        <v>303.00869565217403</v>
      </c>
      <c r="V1353">
        <v>13.043478260869565</v>
      </c>
      <c r="W1353">
        <v>65.217391304347828</v>
      </c>
      <c r="X1353">
        <v>13.043478260869565</v>
      </c>
      <c r="Y1353">
        <v>49.285679312100115</v>
      </c>
      <c r="Z1353">
        <v>1.122042426135996</v>
      </c>
      <c r="AA1353">
        <v>1.3899449880996311</v>
      </c>
      <c r="AB1353">
        <v>85.871246751021189</v>
      </c>
      <c r="AC1353">
        <v>32.136809247724393</v>
      </c>
      <c r="AD1353">
        <v>36.968963708267246</v>
      </c>
      <c r="AE1353">
        <v>0.29408004091548395</v>
      </c>
      <c r="AF1353">
        <v>0.25048313391880278</v>
      </c>
      <c r="AG1353">
        <v>933.52173913043487</v>
      </c>
      <c r="AH1353">
        <v>0</v>
      </c>
      <c r="AI1353">
        <v>0</v>
      </c>
      <c r="AJ1353">
        <v>245.47963159376448</v>
      </c>
      <c r="AK1353">
        <v>-7.2843690196553581</v>
      </c>
      <c r="AL1353">
        <v>-16.388684877857973</v>
      </c>
      <c r="AM1353">
        <v>-33.913950836706519</v>
      </c>
      <c r="AN1353">
        <v>99</v>
      </c>
      <c r="AO1353">
        <v>99</v>
      </c>
      <c r="AP1353">
        <v>2</v>
      </c>
      <c r="AQ1353">
        <v>99</v>
      </c>
      <c r="AR1353">
        <v>215.13043478260872</v>
      </c>
      <c r="AS1353">
        <v>30.329220754759081</v>
      </c>
    </row>
    <row r="1354" spans="1:45">
      <c r="A1354">
        <v>20</v>
      </c>
      <c r="B1354">
        <v>4</v>
      </c>
      <c r="C1354">
        <v>2024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69</v>
      </c>
      <c r="R1354">
        <v>104</v>
      </c>
      <c r="S1354">
        <v>3.9038461538461551</v>
      </c>
      <c r="T1354">
        <v>7.2211538461538449</v>
      </c>
      <c r="U1354">
        <v>275.48461538461544</v>
      </c>
      <c r="V1354">
        <v>6.7307692307692308</v>
      </c>
      <c r="W1354">
        <v>70.192307692307722</v>
      </c>
      <c r="X1354">
        <v>16.34615384615385</v>
      </c>
      <c r="Y1354">
        <v>71.69028575062238</v>
      </c>
      <c r="Z1354">
        <v>1.113891573659584</v>
      </c>
      <c r="AA1354">
        <v>2.0613509888925474</v>
      </c>
      <c r="AB1354">
        <v>79.860240798579511</v>
      </c>
      <c r="AC1354">
        <v>46.815369095851288</v>
      </c>
      <c r="AD1354">
        <v>56.203278610580966</v>
      </c>
      <c r="AE1354">
        <v>1.3297532284874056</v>
      </c>
      <c r="AF1354">
        <v>1.0297368392394055</v>
      </c>
      <c r="AG1354">
        <v>1045.7692307692305</v>
      </c>
      <c r="AH1354">
        <v>0</v>
      </c>
      <c r="AI1354">
        <v>0</v>
      </c>
      <c r="AJ1354">
        <v>328.11812573807902</v>
      </c>
      <c r="AK1354">
        <v>38.35993293617036</v>
      </c>
      <c r="AL1354">
        <v>-5.8452770459517138</v>
      </c>
      <c r="AM1354">
        <v>-2.9262973943928214</v>
      </c>
      <c r="AN1354">
        <v>99</v>
      </c>
      <c r="AO1354">
        <v>99</v>
      </c>
      <c r="AP1354">
        <v>3</v>
      </c>
      <c r="AQ1354">
        <v>99</v>
      </c>
      <c r="AR1354">
        <v>205.97115384615387</v>
      </c>
      <c r="AS1354">
        <v>30.824009290165325</v>
      </c>
    </row>
    <row r="1355" spans="1:45">
      <c r="A1355">
        <v>20</v>
      </c>
      <c r="B1355">
        <v>5</v>
      </c>
      <c r="C1355">
        <v>2024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21</v>
      </c>
      <c r="R1355">
        <v>25</v>
      </c>
      <c r="S1355">
        <v>4.4400000000000004</v>
      </c>
      <c r="T1355">
        <v>6.5199999999999987</v>
      </c>
      <c r="U1355">
        <v>277.32799999999997</v>
      </c>
      <c r="V1355">
        <v>12</v>
      </c>
      <c r="W1355">
        <v>36</v>
      </c>
      <c r="X1355">
        <v>4</v>
      </c>
      <c r="Y1355">
        <v>42.725641200572063</v>
      </c>
      <c r="Z1355">
        <v>0.85229103010649854</v>
      </c>
      <c r="AA1355">
        <v>1.4998666607402138</v>
      </c>
      <c r="AB1355">
        <v>41.553790086898807</v>
      </c>
      <c r="AC1355">
        <v>18.74675669556402</v>
      </c>
      <c r="AD1355">
        <v>47.812645723251997</v>
      </c>
      <c r="AE1355">
        <v>0.31965221838639563</v>
      </c>
      <c r="AF1355">
        <v>0.24918924181912461</v>
      </c>
      <c r="AG1355">
        <v>1050.8399999999999</v>
      </c>
      <c r="AH1355">
        <v>0</v>
      </c>
      <c r="AI1355">
        <v>0</v>
      </c>
      <c r="AJ1355">
        <v>290.14860744108404</v>
      </c>
      <c r="AK1355">
        <v>39.917675120563281</v>
      </c>
      <c r="AL1355">
        <v>-27.996603178993247</v>
      </c>
      <c r="AM1355">
        <v>-37.320233765010805</v>
      </c>
      <c r="AN1355">
        <v>99</v>
      </c>
      <c r="AO1355">
        <v>99</v>
      </c>
      <c r="AP1355">
        <v>4</v>
      </c>
      <c r="AQ1355">
        <v>99</v>
      </c>
      <c r="AR1355">
        <v>203.36</v>
      </c>
      <c r="AS1355">
        <v>32.874549569222424</v>
      </c>
    </row>
    <row r="1356" spans="1:45">
      <c r="A1356">
        <v>20</v>
      </c>
      <c r="B1356">
        <v>6</v>
      </c>
      <c r="C1356">
        <v>2024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13</v>
      </c>
      <c r="R1356">
        <v>21</v>
      </c>
      <c r="S1356">
        <v>3.2380952380952377</v>
      </c>
      <c r="T1356">
        <v>6.2380952380952399</v>
      </c>
      <c r="U1356">
        <v>229.89047619047608</v>
      </c>
      <c r="V1356">
        <v>0</v>
      </c>
      <c r="W1356">
        <v>47.619047619047642</v>
      </c>
      <c r="X1356">
        <v>0</v>
      </c>
      <c r="Y1356">
        <v>39.834298511063047</v>
      </c>
      <c r="Z1356">
        <v>0.92090855265779648</v>
      </c>
      <c r="AA1356">
        <v>1.7431433540688701</v>
      </c>
      <c r="AB1356">
        <v>76.295320865007582</v>
      </c>
      <c r="AC1356">
        <v>34.868771393760149</v>
      </c>
      <c r="AD1356">
        <v>29.099064025788632</v>
      </c>
      <c r="AE1356">
        <v>0.26850786344457234</v>
      </c>
      <c r="AF1356">
        <v>0.17351452471156004</v>
      </c>
      <c r="AG1356">
        <v>1013.6190476190473</v>
      </c>
      <c r="AH1356">
        <v>0</v>
      </c>
      <c r="AI1356">
        <v>0</v>
      </c>
      <c r="AJ1356">
        <v>244.24606565832156</v>
      </c>
      <c r="AK1356">
        <v>36.803693832800001</v>
      </c>
      <c r="AL1356">
        <v>10.657847978710324</v>
      </c>
      <c r="AM1356">
        <v>-17.362046389553921</v>
      </c>
      <c r="AN1356">
        <v>99</v>
      </c>
      <c r="AO1356">
        <v>99</v>
      </c>
      <c r="AP1356">
        <v>5</v>
      </c>
      <c r="AQ1356">
        <v>99</v>
      </c>
      <c r="AR1356">
        <v>198.71428571428575</v>
      </c>
      <c r="AS1356">
        <v>29.126910366400441</v>
      </c>
    </row>
    <row r="1357" spans="1:45">
      <c r="A1357">
        <v>20</v>
      </c>
      <c r="B1357">
        <v>7</v>
      </c>
      <c r="C1357">
        <v>2024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14</v>
      </c>
      <c r="R1357">
        <v>16</v>
      </c>
      <c r="S1357">
        <v>4.875</v>
      </c>
      <c r="T1357">
        <v>6.3125</v>
      </c>
      <c r="U1357">
        <v>362.11875000000009</v>
      </c>
      <c r="V1357">
        <v>25</v>
      </c>
      <c r="W1357">
        <v>56.25</v>
      </c>
      <c r="X1357">
        <v>56.25</v>
      </c>
      <c r="Y1357">
        <v>77.931325687668618</v>
      </c>
      <c r="Z1357">
        <v>0.92702481088695809</v>
      </c>
      <c r="AA1357">
        <v>1.9273929931386595</v>
      </c>
      <c r="AB1357">
        <v>79.213675774011122</v>
      </c>
      <c r="AC1357">
        <v>64.633067357315312</v>
      </c>
      <c r="AD1357">
        <v>54.656071120365965</v>
      </c>
      <c r="AE1357">
        <v>0.20457741976729321</v>
      </c>
      <c r="AF1357">
        <v>0.20824115100903276</v>
      </c>
      <c r="AG1357">
        <v>1118.75</v>
      </c>
      <c r="AH1357">
        <v>0</v>
      </c>
      <c r="AI1357">
        <v>0</v>
      </c>
      <c r="AJ1357">
        <v>354.53199785068779</v>
      </c>
      <c r="AK1357">
        <v>76.228546703052515</v>
      </c>
      <c r="AL1357">
        <v>51.213465221634763</v>
      </c>
      <c r="AM1357">
        <v>39.126686037583838</v>
      </c>
      <c r="AN1357">
        <v>99</v>
      </c>
      <c r="AO1357">
        <v>99</v>
      </c>
      <c r="AP1357">
        <v>6</v>
      </c>
      <c r="AQ1357">
        <v>99</v>
      </c>
      <c r="AR1357">
        <v>220.3125</v>
      </c>
      <c r="AS1357">
        <v>33.392470858287211</v>
      </c>
    </row>
    <row r="1358" spans="1:45">
      <c r="A1358">
        <v>20</v>
      </c>
      <c r="B1358">
        <v>8</v>
      </c>
      <c r="C1358">
        <v>2024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18</v>
      </c>
      <c r="R1358">
        <v>26</v>
      </c>
      <c r="S1358">
        <v>4.3076923076923057</v>
      </c>
      <c r="T1358">
        <v>7.3076923076923102</v>
      </c>
      <c r="U1358">
        <v>295.1346153846153</v>
      </c>
      <c r="V1358">
        <v>11.53846153846154</v>
      </c>
      <c r="W1358">
        <v>69.230769230769269</v>
      </c>
      <c r="X1358">
        <v>15.38461538461538</v>
      </c>
      <c r="Y1358">
        <v>61.093333026089752</v>
      </c>
      <c r="Z1358">
        <v>1.0658774200423859</v>
      </c>
      <c r="AA1358">
        <v>1.4876215081395183</v>
      </c>
      <c r="AB1358">
        <v>66.631878009342358</v>
      </c>
      <c r="AC1358">
        <v>53.564749998174811</v>
      </c>
      <c r="AD1358">
        <v>64.372842105985441</v>
      </c>
      <c r="AE1358">
        <v>0.33243830712185141</v>
      </c>
      <c r="AF1358">
        <v>0.27579669519111699</v>
      </c>
      <c r="AG1358">
        <v>1042.3461538461536</v>
      </c>
      <c r="AH1358">
        <v>0</v>
      </c>
      <c r="AI1358">
        <v>0</v>
      </c>
      <c r="AJ1358">
        <v>342.04879794777077</v>
      </c>
      <c r="AK1358">
        <v>48.242318304985311</v>
      </c>
      <c r="AL1358">
        <v>3.8491139819198814</v>
      </c>
      <c r="AM1358">
        <v>-15.579157090141344</v>
      </c>
      <c r="AN1358">
        <v>99</v>
      </c>
      <c r="AO1358">
        <v>99</v>
      </c>
      <c r="AP1358">
        <v>7</v>
      </c>
      <c r="AQ1358">
        <v>99</v>
      </c>
      <c r="AR1358">
        <v>208.11538461538464</v>
      </c>
      <c r="AS1358">
        <v>32.394522926388085</v>
      </c>
    </row>
    <row r="1359" spans="1:45">
      <c r="A1359">
        <v>20</v>
      </c>
      <c r="B1359">
        <v>9</v>
      </c>
      <c r="C1359">
        <v>2024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49</v>
      </c>
      <c r="R1359">
        <v>96</v>
      </c>
      <c r="S1359">
        <v>3.71875</v>
      </c>
      <c r="T1359">
        <v>6.9166666666666687</v>
      </c>
      <c r="U1359">
        <v>234.64895833333341</v>
      </c>
      <c r="V1359">
        <v>4.1666666666666679</v>
      </c>
      <c r="W1359">
        <v>59.375</v>
      </c>
      <c r="X1359">
        <v>3.125</v>
      </c>
      <c r="Y1359">
        <v>62.862140823510735</v>
      </c>
      <c r="Z1359">
        <v>1.0378576190884758</v>
      </c>
      <c r="AA1359">
        <v>2.129488723196773</v>
      </c>
      <c r="AB1359">
        <v>74.086754294317771</v>
      </c>
      <c r="AC1359">
        <v>50.200055843605952</v>
      </c>
      <c r="AD1359">
        <v>55.49790130646835</v>
      </c>
      <c r="AE1359">
        <v>1.2274645186037596</v>
      </c>
      <c r="AF1359">
        <v>0.80962782236054753</v>
      </c>
      <c r="AG1359">
        <v>997.21875</v>
      </c>
      <c r="AH1359">
        <v>0</v>
      </c>
      <c r="AI1359">
        <v>0</v>
      </c>
      <c r="AJ1359">
        <v>265.9013446094325</v>
      </c>
      <c r="AK1359">
        <v>51.967138898903059</v>
      </c>
      <c r="AL1359">
        <v>-1.9412803105102736</v>
      </c>
      <c r="AM1359">
        <v>3.7968895349008274</v>
      </c>
      <c r="AN1359">
        <v>99</v>
      </c>
      <c r="AO1359">
        <v>99</v>
      </c>
      <c r="AP1359">
        <v>8</v>
      </c>
      <c r="AQ1359">
        <v>99</v>
      </c>
      <c r="AR1359">
        <v>196.66666666666663</v>
      </c>
      <c r="AS1359">
        <v>30.19920539697403</v>
      </c>
    </row>
    <row r="1360" spans="1:45">
      <c r="A1360">
        <v>20</v>
      </c>
      <c r="B1360">
        <v>10</v>
      </c>
      <c r="C1360">
        <v>2024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74</v>
      </c>
      <c r="R1360">
        <v>132</v>
      </c>
      <c r="S1360">
        <v>4.2727272727272716</v>
      </c>
      <c r="T1360">
        <v>6.4393939393939394</v>
      </c>
      <c r="U1360">
        <v>360.22954545454513</v>
      </c>
      <c r="V1360">
        <v>13.636363636363638</v>
      </c>
      <c r="W1360">
        <v>46.212121212121211</v>
      </c>
      <c r="X1360">
        <v>52.27272727272728</v>
      </c>
      <c r="Y1360">
        <v>89.502275862919177</v>
      </c>
      <c r="Z1360">
        <v>1.0946904162538456</v>
      </c>
      <c r="AA1360">
        <v>1.5533813350508876</v>
      </c>
      <c r="AB1360">
        <v>83.7302649016017</v>
      </c>
      <c r="AC1360">
        <v>59.190927605530646</v>
      </c>
      <c r="AD1360">
        <v>60.224742765445782</v>
      </c>
      <c r="AE1360">
        <v>1.6877637130801679</v>
      </c>
      <c r="AF1360">
        <v>1.7090265974257068</v>
      </c>
      <c r="AG1360">
        <v>851.15151515151501</v>
      </c>
      <c r="AH1360">
        <v>0</v>
      </c>
      <c r="AI1360">
        <v>0</v>
      </c>
      <c r="AJ1360">
        <v>125.69681445594033</v>
      </c>
      <c r="AK1360">
        <v>55.758841615944178</v>
      </c>
      <c r="AL1360">
        <v>19.761298520367799</v>
      </c>
      <c r="AM1360">
        <v>21.744909162081075</v>
      </c>
      <c r="AN1360">
        <v>99</v>
      </c>
      <c r="AO1360">
        <v>99</v>
      </c>
      <c r="AP1360">
        <v>9</v>
      </c>
      <c r="AQ1360">
        <v>99</v>
      </c>
      <c r="AR1360">
        <v>226.74242424242425</v>
      </c>
      <c r="AS1360">
        <v>30.317550816969202</v>
      </c>
    </row>
    <row r="1361" spans="1:45">
      <c r="A1361">
        <v>20</v>
      </c>
      <c r="B1361">
        <v>11</v>
      </c>
      <c r="C1361">
        <v>2024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AN1361">
        <v>99</v>
      </c>
      <c r="AO1361">
        <v>99</v>
      </c>
      <c r="AP1361">
        <v>10</v>
      </c>
      <c r="AQ1361">
        <v>99</v>
      </c>
    </row>
    <row r="1362" spans="1:45">
      <c r="A1362">
        <v>20</v>
      </c>
      <c r="B1362">
        <v>12</v>
      </c>
      <c r="C1362">
        <v>2024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9</v>
      </c>
      <c r="R1362">
        <v>11</v>
      </c>
      <c r="S1362">
        <v>5.4545454545454541</v>
      </c>
      <c r="T1362">
        <v>6.6363636363636376</v>
      </c>
      <c r="U1362">
        <v>400.55454545454546</v>
      </c>
      <c r="V1362">
        <v>45.454545454545446</v>
      </c>
      <c r="W1362">
        <v>63.636363636363633</v>
      </c>
      <c r="X1362">
        <v>72.727272727272734</v>
      </c>
      <c r="Y1362">
        <v>83.74871899846795</v>
      </c>
      <c r="Z1362">
        <v>0.78202956973114912</v>
      </c>
      <c r="AA1362">
        <v>1.2264306875665456</v>
      </c>
      <c r="AB1362">
        <v>91.587505278406383</v>
      </c>
      <c r="AC1362">
        <v>43.928494372068258</v>
      </c>
      <c r="AD1362">
        <v>36.190762768575489</v>
      </c>
      <c r="AE1362">
        <v>0.14064697609001403</v>
      </c>
      <c r="AF1362">
        <v>0.15836161056644038</v>
      </c>
      <c r="AG1362">
        <v>890.81818181818187</v>
      </c>
      <c r="AH1362">
        <v>0</v>
      </c>
      <c r="AI1362">
        <v>0</v>
      </c>
      <c r="AJ1362">
        <v>174.12681803883751</v>
      </c>
      <c r="AK1362">
        <v>63.051010106449809</v>
      </c>
      <c r="AL1362">
        <v>-8.2043053919006557</v>
      </c>
      <c r="AM1362">
        <v>48.595451287387661</v>
      </c>
      <c r="AN1362">
        <v>99</v>
      </c>
      <c r="AO1362">
        <v>99</v>
      </c>
      <c r="AP1362">
        <v>11</v>
      </c>
      <c r="AQ1362">
        <v>99</v>
      </c>
      <c r="AR1362">
        <v>226.72727272727272</v>
      </c>
      <c r="AS1362">
        <v>33.891782757277888</v>
      </c>
    </row>
    <row r="1363" spans="1:45">
      <c r="A1363">
        <v>20</v>
      </c>
      <c r="B1363">
        <v>13</v>
      </c>
      <c r="C1363">
        <v>2024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2</v>
      </c>
      <c r="R1363">
        <v>29</v>
      </c>
      <c r="S1363">
        <v>4.3793103448275872</v>
      </c>
      <c r="T1363">
        <v>7.1034482758620694</v>
      </c>
      <c r="U1363">
        <v>285.8448275862068</v>
      </c>
      <c r="V1363">
        <v>0</v>
      </c>
      <c r="W1363">
        <v>55.172413793103438</v>
      </c>
      <c r="X1363">
        <v>3.4482758620689653</v>
      </c>
      <c r="Y1363">
        <v>27.350894661115181</v>
      </c>
      <c r="Z1363">
        <v>0.48521542343000879</v>
      </c>
      <c r="AA1363">
        <v>1.2688530684809716</v>
      </c>
      <c r="AB1363">
        <v>59.555729521772079</v>
      </c>
      <c r="AC1363">
        <v>42.195499151165627</v>
      </c>
      <c r="AD1363">
        <v>27.231852454479711</v>
      </c>
      <c r="AE1363">
        <v>0.37079657332821886</v>
      </c>
      <c r="AF1363">
        <v>0.29793662667449844</v>
      </c>
      <c r="AG1363">
        <v>812.89655172413757</v>
      </c>
      <c r="AH1363">
        <v>0</v>
      </c>
      <c r="AI1363">
        <v>0</v>
      </c>
      <c r="AJ1363">
        <v>47.201946794733821</v>
      </c>
      <c r="AK1363">
        <v>3.2282379220232054</v>
      </c>
      <c r="AL1363">
        <v>21.032588621361995</v>
      </c>
      <c r="AM1363">
        <v>-23.61703823919656</v>
      </c>
      <c r="AN1363">
        <v>99</v>
      </c>
      <c r="AO1363">
        <v>99</v>
      </c>
      <c r="AP1363">
        <v>12</v>
      </c>
      <c r="AQ1363">
        <v>99</v>
      </c>
      <c r="AR1363">
        <v>207.96551724137925</v>
      </c>
      <c r="AS1363">
        <v>31.720387574164377</v>
      </c>
    </row>
    <row r="1364" spans="1:45">
      <c r="A1364">
        <v>20</v>
      </c>
      <c r="B1364">
        <v>14</v>
      </c>
      <c r="C1364">
        <v>2024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Q1364">
        <v>23</v>
      </c>
      <c r="R1364">
        <v>29</v>
      </c>
      <c r="S1364">
        <v>6.5517241379310356</v>
      </c>
      <c r="T1364">
        <v>5.862068965517242</v>
      </c>
      <c r="U1364">
        <v>419.27241379310351</v>
      </c>
      <c r="V1364">
        <v>72.413793103448299</v>
      </c>
      <c r="W1364">
        <v>37.931034482758605</v>
      </c>
      <c r="X1364">
        <v>75.86206896551721</v>
      </c>
      <c r="Y1364">
        <v>108.98396242836586</v>
      </c>
      <c r="Z1364">
        <v>1.7535423634608449</v>
      </c>
      <c r="AA1364">
        <v>1.5696285071366975</v>
      </c>
      <c r="AB1364">
        <v>89.500602072156539</v>
      </c>
      <c r="AC1364">
        <v>61.108077554442509</v>
      </c>
      <c r="AD1364">
        <v>67.911512949513295</v>
      </c>
      <c r="AE1364">
        <v>0.37079657332821886</v>
      </c>
      <c r="AF1364">
        <v>0.43700846252157055</v>
      </c>
      <c r="AG1364">
        <v>1026.7586206896549</v>
      </c>
      <c r="AH1364">
        <v>0</v>
      </c>
      <c r="AI1364">
        <v>0</v>
      </c>
      <c r="AJ1364">
        <v>296.15916680200246</v>
      </c>
      <c r="AK1364">
        <v>32.094897774762075</v>
      </c>
      <c r="AL1364">
        <v>-12.877188085484295</v>
      </c>
      <c r="AM1364">
        <v>5.9550610330895504</v>
      </c>
      <c r="AN1364">
        <v>99</v>
      </c>
      <c r="AO1364">
        <v>99</v>
      </c>
      <c r="AP1364">
        <v>13</v>
      </c>
      <c r="AQ1364">
        <v>99</v>
      </c>
      <c r="AR1364">
        <v>223.79310344827596</v>
      </c>
      <c r="AS1364">
        <v>36.633150890024659</v>
      </c>
    </row>
    <row r="1365" spans="1:45">
      <c r="A1365">
        <v>20</v>
      </c>
      <c r="B1365">
        <v>15</v>
      </c>
      <c r="C1365">
        <v>2024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AN1365">
        <v>99</v>
      </c>
      <c r="AO1365">
        <v>99</v>
      </c>
      <c r="AP1365">
        <v>14</v>
      </c>
      <c r="AQ1365">
        <v>99</v>
      </c>
    </row>
    <row r="1366" spans="1:45">
      <c r="A1366">
        <v>20</v>
      </c>
      <c r="B1366">
        <v>16</v>
      </c>
      <c r="C1366">
        <v>2024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AN1366">
        <v>99</v>
      </c>
      <c r="AO1366">
        <v>99</v>
      </c>
      <c r="AP1366">
        <v>15</v>
      </c>
      <c r="AQ1366">
        <v>99</v>
      </c>
    </row>
    <row r="1367" spans="1:45">
      <c r="A1367">
        <v>20</v>
      </c>
      <c r="B1367">
        <v>17</v>
      </c>
      <c r="C1367">
        <v>2024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AN1367">
        <v>99</v>
      </c>
      <c r="AO1367">
        <v>99</v>
      </c>
      <c r="AP1367">
        <v>16</v>
      </c>
      <c r="AQ1367">
        <v>99</v>
      </c>
    </row>
    <row r="1368" spans="1:45">
      <c r="A1368">
        <v>20</v>
      </c>
      <c r="B1368">
        <v>18</v>
      </c>
      <c r="C1368">
        <v>2024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AN1368">
        <v>99</v>
      </c>
      <c r="AO1368">
        <v>99</v>
      </c>
      <c r="AP1368">
        <v>17</v>
      </c>
      <c r="AQ1368">
        <v>99</v>
      </c>
    </row>
    <row r="1369" spans="1:45">
      <c r="A1369">
        <v>20</v>
      </c>
      <c r="B1369">
        <v>19</v>
      </c>
      <c r="C1369">
        <v>2024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295</v>
      </c>
      <c r="R1369">
        <v>492</v>
      </c>
      <c r="S1369">
        <v>6.132113821138212</v>
      </c>
      <c r="T1369">
        <v>7.2662601626016254</v>
      </c>
      <c r="U1369">
        <v>377.11239837398409</v>
      </c>
      <c r="V1369">
        <v>69.918699186991887</v>
      </c>
      <c r="W1369">
        <v>64.83739837398376</v>
      </c>
      <c r="X1369">
        <v>56.707317073170735</v>
      </c>
      <c r="Y1369">
        <v>112.61350312514725</v>
      </c>
      <c r="Z1369">
        <v>1.4058621473276309</v>
      </c>
      <c r="AA1369">
        <v>2.0963188403205506</v>
      </c>
      <c r="AB1369">
        <v>81.151338144428692</v>
      </c>
      <c r="AC1369">
        <v>65.016334224600115</v>
      </c>
      <c r="AD1369">
        <v>73.427587112103524</v>
      </c>
      <c r="AE1369">
        <v>6.2907556578442669</v>
      </c>
      <c r="AF1369">
        <v>6.6685509569392405</v>
      </c>
      <c r="AG1369">
        <v>1098.0894308943091</v>
      </c>
      <c r="AH1369">
        <v>0</v>
      </c>
      <c r="AI1369">
        <v>100</v>
      </c>
      <c r="AJ1369">
        <v>400.4156378802229</v>
      </c>
      <c r="AK1369">
        <v>63.266533619865584</v>
      </c>
      <c r="AL1369">
        <v>21.155598148957274</v>
      </c>
      <c r="AM1369">
        <v>24.810405476539557</v>
      </c>
      <c r="AN1369">
        <v>99</v>
      </c>
      <c r="AO1369">
        <v>99</v>
      </c>
      <c r="AP1369">
        <v>21</v>
      </c>
      <c r="AQ1369">
        <v>99</v>
      </c>
      <c r="AR1369">
        <v>217.51626016260164</v>
      </c>
      <c r="AS1369">
        <v>35.599441607868123</v>
      </c>
    </row>
    <row r="1370" spans="1:45">
      <c r="A1370">
        <v>20</v>
      </c>
      <c r="B1370">
        <v>20</v>
      </c>
      <c r="C1370">
        <v>2024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356</v>
      </c>
      <c r="R1370">
        <v>533</v>
      </c>
      <c r="S1370">
        <v>7.9793621013133214</v>
      </c>
      <c r="T1370">
        <v>5.7729831144465278</v>
      </c>
      <c r="U1370">
        <v>454.74840525328369</v>
      </c>
      <c r="V1370">
        <v>93.621013133208237</v>
      </c>
      <c r="W1370">
        <v>33.02063789868668</v>
      </c>
      <c r="X1370">
        <v>80.112570356472801</v>
      </c>
      <c r="Y1370">
        <v>119.4050992712541</v>
      </c>
      <c r="Z1370">
        <v>1.3578850285218471</v>
      </c>
      <c r="AA1370">
        <v>1.560253838038705</v>
      </c>
      <c r="AB1370">
        <v>70.776554613572102</v>
      </c>
      <c r="AC1370">
        <v>47.773800288505086</v>
      </c>
      <c r="AD1370">
        <v>56.542804720215678</v>
      </c>
      <c r="AE1370">
        <v>6.8149852959979533</v>
      </c>
      <c r="AF1370">
        <v>8.7115203228577158</v>
      </c>
      <c r="AG1370">
        <v>1214.2026266416503</v>
      </c>
      <c r="AH1370">
        <v>0</v>
      </c>
      <c r="AI1370">
        <v>100</v>
      </c>
      <c r="AJ1370">
        <v>528.24086643899045</v>
      </c>
      <c r="AK1370">
        <v>59.016490519225982</v>
      </c>
      <c r="AL1370">
        <v>1.3775578678405784</v>
      </c>
      <c r="AM1370">
        <v>11.163083741495798</v>
      </c>
      <c r="AN1370">
        <v>99</v>
      </c>
      <c r="AO1370">
        <v>99</v>
      </c>
      <c r="AP1370">
        <v>22</v>
      </c>
      <c r="AQ1370">
        <v>99</v>
      </c>
      <c r="AR1370">
        <v>223.65853658536579</v>
      </c>
      <c r="AS1370">
        <v>39.781661437903594</v>
      </c>
    </row>
    <row r="1371" spans="1:45">
      <c r="A1371">
        <v>20</v>
      </c>
      <c r="B1371">
        <v>21</v>
      </c>
      <c r="C1371">
        <v>2024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395</v>
      </c>
      <c r="R1371">
        <v>648</v>
      </c>
      <c r="S1371">
        <v>6.5046296296296306</v>
      </c>
      <c r="T1371">
        <v>7.814814814814814</v>
      </c>
      <c r="U1371">
        <v>389.1216049382719</v>
      </c>
      <c r="V1371">
        <v>72.993827160493851</v>
      </c>
      <c r="W1371">
        <v>71.913580246913583</v>
      </c>
      <c r="X1371">
        <v>61.265432098765459</v>
      </c>
      <c r="Y1371">
        <v>117.38983420723362</v>
      </c>
      <c r="Z1371">
        <v>1.5713415825334196</v>
      </c>
      <c r="AA1371">
        <v>2.3153332752722631</v>
      </c>
      <c r="AB1371">
        <v>81.301111757889686</v>
      </c>
      <c r="AC1371">
        <v>68.302765608498802</v>
      </c>
      <c r="AD1371">
        <v>71.284277343030951</v>
      </c>
      <c r="AE1371">
        <v>8.2853855005753765</v>
      </c>
      <c r="AF1371">
        <v>9.062664667986752</v>
      </c>
      <c r="AG1371">
        <v>1119.2669753086418</v>
      </c>
      <c r="AH1371">
        <v>0</v>
      </c>
      <c r="AI1371">
        <v>100</v>
      </c>
      <c r="AJ1371">
        <v>452.10024428734624</v>
      </c>
      <c r="AK1371">
        <v>52.428131727516735</v>
      </c>
      <c r="AL1371">
        <v>21.430717050301158</v>
      </c>
      <c r="AM1371">
        <v>15.002050367893849</v>
      </c>
      <c r="AN1371">
        <v>99</v>
      </c>
      <c r="AO1371">
        <v>99</v>
      </c>
      <c r="AP1371">
        <v>23</v>
      </c>
      <c r="AQ1371">
        <v>99</v>
      </c>
      <c r="AR1371">
        <v>216.4614197530864</v>
      </c>
      <c r="AS1371">
        <v>37.18644325767881</v>
      </c>
    </row>
    <row r="1372" spans="1:45">
      <c r="A1372">
        <v>20</v>
      </c>
      <c r="B1372">
        <v>22</v>
      </c>
      <c r="C1372">
        <v>2024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263</v>
      </c>
      <c r="R1372">
        <v>435</v>
      </c>
      <c r="S1372">
        <v>8.3793103448275872</v>
      </c>
      <c r="T1372">
        <v>5.4091954022988498</v>
      </c>
      <c r="U1372">
        <v>428.43425287356337</v>
      </c>
      <c r="V1372">
        <v>96.551724137931018</v>
      </c>
      <c r="W1372">
        <v>24.137931034482754</v>
      </c>
      <c r="X1372">
        <v>71.494252873563198</v>
      </c>
      <c r="Y1372">
        <v>116.38819290387856</v>
      </c>
      <c r="Z1372">
        <v>1.4874291584432653</v>
      </c>
      <c r="AA1372">
        <v>1.6422323035519162</v>
      </c>
      <c r="AB1372">
        <v>69.129766219121095</v>
      </c>
      <c r="AC1372">
        <v>31.775461762866239</v>
      </c>
      <c r="AD1372">
        <v>26.772924433753698</v>
      </c>
      <c r="AE1372">
        <v>5.5619485999232845</v>
      </c>
      <c r="AF1372">
        <v>6.6983679815473742</v>
      </c>
      <c r="AG1372">
        <v>1223.7655172413797</v>
      </c>
      <c r="AH1372">
        <v>0.22988505747126439</v>
      </c>
      <c r="AI1372">
        <v>100</v>
      </c>
      <c r="AJ1372">
        <v>634.66293358814448</v>
      </c>
      <c r="AK1372">
        <v>55.80512094326172</v>
      </c>
      <c r="AL1372">
        <v>-4.7176836913603299</v>
      </c>
      <c r="AM1372">
        <v>6.7297917340585904</v>
      </c>
      <c r="AN1372">
        <v>99</v>
      </c>
      <c r="AO1372">
        <v>99</v>
      </c>
      <c r="AP1372">
        <v>24</v>
      </c>
      <c r="AQ1372">
        <v>99</v>
      </c>
      <c r="AR1372">
        <v>217.60919540229881</v>
      </c>
      <c r="AS1372">
        <v>40.65979989714647</v>
      </c>
    </row>
    <row r="1373" spans="1:45">
      <c r="A1373">
        <v>20</v>
      </c>
      <c r="B1373">
        <v>23</v>
      </c>
      <c r="C1373">
        <v>2024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150</v>
      </c>
      <c r="R1373">
        <v>219</v>
      </c>
      <c r="S1373">
        <v>7.15525114155251</v>
      </c>
      <c r="T1373">
        <v>5.8584474885844751</v>
      </c>
      <c r="U1373">
        <v>453.34885844748879</v>
      </c>
      <c r="V1373">
        <v>89.497716894977188</v>
      </c>
      <c r="W1373">
        <v>36.986301369863007</v>
      </c>
      <c r="X1373">
        <v>75.799086757990864</v>
      </c>
      <c r="Y1373">
        <v>117.23953248861436</v>
      </c>
      <c r="Z1373">
        <v>1.3493131369308329</v>
      </c>
      <c r="AA1373">
        <v>1.5769629677263997</v>
      </c>
      <c r="AB1373">
        <v>69.319298620575793</v>
      </c>
      <c r="AC1373">
        <v>44.422449071305998</v>
      </c>
      <c r="AD1373">
        <v>58.759131077055827</v>
      </c>
      <c r="AE1373">
        <v>2.8001534330648248</v>
      </c>
      <c r="AF1373">
        <v>3.5683890802551321</v>
      </c>
      <c r="AG1373">
        <v>1256.5981735159817</v>
      </c>
      <c r="AH1373">
        <v>0</v>
      </c>
      <c r="AI1373">
        <v>100</v>
      </c>
      <c r="AJ1373">
        <v>581.33251371612914</v>
      </c>
      <c r="AK1373">
        <v>48.375468238043403</v>
      </c>
      <c r="AL1373">
        <v>-4.4287655562964074</v>
      </c>
      <c r="AM1373">
        <v>0.16978468843919589</v>
      </c>
      <c r="AN1373">
        <v>99</v>
      </c>
      <c r="AO1373">
        <v>99</v>
      </c>
      <c r="AP1373">
        <v>25</v>
      </c>
      <c r="AQ1373">
        <v>99</v>
      </c>
      <c r="AR1373">
        <v>225.84931506849321</v>
      </c>
      <c r="AS1373">
        <v>38.544583038039249</v>
      </c>
    </row>
    <row r="1374" spans="1:45">
      <c r="A1374">
        <v>20</v>
      </c>
      <c r="B1374">
        <v>24</v>
      </c>
      <c r="C1374">
        <v>2024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24</v>
      </c>
      <c r="R1374">
        <v>45</v>
      </c>
      <c r="S1374">
        <v>6.9333333333333353</v>
      </c>
      <c r="T1374">
        <v>5.4888888888888889</v>
      </c>
      <c r="U1374">
        <v>410.63111111111095</v>
      </c>
      <c r="V1374">
        <v>71.111111111111114</v>
      </c>
      <c r="W1374">
        <v>15.555555555555555</v>
      </c>
      <c r="X1374">
        <v>60</v>
      </c>
      <c r="Y1374">
        <v>152.25846128244871</v>
      </c>
      <c r="Z1374">
        <v>2.0483055327649602</v>
      </c>
      <c r="AA1374">
        <v>1.614135093096434</v>
      </c>
      <c r="AB1374">
        <v>83.88340976233448</v>
      </c>
      <c r="AC1374">
        <v>-12.61168936546783</v>
      </c>
      <c r="AD1374">
        <v>-11.78466816012484</v>
      </c>
      <c r="AE1374">
        <v>0.57537399309551218</v>
      </c>
      <c r="AF1374">
        <v>0.66414043818590396</v>
      </c>
      <c r="AG1374">
        <v>1281.2444444444443</v>
      </c>
      <c r="AH1374">
        <v>0</v>
      </c>
      <c r="AI1374">
        <v>100</v>
      </c>
      <c r="AJ1374">
        <v>660.740061700365</v>
      </c>
      <c r="AK1374">
        <v>67.810353971672285</v>
      </c>
      <c r="AL1374">
        <v>-11.26062942485879</v>
      </c>
      <c r="AM1374">
        <v>44.930107535640005</v>
      </c>
      <c r="AN1374">
        <v>99</v>
      </c>
      <c r="AO1374">
        <v>99</v>
      </c>
      <c r="AP1374">
        <v>26</v>
      </c>
      <c r="AQ1374">
        <v>99</v>
      </c>
      <c r="AR1374">
        <v>221.75555555555556</v>
      </c>
      <c r="AS1374">
        <v>36.130888384283246</v>
      </c>
    </row>
    <row r="1375" spans="1:45">
      <c r="A1375">
        <v>20</v>
      </c>
      <c r="B1375">
        <v>25</v>
      </c>
      <c r="C1375">
        <v>2024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92</v>
      </c>
      <c r="R1375">
        <v>206</v>
      </c>
      <c r="S1375">
        <v>4.6601941747572804</v>
      </c>
      <c r="T1375">
        <v>5.7087378640776683</v>
      </c>
      <c r="U1375">
        <v>222.95436893203873</v>
      </c>
      <c r="V1375">
        <v>24.757281553398062</v>
      </c>
      <c r="W1375">
        <v>27.66990291262136</v>
      </c>
      <c r="X1375">
        <v>7.2815533980582527</v>
      </c>
      <c r="Y1375">
        <v>78.027786657197851</v>
      </c>
      <c r="Z1375">
        <v>1.1195820827282257</v>
      </c>
      <c r="AA1375">
        <v>1.5956924294308752</v>
      </c>
      <c r="AB1375">
        <v>76.400965716629813</v>
      </c>
      <c r="AC1375">
        <v>61.7475736442534</v>
      </c>
      <c r="AD1375">
        <v>53.967509407202414</v>
      </c>
      <c r="AE1375">
        <v>2.6339342795038991</v>
      </c>
      <c r="AF1375">
        <v>1.6507403524799289</v>
      </c>
      <c r="AG1375">
        <v>1205.0339805825242</v>
      </c>
      <c r="AH1375">
        <v>0</v>
      </c>
      <c r="AI1375">
        <v>100</v>
      </c>
      <c r="AJ1375">
        <v>690.15163228405743</v>
      </c>
      <c r="AK1375">
        <v>43.23408129393939</v>
      </c>
      <c r="AL1375">
        <v>17.268257305481754</v>
      </c>
      <c r="AM1375">
        <v>4.0166384967209376</v>
      </c>
      <c r="AN1375">
        <v>99</v>
      </c>
      <c r="AO1375">
        <v>99</v>
      </c>
      <c r="AP1375">
        <v>27</v>
      </c>
      <c r="AQ1375">
        <v>99</v>
      </c>
      <c r="AR1375">
        <v>189.74757281553391</v>
      </c>
      <c r="AS1375">
        <v>31.303336740411098</v>
      </c>
    </row>
    <row r="1376" spans="1:45">
      <c r="A1376">
        <v>20</v>
      </c>
      <c r="B1376">
        <v>26</v>
      </c>
      <c r="C1376">
        <v>2024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65</v>
      </c>
      <c r="R1376">
        <v>80</v>
      </c>
      <c r="S1376">
        <v>6.5875000000000004</v>
      </c>
      <c r="T1376">
        <v>6.1375000000000002</v>
      </c>
      <c r="U1376">
        <v>372.06</v>
      </c>
      <c r="V1376">
        <v>85</v>
      </c>
      <c r="W1376">
        <v>45</v>
      </c>
      <c r="X1376">
        <v>68.75</v>
      </c>
      <c r="Y1376">
        <v>76.494758970794251</v>
      </c>
      <c r="Z1376">
        <v>1.3387844299961031</v>
      </c>
      <c r="AA1376">
        <v>1.8489439553431579</v>
      </c>
      <c r="AB1376">
        <v>75.251201840224866</v>
      </c>
      <c r="AC1376">
        <v>46.379588924211923</v>
      </c>
      <c r="AD1376">
        <v>51.7795578369673</v>
      </c>
      <c r="AE1376">
        <v>1.022887098836466</v>
      </c>
      <c r="AF1376">
        <v>1.0697899880138868</v>
      </c>
      <c r="AG1376">
        <v>1098.6375</v>
      </c>
      <c r="AH1376">
        <v>0</v>
      </c>
      <c r="AI1376">
        <v>100</v>
      </c>
      <c r="AJ1376">
        <v>382.0515097388701</v>
      </c>
      <c r="AK1376">
        <v>53.547471747107281</v>
      </c>
      <c r="AL1376">
        <v>-4.6097158669316087</v>
      </c>
      <c r="AM1376">
        <v>7.7178213714016497</v>
      </c>
      <c r="AN1376">
        <v>99</v>
      </c>
      <c r="AO1376">
        <v>99</v>
      </c>
      <c r="AP1376">
        <v>28</v>
      </c>
      <c r="AQ1376">
        <v>99</v>
      </c>
      <c r="AR1376">
        <v>214.33750000000001</v>
      </c>
      <c r="AS1376">
        <v>37.34683742884927</v>
      </c>
    </row>
    <row r="1377" spans="1:45">
      <c r="A1377">
        <v>20</v>
      </c>
      <c r="B1377">
        <v>27</v>
      </c>
      <c r="C1377">
        <v>2024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78</v>
      </c>
      <c r="R1377">
        <v>171</v>
      </c>
      <c r="S1377">
        <v>4.8654970760233924</v>
      </c>
      <c r="T1377">
        <v>6.9239766081871323</v>
      </c>
      <c r="U1377">
        <v>188.47660818713453</v>
      </c>
      <c r="V1377">
        <v>25.146198830409357</v>
      </c>
      <c r="W1377">
        <v>56.725146198830394</v>
      </c>
      <c r="X1377">
        <v>0</v>
      </c>
      <c r="Y1377">
        <v>46.691039151357749</v>
      </c>
      <c r="Z1377">
        <v>1.0142448368972552</v>
      </c>
      <c r="AA1377">
        <v>2.0029389165789326</v>
      </c>
      <c r="AB1377">
        <v>49.409866294468991</v>
      </c>
      <c r="AC1377">
        <v>30.809513920272973</v>
      </c>
      <c r="AD1377">
        <v>22.813959265356139</v>
      </c>
      <c r="AE1377">
        <v>2.1864211737629473</v>
      </c>
      <c r="AF1377">
        <v>1.1583748729604624</v>
      </c>
      <c r="AG1377">
        <v>1050.2105263157891</v>
      </c>
      <c r="AH1377">
        <v>0</v>
      </c>
      <c r="AI1377">
        <v>100</v>
      </c>
      <c r="AJ1377">
        <v>395.35843845801128</v>
      </c>
      <c r="AK1377">
        <v>52.268555498459186</v>
      </c>
      <c r="AL1377">
        <v>19.761084740558346</v>
      </c>
      <c r="AM1377">
        <v>2.2719224814260044</v>
      </c>
      <c r="AN1377">
        <v>99</v>
      </c>
      <c r="AO1377">
        <v>99</v>
      </c>
      <c r="AP1377">
        <v>29</v>
      </c>
      <c r="AQ1377">
        <v>99</v>
      </c>
      <c r="AR1377">
        <v>178.92982456140348</v>
      </c>
      <c r="AS1377">
        <v>32.479780833860282</v>
      </c>
    </row>
    <row r="1378" spans="1:45">
      <c r="A1378">
        <v>20</v>
      </c>
      <c r="B1378">
        <v>28</v>
      </c>
      <c r="C1378">
        <v>2024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3</v>
      </c>
      <c r="R1378">
        <v>3</v>
      </c>
      <c r="S1378">
        <v>8.6666666666666643</v>
      </c>
      <c r="T1378">
        <v>4</v>
      </c>
      <c r="U1378">
        <v>414.26666666666654</v>
      </c>
      <c r="V1378">
        <v>100</v>
      </c>
      <c r="W1378">
        <v>0</v>
      </c>
      <c r="X1378">
        <v>66.666666666666686</v>
      </c>
      <c r="Y1378">
        <v>90.687240312822269</v>
      </c>
      <c r="Z1378">
        <v>1.8856180831641287</v>
      </c>
      <c r="AA1378">
        <v>0</v>
      </c>
      <c r="AB1378">
        <v>98.842537626256245</v>
      </c>
      <c r="AE1378">
        <v>3.8358266206367488E-2</v>
      </c>
      <c r="AF1378">
        <v>4.4668030596666471E-2</v>
      </c>
      <c r="AG1378">
        <v>1472.6666666666667</v>
      </c>
      <c r="AH1378">
        <v>0</v>
      </c>
      <c r="AI1378">
        <v>100</v>
      </c>
      <c r="AJ1378">
        <v>958.20120828328925</v>
      </c>
      <c r="AK1378">
        <v>39.398909812913367</v>
      </c>
      <c r="AM1378">
        <v>52.886581176229967</v>
      </c>
      <c r="AN1378">
        <v>99</v>
      </c>
      <c r="AO1378">
        <v>99</v>
      </c>
      <c r="AP1378">
        <v>30</v>
      </c>
      <c r="AQ1378">
        <v>99</v>
      </c>
      <c r="AR1378">
        <v>212</v>
      </c>
      <c r="AS1378">
        <v>43.100364183730129</v>
      </c>
    </row>
    <row r="1379" spans="1:45">
      <c r="A1379">
        <v>20</v>
      </c>
      <c r="B1379">
        <v>29</v>
      </c>
      <c r="C1379">
        <v>2024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43</v>
      </c>
      <c r="R1379">
        <v>62</v>
      </c>
      <c r="S1379">
        <v>5.6935483870967749</v>
      </c>
      <c r="T1379">
        <v>7.0645161290322562</v>
      </c>
      <c r="U1379">
        <v>303.11774193548376</v>
      </c>
      <c r="V1379">
        <v>56.451612903225801</v>
      </c>
      <c r="W1379">
        <v>58.064516129032242</v>
      </c>
      <c r="X1379">
        <v>27.41935483870968</v>
      </c>
      <c r="Y1379">
        <v>80.505695098472813</v>
      </c>
      <c r="Z1379">
        <v>1.158262180992178</v>
      </c>
      <c r="AA1379">
        <v>1.4576933584122598</v>
      </c>
      <c r="AB1379">
        <v>75.69301861867649</v>
      </c>
      <c r="AC1379">
        <v>57.491866724674509</v>
      </c>
      <c r="AD1379">
        <v>45.114343521753121</v>
      </c>
      <c r="AE1379">
        <v>0.79273750159826117</v>
      </c>
      <c r="AF1379">
        <v>0.67545839991336676</v>
      </c>
      <c r="AG1379">
        <v>1120.7258064516127</v>
      </c>
      <c r="AH1379">
        <v>0</v>
      </c>
      <c r="AI1379">
        <v>100</v>
      </c>
      <c r="AJ1379">
        <v>535.73143155258492</v>
      </c>
      <c r="AK1379">
        <v>55.716470366596091</v>
      </c>
      <c r="AL1379">
        <v>26.920055399867191</v>
      </c>
      <c r="AM1379">
        <v>14.685428980879131</v>
      </c>
      <c r="AN1379">
        <v>99</v>
      </c>
      <c r="AO1379">
        <v>99</v>
      </c>
      <c r="AP1379">
        <v>31</v>
      </c>
      <c r="AQ1379">
        <v>99</v>
      </c>
      <c r="AR1379">
        <v>203.90322580645156</v>
      </c>
      <c r="AS1379">
        <v>35.001088641922244</v>
      </c>
    </row>
    <row r="1380" spans="1:45">
      <c r="A1380">
        <v>20</v>
      </c>
      <c r="B1380">
        <v>30</v>
      </c>
      <c r="C1380">
        <v>2024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1</v>
      </c>
      <c r="R1380">
        <v>1</v>
      </c>
      <c r="S1380">
        <v>7</v>
      </c>
      <c r="T1380">
        <v>4</v>
      </c>
      <c r="U1380">
        <v>380.8</v>
      </c>
      <c r="V1380">
        <v>100</v>
      </c>
      <c r="W1380">
        <v>0</v>
      </c>
      <c r="X1380">
        <v>100</v>
      </c>
      <c r="Y1380">
        <v>0</v>
      </c>
      <c r="Z1380">
        <v>0</v>
      </c>
      <c r="AA1380">
        <v>0</v>
      </c>
      <c r="AE1380">
        <v>1.2786088735455824E-2</v>
      </c>
      <c r="AF1380">
        <v>1.3686503098817672E-2</v>
      </c>
      <c r="AG1380">
        <v>774</v>
      </c>
      <c r="AH1380">
        <v>0</v>
      </c>
      <c r="AI1380">
        <v>100</v>
      </c>
      <c r="AJ1380">
        <v>0</v>
      </c>
      <c r="AN1380">
        <v>99</v>
      </c>
      <c r="AO1380">
        <v>99</v>
      </c>
      <c r="AP1380">
        <v>32</v>
      </c>
      <c r="AQ1380">
        <v>99</v>
      </c>
      <c r="AR1380">
        <v>222</v>
      </c>
      <c r="AS1380">
        <v>34.822989534457754</v>
      </c>
    </row>
    <row r="1381" spans="1:45">
      <c r="A1381">
        <v>20</v>
      </c>
      <c r="B1381">
        <v>31</v>
      </c>
      <c r="C1381">
        <v>2024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AN1381">
        <v>99</v>
      </c>
      <c r="AO1381">
        <v>99</v>
      </c>
      <c r="AP1381">
        <v>33</v>
      </c>
      <c r="AQ1381">
        <v>99</v>
      </c>
    </row>
    <row r="1382" spans="1:45">
      <c r="A1382">
        <v>20</v>
      </c>
      <c r="B1382">
        <v>32</v>
      </c>
      <c r="C1382">
        <v>2024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AN1382">
        <v>99</v>
      </c>
      <c r="AO1382">
        <v>99</v>
      </c>
      <c r="AP1382">
        <v>34</v>
      </c>
      <c r="AQ1382">
        <v>99</v>
      </c>
    </row>
    <row r="1383" spans="1:45">
      <c r="A1383">
        <v>20</v>
      </c>
      <c r="B1383">
        <v>33</v>
      </c>
      <c r="C1383">
        <v>2024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10</v>
      </c>
      <c r="R1383">
        <v>20</v>
      </c>
      <c r="S1383">
        <v>6.55</v>
      </c>
      <c r="T1383">
        <v>9.6</v>
      </c>
      <c r="U1383">
        <v>391.73</v>
      </c>
      <c r="V1383">
        <v>85</v>
      </c>
      <c r="W1383">
        <v>90</v>
      </c>
      <c r="X1383">
        <v>70</v>
      </c>
      <c r="Y1383">
        <v>73.929419719080755</v>
      </c>
      <c r="Z1383">
        <v>1.0234744745229372</v>
      </c>
      <c r="AA1383">
        <v>2.2671568097509298</v>
      </c>
      <c r="AB1383">
        <v>75.270726018686105</v>
      </c>
      <c r="AC1383">
        <v>20.674235016271847</v>
      </c>
      <c r="AD1383">
        <v>5.1715731348963354</v>
      </c>
      <c r="AE1383">
        <v>0.2557217747091165</v>
      </c>
      <c r="AF1383">
        <v>0.28158686233717678</v>
      </c>
      <c r="AG1383">
        <v>1036.95</v>
      </c>
      <c r="AH1383">
        <v>0</v>
      </c>
      <c r="AI1383">
        <v>100</v>
      </c>
      <c r="AJ1383">
        <v>210.73050918175076</v>
      </c>
      <c r="AK1383">
        <v>38.211958985142701</v>
      </c>
      <c r="AL1383">
        <v>-4.3264481229878555</v>
      </c>
      <c r="AM1383">
        <v>33.025033668803978</v>
      </c>
      <c r="AN1383">
        <v>99</v>
      </c>
      <c r="AO1383">
        <v>99</v>
      </c>
      <c r="AP1383">
        <v>39</v>
      </c>
      <c r="AQ1383">
        <v>99</v>
      </c>
      <c r="AR1383">
        <v>219.75</v>
      </c>
      <c r="AS1383">
        <v>36.560180489906344</v>
      </c>
    </row>
    <row r="1384" spans="1:45">
      <c r="A1384">
        <v>20</v>
      </c>
      <c r="B1384">
        <v>34</v>
      </c>
      <c r="C1384">
        <v>2024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1</v>
      </c>
      <c r="R1384">
        <v>3</v>
      </c>
      <c r="S1384">
        <v>2.6666666666666661</v>
      </c>
      <c r="T1384">
        <v>5.6666666666666679</v>
      </c>
      <c r="U1384">
        <v>177.76666666666662</v>
      </c>
      <c r="V1384">
        <v>0</v>
      </c>
      <c r="W1384">
        <v>33.333333333333343</v>
      </c>
      <c r="X1384">
        <v>0</v>
      </c>
      <c r="Y1384">
        <v>59.437661087525647</v>
      </c>
      <c r="Z1384">
        <v>0.94280904158206369</v>
      </c>
      <c r="AA1384">
        <v>1.6996731711975941</v>
      </c>
      <c r="AB1384">
        <v>98.186702851566238</v>
      </c>
      <c r="AC1384">
        <v>99.865667349217674</v>
      </c>
      <c r="AD1384">
        <v>97.072534339415228</v>
      </c>
      <c r="AE1384">
        <v>3.8358266206367488E-2</v>
      </c>
      <c r="AF1384">
        <v>1.9167573798843124E-2</v>
      </c>
      <c r="AG1384">
        <v>1861.3333333333328</v>
      </c>
      <c r="AH1384">
        <v>0</v>
      </c>
      <c r="AI1384">
        <v>100</v>
      </c>
      <c r="AJ1384">
        <v>583.31485685024563</v>
      </c>
      <c r="AK1384">
        <v>99.862633030890493</v>
      </c>
      <c r="AL1384">
        <v>99.999983044450218</v>
      </c>
      <c r="AM1384">
        <v>97.05853070966424</v>
      </c>
      <c r="AN1384">
        <v>99</v>
      </c>
      <c r="AO1384">
        <v>99</v>
      </c>
      <c r="AP1384">
        <v>40</v>
      </c>
      <c r="AQ1384">
        <v>99</v>
      </c>
      <c r="AR1384">
        <v>190.66666666666663</v>
      </c>
      <c r="AS1384">
        <v>24.799225288919875</v>
      </c>
    </row>
    <row r="1385" spans="1:45">
      <c r="A1385">
        <v>20</v>
      </c>
      <c r="B1385">
        <v>35</v>
      </c>
      <c r="C1385">
        <v>2024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AN1385">
        <v>99</v>
      </c>
      <c r="AO1385">
        <v>99</v>
      </c>
      <c r="AP1385">
        <v>42</v>
      </c>
      <c r="AQ1385">
        <v>99</v>
      </c>
    </row>
    <row r="1386" spans="1:45">
      <c r="A1386">
        <v>20</v>
      </c>
      <c r="B1386">
        <v>36</v>
      </c>
      <c r="C1386">
        <v>2024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188</v>
      </c>
      <c r="R1386">
        <v>411</v>
      </c>
      <c r="S1386">
        <v>5.7682926829268304</v>
      </c>
      <c r="T1386">
        <v>6.1094890510948892</v>
      </c>
      <c r="U1386">
        <v>330.90632603406323</v>
      </c>
      <c r="V1386">
        <v>56.934306569343057</v>
      </c>
      <c r="W1386">
        <v>41.1192214111922</v>
      </c>
      <c r="X1386">
        <v>39.90267639902676</v>
      </c>
      <c r="Y1386">
        <v>93.202805889494911</v>
      </c>
      <c r="Z1386">
        <v>1.6985141670513983</v>
      </c>
      <c r="AA1386">
        <v>1.7565123821549249</v>
      </c>
      <c r="AB1386">
        <v>69.06884723261436</v>
      </c>
      <c r="AC1386">
        <v>37.671242362580543</v>
      </c>
      <c r="AD1386">
        <v>24.043097593593561</v>
      </c>
      <c r="AE1386">
        <v>5.2550824702723444</v>
      </c>
      <c r="AF1386">
        <v>4.8881266746243401</v>
      </c>
      <c r="AG1386">
        <v>968.65693430656893</v>
      </c>
      <c r="AH1386">
        <v>0</v>
      </c>
      <c r="AI1386">
        <v>100</v>
      </c>
      <c r="AJ1386">
        <v>327.86944996935125</v>
      </c>
      <c r="AK1386">
        <v>28.322657095706795</v>
      </c>
      <c r="AL1386">
        <v>-17.182493352090329</v>
      </c>
      <c r="AM1386">
        <v>-3.6534722755510871</v>
      </c>
      <c r="AN1386">
        <v>99</v>
      </c>
      <c r="AO1386">
        <v>99</v>
      </c>
      <c r="AP1386">
        <v>98</v>
      </c>
      <c r="AQ1386">
        <v>99</v>
      </c>
      <c r="AR1386">
        <v>211.33576642335768</v>
      </c>
      <c r="AS1386">
        <v>34.26821915031762</v>
      </c>
    </row>
    <row r="1387" spans="1:45">
      <c r="A1387">
        <v>20</v>
      </c>
      <c r="B1387">
        <v>37</v>
      </c>
      <c r="C1387">
        <v>2024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37</v>
      </c>
      <c r="R1387">
        <v>53</v>
      </c>
      <c r="S1387">
        <v>4.6415094339622645</v>
      </c>
      <c r="T1387">
        <v>6.6981132075471699</v>
      </c>
      <c r="U1387">
        <v>301.10566037735862</v>
      </c>
      <c r="V1387">
        <v>24.528301886792455</v>
      </c>
      <c r="W1387">
        <v>49.056603773584911</v>
      </c>
      <c r="X1387">
        <v>35.84905660377359</v>
      </c>
      <c r="Y1387">
        <v>94.524181622250907</v>
      </c>
      <c r="Z1387">
        <v>1.3188665748906623</v>
      </c>
      <c r="AA1387">
        <v>1.9385357794779361</v>
      </c>
      <c r="AB1387">
        <v>75.591509237027822</v>
      </c>
      <c r="AC1387">
        <v>56.545444853214555</v>
      </c>
      <c r="AD1387">
        <v>42.260270573614989</v>
      </c>
      <c r="AE1387">
        <v>0.67766270297915876</v>
      </c>
      <c r="AF1387">
        <v>0.5735751794978774</v>
      </c>
      <c r="AG1387">
        <v>1066.9433962264156</v>
      </c>
      <c r="AH1387">
        <v>5.6603773584905639</v>
      </c>
      <c r="AI1387">
        <v>0</v>
      </c>
      <c r="AJ1387">
        <v>507.74653515885632</v>
      </c>
      <c r="AK1387">
        <v>17.789792356881645</v>
      </c>
      <c r="AL1387">
        <v>8.6224741394678119</v>
      </c>
      <c r="AM1387">
        <v>4.409300502381555</v>
      </c>
      <c r="AN1387">
        <v>99</v>
      </c>
      <c r="AO1387">
        <v>99</v>
      </c>
      <c r="AP1387">
        <v>99</v>
      </c>
      <c r="AQ1387">
        <v>99</v>
      </c>
      <c r="AR1387">
        <v>208.69811320754715</v>
      </c>
      <c r="AS1387">
        <v>32.046069136553925</v>
      </c>
    </row>
    <row r="1388" spans="1:45">
      <c r="A1388">
        <v>20</v>
      </c>
      <c r="B1388">
        <v>38</v>
      </c>
      <c r="C1388">
        <v>2023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224</v>
      </c>
      <c r="R1388">
        <v>346</v>
      </c>
      <c r="S1388">
        <v>5.7360703812316709</v>
      </c>
      <c r="T1388">
        <v>6.2745664739884388</v>
      </c>
      <c r="U1388">
        <v>369.41329479768751</v>
      </c>
      <c r="V1388">
        <v>47.97687861271676</v>
      </c>
      <c r="W1388">
        <v>42.774566473988429</v>
      </c>
      <c r="X1388">
        <v>50.578034682080919</v>
      </c>
      <c r="Y1388">
        <v>114.35119895244353</v>
      </c>
      <c r="Z1388">
        <v>1.8543292706486847</v>
      </c>
      <c r="AA1388">
        <v>2.192285597620657</v>
      </c>
      <c r="AB1388">
        <v>71.177970604242986</v>
      </c>
      <c r="AC1388">
        <v>45.517447417135827</v>
      </c>
      <c r="AD1388">
        <v>25.94910080801742</v>
      </c>
      <c r="AE1388">
        <v>4.2949354518371399</v>
      </c>
      <c r="AF1388">
        <v>4.5041013233037459</v>
      </c>
      <c r="AG1388">
        <v>895.46666666666692</v>
      </c>
      <c r="AH1388">
        <v>0</v>
      </c>
      <c r="AI1388">
        <v>0</v>
      </c>
      <c r="AJ1388">
        <v>139.0332654039631</v>
      </c>
      <c r="AK1388">
        <v>78.096219390220995</v>
      </c>
      <c r="AL1388">
        <v>130.00898789383811</v>
      </c>
      <c r="AM1388">
        <v>-106.72826424303524</v>
      </c>
      <c r="AN1388">
        <v>99</v>
      </c>
      <c r="AO1388">
        <v>99</v>
      </c>
      <c r="AP1388">
        <v>0</v>
      </c>
      <c r="AQ1388">
        <v>99</v>
      </c>
      <c r="AR1388">
        <v>221.5</v>
      </c>
      <c r="AS1388">
        <v>34.780331607829794</v>
      </c>
    </row>
    <row r="1389" spans="1:45">
      <c r="A1389">
        <v>20</v>
      </c>
      <c r="B1389">
        <v>39</v>
      </c>
      <c r="C1389">
        <v>2023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844</v>
      </c>
      <c r="R1389">
        <v>3647</v>
      </c>
      <c r="S1389">
        <v>4.7820126131066623</v>
      </c>
      <c r="T1389">
        <v>6.5201535508637205</v>
      </c>
      <c r="U1389">
        <v>340.71203729092406</v>
      </c>
      <c r="V1389">
        <v>25.774609267891421</v>
      </c>
      <c r="W1389">
        <v>51.987935289278873</v>
      </c>
      <c r="X1389">
        <v>44.584590074033443</v>
      </c>
      <c r="Y1389">
        <v>70.352266947454964</v>
      </c>
      <c r="Z1389">
        <v>1.1514943054869631</v>
      </c>
      <c r="AA1389">
        <v>1.436744934229983</v>
      </c>
      <c r="AB1389">
        <v>85.261941864609483</v>
      </c>
      <c r="AC1389">
        <v>65.582555522271619</v>
      </c>
      <c r="AD1389">
        <v>64.845458932842305</v>
      </c>
      <c r="AE1389">
        <v>45.270605759682226</v>
      </c>
      <c r="AF1389">
        <v>43.786756137184696</v>
      </c>
      <c r="AG1389">
        <v>837.46531395667682</v>
      </c>
      <c r="AH1389">
        <v>2.7419797093501504E-2</v>
      </c>
      <c r="AI1389">
        <v>0</v>
      </c>
      <c r="AJ1389">
        <v>149.25298255032891</v>
      </c>
      <c r="AK1389">
        <v>18.096511772435942</v>
      </c>
      <c r="AL1389">
        <v>-1.6364151386621359</v>
      </c>
      <c r="AM1389">
        <v>-5.4240162519413087</v>
      </c>
      <c r="AN1389">
        <v>99</v>
      </c>
      <c r="AO1389">
        <v>99</v>
      </c>
      <c r="AP1389">
        <v>1</v>
      </c>
      <c r="AQ1389">
        <v>99</v>
      </c>
      <c r="AR1389">
        <v>219.74444749108861</v>
      </c>
      <c r="AS1389">
        <v>31.735646664414261</v>
      </c>
    </row>
    <row r="1390" spans="1:45">
      <c r="A1390">
        <v>20</v>
      </c>
      <c r="B1390">
        <v>40</v>
      </c>
      <c r="C1390">
        <v>2023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27</v>
      </c>
      <c r="R1390">
        <v>34</v>
      </c>
      <c r="S1390">
        <v>4.1764705882352944</v>
      </c>
      <c r="T1390">
        <v>6.7058823529411757</v>
      </c>
      <c r="U1390">
        <v>296.83823529411757</v>
      </c>
      <c r="V1390">
        <v>14.705882352941178</v>
      </c>
      <c r="W1390">
        <v>58.82352941176471</v>
      </c>
      <c r="X1390">
        <v>11.76470588235294</v>
      </c>
      <c r="Y1390">
        <v>53.041044122374807</v>
      </c>
      <c r="Z1390">
        <v>1.3166487815058456</v>
      </c>
      <c r="AA1390">
        <v>1.8235294117647047</v>
      </c>
      <c r="AB1390">
        <v>87.994302607458877</v>
      </c>
      <c r="AC1390">
        <v>57.24058829338189</v>
      </c>
      <c r="AD1390">
        <v>62.187091215865934</v>
      </c>
      <c r="AE1390">
        <v>0.4220456802383315</v>
      </c>
      <c r="AF1390">
        <v>0.35564629591872032</v>
      </c>
      <c r="AG1390">
        <v>923.23529411764707</v>
      </c>
      <c r="AH1390">
        <v>0</v>
      </c>
      <c r="AI1390">
        <v>0</v>
      </c>
      <c r="AJ1390">
        <v>249.78603300372313</v>
      </c>
      <c r="AK1390">
        <v>-17.000331777660204</v>
      </c>
      <c r="AL1390">
        <v>-45.733639111257951</v>
      </c>
      <c r="AM1390">
        <v>-32.556184411145509</v>
      </c>
      <c r="AN1390">
        <v>99</v>
      </c>
      <c r="AO1390">
        <v>99</v>
      </c>
      <c r="AP1390">
        <v>2</v>
      </c>
      <c r="AQ1390">
        <v>99</v>
      </c>
      <c r="AR1390">
        <v>211.58823529411765</v>
      </c>
      <c r="AS1390">
        <v>31.180937655013128</v>
      </c>
    </row>
    <row r="1391" spans="1:45">
      <c r="A1391">
        <v>20</v>
      </c>
      <c r="B1391">
        <v>41</v>
      </c>
      <c r="C1391">
        <v>2023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68</v>
      </c>
      <c r="R1391">
        <v>94</v>
      </c>
      <c r="S1391">
        <v>3.978723404255319</v>
      </c>
      <c r="T1391">
        <v>6.9255319148936172</v>
      </c>
      <c r="U1391">
        <v>276.19148936170194</v>
      </c>
      <c r="V1391">
        <v>7.4468085106382995</v>
      </c>
      <c r="W1391">
        <v>62.765957446808514</v>
      </c>
      <c r="X1391">
        <v>12.765957446808516</v>
      </c>
      <c r="Y1391">
        <v>59.983942283117955</v>
      </c>
      <c r="Z1391">
        <v>1.0312017715789488</v>
      </c>
      <c r="AA1391">
        <v>1.8290758141990231</v>
      </c>
      <c r="AB1391">
        <v>80.518466079960945</v>
      </c>
      <c r="AC1391">
        <v>45.509912120508311</v>
      </c>
      <c r="AD1391">
        <v>50.114040645191558</v>
      </c>
      <c r="AE1391">
        <v>1.166832174776564</v>
      </c>
      <c r="AF1391">
        <v>0.91486639927092495</v>
      </c>
      <c r="AG1391">
        <v>977.48936170212789</v>
      </c>
      <c r="AH1391">
        <v>0</v>
      </c>
      <c r="AI1391">
        <v>0</v>
      </c>
      <c r="AJ1391">
        <v>212.30155914285277</v>
      </c>
      <c r="AK1391">
        <v>52.98564910955205</v>
      </c>
      <c r="AL1391">
        <v>13.78957570225557</v>
      </c>
      <c r="AM1391">
        <v>20.93869746387686</v>
      </c>
      <c r="AN1391">
        <v>99</v>
      </c>
      <c r="AO1391">
        <v>99</v>
      </c>
      <c r="AP1391">
        <v>3</v>
      </c>
      <c r="AQ1391">
        <v>99</v>
      </c>
      <c r="AR1391">
        <v>206.80851063829783</v>
      </c>
      <c r="AS1391">
        <v>30.846460793666921</v>
      </c>
    </row>
    <row r="1392" spans="1:45">
      <c r="A1392">
        <v>20</v>
      </c>
      <c r="B1392">
        <v>42</v>
      </c>
      <c r="C1392">
        <v>2023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25</v>
      </c>
      <c r="R1392">
        <v>35</v>
      </c>
      <c r="S1392">
        <v>4.4571428571428564</v>
      </c>
      <c r="T1392">
        <v>6.9428571428571439</v>
      </c>
      <c r="U1392">
        <v>275.60000000000002</v>
      </c>
      <c r="V1392">
        <v>17.142857142857139</v>
      </c>
      <c r="W1392">
        <v>51.428571428571438</v>
      </c>
      <c r="X1392">
        <v>17.142857142857139</v>
      </c>
      <c r="Y1392">
        <v>74.294233577425757</v>
      </c>
      <c r="Z1392">
        <v>0.90531311530027825</v>
      </c>
      <c r="AA1392">
        <v>1.835255640314482</v>
      </c>
      <c r="AB1392">
        <v>73.225932866382948</v>
      </c>
      <c r="AC1392">
        <v>38.451771239733205</v>
      </c>
      <c r="AD1392">
        <v>46.282779720326062</v>
      </c>
      <c r="AE1392">
        <v>0.43445878848063552</v>
      </c>
      <c r="AF1392">
        <v>0.33991222892563561</v>
      </c>
      <c r="AG1392">
        <v>1013</v>
      </c>
      <c r="AH1392">
        <v>0</v>
      </c>
      <c r="AI1392">
        <v>0</v>
      </c>
      <c r="AJ1392">
        <v>263.20486317695583</v>
      </c>
      <c r="AK1392">
        <v>79.7565205651361</v>
      </c>
      <c r="AL1392">
        <v>41.226290283739331</v>
      </c>
      <c r="AM1392">
        <v>55.696121397615038</v>
      </c>
      <c r="AN1392">
        <v>99</v>
      </c>
      <c r="AO1392">
        <v>99</v>
      </c>
      <c r="AP1392">
        <v>4</v>
      </c>
      <c r="AQ1392">
        <v>99</v>
      </c>
      <c r="AR1392">
        <v>201.05714285714279</v>
      </c>
      <c r="AS1392">
        <v>33.226973206508937</v>
      </c>
    </row>
    <row r="1393" spans="1:45">
      <c r="A1393">
        <v>20</v>
      </c>
      <c r="B1393">
        <v>43</v>
      </c>
      <c r="C1393">
        <v>2023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6</v>
      </c>
      <c r="R1393">
        <v>7</v>
      </c>
      <c r="S1393">
        <v>3.2857142857142847</v>
      </c>
      <c r="T1393">
        <v>6.2857142857142847</v>
      </c>
      <c r="U1393">
        <v>240.1428571428572</v>
      </c>
      <c r="V1393">
        <v>0</v>
      </c>
      <c r="W1393">
        <v>42.857142857142847</v>
      </c>
      <c r="X1393">
        <v>14.285714285714288</v>
      </c>
      <c r="Y1393">
        <v>76.752419359594271</v>
      </c>
      <c r="Z1393">
        <v>0.88063057185271221</v>
      </c>
      <c r="AA1393">
        <v>1.7496355305594138</v>
      </c>
      <c r="AB1393">
        <v>68.165572108450306</v>
      </c>
      <c r="AC1393">
        <v>27.883866057086887</v>
      </c>
      <c r="AD1393">
        <v>87.41913556629288</v>
      </c>
      <c r="AE1393">
        <v>8.68917576961271E-2</v>
      </c>
      <c r="AF1393">
        <v>5.9236207425253269E-2</v>
      </c>
      <c r="AG1393">
        <v>977.142857142857</v>
      </c>
      <c r="AH1393">
        <v>0</v>
      </c>
      <c r="AI1393">
        <v>0</v>
      </c>
      <c r="AJ1393">
        <v>239.22997218542005</v>
      </c>
      <c r="AK1393">
        <v>81.978811876714246</v>
      </c>
      <c r="AL1393">
        <v>-24.993054863254265</v>
      </c>
      <c r="AM1393">
        <v>22.086628121249621</v>
      </c>
      <c r="AN1393">
        <v>99</v>
      </c>
      <c r="AO1393">
        <v>99</v>
      </c>
      <c r="AP1393">
        <v>5</v>
      </c>
      <c r="AQ1393">
        <v>99</v>
      </c>
      <c r="AR1393">
        <v>202.14285714285711</v>
      </c>
      <c r="AS1393">
        <v>28.153116657941094</v>
      </c>
    </row>
    <row r="1394" spans="1:45">
      <c r="A1394">
        <v>20</v>
      </c>
      <c r="B1394">
        <v>44</v>
      </c>
      <c r="C1394">
        <v>2023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7</v>
      </c>
      <c r="R1394">
        <v>7</v>
      </c>
      <c r="S1394">
        <v>5.2857142857142847</v>
      </c>
      <c r="T1394">
        <v>7.7142857142857117</v>
      </c>
      <c r="U1394">
        <v>396.5142857142859</v>
      </c>
      <c r="V1394">
        <v>42.857142857142847</v>
      </c>
      <c r="W1394">
        <v>85.714285714285694</v>
      </c>
      <c r="X1394">
        <v>71.428571428571445</v>
      </c>
      <c r="Y1394">
        <v>91.741896155486316</v>
      </c>
      <c r="Z1394">
        <v>1.4846149779161819</v>
      </c>
      <c r="AA1394">
        <v>1.3850513878332349</v>
      </c>
      <c r="AB1394">
        <v>88.028408232672263</v>
      </c>
      <c r="AC1394">
        <v>60.19631461393061</v>
      </c>
      <c r="AD1394">
        <v>45.654335620114992</v>
      </c>
      <c r="AE1394">
        <v>8.68917576961271E-2</v>
      </c>
      <c r="AF1394">
        <v>9.7808457661828122E-2</v>
      </c>
      <c r="AG1394">
        <v>1162.4285714285711</v>
      </c>
      <c r="AH1394">
        <v>0</v>
      </c>
      <c r="AI1394">
        <v>0</v>
      </c>
      <c r="AJ1394">
        <v>299.6649830073855</v>
      </c>
      <c r="AK1394">
        <v>60.635853953357888</v>
      </c>
      <c r="AL1394">
        <v>80.157271381461754</v>
      </c>
      <c r="AM1394">
        <v>38.055972858571053</v>
      </c>
      <c r="AN1394">
        <v>99</v>
      </c>
      <c r="AO1394">
        <v>99</v>
      </c>
      <c r="AP1394">
        <v>6</v>
      </c>
      <c r="AQ1394">
        <v>99</v>
      </c>
      <c r="AR1394">
        <v>223.28571428571425</v>
      </c>
      <c r="AS1394">
        <v>35.044455329751877</v>
      </c>
    </row>
    <row r="1395" spans="1:45">
      <c r="A1395">
        <v>20</v>
      </c>
      <c r="B1395">
        <v>45</v>
      </c>
      <c r="C1395">
        <v>2023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13</v>
      </c>
      <c r="R1395">
        <v>25</v>
      </c>
      <c r="S1395">
        <v>4.2</v>
      </c>
      <c r="T1395">
        <v>7.24</v>
      </c>
      <c r="U1395">
        <v>286.11200000000002</v>
      </c>
      <c r="V1395">
        <v>4</v>
      </c>
      <c r="W1395">
        <v>64</v>
      </c>
      <c r="X1395">
        <v>12</v>
      </c>
      <c r="Y1395">
        <v>55.436733814321855</v>
      </c>
      <c r="Z1395">
        <v>0.84852813742385691</v>
      </c>
      <c r="AA1395">
        <v>1.5041276541570527</v>
      </c>
      <c r="AB1395">
        <v>64.145064426872423</v>
      </c>
      <c r="AC1395">
        <v>57.652743444056981</v>
      </c>
      <c r="AD1395">
        <v>55.786491571307828</v>
      </c>
      <c r="AE1395">
        <v>0.31032770605759691</v>
      </c>
      <c r="AF1395">
        <v>0.25205517220187496</v>
      </c>
      <c r="AG1395">
        <v>984.76</v>
      </c>
      <c r="AH1395">
        <v>0</v>
      </c>
      <c r="AI1395">
        <v>0</v>
      </c>
      <c r="AJ1395">
        <v>273.61699947188941</v>
      </c>
      <c r="AK1395">
        <v>30.423069745883637</v>
      </c>
      <c r="AL1395">
        <v>26.421165481181522</v>
      </c>
      <c r="AM1395">
        <v>-6.1299454646889391</v>
      </c>
      <c r="AN1395">
        <v>99</v>
      </c>
      <c r="AO1395">
        <v>99</v>
      </c>
      <c r="AP1395">
        <v>7</v>
      </c>
      <c r="AQ1395">
        <v>99</v>
      </c>
      <c r="AR1395">
        <v>207.08</v>
      </c>
      <c r="AS1395">
        <v>31.862614628649943</v>
      </c>
    </row>
    <row r="1396" spans="1:45">
      <c r="A1396">
        <v>20</v>
      </c>
      <c r="B1396">
        <v>46</v>
      </c>
      <c r="C1396">
        <v>2023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48</v>
      </c>
      <c r="R1396">
        <v>77</v>
      </c>
      <c r="S1396">
        <v>3.7922077922077926</v>
      </c>
      <c r="T1396">
        <v>6.9610389610389607</v>
      </c>
      <c r="U1396">
        <v>244.561038961039</v>
      </c>
      <c r="V1396">
        <v>3.8961038961038952</v>
      </c>
      <c r="W1396">
        <v>63.636363636363633</v>
      </c>
      <c r="X1396">
        <v>1.2987012987012985</v>
      </c>
      <c r="Y1396">
        <v>40.837508719326607</v>
      </c>
      <c r="Z1396">
        <v>0.81124663307747547</v>
      </c>
      <c r="AA1396">
        <v>1.5662143825123493</v>
      </c>
      <c r="AB1396">
        <v>51.105425128929447</v>
      </c>
      <c r="AC1396">
        <v>30.473108803019961</v>
      </c>
      <c r="AD1396">
        <v>25.938149789195311</v>
      </c>
      <c r="AE1396">
        <v>0.95580933465739826</v>
      </c>
      <c r="AF1396">
        <v>0.66358647785034475</v>
      </c>
      <c r="AG1396">
        <v>921.59740259740283</v>
      </c>
      <c r="AH1396">
        <v>0</v>
      </c>
      <c r="AI1396">
        <v>0</v>
      </c>
      <c r="AJ1396">
        <v>202.76986249467805</v>
      </c>
      <c r="AK1396">
        <v>56.071255300912682</v>
      </c>
      <c r="AL1396">
        <v>11.253051253919212</v>
      </c>
      <c r="AM1396">
        <v>-5.340516267024511</v>
      </c>
      <c r="AN1396">
        <v>99</v>
      </c>
      <c r="AO1396">
        <v>99</v>
      </c>
      <c r="AP1396">
        <v>8</v>
      </c>
      <c r="AQ1396">
        <v>99</v>
      </c>
      <c r="AR1396">
        <v>199.51948051948057</v>
      </c>
      <c r="AS1396">
        <v>30.576238633386232</v>
      </c>
    </row>
    <row r="1397" spans="1:45">
      <c r="A1397">
        <v>20</v>
      </c>
      <c r="B1397">
        <v>47</v>
      </c>
      <c r="C1397">
        <v>2023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53</v>
      </c>
      <c r="R1397">
        <v>111</v>
      </c>
      <c r="S1397">
        <v>4.288288288288288</v>
      </c>
      <c r="T1397">
        <v>6.6486486486486482</v>
      </c>
      <c r="U1397">
        <v>355.31171171171155</v>
      </c>
      <c r="V1397">
        <v>20.720720720720717</v>
      </c>
      <c r="W1397">
        <v>56.756756756756758</v>
      </c>
      <c r="X1397">
        <v>48.648648648648653</v>
      </c>
      <c r="Y1397">
        <v>79.146038741186743</v>
      </c>
      <c r="Z1397">
        <v>1.2548097547012731</v>
      </c>
      <c r="AA1397">
        <v>1.3533318820077151</v>
      </c>
      <c r="AB1397">
        <v>83.719337845916883</v>
      </c>
      <c r="AC1397">
        <v>63.946182182882318</v>
      </c>
      <c r="AD1397">
        <v>60.60735703037993</v>
      </c>
      <c r="AE1397">
        <v>1.3778550148957296</v>
      </c>
      <c r="AF1397">
        <v>1.3897991233605107</v>
      </c>
      <c r="AG1397">
        <v>836.39639639639643</v>
      </c>
      <c r="AH1397">
        <v>0</v>
      </c>
      <c r="AI1397">
        <v>0</v>
      </c>
      <c r="AJ1397">
        <v>121.42890102867604</v>
      </c>
      <c r="AK1397">
        <v>32.018268687962497</v>
      </c>
      <c r="AL1397">
        <v>15.500547211996771</v>
      </c>
      <c r="AM1397">
        <v>2.5679242865719001</v>
      </c>
      <c r="AN1397">
        <v>99</v>
      </c>
      <c r="AO1397">
        <v>99</v>
      </c>
      <c r="AP1397">
        <v>9</v>
      </c>
      <c r="AQ1397">
        <v>99</v>
      </c>
      <c r="AR1397">
        <v>225.14414414414409</v>
      </c>
      <c r="AS1397">
        <v>30.732700146843904</v>
      </c>
    </row>
    <row r="1398" spans="1:45">
      <c r="A1398">
        <v>20</v>
      </c>
      <c r="B1398">
        <v>48</v>
      </c>
      <c r="C1398">
        <v>2023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AN1398">
        <v>99</v>
      </c>
      <c r="AO1398">
        <v>99</v>
      </c>
      <c r="AP1398">
        <v>10</v>
      </c>
      <c r="AQ1398">
        <v>99</v>
      </c>
    </row>
    <row r="1399" spans="1:45">
      <c r="A1399">
        <v>20</v>
      </c>
      <c r="B1399">
        <v>49</v>
      </c>
      <c r="C1399">
        <v>2023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10</v>
      </c>
      <c r="R1399">
        <v>10</v>
      </c>
      <c r="S1399">
        <v>5.0999999999999996</v>
      </c>
      <c r="T1399">
        <v>6.9</v>
      </c>
      <c r="U1399">
        <v>394.49000000000007</v>
      </c>
      <c r="V1399">
        <v>40</v>
      </c>
      <c r="W1399">
        <v>60</v>
      </c>
      <c r="X1399">
        <v>40</v>
      </c>
      <c r="Y1399">
        <v>167.07171184853519</v>
      </c>
      <c r="Z1399">
        <v>1.3747727084867529</v>
      </c>
      <c r="AA1399">
        <v>3.0149626863362649</v>
      </c>
      <c r="AB1399">
        <v>70.684004103623124</v>
      </c>
      <c r="AC1399">
        <v>93.566604402354059</v>
      </c>
      <c r="AD1399">
        <v>53.31868501580913</v>
      </c>
      <c r="AE1399">
        <v>0.12413108242303877</v>
      </c>
      <c r="AF1399">
        <v>0.13901303668761553</v>
      </c>
      <c r="AG1399">
        <v>1103.8</v>
      </c>
      <c r="AH1399">
        <v>0</v>
      </c>
      <c r="AI1399">
        <v>0</v>
      </c>
      <c r="AJ1399">
        <v>815.43188556739699</v>
      </c>
      <c r="AK1399">
        <v>81.412580244463427</v>
      </c>
      <c r="AL1399">
        <v>88.349925087343138</v>
      </c>
      <c r="AM1399">
        <v>22.373996813932536</v>
      </c>
      <c r="AN1399">
        <v>99</v>
      </c>
      <c r="AO1399">
        <v>99</v>
      </c>
      <c r="AP1399">
        <v>11</v>
      </c>
      <c r="AQ1399">
        <v>99</v>
      </c>
      <c r="AR1399">
        <v>227</v>
      </c>
      <c r="AS1399">
        <v>31.989059147033498</v>
      </c>
    </row>
    <row r="1400" spans="1:45">
      <c r="A1400">
        <v>20</v>
      </c>
      <c r="B1400">
        <v>50</v>
      </c>
      <c r="C1400">
        <v>2023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3</v>
      </c>
      <c r="R1400">
        <v>3</v>
      </c>
      <c r="S1400">
        <v>6</v>
      </c>
      <c r="T1400">
        <v>7.6666666666666687</v>
      </c>
      <c r="U1400">
        <v>384.36666666666656</v>
      </c>
      <c r="V1400">
        <v>33.333333333333343</v>
      </c>
      <c r="W1400">
        <v>66.666666666666686</v>
      </c>
      <c r="X1400">
        <v>33.333333333333343</v>
      </c>
      <c r="Y1400">
        <v>75.351192573324553</v>
      </c>
      <c r="Z1400">
        <v>1.4142135623730951</v>
      </c>
      <c r="AA1400">
        <v>1.2472191289246417</v>
      </c>
      <c r="AB1400">
        <v>99.690937625112014</v>
      </c>
      <c r="AC1400">
        <v>70.216297026900151</v>
      </c>
      <c r="AD1400">
        <v>75.592894601845728</v>
      </c>
      <c r="AE1400">
        <v>3.7239324726911618E-2</v>
      </c>
      <c r="AF1400">
        <v>4.0633712541379874E-2</v>
      </c>
      <c r="AG1400">
        <v>873</v>
      </c>
      <c r="AH1400">
        <v>0</v>
      </c>
      <c r="AI1400">
        <v>0</v>
      </c>
      <c r="AJ1400">
        <v>56.11298126696412</v>
      </c>
      <c r="AK1400">
        <v>64.18916168531895</v>
      </c>
      <c r="AL1400">
        <v>-9.5258257849782968</v>
      </c>
      <c r="AM1400">
        <v>57.966821937031938</v>
      </c>
      <c r="AN1400">
        <v>99</v>
      </c>
      <c r="AO1400">
        <v>99</v>
      </c>
      <c r="AP1400">
        <v>12</v>
      </c>
      <c r="AQ1400">
        <v>99</v>
      </c>
      <c r="AR1400">
        <v>220</v>
      </c>
      <c r="AS1400">
        <v>35.806487455746755</v>
      </c>
    </row>
    <row r="1401" spans="1:45">
      <c r="A1401">
        <v>20</v>
      </c>
      <c r="B1401">
        <v>51</v>
      </c>
      <c r="C1401">
        <v>2023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Q1401">
        <v>29</v>
      </c>
      <c r="R1401">
        <v>41</v>
      </c>
      <c r="S1401">
        <v>6.9756097560975601</v>
      </c>
      <c r="T1401">
        <v>6.5365853658536572</v>
      </c>
      <c r="U1401">
        <v>428.28292682926826</v>
      </c>
      <c r="V1401">
        <v>85.365853658536579</v>
      </c>
      <c r="W1401">
        <v>51.219512195121951</v>
      </c>
      <c r="X1401">
        <v>78.048780487804876</v>
      </c>
      <c r="Y1401">
        <v>87.977984780669814</v>
      </c>
      <c r="Z1401">
        <v>1.3702021370915265</v>
      </c>
      <c r="AA1401">
        <v>1.6244708102777301</v>
      </c>
      <c r="AB1401">
        <v>83.696968235019867</v>
      </c>
      <c r="AC1401">
        <v>72.628812382982403</v>
      </c>
      <c r="AD1401">
        <v>69.621513734475883</v>
      </c>
      <c r="AE1401">
        <v>0.50893743793445889</v>
      </c>
      <c r="AF1401">
        <v>0.61877698269153947</v>
      </c>
      <c r="AG1401">
        <v>857.29268292682912</v>
      </c>
      <c r="AH1401">
        <v>0</v>
      </c>
      <c r="AI1401">
        <v>0</v>
      </c>
      <c r="AJ1401">
        <v>110.68836585976123</v>
      </c>
      <c r="AK1401">
        <v>40.954211245622894</v>
      </c>
      <c r="AL1401">
        <v>6.5999330346997906</v>
      </c>
      <c r="AM1401">
        <v>23.387367818090656</v>
      </c>
      <c r="AN1401">
        <v>99</v>
      </c>
      <c r="AO1401">
        <v>99</v>
      </c>
      <c r="AP1401">
        <v>13</v>
      </c>
      <c r="AQ1401">
        <v>99</v>
      </c>
      <c r="AR1401">
        <v>225.19512195121956</v>
      </c>
      <c r="AS1401">
        <v>37.20623390886211</v>
      </c>
    </row>
    <row r="1402" spans="1:45">
      <c r="A1402">
        <v>20</v>
      </c>
      <c r="B1402">
        <v>52</v>
      </c>
      <c r="C1402">
        <v>2023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AN1402">
        <v>99</v>
      </c>
      <c r="AO1402">
        <v>99</v>
      </c>
      <c r="AP1402">
        <v>14</v>
      </c>
      <c r="AQ1402">
        <v>99</v>
      </c>
    </row>
    <row r="1403" spans="1:45">
      <c r="A1403">
        <v>20</v>
      </c>
      <c r="B1403">
        <v>53</v>
      </c>
      <c r="C1403">
        <v>2023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1</v>
      </c>
      <c r="R1403">
        <v>6</v>
      </c>
      <c r="S1403">
        <v>4.3333333333333321</v>
      </c>
      <c r="T1403">
        <v>7.1666666666666687</v>
      </c>
      <c r="U1403">
        <v>318.4500000000001</v>
      </c>
      <c r="V1403">
        <v>0</v>
      </c>
      <c r="W1403">
        <v>66.666666666666686</v>
      </c>
      <c r="X1403">
        <v>33.333333333333343</v>
      </c>
      <c r="Y1403">
        <v>33.045965462266459</v>
      </c>
      <c r="Z1403">
        <v>0.47140452079103318</v>
      </c>
      <c r="AA1403">
        <v>1.3437096247164235</v>
      </c>
      <c r="AB1403">
        <v>94.898682205039989</v>
      </c>
      <c r="AC1403">
        <v>69.907079409189237</v>
      </c>
      <c r="AD1403">
        <v>70.164641544562642</v>
      </c>
      <c r="AE1403">
        <v>7.4478649453823237E-2</v>
      </c>
      <c r="AF1403">
        <v>6.7330530355402443E-2</v>
      </c>
      <c r="AG1403">
        <v>781.66666666666652</v>
      </c>
      <c r="AH1403">
        <v>0</v>
      </c>
      <c r="AI1403">
        <v>0</v>
      </c>
      <c r="AJ1403">
        <v>26.799668322989525</v>
      </c>
      <c r="AK1403">
        <v>81.201033323194139</v>
      </c>
      <c r="AL1403">
        <v>23.295369053634776</v>
      </c>
      <c r="AM1403">
        <v>83.991956902183148</v>
      </c>
      <c r="AN1403">
        <v>99</v>
      </c>
      <c r="AO1403">
        <v>99</v>
      </c>
      <c r="AP1403">
        <v>15</v>
      </c>
      <c r="AQ1403">
        <v>99</v>
      </c>
      <c r="AR1403">
        <v>222.3333333333334</v>
      </c>
      <c r="AS1403">
        <v>28.857624835581113</v>
      </c>
    </row>
    <row r="1404" spans="1:45">
      <c r="A1404">
        <v>20</v>
      </c>
      <c r="B1404">
        <v>54</v>
      </c>
      <c r="C1404">
        <v>2023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AN1404">
        <v>99</v>
      </c>
      <c r="AO1404">
        <v>99</v>
      </c>
      <c r="AP1404">
        <v>16</v>
      </c>
      <c r="AQ1404">
        <v>99</v>
      </c>
    </row>
    <row r="1405" spans="1:45">
      <c r="A1405">
        <v>20</v>
      </c>
      <c r="B1405">
        <v>55</v>
      </c>
      <c r="C1405">
        <v>2023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AN1405">
        <v>99</v>
      </c>
      <c r="AO1405">
        <v>99</v>
      </c>
      <c r="AP1405">
        <v>17</v>
      </c>
      <c r="AQ1405">
        <v>99</v>
      </c>
    </row>
    <row r="1406" spans="1:45">
      <c r="A1406">
        <v>20</v>
      </c>
      <c r="B1406">
        <v>56</v>
      </c>
      <c r="C1406">
        <v>2023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300</v>
      </c>
      <c r="R1406">
        <v>502</v>
      </c>
      <c r="S1406">
        <v>6.2768924302788847</v>
      </c>
      <c r="T1406">
        <v>7.5776892430278897</v>
      </c>
      <c r="U1406">
        <v>386.79541832669344</v>
      </c>
      <c r="V1406">
        <v>71.91235059760956</v>
      </c>
      <c r="W1406">
        <v>68.725099601593641</v>
      </c>
      <c r="X1406">
        <v>59.960159362549803</v>
      </c>
      <c r="Y1406">
        <v>112.31364343177773</v>
      </c>
      <c r="Z1406">
        <v>1.3585438303663098</v>
      </c>
      <c r="AA1406">
        <v>2.1711941192417816</v>
      </c>
      <c r="AB1406">
        <v>79.699466177595184</v>
      </c>
      <c r="AC1406">
        <v>68.322248508638893</v>
      </c>
      <c r="AD1406">
        <v>71.093368201060557</v>
      </c>
      <c r="AE1406">
        <v>6.231380337636546</v>
      </c>
      <c r="AF1406">
        <v>6.8423387286324147</v>
      </c>
      <c r="AG1406">
        <v>1100.3286852589645</v>
      </c>
      <c r="AH1406">
        <v>0</v>
      </c>
      <c r="AI1406">
        <v>100</v>
      </c>
      <c r="AJ1406">
        <v>462.37381775408335</v>
      </c>
      <c r="AK1406">
        <v>61.079335837743592</v>
      </c>
      <c r="AL1406">
        <v>25.050165814171095</v>
      </c>
      <c r="AM1406">
        <v>19.25905228150588</v>
      </c>
      <c r="AN1406">
        <v>99</v>
      </c>
      <c r="AO1406">
        <v>99</v>
      </c>
      <c r="AP1406">
        <v>21</v>
      </c>
      <c r="AQ1406">
        <v>99</v>
      </c>
      <c r="AR1406">
        <v>218.96414342629487</v>
      </c>
      <c r="AS1406">
        <v>35.872239625318528</v>
      </c>
    </row>
    <row r="1407" spans="1:45">
      <c r="A1407">
        <v>20</v>
      </c>
      <c r="B1407">
        <v>57</v>
      </c>
      <c r="C1407">
        <v>2023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319</v>
      </c>
      <c r="R1407">
        <v>545</v>
      </c>
      <c r="S1407">
        <v>7.7871559633027516</v>
      </c>
      <c r="T1407">
        <v>5.8110091743119252</v>
      </c>
      <c r="U1407">
        <v>435.68458715596313</v>
      </c>
      <c r="V1407">
        <v>94.31192660550461</v>
      </c>
      <c r="W1407">
        <v>32.110091743119241</v>
      </c>
      <c r="X1407">
        <v>70.825688073394474</v>
      </c>
      <c r="Y1407">
        <v>122.91233327335929</v>
      </c>
      <c r="Z1407">
        <v>1.3554579386251211</v>
      </c>
      <c r="AA1407">
        <v>1.5990444078462756</v>
      </c>
      <c r="AB1407">
        <v>74.883963872249936</v>
      </c>
      <c r="AC1407">
        <v>46.557027557004339</v>
      </c>
      <c r="AD1407">
        <v>53.001080258646795</v>
      </c>
      <c r="AE1407">
        <v>6.7651439920556147</v>
      </c>
      <c r="AF1407">
        <v>8.3673556837193779</v>
      </c>
      <c r="AG1407">
        <v>1145.4073394495413</v>
      </c>
      <c r="AH1407">
        <v>0.36697247706422026</v>
      </c>
      <c r="AI1407">
        <v>100</v>
      </c>
      <c r="AJ1407">
        <v>505.01837112672439</v>
      </c>
      <c r="AK1407">
        <v>58.679468077646</v>
      </c>
      <c r="AL1407">
        <v>5.9102902067205845</v>
      </c>
      <c r="AM1407">
        <v>13.317693814495016</v>
      </c>
      <c r="AN1407">
        <v>99</v>
      </c>
      <c r="AO1407">
        <v>99</v>
      </c>
      <c r="AP1407">
        <v>22</v>
      </c>
      <c r="AQ1407">
        <v>99</v>
      </c>
      <c r="AR1407">
        <v>221.46055045871563</v>
      </c>
      <c r="AS1407">
        <v>39.083554605829562</v>
      </c>
    </row>
    <row r="1408" spans="1:45">
      <c r="A1408">
        <v>20</v>
      </c>
      <c r="B1408">
        <v>58</v>
      </c>
      <c r="C1408">
        <v>2023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351</v>
      </c>
      <c r="R1408">
        <v>570</v>
      </c>
      <c r="S1408">
        <v>6.5228070175438608</v>
      </c>
      <c r="T1408">
        <v>7.7701754385964943</v>
      </c>
      <c r="U1408">
        <v>391.44087719298273</v>
      </c>
      <c r="V1408">
        <v>75.263157894736821</v>
      </c>
      <c r="W1408">
        <v>70.526315789473685</v>
      </c>
      <c r="X1408">
        <v>60.70175438596489</v>
      </c>
      <c r="Y1408">
        <v>122.2725960716764</v>
      </c>
      <c r="Z1408">
        <v>1.547042174303455</v>
      </c>
      <c r="AA1408">
        <v>2.2944987536768888</v>
      </c>
      <c r="AB1408">
        <v>79.608580730275435</v>
      </c>
      <c r="AC1408">
        <v>69.567636352304405</v>
      </c>
      <c r="AD1408">
        <v>68.673609978406006</v>
      </c>
      <c r="AE1408">
        <v>7.0754716981132049</v>
      </c>
      <c r="AF1408">
        <v>7.8624982794718496</v>
      </c>
      <c r="AG1408">
        <v>1119.5017543859649</v>
      </c>
      <c r="AH1408">
        <v>0</v>
      </c>
      <c r="AI1408">
        <v>100</v>
      </c>
      <c r="AJ1408">
        <v>442.46309093417881</v>
      </c>
      <c r="AK1408">
        <v>56.341841875546109</v>
      </c>
      <c r="AL1408">
        <v>31.621137731322953</v>
      </c>
      <c r="AM1408">
        <v>17.914613514020154</v>
      </c>
      <c r="AN1408">
        <v>99</v>
      </c>
      <c r="AO1408">
        <v>99</v>
      </c>
      <c r="AP1408">
        <v>23</v>
      </c>
      <c r="AQ1408">
        <v>99</v>
      </c>
      <c r="AR1408">
        <v>216.88947368421049</v>
      </c>
      <c r="AS1408">
        <v>37.185951856544129</v>
      </c>
    </row>
    <row r="1409" spans="1:45">
      <c r="A1409">
        <v>20</v>
      </c>
      <c r="B1409">
        <v>59</v>
      </c>
      <c r="C1409">
        <v>2023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264</v>
      </c>
      <c r="R1409">
        <v>425</v>
      </c>
      <c r="S1409">
        <v>8.5259433962264151</v>
      </c>
      <c r="T1409">
        <v>5.5552941176470592</v>
      </c>
      <c r="U1409">
        <v>443.53176470588255</v>
      </c>
      <c r="V1409">
        <v>96.235294117647058</v>
      </c>
      <c r="W1409">
        <v>25.882352941176471</v>
      </c>
      <c r="X1409">
        <v>81.647058823529392</v>
      </c>
      <c r="Y1409">
        <v>110.76787962089529</v>
      </c>
      <c r="Z1409">
        <v>1.4050521546491992</v>
      </c>
      <c r="AA1409">
        <v>1.4543651036350111</v>
      </c>
      <c r="AB1409">
        <v>67.405441052385513</v>
      </c>
      <c r="AC1409">
        <v>36.196260208164055</v>
      </c>
      <c r="AD1409">
        <v>22.942374705968991</v>
      </c>
      <c r="AE1409">
        <v>5.2755710029791443</v>
      </c>
      <c r="AF1409">
        <v>6.6425248874882072</v>
      </c>
      <c r="AG1409">
        <v>1189.3694117647055</v>
      </c>
      <c r="AH1409">
        <v>0</v>
      </c>
      <c r="AI1409">
        <v>100</v>
      </c>
      <c r="AJ1409">
        <v>597.15257091191791</v>
      </c>
      <c r="AK1409">
        <v>60.398942503231758</v>
      </c>
      <c r="AL1409">
        <v>2.2288674976797163</v>
      </c>
      <c r="AM1409">
        <v>14.149686783933475</v>
      </c>
      <c r="AN1409">
        <v>99</v>
      </c>
      <c r="AO1409">
        <v>99</v>
      </c>
      <c r="AP1409">
        <v>24</v>
      </c>
      <c r="AQ1409">
        <v>99</v>
      </c>
      <c r="AR1409">
        <v>219.49882352941177</v>
      </c>
      <c r="AS1409">
        <v>41.190600850417553</v>
      </c>
    </row>
    <row r="1410" spans="1:45">
      <c r="A1410">
        <v>20</v>
      </c>
      <c r="B1410">
        <v>60</v>
      </c>
      <c r="C1410">
        <v>2023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129</v>
      </c>
      <c r="R1410">
        <v>193</v>
      </c>
      <c r="S1410">
        <v>6.5751295336787585</v>
      </c>
      <c r="T1410">
        <v>5.5751295336787585</v>
      </c>
      <c r="U1410">
        <v>413.04352331606208</v>
      </c>
      <c r="V1410">
        <v>75.647668393782382</v>
      </c>
      <c r="W1410">
        <v>28.497409326424876</v>
      </c>
      <c r="X1410">
        <v>62.694300518134703</v>
      </c>
      <c r="Y1410">
        <v>128.43795531223697</v>
      </c>
      <c r="Z1410">
        <v>1.518727006071966</v>
      </c>
      <c r="AA1410">
        <v>1.6114239539571285</v>
      </c>
      <c r="AB1410">
        <v>80.89613128055079</v>
      </c>
      <c r="AC1410">
        <v>51.920041339100578</v>
      </c>
      <c r="AD1410">
        <v>59.314415174709055</v>
      </c>
      <c r="AE1410">
        <v>2.3957298907646472</v>
      </c>
      <c r="AF1410">
        <v>2.8091353014883325</v>
      </c>
      <c r="AG1410">
        <v>1162.2849740932645</v>
      </c>
      <c r="AH1410">
        <v>0</v>
      </c>
      <c r="AI1410">
        <v>100</v>
      </c>
      <c r="AJ1410">
        <v>444.17109926456328</v>
      </c>
      <c r="AK1410">
        <v>67.886241927435535</v>
      </c>
      <c r="AL1410">
        <v>14.934460929867258</v>
      </c>
      <c r="AM1410">
        <v>28.00872100228554</v>
      </c>
      <c r="AN1410">
        <v>99</v>
      </c>
      <c r="AO1410">
        <v>99</v>
      </c>
      <c r="AP1410">
        <v>25</v>
      </c>
      <c r="AQ1410">
        <v>99</v>
      </c>
      <c r="AR1410">
        <v>221.82901554404145</v>
      </c>
      <c r="AS1410">
        <v>36.611780778029008</v>
      </c>
    </row>
    <row r="1411" spans="1:45">
      <c r="A1411">
        <v>20</v>
      </c>
      <c r="B1411">
        <v>61</v>
      </c>
      <c r="C1411">
        <v>2023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22</v>
      </c>
      <c r="R1411">
        <v>28</v>
      </c>
      <c r="S1411">
        <v>7.1428571428571441</v>
      </c>
      <c r="T1411">
        <v>4.8571428571428559</v>
      </c>
      <c r="U1411">
        <v>437.07857142857131</v>
      </c>
      <c r="V1411">
        <v>75</v>
      </c>
      <c r="W1411">
        <v>21.428571428571423</v>
      </c>
      <c r="X1411">
        <v>64.285714285714306</v>
      </c>
      <c r="Y1411">
        <v>139.20457031994056</v>
      </c>
      <c r="Z1411">
        <v>1.8266731217920595</v>
      </c>
      <c r="AA1411">
        <v>1.66292096097469</v>
      </c>
      <c r="AB1411">
        <v>78.633203245674594</v>
      </c>
      <c r="AC1411">
        <v>-24.041632607794146</v>
      </c>
      <c r="AD1411">
        <v>-1.6796217219130301</v>
      </c>
      <c r="AE1411">
        <v>0.3475670307845084</v>
      </c>
      <c r="AF1411">
        <v>0.43125791416521975</v>
      </c>
      <c r="AG1411">
        <v>1332.464285714286</v>
      </c>
      <c r="AH1411">
        <v>0</v>
      </c>
      <c r="AI1411">
        <v>100</v>
      </c>
      <c r="AJ1411">
        <v>606.11552895366003</v>
      </c>
      <c r="AK1411">
        <v>54.317815879640882</v>
      </c>
      <c r="AL1411">
        <v>-56.013898751605133</v>
      </c>
      <c r="AM1411">
        <v>7.9841003942252948</v>
      </c>
      <c r="AN1411">
        <v>99</v>
      </c>
      <c r="AO1411">
        <v>99</v>
      </c>
      <c r="AP1411">
        <v>26</v>
      </c>
      <c r="AQ1411">
        <v>99</v>
      </c>
      <c r="AR1411">
        <v>226.1071428571428</v>
      </c>
      <c r="AS1411">
        <v>37.03720708928013</v>
      </c>
    </row>
    <row r="1412" spans="1:45">
      <c r="A1412">
        <v>20</v>
      </c>
      <c r="B1412">
        <v>62</v>
      </c>
      <c r="C1412">
        <v>2023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101</v>
      </c>
      <c r="R1412">
        <v>292</v>
      </c>
      <c r="S1412">
        <v>4.5993150684931505</v>
      </c>
      <c r="T1412">
        <v>5.5719178082191778</v>
      </c>
      <c r="U1412">
        <v>224.37910958904095</v>
      </c>
      <c r="V1412">
        <v>18.493150684931503</v>
      </c>
      <c r="W1412">
        <v>25.342465753424655</v>
      </c>
      <c r="X1412">
        <v>6.1643835616438363</v>
      </c>
      <c r="Y1412">
        <v>73.693009151732795</v>
      </c>
      <c r="Z1412">
        <v>1.104349841293385</v>
      </c>
      <c r="AA1412">
        <v>1.9084255560103889</v>
      </c>
      <c r="AB1412">
        <v>75.723827260331802</v>
      </c>
      <c r="AC1412">
        <v>64.519478258624943</v>
      </c>
      <c r="AD1412">
        <v>58.158661605277928</v>
      </c>
      <c r="AE1412">
        <v>3.6246276067527305</v>
      </c>
      <c r="AF1412">
        <v>2.3087919711082341</v>
      </c>
      <c r="AG1412">
        <v>1193.0068493150684</v>
      </c>
      <c r="AH1412">
        <v>0</v>
      </c>
      <c r="AI1412">
        <v>100</v>
      </c>
      <c r="AJ1412">
        <v>558.69813812301936</v>
      </c>
      <c r="AK1412">
        <v>53.799332370210941</v>
      </c>
      <c r="AL1412">
        <v>25.255279667109757</v>
      </c>
      <c r="AM1412">
        <v>14.41291107940134</v>
      </c>
      <c r="AN1412">
        <v>99</v>
      </c>
      <c r="AO1412">
        <v>99</v>
      </c>
      <c r="AP1412">
        <v>27</v>
      </c>
      <c r="AQ1412">
        <v>99</v>
      </c>
      <c r="AR1412">
        <v>190.93493150684927</v>
      </c>
      <c r="AS1412">
        <v>31.128811522108201</v>
      </c>
    </row>
    <row r="1413" spans="1:45">
      <c r="A1413">
        <v>20</v>
      </c>
      <c r="B1413">
        <v>63</v>
      </c>
      <c r="C1413">
        <v>2023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59</v>
      </c>
      <c r="R1413">
        <v>71</v>
      </c>
      <c r="S1413">
        <v>6.6619718309859133</v>
      </c>
      <c r="T1413">
        <v>5.9859154929577452</v>
      </c>
      <c r="U1413">
        <v>389.59154929577443</v>
      </c>
      <c r="V1413">
        <v>85.915492957746494</v>
      </c>
      <c r="W1413">
        <v>43.661971830985912</v>
      </c>
      <c r="X1413">
        <v>73.239436619718305</v>
      </c>
      <c r="Y1413">
        <v>83.663901291356822</v>
      </c>
      <c r="Z1413">
        <v>1.310237716006508</v>
      </c>
      <c r="AA1413">
        <v>1.4485831615606855</v>
      </c>
      <c r="AB1413">
        <v>75.784448233560454</v>
      </c>
      <c r="AC1413">
        <v>45.638475861533379</v>
      </c>
      <c r="AD1413">
        <v>59.115201466867134</v>
      </c>
      <c r="AE1413">
        <v>0.88133068520357505</v>
      </c>
      <c r="AF1413">
        <v>0.97473690278996483</v>
      </c>
      <c r="AG1413">
        <v>1222.8028169014085</v>
      </c>
      <c r="AH1413">
        <v>0</v>
      </c>
      <c r="AI1413">
        <v>100</v>
      </c>
      <c r="AJ1413">
        <v>517.19366301462708</v>
      </c>
      <c r="AK1413">
        <v>38.476033992172844</v>
      </c>
      <c r="AL1413">
        <v>-16.611560124022784</v>
      </c>
      <c r="AM1413">
        <v>-11.717711928749484</v>
      </c>
      <c r="AN1413">
        <v>99</v>
      </c>
      <c r="AO1413">
        <v>99</v>
      </c>
      <c r="AP1413">
        <v>28</v>
      </c>
      <c r="AQ1413">
        <v>99</v>
      </c>
      <c r="AR1413">
        <v>216.5352112676056</v>
      </c>
      <c r="AS1413">
        <v>37.877248406494758</v>
      </c>
    </row>
    <row r="1414" spans="1:45">
      <c r="A1414">
        <v>20</v>
      </c>
      <c r="B1414">
        <v>64</v>
      </c>
      <c r="C1414">
        <v>2023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96</v>
      </c>
      <c r="R1414">
        <v>217</v>
      </c>
      <c r="S1414">
        <v>4.8248847926267278</v>
      </c>
      <c r="T1414">
        <v>6.838709677419355</v>
      </c>
      <c r="U1414">
        <v>191.0055299539172</v>
      </c>
      <c r="V1414">
        <v>19.815668202764986</v>
      </c>
      <c r="W1414">
        <v>54.377880184331801</v>
      </c>
      <c r="X1414">
        <v>0.46082949308755761</v>
      </c>
      <c r="Y1414">
        <v>48.548439080587407</v>
      </c>
      <c r="Z1414">
        <v>0.89891286650374236</v>
      </c>
      <c r="AA1414">
        <v>2.1864210584297479</v>
      </c>
      <c r="AB1414">
        <v>53.779085349941028</v>
      </c>
      <c r="AC1414">
        <v>47.453796736991485</v>
      </c>
      <c r="AD1414">
        <v>33.264607163942799</v>
      </c>
      <c r="AE1414">
        <v>2.6936444885799404</v>
      </c>
      <c r="AF1414">
        <v>1.4605795196926741</v>
      </c>
      <c r="AG1414">
        <v>1108.119815668203</v>
      </c>
      <c r="AH1414">
        <v>0</v>
      </c>
      <c r="AI1414">
        <v>100</v>
      </c>
      <c r="AJ1414">
        <v>447.47074607566719</v>
      </c>
      <c r="AK1414">
        <v>59.844497490831984</v>
      </c>
      <c r="AL1414">
        <v>15.315393511982236</v>
      </c>
      <c r="AM1414">
        <v>6.8173461958560644</v>
      </c>
      <c r="AN1414">
        <v>99</v>
      </c>
      <c r="AO1414">
        <v>99</v>
      </c>
      <c r="AP1414">
        <v>29</v>
      </c>
      <c r="AQ1414">
        <v>99</v>
      </c>
      <c r="AR1414">
        <v>180.37327188940097</v>
      </c>
      <c r="AS1414">
        <v>32.058331417514843</v>
      </c>
    </row>
    <row r="1415" spans="1:45">
      <c r="A1415">
        <v>20</v>
      </c>
      <c r="B1415">
        <v>65</v>
      </c>
      <c r="C1415">
        <v>2023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2</v>
      </c>
      <c r="R1415">
        <v>2</v>
      </c>
      <c r="S1415">
        <v>9.5</v>
      </c>
      <c r="T1415">
        <v>6</v>
      </c>
      <c r="U1415">
        <v>563.29999999999995</v>
      </c>
      <c r="V1415">
        <v>100</v>
      </c>
      <c r="W1415">
        <v>50</v>
      </c>
      <c r="X1415">
        <v>100</v>
      </c>
      <c r="Y1415">
        <v>73.700000000000443</v>
      </c>
      <c r="Z1415">
        <v>0.5</v>
      </c>
      <c r="AA1415">
        <v>1</v>
      </c>
      <c r="AB1415">
        <v>100.0000000000029</v>
      </c>
      <c r="AC1415">
        <v>-99.999999999998593</v>
      </c>
      <c r="AD1415">
        <v>-100</v>
      </c>
      <c r="AE1415">
        <v>2.4826216484607755E-2</v>
      </c>
      <c r="AF1415">
        <v>3.9699887736639114E-2</v>
      </c>
      <c r="AG1415">
        <v>1501</v>
      </c>
      <c r="AH1415">
        <v>0</v>
      </c>
      <c r="AI1415">
        <v>100</v>
      </c>
      <c r="AJ1415">
        <v>635</v>
      </c>
      <c r="AK1415">
        <v>99.999999999999645</v>
      </c>
      <c r="AL1415">
        <v>-100</v>
      </c>
      <c r="AM1415">
        <v>100</v>
      </c>
      <c r="AN1415">
        <v>99</v>
      </c>
      <c r="AO1415">
        <v>99</v>
      </c>
      <c r="AP1415">
        <v>30</v>
      </c>
      <c r="AQ1415">
        <v>99</v>
      </c>
      <c r="AR1415">
        <v>228.5</v>
      </c>
      <c r="AS1415">
        <v>46.950590126814951</v>
      </c>
    </row>
    <row r="1416" spans="1:45">
      <c r="A1416">
        <v>20</v>
      </c>
      <c r="B1416">
        <v>66</v>
      </c>
      <c r="C1416">
        <v>2023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41</v>
      </c>
      <c r="R1416">
        <v>64</v>
      </c>
      <c r="S1416">
        <v>5.921875</v>
      </c>
      <c r="T1416">
        <v>6.828125</v>
      </c>
      <c r="U1416">
        <v>303.75312500000001</v>
      </c>
      <c r="V1416">
        <v>65.625</v>
      </c>
      <c r="W1416">
        <v>50</v>
      </c>
      <c r="X1416">
        <v>28.125</v>
      </c>
      <c r="Y1416">
        <v>88.703366214222015</v>
      </c>
      <c r="Z1416">
        <v>1.0353847035643324</v>
      </c>
      <c r="AA1416">
        <v>2.3687726746935849</v>
      </c>
      <c r="AB1416">
        <v>81.899483899266656</v>
      </c>
      <c r="AC1416">
        <v>70.608237114835603</v>
      </c>
      <c r="AD1416">
        <v>56.152749040479641</v>
      </c>
      <c r="AE1416">
        <v>0.79443892750744816</v>
      </c>
      <c r="AF1416">
        <v>0.68504682902344383</v>
      </c>
      <c r="AG1416">
        <v>1158.234375</v>
      </c>
      <c r="AH1416">
        <v>0</v>
      </c>
      <c r="AI1416">
        <v>100</v>
      </c>
      <c r="AJ1416">
        <v>537.14112269808527</v>
      </c>
      <c r="AK1416">
        <v>72.324885458210588</v>
      </c>
      <c r="AL1416">
        <v>50.095652666317719</v>
      </c>
      <c r="AM1416">
        <v>51.349813991873923</v>
      </c>
      <c r="AN1416">
        <v>99</v>
      </c>
      <c r="AO1416">
        <v>99</v>
      </c>
      <c r="AP1416">
        <v>31</v>
      </c>
      <c r="AQ1416">
        <v>99</v>
      </c>
      <c r="AR1416">
        <v>202.078125</v>
      </c>
      <c r="AS1416">
        <v>35.712794467189497</v>
      </c>
    </row>
    <row r="1417" spans="1:45">
      <c r="A1417">
        <v>20</v>
      </c>
      <c r="B1417">
        <v>67</v>
      </c>
      <c r="C1417">
        <v>2023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AN1417">
        <v>99</v>
      </c>
      <c r="AO1417">
        <v>99</v>
      </c>
      <c r="AP1417">
        <v>32</v>
      </c>
      <c r="AQ1417">
        <v>99</v>
      </c>
    </row>
    <row r="1418" spans="1:45">
      <c r="A1418">
        <v>20</v>
      </c>
      <c r="B1418">
        <v>68</v>
      </c>
      <c r="C1418">
        <v>2023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AN1418">
        <v>99</v>
      </c>
      <c r="AO1418">
        <v>99</v>
      </c>
      <c r="AP1418">
        <v>33</v>
      </c>
      <c r="AQ1418">
        <v>99</v>
      </c>
    </row>
    <row r="1419" spans="1:45">
      <c r="A1419">
        <v>20</v>
      </c>
      <c r="B1419">
        <v>69</v>
      </c>
      <c r="C1419">
        <v>2023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AN1419">
        <v>99</v>
      </c>
      <c r="AO1419">
        <v>99</v>
      </c>
      <c r="AP1419">
        <v>34</v>
      </c>
      <c r="AQ1419">
        <v>99</v>
      </c>
    </row>
    <row r="1420" spans="1:45">
      <c r="A1420">
        <v>20</v>
      </c>
      <c r="B1420">
        <v>70</v>
      </c>
      <c r="C1420">
        <v>2023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11</v>
      </c>
      <c r="R1420">
        <v>16</v>
      </c>
      <c r="S1420">
        <v>6.8125</v>
      </c>
      <c r="T1420">
        <v>11.1875</v>
      </c>
      <c r="U1420">
        <v>410.63125000000002</v>
      </c>
      <c r="V1420">
        <v>87.5</v>
      </c>
      <c r="W1420">
        <v>93.75</v>
      </c>
      <c r="X1420">
        <v>93.75</v>
      </c>
      <c r="Y1420">
        <v>56.226458615472957</v>
      </c>
      <c r="Z1420">
        <v>1.1301963325015705</v>
      </c>
      <c r="AA1420">
        <v>2.1857135562557128</v>
      </c>
      <c r="AB1420">
        <v>60.082926081365954</v>
      </c>
      <c r="AC1420">
        <v>19.030801424497874</v>
      </c>
      <c r="AD1420">
        <v>74.795253058943061</v>
      </c>
      <c r="AE1420">
        <v>0.19860973187686204</v>
      </c>
      <c r="AF1420">
        <v>0.23152159809914141</v>
      </c>
      <c r="AG1420">
        <v>1131.5</v>
      </c>
      <c r="AH1420">
        <v>0</v>
      </c>
      <c r="AI1420">
        <v>100</v>
      </c>
      <c r="AJ1420">
        <v>318.82322688286058</v>
      </c>
      <c r="AK1420">
        <v>15.053248460001171</v>
      </c>
      <c r="AL1420">
        <v>-22.686709090460312</v>
      </c>
      <c r="AM1420">
        <v>-10.051470697250975</v>
      </c>
      <c r="AN1420">
        <v>99</v>
      </c>
      <c r="AO1420">
        <v>99</v>
      </c>
      <c r="AP1420">
        <v>39</v>
      </c>
      <c r="AQ1420">
        <v>99</v>
      </c>
      <c r="AR1420">
        <v>221.75</v>
      </c>
      <c r="AS1420">
        <v>37.672201286185157</v>
      </c>
    </row>
    <row r="1421" spans="1:45">
      <c r="A1421">
        <v>20</v>
      </c>
      <c r="B1421">
        <v>71</v>
      </c>
      <c r="C1421">
        <v>2023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1</v>
      </c>
      <c r="R1421">
        <v>5</v>
      </c>
      <c r="S1421">
        <v>2.4</v>
      </c>
      <c r="T1421">
        <v>7.4</v>
      </c>
      <c r="U1421">
        <v>155.6</v>
      </c>
      <c r="V1421">
        <v>0</v>
      </c>
      <c r="W1421">
        <v>100</v>
      </c>
      <c r="X1421">
        <v>0</v>
      </c>
      <c r="Y1421">
        <v>20.528906449199976</v>
      </c>
      <c r="Z1421">
        <v>0.48989794855663599</v>
      </c>
      <c r="AA1421">
        <v>0.48989794855663321</v>
      </c>
      <c r="AB1421">
        <v>60.256123391984602</v>
      </c>
      <c r="AC1421">
        <v>-46.136701739079072</v>
      </c>
      <c r="AD1421">
        <v>16.66666666666578</v>
      </c>
      <c r="AE1421">
        <v>6.2065541211519387E-2</v>
      </c>
      <c r="AF1421">
        <v>2.7415686720313543E-2</v>
      </c>
      <c r="AG1421">
        <v>1616.2</v>
      </c>
      <c r="AH1421">
        <v>0</v>
      </c>
      <c r="AI1421">
        <v>100</v>
      </c>
      <c r="AJ1421">
        <v>97.655312195497885</v>
      </c>
      <c r="AK1421">
        <v>-28.024347336079256</v>
      </c>
      <c r="AL1421">
        <v>34.530951808135562</v>
      </c>
      <c r="AM1421">
        <v>-42.390296771735407</v>
      </c>
      <c r="AN1421">
        <v>99</v>
      </c>
      <c r="AO1421">
        <v>99</v>
      </c>
      <c r="AP1421">
        <v>40</v>
      </c>
      <c r="AQ1421">
        <v>99</v>
      </c>
      <c r="AR1421">
        <v>183.6</v>
      </c>
      <c r="AS1421">
        <v>25.070096685846377</v>
      </c>
    </row>
    <row r="1422" spans="1:45">
      <c r="A1422">
        <v>20</v>
      </c>
      <c r="B1422">
        <v>72</v>
      </c>
      <c r="C1422">
        <v>2023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AN1422">
        <v>99</v>
      </c>
      <c r="AO1422">
        <v>99</v>
      </c>
      <c r="AP1422">
        <v>42</v>
      </c>
      <c r="AQ1422">
        <v>99</v>
      </c>
    </row>
    <row r="1423" spans="1:45">
      <c r="A1423">
        <v>20</v>
      </c>
      <c r="B1423">
        <v>73</v>
      </c>
      <c r="C1423">
        <v>2023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183</v>
      </c>
      <c r="R1423">
        <v>428</v>
      </c>
      <c r="S1423">
        <v>5.7149532710280395</v>
      </c>
      <c r="T1423">
        <v>5.9205607476635507</v>
      </c>
      <c r="U1423">
        <v>323.53107476635506</v>
      </c>
      <c r="V1423">
        <v>55.607476635514011</v>
      </c>
      <c r="W1423">
        <v>36.214953271028037</v>
      </c>
      <c r="X1423">
        <v>39.953271028037378</v>
      </c>
      <c r="Y1423">
        <v>97.518048613510757</v>
      </c>
      <c r="Z1423">
        <v>1.8003272671501804</v>
      </c>
      <c r="AA1423">
        <v>1.9099463376401065</v>
      </c>
      <c r="AB1423">
        <v>76.469783211274205</v>
      </c>
      <c r="AC1423">
        <v>58.58708323388516</v>
      </c>
      <c r="AD1423">
        <v>48.468653138748259</v>
      </c>
      <c r="AE1423">
        <v>5.3128103277060577</v>
      </c>
      <c r="AF1423">
        <v>4.879544705082969</v>
      </c>
      <c r="AG1423">
        <v>915.0257009345795</v>
      </c>
      <c r="AH1423">
        <v>0</v>
      </c>
      <c r="AI1423">
        <v>100</v>
      </c>
      <c r="AJ1423">
        <v>209.94313158172272</v>
      </c>
      <c r="AK1423">
        <v>9.2473672951986696</v>
      </c>
      <c r="AL1423">
        <v>-5.4132116369910044</v>
      </c>
      <c r="AM1423">
        <v>-4.3993832521002654</v>
      </c>
      <c r="AN1423">
        <v>99</v>
      </c>
      <c r="AO1423">
        <v>99</v>
      </c>
      <c r="AP1423">
        <v>98</v>
      </c>
      <c r="AQ1423">
        <v>99</v>
      </c>
      <c r="AR1423">
        <v>210.57009345794401</v>
      </c>
      <c r="AS1423">
        <v>33.773311048302475</v>
      </c>
    </row>
    <row r="1424" spans="1:45">
      <c r="A1424">
        <v>20</v>
      </c>
      <c r="B1424">
        <v>74</v>
      </c>
      <c r="C1424">
        <v>2023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24</v>
      </c>
      <c r="R1424">
        <v>35</v>
      </c>
      <c r="S1424">
        <v>4.8857142857142879</v>
      </c>
      <c r="T1424">
        <v>6.1142857142857112</v>
      </c>
      <c r="U1424">
        <v>323.22857142857151</v>
      </c>
      <c r="V1424">
        <v>31.428571428571423</v>
      </c>
      <c r="W1424">
        <v>51.428571428571438</v>
      </c>
      <c r="X1424">
        <v>48.571428571428562</v>
      </c>
      <c r="Y1424">
        <v>92.888773953210276</v>
      </c>
      <c r="Z1424">
        <v>1.5815260003540612</v>
      </c>
      <c r="AA1424">
        <v>1.7851999259215221</v>
      </c>
      <c r="AB1424">
        <v>83.558076198132625</v>
      </c>
      <c r="AC1424">
        <v>46.570354918057618</v>
      </c>
      <c r="AD1424">
        <v>39.929547960040786</v>
      </c>
      <c r="AE1424">
        <v>0.43445878848063552</v>
      </c>
      <c r="AF1424">
        <v>0.39865509494461054</v>
      </c>
      <c r="AG1424">
        <v>940.25714285714309</v>
      </c>
      <c r="AH1424">
        <v>0</v>
      </c>
      <c r="AI1424">
        <v>0</v>
      </c>
      <c r="AJ1424">
        <v>197.84371073539597</v>
      </c>
      <c r="AK1424">
        <v>21.91648200255613</v>
      </c>
      <c r="AL1424">
        <v>3.2517566103788607</v>
      </c>
      <c r="AM1424">
        <v>-4.8941244609049406</v>
      </c>
      <c r="AN1424">
        <v>99</v>
      </c>
      <c r="AO1424">
        <v>99</v>
      </c>
      <c r="AP1424">
        <v>99</v>
      </c>
      <c r="AQ1424">
        <v>99</v>
      </c>
      <c r="AR1424">
        <v>211.48571428571435</v>
      </c>
      <c r="AS1424">
        <v>33.173770207753527</v>
      </c>
    </row>
    <row r="1425" spans="1:45">
      <c r="A1425">
        <v>20</v>
      </c>
      <c r="B1425">
        <v>75</v>
      </c>
      <c r="C1425">
        <v>2022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212</v>
      </c>
      <c r="R1425">
        <v>273</v>
      </c>
      <c r="S1425">
        <v>6.2958801498127341</v>
      </c>
      <c r="T1425">
        <v>6.4542124542124562</v>
      </c>
      <c r="U1425">
        <v>390.59179487179472</v>
      </c>
      <c r="V1425">
        <v>61.904761904761877</v>
      </c>
      <c r="W1425">
        <v>46.886446886446883</v>
      </c>
      <c r="X1425">
        <v>62.271062271062291</v>
      </c>
      <c r="Y1425">
        <v>109.52814192070784</v>
      </c>
      <c r="Z1425">
        <v>1.607898119483073</v>
      </c>
      <c r="AA1425">
        <v>2.0449864143110306</v>
      </c>
      <c r="AB1425">
        <v>62.736060632318825</v>
      </c>
      <c r="AC1425">
        <v>33.45597654727024</v>
      </c>
      <c r="AD1425">
        <v>1.7444450941076699</v>
      </c>
      <c r="AE1425">
        <v>3.9207238259370953</v>
      </c>
      <c r="AF1425">
        <v>4.1132156398688204</v>
      </c>
      <c r="AG1425">
        <v>816.83720930232516</v>
      </c>
      <c r="AH1425">
        <v>0</v>
      </c>
      <c r="AI1425">
        <v>0</v>
      </c>
      <c r="AJ1425">
        <v>191.65399178977751</v>
      </c>
      <c r="AK1425">
        <v>-117.44025069433339</v>
      </c>
      <c r="AL1425">
        <v>-40.721329438701048</v>
      </c>
      <c r="AM1425">
        <v>-198.21692186603781</v>
      </c>
      <c r="AN1425">
        <v>99</v>
      </c>
      <c r="AO1425">
        <v>99</v>
      </c>
      <c r="AP1425">
        <v>0</v>
      </c>
      <c r="AQ1425">
        <v>99</v>
      </c>
      <c r="AR1425">
        <v>214.46511627906975</v>
      </c>
      <c r="AS1425">
        <v>35.223910571232651</v>
      </c>
    </row>
    <row r="1426" spans="1:45">
      <c r="A1426">
        <v>20</v>
      </c>
      <c r="B1426">
        <v>76</v>
      </c>
      <c r="C1426">
        <v>2022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801</v>
      </c>
      <c r="R1426">
        <v>3014</v>
      </c>
      <c r="S1426">
        <v>5.0076386582530734</v>
      </c>
      <c r="T1426">
        <v>6.6194426011944243</v>
      </c>
      <c r="U1426">
        <v>351.99638686131306</v>
      </c>
      <c r="V1426">
        <v>34.173855341738552</v>
      </c>
      <c r="W1426">
        <v>53.483742534837425</v>
      </c>
      <c r="X1426">
        <v>51.82481751824816</v>
      </c>
      <c r="Y1426">
        <v>69.046707722843692</v>
      </c>
      <c r="Z1426">
        <v>1.1067139880664671</v>
      </c>
      <c r="AA1426">
        <v>1.502983171979031</v>
      </c>
      <c r="AB1426">
        <v>82.067532896866226</v>
      </c>
      <c r="AC1426">
        <v>65.280188446973284</v>
      </c>
      <c r="AD1426">
        <v>63.781029269997077</v>
      </c>
      <c r="AE1426">
        <v>43.285939968404406</v>
      </c>
      <c r="AF1426">
        <v>40.923914547029256</v>
      </c>
      <c r="AG1426">
        <v>841.61977438619749</v>
      </c>
      <c r="AH1426">
        <v>0</v>
      </c>
      <c r="AI1426">
        <v>0</v>
      </c>
      <c r="AJ1426">
        <v>152.90126130016711</v>
      </c>
      <c r="AK1426">
        <v>19.889903917927995</v>
      </c>
      <c r="AL1426">
        <v>0.94260629025514497</v>
      </c>
      <c r="AM1426">
        <v>-11.875062069176222</v>
      </c>
      <c r="AN1426">
        <v>99</v>
      </c>
      <c r="AO1426">
        <v>99</v>
      </c>
      <c r="AP1426">
        <v>1</v>
      </c>
      <c r="AQ1426">
        <v>99</v>
      </c>
      <c r="AR1426">
        <v>220.26244193762437</v>
      </c>
      <c r="AS1426">
        <v>32.61101771579262</v>
      </c>
    </row>
    <row r="1427" spans="1:45">
      <c r="A1427">
        <v>20</v>
      </c>
      <c r="B1427">
        <v>77</v>
      </c>
      <c r="C1427">
        <v>2022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24</v>
      </c>
      <c r="R1427">
        <v>26</v>
      </c>
      <c r="S1427">
        <v>4.3846153846153859</v>
      </c>
      <c r="T1427">
        <v>6.6538461538461551</v>
      </c>
      <c r="U1427">
        <v>311.8384615384615</v>
      </c>
      <c r="V1427">
        <v>11.53846153846154</v>
      </c>
      <c r="W1427">
        <v>50</v>
      </c>
      <c r="X1427">
        <v>19.230769230769223</v>
      </c>
      <c r="Y1427">
        <v>36.326056307613797</v>
      </c>
      <c r="Z1427">
        <v>0.92307692307692157</v>
      </c>
      <c r="AA1427">
        <v>1.4396128670932979</v>
      </c>
      <c r="AB1427">
        <v>76.312920192120885</v>
      </c>
      <c r="AC1427">
        <v>40.579061164871327</v>
      </c>
      <c r="AD1427">
        <v>-1.5584674150073818</v>
      </c>
      <c r="AE1427">
        <v>0.3734022691368663</v>
      </c>
      <c r="AF1427">
        <v>0.31275102572754682</v>
      </c>
      <c r="AG1427">
        <v>855.42307692307679</v>
      </c>
      <c r="AH1427">
        <v>0</v>
      </c>
      <c r="AI1427">
        <v>0</v>
      </c>
      <c r="AJ1427">
        <v>118.03394983482303</v>
      </c>
      <c r="AK1427">
        <v>29.887653119006195</v>
      </c>
      <c r="AL1427">
        <v>29.918668851509089</v>
      </c>
      <c r="AM1427">
        <v>3.2748074776734848</v>
      </c>
      <c r="AN1427">
        <v>99</v>
      </c>
      <c r="AO1427">
        <v>99</v>
      </c>
      <c r="AP1427">
        <v>2</v>
      </c>
      <c r="AQ1427">
        <v>99</v>
      </c>
      <c r="AR1427">
        <v>215.34615384615395</v>
      </c>
      <c r="AS1427">
        <v>31.217388291821141</v>
      </c>
    </row>
    <row r="1428" spans="1:45">
      <c r="A1428">
        <v>20</v>
      </c>
      <c r="B1428">
        <v>78</v>
      </c>
      <c r="C1428">
        <v>2022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56</v>
      </c>
      <c r="R1428">
        <v>86</v>
      </c>
      <c r="S1428">
        <v>4.1627906976744189</v>
      </c>
      <c r="T1428">
        <v>6.825581395348836</v>
      </c>
      <c r="U1428">
        <v>286.81162790697658</v>
      </c>
      <c r="V1428">
        <v>5.8139534883720918</v>
      </c>
      <c r="W1428">
        <v>59.302325581395309</v>
      </c>
      <c r="X1428">
        <v>15.11627906976744</v>
      </c>
      <c r="Y1428">
        <v>67.078153686584656</v>
      </c>
      <c r="Z1428">
        <v>0.93833679078288357</v>
      </c>
      <c r="AA1428">
        <v>1.8120517759500243</v>
      </c>
      <c r="AB1428">
        <v>66.852668894293188</v>
      </c>
      <c r="AC1428">
        <v>28.088703671061619</v>
      </c>
      <c r="AD1428">
        <v>39.966510776794003</v>
      </c>
      <c r="AE1428">
        <v>1.235099813298866</v>
      </c>
      <c r="AF1428">
        <v>0.95146084639366091</v>
      </c>
      <c r="AG1428">
        <v>1030.2790697674416</v>
      </c>
      <c r="AH1428">
        <v>0</v>
      </c>
      <c r="AI1428">
        <v>0</v>
      </c>
      <c r="AJ1428">
        <v>369.22119957159595</v>
      </c>
      <c r="AK1428">
        <v>53.99869340300512</v>
      </c>
      <c r="AL1428">
        <v>12.018442389828603</v>
      </c>
      <c r="AM1428">
        <v>6.6490721206135444</v>
      </c>
      <c r="AN1428">
        <v>99</v>
      </c>
      <c r="AO1428">
        <v>99</v>
      </c>
      <c r="AP1428">
        <v>3</v>
      </c>
      <c r="AQ1428">
        <v>99</v>
      </c>
      <c r="AR1428">
        <v>207.44186046511632</v>
      </c>
      <c r="AS1428">
        <v>31.603432424168577</v>
      </c>
    </row>
    <row r="1429" spans="1:45">
      <c r="A1429">
        <v>20</v>
      </c>
      <c r="B1429">
        <v>79</v>
      </c>
      <c r="C1429">
        <v>2022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12</v>
      </c>
      <c r="R1429">
        <v>13</v>
      </c>
      <c r="S1429">
        <v>4.3076923076923057</v>
      </c>
      <c r="T1429">
        <v>6.3076923076923057</v>
      </c>
      <c r="U1429">
        <v>271.19230769230757</v>
      </c>
      <c r="V1429">
        <v>7.6923076923076898</v>
      </c>
      <c r="W1429">
        <v>46.15384615384616</v>
      </c>
      <c r="X1429">
        <v>7.6923076923076898</v>
      </c>
      <c r="Y1429">
        <v>48.099423657805005</v>
      </c>
      <c r="Z1429">
        <v>0.91016612047686396</v>
      </c>
      <c r="AA1429">
        <v>1.1357556200179559</v>
      </c>
      <c r="AB1429">
        <v>84.275850828894107</v>
      </c>
      <c r="AC1429">
        <v>63.861429716603666</v>
      </c>
      <c r="AD1429">
        <v>72.696157558169418</v>
      </c>
      <c r="AE1429">
        <v>0.18670113456843315</v>
      </c>
      <c r="AF1429">
        <v>0.13599296248087842</v>
      </c>
      <c r="AG1429">
        <v>924.07692307692321</v>
      </c>
      <c r="AH1429">
        <v>0</v>
      </c>
      <c r="AI1429">
        <v>0</v>
      </c>
      <c r="AJ1429">
        <v>140.35255692963503</v>
      </c>
      <c r="AK1429">
        <v>61.416985487874179</v>
      </c>
      <c r="AL1429">
        <v>7.85088188665119</v>
      </c>
      <c r="AM1429">
        <v>29.005834465862169</v>
      </c>
      <c r="AN1429">
        <v>99</v>
      </c>
      <c r="AO1429">
        <v>99</v>
      </c>
      <c r="AP1429">
        <v>4</v>
      </c>
      <c r="AQ1429">
        <v>99</v>
      </c>
      <c r="AR1429">
        <v>203.15384615384619</v>
      </c>
      <c r="AS1429">
        <v>32.060836674221797</v>
      </c>
    </row>
    <row r="1430" spans="1:45">
      <c r="A1430">
        <v>20</v>
      </c>
      <c r="B1430">
        <v>80</v>
      </c>
      <c r="C1430">
        <v>2022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16</v>
      </c>
      <c r="R1430">
        <v>21</v>
      </c>
      <c r="S1430">
        <v>4.4285714285714306</v>
      </c>
      <c r="T1430">
        <v>6.8571428571428559</v>
      </c>
      <c r="U1430">
        <v>279.49523809523811</v>
      </c>
      <c r="V1430">
        <v>9.5238095238095273</v>
      </c>
      <c r="W1430">
        <v>71.428571428571445</v>
      </c>
      <c r="X1430">
        <v>9.5238095238095273</v>
      </c>
      <c r="Y1430">
        <v>52.728572503687936</v>
      </c>
      <c r="Z1430">
        <v>0.84916926191080944</v>
      </c>
      <c r="AA1430">
        <v>1.456862718169369</v>
      </c>
      <c r="AB1430">
        <v>72.907975025405179</v>
      </c>
      <c r="AC1430">
        <v>39.455242963907757</v>
      </c>
      <c r="AD1430">
        <v>66.535762869955505</v>
      </c>
      <c r="AE1430">
        <v>0.30159414045669963</v>
      </c>
      <c r="AF1430">
        <v>0.22640677747419316</v>
      </c>
      <c r="AG1430">
        <v>978.38095238095275</v>
      </c>
      <c r="AH1430">
        <v>0</v>
      </c>
      <c r="AI1430">
        <v>0</v>
      </c>
      <c r="AJ1430">
        <v>247.43935787918696</v>
      </c>
      <c r="AK1430">
        <v>63.110254532037459</v>
      </c>
      <c r="AL1430">
        <v>-1.4511810394760127</v>
      </c>
      <c r="AM1430">
        <v>22.290692694598963</v>
      </c>
      <c r="AN1430">
        <v>99</v>
      </c>
      <c r="AO1430">
        <v>99</v>
      </c>
      <c r="AP1430">
        <v>5</v>
      </c>
      <c r="AQ1430">
        <v>99</v>
      </c>
      <c r="AR1430">
        <v>203.85714285714289</v>
      </c>
      <c r="AS1430">
        <v>32.678945859469067</v>
      </c>
    </row>
    <row r="1431" spans="1:45">
      <c r="A1431">
        <v>20</v>
      </c>
      <c r="B1431">
        <v>81</v>
      </c>
      <c r="C1431">
        <v>2022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12</v>
      </c>
      <c r="R1431">
        <v>15</v>
      </c>
      <c r="S1431">
        <v>4.3333333333333321</v>
      </c>
      <c r="T1431">
        <v>6.9333333333333353</v>
      </c>
      <c r="U1431">
        <v>324.3</v>
      </c>
      <c r="V1431">
        <v>6.6666666666666687</v>
      </c>
      <c r="W1431">
        <v>66.666666666666686</v>
      </c>
      <c r="X1431">
        <v>26.666666666666675</v>
      </c>
      <c r="Y1431">
        <v>65.01833587535134</v>
      </c>
      <c r="Z1431">
        <v>0.9428090415820648</v>
      </c>
      <c r="AA1431">
        <v>1.1813363431112889</v>
      </c>
      <c r="AB1431">
        <v>85.285655244939207</v>
      </c>
      <c r="AC1431">
        <v>46.184110674177489</v>
      </c>
      <c r="AD1431">
        <v>49.880430279226253</v>
      </c>
      <c r="AE1431">
        <v>0.21542438604049979</v>
      </c>
      <c r="AF1431">
        <v>0.18764367209991004</v>
      </c>
      <c r="AG1431">
        <v>886.26666666666642</v>
      </c>
      <c r="AH1431">
        <v>0</v>
      </c>
      <c r="AI1431">
        <v>0</v>
      </c>
      <c r="AJ1431">
        <v>186.1724887182732</v>
      </c>
      <c r="AK1431">
        <v>74.759961854438302</v>
      </c>
      <c r="AL1431">
        <v>19.771738441340354</v>
      </c>
      <c r="AM1431">
        <v>41.121056447987215</v>
      </c>
      <c r="AN1431">
        <v>99</v>
      </c>
      <c r="AO1431">
        <v>99</v>
      </c>
      <c r="AP1431">
        <v>6</v>
      </c>
      <c r="AQ1431">
        <v>99</v>
      </c>
      <c r="AR1431">
        <v>218.2</v>
      </c>
      <c r="AS1431">
        <v>30.940049147052807</v>
      </c>
    </row>
    <row r="1432" spans="1:45">
      <c r="A1432">
        <v>20</v>
      </c>
      <c r="B1432">
        <v>82</v>
      </c>
      <c r="C1432">
        <v>2022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12</v>
      </c>
      <c r="R1432">
        <v>25</v>
      </c>
      <c r="S1432">
        <v>4.2800000000000011</v>
      </c>
      <c r="T1432">
        <v>7.12</v>
      </c>
      <c r="U1432">
        <v>281.8</v>
      </c>
      <c r="V1432">
        <v>24</v>
      </c>
      <c r="W1432">
        <v>76</v>
      </c>
      <c r="X1432">
        <v>12</v>
      </c>
      <c r="Y1432">
        <v>66.338857391426288</v>
      </c>
      <c r="Z1432">
        <v>1.3422369388450011</v>
      </c>
      <c r="AA1432">
        <v>1.2749901960407362</v>
      </c>
      <c r="AB1432">
        <v>82.648206230776694</v>
      </c>
      <c r="AC1432">
        <v>60.561783519938864</v>
      </c>
      <c r="AD1432">
        <v>63.482456689862893</v>
      </c>
      <c r="AE1432">
        <v>0.35904064340083303</v>
      </c>
      <c r="AF1432">
        <v>0.27175448040782546</v>
      </c>
      <c r="AG1432">
        <v>965.28</v>
      </c>
      <c r="AH1432">
        <v>0</v>
      </c>
      <c r="AI1432">
        <v>0</v>
      </c>
      <c r="AJ1432">
        <v>224.49793228446475</v>
      </c>
      <c r="AK1432">
        <v>21.6583213134533</v>
      </c>
      <c r="AL1432">
        <v>-10.772215759649704</v>
      </c>
      <c r="AM1432">
        <v>-23.800663279829369</v>
      </c>
      <c r="AN1432">
        <v>99</v>
      </c>
      <c r="AO1432">
        <v>99</v>
      </c>
      <c r="AP1432">
        <v>7</v>
      </c>
      <c r="AQ1432">
        <v>99</v>
      </c>
      <c r="AR1432">
        <v>204.76</v>
      </c>
      <c r="AS1432">
        <v>32.346769197479198</v>
      </c>
    </row>
    <row r="1433" spans="1:45">
      <c r="A1433">
        <v>20</v>
      </c>
      <c r="B1433">
        <v>83</v>
      </c>
      <c r="C1433">
        <v>2022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43</v>
      </c>
      <c r="R1433">
        <v>72</v>
      </c>
      <c r="S1433">
        <v>3.8888888888888888</v>
      </c>
      <c r="T1433">
        <v>6.0555555555555562</v>
      </c>
      <c r="U1433">
        <v>249.05736111111125</v>
      </c>
      <c r="V1433">
        <v>1.3888888888888891</v>
      </c>
      <c r="W1433">
        <v>30.555555555555561</v>
      </c>
      <c r="X1433">
        <v>1.3888888888888891</v>
      </c>
      <c r="Y1433">
        <v>45.562547484902737</v>
      </c>
      <c r="Z1433">
        <v>0.92128466398761244</v>
      </c>
      <c r="AA1433">
        <v>1.7550632221034796</v>
      </c>
      <c r="AB1433">
        <v>62.642457390193712</v>
      </c>
      <c r="AC1433">
        <v>48.699174762097265</v>
      </c>
      <c r="AD1433">
        <v>41.612602320561741</v>
      </c>
      <c r="AE1433">
        <v>1.0340370529943987</v>
      </c>
      <c r="AF1433">
        <v>0.69171563814841452</v>
      </c>
      <c r="AG1433">
        <v>934.375</v>
      </c>
      <c r="AH1433">
        <v>0</v>
      </c>
      <c r="AI1433">
        <v>0</v>
      </c>
      <c r="AJ1433">
        <v>202.18132933224965</v>
      </c>
      <c r="AK1433">
        <v>38.81108061583825</v>
      </c>
      <c r="AL1433">
        <v>6.8908011853515241</v>
      </c>
      <c r="AM1433">
        <v>-21.288189458753525</v>
      </c>
      <c r="AN1433">
        <v>99</v>
      </c>
      <c r="AO1433">
        <v>99</v>
      </c>
      <c r="AP1433">
        <v>8</v>
      </c>
      <c r="AQ1433">
        <v>99</v>
      </c>
      <c r="AR1433">
        <v>199.79166666666663</v>
      </c>
      <c r="AS1433">
        <v>30.992297431388128</v>
      </c>
    </row>
    <row r="1434" spans="1:45">
      <c r="A1434">
        <v>20</v>
      </c>
      <c r="B1434">
        <v>84</v>
      </c>
      <c r="C1434">
        <v>2022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56</v>
      </c>
      <c r="R1434">
        <v>116</v>
      </c>
      <c r="S1434">
        <v>4.3189655172413772</v>
      </c>
      <c r="T1434">
        <v>6.56034482758621</v>
      </c>
      <c r="U1434">
        <v>362.28818965517223</v>
      </c>
      <c r="V1434">
        <v>14.655172413793103</v>
      </c>
      <c r="W1434">
        <v>56.03448275862069</v>
      </c>
      <c r="X1434">
        <v>56.03448275862069</v>
      </c>
      <c r="Y1434">
        <v>72.915555452146819</v>
      </c>
      <c r="Z1434">
        <v>1.1492061572730936</v>
      </c>
      <c r="AA1434">
        <v>1.6520039716880976</v>
      </c>
      <c r="AB1434">
        <v>81.040619304718703</v>
      </c>
      <c r="AC1434">
        <v>68.162286683496191</v>
      </c>
      <c r="AD1434">
        <v>70.503847292959563</v>
      </c>
      <c r="AE1434">
        <v>1.6659485853798652</v>
      </c>
      <c r="AF1434">
        <v>1.6210928166877829</v>
      </c>
      <c r="AG1434">
        <v>824.36206896551698</v>
      </c>
      <c r="AH1434">
        <v>0</v>
      </c>
      <c r="AI1434">
        <v>0</v>
      </c>
      <c r="AJ1434">
        <v>127.92019309951029</v>
      </c>
      <c r="AK1434">
        <v>30.846764623084713</v>
      </c>
      <c r="AL1434">
        <v>3.9180826658070398</v>
      </c>
      <c r="AM1434">
        <v>-3.5970484742549753</v>
      </c>
      <c r="AN1434">
        <v>99</v>
      </c>
      <c r="AO1434">
        <v>99</v>
      </c>
      <c r="AP1434">
        <v>9</v>
      </c>
      <c r="AQ1434">
        <v>99</v>
      </c>
      <c r="AR1434">
        <v>227.66379310344831</v>
      </c>
      <c r="AS1434">
        <v>30.443554115021705</v>
      </c>
    </row>
    <row r="1435" spans="1:45">
      <c r="A1435">
        <v>20</v>
      </c>
      <c r="B1435">
        <v>85</v>
      </c>
      <c r="C1435">
        <v>2022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AN1435">
        <v>99</v>
      </c>
      <c r="AO1435">
        <v>99</v>
      </c>
      <c r="AP1435">
        <v>10</v>
      </c>
      <c r="AQ1435">
        <v>99</v>
      </c>
    </row>
    <row r="1436" spans="1:45">
      <c r="A1436">
        <v>20</v>
      </c>
      <c r="B1436">
        <v>86</v>
      </c>
      <c r="C1436">
        <v>2022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7</v>
      </c>
      <c r="R1436">
        <v>9</v>
      </c>
      <c r="S1436">
        <v>4.3333333333333321</v>
      </c>
      <c r="T1436">
        <v>5.7777777777777777</v>
      </c>
      <c r="U1436">
        <v>333.4444444444444</v>
      </c>
      <c r="V1436">
        <v>11.111111111111112</v>
      </c>
      <c r="W1436">
        <v>33.333333333333343</v>
      </c>
      <c r="X1436">
        <v>22.222222222222225</v>
      </c>
      <c r="Y1436">
        <v>98.336509678768294</v>
      </c>
      <c r="Z1436">
        <v>0.81649658092772814</v>
      </c>
      <c r="AA1436">
        <v>1.7497795275581796</v>
      </c>
      <c r="AB1436">
        <v>77.131064061393616</v>
      </c>
      <c r="AC1436">
        <v>70.888894045417189</v>
      </c>
      <c r="AD1436">
        <v>59.624722446999471</v>
      </c>
      <c r="AE1436">
        <v>0.12925463162429984</v>
      </c>
      <c r="AF1436">
        <v>0.11576085105803888</v>
      </c>
      <c r="AG1436">
        <v>998.55555555555554</v>
      </c>
      <c r="AH1436">
        <v>0</v>
      </c>
      <c r="AI1436">
        <v>0</v>
      </c>
      <c r="AJ1436">
        <v>203.30552329552953</v>
      </c>
      <c r="AK1436">
        <v>71.371545209357123</v>
      </c>
      <c r="AL1436">
        <v>12.215890640140996</v>
      </c>
      <c r="AM1436">
        <v>49.085742945001265</v>
      </c>
      <c r="AN1436">
        <v>99</v>
      </c>
      <c r="AO1436">
        <v>99</v>
      </c>
      <c r="AP1436">
        <v>11</v>
      </c>
      <c r="AQ1436">
        <v>99</v>
      </c>
      <c r="AR1436">
        <v>219.6666666666666</v>
      </c>
      <c r="AS1436">
        <v>30.805027363816087</v>
      </c>
    </row>
    <row r="1437" spans="1:45">
      <c r="A1437">
        <v>20</v>
      </c>
      <c r="B1437">
        <v>87</v>
      </c>
      <c r="C1437">
        <v>2022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3</v>
      </c>
      <c r="R1437">
        <v>7</v>
      </c>
      <c r="S1437">
        <v>4.4285714285714306</v>
      </c>
      <c r="T1437">
        <v>6.1428571428571441</v>
      </c>
      <c r="U1437">
        <v>257.52857142857141</v>
      </c>
      <c r="V1437">
        <v>14.285714285714288</v>
      </c>
      <c r="W1437">
        <v>57.142857142857153</v>
      </c>
      <c r="X1437">
        <v>0</v>
      </c>
      <c r="Y1437">
        <v>49.215929891672808</v>
      </c>
      <c r="Z1437">
        <v>1.678191446352961</v>
      </c>
      <c r="AA1437">
        <v>1.1248582677159717</v>
      </c>
      <c r="AB1437">
        <v>87.400987189873135</v>
      </c>
      <c r="AC1437">
        <v>73.17469673226762</v>
      </c>
      <c r="AD1437">
        <v>49.730456257407191</v>
      </c>
      <c r="AE1437">
        <v>0.10053138015223324</v>
      </c>
      <c r="AF1437">
        <v>6.9537516228699317E-2</v>
      </c>
      <c r="AG1437">
        <v>835.28571428571445</v>
      </c>
      <c r="AH1437">
        <v>0</v>
      </c>
      <c r="AI1437">
        <v>0</v>
      </c>
      <c r="AJ1437">
        <v>112.74460935572684</v>
      </c>
      <c r="AK1437">
        <v>7.0484420460944364</v>
      </c>
      <c r="AL1437">
        <v>49.30592264515036</v>
      </c>
      <c r="AM1437">
        <v>-18.411965469173857</v>
      </c>
      <c r="AN1437">
        <v>99</v>
      </c>
      <c r="AO1437">
        <v>99</v>
      </c>
      <c r="AP1437">
        <v>12</v>
      </c>
      <c r="AQ1437">
        <v>99</v>
      </c>
      <c r="AR1437">
        <v>199.71428571428575</v>
      </c>
      <c r="AS1437">
        <v>32.530221990325117</v>
      </c>
    </row>
    <row r="1438" spans="1:45">
      <c r="A1438">
        <v>20</v>
      </c>
      <c r="B1438">
        <v>88</v>
      </c>
      <c r="C1438">
        <v>2022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36</v>
      </c>
      <c r="R1438">
        <v>38</v>
      </c>
      <c r="S1438">
        <v>6.7631578947368434</v>
      </c>
      <c r="T1438">
        <v>6.7105263157894761</v>
      </c>
      <c r="U1438">
        <v>434.17894736842095</v>
      </c>
      <c r="V1438">
        <v>78.947368421052644</v>
      </c>
      <c r="W1438">
        <v>50</v>
      </c>
      <c r="X1438">
        <v>81.578947368421055</v>
      </c>
      <c r="Y1438">
        <v>98.498710004629686</v>
      </c>
      <c r="Z1438">
        <v>1.346226901308279</v>
      </c>
      <c r="AA1438">
        <v>1.431008013086583</v>
      </c>
      <c r="AB1438">
        <v>88.472578645906481</v>
      </c>
      <c r="AC1438">
        <v>65.204306901833149</v>
      </c>
      <c r="AD1438">
        <v>64.742011598519454</v>
      </c>
      <c r="AE1438">
        <v>0.54574177796926604</v>
      </c>
      <c r="AF1438">
        <v>0.63642623440065715</v>
      </c>
      <c r="AG1438">
        <v>930.57894736842115</v>
      </c>
      <c r="AH1438">
        <v>0</v>
      </c>
      <c r="AI1438">
        <v>0</v>
      </c>
      <c r="AJ1438">
        <v>234.58335198916168</v>
      </c>
      <c r="AK1438">
        <v>27.633732483960035</v>
      </c>
      <c r="AL1438">
        <v>9.9509567790461784</v>
      </c>
      <c r="AM1438">
        <v>5.2515391062167103</v>
      </c>
      <c r="AN1438">
        <v>99</v>
      </c>
      <c r="AO1438">
        <v>99</v>
      </c>
      <c r="AP1438">
        <v>13</v>
      </c>
      <c r="AQ1438">
        <v>99</v>
      </c>
      <c r="AR1438">
        <v>226.92105263157899</v>
      </c>
      <c r="AS1438">
        <v>36.559297910917159</v>
      </c>
    </row>
    <row r="1439" spans="1:45">
      <c r="A1439">
        <v>20</v>
      </c>
      <c r="B1439">
        <v>89</v>
      </c>
      <c r="C1439">
        <v>2022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AN1439">
        <v>99</v>
      </c>
      <c r="AO1439">
        <v>99</v>
      </c>
      <c r="AP1439">
        <v>14</v>
      </c>
      <c r="AQ1439">
        <v>99</v>
      </c>
    </row>
    <row r="1440" spans="1:45">
      <c r="A1440">
        <v>20</v>
      </c>
      <c r="B1440">
        <v>90</v>
      </c>
      <c r="C1440">
        <v>2022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1</v>
      </c>
      <c r="R1440">
        <v>1</v>
      </c>
      <c r="S1440">
        <v>4</v>
      </c>
      <c r="T1440">
        <v>4</v>
      </c>
      <c r="U1440">
        <v>249.3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E1440">
        <v>1.436162573603332E-2</v>
      </c>
      <c r="AF1440">
        <v>9.6165212158510812E-3</v>
      </c>
      <c r="AG1440">
        <v>751</v>
      </c>
      <c r="AH1440">
        <v>0</v>
      </c>
      <c r="AI1440">
        <v>0</v>
      </c>
      <c r="AJ1440">
        <v>0</v>
      </c>
      <c r="AN1440">
        <v>99</v>
      </c>
      <c r="AO1440">
        <v>99</v>
      </c>
      <c r="AP1440">
        <v>15</v>
      </c>
      <c r="AQ1440">
        <v>99</v>
      </c>
      <c r="AR1440">
        <v>205</v>
      </c>
      <c r="AS1440">
        <v>28.902656664877178</v>
      </c>
    </row>
    <row r="1441" spans="1:45">
      <c r="A1441">
        <v>20</v>
      </c>
      <c r="B1441">
        <v>91</v>
      </c>
      <c r="C1441">
        <v>2022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AN1441">
        <v>99</v>
      </c>
      <c r="AO1441">
        <v>99</v>
      </c>
      <c r="AP1441">
        <v>16</v>
      </c>
      <c r="AQ1441">
        <v>99</v>
      </c>
    </row>
    <row r="1442" spans="1:45">
      <c r="A1442">
        <v>20</v>
      </c>
      <c r="B1442">
        <v>92</v>
      </c>
      <c r="C1442">
        <v>2022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AN1442">
        <v>99</v>
      </c>
      <c r="AO1442">
        <v>99</v>
      </c>
      <c r="AP1442">
        <v>17</v>
      </c>
      <c r="AQ1442">
        <v>99</v>
      </c>
    </row>
    <row r="1443" spans="1:45">
      <c r="A1443">
        <v>20</v>
      </c>
      <c r="B1443">
        <v>93</v>
      </c>
      <c r="C1443">
        <v>2022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301</v>
      </c>
      <c r="R1443">
        <v>506</v>
      </c>
      <c r="S1443">
        <v>6.4841897233201582</v>
      </c>
      <c r="T1443">
        <v>7.5415019762845859</v>
      </c>
      <c r="U1443">
        <v>394.13029644268801</v>
      </c>
      <c r="V1443">
        <v>80.237154150197611</v>
      </c>
      <c r="W1443">
        <v>69.762845849802389</v>
      </c>
      <c r="X1443">
        <v>63.636363636363633</v>
      </c>
      <c r="Y1443">
        <v>107.86160698677585</v>
      </c>
      <c r="Z1443">
        <v>1.2161410473333345</v>
      </c>
      <c r="AA1443">
        <v>2.1160166818392958</v>
      </c>
      <c r="AB1443">
        <v>72.683075013240739</v>
      </c>
      <c r="AC1443">
        <v>57.859349628928385</v>
      </c>
      <c r="AD1443">
        <v>66.762428065734113</v>
      </c>
      <c r="AE1443">
        <v>7.2669826224328604</v>
      </c>
      <c r="AF1443">
        <v>7.6928285315711884</v>
      </c>
      <c r="AG1443">
        <v>1080.0158102766798</v>
      </c>
      <c r="AH1443">
        <v>0</v>
      </c>
      <c r="AI1443">
        <v>100</v>
      </c>
      <c r="AJ1443">
        <v>436.06727885361249</v>
      </c>
      <c r="AK1443">
        <v>65.177084812365806</v>
      </c>
      <c r="AL1443">
        <v>22.038091764619921</v>
      </c>
      <c r="AM1443">
        <v>16.205884817390739</v>
      </c>
      <c r="AN1443">
        <v>99</v>
      </c>
      <c r="AO1443">
        <v>99</v>
      </c>
      <c r="AP1443">
        <v>21</v>
      </c>
      <c r="AQ1443">
        <v>99</v>
      </c>
      <c r="AR1443">
        <v>218.69762845849803</v>
      </c>
      <c r="AS1443">
        <v>36.754309049079225</v>
      </c>
    </row>
    <row r="1444" spans="1:45">
      <c r="A1444">
        <v>20</v>
      </c>
      <c r="B1444">
        <v>94</v>
      </c>
      <c r="C1444">
        <v>2022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376</v>
      </c>
      <c r="R1444">
        <v>578</v>
      </c>
      <c r="S1444">
        <v>8.1557093425605558</v>
      </c>
      <c r="T1444">
        <v>5.7491349480968861</v>
      </c>
      <c r="U1444">
        <v>470.39840830449822</v>
      </c>
      <c r="V1444">
        <v>97.577854671280306</v>
      </c>
      <c r="W1444">
        <v>32.352941176470594</v>
      </c>
      <c r="X1444">
        <v>83.737024221453296</v>
      </c>
      <c r="Y1444">
        <v>118.58357458114658</v>
      </c>
      <c r="Z1444">
        <v>1.2588689925610761</v>
      </c>
      <c r="AA1444">
        <v>1.6484366964923605</v>
      </c>
      <c r="AB1444">
        <v>72.140170297103282</v>
      </c>
      <c r="AC1444">
        <v>48.170080518266609</v>
      </c>
      <c r="AD1444">
        <v>56.907767066516499</v>
      </c>
      <c r="AE1444">
        <v>8.3010196754272574</v>
      </c>
      <c r="AF1444">
        <v>10.487920762148782</v>
      </c>
      <c r="AG1444">
        <v>1224.3944636678202</v>
      </c>
      <c r="AH1444">
        <v>0.51903114186851196</v>
      </c>
      <c r="AI1444">
        <v>100</v>
      </c>
      <c r="AJ1444">
        <v>552.19492205349684</v>
      </c>
      <c r="AK1444">
        <v>58.182644662777747</v>
      </c>
      <c r="AL1444">
        <v>7.0038286127547877</v>
      </c>
      <c r="AM1444">
        <v>12.495409636387391</v>
      </c>
      <c r="AN1444">
        <v>99</v>
      </c>
      <c r="AO1444">
        <v>99</v>
      </c>
      <c r="AP1444">
        <v>22</v>
      </c>
      <c r="AQ1444">
        <v>99</v>
      </c>
      <c r="AR1444">
        <v>224.89446366782005</v>
      </c>
      <c r="AS1444">
        <v>40.54262716679321</v>
      </c>
    </row>
    <row r="1445" spans="1:45">
      <c r="A1445">
        <v>20</v>
      </c>
      <c r="B1445">
        <v>95</v>
      </c>
      <c r="C1445">
        <v>2022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327</v>
      </c>
      <c r="R1445">
        <v>471</v>
      </c>
      <c r="S1445">
        <v>6.8938428874734612</v>
      </c>
      <c r="T1445">
        <v>8.0594479830148629</v>
      </c>
      <c r="U1445">
        <v>411.24959660297208</v>
      </c>
      <c r="V1445">
        <v>84.713375796178354</v>
      </c>
      <c r="W1445">
        <v>79.830148619957527</v>
      </c>
      <c r="X1445">
        <v>70.700636942675146</v>
      </c>
      <c r="Y1445">
        <v>105.86465302715324</v>
      </c>
      <c r="Z1445">
        <v>1.3119507398881838</v>
      </c>
      <c r="AA1445">
        <v>2.0160373233976681</v>
      </c>
      <c r="AB1445">
        <v>76.482656106724988</v>
      </c>
      <c r="AC1445">
        <v>60.683194140047441</v>
      </c>
      <c r="AD1445">
        <v>61.72679783485156</v>
      </c>
      <c r="AE1445">
        <v>6.7643257216716952</v>
      </c>
      <c r="AF1445">
        <v>7.4717461360601778</v>
      </c>
      <c r="AG1445">
        <v>1133.2144373673038</v>
      </c>
      <c r="AH1445">
        <v>0.21231422505307856</v>
      </c>
      <c r="AI1445">
        <v>100</v>
      </c>
      <c r="AJ1445">
        <v>418.57458386099773</v>
      </c>
      <c r="AK1445">
        <v>59.629947831963982</v>
      </c>
      <c r="AL1445">
        <v>34.006777475431754</v>
      </c>
      <c r="AM1445">
        <v>19.546050921079875</v>
      </c>
      <c r="AN1445">
        <v>99</v>
      </c>
      <c r="AO1445">
        <v>99</v>
      </c>
      <c r="AP1445">
        <v>23</v>
      </c>
      <c r="AQ1445">
        <v>99</v>
      </c>
      <c r="AR1445">
        <v>218.47983014862001</v>
      </c>
      <c r="AS1445">
        <v>38.676934509639445</v>
      </c>
    </row>
    <row r="1446" spans="1:45">
      <c r="A1446">
        <v>20</v>
      </c>
      <c r="B1446">
        <v>96</v>
      </c>
      <c r="C1446">
        <v>2022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273</v>
      </c>
      <c r="R1446">
        <v>414</v>
      </c>
      <c r="S1446">
        <v>8.8111380145278435</v>
      </c>
      <c r="T1446">
        <v>5.6352657004830924</v>
      </c>
      <c r="U1446">
        <v>463.2965458937195</v>
      </c>
      <c r="V1446">
        <v>97.342995169082158</v>
      </c>
      <c r="W1446">
        <v>28.260869565217391</v>
      </c>
      <c r="X1446">
        <v>85.265700483091777</v>
      </c>
      <c r="Y1446">
        <v>113.55692263001784</v>
      </c>
      <c r="Z1446">
        <v>1.388037759324094</v>
      </c>
      <c r="AA1446">
        <v>1.6255249027918623</v>
      </c>
      <c r="AB1446">
        <v>66.399763663655449</v>
      </c>
      <c r="AC1446">
        <v>31.462337081318495</v>
      </c>
      <c r="AD1446">
        <v>35.072647073955956</v>
      </c>
      <c r="AE1446">
        <v>5.9457130547177917</v>
      </c>
      <c r="AF1446">
        <v>7.3986949057618752</v>
      </c>
      <c r="AG1446">
        <v>1300.0966183574876</v>
      </c>
      <c r="AH1446">
        <v>0</v>
      </c>
      <c r="AI1446">
        <v>100</v>
      </c>
      <c r="AJ1446">
        <v>642.90389687462937</v>
      </c>
      <c r="AK1446">
        <v>56.09006749134668</v>
      </c>
      <c r="AL1446">
        <v>-7.4037133636484862</v>
      </c>
      <c r="AM1446">
        <v>2.3089002613483753</v>
      </c>
      <c r="AN1446">
        <v>99</v>
      </c>
      <c r="AO1446">
        <v>99</v>
      </c>
      <c r="AP1446">
        <v>24</v>
      </c>
      <c r="AQ1446">
        <v>99</v>
      </c>
      <c r="AR1446">
        <v>220.3333333333334</v>
      </c>
      <c r="AS1446">
        <v>42.531205534939808</v>
      </c>
    </row>
    <row r="1447" spans="1:45">
      <c r="A1447">
        <v>20</v>
      </c>
      <c r="B1447">
        <v>97</v>
      </c>
      <c r="C1447">
        <v>2022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141</v>
      </c>
      <c r="R1447">
        <v>201</v>
      </c>
      <c r="S1447">
        <v>7.0149253731343277</v>
      </c>
      <c r="T1447">
        <v>5.7164179104477606</v>
      </c>
      <c r="U1447">
        <v>445.20865671641775</v>
      </c>
      <c r="V1447">
        <v>86.567164179104481</v>
      </c>
      <c r="W1447">
        <v>33.333333333333343</v>
      </c>
      <c r="X1447">
        <v>80.099502487562191</v>
      </c>
      <c r="Y1447">
        <v>112.9903363793166</v>
      </c>
      <c r="Z1447">
        <v>1.3024187675905612</v>
      </c>
      <c r="AA1447">
        <v>1.746119821866766</v>
      </c>
      <c r="AB1447">
        <v>77.290734076640561</v>
      </c>
      <c r="AC1447">
        <v>58.160129367597683</v>
      </c>
      <c r="AD1447">
        <v>61.221747775783442</v>
      </c>
      <c r="AE1447">
        <v>2.8866867729426975</v>
      </c>
      <c r="AF1447">
        <v>3.4518774851648319</v>
      </c>
      <c r="AG1447">
        <v>1261.2139303482588</v>
      </c>
      <c r="AH1447">
        <v>0</v>
      </c>
      <c r="AI1447">
        <v>100</v>
      </c>
      <c r="AJ1447">
        <v>547.5162906819894</v>
      </c>
      <c r="AK1447">
        <v>61.337955902052627</v>
      </c>
      <c r="AL1447">
        <v>11.793285384011522</v>
      </c>
      <c r="AM1447">
        <v>18.622025843432027</v>
      </c>
      <c r="AN1447">
        <v>99</v>
      </c>
      <c r="AO1447">
        <v>99</v>
      </c>
      <c r="AP1447">
        <v>25</v>
      </c>
      <c r="AQ1447">
        <v>99</v>
      </c>
      <c r="AR1447">
        <v>224.61194029850736</v>
      </c>
      <c r="AS1447">
        <v>38.475197365895653</v>
      </c>
    </row>
    <row r="1448" spans="1:45">
      <c r="A1448">
        <v>20</v>
      </c>
      <c r="B1448">
        <v>98</v>
      </c>
      <c r="C1448">
        <v>2022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20</v>
      </c>
      <c r="R1448">
        <v>32</v>
      </c>
      <c r="S1448">
        <v>8.21875</v>
      </c>
      <c r="T1448">
        <v>4.6875</v>
      </c>
      <c r="U1448">
        <v>478.95437500000003</v>
      </c>
      <c r="V1448">
        <v>81.25</v>
      </c>
      <c r="W1448">
        <v>6.25</v>
      </c>
      <c r="X1448">
        <v>78.125</v>
      </c>
      <c r="Y1448">
        <v>135.05720373552629</v>
      </c>
      <c r="Z1448">
        <v>2.1899539806808721</v>
      </c>
      <c r="AA1448">
        <v>1.1842059575935258</v>
      </c>
      <c r="AB1448">
        <v>84.249424086684698</v>
      </c>
      <c r="AC1448">
        <v>-26.528973117478873</v>
      </c>
      <c r="AD1448">
        <v>-23.874103420691313</v>
      </c>
      <c r="AE1448">
        <v>0.45957202355306626</v>
      </c>
      <c r="AF1448">
        <v>0.59120736893538006</v>
      </c>
      <c r="AG1448">
        <v>1237.3125</v>
      </c>
      <c r="AH1448">
        <v>0</v>
      </c>
      <c r="AI1448">
        <v>100</v>
      </c>
      <c r="AJ1448">
        <v>443.88149020177656</v>
      </c>
      <c r="AK1448">
        <v>61.372634491585842</v>
      </c>
      <c r="AL1448">
        <v>-27.191930164978352</v>
      </c>
      <c r="AM1448">
        <v>31.687245811575</v>
      </c>
      <c r="AN1448">
        <v>99</v>
      </c>
      <c r="AO1448">
        <v>99</v>
      </c>
      <c r="AP1448">
        <v>26</v>
      </c>
      <c r="AQ1448">
        <v>99</v>
      </c>
      <c r="AR1448">
        <v>228.6875</v>
      </c>
      <c r="AS1448">
        <v>39.273617636792657</v>
      </c>
    </row>
    <row r="1449" spans="1:45">
      <c r="A1449">
        <v>20</v>
      </c>
      <c r="B1449">
        <v>99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99</v>
      </c>
      <c r="R1449">
        <v>207</v>
      </c>
      <c r="S1449">
        <v>4.7766990291262124</v>
      </c>
      <c r="T1449">
        <v>5.4830917874396148</v>
      </c>
      <c r="U1449">
        <v>225.27768115942033</v>
      </c>
      <c r="V1449">
        <v>19.806763285024154</v>
      </c>
      <c r="W1449">
        <v>23.671497584541061</v>
      </c>
      <c r="X1449">
        <v>6.7632850241545883</v>
      </c>
      <c r="Y1449">
        <v>71.626517007211348</v>
      </c>
      <c r="Z1449">
        <v>0.96035244568194844</v>
      </c>
      <c r="AA1449">
        <v>1.7770556189198143</v>
      </c>
      <c r="AB1449">
        <v>74.206837197554307</v>
      </c>
      <c r="AC1449">
        <v>69.728767862166322</v>
      </c>
      <c r="AD1449">
        <v>63.534705589014209</v>
      </c>
      <c r="AE1449">
        <v>2.9728565273588958</v>
      </c>
      <c r="AF1449">
        <v>1.7988055887194188</v>
      </c>
      <c r="AG1449">
        <v>1148.0772946859904</v>
      </c>
      <c r="AH1449">
        <v>0</v>
      </c>
      <c r="AI1449">
        <v>100</v>
      </c>
      <c r="AJ1449">
        <v>468.61666484088471</v>
      </c>
      <c r="AK1449">
        <v>51.038397652750611</v>
      </c>
      <c r="AL1449">
        <v>29.1077933654344</v>
      </c>
      <c r="AM1449">
        <v>1.4340440378017285</v>
      </c>
      <c r="AN1449">
        <v>99</v>
      </c>
      <c r="AO1449">
        <v>99</v>
      </c>
      <c r="AP1449">
        <v>27</v>
      </c>
      <c r="AQ1449">
        <v>99</v>
      </c>
      <c r="AR1449">
        <v>190.05314009661839</v>
      </c>
      <c r="AS1449">
        <v>31.788694359776265</v>
      </c>
    </row>
    <row r="1450" spans="1:45">
      <c r="A1450">
        <v>20</v>
      </c>
      <c r="B1450">
        <v>100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58</v>
      </c>
      <c r="R1450">
        <v>77</v>
      </c>
      <c r="S1450">
        <v>6.5714285714285694</v>
      </c>
      <c r="T1450">
        <v>5.6883116883116882</v>
      </c>
      <c r="U1450">
        <v>367.78441558441563</v>
      </c>
      <c r="V1450">
        <v>75.324675324675312</v>
      </c>
      <c r="W1450">
        <v>29.870129870129876</v>
      </c>
      <c r="X1450">
        <v>63.636363636363633</v>
      </c>
      <c r="Y1450">
        <v>84.277252812022681</v>
      </c>
      <c r="Z1450">
        <v>1.4982983545287891</v>
      </c>
      <c r="AA1450">
        <v>1.4705749406599977</v>
      </c>
      <c r="AB1450">
        <v>77.749677708986084</v>
      </c>
      <c r="AC1450">
        <v>65.594445512137739</v>
      </c>
      <c r="AD1450">
        <v>63.488799773774609</v>
      </c>
      <c r="AE1450">
        <v>1.105845181674566</v>
      </c>
      <c r="AF1450">
        <v>1.0923951501009752</v>
      </c>
      <c r="AG1450">
        <v>1262.090909090909</v>
      </c>
      <c r="AH1450">
        <v>0</v>
      </c>
      <c r="AI1450">
        <v>100</v>
      </c>
      <c r="AJ1450">
        <v>706.14350812933219</v>
      </c>
      <c r="AK1450">
        <v>5.4902254092872846</v>
      </c>
      <c r="AL1450">
        <v>-1.1140847139029595</v>
      </c>
      <c r="AM1450">
        <v>-32.749436118628523</v>
      </c>
      <c r="AN1450">
        <v>99</v>
      </c>
      <c r="AO1450">
        <v>99</v>
      </c>
      <c r="AP1450">
        <v>28</v>
      </c>
      <c r="AQ1450">
        <v>99</v>
      </c>
      <c r="AR1450">
        <v>213.15584415584419</v>
      </c>
      <c r="AS1450">
        <v>37.406903550584865</v>
      </c>
    </row>
    <row r="1451" spans="1:45">
      <c r="A1451">
        <v>20</v>
      </c>
      <c r="B1451">
        <v>101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69</v>
      </c>
      <c r="R1451">
        <v>112</v>
      </c>
      <c r="S1451">
        <v>5.0446428571428559</v>
      </c>
      <c r="T1451">
        <v>7.0267857142857109</v>
      </c>
      <c r="U1451">
        <v>199.19705357142848</v>
      </c>
      <c r="V1451">
        <v>25.892857142857153</v>
      </c>
      <c r="W1451">
        <v>65.178571428571445</v>
      </c>
      <c r="X1451">
        <v>0.89285714285714302</v>
      </c>
      <c r="Y1451">
        <v>49.861767393149719</v>
      </c>
      <c r="Z1451">
        <v>0.8903088635125368</v>
      </c>
      <c r="AA1451">
        <v>2.0330300285383824</v>
      </c>
      <c r="AB1451">
        <v>43.159656330930474</v>
      </c>
      <c r="AC1451">
        <v>31.248699746079478</v>
      </c>
      <c r="AD1451">
        <v>33.970566993664022</v>
      </c>
      <c r="AE1451">
        <v>1.6085020824357319</v>
      </c>
      <c r="AF1451">
        <v>0.86059069988817771</v>
      </c>
      <c r="AG1451">
        <v>1101.401785714286</v>
      </c>
      <c r="AH1451">
        <v>0</v>
      </c>
      <c r="AI1451">
        <v>100</v>
      </c>
      <c r="AJ1451">
        <v>404.48557408103954</v>
      </c>
      <c r="AK1451">
        <v>61.712483993950002</v>
      </c>
      <c r="AL1451">
        <v>2.4612023687152078</v>
      </c>
      <c r="AM1451">
        <v>-8.6876726265795128</v>
      </c>
      <c r="AN1451">
        <v>99</v>
      </c>
      <c r="AO1451">
        <v>99</v>
      </c>
      <c r="AP1451">
        <v>29</v>
      </c>
      <c r="AQ1451">
        <v>99</v>
      </c>
      <c r="AR1451">
        <v>181.27678571428575</v>
      </c>
      <c r="AS1451">
        <v>32.994949878177366</v>
      </c>
    </row>
    <row r="1452" spans="1:45">
      <c r="A1452">
        <v>20</v>
      </c>
      <c r="B1452">
        <v>102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3</v>
      </c>
      <c r="R1452">
        <v>3</v>
      </c>
      <c r="S1452">
        <v>10.333333333333336</v>
      </c>
      <c r="T1452">
        <v>4</v>
      </c>
      <c r="U1452">
        <v>466.23333333333346</v>
      </c>
      <c r="V1452">
        <v>100</v>
      </c>
      <c r="W1452">
        <v>0</v>
      </c>
      <c r="X1452">
        <v>100</v>
      </c>
      <c r="Y1452">
        <v>34.405458223304549</v>
      </c>
      <c r="Z1452">
        <v>0.47140452079101841</v>
      </c>
      <c r="AA1452">
        <v>0.81649658092772603</v>
      </c>
      <c r="AB1452">
        <v>-69.123794019982412</v>
      </c>
      <c r="AC1452">
        <v>72.262722757195007</v>
      </c>
      <c r="AD1452">
        <v>0</v>
      </c>
      <c r="AE1452">
        <v>4.3084877208099941E-2</v>
      </c>
      <c r="AF1452">
        <v>5.3953582930649446E-2</v>
      </c>
      <c r="AG1452">
        <v>1349.333333333333</v>
      </c>
      <c r="AH1452">
        <v>0</v>
      </c>
      <c r="AI1452">
        <v>100</v>
      </c>
      <c r="AJ1452">
        <v>595.06320859403024</v>
      </c>
      <c r="AK1452">
        <v>-15.54085285768166</v>
      </c>
      <c r="AL1452">
        <v>-79.514203166006993</v>
      </c>
      <c r="AM1452">
        <v>-60.642324286550931</v>
      </c>
      <c r="AN1452">
        <v>99</v>
      </c>
      <c r="AO1452">
        <v>99</v>
      </c>
      <c r="AP1452">
        <v>30</v>
      </c>
      <c r="AQ1452">
        <v>99</v>
      </c>
      <c r="AR1452">
        <v>211.3333333333334</v>
      </c>
      <c r="AS1452">
        <v>49.40806962111359</v>
      </c>
    </row>
    <row r="1453" spans="1:45">
      <c r="A1453">
        <v>20</v>
      </c>
      <c r="B1453">
        <v>103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39</v>
      </c>
      <c r="R1453">
        <v>58</v>
      </c>
      <c r="S1453">
        <v>5.8793103448275854</v>
      </c>
      <c r="T1453">
        <v>6.5344827586206886</v>
      </c>
      <c r="U1453">
        <v>293.49758620689641</v>
      </c>
      <c r="V1453">
        <v>62.068965517241359</v>
      </c>
      <c r="W1453">
        <v>50</v>
      </c>
      <c r="X1453">
        <v>25.862068965517246</v>
      </c>
      <c r="Y1453">
        <v>88.955981526517348</v>
      </c>
      <c r="Z1453">
        <v>1.2467555992959252</v>
      </c>
      <c r="AA1453">
        <v>1.8214764496416871</v>
      </c>
      <c r="AB1453">
        <v>71.8236035076375</v>
      </c>
      <c r="AC1453">
        <v>55.174069653335195</v>
      </c>
      <c r="AD1453">
        <v>49.152890973560432</v>
      </c>
      <c r="AE1453">
        <v>0.83297429268993262</v>
      </c>
      <c r="AF1453">
        <v>0.65664137322287486</v>
      </c>
      <c r="AG1453">
        <v>1113.6379310344828</v>
      </c>
      <c r="AH1453">
        <v>0</v>
      </c>
      <c r="AI1453">
        <v>100</v>
      </c>
      <c r="AJ1453">
        <v>484.32141288098126</v>
      </c>
      <c r="AK1453">
        <v>54.724724237791492</v>
      </c>
      <c r="AL1453">
        <v>33.153026128571206</v>
      </c>
      <c r="AM1453">
        <v>6.9826223130113512</v>
      </c>
      <c r="AN1453">
        <v>99</v>
      </c>
      <c r="AO1453">
        <v>99</v>
      </c>
      <c r="AP1453">
        <v>31</v>
      </c>
      <c r="AQ1453">
        <v>99</v>
      </c>
      <c r="AR1453">
        <v>200.13793103448276</v>
      </c>
      <c r="AS1453">
        <v>35.522463180043857</v>
      </c>
    </row>
    <row r="1454" spans="1:45">
      <c r="A1454">
        <v>20</v>
      </c>
      <c r="B1454">
        <v>104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AN1454">
        <v>99</v>
      </c>
      <c r="AO1454">
        <v>99</v>
      </c>
      <c r="AP1454">
        <v>32</v>
      </c>
      <c r="AQ1454">
        <v>99</v>
      </c>
    </row>
    <row r="1455" spans="1:45">
      <c r="A1455">
        <v>20</v>
      </c>
      <c r="B1455">
        <v>105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AN1455">
        <v>99</v>
      </c>
      <c r="AO1455">
        <v>99</v>
      </c>
      <c r="AP1455">
        <v>33</v>
      </c>
      <c r="AQ1455">
        <v>99</v>
      </c>
    </row>
    <row r="1456" spans="1:45">
      <c r="A1456">
        <v>20</v>
      </c>
      <c r="B1456">
        <v>106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AN1456">
        <v>99</v>
      </c>
      <c r="AO1456">
        <v>99</v>
      </c>
      <c r="AP1456">
        <v>34</v>
      </c>
      <c r="AQ1456">
        <v>99</v>
      </c>
    </row>
    <row r="1457" spans="1:45">
      <c r="A1457">
        <v>20</v>
      </c>
      <c r="B1457">
        <v>107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Q1457">
        <v>6</v>
      </c>
      <c r="R1457">
        <v>9</v>
      </c>
      <c r="S1457">
        <v>6.8888888888888884</v>
      </c>
      <c r="T1457">
        <v>7.8888888888888893</v>
      </c>
      <c r="U1457">
        <v>394.51888888888885</v>
      </c>
      <c r="V1457">
        <v>88.8888888888889</v>
      </c>
      <c r="W1457">
        <v>55.555555555555557</v>
      </c>
      <c r="X1457">
        <v>55.555555555555557</v>
      </c>
      <c r="Y1457">
        <v>116.94557769838858</v>
      </c>
      <c r="Z1457">
        <v>1.5947444549341436</v>
      </c>
      <c r="AA1457">
        <v>2.9228769862146442</v>
      </c>
      <c r="AB1457">
        <v>89.567024094680804</v>
      </c>
      <c r="AC1457">
        <v>92.285066862802879</v>
      </c>
      <c r="AD1457">
        <v>87.932906073853943</v>
      </c>
      <c r="AE1457">
        <v>0.12925463162429984</v>
      </c>
      <c r="AF1457">
        <v>0.13696387238462079</v>
      </c>
      <c r="AG1457">
        <v>1192.7777777777778</v>
      </c>
      <c r="AH1457">
        <v>0</v>
      </c>
      <c r="AI1457">
        <v>100</v>
      </c>
      <c r="AJ1457">
        <v>427.83791785046009</v>
      </c>
      <c r="AK1457">
        <v>83.243983492333754</v>
      </c>
      <c r="AL1457">
        <v>76.224239297386944</v>
      </c>
      <c r="AM1457">
        <v>70.200911834612654</v>
      </c>
      <c r="AN1457">
        <v>99</v>
      </c>
      <c r="AO1457">
        <v>99</v>
      </c>
      <c r="AP1457">
        <v>39</v>
      </c>
      <c r="AQ1457">
        <v>99</v>
      </c>
      <c r="AR1457">
        <v>216</v>
      </c>
      <c r="AS1457">
        <v>38.012878650857374</v>
      </c>
    </row>
    <row r="1458" spans="1:45">
      <c r="A1458">
        <v>20</v>
      </c>
      <c r="B1458">
        <v>108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AN1458">
        <v>99</v>
      </c>
      <c r="AO1458">
        <v>99</v>
      </c>
      <c r="AP1458">
        <v>40</v>
      </c>
      <c r="AQ1458">
        <v>99</v>
      </c>
    </row>
    <row r="1459" spans="1:45">
      <c r="A1459">
        <v>20</v>
      </c>
      <c r="B1459">
        <v>109</v>
      </c>
      <c r="C1459">
        <v>2022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Q1459">
        <v>232</v>
      </c>
      <c r="R1459">
        <v>466</v>
      </c>
      <c r="S1459">
        <v>6.3884120171673828</v>
      </c>
      <c r="T1459">
        <v>6.3841201716738203</v>
      </c>
      <c r="U1459">
        <v>363.93997854077202</v>
      </c>
      <c r="V1459">
        <v>69.742489270386287</v>
      </c>
      <c r="W1459">
        <v>47.85407725321889</v>
      </c>
      <c r="X1459">
        <v>56.223175965665241</v>
      </c>
      <c r="Y1459">
        <v>98.066894223808873</v>
      </c>
      <c r="Z1459">
        <v>1.6834828914166311</v>
      </c>
      <c r="AA1459">
        <v>1.96112567814328</v>
      </c>
      <c r="AB1459">
        <v>70.744745850154132</v>
      </c>
      <c r="AC1459">
        <v>51.403512327847487</v>
      </c>
      <c r="AD1459">
        <v>38.444639373090808</v>
      </c>
      <c r="AE1459">
        <v>6.6925175929915248</v>
      </c>
      <c r="AF1459">
        <v>6.5420129186486724</v>
      </c>
      <c r="AG1459">
        <v>926.52360515021473</v>
      </c>
      <c r="AH1459">
        <v>0</v>
      </c>
      <c r="AI1459">
        <v>100</v>
      </c>
      <c r="AJ1459">
        <v>293.66692411358378</v>
      </c>
      <c r="AK1459">
        <v>31.223885649509697</v>
      </c>
      <c r="AL1459">
        <v>-4.8963557014802408</v>
      </c>
      <c r="AM1459">
        <v>0.86735176430337702</v>
      </c>
      <c r="AN1459">
        <v>99</v>
      </c>
      <c r="AO1459">
        <v>99</v>
      </c>
      <c r="AP1459">
        <v>98</v>
      </c>
      <c r="AQ1459">
        <v>99</v>
      </c>
      <c r="AR1459">
        <v>215.00214592274685</v>
      </c>
      <c r="AS1459">
        <v>35.88985432264581</v>
      </c>
    </row>
    <row r="1460" spans="1:45">
      <c r="A1460">
        <v>20</v>
      </c>
      <c r="B1460">
        <v>110</v>
      </c>
      <c r="C1460">
        <v>2022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24</v>
      </c>
      <c r="R1460">
        <v>52</v>
      </c>
      <c r="S1460">
        <v>5.1923076923076943</v>
      </c>
      <c r="T1460">
        <v>6.4038461538461551</v>
      </c>
      <c r="U1460">
        <v>335.84423076923071</v>
      </c>
      <c r="V1460">
        <v>46.15384615384616</v>
      </c>
      <c r="W1460">
        <v>48.076923076923087</v>
      </c>
      <c r="X1460">
        <v>38.461538461538446</v>
      </c>
      <c r="Y1460">
        <v>89.665835646028256</v>
      </c>
      <c r="Z1460">
        <v>1.3450544961573609</v>
      </c>
      <c r="AA1460">
        <v>1.4840124323631116</v>
      </c>
      <c r="AB1460">
        <v>72.495739096916381</v>
      </c>
      <c r="AC1460">
        <v>47.707537722926062</v>
      </c>
      <c r="AD1460">
        <v>45.244058215102008</v>
      </c>
      <c r="AE1460">
        <v>0.74680453827373261</v>
      </c>
      <c r="AF1460">
        <v>0.67365409090052819</v>
      </c>
      <c r="AG1460">
        <v>914.09615384615358</v>
      </c>
      <c r="AH1460">
        <v>0</v>
      </c>
      <c r="AI1460">
        <v>0</v>
      </c>
      <c r="AJ1460">
        <v>195.93064506991988</v>
      </c>
      <c r="AK1460">
        <v>24.578805435816889</v>
      </c>
      <c r="AL1460">
        <v>-5.5624058773842417</v>
      </c>
      <c r="AM1460">
        <v>-9.3400957243099594</v>
      </c>
      <c r="AN1460">
        <v>99</v>
      </c>
      <c r="AO1460">
        <v>99</v>
      </c>
      <c r="AP1460">
        <v>99</v>
      </c>
      <c r="AQ1460">
        <v>99</v>
      </c>
      <c r="AR1460">
        <v>213.80769230769235</v>
      </c>
      <c r="AS1460">
        <v>33.665442826506307</v>
      </c>
    </row>
    <row r="1461" spans="1:45">
      <c r="A1461">
        <v>21</v>
      </c>
      <c r="B1461">
        <v>1</v>
      </c>
      <c r="C1461">
        <v>2024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Q1461">
        <v>204</v>
      </c>
      <c r="R1461">
        <v>302</v>
      </c>
      <c r="S1461">
        <v>6.0966666666666676</v>
      </c>
      <c r="T1461">
        <v>6.7019867549668888</v>
      </c>
      <c r="U1461">
        <v>394.8735099337747</v>
      </c>
      <c r="V1461">
        <v>58.278145695364238</v>
      </c>
      <c r="W1461">
        <v>53.973509933774842</v>
      </c>
      <c r="X1461">
        <v>61.589403973509938</v>
      </c>
      <c r="Y1461">
        <v>122.27663848071658</v>
      </c>
      <c r="Z1461">
        <v>1.9049065070466484</v>
      </c>
      <c r="AA1461">
        <v>2.3325928556625901</v>
      </c>
      <c r="AB1461">
        <v>75.89686396402189</v>
      </c>
      <c r="AC1461">
        <v>39.223962337299859</v>
      </c>
      <c r="AD1461">
        <v>25.214035086446639</v>
      </c>
      <c r="AE1461">
        <v>3.8613987981076594</v>
      </c>
      <c r="AF1461">
        <v>4.2860822747888223</v>
      </c>
      <c r="AG1461">
        <v>0</v>
      </c>
      <c r="AH1461">
        <v>0</v>
      </c>
      <c r="AI1461">
        <v>0</v>
      </c>
      <c r="AN1461">
        <v>99</v>
      </c>
      <c r="AO1461">
        <v>99</v>
      </c>
      <c r="AQ1461">
        <v>0</v>
      </c>
    </row>
    <row r="1462" spans="1:45">
      <c r="A1462">
        <v>21</v>
      </c>
      <c r="B1462">
        <v>2</v>
      </c>
      <c r="C1462">
        <v>2024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AN1462">
        <v>99</v>
      </c>
      <c r="AO1462">
        <v>99</v>
      </c>
      <c r="AQ1462">
        <v>50</v>
      </c>
    </row>
    <row r="1463" spans="1:45">
      <c r="A1463">
        <v>21</v>
      </c>
      <c r="B1463">
        <v>3</v>
      </c>
      <c r="C1463">
        <v>2024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AN1463">
        <v>99</v>
      </c>
      <c r="AO1463">
        <v>99</v>
      </c>
      <c r="AQ1463">
        <v>100</v>
      </c>
    </row>
    <row r="1464" spans="1:45">
      <c r="A1464">
        <v>21</v>
      </c>
      <c r="B1464">
        <v>4</v>
      </c>
      <c r="C1464">
        <v>2024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AN1464">
        <v>99</v>
      </c>
      <c r="AO1464">
        <v>99</v>
      </c>
      <c r="AQ1464">
        <v>150</v>
      </c>
    </row>
    <row r="1465" spans="1:45">
      <c r="A1465">
        <v>21</v>
      </c>
      <c r="B1465">
        <v>5</v>
      </c>
      <c r="C1465">
        <v>2024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AN1465">
        <v>99</v>
      </c>
      <c r="AO1465">
        <v>99</v>
      </c>
      <c r="AQ1465">
        <v>200</v>
      </c>
    </row>
    <row r="1466" spans="1:45">
      <c r="A1466">
        <v>21</v>
      </c>
      <c r="B1466">
        <v>6</v>
      </c>
      <c r="C1466">
        <v>2024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AN1466">
        <v>99</v>
      </c>
      <c r="AO1466">
        <v>99</v>
      </c>
      <c r="AQ1466">
        <v>250</v>
      </c>
    </row>
    <row r="1467" spans="1:45">
      <c r="A1467">
        <v>21</v>
      </c>
      <c r="B1467">
        <v>7</v>
      </c>
      <c r="C1467">
        <v>2024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AN1467">
        <v>99</v>
      </c>
      <c r="AO1467">
        <v>99</v>
      </c>
      <c r="AQ1467">
        <v>300</v>
      </c>
    </row>
    <row r="1468" spans="1:45">
      <c r="A1468">
        <v>21</v>
      </c>
      <c r="B1468">
        <v>8</v>
      </c>
      <c r="C1468">
        <v>2024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AN1468">
        <v>99</v>
      </c>
      <c r="AO1468">
        <v>99</v>
      </c>
      <c r="AQ1468">
        <v>350</v>
      </c>
    </row>
    <row r="1469" spans="1:45">
      <c r="A1469">
        <v>21</v>
      </c>
      <c r="B1469">
        <v>9</v>
      </c>
      <c r="C1469">
        <v>2024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AN1469">
        <v>99</v>
      </c>
      <c r="AO1469">
        <v>99</v>
      </c>
      <c r="AQ1469">
        <v>400</v>
      </c>
    </row>
    <row r="1470" spans="1:45">
      <c r="A1470">
        <v>21</v>
      </c>
      <c r="B1470">
        <v>10</v>
      </c>
      <c r="C1470">
        <v>2024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AN1470">
        <v>99</v>
      </c>
      <c r="AO1470">
        <v>99</v>
      </c>
      <c r="AQ1470">
        <v>450</v>
      </c>
    </row>
    <row r="1471" spans="1:45">
      <c r="A1471">
        <v>21</v>
      </c>
      <c r="B1471">
        <v>11</v>
      </c>
      <c r="C1471">
        <v>2024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AN1471">
        <v>99</v>
      </c>
      <c r="AO1471">
        <v>99</v>
      </c>
      <c r="AQ1471">
        <v>500</v>
      </c>
    </row>
    <row r="1472" spans="1:45">
      <c r="A1472">
        <v>21</v>
      </c>
      <c r="B1472">
        <v>12</v>
      </c>
      <c r="C1472">
        <v>2024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3</v>
      </c>
      <c r="R1472">
        <v>3</v>
      </c>
      <c r="S1472">
        <v>5.3333333333333321</v>
      </c>
      <c r="T1472">
        <v>7.3333333333333313</v>
      </c>
      <c r="U1472">
        <v>291.63333333333338</v>
      </c>
      <c r="V1472">
        <v>33.333333333333343</v>
      </c>
      <c r="W1472">
        <v>66.666666666666686</v>
      </c>
      <c r="X1472">
        <v>0</v>
      </c>
      <c r="Y1472">
        <v>23.482523052024764</v>
      </c>
      <c r="Z1472">
        <v>1.2472191289246479</v>
      </c>
      <c r="AA1472">
        <v>1.2472191289246499</v>
      </c>
      <c r="AB1472">
        <v>83.386867249039071</v>
      </c>
      <c r="AC1472">
        <v>6.1079552443554794</v>
      </c>
      <c r="AD1472">
        <v>-49.999999999999474</v>
      </c>
      <c r="AE1472">
        <v>3.8358266206367488E-2</v>
      </c>
      <c r="AF1472">
        <v>3.1445172166900154E-2</v>
      </c>
      <c r="AG1472">
        <v>541</v>
      </c>
      <c r="AH1472">
        <v>0</v>
      </c>
      <c r="AI1472">
        <v>33.333333333333343</v>
      </c>
      <c r="AJ1472">
        <v>0</v>
      </c>
      <c r="AN1472">
        <v>99</v>
      </c>
      <c r="AO1472">
        <v>99</v>
      </c>
      <c r="AQ1472">
        <v>550</v>
      </c>
      <c r="AR1472">
        <v>208.33333333333337</v>
      </c>
      <c r="AS1472">
        <v>32.287469189760373</v>
      </c>
    </row>
    <row r="1473" spans="1:45">
      <c r="A1473">
        <v>21</v>
      </c>
      <c r="B1473">
        <v>13</v>
      </c>
      <c r="C1473">
        <v>2024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1</v>
      </c>
      <c r="R1473">
        <v>1</v>
      </c>
      <c r="S1473">
        <v>7</v>
      </c>
      <c r="T1473">
        <v>8</v>
      </c>
      <c r="U1473">
        <v>412.8</v>
      </c>
      <c r="V1473">
        <v>100</v>
      </c>
      <c r="W1473">
        <v>100</v>
      </c>
      <c r="X1473">
        <v>100</v>
      </c>
      <c r="Y1473">
        <v>0</v>
      </c>
      <c r="Z1473">
        <v>0</v>
      </c>
      <c r="AA1473">
        <v>0</v>
      </c>
      <c r="AE1473">
        <v>1.2786088735455824E-2</v>
      </c>
      <c r="AF1473">
        <v>1.4836629409642676E-2</v>
      </c>
      <c r="AG1473">
        <v>587</v>
      </c>
      <c r="AH1473">
        <v>0</v>
      </c>
      <c r="AI1473">
        <v>0</v>
      </c>
      <c r="AJ1473">
        <v>0</v>
      </c>
      <c r="AN1473">
        <v>99</v>
      </c>
      <c r="AO1473">
        <v>99</v>
      </c>
      <c r="AQ1473">
        <v>600</v>
      </c>
      <c r="AR1473">
        <v>223</v>
      </c>
      <c r="AS1473">
        <v>37.242211530892064</v>
      </c>
    </row>
    <row r="1474" spans="1:45">
      <c r="A1474">
        <v>21</v>
      </c>
      <c r="B1474">
        <v>14</v>
      </c>
      <c r="C1474">
        <v>2024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AN1474">
        <v>99</v>
      </c>
      <c r="AO1474">
        <v>99</v>
      </c>
      <c r="AQ1474">
        <v>650</v>
      </c>
    </row>
    <row r="1475" spans="1:45">
      <c r="A1475">
        <v>21</v>
      </c>
      <c r="B1475">
        <v>15</v>
      </c>
      <c r="C1475">
        <v>2024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2</v>
      </c>
      <c r="R1475">
        <v>2</v>
      </c>
      <c r="S1475">
        <v>6</v>
      </c>
      <c r="T1475">
        <v>6.5</v>
      </c>
      <c r="U1475">
        <v>353.4</v>
      </c>
      <c r="V1475">
        <v>100</v>
      </c>
      <c r="W1475">
        <v>50</v>
      </c>
      <c r="X1475">
        <v>50</v>
      </c>
      <c r="Y1475">
        <v>55.700000000000301</v>
      </c>
      <c r="Z1475">
        <v>0</v>
      </c>
      <c r="AA1475">
        <v>1.5</v>
      </c>
      <c r="AC1475">
        <v>99.999999999999616</v>
      </c>
      <c r="AE1475">
        <v>2.5572177470911648E-2</v>
      </c>
      <c r="AF1475">
        <v>2.5403414890347479E-2</v>
      </c>
      <c r="AG1475">
        <v>678</v>
      </c>
      <c r="AH1475">
        <v>0</v>
      </c>
      <c r="AI1475">
        <v>50</v>
      </c>
      <c r="AJ1475">
        <v>0</v>
      </c>
      <c r="AN1475">
        <v>99</v>
      </c>
      <c r="AO1475">
        <v>99</v>
      </c>
      <c r="AQ1475">
        <v>700</v>
      </c>
      <c r="AR1475">
        <v>217</v>
      </c>
      <c r="AS1475">
        <v>34.273651953469383</v>
      </c>
    </row>
    <row r="1476" spans="1:45">
      <c r="A1476">
        <v>21</v>
      </c>
      <c r="B1476">
        <v>16</v>
      </c>
      <c r="C1476">
        <v>2024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549</v>
      </c>
      <c r="R1476">
        <v>1039</v>
      </c>
      <c r="S1476">
        <v>5.5847784200385364</v>
      </c>
      <c r="T1476">
        <v>6.7516843118383054</v>
      </c>
      <c r="U1476">
        <v>337.41568816169394</v>
      </c>
      <c r="V1476">
        <v>47.641963426371518</v>
      </c>
      <c r="W1476">
        <v>56.689124157844098</v>
      </c>
      <c r="X1476">
        <v>46.29451395572665</v>
      </c>
      <c r="Y1476">
        <v>75.595875133069441</v>
      </c>
      <c r="Z1476">
        <v>1.5942780713697695</v>
      </c>
      <c r="AA1476">
        <v>1.5542591216345172</v>
      </c>
      <c r="AB1476">
        <v>68.210967340887052</v>
      </c>
      <c r="AC1476">
        <v>52.192284099756804</v>
      </c>
      <c r="AD1476">
        <v>32.501838389832123</v>
      </c>
      <c r="AE1476">
        <v>13.284746196138602</v>
      </c>
      <c r="AF1476">
        <v>12.600169262651502</v>
      </c>
      <c r="AG1476">
        <v>739.63715110683347</v>
      </c>
      <c r="AH1476">
        <v>0</v>
      </c>
      <c r="AI1476">
        <v>30.79884504331088</v>
      </c>
      <c r="AJ1476">
        <v>5.7515287307315317</v>
      </c>
      <c r="AK1476">
        <v>-0.83059128118338388</v>
      </c>
      <c r="AL1476">
        <v>-6.7895664128606441</v>
      </c>
      <c r="AM1476">
        <v>-45.798328602697687</v>
      </c>
      <c r="AN1476">
        <v>99</v>
      </c>
      <c r="AO1476">
        <v>99</v>
      </c>
      <c r="AQ1476">
        <v>750</v>
      </c>
      <c r="AR1476">
        <v>214.79018286814235</v>
      </c>
      <c r="AS1476">
        <v>33.593954571105762</v>
      </c>
    </row>
    <row r="1477" spans="1:45">
      <c r="A1477">
        <v>21</v>
      </c>
      <c r="B1477">
        <v>17</v>
      </c>
      <c r="C1477">
        <v>2024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700</v>
      </c>
      <c r="R1477">
        <v>1709</v>
      </c>
      <c r="S1477">
        <v>5.4306612053832639</v>
      </c>
      <c r="T1477">
        <v>6.5868929198361599</v>
      </c>
      <c r="U1477">
        <v>331.18402574605074</v>
      </c>
      <c r="V1477">
        <v>41.603276770040956</v>
      </c>
      <c r="W1477">
        <v>52.779403159742543</v>
      </c>
      <c r="X1477">
        <v>42.656524283206551</v>
      </c>
      <c r="Y1477">
        <v>73.261368365157594</v>
      </c>
      <c r="Z1477">
        <v>1.556998461399129</v>
      </c>
      <c r="AA1477">
        <v>1.4868934713312101</v>
      </c>
      <c r="AB1477">
        <v>65.638805295801802</v>
      </c>
      <c r="AC1477">
        <v>51.133758429053195</v>
      </c>
      <c r="AD1477">
        <v>27.753052313282819</v>
      </c>
      <c r="AE1477">
        <v>21.851425648894004</v>
      </c>
      <c r="AF1477">
        <v>20.342625503310561</v>
      </c>
      <c r="AG1477">
        <v>772.60561732007011</v>
      </c>
      <c r="AH1477">
        <v>0</v>
      </c>
      <c r="AI1477">
        <v>30.485664131070806</v>
      </c>
      <c r="AJ1477">
        <v>14.338672681727401</v>
      </c>
      <c r="AK1477">
        <v>-3.3676263981527521</v>
      </c>
      <c r="AL1477">
        <v>-7.3345951705808492</v>
      </c>
      <c r="AM1477">
        <v>-1.8077678420955423</v>
      </c>
      <c r="AN1477">
        <v>99</v>
      </c>
      <c r="AO1477">
        <v>99</v>
      </c>
      <c r="AQ1477">
        <v>800</v>
      </c>
      <c r="AR1477">
        <v>214.10708016383848</v>
      </c>
      <c r="AS1477">
        <v>33.325260047740983</v>
      </c>
    </row>
    <row r="1478" spans="1:45">
      <c r="A1478">
        <v>21</v>
      </c>
      <c r="B1478">
        <v>18</v>
      </c>
      <c r="C1478">
        <v>2024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497</v>
      </c>
      <c r="R1478">
        <v>1019</v>
      </c>
      <c r="S1478">
        <v>5.264965652600587</v>
      </c>
      <c r="T1478">
        <v>6.4278704612365054</v>
      </c>
      <c r="U1478">
        <v>321.46231599607518</v>
      </c>
      <c r="V1478">
        <v>38.567222767419047</v>
      </c>
      <c r="W1478">
        <v>48.773307163886173</v>
      </c>
      <c r="X1478">
        <v>35.230618253189391</v>
      </c>
      <c r="Y1478">
        <v>82.896233022950682</v>
      </c>
      <c r="Z1478">
        <v>1.5974892204390243</v>
      </c>
      <c r="AA1478">
        <v>1.6360297087613775</v>
      </c>
      <c r="AB1478">
        <v>69.443704381684071</v>
      </c>
      <c r="AC1478">
        <v>50.922580837650514</v>
      </c>
      <c r="AD1478">
        <v>31.596421517485741</v>
      </c>
      <c r="AE1478">
        <v>13.029024421429488</v>
      </c>
      <c r="AF1478">
        <v>11.77334345779942</v>
      </c>
      <c r="AG1478">
        <v>824.4789008832189</v>
      </c>
      <c r="AH1478">
        <v>0</v>
      </c>
      <c r="AI1478">
        <v>38.174681059862607</v>
      </c>
      <c r="AJ1478">
        <v>14.602764212254543</v>
      </c>
      <c r="AK1478">
        <v>1.7947895925762781E-2</v>
      </c>
      <c r="AL1478">
        <v>-3.5687798825465555</v>
      </c>
      <c r="AM1478">
        <v>1.5005551899168108</v>
      </c>
      <c r="AN1478">
        <v>99</v>
      </c>
      <c r="AO1478">
        <v>99</v>
      </c>
      <c r="AQ1478">
        <v>850</v>
      </c>
      <c r="AR1478">
        <v>212.56231599607463</v>
      </c>
      <c r="AS1478">
        <v>32.826552159034918</v>
      </c>
    </row>
    <row r="1479" spans="1:45">
      <c r="A1479">
        <v>21</v>
      </c>
      <c r="B1479">
        <v>19</v>
      </c>
      <c r="C1479">
        <v>2024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417</v>
      </c>
      <c r="R1479">
        <v>772</v>
      </c>
      <c r="S1479">
        <v>5.3134715025906738</v>
      </c>
      <c r="T1479">
        <v>6.3173575129533681</v>
      </c>
      <c r="U1479">
        <v>325.63160621761676</v>
      </c>
      <c r="V1479">
        <v>38.730569948186528</v>
      </c>
      <c r="W1479">
        <v>44.559585492227967</v>
      </c>
      <c r="X1479">
        <v>37.564766839378237</v>
      </c>
      <c r="Y1479">
        <v>85.115237556264262</v>
      </c>
      <c r="Z1479">
        <v>1.6712053515077387</v>
      </c>
      <c r="AA1479">
        <v>1.7129676886142076</v>
      </c>
      <c r="AB1479">
        <v>67.97276723309956</v>
      </c>
      <c r="AC1479">
        <v>37.271989349614309</v>
      </c>
      <c r="AD1479">
        <v>23.854959618757196</v>
      </c>
      <c r="AE1479">
        <v>9.8708605037718939</v>
      </c>
      <c r="AF1479">
        <v>9.0352341554735709</v>
      </c>
      <c r="AG1479">
        <v>874.31476683937808</v>
      </c>
      <c r="AH1479">
        <v>0.12953367875647673</v>
      </c>
      <c r="AI1479">
        <v>44.430051813471493</v>
      </c>
      <c r="AJ1479">
        <v>13.966397110985779</v>
      </c>
      <c r="AK1479">
        <v>-0.35728646287453991</v>
      </c>
      <c r="AL1479">
        <v>3.9626916731195454</v>
      </c>
      <c r="AM1479">
        <v>-4.562806063600739</v>
      </c>
      <c r="AN1479">
        <v>99</v>
      </c>
      <c r="AO1479">
        <v>99</v>
      </c>
      <c r="AQ1479">
        <v>900</v>
      </c>
      <c r="AR1479">
        <v>213.27979274611403</v>
      </c>
      <c r="AS1479">
        <v>32.92969314560986</v>
      </c>
    </row>
    <row r="1480" spans="1:45">
      <c r="A1480">
        <v>21</v>
      </c>
      <c r="B1480">
        <v>20</v>
      </c>
      <c r="C1480">
        <v>2024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349</v>
      </c>
      <c r="R1480">
        <v>589</v>
      </c>
      <c r="S1480">
        <v>5.2125850340136051</v>
      </c>
      <c r="T1480">
        <v>6.4872665534804757</v>
      </c>
      <c r="U1480">
        <v>332.12512733446505</v>
      </c>
      <c r="V1480">
        <v>37.521222410865875</v>
      </c>
      <c r="W1480">
        <v>50.764006791171482</v>
      </c>
      <c r="X1480">
        <v>39.898132427843805</v>
      </c>
      <c r="Y1480">
        <v>90.125617937882637</v>
      </c>
      <c r="Z1480">
        <v>1.5793961086222812</v>
      </c>
      <c r="AA1480">
        <v>1.7321265275830899</v>
      </c>
      <c r="AB1480">
        <v>72.321191966307026</v>
      </c>
      <c r="AC1480">
        <v>37.639446907514191</v>
      </c>
      <c r="AD1480">
        <v>25.985438091473704</v>
      </c>
      <c r="AE1480">
        <v>7.5310062651834784</v>
      </c>
      <c r="AF1480">
        <v>7.0309270043224217</v>
      </c>
      <c r="AG1480">
        <v>926.41935483870975</v>
      </c>
      <c r="AH1480">
        <v>0</v>
      </c>
      <c r="AI1480">
        <v>41.595925297113745</v>
      </c>
      <c r="AJ1480">
        <v>15.320094517281252</v>
      </c>
      <c r="AK1480">
        <v>7.3807274500125635</v>
      </c>
      <c r="AL1480">
        <v>1.3029199772761788</v>
      </c>
      <c r="AM1480">
        <v>-31.388189424821842</v>
      </c>
      <c r="AN1480">
        <v>99</v>
      </c>
      <c r="AO1480">
        <v>99</v>
      </c>
      <c r="AQ1480">
        <v>950</v>
      </c>
      <c r="AR1480">
        <v>214.4006791171478</v>
      </c>
      <c r="AS1480">
        <v>32.947282024766778</v>
      </c>
    </row>
    <row r="1481" spans="1:45">
      <c r="A1481">
        <v>21</v>
      </c>
      <c r="B1481">
        <v>21</v>
      </c>
      <c r="C1481">
        <v>2024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286</v>
      </c>
      <c r="R1481">
        <v>414</v>
      </c>
      <c r="S1481">
        <v>5.6135265700483092</v>
      </c>
      <c r="T1481">
        <v>6.4130434782608692</v>
      </c>
      <c r="U1481">
        <v>350.39782608695646</v>
      </c>
      <c r="V1481">
        <v>48.792270531400966</v>
      </c>
      <c r="W1481">
        <v>45.652173913043477</v>
      </c>
      <c r="X1481">
        <v>52.415458937198061</v>
      </c>
      <c r="Y1481">
        <v>98.620145809694179</v>
      </c>
      <c r="Z1481">
        <v>1.7529576464260614</v>
      </c>
      <c r="AA1481">
        <v>1.9413934716167689</v>
      </c>
      <c r="AB1481">
        <v>76.781254661537403</v>
      </c>
      <c r="AC1481">
        <v>34.698029625252175</v>
      </c>
      <c r="AD1481">
        <v>26.480411936085904</v>
      </c>
      <c r="AE1481">
        <v>5.2934407364787113</v>
      </c>
      <c r="AF1481">
        <v>5.2138352575605396</v>
      </c>
      <c r="AG1481">
        <v>973.49033816425117</v>
      </c>
      <c r="AH1481">
        <v>0</v>
      </c>
      <c r="AI1481">
        <v>57.971014492753618</v>
      </c>
      <c r="AJ1481">
        <v>14.327051315698961</v>
      </c>
      <c r="AK1481">
        <v>10.721267817465893</v>
      </c>
      <c r="AL1481">
        <v>3.2405240849685364</v>
      </c>
      <c r="AM1481">
        <v>8.0447682348032004</v>
      </c>
      <c r="AN1481">
        <v>99</v>
      </c>
      <c r="AO1481">
        <v>99</v>
      </c>
      <c r="AQ1481">
        <v>1000</v>
      </c>
      <c r="AR1481">
        <v>216.17632850241543</v>
      </c>
      <c r="AS1481">
        <v>33.758062714943883</v>
      </c>
    </row>
    <row r="1482" spans="1:45">
      <c r="A1482">
        <v>21</v>
      </c>
      <c r="B1482">
        <v>22</v>
      </c>
      <c r="C1482">
        <v>2024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203</v>
      </c>
      <c r="R1482">
        <v>285</v>
      </c>
      <c r="S1482">
        <v>5.4350877192982443</v>
      </c>
      <c r="T1482">
        <v>6.4982456140350875</v>
      </c>
      <c r="U1482">
        <v>338.50491228070177</v>
      </c>
      <c r="V1482">
        <v>45.964912280701753</v>
      </c>
      <c r="W1482">
        <v>53.684210526315802</v>
      </c>
      <c r="X1482">
        <v>45.964912280701753</v>
      </c>
      <c r="Y1482">
        <v>113.82927864843865</v>
      </c>
      <c r="Z1482">
        <v>1.9930133429778596</v>
      </c>
      <c r="AA1482">
        <v>1.8517408810497611</v>
      </c>
      <c r="AB1482">
        <v>80.147186654601427</v>
      </c>
      <c r="AC1482">
        <v>34.84729430776401</v>
      </c>
      <c r="AD1482">
        <v>30.444569769932791</v>
      </c>
      <c r="AE1482">
        <v>3.6440352896049095</v>
      </c>
      <c r="AF1482">
        <v>3.4674115843094144</v>
      </c>
      <c r="AG1482">
        <v>1021.785964912281</v>
      </c>
      <c r="AH1482">
        <v>0</v>
      </c>
      <c r="AI1482">
        <v>59.29824561403511</v>
      </c>
      <c r="AJ1482">
        <v>14.148081992584752</v>
      </c>
      <c r="AK1482">
        <v>11.89560906469934</v>
      </c>
      <c r="AL1482">
        <v>-1.6286808677504692</v>
      </c>
      <c r="AM1482">
        <v>2.9309788419802074</v>
      </c>
      <c r="AN1482">
        <v>99</v>
      </c>
      <c r="AO1482">
        <v>99</v>
      </c>
      <c r="AQ1482">
        <v>1050</v>
      </c>
      <c r="AR1482">
        <v>213.72982456140352</v>
      </c>
      <c r="AS1482">
        <v>33.464260078302686</v>
      </c>
    </row>
    <row r="1483" spans="1:45">
      <c r="A1483">
        <v>21</v>
      </c>
      <c r="B1483">
        <v>23</v>
      </c>
      <c r="C1483">
        <v>2024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141</v>
      </c>
      <c r="R1483">
        <v>206</v>
      </c>
      <c r="S1483">
        <v>5.3252427184466029</v>
      </c>
      <c r="T1483">
        <v>6.4320388349514541</v>
      </c>
      <c r="U1483">
        <v>344.9844660194176</v>
      </c>
      <c r="V1483">
        <v>41.262135922330089</v>
      </c>
      <c r="W1483">
        <v>43.689320388349529</v>
      </c>
      <c r="X1483">
        <v>45.631067961165051</v>
      </c>
      <c r="Y1483">
        <v>107.88899883387086</v>
      </c>
      <c r="Z1483">
        <v>1.9548405664188775</v>
      </c>
      <c r="AA1483">
        <v>2.2539593466511167</v>
      </c>
      <c r="AB1483">
        <v>76.364424536122257</v>
      </c>
      <c r="AC1483">
        <v>47.583586420018683</v>
      </c>
      <c r="AD1483">
        <v>32.94762388809955</v>
      </c>
      <c r="AE1483">
        <v>2.6339342795038991</v>
      </c>
      <c r="AF1483">
        <v>2.5542436408168472</v>
      </c>
      <c r="AG1483">
        <v>1073.7281553398061</v>
      </c>
      <c r="AH1483">
        <v>0</v>
      </c>
      <c r="AI1483">
        <v>53.398058252427191</v>
      </c>
      <c r="AJ1483">
        <v>14.258837610239397</v>
      </c>
      <c r="AK1483">
        <v>-0.24826713452033808</v>
      </c>
      <c r="AL1483">
        <v>1.4831610186966933</v>
      </c>
      <c r="AM1483">
        <v>-2.5215356167784222</v>
      </c>
      <c r="AN1483">
        <v>99</v>
      </c>
      <c r="AO1483">
        <v>99</v>
      </c>
      <c r="AQ1483">
        <v>1100</v>
      </c>
      <c r="AR1483">
        <v>215.94660194174764</v>
      </c>
      <c r="AS1483">
        <v>33.267836799045547</v>
      </c>
    </row>
    <row r="1484" spans="1:45">
      <c r="A1484">
        <v>21</v>
      </c>
      <c r="B1484">
        <v>24</v>
      </c>
      <c r="C1484">
        <v>2024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99</v>
      </c>
      <c r="R1484">
        <v>146</v>
      </c>
      <c r="S1484">
        <v>5.2191780821917808</v>
      </c>
      <c r="T1484">
        <v>6.184931506849316</v>
      </c>
      <c r="U1484">
        <v>348.44315068493125</v>
      </c>
      <c r="V1484">
        <v>43.150684931506845</v>
      </c>
      <c r="W1484">
        <v>44.520547945205472</v>
      </c>
      <c r="X1484">
        <v>42.465753424657528</v>
      </c>
      <c r="Y1484">
        <v>127.58480977751084</v>
      </c>
      <c r="Z1484">
        <v>2.3334763022619782</v>
      </c>
      <c r="AA1484">
        <v>2.1896500773096399</v>
      </c>
      <c r="AB1484">
        <v>87.976650500889761</v>
      </c>
      <c r="AC1484">
        <v>51.378390850405999</v>
      </c>
      <c r="AD1484">
        <v>52.558885787440531</v>
      </c>
      <c r="AE1484">
        <v>1.8667689553765501</v>
      </c>
      <c r="AF1484">
        <v>1.8284384616471128</v>
      </c>
      <c r="AG1484">
        <v>1125.2260273972602</v>
      </c>
      <c r="AH1484">
        <v>0</v>
      </c>
      <c r="AI1484">
        <v>56.164383561643838</v>
      </c>
      <c r="AJ1484">
        <v>14.488904847179899</v>
      </c>
      <c r="AK1484">
        <v>-11.665819766182921</v>
      </c>
      <c r="AL1484">
        <v>2.8691476289417621</v>
      </c>
      <c r="AM1484">
        <v>-12.42320407578516</v>
      </c>
      <c r="AN1484">
        <v>99</v>
      </c>
      <c r="AO1484">
        <v>99</v>
      </c>
      <c r="AQ1484">
        <v>1150</v>
      </c>
      <c r="AR1484">
        <v>216.027397260274</v>
      </c>
      <c r="AS1484">
        <v>33.164394067567031</v>
      </c>
    </row>
    <row r="1485" spans="1:45">
      <c r="A1485">
        <v>21</v>
      </c>
      <c r="B1485">
        <v>25</v>
      </c>
      <c r="C1485">
        <v>2024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100</v>
      </c>
      <c r="R1485">
        <v>125</v>
      </c>
      <c r="S1485">
        <v>5.8559999999999999</v>
      </c>
      <c r="T1485">
        <v>6.3280000000000003</v>
      </c>
      <c r="U1485">
        <v>377.61199999999991</v>
      </c>
      <c r="V1485">
        <v>54.4</v>
      </c>
      <c r="W1485">
        <v>39.200000000000003</v>
      </c>
      <c r="X1485">
        <v>60</v>
      </c>
      <c r="Y1485">
        <v>116.07572259521012</v>
      </c>
      <c r="Z1485">
        <v>2.0811689023238844</v>
      </c>
      <c r="AA1485">
        <v>2.1043801937862838</v>
      </c>
      <c r="AB1485">
        <v>81.95550705352413</v>
      </c>
      <c r="AC1485">
        <v>45.857957440601261</v>
      </c>
      <c r="AD1485">
        <v>31.766401808666071</v>
      </c>
      <c r="AE1485">
        <v>1.598261091931978</v>
      </c>
      <c r="AF1485">
        <v>1.6964902206377139</v>
      </c>
      <c r="AG1485">
        <v>1173.7439999999999</v>
      </c>
      <c r="AH1485">
        <v>0</v>
      </c>
      <c r="AI1485">
        <v>67.2</v>
      </c>
      <c r="AJ1485">
        <v>15.188892783880762</v>
      </c>
      <c r="AK1485">
        <v>7.1116666888417051</v>
      </c>
      <c r="AL1485">
        <v>-1.7896578190331796</v>
      </c>
      <c r="AM1485">
        <v>9.5763164419265223</v>
      </c>
      <c r="AN1485">
        <v>99</v>
      </c>
      <c r="AO1485">
        <v>99</v>
      </c>
      <c r="AQ1485">
        <v>1200</v>
      </c>
      <c r="AR1485">
        <v>218.28800000000004</v>
      </c>
      <c r="AS1485">
        <v>35.205063508926891</v>
      </c>
    </row>
    <row r="1486" spans="1:45">
      <c r="A1486">
        <v>21</v>
      </c>
      <c r="B1486">
        <v>26</v>
      </c>
      <c r="C1486">
        <v>2024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91</v>
      </c>
      <c r="R1486">
        <v>121</v>
      </c>
      <c r="S1486">
        <v>6.3223140495867778</v>
      </c>
      <c r="T1486">
        <v>6.7685950413223148</v>
      </c>
      <c r="U1486">
        <v>411.55289256198313</v>
      </c>
      <c r="V1486">
        <v>65.289256198347118</v>
      </c>
      <c r="W1486">
        <v>52.89256198347109</v>
      </c>
      <c r="X1486">
        <v>66.11570247933885</v>
      </c>
      <c r="Y1486">
        <v>122.04970270201297</v>
      </c>
      <c r="Z1486">
        <v>2.0739026812087702</v>
      </c>
      <c r="AA1486">
        <v>2.3311059716118678</v>
      </c>
      <c r="AB1486">
        <v>80.794706344544309</v>
      </c>
      <c r="AC1486">
        <v>51.346310243022337</v>
      </c>
      <c r="AD1486">
        <v>40.518934490767975</v>
      </c>
      <c r="AE1486">
        <v>1.5471167369901548</v>
      </c>
      <c r="AF1486">
        <v>1.7898085941822779</v>
      </c>
      <c r="AG1486">
        <v>1224.570247933884</v>
      </c>
      <c r="AH1486">
        <v>0</v>
      </c>
      <c r="AI1486">
        <v>75.206611570247929</v>
      </c>
      <c r="AJ1486">
        <v>13.988086103219141</v>
      </c>
      <c r="AK1486">
        <v>10.766896108012224</v>
      </c>
      <c r="AL1486">
        <v>9.3008204149011835</v>
      </c>
      <c r="AM1486">
        <v>8.7391090120912196</v>
      </c>
      <c r="AN1486">
        <v>99</v>
      </c>
      <c r="AO1486">
        <v>99</v>
      </c>
      <c r="AQ1486">
        <v>1250</v>
      </c>
      <c r="AR1486">
        <v>221.900826446281</v>
      </c>
      <c r="AS1486">
        <v>36.639377552055358</v>
      </c>
    </row>
    <row r="1487" spans="1:45">
      <c r="A1487">
        <v>21</v>
      </c>
      <c r="B1487">
        <v>27</v>
      </c>
      <c r="C1487">
        <v>2024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99</v>
      </c>
      <c r="R1487">
        <v>110</v>
      </c>
      <c r="S1487">
        <v>6.0366972477064209</v>
      </c>
      <c r="T1487">
        <v>6.372727272727273</v>
      </c>
      <c r="U1487">
        <v>394.00090909090915</v>
      </c>
      <c r="V1487">
        <v>62.72727272727272</v>
      </c>
      <c r="W1487">
        <v>47.27272727272728</v>
      </c>
      <c r="X1487">
        <v>65.454545454545453</v>
      </c>
      <c r="Y1487">
        <v>130.89481307554803</v>
      </c>
      <c r="Z1487">
        <v>1.8522995471200072</v>
      </c>
      <c r="AA1487">
        <v>1.9626470571843473</v>
      </c>
      <c r="AB1487">
        <v>83.124363586342639</v>
      </c>
      <c r="AC1487">
        <v>43.901579281662407</v>
      </c>
      <c r="AD1487">
        <v>38.578921954486283</v>
      </c>
      <c r="AE1487">
        <v>1.4064697609001402</v>
      </c>
      <c r="AF1487">
        <v>1.5577059163683493</v>
      </c>
      <c r="AG1487">
        <v>1276.8</v>
      </c>
      <c r="AH1487">
        <v>0</v>
      </c>
      <c r="AI1487">
        <v>82.727272727272734</v>
      </c>
      <c r="AJ1487">
        <v>14.15485782337448</v>
      </c>
      <c r="AK1487">
        <v>19.742048872452905</v>
      </c>
      <c r="AL1487">
        <v>17.2845466372709</v>
      </c>
      <c r="AM1487">
        <v>-252.66357276983288</v>
      </c>
      <c r="AN1487">
        <v>99</v>
      </c>
      <c r="AO1487">
        <v>99</v>
      </c>
      <c r="AQ1487">
        <v>1300</v>
      </c>
      <c r="AR1487">
        <v>219.68181818181819</v>
      </c>
      <c r="AS1487">
        <v>35.760412344264473</v>
      </c>
    </row>
    <row r="1488" spans="1:45">
      <c r="A1488">
        <v>21</v>
      </c>
      <c r="B1488">
        <v>28</v>
      </c>
      <c r="C1488">
        <v>2024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87</v>
      </c>
      <c r="R1488">
        <v>100</v>
      </c>
      <c r="S1488">
        <v>6.35</v>
      </c>
      <c r="T1488">
        <v>6.49</v>
      </c>
      <c r="U1488">
        <v>422.8889999999999</v>
      </c>
      <c r="V1488">
        <v>67</v>
      </c>
      <c r="W1488">
        <v>43</v>
      </c>
      <c r="X1488">
        <v>67</v>
      </c>
      <c r="Y1488">
        <v>112.4236290954893</v>
      </c>
      <c r="Z1488">
        <v>1.8781639970992952</v>
      </c>
      <c r="AA1488">
        <v>1.8894178997776001</v>
      </c>
      <c r="AB1488">
        <v>83.07972509587421</v>
      </c>
      <c r="AC1488">
        <v>16.747100548529147</v>
      </c>
      <c r="AD1488">
        <v>14.047648313358703</v>
      </c>
      <c r="AE1488">
        <v>1.2786088735455825</v>
      </c>
      <c r="AF1488">
        <v>1.5199242670577466</v>
      </c>
      <c r="AG1488">
        <v>1325.74</v>
      </c>
      <c r="AH1488">
        <v>0</v>
      </c>
      <c r="AI1488">
        <v>76</v>
      </c>
      <c r="AJ1488">
        <v>13.474880333423943</v>
      </c>
      <c r="AK1488">
        <v>8.1299459150523106</v>
      </c>
      <c r="AL1488">
        <v>1.4430660501833146</v>
      </c>
      <c r="AM1488">
        <v>0.3200564550230961</v>
      </c>
      <c r="AN1488">
        <v>99</v>
      </c>
      <c r="AO1488">
        <v>99</v>
      </c>
      <c r="AQ1488">
        <v>1350</v>
      </c>
      <c r="AR1488">
        <v>223.88</v>
      </c>
      <c r="AS1488">
        <v>36.864968555216763</v>
      </c>
    </row>
    <row r="1489" spans="1:45">
      <c r="A1489">
        <v>21</v>
      </c>
      <c r="B1489">
        <v>29</v>
      </c>
      <c r="C1489">
        <v>2024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89</v>
      </c>
      <c r="R1489">
        <v>108</v>
      </c>
      <c r="S1489">
        <v>6.75</v>
      </c>
      <c r="T1489">
        <v>6.5277777777777777</v>
      </c>
      <c r="U1489">
        <v>453.35462962962953</v>
      </c>
      <c r="V1489">
        <v>75.925925925925924</v>
      </c>
      <c r="W1489">
        <v>45.370370370370381</v>
      </c>
      <c r="X1489">
        <v>83.333333333333314</v>
      </c>
      <c r="Y1489">
        <v>115.30397216525203</v>
      </c>
      <c r="Z1489">
        <v>2.0372685053676558</v>
      </c>
      <c r="AA1489">
        <v>2.2585571161503939</v>
      </c>
      <c r="AB1489">
        <v>84.197005037787861</v>
      </c>
      <c r="AC1489">
        <v>32.692078197892549</v>
      </c>
      <c r="AD1489">
        <v>23.795675877345086</v>
      </c>
      <c r="AE1489">
        <v>1.380897583429229</v>
      </c>
      <c r="AF1489">
        <v>1.7597759208908612</v>
      </c>
      <c r="AG1489">
        <v>1375.3611111111111</v>
      </c>
      <c r="AH1489">
        <v>0</v>
      </c>
      <c r="AI1489">
        <v>76.851851851851862</v>
      </c>
      <c r="AJ1489">
        <v>14.030032822041516</v>
      </c>
      <c r="AK1489">
        <v>4.7551361014339051</v>
      </c>
      <c r="AL1489">
        <v>-19.214862321927921</v>
      </c>
      <c r="AM1489">
        <v>5.3045750074938738</v>
      </c>
      <c r="AN1489">
        <v>99</v>
      </c>
      <c r="AO1489">
        <v>99</v>
      </c>
      <c r="AQ1489">
        <v>1400</v>
      </c>
      <c r="AR1489">
        <v>226.64814814814807</v>
      </c>
      <c r="AS1489">
        <v>38.097118515997629</v>
      </c>
    </row>
    <row r="1490" spans="1:45">
      <c r="A1490">
        <v>21</v>
      </c>
      <c r="B1490">
        <v>30</v>
      </c>
      <c r="C1490">
        <v>2024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67</v>
      </c>
      <c r="R1490">
        <v>77</v>
      </c>
      <c r="S1490">
        <v>6.5974025974025983</v>
      </c>
      <c r="T1490">
        <v>6.675324675324676</v>
      </c>
      <c r="U1490">
        <v>428.38701298701312</v>
      </c>
      <c r="V1490">
        <v>67.532467532467535</v>
      </c>
      <c r="W1490">
        <v>55.844155844155843</v>
      </c>
      <c r="X1490">
        <v>71.428571428571445</v>
      </c>
      <c r="Y1490">
        <v>120.3045133618582</v>
      </c>
      <c r="Z1490">
        <v>2.1152491502859547</v>
      </c>
      <c r="AA1490">
        <v>2.0350280539344481</v>
      </c>
      <c r="AB1490">
        <v>87.132092301063977</v>
      </c>
      <c r="AC1490">
        <v>40.333265259059154</v>
      </c>
      <c r="AD1490">
        <v>32.865863077666575</v>
      </c>
      <c r="AE1490">
        <v>0.9845288326300986</v>
      </c>
      <c r="AF1490">
        <v>1.185557389487867</v>
      </c>
      <c r="AG1490">
        <v>1425.2597402597405</v>
      </c>
      <c r="AH1490">
        <v>0</v>
      </c>
      <c r="AI1490">
        <v>77.922077922077904</v>
      </c>
      <c r="AJ1490">
        <v>13.895157147013361</v>
      </c>
      <c r="AK1490">
        <v>9.1567192564016171</v>
      </c>
      <c r="AL1490">
        <v>8.0600263767506117</v>
      </c>
      <c r="AM1490">
        <v>7.9999539081378508</v>
      </c>
      <c r="AN1490">
        <v>99</v>
      </c>
      <c r="AO1490">
        <v>99</v>
      </c>
      <c r="AQ1490">
        <v>1450</v>
      </c>
      <c r="AR1490">
        <v>222.05194805194807</v>
      </c>
      <c r="AS1490">
        <v>38.231229878148689</v>
      </c>
    </row>
    <row r="1491" spans="1:45">
      <c r="A1491">
        <v>21</v>
      </c>
      <c r="B1491">
        <v>31</v>
      </c>
      <c r="C1491">
        <v>2024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37</v>
      </c>
      <c r="R1491">
        <v>49</v>
      </c>
      <c r="S1491">
        <v>6.2857142857142847</v>
      </c>
      <c r="T1491">
        <v>6.9387755102040813</v>
      </c>
      <c r="U1491">
        <v>423.42040816326528</v>
      </c>
      <c r="V1491">
        <v>61.224489795918359</v>
      </c>
      <c r="W1491">
        <v>55.102040816326522</v>
      </c>
      <c r="X1491">
        <v>75.510204081632665</v>
      </c>
      <c r="Y1491">
        <v>114.628069325905</v>
      </c>
      <c r="Z1491">
        <v>1.9059520091609048</v>
      </c>
      <c r="AA1491">
        <v>2.2534161211171044</v>
      </c>
      <c r="AB1491">
        <v>85.671681844941745</v>
      </c>
      <c r="AC1491">
        <v>37.683390718122411</v>
      </c>
      <c r="AD1491">
        <v>40.321712325086658</v>
      </c>
      <c r="AE1491">
        <v>0.62651834803733519</v>
      </c>
      <c r="AF1491">
        <v>0.74569877020228292</v>
      </c>
      <c r="AG1491">
        <v>1472.8571428571429</v>
      </c>
      <c r="AH1491">
        <v>0</v>
      </c>
      <c r="AI1491">
        <v>75.510204081632665</v>
      </c>
      <c r="AJ1491">
        <v>14.221283273994079</v>
      </c>
      <c r="AK1491">
        <v>-0.31780706156242006</v>
      </c>
      <c r="AL1491">
        <v>-20.278497064852402</v>
      </c>
      <c r="AM1491">
        <v>-15.435014174959743</v>
      </c>
      <c r="AN1491">
        <v>99</v>
      </c>
      <c r="AO1491">
        <v>99</v>
      </c>
      <c r="AQ1491">
        <v>1500</v>
      </c>
      <c r="AR1491">
        <v>222.38775510204081</v>
      </c>
      <c r="AS1491">
        <v>37.781862737619257</v>
      </c>
    </row>
    <row r="1492" spans="1:45">
      <c r="A1492">
        <v>21</v>
      </c>
      <c r="B1492">
        <v>32</v>
      </c>
      <c r="C1492">
        <v>2024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36</v>
      </c>
      <c r="R1492">
        <v>46</v>
      </c>
      <c r="S1492">
        <v>6.4347826086956523</v>
      </c>
      <c r="T1492">
        <v>6.9130434782608692</v>
      </c>
      <c r="U1492">
        <v>456.96304347826089</v>
      </c>
      <c r="V1492">
        <v>69.565217391304344</v>
      </c>
      <c r="W1492">
        <v>47.826086956521742</v>
      </c>
      <c r="X1492">
        <v>76.086956521739125</v>
      </c>
      <c r="Y1492">
        <v>126.5660325313911</v>
      </c>
      <c r="Z1492">
        <v>2.1432621815419552</v>
      </c>
      <c r="AA1492">
        <v>2.569267252642462</v>
      </c>
      <c r="AB1492">
        <v>86.419354816988346</v>
      </c>
      <c r="AC1492">
        <v>55.756422765125855</v>
      </c>
      <c r="AD1492">
        <v>38.980453215581221</v>
      </c>
      <c r="AE1492">
        <v>0.58816008183096791</v>
      </c>
      <c r="AF1492">
        <v>0.75550000285734475</v>
      </c>
      <c r="AG1492">
        <v>1526.326086956522</v>
      </c>
      <c r="AH1492">
        <v>0</v>
      </c>
      <c r="AI1492">
        <v>69.565217391304344</v>
      </c>
      <c r="AJ1492">
        <v>13.693943992844272</v>
      </c>
      <c r="AK1492">
        <v>-1.8951574534259223</v>
      </c>
      <c r="AL1492">
        <v>-3.9356287838039399</v>
      </c>
      <c r="AM1492">
        <v>-0.63119936831648282</v>
      </c>
      <c r="AN1492">
        <v>99</v>
      </c>
      <c r="AO1492">
        <v>99</v>
      </c>
      <c r="AQ1492">
        <v>1550</v>
      </c>
      <c r="AR1492">
        <v>226.7608695652174</v>
      </c>
      <c r="AS1492">
        <v>38.285747593663075</v>
      </c>
    </row>
    <row r="1493" spans="1:45">
      <c r="A1493">
        <v>21</v>
      </c>
      <c r="B1493">
        <v>33</v>
      </c>
      <c r="C1493">
        <v>2024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56</v>
      </c>
      <c r="R1493">
        <v>60</v>
      </c>
      <c r="S1493">
        <v>6.7</v>
      </c>
      <c r="T1493">
        <v>6.7666666666666684</v>
      </c>
      <c r="U1493">
        <v>456.34333333333342</v>
      </c>
      <c r="V1493">
        <v>71.666666666666686</v>
      </c>
      <c r="W1493">
        <v>53.33333333333335</v>
      </c>
      <c r="X1493">
        <v>73.333333333333314</v>
      </c>
      <c r="Y1493">
        <v>135.5655282715914</v>
      </c>
      <c r="Z1493">
        <v>2.1158134763411129</v>
      </c>
      <c r="AA1493">
        <v>2.4246420125224457</v>
      </c>
      <c r="AB1493">
        <v>88.022565971758112</v>
      </c>
      <c r="AC1493">
        <v>35.894191387091318</v>
      </c>
      <c r="AD1493">
        <v>26.575231002151959</v>
      </c>
      <c r="AE1493">
        <v>0.76716532412734917</v>
      </c>
      <c r="AF1493">
        <v>0.98409838956797979</v>
      </c>
      <c r="AG1493">
        <v>1577.8666666666661</v>
      </c>
      <c r="AH1493">
        <v>0</v>
      </c>
      <c r="AI1493">
        <v>81.666666666666686</v>
      </c>
      <c r="AJ1493">
        <v>14.849766178483142</v>
      </c>
      <c r="AK1493">
        <v>-3.2164503252181409</v>
      </c>
      <c r="AL1493">
        <v>-20.176004466305343</v>
      </c>
      <c r="AM1493">
        <v>-2.6204670558017304</v>
      </c>
      <c r="AN1493">
        <v>99</v>
      </c>
      <c r="AO1493">
        <v>99</v>
      </c>
      <c r="AQ1493">
        <v>1600</v>
      </c>
      <c r="AR1493">
        <v>226.01666666666671</v>
      </c>
      <c r="AS1493">
        <v>38.412948236886891</v>
      </c>
    </row>
    <row r="1494" spans="1:45">
      <c r="A1494">
        <v>21</v>
      </c>
      <c r="B1494">
        <v>34</v>
      </c>
      <c r="C1494">
        <v>2024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49</v>
      </c>
      <c r="R1494">
        <v>52</v>
      </c>
      <c r="S1494">
        <v>6.923076923076926</v>
      </c>
      <c r="T1494">
        <v>6.8461538461538449</v>
      </c>
      <c r="U1494">
        <v>483.74038461538441</v>
      </c>
      <c r="V1494">
        <v>75</v>
      </c>
      <c r="W1494">
        <v>55.769230769230759</v>
      </c>
      <c r="X1494">
        <v>76.923076923076891</v>
      </c>
      <c r="Y1494">
        <v>140.95098610675859</v>
      </c>
      <c r="Z1494">
        <v>2.1825016860170936</v>
      </c>
      <c r="AA1494">
        <v>2.3319240601883262</v>
      </c>
      <c r="AB1494">
        <v>86.117758814170841</v>
      </c>
      <c r="AC1494">
        <v>43.115154275080329</v>
      </c>
      <c r="AD1494">
        <v>33.396760452211623</v>
      </c>
      <c r="AE1494">
        <v>0.66487661424370281</v>
      </c>
      <c r="AF1494">
        <v>0.90408913392649293</v>
      </c>
      <c r="AG1494">
        <v>1626.8269230769229</v>
      </c>
      <c r="AH1494">
        <v>0</v>
      </c>
      <c r="AI1494">
        <v>90.384615384615358</v>
      </c>
      <c r="AJ1494">
        <v>15.905636584188699</v>
      </c>
      <c r="AK1494">
        <v>15.294755890774251</v>
      </c>
      <c r="AL1494">
        <v>15.015950426607782</v>
      </c>
      <c r="AM1494">
        <v>14.08803785913933</v>
      </c>
      <c r="AN1494">
        <v>99</v>
      </c>
      <c r="AO1494">
        <v>99</v>
      </c>
      <c r="AQ1494">
        <v>1650</v>
      </c>
      <c r="AR1494">
        <v>229</v>
      </c>
      <c r="AS1494">
        <v>39.269855438044672</v>
      </c>
    </row>
    <row r="1495" spans="1:45">
      <c r="A1495">
        <v>21</v>
      </c>
      <c r="B1495">
        <v>35</v>
      </c>
      <c r="C1495">
        <v>2024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54</v>
      </c>
      <c r="R1495">
        <v>54</v>
      </c>
      <c r="S1495">
        <v>6.9814814814814836</v>
      </c>
      <c r="T1495">
        <v>7.185185185185186</v>
      </c>
      <c r="U1495">
        <v>490.24259259259247</v>
      </c>
      <c r="V1495">
        <v>81.481481481481467</v>
      </c>
      <c r="W1495">
        <v>55.555555555555557</v>
      </c>
      <c r="X1495">
        <v>85.18518518518519</v>
      </c>
      <c r="Y1495">
        <v>117.87942301799916</v>
      </c>
      <c r="Z1495">
        <v>1.7794166828313549</v>
      </c>
      <c r="AA1495">
        <v>2.8223583130403425</v>
      </c>
      <c r="AB1495">
        <v>85.521893293512605</v>
      </c>
      <c r="AC1495">
        <v>24.551653666087191</v>
      </c>
      <c r="AD1495">
        <v>11.130387334848448</v>
      </c>
      <c r="AE1495">
        <v>0.6904487917146146</v>
      </c>
      <c r="AF1495">
        <v>0.95148152622192639</v>
      </c>
      <c r="AG1495">
        <v>1672.6851851851857</v>
      </c>
      <c r="AH1495">
        <v>0</v>
      </c>
      <c r="AI1495">
        <v>90.740740740740762</v>
      </c>
      <c r="AJ1495">
        <v>13.483630781054522</v>
      </c>
      <c r="AK1495">
        <v>2.6825430755743902</v>
      </c>
      <c r="AL1495">
        <v>2.9755725839275464</v>
      </c>
      <c r="AM1495">
        <v>2.3683750592104591</v>
      </c>
      <c r="AN1495">
        <v>99</v>
      </c>
      <c r="AO1495">
        <v>99</v>
      </c>
      <c r="AQ1495">
        <v>1700</v>
      </c>
      <c r="AR1495">
        <v>230.2777777777778</v>
      </c>
      <c r="AS1495">
        <v>39.276667530783755</v>
      </c>
    </row>
    <row r="1496" spans="1:45">
      <c r="A1496">
        <v>21</v>
      </c>
      <c r="B1496">
        <v>36</v>
      </c>
      <c r="C1496">
        <v>2024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Q1496">
        <v>43</v>
      </c>
      <c r="R1496">
        <v>44</v>
      </c>
      <c r="S1496">
        <v>7.2272727272727284</v>
      </c>
      <c r="T1496">
        <v>7.6363636363636385</v>
      </c>
      <c r="U1496">
        <v>519.64772727272737</v>
      </c>
      <c r="V1496">
        <v>84.090909090909108</v>
      </c>
      <c r="W1496">
        <v>65.909090909090892</v>
      </c>
      <c r="X1496">
        <v>90.909090909090892</v>
      </c>
      <c r="Y1496">
        <v>118.28073594138021</v>
      </c>
      <c r="Z1496">
        <v>1.8198855653788713</v>
      </c>
      <c r="AA1496">
        <v>2.5053661417310304</v>
      </c>
      <c r="AB1496">
        <v>87.82215841702569</v>
      </c>
      <c r="AC1496">
        <v>30.998719822330568</v>
      </c>
      <c r="AD1496">
        <v>14.772600530668244</v>
      </c>
      <c r="AE1496">
        <v>0.56258790436005612</v>
      </c>
      <c r="AF1496">
        <v>0.82178321980807889</v>
      </c>
      <c r="AG1496">
        <v>1728.272727272727</v>
      </c>
      <c r="AH1496">
        <v>0</v>
      </c>
      <c r="AI1496">
        <v>90.909090909090892</v>
      </c>
      <c r="AJ1496">
        <v>15.599189425852128</v>
      </c>
      <c r="AK1496">
        <v>29.17190705130756</v>
      </c>
      <c r="AL1496">
        <v>4.5571011501617811</v>
      </c>
      <c r="AM1496">
        <v>28.682365186960158</v>
      </c>
      <c r="AN1496">
        <v>99</v>
      </c>
      <c r="AO1496">
        <v>99</v>
      </c>
      <c r="AQ1496">
        <v>1750</v>
      </c>
      <c r="AR1496">
        <v>233.31818181818181</v>
      </c>
      <c r="AS1496">
        <v>40.148949329626411</v>
      </c>
    </row>
    <row r="1497" spans="1:45">
      <c r="A1497">
        <v>21</v>
      </c>
      <c r="B1497">
        <v>37</v>
      </c>
      <c r="C1497">
        <v>2024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36</v>
      </c>
      <c r="R1497">
        <v>37</v>
      </c>
      <c r="S1497">
        <v>7.2432432432432412</v>
      </c>
      <c r="T1497">
        <v>6.6756756756756763</v>
      </c>
      <c r="U1497">
        <v>499.64054054054071</v>
      </c>
      <c r="V1497">
        <v>81.081081081081095</v>
      </c>
      <c r="W1497">
        <v>48.648648648648653</v>
      </c>
      <c r="X1497">
        <v>83.783783783783804</v>
      </c>
      <c r="Y1497">
        <v>128.67344684911521</v>
      </c>
      <c r="Z1497">
        <v>1.9229117195995431</v>
      </c>
      <c r="AA1497">
        <v>2.3371737847706449</v>
      </c>
      <c r="AB1497">
        <v>80.485818599057609</v>
      </c>
      <c r="AC1497">
        <v>36.620409128042176</v>
      </c>
      <c r="AD1497">
        <v>30.02016636112273</v>
      </c>
      <c r="AE1497">
        <v>0.47308528321186527</v>
      </c>
      <c r="AF1497">
        <v>0.66443875219777437</v>
      </c>
      <c r="AG1497">
        <v>1775.7027027027025</v>
      </c>
      <c r="AH1497">
        <v>0</v>
      </c>
      <c r="AI1497">
        <v>89.189189189189179</v>
      </c>
      <c r="AJ1497">
        <v>13.787704794712305</v>
      </c>
      <c r="AK1497">
        <v>14.234374457526895</v>
      </c>
      <c r="AL1497">
        <v>8.6750508967939552</v>
      </c>
      <c r="AM1497">
        <v>5.8794898417116697</v>
      </c>
      <c r="AN1497">
        <v>99</v>
      </c>
      <c r="AO1497">
        <v>99</v>
      </c>
      <c r="AQ1497">
        <v>1800</v>
      </c>
      <c r="AR1497">
        <v>229.45945945945945</v>
      </c>
      <c r="AS1497">
        <v>40.498353072452872</v>
      </c>
    </row>
    <row r="1498" spans="1:45">
      <c r="A1498">
        <v>21</v>
      </c>
      <c r="B1498">
        <v>38</v>
      </c>
      <c r="C1498">
        <v>2024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Q1498">
        <v>25</v>
      </c>
      <c r="R1498">
        <v>25</v>
      </c>
      <c r="S1498">
        <v>7.8</v>
      </c>
      <c r="T1498">
        <v>7.92</v>
      </c>
      <c r="U1498">
        <v>581.28400000000011</v>
      </c>
      <c r="V1498">
        <v>96</v>
      </c>
      <c r="W1498">
        <v>60</v>
      </c>
      <c r="X1498">
        <v>96</v>
      </c>
      <c r="Y1498">
        <v>90.585728147429293</v>
      </c>
      <c r="Z1498">
        <v>1.3564659966250536</v>
      </c>
      <c r="AA1498">
        <v>3.3813606728652905</v>
      </c>
      <c r="AB1498">
        <v>68.401059073582289</v>
      </c>
      <c r="AC1498">
        <v>41.698159081216907</v>
      </c>
      <c r="AD1498">
        <v>26.685848064334039</v>
      </c>
      <c r="AE1498">
        <v>0.31965221838639563</v>
      </c>
      <c r="AF1498">
        <v>0.52230470504813054</v>
      </c>
      <c r="AG1498">
        <v>1828.8800000000003</v>
      </c>
      <c r="AH1498">
        <v>0</v>
      </c>
      <c r="AI1498">
        <v>92</v>
      </c>
      <c r="AJ1498">
        <v>14.012337421002391</v>
      </c>
      <c r="AK1498">
        <v>25.176522612231061</v>
      </c>
      <c r="AL1498">
        <v>8.0842929896802662</v>
      </c>
      <c r="AM1498">
        <v>26.389917322582299</v>
      </c>
      <c r="AN1498">
        <v>99</v>
      </c>
      <c r="AO1498">
        <v>99</v>
      </c>
      <c r="AQ1498">
        <v>1850</v>
      </c>
      <c r="AR1498">
        <v>237.92</v>
      </c>
      <c r="AS1498">
        <v>42.909637370687157</v>
      </c>
    </row>
    <row r="1499" spans="1:45">
      <c r="A1499">
        <v>21</v>
      </c>
      <c r="B1499">
        <v>39</v>
      </c>
      <c r="C1499">
        <v>2024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Q1499">
        <v>13</v>
      </c>
      <c r="R1499">
        <v>14</v>
      </c>
      <c r="S1499">
        <v>7</v>
      </c>
      <c r="T1499">
        <v>6.7142857142857109</v>
      </c>
      <c r="U1499">
        <v>482.3</v>
      </c>
      <c r="V1499">
        <v>71.428571428571445</v>
      </c>
      <c r="W1499">
        <v>50</v>
      </c>
      <c r="X1499">
        <v>85.714285714285694</v>
      </c>
      <c r="Y1499">
        <v>96.072643646060243</v>
      </c>
      <c r="Z1499">
        <v>2.0701966780270626</v>
      </c>
      <c r="AA1499">
        <v>2.7367491515240019</v>
      </c>
      <c r="AB1499">
        <v>87.949154105680563</v>
      </c>
      <c r="AC1499">
        <v>23.822498093920736</v>
      </c>
      <c r="AD1499">
        <v>2.5214790290812017</v>
      </c>
      <c r="AE1499">
        <v>0.17900524229638157</v>
      </c>
      <c r="AF1499">
        <v>0.24268383987352043</v>
      </c>
      <c r="AG1499">
        <v>1875.4285714285711</v>
      </c>
      <c r="AH1499">
        <v>0</v>
      </c>
      <c r="AI1499">
        <v>78.571428571428555</v>
      </c>
      <c r="AJ1499">
        <v>12.613565745522978</v>
      </c>
      <c r="AK1499">
        <v>-32.181855604507611</v>
      </c>
      <c r="AL1499">
        <v>-42.06355333268403</v>
      </c>
      <c r="AM1499">
        <v>-19.421413302854969</v>
      </c>
      <c r="AN1499">
        <v>99</v>
      </c>
      <c r="AO1499">
        <v>99</v>
      </c>
      <c r="AQ1499">
        <v>1900</v>
      </c>
      <c r="AR1499">
        <v>229.92857142857139</v>
      </c>
      <c r="AS1499">
        <v>39.422291131787503</v>
      </c>
    </row>
    <row r="1500" spans="1:45">
      <c r="A1500">
        <v>21</v>
      </c>
      <c r="B1500">
        <v>40</v>
      </c>
      <c r="C1500">
        <v>2024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Q1500">
        <v>24</v>
      </c>
      <c r="R1500">
        <v>24</v>
      </c>
      <c r="S1500">
        <v>7.75</v>
      </c>
      <c r="T1500">
        <v>6.7916666666666687</v>
      </c>
      <c r="U1500">
        <v>542.32083333333321</v>
      </c>
      <c r="V1500">
        <v>87.5</v>
      </c>
      <c r="W1500">
        <v>50</v>
      </c>
      <c r="X1500">
        <v>87.5</v>
      </c>
      <c r="Y1500">
        <v>122.20334821915638</v>
      </c>
      <c r="Z1500">
        <v>1.8085445345175597</v>
      </c>
      <c r="AA1500">
        <v>2.5491692546570706</v>
      </c>
      <c r="AB1500">
        <v>85.588528095676608</v>
      </c>
      <c r="AC1500">
        <v>43.146441169015191</v>
      </c>
      <c r="AD1500">
        <v>33.213773703491022</v>
      </c>
      <c r="AE1500">
        <v>0.3068661296509399</v>
      </c>
      <c r="AF1500">
        <v>0.46780309449391022</v>
      </c>
      <c r="AG1500">
        <v>1930.125</v>
      </c>
      <c r="AH1500">
        <v>0</v>
      </c>
      <c r="AI1500">
        <v>95.833333333333314</v>
      </c>
      <c r="AJ1500">
        <v>16.13307291456487</v>
      </c>
      <c r="AK1500">
        <v>-22.026757157274432</v>
      </c>
      <c r="AL1500">
        <v>20.427601176422776</v>
      </c>
      <c r="AM1500">
        <v>-23.455669432591872</v>
      </c>
      <c r="AN1500">
        <v>99</v>
      </c>
      <c r="AO1500">
        <v>99</v>
      </c>
      <c r="AQ1500">
        <v>1950</v>
      </c>
      <c r="AR1500">
        <v>232.7916666666666</v>
      </c>
      <c r="AS1500">
        <v>42.374605403359197</v>
      </c>
    </row>
    <row r="1501" spans="1:45">
      <c r="A1501">
        <v>21</v>
      </c>
      <c r="B1501">
        <v>41</v>
      </c>
      <c r="C1501">
        <v>2024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28</v>
      </c>
      <c r="R1501">
        <v>29</v>
      </c>
      <c r="S1501">
        <v>7.2068965517241388</v>
      </c>
      <c r="T1501">
        <v>6.68965517241379</v>
      </c>
      <c r="U1501">
        <v>525.56896551724128</v>
      </c>
      <c r="V1501">
        <v>79.310344827586235</v>
      </c>
      <c r="W1501">
        <v>41.379310344827594</v>
      </c>
      <c r="X1501">
        <v>93.10344827586205</v>
      </c>
      <c r="Y1501">
        <v>107.95134952582625</v>
      </c>
      <c r="Z1501">
        <v>2.0236414829132716</v>
      </c>
      <c r="AA1501">
        <v>2.1189367580327212</v>
      </c>
      <c r="AB1501">
        <v>91.610293745809571</v>
      </c>
      <c r="AC1501">
        <v>46.517090562297376</v>
      </c>
      <c r="AD1501">
        <v>39.293642182932352</v>
      </c>
      <c r="AE1501">
        <v>0.37079657332821886</v>
      </c>
      <c r="AF1501">
        <v>0.54780156770123278</v>
      </c>
      <c r="AG1501">
        <v>1972.8965517241379</v>
      </c>
      <c r="AH1501">
        <v>0</v>
      </c>
      <c r="AI1501">
        <v>93.10344827586205</v>
      </c>
      <c r="AJ1501">
        <v>15.548244889497589</v>
      </c>
      <c r="AK1501">
        <v>-22.21624263951006</v>
      </c>
      <c r="AL1501">
        <v>10.055085066383135</v>
      </c>
      <c r="AM1501">
        <v>-14.94636370800122</v>
      </c>
      <c r="AN1501">
        <v>99</v>
      </c>
      <c r="AO1501">
        <v>99</v>
      </c>
      <c r="AQ1501">
        <v>2000</v>
      </c>
      <c r="AR1501">
        <v>232.41379310344831</v>
      </c>
      <c r="AS1501">
        <v>41.561607819187842</v>
      </c>
    </row>
    <row r="1502" spans="1:45">
      <c r="A1502">
        <v>21</v>
      </c>
      <c r="B1502">
        <v>42</v>
      </c>
      <c r="C1502">
        <v>2024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29</v>
      </c>
      <c r="R1502">
        <v>30</v>
      </c>
      <c r="S1502">
        <v>7.0666666666666647</v>
      </c>
      <c r="T1502">
        <v>6.8</v>
      </c>
      <c r="U1502">
        <v>527.10666666666657</v>
      </c>
      <c r="V1502">
        <v>80</v>
      </c>
      <c r="W1502">
        <v>56.66666666666665</v>
      </c>
      <c r="X1502">
        <v>86.666666666666686</v>
      </c>
      <c r="Y1502">
        <v>127.72630356438827</v>
      </c>
      <c r="Z1502">
        <v>1.9652537297311576</v>
      </c>
      <c r="AA1502">
        <v>2.3860706890897712</v>
      </c>
      <c r="AB1502">
        <v>88.936218774440178</v>
      </c>
      <c r="AC1502">
        <v>61.23908115935977</v>
      </c>
      <c r="AD1502">
        <v>55.730491469667321</v>
      </c>
      <c r="AE1502">
        <v>0.38358266206367458</v>
      </c>
      <c r="AF1502">
        <v>0.56834929307306581</v>
      </c>
      <c r="AG1502">
        <v>2024.8666666666663</v>
      </c>
      <c r="AH1502">
        <v>0</v>
      </c>
      <c r="AI1502">
        <v>90</v>
      </c>
      <c r="AJ1502">
        <v>15.943093245126096</v>
      </c>
      <c r="AK1502">
        <v>-6.2897977031714918</v>
      </c>
      <c r="AL1502">
        <v>12.197254583987309</v>
      </c>
      <c r="AM1502">
        <v>-3.588779601788703</v>
      </c>
      <c r="AN1502">
        <v>99</v>
      </c>
      <c r="AO1502">
        <v>99</v>
      </c>
      <c r="AQ1502">
        <v>2050</v>
      </c>
      <c r="AR1502">
        <v>233.63333333333327</v>
      </c>
      <c r="AS1502">
        <v>40.735468813245575</v>
      </c>
    </row>
    <row r="1503" spans="1:45">
      <c r="A1503">
        <v>21</v>
      </c>
      <c r="B1503">
        <v>43</v>
      </c>
      <c r="C1503">
        <v>2024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27</v>
      </c>
      <c r="R1503">
        <v>27</v>
      </c>
      <c r="S1503">
        <v>7.0370370370370354</v>
      </c>
      <c r="T1503">
        <v>6.5925925925925908</v>
      </c>
      <c r="U1503">
        <v>513.97777777777799</v>
      </c>
      <c r="V1503">
        <v>85.18518518518519</v>
      </c>
      <c r="W1503">
        <v>51.851851851851855</v>
      </c>
      <c r="X1503">
        <v>92.592592592592609</v>
      </c>
      <c r="Y1503">
        <v>112.84773856292078</v>
      </c>
      <c r="Z1503">
        <v>1.6211902687584665</v>
      </c>
      <c r="AA1503">
        <v>2.5277608193706009</v>
      </c>
      <c r="AB1503">
        <v>87.230419924590009</v>
      </c>
      <c r="AC1503">
        <v>41.113153921628374</v>
      </c>
      <c r="AD1503">
        <v>45.557578348668514</v>
      </c>
      <c r="AE1503">
        <v>0.3452243958573073</v>
      </c>
      <c r="AF1503">
        <v>0.49877383955759513</v>
      </c>
      <c r="AG1503">
        <v>2076.3703703703704</v>
      </c>
      <c r="AH1503">
        <v>0</v>
      </c>
      <c r="AI1503">
        <v>96.296296296296291</v>
      </c>
      <c r="AJ1503">
        <v>12.147696468548483</v>
      </c>
      <c r="AK1503">
        <v>16.494406476920933</v>
      </c>
      <c r="AL1503">
        <v>-21.943248435424593</v>
      </c>
      <c r="AM1503">
        <v>23.626554658937781</v>
      </c>
      <c r="AN1503">
        <v>99</v>
      </c>
      <c r="AO1503">
        <v>99</v>
      </c>
      <c r="AQ1503">
        <v>2100</v>
      </c>
      <c r="AR1503">
        <v>232.48148148148152</v>
      </c>
      <c r="AS1503">
        <v>40.449566962609531</v>
      </c>
    </row>
    <row r="1504" spans="1:45">
      <c r="A1504">
        <v>21</v>
      </c>
      <c r="B1504">
        <v>44</v>
      </c>
      <c r="C1504">
        <v>2024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Q1504">
        <v>12</v>
      </c>
      <c r="R1504">
        <v>12</v>
      </c>
      <c r="S1504">
        <v>7.25</v>
      </c>
      <c r="T1504">
        <v>5.916666666666667</v>
      </c>
      <c r="U1504">
        <v>538.97500000000002</v>
      </c>
      <c r="V1504">
        <v>83.333333333333314</v>
      </c>
      <c r="W1504">
        <v>25</v>
      </c>
      <c r="X1504">
        <v>100</v>
      </c>
      <c r="Y1504">
        <v>69.377939877648643</v>
      </c>
      <c r="Z1504">
        <v>1.4215601757693317</v>
      </c>
      <c r="AA1504">
        <v>1.3819269959814156</v>
      </c>
      <c r="AB1504">
        <v>39.727536841008991</v>
      </c>
      <c r="AC1504">
        <v>25.021664948078119</v>
      </c>
      <c r="AD1504">
        <v>9.5444503421436409</v>
      </c>
      <c r="AE1504">
        <v>0.15343306482546995</v>
      </c>
      <c r="AF1504">
        <v>0.23245849814134181</v>
      </c>
      <c r="AG1504">
        <v>2115</v>
      </c>
      <c r="AH1504">
        <v>0</v>
      </c>
      <c r="AI1504">
        <v>91.666666666666686</v>
      </c>
      <c r="AJ1504">
        <v>11.83215956619923</v>
      </c>
      <c r="AK1504">
        <v>3.4495044613877175</v>
      </c>
      <c r="AL1504">
        <v>-8.6640022544396391</v>
      </c>
      <c r="AM1504">
        <v>18.826651535816328</v>
      </c>
      <c r="AN1504">
        <v>99</v>
      </c>
      <c r="AO1504">
        <v>99</v>
      </c>
      <c r="AQ1504">
        <v>2150</v>
      </c>
      <c r="AR1504">
        <v>237.75</v>
      </c>
      <c r="AS1504">
        <v>39.75498670955713</v>
      </c>
    </row>
    <row r="1505" spans="1:45">
      <c r="A1505">
        <v>21</v>
      </c>
      <c r="B1505">
        <v>45</v>
      </c>
      <c r="C1505">
        <v>2024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14</v>
      </c>
      <c r="R1505">
        <v>15</v>
      </c>
      <c r="S1505">
        <v>6.9333333333333353</v>
      </c>
      <c r="T1505">
        <v>5.8</v>
      </c>
      <c r="U1505">
        <v>466.55333333333346</v>
      </c>
      <c r="V1505">
        <v>80</v>
      </c>
      <c r="W1505">
        <v>33.333333333333343</v>
      </c>
      <c r="X1505">
        <v>86.666666666666686</v>
      </c>
      <c r="Y1505">
        <v>91.050336749636401</v>
      </c>
      <c r="Z1505">
        <v>1.5260697523012785</v>
      </c>
      <c r="AA1505">
        <v>2.2271057451320075</v>
      </c>
      <c r="AB1505">
        <v>89.416554384665602</v>
      </c>
      <c r="AC1505">
        <v>-16.640141196072101</v>
      </c>
      <c r="AD1505">
        <v>-16.084492800308858</v>
      </c>
      <c r="AE1505">
        <v>0.19179133103183729</v>
      </c>
      <c r="AF1505">
        <v>0.25152903003270921</v>
      </c>
      <c r="AG1505">
        <v>2174.8666666666672</v>
      </c>
      <c r="AH1505">
        <v>0</v>
      </c>
      <c r="AI1505">
        <v>100</v>
      </c>
      <c r="AJ1505">
        <v>14.305554476774455</v>
      </c>
      <c r="AK1505">
        <v>-10.377753329246477</v>
      </c>
      <c r="AL1505">
        <v>5.7752699531067186</v>
      </c>
      <c r="AM1505">
        <v>-32.104809349677623</v>
      </c>
      <c r="AN1505">
        <v>99</v>
      </c>
      <c r="AO1505">
        <v>99</v>
      </c>
      <c r="AQ1505">
        <v>2200</v>
      </c>
      <c r="AR1505">
        <v>226.86666666666673</v>
      </c>
      <c r="AS1505">
        <v>39.619259877766659</v>
      </c>
    </row>
    <row r="1506" spans="1:45">
      <c r="A1506">
        <v>21</v>
      </c>
      <c r="B1506">
        <v>46</v>
      </c>
      <c r="C1506">
        <v>2024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Q1506">
        <v>14</v>
      </c>
      <c r="R1506">
        <v>15</v>
      </c>
      <c r="S1506">
        <v>7.9333333333333345</v>
      </c>
      <c r="T1506">
        <v>6.5333333333333332</v>
      </c>
      <c r="U1506">
        <v>505.50666666666677</v>
      </c>
      <c r="V1506">
        <v>86.666666666666686</v>
      </c>
      <c r="W1506">
        <v>46.666666666666657</v>
      </c>
      <c r="X1506">
        <v>86.666666666666686</v>
      </c>
      <c r="Y1506">
        <v>140.85957294017612</v>
      </c>
      <c r="Z1506">
        <v>1.9821424996424672</v>
      </c>
      <c r="AA1506">
        <v>2.4458581770458858</v>
      </c>
      <c r="AB1506">
        <v>84.655183830945191</v>
      </c>
      <c r="AC1506">
        <v>5.5873783681237317</v>
      </c>
      <c r="AD1506">
        <v>0.73340070743183805</v>
      </c>
      <c r="AE1506">
        <v>0.19179133103183729</v>
      </c>
      <c r="AF1506">
        <v>0.27252961763942951</v>
      </c>
      <c r="AG1506">
        <v>2222.3333333333339</v>
      </c>
      <c r="AH1506">
        <v>20</v>
      </c>
      <c r="AI1506">
        <v>80</v>
      </c>
      <c r="AJ1506">
        <v>16.482987862901499</v>
      </c>
      <c r="AK1506">
        <v>54.379865380694461</v>
      </c>
      <c r="AL1506">
        <v>-40.789839478522822</v>
      </c>
      <c r="AM1506">
        <v>39.041686188335632</v>
      </c>
      <c r="AN1506">
        <v>99</v>
      </c>
      <c r="AO1506">
        <v>99</v>
      </c>
      <c r="AQ1506">
        <v>2250</v>
      </c>
      <c r="AR1506">
        <v>224.86666666666673</v>
      </c>
      <c r="AS1506">
        <v>43.222019288650905</v>
      </c>
    </row>
    <row r="1507" spans="1:45">
      <c r="A1507">
        <v>21</v>
      </c>
      <c r="B1507">
        <v>47</v>
      </c>
      <c r="C1507">
        <v>2024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Q1507">
        <v>13</v>
      </c>
      <c r="R1507">
        <v>13</v>
      </c>
      <c r="S1507">
        <v>7.3076923076923102</v>
      </c>
      <c r="T1507">
        <v>6.4615384615384599</v>
      </c>
      <c r="U1507">
        <v>496.56153846153842</v>
      </c>
      <c r="V1507">
        <v>92.307692307692321</v>
      </c>
      <c r="W1507">
        <v>38.461538461538446</v>
      </c>
      <c r="X1507">
        <v>76.923076923076891</v>
      </c>
      <c r="Y1507">
        <v>129.14936217991661</v>
      </c>
      <c r="Z1507">
        <v>2.0897042626470972</v>
      </c>
      <c r="AA1507">
        <v>3.1284152934865759</v>
      </c>
      <c r="AB1507">
        <v>71.308530831690646</v>
      </c>
      <c r="AC1507">
        <v>-26.408158602197496</v>
      </c>
      <c r="AD1507">
        <v>13.124176692459152</v>
      </c>
      <c r="AE1507">
        <v>0.1662191535609257</v>
      </c>
      <c r="AF1507">
        <v>0.23201282419589719</v>
      </c>
      <c r="AG1507">
        <v>2275.3076923076919</v>
      </c>
      <c r="AH1507">
        <v>0</v>
      </c>
      <c r="AI1507">
        <v>100</v>
      </c>
      <c r="AJ1507">
        <v>16.030665878890428</v>
      </c>
      <c r="AK1507">
        <v>-9.6172732288214693</v>
      </c>
      <c r="AL1507">
        <v>-38.782610341794751</v>
      </c>
      <c r="AM1507">
        <v>-12.912022714106151</v>
      </c>
      <c r="AN1507">
        <v>99</v>
      </c>
      <c r="AO1507">
        <v>99</v>
      </c>
      <c r="AQ1507">
        <v>2300</v>
      </c>
      <c r="AR1507">
        <v>225.4615384615384</v>
      </c>
      <c r="AS1507">
        <v>42.622305968736029</v>
      </c>
    </row>
    <row r="1508" spans="1:45">
      <c r="A1508">
        <v>21</v>
      </c>
      <c r="B1508">
        <v>48</v>
      </c>
      <c r="C1508">
        <v>2024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Q1508">
        <v>13</v>
      </c>
      <c r="R1508">
        <v>13</v>
      </c>
      <c r="S1508">
        <v>7.076923076923074</v>
      </c>
      <c r="T1508">
        <v>6</v>
      </c>
      <c r="U1508">
        <v>508.71538461538449</v>
      </c>
      <c r="V1508">
        <v>76.923076923076891</v>
      </c>
      <c r="W1508">
        <v>30.769230769230759</v>
      </c>
      <c r="X1508">
        <v>92.307692307692321</v>
      </c>
      <c r="Y1508">
        <v>104.48812112207482</v>
      </c>
      <c r="Z1508">
        <v>1.6853001769389748</v>
      </c>
      <c r="AA1508">
        <v>2.2532028485964322</v>
      </c>
      <c r="AB1508">
        <v>87.282331227202107</v>
      </c>
      <c r="AC1508">
        <v>36.485974673589801</v>
      </c>
      <c r="AD1508">
        <v>16.205747826813237</v>
      </c>
      <c r="AE1508">
        <v>0.1662191535609257</v>
      </c>
      <c r="AF1508">
        <v>0.23769157285559567</v>
      </c>
      <c r="AG1508">
        <v>2330.6153846153838</v>
      </c>
      <c r="AH1508">
        <v>0</v>
      </c>
      <c r="AI1508">
        <v>100</v>
      </c>
      <c r="AJ1508">
        <v>15.117684303420026</v>
      </c>
      <c r="AK1508">
        <v>-16.739305833537102</v>
      </c>
      <c r="AL1508">
        <v>29.131362300618552</v>
      </c>
      <c r="AM1508">
        <v>-33.397168147009523</v>
      </c>
      <c r="AN1508">
        <v>99</v>
      </c>
      <c r="AO1508">
        <v>99</v>
      </c>
      <c r="AQ1508">
        <v>2350</v>
      </c>
      <c r="AR1508">
        <v>233.15384615384608</v>
      </c>
      <c r="AS1508">
        <v>39.670190170277806</v>
      </c>
    </row>
    <row r="1509" spans="1:45">
      <c r="A1509">
        <v>21</v>
      </c>
      <c r="B1509">
        <v>49</v>
      </c>
      <c r="C1509">
        <v>2024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Q1509">
        <v>14</v>
      </c>
      <c r="R1509">
        <v>14</v>
      </c>
      <c r="S1509">
        <v>7.7142857142857117</v>
      </c>
      <c r="T1509">
        <v>7.9285714285714306</v>
      </c>
      <c r="U1509">
        <v>505.6785714285715</v>
      </c>
      <c r="V1509">
        <v>78.571428571428555</v>
      </c>
      <c r="W1509">
        <v>78.571428571428555</v>
      </c>
      <c r="X1509">
        <v>85.714285714285694</v>
      </c>
      <c r="Y1509">
        <v>91.121498001071018</v>
      </c>
      <c r="Z1509">
        <v>1.6659862556700837</v>
      </c>
      <c r="AA1509">
        <v>2.218889223858437</v>
      </c>
      <c r="AB1509">
        <v>93.803887342774686</v>
      </c>
      <c r="AC1509">
        <v>47.285383455296085</v>
      </c>
      <c r="AD1509">
        <v>51.618870309420011</v>
      </c>
      <c r="AE1509">
        <v>0.17900524229638157</v>
      </c>
      <c r="AF1509">
        <v>0.25444747554642755</v>
      </c>
      <c r="AG1509">
        <v>2375.2857142857142</v>
      </c>
      <c r="AH1509">
        <v>0</v>
      </c>
      <c r="AI1509">
        <v>100</v>
      </c>
      <c r="AJ1509">
        <v>15.654431464902828</v>
      </c>
      <c r="AK1509">
        <v>14.372719285721285</v>
      </c>
      <c r="AL1509">
        <v>20.005440364966326</v>
      </c>
      <c r="AM1509">
        <v>6.0645266478197364</v>
      </c>
      <c r="AN1509">
        <v>99</v>
      </c>
      <c r="AO1509">
        <v>99</v>
      </c>
      <c r="AQ1509">
        <v>2400</v>
      </c>
      <c r="AR1509">
        <v>226.6428571428572</v>
      </c>
      <c r="AS1509">
        <v>43.211217340293345</v>
      </c>
    </row>
    <row r="1510" spans="1:45">
      <c r="A1510">
        <v>21</v>
      </c>
      <c r="B1510">
        <v>50</v>
      </c>
      <c r="C1510">
        <v>2024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Q1510">
        <v>13</v>
      </c>
      <c r="R1510">
        <v>14</v>
      </c>
      <c r="S1510">
        <v>7.2857142857142883</v>
      </c>
      <c r="T1510">
        <v>6.7142857142857109</v>
      </c>
      <c r="U1510">
        <v>514.21428571428555</v>
      </c>
      <c r="V1510">
        <v>71.428571428571445</v>
      </c>
      <c r="W1510">
        <v>42.857142857142847</v>
      </c>
      <c r="X1510">
        <v>92.857142857142875</v>
      </c>
      <c r="Y1510">
        <v>103.33061264796702</v>
      </c>
      <c r="Z1510">
        <v>1.7496355305594138</v>
      </c>
      <c r="AA1510">
        <v>2.5753937681885626</v>
      </c>
      <c r="AB1510">
        <v>92.385446043877579</v>
      </c>
      <c r="AC1510">
        <v>23.986686026423101</v>
      </c>
      <c r="AD1510">
        <v>3.3968311024339162</v>
      </c>
      <c r="AE1510">
        <v>0.17900524229638157</v>
      </c>
      <c r="AF1510">
        <v>0.25874247848841475</v>
      </c>
      <c r="AG1510">
        <v>2422.428571428572</v>
      </c>
      <c r="AH1510">
        <v>0</v>
      </c>
      <c r="AI1510">
        <v>100</v>
      </c>
      <c r="AJ1510">
        <v>13.699396679671503</v>
      </c>
      <c r="AK1510">
        <v>2.6269850408308906</v>
      </c>
      <c r="AL1510">
        <v>-53.910672644965182</v>
      </c>
      <c r="AM1510">
        <v>13.793354679675696</v>
      </c>
      <c r="AN1510">
        <v>99</v>
      </c>
      <c r="AO1510">
        <v>99</v>
      </c>
      <c r="AQ1510">
        <v>2450</v>
      </c>
      <c r="AR1510">
        <v>231.07142857142861</v>
      </c>
      <c r="AS1510">
        <v>41.374344382047695</v>
      </c>
    </row>
    <row r="1511" spans="1:45">
      <c r="A1511">
        <v>21</v>
      </c>
      <c r="B1511">
        <v>51</v>
      </c>
      <c r="C1511">
        <v>2024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Q1511">
        <v>16</v>
      </c>
      <c r="R1511">
        <v>16</v>
      </c>
      <c r="S1511">
        <v>7</v>
      </c>
      <c r="T1511">
        <v>6.4375</v>
      </c>
      <c r="U1511">
        <v>513.48125000000005</v>
      </c>
      <c r="V1511">
        <v>87.5</v>
      </c>
      <c r="W1511">
        <v>50</v>
      </c>
      <c r="X1511">
        <v>87.5</v>
      </c>
      <c r="Y1511">
        <v>99.962162958979121</v>
      </c>
      <c r="Z1511">
        <v>1.4577379737113247</v>
      </c>
      <c r="AA1511">
        <v>1.7309228030157786</v>
      </c>
      <c r="AB1511">
        <v>81.52268596722223</v>
      </c>
      <c r="AC1511">
        <v>-16.304149961102748</v>
      </c>
      <c r="AD1511">
        <v>-9.9079280048600484</v>
      </c>
      <c r="AE1511">
        <v>0.20457741976729321</v>
      </c>
      <c r="AF1511">
        <v>0.29528414787015822</v>
      </c>
      <c r="AG1511">
        <v>2474.1875</v>
      </c>
      <c r="AH1511">
        <v>0</v>
      </c>
      <c r="AI1511">
        <v>93.75</v>
      </c>
      <c r="AJ1511">
        <v>14.349297674450828</v>
      </c>
      <c r="AK1511">
        <v>-12.282006526110507</v>
      </c>
      <c r="AL1511">
        <v>8.9802370027994947</v>
      </c>
      <c r="AM1511">
        <v>-12.54929115591896</v>
      </c>
      <c r="AN1511">
        <v>99</v>
      </c>
      <c r="AO1511">
        <v>99</v>
      </c>
      <c r="AQ1511">
        <v>2500</v>
      </c>
      <c r="AR1511">
        <v>232.9375</v>
      </c>
      <c r="AS1511">
        <v>40.254063910439307</v>
      </c>
    </row>
    <row r="1512" spans="1:45">
      <c r="A1512">
        <v>21</v>
      </c>
      <c r="B1512">
        <v>52</v>
      </c>
      <c r="C1512">
        <v>2024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Q1512">
        <v>10</v>
      </c>
      <c r="R1512">
        <v>10</v>
      </c>
      <c r="S1512">
        <v>7.3</v>
      </c>
      <c r="T1512">
        <v>6.5</v>
      </c>
      <c r="U1512">
        <v>516.41</v>
      </c>
      <c r="V1512">
        <v>80</v>
      </c>
      <c r="W1512">
        <v>60</v>
      </c>
      <c r="X1512">
        <v>80</v>
      </c>
      <c r="Y1512">
        <v>165.60898194240576</v>
      </c>
      <c r="Z1512">
        <v>2.3259406699226015</v>
      </c>
      <c r="AA1512">
        <v>2.2472205054244236</v>
      </c>
      <c r="AB1512">
        <v>95.433588102277312</v>
      </c>
      <c r="AC1512">
        <v>65.60486498737248</v>
      </c>
      <c r="AD1512">
        <v>71.744224591204812</v>
      </c>
      <c r="AE1512">
        <v>0.12786088735455825</v>
      </c>
      <c r="AF1512">
        <v>0.18560522755410783</v>
      </c>
      <c r="AG1512">
        <v>2526.5</v>
      </c>
      <c r="AH1512">
        <v>0</v>
      </c>
      <c r="AI1512">
        <v>100</v>
      </c>
      <c r="AJ1512">
        <v>13.192801067248752</v>
      </c>
      <c r="AK1512">
        <v>14.813169788773411</v>
      </c>
      <c r="AL1512">
        <v>-5.2281615078829935</v>
      </c>
      <c r="AM1512">
        <v>7.6582971938400899</v>
      </c>
      <c r="AN1512">
        <v>99</v>
      </c>
      <c r="AO1512">
        <v>99</v>
      </c>
      <c r="AQ1512">
        <v>2550</v>
      </c>
      <c r="AR1512">
        <v>227</v>
      </c>
      <c r="AS1512">
        <v>41.980722191692578</v>
      </c>
    </row>
    <row r="1513" spans="1:45">
      <c r="A1513">
        <v>21</v>
      </c>
      <c r="B1513">
        <v>53</v>
      </c>
      <c r="C1513">
        <v>2024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Q1513">
        <v>3</v>
      </c>
      <c r="R1513">
        <v>3</v>
      </c>
      <c r="S1513">
        <v>7.3333333333333313</v>
      </c>
      <c r="T1513">
        <v>6</v>
      </c>
      <c r="U1513">
        <v>498.56666666666678</v>
      </c>
      <c r="V1513">
        <v>66.666666666666686</v>
      </c>
      <c r="W1513">
        <v>33.333333333333343</v>
      </c>
      <c r="X1513">
        <v>100</v>
      </c>
      <c r="Y1513">
        <v>48.489196964089118</v>
      </c>
      <c r="Z1513">
        <v>1.6996731711975963</v>
      </c>
      <c r="AA1513">
        <v>1.6329931618554523</v>
      </c>
      <c r="AB1513">
        <v>85.272227795926455</v>
      </c>
      <c r="AC1513">
        <v>67.439120698107629</v>
      </c>
      <c r="AD1513">
        <v>96.076892283052175</v>
      </c>
      <c r="AE1513">
        <v>3.8358266206367488E-2</v>
      </c>
      <c r="AF1513">
        <v>5.3757622596905377E-2</v>
      </c>
      <c r="AG1513">
        <v>2585.3333333333339</v>
      </c>
      <c r="AH1513">
        <v>0</v>
      </c>
      <c r="AI1513">
        <v>66.666666666666686</v>
      </c>
      <c r="AJ1513">
        <v>12.25651754053305</v>
      </c>
      <c r="AK1513">
        <v>-73.837422757710797</v>
      </c>
      <c r="AL1513">
        <v>0</v>
      </c>
      <c r="AM1513">
        <v>-27.735009811353368</v>
      </c>
      <c r="AN1513">
        <v>99</v>
      </c>
      <c r="AO1513">
        <v>99</v>
      </c>
      <c r="AQ1513">
        <v>2600</v>
      </c>
      <c r="AR1513">
        <v>226</v>
      </c>
      <c r="AS1513">
        <v>43.443543937843678</v>
      </c>
    </row>
    <row r="1514" spans="1:45">
      <c r="A1514">
        <v>21</v>
      </c>
      <c r="B1514">
        <v>54</v>
      </c>
      <c r="C1514">
        <v>2024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Q1514">
        <v>3</v>
      </c>
      <c r="R1514">
        <v>3</v>
      </c>
      <c r="S1514">
        <v>5.6666666666666679</v>
      </c>
      <c r="T1514">
        <v>3.6666666666666656</v>
      </c>
      <c r="U1514">
        <v>415.36666666666673</v>
      </c>
      <c r="V1514">
        <v>33.333333333333343</v>
      </c>
      <c r="W1514">
        <v>0</v>
      </c>
      <c r="X1514">
        <v>66.666666666666686</v>
      </c>
      <c r="Y1514">
        <v>104.47922706877603</v>
      </c>
      <c r="Z1514">
        <v>1.6996731711975941</v>
      </c>
      <c r="AA1514">
        <v>0.47140452079103318</v>
      </c>
      <c r="AB1514">
        <v>99.704368708935647</v>
      </c>
      <c r="AC1514">
        <v>63.595864048416722</v>
      </c>
      <c r="AD1514">
        <v>69.337524528153324</v>
      </c>
      <c r="AE1514">
        <v>3.8358266206367488E-2</v>
      </c>
      <c r="AF1514">
        <v>4.4786637372470302E-2</v>
      </c>
      <c r="AG1514">
        <v>2623</v>
      </c>
      <c r="AH1514">
        <v>0</v>
      </c>
      <c r="AI1514">
        <v>100</v>
      </c>
      <c r="AJ1514">
        <v>18.832595855767373</v>
      </c>
      <c r="AK1514">
        <v>-13.898382483733631</v>
      </c>
      <c r="AL1514">
        <v>67.584533533437195</v>
      </c>
      <c r="AM1514">
        <v>-6.2481923354647275</v>
      </c>
      <c r="AN1514">
        <v>99</v>
      </c>
      <c r="AO1514">
        <v>99</v>
      </c>
      <c r="AQ1514">
        <v>2650</v>
      </c>
      <c r="AR1514">
        <v>229</v>
      </c>
      <c r="AS1514">
        <v>33.89992103088867</v>
      </c>
    </row>
    <row r="1515" spans="1:45">
      <c r="A1515">
        <v>21</v>
      </c>
      <c r="B1515">
        <v>55</v>
      </c>
      <c r="C1515">
        <v>2024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Q1515">
        <v>5</v>
      </c>
      <c r="R1515">
        <v>5</v>
      </c>
      <c r="S1515">
        <v>5.6</v>
      </c>
      <c r="T1515">
        <v>7.6</v>
      </c>
      <c r="U1515">
        <v>394.98</v>
      </c>
      <c r="V1515">
        <v>40</v>
      </c>
      <c r="W1515">
        <v>60</v>
      </c>
      <c r="X1515">
        <v>60</v>
      </c>
      <c r="Y1515">
        <v>125.79307453115219</v>
      </c>
      <c r="Z1515">
        <v>1.3564659966250543</v>
      </c>
      <c r="AA1515">
        <v>1.85472369909914</v>
      </c>
      <c r="AB1515">
        <v>95.216646821308487</v>
      </c>
      <c r="AC1515">
        <v>61.459492395816405</v>
      </c>
      <c r="AD1515">
        <v>49.287132558039346</v>
      </c>
      <c r="AE1515">
        <v>6.3930443677279125E-2</v>
      </c>
      <c r="AF1515">
        <v>7.0980764101509997E-2</v>
      </c>
      <c r="AG1515">
        <v>2658.4</v>
      </c>
      <c r="AH1515">
        <v>0</v>
      </c>
      <c r="AI1515">
        <v>100</v>
      </c>
      <c r="AJ1515">
        <v>3.136877428129115</v>
      </c>
      <c r="AK1515">
        <v>6.2159549231359721</v>
      </c>
      <c r="AL1515">
        <v>64.626565196525547</v>
      </c>
      <c r="AM1515">
        <v>-19.741167133185463</v>
      </c>
      <c r="AN1515">
        <v>99</v>
      </c>
      <c r="AO1515">
        <v>99</v>
      </c>
      <c r="AQ1515">
        <v>2700</v>
      </c>
      <c r="AR1515">
        <v>218.2</v>
      </c>
      <c r="AS1515">
        <v>36.710456061257297</v>
      </c>
    </row>
    <row r="1516" spans="1:45">
      <c r="A1516">
        <v>21</v>
      </c>
      <c r="B1516">
        <v>56</v>
      </c>
      <c r="C1516">
        <v>2024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Q1516">
        <v>4</v>
      </c>
      <c r="R1516">
        <v>4</v>
      </c>
      <c r="S1516">
        <v>7</v>
      </c>
      <c r="T1516">
        <v>6.75</v>
      </c>
      <c r="U1516">
        <v>501.75000000000006</v>
      </c>
      <c r="V1516">
        <v>75</v>
      </c>
      <c r="W1516">
        <v>50</v>
      </c>
      <c r="X1516">
        <v>100</v>
      </c>
      <c r="Y1516">
        <v>84.701018293760498</v>
      </c>
      <c r="Z1516">
        <v>1.4142135623730951</v>
      </c>
      <c r="AA1516">
        <v>1.299038105676658</v>
      </c>
      <c r="AB1516">
        <v>75.844012698876895</v>
      </c>
      <c r="AC1516">
        <v>-53.246914189128496</v>
      </c>
      <c r="AD1516">
        <v>-54.433105395181741</v>
      </c>
      <c r="AE1516">
        <v>5.1144354941823296E-2</v>
      </c>
      <c r="AF1516">
        <v>7.2134484557056303E-2</v>
      </c>
      <c r="AG1516">
        <v>2720.75</v>
      </c>
      <c r="AH1516">
        <v>0</v>
      </c>
      <c r="AI1516">
        <v>100</v>
      </c>
      <c r="AJ1516">
        <v>13.026415470113028</v>
      </c>
      <c r="AK1516">
        <v>39.125141044631569</v>
      </c>
      <c r="AL1516">
        <v>-44.690845518365869</v>
      </c>
      <c r="AM1516">
        <v>89.566173567445745</v>
      </c>
      <c r="AN1516">
        <v>99</v>
      </c>
      <c r="AO1516">
        <v>99</v>
      </c>
      <c r="AQ1516">
        <v>2750</v>
      </c>
      <c r="AR1516">
        <v>227</v>
      </c>
      <c r="AS1516">
        <v>42.403530275816152</v>
      </c>
    </row>
    <row r="1517" spans="1:45">
      <c r="A1517">
        <v>21</v>
      </c>
      <c r="B1517">
        <v>57</v>
      </c>
      <c r="C1517">
        <v>2024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Q1517">
        <v>7</v>
      </c>
      <c r="R1517">
        <v>7</v>
      </c>
      <c r="S1517">
        <v>7.4285714285714306</v>
      </c>
      <c r="T1517">
        <v>5.4285714285714306</v>
      </c>
      <c r="U1517">
        <v>548.142857142857</v>
      </c>
      <c r="V1517">
        <v>85.714285714285694</v>
      </c>
      <c r="W1517">
        <v>28.571428571428577</v>
      </c>
      <c r="X1517">
        <v>85.714285714285694</v>
      </c>
      <c r="Y1517">
        <v>109.10761211028424</v>
      </c>
      <c r="Z1517">
        <v>1.5907898179514357</v>
      </c>
      <c r="AA1517">
        <v>1.9166296949998196</v>
      </c>
      <c r="AB1517">
        <v>74.880097292725978</v>
      </c>
      <c r="AC1517">
        <v>28.689860854810671</v>
      </c>
      <c r="AD1517">
        <v>8.0321932890247645</v>
      </c>
      <c r="AE1517">
        <v>8.9502621148190784E-2</v>
      </c>
      <c r="AF1517">
        <v>0.13790733295736179</v>
      </c>
      <c r="AG1517">
        <v>2769.7142857142858</v>
      </c>
      <c r="AH1517">
        <v>0</v>
      </c>
      <c r="AI1517">
        <v>100</v>
      </c>
      <c r="AJ1517">
        <v>15.35033071502918</v>
      </c>
      <c r="AK1517">
        <v>58.256261220539521</v>
      </c>
      <c r="AL1517">
        <v>60.62606816924535</v>
      </c>
      <c r="AM1517">
        <v>2.8415303423657745</v>
      </c>
      <c r="AN1517">
        <v>99</v>
      </c>
      <c r="AO1517">
        <v>99</v>
      </c>
      <c r="AQ1517">
        <v>2800</v>
      </c>
      <c r="AR1517">
        <v>235.71428571428575</v>
      </c>
      <c r="AS1517">
        <v>41.332530234004025</v>
      </c>
    </row>
    <row r="1518" spans="1:45">
      <c r="A1518">
        <v>21</v>
      </c>
      <c r="B1518">
        <v>58</v>
      </c>
      <c r="C1518">
        <v>2024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Q1518">
        <v>3</v>
      </c>
      <c r="R1518">
        <v>3</v>
      </c>
      <c r="S1518">
        <v>9.3333333333333357</v>
      </c>
      <c r="T1518">
        <v>5.3333333333333321</v>
      </c>
      <c r="U1518">
        <v>608.20000000000005</v>
      </c>
      <c r="V1518">
        <v>100</v>
      </c>
      <c r="W1518">
        <v>33.333333333333343</v>
      </c>
      <c r="X1518">
        <v>100</v>
      </c>
      <c r="Y1518">
        <v>159.08678973021799</v>
      </c>
      <c r="Z1518">
        <v>0.94280904158205681</v>
      </c>
      <c r="AA1518">
        <v>1.2472191289246479</v>
      </c>
      <c r="AB1518">
        <v>32.66917919793709</v>
      </c>
      <c r="AC1518">
        <v>6.7198852240442378E-2</v>
      </c>
      <c r="AD1518">
        <v>-94.491118252307743</v>
      </c>
      <c r="AE1518">
        <v>3.8358266206367488E-2</v>
      </c>
      <c r="AF1518">
        <v>6.5578764585353749E-2</v>
      </c>
      <c r="AG1518">
        <v>2818</v>
      </c>
      <c r="AH1518">
        <v>0</v>
      </c>
      <c r="AI1518">
        <v>100</v>
      </c>
      <c r="AJ1518">
        <v>8.8317608663278495</v>
      </c>
      <c r="AK1518">
        <v>-99.593137592726364</v>
      </c>
      <c r="AL1518">
        <v>-9.0784129900320316</v>
      </c>
      <c r="AM1518">
        <v>-24.019223070763243</v>
      </c>
      <c r="AN1518">
        <v>99</v>
      </c>
      <c r="AO1518">
        <v>99</v>
      </c>
      <c r="AQ1518">
        <v>2850</v>
      </c>
      <c r="AR1518">
        <v>234</v>
      </c>
      <c r="AS1518">
        <v>46.75796849382224</v>
      </c>
    </row>
    <row r="1519" spans="1:45">
      <c r="A1519">
        <v>21</v>
      </c>
      <c r="B1519">
        <v>59</v>
      </c>
      <c r="C1519">
        <v>2024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Q1519">
        <v>7</v>
      </c>
      <c r="R1519">
        <v>7</v>
      </c>
      <c r="S1519">
        <v>8.1428571428571388</v>
      </c>
      <c r="T1519">
        <v>6.5714285714285694</v>
      </c>
      <c r="U1519">
        <v>524.91428571428594</v>
      </c>
      <c r="V1519">
        <v>100</v>
      </c>
      <c r="W1519">
        <v>57.142857142857153</v>
      </c>
      <c r="X1519">
        <v>100</v>
      </c>
      <c r="Y1519">
        <v>81.206323268421627</v>
      </c>
      <c r="Z1519">
        <v>0.98974331861079357</v>
      </c>
      <c r="AA1519">
        <v>1.6781914463529644</v>
      </c>
      <c r="AB1519">
        <v>71.360786909551848</v>
      </c>
      <c r="AC1519">
        <v>25.068481213497275</v>
      </c>
      <c r="AD1519">
        <v>3.6860489038725377</v>
      </c>
      <c r="AE1519">
        <v>8.9502621148190784E-2</v>
      </c>
      <c r="AF1519">
        <v>0.13206325364048219</v>
      </c>
      <c r="AG1519">
        <v>2876</v>
      </c>
      <c r="AH1519">
        <v>0</v>
      </c>
      <c r="AI1519">
        <v>100</v>
      </c>
      <c r="AJ1519">
        <v>14.29285535803516</v>
      </c>
      <c r="AK1519">
        <v>-10.164078069261301</v>
      </c>
      <c r="AL1519">
        <v>45.264220981075198</v>
      </c>
      <c r="AM1519">
        <v>-13.12815618617034</v>
      </c>
      <c r="AN1519">
        <v>99</v>
      </c>
      <c r="AO1519">
        <v>99</v>
      </c>
      <c r="AQ1519">
        <v>2900</v>
      </c>
      <c r="AR1519">
        <v>230.57142857142861</v>
      </c>
      <c r="AS1519">
        <v>42.534483591209529</v>
      </c>
    </row>
    <row r="1520" spans="1:45">
      <c r="A1520">
        <v>21</v>
      </c>
      <c r="B1520">
        <v>60</v>
      </c>
      <c r="C1520">
        <v>2024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Q1520">
        <v>4</v>
      </c>
      <c r="R1520">
        <v>4</v>
      </c>
      <c r="S1520">
        <v>8</v>
      </c>
      <c r="T1520">
        <v>6.75</v>
      </c>
      <c r="U1520">
        <v>582.17499999999995</v>
      </c>
      <c r="V1520">
        <v>100</v>
      </c>
      <c r="W1520">
        <v>25</v>
      </c>
      <c r="X1520">
        <v>100</v>
      </c>
      <c r="Y1520">
        <v>59.849660608896144</v>
      </c>
      <c r="Z1520">
        <v>0.70710678118654757</v>
      </c>
      <c r="AA1520">
        <v>2.5860201081971494</v>
      </c>
      <c r="AB1520">
        <v>70.592931933211602</v>
      </c>
      <c r="AC1520">
        <v>-12.134751976982843</v>
      </c>
      <c r="AD1520">
        <v>0</v>
      </c>
      <c r="AE1520">
        <v>5.1144354941823296E-2</v>
      </c>
      <c r="AF1520">
        <v>8.369684812556899E-2</v>
      </c>
      <c r="AG1520">
        <v>2903.75</v>
      </c>
      <c r="AH1520">
        <v>0</v>
      </c>
      <c r="AI1520">
        <v>100</v>
      </c>
      <c r="AJ1520">
        <v>1.7853571071357124</v>
      </c>
      <c r="AK1520">
        <v>16.137822305755563</v>
      </c>
      <c r="AL1520">
        <v>-77.161005570486878</v>
      </c>
      <c r="AM1520">
        <v>-39.605901719066992</v>
      </c>
      <c r="AN1520">
        <v>99</v>
      </c>
      <c r="AO1520">
        <v>99</v>
      </c>
      <c r="AQ1520">
        <v>2950</v>
      </c>
      <c r="AR1520">
        <v>235</v>
      </c>
      <c r="AS1520">
        <v>44.784567879418177</v>
      </c>
    </row>
    <row r="1521" spans="1:45">
      <c r="A1521">
        <v>21</v>
      </c>
      <c r="B1521">
        <v>61</v>
      </c>
      <c r="C1521">
        <v>2024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Q1521">
        <v>2</v>
      </c>
      <c r="R1521">
        <v>2</v>
      </c>
      <c r="S1521">
        <v>8.5</v>
      </c>
      <c r="T1521">
        <v>5</v>
      </c>
      <c r="U1521">
        <v>593.9</v>
      </c>
      <c r="V1521">
        <v>100</v>
      </c>
      <c r="W1521">
        <v>50</v>
      </c>
      <c r="X1521">
        <v>100</v>
      </c>
      <c r="Y1521">
        <v>150.70000000000019</v>
      </c>
      <c r="Z1521">
        <v>1.5</v>
      </c>
      <c r="AA1521">
        <v>2</v>
      </c>
      <c r="AB1521">
        <v>99.999999999999986</v>
      </c>
      <c r="AC1521">
        <v>99.999999999999758</v>
      </c>
      <c r="AD1521">
        <v>100</v>
      </c>
      <c r="AE1521">
        <v>2.5572177470911648E-2</v>
      </c>
      <c r="AF1521">
        <v>4.2691250999935995E-2</v>
      </c>
      <c r="AG1521">
        <v>2957.5</v>
      </c>
      <c r="AH1521">
        <v>0</v>
      </c>
      <c r="AI1521">
        <v>100</v>
      </c>
      <c r="AJ1521">
        <v>6.5</v>
      </c>
      <c r="AK1521">
        <v>-99.999999999980901</v>
      </c>
      <c r="AL1521">
        <v>-100</v>
      </c>
      <c r="AM1521">
        <v>-100</v>
      </c>
      <c r="AN1521">
        <v>99</v>
      </c>
      <c r="AO1521">
        <v>99</v>
      </c>
      <c r="AQ1521">
        <v>3000</v>
      </c>
      <c r="AR1521">
        <v>235</v>
      </c>
      <c r="AS1521">
        <v>44.775398248452902</v>
      </c>
    </row>
    <row r="1522" spans="1:45">
      <c r="A1522">
        <v>21</v>
      </c>
      <c r="B1522">
        <v>62</v>
      </c>
      <c r="C1522">
        <v>2024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Q1522">
        <v>10</v>
      </c>
      <c r="R1522">
        <v>10</v>
      </c>
      <c r="S1522">
        <v>7.1</v>
      </c>
      <c r="T1522">
        <v>5.9</v>
      </c>
      <c r="U1522">
        <v>498.26</v>
      </c>
      <c r="V1522">
        <v>80</v>
      </c>
      <c r="W1522">
        <v>30</v>
      </c>
      <c r="X1522">
        <v>80</v>
      </c>
      <c r="Y1522">
        <v>125.84106801835355</v>
      </c>
      <c r="Z1522">
        <v>2.3430749027719977</v>
      </c>
      <c r="AA1522">
        <v>2.4269322199023193</v>
      </c>
      <c r="AB1522">
        <v>79.674403210905098</v>
      </c>
      <c r="AC1522">
        <v>45.302060399637313</v>
      </c>
      <c r="AD1522">
        <v>33.588417875369487</v>
      </c>
      <c r="AE1522">
        <v>0.12786088735455825</v>
      </c>
      <c r="AF1522">
        <v>0.17908185488489722</v>
      </c>
      <c r="AG1522">
        <v>3070.1</v>
      </c>
      <c r="AH1522">
        <v>0</v>
      </c>
      <c r="AI1522">
        <v>90</v>
      </c>
      <c r="AJ1522">
        <v>28.197340300116881</v>
      </c>
      <c r="AK1522">
        <v>10.424296259989545</v>
      </c>
      <c r="AL1522">
        <v>45.606629309209055</v>
      </c>
      <c r="AM1522">
        <v>-8.6425478033887106</v>
      </c>
      <c r="AN1522">
        <v>99</v>
      </c>
      <c r="AO1522">
        <v>99</v>
      </c>
      <c r="AQ1522">
        <v>3100</v>
      </c>
      <c r="AR1522">
        <v>230.1</v>
      </c>
      <c r="AS1522">
        <v>40.222373747721313</v>
      </c>
    </row>
    <row r="1523" spans="1:45">
      <c r="A1523">
        <v>21</v>
      </c>
      <c r="B1523">
        <v>63</v>
      </c>
      <c r="C1523">
        <v>2024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Q1523">
        <v>8</v>
      </c>
      <c r="R1523">
        <v>8</v>
      </c>
      <c r="S1523">
        <v>7.625</v>
      </c>
      <c r="T1523">
        <v>6.875</v>
      </c>
      <c r="U1523">
        <v>508.5625</v>
      </c>
      <c r="V1523">
        <v>87.5</v>
      </c>
      <c r="W1523">
        <v>62.5</v>
      </c>
      <c r="X1523">
        <v>87.5</v>
      </c>
      <c r="Y1523">
        <v>140.69634801141785</v>
      </c>
      <c r="Z1523">
        <v>1.5761900266148117</v>
      </c>
      <c r="AA1523">
        <v>2.1469455046647079</v>
      </c>
      <c r="AB1523">
        <v>85.73225714675911</v>
      </c>
      <c r="AC1523">
        <v>-22.426183467561721</v>
      </c>
      <c r="AD1523">
        <v>-19.854496837360244</v>
      </c>
      <c r="AE1523">
        <v>0.10228870988364661</v>
      </c>
      <c r="AF1523">
        <v>0.14622777798723643</v>
      </c>
      <c r="AG1523">
        <v>3160</v>
      </c>
      <c r="AH1523">
        <v>0</v>
      </c>
      <c r="AI1523">
        <v>100</v>
      </c>
      <c r="AJ1523">
        <v>28.818396901979121</v>
      </c>
      <c r="AK1523">
        <v>-12.658327125899717</v>
      </c>
      <c r="AL1523">
        <v>-56.164768032772884</v>
      </c>
      <c r="AM1523">
        <v>-27.243745463407222</v>
      </c>
      <c r="AN1523">
        <v>99</v>
      </c>
      <c r="AO1523">
        <v>99</v>
      </c>
      <c r="AQ1523">
        <v>3200</v>
      </c>
      <c r="AR1523">
        <v>226.125</v>
      </c>
      <c r="AS1523">
        <v>43.143403391965592</v>
      </c>
    </row>
    <row r="1524" spans="1:45">
      <c r="A1524">
        <v>21</v>
      </c>
      <c r="B1524">
        <v>64</v>
      </c>
      <c r="C1524">
        <v>2024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1</v>
      </c>
      <c r="R1524">
        <v>1</v>
      </c>
      <c r="S1524">
        <v>8</v>
      </c>
      <c r="T1524">
        <v>3</v>
      </c>
      <c r="U1524">
        <v>514.9</v>
      </c>
      <c r="V1524">
        <v>100</v>
      </c>
      <c r="W1524">
        <v>0</v>
      </c>
      <c r="X1524">
        <v>100</v>
      </c>
      <c r="Y1524">
        <v>0</v>
      </c>
      <c r="Z1524">
        <v>0</v>
      </c>
      <c r="AA1524">
        <v>0</v>
      </c>
      <c r="AE1524">
        <v>1.2786088735455824E-2</v>
      </c>
      <c r="AF1524">
        <v>1.8506251170118729E-2</v>
      </c>
      <c r="AG1524">
        <v>3221</v>
      </c>
      <c r="AH1524">
        <v>0</v>
      </c>
      <c r="AI1524">
        <v>100</v>
      </c>
      <c r="AJ1524">
        <v>0</v>
      </c>
      <c r="AN1524">
        <v>99</v>
      </c>
      <c r="AO1524">
        <v>99</v>
      </c>
      <c r="AQ1524">
        <v>3300</v>
      </c>
      <c r="AR1524">
        <v>233</v>
      </c>
      <c r="AS1524">
        <v>40.71359629362393</v>
      </c>
    </row>
    <row r="1525" spans="1:45">
      <c r="A1525">
        <v>21</v>
      </c>
      <c r="B1525">
        <v>65</v>
      </c>
      <c r="C1525">
        <v>2024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2</v>
      </c>
      <c r="R1525">
        <v>2</v>
      </c>
      <c r="S1525">
        <v>7.5</v>
      </c>
      <c r="T1525">
        <v>6.5</v>
      </c>
      <c r="U1525">
        <v>512.75</v>
      </c>
      <c r="V1525">
        <v>100</v>
      </c>
      <c r="W1525">
        <v>50</v>
      </c>
      <c r="X1525">
        <v>100</v>
      </c>
      <c r="Y1525">
        <v>114.0500000000004</v>
      </c>
      <c r="Z1525">
        <v>1.5</v>
      </c>
      <c r="AA1525">
        <v>0.5</v>
      </c>
      <c r="AB1525">
        <v>99.999999999999815</v>
      </c>
      <c r="AC1525">
        <v>-99.999999999999034</v>
      </c>
      <c r="AD1525">
        <v>-100</v>
      </c>
      <c r="AE1525">
        <v>2.5572177470911648E-2</v>
      </c>
      <c r="AF1525">
        <v>3.685795411722035E-2</v>
      </c>
      <c r="AG1525">
        <v>3360.5</v>
      </c>
      <c r="AH1525">
        <v>0</v>
      </c>
      <c r="AI1525">
        <v>100</v>
      </c>
      <c r="AJ1525">
        <v>16.5</v>
      </c>
      <c r="AK1525">
        <v>-99.999999999997243</v>
      </c>
      <c r="AL1525">
        <v>100</v>
      </c>
      <c r="AM1525">
        <v>-100</v>
      </c>
      <c r="AN1525">
        <v>99</v>
      </c>
      <c r="AO1525">
        <v>99</v>
      </c>
      <c r="AQ1525">
        <v>3400</v>
      </c>
      <c r="AR1525">
        <v>227.5</v>
      </c>
      <c r="AS1525">
        <v>42.844465241524006</v>
      </c>
    </row>
    <row r="1526" spans="1:45">
      <c r="A1526">
        <v>21</v>
      </c>
      <c r="B1526">
        <v>66</v>
      </c>
      <c r="C1526">
        <v>2024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2</v>
      </c>
      <c r="R1526">
        <v>3</v>
      </c>
      <c r="S1526">
        <v>6</v>
      </c>
      <c r="T1526">
        <v>6.333333333333333</v>
      </c>
      <c r="U1526">
        <v>445.3333333333332</v>
      </c>
      <c r="V1526">
        <v>66.666666666666686</v>
      </c>
      <c r="W1526">
        <v>66.666666666666686</v>
      </c>
      <c r="X1526">
        <v>100</v>
      </c>
      <c r="Y1526">
        <v>32.546411305840152</v>
      </c>
      <c r="Z1526">
        <v>0.81649658092772603</v>
      </c>
      <c r="AA1526">
        <v>1.6996731711975963</v>
      </c>
      <c r="AB1526">
        <v>57.575000685034283</v>
      </c>
      <c r="AC1526">
        <v>-77.993130649186241</v>
      </c>
      <c r="AD1526">
        <v>-96.076892283052175</v>
      </c>
      <c r="AE1526">
        <v>3.8358266206367488E-2</v>
      </c>
      <c r="AF1526">
        <v>4.801777347694431E-2</v>
      </c>
      <c r="AG1526">
        <v>3474</v>
      </c>
      <c r="AH1526">
        <v>0</v>
      </c>
      <c r="AI1526">
        <v>66.666666666666686</v>
      </c>
      <c r="AJ1526">
        <v>24.344746182013619</v>
      </c>
      <c r="AK1526">
        <v>94.783245955362688</v>
      </c>
      <c r="AL1526">
        <v>-53.973785374547248</v>
      </c>
      <c r="AM1526">
        <v>28.508085013485356</v>
      </c>
      <c r="AN1526">
        <v>99</v>
      </c>
      <c r="AO1526">
        <v>99</v>
      </c>
      <c r="AQ1526">
        <v>3500</v>
      </c>
      <c r="AR1526">
        <v>234.3333333333334</v>
      </c>
      <c r="AS1526">
        <v>34.577775785289163</v>
      </c>
    </row>
    <row r="1527" spans="1:45">
      <c r="A1527">
        <v>21</v>
      </c>
      <c r="B1527">
        <v>67</v>
      </c>
      <c r="C1527">
        <v>2024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8</v>
      </c>
      <c r="R1527">
        <v>8</v>
      </c>
      <c r="S1527">
        <v>6.375</v>
      </c>
      <c r="T1527">
        <v>6.25</v>
      </c>
      <c r="U1527">
        <v>425.36250000000001</v>
      </c>
      <c r="V1527">
        <v>75</v>
      </c>
      <c r="W1527">
        <v>62.5</v>
      </c>
      <c r="X1527">
        <v>87.5</v>
      </c>
      <c r="Y1527">
        <v>87.170062772433653</v>
      </c>
      <c r="Z1527">
        <v>1.4086784586980801</v>
      </c>
      <c r="AA1527">
        <v>1.9202864369671515</v>
      </c>
      <c r="AB1527">
        <v>77.417142526221738</v>
      </c>
      <c r="AC1527">
        <v>-46.703763345189536</v>
      </c>
      <c r="AD1527">
        <v>-54.296269477935638</v>
      </c>
      <c r="AE1527">
        <v>0.10228870988364661</v>
      </c>
      <c r="AF1527">
        <v>0.12230515072207616</v>
      </c>
      <c r="AG1527">
        <v>3558.125</v>
      </c>
      <c r="AH1527">
        <v>0</v>
      </c>
      <c r="AI1527">
        <v>100</v>
      </c>
      <c r="AJ1527">
        <v>33.787710413699223</v>
      </c>
      <c r="AK1527">
        <v>-25.92991608545616</v>
      </c>
      <c r="AL1527">
        <v>35.015445380949863</v>
      </c>
      <c r="AM1527">
        <v>-15.068224246146972</v>
      </c>
      <c r="AN1527">
        <v>99</v>
      </c>
      <c r="AO1527">
        <v>99</v>
      </c>
      <c r="AQ1527">
        <v>3600</v>
      </c>
      <c r="AR1527">
        <v>223.875</v>
      </c>
      <c r="AS1527">
        <v>37.365783891263966</v>
      </c>
    </row>
    <row r="1528" spans="1:45">
      <c r="A1528">
        <v>21</v>
      </c>
      <c r="B1528">
        <v>68</v>
      </c>
      <c r="C1528">
        <v>2024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9</v>
      </c>
      <c r="R1528">
        <v>10</v>
      </c>
      <c r="S1528">
        <v>5.6</v>
      </c>
      <c r="T1528">
        <v>5.5</v>
      </c>
      <c r="U1528">
        <v>381.29000000000008</v>
      </c>
      <c r="V1528">
        <v>40</v>
      </c>
      <c r="W1528">
        <v>30</v>
      </c>
      <c r="X1528">
        <v>60</v>
      </c>
      <c r="Y1528">
        <v>139.51102071162691</v>
      </c>
      <c r="Z1528">
        <v>2.1071307505705481</v>
      </c>
      <c r="AA1528">
        <v>2.0615528128088303</v>
      </c>
      <c r="AB1528">
        <v>89.732907762570193</v>
      </c>
      <c r="AC1528">
        <v>50.949319463673163</v>
      </c>
      <c r="AD1528">
        <v>43.738879274032421</v>
      </c>
      <c r="AE1528">
        <v>0.12786088735455825</v>
      </c>
      <c r="AF1528">
        <v>0.1370411440795217</v>
      </c>
      <c r="AG1528">
        <v>4084.4</v>
      </c>
      <c r="AH1528">
        <v>0</v>
      </c>
      <c r="AI1528">
        <v>100</v>
      </c>
      <c r="AJ1528">
        <v>348.1580675497807</v>
      </c>
      <c r="AK1528">
        <v>-34.683264149653603</v>
      </c>
      <c r="AL1528">
        <v>-15.047100696684955</v>
      </c>
      <c r="AM1528">
        <v>-37.763699257905841</v>
      </c>
      <c r="AN1528">
        <v>99</v>
      </c>
      <c r="AO1528">
        <v>99</v>
      </c>
      <c r="AQ1528">
        <v>3700</v>
      </c>
      <c r="AR1528">
        <v>217</v>
      </c>
      <c r="AS1528">
        <v>35.251897791351801</v>
      </c>
    </row>
    <row r="1529" spans="1:45">
      <c r="A1529">
        <v>21</v>
      </c>
      <c r="B1529">
        <v>69</v>
      </c>
      <c r="C1529">
        <v>2023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197</v>
      </c>
      <c r="R1529">
        <v>316</v>
      </c>
      <c r="S1529">
        <v>5.755627009646302</v>
      </c>
      <c r="T1529">
        <v>6.231012658227848</v>
      </c>
      <c r="U1529">
        <v>368.02025316455689</v>
      </c>
      <c r="V1529">
        <v>47.468354430379762</v>
      </c>
      <c r="W1529">
        <v>41.139240506329109</v>
      </c>
      <c r="X1529">
        <v>49.367088607594944</v>
      </c>
      <c r="Y1529">
        <v>115.20738194938856</v>
      </c>
      <c r="Z1529">
        <v>1.8451025162440775</v>
      </c>
      <c r="AA1529">
        <v>2.1904106862694306</v>
      </c>
      <c r="AB1529">
        <v>70.927548469977367</v>
      </c>
      <c r="AC1529">
        <v>44.709744028249204</v>
      </c>
      <c r="AD1529">
        <v>24.051726428714215</v>
      </c>
      <c r="AE1529">
        <v>3.9225422045680225</v>
      </c>
      <c r="AF1529">
        <v>4.098060202733719</v>
      </c>
      <c r="AG1529">
        <v>0</v>
      </c>
      <c r="AH1529">
        <v>0</v>
      </c>
      <c r="AI1529">
        <v>0</v>
      </c>
      <c r="AN1529">
        <v>99</v>
      </c>
      <c r="AO1529">
        <v>99</v>
      </c>
      <c r="AQ1529">
        <v>0</v>
      </c>
    </row>
    <row r="1530" spans="1:45">
      <c r="A1530">
        <v>21</v>
      </c>
      <c r="B1530">
        <v>70</v>
      </c>
      <c r="C1530">
        <v>2023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AN1530">
        <v>99</v>
      </c>
      <c r="AO1530">
        <v>99</v>
      </c>
      <c r="AQ1530">
        <v>50</v>
      </c>
    </row>
    <row r="1531" spans="1:45">
      <c r="A1531">
        <v>21</v>
      </c>
      <c r="B1531">
        <v>71</v>
      </c>
      <c r="C1531">
        <v>2023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AN1531">
        <v>99</v>
      </c>
      <c r="AO1531">
        <v>99</v>
      </c>
      <c r="AQ1531">
        <v>100</v>
      </c>
    </row>
    <row r="1532" spans="1:45">
      <c r="A1532">
        <v>21</v>
      </c>
      <c r="B1532">
        <v>72</v>
      </c>
      <c r="C1532">
        <v>2023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AN1532">
        <v>99</v>
      </c>
      <c r="AO1532">
        <v>99</v>
      </c>
      <c r="AQ1532">
        <v>150</v>
      </c>
    </row>
    <row r="1533" spans="1:45">
      <c r="A1533">
        <v>21</v>
      </c>
      <c r="B1533">
        <v>73</v>
      </c>
      <c r="C1533">
        <v>2023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AN1533">
        <v>99</v>
      </c>
      <c r="AO1533">
        <v>99</v>
      </c>
      <c r="AQ1533">
        <v>200</v>
      </c>
    </row>
    <row r="1534" spans="1:45">
      <c r="A1534">
        <v>21</v>
      </c>
      <c r="B1534">
        <v>74</v>
      </c>
      <c r="C1534">
        <v>2023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AN1534">
        <v>99</v>
      </c>
      <c r="AO1534">
        <v>99</v>
      </c>
      <c r="AQ1534">
        <v>250</v>
      </c>
    </row>
    <row r="1535" spans="1:45">
      <c r="A1535">
        <v>21</v>
      </c>
      <c r="B1535">
        <v>75</v>
      </c>
      <c r="C1535">
        <v>2023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AN1535">
        <v>99</v>
      </c>
      <c r="AO1535">
        <v>99</v>
      </c>
      <c r="AQ1535">
        <v>300</v>
      </c>
    </row>
    <row r="1536" spans="1:45">
      <c r="A1536">
        <v>21</v>
      </c>
      <c r="B1536">
        <v>76</v>
      </c>
      <c r="C1536">
        <v>2023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AN1536">
        <v>99</v>
      </c>
      <c r="AO1536">
        <v>99</v>
      </c>
      <c r="AQ1536">
        <v>350</v>
      </c>
    </row>
    <row r="1537" spans="1:45">
      <c r="A1537">
        <v>21</v>
      </c>
      <c r="B1537">
        <v>77</v>
      </c>
      <c r="C1537">
        <v>2023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AN1537">
        <v>99</v>
      </c>
      <c r="AO1537">
        <v>99</v>
      </c>
      <c r="AQ1537">
        <v>400</v>
      </c>
    </row>
    <row r="1538" spans="1:45">
      <c r="A1538">
        <v>21</v>
      </c>
      <c r="B1538">
        <v>78</v>
      </c>
      <c r="C1538">
        <v>2023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AN1538">
        <v>99</v>
      </c>
      <c r="AO1538">
        <v>99</v>
      </c>
      <c r="AQ1538">
        <v>450</v>
      </c>
    </row>
    <row r="1539" spans="1:45">
      <c r="A1539">
        <v>21</v>
      </c>
      <c r="B1539">
        <v>79</v>
      </c>
      <c r="C1539">
        <v>2023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AN1539">
        <v>99</v>
      </c>
      <c r="AO1539">
        <v>99</v>
      </c>
      <c r="AQ1539">
        <v>500</v>
      </c>
    </row>
    <row r="1540" spans="1:45">
      <c r="A1540">
        <v>21</v>
      </c>
      <c r="B1540">
        <v>80</v>
      </c>
      <c r="C1540">
        <v>2023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7</v>
      </c>
      <c r="R1540">
        <v>7</v>
      </c>
      <c r="S1540">
        <v>6</v>
      </c>
      <c r="T1540">
        <v>6.1428571428571441</v>
      </c>
      <c r="U1540">
        <v>311.4285714285715</v>
      </c>
      <c r="V1540">
        <v>42.857142857142847</v>
      </c>
      <c r="W1540">
        <v>42.857142857142847</v>
      </c>
      <c r="X1540">
        <v>42.857142857142847</v>
      </c>
      <c r="Y1540">
        <v>124.71981987393882</v>
      </c>
      <c r="Z1540">
        <v>2.7255405754769875</v>
      </c>
      <c r="AA1540">
        <v>1.1248582677159717</v>
      </c>
      <c r="AB1540">
        <v>88.825289883152948</v>
      </c>
      <c r="AC1540">
        <v>80.706235935100821</v>
      </c>
      <c r="AD1540">
        <v>51.255938347482243</v>
      </c>
      <c r="AE1540">
        <v>8.68917576961271E-2</v>
      </c>
      <c r="AF1540">
        <v>7.6820304691881183E-2</v>
      </c>
      <c r="AG1540">
        <v>541</v>
      </c>
      <c r="AH1540">
        <v>0</v>
      </c>
      <c r="AI1540">
        <v>14.285714285714288</v>
      </c>
      <c r="AJ1540">
        <v>0</v>
      </c>
      <c r="AN1540">
        <v>99</v>
      </c>
      <c r="AO1540">
        <v>99</v>
      </c>
      <c r="AQ1540">
        <v>550</v>
      </c>
      <c r="AR1540">
        <v>207.8571428571428</v>
      </c>
      <c r="AS1540">
        <v>33.288780318148639</v>
      </c>
    </row>
    <row r="1541" spans="1:45">
      <c r="A1541">
        <v>21</v>
      </c>
      <c r="B1541">
        <v>81</v>
      </c>
      <c r="C1541">
        <v>2023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1</v>
      </c>
      <c r="R1541">
        <v>1</v>
      </c>
      <c r="S1541">
        <v>8</v>
      </c>
      <c r="T1541">
        <v>5</v>
      </c>
      <c r="U1541">
        <v>562.1</v>
      </c>
      <c r="V1541">
        <v>100</v>
      </c>
      <c r="W1541">
        <v>0</v>
      </c>
      <c r="X1541">
        <v>100</v>
      </c>
      <c r="Y1541">
        <v>0</v>
      </c>
      <c r="Z1541">
        <v>0</v>
      </c>
      <c r="AA1541">
        <v>0</v>
      </c>
      <c r="AE1541">
        <v>1.2413108242303877E-2</v>
      </c>
      <c r="AF1541">
        <v>1.9807657462067169E-2</v>
      </c>
      <c r="AG1541">
        <v>594</v>
      </c>
      <c r="AH1541">
        <v>0</v>
      </c>
      <c r="AI1541">
        <v>0</v>
      </c>
      <c r="AJ1541">
        <v>0</v>
      </c>
      <c r="AN1541">
        <v>99</v>
      </c>
      <c r="AO1541">
        <v>99</v>
      </c>
      <c r="AQ1541">
        <v>600</v>
      </c>
      <c r="AR1541">
        <v>240</v>
      </c>
      <c r="AS1541">
        <v>40.653935185185183</v>
      </c>
    </row>
    <row r="1542" spans="1:45">
      <c r="A1542">
        <v>21</v>
      </c>
      <c r="B1542">
        <v>82</v>
      </c>
      <c r="C1542">
        <v>2023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1</v>
      </c>
      <c r="R1542">
        <v>1</v>
      </c>
      <c r="S1542">
        <v>6</v>
      </c>
      <c r="T1542">
        <v>8</v>
      </c>
      <c r="U1542">
        <v>361.8</v>
      </c>
      <c r="V1542">
        <v>100</v>
      </c>
      <c r="W1542">
        <v>100</v>
      </c>
      <c r="X1542">
        <v>100</v>
      </c>
      <c r="Y1542">
        <v>0</v>
      </c>
      <c r="Z1542">
        <v>0</v>
      </c>
      <c r="AA1542">
        <v>0</v>
      </c>
      <c r="AE1542">
        <v>1.2413108242303877E-2</v>
      </c>
      <c r="AF1542">
        <v>1.2749351485102124E-2</v>
      </c>
      <c r="AG1542">
        <v>612</v>
      </c>
      <c r="AH1542">
        <v>100</v>
      </c>
      <c r="AI1542">
        <v>0</v>
      </c>
      <c r="AJ1542">
        <v>0</v>
      </c>
      <c r="AN1542">
        <v>99</v>
      </c>
      <c r="AO1542">
        <v>99</v>
      </c>
      <c r="AQ1542">
        <v>650</v>
      </c>
      <c r="AR1542">
        <v>223</v>
      </c>
      <c r="AS1542">
        <v>32.643294368481655</v>
      </c>
    </row>
    <row r="1543" spans="1:45">
      <c r="A1543">
        <v>21</v>
      </c>
      <c r="B1543">
        <v>83</v>
      </c>
      <c r="C1543">
        <v>2023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AN1543">
        <v>99</v>
      </c>
      <c r="AO1543">
        <v>99</v>
      </c>
      <c r="AQ1543">
        <v>700</v>
      </c>
    </row>
    <row r="1544" spans="1:45">
      <c r="A1544">
        <v>21</v>
      </c>
      <c r="B1544">
        <v>84</v>
      </c>
      <c r="C1544">
        <v>2023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582</v>
      </c>
      <c r="R1544">
        <v>1129</v>
      </c>
      <c r="S1544">
        <v>5.4100974313551804</v>
      </c>
      <c r="T1544">
        <v>6.5775022143489812</v>
      </c>
      <c r="U1544">
        <v>334.82949512843174</v>
      </c>
      <c r="V1544">
        <v>41.895482728077937</v>
      </c>
      <c r="W1544">
        <v>54.295837023914963</v>
      </c>
      <c r="X1544">
        <v>43.489813994685555</v>
      </c>
      <c r="Y1544">
        <v>72.836004853524884</v>
      </c>
      <c r="Z1544">
        <v>1.5666828110263462</v>
      </c>
      <c r="AA1544">
        <v>1.4831407307275402</v>
      </c>
      <c r="AB1544">
        <v>70.027544709338002</v>
      </c>
      <c r="AC1544">
        <v>53.553227762114702</v>
      </c>
      <c r="AD1544">
        <v>34.71187881183743</v>
      </c>
      <c r="AE1544">
        <v>14.014399205561077</v>
      </c>
      <c r="AF1544">
        <v>13.32101083962689</v>
      </c>
      <c r="AG1544">
        <v>739.93445527015024</v>
      </c>
      <c r="AH1544">
        <v>0</v>
      </c>
      <c r="AI1544">
        <v>28.786536758193087</v>
      </c>
      <c r="AJ1544">
        <v>5.6785105840723267</v>
      </c>
      <c r="AK1544">
        <v>-3.0793192032684407</v>
      </c>
      <c r="AL1544">
        <v>-3.7993993842242624</v>
      </c>
      <c r="AM1544">
        <v>-3.8495652766230153</v>
      </c>
      <c r="AN1544">
        <v>99</v>
      </c>
      <c r="AO1544">
        <v>99</v>
      </c>
      <c r="AQ1544">
        <v>750</v>
      </c>
      <c r="AR1544">
        <v>215.61647475642164</v>
      </c>
      <c r="AS1544">
        <v>33.0177547473874</v>
      </c>
    </row>
    <row r="1545" spans="1:45">
      <c r="A1545">
        <v>21</v>
      </c>
      <c r="B1545">
        <v>85</v>
      </c>
      <c r="C1545">
        <v>2023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771</v>
      </c>
      <c r="R1545">
        <v>1868</v>
      </c>
      <c r="S1545">
        <v>5.3618843683083517</v>
      </c>
      <c r="T1545">
        <v>6.465203426124198</v>
      </c>
      <c r="U1545">
        <v>331.39255888650871</v>
      </c>
      <c r="V1545">
        <v>40.899357601713056</v>
      </c>
      <c r="W1545">
        <v>50.267665952890809</v>
      </c>
      <c r="X1545">
        <v>42.184154175588866</v>
      </c>
      <c r="Y1545">
        <v>79.083633550778941</v>
      </c>
      <c r="Z1545">
        <v>1.6234638872033151</v>
      </c>
      <c r="AA1545">
        <v>1.5997755166897083</v>
      </c>
      <c r="AB1545">
        <v>70.658721175527106</v>
      </c>
      <c r="AC1545">
        <v>58.888328911261965</v>
      </c>
      <c r="AD1545">
        <v>37.772067882905695</v>
      </c>
      <c r="AE1545">
        <v>23.187686196623631</v>
      </c>
      <c r="AF1545">
        <v>21.814193249017485</v>
      </c>
      <c r="AG1545">
        <v>773.47591006424</v>
      </c>
      <c r="AH1545">
        <v>0</v>
      </c>
      <c r="AI1545">
        <v>31.905781584582432</v>
      </c>
      <c r="AJ1545">
        <v>14.39489552255557</v>
      </c>
      <c r="AK1545">
        <v>-0.46716357805863562</v>
      </c>
      <c r="AL1545">
        <v>-2.1213863770454173</v>
      </c>
      <c r="AM1545">
        <v>-3.6530457656408442</v>
      </c>
      <c r="AN1545">
        <v>99</v>
      </c>
      <c r="AO1545">
        <v>99</v>
      </c>
      <c r="AQ1545">
        <v>800</v>
      </c>
      <c r="AR1545">
        <v>215.09796573875801</v>
      </c>
      <c r="AS1545">
        <v>32.813661416018299</v>
      </c>
    </row>
    <row r="1546" spans="1:45">
      <c r="A1546">
        <v>21</v>
      </c>
      <c r="B1546">
        <v>86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535</v>
      </c>
      <c r="R1546">
        <v>1158</v>
      </c>
      <c r="S1546">
        <v>5.2737478411053527</v>
      </c>
      <c r="T1546">
        <v>6.3169257340241804</v>
      </c>
      <c r="U1546">
        <v>324.42780656304006</v>
      </c>
      <c r="V1546">
        <v>37.823834196891191</v>
      </c>
      <c r="W1546">
        <v>45.595854922279777</v>
      </c>
      <c r="X1546">
        <v>37.823834196891191</v>
      </c>
      <c r="Y1546">
        <v>82.094619072634259</v>
      </c>
      <c r="Z1546">
        <v>1.6004700125630731</v>
      </c>
      <c r="AA1546">
        <v>1.6299994849414627</v>
      </c>
      <c r="AB1546">
        <v>70.821672106094454</v>
      </c>
      <c r="AC1546">
        <v>54.980729739388593</v>
      </c>
      <c r="AD1546">
        <v>38.978945673231323</v>
      </c>
      <c r="AE1546">
        <v>14.374379344587888</v>
      </c>
      <c r="AF1546">
        <v>13.238725016926921</v>
      </c>
      <c r="AG1546">
        <v>823.7469775474957</v>
      </c>
      <c r="AH1546">
        <v>0</v>
      </c>
      <c r="AI1546">
        <v>35.233160621761655</v>
      </c>
      <c r="AJ1546">
        <v>14.427379472014511</v>
      </c>
      <c r="AK1546">
        <v>2.0085674482080758</v>
      </c>
      <c r="AL1546">
        <v>4.2003850429165555</v>
      </c>
      <c r="AM1546">
        <v>-0.40312757052987069</v>
      </c>
      <c r="AN1546">
        <v>99</v>
      </c>
      <c r="AO1546">
        <v>99</v>
      </c>
      <c r="AQ1546">
        <v>850</v>
      </c>
      <c r="AR1546">
        <v>213.43523316062169</v>
      </c>
      <c r="AS1546">
        <v>32.74233880157783</v>
      </c>
    </row>
    <row r="1547" spans="1:45">
      <c r="A1547">
        <v>21</v>
      </c>
      <c r="B1547">
        <v>87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403</v>
      </c>
      <c r="R1547">
        <v>761</v>
      </c>
      <c r="S1547">
        <v>5.2969776609724066</v>
      </c>
      <c r="T1547">
        <v>6.316688567674114</v>
      </c>
      <c r="U1547">
        <v>330.27082785808159</v>
      </c>
      <c r="V1547">
        <v>38.896189224704344</v>
      </c>
      <c r="W1547">
        <v>42.969776609724057</v>
      </c>
      <c r="X1547">
        <v>40.735873850197109</v>
      </c>
      <c r="Y1547">
        <v>89.68698079149091</v>
      </c>
      <c r="Z1547">
        <v>1.6654812883882544</v>
      </c>
      <c r="AA1547">
        <v>1.7731676723326828</v>
      </c>
      <c r="AB1547">
        <v>72.777669450083366</v>
      </c>
      <c r="AC1547">
        <v>44.862907559366604</v>
      </c>
      <c r="AD1547">
        <v>29.965201176058201</v>
      </c>
      <c r="AE1547">
        <v>9.4463753723932484</v>
      </c>
      <c r="AF1547">
        <v>8.8567503587473126</v>
      </c>
      <c r="AG1547">
        <v>873.31274638633363</v>
      </c>
      <c r="AH1547">
        <v>0.13140604467805519</v>
      </c>
      <c r="AI1547">
        <v>41.392904073587395</v>
      </c>
      <c r="AJ1547">
        <v>14.613081028157637</v>
      </c>
      <c r="AK1547">
        <v>9.7062617394667097</v>
      </c>
      <c r="AL1547">
        <v>7.7623538075757006</v>
      </c>
      <c r="AM1547">
        <v>3.4464483963829005</v>
      </c>
      <c r="AN1547">
        <v>99</v>
      </c>
      <c r="AO1547">
        <v>99</v>
      </c>
      <c r="AQ1547">
        <v>900</v>
      </c>
      <c r="AR1547">
        <v>214.2444152431012</v>
      </c>
      <c r="AS1547">
        <v>32.883432551661443</v>
      </c>
    </row>
    <row r="1548" spans="1:45">
      <c r="A1548">
        <v>21</v>
      </c>
      <c r="B1548">
        <v>88</v>
      </c>
      <c r="C1548">
        <v>2023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380</v>
      </c>
      <c r="R1548">
        <v>602</v>
      </c>
      <c r="S1548">
        <v>5.4069767441860437</v>
      </c>
      <c r="T1548">
        <v>6.2624584717607963</v>
      </c>
      <c r="U1548">
        <v>334.49634551495046</v>
      </c>
      <c r="V1548">
        <v>41.860465116279073</v>
      </c>
      <c r="W1548">
        <v>45.182724252491695</v>
      </c>
      <c r="X1548">
        <v>44.850498338870423</v>
      </c>
      <c r="Y1548">
        <v>93.208330691160143</v>
      </c>
      <c r="Z1548">
        <v>1.7743515486125689</v>
      </c>
      <c r="AA1548">
        <v>1.7265426254929763</v>
      </c>
      <c r="AB1548">
        <v>72.996676117889294</v>
      </c>
      <c r="AC1548">
        <v>44.598301950372992</v>
      </c>
      <c r="AD1548">
        <v>26.553059924067192</v>
      </c>
      <c r="AE1548">
        <v>7.4726911618669316</v>
      </c>
      <c r="AF1548">
        <v>7.0958985921234481</v>
      </c>
      <c r="AG1548">
        <v>927.06810631229246</v>
      </c>
      <c r="AH1548">
        <v>0</v>
      </c>
      <c r="AI1548">
        <v>46.843853820598007</v>
      </c>
      <c r="AJ1548">
        <v>15.371058776445562</v>
      </c>
      <c r="AK1548">
        <v>5.913348548387189</v>
      </c>
      <c r="AL1548">
        <v>1.1031255408048937</v>
      </c>
      <c r="AM1548">
        <v>-0.65587260083062116</v>
      </c>
      <c r="AN1548">
        <v>99</v>
      </c>
      <c r="AO1548">
        <v>99</v>
      </c>
      <c r="AQ1548">
        <v>950</v>
      </c>
      <c r="AR1548">
        <v>214.09966777408641</v>
      </c>
      <c r="AS1548">
        <v>33.308467132866674</v>
      </c>
    </row>
    <row r="1549" spans="1:45">
      <c r="A1549">
        <v>21</v>
      </c>
      <c r="B1549">
        <v>89</v>
      </c>
      <c r="C1549">
        <v>2023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Q1549">
        <v>267</v>
      </c>
      <c r="R1549">
        <v>419</v>
      </c>
      <c r="S1549">
        <v>5.541766109785204</v>
      </c>
      <c r="T1549">
        <v>6.329355608591885</v>
      </c>
      <c r="U1549">
        <v>341.72505966587113</v>
      </c>
      <c r="V1549">
        <v>47.971360381861587</v>
      </c>
      <c r="W1549">
        <v>42.482100238663485</v>
      </c>
      <c r="X1549">
        <v>46.300715990453483</v>
      </c>
      <c r="Y1549">
        <v>96.889108511466858</v>
      </c>
      <c r="Z1549">
        <v>1.7829871512639162</v>
      </c>
      <c r="AA1549">
        <v>1.9249330807041845</v>
      </c>
      <c r="AB1549">
        <v>77.869432496749511</v>
      </c>
      <c r="AC1549">
        <v>36.426281115915472</v>
      </c>
      <c r="AD1549">
        <v>28.944233670501504</v>
      </c>
      <c r="AE1549">
        <v>5.2010923535253237</v>
      </c>
      <c r="AF1549">
        <v>5.0455717076315088</v>
      </c>
      <c r="AG1549">
        <v>974.16229116945124</v>
      </c>
      <c r="AH1549">
        <v>0</v>
      </c>
      <c r="AI1549">
        <v>57.756563245823379</v>
      </c>
      <c r="AJ1549">
        <v>14.360593472060204</v>
      </c>
      <c r="AK1549">
        <v>14.56204120470462</v>
      </c>
      <c r="AL1549">
        <v>6.7049798108942804</v>
      </c>
      <c r="AM1549">
        <v>11.540964668622617</v>
      </c>
      <c r="AN1549">
        <v>99</v>
      </c>
      <c r="AO1549">
        <v>99</v>
      </c>
      <c r="AQ1549">
        <v>1000</v>
      </c>
      <c r="AR1549">
        <v>214.60143198090699</v>
      </c>
      <c r="AS1549">
        <v>33.715088092200446</v>
      </c>
    </row>
    <row r="1550" spans="1:45">
      <c r="A1550">
        <v>21</v>
      </c>
      <c r="B1550">
        <v>90</v>
      </c>
      <c r="C1550">
        <v>2023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Q1550">
        <v>208</v>
      </c>
      <c r="R1550">
        <v>281</v>
      </c>
      <c r="S1550">
        <v>5.8790035587188605</v>
      </c>
      <c r="T1550">
        <v>6.6370106761565824</v>
      </c>
      <c r="U1550">
        <v>364.12455516014251</v>
      </c>
      <c r="V1550">
        <v>52.313167259786489</v>
      </c>
      <c r="W1550">
        <v>51.957295373665474</v>
      </c>
      <c r="X1550">
        <v>59.786476868327398</v>
      </c>
      <c r="Y1550">
        <v>110.37699745808671</v>
      </c>
      <c r="Z1550">
        <v>1.8597498406340087</v>
      </c>
      <c r="AA1550">
        <v>1.9173074694139081</v>
      </c>
      <c r="AB1550">
        <v>78.997655502144511</v>
      </c>
      <c r="AC1550">
        <v>37.257256073191009</v>
      </c>
      <c r="AD1550">
        <v>34.398238763295154</v>
      </c>
      <c r="AE1550">
        <v>3.4880834160873886</v>
      </c>
      <c r="AF1550">
        <v>3.6055856677837608</v>
      </c>
      <c r="AG1550">
        <v>1023.2740213523132</v>
      </c>
      <c r="AH1550">
        <v>0</v>
      </c>
      <c r="AI1550">
        <v>61.565836298932375</v>
      </c>
      <c r="AJ1550">
        <v>14.207148262923196</v>
      </c>
      <c r="AK1550">
        <v>-14.511603360223051</v>
      </c>
      <c r="AL1550">
        <v>-17.807655018099879</v>
      </c>
      <c r="AM1550">
        <v>-11.578990948433438</v>
      </c>
      <c r="AN1550">
        <v>99</v>
      </c>
      <c r="AO1550">
        <v>99</v>
      </c>
      <c r="AQ1550">
        <v>1050</v>
      </c>
      <c r="AR1550">
        <v>216.71174377224199</v>
      </c>
      <c r="AS1550">
        <v>34.681835627631351</v>
      </c>
    </row>
    <row r="1551" spans="1:45">
      <c r="A1551">
        <v>21</v>
      </c>
      <c r="B1551">
        <v>91</v>
      </c>
      <c r="C1551">
        <v>2023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120</v>
      </c>
      <c r="R1551">
        <v>155</v>
      </c>
      <c r="S1551">
        <v>5.4322580645161285</v>
      </c>
      <c r="T1551">
        <v>6.2258064516129021</v>
      </c>
      <c r="U1551">
        <v>339.79548387096759</v>
      </c>
      <c r="V1551">
        <v>36.774193548387103</v>
      </c>
      <c r="W1551">
        <v>42.580645161290313</v>
      </c>
      <c r="X1551">
        <v>48.387096774193559</v>
      </c>
      <c r="Y1551">
        <v>107.94497722746036</v>
      </c>
      <c r="Z1551">
        <v>1.8631203615949781</v>
      </c>
      <c r="AA1551">
        <v>1.8855935562345387</v>
      </c>
      <c r="AB1551">
        <v>76.105913826139485</v>
      </c>
      <c r="AC1551">
        <v>43.51505520779029</v>
      </c>
      <c r="AD1551">
        <v>30.828677765905486</v>
      </c>
      <c r="AE1551">
        <v>1.9240317775571001</v>
      </c>
      <c r="AF1551">
        <v>1.8559609420199112</v>
      </c>
      <c r="AG1551">
        <v>1074.432258064516</v>
      </c>
      <c r="AH1551">
        <v>0</v>
      </c>
      <c r="AI1551">
        <v>56.774193548387103</v>
      </c>
      <c r="AJ1551">
        <v>13.686828777977777</v>
      </c>
      <c r="AK1551">
        <v>1.5827904595409754</v>
      </c>
      <c r="AL1551">
        <v>2.9716193698753739</v>
      </c>
      <c r="AM1551">
        <v>-3.0097486029848586</v>
      </c>
      <c r="AN1551">
        <v>99</v>
      </c>
      <c r="AO1551">
        <v>99</v>
      </c>
      <c r="AQ1551">
        <v>1100</v>
      </c>
      <c r="AR1551">
        <v>213.43225806451608</v>
      </c>
      <c r="AS1551">
        <v>33.793994291574862</v>
      </c>
    </row>
    <row r="1552" spans="1:45">
      <c r="A1552">
        <v>21</v>
      </c>
      <c r="B1552">
        <v>92</v>
      </c>
      <c r="C1552">
        <v>2023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100</v>
      </c>
      <c r="R1552">
        <v>139</v>
      </c>
      <c r="S1552">
        <v>5.7338129496402885</v>
      </c>
      <c r="T1552">
        <v>6.4316546762589937</v>
      </c>
      <c r="U1552">
        <v>351.98273381294968</v>
      </c>
      <c r="V1552">
        <v>49.640287769784173</v>
      </c>
      <c r="W1552">
        <v>43.884892086330943</v>
      </c>
      <c r="X1552">
        <v>53.95683453237411</v>
      </c>
      <c r="Y1552">
        <v>113.78616441672563</v>
      </c>
      <c r="Z1552">
        <v>1.8410801473311953</v>
      </c>
      <c r="AA1552">
        <v>2.291838380280566</v>
      </c>
      <c r="AB1552">
        <v>76.97563619096465</v>
      </c>
      <c r="AC1552">
        <v>50.08182664168492</v>
      </c>
      <c r="AD1552">
        <v>39.380968331218398</v>
      </c>
      <c r="AE1552">
        <v>1.725422045680238</v>
      </c>
      <c r="AF1552">
        <v>1.7240731647858278</v>
      </c>
      <c r="AG1552">
        <v>1123.1294964028777</v>
      </c>
      <c r="AH1552">
        <v>0</v>
      </c>
      <c r="AI1552">
        <v>74.82014388489209</v>
      </c>
      <c r="AJ1552">
        <v>14.40914704107422</v>
      </c>
      <c r="AK1552">
        <v>-14.703346903054374</v>
      </c>
      <c r="AL1552">
        <v>-9.4715769535953829</v>
      </c>
      <c r="AM1552">
        <v>-3.1243469528979846</v>
      </c>
      <c r="AN1552">
        <v>99</v>
      </c>
      <c r="AO1552">
        <v>99</v>
      </c>
      <c r="AQ1552">
        <v>1150</v>
      </c>
      <c r="AR1552">
        <v>214.25899280575544</v>
      </c>
      <c r="AS1552">
        <v>34.562179005415601</v>
      </c>
    </row>
    <row r="1553" spans="1:45">
      <c r="A1553">
        <v>21</v>
      </c>
      <c r="B1553">
        <v>93</v>
      </c>
      <c r="C1553">
        <v>2023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90</v>
      </c>
      <c r="R1553">
        <v>115</v>
      </c>
      <c r="S1553">
        <v>5.8086956521739133</v>
      </c>
      <c r="T1553">
        <v>6.6347826086956516</v>
      </c>
      <c r="U1553">
        <v>372.33130434782623</v>
      </c>
      <c r="V1553">
        <v>49.565217391304358</v>
      </c>
      <c r="W1553">
        <v>53.913043478260867</v>
      </c>
      <c r="X1553">
        <v>53.913043478260867</v>
      </c>
      <c r="Y1553">
        <v>126.0840122714708</v>
      </c>
      <c r="Z1553">
        <v>1.9287105499875472</v>
      </c>
      <c r="AA1553">
        <v>1.970788563351398</v>
      </c>
      <c r="AB1553">
        <v>83.358294013478101</v>
      </c>
      <c r="AC1553">
        <v>36.352531939437007</v>
      </c>
      <c r="AD1553">
        <v>30.875708265949239</v>
      </c>
      <c r="AE1553">
        <v>1.4275074478649452</v>
      </c>
      <c r="AF1553">
        <v>1.5088529762969911</v>
      </c>
      <c r="AG1553">
        <v>1173.695652173913</v>
      </c>
      <c r="AH1553">
        <v>0</v>
      </c>
      <c r="AI1553">
        <v>68.695652173913061</v>
      </c>
      <c r="AJ1553">
        <v>13.091765691554048</v>
      </c>
      <c r="AK1553">
        <v>-1.4479059187293146</v>
      </c>
      <c r="AL1553">
        <v>6.6804490869799524</v>
      </c>
      <c r="AM1553">
        <v>-4.3975723176525534</v>
      </c>
      <c r="AN1553">
        <v>99</v>
      </c>
      <c r="AO1553">
        <v>99</v>
      </c>
      <c r="AQ1553">
        <v>1200</v>
      </c>
      <c r="AR1553">
        <v>216.79130434782607</v>
      </c>
      <c r="AS1553">
        <v>35.154123609865003</v>
      </c>
    </row>
    <row r="1554" spans="1:45">
      <c r="A1554">
        <v>21</v>
      </c>
      <c r="B1554">
        <v>94</v>
      </c>
      <c r="C1554">
        <v>2023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96</v>
      </c>
      <c r="R1554">
        <v>112</v>
      </c>
      <c r="S1554">
        <v>6.0089285714285694</v>
      </c>
      <c r="T1554">
        <v>6.7321428571428559</v>
      </c>
      <c r="U1554">
        <v>381.65624999999994</v>
      </c>
      <c r="V1554">
        <v>50.892857142857153</v>
      </c>
      <c r="W1554">
        <v>48.214285714285722</v>
      </c>
      <c r="X1554">
        <v>54.464285714285694</v>
      </c>
      <c r="Y1554">
        <v>135.2960898371542</v>
      </c>
      <c r="Z1554">
        <v>1.9977466579082723</v>
      </c>
      <c r="AA1554">
        <v>2.12964678014061</v>
      </c>
      <c r="AB1554">
        <v>83.604632036375818</v>
      </c>
      <c r="AC1554">
        <v>56.829209219945689</v>
      </c>
      <c r="AD1554">
        <v>35.103181513482127</v>
      </c>
      <c r="AE1554">
        <v>1.3902681231380336</v>
      </c>
      <c r="AF1554">
        <v>1.5062946487187183</v>
      </c>
      <c r="AG1554">
        <v>1226.0803571428571</v>
      </c>
      <c r="AH1554">
        <v>0</v>
      </c>
      <c r="AI1554">
        <v>75</v>
      </c>
      <c r="AJ1554">
        <v>14.487148487579343</v>
      </c>
      <c r="AK1554">
        <v>12.33196993854512</v>
      </c>
      <c r="AL1554">
        <v>5.9444897235658996</v>
      </c>
      <c r="AM1554">
        <v>20.296983839651329</v>
      </c>
      <c r="AN1554">
        <v>99</v>
      </c>
      <c r="AO1554">
        <v>99</v>
      </c>
      <c r="AQ1554">
        <v>1250</v>
      </c>
      <c r="AR1554">
        <v>216.7678571428572</v>
      </c>
      <c r="AS1554">
        <v>35.82817376445891</v>
      </c>
    </row>
    <row r="1555" spans="1:45">
      <c r="A1555">
        <v>21</v>
      </c>
      <c r="B1555">
        <v>95</v>
      </c>
      <c r="C1555">
        <v>2023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104</v>
      </c>
      <c r="R1555">
        <v>112</v>
      </c>
      <c r="S1555">
        <v>6.4642857142857109</v>
      </c>
      <c r="T1555">
        <v>6.9017857142857109</v>
      </c>
      <c r="U1555">
        <v>401.86428571428542</v>
      </c>
      <c r="V1555">
        <v>66.964285714285694</v>
      </c>
      <c r="W1555">
        <v>56.25</v>
      </c>
      <c r="X1555">
        <v>66.964285714285694</v>
      </c>
      <c r="Y1555">
        <v>136.14308246496128</v>
      </c>
      <c r="Z1555">
        <v>2.021882836388309</v>
      </c>
      <c r="AA1555">
        <v>2.061378792340264</v>
      </c>
      <c r="AB1555">
        <v>86.301000137475313</v>
      </c>
      <c r="AC1555">
        <v>27.470791779441718</v>
      </c>
      <c r="AD1555">
        <v>22.088027819227975</v>
      </c>
      <c r="AE1555">
        <v>1.3902681231380336</v>
      </c>
      <c r="AF1555">
        <v>1.5860503347779549</v>
      </c>
      <c r="AG1555">
        <v>1273.2053571428571</v>
      </c>
      <c r="AH1555">
        <v>0</v>
      </c>
      <c r="AI1555">
        <v>84.821428571428555</v>
      </c>
      <c r="AJ1555">
        <v>14.865551256455824</v>
      </c>
      <c r="AK1555">
        <v>-12.983561798636527</v>
      </c>
      <c r="AL1555">
        <v>-10.889651498173549</v>
      </c>
      <c r="AM1555">
        <v>-14.784066751118411</v>
      </c>
      <c r="AN1555">
        <v>99</v>
      </c>
      <c r="AO1555">
        <v>99</v>
      </c>
      <c r="AQ1555">
        <v>1300</v>
      </c>
      <c r="AR1555">
        <v>218.2946428571428</v>
      </c>
      <c r="AS1555">
        <v>37.044863459014621</v>
      </c>
    </row>
    <row r="1556" spans="1:45">
      <c r="A1556">
        <v>21</v>
      </c>
      <c r="B1556">
        <v>96</v>
      </c>
      <c r="C1556">
        <v>2023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94</v>
      </c>
      <c r="R1556">
        <v>108</v>
      </c>
      <c r="S1556">
        <v>6.3703703703703702</v>
      </c>
      <c r="T1556">
        <v>6.75</v>
      </c>
      <c r="U1556">
        <v>415.6666666666668</v>
      </c>
      <c r="V1556">
        <v>62.962962962962969</v>
      </c>
      <c r="W1556">
        <v>54.629629629629619</v>
      </c>
      <c r="X1556">
        <v>72.222222222222229</v>
      </c>
      <c r="Y1556">
        <v>135.25824750645859</v>
      </c>
      <c r="Z1556">
        <v>2.2260769037354278</v>
      </c>
      <c r="AA1556">
        <v>2.1305754743382952</v>
      </c>
      <c r="AB1556">
        <v>88.859638564431947</v>
      </c>
      <c r="AC1556">
        <v>38.523014065476097</v>
      </c>
      <c r="AD1556">
        <v>30.650587953795124</v>
      </c>
      <c r="AE1556">
        <v>1.340615690168818</v>
      </c>
      <c r="AF1556">
        <v>1.581934457902721</v>
      </c>
      <c r="AG1556">
        <v>1323.7962962962963</v>
      </c>
      <c r="AH1556">
        <v>0</v>
      </c>
      <c r="AI1556">
        <v>85.18518518518519</v>
      </c>
      <c r="AJ1556">
        <v>15.016508976400218</v>
      </c>
      <c r="AK1556">
        <v>31.241254518235007</v>
      </c>
      <c r="AL1556">
        <v>12.603712858575001</v>
      </c>
      <c r="AM1556">
        <v>22.135757997154027</v>
      </c>
      <c r="AN1556">
        <v>99</v>
      </c>
      <c r="AO1556">
        <v>99</v>
      </c>
      <c r="AQ1556">
        <v>1350</v>
      </c>
      <c r="AR1556">
        <v>221.50925925925927</v>
      </c>
      <c r="AS1556">
        <v>36.758814469238153</v>
      </c>
    </row>
    <row r="1557" spans="1:45">
      <c r="A1557">
        <v>21</v>
      </c>
      <c r="B1557">
        <v>97</v>
      </c>
      <c r="C1557">
        <v>2023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Q1557">
        <v>84</v>
      </c>
      <c r="R1557">
        <v>94</v>
      </c>
      <c r="S1557">
        <v>6.3191489361702144</v>
      </c>
      <c r="T1557">
        <v>6.9042553191489358</v>
      </c>
      <c r="U1557">
        <v>429.20106382978713</v>
      </c>
      <c r="V1557">
        <v>68.085106382978736</v>
      </c>
      <c r="W1557">
        <v>48.936170212765937</v>
      </c>
      <c r="X1557">
        <v>72.340425531914903</v>
      </c>
      <c r="Y1557">
        <v>123.68543447389423</v>
      </c>
      <c r="Z1557">
        <v>2.0117356006081391</v>
      </c>
      <c r="AA1557">
        <v>2.467099032657547</v>
      </c>
      <c r="AB1557">
        <v>85.872873226229217</v>
      </c>
      <c r="AC1557">
        <v>41.165779651643597</v>
      </c>
      <c r="AD1557">
        <v>37.268778771153421</v>
      </c>
      <c r="AE1557">
        <v>1.166832174776564</v>
      </c>
      <c r="AF1557">
        <v>1.4217006930107701</v>
      </c>
      <c r="AG1557">
        <v>1370.9148936170216</v>
      </c>
      <c r="AH1557">
        <v>0</v>
      </c>
      <c r="AI1557">
        <v>79.787234042553223</v>
      </c>
      <c r="AJ1557">
        <v>13.769886643690439</v>
      </c>
      <c r="AK1557">
        <v>0.89541321164499132</v>
      </c>
      <c r="AL1557">
        <v>0.79020910497013197</v>
      </c>
      <c r="AM1557">
        <v>-5.3168429063515248</v>
      </c>
      <c r="AN1557">
        <v>99</v>
      </c>
      <c r="AO1557">
        <v>99</v>
      </c>
      <c r="AQ1557">
        <v>1400</v>
      </c>
      <c r="AR1557">
        <v>224.7234042553192</v>
      </c>
      <c r="AS1557">
        <v>36.829308788968603</v>
      </c>
    </row>
    <row r="1558" spans="1:45">
      <c r="A1558">
        <v>21</v>
      </c>
      <c r="B1558">
        <v>98</v>
      </c>
      <c r="C1558">
        <v>2023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Q1558">
        <v>43</v>
      </c>
      <c r="R1558">
        <v>47</v>
      </c>
      <c r="S1558">
        <v>6.0212765957446797</v>
      </c>
      <c r="T1558">
        <v>7.2340425531914896</v>
      </c>
      <c r="U1558">
        <v>397.2063829787233</v>
      </c>
      <c r="V1558">
        <v>59.574468085106389</v>
      </c>
      <c r="W1558">
        <v>59.574468085106389</v>
      </c>
      <c r="X1558">
        <v>63.829787234042577</v>
      </c>
      <c r="Y1558">
        <v>111.5250671264334</v>
      </c>
      <c r="Z1558">
        <v>1.99456028004391</v>
      </c>
      <c r="AA1558">
        <v>2.2523062975012276</v>
      </c>
      <c r="AB1558">
        <v>83.911289497336867</v>
      </c>
      <c r="AC1558">
        <v>18.838347214593593</v>
      </c>
      <c r="AD1558">
        <v>14.097671329925264</v>
      </c>
      <c r="AE1558">
        <v>0.58341608738828199</v>
      </c>
      <c r="AF1558">
        <v>0.65786019367033133</v>
      </c>
      <c r="AG1558">
        <v>1427.3404255319144</v>
      </c>
      <c r="AH1558">
        <v>0</v>
      </c>
      <c r="AI1558">
        <v>76.59574468085107</v>
      </c>
      <c r="AJ1558">
        <v>14.208592838750876</v>
      </c>
      <c r="AK1558">
        <v>8.1626655572216098</v>
      </c>
      <c r="AL1558">
        <v>33.525410921501447</v>
      </c>
      <c r="AM1558">
        <v>5.3799486623156278</v>
      </c>
      <c r="AN1558">
        <v>99</v>
      </c>
      <c r="AO1558">
        <v>99</v>
      </c>
      <c r="AQ1558">
        <v>1450</v>
      </c>
      <c r="AR1558">
        <v>218.76595744680856</v>
      </c>
      <c r="AS1558">
        <v>37.048849745282197</v>
      </c>
    </row>
    <row r="1559" spans="1:45">
      <c r="A1559">
        <v>21</v>
      </c>
      <c r="B1559">
        <v>99</v>
      </c>
      <c r="C1559">
        <v>2023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Q1559">
        <v>42</v>
      </c>
      <c r="R1559">
        <v>43</v>
      </c>
      <c r="S1559">
        <v>6.3720930232558119</v>
      </c>
      <c r="T1559">
        <v>7.1395348837209296</v>
      </c>
      <c r="U1559">
        <v>427.63255813953504</v>
      </c>
      <c r="V1559">
        <v>62.790697674418638</v>
      </c>
      <c r="W1559">
        <v>58.13953488372092</v>
      </c>
      <c r="X1559">
        <v>60.465116279069761</v>
      </c>
      <c r="Y1559">
        <v>149.81130724073125</v>
      </c>
      <c r="Z1559">
        <v>2.113338104713737</v>
      </c>
      <c r="AA1559">
        <v>2.6639836872609473</v>
      </c>
      <c r="AB1559">
        <v>89.105206340434748</v>
      </c>
      <c r="AC1559">
        <v>52.479242363802555</v>
      </c>
      <c r="AD1559">
        <v>42.037788161664302</v>
      </c>
      <c r="AE1559">
        <v>0.53376365441906637</v>
      </c>
      <c r="AF1559">
        <v>0.64797574620883025</v>
      </c>
      <c r="AG1559">
        <v>1472.6279069767445</v>
      </c>
      <c r="AH1559">
        <v>0</v>
      </c>
      <c r="AI1559">
        <v>88.372093023255857</v>
      </c>
      <c r="AJ1559">
        <v>14.360837016162263</v>
      </c>
      <c r="AK1559">
        <v>-5.4204210147655614</v>
      </c>
      <c r="AL1559">
        <v>-14.45348630159433</v>
      </c>
      <c r="AM1559">
        <v>-14.562727056315461</v>
      </c>
      <c r="AN1559">
        <v>99</v>
      </c>
      <c r="AO1559">
        <v>99</v>
      </c>
      <c r="AQ1559">
        <v>1500</v>
      </c>
      <c r="AR1559">
        <v>220.83720930232548</v>
      </c>
      <c r="AS1559">
        <v>38.021481883032955</v>
      </c>
    </row>
    <row r="1560" spans="1:45">
      <c r="A1560">
        <v>21</v>
      </c>
      <c r="B1560">
        <v>100</v>
      </c>
      <c r="C1560">
        <v>2023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Q1560">
        <v>42</v>
      </c>
      <c r="R1560">
        <v>47</v>
      </c>
      <c r="S1560">
        <v>6.6382978723404236</v>
      </c>
      <c r="T1560">
        <v>6.7872340425531892</v>
      </c>
      <c r="U1560">
        <v>442.49361702127641</v>
      </c>
      <c r="V1560">
        <v>59.574468085106389</v>
      </c>
      <c r="W1560">
        <v>46.808510638297882</v>
      </c>
      <c r="X1560">
        <v>70.212765957446777</v>
      </c>
      <c r="Y1560">
        <v>148.30675857865955</v>
      </c>
      <c r="Z1560">
        <v>2.187250600152578</v>
      </c>
      <c r="AA1560">
        <v>2.1131419604995969</v>
      </c>
      <c r="AB1560">
        <v>86.927376727868975</v>
      </c>
      <c r="AC1560">
        <v>28.811849343776057</v>
      </c>
      <c r="AD1560">
        <v>13.526042400308883</v>
      </c>
      <c r="AE1560">
        <v>0.58341608738828199</v>
      </c>
      <c r="AF1560">
        <v>0.73286570676054619</v>
      </c>
      <c r="AG1560">
        <v>1525.4680851063829</v>
      </c>
      <c r="AH1560">
        <v>0</v>
      </c>
      <c r="AI1560">
        <v>76.59574468085107</v>
      </c>
      <c r="AJ1560">
        <v>14.460292018817388</v>
      </c>
      <c r="AK1560">
        <v>11.1143618547876</v>
      </c>
      <c r="AL1560">
        <v>-5.8015124688030548</v>
      </c>
      <c r="AM1560">
        <v>3.4952185446262578</v>
      </c>
      <c r="AN1560">
        <v>99</v>
      </c>
      <c r="AO1560">
        <v>99</v>
      </c>
      <c r="AQ1560">
        <v>1550</v>
      </c>
      <c r="AR1560">
        <v>222.42553191489355</v>
      </c>
      <c r="AS1560">
        <v>38.577204947610142</v>
      </c>
    </row>
    <row r="1561" spans="1:45">
      <c r="A1561">
        <v>21</v>
      </c>
      <c r="B1561">
        <v>101</v>
      </c>
      <c r="C1561">
        <v>2023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Q1561">
        <v>44</v>
      </c>
      <c r="R1561">
        <v>46</v>
      </c>
      <c r="S1561">
        <v>7.1086956521739122</v>
      </c>
      <c r="T1561">
        <v>6.6956521739130412</v>
      </c>
      <c r="U1561">
        <v>478.74782608695642</v>
      </c>
      <c r="V1561">
        <v>78.260869565217391</v>
      </c>
      <c r="W1561">
        <v>56.521739130434781</v>
      </c>
      <c r="X1561">
        <v>80.434782608695642</v>
      </c>
      <c r="Y1561">
        <v>149.74203287092661</v>
      </c>
      <c r="Z1561">
        <v>2.1389581054657474</v>
      </c>
      <c r="AA1561">
        <v>2.2541706777070809</v>
      </c>
      <c r="AB1561">
        <v>88.412961186684853</v>
      </c>
      <c r="AC1561">
        <v>41.971775402436201</v>
      </c>
      <c r="AD1561">
        <v>39.010214126731448</v>
      </c>
      <c r="AE1561">
        <v>0.57100297914597808</v>
      </c>
      <c r="AF1561">
        <v>0.77604012754425888</v>
      </c>
      <c r="AG1561">
        <v>1579.695652173913</v>
      </c>
      <c r="AH1561">
        <v>0</v>
      </c>
      <c r="AI1561">
        <v>91.304347826086953</v>
      </c>
      <c r="AJ1561">
        <v>16.556713553877785</v>
      </c>
      <c r="AK1561">
        <v>-16.868302117753924</v>
      </c>
      <c r="AL1561">
        <v>8.3142730610025311</v>
      </c>
      <c r="AM1561">
        <v>-21.51428115974489</v>
      </c>
      <c r="AN1561">
        <v>99</v>
      </c>
      <c r="AO1561">
        <v>99</v>
      </c>
      <c r="AQ1561">
        <v>1600</v>
      </c>
      <c r="AR1561">
        <v>225.89130434782609</v>
      </c>
      <c r="AS1561">
        <v>39.977188598524847</v>
      </c>
    </row>
    <row r="1562" spans="1:45">
      <c r="A1562">
        <v>21</v>
      </c>
      <c r="B1562">
        <v>102</v>
      </c>
      <c r="C1562">
        <v>2023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Q1562">
        <v>52</v>
      </c>
      <c r="R1562">
        <v>54</v>
      </c>
      <c r="S1562">
        <v>6.9629629629629646</v>
      </c>
      <c r="T1562">
        <v>7.7592592592592604</v>
      </c>
      <c r="U1562">
        <v>458.20185185185181</v>
      </c>
      <c r="V1562">
        <v>79.629629629629633</v>
      </c>
      <c r="W1562">
        <v>55.555555555555557</v>
      </c>
      <c r="X1562">
        <v>77.777777777777771</v>
      </c>
      <c r="Y1562">
        <v>131.17868431568047</v>
      </c>
      <c r="Z1562">
        <v>1.6662550932151099</v>
      </c>
      <c r="AA1562">
        <v>2.7280109779375157</v>
      </c>
      <c r="AB1562">
        <v>85.270372192763745</v>
      </c>
      <c r="AC1562">
        <v>23.592216300047081</v>
      </c>
      <c r="AD1562">
        <v>10.396187278461898</v>
      </c>
      <c r="AE1562">
        <v>0.67030784508440899</v>
      </c>
      <c r="AF1562">
        <v>0.8719069343856638</v>
      </c>
      <c r="AG1562">
        <v>1625.5740740740741</v>
      </c>
      <c r="AH1562">
        <v>0</v>
      </c>
      <c r="AI1562">
        <v>96.296296296296291</v>
      </c>
      <c r="AJ1562">
        <v>15.761652775540204</v>
      </c>
      <c r="AK1562">
        <v>8.3359080403618044</v>
      </c>
      <c r="AL1562">
        <v>5.9203048669022253</v>
      </c>
      <c r="AM1562">
        <v>16.651276734117396</v>
      </c>
      <c r="AN1562">
        <v>99</v>
      </c>
      <c r="AO1562">
        <v>99</v>
      </c>
      <c r="AQ1562">
        <v>1650</v>
      </c>
      <c r="AR1562">
        <v>223.72222222222223</v>
      </c>
      <c r="AS1562">
        <v>39.55826023878079</v>
      </c>
    </row>
    <row r="1563" spans="1:45">
      <c r="A1563">
        <v>21</v>
      </c>
      <c r="B1563">
        <v>103</v>
      </c>
      <c r="C1563">
        <v>2023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Q1563">
        <v>54</v>
      </c>
      <c r="R1563">
        <v>54</v>
      </c>
      <c r="S1563">
        <v>7.0185185185185164</v>
      </c>
      <c r="T1563">
        <v>6.7407407407407396</v>
      </c>
      <c r="U1563">
        <v>502.51111111111112</v>
      </c>
      <c r="V1563">
        <v>79.629629629629633</v>
      </c>
      <c r="W1563">
        <v>57.407407407407398</v>
      </c>
      <c r="X1563">
        <v>92.592592592592609</v>
      </c>
      <c r="Y1563">
        <v>106.51571205028968</v>
      </c>
      <c r="Z1563">
        <v>1.7479166513387987</v>
      </c>
      <c r="AA1563">
        <v>2.1703830109605371</v>
      </c>
      <c r="AB1563">
        <v>87.182269517602748</v>
      </c>
      <c r="AC1563">
        <v>15.187431652146971</v>
      </c>
      <c r="AD1563">
        <v>-5.7311877690135953</v>
      </c>
      <c r="AE1563">
        <v>0.67030784508440899</v>
      </c>
      <c r="AF1563">
        <v>0.95622250458578495</v>
      </c>
      <c r="AG1563">
        <v>1672.8333333333333</v>
      </c>
      <c r="AH1563">
        <v>0</v>
      </c>
      <c r="AI1563">
        <v>87.037037037037052</v>
      </c>
      <c r="AJ1563">
        <v>13.81323841666231</v>
      </c>
      <c r="AK1563">
        <v>-10.335341793445203</v>
      </c>
      <c r="AL1563">
        <v>-0.14412892134399707</v>
      </c>
      <c r="AM1563">
        <v>-13.256153328085215</v>
      </c>
      <c r="AN1563">
        <v>99</v>
      </c>
      <c r="AO1563">
        <v>99</v>
      </c>
      <c r="AQ1563">
        <v>1700</v>
      </c>
      <c r="AR1563">
        <v>232.64814814814807</v>
      </c>
      <c r="AS1563">
        <v>39.288189546723373</v>
      </c>
    </row>
    <row r="1564" spans="1:45">
      <c r="A1564">
        <v>21</v>
      </c>
      <c r="B1564">
        <v>104</v>
      </c>
      <c r="C1564">
        <v>2023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39</v>
      </c>
      <c r="R1564">
        <v>39</v>
      </c>
      <c r="S1564">
        <v>7.2051282051282044</v>
      </c>
      <c r="T1564">
        <v>7.6666666666666687</v>
      </c>
      <c r="U1564">
        <v>514.5358974358976</v>
      </c>
      <c r="V1564">
        <v>92.307692307692321</v>
      </c>
      <c r="W1564">
        <v>58.974358974358992</v>
      </c>
      <c r="X1564">
        <v>94.871794871794876</v>
      </c>
      <c r="Y1564">
        <v>97.439244679347212</v>
      </c>
      <c r="Z1564">
        <v>1.43543948741317</v>
      </c>
      <c r="AA1564">
        <v>2.8223770063214375</v>
      </c>
      <c r="AB1564">
        <v>74.995778844708809</v>
      </c>
      <c r="AC1564">
        <v>29.400920746963287</v>
      </c>
      <c r="AD1564">
        <v>13.07994486705439</v>
      </c>
      <c r="AE1564">
        <v>0.48411122144985086</v>
      </c>
      <c r="AF1564">
        <v>0.70713090468876649</v>
      </c>
      <c r="AG1564">
        <v>1719.6923076923067</v>
      </c>
      <c r="AH1564">
        <v>0</v>
      </c>
      <c r="AI1564">
        <v>89.743589743589737</v>
      </c>
      <c r="AJ1564">
        <v>12.951890954228835</v>
      </c>
      <c r="AK1564">
        <v>-27.366673553860544</v>
      </c>
      <c r="AL1564">
        <v>5.9621941499220714</v>
      </c>
      <c r="AM1564">
        <v>-6.4184379490664014</v>
      </c>
      <c r="AN1564">
        <v>99</v>
      </c>
      <c r="AO1564">
        <v>99</v>
      </c>
      <c r="AQ1564">
        <v>1750</v>
      </c>
      <c r="AR1564">
        <v>232.38461538461527</v>
      </c>
      <c r="AS1564">
        <v>40.609813452085376</v>
      </c>
    </row>
    <row r="1565" spans="1:45">
      <c r="A1565">
        <v>21</v>
      </c>
      <c r="B1565">
        <v>105</v>
      </c>
      <c r="C1565">
        <v>2023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32</v>
      </c>
      <c r="R1565">
        <v>32</v>
      </c>
      <c r="S1565">
        <v>7.0625</v>
      </c>
      <c r="T1565">
        <v>6.75</v>
      </c>
      <c r="U1565">
        <v>490.83437499999991</v>
      </c>
      <c r="V1565">
        <v>78.125</v>
      </c>
      <c r="W1565">
        <v>43.75</v>
      </c>
      <c r="X1565">
        <v>81.25</v>
      </c>
      <c r="Y1565">
        <v>139.79396582420657</v>
      </c>
      <c r="Z1565">
        <v>2.0757152381769517</v>
      </c>
      <c r="AA1565">
        <v>2.2912878474779204</v>
      </c>
      <c r="AB1565">
        <v>80.524646440507865</v>
      </c>
      <c r="AC1565">
        <v>26.129861745372299</v>
      </c>
      <c r="AD1565">
        <v>7.5561476700856014</v>
      </c>
      <c r="AE1565">
        <v>0.39721946375372408</v>
      </c>
      <c r="AF1565">
        <v>0.55348324757062839</v>
      </c>
      <c r="AG1565">
        <v>1770.90625</v>
      </c>
      <c r="AH1565">
        <v>0</v>
      </c>
      <c r="AI1565">
        <v>96.875</v>
      </c>
      <c r="AJ1565">
        <v>15.096273081045529</v>
      </c>
      <c r="AK1565">
        <v>7.3672035523600812</v>
      </c>
      <c r="AL1565">
        <v>8.2439148958873432</v>
      </c>
      <c r="AM1565">
        <v>7.0993117269120498</v>
      </c>
      <c r="AN1565">
        <v>99</v>
      </c>
      <c r="AO1565">
        <v>99</v>
      </c>
      <c r="AQ1565">
        <v>1800</v>
      </c>
      <c r="AR1565">
        <v>230.09375</v>
      </c>
      <c r="AS1565">
        <v>39.155829458486053</v>
      </c>
    </row>
    <row r="1566" spans="1:45">
      <c r="A1566">
        <v>21</v>
      </c>
      <c r="B1566">
        <v>106</v>
      </c>
      <c r="C1566">
        <v>2023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20</v>
      </c>
      <c r="R1566">
        <v>20</v>
      </c>
      <c r="S1566">
        <v>7.5</v>
      </c>
      <c r="T1566">
        <v>6.8</v>
      </c>
      <c r="U1566">
        <v>524.31999999999994</v>
      </c>
      <c r="V1566">
        <v>85</v>
      </c>
      <c r="W1566">
        <v>50</v>
      </c>
      <c r="X1566">
        <v>85</v>
      </c>
      <c r="Y1566">
        <v>152.88990679570705</v>
      </c>
      <c r="Z1566">
        <v>1.8841443681416776</v>
      </c>
      <c r="AA1566">
        <v>2.2494443758403997</v>
      </c>
      <c r="AB1566">
        <v>88.795420758000787</v>
      </c>
      <c r="AC1566">
        <v>35.03138273347021</v>
      </c>
      <c r="AD1566">
        <v>20.055315144238197</v>
      </c>
      <c r="AE1566">
        <v>0.24826216484607755</v>
      </c>
      <c r="AF1566">
        <v>0.36952680877107474</v>
      </c>
      <c r="AG1566">
        <v>1827.45</v>
      </c>
      <c r="AH1566">
        <v>0</v>
      </c>
      <c r="AI1566">
        <v>95</v>
      </c>
      <c r="AJ1566">
        <v>13.854511900465821</v>
      </c>
      <c r="AK1566">
        <v>3.8750079059497256</v>
      </c>
      <c r="AL1566">
        <v>-10.460467912536377</v>
      </c>
      <c r="AM1566">
        <v>4.8843275224365632</v>
      </c>
      <c r="AN1566">
        <v>99</v>
      </c>
      <c r="AO1566">
        <v>99</v>
      </c>
      <c r="AQ1566">
        <v>1850</v>
      </c>
      <c r="AR1566">
        <v>230.1</v>
      </c>
      <c r="AS1566">
        <v>41.605951118853753</v>
      </c>
    </row>
    <row r="1567" spans="1:45">
      <c r="A1567">
        <v>21</v>
      </c>
      <c r="B1567">
        <v>107</v>
      </c>
      <c r="C1567">
        <v>2023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Q1567">
        <v>23</v>
      </c>
      <c r="R1567">
        <v>24</v>
      </c>
      <c r="S1567">
        <v>6.875</v>
      </c>
      <c r="T1567">
        <v>7.4583333333333313</v>
      </c>
      <c r="U1567">
        <v>470.29166666666686</v>
      </c>
      <c r="V1567">
        <v>70.833333333333314</v>
      </c>
      <c r="W1567">
        <v>62.5</v>
      </c>
      <c r="X1567">
        <v>70.833333333333314</v>
      </c>
      <c r="Y1567">
        <v>150.5516354296935</v>
      </c>
      <c r="Z1567">
        <v>1.8998355191963328</v>
      </c>
      <c r="AA1567">
        <v>2.4320630245854158</v>
      </c>
      <c r="AB1567">
        <v>83.642284088024454</v>
      </c>
      <c r="AC1567">
        <v>48.913004175013526</v>
      </c>
      <c r="AD1567">
        <v>30.998497003858841</v>
      </c>
      <c r="AE1567">
        <v>0.29791459781529295</v>
      </c>
      <c r="AF1567">
        <v>0.39773888947580904</v>
      </c>
      <c r="AG1567">
        <v>1876.2916666666672</v>
      </c>
      <c r="AH1567">
        <v>4.1666666666666679</v>
      </c>
      <c r="AI1567">
        <v>95.833333333333314</v>
      </c>
      <c r="AJ1567">
        <v>13.682346188502002</v>
      </c>
      <c r="AK1567">
        <v>0.61847337534274627</v>
      </c>
      <c r="AL1567">
        <v>0.22434199232360505</v>
      </c>
      <c r="AM1567">
        <v>11.681288454872016</v>
      </c>
      <c r="AN1567">
        <v>99</v>
      </c>
      <c r="AO1567">
        <v>99</v>
      </c>
      <c r="AQ1567">
        <v>1900</v>
      </c>
      <c r="AR1567">
        <v>223.5416666666666</v>
      </c>
      <c r="AS1567">
        <v>40.492105539687202</v>
      </c>
    </row>
    <row r="1568" spans="1:45">
      <c r="A1568">
        <v>21</v>
      </c>
      <c r="B1568">
        <v>108</v>
      </c>
      <c r="C1568">
        <v>2023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14</v>
      </c>
      <c r="R1568">
        <v>14</v>
      </c>
      <c r="S1568">
        <v>7.4285714285714306</v>
      </c>
      <c r="T1568">
        <v>6.2142857142857153</v>
      </c>
      <c r="U1568">
        <v>492.65714285714279</v>
      </c>
      <c r="V1568">
        <v>78.571428571428555</v>
      </c>
      <c r="W1568">
        <v>42.857142857142847</v>
      </c>
      <c r="X1568">
        <v>78.571428571428555</v>
      </c>
      <c r="Y1568">
        <v>159.4411342976538</v>
      </c>
      <c r="Z1568">
        <v>2.4117061451620194</v>
      </c>
      <c r="AA1568">
        <v>1.42320420322652</v>
      </c>
      <c r="AB1568">
        <v>96.292363312429401</v>
      </c>
      <c r="AC1568">
        <v>1.9871485437705128</v>
      </c>
      <c r="AD1568">
        <v>3.5674965571118951</v>
      </c>
      <c r="AE1568">
        <v>0.1737835153922542</v>
      </c>
      <c r="AF1568">
        <v>0.24304816767011139</v>
      </c>
      <c r="AG1568">
        <v>1925.714285714286</v>
      </c>
      <c r="AH1568">
        <v>0</v>
      </c>
      <c r="AI1568">
        <v>92.857142857142875</v>
      </c>
      <c r="AJ1568">
        <v>16.157389160670107</v>
      </c>
      <c r="AK1568">
        <v>-13.592727676748945</v>
      </c>
      <c r="AL1568">
        <v>-32.038540133263254</v>
      </c>
      <c r="AM1568">
        <v>-15.816678522608395</v>
      </c>
      <c r="AN1568">
        <v>99</v>
      </c>
      <c r="AO1568">
        <v>99</v>
      </c>
      <c r="AQ1568">
        <v>1950</v>
      </c>
      <c r="AR1568">
        <v>224.3571428571428</v>
      </c>
      <c r="AS1568">
        <v>41.741212451050046</v>
      </c>
    </row>
    <row r="1569" spans="1:45">
      <c r="A1569">
        <v>21</v>
      </c>
      <c r="B1569">
        <v>109</v>
      </c>
      <c r="C1569">
        <v>2023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25</v>
      </c>
      <c r="R1569">
        <v>25</v>
      </c>
      <c r="S1569">
        <v>7.4</v>
      </c>
      <c r="T1569">
        <v>7.96</v>
      </c>
      <c r="U1569">
        <v>533.76</v>
      </c>
      <c r="V1569">
        <v>96</v>
      </c>
      <c r="W1569">
        <v>68</v>
      </c>
      <c r="X1569">
        <v>92</v>
      </c>
      <c r="Y1569">
        <v>107.7550889749531</v>
      </c>
      <c r="Z1569">
        <v>1.0954451150103284</v>
      </c>
      <c r="AA1569">
        <v>2.5531157435572713</v>
      </c>
      <c r="AB1569">
        <v>56.435209136225154</v>
      </c>
      <c r="AC1569">
        <v>14.461933196238252</v>
      </c>
      <c r="AD1569">
        <v>7.7231171833644812</v>
      </c>
      <c r="AE1569">
        <v>0.31032770605759691</v>
      </c>
      <c r="AF1569">
        <v>0.4702248375268176</v>
      </c>
      <c r="AG1569">
        <v>1978.8800000000003</v>
      </c>
      <c r="AH1569">
        <v>0</v>
      </c>
      <c r="AI1569">
        <v>96</v>
      </c>
      <c r="AJ1569">
        <v>13.989481763097013</v>
      </c>
      <c r="AK1569">
        <v>34.777367390042237</v>
      </c>
      <c r="AL1569">
        <v>25.072818649112889</v>
      </c>
      <c r="AM1569">
        <v>29.286036463083143</v>
      </c>
      <c r="AN1569">
        <v>99</v>
      </c>
      <c r="AO1569">
        <v>99</v>
      </c>
      <c r="AQ1569">
        <v>2000</v>
      </c>
      <c r="AR1569">
        <v>234.56</v>
      </c>
      <c r="AS1569">
        <v>40.982974292881224</v>
      </c>
    </row>
    <row r="1570" spans="1:45">
      <c r="A1570">
        <v>21</v>
      </c>
      <c r="B1570">
        <v>110</v>
      </c>
      <c r="C1570">
        <v>2023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26</v>
      </c>
      <c r="R1570">
        <v>26</v>
      </c>
      <c r="S1570">
        <v>7.192307692307689</v>
      </c>
      <c r="T1570">
        <v>7.5</v>
      </c>
      <c r="U1570">
        <v>517.86923076923051</v>
      </c>
      <c r="V1570">
        <v>88.461538461538439</v>
      </c>
      <c r="W1570">
        <v>69.230769230769269</v>
      </c>
      <c r="X1570">
        <v>88.461538461538439</v>
      </c>
      <c r="Y1570">
        <v>125.82663827428712</v>
      </c>
      <c r="Z1570">
        <v>1.9219227305613815</v>
      </c>
      <c r="AA1570">
        <v>2.4845677537706474</v>
      </c>
      <c r="AB1570">
        <v>85.520572095437373</v>
      </c>
      <c r="AC1570">
        <v>21.372387251735887</v>
      </c>
      <c r="AD1570">
        <v>30.204465314601396</v>
      </c>
      <c r="AE1570">
        <v>0.3227408142999007</v>
      </c>
      <c r="AF1570">
        <v>0.47447462135518498</v>
      </c>
      <c r="AG1570">
        <v>2026.8461538461536</v>
      </c>
      <c r="AH1570">
        <v>0</v>
      </c>
      <c r="AI1570">
        <v>92.307692307692321</v>
      </c>
      <c r="AJ1570">
        <v>13.512650220315624</v>
      </c>
      <c r="AK1570">
        <v>-2.301974298099589</v>
      </c>
      <c r="AL1570">
        <v>10.539575031419398</v>
      </c>
      <c r="AM1570">
        <v>-2.551848338425629</v>
      </c>
      <c r="AN1570">
        <v>99</v>
      </c>
      <c r="AO1570">
        <v>99</v>
      </c>
      <c r="AQ1570">
        <v>2050</v>
      </c>
      <c r="AR1570">
        <v>231.69230769230765</v>
      </c>
      <c r="AS1570">
        <v>40.652902300090325</v>
      </c>
    </row>
    <row r="1571" spans="1:45">
      <c r="A1571">
        <v>21</v>
      </c>
      <c r="B1571">
        <v>111</v>
      </c>
      <c r="C1571">
        <v>2023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25</v>
      </c>
      <c r="R1571">
        <v>25</v>
      </c>
      <c r="S1571">
        <v>7.28</v>
      </c>
      <c r="T1571">
        <v>6.8</v>
      </c>
      <c r="U1571">
        <v>520.18399999999997</v>
      </c>
      <c r="V1571">
        <v>92</v>
      </c>
      <c r="W1571">
        <v>56</v>
      </c>
      <c r="X1571">
        <v>96</v>
      </c>
      <c r="Y1571">
        <v>91.964343873047042</v>
      </c>
      <c r="Z1571">
        <v>1.4288456879593399</v>
      </c>
      <c r="AA1571">
        <v>2.5298221281347049</v>
      </c>
      <c r="AB1571">
        <v>86.66819223182334</v>
      </c>
      <c r="AC1571">
        <v>38.060388445394125</v>
      </c>
      <c r="AD1571">
        <v>42.492853907790753</v>
      </c>
      <c r="AE1571">
        <v>0.31032770605759691</v>
      </c>
      <c r="AF1571">
        <v>0.45826483229176063</v>
      </c>
      <c r="AG1571">
        <v>2073.3200000000002</v>
      </c>
      <c r="AH1571">
        <v>0</v>
      </c>
      <c r="AI1571">
        <v>96</v>
      </c>
      <c r="AJ1571">
        <v>14.324021781584548</v>
      </c>
      <c r="AK1571">
        <v>0.43764694584919395</v>
      </c>
      <c r="AL1571">
        <v>-11.7448279600692</v>
      </c>
      <c r="AM1571">
        <v>-23.890378548314359</v>
      </c>
      <c r="AN1571">
        <v>99</v>
      </c>
      <c r="AO1571">
        <v>99</v>
      </c>
      <c r="AQ1571">
        <v>2100</v>
      </c>
      <c r="AR1571">
        <v>233.47999999999996</v>
      </c>
      <c r="AS1571">
        <v>40.550040126468659</v>
      </c>
    </row>
    <row r="1572" spans="1:45">
      <c r="A1572">
        <v>21</v>
      </c>
      <c r="B1572">
        <v>112</v>
      </c>
      <c r="C1572">
        <v>2023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Q1572">
        <v>14</v>
      </c>
      <c r="R1572">
        <v>14</v>
      </c>
      <c r="S1572">
        <v>7.5</v>
      </c>
      <c r="T1572">
        <v>6.5</v>
      </c>
      <c r="U1572">
        <v>548.50714285714275</v>
      </c>
      <c r="V1572">
        <v>85.714285714285694</v>
      </c>
      <c r="W1572">
        <v>21.428571428571423</v>
      </c>
      <c r="X1572">
        <v>100</v>
      </c>
      <c r="Y1572">
        <v>102.8895278878253</v>
      </c>
      <c r="Z1572">
        <v>1.4516001023501124</v>
      </c>
      <c r="AA1572">
        <v>2.2280677086403173</v>
      </c>
      <c r="AB1572">
        <v>87.679725725517102</v>
      </c>
      <c r="AC1572">
        <v>60.189859052376015</v>
      </c>
      <c r="AD1572">
        <v>27.606198265256506</v>
      </c>
      <c r="AE1572">
        <v>0.1737835153922542</v>
      </c>
      <c r="AF1572">
        <v>0.27060128521074539</v>
      </c>
      <c r="AG1572">
        <v>2124.571428571428</v>
      </c>
      <c r="AH1572">
        <v>0</v>
      </c>
      <c r="AI1572">
        <v>100</v>
      </c>
      <c r="AJ1572">
        <v>13.047792838617871</v>
      </c>
      <c r="AK1572">
        <v>-10.643176847193658</v>
      </c>
      <c r="AL1572">
        <v>-13.022141098144756</v>
      </c>
      <c r="AM1572">
        <v>1.131381768682143</v>
      </c>
      <c r="AN1572">
        <v>99</v>
      </c>
      <c r="AO1572">
        <v>99</v>
      </c>
      <c r="AQ1572">
        <v>2150</v>
      </c>
      <c r="AR1572">
        <v>235.1428571428572</v>
      </c>
      <c r="AS1572">
        <v>41.934903094694093</v>
      </c>
    </row>
    <row r="1573" spans="1:45">
      <c r="A1573">
        <v>21</v>
      </c>
      <c r="B1573">
        <v>113</v>
      </c>
      <c r="C1573">
        <v>2023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17</v>
      </c>
      <c r="R1573">
        <v>18</v>
      </c>
      <c r="S1573">
        <v>7.4444444444444446</v>
      </c>
      <c r="T1573">
        <v>7.1111111111111116</v>
      </c>
      <c r="U1573">
        <v>523.65555555555557</v>
      </c>
      <c r="V1573">
        <v>83.333333333333314</v>
      </c>
      <c r="W1573">
        <v>44.44444444444445</v>
      </c>
      <c r="X1573">
        <v>88.8888888888889</v>
      </c>
      <c r="Y1573">
        <v>121.16940951605376</v>
      </c>
      <c r="Z1573">
        <v>1.5713484026367723</v>
      </c>
      <c r="AA1573">
        <v>2.8458329944145997</v>
      </c>
      <c r="AB1573">
        <v>76.64461984551825</v>
      </c>
      <c r="AC1573">
        <v>25.104131220364287</v>
      </c>
      <c r="AD1573">
        <v>5.1074580809616199</v>
      </c>
      <c r="AE1573">
        <v>0.22343594836146968</v>
      </c>
      <c r="AF1573">
        <v>0.33215267337831822</v>
      </c>
      <c r="AG1573">
        <v>2164.7777777777774</v>
      </c>
      <c r="AH1573">
        <v>0</v>
      </c>
      <c r="AI1573">
        <v>100</v>
      </c>
      <c r="AJ1573">
        <v>12.869237893140731</v>
      </c>
      <c r="AK1573">
        <v>-8.2251721623174259</v>
      </c>
      <c r="AL1573">
        <v>-34.063483552112693</v>
      </c>
      <c r="AM1573">
        <v>22.191879157922926</v>
      </c>
      <c r="AN1573">
        <v>99</v>
      </c>
      <c r="AO1573">
        <v>99</v>
      </c>
      <c r="AQ1573">
        <v>2200</v>
      </c>
      <c r="AR1573">
        <v>229.7777777777778</v>
      </c>
      <c r="AS1573">
        <v>42.456007765599281</v>
      </c>
    </row>
    <row r="1574" spans="1:45">
      <c r="A1574">
        <v>21</v>
      </c>
      <c r="B1574">
        <v>114</v>
      </c>
      <c r="C1574">
        <v>2023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10</v>
      </c>
      <c r="R1574">
        <v>10</v>
      </c>
      <c r="S1574">
        <v>7.5</v>
      </c>
      <c r="T1574">
        <v>7.8</v>
      </c>
      <c r="U1574">
        <v>557.41</v>
      </c>
      <c r="V1574">
        <v>90</v>
      </c>
      <c r="W1574">
        <v>70</v>
      </c>
      <c r="X1574">
        <v>90</v>
      </c>
      <c r="Y1574">
        <v>119.49326717434788</v>
      </c>
      <c r="Z1574">
        <v>1.8574175621006712</v>
      </c>
      <c r="AA1574">
        <v>3.4</v>
      </c>
      <c r="AB1574">
        <v>90.405947642104479</v>
      </c>
      <c r="AC1574">
        <v>58.271065514014097</v>
      </c>
      <c r="AD1574">
        <v>42.753856928148409</v>
      </c>
      <c r="AE1574">
        <v>0.12413108242303877</v>
      </c>
      <c r="AF1574">
        <v>0.19642388090963997</v>
      </c>
      <c r="AG1574">
        <v>2220.8000000000002</v>
      </c>
      <c r="AH1574">
        <v>0</v>
      </c>
      <c r="AI1574">
        <v>90</v>
      </c>
      <c r="AJ1574">
        <v>13.204544672172684</v>
      </c>
      <c r="AK1574">
        <v>-44.970441945965177</v>
      </c>
      <c r="AL1574">
        <v>-19.467450783911328</v>
      </c>
      <c r="AM1574">
        <v>-33.025700733636853</v>
      </c>
      <c r="AN1574">
        <v>99</v>
      </c>
      <c r="AO1574">
        <v>99</v>
      </c>
      <c r="AQ1574">
        <v>2250</v>
      </c>
      <c r="AR1574">
        <v>234.4</v>
      </c>
      <c r="AS1574">
        <v>42.521189858196152</v>
      </c>
    </row>
    <row r="1575" spans="1:45">
      <c r="A1575">
        <v>21</v>
      </c>
      <c r="B1575">
        <v>115</v>
      </c>
      <c r="C1575">
        <v>2023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Q1575">
        <v>10</v>
      </c>
      <c r="R1575">
        <v>10</v>
      </c>
      <c r="S1575">
        <v>8</v>
      </c>
      <c r="T1575">
        <v>6</v>
      </c>
      <c r="U1575">
        <v>555.20000000000005</v>
      </c>
      <c r="V1575">
        <v>90</v>
      </c>
      <c r="W1575">
        <v>40</v>
      </c>
      <c r="X1575">
        <v>90</v>
      </c>
      <c r="Y1575">
        <v>152.21339625670262</v>
      </c>
      <c r="Z1575">
        <v>2.3237900077244502</v>
      </c>
      <c r="AA1575">
        <v>2.607680962081059</v>
      </c>
      <c r="AB1575">
        <v>91.387916748594108</v>
      </c>
      <c r="AC1575">
        <v>47.64136500392005</v>
      </c>
      <c r="AD1575">
        <v>31.354672194261351</v>
      </c>
      <c r="AE1575">
        <v>0.12413108242303877</v>
      </c>
      <c r="AF1575">
        <v>0.195645106261158</v>
      </c>
      <c r="AG1575">
        <v>2273.9</v>
      </c>
      <c r="AH1575">
        <v>0</v>
      </c>
      <c r="AI1575">
        <v>100</v>
      </c>
      <c r="AJ1575">
        <v>12.605157674533512</v>
      </c>
      <c r="AK1575">
        <v>7.4212716902423184</v>
      </c>
      <c r="AL1575">
        <v>46.242451429356919</v>
      </c>
      <c r="AM1575">
        <v>2.0483590639156088</v>
      </c>
      <c r="AN1575">
        <v>99</v>
      </c>
      <c r="AO1575">
        <v>99</v>
      </c>
      <c r="AQ1575">
        <v>2300</v>
      </c>
      <c r="AR1575">
        <v>231.5</v>
      </c>
      <c r="AS1575">
        <v>43.873804244690696</v>
      </c>
    </row>
    <row r="1576" spans="1:45">
      <c r="A1576">
        <v>21</v>
      </c>
      <c r="B1576">
        <v>116</v>
      </c>
      <c r="C1576">
        <v>2023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17</v>
      </c>
      <c r="R1576">
        <v>17</v>
      </c>
      <c r="S1576">
        <v>8.1764705882352935</v>
      </c>
      <c r="T1576">
        <v>7.2352941176470607</v>
      </c>
      <c r="U1576">
        <v>582.04705882352948</v>
      </c>
      <c r="V1576">
        <v>94.117647058823522</v>
      </c>
      <c r="W1576">
        <v>64.705882352941188</v>
      </c>
      <c r="X1576">
        <v>100</v>
      </c>
      <c r="Y1576">
        <v>94.174800661242642</v>
      </c>
      <c r="Z1576">
        <v>1.6173796570432422</v>
      </c>
      <c r="AA1576">
        <v>2.1012436587637349</v>
      </c>
      <c r="AB1576">
        <v>74.421661965938881</v>
      </c>
      <c r="AC1576">
        <v>21.554845022990687</v>
      </c>
      <c r="AD1576">
        <v>17.817707031209061</v>
      </c>
      <c r="AE1576">
        <v>0.21102284011916575</v>
      </c>
      <c r="AF1576">
        <v>0.34867961048863577</v>
      </c>
      <c r="AG1576">
        <v>2322.1764705882351</v>
      </c>
      <c r="AH1576">
        <v>0</v>
      </c>
      <c r="AI1576">
        <v>100</v>
      </c>
      <c r="AJ1576">
        <v>15.737685359814895</v>
      </c>
      <c r="AK1576">
        <v>-13.008393545365951</v>
      </c>
      <c r="AL1576">
        <v>-33.389636210459322</v>
      </c>
      <c r="AM1576">
        <v>-45.648868209574488</v>
      </c>
      <c r="AN1576">
        <v>99</v>
      </c>
      <c r="AO1576">
        <v>99</v>
      </c>
      <c r="AQ1576">
        <v>2350</v>
      </c>
      <c r="AR1576">
        <v>235.94117647058823</v>
      </c>
      <c r="AS1576">
        <v>44.381510543508512</v>
      </c>
    </row>
    <row r="1577" spans="1:45">
      <c r="A1577">
        <v>21</v>
      </c>
      <c r="B1577">
        <v>117</v>
      </c>
      <c r="C1577">
        <v>2023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18</v>
      </c>
      <c r="R1577">
        <v>18</v>
      </c>
      <c r="S1577">
        <v>7.2777777777777777</v>
      </c>
      <c r="T1577">
        <v>7.6666666666666687</v>
      </c>
      <c r="U1577">
        <v>505.15555555555534</v>
      </c>
      <c r="V1577">
        <v>83.333333333333314</v>
      </c>
      <c r="W1577">
        <v>66.666666666666686</v>
      </c>
      <c r="X1577">
        <v>88.8888888888889</v>
      </c>
      <c r="Y1577">
        <v>117.6089623485027</v>
      </c>
      <c r="Z1577">
        <v>1.789026909789402</v>
      </c>
      <c r="AA1577">
        <v>2.7284509239574803</v>
      </c>
      <c r="AB1577">
        <v>76.614517739609568</v>
      </c>
      <c r="AC1577">
        <v>-2.1600783416042142</v>
      </c>
      <c r="AD1577">
        <v>-15.175157659147921</v>
      </c>
      <c r="AE1577">
        <v>0.22343594836146968</v>
      </c>
      <c r="AF1577">
        <v>0.32041819564327401</v>
      </c>
      <c r="AG1577">
        <v>2376</v>
      </c>
      <c r="AH1577">
        <v>0</v>
      </c>
      <c r="AI1577">
        <v>94.444444444444443</v>
      </c>
      <c r="AJ1577">
        <v>16.169243780846539</v>
      </c>
      <c r="AK1577">
        <v>-1.8133394634909403</v>
      </c>
      <c r="AL1577">
        <v>-7.3038127908196788</v>
      </c>
      <c r="AM1577">
        <v>3.072846708045716</v>
      </c>
      <c r="AN1577">
        <v>99</v>
      </c>
      <c r="AO1577">
        <v>99</v>
      </c>
      <c r="AQ1577">
        <v>2400</v>
      </c>
      <c r="AR1577">
        <v>228.55555555555557</v>
      </c>
      <c r="AS1577">
        <v>41.625282012916493</v>
      </c>
    </row>
    <row r="1578" spans="1:45">
      <c r="A1578">
        <v>21</v>
      </c>
      <c r="B1578">
        <v>118</v>
      </c>
      <c r="C1578">
        <v>2023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8</v>
      </c>
      <c r="R1578">
        <v>8</v>
      </c>
      <c r="S1578">
        <v>7.875</v>
      </c>
      <c r="T1578">
        <v>7</v>
      </c>
      <c r="U1578">
        <v>528.40000000000009</v>
      </c>
      <c r="V1578">
        <v>87.5</v>
      </c>
      <c r="W1578">
        <v>37.5</v>
      </c>
      <c r="X1578">
        <v>87.5</v>
      </c>
      <c r="Y1578">
        <v>97.08117737234079</v>
      </c>
      <c r="Z1578">
        <v>1.5360257159305637</v>
      </c>
      <c r="AA1578">
        <v>2.6457513110645903</v>
      </c>
      <c r="AB1578">
        <v>77.211728335267949</v>
      </c>
      <c r="AC1578">
        <v>10.073869110182359</v>
      </c>
      <c r="AD1578">
        <v>-9.2274937788129723</v>
      </c>
      <c r="AE1578">
        <v>9.930486593843102E-2</v>
      </c>
      <c r="AF1578">
        <v>0.14896091375849557</v>
      </c>
      <c r="AG1578">
        <v>2421.5</v>
      </c>
      <c r="AH1578">
        <v>0</v>
      </c>
      <c r="AI1578">
        <v>100</v>
      </c>
      <c r="AJ1578">
        <v>8.8600225733346782</v>
      </c>
      <c r="AK1578">
        <v>-77.250377933202813</v>
      </c>
      <c r="AL1578">
        <v>29.328432635814707</v>
      </c>
      <c r="AM1578">
        <v>-49.139471354496337</v>
      </c>
      <c r="AN1578">
        <v>99</v>
      </c>
      <c r="AO1578">
        <v>99</v>
      </c>
      <c r="AQ1578">
        <v>2450</v>
      </c>
      <c r="AR1578">
        <v>231.25</v>
      </c>
      <c r="AS1578">
        <v>42.269963833553163</v>
      </c>
    </row>
    <row r="1579" spans="1:45">
      <c r="A1579">
        <v>21</v>
      </c>
      <c r="B1579">
        <v>119</v>
      </c>
      <c r="C1579">
        <v>2023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8</v>
      </c>
      <c r="R1579">
        <v>8</v>
      </c>
      <c r="S1579">
        <v>7</v>
      </c>
      <c r="T1579">
        <v>7.75</v>
      </c>
      <c r="U1579">
        <v>496.22500000000002</v>
      </c>
      <c r="V1579">
        <v>87.5</v>
      </c>
      <c r="W1579">
        <v>62.5</v>
      </c>
      <c r="X1579">
        <v>87.5</v>
      </c>
      <c r="Y1579">
        <v>127.78825014452622</v>
      </c>
      <c r="Z1579">
        <v>1.4142135623730951</v>
      </c>
      <c r="AA1579">
        <v>2.3318447632722039</v>
      </c>
      <c r="AB1579">
        <v>75.399841270585725</v>
      </c>
      <c r="AC1579">
        <v>39.035448022998189</v>
      </c>
      <c r="AD1579">
        <v>26.533431525261619</v>
      </c>
      <c r="AE1579">
        <v>9.930486593843102E-2</v>
      </c>
      <c r="AF1579">
        <v>0.13989047961735321</v>
      </c>
      <c r="AG1579">
        <v>2479.875</v>
      </c>
      <c r="AH1579">
        <v>0</v>
      </c>
      <c r="AI1579">
        <v>100</v>
      </c>
      <c r="AJ1579">
        <v>9.2390137460661901</v>
      </c>
      <c r="AK1579">
        <v>7.9684181634413314</v>
      </c>
      <c r="AL1579">
        <v>35.827930797495497</v>
      </c>
      <c r="AM1579">
        <v>-5.7401157793029149</v>
      </c>
      <c r="AN1579">
        <v>99</v>
      </c>
      <c r="AO1579">
        <v>99</v>
      </c>
      <c r="AQ1579">
        <v>2500</v>
      </c>
      <c r="AR1579">
        <v>227.5</v>
      </c>
      <c r="AS1579">
        <v>41.907602924483392</v>
      </c>
    </row>
    <row r="1580" spans="1:45">
      <c r="A1580">
        <v>21</v>
      </c>
      <c r="B1580">
        <v>120</v>
      </c>
      <c r="C1580">
        <v>2023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4</v>
      </c>
      <c r="R1580">
        <v>4</v>
      </c>
      <c r="S1580">
        <v>6.25</v>
      </c>
      <c r="T1580">
        <v>5.75</v>
      </c>
      <c r="U1580">
        <v>483.97500000000002</v>
      </c>
      <c r="V1580">
        <v>50</v>
      </c>
      <c r="W1580">
        <v>50</v>
      </c>
      <c r="X1580">
        <v>75</v>
      </c>
      <c r="Y1580">
        <v>100.84568347232315</v>
      </c>
      <c r="Z1580">
        <v>1.9202864369671515</v>
      </c>
      <c r="AA1580">
        <v>1.9202864369671515</v>
      </c>
      <c r="AB1580">
        <v>11.144312134593356</v>
      </c>
      <c r="AC1580">
        <v>-18.903051309676577</v>
      </c>
      <c r="AD1580">
        <v>-66.101694915254242</v>
      </c>
      <c r="AE1580">
        <v>4.965243296921551E-2</v>
      </c>
      <c r="AF1580">
        <v>6.821854488670312E-2</v>
      </c>
      <c r="AG1580">
        <v>2530.25</v>
      </c>
      <c r="AH1580">
        <v>0</v>
      </c>
      <c r="AI1580">
        <v>75</v>
      </c>
      <c r="AJ1580">
        <v>12.537443918119836</v>
      </c>
      <c r="AK1580">
        <v>48.725247169251261</v>
      </c>
      <c r="AL1580">
        <v>-7.0092050250410649</v>
      </c>
      <c r="AM1580">
        <v>-61.525244108693805</v>
      </c>
      <c r="AN1580">
        <v>99</v>
      </c>
      <c r="AO1580">
        <v>99</v>
      </c>
      <c r="AQ1580">
        <v>2550</v>
      </c>
      <c r="AR1580">
        <v>236.25</v>
      </c>
      <c r="AS1580">
        <v>36.608548557606007</v>
      </c>
    </row>
    <row r="1581" spans="1:45">
      <c r="A1581">
        <v>21</v>
      </c>
      <c r="B1581">
        <v>121</v>
      </c>
      <c r="C1581">
        <v>2023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6</v>
      </c>
      <c r="R1581">
        <v>6</v>
      </c>
      <c r="S1581">
        <v>7.3333333333333313</v>
      </c>
      <c r="T1581">
        <v>7</v>
      </c>
      <c r="U1581">
        <v>501.93333333333322</v>
      </c>
      <c r="V1581">
        <v>83.333333333333314</v>
      </c>
      <c r="W1581">
        <v>66.666666666666686</v>
      </c>
      <c r="X1581">
        <v>100</v>
      </c>
      <c r="Y1581">
        <v>92.650592130985316</v>
      </c>
      <c r="Z1581">
        <v>1.5986105077709092</v>
      </c>
      <c r="AA1581">
        <v>3.1091263510296057</v>
      </c>
      <c r="AB1581">
        <v>31.668932300598247</v>
      </c>
      <c r="AC1581">
        <v>48.687368170865987</v>
      </c>
      <c r="AD1581">
        <v>73.771802611632722</v>
      </c>
      <c r="AE1581">
        <v>7.4478649453823237E-2</v>
      </c>
      <c r="AF1581">
        <v>0.10612478422480248</v>
      </c>
      <c r="AG1581">
        <v>2566.5</v>
      </c>
      <c r="AH1581">
        <v>0</v>
      </c>
      <c r="AI1581">
        <v>100</v>
      </c>
      <c r="AJ1581">
        <v>6.3966136874651625</v>
      </c>
      <c r="AK1581">
        <v>-53.755725761524545</v>
      </c>
      <c r="AL1581">
        <v>3.3521253188658617</v>
      </c>
      <c r="AM1581">
        <v>-9.7792874907709528</v>
      </c>
      <c r="AN1581">
        <v>99</v>
      </c>
      <c r="AO1581">
        <v>99</v>
      </c>
      <c r="AQ1581">
        <v>2600</v>
      </c>
      <c r="AR1581">
        <v>229</v>
      </c>
      <c r="AS1581">
        <v>41.895203870307526</v>
      </c>
    </row>
    <row r="1582" spans="1:45">
      <c r="A1582">
        <v>21</v>
      </c>
      <c r="B1582">
        <v>122</v>
      </c>
      <c r="C1582">
        <v>2023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4</v>
      </c>
      <c r="R1582">
        <v>4</v>
      </c>
      <c r="S1582">
        <v>7.5</v>
      </c>
      <c r="T1582">
        <v>7.25</v>
      </c>
      <c r="U1582">
        <v>568.27499999999998</v>
      </c>
      <c r="V1582">
        <v>75</v>
      </c>
      <c r="W1582">
        <v>75</v>
      </c>
      <c r="X1582">
        <v>100</v>
      </c>
      <c r="Y1582">
        <v>132.35891309239469</v>
      </c>
      <c r="Z1582">
        <v>2.2912878474779204</v>
      </c>
      <c r="AA1582">
        <v>1.4790199457749036</v>
      </c>
      <c r="AB1582">
        <v>80.987430787035379</v>
      </c>
      <c r="AC1582">
        <v>65.107933851977961</v>
      </c>
      <c r="AD1582">
        <v>47.951222381615644</v>
      </c>
      <c r="AE1582">
        <v>4.965243296921551E-2</v>
      </c>
      <c r="AF1582">
        <v>8.0101025043630814E-2</v>
      </c>
      <c r="AG1582">
        <v>2632.25</v>
      </c>
      <c r="AH1582">
        <v>0</v>
      </c>
      <c r="AI1582">
        <v>75</v>
      </c>
      <c r="AJ1582">
        <v>18.335416548308903</v>
      </c>
      <c r="AK1582">
        <v>-69.27662312024718</v>
      </c>
      <c r="AL1582">
        <v>-75.824770348979982</v>
      </c>
      <c r="AM1582">
        <v>-88.368204274676401</v>
      </c>
      <c r="AN1582">
        <v>99</v>
      </c>
      <c r="AO1582">
        <v>99</v>
      </c>
      <c r="AQ1582">
        <v>2650</v>
      </c>
      <c r="AR1582">
        <v>236</v>
      </c>
      <c r="AS1582">
        <v>42.606916127500355</v>
      </c>
    </row>
    <row r="1583" spans="1:45">
      <c r="A1583">
        <v>21</v>
      </c>
      <c r="B1583">
        <v>123</v>
      </c>
      <c r="C1583">
        <v>2023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7</v>
      </c>
      <c r="R1583">
        <v>7</v>
      </c>
      <c r="S1583">
        <v>6.5</v>
      </c>
      <c r="T1583">
        <v>7.1428571428571441</v>
      </c>
      <c r="U1583">
        <v>492.84285714285699</v>
      </c>
      <c r="V1583">
        <v>71.428571428571445</v>
      </c>
      <c r="W1583">
        <v>28.571428571428577</v>
      </c>
      <c r="X1583">
        <v>85.714285714285694</v>
      </c>
      <c r="Y1583">
        <v>142.820095196148</v>
      </c>
      <c r="AA1583">
        <v>3.3563828927059225</v>
      </c>
      <c r="AC1583">
        <v>30.411364942150975</v>
      </c>
      <c r="AE1583">
        <v>8.68917576961271E-2</v>
      </c>
      <c r="AF1583">
        <v>0.12156989410849579</v>
      </c>
      <c r="AG1583">
        <v>2680.8571428571422</v>
      </c>
      <c r="AH1583">
        <v>0</v>
      </c>
      <c r="AI1583">
        <v>100</v>
      </c>
      <c r="AJ1583">
        <v>11.153840740593463</v>
      </c>
      <c r="AK1583">
        <v>-23.08913199612207</v>
      </c>
      <c r="AL1583">
        <v>17.226421308007815</v>
      </c>
      <c r="AN1583">
        <v>99</v>
      </c>
      <c r="AO1583">
        <v>99</v>
      </c>
      <c r="AQ1583">
        <v>2700</v>
      </c>
      <c r="AR1583">
        <v>225.28571428571425</v>
      </c>
      <c r="AS1583">
        <v>41.864599958588038</v>
      </c>
    </row>
    <row r="1584" spans="1:45">
      <c r="A1584">
        <v>21</v>
      </c>
      <c r="B1584">
        <v>124</v>
      </c>
      <c r="C1584">
        <v>2023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5</v>
      </c>
      <c r="R1584">
        <v>5</v>
      </c>
      <c r="S1584">
        <v>7.8</v>
      </c>
      <c r="T1584">
        <v>5.6</v>
      </c>
      <c r="U1584">
        <v>543.44000000000005</v>
      </c>
      <c r="V1584">
        <v>80</v>
      </c>
      <c r="W1584">
        <v>60</v>
      </c>
      <c r="X1584">
        <v>100</v>
      </c>
      <c r="Y1584">
        <v>81.969472366241988</v>
      </c>
      <c r="Z1584">
        <v>2.0396078054371141</v>
      </c>
      <c r="AA1584">
        <v>2.2449944320643658</v>
      </c>
      <c r="AB1584">
        <v>77.200439990997822</v>
      </c>
      <c r="AC1584">
        <v>78.749704036018812</v>
      </c>
      <c r="AD1584">
        <v>85.609928332289925</v>
      </c>
      <c r="AE1584">
        <v>6.2065541211519387E-2</v>
      </c>
      <c r="AF1584">
        <v>9.5750519224210823E-2</v>
      </c>
      <c r="AG1584">
        <v>2724.2</v>
      </c>
      <c r="AH1584">
        <v>0</v>
      </c>
      <c r="AI1584">
        <v>100</v>
      </c>
      <c r="AJ1584">
        <v>19.782820830227781</v>
      </c>
      <c r="AK1584">
        <v>-78.563018650343764</v>
      </c>
      <c r="AL1584">
        <v>-91.235939970567841</v>
      </c>
      <c r="AM1584">
        <v>-61.364296170055717</v>
      </c>
      <c r="AN1584">
        <v>99</v>
      </c>
      <c r="AO1584">
        <v>99</v>
      </c>
      <c r="AQ1584">
        <v>2750</v>
      </c>
      <c r="AR1584">
        <v>235.6</v>
      </c>
      <c r="AS1584">
        <v>41.640805738841259</v>
      </c>
    </row>
    <row r="1585" spans="1:45">
      <c r="A1585">
        <v>21</v>
      </c>
      <c r="B1585">
        <v>125</v>
      </c>
      <c r="C1585">
        <v>2023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8</v>
      </c>
      <c r="R1585">
        <v>8</v>
      </c>
      <c r="S1585">
        <v>6.75</v>
      </c>
      <c r="T1585">
        <v>7.625</v>
      </c>
      <c r="U1585">
        <v>484.28750000000008</v>
      </c>
      <c r="V1585">
        <v>75</v>
      </c>
      <c r="W1585">
        <v>62.5</v>
      </c>
      <c r="X1585">
        <v>75</v>
      </c>
      <c r="Y1585">
        <v>145.92223474765564</v>
      </c>
      <c r="Z1585">
        <v>1.4790199457749036</v>
      </c>
      <c r="AA1585">
        <v>2.4968730444297718</v>
      </c>
      <c r="AB1585">
        <v>89.030297114002721</v>
      </c>
      <c r="AC1585">
        <v>53.61141504472765</v>
      </c>
      <c r="AD1585">
        <v>34.694719983032556</v>
      </c>
      <c r="AE1585">
        <v>9.930486593843102E-2</v>
      </c>
      <c r="AF1585">
        <v>0.13652518645309877</v>
      </c>
      <c r="AG1585">
        <v>2782.625</v>
      </c>
      <c r="AH1585">
        <v>0</v>
      </c>
      <c r="AI1585">
        <v>100</v>
      </c>
      <c r="AJ1585">
        <v>8.3357288223646009</v>
      </c>
      <c r="AK1585">
        <v>15.042346207976809</v>
      </c>
      <c r="AL1585">
        <v>-12.687226465636304</v>
      </c>
      <c r="AM1585">
        <v>13.434090904094704</v>
      </c>
      <c r="AN1585">
        <v>99</v>
      </c>
      <c r="AO1585">
        <v>99</v>
      </c>
      <c r="AQ1585">
        <v>2800</v>
      </c>
      <c r="AR1585">
        <v>227.25</v>
      </c>
      <c r="AS1585">
        <v>39.797717184786315</v>
      </c>
    </row>
    <row r="1586" spans="1:45">
      <c r="A1586">
        <v>21</v>
      </c>
      <c r="B1586">
        <v>126</v>
      </c>
      <c r="C1586">
        <v>2023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5</v>
      </c>
      <c r="R1586">
        <v>5</v>
      </c>
      <c r="S1586">
        <v>6.2</v>
      </c>
      <c r="T1586">
        <v>7.4</v>
      </c>
      <c r="U1586">
        <v>434.28</v>
      </c>
      <c r="V1586">
        <v>60</v>
      </c>
      <c r="W1586">
        <v>80</v>
      </c>
      <c r="X1586">
        <v>60</v>
      </c>
      <c r="Y1586">
        <v>217.71062812825656</v>
      </c>
      <c r="Z1586">
        <v>3.0594117081556713</v>
      </c>
      <c r="AA1586">
        <v>2.244994432064364</v>
      </c>
      <c r="AB1586">
        <v>90.045671086640866</v>
      </c>
      <c r="AC1586">
        <v>59.323288621117008</v>
      </c>
      <c r="AD1586">
        <v>74.544699500225306</v>
      </c>
      <c r="AE1586">
        <v>6.2065541211519387E-2</v>
      </c>
      <c r="AF1586">
        <v>7.6517252113738915E-2</v>
      </c>
      <c r="AG1586">
        <v>2821.2</v>
      </c>
      <c r="AH1586">
        <v>0</v>
      </c>
      <c r="AI1586">
        <v>100</v>
      </c>
      <c r="AJ1586">
        <v>8.4474848328300727</v>
      </c>
      <c r="AK1586">
        <v>-37.775720144130801</v>
      </c>
      <c r="AL1586">
        <v>-9.9132294945179513</v>
      </c>
      <c r="AM1586">
        <v>1.3929552217222405</v>
      </c>
      <c r="AN1586">
        <v>99</v>
      </c>
      <c r="AO1586">
        <v>99</v>
      </c>
      <c r="AQ1586">
        <v>2850</v>
      </c>
      <c r="AR1586">
        <v>216</v>
      </c>
      <c r="AS1586">
        <v>39.336783525297655</v>
      </c>
    </row>
    <row r="1587" spans="1:45">
      <c r="A1587">
        <v>21</v>
      </c>
      <c r="B1587">
        <v>127</v>
      </c>
      <c r="C1587">
        <v>2023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4</v>
      </c>
      <c r="R1587">
        <v>4</v>
      </c>
      <c r="S1587">
        <v>6.75</v>
      </c>
      <c r="T1587">
        <v>7.5</v>
      </c>
      <c r="U1587">
        <v>513.875</v>
      </c>
      <c r="V1587">
        <v>100</v>
      </c>
      <c r="W1587">
        <v>75</v>
      </c>
      <c r="X1587">
        <v>100</v>
      </c>
      <c r="Y1587">
        <v>62.946539817531111</v>
      </c>
      <c r="Z1587">
        <v>0.82915619758885006</v>
      </c>
      <c r="AA1587">
        <v>1.1180339887498949</v>
      </c>
      <c r="AB1587">
        <v>37.828701159833649</v>
      </c>
      <c r="AC1587">
        <v>-62.290083138991449</v>
      </c>
      <c r="AD1587">
        <v>-94.387980744853891</v>
      </c>
      <c r="AE1587">
        <v>4.965243296921551E-2</v>
      </c>
      <c r="AF1587">
        <v>7.2433090043193468E-2</v>
      </c>
      <c r="AG1587">
        <v>2887</v>
      </c>
      <c r="AH1587">
        <v>0</v>
      </c>
      <c r="AI1587">
        <v>75</v>
      </c>
      <c r="AJ1587">
        <v>12.903487900563944</v>
      </c>
      <c r="AK1587">
        <v>-18.575405464505003</v>
      </c>
      <c r="AL1587">
        <v>79.714204219538914</v>
      </c>
      <c r="AM1587">
        <v>-77.109960095605956</v>
      </c>
      <c r="AN1587">
        <v>99</v>
      </c>
      <c r="AO1587">
        <v>99</v>
      </c>
      <c r="AQ1587">
        <v>2900</v>
      </c>
      <c r="AR1587">
        <v>234</v>
      </c>
      <c r="AS1587">
        <v>40.005383094628392</v>
      </c>
    </row>
    <row r="1588" spans="1:45">
      <c r="A1588">
        <v>21</v>
      </c>
      <c r="B1588">
        <v>128</v>
      </c>
      <c r="C1588">
        <v>2023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2</v>
      </c>
      <c r="R1588">
        <v>2</v>
      </c>
      <c r="S1588">
        <v>5.5</v>
      </c>
      <c r="T1588">
        <v>6</v>
      </c>
      <c r="U1588">
        <v>435.9</v>
      </c>
      <c r="V1588">
        <v>50</v>
      </c>
      <c r="W1588">
        <v>50</v>
      </c>
      <c r="X1588">
        <v>50</v>
      </c>
      <c r="Y1588">
        <v>130.50000000000011</v>
      </c>
      <c r="Z1588">
        <v>1.5</v>
      </c>
      <c r="AA1588">
        <v>2</v>
      </c>
      <c r="AB1588">
        <v>99.999999999999901</v>
      </c>
      <c r="AC1588">
        <v>-99.999999999999716</v>
      </c>
      <c r="AD1588">
        <v>-100</v>
      </c>
      <c r="AE1588">
        <v>2.4826216484607755E-2</v>
      </c>
      <c r="AF1588">
        <v>3.0721074142377076E-2</v>
      </c>
      <c r="AG1588">
        <v>2918.5</v>
      </c>
      <c r="AH1588">
        <v>0</v>
      </c>
      <c r="AI1588">
        <v>100</v>
      </c>
      <c r="AJ1588">
        <v>4.5</v>
      </c>
      <c r="AK1588">
        <v>-99.999999999999915</v>
      </c>
      <c r="AL1588">
        <v>100</v>
      </c>
      <c r="AM1588">
        <v>-100</v>
      </c>
      <c r="AN1588">
        <v>99</v>
      </c>
      <c r="AO1588">
        <v>99</v>
      </c>
      <c r="AQ1588">
        <v>2950</v>
      </c>
      <c r="AR1588">
        <v>231.5</v>
      </c>
      <c r="AS1588">
        <v>34.013835210480373</v>
      </c>
    </row>
    <row r="1589" spans="1:45">
      <c r="A1589">
        <v>21</v>
      </c>
      <c r="B1589">
        <v>129</v>
      </c>
      <c r="C1589">
        <v>2023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AN1589">
        <v>99</v>
      </c>
      <c r="AO1589">
        <v>99</v>
      </c>
      <c r="AQ1589">
        <v>3000</v>
      </c>
    </row>
    <row r="1590" spans="1:45">
      <c r="A1590">
        <v>21</v>
      </c>
      <c r="B1590">
        <v>130</v>
      </c>
      <c r="C1590">
        <v>2023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5</v>
      </c>
      <c r="R1590">
        <v>5</v>
      </c>
      <c r="S1590">
        <v>6.2</v>
      </c>
      <c r="T1590">
        <v>6.4</v>
      </c>
      <c r="U1590">
        <v>393</v>
      </c>
      <c r="V1590">
        <v>60</v>
      </c>
      <c r="W1590">
        <v>40</v>
      </c>
      <c r="X1590">
        <v>40</v>
      </c>
      <c r="Y1590">
        <v>144.2831105847113</v>
      </c>
      <c r="Z1590">
        <v>1.4696938456699062</v>
      </c>
      <c r="AA1590">
        <v>2.5768197453450234</v>
      </c>
      <c r="AB1590">
        <v>73.038688740495459</v>
      </c>
      <c r="AC1590">
        <v>4.5509369883041932</v>
      </c>
      <c r="AD1590">
        <v>55.978975462995457</v>
      </c>
      <c r="AE1590">
        <v>6.2065541211519387E-2</v>
      </c>
      <c r="AF1590">
        <v>6.9243990238324102E-2</v>
      </c>
      <c r="AG1590">
        <v>3071</v>
      </c>
      <c r="AH1590">
        <v>0</v>
      </c>
      <c r="AI1590">
        <v>100</v>
      </c>
      <c r="AJ1590">
        <v>20.938003725283849</v>
      </c>
      <c r="AK1590">
        <v>32.517706064130508</v>
      </c>
      <c r="AL1590">
        <v>-36.698294189402411</v>
      </c>
      <c r="AM1590">
        <v>-27.947071300383559</v>
      </c>
      <c r="AN1590">
        <v>99</v>
      </c>
      <c r="AO1590">
        <v>99</v>
      </c>
      <c r="AQ1590">
        <v>3100</v>
      </c>
      <c r="AR1590">
        <v>212</v>
      </c>
      <c r="AS1590">
        <v>39.797146365245993</v>
      </c>
    </row>
    <row r="1591" spans="1:45">
      <c r="A1591">
        <v>21</v>
      </c>
      <c r="B1591">
        <v>131</v>
      </c>
      <c r="C1591">
        <v>2023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5</v>
      </c>
      <c r="R1591">
        <v>5</v>
      </c>
      <c r="S1591">
        <v>6.6</v>
      </c>
      <c r="T1591">
        <v>5.6</v>
      </c>
      <c r="U1591">
        <v>495.82</v>
      </c>
      <c r="V1591">
        <v>80</v>
      </c>
      <c r="W1591">
        <v>20</v>
      </c>
      <c r="X1591">
        <v>100</v>
      </c>
      <c r="Y1591">
        <v>94.60622389673955</v>
      </c>
      <c r="Z1591">
        <v>1.019803902718559</v>
      </c>
      <c r="AA1591">
        <v>1.7435595774162704</v>
      </c>
      <c r="AB1591">
        <v>61.554856297292005</v>
      </c>
      <c r="AC1591">
        <v>77.106259920534413</v>
      </c>
      <c r="AD1591">
        <v>24.745669886622071</v>
      </c>
      <c r="AE1591">
        <v>6.2065541211519387E-2</v>
      </c>
      <c r="AF1591">
        <v>8.7360191450294819E-2</v>
      </c>
      <c r="AG1591">
        <v>3161.4</v>
      </c>
      <c r="AH1591">
        <v>0</v>
      </c>
      <c r="AI1591">
        <v>100</v>
      </c>
      <c r="AJ1591">
        <v>37.005945468250189</v>
      </c>
      <c r="AK1591">
        <v>1.0766089094481501</v>
      </c>
      <c r="AL1591">
        <v>-56.476798771535535</v>
      </c>
      <c r="AM1591">
        <v>60.839230099345151</v>
      </c>
      <c r="AN1591">
        <v>99</v>
      </c>
      <c r="AO1591">
        <v>99</v>
      </c>
      <c r="AQ1591">
        <v>3200</v>
      </c>
      <c r="AR1591">
        <v>236.6</v>
      </c>
      <c r="AS1591">
        <v>37.323277671100286</v>
      </c>
    </row>
    <row r="1592" spans="1:45">
      <c r="A1592">
        <v>21</v>
      </c>
      <c r="B1592">
        <v>132</v>
      </c>
      <c r="C1592">
        <v>2023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6</v>
      </c>
      <c r="R1592">
        <v>6</v>
      </c>
      <c r="S1592">
        <v>6.5</v>
      </c>
      <c r="T1592">
        <v>7.5</v>
      </c>
      <c r="U1592">
        <v>464.23333333333346</v>
      </c>
      <c r="V1592">
        <v>83.333333333333314</v>
      </c>
      <c r="W1592">
        <v>83.333333333333314</v>
      </c>
      <c r="X1592">
        <v>66.666666666666686</v>
      </c>
      <c r="Y1592">
        <v>135.68413892403041</v>
      </c>
      <c r="Z1592">
        <v>1.607275126832159</v>
      </c>
      <c r="AA1592">
        <v>1.258305739211792</v>
      </c>
      <c r="AB1592">
        <v>93.405343568500882</v>
      </c>
      <c r="AC1592">
        <v>-63.989127022596143</v>
      </c>
      <c r="AD1592">
        <v>-78.288136125881266</v>
      </c>
      <c r="AE1592">
        <v>7.4478649453823237E-2</v>
      </c>
      <c r="AF1592">
        <v>9.8153796646222882E-2</v>
      </c>
      <c r="AG1592">
        <v>3245.6666666666665</v>
      </c>
      <c r="AH1592">
        <v>0</v>
      </c>
      <c r="AI1592">
        <v>100</v>
      </c>
      <c r="AJ1592">
        <v>31.393559141282648</v>
      </c>
      <c r="AK1592">
        <v>-31.358258233951496</v>
      </c>
      <c r="AL1592">
        <v>59.489611071394023</v>
      </c>
      <c r="AM1592">
        <v>-22.791193127991423</v>
      </c>
      <c r="AN1592">
        <v>99</v>
      </c>
      <c r="AO1592">
        <v>99</v>
      </c>
      <c r="AQ1592">
        <v>3300</v>
      </c>
      <c r="AR1592">
        <v>226.5</v>
      </c>
      <c r="AS1592">
        <v>38.774740413488821</v>
      </c>
    </row>
    <row r="1593" spans="1:45">
      <c r="A1593">
        <v>21</v>
      </c>
      <c r="B1593">
        <v>133</v>
      </c>
      <c r="C1593">
        <v>2023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4</v>
      </c>
      <c r="R1593">
        <v>4</v>
      </c>
      <c r="S1593">
        <v>7</v>
      </c>
      <c r="T1593">
        <v>5.5</v>
      </c>
      <c r="U1593">
        <v>448.625</v>
      </c>
      <c r="V1593">
        <v>75</v>
      </c>
      <c r="W1593">
        <v>50</v>
      </c>
      <c r="X1593">
        <v>75</v>
      </c>
      <c r="Y1593">
        <v>132.07027248779343</v>
      </c>
      <c r="Z1593">
        <v>2.4494897427831779</v>
      </c>
      <c r="AA1593">
        <v>2.5</v>
      </c>
      <c r="AB1593">
        <v>97.973823499516826</v>
      </c>
      <c r="AC1593">
        <v>42.534174376896175</v>
      </c>
      <c r="AD1593">
        <v>40.824829046386306</v>
      </c>
      <c r="AE1593">
        <v>4.965243296921551E-2</v>
      </c>
      <c r="AF1593">
        <v>6.3235796683293946E-2</v>
      </c>
      <c r="AG1593">
        <v>3363.75</v>
      </c>
      <c r="AH1593">
        <v>0</v>
      </c>
      <c r="AI1593">
        <v>100</v>
      </c>
      <c r="AJ1593">
        <v>23.657715443381257</v>
      </c>
      <c r="AK1593">
        <v>93.372509545957371</v>
      </c>
      <c r="AL1593">
        <v>7.3971639577294814</v>
      </c>
      <c r="AM1593">
        <v>92.322031652161243</v>
      </c>
      <c r="AN1593">
        <v>99</v>
      </c>
      <c r="AO1593">
        <v>99</v>
      </c>
      <c r="AQ1593">
        <v>3400</v>
      </c>
      <c r="AR1593">
        <v>221.5</v>
      </c>
      <c r="AS1593">
        <v>40.408641939929595</v>
      </c>
    </row>
    <row r="1594" spans="1:45">
      <c r="A1594">
        <v>21</v>
      </c>
      <c r="B1594">
        <v>134</v>
      </c>
      <c r="C1594">
        <v>2023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AN1594">
        <v>99</v>
      </c>
      <c r="AO1594">
        <v>99</v>
      </c>
      <c r="AQ1594">
        <v>3500</v>
      </c>
    </row>
    <row r="1595" spans="1:45">
      <c r="A1595">
        <v>21</v>
      </c>
      <c r="B1595">
        <v>135</v>
      </c>
      <c r="C1595">
        <v>2023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6</v>
      </c>
      <c r="R1595">
        <v>6</v>
      </c>
      <c r="S1595">
        <v>6.6666666666666687</v>
      </c>
      <c r="T1595">
        <v>7.3333333333333313</v>
      </c>
      <c r="U1595">
        <v>592.11666666666645</v>
      </c>
      <c r="V1595">
        <v>66.666666666666686</v>
      </c>
      <c r="W1595">
        <v>66.666666666666686</v>
      </c>
      <c r="X1595">
        <v>100</v>
      </c>
      <c r="Y1595">
        <v>124.84143832166632</v>
      </c>
      <c r="Z1595">
        <v>1.8856180831641256</v>
      </c>
      <c r="AA1595">
        <v>3.6817870057290873</v>
      </c>
      <c r="AB1595">
        <v>37.809820646920251</v>
      </c>
      <c r="AC1595">
        <v>81.102191723129451</v>
      </c>
      <c r="AD1595">
        <v>-10.402996494547757</v>
      </c>
      <c r="AE1595">
        <v>7.4478649453823237E-2</v>
      </c>
      <c r="AF1595">
        <v>0.12519242957745239</v>
      </c>
      <c r="AG1595">
        <v>3527.1666666666656</v>
      </c>
      <c r="AH1595">
        <v>0</v>
      </c>
      <c r="AI1595">
        <v>66.666666666666686</v>
      </c>
      <c r="AJ1595">
        <v>13.75277749731103</v>
      </c>
      <c r="AK1595">
        <v>42.159721351522066</v>
      </c>
      <c r="AL1595">
        <v>41.034582561628781</v>
      </c>
      <c r="AM1595">
        <v>22.065845267866059</v>
      </c>
      <c r="AN1595">
        <v>99</v>
      </c>
      <c r="AO1595">
        <v>99</v>
      </c>
      <c r="AQ1595">
        <v>3600</v>
      </c>
      <c r="AR1595">
        <v>249.5</v>
      </c>
      <c r="AS1595">
        <v>37.833368952173039</v>
      </c>
    </row>
    <row r="1596" spans="1:45">
      <c r="A1596">
        <v>21</v>
      </c>
      <c r="B1596">
        <v>136</v>
      </c>
      <c r="C1596">
        <v>2023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8</v>
      </c>
      <c r="R1596">
        <v>8</v>
      </c>
      <c r="S1596">
        <v>6.875</v>
      </c>
      <c r="T1596">
        <v>6.375</v>
      </c>
      <c r="U1596">
        <v>458.57499999999999</v>
      </c>
      <c r="V1596">
        <v>75</v>
      </c>
      <c r="W1596">
        <v>37.5</v>
      </c>
      <c r="X1596">
        <v>75</v>
      </c>
      <c r="Y1596">
        <v>128.55832090922783</v>
      </c>
      <c r="Z1596">
        <v>2.0271593425283569</v>
      </c>
      <c r="AA1596">
        <v>2.3946555075835021</v>
      </c>
      <c r="AB1596">
        <v>96.307166757136173</v>
      </c>
      <c r="AC1596">
        <v>21.498701779170258</v>
      </c>
      <c r="AD1596">
        <v>8.6906619650963766</v>
      </c>
      <c r="AE1596">
        <v>9.930486593843102E-2</v>
      </c>
      <c r="AF1596">
        <v>0.12927659164799787</v>
      </c>
      <c r="AG1596">
        <v>4028</v>
      </c>
      <c r="AH1596">
        <v>0</v>
      </c>
      <c r="AI1596">
        <v>100</v>
      </c>
      <c r="AJ1596">
        <v>353.01416402178529</v>
      </c>
      <c r="AK1596">
        <v>-14.350474133613696</v>
      </c>
      <c r="AL1596">
        <v>42.630407032593155</v>
      </c>
      <c r="AM1596">
        <v>-24.367120018349024</v>
      </c>
      <c r="AN1596">
        <v>99</v>
      </c>
      <c r="AO1596">
        <v>99</v>
      </c>
      <c r="AQ1596">
        <v>3700</v>
      </c>
      <c r="AR1596">
        <v>228</v>
      </c>
      <c r="AS1596">
        <v>37.792044197836368</v>
      </c>
    </row>
    <row r="1597" spans="1:45">
      <c r="A1597">
        <v>23</v>
      </c>
      <c r="B1597">
        <v>1</v>
      </c>
      <c r="C1597">
        <v>2024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</v>
      </c>
      <c r="K1597">
        <v>99</v>
      </c>
      <c r="L1597">
        <v>1</v>
      </c>
      <c r="M1597">
        <v>99</v>
      </c>
      <c r="N1597">
        <v>99</v>
      </c>
      <c r="O1597">
        <v>99</v>
      </c>
      <c r="P1597">
        <v>99</v>
      </c>
      <c r="Q1597">
        <v>5</v>
      </c>
      <c r="R1597">
        <v>11</v>
      </c>
      <c r="S1597">
        <v>1</v>
      </c>
      <c r="T1597">
        <v>3.454545454545455</v>
      </c>
      <c r="U1597">
        <v>177.29999999999995</v>
      </c>
      <c r="V1597">
        <v>0</v>
      </c>
      <c r="W1597">
        <v>0</v>
      </c>
      <c r="X1597">
        <v>0</v>
      </c>
      <c r="Y1597">
        <v>35.563259897617101</v>
      </c>
      <c r="Z1597">
        <v>0</v>
      </c>
      <c r="AA1597">
        <v>1.0756508696544751</v>
      </c>
      <c r="AC1597">
        <v>-8.6028626479265373</v>
      </c>
      <c r="AE1597">
        <v>0.32144944476914072</v>
      </c>
      <c r="AF1597">
        <v>0.16774273564207595</v>
      </c>
      <c r="AG1597">
        <v>1087.4545454545455</v>
      </c>
      <c r="AH1597">
        <v>0</v>
      </c>
      <c r="AI1597">
        <v>0</v>
      </c>
      <c r="AJ1597">
        <v>132.69675863436171</v>
      </c>
      <c r="AK1597">
        <v>30.407573760408876</v>
      </c>
      <c r="AL1597">
        <v>-2.1828522093376463</v>
      </c>
      <c r="AN1597">
        <v>99</v>
      </c>
      <c r="AO1597">
        <v>99</v>
      </c>
      <c r="AP1597">
        <v>1</v>
      </c>
      <c r="AQ1597">
        <v>99</v>
      </c>
      <c r="AR1597">
        <v>203.54545454545453</v>
      </c>
      <c r="AS1597">
        <v>20.792017181872485</v>
      </c>
    </row>
    <row r="1598" spans="1:45">
      <c r="A1598">
        <v>23</v>
      </c>
      <c r="B1598">
        <v>2</v>
      </c>
      <c r="C1598">
        <v>2024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</v>
      </c>
      <c r="K1598">
        <v>99</v>
      </c>
      <c r="L1598">
        <v>1</v>
      </c>
      <c r="M1598">
        <v>99</v>
      </c>
      <c r="N1598">
        <v>99</v>
      </c>
      <c r="O1598">
        <v>99</v>
      </c>
      <c r="P1598">
        <v>99</v>
      </c>
      <c r="R1598">
        <v>0</v>
      </c>
      <c r="AN1598">
        <v>99</v>
      </c>
      <c r="AO1598">
        <v>99</v>
      </c>
      <c r="AP1598">
        <v>2</v>
      </c>
      <c r="AQ1598">
        <v>99</v>
      </c>
    </row>
    <row r="1599" spans="1:45">
      <c r="A1599">
        <v>23</v>
      </c>
      <c r="B1599">
        <v>3</v>
      </c>
      <c r="C1599">
        <v>2024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</v>
      </c>
      <c r="K1599">
        <v>99</v>
      </c>
      <c r="L1599">
        <v>1</v>
      </c>
      <c r="M1599">
        <v>99</v>
      </c>
      <c r="N1599">
        <v>99</v>
      </c>
      <c r="O1599">
        <v>99</v>
      </c>
      <c r="P1599">
        <v>99</v>
      </c>
      <c r="Q1599">
        <v>1</v>
      </c>
      <c r="R1599">
        <v>1</v>
      </c>
      <c r="S1599">
        <v>1</v>
      </c>
      <c r="T1599">
        <v>4</v>
      </c>
      <c r="U1599">
        <v>172.5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E1599">
        <v>0.96153846153846112</v>
      </c>
      <c r="AF1599">
        <v>0.60208583475274347</v>
      </c>
      <c r="AG1599">
        <v>1369</v>
      </c>
      <c r="AH1599">
        <v>0</v>
      </c>
      <c r="AI1599">
        <v>0</v>
      </c>
      <c r="AJ1599">
        <v>0</v>
      </c>
      <c r="AN1599">
        <v>99</v>
      </c>
      <c r="AO1599">
        <v>99</v>
      </c>
      <c r="AP1599">
        <v>3</v>
      </c>
      <c r="AQ1599">
        <v>99</v>
      </c>
      <c r="AR1599">
        <v>199</v>
      </c>
      <c r="AS1599">
        <v>21.952645985413035</v>
      </c>
    </row>
    <row r="1600" spans="1:45">
      <c r="A1600">
        <v>23</v>
      </c>
      <c r="B1600">
        <v>4</v>
      </c>
      <c r="C1600">
        <v>2024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</v>
      </c>
      <c r="K1600">
        <v>99</v>
      </c>
      <c r="L1600">
        <v>1</v>
      </c>
      <c r="M1600">
        <v>99</v>
      </c>
      <c r="N1600">
        <v>99</v>
      </c>
      <c r="O1600">
        <v>99</v>
      </c>
      <c r="P1600">
        <v>99</v>
      </c>
      <c r="R1600">
        <v>0</v>
      </c>
      <c r="AN1600">
        <v>99</v>
      </c>
      <c r="AO1600">
        <v>99</v>
      </c>
      <c r="AP1600">
        <v>4</v>
      </c>
      <c r="AQ1600">
        <v>99</v>
      </c>
    </row>
    <row r="1601" spans="1:45">
      <c r="A1601">
        <v>23</v>
      </c>
      <c r="B1601">
        <v>5</v>
      </c>
      <c r="C1601">
        <v>2024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</v>
      </c>
      <c r="K1601">
        <v>99</v>
      </c>
      <c r="L1601">
        <v>1</v>
      </c>
      <c r="M1601">
        <v>99</v>
      </c>
      <c r="N1601">
        <v>99</v>
      </c>
      <c r="O1601">
        <v>99</v>
      </c>
      <c r="P1601">
        <v>99</v>
      </c>
      <c r="R1601">
        <v>0</v>
      </c>
      <c r="AN1601">
        <v>99</v>
      </c>
      <c r="AO1601">
        <v>99</v>
      </c>
      <c r="AP1601">
        <v>5</v>
      </c>
      <c r="AQ1601">
        <v>99</v>
      </c>
    </row>
    <row r="1602" spans="1:45">
      <c r="A1602">
        <v>23</v>
      </c>
      <c r="B1602">
        <v>6</v>
      </c>
      <c r="C1602">
        <v>2024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</v>
      </c>
      <c r="K1602">
        <v>99</v>
      </c>
      <c r="L1602">
        <v>1</v>
      </c>
      <c r="M1602">
        <v>99</v>
      </c>
      <c r="N1602">
        <v>99</v>
      </c>
      <c r="O1602">
        <v>99</v>
      </c>
      <c r="P1602">
        <v>99</v>
      </c>
      <c r="R1602">
        <v>0</v>
      </c>
      <c r="AN1602">
        <v>99</v>
      </c>
      <c r="AO1602">
        <v>99</v>
      </c>
      <c r="AP1602">
        <v>6</v>
      </c>
      <c r="AQ1602">
        <v>99</v>
      </c>
    </row>
    <row r="1603" spans="1:45">
      <c r="A1603">
        <v>23</v>
      </c>
      <c r="B1603">
        <v>7</v>
      </c>
      <c r="C1603">
        <v>2024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</v>
      </c>
      <c r="K1603">
        <v>99</v>
      </c>
      <c r="L1603">
        <v>1</v>
      </c>
      <c r="M1603">
        <v>99</v>
      </c>
      <c r="N1603">
        <v>99</v>
      </c>
      <c r="O1603">
        <v>99</v>
      </c>
      <c r="P1603">
        <v>99</v>
      </c>
      <c r="R1603">
        <v>0</v>
      </c>
      <c r="AN1603">
        <v>99</v>
      </c>
      <c r="AO1603">
        <v>99</v>
      </c>
      <c r="AP1603">
        <v>7</v>
      </c>
      <c r="AQ1603">
        <v>99</v>
      </c>
    </row>
    <row r="1604" spans="1:45">
      <c r="A1604">
        <v>23</v>
      </c>
      <c r="B1604">
        <v>8</v>
      </c>
      <c r="C1604">
        <v>2024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</v>
      </c>
      <c r="K1604">
        <v>99</v>
      </c>
      <c r="L1604">
        <v>1</v>
      </c>
      <c r="M1604">
        <v>99</v>
      </c>
      <c r="N1604">
        <v>99</v>
      </c>
      <c r="O1604">
        <v>99</v>
      </c>
      <c r="P1604">
        <v>99</v>
      </c>
      <c r="Q1604">
        <v>2</v>
      </c>
      <c r="R1604">
        <v>2</v>
      </c>
      <c r="S1604">
        <v>1</v>
      </c>
      <c r="T1604">
        <v>3.5</v>
      </c>
      <c r="U1604">
        <v>130.44999999999999</v>
      </c>
      <c r="V1604">
        <v>0</v>
      </c>
      <c r="W1604">
        <v>0</v>
      </c>
      <c r="X1604">
        <v>0</v>
      </c>
      <c r="Y1604">
        <v>21.450000000000113</v>
      </c>
      <c r="Z1604">
        <v>0</v>
      </c>
      <c r="AA1604">
        <v>0.5</v>
      </c>
      <c r="AC1604">
        <v>-99.999999999998636</v>
      </c>
      <c r="AE1604">
        <v>2.0833333333333339</v>
      </c>
      <c r="AF1604">
        <v>1.1582017464030936</v>
      </c>
      <c r="AG1604">
        <v>991</v>
      </c>
      <c r="AH1604">
        <v>0</v>
      </c>
      <c r="AI1604">
        <v>0</v>
      </c>
      <c r="AJ1604">
        <v>41</v>
      </c>
      <c r="AK1604">
        <v>-99.999999999997513</v>
      </c>
      <c r="AL1604">
        <v>100</v>
      </c>
      <c r="AN1604">
        <v>99</v>
      </c>
      <c r="AO1604">
        <v>99</v>
      </c>
      <c r="AP1604">
        <v>8</v>
      </c>
      <c r="AQ1604">
        <v>99</v>
      </c>
      <c r="AR1604">
        <v>187</v>
      </c>
      <c r="AS1604">
        <v>19.752156793891327</v>
      </c>
    </row>
    <row r="1605" spans="1:45">
      <c r="A1605">
        <v>23</v>
      </c>
      <c r="B1605">
        <v>9</v>
      </c>
      <c r="C1605">
        <v>2024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</v>
      </c>
      <c r="K1605">
        <v>99</v>
      </c>
      <c r="L1605">
        <v>1</v>
      </c>
      <c r="M1605">
        <v>99</v>
      </c>
      <c r="N1605">
        <v>99</v>
      </c>
      <c r="O1605">
        <v>99</v>
      </c>
      <c r="P1605">
        <v>99</v>
      </c>
      <c r="R1605">
        <v>0</v>
      </c>
      <c r="AN1605">
        <v>99</v>
      </c>
      <c r="AO1605">
        <v>99</v>
      </c>
      <c r="AP1605">
        <v>9</v>
      </c>
      <c r="AQ1605">
        <v>99</v>
      </c>
    </row>
    <row r="1606" spans="1:45">
      <c r="A1606">
        <v>23</v>
      </c>
      <c r="B1606">
        <v>10</v>
      </c>
      <c r="C1606">
        <v>2024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</v>
      </c>
      <c r="K1606">
        <v>99</v>
      </c>
      <c r="L1606">
        <v>1</v>
      </c>
      <c r="M1606">
        <v>99</v>
      </c>
      <c r="N1606">
        <v>99</v>
      </c>
      <c r="O1606">
        <v>99</v>
      </c>
      <c r="P1606">
        <v>99</v>
      </c>
      <c r="R1606">
        <v>0</v>
      </c>
      <c r="AN1606">
        <v>99</v>
      </c>
      <c r="AO1606">
        <v>99</v>
      </c>
      <c r="AP1606">
        <v>10</v>
      </c>
      <c r="AQ1606">
        <v>99</v>
      </c>
    </row>
    <row r="1607" spans="1:45">
      <c r="A1607">
        <v>23</v>
      </c>
      <c r="B1607">
        <v>11</v>
      </c>
      <c r="C1607">
        <v>2024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</v>
      </c>
      <c r="K1607">
        <v>99</v>
      </c>
      <c r="L1607">
        <v>1</v>
      </c>
      <c r="M1607">
        <v>99</v>
      </c>
      <c r="N1607">
        <v>99</v>
      </c>
      <c r="O1607">
        <v>99</v>
      </c>
      <c r="P1607">
        <v>99</v>
      </c>
      <c r="R1607">
        <v>0</v>
      </c>
      <c r="AN1607">
        <v>99</v>
      </c>
      <c r="AO1607">
        <v>99</v>
      </c>
      <c r="AP1607">
        <v>11</v>
      </c>
      <c r="AQ1607">
        <v>99</v>
      </c>
    </row>
    <row r="1608" spans="1:45">
      <c r="A1608">
        <v>23</v>
      </c>
      <c r="B1608">
        <v>12</v>
      </c>
      <c r="C1608">
        <v>2024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</v>
      </c>
      <c r="K1608">
        <v>99</v>
      </c>
      <c r="L1608">
        <v>1</v>
      </c>
      <c r="M1608">
        <v>99</v>
      </c>
      <c r="N1608">
        <v>99</v>
      </c>
      <c r="O1608">
        <v>99</v>
      </c>
      <c r="P1608">
        <v>99</v>
      </c>
      <c r="R1608">
        <v>0</v>
      </c>
      <c r="AN1608">
        <v>99</v>
      </c>
      <c r="AO1608">
        <v>99</v>
      </c>
      <c r="AP1608">
        <v>12</v>
      </c>
      <c r="AQ1608">
        <v>99</v>
      </c>
    </row>
    <row r="1609" spans="1:45">
      <c r="A1609">
        <v>23</v>
      </c>
      <c r="B1609">
        <v>13</v>
      </c>
      <c r="C1609">
        <v>2024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</v>
      </c>
      <c r="K1609">
        <v>99</v>
      </c>
      <c r="L1609">
        <v>1</v>
      </c>
      <c r="M1609">
        <v>99</v>
      </c>
      <c r="N1609">
        <v>99</v>
      </c>
      <c r="O1609">
        <v>99</v>
      </c>
      <c r="P1609">
        <v>99</v>
      </c>
      <c r="R1609">
        <v>0</v>
      </c>
      <c r="AN1609">
        <v>99</v>
      </c>
      <c r="AO1609">
        <v>99</v>
      </c>
      <c r="AP1609">
        <v>13</v>
      </c>
      <c r="AQ1609">
        <v>99</v>
      </c>
    </row>
    <row r="1610" spans="1:45">
      <c r="A1610">
        <v>23</v>
      </c>
      <c r="B1610">
        <v>14</v>
      </c>
      <c r="C1610">
        <v>2024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</v>
      </c>
      <c r="K1610">
        <v>99</v>
      </c>
      <c r="L1610">
        <v>1</v>
      </c>
      <c r="M1610">
        <v>99</v>
      </c>
      <c r="N1610">
        <v>99</v>
      </c>
      <c r="O1610">
        <v>99</v>
      </c>
      <c r="P1610">
        <v>99</v>
      </c>
      <c r="R1610">
        <v>0</v>
      </c>
      <c r="AN1610">
        <v>99</v>
      </c>
      <c r="AO1610">
        <v>99</v>
      </c>
      <c r="AP1610">
        <v>14</v>
      </c>
      <c r="AQ1610">
        <v>99</v>
      </c>
    </row>
    <row r="1611" spans="1:45">
      <c r="A1611">
        <v>23</v>
      </c>
      <c r="B1611">
        <v>15</v>
      </c>
      <c r="C1611">
        <v>2024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</v>
      </c>
      <c r="K1611">
        <v>99</v>
      </c>
      <c r="L1611">
        <v>1</v>
      </c>
      <c r="M1611">
        <v>99</v>
      </c>
      <c r="N1611">
        <v>99</v>
      </c>
      <c r="O1611">
        <v>99</v>
      </c>
      <c r="P1611">
        <v>99</v>
      </c>
      <c r="R1611">
        <v>0</v>
      </c>
      <c r="AN1611">
        <v>99</v>
      </c>
      <c r="AO1611">
        <v>99</v>
      </c>
      <c r="AP1611">
        <v>15</v>
      </c>
      <c r="AQ1611">
        <v>99</v>
      </c>
    </row>
    <row r="1612" spans="1:45">
      <c r="A1612">
        <v>23</v>
      </c>
      <c r="B1612">
        <v>16</v>
      </c>
      <c r="C1612">
        <v>2024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</v>
      </c>
      <c r="K1612">
        <v>99</v>
      </c>
      <c r="L1612">
        <v>1</v>
      </c>
      <c r="M1612">
        <v>99</v>
      </c>
      <c r="N1612">
        <v>99</v>
      </c>
      <c r="O1612">
        <v>99</v>
      </c>
      <c r="P1612">
        <v>99</v>
      </c>
      <c r="R1612">
        <v>0</v>
      </c>
      <c r="AN1612">
        <v>99</v>
      </c>
      <c r="AO1612">
        <v>99</v>
      </c>
      <c r="AP1612">
        <v>16</v>
      </c>
      <c r="AQ1612">
        <v>99</v>
      </c>
    </row>
    <row r="1613" spans="1:45">
      <c r="A1613">
        <v>23</v>
      </c>
      <c r="B1613">
        <v>17</v>
      </c>
      <c r="C1613">
        <v>2024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</v>
      </c>
      <c r="K1613">
        <v>99</v>
      </c>
      <c r="L1613">
        <v>1</v>
      </c>
      <c r="M1613">
        <v>99</v>
      </c>
      <c r="N1613">
        <v>99</v>
      </c>
      <c r="O1613">
        <v>99</v>
      </c>
      <c r="P1613">
        <v>99</v>
      </c>
      <c r="R1613">
        <v>0</v>
      </c>
      <c r="AN1613">
        <v>99</v>
      </c>
      <c r="AO1613">
        <v>99</v>
      </c>
      <c r="AP1613">
        <v>17</v>
      </c>
      <c r="AQ1613">
        <v>99</v>
      </c>
    </row>
    <row r="1614" spans="1:45">
      <c r="A1614">
        <v>23</v>
      </c>
      <c r="B1614">
        <v>18</v>
      </c>
      <c r="C1614">
        <v>2024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</v>
      </c>
      <c r="K1614">
        <v>99</v>
      </c>
      <c r="L1614">
        <v>1</v>
      </c>
      <c r="M1614">
        <v>99</v>
      </c>
      <c r="N1614">
        <v>99</v>
      </c>
      <c r="O1614">
        <v>99</v>
      </c>
      <c r="P1614">
        <v>99</v>
      </c>
      <c r="Q1614">
        <v>1</v>
      </c>
      <c r="R1614">
        <v>1</v>
      </c>
      <c r="S1614">
        <v>1</v>
      </c>
      <c r="T1614">
        <v>3</v>
      </c>
      <c r="U1614">
        <v>131.30000000000001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E1614">
        <v>0.20325203252032517</v>
      </c>
      <c r="AF1614">
        <v>7.0766678541958505E-2</v>
      </c>
      <c r="AG1614">
        <v>1142</v>
      </c>
      <c r="AH1614">
        <v>0</v>
      </c>
      <c r="AI1614">
        <v>100</v>
      </c>
      <c r="AJ1614">
        <v>0</v>
      </c>
      <c r="AN1614">
        <v>99</v>
      </c>
      <c r="AO1614">
        <v>99</v>
      </c>
      <c r="AP1614">
        <v>21</v>
      </c>
      <c r="AQ1614">
        <v>99</v>
      </c>
      <c r="AR1614">
        <v>188</v>
      </c>
      <c r="AS1614">
        <v>19.715043872744964</v>
      </c>
    </row>
    <row r="1615" spans="1:45">
      <c r="A1615">
        <v>23</v>
      </c>
      <c r="B1615">
        <v>19</v>
      </c>
      <c r="C1615">
        <v>2024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</v>
      </c>
      <c r="K1615">
        <v>99</v>
      </c>
      <c r="L1615">
        <v>1</v>
      </c>
      <c r="M1615">
        <v>99</v>
      </c>
      <c r="N1615">
        <v>99</v>
      </c>
      <c r="O1615">
        <v>99</v>
      </c>
      <c r="P1615">
        <v>99</v>
      </c>
      <c r="R1615">
        <v>0</v>
      </c>
      <c r="AN1615">
        <v>99</v>
      </c>
      <c r="AO1615">
        <v>99</v>
      </c>
      <c r="AP1615">
        <v>22</v>
      </c>
      <c r="AQ1615">
        <v>99</v>
      </c>
    </row>
    <row r="1616" spans="1:45">
      <c r="A1616">
        <v>23</v>
      </c>
      <c r="B1616">
        <v>20</v>
      </c>
      <c r="C1616">
        <v>2024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</v>
      </c>
      <c r="K1616">
        <v>99</v>
      </c>
      <c r="L1616">
        <v>1</v>
      </c>
      <c r="M1616">
        <v>99</v>
      </c>
      <c r="N1616">
        <v>99</v>
      </c>
      <c r="O1616">
        <v>99</v>
      </c>
      <c r="P1616">
        <v>99</v>
      </c>
      <c r="R1616">
        <v>0</v>
      </c>
      <c r="AN1616">
        <v>99</v>
      </c>
      <c r="AO1616">
        <v>99</v>
      </c>
      <c r="AP1616">
        <v>23</v>
      </c>
      <c r="AQ1616">
        <v>99</v>
      </c>
    </row>
    <row r="1617" spans="1:45">
      <c r="A1617">
        <v>23</v>
      </c>
      <c r="B1617">
        <v>21</v>
      </c>
      <c r="C1617">
        <v>2024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</v>
      </c>
      <c r="K1617">
        <v>99</v>
      </c>
      <c r="L1617">
        <v>1</v>
      </c>
      <c r="M1617">
        <v>99</v>
      </c>
      <c r="N1617">
        <v>99</v>
      </c>
      <c r="O1617">
        <v>99</v>
      </c>
      <c r="P1617">
        <v>99</v>
      </c>
      <c r="R1617">
        <v>0</v>
      </c>
      <c r="AN1617">
        <v>99</v>
      </c>
      <c r="AO1617">
        <v>99</v>
      </c>
      <c r="AP1617">
        <v>24</v>
      </c>
      <c r="AQ1617">
        <v>99</v>
      </c>
    </row>
    <row r="1618" spans="1:45">
      <c r="A1618">
        <v>23</v>
      </c>
      <c r="B1618">
        <v>22</v>
      </c>
      <c r="C1618">
        <v>2024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</v>
      </c>
      <c r="K1618">
        <v>99</v>
      </c>
      <c r="L1618">
        <v>1</v>
      </c>
      <c r="M1618">
        <v>99</v>
      </c>
      <c r="N1618">
        <v>99</v>
      </c>
      <c r="O1618">
        <v>99</v>
      </c>
      <c r="P1618">
        <v>99</v>
      </c>
      <c r="R1618">
        <v>0</v>
      </c>
      <c r="AN1618">
        <v>99</v>
      </c>
      <c r="AO1618">
        <v>99</v>
      </c>
      <c r="AP1618">
        <v>25</v>
      </c>
      <c r="AQ1618">
        <v>99</v>
      </c>
    </row>
    <row r="1619" spans="1:45">
      <c r="A1619">
        <v>23</v>
      </c>
      <c r="B1619">
        <v>23</v>
      </c>
      <c r="C1619">
        <v>2024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</v>
      </c>
      <c r="K1619">
        <v>99</v>
      </c>
      <c r="L1619">
        <v>1</v>
      </c>
      <c r="M1619">
        <v>99</v>
      </c>
      <c r="N1619">
        <v>99</v>
      </c>
      <c r="O1619">
        <v>99</v>
      </c>
      <c r="P1619">
        <v>99</v>
      </c>
      <c r="R1619">
        <v>0</v>
      </c>
      <c r="AN1619">
        <v>99</v>
      </c>
      <c r="AO1619">
        <v>99</v>
      </c>
      <c r="AP1619">
        <v>26</v>
      </c>
      <c r="AQ1619">
        <v>99</v>
      </c>
    </row>
    <row r="1620" spans="1:45">
      <c r="A1620">
        <v>23</v>
      </c>
      <c r="B1620">
        <v>24</v>
      </c>
      <c r="C1620">
        <v>2024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</v>
      </c>
      <c r="K1620">
        <v>99</v>
      </c>
      <c r="L1620">
        <v>1</v>
      </c>
      <c r="M1620">
        <v>99</v>
      </c>
      <c r="N1620">
        <v>99</v>
      </c>
      <c r="O1620">
        <v>99</v>
      </c>
      <c r="P1620">
        <v>99</v>
      </c>
      <c r="R1620">
        <v>0</v>
      </c>
      <c r="AN1620">
        <v>99</v>
      </c>
      <c r="AO1620">
        <v>99</v>
      </c>
      <c r="AP1620">
        <v>27</v>
      </c>
      <c r="AQ1620">
        <v>99</v>
      </c>
    </row>
    <row r="1621" spans="1:45">
      <c r="A1621">
        <v>23</v>
      </c>
      <c r="B1621">
        <v>25</v>
      </c>
      <c r="C1621">
        <v>2024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</v>
      </c>
      <c r="K1621">
        <v>99</v>
      </c>
      <c r="L1621">
        <v>1</v>
      </c>
      <c r="M1621">
        <v>99</v>
      </c>
      <c r="N1621">
        <v>99</v>
      </c>
      <c r="O1621">
        <v>99</v>
      </c>
      <c r="P1621">
        <v>99</v>
      </c>
      <c r="R1621">
        <v>0</v>
      </c>
      <c r="AN1621">
        <v>99</v>
      </c>
      <c r="AO1621">
        <v>99</v>
      </c>
      <c r="AP1621">
        <v>28</v>
      </c>
      <c r="AQ1621">
        <v>99</v>
      </c>
    </row>
    <row r="1622" spans="1:45">
      <c r="A1622">
        <v>23</v>
      </c>
      <c r="B1622">
        <v>26</v>
      </c>
      <c r="C1622">
        <v>2024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</v>
      </c>
      <c r="K1622">
        <v>99</v>
      </c>
      <c r="L1622">
        <v>1</v>
      </c>
      <c r="M1622">
        <v>99</v>
      </c>
      <c r="N1622">
        <v>99</v>
      </c>
      <c r="O1622">
        <v>99</v>
      </c>
      <c r="P1622">
        <v>99</v>
      </c>
      <c r="R1622">
        <v>0</v>
      </c>
      <c r="AN1622">
        <v>99</v>
      </c>
      <c r="AO1622">
        <v>99</v>
      </c>
      <c r="AP1622">
        <v>29</v>
      </c>
      <c r="AQ1622">
        <v>99</v>
      </c>
    </row>
    <row r="1623" spans="1:45">
      <c r="A1623">
        <v>23</v>
      </c>
      <c r="B1623">
        <v>27</v>
      </c>
      <c r="C1623">
        <v>2024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</v>
      </c>
      <c r="K1623">
        <v>99</v>
      </c>
      <c r="L1623">
        <v>1</v>
      </c>
      <c r="M1623">
        <v>99</v>
      </c>
      <c r="N1623">
        <v>99</v>
      </c>
      <c r="O1623">
        <v>99</v>
      </c>
      <c r="P1623">
        <v>99</v>
      </c>
      <c r="R1623">
        <v>0</v>
      </c>
      <c r="AN1623">
        <v>99</v>
      </c>
      <c r="AO1623">
        <v>99</v>
      </c>
      <c r="AP1623">
        <v>30</v>
      </c>
      <c r="AQ1623">
        <v>99</v>
      </c>
    </row>
    <row r="1624" spans="1:45">
      <c r="A1624">
        <v>23</v>
      </c>
      <c r="B1624">
        <v>28</v>
      </c>
      <c r="C1624">
        <v>2024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</v>
      </c>
      <c r="K1624">
        <v>99</v>
      </c>
      <c r="L1624">
        <v>1</v>
      </c>
      <c r="M1624">
        <v>99</v>
      </c>
      <c r="N1624">
        <v>99</v>
      </c>
      <c r="O1624">
        <v>99</v>
      </c>
      <c r="P1624">
        <v>99</v>
      </c>
      <c r="R1624">
        <v>0</v>
      </c>
      <c r="AN1624">
        <v>99</v>
      </c>
      <c r="AO1624">
        <v>99</v>
      </c>
      <c r="AP1624">
        <v>31</v>
      </c>
      <c r="AQ1624">
        <v>99</v>
      </c>
    </row>
    <row r="1625" spans="1:45">
      <c r="A1625">
        <v>23</v>
      </c>
      <c r="B1625">
        <v>29</v>
      </c>
      <c r="C1625">
        <v>2024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</v>
      </c>
      <c r="K1625">
        <v>99</v>
      </c>
      <c r="L1625">
        <v>1</v>
      </c>
      <c r="M1625">
        <v>99</v>
      </c>
      <c r="N1625">
        <v>99</v>
      </c>
      <c r="O1625">
        <v>99</v>
      </c>
      <c r="P1625">
        <v>99</v>
      </c>
      <c r="R1625">
        <v>0</v>
      </c>
      <c r="AN1625">
        <v>99</v>
      </c>
      <c r="AO1625">
        <v>99</v>
      </c>
      <c r="AP1625">
        <v>32</v>
      </c>
      <c r="AQ1625">
        <v>99</v>
      </c>
    </row>
    <row r="1626" spans="1:45">
      <c r="A1626">
        <v>23</v>
      </c>
      <c r="B1626">
        <v>30</v>
      </c>
      <c r="C1626">
        <v>2024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</v>
      </c>
      <c r="K1626">
        <v>99</v>
      </c>
      <c r="L1626">
        <v>1</v>
      </c>
      <c r="M1626">
        <v>99</v>
      </c>
      <c r="N1626">
        <v>99</v>
      </c>
      <c r="O1626">
        <v>99</v>
      </c>
      <c r="P1626">
        <v>99</v>
      </c>
      <c r="R1626">
        <v>0</v>
      </c>
      <c r="AN1626">
        <v>99</v>
      </c>
      <c r="AO1626">
        <v>99</v>
      </c>
      <c r="AP1626">
        <v>33</v>
      </c>
      <c r="AQ1626">
        <v>99</v>
      </c>
    </row>
    <row r="1627" spans="1:45">
      <c r="A1627">
        <v>23</v>
      </c>
      <c r="B1627">
        <v>31</v>
      </c>
      <c r="C1627">
        <v>2024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</v>
      </c>
      <c r="K1627">
        <v>99</v>
      </c>
      <c r="L1627">
        <v>1</v>
      </c>
      <c r="M1627">
        <v>99</v>
      </c>
      <c r="N1627">
        <v>99</v>
      </c>
      <c r="O1627">
        <v>99</v>
      </c>
      <c r="P1627">
        <v>99</v>
      </c>
      <c r="R1627">
        <v>0</v>
      </c>
      <c r="AN1627">
        <v>99</v>
      </c>
      <c r="AO1627">
        <v>99</v>
      </c>
      <c r="AP1627">
        <v>34</v>
      </c>
      <c r="AQ1627">
        <v>99</v>
      </c>
    </row>
    <row r="1628" spans="1:45">
      <c r="A1628">
        <v>23</v>
      </c>
      <c r="B1628">
        <v>32</v>
      </c>
      <c r="C1628">
        <v>2024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</v>
      </c>
      <c r="K1628">
        <v>99</v>
      </c>
      <c r="L1628">
        <v>1</v>
      </c>
      <c r="M1628">
        <v>99</v>
      </c>
      <c r="N1628">
        <v>99</v>
      </c>
      <c r="O1628">
        <v>99</v>
      </c>
      <c r="P1628">
        <v>99</v>
      </c>
      <c r="R1628">
        <v>0</v>
      </c>
      <c r="AN1628">
        <v>99</v>
      </c>
      <c r="AO1628">
        <v>99</v>
      </c>
      <c r="AP1628">
        <v>39</v>
      </c>
      <c r="AQ1628">
        <v>99</v>
      </c>
    </row>
    <row r="1629" spans="1:45">
      <c r="A1629">
        <v>23</v>
      </c>
      <c r="B1629">
        <v>33</v>
      </c>
      <c r="C1629">
        <v>2024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</v>
      </c>
      <c r="K1629">
        <v>99</v>
      </c>
      <c r="L1629">
        <v>1</v>
      </c>
      <c r="M1629">
        <v>99</v>
      </c>
      <c r="N1629">
        <v>99</v>
      </c>
      <c r="O1629">
        <v>99</v>
      </c>
      <c r="P1629">
        <v>99</v>
      </c>
      <c r="R1629">
        <v>0</v>
      </c>
      <c r="AN1629">
        <v>99</v>
      </c>
      <c r="AO1629">
        <v>99</v>
      </c>
      <c r="AP1629">
        <v>40</v>
      </c>
      <c r="AQ1629">
        <v>99</v>
      </c>
    </row>
    <row r="1630" spans="1:45">
      <c r="A1630">
        <v>23</v>
      </c>
      <c r="B1630">
        <v>34</v>
      </c>
      <c r="C1630">
        <v>2024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</v>
      </c>
      <c r="K1630">
        <v>99</v>
      </c>
      <c r="L1630">
        <v>1</v>
      </c>
      <c r="M1630">
        <v>99</v>
      </c>
      <c r="N1630">
        <v>99</v>
      </c>
      <c r="O1630">
        <v>99</v>
      </c>
      <c r="P1630">
        <v>99</v>
      </c>
      <c r="Q1630">
        <v>2</v>
      </c>
      <c r="R1630">
        <v>3</v>
      </c>
      <c r="S1630">
        <v>1</v>
      </c>
      <c r="T1630">
        <v>3.3333333333333344</v>
      </c>
      <c r="U1630">
        <v>195.73333333333335</v>
      </c>
      <c r="V1630">
        <v>0</v>
      </c>
      <c r="W1630">
        <v>0</v>
      </c>
      <c r="X1630">
        <v>0</v>
      </c>
      <c r="Y1630">
        <v>19.283210889844671</v>
      </c>
      <c r="Z1630">
        <v>0</v>
      </c>
      <c r="AA1630">
        <v>0.4714045207910309</v>
      </c>
      <c r="AC1630">
        <v>99.985655970327898</v>
      </c>
      <c r="AE1630">
        <v>0.72992700729927051</v>
      </c>
      <c r="AF1630">
        <v>0.43175676917703715</v>
      </c>
      <c r="AG1630">
        <v>930.3333333333336</v>
      </c>
      <c r="AH1630">
        <v>0</v>
      </c>
      <c r="AI1630">
        <v>100</v>
      </c>
      <c r="AJ1630">
        <v>216.49531685979301</v>
      </c>
      <c r="AK1630">
        <v>98.585871766887436</v>
      </c>
      <c r="AL1630">
        <v>98.85555749814705</v>
      </c>
      <c r="AN1630">
        <v>99</v>
      </c>
      <c r="AO1630">
        <v>99</v>
      </c>
      <c r="AP1630">
        <v>98</v>
      </c>
      <c r="AQ1630">
        <v>99</v>
      </c>
      <c r="AR1630">
        <v>210.6666666666666</v>
      </c>
      <c r="AS1630">
        <v>20.914133463173588</v>
      </c>
    </row>
    <row r="1631" spans="1:45">
      <c r="A1631">
        <v>23</v>
      </c>
      <c r="B1631">
        <v>35</v>
      </c>
      <c r="C1631">
        <v>2024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</v>
      </c>
      <c r="K1631">
        <v>99</v>
      </c>
      <c r="L1631">
        <v>1</v>
      </c>
      <c r="M1631">
        <v>99</v>
      </c>
      <c r="N1631">
        <v>99</v>
      </c>
      <c r="O1631">
        <v>99</v>
      </c>
      <c r="P1631">
        <v>99</v>
      </c>
      <c r="R1631">
        <v>0</v>
      </c>
      <c r="AN1631">
        <v>99</v>
      </c>
      <c r="AO1631">
        <v>99</v>
      </c>
      <c r="AP1631">
        <v>99</v>
      </c>
      <c r="AQ1631">
        <v>99</v>
      </c>
    </row>
    <row r="1632" spans="1:45">
      <c r="A1632">
        <v>23</v>
      </c>
      <c r="B1632">
        <v>36</v>
      </c>
      <c r="C1632">
        <v>2024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</v>
      </c>
      <c r="K1632">
        <v>99</v>
      </c>
      <c r="L1632">
        <v>2</v>
      </c>
      <c r="M1632">
        <v>99</v>
      </c>
      <c r="N1632">
        <v>99</v>
      </c>
      <c r="O1632">
        <v>99</v>
      </c>
      <c r="P1632">
        <v>99</v>
      </c>
      <c r="Q1632">
        <v>37</v>
      </c>
      <c r="R1632">
        <v>85</v>
      </c>
      <c r="S1632">
        <v>2</v>
      </c>
      <c r="T1632">
        <v>3.9411764705882351</v>
      </c>
      <c r="U1632">
        <v>197.63294117647061</v>
      </c>
      <c r="V1632">
        <v>0</v>
      </c>
      <c r="W1632">
        <v>0</v>
      </c>
      <c r="X1632">
        <v>0</v>
      </c>
      <c r="Y1632">
        <v>39.317044315441755</v>
      </c>
      <c r="Z1632">
        <v>0</v>
      </c>
      <c r="AA1632">
        <v>1.1204299718408584</v>
      </c>
      <c r="AC1632">
        <v>-14.932495804916451</v>
      </c>
      <c r="AE1632">
        <v>2.4839275277615438</v>
      </c>
      <c r="AF1632">
        <v>1.444842674206074</v>
      </c>
      <c r="AG1632">
        <v>987.41176470588243</v>
      </c>
      <c r="AH1632">
        <v>0</v>
      </c>
      <c r="AI1632">
        <v>0</v>
      </c>
      <c r="AJ1632">
        <v>204.87811550903379</v>
      </c>
      <c r="AK1632">
        <v>67.865585512914649</v>
      </c>
      <c r="AL1632">
        <v>-31.89820649043844</v>
      </c>
      <c r="AN1632">
        <v>99</v>
      </c>
      <c r="AO1632">
        <v>99</v>
      </c>
      <c r="AP1632">
        <v>1</v>
      </c>
      <c r="AQ1632">
        <v>99</v>
      </c>
      <c r="AR1632">
        <v>201.4470588235294</v>
      </c>
      <c r="AS1632">
        <v>23.877694311640631</v>
      </c>
    </row>
    <row r="1633" spans="1:45">
      <c r="A1633">
        <v>23</v>
      </c>
      <c r="B1633">
        <v>37</v>
      </c>
      <c r="C1633">
        <v>2024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</v>
      </c>
      <c r="K1633">
        <v>99</v>
      </c>
      <c r="L1633">
        <v>2</v>
      </c>
      <c r="M1633">
        <v>99</v>
      </c>
      <c r="N1633">
        <v>99</v>
      </c>
      <c r="O1633">
        <v>99</v>
      </c>
      <c r="P1633">
        <v>99</v>
      </c>
      <c r="Q1633">
        <v>1</v>
      </c>
      <c r="R1633">
        <v>1</v>
      </c>
      <c r="S1633">
        <v>2</v>
      </c>
      <c r="T1633">
        <v>6</v>
      </c>
      <c r="U1633">
        <v>209.9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E1633">
        <v>4.3478260869565215</v>
      </c>
      <c r="AF1633">
        <v>3.0118234517591689</v>
      </c>
      <c r="AG1633">
        <v>786</v>
      </c>
      <c r="AH1633">
        <v>0</v>
      </c>
      <c r="AI1633">
        <v>0</v>
      </c>
      <c r="AJ1633">
        <v>0</v>
      </c>
      <c r="AN1633">
        <v>99</v>
      </c>
      <c r="AO1633">
        <v>99</v>
      </c>
      <c r="AP1633">
        <v>2</v>
      </c>
      <c r="AQ1633">
        <v>99</v>
      </c>
      <c r="AR1633">
        <v>207</v>
      </c>
      <c r="AS1633">
        <v>23.675996023785594</v>
      </c>
    </row>
    <row r="1634" spans="1:45">
      <c r="A1634">
        <v>23</v>
      </c>
      <c r="B1634">
        <v>38</v>
      </c>
      <c r="C1634">
        <v>2024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</v>
      </c>
      <c r="K1634">
        <v>99</v>
      </c>
      <c r="L1634">
        <v>2</v>
      </c>
      <c r="M1634">
        <v>99</v>
      </c>
      <c r="N1634">
        <v>99</v>
      </c>
      <c r="O1634">
        <v>99</v>
      </c>
      <c r="P1634">
        <v>99</v>
      </c>
      <c r="Q1634">
        <v>6</v>
      </c>
      <c r="R1634">
        <v>11</v>
      </c>
      <c r="S1634">
        <v>2</v>
      </c>
      <c r="T1634">
        <v>4.8181818181818192</v>
      </c>
      <c r="U1634">
        <v>162.35454545454547</v>
      </c>
      <c r="V1634">
        <v>0</v>
      </c>
      <c r="W1634">
        <v>36.363636363636367</v>
      </c>
      <c r="X1634">
        <v>0</v>
      </c>
      <c r="Y1634">
        <v>57.901724948969488</v>
      </c>
      <c r="Z1634">
        <v>0</v>
      </c>
      <c r="AA1634">
        <v>2.3671302847802793</v>
      </c>
      <c r="AC1634">
        <v>42.622656715350885</v>
      </c>
      <c r="AE1634">
        <v>10.576923076923078</v>
      </c>
      <c r="AF1634">
        <v>6.2334208248401426</v>
      </c>
      <c r="AG1634">
        <v>1136.090909090909</v>
      </c>
      <c r="AH1634">
        <v>0</v>
      </c>
      <c r="AI1634">
        <v>0</v>
      </c>
      <c r="AJ1634">
        <v>644.16082895013039</v>
      </c>
      <c r="AK1634">
        <v>81.685768558066897</v>
      </c>
      <c r="AL1634">
        <v>5.3966799493133379</v>
      </c>
      <c r="AN1634">
        <v>99</v>
      </c>
      <c r="AO1634">
        <v>99</v>
      </c>
      <c r="AP1634">
        <v>3</v>
      </c>
      <c r="AQ1634">
        <v>99</v>
      </c>
      <c r="AR1634">
        <v>187</v>
      </c>
      <c r="AS1634">
        <v>23.809224401047015</v>
      </c>
    </row>
    <row r="1635" spans="1:45">
      <c r="A1635">
        <v>23</v>
      </c>
      <c r="B1635">
        <v>39</v>
      </c>
      <c r="C1635">
        <v>2024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</v>
      </c>
      <c r="K1635">
        <v>99</v>
      </c>
      <c r="L1635">
        <v>2</v>
      </c>
      <c r="M1635">
        <v>99</v>
      </c>
      <c r="N1635">
        <v>99</v>
      </c>
      <c r="O1635">
        <v>99</v>
      </c>
      <c r="P1635">
        <v>99</v>
      </c>
      <c r="R1635">
        <v>0</v>
      </c>
      <c r="AN1635">
        <v>99</v>
      </c>
      <c r="AO1635">
        <v>99</v>
      </c>
      <c r="AP1635">
        <v>4</v>
      </c>
      <c r="AQ1635">
        <v>99</v>
      </c>
    </row>
    <row r="1636" spans="1:45">
      <c r="A1636">
        <v>23</v>
      </c>
      <c r="B1636">
        <v>40</v>
      </c>
      <c r="C1636">
        <v>2024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</v>
      </c>
      <c r="K1636">
        <v>99</v>
      </c>
      <c r="L1636">
        <v>2</v>
      </c>
      <c r="M1636">
        <v>99</v>
      </c>
      <c r="N1636">
        <v>99</v>
      </c>
      <c r="O1636">
        <v>99</v>
      </c>
      <c r="P1636">
        <v>99</v>
      </c>
      <c r="Q1636">
        <v>3</v>
      </c>
      <c r="R1636">
        <v>5</v>
      </c>
      <c r="S1636">
        <v>2</v>
      </c>
      <c r="T1636">
        <v>4.8</v>
      </c>
      <c r="U1636">
        <v>194.08</v>
      </c>
      <c r="V1636">
        <v>0</v>
      </c>
      <c r="W1636">
        <v>20</v>
      </c>
      <c r="X1636">
        <v>0</v>
      </c>
      <c r="Y1636">
        <v>9.2652900656155772</v>
      </c>
      <c r="Z1636">
        <v>0</v>
      </c>
      <c r="AA1636">
        <v>1.1661903789690611</v>
      </c>
      <c r="AC1636">
        <v>-70.744422222371981</v>
      </c>
      <c r="AE1636">
        <v>23.809523809523821</v>
      </c>
      <c r="AF1636">
        <v>20.100669055657978</v>
      </c>
      <c r="AG1636">
        <v>1134.5999999999999</v>
      </c>
      <c r="AH1636">
        <v>0</v>
      </c>
      <c r="AI1636">
        <v>0</v>
      </c>
      <c r="AJ1636">
        <v>113.20883357759772</v>
      </c>
      <c r="AK1636">
        <v>53.349722058878243</v>
      </c>
      <c r="AL1636">
        <v>-88.3785049366831</v>
      </c>
      <c r="AN1636">
        <v>99</v>
      </c>
      <c r="AO1636">
        <v>99</v>
      </c>
      <c r="AP1636">
        <v>5</v>
      </c>
      <c r="AQ1636">
        <v>99</v>
      </c>
      <c r="AR1636">
        <v>196.8</v>
      </c>
      <c r="AS1636">
        <v>25.497987107083318</v>
      </c>
    </row>
    <row r="1637" spans="1:45">
      <c r="A1637">
        <v>23</v>
      </c>
      <c r="B1637">
        <v>41</v>
      </c>
      <c r="C1637">
        <v>2024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</v>
      </c>
      <c r="K1637">
        <v>99</v>
      </c>
      <c r="L1637">
        <v>2</v>
      </c>
      <c r="M1637">
        <v>99</v>
      </c>
      <c r="N1637">
        <v>99</v>
      </c>
      <c r="O1637">
        <v>99</v>
      </c>
      <c r="P1637">
        <v>99</v>
      </c>
      <c r="R1637">
        <v>0</v>
      </c>
      <c r="AN1637">
        <v>99</v>
      </c>
      <c r="AO1637">
        <v>99</v>
      </c>
      <c r="AP1637">
        <v>6</v>
      </c>
      <c r="AQ1637">
        <v>99</v>
      </c>
    </row>
    <row r="1638" spans="1:45">
      <c r="A1638">
        <v>23</v>
      </c>
      <c r="B1638">
        <v>42</v>
      </c>
      <c r="C1638">
        <v>2024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</v>
      </c>
      <c r="K1638">
        <v>99</v>
      </c>
      <c r="L1638">
        <v>2</v>
      </c>
      <c r="M1638">
        <v>99</v>
      </c>
      <c r="N1638">
        <v>99</v>
      </c>
      <c r="O1638">
        <v>99</v>
      </c>
      <c r="P1638">
        <v>99</v>
      </c>
      <c r="R1638">
        <v>0</v>
      </c>
      <c r="AN1638">
        <v>99</v>
      </c>
      <c r="AO1638">
        <v>99</v>
      </c>
      <c r="AP1638">
        <v>7</v>
      </c>
      <c r="AQ1638">
        <v>99</v>
      </c>
    </row>
    <row r="1639" spans="1:45">
      <c r="A1639">
        <v>23</v>
      </c>
      <c r="B1639">
        <v>43</v>
      </c>
      <c r="C1639">
        <v>2024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</v>
      </c>
      <c r="K1639">
        <v>99</v>
      </c>
      <c r="L1639">
        <v>2</v>
      </c>
      <c r="M1639">
        <v>99</v>
      </c>
      <c r="N1639">
        <v>99</v>
      </c>
      <c r="O1639">
        <v>99</v>
      </c>
      <c r="P1639">
        <v>99</v>
      </c>
      <c r="Q1639">
        <v>4</v>
      </c>
      <c r="R1639">
        <v>8</v>
      </c>
      <c r="S1639">
        <v>2</v>
      </c>
      <c r="T1639">
        <v>4.25</v>
      </c>
      <c r="U1639">
        <v>151.58750000000001</v>
      </c>
      <c r="V1639">
        <v>0</v>
      </c>
      <c r="W1639">
        <v>0</v>
      </c>
      <c r="X1639">
        <v>0</v>
      </c>
      <c r="Y1639">
        <v>52.840643388872557</v>
      </c>
      <c r="Z1639">
        <v>0</v>
      </c>
      <c r="AA1639">
        <v>0.4330127018922193</v>
      </c>
      <c r="AC1639">
        <v>-18.834129614803359</v>
      </c>
      <c r="AE1639">
        <v>8.3333333333333357</v>
      </c>
      <c r="AF1639">
        <v>5.3834850818820659</v>
      </c>
      <c r="AG1639">
        <v>1129</v>
      </c>
      <c r="AH1639">
        <v>0</v>
      </c>
      <c r="AI1639">
        <v>0</v>
      </c>
      <c r="AJ1639">
        <v>339.84702440951281</v>
      </c>
      <c r="AK1639">
        <v>92.339594101685861</v>
      </c>
      <c r="AL1639">
        <v>-21.830266049782789</v>
      </c>
      <c r="AN1639">
        <v>99</v>
      </c>
      <c r="AO1639">
        <v>99</v>
      </c>
      <c r="AP1639">
        <v>8</v>
      </c>
      <c r="AQ1639">
        <v>99</v>
      </c>
      <c r="AR1639">
        <v>181.625</v>
      </c>
      <c r="AS1639">
        <v>24.353655427933017</v>
      </c>
    </row>
    <row r="1640" spans="1:45">
      <c r="A1640">
        <v>23</v>
      </c>
      <c r="B1640">
        <v>44</v>
      </c>
      <c r="C1640">
        <v>2024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</v>
      </c>
      <c r="K1640">
        <v>99</v>
      </c>
      <c r="L1640">
        <v>2</v>
      </c>
      <c r="M1640">
        <v>99</v>
      </c>
      <c r="N1640">
        <v>99</v>
      </c>
      <c r="O1640">
        <v>99</v>
      </c>
      <c r="P1640">
        <v>99</v>
      </c>
      <c r="Q1640">
        <v>6</v>
      </c>
      <c r="R1640">
        <v>7</v>
      </c>
      <c r="S1640">
        <v>2</v>
      </c>
      <c r="T1640">
        <v>4.7142857142857153</v>
      </c>
      <c r="U1640">
        <v>210.37142857142859</v>
      </c>
      <c r="V1640">
        <v>0</v>
      </c>
      <c r="W1640">
        <v>0</v>
      </c>
      <c r="X1640">
        <v>0</v>
      </c>
      <c r="Y1640">
        <v>42.576643975833761</v>
      </c>
      <c r="Z1640">
        <v>0</v>
      </c>
      <c r="AA1640">
        <v>0.8806305718527101</v>
      </c>
      <c r="AC1640">
        <v>2.4547952686219006</v>
      </c>
      <c r="AE1640">
        <v>5.3030303030303036</v>
      </c>
      <c r="AF1640">
        <v>3.0969310393414968</v>
      </c>
      <c r="AG1640">
        <v>817.42857142857156</v>
      </c>
      <c r="AH1640">
        <v>0</v>
      </c>
      <c r="AI1640">
        <v>0</v>
      </c>
      <c r="AJ1640">
        <v>58.979069272452946</v>
      </c>
      <c r="AK1640">
        <v>61.795640691961523</v>
      </c>
      <c r="AL1640">
        <v>-53.673874477394499</v>
      </c>
      <c r="AN1640">
        <v>99</v>
      </c>
      <c r="AO1640">
        <v>99</v>
      </c>
      <c r="AP1640">
        <v>9</v>
      </c>
      <c r="AQ1640">
        <v>99</v>
      </c>
      <c r="AR1640">
        <v>206.28571428571425</v>
      </c>
      <c r="AS1640">
        <v>23.651936610421327</v>
      </c>
    </row>
    <row r="1641" spans="1:45">
      <c r="A1641">
        <v>23</v>
      </c>
      <c r="B1641">
        <v>45</v>
      </c>
      <c r="C1641">
        <v>2024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</v>
      </c>
      <c r="K1641">
        <v>99</v>
      </c>
      <c r="L1641">
        <v>2</v>
      </c>
      <c r="M1641">
        <v>99</v>
      </c>
      <c r="N1641">
        <v>99</v>
      </c>
      <c r="O1641">
        <v>99</v>
      </c>
      <c r="P1641">
        <v>99</v>
      </c>
      <c r="R1641">
        <v>0</v>
      </c>
      <c r="AN1641">
        <v>99</v>
      </c>
      <c r="AO1641">
        <v>99</v>
      </c>
      <c r="AP1641">
        <v>10</v>
      </c>
      <c r="AQ1641">
        <v>99</v>
      </c>
    </row>
    <row r="1642" spans="1:45">
      <c r="A1642">
        <v>23</v>
      </c>
      <c r="B1642">
        <v>46</v>
      </c>
      <c r="C1642">
        <v>2024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</v>
      </c>
      <c r="K1642">
        <v>99</v>
      </c>
      <c r="L1642">
        <v>2</v>
      </c>
      <c r="M1642">
        <v>99</v>
      </c>
      <c r="N1642">
        <v>99</v>
      </c>
      <c r="O1642">
        <v>99</v>
      </c>
      <c r="P1642">
        <v>99</v>
      </c>
      <c r="R1642">
        <v>0</v>
      </c>
      <c r="AN1642">
        <v>99</v>
      </c>
      <c r="AO1642">
        <v>99</v>
      </c>
      <c r="AP1642">
        <v>11</v>
      </c>
      <c r="AQ1642">
        <v>99</v>
      </c>
    </row>
    <row r="1643" spans="1:45">
      <c r="A1643">
        <v>23</v>
      </c>
      <c r="B1643">
        <v>47</v>
      </c>
      <c r="C1643">
        <v>2024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</v>
      </c>
      <c r="K1643">
        <v>99</v>
      </c>
      <c r="L1643">
        <v>2</v>
      </c>
      <c r="M1643">
        <v>99</v>
      </c>
      <c r="N1643">
        <v>99</v>
      </c>
      <c r="O1643">
        <v>99</v>
      </c>
      <c r="P1643">
        <v>99</v>
      </c>
      <c r="R1643">
        <v>0</v>
      </c>
      <c r="AN1643">
        <v>99</v>
      </c>
      <c r="AO1643">
        <v>99</v>
      </c>
      <c r="AP1643">
        <v>12</v>
      </c>
      <c r="AQ1643">
        <v>99</v>
      </c>
    </row>
    <row r="1644" spans="1:45">
      <c r="A1644">
        <v>23</v>
      </c>
      <c r="B1644">
        <v>48</v>
      </c>
      <c r="C1644">
        <v>2024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</v>
      </c>
      <c r="K1644">
        <v>99</v>
      </c>
      <c r="L1644">
        <v>2</v>
      </c>
      <c r="M1644">
        <v>99</v>
      </c>
      <c r="N1644">
        <v>99</v>
      </c>
      <c r="O1644">
        <v>99</v>
      </c>
      <c r="P1644">
        <v>99</v>
      </c>
      <c r="R1644">
        <v>0</v>
      </c>
      <c r="AN1644">
        <v>99</v>
      </c>
      <c r="AO1644">
        <v>99</v>
      </c>
      <c r="AP1644">
        <v>13</v>
      </c>
      <c r="AQ1644">
        <v>99</v>
      </c>
    </row>
    <row r="1645" spans="1:45">
      <c r="A1645">
        <v>23</v>
      </c>
      <c r="B1645">
        <v>49</v>
      </c>
      <c r="C1645">
        <v>2024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</v>
      </c>
      <c r="K1645">
        <v>99</v>
      </c>
      <c r="L1645">
        <v>2</v>
      </c>
      <c r="M1645">
        <v>99</v>
      </c>
      <c r="N1645">
        <v>99</v>
      </c>
      <c r="O1645">
        <v>99</v>
      </c>
      <c r="P1645">
        <v>99</v>
      </c>
      <c r="R1645">
        <v>0</v>
      </c>
      <c r="AN1645">
        <v>99</v>
      </c>
      <c r="AO1645">
        <v>99</v>
      </c>
      <c r="AP1645">
        <v>14</v>
      </c>
      <c r="AQ1645">
        <v>99</v>
      </c>
    </row>
    <row r="1646" spans="1:45">
      <c r="A1646">
        <v>23</v>
      </c>
      <c r="B1646">
        <v>50</v>
      </c>
      <c r="C1646">
        <v>2024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</v>
      </c>
      <c r="K1646">
        <v>99</v>
      </c>
      <c r="L1646">
        <v>2</v>
      </c>
      <c r="M1646">
        <v>99</v>
      </c>
      <c r="N1646">
        <v>99</v>
      </c>
      <c r="O1646">
        <v>99</v>
      </c>
      <c r="P1646">
        <v>99</v>
      </c>
      <c r="R1646">
        <v>0</v>
      </c>
      <c r="AN1646">
        <v>99</v>
      </c>
      <c r="AO1646">
        <v>99</v>
      </c>
      <c r="AP1646">
        <v>15</v>
      </c>
      <c r="AQ1646">
        <v>99</v>
      </c>
    </row>
    <row r="1647" spans="1:45">
      <c r="A1647">
        <v>23</v>
      </c>
      <c r="B1647">
        <v>51</v>
      </c>
      <c r="C1647">
        <v>2024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</v>
      </c>
      <c r="K1647">
        <v>99</v>
      </c>
      <c r="L1647">
        <v>2</v>
      </c>
      <c r="M1647">
        <v>99</v>
      </c>
      <c r="N1647">
        <v>99</v>
      </c>
      <c r="O1647">
        <v>99</v>
      </c>
      <c r="P1647">
        <v>99</v>
      </c>
      <c r="R1647">
        <v>0</v>
      </c>
      <c r="AN1647">
        <v>99</v>
      </c>
      <c r="AO1647">
        <v>99</v>
      </c>
      <c r="AP1647">
        <v>16</v>
      </c>
      <c r="AQ1647">
        <v>99</v>
      </c>
    </row>
    <row r="1648" spans="1:45">
      <c r="A1648">
        <v>23</v>
      </c>
      <c r="B1648">
        <v>52</v>
      </c>
      <c r="C1648">
        <v>2024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</v>
      </c>
      <c r="K1648">
        <v>99</v>
      </c>
      <c r="L1648">
        <v>2</v>
      </c>
      <c r="M1648">
        <v>99</v>
      </c>
      <c r="N1648">
        <v>99</v>
      </c>
      <c r="O1648">
        <v>99</v>
      </c>
      <c r="P1648">
        <v>99</v>
      </c>
      <c r="R1648">
        <v>0</v>
      </c>
      <c r="AN1648">
        <v>99</v>
      </c>
      <c r="AO1648">
        <v>99</v>
      </c>
      <c r="AP1648">
        <v>17</v>
      </c>
      <c r="AQ1648">
        <v>99</v>
      </c>
    </row>
    <row r="1649" spans="1:45">
      <c r="A1649">
        <v>23</v>
      </c>
      <c r="B1649">
        <v>53</v>
      </c>
      <c r="C1649">
        <v>2024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</v>
      </c>
      <c r="K1649">
        <v>99</v>
      </c>
      <c r="L1649">
        <v>2</v>
      </c>
      <c r="M1649">
        <v>99</v>
      </c>
      <c r="N1649">
        <v>99</v>
      </c>
      <c r="O1649">
        <v>99</v>
      </c>
      <c r="P1649">
        <v>99</v>
      </c>
      <c r="Q1649">
        <v>1</v>
      </c>
      <c r="R1649">
        <v>1</v>
      </c>
      <c r="S1649">
        <v>2</v>
      </c>
      <c r="T1649">
        <v>4</v>
      </c>
      <c r="U1649">
        <v>171.5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E1649">
        <v>0.20325203252032517</v>
      </c>
      <c r="AF1649">
        <v>9.2433247295855905E-2</v>
      </c>
      <c r="AG1649">
        <v>969</v>
      </c>
      <c r="AH1649">
        <v>0</v>
      </c>
      <c r="AI1649">
        <v>100</v>
      </c>
      <c r="AJ1649">
        <v>0</v>
      </c>
      <c r="AN1649">
        <v>99</v>
      </c>
      <c r="AO1649">
        <v>99</v>
      </c>
      <c r="AP1649">
        <v>21</v>
      </c>
      <c r="AQ1649">
        <v>99</v>
      </c>
      <c r="AR1649">
        <v>199</v>
      </c>
      <c r="AS1649">
        <v>21.825752077982905</v>
      </c>
    </row>
    <row r="1650" spans="1:45">
      <c r="A1650">
        <v>23</v>
      </c>
      <c r="B1650">
        <v>54</v>
      </c>
      <c r="C1650">
        <v>2024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</v>
      </c>
      <c r="K1650">
        <v>99</v>
      </c>
      <c r="L1650">
        <v>2</v>
      </c>
      <c r="M1650">
        <v>99</v>
      </c>
      <c r="N1650">
        <v>99</v>
      </c>
      <c r="O1650">
        <v>99</v>
      </c>
      <c r="P1650">
        <v>99</v>
      </c>
      <c r="R1650">
        <v>0</v>
      </c>
      <c r="AN1650">
        <v>99</v>
      </c>
      <c r="AO1650">
        <v>99</v>
      </c>
      <c r="AP1650">
        <v>22</v>
      </c>
      <c r="AQ1650">
        <v>99</v>
      </c>
    </row>
    <row r="1651" spans="1:45">
      <c r="A1651">
        <v>23</v>
      </c>
      <c r="B1651">
        <v>55</v>
      </c>
      <c r="C1651">
        <v>2024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</v>
      </c>
      <c r="K1651">
        <v>99</v>
      </c>
      <c r="L1651">
        <v>2</v>
      </c>
      <c r="M1651">
        <v>99</v>
      </c>
      <c r="N1651">
        <v>99</v>
      </c>
      <c r="O1651">
        <v>99</v>
      </c>
      <c r="P1651">
        <v>99</v>
      </c>
      <c r="Q1651">
        <v>1</v>
      </c>
      <c r="R1651">
        <v>3</v>
      </c>
      <c r="S1651">
        <v>2</v>
      </c>
      <c r="T1651">
        <v>2.6666666666666661</v>
      </c>
      <c r="U1651">
        <v>147.43333333333331</v>
      </c>
      <c r="V1651">
        <v>0</v>
      </c>
      <c r="W1651">
        <v>0</v>
      </c>
      <c r="X1651">
        <v>0</v>
      </c>
      <c r="Y1651">
        <v>22.884104138511255</v>
      </c>
      <c r="Z1651">
        <v>0</v>
      </c>
      <c r="AA1651">
        <v>0.47140452079103218</v>
      </c>
      <c r="AC1651">
        <v>-96.303360680363355</v>
      </c>
      <c r="AE1651">
        <v>0.46296296296296302</v>
      </c>
      <c r="AF1651">
        <v>0.17541090490293898</v>
      </c>
      <c r="AG1651">
        <v>1284</v>
      </c>
      <c r="AH1651">
        <v>0</v>
      </c>
      <c r="AI1651">
        <v>100</v>
      </c>
      <c r="AJ1651">
        <v>148.48793441443877</v>
      </c>
      <c r="AK1651">
        <v>80.415614899008645</v>
      </c>
      <c r="AL1651">
        <v>-61.430428763641522</v>
      </c>
      <c r="AN1651">
        <v>99</v>
      </c>
      <c r="AO1651">
        <v>99</v>
      </c>
      <c r="AP1651">
        <v>23</v>
      </c>
      <c r="AQ1651">
        <v>99</v>
      </c>
      <c r="AR1651">
        <v>188</v>
      </c>
      <c r="AS1651">
        <v>22.024104920548378</v>
      </c>
    </row>
    <row r="1652" spans="1:45">
      <c r="A1652">
        <v>23</v>
      </c>
      <c r="B1652">
        <v>56</v>
      </c>
      <c r="C1652">
        <v>2024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</v>
      </c>
      <c r="K1652">
        <v>99</v>
      </c>
      <c r="L1652">
        <v>2</v>
      </c>
      <c r="M1652">
        <v>99</v>
      </c>
      <c r="N1652">
        <v>99</v>
      </c>
      <c r="O1652">
        <v>99</v>
      </c>
      <c r="P1652">
        <v>99</v>
      </c>
      <c r="R1652">
        <v>0</v>
      </c>
      <c r="AN1652">
        <v>99</v>
      </c>
      <c r="AO1652">
        <v>99</v>
      </c>
      <c r="AP1652">
        <v>24</v>
      </c>
      <c r="AQ1652">
        <v>99</v>
      </c>
    </row>
    <row r="1653" spans="1:45">
      <c r="A1653">
        <v>23</v>
      </c>
      <c r="B1653">
        <v>57</v>
      </c>
      <c r="C1653">
        <v>2024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</v>
      </c>
      <c r="K1653">
        <v>99</v>
      </c>
      <c r="L1653">
        <v>2</v>
      </c>
      <c r="M1653">
        <v>99</v>
      </c>
      <c r="N1653">
        <v>99</v>
      </c>
      <c r="O1653">
        <v>99</v>
      </c>
      <c r="P1653">
        <v>99</v>
      </c>
      <c r="Q1653">
        <v>1</v>
      </c>
      <c r="R1653">
        <v>1</v>
      </c>
      <c r="S1653">
        <v>2</v>
      </c>
      <c r="T1653">
        <v>3</v>
      </c>
      <c r="U1653">
        <v>123.3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E1653">
        <v>0.45662100456621008</v>
      </c>
      <c r="AF1653">
        <v>0.12418994514692284</v>
      </c>
      <c r="AG1653">
        <v>914</v>
      </c>
      <c r="AH1653">
        <v>0</v>
      </c>
      <c r="AI1653">
        <v>100</v>
      </c>
      <c r="AJ1653">
        <v>0</v>
      </c>
      <c r="AN1653">
        <v>99</v>
      </c>
      <c r="AO1653">
        <v>99</v>
      </c>
      <c r="AP1653">
        <v>25</v>
      </c>
      <c r="AQ1653">
        <v>99</v>
      </c>
      <c r="AR1653">
        <v>179</v>
      </c>
      <c r="AS1653">
        <v>21.445986017565833</v>
      </c>
    </row>
    <row r="1654" spans="1:45">
      <c r="A1654">
        <v>23</v>
      </c>
      <c r="B1654">
        <v>58</v>
      </c>
      <c r="C1654">
        <v>2024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</v>
      </c>
      <c r="K1654">
        <v>99</v>
      </c>
      <c r="L1654">
        <v>2</v>
      </c>
      <c r="M1654">
        <v>99</v>
      </c>
      <c r="N1654">
        <v>99</v>
      </c>
      <c r="O1654">
        <v>99</v>
      </c>
      <c r="P1654">
        <v>99</v>
      </c>
      <c r="R1654">
        <v>0</v>
      </c>
      <c r="AN1654">
        <v>99</v>
      </c>
      <c r="AO1654">
        <v>99</v>
      </c>
      <c r="AP1654">
        <v>26</v>
      </c>
      <c r="AQ1654">
        <v>99</v>
      </c>
    </row>
    <row r="1655" spans="1:45">
      <c r="A1655">
        <v>23</v>
      </c>
      <c r="B1655">
        <v>59</v>
      </c>
      <c r="C1655">
        <v>2024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</v>
      </c>
      <c r="K1655">
        <v>99</v>
      </c>
      <c r="L1655">
        <v>2</v>
      </c>
      <c r="M1655">
        <v>99</v>
      </c>
      <c r="N1655">
        <v>99</v>
      </c>
      <c r="O1655">
        <v>99</v>
      </c>
      <c r="P1655">
        <v>99</v>
      </c>
      <c r="Q1655">
        <v>4</v>
      </c>
      <c r="R1655">
        <v>5</v>
      </c>
      <c r="S1655">
        <v>2</v>
      </c>
      <c r="T1655">
        <v>3.2</v>
      </c>
      <c r="U1655">
        <v>128.54</v>
      </c>
      <c r="V1655">
        <v>0</v>
      </c>
      <c r="W1655">
        <v>0</v>
      </c>
      <c r="X1655">
        <v>0</v>
      </c>
      <c r="Y1655">
        <v>33.90047787273793</v>
      </c>
      <c r="Z1655">
        <v>0</v>
      </c>
      <c r="AA1655">
        <v>0.39999999999999752</v>
      </c>
      <c r="AC1655">
        <v>94.48244393557006</v>
      </c>
      <c r="AE1655">
        <v>2.4271844660194182</v>
      </c>
      <c r="AF1655">
        <v>1.3993459413089011</v>
      </c>
      <c r="AG1655">
        <v>1958.4</v>
      </c>
      <c r="AH1655">
        <v>0</v>
      </c>
      <c r="AI1655">
        <v>100</v>
      </c>
      <c r="AJ1655">
        <v>1138.8497003555819</v>
      </c>
      <c r="AK1655">
        <v>-23.194468999819541</v>
      </c>
      <c r="AL1655">
        <v>-37.160303055606882</v>
      </c>
      <c r="AN1655">
        <v>99</v>
      </c>
      <c r="AO1655">
        <v>99</v>
      </c>
      <c r="AP1655">
        <v>27</v>
      </c>
      <c r="AQ1655">
        <v>99</v>
      </c>
      <c r="AR1655">
        <v>178.6</v>
      </c>
      <c r="AS1655">
        <v>22.246160418319779</v>
      </c>
    </row>
    <row r="1656" spans="1:45">
      <c r="A1656">
        <v>23</v>
      </c>
      <c r="B1656">
        <v>60</v>
      </c>
      <c r="C1656">
        <v>2024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</v>
      </c>
      <c r="K1656">
        <v>99</v>
      </c>
      <c r="L1656">
        <v>2</v>
      </c>
      <c r="M1656">
        <v>99</v>
      </c>
      <c r="N1656">
        <v>99</v>
      </c>
      <c r="O1656">
        <v>99</v>
      </c>
      <c r="P1656">
        <v>99</v>
      </c>
      <c r="R1656">
        <v>0</v>
      </c>
      <c r="AN1656">
        <v>99</v>
      </c>
      <c r="AO1656">
        <v>99</v>
      </c>
      <c r="AP1656">
        <v>28</v>
      </c>
      <c r="AQ1656">
        <v>99</v>
      </c>
    </row>
    <row r="1657" spans="1:45">
      <c r="A1657">
        <v>23</v>
      </c>
      <c r="B1657">
        <v>61</v>
      </c>
      <c r="C1657">
        <v>2024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</v>
      </c>
      <c r="K1657">
        <v>99</v>
      </c>
      <c r="L1657">
        <v>2</v>
      </c>
      <c r="M1657">
        <v>99</v>
      </c>
      <c r="N1657">
        <v>99</v>
      </c>
      <c r="O1657">
        <v>99</v>
      </c>
      <c r="P1657">
        <v>99</v>
      </c>
      <c r="Q1657">
        <v>1</v>
      </c>
      <c r="R1657">
        <v>1</v>
      </c>
      <c r="S1657">
        <v>2</v>
      </c>
      <c r="T1657">
        <v>9</v>
      </c>
      <c r="U1657">
        <v>186.20000000000005</v>
      </c>
      <c r="V1657">
        <v>0</v>
      </c>
      <c r="W1657">
        <v>100</v>
      </c>
      <c r="X1657">
        <v>0</v>
      </c>
      <c r="Y1657">
        <v>0</v>
      </c>
      <c r="Z1657">
        <v>0</v>
      </c>
      <c r="AA1657">
        <v>0</v>
      </c>
      <c r="AE1657">
        <v>0.58479532163742698</v>
      </c>
      <c r="AF1657">
        <v>0.57773158131525493</v>
      </c>
      <c r="AG1657">
        <v>1037</v>
      </c>
      <c r="AH1657">
        <v>0</v>
      </c>
      <c r="AI1657">
        <v>100</v>
      </c>
      <c r="AJ1657">
        <v>0</v>
      </c>
      <c r="AN1657">
        <v>99</v>
      </c>
      <c r="AO1657">
        <v>99</v>
      </c>
      <c r="AP1657">
        <v>29</v>
      </c>
      <c r="AQ1657">
        <v>99</v>
      </c>
      <c r="AR1657">
        <v>213</v>
      </c>
      <c r="AS1657">
        <v>19.247491384419277</v>
      </c>
    </row>
    <row r="1658" spans="1:45">
      <c r="A1658">
        <v>23</v>
      </c>
      <c r="B1658">
        <v>62</v>
      </c>
      <c r="C1658">
        <v>2024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</v>
      </c>
      <c r="K1658">
        <v>99</v>
      </c>
      <c r="L1658">
        <v>2</v>
      </c>
      <c r="M1658">
        <v>99</v>
      </c>
      <c r="N1658">
        <v>99</v>
      </c>
      <c r="O1658">
        <v>99</v>
      </c>
      <c r="P1658">
        <v>99</v>
      </c>
      <c r="R1658">
        <v>0</v>
      </c>
      <c r="AN1658">
        <v>99</v>
      </c>
      <c r="AO1658">
        <v>99</v>
      </c>
      <c r="AP1658">
        <v>30</v>
      </c>
      <c r="AQ1658">
        <v>99</v>
      </c>
    </row>
    <row r="1659" spans="1:45">
      <c r="A1659">
        <v>23</v>
      </c>
      <c r="B1659">
        <v>63</v>
      </c>
      <c r="C1659">
        <v>2024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</v>
      </c>
      <c r="K1659">
        <v>99</v>
      </c>
      <c r="L1659">
        <v>2</v>
      </c>
      <c r="M1659">
        <v>99</v>
      </c>
      <c r="N1659">
        <v>99</v>
      </c>
      <c r="O1659">
        <v>99</v>
      </c>
      <c r="P1659">
        <v>99</v>
      </c>
      <c r="R1659">
        <v>0</v>
      </c>
      <c r="AN1659">
        <v>99</v>
      </c>
      <c r="AO1659">
        <v>99</v>
      </c>
      <c r="AP1659">
        <v>31</v>
      </c>
      <c r="AQ1659">
        <v>99</v>
      </c>
    </row>
    <row r="1660" spans="1:45">
      <c r="A1660">
        <v>23</v>
      </c>
      <c r="B1660">
        <v>64</v>
      </c>
      <c r="C1660">
        <v>2024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</v>
      </c>
      <c r="K1660">
        <v>99</v>
      </c>
      <c r="L1660">
        <v>2</v>
      </c>
      <c r="M1660">
        <v>99</v>
      </c>
      <c r="N1660">
        <v>99</v>
      </c>
      <c r="O1660">
        <v>99</v>
      </c>
      <c r="P1660">
        <v>99</v>
      </c>
      <c r="R1660">
        <v>0</v>
      </c>
      <c r="AN1660">
        <v>99</v>
      </c>
      <c r="AO1660">
        <v>99</v>
      </c>
      <c r="AP1660">
        <v>32</v>
      </c>
      <c r="AQ1660">
        <v>99</v>
      </c>
    </row>
    <row r="1661" spans="1:45">
      <c r="A1661">
        <v>23</v>
      </c>
      <c r="B1661">
        <v>65</v>
      </c>
      <c r="C1661">
        <v>2024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</v>
      </c>
      <c r="K1661">
        <v>99</v>
      </c>
      <c r="L1661">
        <v>2</v>
      </c>
      <c r="M1661">
        <v>99</v>
      </c>
      <c r="N1661">
        <v>99</v>
      </c>
      <c r="O1661">
        <v>99</v>
      </c>
      <c r="P1661">
        <v>99</v>
      </c>
      <c r="R1661">
        <v>0</v>
      </c>
      <c r="AN1661">
        <v>99</v>
      </c>
      <c r="AO1661">
        <v>99</v>
      </c>
      <c r="AP1661">
        <v>33</v>
      </c>
      <c r="AQ1661">
        <v>99</v>
      </c>
    </row>
    <row r="1662" spans="1:45">
      <c r="A1662">
        <v>23</v>
      </c>
      <c r="B1662">
        <v>66</v>
      </c>
      <c r="C1662">
        <v>2024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</v>
      </c>
      <c r="K1662">
        <v>99</v>
      </c>
      <c r="L1662">
        <v>2</v>
      </c>
      <c r="M1662">
        <v>99</v>
      </c>
      <c r="N1662">
        <v>99</v>
      </c>
      <c r="O1662">
        <v>99</v>
      </c>
      <c r="P1662">
        <v>99</v>
      </c>
      <c r="R1662">
        <v>0</v>
      </c>
      <c r="AN1662">
        <v>99</v>
      </c>
      <c r="AO1662">
        <v>99</v>
      </c>
      <c r="AP1662">
        <v>34</v>
      </c>
      <c r="AQ1662">
        <v>99</v>
      </c>
    </row>
    <row r="1663" spans="1:45">
      <c r="A1663">
        <v>23</v>
      </c>
      <c r="B1663">
        <v>67</v>
      </c>
      <c r="C1663">
        <v>2024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</v>
      </c>
      <c r="K1663">
        <v>99</v>
      </c>
      <c r="L1663">
        <v>2</v>
      </c>
      <c r="M1663">
        <v>99</v>
      </c>
      <c r="N1663">
        <v>99</v>
      </c>
      <c r="O1663">
        <v>99</v>
      </c>
      <c r="P1663">
        <v>99</v>
      </c>
      <c r="R1663">
        <v>0</v>
      </c>
      <c r="AN1663">
        <v>99</v>
      </c>
      <c r="AO1663">
        <v>99</v>
      </c>
      <c r="AP1663">
        <v>39</v>
      </c>
      <c r="AQ1663">
        <v>99</v>
      </c>
    </row>
    <row r="1664" spans="1:45">
      <c r="A1664">
        <v>23</v>
      </c>
      <c r="B1664">
        <v>68</v>
      </c>
      <c r="C1664">
        <v>2024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</v>
      </c>
      <c r="K1664">
        <v>99</v>
      </c>
      <c r="L1664">
        <v>2</v>
      </c>
      <c r="M1664">
        <v>99</v>
      </c>
      <c r="N1664">
        <v>99</v>
      </c>
      <c r="O1664">
        <v>99</v>
      </c>
      <c r="P1664">
        <v>99</v>
      </c>
      <c r="Q1664">
        <v>1</v>
      </c>
      <c r="R1664">
        <v>2</v>
      </c>
      <c r="S1664">
        <v>2</v>
      </c>
      <c r="T1664">
        <v>4.5</v>
      </c>
      <c r="U1664">
        <v>136.5</v>
      </c>
      <c r="V1664">
        <v>0</v>
      </c>
      <c r="W1664">
        <v>0</v>
      </c>
      <c r="X1664">
        <v>0</v>
      </c>
      <c r="Y1664">
        <v>13.800000000000097</v>
      </c>
      <c r="Z1664">
        <v>0</v>
      </c>
      <c r="AA1664">
        <v>0.5</v>
      </c>
      <c r="AC1664">
        <v>99.999999999999062</v>
      </c>
      <c r="AE1664">
        <v>66.666666666666686</v>
      </c>
      <c r="AF1664">
        <v>51.190699418713677</v>
      </c>
      <c r="AG1664">
        <v>1461</v>
      </c>
      <c r="AH1664">
        <v>0</v>
      </c>
      <c r="AI1664">
        <v>100</v>
      </c>
      <c r="AJ1664">
        <v>172</v>
      </c>
      <c r="AK1664">
        <v>100.00000000000088</v>
      </c>
      <c r="AL1664">
        <v>100</v>
      </c>
      <c r="AN1664">
        <v>99</v>
      </c>
      <c r="AO1664">
        <v>99</v>
      </c>
      <c r="AP1664">
        <v>40</v>
      </c>
      <c r="AQ1664">
        <v>99</v>
      </c>
      <c r="AR1664">
        <v>184.5</v>
      </c>
      <c r="AS1664">
        <v>21.65868678508815</v>
      </c>
    </row>
    <row r="1665" spans="1:45">
      <c r="A1665">
        <v>23</v>
      </c>
      <c r="B1665">
        <v>69</v>
      </c>
      <c r="C1665">
        <v>2024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</v>
      </c>
      <c r="K1665">
        <v>99</v>
      </c>
      <c r="L1665">
        <v>2</v>
      </c>
      <c r="M1665">
        <v>99</v>
      </c>
      <c r="N1665">
        <v>99</v>
      </c>
      <c r="O1665">
        <v>99</v>
      </c>
      <c r="P1665">
        <v>99</v>
      </c>
      <c r="Q1665">
        <v>9</v>
      </c>
      <c r="R1665">
        <v>12</v>
      </c>
      <c r="S1665">
        <v>2</v>
      </c>
      <c r="T1665">
        <v>4.3333333333333321</v>
      </c>
      <c r="U1665">
        <v>209.13333333333327</v>
      </c>
      <c r="V1665">
        <v>0</v>
      </c>
      <c r="W1665">
        <v>8.3333333333333357</v>
      </c>
      <c r="X1665">
        <v>0</v>
      </c>
      <c r="Y1665">
        <v>53.545702182549</v>
      </c>
      <c r="Z1665">
        <v>0</v>
      </c>
      <c r="AA1665">
        <v>1.3123346456686358</v>
      </c>
      <c r="AC1665">
        <v>40.814863373053754</v>
      </c>
      <c r="AE1665">
        <v>2.9197080291970825</v>
      </c>
      <c r="AF1665">
        <v>1.8452601974228404</v>
      </c>
      <c r="AG1665">
        <v>1090.416666666667</v>
      </c>
      <c r="AH1665">
        <v>0</v>
      </c>
      <c r="AI1665">
        <v>100</v>
      </c>
      <c r="AJ1665">
        <v>499.74167632443425</v>
      </c>
      <c r="AK1665">
        <v>58.163764508695422</v>
      </c>
      <c r="AL1665">
        <v>0.61415124678246247</v>
      </c>
      <c r="AN1665">
        <v>99</v>
      </c>
      <c r="AO1665">
        <v>99</v>
      </c>
      <c r="AP1665">
        <v>98</v>
      </c>
      <c r="AQ1665">
        <v>99</v>
      </c>
      <c r="AR1665">
        <v>203.66666666666663</v>
      </c>
      <c r="AS1665">
        <v>24.19516337590068</v>
      </c>
    </row>
    <row r="1666" spans="1:45">
      <c r="A1666">
        <v>23</v>
      </c>
      <c r="B1666">
        <v>70</v>
      </c>
      <c r="C1666">
        <v>2024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</v>
      </c>
      <c r="K1666">
        <v>99</v>
      </c>
      <c r="L1666">
        <v>2</v>
      </c>
      <c r="M1666">
        <v>99</v>
      </c>
      <c r="N1666">
        <v>99</v>
      </c>
      <c r="O1666">
        <v>99</v>
      </c>
      <c r="P1666">
        <v>99</v>
      </c>
      <c r="Q1666">
        <v>1</v>
      </c>
      <c r="R1666">
        <v>1</v>
      </c>
      <c r="S1666">
        <v>2</v>
      </c>
      <c r="T1666">
        <v>4</v>
      </c>
      <c r="U1666">
        <v>181.1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E1666">
        <v>1.886792452830188</v>
      </c>
      <c r="AF1666">
        <v>1.1348113243016305</v>
      </c>
      <c r="AG1666">
        <v>1038</v>
      </c>
      <c r="AH1666">
        <v>0</v>
      </c>
      <c r="AI1666">
        <v>0</v>
      </c>
      <c r="AJ1666">
        <v>0</v>
      </c>
      <c r="AN1666">
        <v>99</v>
      </c>
      <c r="AO1666">
        <v>99</v>
      </c>
      <c r="AP1666">
        <v>99</v>
      </c>
      <c r="AQ1666">
        <v>99</v>
      </c>
      <c r="AR1666">
        <v>196</v>
      </c>
      <c r="AS1666">
        <v>24.038665862013278</v>
      </c>
    </row>
    <row r="1667" spans="1:45">
      <c r="A1667">
        <v>23</v>
      </c>
      <c r="B1667">
        <v>71</v>
      </c>
      <c r="C1667">
        <v>2024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</v>
      </c>
      <c r="K1667">
        <v>99</v>
      </c>
      <c r="L1667">
        <v>3</v>
      </c>
      <c r="M1667">
        <v>99</v>
      </c>
      <c r="N1667">
        <v>99</v>
      </c>
      <c r="O1667">
        <v>99</v>
      </c>
      <c r="P1667">
        <v>99</v>
      </c>
      <c r="Q1667">
        <v>155</v>
      </c>
      <c r="R1667">
        <v>320</v>
      </c>
      <c r="S1667">
        <v>3</v>
      </c>
      <c r="T1667">
        <v>5.0906250000000002</v>
      </c>
      <c r="U1667">
        <v>247.09968749999985</v>
      </c>
      <c r="V1667">
        <v>0</v>
      </c>
      <c r="W1667">
        <v>10.3125</v>
      </c>
      <c r="X1667">
        <v>0.625</v>
      </c>
      <c r="Y1667">
        <v>38.142547190144157</v>
      </c>
      <c r="Z1667">
        <v>0</v>
      </c>
      <c r="AA1667">
        <v>1.1488742791859328</v>
      </c>
      <c r="AC1667">
        <v>19.791521235311745</v>
      </c>
      <c r="AE1667">
        <v>9.3512565751022816</v>
      </c>
      <c r="AF1667">
        <v>6.8008700294399107</v>
      </c>
      <c r="AG1667">
        <v>905.6875</v>
      </c>
      <c r="AH1667">
        <v>0</v>
      </c>
      <c r="AI1667">
        <v>0</v>
      </c>
      <c r="AJ1667">
        <v>186.37565182649263</v>
      </c>
      <c r="AK1667">
        <v>56.199828840173531</v>
      </c>
      <c r="AL1667">
        <v>-2.882316686149843</v>
      </c>
      <c r="AN1667">
        <v>99</v>
      </c>
      <c r="AO1667">
        <v>99</v>
      </c>
      <c r="AP1667">
        <v>1</v>
      </c>
      <c r="AQ1667">
        <v>99</v>
      </c>
      <c r="AR1667">
        <v>209.41249999999999</v>
      </c>
      <c r="AS1667">
        <v>26.730260493419557</v>
      </c>
    </row>
    <row r="1668" spans="1:45">
      <c r="A1668">
        <v>23</v>
      </c>
      <c r="B1668">
        <v>72</v>
      </c>
      <c r="C1668">
        <v>2024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</v>
      </c>
      <c r="K1668">
        <v>99</v>
      </c>
      <c r="L1668">
        <v>3</v>
      </c>
      <c r="M1668">
        <v>99</v>
      </c>
      <c r="N1668">
        <v>99</v>
      </c>
      <c r="O1668">
        <v>99</v>
      </c>
      <c r="P1668">
        <v>99</v>
      </c>
      <c r="Q1668">
        <v>9</v>
      </c>
      <c r="R1668">
        <v>9</v>
      </c>
      <c r="S1668">
        <v>3</v>
      </c>
      <c r="T1668">
        <v>6.6666666666666687</v>
      </c>
      <c r="U1668">
        <v>273.25555555555559</v>
      </c>
      <c r="V1668">
        <v>0</v>
      </c>
      <c r="W1668">
        <v>44.44444444444445</v>
      </c>
      <c r="X1668">
        <v>0</v>
      </c>
      <c r="Y1668">
        <v>24.015139257981762</v>
      </c>
      <c r="Z1668">
        <v>0</v>
      </c>
      <c r="AA1668">
        <v>1.1547005383792492</v>
      </c>
      <c r="AC1668">
        <v>3.6328767341447992</v>
      </c>
      <c r="AE1668">
        <v>39.130434782608695</v>
      </c>
      <c r="AF1668">
        <v>35.288124892383628</v>
      </c>
      <c r="AG1668">
        <v>1053.2222222222222</v>
      </c>
      <c r="AH1668">
        <v>0</v>
      </c>
      <c r="AI1668">
        <v>0</v>
      </c>
      <c r="AJ1668">
        <v>305.43440022287302</v>
      </c>
      <c r="AK1668">
        <v>81.179014012057308</v>
      </c>
      <c r="AL1668">
        <v>-1.302178749844634</v>
      </c>
      <c r="AN1668">
        <v>99</v>
      </c>
      <c r="AO1668">
        <v>99</v>
      </c>
      <c r="AP1668">
        <v>2</v>
      </c>
      <c r="AQ1668">
        <v>99</v>
      </c>
      <c r="AR1668">
        <v>214.22222222222223</v>
      </c>
      <c r="AS1668">
        <v>27.757340347057937</v>
      </c>
    </row>
    <row r="1669" spans="1:45">
      <c r="A1669">
        <v>23</v>
      </c>
      <c r="B1669">
        <v>73</v>
      </c>
      <c r="C1669">
        <v>2024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</v>
      </c>
      <c r="K1669">
        <v>99</v>
      </c>
      <c r="L1669">
        <v>3</v>
      </c>
      <c r="M1669">
        <v>99</v>
      </c>
      <c r="N1669">
        <v>99</v>
      </c>
      <c r="O1669">
        <v>99</v>
      </c>
      <c r="P1669">
        <v>99</v>
      </c>
      <c r="Q1669">
        <v>16</v>
      </c>
      <c r="R1669">
        <v>22</v>
      </c>
      <c r="S1669">
        <v>3</v>
      </c>
      <c r="T1669">
        <v>6.6818181818181808</v>
      </c>
      <c r="U1669">
        <v>233.0181818181818</v>
      </c>
      <c r="V1669">
        <v>0</v>
      </c>
      <c r="W1669">
        <v>68.181818181818187</v>
      </c>
      <c r="X1669">
        <v>0</v>
      </c>
      <c r="Y1669">
        <v>34.943430080418999</v>
      </c>
      <c r="Z1669">
        <v>0</v>
      </c>
      <c r="AA1669">
        <v>1.7421607178851652</v>
      </c>
      <c r="AC1669">
        <v>-8.8458985587827978</v>
      </c>
      <c r="AE1669">
        <v>21.153846153846157</v>
      </c>
      <c r="AF1669">
        <v>17.892943903051972</v>
      </c>
      <c r="AG1669">
        <v>1003.5</v>
      </c>
      <c r="AH1669">
        <v>0</v>
      </c>
      <c r="AI1669">
        <v>0</v>
      </c>
      <c r="AJ1669">
        <v>259.65304647828521</v>
      </c>
      <c r="AK1669">
        <v>58.549409862708686</v>
      </c>
      <c r="AL1669">
        <v>-20.473556768873145</v>
      </c>
      <c r="AN1669">
        <v>99</v>
      </c>
      <c r="AO1669">
        <v>99</v>
      </c>
      <c r="AP1669">
        <v>3</v>
      </c>
      <c r="AQ1669">
        <v>99</v>
      </c>
      <c r="AR1669">
        <v>203.63636363636363</v>
      </c>
      <c r="AS1669">
        <v>27.433370645051799</v>
      </c>
    </row>
    <row r="1670" spans="1:45">
      <c r="A1670">
        <v>23</v>
      </c>
      <c r="B1670">
        <v>74</v>
      </c>
      <c r="C1670">
        <v>2024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</v>
      </c>
      <c r="K1670">
        <v>99</v>
      </c>
      <c r="L1670">
        <v>3</v>
      </c>
      <c r="M1670">
        <v>99</v>
      </c>
      <c r="N1670">
        <v>99</v>
      </c>
      <c r="O1670">
        <v>99</v>
      </c>
      <c r="P1670">
        <v>99</v>
      </c>
      <c r="Q1670">
        <v>3</v>
      </c>
      <c r="R1670">
        <v>3</v>
      </c>
      <c r="S1670">
        <v>3</v>
      </c>
      <c r="T1670">
        <v>5.3333333333333321</v>
      </c>
      <c r="U1670">
        <v>271.53333333333342</v>
      </c>
      <c r="V1670">
        <v>0</v>
      </c>
      <c r="W1670">
        <v>0</v>
      </c>
      <c r="X1670">
        <v>0</v>
      </c>
      <c r="Y1670">
        <v>32.239347939366581</v>
      </c>
      <c r="Z1670">
        <v>0</v>
      </c>
      <c r="AA1670">
        <v>0.94280904158206436</v>
      </c>
      <c r="AC1670">
        <v>47.009807307316002</v>
      </c>
      <c r="AE1670">
        <v>12</v>
      </c>
      <c r="AF1670">
        <v>11.749264408930941</v>
      </c>
      <c r="AG1670">
        <v>1477</v>
      </c>
      <c r="AH1670">
        <v>0</v>
      </c>
      <c r="AI1670">
        <v>0</v>
      </c>
      <c r="AJ1670">
        <v>290.34232668811273</v>
      </c>
      <c r="AK1670">
        <v>99.691817167229019</v>
      </c>
      <c r="AL1670">
        <v>39.940959844674822</v>
      </c>
      <c r="AN1670">
        <v>99</v>
      </c>
      <c r="AO1670">
        <v>99</v>
      </c>
      <c r="AP1670">
        <v>4</v>
      </c>
      <c r="AQ1670">
        <v>99</v>
      </c>
      <c r="AR1670">
        <v>212</v>
      </c>
      <c r="AS1670">
        <v>28.408412597851047</v>
      </c>
    </row>
    <row r="1671" spans="1:45">
      <c r="A1671">
        <v>23</v>
      </c>
      <c r="B1671">
        <v>75</v>
      </c>
      <c r="C1671">
        <v>2024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</v>
      </c>
      <c r="K1671">
        <v>99</v>
      </c>
      <c r="L1671">
        <v>3</v>
      </c>
      <c r="M1671">
        <v>99</v>
      </c>
      <c r="N1671">
        <v>99</v>
      </c>
      <c r="O1671">
        <v>99</v>
      </c>
      <c r="P1671">
        <v>99</v>
      </c>
      <c r="Q1671">
        <v>6</v>
      </c>
      <c r="R1671">
        <v>8</v>
      </c>
      <c r="S1671">
        <v>3</v>
      </c>
      <c r="T1671">
        <v>6.75</v>
      </c>
      <c r="U1671">
        <v>218.96250000000001</v>
      </c>
      <c r="V1671">
        <v>0</v>
      </c>
      <c r="W1671">
        <v>62.5</v>
      </c>
      <c r="X1671">
        <v>0</v>
      </c>
      <c r="Y1671">
        <v>35.870598597597898</v>
      </c>
      <c r="Z1671">
        <v>0</v>
      </c>
      <c r="AA1671">
        <v>2.0463381929681126</v>
      </c>
      <c r="AC1671">
        <v>45.301901425562562</v>
      </c>
      <c r="AE1671">
        <v>38.095238095238109</v>
      </c>
      <c r="AF1671">
        <v>36.284359011537589</v>
      </c>
      <c r="AG1671">
        <v>994.125</v>
      </c>
      <c r="AH1671">
        <v>0</v>
      </c>
      <c r="AI1671">
        <v>0</v>
      </c>
      <c r="AJ1671">
        <v>302.17686770333694</v>
      </c>
      <c r="AK1671">
        <v>93.15592034438653</v>
      </c>
      <c r="AL1671">
        <v>36.088632825332155</v>
      </c>
      <c r="AN1671">
        <v>99</v>
      </c>
      <c r="AO1671">
        <v>99</v>
      </c>
      <c r="AP1671">
        <v>5</v>
      </c>
      <c r="AQ1671">
        <v>99</v>
      </c>
      <c r="AR1671">
        <v>198.375</v>
      </c>
      <c r="AS1671">
        <v>27.838152107331087</v>
      </c>
    </row>
    <row r="1672" spans="1:45">
      <c r="A1672">
        <v>23</v>
      </c>
      <c r="B1672">
        <v>76</v>
      </c>
      <c r="C1672">
        <v>2024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</v>
      </c>
      <c r="K1672">
        <v>99</v>
      </c>
      <c r="L1672">
        <v>3</v>
      </c>
      <c r="M1672">
        <v>99</v>
      </c>
      <c r="N1672">
        <v>99</v>
      </c>
      <c r="O1672">
        <v>99</v>
      </c>
      <c r="P1672">
        <v>99</v>
      </c>
      <c r="Q1672">
        <v>2</v>
      </c>
      <c r="R1672">
        <v>2</v>
      </c>
      <c r="S1672">
        <v>3</v>
      </c>
      <c r="T1672">
        <v>5</v>
      </c>
      <c r="U1672">
        <v>245.75</v>
      </c>
      <c r="V1672">
        <v>0</v>
      </c>
      <c r="W1672">
        <v>50</v>
      </c>
      <c r="X1672">
        <v>0</v>
      </c>
      <c r="Y1672">
        <v>6.6500000000002624</v>
      </c>
      <c r="Z1672">
        <v>0</v>
      </c>
      <c r="AA1672">
        <v>2</v>
      </c>
      <c r="AC1672">
        <v>-99.999999999995694</v>
      </c>
      <c r="AE1672">
        <v>12.5</v>
      </c>
      <c r="AF1672">
        <v>8.4830597697578494</v>
      </c>
      <c r="AG1672">
        <v>895.5</v>
      </c>
      <c r="AH1672">
        <v>0</v>
      </c>
      <c r="AI1672">
        <v>0</v>
      </c>
      <c r="AJ1672">
        <v>112.5</v>
      </c>
      <c r="AK1672">
        <v>-99.999999999996064</v>
      </c>
      <c r="AL1672">
        <v>100</v>
      </c>
      <c r="AN1672">
        <v>99</v>
      </c>
      <c r="AO1672">
        <v>99</v>
      </c>
      <c r="AP1672">
        <v>6</v>
      </c>
      <c r="AQ1672">
        <v>99</v>
      </c>
      <c r="AR1672">
        <v>207.5</v>
      </c>
      <c r="AS1672">
        <v>27.61562896977625</v>
      </c>
    </row>
    <row r="1673" spans="1:45">
      <c r="A1673">
        <v>23</v>
      </c>
      <c r="B1673">
        <v>77</v>
      </c>
      <c r="C1673">
        <v>2024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</v>
      </c>
      <c r="K1673">
        <v>99</v>
      </c>
      <c r="L1673">
        <v>3</v>
      </c>
      <c r="M1673">
        <v>99</v>
      </c>
      <c r="N1673">
        <v>99</v>
      </c>
      <c r="O1673">
        <v>99</v>
      </c>
      <c r="P1673">
        <v>99</v>
      </c>
      <c r="Q1673">
        <v>7</v>
      </c>
      <c r="R1673">
        <v>7</v>
      </c>
      <c r="S1673">
        <v>3</v>
      </c>
      <c r="T1673">
        <v>5.7142857142857153</v>
      </c>
      <c r="U1673">
        <v>256.74285714285719</v>
      </c>
      <c r="V1673">
        <v>0</v>
      </c>
      <c r="W1673">
        <v>14.285714285714288</v>
      </c>
      <c r="X1673">
        <v>0</v>
      </c>
      <c r="Y1673">
        <v>46.769705003585997</v>
      </c>
      <c r="Z1673">
        <v>0</v>
      </c>
      <c r="AA1673">
        <v>0.69985421222376398</v>
      </c>
      <c r="AC1673">
        <v>62.710944207071677</v>
      </c>
      <c r="AE1673">
        <v>26.92307692307692</v>
      </c>
      <c r="AF1673">
        <v>23.420864012510592</v>
      </c>
      <c r="AG1673">
        <v>1203.285714285714</v>
      </c>
      <c r="AH1673">
        <v>0</v>
      </c>
      <c r="AI1673">
        <v>0</v>
      </c>
      <c r="AJ1673">
        <v>534.58547740568235</v>
      </c>
      <c r="AK1673">
        <v>89.979409008165959</v>
      </c>
      <c r="AL1673">
        <v>77.649140721084791</v>
      </c>
      <c r="AN1673">
        <v>99</v>
      </c>
      <c r="AO1673">
        <v>99</v>
      </c>
      <c r="AP1673">
        <v>7</v>
      </c>
      <c r="AQ1673">
        <v>99</v>
      </c>
      <c r="AR1673">
        <v>208.57142857142861</v>
      </c>
      <c r="AS1673">
        <v>27.978117712185849</v>
      </c>
    </row>
    <row r="1674" spans="1:45">
      <c r="A1674">
        <v>23</v>
      </c>
      <c r="B1674">
        <v>78</v>
      </c>
      <c r="C1674">
        <v>2024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</v>
      </c>
      <c r="K1674">
        <v>99</v>
      </c>
      <c r="L1674">
        <v>3</v>
      </c>
      <c r="M1674">
        <v>99</v>
      </c>
      <c r="N1674">
        <v>99</v>
      </c>
      <c r="O1674">
        <v>99</v>
      </c>
      <c r="P1674">
        <v>99</v>
      </c>
      <c r="Q1674">
        <v>19</v>
      </c>
      <c r="R1674">
        <v>29</v>
      </c>
      <c r="S1674">
        <v>3</v>
      </c>
      <c r="T1674">
        <v>5.862068965517242</v>
      </c>
      <c r="U1674">
        <v>205.24137931034488</v>
      </c>
      <c r="V1674">
        <v>0</v>
      </c>
      <c r="W1674">
        <v>41.379310344827594</v>
      </c>
      <c r="X1674">
        <v>0</v>
      </c>
      <c r="Y1674">
        <v>36.991821251147094</v>
      </c>
      <c r="Z1674">
        <v>0</v>
      </c>
      <c r="AA1674">
        <v>1.6963274312067396</v>
      </c>
      <c r="AC1674">
        <v>1.7950483156316261</v>
      </c>
      <c r="AE1674">
        <v>30.208333333333325</v>
      </c>
      <c r="AF1674">
        <v>26.422448426949831</v>
      </c>
      <c r="AG1674">
        <v>990.62068965517267</v>
      </c>
      <c r="AH1674">
        <v>0</v>
      </c>
      <c r="AI1674">
        <v>0</v>
      </c>
      <c r="AJ1674">
        <v>267.97225973173283</v>
      </c>
      <c r="AK1674">
        <v>64.300281935372468</v>
      </c>
      <c r="AL1674">
        <v>-24.832309422182064</v>
      </c>
      <c r="AN1674">
        <v>99</v>
      </c>
      <c r="AO1674">
        <v>99</v>
      </c>
      <c r="AP1674">
        <v>8</v>
      </c>
      <c r="AQ1674">
        <v>99</v>
      </c>
      <c r="AR1674">
        <v>194.93103448275863</v>
      </c>
      <c r="AS1674">
        <v>27.52582809869654</v>
      </c>
    </row>
    <row r="1675" spans="1:45">
      <c r="A1675">
        <v>23</v>
      </c>
      <c r="B1675">
        <v>79</v>
      </c>
      <c r="C1675">
        <v>2024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</v>
      </c>
      <c r="K1675">
        <v>99</v>
      </c>
      <c r="L1675">
        <v>3</v>
      </c>
      <c r="M1675">
        <v>99</v>
      </c>
      <c r="N1675">
        <v>99</v>
      </c>
      <c r="O1675">
        <v>99</v>
      </c>
      <c r="P1675">
        <v>99</v>
      </c>
      <c r="Q1675">
        <v>16</v>
      </c>
      <c r="R1675">
        <v>25</v>
      </c>
      <c r="S1675">
        <v>3</v>
      </c>
      <c r="T1675">
        <v>5.32</v>
      </c>
      <c r="U1675">
        <v>272.99200000000002</v>
      </c>
      <c r="V1675">
        <v>0</v>
      </c>
      <c r="W1675">
        <v>4</v>
      </c>
      <c r="X1675">
        <v>0</v>
      </c>
      <c r="Y1675">
        <v>30.201932653391776</v>
      </c>
      <c r="Z1675">
        <v>0</v>
      </c>
      <c r="AA1675">
        <v>0.67646138101150877</v>
      </c>
      <c r="AC1675">
        <v>-16.962139915624341</v>
      </c>
      <c r="AE1675">
        <v>18.939393939393938</v>
      </c>
      <c r="AF1675">
        <v>14.352801139004375</v>
      </c>
      <c r="AG1675">
        <v>805.28</v>
      </c>
      <c r="AH1675">
        <v>0</v>
      </c>
      <c r="AI1675">
        <v>0</v>
      </c>
      <c r="AJ1675">
        <v>72.645176027042851</v>
      </c>
      <c r="AK1675">
        <v>9.8227808751886379</v>
      </c>
      <c r="AL1675">
        <v>4.0503315476117052</v>
      </c>
      <c r="AN1675">
        <v>99</v>
      </c>
      <c r="AO1675">
        <v>99</v>
      </c>
      <c r="AP1675">
        <v>9</v>
      </c>
      <c r="AQ1675">
        <v>99</v>
      </c>
      <c r="AR1675">
        <v>215.44</v>
      </c>
      <c r="AS1675">
        <v>27.285317057574911</v>
      </c>
    </row>
    <row r="1676" spans="1:45">
      <c r="A1676">
        <v>23</v>
      </c>
      <c r="B1676">
        <v>80</v>
      </c>
      <c r="C1676">
        <v>2024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</v>
      </c>
      <c r="K1676">
        <v>99</v>
      </c>
      <c r="L1676">
        <v>3</v>
      </c>
      <c r="M1676">
        <v>99</v>
      </c>
      <c r="N1676">
        <v>99</v>
      </c>
      <c r="O1676">
        <v>99</v>
      </c>
      <c r="P1676">
        <v>99</v>
      </c>
      <c r="R1676">
        <v>0</v>
      </c>
      <c r="AN1676">
        <v>99</v>
      </c>
      <c r="AO1676">
        <v>99</v>
      </c>
      <c r="AP1676">
        <v>10</v>
      </c>
      <c r="AQ1676">
        <v>99</v>
      </c>
    </row>
    <row r="1677" spans="1:45">
      <c r="A1677">
        <v>23</v>
      </c>
      <c r="B1677">
        <v>81</v>
      </c>
      <c r="C1677">
        <v>2024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</v>
      </c>
      <c r="K1677">
        <v>99</v>
      </c>
      <c r="L1677">
        <v>3</v>
      </c>
      <c r="M1677">
        <v>99</v>
      </c>
      <c r="N1677">
        <v>99</v>
      </c>
      <c r="O1677">
        <v>99</v>
      </c>
      <c r="P1677">
        <v>99</v>
      </c>
      <c r="R1677">
        <v>0</v>
      </c>
      <c r="AN1677">
        <v>99</v>
      </c>
      <c r="AO1677">
        <v>99</v>
      </c>
      <c r="AP1677">
        <v>11</v>
      </c>
      <c r="AQ1677">
        <v>99</v>
      </c>
    </row>
    <row r="1678" spans="1:45">
      <c r="A1678">
        <v>23</v>
      </c>
      <c r="B1678">
        <v>82</v>
      </c>
      <c r="C1678">
        <v>2024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</v>
      </c>
      <c r="K1678">
        <v>99</v>
      </c>
      <c r="L1678">
        <v>3</v>
      </c>
      <c r="M1678">
        <v>99</v>
      </c>
      <c r="N1678">
        <v>99</v>
      </c>
      <c r="O1678">
        <v>99</v>
      </c>
      <c r="P1678">
        <v>99</v>
      </c>
      <c r="R1678">
        <v>0</v>
      </c>
      <c r="AN1678">
        <v>99</v>
      </c>
      <c r="AO1678">
        <v>99</v>
      </c>
      <c r="AP1678">
        <v>12</v>
      </c>
      <c r="AQ1678">
        <v>99</v>
      </c>
    </row>
    <row r="1679" spans="1:45">
      <c r="A1679">
        <v>23</v>
      </c>
      <c r="B1679">
        <v>83</v>
      </c>
      <c r="C1679">
        <v>2024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</v>
      </c>
      <c r="K1679">
        <v>99</v>
      </c>
      <c r="L1679">
        <v>3</v>
      </c>
      <c r="M1679">
        <v>99</v>
      </c>
      <c r="N1679">
        <v>99</v>
      </c>
      <c r="O1679">
        <v>99</v>
      </c>
      <c r="P1679">
        <v>99</v>
      </c>
      <c r="Q1679">
        <v>1</v>
      </c>
      <c r="R1679">
        <v>1</v>
      </c>
      <c r="S1679">
        <v>3</v>
      </c>
      <c r="T1679">
        <v>3</v>
      </c>
      <c r="U1679">
        <v>245.8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E1679">
        <v>3.4482758620689653</v>
      </c>
      <c r="AF1679">
        <v>2.0215644507315624</v>
      </c>
      <c r="AG1679">
        <v>1220</v>
      </c>
      <c r="AH1679">
        <v>0</v>
      </c>
      <c r="AI1679">
        <v>0</v>
      </c>
      <c r="AJ1679">
        <v>0</v>
      </c>
      <c r="AN1679">
        <v>99</v>
      </c>
      <c r="AO1679">
        <v>99</v>
      </c>
      <c r="AP1679">
        <v>13</v>
      </c>
      <c r="AQ1679">
        <v>99</v>
      </c>
      <c r="AR1679">
        <v>210</v>
      </c>
      <c r="AS1679">
        <v>26.563006154842881</v>
      </c>
    </row>
    <row r="1680" spans="1:45">
      <c r="A1680">
        <v>23</v>
      </c>
      <c r="B1680">
        <v>84</v>
      </c>
      <c r="C1680">
        <v>2024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</v>
      </c>
      <c r="K1680">
        <v>99</v>
      </c>
      <c r="L1680">
        <v>3</v>
      </c>
      <c r="M1680">
        <v>99</v>
      </c>
      <c r="N1680">
        <v>99</v>
      </c>
      <c r="O1680">
        <v>99</v>
      </c>
      <c r="P1680">
        <v>99</v>
      </c>
      <c r="R1680">
        <v>0</v>
      </c>
      <c r="AN1680">
        <v>99</v>
      </c>
      <c r="AO1680">
        <v>99</v>
      </c>
      <c r="AP1680">
        <v>14</v>
      </c>
      <c r="AQ1680">
        <v>99</v>
      </c>
    </row>
    <row r="1681" spans="1:45">
      <c r="A1681">
        <v>23</v>
      </c>
      <c r="B1681">
        <v>85</v>
      </c>
      <c r="C1681">
        <v>2024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</v>
      </c>
      <c r="K1681">
        <v>99</v>
      </c>
      <c r="L1681">
        <v>3</v>
      </c>
      <c r="M1681">
        <v>99</v>
      </c>
      <c r="N1681">
        <v>99</v>
      </c>
      <c r="O1681">
        <v>99</v>
      </c>
      <c r="P1681">
        <v>99</v>
      </c>
      <c r="R1681">
        <v>0</v>
      </c>
      <c r="AN1681">
        <v>99</v>
      </c>
      <c r="AO1681">
        <v>99</v>
      </c>
      <c r="AP1681">
        <v>15</v>
      </c>
      <c r="AQ1681">
        <v>99</v>
      </c>
    </row>
    <row r="1682" spans="1:45">
      <c r="A1682">
        <v>23</v>
      </c>
      <c r="B1682">
        <v>86</v>
      </c>
      <c r="C1682">
        <v>2024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</v>
      </c>
      <c r="K1682">
        <v>99</v>
      </c>
      <c r="L1682">
        <v>3</v>
      </c>
      <c r="M1682">
        <v>99</v>
      </c>
      <c r="N1682">
        <v>99</v>
      </c>
      <c r="O1682">
        <v>99</v>
      </c>
      <c r="P1682">
        <v>99</v>
      </c>
      <c r="R1682">
        <v>0</v>
      </c>
      <c r="AN1682">
        <v>99</v>
      </c>
      <c r="AO1682">
        <v>99</v>
      </c>
      <c r="AP1682">
        <v>16</v>
      </c>
      <c r="AQ1682">
        <v>99</v>
      </c>
    </row>
    <row r="1683" spans="1:45">
      <c r="A1683">
        <v>23</v>
      </c>
      <c r="B1683">
        <v>87</v>
      </c>
      <c r="C1683">
        <v>2024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</v>
      </c>
      <c r="K1683">
        <v>99</v>
      </c>
      <c r="L1683">
        <v>3</v>
      </c>
      <c r="M1683">
        <v>99</v>
      </c>
      <c r="N1683">
        <v>99</v>
      </c>
      <c r="O1683">
        <v>99</v>
      </c>
      <c r="P1683">
        <v>99</v>
      </c>
      <c r="R1683">
        <v>0</v>
      </c>
      <c r="AN1683">
        <v>99</v>
      </c>
      <c r="AO1683">
        <v>99</v>
      </c>
      <c r="AP1683">
        <v>17</v>
      </c>
      <c r="AQ1683">
        <v>99</v>
      </c>
    </row>
    <row r="1684" spans="1:45">
      <c r="A1684">
        <v>23</v>
      </c>
      <c r="B1684">
        <v>88</v>
      </c>
      <c r="C1684">
        <v>2024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</v>
      </c>
      <c r="K1684">
        <v>99</v>
      </c>
      <c r="L1684">
        <v>3</v>
      </c>
      <c r="M1684">
        <v>99</v>
      </c>
      <c r="N1684">
        <v>99</v>
      </c>
      <c r="O1684">
        <v>99</v>
      </c>
      <c r="P1684">
        <v>99</v>
      </c>
      <c r="Q1684">
        <v>7</v>
      </c>
      <c r="R1684">
        <v>10</v>
      </c>
      <c r="S1684">
        <v>3</v>
      </c>
      <c r="T1684">
        <v>4.2</v>
      </c>
      <c r="U1684">
        <v>192.75000000000003</v>
      </c>
      <c r="V1684">
        <v>0</v>
      </c>
      <c r="W1684">
        <v>0</v>
      </c>
      <c r="X1684">
        <v>0</v>
      </c>
      <c r="Y1684">
        <v>32.447072287033755</v>
      </c>
      <c r="Z1684">
        <v>0</v>
      </c>
      <c r="AA1684">
        <v>0.3999999999999993</v>
      </c>
      <c r="AC1684">
        <v>-7.8589525040729056</v>
      </c>
      <c r="AE1684">
        <v>2.0325203252032518</v>
      </c>
      <c r="AF1684">
        <v>1.0388634645059027</v>
      </c>
      <c r="AG1684">
        <v>1060.5999999999999</v>
      </c>
      <c r="AH1684">
        <v>0</v>
      </c>
      <c r="AI1684">
        <v>100</v>
      </c>
      <c r="AJ1684">
        <v>223.06375770169436</v>
      </c>
      <c r="AK1684">
        <v>74.486244737158714</v>
      </c>
      <c r="AL1684">
        <v>4.0123057605663028</v>
      </c>
      <c r="AN1684">
        <v>99</v>
      </c>
      <c r="AO1684">
        <v>99</v>
      </c>
      <c r="AP1684">
        <v>21</v>
      </c>
      <c r="AQ1684">
        <v>99</v>
      </c>
      <c r="AR1684">
        <v>196.4</v>
      </c>
      <c r="AS1684">
        <v>25.266641370302715</v>
      </c>
    </row>
    <row r="1685" spans="1:45">
      <c r="A1685">
        <v>23</v>
      </c>
      <c r="B1685">
        <v>89</v>
      </c>
      <c r="C1685">
        <v>2024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</v>
      </c>
      <c r="K1685">
        <v>99</v>
      </c>
      <c r="L1685">
        <v>3</v>
      </c>
      <c r="M1685">
        <v>99</v>
      </c>
      <c r="N1685">
        <v>99</v>
      </c>
      <c r="O1685">
        <v>99</v>
      </c>
      <c r="P1685">
        <v>99</v>
      </c>
      <c r="R1685">
        <v>0</v>
      </c>
      <c r="AN1685">
        <v>99</v>
      </c>
      <c r="AO1685">
        <v>99</v>
      </c>
      <c r="AP1685">
        <v>22</v>
      </c>
      <c r="AQ1685">
        <v>99</v>
      </c>
    </row>
    <row r="1686" spans="1:45">
      <c r="A1686">
        <v>23</v>
      </c>
      <c r="B1686">
        <v>90</v>
      </c>
      <c r="C1686">
        <v>2024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</v>
      </c>
      <c r="K1686">
        <v>99</v>
      </c>
      <c r="L1686">
        <v>3</v>
      </c>
      <c r="M1686">
        <v>99</v>
      </c>
      <c r="N1686">
        <v>99</v>
      </c>
      <c r="O1686">
        <v>99</v>
      </c>
      <c r="P1686">
        <v>99</v>
      </c>
      <c r="Q1686">
        <v>7</v>
      </c>
      <c r="R1686">
        <v>19</v>
      </c>
      <c r="S1686">
        <v>3</v>
      </c>
      <c r="T1686">
        <v>3.5263157894736845</v>
      </c>
      <c r="U1686">
        <v>163.0631578947368</v>
      </c>
      <c r="V1686">
        <v>0</v>
      </c>
      <c r="W1686">
        <v>0</v>
      </c>
      <c r="X1686">
        <v>0</v>
      </c>
      <c r="Y1686">
        <v>48.593471627005009</v>
      </c>
      <c r="Z1686">
        <v>0</v>
      </c>
      <c r="AA1686">
        <v>1.2298233100576763</v>
      </c>
      <c r="AC1686">
        <v>55.190402565450739</v>
      </c>
      <c r="AE1686">
        <v>2.9320987654320998</v>
      </c>
      <c r="AF1686">
        <v>1.2287091692748944</v>
      </c>
      <c r="AG1686">
        <v>1031.7894736842109</v>
      </c>
      <c r="AH1686">
        <v>0</v>
      </c>
      <c r="AI1686">
        <v>100</v>
      </c>
      <c r="AJ1686">
        <v>275.50175831846326</v>
      </c>
      <c r="AK1686">
        <v>56.924709030171776</v>
      </c>
      <c r="AL1686">
        <v>6.3239149538727526</v>
      </c>
      <c r="AN1686">
        <v>99</v>
      </c>
      <c r="AO1686">
        <v>99</v>
      </c>
      <c r="AP1686">
        <v>23</v>
      </c>
      <c r="AQ1686">
        <v>99</v>
      </c>
      <c r="AR1686">
        <v>186.15789473684211</v>
      </c>
      <c r="AS1686">
        <v>24.441880780128095</v>
      </c>
    </row>
    <row r="1687" spans="1:45">
      <c r="A1687">
        <v>23</v>
      </c>
      <c r="B1687">
        <v>91</v>
      </c>
      <c r="C1687">
        <v>2024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</v>
      </c>
      <c r="K1687">
        <v>99</v>
      </c>
      <c r="L1687">
        <v>3</v>
      </c>
      <c r="M1687">
        <v>99</v>
      </c>
      <c r="N1687">
        <v>99</v>
      </c>
      <c r="O1687">
        <v>99</v>
      </c>
      <c r="P1687">
        <v>99</v>
      </c>
      <c r="Q1687">
        <v>2</v>
      </c>
      <c r="R1687">
        <v>2</v>
      </c>
      <c r="S1687">
        <v>3</v>
      </c>
      <c r="T1687">
        <v>3.5</v>
      </c>
      <c r="U1687">
        <v>212.15</v>
      </c>
      <c r="V1687">
        <v>0</v>
      </c>
      <c r="W1687">
        <v>0</v>
      </c>
      <c r="X1687">
        <v>0</v>
      </c>
      <c r="Y1687">
        <v>27.749999999999861</v>
      </c>
      <c r="Z1687">
        <v>0</v>
      </c>
      <c r="AA1687">
        <v>0.5</v>
      </c>
      <c r="AC1687">
        <v>-99.999999999999616</v>
      </c>
      <c r="AE1687">
        <v>0.45977011494252878</v>
      </c>
      <c r="AF1687">
        <v>0.22766674053449903</v>
      </c>
      <c r="AG1687">
        <v>1528</v>
      </c>
      <c r="AH1687">
        <v>0</v>
      </c>
      <c r="AI1687">
        <v>100</v>
      </c>
      <c r="AJ1687">
        <v>107</v>
      </c>
      <c r="AK1687">
        <v>100.00000000000048</v>
      </c>
      <c r="AL1687">
        <v>-100</v>
      </c>
      <c r="AN1687">
        <v>99</v>
      </c>
      <c r="AO1687">
        <v>99</v>
      </c>
      <c r="AP1687">
        <v>24</v>
      </c>
      <c r="AQ1687">
        <v>99</v>
      </c>
      <c r="AR1687">
        <v>202.5</v>
      </c>
      <c r="AS1687">
        <v>25.381157334496528</v>
      </c>
    </row>
    <row r="1688" spans="1:45">
      <c r="A1688">
        <v>23</v>
      </c>
      <c r="B1688">
        <v>92</v>
      </c>
      <c r="C1688">
        <v>2024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</v>
      </c>
      <c r="K1688">
        <v>99</v>
      </c>
      <c r="L1688">
        <v>3</v>
      </c>
      <c r="M1688">
        <v>99</v>
      </c>
      <c r="N1688">
        <v>99</v>
      </c>
      <c r="O1688">
        <v>99</v>
      </c>
      <c r="P1688">
        <v>99</v>
      </c>
      <c r="Q1688">
        <v>1</v>
      </c>
      <c r="R1688">
        <v>1</v>
      </c>
      <c r="S1688">
        <v>3</v>
      </c>
      <c r="T1688">
        <v>4</v>
      </c>
      <c r="U1688">
        <v>210.7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E1688">
        <v>0.45662100456621008</v>
      </c>
      <c r="AF1688">
        <v>0.21222077406696388</v>
      </c>
      <c r="AG1688">
        <v>1116</v>
      </c>
      <c r="AH1688">
        <v>0</v>
      </c>
      <c r="AI1688">
        <v>100</v>
      </c>
      <c r="AJ1688">
        <v>0</v>
      </c>
      <c r="AN1688">
        <v>99</v>
      </c>
      <c r="AO1688">
        <v>99</v>
      </c>
      <c r="AP1688">
        <v>25</v>
      </c>
      <c r="AQ1688">
        <v>99</v>
      </c>
      <c r="AR1688">
        <v>205</v>
      </c>
      <c r="AS1688">
        <v>24.49180946300838</v>
      </c>
    </row>
    <row r="1689" spans="1:45">
      <c r="A1689">
        <v>23</v>
      </c>
      <c r="B1689">
        <v>93</v>
      </c>
      <c r="C1689">
        <v>2024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</v>
      </c>
      <c r="K1689">
        <v>99</v>
      </c>
      <c r="L1689">
        <v>3</v>
      </c>
      <c r="M1689">
        <v>99</v>
      </c>
      <c r="N1689">
        <v>99</v>
      </c>
      <c r="O1689">
        <v>99</v>
      </c>
      <c r="P1689">
        <v>99</v>
      </c>
      <c r="Q1689">
        <v>1</v>
      </c>
      <c r="R1689">
        <v>1</v>
      </c>
      <c r="S1689">
        <v>3</v>
      </c>
      <c r="T1689">
        <v>6</v>
      </c>
      <c r="U1689">
        <v>195.6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E1689">
        <v>2.2222222222222223</v>
      </c>
      <c r="AF1689">
        <v>1.0585332063382111</v>
      </c>
      <c r="AG1689">
        <v>873</v>
      </c>
      <c r="AH1689">
        <v>0</v>
      </c>
      <c r="AI1689">
        <v>100</v>
      </c>
      <c r="AJ1689">
        <v>0</v>
      </c>
      <c r="AN1689">
        <v>99</v>
      </c>
      <c r="AO1689">
        <v>99</v>
      </c>
      <c r="AP1689">
        <v>26</v>
      </c>
      <c r="AQ1689">
        <v>99</v>
      </c>
      <c r="AR1689">
        <v>199</v>
      </c>
      <c r="AS1689">
        <v>24.871205856306112</v>
      </c>
    </row>
    <row r="1690" spans="1:45">
      <c r="A1690">
        <v>23</v>
      </c>
      <c r="B1690">
        <v>94</v>
      </c>
      <c r="C1690">
        <v>2024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</v>
      </c>
      <c r="K1690">
        <v>99</v>
      </c>
      <c r="L1690">
        <v>3</v>
      </c>
      <c r="M1690">
        <v>99</v>
      </c>
      <c r="N1690">
        <v>99</v>
      </c>
      <c r="O1690">
        <v>99</v>
      </c>
      <c r="P1690">
        <v>99</v>
      </c>
      <c r="Q1690">
        <v>18</v>
      </c>
      <c r="R1690">
        <v>26</v>
      </c>
      <c r="S1690">
        <v>3</v>
      </c>
      <c r="T1690">
        <v>4.4615384615384608</v>
      </c>
      <c r="U1690">
        <v>136.89230769230761</v>
      </c>
      <c r="V1690">
        <v>0</v>
      </c>
      <c r="W1690">
        <v>3.8461538461538449</v>
      </c>
      <c r="X1690">
        <v>0</v>
      </c>
      <c r="Y1690">
        <v>33.524559574654695</v>
      </c>
      <c r="Z1690">
        <v>0</v>
      </c>
      <c r="AA1690">
        <v>1.0462669622104186</v>
      </c>
      <c r="AC1690">
        <v>40.219927018936573</v>
      </c>
      <c r="AE1690">
        <v>12.621359223300969</v>
      </c>
      <c r="AF1690">
        <v>7.7494197515273697</v>
      </c>
      <c r="AG1690">
        <v>1121.5769230769235</v>
      </c>
      <c r="AH1690">
        <v>0</v>
      </c>
      <c r="AI1690">
        <v>100</v>
      </c>
      <c r="AJ1690">
        <v>310.62073994316631</v>
      </c>
      <c r="AK1690">
        <v>57.224148222118757</v>
      </c>
      <c r="AL1690">
        <v>3.7524794741220431</v>
      </c>
      <c r="AN1690">
        <v>99</v>
      </c>
      <c r="AO1690">
        <v>99</v>
      </c>
      <c r="AP1690">
        <v>27</v>
      </c>
      <c r="AQ1690">
        <v>99</v>
      </c>
      <c r="AR1690">
        <v>173.80769230769235</v>
      </c>
      <c r="AS1690">
        <v>25.55552320846957</v>
      </c>
    </row>
    <row r="1691" spans="1:45">
      <c r="A1691">
        <v>23</v>
      </c>
      <c r="B1691">
        <v>95</v>
      </c>
      <c r="C1691">
        <v>2024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</v>
      </c>
      <c r="K1691">
        <v>99</v>
      </c>
      <c r="L1691">
        <v>3</v>
      </c>
      <c r="M1691">
        <v>99</v>
      </c>
      <c r="N1691">
        <v>99</v>
      </c>
      <c r="O1691">
        <v>99</v>
      </c>
      <c r="P1691">
        <v>99</v>
      </c>
      <c r="Q1691">
        <v>2</v>
      </c>
      <c r="R1691">
        <v>2</v>
      </c>
      <c r="S1691">
        <v>3</v>
      </c>
      <c r="T1691">
        <v>3</v>
      </c>
      <c r="U1691">
        <v>151.9</v>
      </c>
      <c r="V1691">
        <v>0</v>
      </c>
      <c r="W1691">
        <v>0</v>
      </c>
      <c r="X1691">
        <v>0</v>
      </c>
      <c r="Y1691">
        <v>54.69999999999996</v>
      </c>
      <c r="Z1691">
        <v>0</v>
      </c>
      <c r="AA1691">
        <v>0</v>
      </c>
      <c r="AE1691">
        <v>2.5</v>
      </c>
      <c r="AF1691">
        <v>1.0206687093479547</v>
      </c>
      <c r="AG1691">
        <v>817</v>
      </c>
      <c r="AH1691">
        <v>0</v>
      </c>
      <c r="AI1691">
        <v>100</v>
      </c>
      <c r="AJ1691">
        <v>55</v>
      </c>
      <c r="AK1691">
        <v>99.999999999999517</v>
      </c>
      <c r="AN1691">
        <v>99</v>
      </c>
      <c r="AO1691">
        <v>99</v>
      </c>
      <c r="AP1691">
        <v>28</v>
      </c>
      <c r="AQ1691">
        <v>99</v>
      </c>
      <c r="AR1691">
        <v>183</v>
      </c>
      <c r="AS1691">
        <v>23.542034027267405</v>
      </c>
    </row>
    <row r="1692" spans="1:45">
      <c r="A1692">
        <v>23</v>
      </c>
      <c r="B1692">
        <v>96</v>
      </c>
      <c r="C1692">
        <v>2024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</v>
      </c>
      <c r="K1692">
        <v>99</v>
      </c>
      <c r="L1692">
        <v>3</v>
      </c>
      <c r="M1692">
        <v>99</v>
      </c>
      <c r="N1692">
        <v>99</v>
      </c>
      <c r="O1692">
        <v>99</v>
      </c>
      <c r="P1692">
        <v>99</v>
      </c>
      <c r="Q1692">
        <v>3</v>
      </c>
      <c r="R1692">
        <v>12</v>
      </c>
      <c r="S1692">
        <v>3</v>
      </c>
      <c r="T1692">
        <v>5.916666666666667</v>
      </c>
      <c r="U1692">
        <v>145.69999999999999</v>
      </c>
      <c r="V1692">
        <v>0</v>
      </c>
      <c r="W1692">
        <v>33.333333333333343</v>
      </c>
      <c r="X1692">
        <v>0</v>
      </c>
      <c r="Y1692">
        <v>36.59433016192537</v>
      </c>
      <c r="Z1692">
        <v>0</v>
      </c>
      <c r="AA1692">
        <v>1.8008485654145243</v>
      </c>
      <c r="AC1692">
        <v>72.242369436952941</v>
      </c>
      <c r="AE1692">
        <v>7.0175438596491215</v>
      </c>
      <c r="AF1692">
        <v>5.4248436990955486</v>
      </c>
      <c r="AG1692">
        <v>1076.5</v>
      </c>
      <c r="AH1692">
        <v>0</v>
      </c>
      <c r="AI1692">
        <v>100</v>
      </c>
      <c r="AJ1692">
        <v>262.00270354839222</v>
      </c>
      <c r="AK1692">
        <v>88.653685805227212</v>
      </c>
      <c r="AL1692">
        <v>69.773073350401404</v>
      </c>
      <c r="AN1692">
        <v>99</v>
      </c>
      <c r="AO1692">
        <v>99</v>
      </c>
      <c r="AP1692">
        <v>29</v>
      </c>
      <c r="AQ1692">
        <v>99</v>
      </c>
      <c r="AR1692">
        <v>179</v>
      </c>
      <c r="AS1692">
        <v>24.881940322910477</v>
      </c>
    </row>
    <row r="1693" spans="1:45">
      <c r="A1693">
        <v>23</v>
      </c>
      <c r="B1693">
        <v>97</v>
      </c>
      <c r="C1693">
        <v>2024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</v>
      </c>
      <c r="K1693">
        <v>99</v>
      </c>
      <c r="L1693">
        <v>3</v>
      </c>
      <c r="M1693">
        <v>99</v>
      </c>
      <c r="N1693">
        <v>99</v>
      </c>
      <c r="O1693">
        <v>99</v>
      </c>
      <c r="P1693">
        <v>99</v>
      </c>
      <c r="R1693">
        <v>0</v>
      </c>
      <c r="AN1693">
        <v>99</v>
      </c>
      <c r="AO1693">
        <v>99</v>
      </c>
      <c r="AP1693">
        <v>30</v>
      </c>
      <c r="AQ1693">
        <v>99</v>
      </c>
    </row>
    <row r="1694" spans="1:45">
      <c r="A1694">
        <v>23</v>
      </c>
      <c r="B1694">
        <v>98</v>
      </c>
      <c r="C1694">
        <v>2024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</v>
      </c>
      <c r="K1694">
        <v>99</v>
      </c>
      <c r="L1694">
        <v>3</v>
      </c>
      <c r="M1694">
        <v>99</v>
      </c>
      <c r="N1694">
        <v>99</v>
      </c>
      <c r="O1694">
        <v>99</v>
      </c>
      <c r="P1694">
        <v>99</v>
      </c>
      <c r="R1694">
        <v>0</v>
      </c>
      <c r="AN1694">
        <v>99</v>
      </c>
      <c r="AO1694">
        <v>99</v>
      </c>
      <c r="AP1694">
        <v>31</v>
      </c>
      <c r="AQ1694">
        <v>99</v>
      </c>
    </row>
    <row r="1695" spans="1:45">
      <c r="A1695">
        <v>23</v>
      </c>
      <c r="B1695">
        <v>99</v>
      </c>
      <c r="C1695">
        <v>2024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</v>
      </c>
      <c r="K1695">
        <v>99</v>
      </c>
      <c r="L1695">
        <v>3</v>
      </c>
      <c r="M1695">
        <v>99</v>
      </c>
      <c r="N1695">
        <v>99</v>
      </c>
      <c r="O1695">
        <v>99</v>
      </c>
      <c r="P1695">
        <v>99</v>
      </c>
      <c r="R1695">
        <v>0</v>
      </c>
      <c r="AN1695">
        <v>99</v>
      </c>
      <c r="AO1695">
        <v>99</v>
      </c>
      <c r="AP1695">
        <v>32</v>
      </c>
      <c r="AQ1695">
        <v>99</v>
      </c>
    </row>
    <row r="1696" spans="1:45">
      <c r="A1696">
        <v>23</v>
      </c>
      <c r="B1696">
        <v>100</v>
      </c>
      <c r="C1696">
        <v>2024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</v>
      </c>
      <c r="K1696">
        <v>99</v>
      </c>
      <c r="L1696">
        <v>3</v>
      </c>
      <c r="M1696">
        <v>99</v>
      </c>
      <c r="N1696">
        <v>99</v>
      </c>
      <c r="O1696">
        <v>99</v>
      </c>
      <c r="P1696">
        <v>99</v>
      </c>
      <c r="R1696">
        <v>0</v>
      </c>
      <c r="AN1696">
        <v>99</v>
      </c>
      <c r="AO1696">
        <v>99</v>
      </c>
      <c r="AP1696">
        <v>33</v>
      </c>
      <c r="AQ1696">
        <v>99</v>
      </c>
    </row>
    <row r="1697" spans="1:45">
      <c r="A1697">
        <v>23</v>
      </c>
      <c r="B1697">
        <v>101</v>
      </c>
      <c r="C1697">
        <v>2024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</v>
      </c>
      <c r="K1697">
        <v>99</v>
      </c>
      <c r="L1697">
        <v>3</v>
      </c>
      <c r="M1697">
        <v>99</v>
      </c>
      <c r="N1697">
        <v>99</v>
      </c>
      <c r="O1697">
        <v>99</v>
      </c>
      <c r="P1697">
        <v>99</v>
      </c>
      <c r="R1697">
        <v>0</v>
      </c>
      <c r="AN1697">
        <v>99</v>
      </c>
      <c r="AO1697">
        <v>99</v>
      </c>
      <c r="AP1697">
        <v>34</v>
      </c>
      <c r="AQ1697">
        <v>99</v>
      </c>
    </row>
    <row r="1698" spans="1:45">
      <c r="A1698">
        <v>23</v>
      </c>
      <c r="B1698">
        <v>102</v>
      </c>
      <c r="C1698">
        <v>2024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</v>
      </c>
      <c r="K1698">
        <v>99</v>
      </c>
      <c r="L1698">
        <v>3</v>
      </c>
      <c r="M1698">
        <v>99</v>
      </c>
      <c r="N1698">
        <v>99</v>
      </c>
      <c r="O1698">
        <v>99</v>
      </c>
      <c r="P1698">
        <v>99</v>
      </c>
      <c r="R1698">
        <v>0</v>
      </c>
      <c r="AN1698">
        <v>99</v>
      </c>
      <c r="AO1698">
        <v>99</v>
      </c>
      <c r="AP1698">
        <v>39</v>
      </c>
      <c r="AQ1698">
        <v>99</v>
      </c>
    </row>
    <row r="1699" spans="1:45">
      <c r="A1699">
        <v>23</v>
      </c>
      <c r="B1699">
        <v>103</v>
      </c>
      <c r="C1699">
        <v>2024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</v>
      </c>
      <c r="K1699">
        <v>99</v>
      </c>
      <c r="L1699">
        <v>3</v>
      </c>
      <c r="M1699">
        <v>99</v>
      </c>
      <c r="N1699">
        <v>99</v>
      </c>
      <c r="O1699">
        <v>99</v>
      </c>
      <c r="P1699">
        <v>99</v>
      </c>
      <c r="R1699">
        <v>0</v>
      </c>
      <c r="AN1699">
        <v>99</v>
      </c>
      <c r="AO1699">
        <v>99</v>
      </c>
      <c r="AP1699">
        <v>40</v>
      </c>
      <c r="AQ1699">
        <v>99</v>
      </c>
    </row>
    <row r="1700" spans="1:45">
      <c r="A1700">
        <v>23</v>
      </c>
      <c r="B1700">
        <v>104</v>
      </c>
      <c r="C1700">
        <v>2024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</v>
      </c>
      <c r="K1700">
        <v>99</v>
      </c>
      <c r="L1700">
        <v>3</v>
      </c>
      <c r="M1700">
        <v>99</v>
      </c>
      <c r="N1700">
        <v>99</v>
      </c>
      <c r="O1700">
        <v>99</v>
      </c>
      <c r="P1700">
        <v>99</v>
      </c>
      <c r="Q1700">
        <v>12</v>
      </c>
      <c r="R1700">
        <v>19</v>
      </c>
      <c r="S1700">
        <v>3</v>
      </c>
      <c r="T1700">
        <v>5.052631578947369</v>
      </c>
      <c r="U1700">
        <v>220.5631578947368</v>
      </c>
      <c r="V1700">
        <v>0</v>
      </c>
      <c r="W1700">
        <v>15.789473684210527</v>
      </c>
      <c r="X1700">
        <v>0</v>
      </c>
      <c r="Y1700">
        <v>62.211440905201584</v>
      </c>
      <c r="Z1700">
        <v>0</v>
      </c>
      <c r="AA1700">
        <v>1.3168416845470321</v>
      </c>
      <c r="AC1700">
        <v>48.610496528306243</v>
      </c>
      <c r="AE1700">
        <v>4.6228710462287106</v>
      </c>
      <c r="AF1700">
        <v>3.0813404165364595</v>
      </c>
      <c r="AG1700">
        <v>888.15789473684197</v>
      </c>
      <c r="AH1700">
        <v>0</v>
      </c>
      <c r="AI1700">
        <v>100</v>
      </c>
      <c r="AJ1700">
        <v>126.15039610589076</v>
      </c>
      <c r="AK1700">
        <v>-37.739152074888153</v>
      </c>
      <c r="AL1700">
        <v>-40.273902462950595</v>
      </c>
      <c r="AN1700">
        <v>99</v>
      </c>
      <c r="AO1700">
        <v>99</v>
      </c>
      <c r="AP1700">
        <v>98</v>
      </c>
      <c r="AQ1700">
        <v>99</v>
      </c>
      <c r="AR1700">
        <v>200.63157894736841</v>
      </c>
      <c r="AS1700">
        <v>26.363335130944552</v>
      </c>
    </row>
    <row r="1701" spans="1:45">
      <c r="A1701">
        <v>23</v>
      </c>
      <c r="B1701">
        <v>105</v>
      </c>
      <c r="C1701">
        <v>2024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</v>
      </c>
      <c r="K1701">
        <v>99</v>
      </c>
      <c r="L1701">
        <v>3</v>
      </c>
      <c r="M1701">
        <v>99</v>
      </c>
      <c r="N1701">
        <v>99</v>
      </c>
      <c r="O1701">
        <v>99</v>
      </c>
      <c r="P1701">
        <v>99</v>
      </c>
      <c r="Q1701">
        <v>6</v>
      </c>
      <c r="R1701">
        <v>9</v>
      </c>
      <c r="S1701">
        <v>3</v>
      </c>
      <c r="T1701">
        <v>5.6666666666666679</v>
      </c>
      <c r="U1701">
        <v>203.96666666666673</v>
      </c>
      <c r="V1701">
        <v>0</v>
      </c>
      <c r="W1701">
        <v>11.111111111111112</v>
      </c>
      <c r="X1701">
        <v>0</v>
      </c>
      <c r="Y1701">
        <v>58.307308480346009</v>
      </c>
      <c r="Z1701">
        <v>0</v>
      </c>
      <c r="AA1701">
        <v>0.94280904158206325</v>
      </c>
      <c r="AC1701">
        <v>26.457597417803392</v>
      </c>
      <c r="AE1701">
        <v>16.981132075471692</v>
      </c>
      <c r="AF1701">
        <v>11.502888724574841</v>
      </c>
      <c r="AG1701">
        <v>1127.2222222222222</v>
      </c>
      <c r="AH1701">
        <v>11.111111111111112</v>
      </c>
      <c r="AI1701">
        <v>0</v>
      </c>
      <c r="AJ1701">
        <v>457.59899421455583</v>
      </c>
      <c r="AK1701">
        <v>58.932210164603759</v>
      </c>
      <c r="AL1701">
        <v>85.907550409810256</v>
      </c>
      <c r="AN1701">
        <v>99</v>
      </c>
      <c r="AO1701">
        <v>99</v>
      </c>
      <c r="AP1701">
        <v>99</v>
      </c>
      <c r="AQ1701">
        <v>99</v>
      </c>
      <c r="AR1701">
        <v>192.77777777777777</v>
      </c>
      <c r="AS1701">
        <v>27.701113834260958</v>
      </c>
    </row>
    <row r="1702" spans="1:45">
      <c r="A1702">
        <v>23</v>
      </c>
      <c r="B1702">
        <v>106</v>
      </c>
      <c r="C1702">
        <v>2024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</v>
      </c>
      <c r="K1702">
        <v>99</v>
      </c>
      <c r="L1702">
        <v>4</v>
      </c>
      <c r="M1702">
        <v>99</v>
      </c>
      <c r="N1702">
        <v>99</v>
      </c>
      <c r="O1702">
        <v>99</v>
      </c>
      <c r="P1702">
        <v>99</v>
      </c>
      <c r="Q1702">
        <v>336</v>
      </c>
      <c r="R1702">
        <v>923</v>
      </c>
      <c r="S1702">
        <v>4</v>
      </c>
      <c r="T1702">
        <v>5.9284940411700973</v>
      </c>
      <c r="U1702">
        <v>298.98374864572042</v>
      </c>
      <c r="V1702">
        <v>0</v>
      </c>
      <c r="W1702">
        <v>27.627302275189599</v>
      </c>
      <c r="X1702">
        <v>4.2253521126760551</v>
      </c>
      <c r="Y1702">
        <v>31.483071449555911</v>
      </c>
      <c r="Z1702">
        <v>0</v>
      </c>
      <c r="AA1702">
        <v>1.139881105505403</v>
      </c>
      <c r="AC1702">
        <v>7.8461354042181215</v>
      </c>
      <c r="AE1702">
        <v>26.972530683810639</v>
      </c>
      <c r="AF1702">
        <v>23.73512834602808</v>
      </c>
      <c r="AG1702">
        <v>850.01516793066116</v>
      </c>
      <c r="AH1702">
        <v>0</v>
      </c>
      <c r="AI1702">
        <v>0</v>
      </c>
      <c r="AJ1702">
        <v>131.13452682378031</v>
      </c>
      <c r="AK1702">
        <v>34.792267283981865</v>
      </c>
      <c r="AL1702">
        <v>-15.154239947957061</v>
      </c>
      <c r="AN1702">
        <v>99</v>
      </c>
      <c r="AO1702">
        <v>99</v>
      </c>
      <c r="AP1702">
        <v>1</v>
      </c>
      <c r="AQ1702">
        <v>99</v>
      </c>
      <c r="AR1702">
        <v>215.99241603466956</v>
      </c>
      <c r="AS1702">
        <v>29.629842016672139</v>
      </c>
    </row>
    <row r="1703" spans="1:45">
      <c r="A1703">
        <v>23</v>
      </c>
      <c r="B1703">
        <v>107</v>
      </c>
      <c r="C1703">
        <v>2024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</v>
      </c>
      <c r="K1703">
        <v>99</v>
      </c>
      <c r="L1703">
        <v>4</v>
      </c>
      <c r="M1703">
        <v>99</v>
      </c>
      <c r="N1703">
        <v>99</v>
      </c>
      <c r="O1703">
        <v>99</v>
      </c>
      <c r="P1703">
        <v>99</v>
      </c>
      <c r="Q1703">
        <v>6</v>
      </c>
      <c r="R1703">
        <v>6</v>
      </c>
      <c r="S1703">
        <v>4</v>
      </c>
      <c r="T1703">
        <v>7.8333333333333313</v>
      </c>
      <c r="U1703">
        <v>305.66666666666674</v>
      </c>
      <c r="V1703">
        <v>0</v>
      </c>
      <c r="W1703">
        <v>66.666666666666686</v>
      </c>
      <c r="X1703">
        <v>0</v>
      </c>
      <c r="Y1703">
        <v>25.308408791458287</v>
      </c>
      <c r="Z1703">
        <v>0</v>
      </c>
      <c r="AA1703">
        <v>1.77169096878911</v>
      </c>
      <c r="AC1703">
        <v>5.6374938285186049</v>
      </c>
      <c r="AE1703">
        <v>26.086956521739129</v>
      </c>
      <c r="AF1703">
        <v>26.31578947368422</v>
      </c>
      <c r="AG1703">
        <v>914.8333333333336</v>
      </c>
      <c r="AH1703">
        <v>0</v>
      </c>
      <c r="AI1703">
        <v>0</v>
      </c>
      <c r="AJ1703">
        <v>155.78662401574201</v>
      </c>
      <c r="AK1703">
        <v>-20.194364778230245</v>
      </c>
      <c r="AL1703">
        <v>-3.9954883493991513</v>
      </c>
      <c r="AN1703">
        <v>99</v>
      </c>
      <c r="AO1703">
        <v>99</v>
      </c>
      <c r="AP1703">
        <v>2</v>
      </c>
      <c r="AQ1703">
        <v>99</v>
      </c>
      <c r="AR1703">
        <v>215.6666666666666</v>
      </c>
      <c r="AS1703">
        <v>30.571800764069099</v>
      </c>
    </row>
    <row r="1704" spans="1:45">
      <c r="A1704">
        <v>23</v>
      </c>
      <c r="B1704">
        <v>108</v>
      </c>
      <c r="C1704">
        <v>2024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</v>
      </c>
      <c r="K1704">
        <v>99</v>
      </c>
      <c r="L1704">
        <v>4</v>
      </c>
      <c r="M1704">
        <v>99</v>
      </c>
      <c r="N1704">
        <v>99</v>
      </c>
      <c r="O1704">
        <v>99</v>
      </c>
      <c r="P1704">
        <v>99</v>
      </c>
      <c r="Q1704">
        <v>35</v>
      </c>
      <c r="R1704">
        <v>41</v>
      </c>
      <c r="S1704">
        <v>4</v>
      </c>
      <c r="T1704">
        <v>7.2195121951219505</v>
      </c>
      <c r="U1704">
        <v>281.87560975609762</v>
      </c>
      <c r="V1704">
        <v>0</v>
      </c>
      <c r="W1704">
        <v>68.292682926829286</v>
      </c>
      <c r="X1704">
        <v>7.3170731707317085</v>
      </c>
      <c r="Y1704">
        <v>43.478549690218387</v>
      </c>
      <c r="Z1704">
        <v>0</v>
      </c>
      <c r="AA1704">
        <v>1.4568960510310325</v>
      </c>
      <c r="AC1704">
        <v>-26.913958641686889</v>
      </c>
      <c r="AE1704">
        <v>39.423076923076913</v>
      </c>
      <c r="AF1704">
        <v>40.337656716834687</v>
      </c>
      <c r="AG1704">
        <v>1016.3170731707318</v>
      </c>
      <c r="AH1704">
        <v>0</v>
      </c>
      <c r="AI1704">
        <v>0</v>
      </c>
      <c r="AJ1704">
        <v>243.35996013377311</v>
      </c>
      <c r="AK1704">
        <v>72.53142592790752</v>
      </c>
      <c r="AL1704">
        <v>-28.155592317218943</v>
      </c>
      <c r="AN1704">
        <v>99</v>
      </c>
      <c r="AO1704">
        <v>99</v>
      </c>
      <c r="AP1704">
        <v>3</v>
      </c>
      <c r="AQ1704">
        <v>99</v>
      </c>
      <c r="AR1704">
        <v>208.09756097560972</v>
      </c>
      <c r="AS1704">
        <v>31.064118762461462</v>
      </c>
    </row>
    <row r="1705" spans="1:45">
      <c r="A1705">
        <v>23</v>
      </c>
      <c r="B1705">
        <v>109</v>
      </c>
      <c r="C1705">
        <v>2024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</v>
      </c>
      <c r="K1705">
        <v>99</v>
      </c>
      <c r="L1705">
        <v>4</v>
      </c>
      <c r="M1705">
        <v>99</v>
      </c>
      <c r="N1705">
        <v>99</v>
      </c>
      <c r="O1705">
        <v>99</v>
      </c>
      <c r="P1705">
        <v>99</v>
      </c>
      <c r="Q1705">
        <v>9</v>
      </c>
      <c r="R1705">
        <v>11</v>
      </c>
      <c r="S1705">
        <v>4</v>
      </c>
      <c r="T1705">
        <v>6.0909090909090899</v>
      </c>
      <c r="U1705">
        <v>257.05454545454546</v>
      </c>
      <c r="V1705">
        <v>0</v>
      </c>
      <c r="W1705">
        <v>27.272727272727277</v>
      </c>
      <c r="X1705">
        <v>0</v>
      </c>
      <c r="Y1705">
        <v>38.600974166613661</v>
      </c>
      <c r="Z1705">
        <v>0</v>
      </c>
      <c r="AA1705">
        <v>1.3111095547141796</v>
      </c>
      <c r="AC1705">
        <v>-25.373039726646901</v>
      </c>
      <c r="AE1705">
        <v>44</v>
      </c>
      <c r="AF1705">
        <v>40.783476605319329</v>
      </c>
      <c r="AG1705">
        <v>1012</v>
      </c>
      <c r="AH1705">
        <v>0</v>
      </c>
      <c r="AI1705">
        <v>0</v>
      </c>
      <c r="AJ1705">
        <v>231.31599795321321</v>
      </c>
      <c r="AK1705">
        <v>59.153576440251371</v>
      </c>
      <c r="AL1705">
        <v>-34.291674057170802</v>
      </c>
      <c r="AN1705">
        <v>99</v>
      </c>
      <c r="AO1705">
        <v>99</v>
      </c>
      <c r="AP1705">
        <v>4</v>
      </c>
      <c r="AQ1705">
        <v>99</v>
      </c>
      <c r="AR1705">
        <v>202.27272727272728</v>
      </c>
      <c r="AS1705">
        <v>30.869119493208846</v>
      </c>
    </row>
    <row r="1706" spans="1:45">
      <c r="A1706">
        <v>23</v>
      </c>
      <c r="B1706">
        <v>110</v>
      </c>
      <c r="C1706">
        <v>2024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</v>
      </c>
      <c r="K1706">
        <v>99</v>
      </c>
      <c r="L1706">
        <v>4</v>
      </c>
      <c r="M1706">
        <v>99</v>
      </c>
      <c r="N1706">
        <v>99</v>
      </c>
      <c r="O1706">
        <v>99</v>
      </c>
      <c r="P1706">
        <v>99</v>
      </c>
      <c r="Q1706">
        <v>6</v>
      </c>
      <c r="R1706">
        <v>6</v>
      </c>
      <c r="S1706">
        <v>4</v>
      </c>
      <c r="T1706">
        <v>6.8333333333333313</v>
      </c>
      <c r="U1706">
        <v>250.6</v>
      </c>
      <c r="V1706">
        <v>0</v>
      </c>
      <c r="W1706">
        <v>50</v>
      </c>
      <c r="X1706">
        <v>0</v>
      </c>
      <c r="Y1706">
        <v>18.741842669989879</v>
      </c>
      <c r="Z1706">
        <v>0</v>
      </c>
      <c r="AA1706">
        <v>1.0671873729054779</v>
      </c>
      <c r="AC1706">
        <v>-1.4999206660144495</v>
      </c>
      <c r="AE1706">
        <v>28.571428571428577</v>
      </c>
      <c r="AF1706">
        <v>31.145265861590392</v>
      </c>
      <c r="AG1706">
        <v>899.8333333333336</v>
      </c>
      <c r="AH1706">
        <v>0</v>
      </c>
      <c r="AI1706">
        <v>0</v>
      </c>
      <c r="AJ1706">
        <v>140.53400142156173</v>
      </c>
      <c r="AK1706">
        <v>4.8097863136058043</v>
      </c>
      <c r="AL1706">
        <v>66.658763875825358</v>
      </c>
      <c r="AN1706">
        <v>99</v>
      </c>
      <c r="AO1706">
        <v>99</v>
      </c>
      <c r="AP1706">
        <v>5</v>
      </c>
      <c r="AQ1706">
        <v>99</v>
      </c>
      <c r="AR1706">
        <v>198.5</v>
      </c>
      <c r="AS1706">
        <v>32.020740135918857</v>
      </c>
    </row>
    <row r="1707" spans="1:45">
      <c r="A1707">
        <v>23</v>
      </c>
      <c r="B1707">
        <v>111</v>
      </c>
      <c r="C1707">
        <v>2024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</v>
      </c>
      <c r="K1707">
        <v>99</v>
      </c>
      <c r="L1707">
        <v>4</v>
      </c>
      <c r="M1707">
        <v>99</v>
      </c>
      <c r="N1707">
        <v>99</v>
      </c>
      <c r="O1707">
        <v>99</v>
      </c>
      <c r="P1707">
        <v>99</v>
      </c>
      <c r="Q1707">
        <v>2</v>
      </c>
      <c r="R1707">
        <v>2</v>
      </c>
      <c r="S1707">
        <v>4</v>
      </c>
      <c r="T1707">
        <v>4</v>
      </c>
      <c r="U1707">
        <v>295.5</v>
      </c>
      <c r="V1707">
        <v>0</v>
      </c>
      <c r="W1707">
        <v>0</v>
      </c>
      <c r="X1707">
        <v>0</v>
      </c>
      <c r="Y1707">
        <v>14.600000000000122</v>
      </c>
      <c r="Z1707">
        <v>0</v>
      </c>
      <c r="AA1707">
        <v>1</v>
      </c>
      <c r="AC1707">
        <v>99.999999999998565</v>
      </c>
      <c r="AE1707">
        <v>12.5</v>
      </c>
      <c r="AF1707">
        <v>10.200383161600994</v>
      </c>
      <c r="AG1707">
        <v>928.5</v>
      </c>
      <c r="AH1707">
        <v>0</v>
      </c>
      <c r="AI1707">
        <v>0</v>
      </c>
      <c r="AJ1707">
        <v>65.5</v>
      </c>
      <c r="AK1707">
        <v>-99.999999999991886</v>
      </c>
      <c r="AL1707">
        <v>-100</v>
      </c>
      <c r="AN1707">
        <v>99</v>
      </c>
      <c r="AO1707">
        <v>99</v>
      </c>
      <c r="AP1707">
        <v>6</v>
      </c>
      <c r="AQ1707">
        <v>99</v>
      </c>
      <c r="AR1707">
        <v>216</v>
      </c>
      <c r="AS1707">
        <v>29.296143044978635</v>
      </c>
    </row>
    <row r="1708" spans="1:45">
      <c r="A1708">
        <v>23</v>
      </c>
      <c r="B1708">
        <v>112</v>
      </c>
      <c r="C1708">
        <v>2024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</v>
      </c>
      <c r="K1708">
        <v>99</v>
      </c>
      <c r="L1708">
        <v>4</v>
      </c>
      <c r="M1708">
        <v>99</v>
      </c>
      <c r="N1708">
        <v>99</v>
      </c>
      <c r="O1708">
        <v>99</v>
      </c>
      <c r="P1708">
        <v>99</v>
      </c>
      <c r="Q1708">
        <v>5</v>
      </c>
      <c r="R1708">
        <v>8</v>
      </c>
      <c r="S1708">
        <v>4</v>
      </c>
      <c r="T1708">
        <v>7.5</v>
      </c>
      <c r="U1708">
        <v>264.73750000000001</v>
      </c>
      <c r="V1708">
        <v>0</v>
      </c>
      <c r="W1708">
        <v>87.5</v>
      </c>
      <c r="X1708">
        <v>0</v>
      </c>
      <c r="Y1708">
        <v>44.23287627715407</v>
      </c>
      <c r="Z1708">
        <v>0</v>
      </c>
      <c r="AA1708">
        <v>1.2247448713915889</v>
      </c>
      <c r="AC1708">
        <v>32.93785548703795</v>
      </c>
      <c r="AE1708">
        <v>30.769230769230759</v>
      </c>
      <c r="AF1708">
        <v>27.600182446080659</v>
      </c>
      <c r="AG1708">
        <v>926</v>
      </c>
      <c r="AH1708">
        <v>0</v>
      </c>
      <c r="AI1708">
        <v>0</v>
      </c>
      <c r="AJ1708">
        <v>165.27023325450955</v>
      </c>
      <c r="AK1708">
        <v>81.342752441551781</v>
      </c>
      <c r="AL1708">
        <v>7.1635406995645328</v>
      </c>
      <c r="AN1708">
        <v>99</v>
      </c>
      <c r="AO1708">
        <v>99</v>
      </c>
      <c r="AP1708">
        <v>7</v>
      </c>
      <c r="AQ1708">
        <v>99</v>
      </c>
      <c r="AR1708">
        <v>203.625</v>
      </c>
      <c r="AS1708">
        <v>31.112312659289913</v>
      </c>
    </row>
    <row r="1709" spans="1:45">
      <c r="A1709">
        <v>23</v>
      </c>
      <c r="B1709">
        <v>113</v>
      </c>
      <c r="C1709">
        <v>2024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</v>
      </c>
      <c r="K1709">
        <v>99</v>
      </c>
      <c r="L1709">
        <v>4</v>
      </c>
      <c r="M1709">
        <v>99</v>
      </c>
      <c r="N1709">
        <v>99</v>
      </c>
      <c r="O1709">
        <v>99</v>
      </c>
      <c r="P1709">
        <v>99</v>
      </c>
      <c r="Q1709">
        <v>25</v>
      </c>
      <c r="R1709">
        <v>37</v>
      </c>
      <c r="S1709">
        <v>4</v>
      </c>
      <c r="T1709">
        <v>8.0810810810810807</v>
      </c>
      <c r="U1709">
        <v>246.42432432432432</v>
      </c>
      <c r="V1709">
        <v>0</v>
      </c>
      <c r="W1709">
        <v>83.783783783783804</v>
      </c>
      <c r="X1709">
        <v>0</v>
      </c>
      <c r="Y1709">
        <v>39.275984034022443</v>
      </c>
      <c r="Z1709">
        <v>0</v>
      </c>
      <c r="AA1709">
        <v>1.6826359368944188</v>
      </c>
      <c r="AC1709">
        <v>43.678054302509224</v>
      </c>
      <c r="AE1709">
        <v>38.541666666666657</v>
      </c>
      <c r="AF1709">
        <v>40.475799398924806</v>
      </c>
      <c r="AG1709">
        <v>931.56756756756783</v>
      </c>
      <c r="AH1709">
        <v>0</v>
      </c>
      <c r="AI1709">
        <v>0</v>
      </c>
      <c r="AJ1709">
        <v>199.53344778752029</v>
      </c>
      <c r="AK1709">
        <v>78.881642572747694</v>
      </c>
      <c r="AL1709">
        <v>40.244021558404114</v>
      </c>
      <c r="AN1709">
        <v>99</v>
      </c>
      <c r="AO1709">
        <v>99</v>
      </c>
      <c r="AP1709">
        <v>8</v>
      </c>
      <c r="AQ1709">
        <v>99</v>
      </c>
      <c r="AR1709">
        <v>199.13513513513513</v>
      </c>
      <c r="AS1709">
        <v>30.943883061082072</v>
      </c>
    </row>
    <row r="1710" spans="1:45">
      <c r="A1710">
        <v>23</v>
      </c>
      <c r="B1710">
        <v>114</v>
      </c>
      <c r="C1710">
        <v>2024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</v>
      </c>
      <c r="K1710">
        <v>99</v>
      </c>
      <c r="L1710">
        <v>4</v>
      </c>
      <c r="M1710">
        <v>99</v>
      </c>
      <c r="N1710">
        <v>99</v>
      </c>
      <c r="O1710">
        <v>99</v>
      </c>
      <c r="P1710">
        <v>99</v>
      </c>
      <c r="Q1710">
        <v>27</v>
      </c>
      <c r="R1710">
        <v>44</v>
      </c>
      <c r="S1710">
        <v>4</v>
      </c>
      <c r="T1710">
        <v>6.0454545454545459</v>
      </c>
      <c r="U1710">
        <v>332.70454545454561</v>
      </c>
      <c r="V1710">
        <v>0</v>
      </c>
      <c r="W1710">
        <v>36.363636363636367</v>
      </c>
      <c r="X1710">
        <v>31.818181818181817</v>
      </c>
      <c r="Y1710">
        <v>35.622126388378568</v>
      </c>
      <c r="Z1710">
        <v>0</v>
      </c>
      <c r="AA1710">
        <v>1.3643937290730561</v>
      </c>
      <c r="AC1710">
        <v>28.00967049199674</v>
      </c>
      <c r="AE1710">
        <v>33.333333333333343</v>
      </c>
      <c r="AF1710">
        <v>30.78634624807836</v>
      </c>
      <c r="AG1710">
        <v>835.68181818181824</v>
      </c>
      <c r="AH1710">
        <v>0</v>
      </c>
      <c r="AI1710">
        <v>0</v>
      </c>
      <c r="AJ1710">
        <v>97.46066169748913</v>
      </c>
      <c r="AK1710">
        <v>52.540849010627042</v>
      </c>
      <c r="AL1710">
        <v>2.4378585968847455</v>
      </c>
      <c r="AN1710">
        <v>99</v>
      </c>
      <c r="AO1710">
        <v>99</v>
      </c>
      <c r="AP1710">
        <v>9</v>
      </c>
      <c r="AQ1710">
        <v>99</v>
      </c>
      <c r="AR1710">
        <v>224.20454545454547</v>
      </c>
      <c r="AS1710">
        <v>29.480013214935447</v>
      </c>
    </row>
    <row r="1711" spans="1:45">
      <c r="A1711">
        <v>23</v>
      </c>
      <c r="B1711">
        <v>115</v>
      </c>
      <c r="C1711">
        <v>2024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</v>
      </c>
      <c r="K1711">
        <v>99</v>
      </c>
      <c r="L1711">
        <v>4</v>
      </c>
      <c r="M1711">
        <v>99</v>
      </c>
      <c r="N1711">
        <v>99</v>
      </c>
      <c r="O1711">
        <v>99</v>
      </c>
      <c r="P1711">
        <v>99</v>
      </c>
      <c r="R1711">
        <v>0</v>
      </c>
      <c r="AN1711">
        <v>99</v>
      </c>
      <c r="AO1711">
        <v>99</v>
      </c>
      <c r="AP1711">
        <v>10</v>
      </c>
      <c r="AQ1711">
        <v>99</v>
      </c>
    </row>
    <row r="1712" spans="1:45">
      <c r="A1712">
        <v>23</v>
      </c>
      <c r="B1712">
        <v>116</v>
      </c>
      <c r="C1712">
        <v>2024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</v>
      </c>
      <c r="K1712">
        <v>99</v>
      </c>
      <c r="L1712">
        <v>4</v>
      </c>
      <c r="M1712">
        <v>99</v>
      </c>
      <c r="N1712">
        <v>99</v>
      </c>
      <c r="O1712">
        <v>99</v>
      </c>
      <c r="P1712">
        <v>99</v>
      </c>
      <c r="Q1712">
        <v>1</v>
      </c>
      <c r="R1712">
        <v>1</v>
      </c>
      <c r="S1712">
        <v>4</v>
      </c>
      <c r="T1712">
        <v>7</v>
      </c>
      <c r="U1712">
        <v>266.2</v>
      </c>
      <c r="V1712">
        <v>0</v>
      </c>
      <c r="W1712">
        <v>100</v>
      </c>
      <c r="X1712">
        <v>0</v>
      </c>
      <c r="Y1712">
        <v>0</v>
      </c>
      <c r="Z1712">
        <v>0</v>
      </c>
      <c r="AA1712">
        <v>0</v>
      </c>
      <c r="AE1712">
        <v>9.0909090909090917</v>
      </c>
      <c r="AF1712">
        <v>6.0416241120265113</v>
      </c>
      <c r="AG1712">
        <v>815</v>
      </c>
      <c r="AH1712">
        <v>0</v>
      </c>
      <c r="AI1712">
        <v>0</v>
      </c>
      <c r="AJ1712">
        <v>0</v>
      </c>
      <c r="AN1712">
        <v>99</v>
      </c>
      <c r="AO1712">
        <v>99</v>
      </c>
      <c r="AP1712">
        <v>11</v>
      </c>
      <c r="AQ1712">
        <v>99</v>
      </c>
      <c r="AR1712">
        <v>212</v>
      </c>
      <c r="AS1712">
        <v>27.917341160824034</v>
      </c>
    </row>
    <row r="1713" spans="1:45">
      <c r="A1713">
        <v>23</v>
      </c>
      <c r="B1713">
        <v>117</v>
      </c>
      <c r="C1713">
        <v>2024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</v>
      </c>
      <c r="K1713">
        <v>99</v>
      </c>
      <c r="L1713">
        <v>4</v>
      </c>
      <c r="M1713">
        <v>99</v>
      </c>
      <c r="N1713">
        <v>99</v>
      </c>
      <c r="O1713">
        <v>99</v>
      </c>
      <c r="P1713">
        <v>99</v>
      </c>
      <c r="Q1713">
        <v>2</v>
      </c>
      <c r="R1713">
        <v>18</v>
      </c>
      <c r="S1713">
        <v>4</v>
      </c>
      <c r="T1713">
        <v>6.8333333333333313</v>
      </c>
      <c r="U1713">
        <v>273.11111111111114</v>
      </c>
      <c r="V1713">
        <v>0</v>
      </c>
      <c r="W1713">
        <v>44.44444444444445</v>
      </c>
      <c r="X1713">
        <v>0</v>
      </c>
      <c r="Y1713">
        <v>21.564499862528937</v>
      </c>
      <c r="Z1713">
        <v>0</v>
      </c>
      <c r="AA1713">
        <v>1.258305739211792</v>
      </c>
      <c r="AC1713">
        <v>39.460152552019345</v>
      </c>
      <c r="AE1713">
        <v>62.068965517241359</v>
      </c>
      <c r="AF1713">
        <v>59.303938717654866</v>
      </c>
      <c r="AG1713">
        <v>821.61111111111109</v>
      </c>
      <c r="AH1713">
        <v>0</v>
      </c>
      <c r="AI1713">
        <v>0</v>
      </c>
      <c r="AJ1713">
        <v>52.795347952563127</v>
      </c>
      <c r="AK1713">
        <v>29.782118317535737</v>
      </c>
      <c r="AL1713">
        <v>36.698242799787181</v>
      </c>
      <c r="AN1713">
        <v>99</v>
      </c>
      <c r="AO1713">
        <v>99</v>
      </c>
      <c r="AP1713">
        <v>12</v>
      </c>
      <c r="AQ1713">
        <v>99</v>
      </c>
      <c r="AR1713">
        <v>207.05555555555557</v>
      </c>
      <c r="AS1713">
        <v>30.728789208504342</v>
      </c>
    </row>
    <row r="1714" spans="1:45">
      <c r="A1714">
        <v>23</v>
      </c>
      <c r="B1714">
        <v>118</v>
      </c>
      <c r="C1714">
        <v>2024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</v>
      </c>
      <c r="K1714">
        <v>99</v>
      </c>
      <c r="L1714">
        <v>4</v>
      </c>
      <c r="M1714">
        <v>99</v>
      </c>
      <c r="N1714">
        <v>99</v>
      </c>
      <c r="O1714">
        <v>99</v>
      </c>
      <c r="P1714">
        <v>99</v>
      </c>
      <c r="Q1714">
        <v>4</v>
      </c>
      <c r="R1714">
        <v>4</v>
      </c>
      <c r="S1714">
        <v>4</v>
      </c>
      <c r="T1714">
        <v>4.25</v>
      </c>
      <c r="U1714">
        <v>252.97499999999999</v>
      </c>
      <c r="V1714">
        <v>0</v>
      </c>
      <c r="W1714">
        <v>25</v>
      </c>
      <c r="X1714">
        <v>0</v>
      </c>
      <c r="Y1714">
        <v>40.243594210755994</v>
      </c>
      <c r="Z1714">
        <v>0</v>
      </c>
      <c r="AA1714">
        <v>1.9202864369671515</v>
      </c>
      <c r="AC1714">
        <v>20.518126774948275</v>
      </c>
      <c r="AE1714">
        <v>13.793103448275859</v>
      </c>
      <c r="AF1714">
        <v>8.3222988921695222</v>
      </c>
      <c r="AG1714">
        <v>903</v>
      </c>
      <c r="AH1714">
        <v>0</v>
      </c>
      <c r="AI1714">
        <v>0</v>
      </c>
      <c r="AJ1714">
        <v>213.92171465281405</v>
      </c>
      <c r="AK1714">
        <v>68.115513114504807</v>
      </c>
      <c r="AL1714">
        <v>-53.737793090634838</v>
      </c>
      <c r="AN1714">
        <v>99</v>
      </c>
      <c r="AO1714">
        <v>99</v>
      </c>
      <c r="AP1714">
        <v>13</v>
      </c>
      <c r="AQ1714">
        <v>99</v>
      </c>
      <c r="AR1714">
        <v>206.5</v>
      </c>
      <c r="AS1714">
        <v>28.463537352639776</v>
      </c>
    </row>
    <row r="1715" spans="1:45">
      <c r="A1715">
        <v>23</v>
      </c>
      <c r="B1715">
        <v>119</v>
      </c>
      <c r="C1715">
        <v>2024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</v>
      </c>
      <c r="K1715">
        <v>99</v>
      </c>
      <c r="L1715">
        <v>4</v>
      </c>
      <c r="M1715">
        <v>99</v>
      </c>
      <c r="N1715">
        <v>99</v>
      </c>
      <c r="O1715">
        <v>99</v>
      </c>
      <c r="P1715">
        <v>99</v>
      </c>
      <c r="R1715">
        <v>0</v>
      </c>
      <c r="AN1715">
        <v>99</v>
      </c>
      <c r="AO1715">
        <v>99</v>
      </c>
      <c r="AP1715">
        <v>14</v>
      </c>
      <c r="AQ1715">
        <v>99</v>
      </c>
    </row>
    <row r="1716" spans="1:45">
      <c r="A1716">
        <v>23</v>
      </c>
      <c r="B1716">
        <v>120</v>
      </c>
      <c r="C1716">
        <v>2024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</v>
      </c>
      <c r="K1716">
        <v>99</v>
      </c>
      <c r="L1716">
        <v>4</v>
      </c>
      <c r="M1716">
        <v>99</v>
      </c>
      <c r="N1716">
        <v>99</v>
      </c>
      <c r="O1716">
        <v>99</v>
      </c>
      <c r="P1716">
        <v>99</v>
      </c>
      <c r="R1716">
        <v>0</v>
      </c>
      <c r="AN1716">
        <v>99</v>
      </c>
      <c r="AO1716">
        <v>99</v>
      </c>
      <c r="AP1716">
        <v>15</v>
      </c>
      <c r="AQ1716">
        <v>99</v>
      </c>
    </row>
    <row r="1717" spans="1:45">
      <c r="A1717">
        <v>23</v>
      </c>
      <c r="B1717">
        <v>121</v>
      </c>
      <c r="C1717">
        <v>2024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</v>
      </c>
      <c r="K1717">
        <v>99</v>
      </c>
      <c r="L1717">
        <v>4</v>
      </c>
      <c r="M1717">
        <v>99</v>
      </c>
      <c r="N1717">
        <v>99</v>
      </c>
      <c r="O1717">
        <v>99</v>
      </c>
      <c r="P1717">
        <v>99</v>
      </c>
      <c r="R1717">
        <v>0</v>
      </c>
      <c r="AN1717">
        <v>99</v>
      </c>
      <c r="AO1717">
        <v>99</v>
      </c>
      <c r="AP1717">
        <v>16</v>
      </c>
      <c r="AQ1717">
        <v>99</v>
      </c>
    </row>
    <row r="1718" spans="1:45">
      <c r="A1718">
        <v>23</v>
      </c>
      <c r="B1718">
        <v>122</v>
      </c>
      <c r="C1718">
        <v>2024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</v>
      </c>
      <c r="K1718">
        <v>99</v>
      </c>
      <c r="L1718">
        <v>4</v>
      </c>
      <c r="M1718">
        <v>99</v>
      </c>
      <c r="N1718">
        <v>99</v>
      </c>
      <c r="O1718">
        <v>99</v>
      </c>
      <c r="P1718">
        <v>99</v>
      </c>
      <c r="R1718">
        <v>0</v>
      </c>
      <c r="AN1718">
        <v>99</v>
      </c>
      <c r="AO1718">
        <v>99</v>
      </c>
      <c r="AP1718">
        <v>17</v>
      </c>
      <c r="AQ1718">
        <v>99</v>
      </c>
    </row>
    <row r="1719" spans="1:45">
      <c r="A1719">
        <v>23</v>
      </c>
      <c r="B1719">
        <v>123</v>
      </c>
      <c r="C1719">
        <v>2024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</v>
      </c>
      <c r="K1719">
        <v>99</v>
      </c>
      <c r="L1719">
        <v>4</v>
      </c>
      <c r="M1719">
        <v>99</v>
      </c>
      <c r="N1719">
        <v>99</v>
      </c>
      <c r="O1719">
        <v>99</v>
      </c>
      <c r="P1719">
        <v>99</v>
      </c>
      <c r="Q1719">
        <v>26</v>
      </c>
      <c r="R1719">
        <v>56</v>
      </c>
      <c r="S1719">
        <v>4</v>
      </c>
      <c r="T1719">
        <v>5.0535714285714306</v>
      </c>
      <c r="U1719">
        <v>238.10892857142849</v>
      </c>
      <c r="V1719">
        <v>0</v>
      </c>
      <c r="W1719">
        <v>12.5</v>
      </c>
      <c r="X1719">
        <v>3.5714285714285721</v>
      </c>
      <c r="Y1719">
        <v>59.594178996615341</v>
      </c>
      <c r="Z1719">
        <v>0</v>
      </c>
      <c r="AA1719">
        <v>1.1865261850271569</v>
      </c>
      <c r="AC1719">
        <v>20.268213301421717</v>
      </c>
      <c r="AE1719">
        <v>11.38211382113821</v>
      </c>
      <c r="AF1719">
        <v>7.1866715030184976</v>
      </c>
      <c r="AG1719">
        <v>965.892857142857</v>
      </c>
      <c r="AH1719">
        <v>0</v>
      </c>
      <c r="AI1719">
        <v>100</v>
      </c>
      <c r="AJ1719">
        <v>357.41575823499176</v>
      </c>
      <c r="AK1719">
        <v>71.127170487108359</v>
      </c>
      <c r="AL1719">
        <v>-16.205878982635348</v>
      </c>
      <c r="AN1719">
        <v>99</v>
      </c>
      <c r="AO1719">
        <v>99</v>
      </c>
      <c r="AP1719">
        <v>21</v>
      </c>
      <c r="AQ1719">
        <v>99</v>
      </c>
      <c r="AR1719">
        <v>201.14285714285711</v>
      </c>
      <c r="AS1719">
        <v>28.591362702360055</v>
      </c>
    </row>
    <row r="1720" spans="1:45">
      <c r="A1720">
        <v>23</v>
      </c>
      <c r="B1720">
        <v>124</v>
      </c>
      <c r="C1720">
        <v>2024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</v>
      </c>
      <c r="K1720">
        <v>99</v>
      </c>
      <c r="L1720">
        <v>4</v>
      </c>
      <c r="M1720">
        <v>99</v>
      </c>
      <c r="N1720">
        <v>99</v>
      </c>
      <c r="O1720">
        <v>99</v>
      </c>
      <c r="P1720">
        <v>99</v>
      </c>
      <c r="Q1720">
        <v>6</v>
      </c>
      <c r="R1720">
        <v>8</v>
      </c>
      <c r="S1720">
        <v>4</v>
      </c>
      <c r="T1720">
        <v>3.125</v>
      </c>
      <c r="U1720">
        <v>231.82499999999996</v>
      </c>
      <c r="V1720">
        <v>0</v>
      </c>
      <c r="W1720">
        <v>0</v>
      </c>
      <c r="X1720">
        <v>0</v>
      </c>
      <c r="Y1720">
        <v>53.342144454455678</v>
      </c>
      <c r="Z1720">
        <v>0</v>
      </c>
      <c r="AA1720">
        <v>0.59947894041409</v>
      </c>
      <c r="AC1720">
        <v>-36.598007477486682</v>
      </c>
      <c r="AE1720">
        <v>1.5009380863039401</v>
      </c>
      <c r="AF1720">
        <v>0.76515930091851281</v>
      </c>
      <c r="AG1720">
        <v>1137.625</v>
      </c>
      <c r="AH1720">
        <v>0</v>
      </c>
      <c r="AI1720">
        <v>100</v>
      </c>
      <c r="AJ1720">
        <v>377.31947256270792</v>
      </c>
      <c r="AK1720">
        <v>63.28440904921807</v>
      </c>
      <c r="AL1720">
        <v>-79.50134322129523</v>
      </c>
      <c r="AN1720">
        <v>99</v>
      </c>
      <c r="AO1720">
        <v>99</v>
      </c>
      <c r="AP1720">
        <v>22</v>
      </c>
      <c r="AQ1720">
        <v>99</v>
      </c>
      <c r="AR1720">
        <v>204.25</v>
      </c>
      <c r="AS1720">
        <v>26.631497764994766</v>
      </c>
    </row>
    <row r="1721" spans="1:45">
      <c r="A1721">
        <v>23</v>
      </c>
      <c r="B1721">
        <v>125</v>
      </c>
      <c r="C1721">
        <v>2024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</v>
      </c>
      <c r="K1721">
        <v>99</v>
      </c>
      <c r="L1721">
        <v>4</v>
      </c>
      <c r="M1721">
        <v>99</v>
      </c>
      <c r="N1721">
        <v>99</v>
      </c>
      <c r="O1721">
        <v>99</v>
      </c>
      <c r="P1721">
        <v>99</v>
      </c>
      <c r="Q1721">
        <v>22</v>
      </c>
      <c r="R1721">
        <v>53</v>
      </c>
      <c r="S1721">
        <v>4</v>
      </c>
      <c r="T1721">
        <v>5.1509433962264151</v>
      </c>
      <c r="U1721">
        <v>232.7509433962264</v>
      </c>
      <c r="V1721">
        <v>0</v>
      </c>
      <c r="W1721">
        <v>7.5471698113207522</v>
      </c>
      <c r="X1721">
        <v>0</v>
      </c>
      <c r="Y1721">
        <v>42.265904107843632</v>
      </c>
      <c r="Z1721">
        <v>0</v>
      </c>
      <c r="AA1721">
        <v>1.1226018702372469</v>
      </c>
      <c r="AC1721">
        <v>10.382513962857484</v>
      </c>
      <c r="AE1721">
        <v>8.1790123456790109</v>
      </c>
      <c r="AF1721">
        <v>4.8922311569108636</v>
      </c>
      <c r="AG1721">
        <v>1013</v>
      </c>
      <c r="AH1721">
        <v>0</v>
      </c>
      <c r="AI1721">
        <v>100</v>
      </c>
      <c r="AJ1721">
        <v>275.55035837392774</v>
      </c>
      <c r="AK1721">
        <v>37.081406697088035</v>
      </c>
      <c r="AL1721">
        <v>-11.83921545706273</v>
      </c>
      <c r="AN1721">
        <v>99</v>
      </c>
      <c r="AO1721">
        <v>99</v>
      </c>
      <c r="AP1721">
        <v>23</v>
      </c>
      <c r="AQ1721">
        <v>99</v>
      </c>
      <c r="AR1721">
        <v>199.24528301886795</v>
      </c>
      <c r="AS1721">
        <v>29.127879521951392</v>
      </c>
    </row>
    <row r="1722" spans="1:45">
      <c r="A1722">
        <v>23</v>
      </c>
      <c r="B1722">
        <v>126</v>
      </c>
      <c r="C1722">
        <v>2024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</v>
      </c>
      <c r="K1722">
        <v>99</v>
      </c>
      <c r="L1722">
        <v>4</v>
      </c>
      <c r="M1722">
        <v>99</v>
      </c>
      <c r="N1722">
        <v>99</v>
      </c>
      <c r="O1722">
        <v>99</v>
      </c>
      <c r="P1722">
        <v>99</v>
      </c>
      <c r="Q1722">
        <v>1</v>
      </c>
      <c r="R1722">
        <v>1</v>
      </c>
      <c r="S1722">
        <v>4</v>
      </c>
      <c r="T1722">
        <v>3</v>
      </c>
      <c r="U1722">
        <v>301.10000000000002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E1722">
        <v>0.22988505747126439</v>
      </c>
      <c r="AF1722">
        <v>0.16156129053720877</v>
      </c>
      <c r="AG1722">
        <v>1593</v>
      </c>
      <c r="AH1722">
        <v>0</v>
      </c>
      <c r="AI1722">
        <v>100</v>
      </c>
      <c r="AJ1722">
        <v>0</v>
      </c>
      <c r="AN1722">
        <v>99</v>
      </c>
      <c r="AO1722">
        <v>99</v>
      </c>
      <c r="AP1722">
        <v>24</v>
      </c>
      <c r="AQ1722">
        <v>99</v>
      </c>
      <c r="AR1722">
        <v>217</v>
      </c>
      <c r="AS1722">
        <v>29.4569172034562</v>
      </c>
    </row>
    <row r="1723" spans="1:45">
      <c r="A1723">
        <v>23</v>
      </c>
      <c r="B1723">
        <v>127</v>
      </c>
      <c r="C1723">
        <v>2024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</v>
      </c>
      <c r="K1723">
        <v>99</v>
      </c>
      <c r="L1723">
        <v>4</v>
      </c>
      <c r="M1723">
        <v>99</v>
      </c>
      <c r="N1723">
        <v>99</v>
      </c>
      <c r="O1723">
        <v>99</v>
      </c>
      <c r="P1723">
        <v>99</v>
      </c>
      <c r="Q1723">
        <v>4</v>
      </c>
      <c r="R1723">
        <v>5</v>
      </c>
      <c r="S1723">
        <v>4</v>
      </c>
      <c r="T1723">
        <v>3.6</v>
      </c>
      <c r="U1723">
        <v>246.96000000000004</v>
      </c>
      <c r="V1723">
        <v>0</v>
      </c>
      <c r="W1723">
        <v>0</v>
      </c>
      <c r="X1723">
        <v>20</v>
      </c>
      <c r="Y1723">
        <v>75.563816737906947</v>
      </c>
      <c r="Z1723">
        <v>0</v>
      </c>
      <c r="AA1723">
        <v>0.48989794855663321</v>
      </c>
      <c r="AC1723">
        <v>69.381415239007097</v>
      </c>
      <c r="AE1723">
        <v>2.2831050228310503</v>
      </c>
      <c r="AF1723">
        <v>1.2437124433691835</v>
      </c>
      <c r="AG1723">
        <v>1554</v>
      </c>
      <c r="AH1723">
        <v>0</v>
      </c>
      <c r="AI1723">
        <v>100</v>
      </c>
      <c r="AJ1723">
        <v>1425.050876284773</v>
      </c>
      <c r="AK1723">
        <v>74.032289795678096</v>
      </c>
      <c r="AL1723">
        <v>42.513602365401219</v>
      </c>
      <c r="AN1723">
        <v>99</v>
      </c>
      <c r="AO1723">
        <v>99</v>
      </c>
      <c r="AP1723">
        <v>25</v>
      </c>
      <c r="AQ1723">
        <v>99</v>
      </c>
      <c r="AR1723">
        <v>206.8</v>
      </c>
      <c r="AS1723">
        <v>27.033797422019695</v>
      </c>
    </row>
    <row r="1724" spans="1:45">
      <c r="A1724">
        <v>23</v>
      </c>
      <c r="B1724">
        <v>128</v>
      </c>
      <c r="C1724">
        <v>2024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</v>
      </c>
      <c r="K1724">
        <v>99</v>
      </c>
      <c r="L1724">
        <v>4</v>
      </c>
      <c r="M1724">
        <v>99</v>
      </c>
      <c r="N1724">
        <v>99</v>
      </c>
      <c r="O1724">
        <v>99</v>
      </c>
      <c r="P1724">
        <v>99</v>
      </c>
      <c r="Q1724">
        <v>1</v>
      </c>
      <c r="R1724">
        <v>5</v>
      </c>
      <c r="S1724">
        <v>4</v>
      </c>
      <c r="T1724">
        <v>5.6</v>
      </c>
      <c r="U1724">
        <v>230.34</v>
      </c>
      <c r="V1724">
        <v>0</v>
      </c>
      <c r="W1724">
        <v>20</v>
      </c>
      <c r="X1724">
        <v>0</v>
      </c>
      <c r="Y1724">
        <v>35.851281706516559</v>
      </c>
      <c r="Z1724">
        <v>0</v>
      </c>
      <c r="AA1724">
        <v>1.019803902718559</v>
      </c>
      <c r="AC1724">
        <v>15.415216486358853</v>
      </c>
      <c r="AE1724">
        <v>11.111111111111112</v>
      </c>
      <c r="AF1724">
        <v>6.2326824833318932</v>
      </c>
      <c r="AG1724">
        <v>934.2</v>
      </c>
      <c r="AH1724">
        <v>0</v>
      </c>
      <c r="AI1724">
        <v>100</v>
      </c>
      <c r="AJ1724">
        <v>82.339298029554385</v>
      </c>
      <c r="AK1724">
        <v>39.106503341627928</v>
      </c>
      <c r="AL1724">
        <v>38.680509924932245</v>
      </c>
      <c r="AN1724">
        <v>99</v>
      </c>
      <c r="AO1724">
        <v>99</v>
      </c>
      <c r="AP1724">
        <v>26</v>
      </c>
      <c r="AQ1724">
        <v>99</v>
      </c>
      <c r="AR1724">
        <v>202.2</v>
      </c>
      <c r="AS1724">
        <v>27.61902385704029</v>
      </c>
    </row>
    <row r="1725" spans="1:45">
      <c r="A1725">
        <v>23</v>
      </c>
      <c r="B1725">
        <v>129</v>
      </c>
      <c r="C1725">
        <v>2024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</v>
      </c>
      <c r="K1725">
        <v>99</v>
      </c>
      <c r="L1725">
        <v>4</v>
      </c>
      <c r="M1725">
        <v>99</v>
      </c>
      <c r="N1725">
        <v>99</v>
      </c>
      <c r="O1725">
        <v>99</v>
      </c>
      <c r="P1725">
        <v>99</v>
      </c>
      <c r="Q1725">
        <v>33</v>
      </c>
      <c r="R1725">
        <v>61</v>
      </c>
      <c r="S1725">
        <v>4</v>
      </c>
      <c r="T1725">
        <v>5.1475409836065591</v>
      </c>
      <c r="U1725">
        <v>179.94590163934421</v>
      </c>
      <c r="V1725">
        <v>0</v>
      </c>
      <c r="W1725">
        <v>14.754098360655737</v>
      </c>
      <c r="X1725">
        <v>0</v>
      </c>
      <c r="Y1725">
        <v>44.495973565383451</v>
      </c>
      <c r="Z1725">
        <v>0</v>
      </c>
      <c r="AA1725">
        <v>1.2124499729246296</v>
      </c>
      <c r="AC1725">
        <v>36.682601845230494</v>
      </c>
      <c r="AE1725">
        <v>29.611650485436897</v>
      </c>
      <c r="AF1725">
        <v>23.899487465326619</v>
      </c>
      <c r="AG1725">
        <v>1067.7213114754102</v>
      </c>
      <c r="AH1725">
        <v>0</v>
      </c>
      <c r="AI1725">
        <v>100</v>
      </c>
      <c r="AJ1725">
        <v>481.98626370289838</v>
      </c>
      <c r="AK1725">
        <v>54.735486658165215</v>
      </c>
      <c r="AL1725">
        <v>-15.612599637485181</v>
      </c>
      <c r="AN1725">
        <v>99</v>
      </c>
      <c r="AO1725">
        <v>99</v>
      </c>
      <c r="AP1725">
        <v>27</v>
      </c>
      <c r="AQ1725">
        <v>99</v>
      </c>
      <c r="AR1725">
        <v>183.45901639344265</v>
      </c>
      <c r="AS1725">
        <v>28.555578203095976</v>
      </c>
    </row>
    <row r="1726" spans="1:45">
      <c r="A1726">
        <v>23</v>
      </c>
      <c r="B1726">
        <v>130</v>
      </c>
      <c r="C1726">
        <v>2024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</v>
      </c>
      <c r="K1726">
        <v>99</v>
      </c>
      <c r="L1726">
        <v>4</v>
      </c>
      <c r="M1726">
        <v>99</v>
      </c>
      <c r="N1726">
        <v>99</v>
      </c>
      <c r="O1726">
        <v>99</v>
      </c>
      <c r="P1726">
        <v>99</v>
      </c>
      <c r="Q1726">
        <v>4</v>
      </c>
      <c r="R1726">
        <v>6</v>
      </c>
      <c r="S1726">
        <v>4</v>
      </c>
      <c r="T1726">
        <v>4</v>
      </c>
      <c r="U1726">
        <v>246.68333333333339</v>
      </c>
      <c r="V1726">
        <v>0</v>
      </c>
      <c r="W1726">
        <v>0</v>
      </c>
      <c r="X1726">
        <v>0</v>
      </c>
      <c r="Y1726">
        <v>41.26856821143928</v>
      </c>
      <c r="Z1726">
        <v>0</v>
      </c>
      <c r="AA1726">
        <v>1.1547005383792519</v>
      </c>
      <c r="AC1726">
        <v>55.540588588858753</v>
      </c>
      <c r="AE1726">
        <v>7.5</v>
      </c>
      <c r="AF1726">
        <v>4.9726522603881085</v>
      </c>
      <c r="AG1726">
        <v>963.6666666666664</v>
      </c>
      <c r="AH1726">
        <v>0</v>
      </c>
      <c r="AI1726">
        <v>100</v>
      </c>
      <c r="AJ1726">
        <v>291.79939836964877</v>
      </c>
      <c r="AK1726">
        <v>81.177639833822113</v>
      </c>
      <c r="AL1726">
        <v>6.5293345324591936</v>
      </c>
      <c r="AN1726">
        <v>99</v>
      </c>
      <c r="AO1726">
        <v>99</v>
      </c>
      <c r="AP1726">
        <v>28</v>
      </c>
      <c r="AQ1726">
        <v>99</v>
      </c>
      <c r="AR1726">
        <v>207.33333333333337</v>
      </c>
      <c r="AS1726">
        <v>27.467721298020368</v>
      </c>
    </row>
    <row r="1727" spans="1:45">
      <c r="A1727">
        <v>23</v>
      </c>
      <c r="B1727">
        <v>131</v>
      </c>
      <c r="C1727">
        <v>2024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</v>
      </c>
      <c r="K1727">
        <v>99</v>
      </c>
      <c r="L1727">
        <v>4</v>
      </c>
      <c r="M1727">
        <v>99</v>
      </c>
      <c r="N1727">
        <v>99</v>
      </c>
      <c r="O1727">
        <v>99</v>
      </c>
      <c r="P1727">
        <v>99</v>
      </c>
      <c r="Q1727">
        <v>32</v>
      </c>
      <c r="R1727">
        <v>48</v>
      </c>
      <c r="S1727">
        <v>4</v>
      </c>
      <c r="T1727">
        <v>6.6458333333333313</v>
      </c>
      <c r="U1727">
        <v>168.80833333333339</v>
      </c>
      <c r="V1727">
        <v>0</v>
      </c>
      <c r="W1727">
        <v>47.916666666666657</v>
      </c>
      <c r="X1727">
        <v>0</v>
      </c>
      <c r="Y1727">
        <v>31.832359278291221</v>
      </c>
      <c r="Z1727">
        <v>0</v>
      </c>
      <c r="AA1727">
        <v>1.8873436285483964</v>
      </c>
      <c r="AC1727">
        <v>40.39644377114589</v>
      </c>
      <c r="AE1727">
        <v>28.07017543859649</v>
      </c>
      <c r="AF1727">
        <v>25.140942304410554</v>
      </c>
      <c r="AG1727">
        <v>1080.6875</v>
      </c>
      <c r="AH1727">
        <v>0</v>
      </c>
      <c r="AI1727">
        <v>100</v>
      </c>
      <c r="AJ1727">
        <v>441.67131237729637</v>
      </c>
      <c r="AK1727">
        <v>61.680388764419689</v>
      </c>
      <c r="AL1727">
        <v>15.524520334749436</v>
      </c>
      <c r="AN1727">
        <v>99</v>
      </c>
      <c r="AO1727">
        <v>99</v>
      </c>
      <c r="AP1727">
        <v>29</v>
      </c>
      <c r="AQ1727">
        <v>99</v>
      </c>
      <c r="AR1727">
        <v>178.75</v>
      </c>
      <c r="AS1727">
        <v>29.23571890755813</v>
      </c>
    </row>
    <row r="1728" spans="1:45">
      <c r="A1728">
        <v>23</v>
      </c>
      <c r="B1728">
        <v>132</v>
      </c>
      <c r="C1728">
        <v>2024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</v>
      </c>
      <c r="K1728">
        <v>99</v>
      </c>
      <c r="L1728">
        <v>4</v>
      </c>
      <c r="M1728">
        <v>99</v>
      </c>
      <c r="N1728">
        <v>99</v>
      </c>
      <c r="O1728">
        <v>99</v>
      </c>
      <c r="P1728">
        <v>99</v>
      </c>
      <c r="R1728">
        <v>0</v>
      </c>
      <c r="AN1728">
        <v>99</v>
      </c>
      <c r="AO1728">
        <v>99</v>
      </c>
      <c r="AP1728">
        <v>30</v>
      </c>
      <c r="AQ1728">
        <v>99</v>
      </c>
    </row>
    <row r="1729" spans="1:45">
      <c r="A1729">
        <v>23</v>
      </c>
      <c r="B1729">
        <v>133</v>
      </c>
      <c r="C1729">
        <v>2024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</v>
      </c>
      <c r="K1729">
        <v>99</v>
      </c>
      <c r="L1729">
        <v>4</v>
      </c>
      <c r="M1729">
        <v>99</v>
      </c>
      <c r="N1729">
        <v>99</v>
      </c>
      <c r="O1729">
        <v>99</v>
      </c>
      <c r="P1729">
        <v>99</v>
      </c>
      <c r="Q1729">
        <v>7</v>
      </c>
      <c r="R1729">
        <v>10</v>
      </c>
      <c r="S1729">
        <v>4</v>
      </c>
      <c r="T1729">
        <v>6.3</v>
      </c>
      <c r="U1729">
        <v>219.67</v>
      </c>
      <c r="V1729">
        <v>0</v>
      </c>
      <c r="W1729">
        <v>30</v>
      </c>
      <c r="X1729">
        <v>0</v>
      </c>
      <c r="Y1729">
        <v>45.976081825227531</v>
      </c>
      <c r="Z1729">
        <v>0</v>
      </c>
      <c r="AA1729">
        <v>1.4866068747318513</v>
      </c>
      <c r="AC1729">
        <v>73.650634052944326</v>
      </c>
      <c r="AE1729">
        <v>16.129032258064512</v>
      </c>
      <c r="AF1729">
        <v>11.688740136112337</v>
      </c>
      <c r="AG1729">
        <v>934.7</v>
      </c>
      <c r="AH1729">
        <v>0</v>
      </c>
      <c r="AI1729">
        <v>100</v>
      </c>
      <c r="AJ1729">
        <v>193.72354012871003</v>
      </c>
      <c r="AK1729">
        <v>86.917770208065761</v>
      </c>
      <c r="AL1729">
        <v>78.471271283926683</v>
      </c>
      <c r="AN1729">
        <v>99</v>
      </c>
      <c r="AO1729">
        <v>99</v>
      </c>
      <c r="AP1729">
        <v>31</v>
      </c>
      <c r="AQ1729">
        <v>99</v>
      </c>
      <c r="AR1729">
        <v>195.7</v>
      </c>
      <c r="AS1729">
        <v>28.9383393027707</v>
      </c>
    </row>
    <row r="1730" spans="1:45">
      <c r="A1730">
        <v>23</v>
      </c>
      <c r="B1730">
        <v>134</v>
      </c>
      <c r="C1730">
        <v>2024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</v>
      </c>
      <c r="K1730">
        <v>99</v>
      </c>
      <c r="L1730">
        <v>4</v>
      </c>
      <c r="M1730">
        <v>99</v>
      </c>
      <c r="N1730">
        <v>99</v>
      </c>
      <c r="O1730">
        <v>99</v>
      </c>
      <c r="P1730">
        <v>99</v>
      </c>
      <c r="R1730">
        <v>0</v>
      </c>
      <c r="AN1730">
        <v>99</v>
      </c>
      <c r="AO1730">
        <v>99</v>
      </c>
      <c r="AP1730">
        <v>32</v>
      </c>
      <c r="AQ1730">
        <v>99</v>
      </c>
    </row>
    <row r="1731" spans="1:45">
      <c r="A1731">
        <v>23</v>
      </c>
      <c r="B1731">
        <v>135</v>
      </c>
      <c r="C1731">
        <v>2024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</v>
      </c>
      <c r="K1731">
        <v>99</v>
      </c>
      <c r="L1731">
        <v>4</v>
      </c>
      <c r="M1731">
        <v>99</v>
      </c>
      <c r="N1731">
        <v>99</v>
      </c>
      <c r="O1731">
        <v>99</v>
      </c>
      <c r="P1731">
        <v>99</v>
      </c>
      <c r="R1731">
        <v>0</v>
      </c>
      <c r="AN1731">
        <v>99</v>
      </c>
      <c r="AO1731">
        <v>99</v>
      </c>
      <c r="AP1731">
        <v>33</v>
      </c>
      <c r="AQ1731">
        <v>99</v>
      </c>
    </row>
    <row r="1732" spans="1:45">
      <c r="A1732">
        <v>23</v>
      </c>
      <c r="B1732">
        <v>136</v>
      </c>
      <c r="C1732">
        <v>2024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</v>
      </c>
      <c r="K1732">
        <v>99</v>
      </c>
      <c r="L1732">
        <v>4</v>
      </c>
      <c r="M1732">
        <v>99</v>
      </c>
      <c r="N1732">
        <v>99</v>
      </c>
      <c r="O1732">
        <v>99</v>
      </c>
      <c r="P1732">
        <v>99</v>
      </c>
      <c r="R1732">
        <v>0</v>
      </c>
      <c r="AN1732">
        <v>99</v>
      </c>
      <c r="AO1732">
        <v>99</v>
      </c>
      <c r="AP1732">
        <v>34</v>
      </c>
      <c r="AQ1732">
        <v>99</v>
      </c>
    </row>
    <row r="1733" spans="1:45">
      <c r="A1733">
        <v>23</v>
      </c>
      <c r="B1733">
        <v>137</v>
      </c>
      <c r="C1733">
        <v>2024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</v>
      </c>
      <c r="K1733">
        <v>99</v>
      </c>
      <c r="L1733">
        <v>4</v>
      </c>
      <c r="M1733">
        <v>99</v>
      </c>
      <c r="N1733">
        <v>99</v>
      </c>
      <c r="O1733">
        <v>99</v>
      </c>
      <c r="P1733">
        <v>99</v>
      </c>
      <c r="Q1733">
        <v>1</v>
      </c>
      <c r="R1733">
        <v>1</v>
      </c>
      <c r="S1733">
        <v>4</v>
      </c>
      <c r="T1733">
        <v>6</v>
      </c>
      <c r="U1733">
        <v>269.3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E1733">
        <v>5</v>
      </c>
      <c r="AF1733">
        <v>3.4373165190309645</v>
      </c>
      <c r="AG1733">
        <v>805</v>
      </c>
      <c r="AH1733">
        <v>0</v>
      </c>
      <c r="AI1733">
        <v>100</v>
      </c>
      <c r="AJ1733">
        <v>0</v>
      </c>
      <c r="AN1733">
        <v>99</v>
      </c>
      <c r="AO1733">
        <v>99</v>
      </c>
      <c r="AP1733">
        <v>39</v>
      </c>
      <c r="AQ1733">
        <v>99</v>
      </c>
      <c r="AR1733">
        <v>215</v>
      </c>
      <c r="AS1733">
        <v>27.066799149760399</v>
      </c>
    </row>
    <row r="1734" spans="1:45">
      <c r="A1734">
        <v>23</v>
      </c>
      <c r="B1734">
        <v>138</v>
      </c>
      <c r="C1734">
        <v>2024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</v>
      </c>
      <c r="K1734">
        <v>99</v>
      </c>
      <c r="L1734">
        <v>4</v>
      </c>
      <c r="M1734">
        <v>99</v>
      </c>
      <c r="N1734">
        <v>99</v>
      </c>
      <c r="O1734">
        <v>99</v>
      </c>
      <c r="P1734">
        <v>99</v>
      </c>
      <c r="Q1734">
        <v>1</v>
      </c>
      <c r="R1734">
        <v>1</v>
      </c>
      <c r="S1734">
        <v>4</v>
      </c>
      <c r="T1734">
        <v>8</v>
      </c>
      <c r="U1734">
        <v>260.3</v>
      </c>
      <c r="V1734">
        <v>0</v>
      </c>
      <c r="W1734">
        <v>100</v>
      </c>
      <c r="X1734">
        <v>0</v>
      </c>
      <c r="Y1734">
        <v>0</v>
      </c>
      <c r="Z1734">
        <v>0</v>
      </c>
      <c r="AA1734">
        <v>0</v>
      </c>
      <c r="AE1734">
        <v>33.333333333333343</v>
      </c>
      <c r="AF1734">
        <v>48.809300581286323</v>
      </c>
      <c r="AG1734">
        <v>2662</v>
      </c>
      <c r="AH1734">
        <v>0</v>
      </c>
      <c r="AI1734">
        <v>100</v>
      </c>
      <c r="AJ1734">
        <v>0</v>
      </c>
      <c r="AN1734">
        <v>99</v>
      </c>
      <c r="AO1734">
        <v>99</v>
      </c>
      <c r="AP1734">
        <v>40</v>
      </c>
      <c r="AQ1734">
        <v>99</v>
      </c>
      <c r="AR1734">
        <v>203</v>
      </c>
      <c r="AS1734">
        <v>31.080302296583305</v>
      </c>
    </row>
    <row r="1735" spans="1:45">
      <c r="A1735">
        <v>23</v>
      </c>
      <c r="B1735">
        <v>139</v>
      </c>
      <c r="C1735">
        <v>2024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</v>
      </c>
      <c r="K1735">
        <v>99</v>
      </c>
      <c r="L1735">
        <v>4</v>
      </c>
      <c r="M1735">
        <v>99</v>
      </c>
      <c r="N1735">
        <v>99</v>
      </c>
      <c r="O1735">
        <v>99</v>
      </c>
      <c r="P1735">
        <v>99</v>
      </c>
      <c r="Q1735">
        <v>43</v>
      </c>
      <c r="R1735">
        <v>64</v>
      </c>
      <c r="S1735">
        <v>4</v>
      </c>
      <c r="T1735">
        <v>5.84375</v>
      </c>
      <c r="U1735">
        <v>258.36718749999994</v>
      </c>
      <c r="V1735">
        <v>0</v>
      </c>
      <c r="W1735">
        <v>32.8125</v>
      </c>
      <c r="X1735">
        <v>4.6875</v>
      </c>
      <c r="Y1735">
        <v>58.437378488343597</v>
      </c>
      <c r="Z1735">
        <v>0</v>
      </c>
      <c r="AA1735">
        <v>1.4493398281631547</v>
      </c>
      <c r="AC1735">
        <v>39.945835461489153</v>
      </c>
      <c r="AE1735">
        <v>15.571776155717764</v>
      </c>
      <c r="AF1735">
        <v>12.158232385434079</v>
      </c>
      <c r="AG1735">
        <v>943.484375</v>
      </c>
      <c r="AH1735">
        <v>0</v>
      </c>
      <c r="AI1735">
        <v>100</v>
      </c>
      <c r="AJ1735">
        <v>253.56612748129305</v>
      </c>
      <c r="AK1735">
        <v>28.563600276577876</v>
      </c>
      <c r="AL1735">
        <v>-21.968993254059782</v>
      </c>
      <c r="AN1735">
        <v>99</v>
      </c>
      <c r="AO1735">
        <v>99</v>
      </c>
      <c r="AP1735">
        <v>98</v>
      </c>
      <c r="AQ1735">
        <v>99</v>
      </c>
      <c r="AR1735">
        <v>205.609375</v>
      </c>
      <c r="AS1735">
        <v>29.200499682602807</v>
      </c>
    </row>
    <row r="1736" spans="1:45">
      <c r="A1736">
        <v>23</v>
      </c>
      <c r="B1736">
        <v>140</v>
      </c>
      <c r="C1736">
        <v>2024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</v>
      </c>
      <c r="K1736">
        <v>99</v>
      </c>
      <c r="L1736">
        <v>4</v>
      </c>
      <c r="M1736">
        <v>99</v>
      </c>
      <c r="N1736">
        <v>99</v>
      </c>
      <c r="O1736">
        <v>99</v>
      </c>
      <c r="P1736">
        <v>99</v>
      </c>
      <c r="Q1736">
        <v>14</v>
      </c>
      <c r="R1736">
        <v>17</v>
      </c>
      <c r="S1736">
        <v>4</v>
      </c>
      <c r="T1736">
        <v>5.7647058823529411</v>
      </c>
      <c r="U1736">
        <v>249.15882352941176</v>
      </c>
      <c r="V1736">
        <v>0</v>
      </c>
      <c r="W1736">
        <v>23.52941176470588</v>
      </c>
      <c r="X1736">
        <v>5.882352941176471</v>
      </c>
      <c r="Y1736">
        <v>55.162775799537663</v>
      </c>
      <c r="Z1736">
        <v>0</v>
      </c>
      <c r="AA1736">
        <v>1.2141039670911922</v>
      </c>
      <c r="AC1736">
        <v>48.907542744544998</v>
      </c>
      <c r="AE1736">
        <v>32.075471698113205</v>
      </c>
      <c r="AF1736">
        <v>26.541801912448459</v>
      </c>
      <c r="AG1736">
        <v>1056.1176470588239</v>
      </c>
      <c r="AH1736">
        <v>5.882352941176471</v>
      </c>
      <c r="AI1736">
        <v>0</v>
      </c>
      <c r="AJ1736">
        <v>424.012053429248</v>
      </c>
      <c r="AK1736">
        <v>15.051630021487066</v>
      </c>
      <c r="AL1736">
        <v>-12.198230824690471</v>
      </c>
      <c r="AN1736">
        <v>99</v>
      </c>
      <c r="AO1736">
        <v>99</v>
      </c>
      <c r="AP1736">
        <v>99</v>
      </c>
      <c r="AQ1736">
        <v>99</v>
      </c>
      <c r="AR1736">
        <v>201.17647058823528</v>
      </c>
      <c r="AS1736">
        <v>30.193548298815859</v>
      </c>
    </row>
    <row r="1737" spans="1:45">
      <c r="A1737">
        <v>23</v>
      </c>
      <c r="B1737">
        <v>141</v>
      </c>
      <c r="C1737">
        <v>2024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</v>
      </c>
      <c r="K1737">
        <v>99</v>
      </c>
      <c r="L1737">
        <v>5</v>
      </c>
      <c r="M1737">
        <v>99</v>
      </c>
      <c r="N1737">
        <v>99</v>
      </c>
      <c r="O1737">
        <v>99</v>
      </c>
      <c r="P1737">
        <v>99</v>
      </c>
      <c r="Q1737">
        <v>426</v>
      </c>
      <c r="R1737">
        <v>1174</v>
      </c>
      <c r="S1737">
        <v>5</v>
      </c>
      <c r="T1737">
        <v>6.7947189097103893</v>
      </c>
      <c r="U1737">
        <v>352.04897785349237</v>
      </c>
      <c r="V1737">
        <v>0</v>
      </c>
      <c r="W1737">
        <v>64.139693356047715</v>
      </c>
      <c r="X1737">
        <v>48.977853492333907</v>
      </c>
      <c r="Y1737">
        <v>35.166283190031798</v>
      </c>
      <c r="Z1737">
        <v>0</v>
      </c>
      <c r="AA1737">
        <v>1.0761180380054902</v>
      </c>
      <c r="AC1737">
        <v>24.154497501897527</v>
      </c>
      <c r="AE1737">
        <v>34.307422559906485</v>
      </c>
      <c r="AF1737">
        <v>35.54786198324156</v>
      </c>
      <c r="AG1737">
        <v>831.37223168654145</v>
      </c>
      <c r="AH1737">
        <v>0</v>
      </c>
      <c r="AI1737">
        <v>0</v>
      </c>
      <c r="AJ1737">
        <v>130.4519216518168</v>
      </c>
      <c r="AK1737">
        <v>41.691937187190746</v>
      </c>
      <c r="AL1737">
        <v>3.9189267896257358</v>
      </c>
      <c r="AN1737">
        <v>99</v>
      </c>
      <c r="AO1737">
        <v>99</v>
      </c>
      <c r="AP1737">
        <v>1</v>
      </c>
      <c r="AQ1737">
        <v>99</v>
      </c>
      <c r="AR1737">
        <v>221.35349233390124</v>
      </c>
      <c r="AS1737">
        <v>32.420539241578624</v>
      </c>
    </row>
    <row r="1738" spans="1:45">
      <c r="A1738">
        <v>23</v>
      </c>
      <c r="B1738">
        <v>142</v>
      </c>
      <c r="C1738">
        <v>2024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</v>
      </c>
      <c r="K1738">
        <v>99</v>
      </c>
      <c r="L1738">
        <v>5</v>
      </c>
      <c r="M1738">
        <v>99</v>
      </c>
      <c r="N1738">
        <v>99</v>
      </c>
      <c r="O1738">
        <v>99</v>
      </c>
      <c r="P1738">
        <v>99</v>
      </c>
      <c r="Q1738">
        <v>4</v>
      </c>
      <c r="R1738">
        <v>4</v>
      </c>
      <c r="S1738">
        <v>5</v>
      </c>
      <c r="T1738">
        <v>7.5</v>
      </c>
      <c r="U1738">
        <v>315.92500000000001</v>
      </c>
      <c r="V1738">
        <v>0</v>
      </c>
      <c r="W1738">
        <v>100</v>
      </c>
      <c r="X1738">
        <v>0</v>
      </c>
      <c r="Y1738">
        <v>12.89328798251254</v>
      </c>
      <c r="Z1738">
        <v>0</v>
      </c>
      <c r="AA1738">
        <v>0.8660254037844386</v>
      </c>
      <c r="AC1738">
        <v>-50.712369160145279</v>
      </c>
      <c r="AE1738">
        <v>17.391304347826086</v>
      </c>
      <c r="AF1738">
        <v>18.132640762210873</v>
      </c>
      <c r="AG1738">
        <v>866.25</v>
      </c>
      <c r="AH1738">
        <v>0</v>
      </c>
      <c r="AI1738">
        <v>0</v>
      </c>
      <c r="AJ1738">
        <v>173.15654044823142</v>
      </c>
      <c r="AK1738">
        <v>87.709681114719558</v>
      </c>
      <c r="AL1738">
        <v>-41.4282768419353</v>
      </c>
      <c r="AN1738">
        <v>99</v>
      </c>
      <c r="AO1738">
        <v>99</v>
      </c>
      <c r="AP1738">
        <v>2</v>
      </c>
      <c r="AQ1738">
        <v>99</v>
      </c>
      <c r="AR1738">
        <v>213.5</v>
      </c>
      <c r="AS1738">
        <v>32.517239012487323</v>
      </c>
    </row>
    <row r="1739" spans="1:45">
      <c r="A1739">
        <v>23</v>
      </c>
      <c r="B1739">
        <v>143</v>
      </c>
      <c r="C1739">
        <v>2024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</v>
      </c>
      <c r="K1739">
        <v>99</v>
      </c>
      <c r="L1739">
        <v>5</v>
      </c>
      <c r="M1739">
        <v>99</v>
      </c>
      <c r="N1739">
        <v>99</v>
      </c>
      <c r="O1739">
        <v>99</v>
      </c>
      <c r="P1739">
        <v>99</v>
      </c>
      <c r="Q1739">
        <v>20</v>
      </c>
      <c r="R1739">
        <v>22</v>
      </c>
      <c r="S1739">
        <v>5</v>
      </c>
      <c r="T1739">
        <v>8.4545454545454568</v>
      </c>
      <c r="U1739">
        <v>336.2409090909091</v>
      </c>
      <c r="V1739">
        <v>0</v>
      </c>
      <c r="W1739">
        <v>90.909090909090892</v>
      </c>
      <c r="X1739">
        <v>40.909090909090907</v>
      </c>
      <c r="Y1739">
        <v>40.977395754365929</v>
      </c>
      <c r="Z1739">
        <v>0</v>
      </c>
      <c r="AA1739">
        <v>1.6983219720244922</v>
      </c>
      <c r="AC1739">
        <v>23.83938153158088</v>
      </c>
      <c r="AE1739">
        <v>21.153846153846157</v>
      </c>
      <c r="AF1739">
        <v>25.819185770530257</v>
      </c>
      <c r="AG1739">
        <v>1085.1818181818185</v>
      </c>
      <c r="AH1739">
        <v>0</v>
      </c>
      <c r="AI1739">
        <v>0</v>
      </c>
      <c r="AJ1739">
        <v>307.07633584022346</v>
      </c>
      <c r="AK1739">
        <v>73.562593494480012</v>
      </c>
      <c r="AL1739">
        <v>16.317700748811909</v>
      </c>
      <c r="AN1739">
        <v>99</v>
      </c>
      <c r="AO1739">
        <v>99</v>
      </c>
      <c r="AP1739">
        <v>3</v>
      </c>
      <c r="AQ1739">
        <v>99</v>
      </c>
      <c r="AR1739">
        <v>212.54545454545453</v>
      </c>
      <c r="AS1739">
        <v>34.887295308775414</v>
      </c>
    </row>
    <row r="1740" spans="1:45">
      <c r="A1740">
        <v>23</v>
      </c>
      <c r="B1740">
        <v>144</v>
      </c>
      <c r="C1740">
        <v>2024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</v>
      </c>
      <c r="K1740">
        <v>99</v>
      </c>
      <c r="L1740">
        <v>5</v>
      </c>
      <c r="M1740">
        <v>99</v>
      </c>
      <c r="N1740">
        <v>99</v>
      </c>
      <c r="O1740">
        <v>99</v>
      </c>
      <c r="P1740">
        <v>99</v>
      </c>
      <c r="Q1740">
        <v>8</v>
      </c>
      <c r="R1740">
        <v>8</v>
      </c>
      <c r="S1740">
        <v>5</v>
      </c>
      <c r="T1740">
        <v>7.125</v>
      </c>
      <c r="U1740">
        <v>292.3125</v>
      </c>
      <c r="V1740">
        <v>0</v>
      </c>
      <c r="W1740">
        <v>50</v>
      </c>
      <c r="X1740">
        <v>0</v>
      </c>
      <c r="Y1740">
        <v>38.922982847541569</v>
      </c>
      <c r="Z1740">
        <v>0</v>
      </c>
      <c r="AA1740">
        <v>1.4523687548277817</v>
      </c>
      <c r="AC1740">
        <v>1.6335201453929824</v>
      </c>
      <c r="AE1740">
        <v>32</v>
      </c>
      <c r="AF1740">
        <v>33.729014019500362</v>
      </c>
      <c r="AG1740">
        <v>966.625</v>
      </c>
      <c r="AH1740">
        <v>0</v>
      </c>
      <c r="AI1740">
        <v>0</v>
      </c>
      <c r="AJ1740">
        <v>209.62343469898588</v>
      </c>
      <c r="AK1740">
        <v>42.908224304885827</v>
      </c>
      <c r="AL1740">
        <v>-20.800793369627382</v>
      </c>
      <c r="AN1740">
        <v>99</v>
      </c>
      <c r="AO1740">
        <v>99</v>
      </c>
      <c r="AP1740">
        <v>4</v>
      </c>
      <c r="AQ1740">
        <v>99</v>
      </c>
      <c r="AR1740">
        <v>201.875</v>
      </c>
      <c r="AS1740">
        <v>35.361585739509323</v>
      </c>
    </row>
    <row r="1741" spans="1:45">
      <c r="A1741">
        <v>23</v>
      </c>
      <c r="B1741">
        <v>145</v>
      </c>
      <c r="C1741">
        <v>2024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</v>
      </c>
      <c r="K1741">
        <v>99</v>
      </c>
      <c r="L1741">
        <v>5</v>
      </c>
      <c r="M1741">
        <v>99</v>
      </c>
      <c r="N1741">
        <v>99</v>
      </c>
      <c r="O1741">
        <v>99</v>
      </c>
      <c r="P1741">
        <v>99</v>
      </c>
      <c r="Q1741">
        <v>2</v>
      </c>
      <c r="R1741">
        <v>2</v>
      </c>
      <c r="S1741">
        <v>5</v>
      </c>
      <c r="T1741">
        <v>6</v>
      </c>
      <c r="U1741">
        <v>301</v>
      </c>
      <c r="V1741">
        <v>0</v>
      </c>
      <c r="W1741">
        <v>50</v>
      </c>
      <c r="X1741">
        <v>0</v>
      </c>
      <c r="Y1741">
        <v>14.800000000000276</v>
      </c>
      <c r="Z1741">
        <v>0</v>
      </c>
      <c r="AA1741">
        <v>1</v>
      </c>
      <c r="AC1741">
        <v>99.99999999999784</v>
      </c>
      <c r="AE1741">
        <v>9.5238095238095273</v>
      </c>
      <c r="AF1741">
        <v>12.469706071214036</v>
      </c>
      <c r="AG1741">
        <v>1130.5</v>
      </c>
      <c r="AH1741">
        <v>0</v>
      </c>
      <c r="AI1741">
        <v>0</v>
      </c>
      <c r="AJ1741">
        <v>281.5</v>
      </c>
      <c r="AK1741">
        <v>99.999999999998437</v>
      </c>
      <c r="AL1741">
        <v>100</v>
      </c>
      <c r="AN1741">
        <v>99</v>
      </c>
      <c r="AO1741">
        <v>99</v>
      </c>
      <c r="AP1741">
        <v>5</v>
      </c>
      <c r="AQ1741">
        <v>99</v>
      </c>
      <c r="AR1741">
        <v>205.5</v>
      </c>
      <c r="AS1741">
        <v>34.672762242415402</v>
      </c>
    </row>
    <row r="1742" spans="1:45">
      <c r="A1742">
        <v>23</v>
      </c>
      <c r="B1742">
        <v>146</v>
      </c>
      <c r="C1742">
        <v>2024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</v>
      </c>
      <c r="K1742">
        <v>99</v>
      </c>
      <c r="L1742">
        <v>5</v>
      </c>
      <c r="M1742">
        <v>99</v>
      </c>
      <c r="N1742">
        <v>99</v>
      </c>
      <c r="O1742">
        <v>99</v>
      </c>
      <c r="P1742">
        <v>99</v>
      </c>
      <c r="Q1742">
        <v>7</v>
      </c>
      <c r="R1742">
        <v>8</v>
      </c>
      <c r="S1742">
        <v>5</v>
      </c>
      <c r="T1742">
        <v>6.5</v>
      </c>
      <c r="U1742">
        <v>368.24999999999994</v>
      </c>
      <c r="V1742">
        <v>0</v>
      </c>
      <c r="W1742">
        <v>62.5</v>
      </c>
      <c r="X1742">
        <v>62.5</v>
      </c>
      <c r="Y1742">
        <v>63.837469404731287</v>
      </c>
      <c r="Z1742">
        <v>0</v>
      </c>
      <c r="AA1742">
        <v>1.6583123951777001</v>
      </c>
      <c r="AC1742">
        <v>47.69159602132293</v>
      </c>
      <c r="AE1742">
        <v>50</v>
      </c>
      <c r="AF1742">
        <v>50.846580023818163</v>
      </c>
      <c r="AG1742">
        <v>1124.125</v>
      </c>
      <c r="AH1742">
        <v>0</v>
      </c>
      <c r="AI1742">
        <v>0</v>
      </c>
      <c r="AJ1742">
        <v>408.67696212901456</v>
      </c>
      <c r="AK1742">
        <v>82.942616234130725</v>
      </c>
      <c r="AL1742">
        <v>30.958852515034259</v>
      </c>
      <c r="AN1742">
        <v>99</v>
      </c>
      <c r="AO1742">
        <v>99</v>
      </c>
      <c r="AP1742">
        <v>6</v>
      </c>
      <c r="AQ1742">
        <v>99</v>
      </c>
      <c r="AR1742">
        <v>221.5</v>
      </c>
      <c r="AS1742">
        <v>33.568068593604991</v>
      </c>
    </row>
    <row r="1743" spans="1:45">
      <c r="A1743">
        <v>23</v>
      </c>
      <c r="B1743">
        <v>147</v>
      </c>
      <c r="C1743">
        <v>2024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</v>
      </c>
      <c r="K1743">
        <v>99</v>
      </c>
      <c r="L1743">
        <v>5</v>
      </c>
      <c r="M1743">
        <v>99</v>
      </c>
      <c r="N1743">
        <v>99</v>
      </c>
      <c r="O1743">
        <v>99</v>
      </c>
      <c r="P1743">
        <v>99</v>
      </c>
      <c r="Q1743">
        <v>4</v>
      </c>
      <c r="R1743">
        <v>8</v>
      </c>
      <c r="S1743">
        <v>5</v>
      </c>
      <c r="T1743">
        <v>8.125</v>
      </c>
      <c r="U1743">
        <v>329.58750000000009</v>
      </c>
      <c r="V1743">
        <v>0</v>
      </c>
      <c r="W1743">
        <v>87.5</v>
      </c>
      <c r="X1743">
        <v>25</v>
      </c>
      <c r="Y1743">
        <v>43.504696226384496</v>
      </c>
      <c r="Z1743">
        <v>0</v>
      </c>
      <c r="AA1743">
        <v>1.165922381636102</v>
      </c>
      <c r="AC1743">
        <v>1.7527763817388589</v>
      </c>
      <c r="AE1743">
        <v>30.769230769230759</v>
      </c>
      <c r="AF1743">
        <v>34.361112921092072</v>
      </c>
      <c r="AG1743">
        <v>1051.25</v>
      </c>
      <c r="AH1743">
        <v>0</v>
      </c>
      <c r="AI1743">
        <v>0</v>
      </c>
      <c r="AJ1743">
        <v>235.53012015451441</v>
      </c>
      <c r="AK1743">
        <v>93.890079130570982</v>
      </c>
      <c r="AL1743">
        <v>-1.1379781640395492E-2</v>
      </c>
      <c r="AN1743">
        <v>99</v>
      </c>
      <c r="AO1743">
        <v>99</v>
      </c>
      <c r="AP1743">
        <v>7</v>
      </c>
      <c r="AQ1743">
        <v>99</v>
      </c>
      <c r="AR1743">
        <v>210.375</v>
      </c>
      <c r="AS1743">
        <v>35.196450772957043</v>
      </c>
    </row>
    <row r="1744" spans="1:45">
      <c r="A1744">
        <v>23</v>
      </c>
      <c r="B1744">
        <v>148</v>
      </c>
      <c r="C1744">
        <v>2024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</v>
      </c>
      <c r="K1744">
        <v>99</v>
      </c>
      <c r="L1744">
        <v>5</v>
      </c>
      <c r="M1744">
        <v>99</v>
      </c>
      <c r="N1744">
        <v>99</v>
      </c>
      <c r="O1744">
        <v>99</v>
      </c>
      <c r="P1744">
        <v>99</v>
      </c>
      <c r="Q1744">
        <v>10</v>
      </c>
      <c r="R1744">
        <v>16</v>
      </c>
      <c r="S1744">
        <v>5</v>
      </c>
      <c r="T1744">
        <v>7.375</v>
      </c>
      <c r="U1744">
        <v>281.32500000000005</v>
      </c>
      <c r="V1744">
        <v>0</v>
      </c>
      <c r="W1744">
        <v>62.5</v>
      </c>
      <c r="X1744">
        <v>0</v>
      </c>
      <c r="Y1744">
        <v>41.946059111673094</v>
      </c>
      <c r="Z1744">
        <v>0</v>
      </c>
      <c r="AA1744">
        <v>1.7275343701356571</v>
      </c>
      <c r="AC1744">
        <v>-12.251898611994648</v>
      </c>
      <c r="AE1744">
        <v>16.666666666666671</v>
      </c>
      <c r="AF1744">
        <v>19.981976622880811</v>
      </c>
      <c r="AG1744">
        <v>1014.1875</v>
      </c>
      <c r="AH1744">
        <v>0</v>
      </c>
      <c r="AI1744">
        <v>0</v>
      </c>
      <c r="AJ1744">
        <v>275.56492400839045</v>
      </c>
      <c r="AK1744">
        <v>72.656545970470148</v>
      </c>
      <c r="AL1744">
        <v>-9.6514058098953779</v>
      </c>
      <c r="AN1744">
        <v>99</v>
      </c>
      <c r="AO1744">
        <v>99</v>
      </c>
      <c r="AP1744">
        <v>8</v>
      </c>
      <c r="AQ1744">
        <v>99</v>
      </c>
      <c r="AR1744">
        <v>199.5625</v>
      </c>
      <c r="AS1744">
        <v>35.158729010132994</v>
      </c>
    </row>
    <row r="1745" spans="1:45">
      <c r="A1745">
        <v>23</v>
      </c>
      <c r="B1745">
        <v>149</v>
      </c>
      <c r="C1745">
        <v>2024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</v>
      </c>
      <c r="K1745">
        <v>99</v>
      </c>
      <c r="L1745">
        <v>5</v>
      </c>
      <c r="M1745">
        <v>99</v>
      </c>
      <c r="N1745">
        <v>99</v>
      </c>
      <c r="O1745">
        <v>99</v>
      </c>
      <c r="P1745">
        <v>99</v>
      </c>
      <c r="Q1745">
        <v>33</v>
      </c>
      <c r="R1745">
        <v>38</v>
      </c>
      <c r="S1745">
        <v>5</v>
      </c>
      <c r="T1745">
        <v>7.2631578947368451</v>
      </c>
      <c r="U1745">
        <v>425.2289473684213</v>
      </c>
      <c r="V1745">
        <v>0</v>
      </c>
      <c r="W1745">
        <v>76.31578947368422</v>
      </c>
      <c r="X1745">
        <v>97.368421052631547</v>
      </c>
      <c r="Y1745">
        <v>64.110192587674817</v>
      </c>
      <c r="Z1745">
        <v>0</v>
      </c>
      <c r="AA1745">
        <v>1.2070889411768111</v>
      </c>
      <c r="AC1745">
        <v>11.579254321830156</v>
      </c>
      <c r="AE1745">
        <v>28.787878787878793</v>
      </c>
      <c r="AF1745">
        <v>33.982330290240007</v>
      </c>
      <c r="AG1745">
        <v>898.07894736842115</v>
      </c>
      <c r="AH1745">
        <v>0</v>
      </c>
      <c r="AI1745">
        <v>0</v>
      </c>
      <c r="AJ1745">
        <v>157.56007736047627</v>
      </c>
      <c r="AK1745">
        <v>83.691383619123059</v>
      </c>
      <c r="AL1745">
        <v>6.686014795769788</v>
      </c>
      <c r="AN1745">
        <v>99</v>
      </c>
      <c r="AO1745">
        <v>99</v>
      </c>
      <c r="AP1745">
        <v>9</v>
      </c>
      <c r="AQ1745">
        <v>99</v>
      </c>
      <c r="AR1745">
        <v>236.94736842105263</v>
      </c>
      <c r="AS1745">
        <v>31.799064194243059</v>
      </c>
    </row>
    <row r="1746" spans="1:45">
      <c r="A1746">
        <v>23</v>
      </c>
      <c r="B1746">
        <v>150</v>
      </c>
      <c r="C1746">
        <v>2024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</v>
      </c>
      <c r="K1746">
        <v>99</v>
      </c>
      <c r="L1746">
        <v>5</v>
      </c>
      <c r="M1746">
        <v>99</v>
      </c>
      <c r="N1746">
        <v>99</v>
      </c>
      <c r="O1746">
        <v>99</v>
      </c>
      <c r="P1746">
        <v>99</v>
      </c>
      <c r="R1746">
        <v>0</v>
      </c>
      <c r="AN1746">
        <v>99</v>
      </c>
      <c r="AO1746">
        <v>99</v>
      </c>
      <c r="AP1746">
        <v>10</v>
      </c>
      <c r="AQ1746">
        <v>99</v>
      </c>
    </row>
    <row r="1747" spans="1:45">
      <c r="A1747">
        <v>23</v>
      </c>
      <c r="B1747">
        <v>151</v>
      </c>
      <c r="C1747">
        <v>2024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</v>
      </c>
      <c r="K1747">
        <v>99</v>
      </c>
      <c r="L1747">
        <v>5</v>
      </c>
      <c r="M1747">
        <v>99</v>
      </c>
      <c r="N1747">
        <v>99</v>
      </c>
      <c r="O1747">
        <v>99</v>
      </c>
      <c r="P1747">
        <v>99</v>
      </c>
      <c r="Q1747">
        <v>4</v>
      </c>
      <c r="R1747">
        <v>5</v>
      </c>
      <c r="S1747">
        <v>5</v>
      </c>
      <c r="T1747">
        <v>6.2</v>
      </c>
      <c r="U1747">
        <v>357.08</v>
      </c>
      <c r="V1747">
        <v>0</v>
      </c>
      <c r="W1747">
        <v>40</v>
      </c>
      <c r="X1747">
        <v>60</v>
      </c>
      <c r="Y1747">
        <v>41.648884738970011</v>
      </c>
      <c r="Z1747">
        <v>0</v>
      </c>
      <c r="AA1747">
        <v>1.1661903789690584</v>
      </c>
      <c r="AC1747">
        <v>50.903296038272487</v>
      </c>
      <c r="AE1747">
        <v>45.454545454545446</v>
      </c>
      <c r="AF1747">
        <v>40.521095753614304</v>
      </c>
      <c r="AG1747">
        <v>797.8</v>
      </c>
      <c r="AH1747">
        <v>0</v>
      </c>
      <c r="AI1747">
        <v>0</v>
      </c>
      <c r="AJ1747">
        <v>86.154280218687063</v>
      </c>
      <c r="AK1747">
        <v>90.986817599635756</v>
      </c>
      <c r="AL1747">
        <v>34.477166858437656</v>
      </c>
      <c r="AN1747">
        <v>99</v>
      </c>
      <c r="AO1747">
        <v>99</v>
      </c>
      <c r="AP1747">
        <v>11</v>
      </c>
      <c r="AQ1747">
        <v>99</v>
      </c>
      <c r="AR1747">
        <v>221.2</v>
      </c>
      <c r="AS1747">
        <v>32.933374357821556</v>
      </c>
    </row>
    <row r="1748" spans="1:45">
      <c r="A1748">
        <v>23</v>
      </c>
      <c r="B1748">
        <v>152</v>
      </c>
      <c r="C1748">
        <v>2024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</v>
      </c>
      <c r="K1748">
        <v>99</v>
      </c>
      <c r="L1748">
        <v>5</v>
      </c>
      <c r="M1748">
        <v>99</v>
      </c>
      <c r="N1748">
        <v>99</v>
      </c>
      <c r="O1748">
        <v>99</v>
      </c>
      <c r="P1748">
        <v>99</v>
      </c>
      <c r="Q1748">
        <v>2</v>
      </c>
      <c r="R1748">
        <v>11</v>
      </c>
      <c r="S1748">
        <v>5</v>
      </c>
      <c r="T1748">
        <v>7.5454545454545459</v>
      </c>
      <c r="U1748">
        <v>306.68181818181824</v>
      </c>
      <c r="V1748">
        <v>0</v>
      </c>
      <c r="W1748">
        <v>72.727272727272734</v>
      </c>
      <c r="X1748">
        <v>9.0909090909090917</v>
      </c>
      <c r="Y1748">
        <v>22.621261848165471</v>
      </c>
      <c r="Z1748">
        <v>0</v>
      </c>
      <c r="AA1748">
        <v>1.1570838237598018</v>
      </c>
      <c r="AC1748">
        <v>23.8638147092081</v>
      </c>
      <c r="AE1748">
        <v>37.931034482758605</v>
      </c>
      <c r="AF1748">
        <v>40.696061282345134</v>
      </c>
      <c r="AG1748">
        <v>798.63636363636351</v>
      </c>
      <c r="AH1748">
        <v>0</v>
      </c>
      <c r="AI1748">
        <v>0</v>
      </c>
      <c r="AJ1748">
        <v>31.386947858428712</v>
      </c>
      <c r="AK1748">
        <v>4.7544277260744643</v>
      </c>
      <c r="AL1748">
        <v>9.557625558300602</v>
      </c>
      <c r="AN1748">
        <v>99</v>
      </c>
      <c r="AO1748">
        <v>99</v>
      </c>
      <c r="AP1748">
        <v>12</v>
      </c>
      <c r="AQ1748">
        <v>99</v>
      </c>
      <c r="AR1748">
        <v>209.45454545454544</v>
      </c>
      <c r="AS1748">
        <v>33.343003081608096</v>
      </c>
    </row>
    <row r="1749" spans="1:45">
      <c r="A1749">
        <v>23</v>
      </c>
      <c r="B1749">
        <v>153</v>
      </c>
      <c r="C1749">
        <v>2024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</v>
      </c>
      <c r="K1749">
        <v>99</v>
      </c>
      <c r="L1749">
        <v>5</v>
      </c>
      <c r="M1749">
        <v>99</v>
      </c>
      <c r="N1749">
        <v>99</v>
      </c>
      <c r="O1749">
        <v>99</v>
      </c>
      <c r="P1749">
        <v>99</v>
      </c>
      <c r="Q1749">
        <v>3</v>
      </c>
      <c r="R1749">
        <v>3</v>
      </c>
      <c r="S1749">
        <v>5</v>
      </c>
      <c r="T1749">
        <v>4.6666666666666679</v>
      </c>
      <c r="U1749">
        <v>351.43333333333345</v>
      </c>
      <c r="V1749">
        <v>0</v>
      </c>
      <c r="W1749">
        <v>0</v>
      </c>
      <c r="X1749">
        <v>66.666666666666686</v>
      </c>
      <c r="Y1749">
        <v>47.565837413934922</v>
      </c>
      <c r="Z1749">
        <v>0</v>
      </c>
      <c r="AA1749">
        <v>0.9428090415820618</v>
      </c>
      <c r="AC1749">
        <v>35.777154625622948</v>
      </c>
      <c r="AE1749">
        <v>10.344827586206899</v>
      </c>
      <c r="AF1749">
        <v>8.671014647706615</v>
      </c>
      <c r="AG1749">
        <v>1062.333333333333</v>
      </c>
      <c r="AH1749">
        <v>0</v>
      </c>
      <c r="AI1749">
        <v>0</v>
      </c>
      <c r="AJ1749">
        <v>289.40436915998527</v>
      </c>
      <c r="AK1749">
        <v>74.937778070547012</v>
      </c>
      <c r="AL1749">
        <v>-35.020885228600036</v>
      </c>
      <c r="AN1749">
        <v>99</v>
      </c>
      <c r="AO1749">
        <v>99</v>
      </c>
      <c r="AP1749">
        <v>13</v>
      </c>
      <c r="AQ1749">
        <v>99</v>
      </c>
      <c r="AR1749">
        <v>224.6666666666666</v>
      </c>
      <c r="AS1749">
        <v>30.795116041278568</v>
      </c>
    </row>
    <row r="1750" spans="1:45">
      <c r="A1750">
        <v>23</v>
      </c>
      <c r="B1750">
        <v>154</v>
      </c>
      <c r="C1750">
        <v>2024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</v>
      </c>
      <c r="K1750">
        <v>99</v>
      </c>
      <c r="L1750">
        <v>5</v>
      </c>
      <c r="M1750">
        <v>99</v>
      </c>
      <c r="N1750">
        <v>99</v>
      </c>
      <c r="O1750">
        <v>99</v>
      </c>
      <c r="P1750">
        <v>99</v>
      </c>
      <c r="R1750">
        <v>0</v>
      </c>
      <c r="AN1750">
        <v>99</v>
      </c>
      <c r="AO1750">
        <v>99</v>
      </c>
      <c r="AP1750">
        <v>14</v>
      </c>
      <c r="AQ1750">
        <v>99</v>
      </c>
    </row>
    <row r="1751" spans="1:45">
      <c r="A1751">
        <v>23</v>
      </c>
      <c r="B1751">
        <v>155</v>
      </c>
      <c r="C1751">
        <v>2024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</v>
      </c>
      <c r="R1751">
        <v>0</v>
      </c>
      <c r="AN1751">
        <v>99</v>
      </c>
      <c r="AO1751">
        <v>99</v>
      </c>
      <c r="AP1751">
        <v>15</v>
      </c>
      <c r="AQ1751">
        <v>99</v>
      </c>
    </row>
    <row r="1752" spans="1:45">
      <c r="A1752">
        <v>23</v>
      </c>
      <c r="B1752">
        <v>156</v>
      </c>
      <c r="C1752">
        <v>2024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</v>
      </c>
      <c r="K1752">
        <v>99</v>
      </c>
      <c r="L1752">
        <v>5</v>
      </c>
      <c r="M1752">
        <v>99</v>
      </c>
      <c r="N1752">
        <v>99</v>
      </c>
      <c r="O1752">
        <v>99</v>
      </c>
      <c r="P1752">
        <v>99</v>
      </c>
      <c r="R1752">
        <v>0</v>
      </c>
      <c r="AN1752">
        <v>99</v>
      </c>
      <c r="AO1752">
        <v>99</v>
      </c>
      <c r="AP1752">
        <v>16</v>
      </c>
      <c r="AQ1752">
        <v>99</v>
      </c>
    </row>
    <row r="1753" spans="1:45">
      <c r="A1753">
        <v>23</v>
      </c>
      <c r="B1753">
        <v>157</v>
      </c>
      <c r="C1753">
        <v>2024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</v>
      </c>
      <c r="K1753">
        <v>99</v>
      </c>
      <c r="L1753">
        <v>5</v>
      </c>
      <c r="M1753">
        <v>99</v>
      </c>
      <c r="N1753">
        <v>99</v>
      </c>
      <c r="O1753">
        <v>99</v>
      </c>
      <c r="P1753">
        <v>99</v>
      </c>
      <c r="R1753">
        <v>0</v>
      </c>
      <c r="AN1753">
        <v>99</v>
      </c>
      <c r="AO1753">
        <v>99</v>
      </c>
      <c r="AP1753">
        <v>17</v>
      </c>
      <c r="AQ1753">
        <v>99</v>
      </c>
    </row>
    <row r="1754" spans="1:45">
      <c r="A1754">
        <v>23</v>
      </c>
      <c r="B1754">
        <v>158</v>
      </c>
      <c r="C1754">
        <v>2024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</v>
      </c>
      <c r="K1754">
        <v>99</v>
      </c>
      <c r="L1754">
        <v>5</v>
      </c>
      <c r="M1754">
        <v>99</v>
      </c>
      <c r="N1754">
        <v>99</v>
      </c>
      <c r="O1754">
        <v>99</v>
      </c>
      <c r="P1754">
        <v>99</v>
      </c>
      <c r="Q1754">
        <v>49</v>
      </c>
      <c r="R1754">
        <v>80</v>
      </c>
      <c r="S1754">
        <v>5</v>
      </c>
      <c r="T1754">
        <v>6.15</v>
      </c>
      <c r="U1754">
        <v>298.31000000000006</v>
      </c>
      <c r="V1754">
        <v>0</v>
      </c>
      <c r="W1754">
        <v>35</v>
      </c>
      <c r="X1754">
        <v>15</v>
      </c>
      <c r="Y1754">
        <v>49.635704387063633</v>
      </c>
      <c r="Z1754">
        <v>0</v>
      </c>
      <c r="AA1754">
        <v>1.2951833846988603</v>
      </c>
      <c r="AC1754">
        <v>11.951808935658164</v>
      </c>
      <c r="AE1754">
        <v>16.260162601626011</v>
      </c>
      <c r="AF1754">
        <v>12.862396268607249</v>
      </c>
      <c r="AG1754">
        <v>1002.65</v>
      </c>
      <c r="AH1754">
        <v>0</v>
      </c>
      <c r="AI1754">
        <v>100</v>
      </c>
      <c r="AJ1754">
        <v>377.04078360304754</v>
      </c>
      <c r="AK1754">
        <v>72.50604185609518</v>
      </c>
      <c r="AL1754">
        <v>-2.1061277107306342</v>
      </c>
      <c r="AN1754">
        <v>99</v>
      </c>
      <c r="AO1754">
        <v>99</v>
      </c>
      <c r="AP1754">
        <v>21</v>
      </c>
      <c r="AQ1754">
        <v>99</v>
      </c>
      <c r="AR1754">
        <v>210.46250000000001</v>
      </c>
      <c r="AS1754">
        <v>31.739666720487403</v>
      </c>
    </row>
    <row r="1755" spans="1:45">
      <c r="A1755">
        <v>23</v>
      </c>
      <c r="B1755">
        <v>159</v>
      </c>
      <c r="C1755">
        <v>2024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</v>
      </c>
      <c r="K1755">
        <v>99</v>
      </c>
      <c r="L1755">
        <v>5</v>
      </c>
      <c r="M1755">
        <v>99</v>
      </c>
      <c r="N1755">
        <v>99</v>
      </c>
      <c r="O1755">
        <v>99</v>
      </c>
      <c r="P1755">
        <v>99</v>
      </c>
      <c r="Q1755">
        <v>24</v>
      </c>
      <c r="R1755">
        <v>26</v>
      </c>
      <c r="S1755">
        <v>5</v>
      </c>
      <c r="T1755">
        <v>4</v>
      </c>
      <c r="U1755">
        <v>292.36153846153849</v>
      </c>
      <c r="V1755">
        <v>0</v>
      </c>
      <c r="W1755">
        <v>7.6923076923076898</v>
      </c>
      <c r="X1755">
        <v>19.230769230769223</v>
      </c>
      <c r="Y1755">
        <v>81.175792511935484</v>
      </c>
      <c r="Z1755">
        <v>0</v>
      </c>
      <c r="AA1755">
        <v>1.2089410496539772</v>
      </c>
      <c r="AC1755">
        <v>-3.7545725398442409</v>
      </c>
      <c r="AE1755">
        <v>4.8780487804878048</v>
      </c>
      <c r="AF1755">
        <v>3.1361382023088447</v>
      </c>
      <c r="AG1755">
        <v>1144.7307692307695</v>
      </c>
      <c r="AH1755">
        <v>0</v>
      </c>
      <c r="AI1755">
        <v>100</v>
      </c>
      <c r="AJ1755">
        <v>370.22836587626313</v>
      </c>
      <c r="AK1755">
        <v>77.301658527828934</v>
      </c>
      <c r="AL1755">
        <v>-42.991474486746149</v>
      </c>
      <c r="AN1755">
        <v>99</v>
      </c>
      <c r="AO1755">
        <v>99</v>
      </c>
      <c r="AP1755">
        <v>22</v>
      </c>
      <c r="AQ1755">
        <v>99</v>
      </c>
      <c r="AR1755">
        <v>211.7692307692308</v>
      </c>
      <c r="AS1755">
        <v>30.019771893488759</v>
      </c>
    </row>
    <row r="1756" spans="1:45">
      <c r="A1756">
        <v>23</v>
      </c>
      <c r="B1756">
        <v>160</v>
      </c>
      <c r="C1756">
        <v>2024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</v>
      </c>
      <c r="K1756">
        <v>99</v>
      </c>
      <c r="L1756">
        <v>5</v>
      </c>
      <c r="M1756">
        <v>99</v>
      </c>
      <c r="N1756">
        <v>99</v>
      </c>
      <c r="O1756">
        <v>99</v>
      </c>
      <c r="P1756">
        <v>99</v>
      </c>
      <c r="Q1756">
        <v>52</v>
      </c>
      <c r="R1756">
        <v>100</v>
      </c>
      <c r="S1756">
        <v>5</v>
      </c>
      <c r="T1756">
        <v>6.32</v>
      </c>
      <c r="U1756">
        <v>292.16300000000018</v>
      </c>
      <c r="V1756">
        <v>0</v>
      </c>
      <c r="W1756">
        <v>49</v>
      </c>
      <c r="X1756">
        <v>15</v>
      </c>
      <c r="Y1756">
        <v>55.048047476725934</v>
      </c>
      <c r="Z1756">
        <v>0</v>
      </c>
      <c r="AA1756">
        <v>1.4062716664997537</v>
      </c>
      <c r="AC1756">
        <v>-10.428753771244432</v>
      </c>
      <c r="AE1756">
        <v>15.4320987654321</v>
      </c>
      <c r="AF1756">
        <v>11.586836131394396</v>
      </c>
      <c r="AG1756">
        <v>1013.59</v>
      </c>
      <c r="AH1756">
        <v>0</v>
      </c>
      <c r="AI1756">
        <v>100</v>
      </c>
      <c r="AJ1756">
        <v>393.60518530629133</v>
      </c>
      <c r="AK1756">
        <v>46.903039021851683</v>
      </c>
      <c r="AL1756">
        <v>-11.96330757338133</v>
      </c>
      <c r="AN1756">
        <v>99</v>
      </c>
      <c r="AO1756">
        <v>99</v>
      </c>
      <c r="AP1756">
        <v>23</v>
      </c>
      <c r="AQ1756">
        <v>99</v>
      </c>
      <c r="AR1756">
        <v>208.12</v>
      </c>
      <c r="AS1756">
        <v>32.061871475712202</v>
      </c>
    </row>
    <row r="1757" spans="1:45">
      <c r="A1757">
        <v>23</v>
      </c>
      <c r="B1757">
        <v>161</v>
      </c>
      <c r="C1757">
        <v>2024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</v>
      </c>
      <c r="K1757">
        <v>99</v>
      </c>
      <c r="L1757">
        <v>5</v>
      </c>
      <c r="M1757">
        <v>99</v>
      </c>
      <c r="N1757">
        <v>99</v>
      </c>
      <c r="O1757">
        <v>99</v>
      </c>
      <c r="P1757">
        <v>99</v>
      </c>
      <c r="Q1757">
        <v>9</v>
      </c>
      <c r="R1757">
        <v>12</v>
      </c>
      <c r="S1757">
        <v>5</v>
      </c>
      <c r="T1757">
        <v>3.9166666666666656</v>
      </c>
      <c r="U1757">
        <v>252.3</v>
      </c>
      <c r="V1757">
        <v>0</v>
      </c>
      <c r="W1757">
        <v>0</v>
      </c>
      <c r="X1757">
        <v>8.3333333333333357</v>
      </c>
      <c r="Y1757">
        <v>76.690872990206657</v>
      </c>
      <c r="Z1757">
        <v>0</v>
      </c>
      <c r="AA1757">
        <v>1.0374916331657289</v>
      </c>
      <c r="AC1757">
        <v>56.137783220529798</v>
      </c>
      <c r="AE1757">
        <v>2.7586206896551722</v>
      </c>
      <c r="AF1757">
        <v>1.6245199708749689</v>
      </c>
      <c r="AG1757">
        <v>1294.416666666667</v>
      </c>
      <c r="AH1757">
        <v>0</v>
      </c>
      <c r="AI1757">
        <v>100</v>
      </c>
      <c r="AJ1757">
        <v>673.94491099462675</v>
      </c>
      <c r="AK1757">
        <v>72.763761491319059</v>
      </c>
      <c r="AL1757">
        <v>32.148283478732075</v>
      </c>
      <c r="AN1757">
        <v>99</v>
      </c>
      <c r="AO1757">
        <v>99</v>
      </c>
      <c r="AP1757">
        <v>24</v>
      </c>
      <c r="AQ1757">
        <v>99</v>
      </c>
      <c r="AR1757">
        <v>202.08333333333337</v>
      </c>
      <c r="AS1757">
        <v>29.528244001750124</v>
      </c>
    </row>
    <row r="1758" spans="1:45">
      <c r="A1758">
        <v>23</v>
      </c>
      <c r="B1758">
        <v>162</v>
      </c>
      <c r="C1758">
        <v>2024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</v>
      </c>
      <c r="Q1758">
        <v>14</v>
      </c>
      <c r="R1758">
        <v>16</v>
      </c>
      <c r="S1758">
        <v>5</v>
      </c>
      <c r="T1758">
        <v>4.1875</v>
      </c>
      <c r="U1758">
        <v>309.7312500000001</v>
      </c>
      <c r="V1758">
        <v>0</v>
      </c>
      <c r="W1758">
        <v>6.25</v>
      </c>
      <c r="X1758">
        <v>18.75</v>
      </c>
      <c r="Y1758">
        <v>62.417402608867661</v>
      </c>
      <c r="Z1758">
        <v>0</v>
      </c>
      <c r="AA1758">
        <v>0.94991775959816638</v>
      </c>
      <c r="AC1758">
        <v>14.136351530857089</v>
      </c>
      <c r="AE1758">
        <v>7.3059360730593612</v>
      </c>
      <c r="AF1758">
        <v>4.9914688658929913</v>
      </c>
      <c r="AG1758">
        <v>1049.25</v>
      </c>
      <c r="AH1758">
        <v>0</v>
      </c>
      <c r="AI1758">
        <v>100</v>
      </c>
      <c r="AJ1758">
        <v>429.1340845237068</v>
      </c>
      <c r="AK1758">
        <v>54.24575325041905</v>
      </c>
      <c r="AL1758">
        <v>0.11115756031713682</v>
      </c>
      <c r="AN1758">
        <v>99</v>
      </c>
      <c r="AO1758">
        <v>99</v>
      </c>
      <c r="AP1758">
        <v>25</v>
      </c>
      <c r="AQ1758">
        <v>99</v>
      </c>
      <c r="AR1758">
        <v>214.375</v>
      </c>
      <c r="AS1758">
        <v>31.036958530924679</v>
      </c>
    </row>
    <row r="1759" spans="1:45">
      <c r="A1759">
        <v>23</v>
      </c>
      <c r="B1759">
        <v>163</v>
      </c>
      <c r="C1759">
        <v>2024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</v>
      </c>
      <c r="K1759">
        <v>99</v>
      </c>
      <c r="L1759">
        <v>5</v>
      </c>
      <c r="M1759">
        <v>99</v>
      </c>
      <c r="N1759">
        <v>99</v>
      </c>
      <c r="O1759">
        <v>99</v>
      </c>
      <c r="P1759">
        <v>99</v>
      </c>
      <c r="Q1759">
        <v>1</v>
      </c>
      <c r="R1759">
        <v>7</v>
      </c>
      <c r="S1759">
        <v>5</v>
      </c>
      <c r="T1759">
        <v>6</v>
      </c>
      <c r="U1759">
        <v>286.4285714285715</v>
      </c>
      <c r="V1759">
        <v>0</v>
      </c>
      <c r="W1759">
        <v>14.285714285714288</v>
      </c>
      <c r="X1759">
        <v>14.285714285714288</v>
      </c>
      <c r="Y1759">
        <v>32.756753470989722</v>
      </c>
      <c r="Z1759">
        <v>0</v>
      </c>
      <c r="AA1759">
        <v>0.53452248382484879</v>
      </c>
      <c r="AC1759">
        <v>66.332394590700559</v>
      </c>
      <c r="AE1759">
        <v>15.555555555555555</v>
      </c>
      <c r="AF1759">
        <v>10.85050653736254</v>
      </c>
      <c r="AG1759">
        <v>945.28571428571445</v>
      </c>
      <c r="AH1759">
        <v>0</v>
      </c>
      <c r="AI1759">
        <v>100</v>
      </c>
      <c r="AJ1759">
        <v>88.129311299952988</v>
      </c>
      <c r="AK1759">
        <v>63.442017256012733</v>
      </c>
      <c r="AL1759">
        <v>-1.8195619911481165</v>
      </c>
      <c r="AN1759">
        <v>99</v>
      </c>
      <c r="AO1759">
        <v>99</v>
      </c>
      <c r="AP1759">
        <v>26</v>
      </c>
      <c r="AQ1759">
        <v>99</v>
      </c>
      <c r="AR1759">
        <v>209</v>
      </c>
      <c r="AS1759">
        <v>31.271340932635809</v>
      </c>
    </row>
    <row r="1760" spans="1:45">
      <c r="A1760">
        <v>23</v>
      </c>
      <c r="B1760">
        <v>164</v>
      </c>
      <c r="C1760">
        <v>2024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</v>
      </c>
      <c r="K1760">
        <v>99</v>
      </c>
      <c r="L1760">
        <v>5</v>
      </c>
      <c r="M1760">
        <v>99</v>
      </c>
      <c r="N1760">
        <v>99</v>
      </c>
      <c r="O1760">
        <v>99</v>
      </c>
      <c r="P1760">
        <v>99</v>
      </c>
      <c r="Q1760">
        <v>46</v>
      </c>
      <c r="R1760">
        <v>63</v>
      </c>
      <c r="S1760">
        <v>5</v>
      </c>
      <c r="T1760">
        <v>6.1587301587301582</v>
      </c>
      <c r="U1760">
        <v>241.18888888888875</v>
      </c>
      <c r="V1760">
        <v>0</v>
      </c>
      <c r="W1760">
        <v>36.507936507936513</v>
      </c>
      <c r="X1760">
        <v>6.3492063492063471</v>
      </c>
      <c r="Y1760">
        <v>56.927776887079936</v>
      </c>
      <c r="Z1760">
        <v>0</v>
      </c>
      <c r="AA1760">
        <v>1.2996501263783304</v>
      </c>
      <c r="AC1760">
        <v>41.533084468782128</v>
      </c>
      <c r="AE1760">
        <v>30.582524271844672</v>
      </c>
      <c r="AF1760">
        <v>33.083743027220486</v>
      </c>
      <c r="AG1760">
        <v>1273.6190476190477</v>
      </c>
      <c r="AH1760">
        <v>0</v>
      </c>
      <c r="AI1760">
        <v>100</v>
      </c>
      <c r="AJ1760">
        <v>845.69097190087598</v>
      </c>
      <c r="AK1760">
        <v>66.653888706733483</v>
      </c>
      <c r="AL1760">
        <v>26.026735473015592</v>
      </c>
      <c r="AN1760">
        <v>99</v>
      </c>
      <c r="AO1760">
        <v>99</v>
      </c>
      <c r="AP1760">
        <v>27</v>
      </c>
      <c r="AQ1760">
        <v>99</v>
      </c>
      <c r="AR1760">
        <v>193.92063492063497</v>
      </c>
      <c r="AS1760">
        <v>32.49255818112016</v>
      </c>
    </row>
    <row r="1761" spans="1:45">
      <c r="A1761">
        <v>23</v>
      </c>
      <c r="B1761">
        <v>165</v>
      </c>
      <c r="C1761">
        <v>2024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</v>
      </c>
      <c r="K1761">
        <v>99</v>
      </c>
      <c r="L1761">
        <v>5</v>
      </c>
      <c r="M1761">
        <v>99</v>
      </c>
      <c r="N1761">
        <v>99</v>
      </c>
      <c r="O1761">
        <v>99</v>
      </c>
      <c r="P1761">
        <v>99</v>
      </c>
      <c r="Q1761">
        <v>3</v>
      </c>
      <c r="R1761">
        <v>4</v>
      </c>
      <c r="S1761">
        <v>5</v>
      </c>
      <c r="T1761">
        <v>5.25</v>
      </c>
      <c r="U1761">
        <v>306.55</v>
      </c>
      <c r="V1761">
        <v>0</v>
      </c>
      <c r="W1761">
        <v>50</v>
      </c>
      <c r="X1761">
        <v>25</v>
      </c>
      <c r="Y1761">
        <v>45.298482314532173</v>
      </c>
      <c r="Z1761">
        <v>0</v>
      </c>
      <c r="AA1761">
        <v>1.7853571071357124</v>
      </c>
      <c r="AC1761">
        <v>-4.1267914876208964</v>
      </c>
      <c r="AE1761">
        <v>5</v>
      </c>
      <c r="AF1761">
        <v>4.119631242272753</v>
      </c>
      <c r="AG1761">
        <v>1156.75</v>
      </c>
      <c r="AH1761">
        <v>0</v>
      </c>
      <c r="AI1761">
        <v>100</v>
      </c>
      <c r="AJ1761">
        <v>542.50593314727905</v>
      </c>
      <c r="AK1761">
        <v>70.430018380537646</v>
      </c>
      <c r="AL1761">
        <v>-46.27326573329303</v>
      </c>
      <c r="AN1761">
        <v>99</v>
      </c>
      <c r="AO1761">
        <v>99</v>
      </c>
      <c r="AP1761">
        <v>28</v>
      </c>
      <c r="AQ1761">
        <v>99</v>
      </c>
      <c r="AR1761">
        <v>215.25</v>
      </c>
      <c r="AS1761">
        <v>30.596720867139634</v>
      </c>
    </row>
    <row r="1762" spans="1:45">
      <c r="A1762">
        <v>23</v>
      </c>
      <c r="B1762">
        <v>166</v>
      </c>
      <c r="C1762">
        <v>2024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</v>
      </c>
      <c r="K1762">
        <v>99</v>
      </c>
      <c r="L1762">
        <v>5</v>
      </c>
      <c r="M1762">
        <v>99</v>
      </c>
      <c r="N1762">
        <v>99</v>
      </c>
      <c r="O1762">
        <v>99</v>
      </c>
      <c r="P1762">
        <v>99</v>
      </c>
      <c r="Q1762">
        <v>35</v>
      </c>
      <c r="R1762">
        <v>67</v>
      </c>
      <c r="S1762">
        <v>5</v>
      </c>
      <c r="T1762">
        <v>6.7910447761194046</v>
      </c>
      <c r="U1762">
        <v>188.77164179104477</v>
      </c>
      <c r="V1762">
        <v>0</v>
      </c>
      <c r="W1762">
        <v>56.71641791044776</v>
      </c>
      <c r="X1762">
        <v>0</v>
      </c>
      <c r="Y1762">
        <v>42.111372612094669</v>
      </c>
      <c r="Z1762">
        <v>0</v>
      </c>
      <c r="AA1762">
        <v>1.7580290306539217</v>
      </c>
      <c r="AC1762">
        <v>-4.7961057480027556</v>
      </c>
      <c r="AE1762">
        <v>39.181286549707593</v>
      </c>
      <c r="AF1762">
        <v>39.242619339425055</v>
      </c>
      <c r="AG1762">
        <v>987.10447761194018</v>
      </c>
      <c r="AH1762">
        <v>0</v>
      </c>
      <c r="AI1762">
        <v>100</v>
      </c>
      <c r="AJ1762">
        <v>298.31992915191688</v>
      </c>
      <c r="AK1762">
        <v>63.311186121436315</v>
      </c>
      <c r="AL1762">
        <v>1.7088459471177919</v>
      </c>
      <c r="AN1762">
        <v>99</v>
      </c>
      <c r="AO1762">
        <v>99</v>
      </c>
      <c r="AP1762">
        <v>29</v>
      </c>
      <c r="AQ1762">
        <v>99</v>
      </c>
      <c r="AR1762">
        <v>178.47761194029849</v>
      </c>
      <c r="AS1762">
        <v>32.716323081340043</v>
      </c>
    </row>
    <row r="1763" spans="1:45">
      <c r="A1763">
        <v>23</v>
      </c>
      <c r="B1763">
        <v>167</v>
      </c>
      <c r="C1763">
        <v>2024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</v>
      </c>
      <c r="K1763">
        <v>99</v>
      </c>
      <c r="L1763">
        <v>5</v>
      </c>
      <c r="M1763">
        <v>99</v>
      </c>
      <c r="N1763">
        <v>99</v>
      </c>
      <c r="O1763">
        <v>99</v>
      </c>
      <c r="P1763">
        <v>99</v>
      </c>
      <c r="R1763">
        <v>0</v>
      </c>
      <c r="AN1763">
        <v>99</v>
      </c>
      <c r="AO1763">
        <v>99</v>
      </c>
      <c r="AP1763">
        <v>30</v>
      </c>
      <c r="AQ1763">
        <v>99</v>
      </c>
    </row>
    <row r="1764" spans="1:45">
      <c r="A1764">
        <v>23</v>
      </c>
      <c r="B1764">
        <v>168</v>
      </c>
      <c r="C1764">
        <v>2024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</v>
      </c>
      <c r="K1764">
        <v>99</v>
      </c>
      <c r="L1764">
        <v>5</v>
      </c>
      <c r="M1764">
        <v>99</v>
      </c>
      <c r="N1764">
        <v>99</v>
      </c>
      <c r="O1764">
        <v>99</v>
      </c>
      <c r="P1764">
        <v>99</v>
      </c>
      <c r="Q1764">
        <v>12</v>
      </c>
      <c r="R1764">
        <v>17</v>
      </c>
      <c r="S1764">
        <v>5</v>
      </c>
      <c r="T1764">
        <v>6.8235294117647056</v>
      </c>
      <c r="U1764">
        <v>263.17058823529402</v>
      </c>
      <c r="V1764">
        <v>0</v>
      </c>
      <c r="W1764">
        <v>52.941176470588239</v>
      </c>
      <c r="X1764">
        <v>5.882352941176471</v>
      </c>
      <c r="Y1764">
        <v>50.757958109233449</v>
      </c>
      <c r="Z1764">
        <v>0</v>
      </c>
      <c r="AA1764">
        <v>1.1496953109230637</v>
      </c>
      <c r="AC1764">
        <v>19.082785974177224</v>
      </c>
      <c r="AE1764">
        <v>27.41935483870968</v>
      </c>
      <c r="AF1764">
        <v>23.805824416148312</v>
      </c>
      <c r="AG1764">
        <v>1089.4117647058824</v>
      </c>
      <c r="AH1764">
        <v>0</v>
      </c>
      <c r="AI1764">
        <v>100</v>
      </c>
      <c r="AJ1764">
        <v>567.92626476905684</v>
      </c>
      <c r="AK1764">
        <v>79.451782415146496</v>
      </c>
      <c r="AL1764">
        <v>29.948020438823157</v>
      </c>
      <c r="AN1764">
        <v>99</v>
      </c>
      <c r="AO1764">
        <v>99</v>
      </c>
      <c r="AP1764">
        <v>31</v>
      </c>
      <c r="AQ1764">
        <v>99</v>
      </c>
      <c r="AR1764">
        <v>199.88235294117649</v>
      </c>
      <c r="AS1764">
        <v>32.556473797969382</v>
      </c>
    </row>
    <row r="1765" spans="1:45">
      <c r="A1765">
        <v>23</v>
      </c>
      <c r="B1765">
        <v>169</v>
      </c>
      <c r="C1765">
        <v>2024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</v>
      </c>
      <c r="K1765">
        <v>99</v>
      </c>
      <c r="L1765">
        <v>5</v>
      </c>
      <c r="M1765">
        <v>99</v>
      </c>
      <c r="N1765">
        <v>99</v>
      </c>
      <c r="O1765">
        <v>99</v>
      </c>
      <c r="P1765">
        <v>99</v>
      </c>
      <c r="R1765">
        <v>0</v>
      </c>
      <c r="AN1765">
        <v>99</v>
      </c>
      <c r="AO1765">
        <v>99</v>
      </c>
      <c r="AP1765">
        <v>32</v>
      </c>
      <c r="AQ1765">
        <v>99</v>
      </c>
    </row>
    <row r="1766" spans="1:45">
      <c r="A1766">
        <v>23</v>
      </c>
      <c r="B1766">
        <v>170</v>
      </c>
      <c r="C1766">
        <v>2024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</v>
      </c>
      <c r="K1766">
        <v>99</v>
      </c>
      <c r="L1766">
        <v>5</v>
      </c>
      <c r="M1766">
        <v>99</v>
      </c>
      <c r="N1766">
        <v>99</v>
      </c>
      <c r="O1766">
        <v>99</v>
      </c>
      <c r="P1766">
        <v>99</v>
      </c>
      <c r="R1766">
        <v>0</v>
      </c>
      <c r="AN1766">
        <v>99</v>
      </c>
      <c r="AO1766">
        <v>99</v>
      </c>
      <c r="AP1766">
        <v>33</v>
      </c>
      <c r="AQ1766">
        <v>99</v>
      </c>
    </row>
    <row r="1767" spans="1:45">
      <c r="A1767">
        <v>23</v>
      </c>
      <c r="B1767">
        <v>171</v>
      </c>
      <c r="C1767">
        <v>2024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</v>
      </c>
      <c r="K1767">
        <v>99</v>
      </c>
      <c r="L1767">
        <v>5</v>
      </c>
      <c r="M1767">
        <v>99</v>
      </c>
      <c r="N1767">
        <v>99</v>
      </c>
      <c r="O1767">
        <v>99</v>
      </c>
      <c r="P1767">
        <v>99</v>
      </c>
      <c r="R1767">
        <v>0</v>
      </c>
      <c r="AN1767">
        <v>99</v>
      </c>
      <c r="AO1767">
        <v>99</v>
      </c>
      <c r="AP1767">
        <v>34</v>
      </c>
      <c r="AQ1767">
        <v>99</v>
      </c>
    </row>
    <row r="1768" spans="1:45">
      <c r="A1768">
        <v>23</v>
      </c>
      <c r="B1768">
        <v>172</v>
      </c>
      <c r="C1768">
        <v>2024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</v>
      </c>
      <c r="K1768">
        <v>99</v>
      </c>
      <c r="L1768">
        <v>5</v>
      </c>
      <c r="M1768">
        <v>99</v>
      </c>
      <c r="N1768">
        <v>99</v>
      </c>
      <c r="O1768">
        <v>99</v>
      </c>
      <c r="P1768">
        <v>99</v>
      </c>
      <c r="Q1768">
        <v>2</v>
      </c>
      <c r="R1768">
        <v>2</v>
      </c>
      <c r="S1768">
        <v>5</v>
      </c>
      <c r="T1768">
        <v>10.5</v>
      </c>
      <c r="U1768">
        <v>313.89999999999998</v>
      </c>
      <c r="V1768">
        <v>0</v>
      </c>
      <c r="W1768">
        <v>100</v>
      </c>
      <c r="X1768">
        <v>0</v>
      </c>
      <c r="Y1768">
        <v>17.70000000000023</v>
      </c>
      <c r="Z1768">
        <v>0</v>
      </c>
      <c r="AA1768">
        <v>0.5</v>
      </c>
      <c r="AC1768">
        <v>-99.999999999997684</v>
      </c>
      <c r="AE1768">
        <v>10</v>
      </c>
      <c r="AF1768">
        <v>8.0131723380900102</v>
      </c>
      <c r="AG1768">
        <v>981.5</v>
      </c>
      <c r="AH1768">
        <v>0</v>
      </c>
      <c r="AI1768">
        <v>100</v>
      </c>
      <c r="AJ1768">
        <v>90.5</v>
      </c>
      <c r="AK1768">
        <v>-99.999999999997243</v>
      </c>
      <c r="AL1768">
        <v>100</v>
      </c>
      <c r="AN1768">
        <v>99</v>
      </c>
      <c r="AO1768">
        <v>99</v>
      </c>
      <c r="AP1768">
        <v>39</v>
      </c>
      <c r="AQ1768">
        <v>99</v>
      </c>
      <c r="AR1768">
        <v>217</v>
      </c>
      <c r="AS1768">
        <v>30.691292841188499</v>
      </c>
    </row>
    <row r="1769" spans="1:45">
      <c r="A1769">
        <v>23</v>
      </c>
      <c r="B1769">
        <v>173</v>
      </c>
      <c r="C1769">
        <v>2024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</v>
      </c>
      <c r="K1769">
        <v>99</v>
      </c>
      <c r="L1769">
        <v>5</v>
      </c>
      <c r="M1769">
        <v>99</v>
      </c>
      <c r="N1769">
        <v>99</v>
      </c>
      <c r="O1769">
        <v>99</v>
      </c>
      <c r="P1769">
        <v>99</v>
      </c>
      <c r="R1769">
        <v>0</v>
      </c>
      <c r="AN1769">
        <v>99</v>
      </c>
      <c r="AO1769">
        <v>99</v>
      </c>
      <c r="AP1769">
        <v>40</v>
      </c>
      <c r="AQ1769">
        <v>99</v>
      </c>
    </row>
    <row r="1770" spans="1:45">
      <c r="A1770">
        <v>23</v>
      </c>
      <c r="B1770">
        <v>174</v>
      </c>
      <c r="C1770">
        <v>2024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</v>
      </c>
      <c r="K1770">
        <v>99</v>
      </c>
      <c r="L1770">
        <v>5</v>
      </c>
      <c r="M1770">
        <v>99</v>
      </c>
      <c r="N1770">
        <v>99</v>
      </c>
      <c r="O1770">
        <v>99</v>
      </c>
      <c r="P1770">
        <v>99</v>
      </c>
      <c r="Q1770">
        <v>53</v>
      </c>
      <c r="R1770">
        <v>79</v>
      </c>
      <c r="S1770">
        <v>5</v>
      </c>
      <c r="T1770">
        <v>6.0379746835443049</v>
      </c>
      <c r="U1770">
        <v>300.15822784810121</v>
      </c>
      <c r="V1770">
        <v>0</v>
      </c>
      <c r="W1770">
        <v>40.506329113924046</v>
      </c>
      <c r="X1770">
        <v>22.784810126582279</v>
      </c>
      <c r="Y1770">
        <v>62.697470539483263</v>
      </c>
      <c r="Z1770">
        <v>0</v>
      </c>
      <c r="AA1770">
        <v>1.7962199265890404</v>
      </c>
      <c r="AC1770">
        <v>14.971863459786341</v>
      </c>
      <c r="AE1770">
        <v>19.221411192214113</v>
      </c>
      <c r="AF1770">
        <v>17.435341262109144</v>
      </c>
      <c r="AG1770">
        <v>1015.5569620253164</v>
      </c>
      <c r="AH1770">
        <v>0</v>
      </c>
      <c r="AI1770">
        <v>100</v>
      </c>
      <c r="AJ1770">
        <v>428.071913597498</v>
      </c>
      <c r="AK1770">
        <v>35.42105527832684</v>
      </c>
      <c r="AL1770">
        <v>-37.63610166819619</v>
      </c>
      <c r="AN1770">
        <v>99</v>
      </c>
      <c r="AO1770">
        <v>99</v>
      </c>
      <c r="AP1770">
        <v>98</v>
      </c>
      <c r="AQ1770">
        <v>99</v>
      </c>
      <c r="AR1770">
        <v>209.41772151898735</v>
      </c>
      <c r="AS1770">
        <v>32.194374299406682</v>
      </c>
    </row>
    <row r="1771" spans="1:45">
      <c r="A1771">
        <v>23</v>
      </c>
      <c r="B1771">
        <v>175</v>
      </c>
      <c r="C1771">
        <v>2024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</v>
      </c>
      <c r="K1771">
        <v>99</v>
      </c>
      <c r="L1771">
        <v>5</v>
      </c>
      <c r="M1771">
        <v>99</v>
      </c>
      <c r="N1771">
        <v>99</v>
      </c>
      <c r="O1771">
        <v>99</v>
      </c>
      <c r="P1771">
        <v>99</v>
      </c>
      <c r="Q1771">
        <v>12</v>
      </c>
      <c r="R1771">
        <v>13</v>
      </c>
      <c r="S1771">
        <v>5</v>
      </c>
      <c r="T1771">
        <v>8</v>
      </c>
      <c r="U1771">
        <v>343.99999999999994</v>
      </c>
      <c r="V1771">
        <v>0</v>
      </c>
      <c r="W1771">
        <v>76.923076923076891</v>
      </c>
      <c r="X1771">
        <v>53.84615384615384</v>
      </c>
      <c r="Y1771">
        <v>59.175852663578638</v>
      </c>
      <c r="Z1771">
        <v>0</v>
      </c>
      <c r="AA1771">
        <v>2.353393621658209</v>
      </c>
      <c r="AC1771">
        <v>36.085290795377126</v>
      </c>
      <c r="AE1771">
        <v>24.528301886792455</v>
      </c>
      <c r="AF1771">
        <v>28.022508240071179</v>
      </c>
      <c r="AG1771">
        <v>1082.3076923076917</v>
      </c>
      <c r="AH1771">
        <v>0</v>
      </c>
      <c r="AI1771">
        <v>0</v>
      </c>
      <c r="AJ1771">
        <v>739.42902968495116</v>
      </c>
      <c r="AK1771">
        <v>64.151208601521915</v>
      </c>
      <c r="AL1771">
        <v>6.909148972047273</v>
      </c>
      <c r="AN1771">
        <v>99</v>
      </c>
      <c r="AO1771">
        <v>99</v>
      </c>
      <c r="AP1771">
        <v>99</v>
      </c>
      <c r="AQ1771">
        <v>99</v>
      </c>
      <c r="AR1771">
        <v>219.15384615384605</v>
      </c>
      <c r="AS1771">
        <v>32.444503519900486</v>
      </c>
    </row>
    <row r="1772" spans="1:45">
      <c r="A1772">
        <v>23</v>
      </c>
      <c r="B1772">
        <v>176</v>
      </c>
      <c r="C1772">
        <v>2024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</v>
      </c>
      <c r="K1772">
        <v>99</v>
      </c>
      <c r="L1772">
        <v>6</v>
      </c>
      <c r="M1772">
        <v>99</v>
      </c>
      <c r="N1772">
        <v>99</v>
      </c>
      <c r="O1772">
        <v>99</v>
      </c>
      <c r="P1772">
        <v>99</v>
      </c>
      <c r="Q1772">
        <v>335</v>
      </c>
      <c r="R1772">
        <v>743</v>
      </c>
      <c r="S1772">
        <v>6</v>
      </c>
      <c r="T1772">
        <v>7.5289367429340492</v>
      </c>
      <c r="U1772">
        <v>404.26729475100967</v>
      </c>
      <c r="V1772">
        <v>100</v>
      </c>
      <c r="W1772">
        <v>83.580080753701182</v>
      </c>
      <c r="X1772">
        <v>95.423956931359356</v>
      </c>
      <c r="Y1772">
        <v>40.488624513847469</v>
      </c>
      <c r="Z1772">
        <v>0</v>
      </c>
      <c r="AA1772">
        <v>1.2140540075630248</v>
      </c>
      <c r="AC1772">
        <v>20.621163678044645</v>
      </c>
      <c r="AE1772">
        <v>21.712448860315604</v>
      </c>
      <c r="AF1772">
        <v>25.834479900759757</v>
      </c>
      <c r="AG1772">
        <v>825.18573351278587</v>
      </c>
      <c r="AH1772">
        <v>0</v>
      </c>
      <c r="AI1772">
        <v>0</v>
      </c>
      <c r="AJ1772">
        <v>144.74336303389651</v>
      </c>
      <c r="AK1772">
        <v>58.84067563431703</v>
      </c>
      <c r="AL1772">
        <v>2.7120723588802833</v>
      </c>
      <c r="AN1772">
        <v>99</v>
      </c>
      <c r="AO1772">
        <v>99</v>
      </c>
      <c r="AP1772">
        <v>1</v>
      </c>
      <c r="AQ1772">
        <v>99</v>
      </c>
      <c r="AR1772">
        <v>225.11440107671601</v>
      </c>
      <c r="AS1772">
        <v>35.389706744797607</v>
      </c>
    </row>
    <row r="1773" spans="1:45">
      <c r="A1773">
        <v>23</v>
      </c>
      <c r="B1773">
        <v>177</v>
      </c>
      <c r="C1773">
        <v>2024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</v>
      </c>
      <c r="K1773">
        <v>99</v>
      </c>
      <c r="L1773">
        <v>6</v>
      </c>
      <c r="M1773">
        <v>99</v>
      </c>
      <c r="N1773">
        <v>99</v>
      </c>
      <c r="O1773">
        <v>99</v>
      </c>
      <c r="P1773">
        <v>99</v>
      </c>
      <c r="Q1773">
        <v>3</v>
      </c>
      <c r="R1773">
        <v>3</v>
      </c>
      <c r="S1773">
        <v>6</v>
      </c>
      <c r="T1773">
        <v>8</v>
      </c>
      <c r="U1773">
        <v>400.76666666666671</v>
      </c>
      <c r="V1773">
        <v>100</v>
      </c>
      <c r="W1773">
        <v>100</v>
      </c>
      <c r="X1773">
        <v>100</v>
      </c>
      <c r="Y1773">
        <v>7.1686043892012883</v>
      </c>
      <c r="Z1773">
        <v>0</v>
      </c>
      <c r="AA1773">
        <v>0.81649658092772603</v>
      </c>
      <c r="AC1773">
        <v>-56.949479745157113</v>
      </c>
      <c r="AE1773">
        <v>13.043478260869565</v>
      </c>
      <c r="AF1773">
        <v>17.25162141996212</v>
      </c>
      <c r="AG1773">
        <v>750.66666666666652</v>
      </c>
      <c r="AH1773">
        <v>0</v>
      </c>
      <c r="AI1773">
        <v>0</v>
      </c>
      <c r="AJ1773">
        <v>56.576398691406602</v>
      </c>
      <c r="AK1773">
        <v>-98.488715188717748</v>
      </c>
      <c r="AL1773">
        <v>41.852082130672251</v>
      </c>
      <c r="AN1773">
        <v>99</v>
      </c>
      <c r="AO1773">
        <v>99</v>
      </c>
      <c r="AP1773">
        <v>2</v>
      </c>
      <c r="AQ1773">
        <v>99</v>
      </c>
      <c r="AR1773">
        <v>221.6666666666666</v>
      </c>
      <c r="AS1773">
        <v>36.860085859262689</v>
      </c>
    </row>
    <row r="1774" spans="1:45">
      <c r="A1774">
        <v>23</v>
      </c>
      <c r="B1774">
        <v>178</v>
      </c>
      <c r="C1774">
        <v>2024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</v>
      </c>
      <c r="K1774">
        <v>99</v>
      </c>
      <c r="L1774">
        <v>6</v>
      </c>
      <c r="M1774">
        <v>99</v>
      </c>
      <c r="N1774">
        <v>99</v>
      </c>
      <c r="O1774">
        <v>99</v>
      </c>
      <c r="P1774">
        <v>99</v>
      </c>
      <c r="Q1774">
        <v>6</v>
      </c>
      <c r="R1774">
        <v>6</v>
      </c>
      <c r="S1774">
        <v>6</v>
      </c>
      <c r="T1774">
        <v>9</v>
      </c>
      <c r="U1774">
        <v>356.38333333333344</v>
      </c>
      <c r="V1774">
        <v>100</v>
      </c>
      <c r="W1774">
        <v>83.333333333333314</v>
      </c>
      <c r="X1774">
        <v>66.666666666666686</v>
      </c>
      <c r="Y1774">
        <v>25.989191129304704</v>
      </c>
      <c r="Z1774">
        <v>0</v>
      </c>
      <c r="AA1774">
        <v>1.6329931618554523</v>
      </c>
      <c r="AC1774">
        <v>-31.181149599419097</v>
      </c>
      <c r="AE1774">
        <v>5.7692307692307692</v>
      </c>
      <c r="AF1774">
        <v>7.4634211040683587</v>
      </c>
      <c r="AG1774">
        <v>1014.6666666666664</v>
      </c>
      <c r="AH1774">
        <v>0</v>
      </c>
      <c r="AI1774">
        <v>0</v>
      </c>
      <c r="AJ1774">
        <v>230.13088063582919</v>
      </c>
      <c r="AK1774">
        <v>46.650513705163888</v>
      </c>
      <c r="AL1774">
        <v>39.870269921292781</v>
      </c>
      <c r="AN1774">
        <v>99</v>
      </c>
      <c r="AO1774">
        <v>99</v>
      </c>
      <c r="AP1774">
        <v>3</v>
      </c>
      <c r="AQ1774">
        <v>99</v>
      </c>
      <c r="AR1774">
        <v>209.33333333333337</v>
      </c>
      <c r="AS1774">
        <v>38.889687688265042</v>
      </c>
    </row>
    <row r="1775" spans="1:45">
      <c r="A1775">
        <v>23</v>
      </c>
      <c r="B1775">
        <v>179</v>
      </c>
      <c r="C1775">
        <v>2024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</v>
      </c>
      <c r="K1775">
        <v>99</v>
      </c>
      <c r="L1775">
        <v>6</v>
      </c>
      <c r="M1775">
        <v>99</v>
      </c>
      <c r="N1775">
        <v>99</v>
      </c>
      <c r="O1775">
        <v>99</v>
      </c>
      <c r="P1775">
        <v>99</v>
      </c>
      <c r="Q1775">
        <v>3</v>
      </c>
      <c r="R1775">
        <v>3</v>
      </c>
      <c r="S1775">
        <v>6</v>
      </c>
      <c r="T1775">
        <v>7.6666666666666687</v>
      </c>
      <c r="U1775">
        <v>317.5</v>
      </c>
      <c r="V1775">
        <v>100</v>
      </c>
      <c r="W1775">
        <v>66.666666666666686</v>
      </c>
      <c r="X1775">
        <v>33.333333333333343</v>
      </c>
      <c r="Y1775">
        <v>30.270888105020319</v>
      </c>
      <c r="Z1775">
        <v>0</v>
      </c>
      <c r="AA1775">
        <v>1.2472191289246417</v>
      </c>
      <c r="AC1775">
        <v>56.770378838401882</v>
      </c>
      <c r="AE1775">
        <v>12</v>
      </c>
      <c r="AF1775">
        <v>13.738244966249352</v>
      </c>
      <c r="AG1775">
        <v>991.6666666666664</v>
      </c>
      <c r="AH1775">
        <v>0</v>
      </c>
      <c r="AI1775">
        <v>0</v>
      </c>
      <c r="AJ1775">
        <v>307.12248732748679</v>
      </c>
      <c r="AK1775">
        <v>91.72800009036682</v>
      </c>
      <c r="AL1775">
        <v>19.289668151440235</v>
      </c>
      <c r="AN1775">
        <v>99</v>
      </c>
      <c r="AO1775">
        <v>99</v>
      </c>
      <c r="AP1775">
        <v>4</v>
      </c>
      <c r="AQ1775">
        <v>99</v>
      </c>
      <c r="AR1775">
        <v>202.66666666666663</v>
      </c>
      <c r="AS1775">
        <v>38.061833698545136</v>
      </c>
    </row>
    <row r="1776" spans="1:45">
      <c r="A1776">
        <v>23</v>
      </c>
      <c r="B1776">
        <v>180</v>
      </c>
      <c r="C1776">
        <v>2024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</v>
      </c>
      <c r="K1776">
        <v>99</v>
      </c>
      <c r="L1776">
        <v>6</v>
      </c>
      <c r="M1776">
        <v>99</v>
      </c>
      <c r="N1776">
        <v>99</v>
      </c>
      <c r="O1776">
        <v>99</v>
      </c>
      <c r="P1776">
        <v>99</v>
      </c>
      <c r="R1776">
        <v>0</v>
      </c>
      <c r="AN1776">
        <v>99</v>
      </c>
      <c r="AO1776">
        <v>99</v>
      </c>
      <c r="AP1776">
        <v>5</v>
      </c>
      <c r="AQ1776">
        <v>99</v>
      </c>
    </row>
    <row r="1777" spans="1:45">
      <c r="A1777">
        <v>23</v>
      </c>
      <c r="B1777">
        <v>181</v>
      </c>
      <c r="C1777">
        <v>2024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</v>
      </c>
      <c r="K1777">
        <v>99</v>
      </c>
      <c r="L1777">
        <v>6</v>
      </c>
      <c r="M1777">
        <v>99</v>
      </c>
      <c r="N1777">
        <v>99</v>
      </c>
      <c r="O1777">
        <v>99</v>
      </c>
      <c r="P1777">
        <v>99</v>
      </c>
      <c r="Q1777">
        <v>4</v>
      </c>
      <c r="R1777">
        <v>4</v>
      </c>
      <c r="S1777">
        <v>6</v>
      </c>
      <c r="T1777">
        <v>7.75</v>
      </c>
      <c r="U1777">
        <v>441.35</v>
      </c>
      <c r="V1777">
        <v>100</v>
      </c>
      <c r="W1777">
        <v>75</v>
      </c>
      <c r="X1777">
        <v>100</v>
      </c>
      <c r="Y1777">
        <v>25.911049766460781</v>
      </c>
      <c r="Z1777">
        <v>0</v>
      </c>
      <c r="AA1777">
        <v>1.0897247358851685</v>
      </c>
      <c r="AC1777">
        <v>60.605444877678096</v>
      </c>
      <c r="AE1777">
        <v>25</v>
      </c>
      <c r="AF1777">
        <v>30.469977044823001</v>
      </c>
      <c r="AG1777">
        <v>1314.75</v>
      </c>
      <c r="AH1777">
        <v>0</v>
      </c>
      <c r="AI1777">
        <v>0</v>
      </c>
      <c r="AJ1777">
        <v>280.66561510095954</v>
      </c>
      <c r="AK1777">
        <v>94.849275700829295</v>
      </c>
      <c r="AL1777">
        <v>81.801183799582489</v>
      </c>
      <c r="AN1777">
        <v>99</v>
      </c>
      <c r="AO1777">
        <v>99</v>
      </c>
      <c r="AP1777">
        <v>6</v>
      </c>
      <c r="AQ1777">
        <v>99</v>
      </c>
      <c r="AR1777">
        <v>226.5</v>
      </c>
      <c r="AS1777">
        <v>37.977860238561441</v>
      </c>
    </row>
    <row r="1778" spans="1:45">
      <c r="A1778">
        <v>23</v>
      </c>
      <c r="B1778">
        <v>182</v>
      </c>
      <c r="C1778">
        <v>2024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</v>
      </c>
      <c r="K1778">
        <v>99</v>
      </c>
      <c r="L1778">
        <v>6</v>
      </c>
      <c r="M1778">
        <v>99</v>
      </c>
      <c r="N1778">
        <v>99</v>
      </c>
      <c r="O1778">
        <v>99</v>
      </c>
      <c r="P1778">
        <v>99</v>
      </c>
      <c r="Q1778">
        <v>2</v>
      </c>
      <c r="R1778">
        <v>2</v>
      </c>
      <c r="S1778">
        <v>6</v>
      </c>
      <c r="T1778">
        <v>7.5</v>
      </c>
      <c r="U1778">
        <v>357.7000000000001</v>
      </c>
      <c r="V1778">
        <v>100</v>
      </c>
      <c r="W1778">
        <v>100</v>
      </c>
      <c r="X1778">
        <v>50</v>
      </c>
      <c r="Y1778">
        <v>42.099999999999696</v>
      </c>
      <c r="Z1778">
        <v>0</v>
      </c>
      <c r="AA1778">
        <v>0.5</v>
      </c>
      <c r="AC1778">
        <v>99.999999999999375</v>
      </c>
      <c r="AE1778">
        <v>7.6923076923076898</v>
      </c>
      <c r="AF1778">
        <v>9.3229947220955225</v>
      </c>
      <c r="AG1778">
        <v>852.5</v>
      </c>
      <c r="AH1778">
        <v>0</v>
      </c>
      <c r="AI1778">
        <v>0</v>
      </c>
      <c r="AJ1778">
        <v>45.5</v>
      </c>
      <c r="AK1778">
        <v>100.00000000000011</v>
      </c>
      <c r="AL1778">
        <v>100</v>
      </c>
      <c r="AN1778">
        <v>99</v>
      </c>
      <c r="AO1778">
        <v>99</v>
      </c>
      <c r="AP1778">
        <v>7</v>
      </c>
      <c r="AQ1778">
        <v>99</v>
      </c>
      <c r="AR1778">
        <v>213</v>
      </c>
      <c r="AS1778">
        <v>36.963661616906258</v>
      </c>
    </row>
    <row r="1779" spans="1:45">
      <c r="A1779">
        <v>23</v>
      </c>
      <c r="B1779">
        <v>183</v>
      </c>
      <c r="C1779">
        <v>2024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</v>
      </c>
      <c r="K1779">
        <v>99</v>
      </c>
      <c r="L1779">
        <v>6</v>
      </c>
      <c r="M1779">
        <v>99</v>
      </c>
      <c r="N1779">
        <v>99</v>
      </c>
      <c r="O1779">
        <v>99</v>
      </c>
      <c r="P1779">
        <v>99</v>
      </c>
      <c r="Q1779">
        <v>4</v>
      </c>
      <c r="R1779">
        <v>4</v>
      </c>
      <c r="S1779">
        <v>6</v>
      </c>
      <c r="T1779">
        <v>9</v>
      </c>
      <c r="U1779">
        <v>370.4500000000001</v>
      </c>
      <c r="V1779">
        <v>100</v>
      </c>
      <c r="W1779">
        <v>100</v>
      </c>
      <c r="X1779">
        <v>75</v>
      </c>
      <c r="Y1779">
        <v>62.139580783909018</v>
      </c>
      <c r="Z1779">
        <v>0</v>
      </c>
      <c r="AA1779">
        <v>1.8708286933869704</v>
      </c>
      <c r="AC1779">
        <v>39.526028051531071</v>
      </c>
      <c r="AE1779">
        <v>4.1666666666666679</v>
      </c>
      <c r="AF1779">
        <v>6.5780887229593876</v>
      </c>
      <c r="AG1779">
        <v>1324</v>
      </c>
      <c r="AH1779">
        <v>0</v>
      </c>
      <c r="AI1779">
        <v>0</v>
      </c>
      <c r="AJ1779">
        <v>299.23652851882912</v>
      </c>
      <c r="AK1779">
        <v>99.6470317789299</v>
      </c>
      <c r="AL1779">
        <v>32.063861428108709</v>
      </c>
      <c r="AN1779">
        <v>99</v>
      </c>
      <c r="AO1779">
        <v>99</v>
      </c>
      <c r="AP1779">
        <v>8</v>
      </c>
      <c r="AQ1779">
        <v>99</v>
      </c>
      <c r="AR1779">
        <v>209.75</v>
      </c>
      <c r="AS1779">
        <v>39.769452203474074</v>
      </c>
    </row>
    <row r="1780" spans="1:45">
      <c r="A1780">
        <v>23</v>
      </c>
      <c r="B1780">
        <v>184</v>
      </c>
      <c r="C1780">
        <v>2024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</v>
      </c>
      <c r="K1780">
        <v>99</v>
      </c>
      <c r="L1780">
        <v>6</v>
      </c>
      <c r="M1780">
        <v>99</v>
      </c>
      <c r="N1780">
        <v>99</v>
      </c>
      <c r="O1780">
        <v>99</v>
      </c>
      <c r="P1780">
        <v>99</v>
      </c>
      <c r="Q1780">
        <v>15</v>
      </c>
      <c r="R1780">
        <v>17</v>
      </c>
      <c r="S1780">
        <v>6</v>
      </c>
      <c r="T1780">
        <v>8</v>
      </c>
      <c r="U1780">
        <v>468.07058823529405</v>
      </c>
      <c r="V1780">
        <v>100</v>
      </c>
      <c r="W1780">
        <v>88.235294117647058</v>
      </c>
      <c r="X1780">
        <v>100</v>
      </c>
      <c r="Y1780">
        <v>55.235280335774561</v>
      </c>
      <c r="Z1780">
        <v>0</v>
      </c>
      <c r="AA1780">
        <v>1.4950900031928038</v>
      </c>
      <c r="AC1780">
        <v>31.35575169980228</v>
      </c>
      <c r="AE1780">
        <v>12.878787878787877</v>
      </c>
      <c r="AF1780">
        <v>16.734279278995078</v>
      </c>
      <c r="AG1780">
        <v>868.41176470588243</v>
      </c>
      <c r="AH1780">
        <v>0</v>
      </c>
      <c r="AI1780">
        <v>0</v>
      </c>
      <c r="AJ1780">
        <v>154.91290107804244</v>
      </c>
      <c r="AK1780">
        <v>75.880994447180484</v>
      </c>
      <c r="AL1780">
        <v>18.311816116983096</v>
      </c>
      <c r="AN1780">
        <v>99</v>
      </c>
      <c r="AO1780">
        <v>99</v>
      </c>
      <c r="AP1780">
        <v>9</v>
      </c>
      <c r="AQ1780">
        <v>99</v>
      </c>
      <c r="AR1780">
        <v>234.94117647058823</v>
      </c>
      <c r="AS1780">
        <v>35.96032338011053</v>
      </c>
    </row>
    <row r="1781" spans="1:45">
      <c r="A1781">
        <v>23</v>
      </c>
      <c r="B1781">
        <v>185</v>
      </c>
      <c r="C1781">
        <v>2024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</v>
      </c>
      <c r="K1781">
        <v>99</v>
      </c>
      <c r="L1781">
        <v>6</v>
      </c>
      <c r="M1781">
        <v>99</v>
      </c>
      <c r="N1781">
        <v>99</v>
      </c>
      <c r="O1781">
        <v>99</v>
      </c>
      <c r="P1781">
        <v>99</v>
      </c>
      <c r="R1781">
        <v>0</v>
      </c>
      <c r="AN1781">
        <v>99</v>
      </c>
      <c r="AO1781">
        <v>99</v>
      </c>
      <c r="AP1781">
        <v>10</v>
      </c>
      <c r="AQ1781">
        <v>99</v>
      </c>
    </row>
    <row r="1782" spans="1:45">
      <c r="A1782">
        <v>23</v>
      </c>
      <c r="B1782">
        <v>186</v>
      </c>
      <c r="C1782">
        <v>2024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</v>
      </c>
      <c r="K1782">
        <v>99</v>
      </c>
      <c r="L1782">
        <v>6</v>
      </c>
      <c r="M1782">
        <v>99</v>
      </c>
      <c r="N1782">
        <v>99</v>
      </c>
      <c r="O1782">
        <v>99</v>
      </c>
      <c r="P1782">
        <v>99</v>
      </c>
      <c r="Q1782">
        <v>3</v>
      </c>
      <c r="R1782">
        <v>4</v>
      </c>
      <c r="S1782">
        <v>6</v>
      </c>
      <c r="T1782">
        <v>6.5</v>
      </c>
      <c r="U1782">
        <v>445.05</v>
      </c>
      <c r="V1782">
        <v>100</v>
      </c>
      <c r="W1782">
        <v>75</v>
      </c>
      <c r="X1782">
        <v>100</v>
      </c>
      <c r="Y1782">
        <v>26.790809991487716</v>
      </c>
      <c r="Z1782">
        <v>0</v>
      </c>
      <c r="AA1782">
        <v>0.8660254037844386</v>
      </c>
      <c r="AC1782">
        <v>-64.327676321792055</v>
      </c>
      <c r="AE1782">
        <v>36.363636363636367</v>
      </c>
      <c r="AF1782">
        <v>40.40307755157621</v>
      </c>
      <c r="AG1782">
        <v>998.25</v>
      </c>
      <c r="AH1782">
        <v>0</v>
      </c>
      <c r="AI1782">
        <v>0</v>
      </c>
      <c r="AJ1782">
        <v>217.29631267004967</v>
      </c>
      <c r="AK1782">
        <v>68.593698612301012</v>
      </c>
      <c r="AL1782">
        <v>-99.038640000859715</v>
      </c>
      <c r="AN1782">
        <v>99</v>
      </c>
      <c r="AO1782">
        <v>99</v>
      </c>
      <c r="AP1782">
        <v>11</v>
      </c>
      <c r="AQ1782">
        <v>99</v>
      </c>
      <c r="AR1782">
        <v>231.5</v>
      </c>
      <c r="AS1782">
        <v>35.872349345031246</v>
      </c>
    </row>
    <row r="1783" spans="1:45">
      <c r="A1783">
        <v>23</v>
      </c>
      <c r="B1783">
        <v>187</v>
      </c>
      <c r="C1783">
        <v>2024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</v>
      </c>
      <c r="K1783">
        <v>99</v>
      </c>
      <c r="L1783">
        <v>6</v>
      </c>
      <c r="M1783">
        <v>99</v>
      </c>
      <c r="N1783">
        <v>99</v>
      </c>
      <c r="O1783">
        <v>99</v>
      </c>
      <c r="P1783">
        <v>99</v>
      </c>
      <c r="R1783">
        <v>0</v>
      </c>
      <c r="AN1783">
        <v>99</v>
      </c>
      <c r="AO1783">
        <v>99</v>
      </c>
      <c r="AP1783">
        <v>12</v>
      </c>
      <c r="AQ1783">
        <v>99</v>
      </c>
    </row>
    <row r="1784" spans="1:45">
      <c r="A1784">
        <v>23</v>
      </c>
      <c r="B1784">
        <v>188</v>
      </c>
      <c r="C1784">
        <v>2024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</v>
      </c>
      <c r="K1784">
        <v>99</v>
      </c>
      <c r="L1784">
        <v>6</v>
      </c>
      <c r="M1784">
        <v>99</v>
      </c>
      <c r="N1784">
        <v>99</v>
      </c>
      <c r="O1784">
        <v>99</v>
      </c>
      <c r="P1784">
        <v>99</v>
      </c>
      <c r="Q1784">
        <v>5</v>
      </c>
      <c r="R1784">
        <v>6</v>
      </c>
      <c r="S1784">
        <v>6</v>
      </c>
      <c r="T1784">
        <v>6</v>
      </c>
      <c r="U1784">
        <v>385.59999999999991</v>
      </c>
      <c r="V1784">
        <v>100</v>
      </c>
      <c r="W1784">
        <v>33.333333333333343</v>
      </c>
      <c r="X1784">
        <v>83.333333333333314</v>
      </c>
      <c r="Y1784">
        <v>28.947596330841996</v>
      </c>
      <c r="Z1784">
        <v>0</v>
      </c>
      <c r="AA1784">
        <v>0.81649658092772603</v>
      </c>
      <c r="AC1784">
        <v>13.679921373231972</v>
      </c>
      <c r="AE1784">
        <v>20.689655172413797</v>
      </c>
      <c r="AF1784">
        <v>19.028037075722313</v>
      </c>
      <c r="AG1784">
        <v>1026.6666666666667</v>
      </c>
      <c r="AH1784">
        <v>0</v>
      </c>
      <c r="AI1784">
        <v>0</v>
      </c>
      <c r="AJ1784">
        <v>464.7352890505399</v>
      </c>
      <c r="AK1784">
        <v>57.327491691756947</v>
      </c>
      <c r="AL1784">
        <v>-0.30745868675966453</v>
      </c>
      <c r="AN1784">
        <v>99</v>
      </c>
      <c r="AO1784">
        <v>99</v>
      </c>
      <c r="AP1784">
        <v>13</v>
      </c>
      <c r="AQ1784">
        <v>99</v>
      </c>
      <c r="AR1784">
        <v>221.5</v>
      </c>
      <c r="AS1784">
        <v>35.462508859271558</v>
      </c>
    </row>
    <row r="1785" spans="1:45">
      <c r="A1785">
        <v>23</v>
      </c>
      <c r="B1785">
        <v>189</v>
      </c>
      <c r="C1785">
        <v>2024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</v>
      </c>
      <c r="K1785">
        <v>99</v>
      </c>
      <c r="L1785">
        <v>6</v>
      </c>
      <c r="M1785">
        <v>99</v>
      </c>
      <c r="N1785">
        <v>99</v>
      </c>
      <c r="O1785">
        <v>99</v>
      </c>
      <c r="P1785">
        <v>99</v>
      </c>
      <c r="R1785">
        <v>0</v>
      </c>
      <c r="AN1785">
        <v>99</v>
      </c>
      <c r="AO1785">
        <v>99</v>
      </c>
      <c r="AP1785">
        <v>14</v>
      </c>
      <c r="AQ1785">
        <v>99</v>
      </c>
    </row>
    <row r="1786" spans="1:45">
      <c r="A1786">
        <v>23</v>
      </c>
      <c r="B1786">
        <v>190</v>
      </c>
      <c r="C1786">
        <v>2024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</v>
      </c>
      <c r="K1786">
        <v>99</v>
      </c>
      <c r="L1786">
        <v>6</v>
      </c>
      <c r="M1786">
        <v>99</v>
      </c>
      <c r="N1786">
        <v>99</v>
      </c>
      <c r="O1786">
        <v>99</v>
      </c>
      <c r="P1786">
        <v>99</v>
      </c>
      <c r="R1786">
        <v>0</v>
      </c>
      <c r="AN1786">
        <v>99</v>
      </c>
      <c r="AO1786">
        <v>99</v>
      </c>
      <c r="AP1786">
        <v>15</v>
      </c>
      <c r="AQ1786">
        <v>99</v>
      </c>
    </row>
    <row r="1787" spans="1:45">
      <c r="A1787">
        <v>23</v>
      </c>
      <c r="B1787">
        <v>191</v>
      </c>
      <c r="C1787">
        <v>2024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</v>
      </c>
      <c r="K1787">
        <v>99</v>
      </c>
      <c r="L1787">
        <v>6</v>
      </c>
      <c r="M1787">
        <v>99</v>
      </c>
      <c r="N1787">
        <v>99</v>
      </c>
      <c r="O1787">
        <v>99</v>
      </c>
      <c r="P1787">
        <v>99</v>
      </c>
      <c r="R1787">
        <v>0</v>
      </c>
      <c r="AN1787">
        <v>99</v>
      </c>
      <c r="AO1787">
        <v>99</v>
      </c>
      <c r="AP1787">
        <v>16</v>
      </c>
      <c r="AQ1787">
        <v>99</v>
      </c>
    </row>
    <row r="1788" spans="1:45">
      <c r="A1788">
        <v>23</v>
      </c>
      <c r="B1788">
        <v>192</v>
      </c>
      <c r="C1788">
        <v>2024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</v>
      </c>
      <c r="K1788">
        <v>99</v>
      </c>
      <c r="L1788">
        <v>6</v>
      </c>
      <c r="M1788">
        <v>99</v>
      </c>
      <c r="N1788">
        <v>99</v>
      </c>
      <c r="O1788">
        <v>99</v>
      </c>
      <c r="P1788">
        <v>99</v>
      </c>
      <c r="R1788">
        <v>0</v>
      </c>
      <c r="AN1788">
        <v>99</v>
      </c>
      <c r="AO1788">
        <v>99</v>
      </c>
      <c r="AP1788">
        <v>17</v>
      </c>
      <c r="AQ1788">
        <v>99</v>
      </c>
    </row>
    <row r="1789" spans="1:45">
      <c r="A1789">
        <v>23</v>
      </c>
      <c r="B1789">
        <v>193</v>
      </c>
      <c r="C1789">
        <v>2024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</v>
      </c>
      <c r="K1789">
        <v>99</v>
      </c>
      <c r="L1789">
        <v>6</v>
      </c>
      <c r="M1789">
        <v>99</v>
      </c>
      <c r="N1789">
        <v>99</v>
      </c>
      <c r="O1789">
        <v>99</v>
      </c>
      <c r="P1789">
        <v>99</v>
      </c>
      <c r="Q1789">
        <v>116</v>
      </c>
      <c r="R1789">
        <v>146</v>
      </c>
      <c r="S1789">
        <v>6</v>
      </c>
      <c r="T1789">
        <v>6.9315068493150704</v>
      </c>
      <c r="U1789">
        <v>362.14794520547935</v>
      </c>
      <c r="V1789">
        <v>100</v>
      </c>
      <c r="W1789">
        <v>67.808219178082197</v>
      </c>
      <c r="X1789">
        <v>54.794520547945197</v>
      </c>
      <c r="Y1789">
        <v>57.8467048577632</v>
      </c>
      <c r="Z1789">
        <v>0</v>
      </c>
      <c r="AA1789">
        <v>1.5199924938827609</v>
      </c>
      <c r="AC1789">
        <v>-13.185977852060891</v>
      </c>
      <c r="AE1789">
        <v>29.674796747967481</v>
      </c>
      <c r="AF1789">
        <v>28.497250986718168</v>
      </c>
      <c r="AG1789">
        <v>1034.7534246575342</v>
      </c>
      <c r="AH1789">
        <v>0</v>
      </c>
      <c r="AI1789">
        <v>100</v>
      </c>
      <c r="AJ1789">
        <v>355.47199110601474</v>
      </c>
      <c r="AK1789">
        <v>72.126948635626306</v>
      </c>
      <c r="AL1789">
        <v>-11.637642958787955</v>
      </c>
      <c r="AN1789">
        <v>99</v>
      </c>
      <c r="AO1789">
        <v>99</v>
      </c>
      <c r="AP1789">
        <v>21</v>
      </c>
      <c r="AQ1789">
        <v>99</v>
      </c>
      <c r="AR1789">
        <v>217.83561643835623</v>
      </c>
      <c r="AS1789">
        <v>34.801125218287702</v>
      </c>
    </row>
    <row r="1790" spans="1:45">
      <c r="A1790">
        <v>23</v>
      </c>
      <c r="B1790">
        <v>194</v>
      </c>
      <c r="C1790">
        <v>2024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</v>
      </c>
      <c r="K1790">
        <v>99</v>
      </c>
      <c r="L1790">
        <v>6</v>
      </c>
      <c r="M1790">
        <v>99</v>
      </c>
      <c r="N1790">
        <v>99</v>
      </c>
      <c r="O1790">
        <v>99</v>
      </c>
      <c r="P1790">
        <v>99</v>
      </c>
      <c r="Q1790">
        <v>27</v>
      </c>
      <c r="R1790">
        <v>35</v>
      </c>
      <c r="S1790">
        <v>6</v>
      </c>
      <c r="T1790">
        <v>4.6285714285714308</v>
      </c>
      <c r="U1790">
        <v>305.32857142857142</v>
      </c>
      <c r="V1790">
        <v>100</v>
      </c>
      <c r="W1790">
        <v>11.428571428571431</v>
      </c>
      <c r="X1790">
        <v>22.857142857142861</v>
      </c>
      <c r="Y1790">
        <v>59.862626410944998</v>
      </c>
      <c r="Z1790">
        <v>0</v>
      </c>
      <c r="AA1790">
        <v>1.1731694381513023</v>
      </c>
      <c r="AC1790">
        <v>9.9133412697522107</v>
      </c>
      <c r="AE1790">
        <v>6.5666041275797395</v>
      </c>
      <c r="AF1790">
        <v>4.4089695186378144</v>
      </c>
      <c r="AG1790">
        <v>1028.9714285714288</v>
      </c>
      <c r="AH1790">
        <v>0</v>
      </c>
      <c r="AI1790">
        <v>100</v>
      </c>
      <c r="AJ1790">
        <v>363.03376353913399</v>
      </c>
      <c r="AK1790">
        <v>72.518525094822138</v>
      </c>
      <c r="AL1790">
        <v>-24.13960651470218</v>
      </c>
      <c r="AN1790">
        <v>99</v>
      </c>
      <c r="AO1790">
        <v>99</v>
      </c>
      <c r="AP1790">
        <v>22</v>
      </c>
      <c r="AQ1790">
        <v>99</v>
      </c>
      <c r="AR1790">
        <v>208.31428571428577</v>
      </c>
      <c r="AS1790">
        <v>33.40204927834143</v>
      </c>
    </row>
    <row r="1791" spans="1:45">
      <c r="A1791">
        <v>23</v>
      </c>
      <c r="B1791">
        <v>195</v>
      </c>
      <c r="C1791">
        <v>2024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</v>
      </c>
      <c r="K1791">
        <v>99</v>
      </c>
      <c r="L1791">
        <v>6</v>
      </c>
      <c r="M1791">
        <v>99</v>
      </c>
      <c r="N1791">
        <v>99</v>
      </c>
      <c r="O1791">
        <v>99</v>
      </c>
      <c r="P1791">
        <v>99</v>
      </c>
      <c r="Q1791">
        <v>82</v>
      </c>
      <c r="R1791">
        <v>116</v>
      </c>
      <c r="S1791">
        <v>6</v>
      </c>
      <c r="T1791">
        <v>7.3706896551724146</v>
      </c>
      <c r="U1791">
        <v>357.50517241379305</v>
      </c>
      <c r="V1791">
        <v>100</v>
      </c>
      <c r="W1791">
        <v>71.551724137931046</v>
      </c>
      <c r="X1791">
        <v>49.137931034482754</v>
      </c>
      <c r="Y1791">
        <v>63.981385823275154</v>
      </c>
      <c r="Z1791">
        <v>0</v>
      </c>
      <c r="AA1791">
        <v>1.6791324341076539</v>
      </c>
      <c r="AC1791">
        <v>12.942904603018455</v>
      </c>
      <c r="AE1791">
        <v>17.901234567901238</v>
      </c>
      <c r="AF1791">
        <v>16.446745360316132</v>
      </c>
      <c r="AG1791">
        <v>1048.8620689655174</v>
      </c>
      <c r="AH1791">
        <v>0</v>
      </c>
      <c r="AI1791">
        <v>100</v>
      </c>
      <c r="AJ1791">
        <v>369.04643891857035</v>
      </c>
      <c r="AK1791">
        <v>79.834128090506411</v>
      </c>
      <c r="AL1791">
        <v>7.6415276270103325</v>
      </c>
      <c r="AN1791">
        <v>99</v>
      </c>
      <c r="AO1791">
        <v>99</v>
      </c>
      <c r="AP1791">
        <v>23</v>
      </c>
      <c r="AQ1791">
        <v>99</v>
      </c>
      <c r="AR1791">
        <v>216.27586206896547</v>
      </c>
      <c r="AS1791">
        <v>35.016879226460858</v>
      </c>
    </row>
    <row r="1792" spans="1:45">
      <c r="A1792">
        <v>23</v>
      </c>
      <c r="B1792">
        <v>196</v>
      </c>
      <c r="C1792">
        <v>2024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</v>
      </c>
      <c r="K1792">
        <v>99</v>
      </c>
      <c r="L1792">
        <v>6</v>
      </c>
      <c r="M1792">
        <v>99</v>
      </c>
      <c r="N1792">
        <v>99</v>
      </c>
      <c r="O1792">
        <v>99</v>
      </c>
      <c r="P1792">
        <v>99</v>
      </c>
      <c r="Q1792">
        <v>28</v>
      </c>
      <c r="R1792">
        <v>35</v>
      </c>
      <c r="S1792">
        <v>6</v>
      </c>
      <c r="T1792">
        <v>4.9142857142857155</v>
      </c>
      <c r="U1792">
        <v>301.86000000000007</v>
      </c>
      <c r="V1792">
        <v>100</v>
      </c>
      <c r="W1792">
        <v>17.142857142857139</v>
      </c>
      <c r="X1792">
        <v>20</v>
      </c>
      <c r="Y1792">
        <v>74.993604298728627</v>
      </c>
      <c r="Z1792">
        <v>0</v>
      </c>
      <c r="AA1792">
        <v>1.5375570339512816</v>
      </c>
      <c r="AC1792">
        <v>12.044374383201898</v>
      </c>
      <c r="AE1792">
        <v>8.0459770114942533</v>
      </c>
      <c r="AF1792">
        <v>5.6689179364153564</v>
      </c>
      <c r="AG1792">
        <v>1184.8</v>
      </c>
      <c r="AH1792">
        <v>0</v>
      </c>
      <c r="AI1792">
        <v>100</v>
      </c>
      <c r="AJ1792">
        <v>775.98084659720485</v>
      </c>
      <c r="AK1792">
        <v>72.104468338274486</v>
      </c>
      <c r="AL1792">
        <v>-20.456898522609496</v>
      </c>
      <c r="AN1792">
        <v>99</v>
      </c>
      <c r="AO1792">
        <v>99</v>
      </c>
      <c r="AP1792">
        <v>24</v>
      </c>
      <c r="AQ1792">
        <v>99</v>
      </c>
      <c r="AR1792">
        <v>208.2</v>
      </c>
      <c r="AS1792">
        <v>32.735770446703846</v>
      </c>
    </row>
    <row r="1793" spans="1:45">
      <c r="A1793">
        <v>23</v>
      </c>
      <c r="B1793">
        <v>197</v>
      </c>
      <c r="C1793">
        <v>2024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</v>
      </c>
      <c r="K1793">
        <v>99</v>
      </c>
      <c r="L1793">
        <v>6</v>
      </c>
      <c r="M1793">
        <v>99</v>
      </c>
      <c r="N1793">
        <v>99</v>
      </c>
      <c r="O1793">
        <v>99</v>
      </c>
      <c r="P1793">
        <v>99</v>
      </c>
      <c r="Q1793">
        <v>30</v>
      </c>
      <c r="R1793">
        <v>36</v>
      </c>
      <c r="S1793">
        <v>6</v>
      </c>
      <c r="T1793">
        <v>5.2777777777777777</v>
      </c>
      <c r="U1793">
        <v>373.81111111111113</v>
      </c>
      <c r="V1793">
        <v>100</v>
      </c>
      <c r="W1793">
        <v>19.444444444444443</v>
      </c>
      <c r="X1793">
        <v>47.222222222222221</v>
      </c>
      <c r="Y1793">
        <v>76.105094652715437</v>
      </c>
      <c r="Z1793">
        <v>0</v>
      </c>
      <c r="AA1793">
        <v>1.2385276005337762</v>
      </c>
      <c r="AC1793">
        <v>-25.238315945009141</v>
      </c>
      <c r="AE1793">
        <v>16.438356164383563</v>
      </c>
      <c r="AF1793">
        <v>13.554330331153048</v>
      </c>
      <c r="AG1793">
        <v>1249.6388888888889</v>
      </c>
      <c r="AH1793">
        <v>0</v>
      </c>
      <c r="AI1793">
        <v>100</v>
      </c>
      <c r="AJ1793">
        <v>582.38199342478993</v>
      </c>
      <c r="AK1793">
        <v>82.226668017267599</v>
      </c>
      <c r="AL1793">
        <v>-38.520117843041874</v>
      </c>
      <c r="AN1793">
        <v>99</v>
      </c>
      <c r="AO1793">
        <v>99</v>
      </c>
      <c r="AP1793">
        <v>25</v>
      </c>
      <c r="AQ1793">
        <v>99</v>
      </c>
      <c r="AR1793">
        <v>219.61111111111111</v>
      </c>
      <c r="AS1793">
        <v>34.896021506425207</v>
      </c>
    </row>
    <row r="1794" spans="1:45">
      <c r="A1794">
        <v>23</v>
      </c>
      <c r="B1794">
        <v>198</v>
      </c>
      <c r="C1794">
        <v>2024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</v>
      </c>
      <c r="K1794">
        <v>99</v>
      </c>
      <c r="L1794">
        <v>6</v>
      </c>
      <c r="M1794">
        <v>99</v>
      </c>
      <c r="N1794">
        <v>99</v>
      </c>
      <c r="O1794">
        <v>99</v>
      </c>
      <c r="P1794">
        <v>99</v>
      </c>
      <c r="Q1794">
        <v>6</v>
      </c>
      <c r="R1794">
        <v>8</v>
      </c>
      <c r="S1794">
        <v>6</v>
      </c>
      <c r="T1794">
        <v>4.75</v>
      </c>
      <c r="U1794">
        <v>329.22499999999991</v>
      </c>
      <c r="V1794">
        <v>100</v>
      </c>
      <c r="W1794">
        <v>0</v>
      </c>
      <c r="X1794">
        <v>25</v>
      </c>
      <c r="Y1794">
        <v>48.782008722479077</v>
      </c>
      <c r="Z1794">
        <v>0</v>
      </c>
      <c r="AA1794">
        <v>1.299038105676658</v>
      </c>
      <c r="AC1794">
        <v>-15.533846353526579</v>
      </c>
      <c r="AE1794">
        <v>17.777777777777779</v>
      </c>
      <c r="AF1794">
        <v>14.253398562646121</v>
      </c>
      <c r="AG1794">
        <v>959.75</v>
      </c>
      <c r="AH1794">
        <v>0</v>
      </c>
      <c r="AI1794">
        <v>100</v>
      </c>
      <c r="AJ1794">
        <v>210.95778606157197</v>
      </c>
      <c r="AK1794">
        <v>46.648961347876565</v>
      </c>
      <c r="AL1794">
        <v>22.190925113865553</v>
      </c>
      <c r="AN1794">
        <v>99</v>
      </c>
      <c r="AO1794">
        <v>99</v>
      </c>
      <c r="AP1794">
        <v>26</v>
      </c>
      <c r="AQ1794">
        <v>99</v>
      </c>
      <c r="AR1794">
        <v>217.625</v>
      </c>
      <c r="AS1794">
        <v>31.849562211277448</v>
      </c>
    </row>
    <row r="1795" spans="1:45">
      <c r="A1795">
        <v>23</v>
      </c>
      <c r="B1795">
        <v>199</v>
      </c>
      <c r="C1795">
        <v>2024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</v>
      </c>
      <c r="K1795">
        <v>99</v>
      </c>
      <c r="L1795">
        <v>6</v>
      </c>
      <c r="M1795">
        <v>99</v>
      </c>
      <c r="N1795">
        <v>99</v>
      </c>
      <c r="O1795">
        <v>99</v>
      </c>
      <c r="P1795">
        <v>99</v>
      </c>
      <c r="Q1795">
        <v>28</v>
      </c>
      <c r="R1795">
        <v>44</v>
      </c>
      <c r="S1795">
        <v>6</v>
      </c>
      <c r="T1795">
        <v>6.6136363636363624</v>
      </c>
      <c r="U1795">
        <v>294.2</v>
      </c>
      <c r="V1795">
        <v>100</v>
      </c>
      <c r="W1795">
        <v>45.454545454545446</v>
      </c>
      <c r="X1795">
        <v>15.909090909090908</v>
      </c>
      <c r="Y1795">
        <v>52.997199754498162</v>
      </c>
      <c r="Z1795">
        <v>0</v>
      </c>
      <c r="AA1795">
        <v>1.6406194657521775</v>
      </c>
      <c r="AC1795">
        <v>32.451387039865779</v>
      </c>
      <c r="AE1795">
        <v>21.359223300970875</v>
      </c>
      <c r="AF1795">
        <v>28.184616992462207</v>
      </c>
      <c r="AG1795">
        <v>1203.6363636363637</v>
      </c>
      <c r="AH1795">
        <v>0</v>
      </c>
      <c r="AI1795">
        <v>100</v>
      </c>
      <c r="AJ1795">
        <v>686.25959476349647</v>
      </c>
      <c r="AK1795">
        <v>68.331504857478478</v>
      </c>
      <c r="AL1795">
        <v>28.847496397404672</v>
      </c>
      <c r="AN1795">
        <v>99</v>
      </c>
      <c r="AO1795">
        <v>99</v>
      </c>
      <c r="AP1795">
        <v>27</v>
      </c>
      <c r="AQ1795">
        <v>99</v>
      </c>
      <c r="AR1795">
        <v>200.29545454545453</v>
      </c>
      <c r="AS1795">
        <v>36.243218969686808</v>
      </c>
    </row>
    <row r="1796" spans="1:45">
      <c r="A1796">
        <v>23</v>
      </c>
      <c r="B1796">
        <v>200</v>
      </c>
      <c r="C1796">
        <v>2024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</v>
      </c>
      <c r="K1796">
        <v>99</v>
      </c>
      <c r="L1796">
        <v>6</v>
      </c>
      <c r="M1796">
        <v>99</v>
      </c>
      <c r="N1796">
        <v>99</v>
      </c>
      <c r="O1796">
        <v>99</v>
      </c>
      <c r="P1796">
        <v>99</v>
      </c>
      <c r="Q1796">
        <v>19</v>
      </c>
      <c r="R1796">
        <v>22</v>
      </c>
      <c r="S1796">
        <v>6</v>
      </c>
      <c r="T1796">
        <v>5.8636363636363633</v>
      </c>
      <c r="U1796">
        <v>356.34090909090907</v>
      </c>
      <c r="V1796">
        <v>100</v>
      </c>
      <c r="W1796">
        <v>36.363636363636367</v>
      </c>
      <c r="X1796">
        <v>50</v>
      </c>
      <c r="Y1796">
        <v>41.366089088120191</v>
      </c>
      <c r="Z1796">
        <v>0</v>
      </c>
      <c r="AA1796">
        <v>1.8164764729716465</v>
      </c>
      <c r="AC1796">
        <v>-19.114323206278076</v>
      </c>
      <c r="AE1796">
        <v>27.5</v>
      </c>
      <c r="AF1796">
        <v>26.338157824006881</v>
      </c>
      <c r="AG1796">
        <v>1058.5</v>
      </c>
      <c r="AH1796">
        <v>0</v>
      </c>
      <c r="AI1796">
        <v>100</v>
      </c>
      <c r="AJ1796">
        <v>314.59869819993042</v>
      </c>
      <c r="AK1796">
        <v>65.257590352384753</v>
      </c>
      <c r="AL1796">
        <v>-57.233670415368387</v>
      </c>
      <c r="AN1796">
        <v>99</v>
      </c>
      <c r="AO1796">
        <v>99</v>
      </c>
      <c r="AP1796">
        <v>28</v>
      </c>
      <c r="AQ1796">
        <v>99</v>
      </c>
      <c r="AR1796">
        <v>215.90909090909088</v>
      </c>
      <c r="AS1796">
        <v>35.292145408379525</v>
      </c>
    </row>
    <row r="1797" spans="1:45">
      <c r="A1797">
        <v>23</v>
      </c>
      <c r="B1797">
        <v>201</v>
      </c>
      <c r="C1797">
        <v>2024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</v>
      </c>
      <c r="K1797">
        <v>99</v>
      </c>
      <c r="L1797">
        <v>6</v>
      </c>
      <c r="M1797">
        <v>99</v>
      </c>
      <c r="N1797">
        <v>99</v>
      </c>
      <c r="O1797">
        <v>99</v>
      </c>
      <c r="P1797">
        <v>99</v>
      </c>
      <c r="Q1797">
        <v>30</v>
      </c>
      <c r="R1797">
        <v>36</v>
      </c>
      <c r="S1797">
        <v>6</v>
      </c>
      <c r="T1797">
        <v>7.6111111111111107</v>
      </c>
      <c r="U1797">
        <v>216.08055555555555</v>
      </c>
      <c r="V1797">
        <v>100</v>
      </c>
      <c r="W1797">
        <v>69.444444444444443</v>
      </c>
      <c r="X1797">
        <v>0</v>
      </c>
      <c r="Y1797">
        <v>44.426973910029808</v>
      </c>
      <c r="Z1797">
        <v>0</v>
      </c>
      <c r="AA1797">
        <v>2.1379868227659844</v>
      </c>
      <c r="AC1797">
        <v>26.344351469470599</v>
      </c>
      <c r="AE1797">
        <v>21.052631578947377</v>
      </c>
      <c r="AF1797">
        <v>24.135962394700503</v>
      </c>
      <c r="AG1797">
        <v>1112.7777777777778</v>
      </c>
      <c r="AH1797">
        <v>0</v>
      </c>
      <c r="AI1797">
        <v>100</v>
      </c>
      <c r="AJ1797">
        <v>483.93641174981241</v>
      </c>
      <c r="AK1797">
        <v>58.529059338711782</v>
      </c>
      <c r="AL1797">
        <v>12.650253133009379</v>
      </c>
      <c r="AN1797">
        <v>99</v>
      </c>
      <c r="AO1797">
        <v>99</v>
      </c>
      <c r="AP1797">
        <v>29</v>
      </c>
      <c r="AQ1797">
        <v>99</v>
      </c>
      <c r="AR1797">
        <v>178.83333333333337</v>
      </c>
      <c r="AS1797">
        <v>37.260943732975846</v>
      </c>
    </row>
    <row r="1798" spans="1:45">
      <c r="A1798">
        <v>23</v>
      </c>
      <c r="B1798">
        <v>202</v>
      </c>
      <c r="C1798">
        <v>2024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</v>
      </c>
      <c r="K1798">
        <v>99</v>
      </c>
      <c r="L1798">
        <v>6</v>
      </c>
      <c r="M1798">
        <v>99</v>
      </c>
      <c r="N1798">
        <v>99</v>
      </c>
      <c r="O1798">
        <v>99</v>
      </c>
      <c r="P1798">
        <v>99</v>
      </c>
      <c r="Q1798">
        <v>1</v>
      </c>
      <c r="R1798">
        <v>1</v>
      </c>
      <c r="S1798">
        <v>6</v>
      </c>
      <c r="T1798">
        <v>4</v>
      </c>
      <c r="U1798">
        <v>287.5</v>
      </c>
      <c r="V1798">
        <v>100</v>
      </c>
      <c r="W1798">
        <v>0</v>
      </c>
      <c r="X1798">
        <v>0</v>
      </c>
      <c r="Y1798">
        <v>0</v>
      </c>
      <c r="Z1798">
        <v>0</v>
      </c>
      <c r="AA1798">
        <v>0</v>
      </c>
      <c r="AE1798">
        <v>33.333333333333343</v>
      </c>
      <c r="AF1798">
        <v>23.13324750563244</v>
      </c>
      <c r="AG1798">
        <v>756</v>
      </c>
      <c r="AH1798">
        <v>0</v>
      </c>
      <c r="AI1798">
        <v>100</v>
      </c>
      <c r="AJ1798">
        <v>0</v>
      </c>
      <c r="AN1798">
        <v>99</v>
      </c>
      <c r="AO1798">
        <v>99</v>
      </c>
      <c r="AP1798">
        <v>30</v>
      </c>
      <c r="AQ1798">
        <v>99</v>
      </c>
      <c r="AR1798">
        <v>206</v>
      </c>
      <c r="AS1798">
        <v>32.94509973671375</v>
      </c>
    </row>
    <row r="1799" spans="1:45">
      <c r="A1799">
        <v>23</v>
      </c>
      <c r="B1799">
        <v>203</v>
      </c>
      <c r="C1799">
        <v>2024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</v>
      </c>
      <c r="K1799">
        <v>99</v>
      </c>
      <c r="L1799">
        <v>6</v>
      </c>
      <c r="M1799">
        <v>99</v>
      </c>
      <c r="N1799">
        <v>99</v>
      </c>
      <c r="O1799">
        <v>99</v>
      </c>
      <c r="P1799">
        <v>99</v>
      </c>
      <c r="Q1799">
        <v>18</v>
      </c>
      <c r="R1799">
        <v>23</v>
      </c>
      <c r="S1799">
        <v>6</v>
      </c>
      <c r="T1799">
        <v>6.9130434782608692</v>
      </c>
      <c r="U1799">
        <v>309.8478260869565</v>
      </c>
      <c r="V1799">
        <v>100</v>
      </c>
      <c r="W1799">
        <v>60.869565217391298</v>
      </c>
      <c r="X1799">
        <v>21.739130434782609</v>
      </c>
      <c r="Y1799">
        <v>48.204093904845614</v>
      </c>
      <c r="Z1799">
        <v>0</v>
      </c>
      <c r="AA1799">
        <v>1.2480608777745499</v>
      </c>
      <c r="AC1799">
        <v>37.51456039799637</v>
      </c>
      <c r="AE1799">
        <v>37.096774193548391</v>
      </c>
      <c r="AF1799">
        <v>37.920429089090256</v>
      </c>
      <c r="AG1799">
        <v>1150.2608695652175</v>
      </c>
      <c r="AH1799">
        <v>0</v>
      </c>
      <c r="AI1799">
        <v>100</v>
      </c>
      <c r="AJ1799">
        <v>612.62011900356254</v>
      </c>
      <c r="AK1799">
        <v>64.468614712119191</v>
      </c>
      <c r="AL1799">
        <v>20.821247940306353</v>
      </c>
      <c r="AN1799">
        <v>99</v>
      </c>
      <c r="AO1799">
        <v>99</v>
      </c>
      <c r="AP1799">
        <v>31</v>
      </c>
      <c r="AQ1799">
        <v>99</v>
      </c>
      <c r="AR1799">
        <v>204.43478260869563</v>
      </c>
      <c r="AS1799">
        <v>36.006770802318243</v>
      </c>
    </row>
    <row r="1800" spans="1:45">
      <c r="A1800">
        <v>23</v>
      </c>
      <c r="B1800">
        <v>204</v>
      </c>
      <c r="C1800">
        <v>2024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</v>
      </c>
      <c r="K1800">
        <v>99</v>
      </c>
      <c r="L1800">
        <v>6</v>
      </c>
      <c r="M1800">
        <v>99</v>
      </c>
      <c r="N1800">
        <v>99</v>
      </c>
      <c r="O1800">
        <v>99</v>
      </c>
      <c r="P1800">
        <v>99</v>
      </c>
      <c r="R1800">
        <v>0</v>
      </c>
      <c r="AN1800">
        <v>99</v>
      </c>
      <c r="AO1800">
        <v>99</v>
      </c>
      <c r="AP1800">
        <v>32</v>
      </c>
      <c r="AQ1800">
        <v>99</v>
      </c>
    </row>
    <row r="1801" spans="1:45">
      <c r="A1801">
        <v>23</v>
      </c>
      <c r="B1801">
        <v>205</v>
      </c>
      <c r="C1801">
        <v>2024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</v>
      </c>
      <c r="K1801">
        <v>99</v>
      </c>
      <c r="L1801">
        <v>6</v>
      </c>
      <c r="M1801">
        <v>99</v>
      </c>
      <c r="N1801">
        <v>99</v>
      </c>
      <c r="O1801">
        <v>99</v>
      </c>
      <c r="P1801">
        <v>99</v>
      </c>
      <c r="R1801">
        <v>0</v>
      </c>
      <c r="AN1801">
        <v>99</v>
      </c>
      <c r="AO1801">
        <v>99</v>
      </c>
      <c r="AP1801">
        <v>33</v>
      </c>
      <c r="AQ1801">
        <v>99</v>
      </c>
    </row>
    <row r="1802" spans="1:45">
      <c r="A1802">
        <v>23</v>
      </c>
      <c r="B1802">
        <v>206</v>
      </c>
      <c r="C1802">
        <v>2024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</v>
      </c>
      <c r="K1802">
        <v>99</v>
      </c>
      <c r="L1802">
        <v>6</v>
      </c>
      <c r="M1802">
        <v>99</v>
      </c>
      <c r="N1802">
        <v>99</v>
      </c>
      <c r="O1802">
        <v>99</v>
      </c>
      <c r="P1802">
        <v>99</v>
      </c>
      <c r="R1802">
        <v>0</v>
      </c>
      <c r="AN1802">
        <v>99</v>
      </c>
      <c r="AO1802">
        <v>99</v>
      </c>
      <c r="AP1802">
        <v>34</v>
      </c>
      <c r="AQ1802">
        <v>99</v>
      </c>
    </row>
    <row r="1803" spans="1:45">
      <c r="A1803">
        <v>23</v>
      </c>
      <c r="B1803">
        <v>207</v>
      </c>
      <c r="C1803">
        <v>2024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</v>
      </c>
      <c r="K1803">
        <v>99</v>
      </c>
      <c r="L1803">
        <v>6</v>
      </c>
      <c r="M1803">
        <v>99</v>
      </c>
      <c r="N1803">
        <v>99</v>
      </c>
      <c r="O1803">
        <v>99</v>
      </c>
      <c r="P1803">
        <v>99</v>
      </c>
      <c r="Q1803">
        <v>3</v>
      </c>
      <c r="R1803">
        <v>5</v>
      </c>
      <c r="S1803">
        <v>6</v>
      </c>
      <c r="T1803">
        <v>9.6</v>
      </c>
      <c r="U1803">
        <v>337.04</v>
      </c>
      <c r="V1803">
        <v>100</v>
      </c>
      <c r="W1803">
        <v>100</v>
      </c>
      <c r="X1803">
        <v>40</v>
      </c>
      <c r="Y1803">
        <v>50.199625496611006</v>
      </c>
      <c r="Z1803">
        <v>0</v>
      </c>
      <c r="AA1803">
        <v>1.6248076809271947</v>
      </c>
      <c r="AC1803">
        <v>97.169442127776065</v>
      </c>
      <c r="AE1803">
        <v>25</v>
      </c>
      <c r="AF1803">
        <v>21.509713322952027</v>
      </c>
      <c r="AG1803">
        <v>894.8</v>
      </c>
      <c r="AH1803">
        <v>0</v>
      </c>
      <c r="AI1803">
        <v>100</v>
      </c>
      <c r="AJ1803">
        <v>85.342603663118069</v>
      </c>
      <c r="AK1803">
        <v>87.818430651140815</v>
      </c>
      <c r="AL1803">
        <v>84.606592146521109</v>
      </c>
      <c r="AN1803">
        <v>99</v>
      </c>
      <c r="AO1803">
        <v>99</v>
      </c>
      <c r="AP1803">
        <v>39</v>
      </c>
      <c r="AQ1803">
        <v>99</v>
      </c>
      <c r="AR1803">
        <v>211.8</v>
      </c>
      <c r="AS1803">
        <v>35.234072131059278</v>
      </c>
    </row>
    <row r="1804" spans="1:45">
      <c r="A1804">
        <v>23</v>
      </c>
      <c r="B1804">
        <v>208</v>
      </c>
      <c r="C1804">
        <v>2024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</v>
      </c>
      <c r="K1804">
        <v>99</v>
      </c>
      <c r="L1804">
        <v>6</v>
      </c>
      <c r="M1804">
        <v>99</v>
      </c>
      <c r="N1804">
        <v>99</v>
      </c>
      <c r="O1804">
        <v>99</v>
      </c>
      <c r="P1804">
        <v>99</v>
      </c>
      <c r="R1804">
        <v>0</v>
      </c>
      <c r="AN1804">
        <v>99</v>
      </c>
      <c r="AO1804">
        <v>99</v>
      </c>
      <c r="AP1804">
        <v>40</v>
      </c>
      <c r="AQ1804">
        <v>99</v>
      </c>
    </row>
    <row r="1805" spans="1:45">
      <c r="A1805">
        <v>23</v>
      </c>
      <c r="B1805">
        <v>209</v>
      </c>
      <c r="C1805">
        <v>2024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</v>
      </c>
      <c r="K1805">
        <v>99</v>
      </c>
      <c r="L1805">
        <v>6</v>
      </c>
      <c r="M1805">
        <v>99</v>
      </c>
      <c r="N1805">
        <v>99</v>
      </c>
      <c r="O1805">
        <v>99</v>
      </c>
      <c r="P1805">
        <v>99</v>
      </c>
      <c r="Q1805">
        <v>56</v>
      </c>
      <c r="R1805">
        <v>89</v>
      </c>
      <c r="S1805">
        <v>6</v>
      </c>
      <c r="T1805">
        <v>6.404494382022472</v>
      </c>
      <c r="U1805">
        <v>332.36966292134827</v>
      </c>
      <c r="V1805">
        <v>100</v>
      </c>
      <c r="W1805">
        <v>44.943820224719104</v>
      </c>
      <c r="X1805">
        <v>34.831460674157313</v>
      </c>
      <c r="Y1805">
        <v>69.722308593568641</v>
      </c>
      <c r="Z1805">
        <v>0</v>
      </c>
      <c r="AA1805">
        <v>1.6741195983990269</v>
      </c>
      <c r="AC1805">
        <v>35.234450489366097</v>
      </c>
      <c r="AE1805">
        <v>21.654501216545015</v>
      </c>
      <c r="AF1805">
        <v>21.750261943714264</v>
      </c>
      <c r="AG1805">
        <v>925.02247191011236</v>
      </c>
      <c r="AH1805">
        <v>0</v>
      </c>
      <c r="AI1805">
        <v>100</v>
      </c>
      <c r="AJ1805">
        <v>266.36183793572303</v>
      </c>
      <c r="AK1805">
        <v>47.127160702534759</v>
      </c>
      <c r="AL1805">
        <v>-10.796499680778044</v>
      </c>
      <c r="AN1805">
        <v>99</v>
      </c>
      <c r="AO1805">
        <v>99</v>
      </c>
      <c r="AP1805">
        <v>98</v>
      </c>
      <c r="AQ1805">
        <v>99</v>
      </c>
      <c r="AR1805">
        <v>211.30337078651689</v>
      </c>
      <c r="AS1805">
        <v>34.81193064496172</v>
      </c>
    </row>
    <row r="1806" spans="1:45">
      <c r="A1806">
        <v>23</v>
      </c>
      <c r="B1806">
        <v>210</v>
      </c>
      <c r="C1806">
        <v>2024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</v>
      </c>
      <c r="K1806">
        <v>99</v>
      </c>
      <c r="L1806">
        <v>6</v>
      </c>
      <c r="M1806">
        <v>99</v>
      </c>
      <c r="N1806">
        <v>99</v>
      </c>
      <c r="O1806">
        <v>99</v>
      </c>
      <c r="P1806">
        <v>99</v>
      </c>
      <c r="Q1806">
        <v>8</v>
      </c>
      <c r="R1806">
        <v>9</v>
      </c>
      <c r="S1806">
        <v>6</v>
      </c>
      <c r="T1806">
        <v>7.7777777777777777</v>
      </c>
      <c r="U1806">
        <v>386.1</v>
      </c>
      <c r="V1806">
        <v>100</v>
      </c>
      <c r="W1806">
        <v>88.8888888888889</v>
      </c>
      <c r="X1806">
        <v>77.777777777777771</v>
      </c>
      <c r="Y1806">
        <v>52.963824131822655</v>
      </c>
      <c r="Z1806">
        <v>0</v>
      </c>
      <c r="AA1806">
        <v>1.6178021976178965</v>
      </c>
      <c r="AC1806">
        <v>73.810411428181638</v>
      </c>
      <c r="AE1806">
        <v>16.981132075471692</v>
      </c>
      <c r="AF1806">
        <v>21.774466431892517</v>
      </c>
      <c r="AG1806">
        <v>937.22222222222229</v>
      </c>
      <c r="AH1806">
        <v>0</v>
      </c>
      <c r="AI1806">
        <v>0</v>
      </c>
      <c r="AJ1806">
        <v>65.999625887454854</v>
      </c>
      <c r="AK1806">
        <v>69.523103451825548</v>
      </c>
      <c r="AL1806">
        <v>56.031402867381182</v>
      </c>
      <c r="AN1806">
        <v>99</v>
      </c>
      <c r="AO1806">
        <v>99</v>
      </c>
      <c r="AP1806">
        <v>99</v>
      </c>
      <c r="AQ1806">
        <v>99</v>
      </c>
      <c r="AR1806">
        <v>219.44444444444443</v>
      </c>
      <c r="AS1806">
        <v>36.410150580337451</v>
      </c>
    </row>
    <row r="1807" spans="1:45">
      <c r="A1807">
        <v>23</v>
      </c>
      <c r="B1807">
        <v>211</v>
      </c>
      <c r="C1807">
        <v>2024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</v>
      </c>
      <c r="K1807">
        <v>99</v>
      </c>
      <c r="L1807">
        <v>7</v>
      </c>
      <c r="M1807">
        <v>99</v>
      </c>
      <c r="N1807">
        <v>99</v>
      </c>
      <c r="O1807">
        <v>99</v>
      </c>
      <c r="P1807">
        <v>99</v>
      </c>
      <c r="Q1807">
        <v>107</v>
      </c>
      <c r="R1807">
        <v>155</v>
      </c>
      <c r="S1807">
        <v>7</v>
      </c>
      <c r="T1807">
        <v>8.3483870967741929</v>
      </c>
      <c r="U1807">
        <v>450.94</v>
      </c>
      <c r="V1807">
        <v>100</v>
      </c>
      <c r="W1807">
        <v>94.838709677419359</v>
      </c>
      <c r="X1807">
        <v>98.709677419354847</v>
      </c>
      <c r="Y1807">
        <v>50.383478602901562</v>
      </c>
      <c r="Z1807">
        <v>0</v>
      </c>
      <c r="AA1807">
        <v>1.3080078345779822</v>
      </c>
      <c r="AC1807">
        <v>30.307374455165863</v>
      </c>
      <c r="AE1807">
        <v>4.5295149035651683</v>
      </c>
      <c r="AF1807">
        <v>6.0116371469096297</v>
      </c>
      <c r="AG1807">
        <v>838.27741935483868</v>
      </c>
      <c r="AH1807">
        <v>0</v>
      </c>
      <c r="AI1807">
        <v>0</v>
      </c>
      <c r="AJ1807">
        <v>143.03126369203457</v>
      </c>
      <c r="AK1807">
        <v>57.697275534688174</v>
      </c>
      <c r="AL1807">
        <v>14.038805203967378</v>
      </c>
      <c r="AN1807">
        <v>99</v>
      </c>
      <c r="AO1807">
        <v>99</v>
      </c>
      <c r="AP1807">
        <v>1</v>
      </c>
      <c r="AQ1807">
        <v>99</v>
      </c>
      <c r="AR1807">
        <v>225.60645161290319</v>
      </c>
      <c r="AS1807">
        <v>39.189272857150577</v>
      </c>
    </row>
    <row r="1808" spans="1:45">
      <c r="A1808">
        <v>23</v>
      </c>
      <c r="B1808">
        <v>212</v>
      </c>
      <c r="C1808">
        <v>2024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</v>
      </c>
      <c r="K1808">
        <v>99</v>
      </c>
      <c r="L1808">
        <v>7</v>
      </c>
      <c r="M1808">
        <v>99</v>
      </c>
      <c r="N1808">
        <v>99</v>
      </c>
      <c r="O1808">
        <v>99</v>
      </c>
      <c r="P1808">
        <v>99</v>
      </c>
      <c r="R1808">
        <v>0</v>
      </c>
      <c r="AN1808">
        <v>99</v>
      </c>
      <c r="AO1808">
        <v>99</v>
      </c>
      <c r="AP1808">
        <v>2</v>
      </c>
      <c r="AQ1808">
        <v>99</v>
      </c>
    </row>
    <row r="1809" spans="1:45">
      <c r="A1809">
        <v>23</v>
      </c>
      <c r="B1809">
        <v>213</v>
      </c>
      <c r="C1809">
        <v>2024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</v>
      </c>
      <c r="K1809">
        <v>99</v>
      </c>
      <c r="L1809">
        <v>7</v>
      </c>
      <c r="M1809">
        <v>99</v>
      </c>
      <c r="N1809">
        <v>99</v>
      </c>
      <c r="O1809">
        <v>99</v>
      </c>
      <c r="P1809">
        <v>99</v>
      </c>
      <c r="Q1809">
        <v>1</v>
      </c>
      <c r="R1809">
        <v>1</v>
      </c>
      <c r="S1809">
        <v>7</v>
      </c>
      <c r="T1809">
        <v>11</v>
      </c>
      <c r="U1809">
        <v>473.1</v>
      </c>
      <c r="V1809">
        <v>100</v>
      </c>
      <c r="W1809">
        <v>100</v>
      </c>
      <c r="X1809">
        <v>100</v>
      </c>
      <c r="Y1809">
        <v>0</v>
      </c>
      <c r="Z1809">
        <v>0</v>
      </c>
      <c r="AA1809">
        <v>0</v>
      </c>
      <c r="AE1809">
        <v>0.96153846153846112</v>
      </c>
      <c r="AF1809">
        <v>1.6512858459218724</v>
      </c>
      <c r="AG1809">
        <v>1186</v>
      </c>
      <c r="AH1809">
        <v>0</v>
      </c>
      <c r="AI1809">
        <v>0</v>
      </c>
      <c r="AJ1809">
        <v>0</v>
      </c>
      <c r="AN1809">
        <v>99</v>
      </c>
      <c r="AO1809">
        <v>99</v>
      </c>
      <c r="AP1809">
        <v>3</v>
      </c>
      <c r="AQ1809">
        <v>99</v>
      </c>
      <c r="AR1809">
        <v>221</v>
      </c>
      <c r="AS1809">
        <v>43.821205405554146</v>
      </c>
    </row>
    <row r="1810" spans="1:45">
      <c r="A1810">
        <v>23</v>
      </c>
      <c r="B1810">
        <v>214</v>
      </c>
      <c r="C1810">
        <v>2024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</v>
      </c>
      <c r="K1810">
        <v>99</v>
      </c>
      <c r="L1810">
        <v>7</v>
      </c>
      <c r="M1810">
        <v>99</v>
      </c>
      <c r="N1810">
        <v>99</v>
      </c>
      <c r="O1810">
        <v>99</v>
      </c>
      <c r="P1810">
        <v>99</v>
      </c>
      <c r="R1810">
        <v>0</v>
      </c>
      <c r="AN1810">
        <v>99</v>
      </c>
      <c r="AO1810">
        <v>99</v>
      </c>
      <c r="AP1810">
        <v>4</v>
      </c>
      <c r="AQ1810">
        <v>99</v>
      </c>
    </row>
    <row r="1811" spans="1:45">
      <c r="A1811">
        <v>23</v>
      </c>
      <c r="B1811">
        <v>215</v>
      </c>
      <c r="C1811">
        <v>2024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</v>
      </c>
      <c r="K1811">
        <v>99</v>
      </c>
      <c r="L1811">
        <v>7</v>
      </c>
      <c r="M1811">
        <v>99</v>
      </c>
      <c r="N1811">
        <v>99</v>
      </c>
      <c r="O1811">
        <v>99</v>
      </c>
      <c r="P1811">
        <v>99</v>
      </c>
      <c r="R1811">
        <v>0</v>
      </c>
      <c r="AN1811">
        <v>99</v>
      </c>
      <c r="AO1811">
        <v>99</v>
      </c>
      <c r="AP1811">
        <v>5</v>
      </c>
      <c r="AQ1811">
        <v>99</v>
      </c>
    </row>
    <row r="1812" spans="1:45">
      <c r="A1812">
        <v>23</v>
      </c>
      <c r="B1812">
        <v>216</v>
      </c>
      <c r="C1812">
        <v>2024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</v>
      </c>
      <c r="K1812">
        <v>99</v>
      </c>
      <c r="L1812">
        <v>7</v>
      </c>
      <c r="M1812">
        <v>99</v>
      </c>
      <c r="N1812">
        <v>99</v>
      </c>
      <c r="O1812">
        <v>99</v>
      </c>
      <c r="P1812">
        <v>99</v>
      </c>
      <c r="R1812">
        <v>0</v>
      </c>
      <c r="AN1812">
        <v>99</v>
      </c>
      <c r="AO1812">
        <v>99</v>
      </c>
      <c r="AP1812">
        <v>6</v>
      </c>
      <c r="AQ1812">
        <v>99</v>
      </c>
    </row>
    <row r="1813" spans="1:45">
      <c r="A1813">
        <v>23</v>
      </c>
      <c r="B1813">
        <v>217</v>
      </c>
      <c r="C1813">
        <v>2024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</v>
      </c>
      <c r="K1813">
        <v>99</v>
      </c>
      <c r="L1813">
        <v>7</v>
      </c>
      <c r="M1813">
        <v>99</v>
      </c>
      <c r="N1813">
        <v>99</v>
      </c>
      <c r="O1813">
        <v>99</v>
      </c>
      <c r="P1813">
        <v>99</v>
      </c>
      <c r="Q1813">
        <v>1</v>
      </c>
      <c r="R1813">
        <v>1</v>
      </c>
      <c r="S1813">
        <v>7</v>
      </c>
      <c r="T1813">
        <v>10</v>
      </c>
      <c r="U1813">
        <v>406.3</v>
      </c>
      <c r="V1813">
        <v>100</v>
      </c>
      <c r="W1813">
        <v>100</v>
      </c>
      <c r="X1813">
        <v>100</v>
      </c>
      <c r="Y1813">
        <v>0</v>
      </c>
      <c r="Z1813">
        <v>0</v>
      </c>
      <c r="AA1813">
        <v>0</v>
      </c>
      <c r="AE1813">
        <v>3.8461538461538449</v>
      </c>
      <c r="AF1813">
        <v>5.2948458982211513</v>
      </c>
      <c r="AG1813">
        <v>1155</v>
      </c>
      <c r="AH1813">
        <v>0</v>
      </c>
      <c r="AI1813">
        <v>0</v>
      </c>
      <c r="AJ1813">
        <v>0</v>
      </c>
      <c r="AN1813">
        <v>99</v>
      </c>
      <c r="AO1813">
        <v>99</v>
      </c>
      <c r="AP1813">
        <v>7</v>
      </c>
      <c r="AQ1813">
        <v>99</v>
      </c>
      <c r="AR1813">
        <v>213</v>
      </c>
      <c r="AS1813">
        <v>42.013341409001214</v>
      </c>
    </row>
    <row r="1814" spans="1:45">
      <c r="A1814">
        <v>23</v>
      </c>
      <c r="B1814">
        <v>218</v>
      </c>
      <c r="C1814">
        <v>2024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</v>
      </c>
      <c r="K1814">
        <v>99</v>
      </c>
      <c r="L1814">
        <v>7</v>
      </c>
      <c r="M1814">
        <v>99</v>
      </c>
      <c r="N1814">
        <v>99</v>
      </c>
      <c r="O1814">
        <v>99</v>
      </c>
      <c r="P1814">
        <v>99</v>
      </c>
      <c r="R1814">
        <v>0</v>
      </c>
      <c r="AN1814">
        <v>99</v>
      </c>
      <c r="AO1814">
        <v>99</v>
      </c>
      <c r="AP1814">
        <v>8</v>
      </c>
      <c r="AQ1814">
        <v>99</v>
      </c>
    </row>
    <row r="1815" spans="1:45">
      <c r="A1815">
        <v>23</v>
      </c>
      <c r="B1815">
        <v>219</v>
      </c>
      <c r="C1815">
        <v>2024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</v>
      </c>
      <c r="K1815">
        <v>99</v>
      </c>
      <c r="L1815">
        <v>7</v>
      </c>
      <c r="M1815">
        <v>99</v>
      </c>
      <c r="N1815">
        <v>99</v>
      </c>
      <c r="O1815">
        <v>99</v>
      </c>
      <c r="P1815">
        <v>99</v>
      </c>
      <c r="Q1815">
        <v>1</v>
      </c>
      <c r="R1815">
        <v>1</v>
      </c>
      <c r="S1815">
        <v>7</v>
      </c>
      <c r="T1815">
        <v>6</v>
      </c>
      <c r="U1815">
        <v>498</v>
      </c>
      <c r="V1815">
        <v>100</v>
      </c>
      <c r="W1815">
        <v>0</v>
      </c>
      <c r="X1815">
        <v>100</v>
      </c>
      <c r="Y1815">
        <v>0</v>
      </c>
      <c r="Z1815">
        <v>0</v>
      </c>
      <c r="AA1815">
        <v>0</v>
      </c>
      <c r="AE1815">
        <v>0.75757575757575757</v>
      </c>
      <c r="AF1815">
        <v>1.0473120043406663</v>
      </c>
      <c r="AG1815">
        <v>838</v>
      </c>
      <c r="AH1815">
        <v>0</v>
      </c>
      <c r="AI1815">
        <v>0</v>
      </c>
      <c r="AJ1815">
        <v>0</v>
      </c>
      <c r="AN1815">
        <v>99</v>
      </c>
      <c r="AO1815">
        <v>99</v>
      </c>
      <c r="AP1815">
        <v>9</v>
      </c>
      <c r="AQ1815">
        <v>99</v>
      </c>
      <c r="AR1815">
        <v>237</v>
      </c>
      <c r="AS1815">
        <v>37.409706827339114</v>
      </c>
    </row>
    <row r="1816" spans="1:45">
      <c r="A1816">
        <v>23</v>
      </c>
      <c r="B1816">
        <v>220</v>
      </c>
      <c r="C1816">
        <v>2024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</v>
      </c>
      <c r="K1816">
        <v>99</v>
      </c>
      <c r="L1816">
        <v>7</v>
      </c>
      <c r="M1816">
        <v>99</v>
      </c>
      <c r="N1816">
        <v>99</v>
      </c>
      <c r="O1816">
        <v>99</v>
      </c>
      <c r="P1816">
        <v>99</v>
      </c>
      <c r="R1816">
        <v>0</v>
      </c>
      <c r="AN1816">
        <v>99</v>
      </c>
      <c r="AO1816">
        <v>99</v>
      </c>
      <c r="AP1816">
        <v>10</v>
      </c>
      <c r="AQ1816">
        <v>99</v>
      </c>
    </row>
    <row r="1817" spans="1:45">
      <c r="A1817">
        <v>23</v>
      </c>
      <c r="B1817">
        <v>221</v>
      </c>
      <c r="C1817">
        <v>2024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</v>
      </c>
      <c r="K1817">
        <v>99</v>
      </c>
      <c r="L1817">
        <v>7</v>
      </c>
      <c r="M1817">
        <v>99</v>
      </c>
      <c r="N1817">
        <v>99</v>
      </c>
      <c r="O1817">
        <v>99</v>
      </c>
      <c r="P1817">
        <v>99</v>
      </c>
      <c r="Q1817">
        <v>1</v>
      </c>
      <c r="R1817">
        <v>1</v>
      </c>
      <c r="S1817">
        <v>7</v>
      </c>
      <c r="T1817">
        <v>9</v>
      </c>
      <c r="U1817">
        <v>574.30000000000007</v>
      </c>
      <c r="V1817">
        <v>100</v>
      </c>
      <c r="W1817">
        <v>100</v>
      </c>
      <c r="X1817">
        <v>100</v>
      </c>
      <c r="Y1817">
        <v>0</v>
      </c>
      <c r="Z1817">
        <v>0</v>
      </c>
      <c r="AA1817">
        <v>0</v>
      </c>
      <c r="AE1817">
        <v>9.0909090909090917</v>
      </c>
      <c r="AF1817">
        <v>13.03420258278296</v>
      </c>
      <c r="AG1817">
        <v>1002</v>
      </c>
      <c r="AH1817">
        <v>0</v>
      </c>
      <c r="AI1817">
        <v>0</v>
      </c>
      <c r="AJ1817">
        <v>0</v>
      </c>
      <c r="AN1817">
        <v>99</v>
      </c>
      <c r="AO1817">
        <v>99</v>
      </c>
      <c r="AP1817">
        <v>11</v>
      </c>
      <c r="AQ1817">
        <v>99</v>
      </c>
      <c r="AR1817">
        <v>250</v>
      </c>
      <c r="AS1817">
        <v>36.73599999999999</v>
      </c>
    </row>
    <row r="1818" spans="1:45">
      <c r="A1818">
        <v>23</v>
      </c>
      <c r="B1818">
        <v>222</v>
      </c>
      <c r="C1818">
        <v>2024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</v>
      </c>
      <c r="K1818">
        <v>99</v>
      </c>
      <c r="L1818">
        <v>7</v>
      </c>
      <c r="M1818">
        <v>99</v>
      </c>
      <c r="N1818">
        <v>99</v>
      </c>
      <c r="O1818">
        <v>99</v>
      </c>
      <c r="P1818">
        <v>99</v>
      </c>
      <c r="R1818">
        <v>0</v>
      </c>
      <c r="AN1818">
        <v>99</v>
      </c>
      <c r="AO1818">
        <v>99</v>
      </c>
      <c r="AP1818">
        <v>12</v>
      </c>
      <c r="AQ1818">
        <v>99</v>
      </c>
    </row>
    <row r="1819" spans="1:45">
      <c r="A1819">
        <v>23</v>
      </c>
      <c r="B1819">
        <v>223</v>
      </c>
      <c r="C1819">
        <v>2024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</v>
      </c>
      <c r="K1819">
        <v>99</v>
      </c>
      <c r="L1819">
        <v>7</v>
      </c>
      <c r="M1819">
        <v>99</v>
      </c>
      <c r="N1819">
        <v>99</v>
      </c>
      <c r="O1819">
        <v>99</v>
      </c>
      <c r="P1819">
        <v>99</v>
      </c>
      <c r="Q1819">
        <v>4</v>
      </c>
      <c r="R1819">
        <v>5</v>
      </c>
      <c r="S1819">
        <v>7</v>
      </c>
      <c r="T1819">
        <v>6.6</v>
      </c>
      <c r="U1819">
        <v>441.92</v>
      </c>
      <c r="V1819">
        <v>100</v>
      </c>
      <c r="W1819">
        <v>40</v>
      </c>
      <c r="X1819">
        <v>100</v>
      </c>
      <c r="Y1819">
        <v>48.436572958871189</v>
      </c>
      <c r="Z1819">
        <v>0</v>
      </c>
      <c r="AA1819">
        <v>0.80000000000000238</v>
      </c>
      <c r="AC1819">
        <v>82.602871251800053</v>
      </c>
      <c r="AE1819">
        <v>17.241379310344826</v>
      </c>
      <c r="AF1819">
        <v>18.172696543272828</v>
      </c>
      <c r="AG1819">
        <v>926.8</v>
      </c>
      <c r="AH1819">
        <v>0</v>
      </c>
      <c r="AI1819">
        <v>0</v>
      </c>
      <c r="AJ1819">
        <v>220.54786328595463</v>
      </c>
      <c r="AK1819">
        <v>89.383291420201402</v>
      </c>
      <c r="AL1819">
        <v>74.881704832421491</v>
      </c>
      <c r="AN1819">
        <v>99</v>
      </c>
      <c r="AO1819">
        <v>99</v>
      </c>
      <c r="AP1819">
        <v>13</v>
      </c>
      <c r="AQ1819">
        <v>99</v>
      </c>
      <c r="AR1819">
        <v>227.8</v>
      </c>
      <c r="AS1819">
        <v>37.284819287495161</v>
      </c>
    </row>
    <row r="1820" spans="1:45">
      <c r="A1820">
        <v>23</v>
      </c>
      <c r="B1820">
        <v>224</v>
      </c>
      <c r="C1820">
        <v>2024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</v>
      </c>
      <c r="K1820">
        <v>99</v>
      </c>
      <c r="L1820">
        <v>7</v>
      </c>
      <c r="M1820">
        <v>99</v>
      </c>
      <c r="N1820">
        <v>99</v>
      </c>
      <c r="O1820">
        <v>99</v>
      </c>
      <c r="P1820">
        <v>99</v>
      </c>
      <c r="R1820">
        <v>0</v>
      </c>
      <c r="AN1820">
        <v>99</v>
      </c>
      <c r="AO1820">
        <v>99</v>
      </c>
      <c r="AP1820">
        <v>14</v>
      </c>
      <c r="AQ1820">
        <v>99</v>
      </c>
    </row>
    <row r="1821" spans="1:45">
      <c r="A1821">
        <v>23</v>
      </c>
      <c r="B1821">
        <v>225</v>
      </c>
      <c r="C1821">
        <v>2024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</v>
      </c>
      <c r="K1821">
        <v>99</v>
      </c>
      <c r="L1821">
        <v>7</v>
      </c>
      <c r="M1821">
        <v>99</v>
      </c>
      <c r="N1821">
        <v>99</v>
      </c>
      <c r="O1821">
        <v>99</v>
      </c>
      <c r="P1821">
        <v>99</v>
      </c>
      <c r="R1821">
        <v>0</v>
      </c>
      <c r="AN1821">
        <v>99</v>
      </c>
      <c r="AO1821">
        <v>99</v>
      </c>
      <c r="AP1821">
        <v>15</v>
      </c>
      <c r="AQ1821">
        <v>99</v>
      </c>
    </row>
    <row r="1822" spans="1:45">
      <c r="A1822">
        <v>23</v>
      </c>
      <c r="B1822">
        <v>226</v>
      </c>
      <c r="C1822">
        <v>2024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</v>
      </c>
      <c r="K1822">
        <v>99</v>
      </c>
      <c r="L1822">
        <v>7</v>
      </c>
      <c r="M1822">
        <v>99</v>
      </c>
      <c r="N1822">
        <v>99</v>
      </c>
      <c r="O1822">
        <v>99</v>
      </c>
      <c r="P1822">
        <v>99</v>
      </c>
      <c r="R1822">
        <v>0</v>
      </c>
      <c r="AN1822">
        <v>99</v>
      </c>
      <c r="AO1822">
        <v>99</v>
      </c>
      <c r="AP1822">
        <v>16</v>
      </c>
      <c r="AQ1822">
        <v>99</v>
      </c>
    </row>
    <row r="1823" spans="1:45">
      <c r="A1823">
        <v>23</v>
      </c>
      <c r="B1823">
        <v>227</v>
      </c>
      <c r="C1823">
        <v>2024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</v>
      </c>
      <c r="K1823">
        <v>99</v>
      </c>
      <c r="L1823">
        <v>7</v>
      </c>
      <c r="M1823">
        <v>99</v>
      </c>
      <c r="N1823">
        <v>99</v>
      </c>
      <c r="O1823">
        <v>99</v>
      </c>
      <c r="P1823">
        <v>99</v>
      </c>
      <c r="R1823">
        <v>0</v>
      </c>
      <c r="AN1823">
        <v>99</v>
      </c>
      <c r="AO1823">
        <v>99</v>
      </c>
      <c r="AP1823">
        <v>17</v>
      </c>
      <c r="AQ1823">
        <v>99</v>
      </c>
    </row>
    <row r="1824" spans="1:45">
      <c r="A1824">
        <v>23</v>
      </c>
      <c r="B1824">
        <v>228</v>
      </c>
      <c r="C1824">
        <v>2024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</v>
      </c>
      <c r="K1824">
        <v>99</v>
      </c>
      <c r="L1824">
        <v>7</v>
      </c>
      <c r="M1824">
        <v>99</v>
      </c>
      <c r="N1824">
        <v>99</v>
      </c>
      <c r="O1824">
        <v>99</v>
      </c>
      <c r="P1824">
        <v>99</v>
      </c>
      <c r="Q1824">
        <v>101</v>
      </c>
      <c r="R1824">
        <v>121</v>
      </c>
      <c r="S1824">
        <v>7</v>
      </c>
      <c r="T1824">
        <v>8.0247933884297495</v>
      </c>
      <c r="U1824">
        <v>436.35950413223122</v>
      </c>
      <c r="V1824">
        <v>100</v>
      </c>
      <c r="W1824">
        <v>89.256198347107429</v>
      </c>
      <c r="X1824">
        <v>89.256198347107429</v>
      </c>
      <c r="Y1824">
        <v>70.262407308218357</v>
      </c>
      <c r="Z1824">
        <v>0</v>
      </c>
      <c r="AA1824">
        <v>1.3694591435093748</v>
      </c>
      <c r="AC1824">
        <v>22.170966251869434</v>
      </c>
      <c r="AE1824">
        <v>24.593495934959357</v>
      </c>
      <c r="AF1824">
        <v>28.457313356253898</v>
      </c>
      <c r="AG1824">
        <v>1161.1487603305791</v>
      </c>
      <c r="AH1824">
        <v>0</v>
      </c>
      <c r="AI1824">
        <v>100</v>
      </c>
      <c r="AJ1824">
        <v>398.05914800237952</v>
      </c>
      <c r="AK1824">
        <v>81.219680641632564</v>
      </c>
      <c r="AL1824">
        <v>8.3952936762715158</v>
      </c>
      <c r="AN1824">
        <v>99</v>
      </c>
      <c r="AO1824">
        <v>99</v>
      </c>
      <c r="AP1824">
        <v>21</v>
      </c>
      <c r="AQ1824">
        <v>99</v>
      </c>
      <c r="AR1824">
        <v>224.67768595041329</v>
      </c>
      <c r="AS1824">
        <v>38.196189404175691</v>
      </c>
    </row>
    <row r="1825" spans="1:45">
      <c r="A1825">
        <v>23</v>
      </c>
      <c r="B1825">
        <v>229</v>
      </c>
      <c r="C1825">
        <v>2024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</v>
      </c>
      <c r="K1825">
        <v>99</v>
      </c>
      <c r="L1825">
        <v>7</v>
      </c>
      <c r="M1825">
        <v>99</v>
      </c>
      <c r="N1825">
        <v>99</v>
      </c>
      <c r="O1825">
        <v>99</v>
      </c>
      <c r="P1825">
        <v>99</v>
      </c>
      <c r="Q1825">
        <v>72</v>
      </c>
      <c r="R1825">
        <v>88</v>
      </c>
      <c r="S1825">
        <v>7</v>
      </c>
      <c r="T1825">
        <v>5.1022727272727284</v>
      </c>
      <c r="U1825">
        <v>378.58068181818192</v>
      </c>
      <c r="V1825">
        <v>100</v>
      </c>
      <c r="W1825">
        <v>17.045454545454547</v>
      </c>
      <c r="X1825">
        <v>62.5</v>
      </c>
      <c r="Y1825">
        <v>66.954125845364388</v>
      </c>
      <c r="Z1825">
        <v>0</v>
      </c>
      <c r="AA1825">
        <v>1.2795575649354236</v>
      </c>
      <c r="AC1825">
        <v>4.6805797290310176</v>
      </c>
      <c r="AE1825">
        <v>16.51031894934334</v>
      </c>
      <c r="AF1825">
        <v>13.744936172775999</v>
      </c>
      <c r="AG1825">
        <v>1110.4318181818185</v>
      </c>
      <c r="AH1825">
        <v>0</v>
      </c>
      <c r="AI1825">
        <v>100</v>
      </c>
      <c r="AJ1825">
        <v>492.13546258429488</v>
      </c>
      <c r="AK1825">
        <v>71.111183068936597</v>
      </c>
      <c r="AL1825">
        <v>-24.070904564600504</v>
      </c>
      <c r="AN1825">
        <v>99</v>
      </c>
      <c r="AO1825">
        <v>99</v>
      </c>
      <c r="AP1825">
        <v>22</v>
      </c>
      <c r="AQ1825">
        <v>99</v>
      </c>
      <c r="AR1825">
        <v>218.47727272727272</v>
      </c>
      <c r="AS1825">
        <v>36.034121498411871</v>
      </c>
    </row>
    <row r="1826" spans="1:45">
      <c r="A1826">
        <v>23</v>
      </c>
      <c r="B1826">
        <v>230</v>
      </c>
      <c r="C1826">
        <v>2024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</v>
      </c>
      <c r="K1826">
        <v>99</v>
      </c>
      <c r="L1826">
        <v>7</v>
      </c>
      <c r="M1826">
        <v>99</v>
      </c>
      <c r="N1826">
        <v>99</v>
      </c>
      <c r="O1826">
        <v>99</v>
      </c>
      <c r="P1826">
        <v>99</v>
      </c>
      <c r="Q1826">
        <v>149</v>
      </c>
      <c r="R1826">
        <v>175</v>
      </c>
      <c r="S1826">
        <v>7</v>
      </c>
      <c r="T1826">
        <v>8.3657142857142883</v>
      </c>
      <c r="U1826">
        <v>429.16114285714281</v>
      </c>
      <c r="V1826">
        <v>100</v>
      </c>
      <c r="W1826">
        <v>89.714285714285694</v>
      </c>
      <c r="X1826">
        <v>85.142857142857125</v>
      </c>
      <c r="Y1826">
        <v>76.754988884722223</v>
      </c>
      <c r="Z1826">
        <v>0</v>
      </c>
      <c r="AA1826">
        <v>1.4977970217513867</v>
      </c>
      <c r="AC1826">
        <v>19.842275635828031</v>
      </c>
      <c r="AE1826">
        <v>27.006172839506167</v>
      </c>
      <c r="AF1826">
        <v>29.785033400647553</v>
      </c>
      <c r="AG1826">
        <v>1181.274285714286</v>
      </c>
      <c r="AH1826">
        <v>0</v>
      </c>
      <c r="AI1826">
        <v>100</v>
      </c>
      <c r="AJ1826">
        <v>548.61409197194723</v>
      </c>
      <c r="AK1826">
        <v>73.998545136311932</v>
      </c>
      <c r="AL1826">
        <v>12.109514904296498</v>
      </c>
      <c r="AN1826">
        <v>99</v>
      </c>
      <c r="AO1826">
        <v>99</v>
      </c>
      <c r="AP1826">
        <v>23</v>
      </c>
      <c r="AQ1826">
        <v>99</v>
      </c>
      <c r="AR1826">
        <v>222.28</v>
      </c>
      <c r="AS1826">
        <v>38.716720468246002</v>
      </c>
    </row>
    <row r="1827" spans="1:45">
      <c r="A1827">
        <v>23</v>
      </c>
      <c r="B1827">
        <v>231</v>
      </c>
      <c r="C1827">
        <v>2024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</v>
      </c>
      <c r="K1827">
        <v>99</v>
      </c>
      <c r="L1827">
        <v>7</v>
      </c>
      <c r="M1827">
        <v>99</v>
      </c>
      <c r="N1827">
        <v>99</v>
      </c>
      <c r="O1827">
        <v>99</v>
      </c>
      <c r="P1827">
        <v>99</v>
      </c>
      <c r="Q1827">
        <v>47</v>
      </c>
      <c r="R1827">
        <v>60</v>
      </c>
      <c r="S1827">
        <v>7</v>
      </c>
      <c r="T1827">
        <v>5.35</v>
      </c>
      <c r="U1827">
        <v>343.11999999999995</v>
      </c>
      <c r="V1827">
        <v>100</v>
      </c>
      <c r="W1827">
        <v>18.333333333333329</v>
      </c>
      <c r="X1827">
        <v>38.333333333333343</v>
      </c>
      <c r="Y1827">
        <v>56.81544919004611</v>
      </c>
      <c r="Z1827">
        <v>0</v>
      </c>
      <c r="AA1827">
        <v>1.7965244223221697</v>
      </c>
      <c r="AC1827">
        <v>6.6780743528695785</v>
      </c>
      <c r="AE1827">
        <v>13.793103448275859</v>
      </c>
      <c r="AF1827">
        <v>11.0464782482485</v>
      </c>
      <c r="AG1827">
        <v>1017.5</v>
      </c>
      <c r="AH1827">
        <v>0</v>
      </c>
      <c r="AI1827">
        <v>100</v>
      </c>
      <c r="AJ1827">
        <v>491.94232385514465</v>
      </c>
      <c r="AK1827">
        <v>68.098670303624885</v>
      </c>
      <c r="AL1827">
        <v>-23.798171163894235</v>
      </c>
      <c r="AN1827">
        <v>99</v>
      </c>
      <c r="AO1827">
        <v>99</v>
      </c>
      <c r="AP1827">
        <v>24</v>
      </c>
      <c r="AQ1827">
        <v>99</v>
      </c>
      <c r="AR1827">
        <v>212.25</v>
      </c>
      <c r="AS1827">
        <v>35.596827113125556</v>
      </c>
    </row>
    <row r="1828" spans="1:45">
      <c r="A1828">
        <v>23</v>
      </c>
      <c r="B1828">
        <v>232</v>
      </c>
      <c r="C1828">
        <v>2024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</v>
      </c>
      <c r="K1828">
        <v>99</v>
      </c>
      <c r="L1828">
        <v>7</v>
      </c>
      <c r="M1828">
        <v>99</v>
      </c>
      <c r="N1828">
        <v>99</v>
      </c>
      <c r="O1828">
        <v>99</v>
      </c>
      <c r="P1828">
        <v>99</v>
      </c>
      <c r="Q1828">
        <v>62</v>
      </c>
      <c r="R1828">
        <v>71</v>
      </c>
      <c r="S1828">
        <v>7</v>
      </c>
      <c r="T1828">
        <v>5.5211267605633809</v>
      </c>
      <c r="U1828">
        <v>446.6929577464789</v>
      </c>
      <c r="V1828">
        <v>100</v>
      </c>
      <c r="W1828">
        <v>21.126760563380277</v>
      </c>
      <c r="X1828">
        <v>80.281690140845058</v>
      </c>
      <c r="Y1828">
        <v>92.748605128182689</v>
      </c>
      <c r="Z1828">
        <v>0</v>
      </c>
      <c r="AA1828">
        <v>1.3093289855427743</v>
      </c>
      <c r="AC1828">
        <v>-8.7500364917510751</v>
      </c>
      <c r="AE1828">
        <v>32.420091324200918</v>
      </c>
      <c r="AF1828">
        <v>31.944111503030729</v>
      </c>
      <c r="AG1828">
        <v>1297.5915492957747</v>
      </c>
      <c r="AH1828">
        <v>0</v>
      </c>
      <c r="AI1828">
        <v>100</v>
      </c>
      <c r="AJ1828">
        <v>542.41607587276121</v>
      </c>
      <c r="AK1828">
        <v>77.414109754666015</v>
      </c>
      <c r="AL1828">
        <v>-21.759136444238401</v>
      </c>
      <c r="AN1828">
        <v>99</v>
      </c>
      <c r="AO1828">
        <v>99</v>
      </c>
      <c r="AP1828">
        <v>25</v>
      </c>
      <c r="AQ1828">
        <v>99</v>
      </c>
      <c r="AR1828">
        <v>226.35211267605632</v>
      </c>
      <c r="AS1828">
        <v>38.026412220876111</v>
      </c>
    </row>
    <row r="1829" spans="1:45">
      <c r="A1829">
        <v>23</v>
      </c>
      <c r="B1829">
        <v>233</v>
      </c>
      <c r="C1829">
        <v>2024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</v>
      </c>
      <c r="K1829">
        <v>99</v>
      </c>
      <c r="L1829">
        <v>7</v>
      </c>
      <c r="M1829">
        <v>99</v>
      </c>
      <c r="N1829">
        <v>99</v>
      </c>
      <c r="O1829">
        <v>99</v>
      </c>
      <c r="P1829">
        <v>99</v>
      </c>
      <c r="Q1829">
        <v>7</v>
      </c>
      <c r="R1829">
        <v>7</v>
      </c>
      <c r="S1829">
        <v>7</v>
      </c>
      <c r="T1829">
        <v>6.4285714285714306</v>
      </c>
      <c r="U1829">
        <v>445.48571428571472</v>
      </c>
      <c r="V1829">
        <v>100</v>
      </c>
      <c r="W1829">
        <v>42.857142857142847</v>
      </c>
      <c r="X1829">
        <v>100</v>
      </c>
      <c r="Y1829">
        <v>94.511940720606475</v>
      </c>
      <c r="Z1829">
        <v>0</v>
      </c>
      <c r="AA1829">
        <v>2.7180425129200634</v>
      </c>
      <c r="AC1829">
        <v>-64.767499164597183</v>
      </c>
      <c r="AE1829">
        <v>15.555555555555555</v>
      </c>
      <c r="AF1829">
        <v>16.875919993072998</v>
      </c>
      <c r="AG1829">
        <v>1363.714285714286</v>
      </c>
      <c r="AH1829">
        <v>0</v>
      </c>
      <c r="AI1829">
        <v>100</v>
      </c>
      <c r="AJ1829">
        <v>581.96630100909101</v>
      </c>
      <c r="AK1829">
        <v>95.446753445985777</v>
      </c>
      <c r="AL1829">
        <v>-57.530354389283907</v>
      </c>
      <c r="AN1829">
        <v>99</v>
      </c>
      <c r="AO1829">
        <v>99</v>
      </c>
      <c r="AP1829">
        <v>26</v>
      </c>
      <c r="AQ1829">
        <v>99</v>
      </c>
      <c r="AR1829">
        <v>231.28571428571425</v>
      </c>
      <c r="AS1829">
        <v>35.666704716920606</v>
      </c>
    </row>
    <row r="1830" spans="1:45">
      <c r="A1830">
        <v>23</v>
      </c>
      <c r="B1830">
        <v>234</v>
      </c>
      <c r="C1830">
        <v>2024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</v>
      </c>
      <c r="K1830">
        <v>99</v>
      </c>
      <c r="L1830">
        <v>7</v>
      </c>
      <c r="M1830">
        <v>99</v>
      </c>
      <c r="N1830">
        <v>99</v>
      </c>
      <c r="O1830">
        <v>99</v>
      </c>
      <c r="P1830">
        <v>99</v>
      </c>
      <c r="Q1830">
        <v>6</v>
      </c>
      <c r="R1830">
        <v>7</v>
      </c>
      <c r="S1830">
        <v>7</v>
      </c>
      <c r="T1830">
        <v>7.2857142857142883</v>
      </c>
      <c r="U1830">
        <v>372.9</v>
      </c>
      <c r="V1830">
        <v>100</v>
      </c>
      <c r="W1830">
        <v>57.142857142857153</v>
      </c>
      <c r="X1830">
        <v>57.142857142857153</v>
      </c>
      <c r="Y1830">
        <v>52.17095524742296</v>
      </c>
      <c r="Z1830">
        <v>0</v>
      </c>
      <c r="AA1830">
        <v>1.8294640678379568</v>
      </c>
      <c r="AC1830">
        <v>84.68611898853294</v>
      </c>
      <c r="AE1830">
        <v>3.3980582524271847</v>
      </c>
      <c r="AF1830">
        <v>5.683386822154386</v>
      </c>
      <c r="AG1830">
        <v>1565</v>
      </c>
      <c r="AH1830">
        <v>0</v>
      </c>
      <c r="AI1830">
        <v>100</v>
      </c>
      <c r="AJ1830">
        <v>737.14487818106113</v>
      </c>
      <c r="AK1830">
        <v>78.439432028732298</v>
      </c>
      <c r="AL1830">
        <v>96.800227362330432</v>
      </c>
      <c r="AN1830">
        <v>99</v>
      </c>
      <c r="AO1830">
        <v>99</v>
      </c>
      <c r="AP1830">
        <v>27</v>
      </c>
      <c r="AQ1830">
        <v>99</v>
      </c>
      <c r="AR1830">
        <v>207.8571428571428</v>
      </c>
      <c r="AS1830">
        <v>41.312841792461903</v>
      </c>
    </row>
    <row r="1831" spans="1:45">
      <c r="A1831">
        <v>23</v>
      </c>
      <c r="B1831">
        <v>235</v>
      </c>
      <c r="C1831">
        <v>2024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</v>
      </c>
      <c r="K1831">
        <v>99</v>
      </c>
      <c r="L1831">
        <v>7</v>
      </c>
      <c r="M1831">
        <v>99</v>
      </c>
      <c r="N1831">
        <v>99</v>
      </c>
      <c r="O1831">
        <v>99</v>
      </c>
      <c r="P1831">
        <v>99</v>
      </c>
      <c r="Q1831">
        <v>24</v>
      </c>
      <c r="R1831">
        <v>28</v>
      </c>
      <c r="S1831">
        <v>7</v>
      </c>
      <c r="T1831">
        <v>6.4642857142857109</v>
      </c>
      <c r="U1831">
        <v>396.56071428571408</v>
      </c>
      <c r="V1831">
        <v>100</v>
      </c>
      <c r="W1831">
        <v>46.428571428571438</v>
      </c>
      <c r="X1831">
        <v>89.285714285714306</v>
      </c>
      <c r="Y1831">
        <v>47.124609428361126</v>
      </c>
      <c r="Z1831">
        <v>0</v>
      </c>
      <c r="AA1831">
        <v>1.4755663042938292</v>
      </c>
      <c r="AC1831">
        <v>26.348864928684577</v>
      </c>
      <c r="AE1831">
        <v>35</v>
      </c>
      <c r="AF1831">
        <v>37.304802988765246</v>
      </c>
      <c r="AG1831">
        <v>1187.1071428571429</v>
      </c>
      <c r="AH1831">
        <v>0</v>
      </c>
      <c r="AI1831">
        <v>100</v>
      </c>
      <c r="AJ1831">
        <v>462.15924429988047</v>
      </c>
      <c r="AK1831">
        <v>80.566100897385098</v>
      </c>
      <c r="AL1831">
        <v>9.079089195591294</v>
      </c>
      <c r="AN1831">
        <v>99</v>
      </c>
      <c r="AO1831">
        <v>99</v>
      </c>
      <c r="AP1831">
        <v>28</v>
      </c>
      <c r="AQ1831">
        <v>99</v>
      </c>
      <c r="AR1831">
        <v>216.6071428571428</v>
      </c>
      <c r="AS1831">
        <v>38.859429641860594</v>
      </c>
    </row>
    <row r="1832" spans="1:45">
      <c r="A1832">
        <v>23</v>
      </c>
      <c r="B1832">
        <v>236</v>
      </c>
      <c r="C1832">
        <v>2024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</v>
      </c>
      <c r="K1832">
        <v>99</v>
      </c>
      <c r="L1832">
        <v>7</v>
      </c>
      <c r="M1832">
        <v>99</v>
      </c>
      <c r="N1832">
        <v>99</v>
      </c>
      <c r="O1832">
        <v>99</v>
      </c>
      <c r="P1832">
        <v>99</v>
      </c>
      <c r="Q1832">
        <v>2</v>
      </c>
      <c r="R1832">
        <v>5</v>
      </c>
      <c r="S1832">
        <v>7</v>
      </c>
      <c r="T1832">
        <v>6.8</v>
      </c>
      <c r="U1832">
        <v>250.20000000000005</v>
      </c>
      <c r="V1832">
        <v>100</v>
      </c>
      <c r="W1832">
        <v>80</v>
      </c>
      <c r="X1832">
        <v>0</v>
      </c>
      <c r="Y1832">
        <v>52.788332044117197</v>
      </c>
      <c r="Z1832">
        <v>0</v>
      </c>
      <c r="AA1832">
        <v>0.40000000000000302</v>
      </c>
      <c r="AC1832">
        <v>48.021975725266941</v>
      </c>
      <c r="AE1832">
        <v>2.923976608187135</v>
      </c>
      <c r="AF1832">
        <v>3.881537101103028</v>
      </c>
      <c r="AG1832">
        <v>904.6</v>
      </c>
      <c r="AH1832">
        <v>0</v>
      </c>
      <c r="AI1832">
        <v>100</v>
      </c>
      <c r="AJ1832">
        <v>90.411503692837357</v>
      </c>
      <c r="AK1832">
        <v>62.212104726847343</v>
      </c>
      <c r="AL1832">
        <v>43.467919893820174</v>
      </c>
      <c r="AN1832">
        <v>99</v>
      </c>
      <c r="AO1832">
        <v>99</v>
      </c>
      <c r="AP1832">
        <v>29</v>
      </c>
      <c r="AQ1832">
        <v>99</v>
      </c>
      <c r="AR1832">
        <v>182.4</v>
      </c>
      <c r="AS1832">
        <v>40.78658787275571</v>
      </c>
    </row>
    <row r="1833" spans="1:45">
      <c r="A1833">
        <v>23</v>
      </c>
      <c r="B1833">
        <v>237</v>
      </c>
      <c r="C1833">
        <v>2024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</v>
      </c>
      <c r="K1833">
        <v>99</v>
      </c>
      <c r="L1833">
        <v>7</v>
      </c>
      <c r="M1833">
        <v>99</v>
      </c>
      <c r="N1833">
        <v>99</v>
      </c>
      <c r="O1833">
        <v>99</v>
      </c>
      <c r="P1833">
        <v>99</v>
      </c>
      <c r="R1833">
        <v>0</v>
      </c>
      <c r="AN1833">
        <v>99</v>
      </c>
      <c r="AO1833">
        <v>99</v>
      </c>
      <c r="AP1833">
        <v>30</v>
      </c>
      <c r="AQ1833">
        <v>99</v>
      </c>
    </row>
    <row r="1834" spans="1:45">
      <c r="A1834">
        <v>23</v>
      </c>
      <c r="B1834">
        <v>238</v>
      </c>
      <c r="C1834">
        <v>2024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</v>
      </c>
      <c r="K1834">
        <v>99</v>
      </c>
      <c r="L1834">
        <v>7</v>
      </c>
      <c r="M1834">
        <v>99</v>
      </c>
      <c r="N1834">
        <v>99</v>
      </c>
      <c r="O1834">
        <v>99</v>
      </c>
      <c r="P1834">
        <v>99</v>
      </c>
      <c r="Q1834">
        <v>7</v>
      </c>
      <c r="R1834">
        <v>7</v>
      </c>
      <c r="S1834">
        <v>7</v>
      </c>
      <c r="T1834">
        <v>7.5714285714285694</v>
      </c>
      <c r="U1834">
        <v>406.97142857142848</v>
      </c>
      <c r="V1834">
        <v>100</v>
      </c>
      <c r="W1834">
        <v>71.428571428571445</v>
      </c>
      <c r="X1834">
        <v>100</v>
      </c>
      <c r="Y1834">
        <v>37.276178309850621</v>
      </c>
      <c r="Z1834">
        <v>0</v>
      </c>
      <c r="AA1834">
        <v>1.1780301787479035</v>
      </c>
      <c r="AC1834">
        <v>43.044820367852076</v>
      </c>
      <c r="AE1834">
        <v>11.29032258064516</v>
      </c>
      <c r="AF1834">
        <v>15.158593754157067</v>
      </c>
      <c r="AG1834">
        <v>1357</v>
      </c>
      <c r="AH1834">
        <v>0</v>
      </c>
      <c r="AI1834">
        <v>100</v>
      </c>
      <c r="AJ1834">
        <v>491.38085316497921</v>
      </c>
      <c r="AK1834">
        <v>78.472220934297511</v>
      </c>
      <c r="AL1834">
        <v>6.7126842229375052</v>
      </c>
      <c r="AN1834">
        <v>99</v>
      </c>
      <c r="AO1834">
        <v>99</v>
      </c>
      <c r="AP1834">
        <v>31</v>
      </c>
      <c r="AQ1834">
        <v>99</v>
      </c>
      <c r="AR1834">
        <v>218</v>
      </c>
      <c r="AS1834">
        <v>39.188811651894738</v>
      </c>
    </row>
    <row r="1835" spans="1:45">
      <c r="A1835">
        <v>23</v>
      </c>
      <c r="B1835">
        <v>239</v>
      </c>
      <c r="C1835">
        <v>2024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</v>
      </c>
      <c r="K1835">
        <v>99</v>
      </c>
      <c r="L1835">
        <v>7</v>
      </c>
      <c r="M1835">
        <v>99</v>
      </c>
      <c r="N1835">
        <v>99</v>
      </c>
      <c r="O1835">
        <v>99</v>
      </c>
      <c r="P1835">
        <v>99</v>
      </c>
      <c r="Q1835">
        <v>1</v>
      </c>
      <c r="R1835">
        <v>1</v>
      </c>
      <c r="S1835">
        <v>7</v>
      </c>
      <c r="T1835">
        <v>4</v>
      </c>
      <c r="U1835">
        <v>380.8</v>
      </c>
      <c r="V1835">
        <v>100</v>
      </c>
      <c r="W1835">
        <v>0</v>
      </c>
      <c r="X1835">
        <v>100</v>
      </c>
      <c r="Y1835">
        <v>0</v>
      </c>
      <c r="Z1835">
        <v>0</v>
      </c>
      <c r="AA1835">
        <v>0</v>
      </c>
      <c r="AE1835">
        <v>100</v>
      </c>
      <c r="AF1835">
        <v>100</v>
      </c>
      <c r="AG1835">
        <v>774</v>
      </c>
      <c r="AH1835">
        <v>0</v>
      </c>
      <c r="AI1835">
        <v>100</v>
      </c>
      <c r="AJ1835">
        <v>0</v>
      </c>
      <c r="AN1835">
        <v>99</v>
      </c>
      <c r="AO1835">
        <v>99</v>
      </c>
      <c r="AP1835">
        <v>32</v>
      </c>
      <c r="AQ1835">
        <v>99</v>
      </c>
      <c r="AR1835">
        <v>222</v>
      </c>
      <c r="AS1835">
        <v>34.822989534457754</v>
      </c>
    </row>
    <row r="1836" spans="1:45">
      <c r="A1836">
        <v>23</v>
      </c>
      <c r="B1836">
        <v>240</v>
      </c>
      <c r="C1836">
        <v>2024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</v>
      </c>
      <c r="K1836">
        <v>99</v>
      </c>
      <c r="L1836">
        <v>7</v>
      </c>
      <c r="M1836">
        <v>99</v>
      </c>
      <c r="N1836">
        <v>99</v>
      </c>
      <c r="O1836">
        <v>99</v>
      </c>
      <c r="P1836">
        <v>99</v>
      </c>
      <c r="R1836">
        <v>0</v>
      </c>
      <c r="AN1836">
        <v>99</v>
      </c>
      <c r="AO1836">
        <v>99</v>
      </c>
      <c r="AP1836">
        <v>33</v>
      </c>
      <c r="AQ1836">
        <v>99</v>
      </c>
    </row>
    <row r="1837" spans="1:45">
      <c r="A1837">
        <v>23</v>
      </c>
      <c r="B1837">
        <v>241</v>
      </c>
      <c r="C1837">
        <v>2024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</v>
      </c>
      <c r="K1837">
        <v>99</v>
      </c>
      <c r="L1837">
        <v>7</v>
      </c>
      <c r="M1837">
        <v>99</v>
      </c>
      <c r="N1837">
        <v>99</v>
      </c>
      <c r="O1837">
        <v>99</v>
      </c>
      <c r="P1837">
        <v>99</v>
      </c>
      <c r="R1837">
        <v>0</v>
      </c>
      <c r="AN1837">
        <v>99</v>
      </c>
      <c r="AO1837">
        <v>99</v>
      </c>
      <c r="AP1837">
        <v>34</v>
      </c>
      <c r="AQ1837">
        <v>99</v>
      </c>
    </row>
    <row r="1838" spans="1:45">
      <c r="A1838">
        <v>23</v>
      </c>
      <c r="B1838">
        <v>242</v>
      </c>
      <c r="C1838">
        <v>2024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</v>
      </c>
      <c r="K1838">
        <v>99</v>
      </c>
      <c r="L1838">
        <v>7</v>
      </c>
      <c r="M1838">
        <v>99</v>
      </c>
      <c r="N1838">
        <v>99</v>
      </c>
      <c r="O1838">
        <v>99</v>
      </c>
      <c r="P1838">
        <v>99</v>
      </c>
      <c r="Q1838">
        <v>6</v>
      </c>
      <c r="R1838">
        <v>9</v>
      </c>
      <c r="S1838">
        <v>7</v>
      </c>
      <c r="T1838">
        <v>10.333333333333336</v>
      </c>
      <c r="U1838">
        <v>432.23333333333346</v>
      </c>
      <c r="V1838">
        <v>100</v>
      </c>
      <c r="W1838">
        <v>100</v>
      </c>
      <c r="X1838">
        <v>100</v>
      </c>
      <c r="Y1838">
        <v>50.164329956653603</v>
      </c>
      <c r="Z1838">
        <v>0</v>
      </c>
      <c r="AA1838">
        <v>2.2110831935702633</v>
      </c>
      <c r="AC1838">
        <v>31.895576065208758</v>
      </c>
      <c r="AE1838">
        <v>45</v>
      </c>
      <c r="AF1838">
        <v>49.652822096852432</v>
      </c>
      <c r="AG1838">
        <v>1176.666666666667</v>
      </c>
      <c r="AH1838">
        <v>0</v>
      </c>
      <c r="AI1838">
        <v>100</v>
      </c>
      <c r="AJ1838">
        <v>194.17231751433752</v>
      </c>
      <c r="AK1838">
        <v>-31.987555189279405</v>
      </c>
      <c r="AL1838">
        <v>-67.831608220875921</v>
      </c>
      <c r="AN1838">
        <v>99</v>
      </c>
      <c r="AO1838">
        <v>99</v>
      </c>
      <c r="AP1838">
        <v>39</v>
      </c>
      <c r="AQ1838">
        <v>99</v>
      </c>
      <c r="AR1838">
        <v>223.6666666666666</v>
      </c>
      <c r="AS1838">
        <v>38.509639711255886</v>
      </c>
    </row>
    <row r="1839" spans="1:45">
      <c r="A1839">
        <v>23</v>
      </c>
      <c r="B1839">
        <v>243</v>
      </c>
      <c r="C1839">
        <v>2024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</v>
      </c>
      <c r="K1839">
        <v>99</v>
      </c>
      <c r="L1839">
        <v>7</v>
      </c>
      <c r="M1839">
        <v>99</v>
      </c>
      <c r="N1839">
        <v>99</v>
      </c>
      <c r="O1839">
        <v>99</v>
      </c>
      <c r="P1839">
        <v>99</v>
      </c>
      <c r="R1839">
        <v>0</v>
      </c>
      <c r="AN1839">
        <v>99</v>
      </c>
      <c r="AO1839">
        <v>99</v>
      </c>
      <c r="AP1839">
        <v>40</v>
      </c>
      <c r="AQ1839">
        <v>99</v>
      </c>
    </row>
    <row r="1840" spans="1:45">
      <c r="A1840">
        <v>23</v>
      </c>
      <c r="B1840">
        <v>244</v>
      </c>
      <c r="C1840">
        <v>2024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</v>
      </c>
      <c r="K1840">
        <v>99</v>
      </c>
      <c r="L1840">
        <v>7</v>
      </c>
      <c r="M1840">
        <v>99</v>
      </c>
      <c r="N1840">
        <v>99</v>
      </c>
      <c r="O1840">
        <v>99</v>
      </c>
      <c r="P1840">
        <v>99</v>
      </c>
      <c r="Q1840">
        <v>53</v>
      </c>
      <c r="R1840">
        <v>80</v>
      </c>
      <c r="S1840">
        <v>7</v>
      </c>
      <c r="T1840">
        <v>6.35</v>
      </c>
      <c r="U1840">
        <v>387.84500000000008</v>
      </c>
      <c r="V1840">
        <v>100</v>
      </c>
      <c r="W1840">
        <v>47.5</v>
      </c>
      <c r="X1840">
        <v>73.75</v>
      </c>
      <c r="Y1840">
        <v>66.186416468939953</v>
      </c>
      <c r="Z1840">
        <v>0</v>
      </c>
      <c r="AA1840">
        <v>1.8241436346954711</v>
      </c>
      <c r="AC1840">
        <v>12.316793820589735</v>
      </c>
      <c r="AE1840">
        <v>19.464720194647203</v>
      </c>
      <c r="AF1840">
        <v>22.813992389845776</v>
      </c>
      <c r="AG1840">
        <v>989.52499999999998</v>
      </c>
      <c r="AH1840">
        <v>0</v>
      </c>
      <c r="AI1840">
        <v>100</v>
      </c>
      <c r="AJ1840">
        <v>313.94601347206185</v>
      </c>
      <c r="AK1840">
        <v>43.850555682086785</v>
      </c>
      <c r="AL1840">
        <v>-27.241746820317235</v>
      </c>
      <c r="AN1840">
        <v>99</v>
      </c>
      <c r="AO1840">
        <v>99</v>
      </c>
      <c r="AP1840">
        <v>98</v>
      </c>
      <c r="AQ1840">
        <v>99</v>
      </c>
      <c r="AR1840">
        <v>216.9</v>
      </c>
      <c r="AS1840">
        <v>37.734071691956288</v>
      </c>
    </row>
    <row r="1841" spans="1:45">
      <c r="A1841">
        <v>23</v>
      </c>
      <c r="B1841">
        <v>245</v>
      </c>
      <c r="C1841">
        <v>2024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</v>
      </c>
      <c r="K1841">
        <v>99</v>
      </c>
      <c r="L1841">
        <v>7</v>
      </c>
      <c r="M1841">
        <v>99</v>
      </c>
      <c r="N1841">
        <v>99</v>
      </c>
      <c r="O1841">
        <v>99</v>
      </c>
      <c r="P1841">
        <v>99</v>
      </c>
      <c r="Q1841">
        <v>3</v>
      </c>
      <c r="R1841">
        <v>3</v>
      </c>
      <c r="S1841">
        <v>7</v>
      </c>
      <c r="T1841">
        <v>6.6666666666666687</v>
      </c>
      <c r="U1841">
        <v>464.63333333333344</v>
      </c>
      <c r="V1841">
        <v>100</v>
      </c>
      <c r="W1841">
        <v>66.666666666666686</v>
      </c>
      <c r="X1841">
        <v>100</v>
      </c>
      <c r="Y1841">
        <v>25.618266052867323</v>
      </c>
      <c r="Z1841">
        <v>0</v>
      </c>
      <c r="AA1841">
        <v>1.2472191289246459</v>
      </c>
      <c r="AC1841">
        <v>-92.396719108661117</v>
      </c>
      <c r="AE1841">
        <v>5.6603773584905639</v>
      </c>
      <c r="AF1841">
        <v>8.7344754552404353</v>
      </c>
      <c r="AG1841">
        <v>901.3333333333336</v>
      </c>
      <c r="AH1841">
        <v>0</v>
      </c>
      <c r="AI1841">
        <v>0</v>
      </c>
      <c r="AJ1841">
        <v>70.956950955412623</v>
      </c>
      <c r="AK1841">
        <v>56.452428705436787</v>
      </c>
      <c r="AL1841">
        <v>-20.590345311943988</v>
      </c>
      <c r="AN1841">
        <v>99</v>
      </c>
      <c r="AO1841">
        <v>99</v>
      </c>
      <c r="AP1841">
        <v>99</v>
      </c>
      <c r="AQ1841">
        <v>99</v>
      </c>
      <c r="AR1841">
        <v>229</v>
      </c>
      <c r="AS1841">
        <v>38.672158531128254</v>
      </c>
    </row>
    <row r="1842" spans="1:45">
      <c r="A1842">
        <v>23</v>
      </c>
      <c r="B1842">
        <v>246</v>
      </c>
      <c r="C1842">
        <v>2024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</v>
      </c>
      <c r="K1842">
        <v>99</v>
      </c>
      <c r="L1842">
        <v>8</v>
      </c>
      <c r="M1842">
        <v>99</v>
      </c>
      <c r="N1842">
        <v>99</v>
      </c>
      <c r="O1842">
        <v>99</v>
      </c>
      <c r="P1842">
        <v>99</v>
      </c>
      <c r="Q1842">
        <v>8</v>
      </c>
      <c r="R1842">
        <v>8</v>
      </c>
      <c r="S1842">
        <v>8</v>
      </c>
      <c r="T1842">
        <v>8.75</v>
      </c>
      <c r="U1842">
        <v>500.67500000000001</v>
      </c>
      <c r="V1842">
        <v>100</v>
      </c>
      <c r="W1842">
        <v>100</v>
      </c>
      <c r="X1842">
        <v>100</v>
      </c>
      <c r="Y1842">
        <v>57.38492288920559</v>
      </c>
      <c r="Z1842">
        <v>0</v>
      </c>
      <c r="AA1842">
        <v>1.19895788082818</v>
      </c>
      <c r="AC1842">
        <v>64.723673281964054</v>
      </c>
      <c r="AE1842">
        <v>0.23378141437755703</v>
      </c>
      <c r="AF1842">
        <v>0.34449918132634494</v>
      </c>
      <c r="AG1842">
        <v>873.125</v>
      </c>
      <c r="AH1842">
        <v>0</v>
      </c>
      <c r="AI1842">
        <v>0</v>
      </c>
      <c r="AJ1842">
        <v>121.73068378597073</v>
      </c>
      <c r="AK1842">
        <v>80.19591856831795</v>
      </c>
      <c r="AL1842">
        <v>50.295490769735295</v>
      </c>
      <c r="AN1842">
        <v>99</v>
      </c>
      <c r="AO1842">
        <v>99</v>
      </c>
      <c r="AP1842">
        <v>1</v>
      </c>
      <c r="AQ1842">
        <v>99</v>
      </c>
      <c r="AR1842">
        <v>223.625</v>
      </c>
      <c r="AS1842">
        <v>44.698116904421958</v>
      </c>
    </row>
    <row r="1843" spans="1:45">
      <c r="A1843">
        <v>23</v>
      </c>
      <c r="B1843">
        <v>247</v>
      </c>
      <c r="C1843">
        <v>2024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</v>
      </c>
      <c r="K1843">
        <v>99</v>
      </c>
      <c r="L1843">
        <v>8</v>
      </c>
      <c r="M1843">
        <v>99</v>
      </c>
      <c r="N1843">
        <v>99</v>
      </c>
      <c r="O1843">
        <v>99</v>
      </c>
      <c r="P1843">
        <v>99</v>
      </c>
      <c r="R1843">
        <v>0</v>
      </c>
      <c r="AN1843">
        <v>99</v>
      </c>
      <c r="AO1843">
        <v>99</v>
      </c>
      <c r="AP1843">
        <v>2</v>
      </c>
      <c r="AQ1843">
        <v>99</v>
      </c>
    </row>
    <row r="1844" spans="1:45">
      <c r="A1844">
        <v>23</v>
      </c>
      <c r="B1844">
        <v>248</v>
      </c>
      <c r="C1844">
        <v>2024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</v>
      </c>
      <c r="K1844">
        <v>99</v>
      </c>
      <c r="L1844">
        <v>8</v>
      </c>
      <c r="M1844">
        <v>99</v>
      </c>
      <c r="N1844">
        <v>99</v>
      </c>
      <c r="O1844">
        <v>99</v>
      </c>
      <c r="P1844">
        <v>99</v>
      </c>
      <c r="R1844">
        <v>0</v>
      </c>
      <c r="AN1844">
        <v>99</v>
      </c>
      <c r="AO1844">
        <v>99</v>
      </c>
      <c r="AP1844">
        <v>3</v>
      </c>
      <c r="AQ1844">
        <v>99</v>
      </c>
    </row>
    <row r="1845" spans="1:45">
      <c r="A1845">
        <v>23</v>
      </c>
      <c r="B1845">
        <v>249</v>
      </c>
      <c r="C1845">
        <v>2024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</v>
      </c>
      <c r="K1845">
        <v>99</v>
      </c>
      <c r="L1845">
        <v>8</v>
      </c>
      <c r="M1845">
        <v>99</v>
      </c>
      <c r="N1845">
        <v>99</v>
      </c>
      <c r="O1845">
        <v>99</v>
      </c>
      <c r="P1845">
        <v>99</v>
      </c>
      <c r="R1845">
        <v>0</v>
      </c>
      <c r="AN1845">
        <v>99</v>
      </c>
      <c r="AO1845">
        <v>99</v>
      </c>
      <c r="AP1845">
        <v>4</v>
      </c>
      <c r="AQ1845">
        <v>99</v>
      </c>
    </row>
    <row r="1846" spans="1:45">
      <c r="A1846">
        <v>23</v>
      </c>
      <c r="B1846">
        <v>250</v>
      </c>
      <c r="C1846">
        <v>2024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</v>
      </c>
      <c r="K1846">
        <v>99</v>
      </c>
      <c r="L1846">
        <v>8</v>
      </c>
      <c r="M1846">
        <v>99</v>
      </c>
      <c r="N1846">
        <v>99</v>
      </c>
      <c r="O1846">
        <v>99</v>
      </c>
      <c r="P1846">
        <v>99</v>
      </c>
      <c r="R1846">
        <v>0</v>
      </c>
      <c r="AN1846">
        <v>99</v>
      </c>
      <c r="AO1846">
        <v>99</v>
      </c>
      <c r="AP1846">
        <v>5</v>
      </c>
      <c r="AQ1846">
        <v>99</v>
      </c>
    </row>
    <row r="1847" spans="1:45">
      <c r="A1847">
        <v>23</v>
      </c>
      <c r="B1847">
        <v>251</v>
      </c>
      <c r="C1847">
        <v>2024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</v>
      </c>
      <c r="K1847">
        <v>99</v>
      </c>
      <c r="L1847">
        <v>8</v>
      </c>
      <c r="M1847">
        <v>99</v>
      </c>
      <c r="N1847">
        <v>99</v>
      </c>
      <c r="O1847">
        <v>99</v>
      </c>
      <c r="P1847">
        <v>99</v>
      </c>
      <c r="R1847">
        <v>0</v>
      </c>
      <c r="AN1847">
        <v>99</v>
      </c>
      <c r="AO1847">
        <v>99</v>
      </c>
      <c r="AP1847">
        <v>6</v>
      </c>
      <c r="AQ1847">
        <v>99</v>
      </c>
    </row>
    <row r="1848" spans="1:45">
      <c r="A1848">
        <v>23</v>
      </c>
      <c r="B1848">
        <v>252</v>
      </c>
      <c r="C1848">
        <v>2024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</v>
      </c>
      <c r="K1848">
        <v>99</v>
      </c>
      <c r="L1848">
        <v>8</v>
      </c>
      <c r="M1848">
        <v>99</v>
      </c>
      <c r="N1848">
        <v>99</v>
      </c>
      <c r="O1848">
        <v>99</v>
      </c>
      <c r="P1848">
        <v>99</v>
      </c>
      <c r="R1848">
        <v>0</v>
      </c>
      <c r="AN1848">
        <v>99</v>
      </c>
      <c r="AO1848">
        <v>99</v>
      </c>
      <c r="AP1848">
        <v>7</v>
      </c>
      <c r="AQ1848">
        <v>99</v>
      </c>
    </row>
    <row r="1849" spans="1:45">
      <c r="A1849">
        <v>23</v>
      </c>
      <c r="B1849">
        <v>253</v>
      </c>
      <c r="C1849">
        <v>2024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</v>
      </c>
      <c r="K1849">
        <v>99</v>
      </c>
      <c r="L1849">
        <v>8</v>
      </c>
      <c r="M1849">
        <v>99</v>
      </c>
      <c r="N1849">
        <v>99</v>
      </c>
      <c r="O1849">
        <v>99</v>
      </c>
      <c r="P1849">
        <v>99</v>
      </c>
      <c r="R1849">
        <v>0</v>
      </c>
      <c r="AN1849">
        <v>99</v>
      </c>
      <c r="AO1849">
        <v>99</v>
      </c>
      <c r="AP1849">
        <v>8</v>
      </c>
      <c r="AQ1849">
        <v>99</v>
      </c>
    </row>
    <row r="1850" spans="1:45">
      <c r="A1850">
        <v>23</v>
      </c>
      <c r="B1850">
        <v>254</v>
      </c>
      <c r="C1850">
        <v>2024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</v>
      </c>
      <c r="R1850">
        <v>0</v>
      </c>
      <c r="AN1850">
        <v>99</v>
      </c>
      <c r="AO1850">
        <v>99</v>
      </c>
      <c r="AP1850">
        <v>9</v>
      </c>
      <c r="AQ1850">
        <v>99</v>
      </c>
    </row>
    <row r="1851" spans="1:45">
      <c r="A1851">
        <v>23</v>
      </c>
      <c r="B1851">
        <v>255</v>
      </c>
      <c r="C1851">
        <v>2024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</v>
      </c>
      <c r="K1851">
        <v>99</v>
      </c>
      <c r="L1851">
        <v>8</v>
      </c>
      <c r="M1851">
        <v>99</v>
      </c>
      <c r="N1851">
        <v>99</v>
      </c>
      <c r="O1851">
        <v>99</v>
      </c>
      <c r="P1851">
        <v>99</v>
      </c>
      <c r="R1851">
        <v>0</v>
      </c>
      <c r="AN1851">
        <v>99</v>
      </c>
      <c r="AO1851">
        <v>99</v>
      </c>
      <c r="AP1851">
        <v>10</v>
      </c>
      <c r="AQ1851">
        <v>99</v>
      </c>
    </row>
    <row r="1852" spans="1:45">
      <c r="A1852">
        <v>23</v>
      </c>
      <c r="B1852">
        <v>256</v>
      </c>
      <c r="C1852">
        <v>2024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</v>
      </c>
      <c r="K1852">
        <v>99</v>
      </c>
      <c r="L1852">
        <v>8</v>
      </c>
      <c r="M1852">
        <v>99</v>
      </c>
      <c r="N1852">
        <v>99</v>
      </c>
      <c r="O1852">
        <v>99</v>
      </c>
      <c r="P1852">
        <v>99</v>
      </c>
      <c r="R1852">
        <v>0</v>
      </c>
      <c r="AN1852">
        <v>99</v>
      </c>
      <c r="AO1852">
        <v>99</v>
      </c>
      <c r="AP1852">
        <v>11</v>
      </c>
      <c r="AQ1852">
        <v>99</v>
      </c>
    </row>
    <row r="1853" spans="1:45">
      <c r="A1853">
        <v>23</v>
      </c>
      <c r="B1853">
        <v>257</v>
      </c>
      <c r="C1853">
        <v>2024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</v>
      </c>
      <c r="K1853">
        <v>99</v>
      </c>
      <c r="L1853">
        <v>8</v>
      </c>
      <c r="M1853">
        <v>99</v>
      </c>
      <c r="N1853">
        <v>99</v>
      </c>
      <c r="O1853">
        <v>99</v>
      </c>
      <c r="P1853">
        <v>99</v>
      </c>
      <c r="R1853">
        <v>0</v>
      </c>
      <c r="AN1853">
        <v>99</v>
      </c>
      <c r="AO1853">
        <v>99</v>
      </c>
      <c r="AP1853">
        <v>12</v>
      </c>
      <c r="AQ1853">
        <v>99</v>
      </c>
    </row>
    <row r="1854" spans="1:45">
      <c r="A1854">
        <v>23</v>
      </c>
      <c r="B1854">
        <v>258</v>
      </c>
      <c r="C1854">
        <v>2024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</v>
      </c>
      <c r="K1854">
        <v>99</v>
      </c>
      <c r="L1854">
        <v>8</v>
      </c>
      <c r="M1854">
        <v>99</v>
      </c>
      <c r="N1854">
        <v>99</v>
      </c>
      <c r="O1854">
        <v>99</v>
      </c>
      <c r="P1854">
        <v>99</v>
      </c>
      <c r="Q1854">
        <v>5</v>
      </c>
      <c r="R1854">
        <v>5</v>
      </c>
      <c r="S1854">
        <v>8</v>
      </c>
      <c r="T1854">
        <v>5.8</v>
      </c>
      <c r="U1854">
        <v>539.31999999999994</v>
      </c>
      <c r="V1854">
        <v>100</v>
      </c>
      <c r="W1854">
        <v>20</v>
      </c>
      <c r="X1854">
        <v>100</v>
      </c>
      <c r="Y1854">
        <v>50.50708465156147</v>
      </c>
      <c r="Z1854">
        <v>0</v>
      </c>
      <c r="AA1854">
        <v>0.74833147735479011</v>
      </c>
      <c r="AC1854">
        <v>-40.840255962314302</v>
      </c>
      <c r="AE1854">
        <v>17.241379310344826</v>
      </c>
      <c r="AF1854">
        <v>22.177993075031448</v>
      </c>
      <c r="AG1854">
        <v>1225.4000000000001</v>
      </c>
      <c r="AH1854">
        <v>0</v>
      </c>
      <c r="AI1854">
        <v>0</v>
      </c>
      <c r="AJ1854">
        <v>160.70046670747365</v>
      </c>
      <c r="AK1854">
        <v>43.510956025590644</v>
      </c>
      <c r="AL1854">
        <v>-91.237766956863766</v>
      </c>
      <c r="AN1854">
        <v>99</v>
      </c>
      <c r="AO1854">
        <v>99</v>
      </c>
      <c r="AP1854">
        <v>13</v>
      </c>
      <c r="AQ1854">
        <v>99</v>
      </c>
      <c r="AR1854">
        <v>234.4</v>
      </c>
      <c r="AS1854">
        <v>41.846356868475489</v>
      </c>
    </row>
    <row r="1855" spans="1:45">
      <c r="A1855">
        <v>23</v>
      </c>
      <c r="B1855">
        <v>259</v>
      </c>
      <c r="C1855">
        <v>2024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</v>
      </c>
      <c r="K1855">
        <v>99</v>
      </c>
      <c r="L1855">
        <v>8</v>
      </c>
      <c r="M1855">
        <v>99</v>
      </c>
      <c r="N1855">
        <v>99</v>
      </c>
      <c r="O1855">
        <v>99</v>
      </c>
      <c r="P1855">
        <v>99</v>
      </c>
      <c r="R1855">
        <v>0</v>
      </c>
      <c r="AN1855">
        <v>99</v>
      </c>
      <c r="AO1855">
        <v>99</v>
      </c>
      <c r="AP1855">
        <v>14</v>
      </c>
      <c r="AQ1855">
        <v>99</v>
      </c>
    </row>
    <row r="1856" spans="1:45">
      <c r="A1856">
        <v>23</v>
      </c>
      <c r="B1856">
        <v>260</v>
      </c>
      <c r="C1856">
        <v>2024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</v>
      </c>
      <c r="K1856">
        <v>99</v>
      </c>
      <c r="L1856">
        <v>8</v>
      </c>
      <c r="M1856">
        <v>99</v>
      </c>
      <c r="N1856">
        <v>99</v>
      </c>
      <c r="O1856">
        <v>99</v>
      </c>
      <c r="P1856">
        <v>99</v>
      </c>
      <c r="R1856">
        <v>0</v>
      </c>
      <c r="AN1856">
        <v>99</v>
      </c>
      <c r="AO1856">
        <v>99</v>
      </c>
      <c r="AP1856">
        <v>15</v>
      </c>
      <c r="AQ1856">
        <v>99</v>
      </c>
    </row>
    <row r="1857" spans="1:45">
      <c r="A1857">
        <v>23</v>
      </c>
      <c r="B1857">
        <v>261</v>
      </c>
      <c r="C1857">
        <v>2024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</v>
      </c>
      <c r="K1857">
        <v>99</v>
      </c>
      <c r="L1857">
        <v>8</v>
      </c>
      <c r="M1857">
        <v>99</v>
      </c>
      <c r="N1857">
        <v>99</v>
      </c>
      <c r="O1857">
        <v>99</v>
      </c>
      <c r="P1857">
        <v>99</v>
      </c>
      <c r="R1857">
        <v>0</v>
      </c>
      <c r="AN1857">
        <v>99</v>
      </c>
      <c r="AO1857">
        <v>99</v>
      </c>
      <c r="AP1857">
        <v>16</v>
      </c>
      <c r="AQ1857">
        <v>99</v>
      </c>
    </row>
    <row r="1858" spans="1:45">
      <c r="A1858">
        <v>23</v>
      </c>
      <c r="B1858">
        <v>262</v>
      </c>
      <c r="C1858">
        <v>2024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</v>
      </c>
      <c r="K1858">
        <v>99</v>
      </c>
      <c r="L1858">
        <v>8</v>
      </c>
      <c r="M1858">
        <v>99</v>
      </c>
      <c r="N1858">
        <v>99</v>
      </c>
      <c r="O1858">
        <v>99</v>
      </c>
      <c r="P1858">
        <v>99</v>
      </c>
      <c r="R1858">
        <v>0</v>
      </c>
      <c r="AN1858">
        <v>99</v>
      </c>
      <c r="AO1858">
        <v>99</v>
      </c>
      <c r="AP1858">
        <v>17</v>
      </c>
      <c r="AQ1858">
        <v>99</v>
      </c>
    </row>
    <row r="1859" spans="1:45">
      <c r="A1859">
        <v>23</v>
      </c>
      <c r="B1859">
        <v>263</v>
      </c>
      <c r="C1859">
        <v>2024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</v>
      </c>
      <c r="K1859">
        <v>99</v>
      </c>
      <c r="L1859">
        <v>8</v>
      </c>
      <c r="M1859">
        <v>99</v>
      </c>
      <c r="N1859">
        <v>99</v>
      </c>
      <c r="O1859">
        <v>99</v>
      </c>
      <c r="P1859">
        <v>99</v>
      </c>
      <c r="Q1859">
        <v>51</v>
      </c>
      <c r="R1859">
        <v>61</v>
      </c>
      <c r="S1859">
        <v>8</v>
      </c>
      <c r="T1859">
        <v>9.557377049180328</v>
      </c>
      <c r="U1859">
        <v>514.88852459016391</v>
      </c>
      <c r="V1859">
        <v>100</v>
      </c>
      <c r="W1859">
        <v>100</v>
      </c>
      <c r="X1859">
        <v>100</v>
      </c>
      <c r="Y1859">
        <v>73.834238577693739</v>
      </c>
      <c r="Z1859">
        <v>0</v>
      </c>
      <c r="AA1859">
        <v>1.5097995759282912</v>
      </c>
      <c r="AC1859">
        <v>38.563266292080243</v>
      </c>
      <c r="AE1859">
        <v>12.398373983739839</v>
      </c>
      <c r="AF1859">
        <v>16.928057829257739</v>
      </c>
      <c r="AG1859">
        <v>1324.2295081967211</v>
      </c>
      <c r="AH1859">
        <v>0</v>
      </c>
      <c r="AI1859">
        <v>100</v>
      </c>
      <c r="AJ1859">
        <v>459.6487394950953</v>
      </c>
      <c r="AK1859">
        <v>76.378893154211227</v>
      </c>
      <c r="AL1859">
        <v>28.562359399389219</v>
      </c>
      <c r="AN1859">
        <v>99</v>
      </c>
      <c r="AO1859">
        <v>99</v>
      </c>
      <c r="AP1859">
        <v>21</v>
      </c>
      <c r="AQ1859">
        <v>99</v>
      </c>
      <c r="AR1859">
        <v>229.09836065573768</v>
      </c>
      <c r="AS1859">
        <v>42.551225406251653</v>
      </c>
    </row>
    <row r="1860" spans="1:45">
      <c r="A1860">
        <v>23</v>
      </c>
      <c r="B1860">
        <v>264</v>
      </c>
      <c r="C1860">
        <v>2024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</v>
      </c>
      <c r="K1860">
        <v>99</v>
      </c>
      <c r="L1860">
        <v>8</v>
      </c>
      <c r="M1860">
        <v>99</v>
      </c>
      <c r="N1860">
        <v>99</v>
      </c>
      <c r="O1860">
        <v>99</v>
      </c>
      <c r="P1860">
        <v>99</v>
      </c>
      <c r="Q1860">
        <v>137</v>
      </c>
      <c r="R1860">
        <v>181</v>
      </c>
      <c r="S1860">
        <v>8</v>
      </c>
      <c r="T1860">
        <v>5.7127071823204405</v>
      </c>
      <c r="U1860">
        <v>455.25690607734782</v>
      </c>
      <c r="V1860">
        <v>100</v>
      </c>
      <c r="W1860">
        <v>27.071823204419889</v>
      </c>
      <c r="X1860">
        <v>91.160220994475125</v>
      </c>
      <c r="Y1860">
        <v>85.600882420048137</v>
      </c>
      <c r="Z1860">
        <v>0</v>
      </c>
      <c r="AA1860">
        <v>1.2637329021432719</v>
      </c>
      <c r="AC1860">
        <v>13.647919681037758</v>
      </c>
      <c r="AE1860">
        <v>33.958724202626634</v>
      </c>
      <c r="AF1860">
        <v>33.996696934453162</v>
      </c>
      <c r="AG1860">
        <v>1231.0883977900551</v>
      </c>
      <c r="AH1860">
        <v>0</v>
      </c>
      <c r="AI1860">
        <v>100</v>
      </c>
      <c r="AJ1860">
        <v>557.44073136200802</v>
      </c>
      <c r="AK1860">
        <v>73.888791150401701</v>
      </c>
      <c r="AL1860">
        <v>1.1517811779302245</v>
      </c>
      <c r="AN1860">
        <v>99</v>
      </c>
      <c r="AO1860">
        <v>99</v>
      </c>
      <c r="AP1860">
        <v>22</v>
      </c>
      <c r="AQ1860">
        <v>99</v>
      </c>
      <c r="AR1860">
        <v>224.92265193370164</v>
      </c>
      <c r="AS1860">
        <v>39.594083821286446</v>
      </c>
    </row>
    <row r="1861" spans="1:45">
      <c r="A1861">
        <v>23</v>
      </c>
      <c r="B1861">
        <v>265</v>
      </c>
      <c r="C1861">
        <v>2024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</v>
      </c>
      <c r="K1861">
        <v>99</v>
      </c>
      <c r="L1861">
        <v>8</v>
      </c>
      <c r="M1861">
        <v>99</v>
      </c>
      <c r="N1861">
        <v>99</v>
      </c>
      <c r="O1861">
        <v>99</v>
      </c>
      <c r="P1861">
        <v>99</v>
      </c>
      <c r="Q1861">
        <v>111</v>
      </c>
      <c r="R1861">
        <v>127</v>
      </c>
      <c r="S1861">
        <v>8</v>
      </c>
      <c r="T1861">
        <v>9.4566929133858224</v>
      </c>
      <c r="U1861">
        <v>483.76929133858289</v>
      </c>
      <c r="V1861">
        <v>100</v>
      </c>
      <c r="W1861">
        <v>93.700787401574786</v>
      </c>
      <c r="X1861">
        <v>95.275590551181111</v>
      </c>
      <c r="Y1861">
        <v>76.008395217845703</v>
      </c>
      <c r="Z1861">
        <v>0</v>
      </c>
      <c r="AA1861">
        <v>1.918644146888822</v>
      </c>
      <c r="AC1861">
        <v>43.21563623648791</v>
      </c>
      <c r="AE1861">
        <v>19.598765432098762</v>
      </c>
      <c r="AF1861">
        <v>24.365855670495598</v>
      </c>
      <c r="AG1861">
        <v>1200.7401574803152</v>
      </c>
      <c r="AH1861">
        <v>0</v>
      </c>
      <c r="AI1861">
        <v>100</v>
      </c>
      <c r="AJ1861">
        <v>486.70863428399264</v>
      </c>
      <c r="AK1861">
        <v>73.520696069837996</v>
      </c>
      <c r="AL1861">
        <v>36.251097565350719</v>
      </c>
      <c r="AN1861">
        <v>99</v>
      </c>
      <c r="AO1861">
        <v>99</v>
      </c>
      <c r="AP1861">
        <v>23</v>
      </c>
      <c r="AQ1861">
        <v>99</v>
      </c>
      <c r="AR1861">
        <v>224.65354330708652</v>
      </c>
      <c r="AS1861">
        <v>42.353904525563287</v>
      </c>
    </row>
    <row r="1862" spans="1:45">
      <c r="A1862">
        <v>23</v>
      </c>
      <c r="B1862">
        <v>266</v>
      </c>
      <c r="C1862">
        <v>2024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</v>
      </c>
      <c r="K1862">
        <v>99</v>
      </c>
      <c r="L1862">
        <v>8</v>
      </c>
      <c r="M1862">
        <v>99</v>
      </c>
      <c r="N1862">
        <v>99</v>
      </c>
      <c r="O1862">
        <v>99</v>
      </c>
      <c r="P1862">
        <v>99</v>
      </c>
      <c r="Q1862">
        <v>73</v>
      </c>
      <c r="R1862">
        <v>106</v>
      </c>
      <c r="S1862">
        <v>8</v>
      </c>
      <c r="T1862">
        <v>5.132075471698113</v>
      </c>
      <c r="U1862">
        <v>395.60754716981126</v>
      </c>
      <c r="V1862">
        <v>100</v>
      </c>
      <c r="W1862">
        <v>17.924528301886795</v>
      </c>
      <c r="X1862">
        <v>68.86792452830187</v>
      </c>
      <c r="Y1862">
        <v>77.764095001113361</v>
      </c>
      <c r="Z1862">
        <v>0</v>
      </c>
      <c r="AA1862">
        <v>1.4476752456768511</v>
      </c>
      <c r="AC1862">
        <v>14.304607481968169</v>
      </c>
      <c r="AE1862">
        <v>24.367816091954023</v>
      </c>
      <c r="AF1862">
        <v>22.500749856869888</v>
      </c>
      <c r="AG1862">
        <v>1134.867924528302</v>
      </c>
      <c r="AH1862">
        <v>0</v>
      </c>
      <c r="AI1862">
        <v>100</v>
      </c>
      <c r="AJ1862">
        <v>607.62244787354859</v>
      </c>
      <c r="AK1862">
        <v>65.783015853298579</v>
      </c>
      <c r="AL1862">
        <v>-22.131857859738119</v>
      </c>
      <c r="AN1862">
        <v>99</v>
      </c>
      <c r="AO1862">
        <v>99</v>
      </c>
      <c r="AP1862">
        <v>24</v>
      </c>
      <c r="AQ1862">
        <v>99</v>
      </c>
      <c r="AR1862">
        <v>216.08490566037744</v>
      </c>
      <c r="AS1862">
        <v>38.764849649704658</v>
      </c>
    </row>
    <row r="1863" spans="1:45">
      <c r="A1863">
        <v>23</v>
      </c>
      <c r="B1863">
        <v>267</v>
      </c>
      <c r="C1863">
        <v>2024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</v>
      </c>
      <c r="K1863">
        <v>99</v>
      </c>
      <c r="L1863">
        <v>8</v>
      </c>
      <c r="M1863">
        <v>99</v>
      </c>
      <c r="N1863">
        <v>99</v>
      </c>
      <c r="O1863">
        <v>99</v>
      </c>
      <c r="P1863">
        <v>99</v>
      </c>
      <c r="Q1863">
        <v>46</v>
      </c>
      <c r="R1863">
        <v>60</v>
      </c>
      <c r="S1863">
        <v>8</v>
      </c>
      <c r="T1863">
        <v>6.6333333333333355</v>
      </c>
      <c r="U1863">
        <v>529.56333333333316</v>
      </c>
      <c r="V1863">
        <v>100</v>
      </c>
      <c r="W1863">
        <v>58.33333333333335</v>
      </c>
      <c r="X1863">
        <v>98.333333333333314</v>
      </c>
      <c r="Y1863">
        <v>77.107334209458259</v>
      </c>
      <c r="Z1863">
        <v>0</v>
      </c>
      <c r="AA1863">
        <v>1.2775845264491172</v>
      </c>
      <c r="AC1863">
        <v>14.120118094028616</v>
      </c>
      <c r="AE1863">
        <v>27.397260273972599</v>
      </c>
      <c r="AF1863">
        <v>32.003134461551475</v>
      </c>
      <c r="AG1863">
        <v>1304.8166666666664</v>
      </c>
      <c r="AH1863">
        <v>0</v>
      </c>
      <c r="AI1863">
        <v>100</v>
      </c>
      <c r="AJ1863">
        <v>556.39516807351572</v>
      </c>
      <c r="AK1863">
        <v>59.516098911874991</v>
      </c>
      <c r="AL1863">
        <v>7.6317177844364403</v>
      </c>
      <c r="AN1863">
        <v>99</v>
      </c>
      <c r="AO1863">
        <v>99</v>
      </c>
      <c r="AP1863">
        <v>25</v>
      </c>
      <c r="AQ1863">
        <v>99</v>
      </c>
      <c r="AR1863">
        <v>234.06666666666661</v>
      </c>
      <c r="AS1863">
        <v>41.125414705605074</v>
      </c>
    </row>
    <row r="1864" spans="1:45">
      <c r="A1864">
        <v>23</v>
      </c>
      <c r="B1864">
        <v>268</v>
      </c>
      <c r="C1864">
        <v>2024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</v>
      </c>
      <c r="K1864">
        <v>99</v>
      </c>
      <c r="L1864">
        <v>8</v>
      </c>
      <c r="M1864">
        <v>99</v>
      </c>
      <c r="N1864">
        <v>99</v>
      </c>
      <c r="O1864">
        <v>99</v>
      </c>
      <c r="P1864">
        <v>99</v>
      </c>
      <c r="Q1864">
        <v>2</v>
      </c>
      <c r="R1864">
        <v>2</v>
      </c>
      <c r="S1864">
        <v>8</v>
      </c>
      <c r="T1864">
        <v>6</v>
      </c>
      <c r="U1864">
        <v>457.3</v>
      </c>
      <c r="V1864">
        <v>100</v>
      </c>
      <c r="W1864">
        <v>0</v>
      </c>
      <c r="X1864">
        <v>100</v>
      </c>
      <c r="Y1864">
        <v>82.500000000000171</v>
      </c>
      <c r="Z1864">
        <v>0</v>
      </c>
      <c r="AA1864">
        <v>0</v>
      </c>
      <c r="AE1864">
        <v>4.4444444444444446</v>
      </c>
      <c r="AF1864">
        <v>4.9495627327041287</v>
      </c>
      <c r="AG1864">
        <v>1865</v>
      </c>
      <c r="AH1864">
        <v>0</v>
      </c>
      <c r="AI1864">
        <v>100</v>
      </c>
      <c r="AJ1864">
        <v>1019</v>
      </c>
      <c r="AK1864">
        <v>99.999999999999915</v>
      </c>
      <c r="AN1864">
        <v>99</v>
      </c>
      <c r="AO1864">
        <v>99</v>
      </c>
      <c r="AP1864">
        <v>26</v>
      </c>
      <c r="AQ1864">
        <v>99</v>
      </c>
      <c r="AR1864">
        <v>225.5</v>
      </c>
      <c r="AS1864">
        <v>39.410081812790096</v>
      </c>
    </row>
    <row r="1865" spans="1:45">
      <c r="A1865">
        <v>23</v>
      </c>
      <c r="B1865">
        <v>269</v>
      </c>
      <c r="C1865">
        <v>2024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</v>
      </c>
      <c r="K1865">
        <v>99</v>
      </c>
      <c r="L1865">
        <v>8</v>
      </c>
      <c r="M1865">
        <v>99</v>
      </c>
      <c r="N1865">
        <v>99</v>
      </c>
      <c r="O1865">
        <v>99</v>
      </c>
      <c r="P1865">
        <v>99</v>
      </c>
      <c r="R1865">
        <v>0</v>
      </c>
      <c r="AN1865">
        <v>99</v>
      </c>
      <c r="AO1865">
        <v>99</v>
      </c>
      <c r="AP1865">
        <v>27</v>
      </c>
      <c r="AQ1865">
        <v>99</v>
      </c>
    </row>
    <row r="1866" spans="1:45">
      <c r="A1866">
        <v>23</v>
      </c>
      <c r="B1866">
        <v>270</v>
      </c>
      <c r="C1866">
        <v>2024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</v>
      </c>
      <c r="K1866">
        <v>99</v>
      </c>
      <c r="L1866">
        <v>8</v>
      </c>
      <c r="M1866">
        <v>99</v>
      </c>
      <c r="N1866">
        <v>99</v>
      </c>
      <c r="O1866">
        <v>99</v>
      </c>
      <c r="P1866">
        <v>99</v>
      </c>
      <c r="Q1866">
        <v>13</v>
      </c>
      <c r="R1866">
        <v>13</v>
      </c>
      <c r="S1866">
        <v>8</v>
      </c>
      <c r="T1866">
        <v>7.1538461538461551</v>
      </c>
      <c r="U1866">
        <v>445.26153846153841</v>
      </c>
      <c r="V1866">
        <v>100</v>
      </c>
      <c r="W1866">
        <v>69.230769230769269</v>
      </c>
      <c r="X1866">
        <v>100</v>
      </c>
      <c r="Y1866">
        <v>52.050560308246723</v>
      </c>
      <c r="Z1866">
        <v>0</v>
      </c>
      <c r="AA1866">
        <v>1.7027648939368185</v>
      </c>
      <c r="AC1866">
        <v>17.746832586207425</v>
      </c>
      <c r="AE1866">
        <v>16.25</v>
      </c>
      <c r="AF1866">
        <v>19.447132182981235</v>
      </c>
      <c r="AG1866">
        <v>1178.3076923076919</v>
      </c>
      <c r="AH1866">
        <v>0</v>
      </c>
      <c r="AI1866">
        <v>100</v>
      </c>
      <c r="AJ1866">
        <v>240.87065939257295</v>
      </c>
      <c r="AK1866">
        <v>76.90069844422878</v>
      </c>
      <c r="AL1866">
        <v>15.648919132858875</v>
      </c>
      <c r="AN1866">
        <v>99</v>
      </c>
      <c r="AO1866">
        <v>99</v>
      </c>
      <c r="AP1866">
        <v>28</v>
      </c>
      <c r="AQ1866">
        <v>99</v>
      </c>
      <c r="AR1866">
        <v>217.46153846153837</v>
      </c>
      <c r="AS1866">
        <v>43.101785440418141</v>
      </c>
    </row>
    <row r="1867" spans="1:45">
      <c r="A1867">
        <v>23</v>
      </c>
      <c r="B1867">
        <v>271</v>
      </c>
      <c r="C1867">
        <v>2024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</v>
      </c>
      <c r="K1867">
        <v>99</v>
      </c>
      <c r="L1867">
        <v>8</v>
      </c>
      <c r="M1867">
        <v>99</v>
      </c>
      <c r="N1867">
        <v>99</v>
      </c>
      <c r="O1867">
        <v>99</v>
      </c>
      <c r="P1867">
        <v>99</v>
      </c>
      <c r="Q1867">
        <v>2</v>
      </c>
      <c r="R1867">
        <v>2</v>
      </c>
      <c r="S1867">
        <v>8</v>
      </c>
      <c r="T1867">
        <v>11</v>
      </c>
      <c r="U1867">
        <v>257.25</v>
      </c>
      <c r="V1867">
        <v>100</v>
      </c>
      <c r="W1867">
        <v>100</v>
      </c>
      <c r="X1867">
        <v>0</v>
      </c>
      <c r="Y1867">
        <v>62.450000000000017</v>
      </c>
      <c r="Z1867">
        <v>0</v>
      </c>
      <c r="AA1867">
        <v>4</v>
      </c>
      <c r="AC1867">
        <v>100.00000000000001</v>
      </c>
      <c r="AE1867">
        <v>1.1695906432748537</v>
      </c>
      <c r="AF1867">
        <v>1.596363579950046</v>
      </c>
      <c r="AG1867">
        <v>1519.5</v>
      </c>
      <c r="AH1867">
        <v>0</v>
      </c>
      <c r="AI1867">
        <v>100</v>
      </c>
      <c r="AJ1867">
        <v>741.5</v>
      </c>
      <c r="AK1867">
        <v>99.999999999999943</v>
      </c>
      <c r="AL1867">
        <v>100</v>
      </c>
      <c r="AN1867">
        <v>99</v>
      </c>
      <c r="AO1867">
        <v>99</v>
      </c>
      <c r="AP1867">
        <v>29</v>
      </c>
      <c r="AQ1867">
        <v>99</v>
      </c>
      <c r="AR1867">
        <v>174</v>
      </c>
      <c r="AS1867">
        <v>47.788339783641035</v>
      </c>
    </row>
    <row r="1868" spans="1:45">
      <c r="A1868">
        <v>23</v>
      </c>
      <c r="B1868">
        <v>272</v>
      </c>
      <c r="C1868">
        <v>2024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</v>
      </c>
      <c r="K1868">
        <v>99</v>
      </c>
      <c r="L1868">
        <v>8</v>
      </c>
      <c r="M1868">
        <v>99</v>
      </c>
      <c r="N1868">
        <v>99</v>
      </c>
      <c r="O1868">
        <v>99</v>
      </c>
      <c r="P1868">
        <v>99</v>
      </c>
      <c r="R1868">
        <v>0</v>
      </c>
      <c r="AN1868">
        <v>99</v>
      </c>
      <c r="AO1868">
        <v>99</v>
      </c>
      <c r="AP1868">
        <v>30</v>
      </c>
      <c r="AQ1868">
        <v>99</v>
      </c>
    </row>
    <row r="1869" spans="1:45">
      <c r="A1869">
        <v>23</v>
      </c>
      <c r="B1869">
        <v>273</v>
      </c>
      <c r="C1869">
        <v>2024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</v>
      </c>
      <c r="K1869">
        <v>99</v>
      </c>
      <c r="L1869">
        <v>8</v>
      </c>
      <c r="M1869">
        <v>99</v>
      </c>
      <c r="N1869">
        <v>99</v>
      </c>
      <c r="O1869">
        <v>99</v>
      </c>
      <c r="P1869">
        <v>99</v>
      </c>
      <c r="Q1869">
        <v>3</v>
      </c>
      <c r="R1869">
        <v>4</v>
      </c>
      <c r="S1869">
        <v>8</v>
      </c>
      <c r="T1869">
        <v>9.75</v>
      </c>
      <c r="U1869">
        <v>451.72500000000002</v>
      </c>
      <c r="V1869">
        <v>100</v>
      </c>
      <c r="W1869">
        <v>100</v>
      </c>
      <c r="X1869">
        <v>100</v>
      </c>
      <c r="Y1869">
        <v>51.690539511597741</v>
      </c>
      <c r="Z1869">
        <v>0</v>
      </c>
      <c r="AA1869">
        <v>0.82915619758885006</v>
      </c>
      <c r="AC1869">
        <v>35.537602899810246</v>
      </c>
      <c r="AE1869">
        <v>6.4516129032258052</v>
      </c>
      <c r="AF1869">
        <v>9.6145966913740555</v>
      </c>
      <c r="AG1869">
        <v>1229.5</v>
      </c>
      <c r="AH1869">
        <v>0</v>
      </c>
      <c r="AI1869">
        <v>100</v>
      </c>
      <c r="AJ1869">
        <v>403.67220612769472</v>
      </c>
      <c r="AK1869">
        <v>97.237392514330566</v>
      </c>
      <c r="AL1869">
        <v>30.885193255902923</v>
      </c>
      <c r="AN1869">
        <v>99</v>
      </c>
      <c r="AO1869">
        <v>99</v>
      </c>
      <c r="AP1869">
        <v>31</v>
      </c>
      <c r="AQ1869">
        <v>99</v>
      </c>
      <c r="AR1869">
        <v>216.5</v>
      </c>
      <c r="AS1869">
        <v>44.328358799424066</v>
      </c>
    </row>
    <row r="1870" spans="1:45">
      <c r="A1870">
        <v>23</v>
      </c>
      <c r="B1870">
        <v>274</v>
      </c>
      <c r="C1870">
        <v>2024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</v>
      </c>
      <c r="K1870">
        <v>99</v>
      </c>
      <c r="L1870">
        <v>8</v>
      </c>
      <c r="M1870">
        <v>99</v>
      </c>
      <c r="N1870">
        <v>99</v>
      </c>
      <c r="O1870">
        <v>99</v>
      </c>
      <c r="P1870">
        <v>99</v>
      </c>
      <c r="R1870">
        <v>0</v>
      </c>
      <c r="AN1870">
        <v>99</v>
      </c>
      <c r="AO1870">
        <v>99</v>
      </c>
      <c r="AP1870">
        <v>32</v>
      </c>
      <c r="AQ1870">
        <v>99</v>
      </c>
    </row>
    <row r="1871" spans="1:45">
      <c r="A1871">
        <v>23</v>
      </c>
      <c r="B1871">
        <v>275</v>
      </c>
      <c r="C1871">
        <v>2024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</v>
      </c>
      <c r="K1871">
        <v>99</v>
      </c>
      <c r="L1871">
        <v>8</v>
      </c>
      <c r="M1871">
        <v>99</v>
      </c>
      <c r="N1871">
        <v>99</v>
      </c>
      <c r="O1871">
        <v>99</v>
      </c>
      <c r="P1871">
        <v>99</v>
      </c>
      <c r="R1871">
        <v>0</v>
      </c>
      <c r="AN1871">
        <v>99</v>
      </c>
      <c r="AO1871">
        <v>99</v>
      </c>
      <c r="AP1871">
        <v>33</v>
      </c>
      <c r="AQ1871">
        <v>99</v>
      </c>
    </row>
    <row r="1872" spans="1:45">
      <c r="A1872">
        <v>23</v>
      </c>
      <c r="B1872">
        <v>276</v>
      </c>
      <c r="C1872">
        <v>2024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</v>
      </c>
      <c r="K1872">
        <v>99</v>
      </c>
      <c r="L1872">
        <v>8</v>
      </c>
      <c r="M1872">
        <v>99</v>
      </c>
      <c r="N1872">
        <v>99</v>
      </c>
      <c r="O1872">
        <v>99</v>
      </c>
      <c r="P1872">
        <v>99</v>
      </c>
      <c r="R1872">
        <v>0</v>
      </c>
      <c r="AN1872">
        <v>99</v>
      </c>
      <c r="AO1872">
        <v>99</v>
      </c>
      <c r="AP1872">
        <v>34</v>
      </c>
      <c r="AQ1872">
        <v>99</v>
      </c>
    </row>
    <row r="1873" spans="1:45">
      <c r="A1873">
        <v>23</v>
      </c>
      <c r="B1873">
        <v>277</v>
      </c>
      <c r="C1873">
        <v>2024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</v>
      </c>
      <c r="K1873">
        <v>99</v>
      </c>
      <c r="L1873">
        <v>8</v>
      </c>
      <c r="M1873">
        <v>99</v>
      </c>
      <c r="N1873">
        <v>99</v>
      </c>
      <c r="O1873">
        <v>99</v>
      </c>
      <c r="P1873">
        <v>99</v>
      </c>
      <c r="Q1873">
        <v>2</v>
      </c>
      <c r="R1873">
        <v>3</v>
      </c>
      <c r="S1873">
        <v>8</v>
      </c>
      <c r="T1873">
        <v>8</v>
      </c>
      <c r="U1873">
        <v>454.06666666666678</v>
      </c>
      <c r="V1873">
        <v>100</v>
      </c>
      <c r="W1873">
        <v>66.666666666666686</v>
      </c>
      <c r="X1873">
        <v>100</v>
      </c>
      <c r="Y1873">
        <v>40.641057510301025</v>
      </c>
      <c r="Z1873">
        <v>0</v>
      </c>
      <c r="AA1873">
        <v>2.4494897427831779</v>
      </c>
      <c r="AC1873">
        <v>-91.311033414322495</v>
      </c>
      <c r="AE1873">
        <v>15</v>
      </c>
      <c r="AF1873">
        <v>17.386975723074563</v>
      </c>
      <c r="AG1873">
        <v>969</v>
      </c>
      <c r="AH1873">
        <v>0</v>
      </c>
      <c r="AI1873">
        <v>100</v>
      </c>
      <c r="AJ1873">
        <v>220.2286690389484</v>
      </c>
      <c r="AK1873">
        <v>64.70080900803012</v>
      </c>
      <c r="AL1873">
        <v>-27.991583534086129</v>
      </c>
      <c r="AN1873">
        <v>99</v>
      </c>
      <c r="AO1873">
        <v>99</v>
      </c>
      <c r="AP1873">
        <v>39</v>
      </c>
      <c r="AQ1873">
        <v>99</v>
      </c>
      <c r="AR1873">
        <v>224.6666666666666</v>
      </c>
      <c r="AS1873">
        <v>39.999035636463354</v>
      </c>
    </row>
    <row r="1874" spans="1:45">
      <c r="A1874">
        <v>23</v>
      </c>
      <c r="B1874">
        <v>278</v>
      </c>
      <c r="C1874">
        <v>2024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</v>
      </c>
      <c r="K1874">
        <v>99</v>
      </c>
      <c r="L1874">
        <v>8</v>
      </c>
      <c r="M1874">
        <v>99</v>
      </c>
      <c r="N1874">
        <v>99</v>
      </c>
      <c r="O1874">
        <v>99</v>
      </c>
      <c r="P1874">
        <v>99</v>
      </c>
      <c r="R1874">
        <v>0</v>
      </c>
      <c r="AN1874">
        <v>99</v>
      </c>
      <c r="AO1874">
        <v>99</v>
      </c>
      <c r="AP1874">
        <v>40</v>
      </c>
      <c r="AQ1874">
        <v>99</v>
      </c>
    </row>
    <row r="1875" spans="1:45">
      <c r="A1875">
        <v>23</v>
      </c>
      <c r="B1875">
        <v>279</v>
      </c>
      <c r="C1875">
        <v>2024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</v>
      </c>
      <c r="K1875">
        <v>99</v>
      </c>
      <c r="L1875">
        <v>8</v>
      </c>
      <c r="M1875">
        <v>99</v>
      </c>
      <c r="N1875">
        <v>99</v>
      </c>
      <c r="O1875">
        <v>99</v>
      </c>
      <c r="P1875">
        <v>99</v>
      </c>
      <c r="Q1875">
        <v>37</v>
      </c>
      <c r="R1875">
        <v>46</v>
      </c>
      <c r="S1875">
        <v>8</v>
      </c>
      <c r="T1875">
        <v>6.5434782608695654</v>
      </c>
      <c r="U1875">
        <v>425.10434782608706</v>
      </c>
      <c r="V1875">
        <v>100</v>
      </c>
      <c r="W1875">
        <v>52.173913043478258</v>
      </c>
      <c r="X1875">
        <v>80.434782608695642</v>
      </c>
      <c r="Y1875">
        <v>76.841380825589766</v>
      </c>
      <c r="Z1875">
        <v>0</v>
      </c>
      <c r="AA1875">
        <v>1.6642862648194086</v>
      </c>
      <c r="AC1875">
        <v>62.853018610365481</v>
      </c>
      <c r="AE1875">
        <v>11.192214111922141</v>
      </c>
      <c r="AF1875">
        <v>14.378265105420857</v>
      </c>
      <c r="AG1875">
        <v>993.52173913043487</v>
      </c>
      <c r="AH1875">
        <v>0</v>
      </c>
      <c r="AI1875">
        <v>100</v>
      </c>
      <c r="AJ1875">
        <v>376.30074345848703</v>
      </c>
      <c r="AK1875">
        <v>60.283995623285293</v>
      </c>
      <c r="AL1875">
        <v>30.178421980119051</v>
      </c>
      <c r="AN1875">
        <v>99</v>
      </c>
      <c r="AO1875">
        <v>99</v>
      </c>
      <c r="AP1875">
        <v>98</v>
      </c>
      <c r="AQ1875">
        <v>99</v>
      </c>
      <c r="AR1875">
        <v>217.93478260869563</v>
      </c>
      <c r="AS1875">
        <v>40.687793853600049</v>
      </c>
    </row>
    <row r="1876" spans="1:45">
      <c r="A1876">
        <v>23</v>
      </c>
      <c r="B1876">
        <v>280</v>
      </c>
      <c r="C1876">
        <v>2024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</v>
      </c>
      <c r="K1876">
        <v>99</v>
      </c>
      <c r="L1876">
        <v>8</v>
      </c>
      <c r="M1876">
        <v>99</v>
      </c>
      <c r="N1876">
        <v>99</v>
      </c>
      <c r="O1876">
        <v>99</v>
      </c>
      <c r="P1876">
        <v>99</v>
      </c>
      <c r="R1876">
        <v>0</v>
      </c>
      <c r="AN1876">
        <v>99</v>
      </c>
      <c r="AO1876">
        <v>99</v>
      </c>
      <c r="AP1876">
        <v>99</v>
      </c>
      <c r="AQ1876">
        <v>99</v>
      </c>
    </row>
    <row r="1877" spans="1:45">
      <c r="A1877">
        <v>23</v>
      </c>
      <c r="B1877">
        <v>281</v>
      </c>
      <c r="C1877">
        <v>2024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</v>
      </c>
      <c r="K1877">
        <v>99</v>
      </c>
      <c r="L1877">
        <v>9</v>
      </c>
      <c r="M1877">
        <v>99</v>
      </c>
      <c r="N1877">
        <v>99</v>
      </c>
      <c r="O1877">
        <v>99</v>
      </c>
      <c r="P1877">
        <v>99</v>
      </c>
      <c r="Q1877">
        <v>1</v>
      </c>
      <c r="R1877">
        <v>1</v>
      </c>
      <c r="S1877">
        <v>9</v>
      </c>
      <c r="T1877">
        <v>11</v>
      </c>
      <c r="U1877">
        <v>659.9</v>
      </c>
      <c r="V1877">
        <v>100</v>
      </c>
      <c r="W1877">
        <v>100</v>
      </c>
      <c r="X1877">
        <v>100</v>
      </c>
      <c r="Y1877">
        <v>0</v>
      </c>
      <c r="Z1877">
        <v>0</v>
      </c>
      <c r="AA1877">
        <v>0</v>
      </c>
      <c r="AE1877">
        <v>2.9222676797194633E-2</v>
      </c>
      <c r="AF1877">
        <v>5.6757130313390719E-2</v>
      </c>
      <c r="AG1877">
        <v>1230</v>
      </c>
      <c r="AH1877">
        <v>0</v>
      </c>
      <c r="AI1877">
        <v>0</v>
      </c>
      <c r="AJ1877">
        <v>0</v>
      </c>
      <c r="AN1877">
        <v>99</v>
      </c>
      <c r="AO1877">
        <v>99</v>
      </c>
      <c r="AP1877">
        <v>1</v>
      </c>
      <c r="AQ1877">
        <v>99</v>
      </c>
      <c r="AR1877">
        <v>230</v>
      </c>
      <c r="AS1877">
        <v>54.245089175639023</v>
      </c>
    </row>
    <row r="1878" spans="1:45">
      <c r="A1878">
        <v>23</v>
      </c>
      <c r="B1878">
        <v>282</v>
      </c>
      <c r="C1878">
        <v>2024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</v>
      </c>
      <c r="K1878">
        <v>99</v>
      </c>
      <c r="L1878">
        <v>9</v>
      </c>
      <c r="M1878">
        <v>99</v>
      </c>
      <c r="N1878">
        <v>99</v>
      </c>
      <c r="O1878">
        <v>99</v>
      </c>
      <c r="P1878">
        <v>99</v>
      </c>
      <c r="R1878">
        <v>0</v>
      </c>
      <c r="AN1878">
        <v>99</v>
      </c>
      <c r="AO1878">
        <v>99</v>
      </c>
      <c r="AP1878">
        <v>2</v>
      </c>
      <c r="AQ1878">
        <v>99</v>
      </c>
    </row>
    <row r="1879" spans="1:45">
      <c r="A1879">
        <v>23</v>
      </c>
      <c r="B1879">
        <v>283</v>
      </c>
      <c r="C1879">
        <v>2024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</v>
      </c>
      <c r="K1879">
        <v>99</v>
      </c>
      <c r="L1879">
        <v>9</v>
      </c>
      <c r="M1879">
        <v>99</v>
      </c>
      <c r="N1879">
        <v>99</v>
      </c>
      <c r="O1879">
        <v>99</v>
      </c>
      <c r="P1879">
        <v>99</v>
      </c>
      <c r="R1879">
        <v>0</v>
      </c>
      <c r="AN1879">
        <v>99</v>
      </c>
      <c r="AO1879">
        <v>99</v>
      </c>
      <c r="AP1879">
        <v>3</v>
      </c>
      <c r="AQ1879">
        <v>99</v>
      </c>
    </row>
    <row r="1880" spans="1:45">
      <c r="A1880">
        <v>23</v>
      </c>
      <c r="B1880">
        <v>284</v>
      </c>
      <c r="C1880">
        <v>2024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</v>
      </c>
      <c r="K1880">
        <v>99</v>
      </c>
      <c r="L1880">
        <v>9</v>
      </c>
      <c r="M1880">
        <v>99</v>
      </c>
      <c r="N1880">
        <v>99</v>
      </c>
      <c r="O1880">
        <v>99</v>
      </c>
      <c r="P1880">
        <v>99</v>
      </c>
      <c r="R1880">
        <v>0</v>
      </c>
      <c r="AN1880">
        <v>99</v>
      </c>
      <c r="AO1880">
        <v>99</v>
      </c>
      <c r="AP1880">
        <v>4</v>
      </c>
      <c r="AQ1880">
        <v>99</v>
      </c>
    </row>
    <row r="1881" spans="1:45">
      <c r="A1881">
        <v>23</v>
      </c>
      <c r="B1881">
        <v>285</v>
      </c>
      <c r="C1881">
        <v>2024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</v>
      </c>
      <c r="K1881">
        <v>99</v>
      </c>
      <c r="L1881">
        <v>9</v>
      </c>
      <c r="M1881">
        <v>99</v>
      </c>
      <c r="N1881">
        <v>99</v>
      </c>
      <c r="O1881">
        <v>99</v>
      </c>
      <c r="P1881">
        <v>99</v>
      </c>
      <c r="R1881">
        <v>0</v>
      </c>
      <c r="AN1881">
        <v>99</v>
      </c>
      <c r="AO1881">
        <v>99</v>
      </c>
      <c r="AP1881">
        <v>5</v>
      </c>
      <c r="AQ1881">
        <v>99</v>
      </c>
    </row>
    <row r="1882" spans="1:45">
      <c r="A1882">
        <v>23</v>
      </c>
      <c r="B1882">
        <v>286</v>
      </c>
      <c r="C1882">
        <v>2024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</v>
      </c>
      <c r="K1882">
        <v>99</v>
      </c>
      <c r="L1882">
        <v>9</v>
      </c>
      <c r="M1882">
        <v>99</v>
      </c>
      <c r="N1882">
        <v>99</v>
      </c>
      <c r="O1882">
        <v>99</v>
      </c>
      <c r="P1882">
        <v>99</v>
      </c>
      <c r="R1882">
        <v>0</v>
      </c>
      <c r="AN1882">
        <v>99</v>
      </c>
      <c r="AO1882">
        <v>99</v>
      </c>
      <c r="AP1882">
        <v>6</v>
      </c>
      <c r="AQ1882">
        <v>99</v>
      </c>
    </row>
    <row r="1883" spans="1:45">
      <c r="A1883">
        <v>23</v>
      </c>
      <c r="B1883">
        <v>287</v>
      </c>
      <c r="C1883">
        <v>2024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</v>
      </c>
      <c r="K1883">
        <v>99</v>
      </c>
      <c r="L1883">
        <v>9</v>
      </c>
      <c r="M1883">
        <v>99</v>
      </c>
      <c r="N1883">
        <v>99</v>
      </c>
      <c r="O1883">
        <v>99</v>
      </c>
      <c r="P1883">
        <v>99</v>
      </c>
      <c r="R1883">
        <v>0</v>
      </c>
      <c r="AN1883">
        <v>99</v>
      </c>
      <c r="AO1883">
        <v>99</v>
      </c>
      <c r="AP1883">
        <v>7</v>
      </c>
      <c r="AQ1883">
        <v>99</v>
      </c>
    </row>
    <row r="1884" spans="1:45">
      <c r="A1884">
        <v>23</v>
      </c>
      <c r="B1884">
        <v>288</v>
      </c>
      <c r="C1884">
        <v>2024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</v>
      </c>
      <c r="K1884">
        <v>99</v>
      </c>
      <c r="L1884">
        <v>9</v>
      </c>
      <c r="M1884">
        <v>99</v>
      </c>
      <c r="N1884">
        <v>99</v>
      </c>
      <c r="O1884">
        <v>99</v>
      </c>
      <c r="P1884">
        <v>99</v>
      </c>
      <c r="R1884">
        <v>0</v>
      </c>
      <c r="AN1884">
        <v>99</v>
      </c>
      <c r="AO1884">
        <v>99</v>
      </c>
      <c r="AP1884">
        <v>8</v>
      </c>
      <c r="AQ1884">
        <v>99</v>
      </c>
    </row>
    <row r="1885" spans="1:45">
      <c r="A1885">
        <v>23</v>
      </c>
      <c r="B1885">
        <v>289</v>
      </c>
      <c r="C1885">
        <v>2024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</v>
      </c>
      <c r="K1885">
        <v>99</v>
      </c>
      <c r="L1885">
        <v>9</v>
      </c>
      <c r="M1885">
        <v>99</v>
      </c>
      <c r="N1885">
        <v>99</v>
      </c>
      <c r="O1885">
        <v>99</v>
      </c>
      <c r="P1885">
        <v>99</v>
      </c>
      <c r="R1885">
        <v>0</v>
      </c>
      <c r="AN1885">
        <v>99</v>
      </c>
      <c r="AO1885">
        <v>99</v>
      </c>
      <c r="AP1885">
        <v>9</v>
      </c>
      <c r="AQ1885">
        <v>99</v>
      </c>
    </row>
    <row r="1886" spans="1:45">
      <c r="A1886">
        <v>23</v>
      </c>
      <c r="B1886">
        <v>290</v>
      </c>
      <c r="C1886">
        <v>2024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</v>
      </c>
      <c r="K1886">
        <v>99</v>
      </c>
      <c r="L1886">
        <v>9</v>
      </c>
      <c r="M1886">
        <v>99</v>
      </c>
      <c r="N1886">
        <v>99</v>
      </c>
      <c r="O1886">
        <v>99</v>
      </c>
      <c r="P1886">
        <v>99</v>
      </c>
      <c r="R1886">
        <v>0</v>
      </c>
      <c r="AN1886">
        <v>99</v>
      </c>
      <c r="AO1886">
        <v>99</v>
      </c>
      <c r="AP1886">
        <v>10</v>
      </c>
      <c r="AQ1886">
        <v>99</v>
      </c>
    </row>
    <row r="1887" spans="1:45">
      <c r="A1887">
        <v>23</v>
      </c>
      <c r="B1887">
        <v>291</v>
      </c>
      <c r="C1887">
        <v>2024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</v>
      </c>
      <c r="K1887">
        <v>99</v>
      </c>
      <c r="L1887">
        <v>9</v>
      </c>
      <c r="M1887">
        <v>99</v>
      </c>
      <c r="N1887">
        <v>99</v>
      </c>
      <c r="O1887">
        <v>99</v>
      </c>
      <c r="P1887">
        <v>99</v>
      </c>
      <c r="R1887">
        <v>0</v>
      </c>
      <c r="AN1887">
        <v>99</v>
      </c>
      <c r="AO1887">
        <v>99</v>
      </c>
      <c r="AP1887">
        <v>11</v>
      </c>
      <c r="AQ1887">
        <v>99</v>
      </c>
    </row>
    <row r="1888" spans="1:45">
      <c r="A1888">
        <v>23</v>
      </c>
      <c r="B1888">
        <v>292</v>
      </c>
      <c r="C1888">
        <v>2024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</v>
      </c>
      <c r="K1888">
        <v>99</v>
      </c>
      <c r="L1888">
        <v>9</v>
      </c>
      <c r="M1888">
        <v>99</v>
      </c>
      <c r="N1888">
        <v>99</v>
      </c>
      <c r="O1888">
        <v>99</v>
      </c>
      <c r="P1888">
        <v>99</v>
      </c>
      <c r="R1888">
        <v>0</v>
      </c>
      <c r="AN1888">
        <v>99</v>
      </c>
      <c r="AO1888">
        <v>99</v>
      </c>
      <c r="AP1888">
        <v>12</v>
      </c>
      <c r="AQ1888">
        <v>99</v>
      </c>
    </row>
    <row r="1889" spans="1:45">
      <c r="A1889">
        <v>23</v>
      </c>
      <c r="B1889">
        <v>293</v>
      </c>
      <c r="C1889">
        <v>2024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</v>
      </c>
      <c r="K1889">
        <v>99</v>
      </c>
      <c r="L1889">
        <v>9</v>
      </c>
      <c r="M1889">
        <v>99</v>
      </c>
      <c r="N1889">
        <v>99</v>
      </c>
      <c r="O1889">
        <v>99</v>
      </c>
      <c r="P1889">
        <v>99</v>
      </c>
      <c r="Q1889">
        <v>5</v>
      </c>
      <c r="R1889">
        <v>5</v>
      </c>
      <c r="S1889">
        <v>9</v>
      </c>
      <c r="T1889">
        <v>7.6</v>
      </c>
      <c r="U1889">
        <v>525.42000000000007</v>
      </c>
      <c r="V1889">
        <v>100</v>
      </c>
      <c r="W1889">
        <v>100</v>
      </c>
      <c r="X1889">
        <v>100</v>
      </c>
      <c r="Y1889">
        <v>43.333931277925409</v>
      </c>
      <c r="Z1889">
        <v>0</v>
      </c>
      <c r="AA1889">
        <v>0.7999999999999986</v>
      </c>
      <c r="AC1889">
        <v>37.349484624865688</v>
      </c>
      <c r="AE1889">
        <v>17.241379310344826</v>
      </c>
      <c r="AF1889">
        <v>21.606395315365699</v>
      </c>
      <c r="AG1889">
        <v>967.2</v>
      </c>
      <c r="AH1889">
        <v>0</v>
      </c>
      <c r="AI1889">
        <v>0</v>
      </c>
      <c r="AJ1889">
        <v>121.39917627397628</v>
      </c>
      <c r="AK1889">
        <v>62.560757535641201</v>
      </c>
      <c r="AL1889">
        <v>32.825593404411663</v>
      </c>
      <c r="AN1889">
        <v>99</v>
      </c>
      <c r="AO1889">
        <v>99</v>
      </c>
      <c r="AP1889">
        <v>13</v>
      </c>
      <c r="AQ1889">
        <v>99</v>
      </c>
      <c r="AR1889">
        <v>228</v>
      </c>
      <c r="AS1889">
        <v>44.225587637198942</v>
      </c>
    </row>
    <row r="1890" spans="1:45">
      <c r="A1890">
        <v>23</v>
      </c>
      <c r="B1890">
        <v>294</v>
      </c>
      <c r="C1890">
        <v>2024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</v>
      </c>
      <c r="K1890">
        <v>99</v>
      </c>
      <c r="L1890">
        <v>9</v>
      </c>
      <c r="M1890">
        <v>99</v>
      </c>
      <c r="N1890">
        <v>99</v>
      </c>
      <c r="O1890">
        <v>99</v>
      </c>
      <c r="P1890">
        <v>99</v>
      </c>
      <c r="R1890">
        <v>0</v>
      </c>
      <c r="AN1890">
        <v>99</v>
      </c>
      <c r="AO1890">
        <v>99</v>
      </c>
      <c r="AP1890">
        <v>14</v>
      </c>
      <c r="AQ1890">
        <v>99</v>
      </c>
    </row>
    <row r="1891" spans="1:45">
      <c r="A1891">
        <v>23</v>
      </c>
      <c r="B1891">
        <v>295</v>
      </c>
      <c r="C1891">
        <v>2024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</v>
      </c>
      <c r="K1891">
        <v>99</v>
      </c>
      <c r="L1891">
        <v>9</v>
      </c>
      <c r="M1891">
        <v>99</v>
      </c>
      <c r="N1891">
        <v>99</v>
      </c>
      <c r="O1891">
        <v>99</v>
      </c>
      <c r="P1891">
        <v>99</v>
      </c>
      <c r="R1891">
        <v>0</v>
      </c>
      <c r="AN1891">
        <v>99</v>
      </c>
      <c r="AO1891">
        <v>99</v>
      </c>
      <c r="AP1891">
        <v>15</v>
      </c>
      <c r="AQ1891">
        <v>99</v>
      </c>
    </row>
    <row r="1892" spans="1:45">
      <c r="A1892">
        <v>23</v>
      </c>
      <c r="B1892">
        <v>296</v>
      </c>
      <c r="C1892">
        <v>2024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</v>
      </c>
      <c r="K1892">
        <v>99</v>
      </c>
      <c r="L1892">
        <v>9</v>
      </c>
      <c r="M1892">
        <v>99</v>
      </c>
      <c r="N1892">
        <v>99</v>
      </c>
      <c r="O1892">
        <v>99</v>
      </c>
      <c r="P1892">
        <v>99</v>
      </c>
      <c r="R1892">
        <v>0</v>
      </c>
      <c r="AN1892">
        <v>99</v>
      </c>
      <c r="AO1892">
        <v>99</v>
      </c>
      <c r="AP1892">
        <v>16</v>
      </c>
      <c r="AQ1892">
        <v>99</v>
      </c>
    </row>
    <row r="1893" spans="1:45">
      <c r="A1893">
        <v>23</v>
      </c>
      <c r="B1893">
        <v>297</v>
      </c>
      <c r="C1893">
        <v>2024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</v>
      </c>
      <c r="K1893">
        <v>99</v>
      </c>
      <c r="L1893">
        <v>9</v>
      </c>
      <c r="M1893">
        <v>99</v>
      </c>
      <c r="N1893">
        <v>99</v>
      </c>
      <c r="O1893">
        <v>99</v>
      </c>
      <c r="P1893">
        <v>99</v>
      </c>
      <c r="R1893">
        <v>0</v>
      </c>
      <c r="AN1893">
        <v>99</v>
      </c>
      <c r="AO1893">
        <v>99</v>
      </c>
      <c r="AP1893">
        <v>17</v>
      </c>
      <c r="AQ1893">
        <v>99</v>
      </c>
    </row>
    <row r="1894" spans="1:45">
      <c r="A1894">
        <v>23</v>
      </c>
      <c r="B1894">
        <v>298</v>
      </c>
      <c r="C1894">
        <v>2024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</v>
      </c>
      <c r="K1894">
        <v>99</v>
      </c>
      <c r="L1894">
        <v>9</v>
      </c>
      <c r="M1894">
        <v>99</v>
      </c>
      <c r="N1894">
        <v>99</v>
      </c>
      <c r="O1894">
        <v>99</v>
      </c>
      <c r="P1894">
        <v>99</v>
      </c>
      <c r="Q1894">
        <v>10</v>
      </c>
      <c r="R1894">
        <v>12</v>
      </c>
      <c r="S1894">
        <v>9</v>
      </c>
      <c r="T1894">
        <v>11.333333333333336</v>
      </c>
      <c r="U1894">
        <v>567.77499999999998</v>
      </c>
      <c r="V1894">
        <v>100</v>
      </c>
      <c r="W1894">
        <v>100</v>
      </c>
      <c r="X1894">
        <v>100</v>
      </c>
      <c r="Y1894">
        <v>85.256907100441751</v>
      </c>
      <c r="Z1894">
        <v>0</v>
      </c>
      <c r="AA1894">
        <v>1.7950549357114975</v>
      </c>
      <c r="AC1894">
        <v>46.273053923052515</v>
      </c>
      <c r="AE1894">
        <v>2.4390243902439024</v>
      </c>
      <c r="AF1894">
        <v>3.6721600221624207</v>
      </c>
      <c r="AG1894">
        <v>1376.5</v>
      </c>
      <c r="AH1894">
        <v>0</v>
      </c>
      <c r="AI1894">
        <v>100</v>
      </c>
      <c r="AJ1894">
        <v>335.02848137633504</v>
      </c>
      <c r="AK1894">
        <v>95.789218367890243</v>
      </c>
      <c r="AL1894">
        <v>51.269727011903591</v>
      </c>
      <c r="AN1894">
        <v>99</v>
      </c>
      <c r="AO1894">
        <v>99</v>
      </c>
      <c r="AP1894">
        <v>21</v>
      </c>
      <c r="AQ1894">
        <v>99</v>
      </c>
      <c r="AR1894">
        <v>227.5</v>
      </c>
      <c r="AS1894">
        <v>47.839736075205515</v>
      </c>
    </row>
    <row r="1895" spans="1:45">
      <c r="A1895">
        <v>23</v>
      </c>
      <c r="B1895">
        <v>299</v>
      </c>
      <c r="C1895">
        <v>2024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</v>
      </c>
      <c r="K1895">
        <v>99</v>
      </c>
      <c r="L1895">
        <v>9</v>
      </c>
      <c r="M1895">
        <v>99</v>
      </c>
      <c r="N1895">
        <v>99</v>
      </c>
      <c r="O1895">
        <v>99</v>
      </c>
      <c r="P1895">
        <v>99</v>
      </c>
      <c r="Q1895">
        <v>123</v>
      </c>
      <c r="R1895">
        <v>139</v>
      </c>
      <c r="S1895">
        <v>9</v>
      </c>
      <c r="T1895">
        <v>6.4172661870503598</v>
      </c>
      <c r="U1895">
        <v>541.42949640287782</v>
      </c>
      <c r="V1895">
        <v>100</v>
      </c>
      <c r="W1895">
        <v>45.323741007194251</v>
      </c>
      <c r="X1895">
        <v>99.280575539568346</v>
      </c>
      <c r="Y1895">
        <v>87.011435991320326</v>
      </c>
      <c r="Z1895">
        <v>0</v>
      </c>
      <c r="AA1895">
        <v>1.3776180077175295</v>
      </c>
      <c r="AC1895">
        <v>14.896952705283956</v>
      </c>
      <c r="AE1895">
        <v>26.078799249530956</v>
      </c>
      <c r="AF1895">
        <v>31.049765059870648</v>
      </c>
      <c r="AG1895">
        <v>1325.546762589928</v>
      </c>
      <c r="AH1895">
        <v>0</v>
      </c>
      <c r="AI1895">
        <v>100</v>
      </c>
      <c r="AJ1895">
        <v>542.82093213141934</v>
      </c>
      <c r="AK1895">
        <v>69.267914923806188</v>
      </c>
      <c r="AL1895">
        <v>-5.708556220127381</v>
      </c>
      <c r="AN1895">
        <v>99</v>
      </c>
      <c r="AO1895">
        <v>99</v>
      </c>
      <c r="AP1895">
        <v>22</v>
      </c>
      <c r="AQ1895">
        <v>99</v>
      </c>
      <c r="AR1895">
        <v>231.65467625899279</v>
      </c>
      <c r="AS1895">
        <v>43.217396522357447</v>
      </c>
    </row>
    <row r="1896" spans="1:45">
      <c r="A1896">
        <v>23</v>
      </c>
      <c r="B1896">
        <v>300</v>
      </c>
      <c r="C1896">
        <v>2024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</v>
      </c>
      <c r="K1896">
        <v>99</v>
      </c>
      <c r="L1896">
        <v>9</v>
      </c>
      <c r="M1896">
        <v>99</v>
      </c>
      <c r="N1896">
        <v>99</v>
      </c>
      <c r="O1896">
        <v>99</v>
      </c>
      <c r="P1896">
        <v>99</v>
      </c>
      <c r="Q1896">
        <v>45</v>
      </c>
      <c r="R1896">
        <v>47</v>
      </c>
      <c r="S1896">
        <v>9</v>
      </c>
      <c r="T1896">
        <v>10.106382978723406</v>
      </c>
      <c r="U1896">
        <v>527.44468085106394</v>
      </c>
      <c r="V1896">
        <v>100</v>
      </c>
      <c r="W1896">
        <v>97.872340425531874</v>
      </c>
      <c r="X1896">
        <v>100</v>
      </c>
      <c r="Y1896">
        <v>69.925917663398508</v>
      </c>
      <c r="Z1896">
        <v>0</v>
      </c>
      <c r="AA1896">
        <v>1.9266776889654087</v>
      </c>
      <c r="AC1896">
        <v>47.263861199515688</v>
      </c>
      <c r="AE1896">
        <v>7.2530864197530862</v>
      </c>
      <c r="AF1896">
        <v>9.8313786829151439</v>
      </c>
      <c r="AG1896">
        <v>1218.6595744680856</v>
      </c>
      <c r="AH1896">
        <v>0</v>
      </c>
      <c r="AI1896">
        <v>100</v>
      </c>
      <c r="AJ1896">
        <v>401.81165676808394</v>
      </c>
      <c r="AK1896">
        <v>73.931927179343589</v>
      </c>
      <c r="AL1896">
        <v>34.040127119939839</v>
      </c>
      <c r="AN1896">
        <v>99</v>
      </c>
      <c r="AO1896">
        <v>99</v>
      </c>
      <c r="AP1896">
        <v>23</v>
      </c>
      <c r="AQ1896">
        <v>99</v>
      </c>
      <c r="AR1896">
        <v>224.04255319148939</v>
      </c>
      <c r="AS1896">
        <v>46.659541323834191</v>
      </c>
    </row>
    <row r="1897" spans="1:45">
      <c r="A1897">
        <v>23</v>
      </c>
      <c r="B1897">
        <v>301</v>
      </c>
      <c r="C1897">
        <v>2024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</v>
      </c>
      <c r="K1897">
        <v>99</v>
      </c>
      <c r="L1897">
        <v>9</v>
      </c>
      <c r="M1897">
        <v>99</v>
      </c>
      <c r="N1897">
        <v>99</v>
      </c>
      <c r="O1897">
        <v>99</v>
      </c>
      <c r="P1897">
        <v>99</v>
      </c>
      <c r="Q1897">
        <v>99</v>
      </c>
      <c r="R1897">
        <v>119</v>
      </c>
      <c r="S1897">
        <v>9</v>
      </c>
      <c r="T1897">
        <v>5.4789915966386564</v>
      </c>
      <c r="U1897">
        <v>473.25210084033603</v>
      </c>
      <c r="V1897">
        <v>100</v>
      </c>
      <c r="W1897">
        <v>25.210084033613441</v>
      </c>
      <c r="X1897">
        <v>91.596638655462172</v>
      </c>
      <c r="Y1897">
        <v>89.980769045988765</v>
      </c>
      <c r="Z1897">
        <v>0</v>
      </c>
      <c r="AA1897">
        <v>1.6795794766597913</v>
      </c>
      <c r="AC1897">
        <v>24.976741720866205</v>
      </c>
      <c r="AE1897">
        <v>27.356321839080461</v>
      </c>
      <c r="AF1897">
        <v>30.21802457384252</v>
      </c>
      <c r="AG1897">
        <v>1380.6722689075632</v>
      </c>
      <c r="AH1897">
        <v>0</v>
      </c>
      <c r="AI1897">
        <v>100</v>
      </c>
      <c r="AJ1897">
        <v>693.73794618031548</v>
      </c>
      <c r="AK1897">
        <v>73.887963523298495</v>
      </c>
      <c r="AL1897">
        <v>10.380032637148467</v>
      </c>
      <c r="AN1897">
        <v>99</v>
      </c>
      <c r="AO1897">
        <v>99</v>
      </c>
      <c r="AP1897">
        <v>24</v>
      </c>
      <c r="AQ1897">
        <v>99</v>
      </c>
      <c r="AR1897">
        <v>221.98319327731096</v>
      </c>
      <c r="AS1897">
        <v>42.788795083305395</v>
      </c>
    </row>
    <row r="1898" spans="1:45">
      <c r="A1898">
        <v>23</v>
      </c>
      <c r="B1898">
        <v>302</v>
      </c>
      <c r="C1898">
        <v>2024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</v>
      </c>
      <c r="K1898">
        <v>99</v>
      </c>
      <c r="L1898">
        <v>9</v>
      </c>
      <c r="M1898">
        <v>99</v>
      </c>
      <c r="N1898">
        <v>99</v>
      </c>
      <c r="O1898">
        <v>99</v>
      </c>
      <c r="P1898">
        <v>99</v>
      </c>
      <c r="Q1898">
        <v>15</v>
      </c>
      <c r="R1898">
        <v>22</v>
      </c>
      <c r="S1898">
        <v>9</v>
      </c>
      <c r="T1898">
        <v>7.1363636363636376</v>
      </c>
      <c r="U1898">
        <v>539.4545454545455</v>
      </c>
      <c r="V1898">
        <v>100</v>
      </c>
      <c r="W1898">
        <v>77.272727272727266</v>
      </c>
      <c r="X1898">
        <v>100</v>
      </c>
      <c r="Y1898">
        <v>90.179239332628626</v>
      </c>
      <c r="Z1898">
        <v>0</v>
      </c>
      <c r="AA1898">
        <v>1.3913843513649049</v>
      </c>
      <c r="AC1898">
        <v>62.158353848245042</v>
      </c>
      <c r="AE1898">
        <v>10.045662100456623</v>
      </c>
      <c r="AF1898">
        <v>11.953659927037153</v>
      </c>
      <c r="AG1898">
        <v>1179.5</v>
      </c>
      <c r="AH1898">
        <v>0</v>
      </c>
      <c r="AI1898">
        <v>100</v>
      </c>
      <c r="AJ1898">
        <v>512.89018406388993</v>
      </c>
      <c r="AK1898">
        <v>61.262104747462502</v>
      </c>
      <c r="AL1898">
        <v>46.494216123024302</v>
      </c>
      <c r="AN1898">
        <v>99</v>
      </c>
      <c r="AO1898">
        <v>99</v>
      </c>
      <c r="AP1898">
        <v>25</v>
      </c>
      <c r="AQ1898">
        <v>99</v>
      </c>
      <c r="AR1898">
        <v>228.04545454545456</v>
      </c>
      <c r="AS1898">
        <v>45.154904318426603</v>
      </c>
    </row>
    <row r="1899" spans="1:45">
      <c r="A1899">
        <v>23</v>
      </c>
      <c r="B1899">
        <v>303</v>
      </c>
      <c r="C1899">
        <v>2024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</v>
      </c>
      <c r="K1899">
        <v>99</v>
      </c>
      <c r="L1899">
        <v>9</v>
      </c>
      <c r="M1899">
        <v>99</v>
      </c>
      <c r="N1899">
        <v>99</v>
      </c>
      <c r="O1899">
        <v>99</v>
      </c>
      <c r="P1899">
        <v>99</v>
      </c>
      <c r="Q1899">
        <v>9</v>
      </c>
      <c r="R1899">
        <v>9</v>
      </c>
      <c r="S1899">
        <v>9</v>
      </c>
      <c r="T1899">
        <v>4.8888888888888884</v>
      </c>
      <c r="U1899">
        <v>541.18888888888887</v>
      </c>
      <c r="V1899">
        <v>100</v>
      </c>
      <c r="W1899">
        <v>11.111111111111112</v>
      </c>
      <c r="X1899">
        <v>100</v>
      </c>
      <c r="Y1899">
        <v>70.858849434703117</v>
      </c>
      <c r="Z1899">
        <v>0</v>
      </c>
      <c r="AA1899">
        <v>1.3698697784375491</v>
      </c>
      <c r="AC1899">
        <v>60.128770604918287</v>
      </c>
      <c r="AE1899">
        <v>20</v>
      </c>
      <c r="AF1899">
        <v>26.358883886050751</v>
      </c>
      <c r="AG1899">
        <v>1712.8888888888889</v>
      </c>
      <c r="AH1899">
        <v>0</v>
      </c>
      <c r="AI1899">
        <v>100</v>
      </c>
      <c r="AJ1899">
        <v>848.65703640051117</v>
      </c>
      <c r="AK1899">
        <v>34.434932358049437</v>
      </c>
      <c r="AL1899">
        <v>31.643943178721848</v>
      </c>
      <c r="AN1899">
        <v>99</v>
      </c>
      <c r="AO1899">
        <v>99</v>
      </c>
      <c r="AP1899">
        <v>26</v>
      </c>
      <c r="AQ1899">
        <v>99</v>
      </c>
      <c r="AR1899">
        <v>233.11111111111111</v>
      </c>
      <c r="AS1899">
        <v>42.515689216562841</v>
      </c>
    </row>
    <row r="1900" spans="1:45">
      <c r="A1900">
        <v>23</v>
      </c>
      <c r="B1900">
        <v>304</v>
      </c>
      <c r="C1900">
        <v>2024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</v>
      </c>
      <c r="K1900">
        <v>99</v>
      </c>
      <c r="L1900">
        <v>9</v>
      </c>
      <c r="M1900">
        <v>99</v>
      </c>
      <c r="N1900">
        <v>99</v>
      </c>
      <c r="O1900">
        <v>99</v>
      </c>
      <c r="P1900">
        <v>99</v>
      </c>
      <c r="R1900">
        <v>0</v>
      </c>
      <c r="AN1900">
        <v>99</v>
      </c>
      <c r="AO1900">
        <v>99</v>
      </c>
      <c r="AP1900">
        <v>27</v>
      </c>
      <c r="AQ1900">
        <v>99</v>
      </c>
    </row>
    <row r="1901" spans="1:45">
      <c r="A1901">
        <v>23</v>
      </c>
      <c r="B1901">
        <v>305</v>
      </c>
      <c r="C1901">
        <v>2024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</v>
      </c>
      <c r="K1901">
        <v>99</v>
      </c>
      <c r="L1901">
        <v>9</v>
      </c>
      <c r="M1901">
        <v>99</v>
      </c>
      <c r="N1901">
        <v>99</v>
      </c>
      <c r="O1901">
        <v>99</v>
      </c>
      <c r="P1901">
        <v>99</v>
      </c>
      <c r="Q1901">
        <v>5</v>
      </c>
      <c r="R1901">
        <v>5</v>
      </c>
      <c r="S1901">
        <v>9</v>
      </c>
      <c r="T1901">
        <v>7.4</v>
      </c>
      <c r="U1901">
        <v>404.62000000000006</v>
      </c>
      <c r="V1901">
        <v>100</v>
      </c>
      <c r="W1901">
        <v>80</v>
      </c>
      <c r="X1901">
        <v>100</v>
      </c>
      <c r="Y1901">
        <v>24.62278619490418</v>
      </c>
      <c r="Z1901">
        <v>0</v>
      </c>
      <c r="AA1901">
        <v>1.0198039027185559</v>
      </c>
      <c r="AC1901">
        <v>-10.226832801300977</v>
      </c>
      <c r="AE1901">
        <v>6.25</v>
      </c>
      <c r="AF1901">
        <v>6.7969547922378126</v>
      </c>
      <c r="AG1901">
        <v>800.8</v>
      </c>
      <c r="AH1901">
        <v>0</v>
      </c>
      <c r="AI1901">
        <v>100</v>
      </c>
      <c r="AJ1901">
        <v>41.479633556724551</v>
      </c>
      <c r="AK1901">
        <v>45.900688879824195</v>
      </c>
      <c r="AL1901">
        <v>79.146892600284446</v>
      </c>
      <c r="AN1901">
        <v>99</v>
      </c>
      <c r="AO1901">
        <v>99</v>
      </c>
      <c r="AP1901">
        <v>28</v>
      </c>
      <c r="AQ1901">
        <v>99</v>
      </c>
      <c r="AR1901">
        <v>206.8</v>
      </c>
      <c r="AS1901">
        <v>45.731055062969048</v>
      </c>
    </row>
    <row r="1902" spans="1:45">
      <c r="A1902">
        <v>23</v>
      </c>
      <c r="B1902">
        <v>306</v>
      </c>
      <c r="C1902">
        <v>2024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</v>
      </c>
      <c r="K1902">
        <v>99</v>
      </c>
      <c r="L1902">
        <v>9</v>
      </c>
      <c r="M1902">
        <v>99</v>
      </c>
      <c r="N1902">
        <v>99</v>
      </c>
      <c r="O1902">
        <v>99</v>
      </c>
      <c r="P1902">
        <v>99</v>
      </c>
      <c r="R1902">
        <v>0</v>
      </c>
      <c r="AN1902">
        <v>99</v>
      </c>
      <c r="AO1902">
        <v>99</v>
      </c>
      <c r="AP1902">
        <v>29</v>
      </c>
      <c r="AQ1902">
        <v>99</v>
      </c>
    </row>
    <row r="1903" spans="1:45">
      <c r="A1903">
        <v>23</v>
      </c>
      <c r="B1903">
        <v>307</v>
      </c>
      <c r="C1903">
        <v>2024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</v>
      </c>
      <c r="K1903">
        <v>99</v>
      </c>
      <c r="L1903">
        <v>9</v>
      </c>
      <c r="M1903">
        <v>99</v>
      </c>
      <c r="N1903">
        <v>99</v>
      </c>
      <c r="O1903">
        <v>99</v>
      </c>
      <c r="P1903">
        <v>99</v>
      </c>
      <c r="R1903">
        <v>0</v>
      </c>
      <c r="AN1903">
        <v>99</v>
      </c>
      <c r="AO1903">
        <v>99</v>
      </c>
      <c r="AP1903">
        <v>30</v>
      </c>
      <c r="AQ1903">
        <v>99</v>
      </c>
    </row>
    <row r="1904" spans="1:45">
      <c r="A1904">
        <v>23</v>
      </c>
      <c r="B1904">
        <v>308</v>
      </c>
      <c r="C1904">
        <v>2024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</v>
      </c>
      <c r="K1904">
        <v>99</v>
      </c>
      <c r="L1904">
        <v>9</v>
      </c>
      <c r="M1904">
        <v>99</v>
      </c>
      <c r="N1904">
        <v>99</v>
      </c>
      <c r="O1904">
        <v>99</v>
      </c>
      <c r="P1904">
        <v>99</v>
      </c>
      <c r="Q1904">
        <v>1</v>
      </c>
      <c r="R1904">
        <v>1</v>
      </c>
      <c r="S1904">
        <v>9</v>
      </c>
      <c r="T1904">
        <v>8</v>
      </c>
      <c r="U1904">
        <v>340.5</v>
      </c>
      <c r="V1904">
        <v>100</v>
      </c>
      <c r="W1904">
        <v>100</v>
      </c>
      <c r="X1904">
        <v>0</v>
      </c>
      <c r="Y1904">
        <v>0</v>
      </c>
      <c r="Z1904">
        <v>0</v>
      </c>
      <c r="AA1904">
        <v>0</v>
      </c>
      <c r="AE1904">
        <v>1.6129032258064513</v>
      </c>
      <c r="AF1904">
        <v>1.8118159131179736</v>
      </c>
      <c r="AG1904">
        <v>745</v>
      </c>
      <c r="AH1904">
        <v>0</v>
      </c>
      <c r="AI1904">
        <v>100</v>
      </c>
      <c r="AJ1904">
        <v>0</v>
      </c>
      <c r="AN1904">
        <v>99</v>
      </c>
      <c r="AO1904">
        <v>99</v>
      </c>
      <c r="AP1904">
        <v>31</v>
      </c>
      <c r="AQ1904">
        <v>99</v>
      </c>
      <c r="AR1904">
        <v>193</v>
      </c>
      <c r="AS1904">
        <v>47.433202991713664</v>
      </c>
    </row>
    <row r="1905" spans="1:45">
      <c r="A1905">
        <v>23</v>
      </c>
      <c r="B1905">
        <v>309</v>
      </c>
      <c r="C1905">
        <v>2024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</v>
      </c>
      <c r="K1905">
        <v>99</v>
      </c>
      <c r="L1905">
        <v>9</v>
      </c>
      <c r="M1905">
        <v>99</v>
      </c>
      <c r="N1905">
        <v>99</v>
      </c>
      <c r="O1905">
        <v>99</v>
      </c>
      <c r="P1905">
        <v>99</v>
      </c>
      <c r="R1905">
        <v>0</v>
      </c>
      <c r="AN1905">
        <v>99</v>
      </c>
      <c r="AO1905">
        <v>99</v>
      </c>
      <c r="AP1905">
        <v>32</v>
      </c>
      <c r="AQ1905">
        <v>99</v>
      </c>
    </row>
    <row r="1906" spans="1:45">
      <c r="A1906">
        <v>23</v>
      </c>
      <c r="B1906">
        <v>310</v>
      </c>
      <c r="C1906">
        <v>2024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</v>
      </c>
      <c r="K1906">
        <v>99</v>
      </c>
      <c r="L1906">
        <v>9</v>
      </c>
      <c r="M1906">
        <v>99</v>
      </c>
      <c r="N1906">
        <v>99</v>
      </c>
      <c r="O1906">
        <v>99</v>
      </c>
      <c r="P1906">
        <v>99</v>
      </c>
      <c r="R1906">
        <v>0</v>
      </c>
      <c r="AN1906">
        <v>99</v>
      </c>
      <c r="AO1906">
        <v>99</v>
      </c>
      <c r="AP1906">
        <v>33</v>
      </c>
      <c r="AQ1906">
        <v>99</v>
      </c>
    </row>
    <row r="1907" spans="1:45">
      <c r="A1907">
        <v>23</v>
      </c>
      <c r="B1907">
        <v>311</v>
      </c>
      <c r="C1907">
        <v>2024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</v>
      </c>
      <c r="K1907">
        <v>99</v>
      </c>
      <c r="L1907">
        <v>9</v>
      </c>
      <c r="M1907">
        <v>99</v>
      </c>
      <c r="N1907">
        <v>99</v>
      </c>
      <c r="O1907">
        <v>99</v>
      </c>
      <c r="P1907">
        <v>99</v>
      </c>
      <c r="R1907">
        <v>0</v>
      </c>
      <c r="AN1907">
        <v>99</v>
      </c>
      <c r="AO1907">
        <v>99</v>
      </c>
      <c r="AP1907">
        <v>34</v>
      </c>
      <c r="AQ1907">
        <v>99</v>
      </c>
    </row>
    <row r="1908" spans="1:45">
      <c r="A1908">
        <v>23</v>
      </c>
      <c r="B1908">
        <v>312</v>
      </c>
      <c r="C1908">
        <v>2024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</v>
      </c>
      <c r="K1908">
        <v>99</v>
      </c>
      <c r="L1908">
        <v>9</v>
      </c>
      <c r="M1908">
        <v>99</v>
      </c>
      <c r="N1908">
        <v>99</v>
      </c>
      <c r="O1908">
        <v>99</v>
      </c>
      <c r="P1908">
        <v>99</v>
      </c>
      <c r="R1908">
        <v>0</v>
      </c>
      <c r="AN1908">
        <v>99</v>
      </c>
      <c r="AO1908">
        <v>99</v>
      </c>
      <c r="AP1908">
        <v>39</v>
      </c>
      <c r="AQ1908">
        <v>99</v>
      </c>
    </row>
    <row r="1909" spans="1:45">
      <c r="A1909">
        <v>23</v>
      </c>
      <c r="B1909">
        <v>313</v>
      </c>
      <c r="C1909">
        <v>2024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</v>
      </c>
      <c r="K1909">
        <v>99</v>
      </c>
      <c r="L1909">
        <v>9</v>
      </c>
      <c r="M1909">
        <v>99</v>
      </c>
      <c r="N1909">
        <v>99</v>
      </c>
      <c r="O1909">
        <v>99</v>
      </c>
      <c r="P1909">
        <v>99</v>
      </c>
      <c r="R1909">
        <v>0</v>
      </c>
      <c r="AN1909">
        <v>99</v>
      </c>
      <c r="AO1909">
        <v>99</v>
      </c>
      <c r="AP1909">
        <v>40</v>
      </c>
      <c r="AQ1909">
        <v>99</v>
      </c>
    </row>
    <row r="1910" spans="1:45">
      <c r="A1910">
        <v>23</v>
      </c>
      <c r="B1910">
        <v>314</v>
      </c>
      <c r="C1910">
        <v>2024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</v>
      </c>
      <c r="K1910">
        <v>99</v>
      </c>
      <c r="L1910">
        <v>9</v>
      </c>
      <c r="M1910">
        <v>99</v>
      </c>
      <c r="N1910">
        <v>99</v>
      </c>
      <c r="O1910">
        <v>99</v>
      </c>
      <c r="P1910">
        <v>99</v>
      </c>
      <c r="Q1910">
        <v>11</v>
      </c>
      <c r="R1910">
        <v>12</v>
      </c>
      <c r="S1910">
        <v>9</v>
      </c>
      <c r="T1910">
        <v>6.5</v>
      </c>
      <c r="U1910">
        <v>453.65833333333342</v>
      </c>
      <c r="V1910">
        <v>100</v>
      </c>
      <c r="W1910">
        <v>58.33333333333335</v>
      </c>
      <c r="X1910">
        <v>83.333333333333314</v>
      </c>
      <c r="Y1910">
        <v>71.144939599071591</v>
      </c>
      <c r="Z1910">
        <v>0</v>
      </c>
      <c r="AA1910">
        <v>1.8027756377319943</v>
      </c>
      <c r="AC1910">
        <v>53.735936792481773</v>
      </c>
      <c r="AE1910">
        <v>2.9197080291970825</v>
      </c>
      <c r="AF1910">
        <v>4.0027940662855457</v>
      </c>
      <c r="AG1910">
        <v>908</v>
      </c>
      <c r="AH1910">
        <v>0</v>
      </c>
      <c r="AI1910">
        <v>100</v>
      </c>
      <c r="AJ1910">
        <v>132.16908362649215</v>
      </c>
      <c r="AK1910">
        <v>31.099823985146209</v>
      </c>
      <c r="AL1910">
        <v>-12.975410433421922</v>
      </c>
      <c r="AN1910">
        <v>99</v>
      </c>
      <c r="AO1910">
        <v>99</v>
      </c>
      <c r="AP1910">
        <v>98</v>
      </c>
      <c r="AQ1910">
        <v>99</v>
      </c>
      <c r="AR1910">
        <v>219</v>
      </c>
      <c r="AS1910">
        <v>42.920016137065929</v>
      </c>
    </row>
    <row r="1911" spans="1:45">
      <c r="A1911">
        <v>23</v>
      </c>
      <c r="B1911">
        <v>315</v>
      </c>
      <c r="C1911">
        <v>2024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</v>
      </c>
      <c r="K1911">
        <v>99</v>
      </c>
      <c r="L1911">
        <v>9</v>
      </c>
      <c r="M1911">
        <v>99</v>
      </c>
      <c r="N1911">
        <v>99</v>
      </c>
      <c r="O1911">
        <v>99</v>
      </c>
      <c r="P1911">
        <v>99</v>
      </c>
      <c r="Q1911">
        <v>1</v>
      </c>
      <c r="R1911">
        <v>1</v>
      </c>
      <c r="S1911">
        <v>9</v>
      </c>
      <c r="T1911">
        <v>8</v>
      </c>
      <c r="U1911">
        <v>365.3</v>
      </c>
      <c r="V1911">
        <v>100</v>
      </c>
      <c r="W1911">
        <v>100</v>
      </c>
      <c r="X1911">
        <v>100</v>
      </c>
      <c r="Y1911">
        <v>0</v>
      </c>
      <c r="Z1911">
        <v>0</v>
      </c>
      <c r="AA1911">
        <v>0</v>
      </c>
      <c r="AE1911">
        <v>1.886792452830188</v>
      </c>
      <c r="AF1911">
        <v>2.2890479114709317</v>
      </c>
      <c r="AG1911">
        <v>2202</v>
      </c>
      <c r="AH1911">
        <v>100</v>
      </c>
      <c r="AI1911">
        <v>0</v>
      </c>
      <c r="AJ1911">
        <v>0</v>
      </c>
      <c r="AN1911">
        <v>99</v>
      </c>
      <c r="AO1911">
        <v>99</v>
      </c>
      <c r="AP1911">
        <v>99</v>
      </c>
      <c r="AQ1911">
        <v>99</v>
      </c>
      <c r="AR1911">
        <v>199</v>
      </c>
      <c r="AS1911">
        <v>46.316276211998598</v>
      </c>
    </row>
    <row r="1912" spans="1:45">
      <c r="A1912">
        <v>23</v>
      </c>
      <c r="B1912">
        <v>316</v>
      </c>
      <c r="C1912">
        <v>2024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</v>
      </c>
      <c r="K1912">
        <v>99</v>
      </c>
      <c r="L1912">
        <v>10</v>
      </c>
      <c r="M1912">
        <v>99</v>
      </c>
      <c r="N1912">
        <v>99</v>
      </c>
      <c r="O1912">
        <v>99</v>
      </c>
      <c r="P1912">
        <v>99</v>
      </c>
      <c r="R1912">
        <v>0</v>
      </c>
      <c r="AN1912">
        <v>99</v>
      </c>
      <c r="AO1912">
        <v>99</v>
      </c>
      <c r="AP1912">
        <v>1</v>
      </c>
      <c r="AQ1912">
        <v>99</v>
      </c>
    </row>
    <row r="1913" spans="1:45">
      <c r="A1913">
        <v>23</v>
      </c>
      <c r="B1913">
        <v>317</v>
      </c>
      <c r="C1913">
        <v>2024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</v>
      </c>
      <c r="K1913">
        <v>99</v>
      </c>
      <c r="L1913">
        <v>10</v>
      </c>
      <c r="M1913">
        <v>99</v>
      </c>
      <c r="N1913">
        <v>99</v>
      </c>
      <c r="O1913">
        <v>99</v>
      </c>
      <c r="P1913">
        <v>99</v>
      </c>
      <c r="R1913">
        <v>0</v>
      </c>
      <c r="AN1913">
        <v>99</v>
      </c>
      <c r="AO1913">
        <v>99</v>
      </c>
      <c r="AP1913">
        <v>2</v>
      </c>
      <c r="AQ1913">
        <v>99</v>
      </c>
    </row>
    <row r="1914" spans="1:45">
      <c r="A1914">
        <v>23</v>
      </c>
      <c r="B1914">
        <v>318</v>
      </c>
      <c r="C1914">
        <v>2024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</v>
      </c>
      <c r="K1914">
        <v>99</v>
      </c>
      <c r="L1914">
        <v>10</v>
      </c>
      <c r="M1914">
        <v>99</v>
      </c>
      <c r="N1914">
        <v>99</v>
      </c>
      <c r="O1914">
        <v>99</v>
      </c>
      <c r="P1914">
        <v>99</v>
      </c>
      <c r="R1914">
        <v>0</v>
      </c>
      <c r="AN1914">
        <v>99</v>
      </c>
      <c r="AO1914">
        <v>99</v>
      </c>
      <c r="AP1914">
        <v>3</v>
      </c>
      <c r="AQ1914">
        <v>99</v>
      </c>
    </row>
    <row r="1915" spans="1:45">
      <c r="A1915">
        <v>23</v>
      </c>
      <c r="B1915">
        <v>319</v>
      </c>
      <c r="C1915">
        <v>2024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</v>
      </c>
      <c r="K1915">
        <v>99</v>
      </c>
      <c r="L1915">
        <v>10</v>
      </c>
      <c r="M1915">
        <v>99</v>
      </c>
      <c r="N1915">
        <v>99</v>
      </c>
      <c r="O1915">
        <v>99</v>
      </c>
      <c r="P1915">
        <v>99</v>
      </c>
      <c r="R1915">
        <v>0</v>
      </c>
      <c r="AN1915">
        <v>99</v>
      </c>
      <c r="AO1915">
        <v>99</v>
      </c>
      <c r="AP1915">
        <v>4</v>
      </c>
      <c r="AQ1915">
        <v>99</v>
      </c>
    </row>
    <row r="1916" spans="1:45">
      <c r="A1916">
        <v>23</v>
      </c>
      <c r="B1916">
        <v>320</v>
      </c>
      <c r="C1916">
        <v>2024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</v>
      </c>
      <c r="K1916">
        <v>99</v>
      </c>
      <c r="L1916">
        <v>10</v>
      </c>
      <c r="M1916">
        <v>99</v>
      </c>
      <c r="N1916">
        <v>99</v>
      </c>
      <c r="O1916">
        <v>99</v>
      </c>
      <c r="P1916">
        <v>99</v>
      </c>
      <c r="R1916">
        <v>0</v>
      </c>
      <c r="AN1916">
        <v>99</v>
      </c>
      <c r="AO1916">
        <v>99</v>
      </c>
      <c r="AP1916">
        <v>5</v>
      </c>
      <c r="AQ1916">
        <v>99</v>
      </c>
    </row>
    <row r="1917" spans="1:45">
      <c r="A1917">
        <v>23</v>
      </c>
      <c r="B1917">
        <v>321</v>
      </c>
      <c r="C1917">
        <v>2024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</v>
      </c>
      <c r="K1917">
        <v>99</v>
      </c>
      <c r="L1917">
        <v>10</v>
      </c>
      <c r="M1917">
        <v>99</v>
      </c>
      <c r="N1917">
        <v>99</v>
      </c>
      <c r="O1917">
        <v>99</v>
      </c>
      <c r="P1917">
        <v>99</v>
      </c>
      <c r="R1917">
        <v>0</v>
      </c>
      <c r="AN1917">
        <v>99</v>
      </c>
      <c r="AO1917">
        <v>99</v>
      </c>
      <c r="AP1917">
        <v>6</v>
      </c>
      <c r="AQ1917">
        <v>99</v>
      </c>
    </row>
    <row r="1918" spans="1:45">
      <c r="A1918">
        <v>23</v>
      </c>
      <c r="B1918">
        <v>322</v>
      </c>
      <c r="C1918">
        <v>2024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</v>
      </c>
      <c r="K1918">
        <v>99</v>
      </c>
      <c r="L1918">
        <v>10</v>
      </c>
      <c r="M1918">
        <v>99</v>
      </c>
      <c r="N1918">
        <v>99</v>
      </c>
      <c r="O1918">
        <v>99</v>
      </c>
      <c r="P1918">
        <v>99</v>
      </c>
      <c r="R1918">
        <v>0</v>
      </c>
      <c r="AN1918">
        <v>99</v>
      </c>
      <c r="AO1918">
        <v>99</v>
      </c>
      <c r="AP1918">
        <v>7</v>
      </c>
      <c r="AQ1918">
        <v>99</v>
      </c>
    </row>
    <row r="1919" spans="1:45">
      <c r="A1919">
        <v>23</v>
      </c>
      <c r="B1919">
        <v>323</v>
      </c>
      <c r="C1919">
        <v>2024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</v>
      </c>
      <c r="K1919">
        <v>99</v>
      </c>
      <c r="L1919">
        <v>10</v>
      </c>
      <c r="M1919">
        <v>99</v>
      </c>
      <c r="N1919">
        <v>99</v>
      </c>
      <c r="O1919">
        <v>99</v>
      </c>
      <c r="P1919">
        <v>99</v>
      </c>
      <c r="R1919">
        <v>0</v>
      </c>
      <c r="AN1919">
        <v>99</v>
      </c>
      <c r="AO1919">
        <v>99</v>
      </c>
      <c r="AP1919">
        <v>8</v>
      </c>
      <c r="AQ1919">
        <v>99</v>
      </c>
    </row>
    <row r="1920" spans="1:45">
      <c r="A1920">
        <v>23</v>
      </c>
      <c r="B1920">
        <v>324</v>
      </c>
      <c r="C1920">
        <v>2024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</v>
      </c>
      <c r="K1920">
        <v>99</v>
      </c>
      <c r="L1920">
        <v>10</v>
      </c>
      <c r="M1920">
        <v>99</v>
      </c>
      <c r="N1920">
        <v>99</v>
      </c>
      <c r="O1920">
        <v>99</v>
      </c>
      <c r="P1920">
        <v>99</v>
      </c>
      <c r="R1920">
        <v>0</v>
      </c>
      <c r="AN1920">
        <v>99</v>
      </c>
      <c r="AO1920">
        <v>99</v>
      </c>
      <c r="AP1920">
        <v>9</v>
      </c>
      <c r="AQ1920">
        <v>99</v>
      </c>
    </row>
    <row r="1921" spans="1:45">
      <c r="A1921">
        <v>23</v>
      </c>
      <c r="B1921">
        <v>325</v>
      </c>
      <c r="C1921">
        <v>2024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</v>
      </c>
      <c r="K1921">
        <v>99</v>
      </c>
      <c r="L1921">
        <v>10</v>
      </c>
      <c r="M1921">
        <v>99</v>
      </c>
      <c r="N1921">
        <v>99</v>
      </c>
      <c r="O1921">
        <v>99</v>
      </c>
      <c r="P1921">
        <v>99</v>
      </c>
      <c r="R1921">
        <v>0</v>
      </c>
      <c r="AN1921">
        <v>99</v>
      </c>
      <c r="AO1921">
        <v>99</v>
      </c>
      <c r="AP1921">
        <v>10</v>
      </c>
      <c r="AQ1921">
        <v>99</v>
      </c>
    </row>
    <row r="1922" spans="1:45">
      <c r="A1922">
        <v>23</v>
      </c>
      <c r="B1922">
        <v>326</v>
      </c>
      <c r="C1922">
        <v>2024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</v>
      </c>
      <c r="K1922">
        <v>99</v>
      </c>
      <c r="L1922">
        <v>10</v>
      </c>
      <c r="M1922">
        <v>99</v>
      </c>
      <c r="N1922">
        <v>99</v>
      </c>
      <c r="O1922">
        <v>99</v>
      </c>
      <c r="P1922">
        <v>99</v>
      </c>
      <c r="R1922">
        <v>0</v>
      </c>
      <c r="AN1922">
        <v>99</v>
      </c>
      <c r="AO1922">
        <v>99</v>
      </c>
      <c r="AP1922">
        <v>11</v>
      </c>
      <c r="AQ1922">
        <v>99</v>
      </c>
    </row>
    <row r="1923" spans="1:45">
      <c r="A1923">
        <v>23</v>
      </c>
      <c r="B1923">
        <v>327</v>
      </c>
      <c r="C1923">
        <v>2024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</v>
      </c>
      <c r="K1923">
        <v>99</v>
      </c>
      <c r="L1923">
        <v>10</v>
      </c>
      <c r="M1923">
        <v>99</v>
      </c>
      <c r="N1923">
        <v>99</v>
      </c>
      <c r="O1923">
        <v>99</v>
      </c>
      <c r="P1923">
        <v>99</v>
      </c>
      <c r="R1923">
        <v>0</v>
      </c>
      <c r="AN1923">
        <v>99</v>
      </c>
      <c r="AO1923">
        <v>99</v>
      </c>
      <c r="AP1923">
        <v>12</v>
      </c>
      <c r="AQ1923">
        <v>99</v>
      </c>
    </row>
    <row r="1924" spans="1:45">
      <c r="A1924">
        <v>23</v>
      </c>
      <c r="B1924">
        <v>328</v>
      </c>
      <c r="C1924">
        <v>2024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</v>
      </c>
      <c r="K1924">
        <v>99</v>
      </c>
      <c r="L1924">
        <v>10</v>
      </c>
      <c r="M1924">
        <v>99</v>
      </c>
      <c r="N1924">
        <v>99</v>
      </c>
      <c r="O1924">
        <v>99</v>
      </c>
      <c r="P1924">
        <v>99</v>
      </c>
      <c r="R1924">
        <v>0</v>
      </c>
      <c r="AN1924">
        <v>99</v>
      </c>
      <c r="AO1924">
        <v>99</v>
      </c>
      <c r="AP1924">
        <v>13</v>
      </c>
      <c r="AQ1924">
        <v>99</v>
      </c>
    </row>
    <row r="1925" spans="1:45">
      <c r="A1925">
        <v>23</v>
      </c>
      <c r="B1925">
        <v>329</v>
      </c>
      <c r="C1925">
        <v>2024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</v>
      </c>
      <c r="K1925">
        <v>99</v>
      </c>
      <c r="L1925">
        <v>10</v>
      </c>
      <c r="M1925">
        <v>99</v>
      </c>
      <c r="N1925">
        <v>99</v>
      </c>
      <c r="O1925">
        <v>99</v>
      </c>
      <c r="P1925">
        <v>99</v>
      </c>
      <c r="R1925">
        <v>0</v>
      </c>
      <c r="AN1925">
        <v>99</v>
      </c>
      <c r="AO1925">
        <v>99</v>
      </c>
      <c r="AP1925">
        <v>14</v>
      </c>
      <c r="AQ1925">
        <v>99</v>
      </c>
    </row>
    <row r="1926" spans="1:45">
      <c r="A1926">
        <v>23</v>
      </c>
      <c r="B1926">
        <v>330</v>
      </c>
      <c r="C1926">
        <v>2024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</v>
      </c>
      <c r="K1926">
        <v>99</v>
      </c>
      <c r="L1926">
        <v>10</v>
      </c>
      <c r="M1926">
        <v>99</v>
      </c>
      <c r="N1926">
        <v>99</v>
      </c>
      <c r="O1926">
        <v>99</v>
      </c>
      <c r="P1926">
        <v>99</v>
      </c>
      <c r="R1926">
        <v>0</v>
      </c>
      <c r="AN1926">
        <v>99</v>
      </c>
      <c r="AO1926">
        <v>99</v>
      </c>
      <c r="AP1926">
        <v>15</v>
      </c>
      <c r="AQ1926">
        <v>99</v>
      </c>
    </row>
    <row r="1927" spans="1:45">
      <c r="A1927">
        <v>23</v>
      </c>
      <c r="B1927">
        <v>331</v>
      </c>
      <c r="C1927">
        <v>2024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</v>
      </c>
      <c r="K1927">
        <v>99</v>
      </c>
      <c r="L1927">
        <v>10</v>
      </c>
      <c r="M1927">
        <v>99</v>
      </c>
      <c r="N1927">
        <v>99</v>
      </c>
      <c r="O1927">
        <v>99</v>
      </c>
      <c r="P1927">
        <v>99</v>
      </c>
      <c r="R1927">
        <v>0</v>
      </c>
      <c r="AN1927">
        <v>99</v>
      </c>
      <c r="AO1927">
        <v>99</v>
      </c>
      <c r="AP1927">
        <v>16</v>
      </c>
      <c r="AQ1927">
        <v>99</v>
      </c>
    </row>
    <row r="1928" spans="1:45">
      <c r="A1928">
        <v>23</v>
      </c>
      <c r="B1928">
        <v>332</v>
      </c>
      <c r="C1928">
        <v>2024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</v>
      </c>
      <c r="K1928">
        <v>99</v>
      </c>
      <c r="L1928">
        <v>10</v>
      </c>
      <c r="M1928">
        <v>99</v>
      </c>
      <c r="N1928">
        <v>99</v>
      </c>
      <c r="O1928">
        <v>99</v>
      </c>
      <c r="P1928">
        <v>99</v>
      </c>
      <c r="R1928">
        <v>0</v>
      </c>
      <c r="AN1928">
        <v>99</v>
      </c>
      <c r="AO1928">
        <v>99</v>
      </c>
      <c r="AP1928">
        <v>17</v>
      </c>
      <c r="AQ1928">
        <v>99</v>
      </c>
    </row>
    <row r="1929" spans="1:45">
      <c r="A1929">
        <v>23</v>
      </c>
      <c r="B1929">
        <v>333</v>
      </c>
      <c r="C1929">
        <v>2024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</v>
      </c>
      <c r="K1929">
        <v>99</v>
      </c>
      <c r="L1929">
        <v>10</v>
      </c>
      <c r="M1929">
        <v>99</v>
      </c>
      <c r="N1929">
        <v>99</v>
      </c>
      <c r="O1929">
        <v>99</v>
      </c>
      <c r="P1929">
        <v>99</v>
      </c>
      <c r="Q1929">
        <v>3</v>
      </c>
      <c r="R1929">
        <v>3</v>
      </c>
      <c r="S1929">
        <v>10</v>
      </c>
      <c r="T1929">
        <v>12.666666666666664</v>
      </c>
      <c r="U1929">
        <v>583.93333333333328</v>
      </c>
      <c r="V1929">
        <v>100</v>
      </c>
      <c r="W1929">
        <v>100</v>
      </c>
      <c r="X1929">
        <v>100</v>
      </c>
      <c r="Y1929">
        <v>198.71289730552351</v>
      </c>
      <c r="Z1929">
        <v>0</v>
      </c>
      <c r="AA1929">
        <v>0.94280904158207679</v>
      </c>
      <c r="AC1929">
        <v>-51.715911209546199</v>
      </c>
      <c r="AE1929">
        <v>0.6097560975609756</v>
      </c>
      <c r="AF1929">
        <v>0.94416654584769899</v>
      </c>
      <c r="AG1929">
        <v>1194</v>
      </c>
      <c r="AH1929">
        <v>0</v>
      </c>
      <c r="AI1929">
        <v>100</v>
      </c>
      <c r="AJ1929">
        <v>584.39427330071157</v>
      </c>
      <c r="AK1929">
        <v>99.922057058477563</v>
      </c>
      <c r="AL1929">
        <v>-55.054198875477411</v>
      </c>
      <c r="AN1929">
        <v>99</v>
      </c>
      <c r="AO1929">
        <v>99</v>
      </c>
      <c r="AP1929">
        <v>21</v>
      </c>
      <c r="AQ1929">
        <v>99</v>
      </c>
      <c r="AR1929">
        <v>222.6666666666666</v>
      </c>
      <c r="AS1929">
        <v>50.852414783379878</v>
      </c>
    </row>
    <row r="1930" spans="1:45">
      <c r="A1930">
        <v>23</v>
      </c>
      <c r="B1930">
        <v>334</v>
      </c>
      <c r="C1930">
        <v>2024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</v>
      </c>
      <c r="K1930">
        <v>99</v>
      </c>
      <c r="L1930">
        <v>10</v>
      </c>
      <c r="M1930">
        <v>99</v>
      </c>
      <c r="N1930">
        <v>99</v>
      </c>
      <c r="O1930">
        <v>99</v>
      </c>
      <c r="P1930">
        <v>99</v>
      </c>
      <c r="Q1930">
        <v>45</v>
      </c>
      <c r="R1930">
        <v>50</v>
      </c>
      <c r="S1930">
        <v>10</v>
      </c>
      <c r="T1930">
        <v>7.3</v>
      </c>
      <c r="U1930">
        <v>559.49200000000008</v>
      </c>
      <c r="V1930">
        <v>100</v>
      </c>
      <c r="W1930">
        <v>76</v>
      </c>
      <c r="X1930">
        <v>100</v>
      </c>
      <c r="Y1930">
        <v>93.304462572805178</v>
      </c>
      <c r="Z1930">
        <v>0</v>
      </c>
      <c r="AA1930">
        <v>1.3152946437965909</v>
      </c>
      <c r="AC1930">
        <v>31.868879231821545</v>
      </c>
      <c r="AE1930">
        <v>9.3808630393996264</v>
      </c>
      <c r="AF1930">
        <v>11.541585991305421</v>
      </c>
      <c r="AG1930">
        <v>1239.5599999999997</v>
      </c>
      <c r="AH1930">
        <v>0</v>
      </c>
      <c r="AI1930">
        <v>100</v>
      </c>
      <c r="AJ1930">
        <v>560.43080429255508</v>
      </c>
      <c r="AK1930">
        <v>78.678553568737613</v>
      </c>
      <c r="AL1930">
        <v>16.362342118566747</v>
      </c>
      <c r="AN1930">
        <v>99</v>
      </c>
      <c r="AO1930">
        <v>99</v>
      </c>
      <c r="AP1930">
        <v>22</v>
      </c>
      <c r="AQ1930">
        <v>99</v>
      </c>
      <c r="AR1930">
        <v>226.58</v>
      </c>
      <c r="AS1930">
        <v>47.70466721165468</v>
      </c>
    </row>
    <row r="1931" spans="1:45">
      <c r="A1931">
        <v>23</v>
      </c>
      <c r="B1931">
        <v>335</v>
      </c>
      <c r="C1931">
        <v>2024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</v>
      </c>
      <c r="K1931">
        <v>99</v>
      </c>
      <c r="L1931">
        <v>10</v>
      </c>
      <c r="M1931">
        <v>99</v>
      </c>
      <c r="N1931">
        <v>99</v>
      </c>
      <c r="O1931">
        <v>99</v>
      </c>
      <c r="P1931">
        <v>99</v>
      </c>
      <c r="Q1931">
        <v>8</v>
      </c>
      <c r="R1931">
        <v>8</v>
      </c>
      <c r="S1931">
        <v>10</v>
      </c>
      <c r="T1931">
        <v>11.125</v>
      </c>
      <c r="U1931">
        <v>531.97500000000002</v>
      </c>
      <c r="V1931">
        <v>100</v>
      </c>
      <c r="W1931">
        <v>100</v>
      </c>
      <c r="X1931">
        <v>100</v>
      </c>
      <c r="Y1931">
        <v>68.212622548909806</v>
      </c>
      <c r="Z1931">
        <v>0</v>
      </c>
      <c r="AA1931">
        <v>2.1469455046647079</v>
      </c>
      <c r="AC1931">
        <v>86.901114570632487</v>
      </c>
      <c r="AE1931">
        <v>1.2345679012345681</v>
      </c>
      <c r="AF1931">
        <v>1.6877995231425003</v>
      </c>
      <c r="AG1931">
        <v>1077.375</v>
      </c>
      <c r="AH1931">
        <v>0</v>
      </c>
      <c r="AI1931">
        <v>100</v>
      </c>
      <c r="AJ1931">
        <v>310.05400235281593</v>
      </c>
      <c r="AK1931">
        <v>76.929052869849855</v>
      </c>
      <c r="AL1931">
        <v>71.218291950586945</v>
      </c>
      <c r="AN1931">
        <v>99</v>
      </c>
      <c r="AO1931">
        <v>99</v>
      </c>
      <c r="AP1931">
        <v>23</v>
      </c>
      <c r="AQ1931">
        <v>99</v>
      </c>
      <c r="AR1931">
        <v>218.25</v>
      </c>
      <c r="AS1931">
        <v>50.881753747235841</v>
      </c>
    </row>
    <row r="1932" spans="1:45">
      <c r="A1932">
        <v>23</v>
      </c>
      <c r="B1932">
        <v>336</v>
      </c>
      <c r="C1932">
        <v>2024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</v>
      </c>
      <c r="K1932">
        <v>99</v>
      </c>
      <c r="L1932">
        <v>10</v>
      </c>
      <c r="M1932">
        <v>99</v>
      </c>
      <c r="N1932">
        <v>99</v>
      </c>
      <c r="O1932">
        <v>99</v>
      </c>
      <c r="P1932">
        <v>99</v>
      </c>
      <c r="Q1932">
        <v>66</v>
      </c>
      <c r="R1932">
        <v>75</v>
      </c>
      <c r="S1932">
        <v>10</v>
      </c>
      <c r="T1932">
        <v>6</v>
      </c>
      <c r="U1932">
        <v>528.67333333333318</v>
      </c>
      <c r="V1932">
        <v>100</v>
      </c>
      <c r="W1932">
        <v>38.666666666666657</v>
      </c>
      <c r="X1932">
        <v>97.333333333333314</v>
      </c>
      <c r="Y1932">
        <v>102.38161987822345</v>
      </c>
      <c r="Z1932">
        <v>0</v>
      </c>
      <c r="AA1932">
        <v>1.5663120165960975</v>
      </c>
      <c r="AC1932">
        <v>23.036276891549686</v>
      </c>
      <c r="AE1932">
        <v>17.241379310344826</v>
      </c>
      <c r="AF1932">
        <v>21.275277151928247</v>
      </c>
      <c r="AG1932">
        <v>1312.1733333333336</v>
      </c>
      <c r="AH1932">
        <v>1.333333333333333</v>
      </c>
      <c r="AI1932">
        <v>100</v>
      </c>
      <c r="AJ1932">
        <v>551.99162731170304</v>
      </c>
      <c r="AK1932">
        <v>76.074318601185439</v>
      </c>
      <c r="AL1932">
        <v>-4.5354772302512787</v>
      </c>
      <c r="AN1932">
        <v>99</v>
      </c>
      <c r="AO1932">
        <v>99</v>
      </c>
      <c r="AP1932">
        <v>24</v>
      </c>
      <c r="AQ1932">
        <v>99</v>
      </c>
      <c r="AR1932">
        <v>223.4933333333334</v>
      </c>
      <c r="AS1932">
        <v>46.777898872004883</v>
      </c>
    </row>
    <row r="1933" spans="1:45">
      <c r="A1933">
        <v>23</v>
      </c>
      <c r="B1933">
        <v>337</v>
      </c>
      <c r="C1933">
        <v>2024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</v>
      </c>
      <c r="K1933">
        <v>99</v>
      </c>
      <c r="L1933">
        <v>10</v>
      </c>
      <c r="M1933">
        <v>99</v>
      </c>
      <c r="N1933">
        <v>99</v>
      </c>
      <c r="O1933">
        <v>99</v>
      </c>
      <c r="P1933">
        <v>99</v>
      </c>
      <c r="Q1933">
        <v>2</v>
      </c>
      <c r="R1933">
        <v>6</v>
      </c>
      <c r="S1933">
        <v>10</v>
      </c>
      <c r="T1933">
        <v>7.6666666666666687</v>
      </c>
      <c r="U1933">
        <v>554.55000000000007</v>
      </c>
      <c r="V1933">
        <v>100</v>
      </c>
      <c r="W1933">
        <v>83.333333333333314</v>
      </c>
      <c r="X1933">
        <v>100</v>
      </c>
      <c r="Y1933">
        <v>61.486116319051902</v>
      </c>
      <c r="Z1933">
        <v>0</v>
      </c>
      <c r="AA1933">
        <v>1.4907119849998549</v>
      </c>
      <c r="AC1933">
        <v>-2.909363103562868</v>
      </c>
      <c r="AE1933">
        <v>2.7397260273972601</v>
      </c>
      <c r="AF1933">
        <v>3.351315527066963</v>
      </c>
      <c r="AG1933">
        <v>879.3333333333336</v>
      </c>
      <c r="AH1933">
        <v>0</v>
      </c>
      <c r="AI1933">
        <v>100</v>
      </c>
      <c r="AJ1933">
        <v>263.77747355594158</v>
      </c>
      <c r="AK1933">
        <v>78.129384637459907</v>
      </c>
      <c r="AL1933">
        <v>-3.2354264369411911</v>
      </c>
      <c r="AN1933">
        <v>99</v>
      </c>
      <c r="AO1933">
        <v>99</v>
      </c>
      <c r="AP1933">
        <v>25</v>
      </c>
      <c r="AQ1933">
        <v>99</v>
      </c>
      <c r="AR1933">
        <v>226.5</v>
      </c>
      <c r="AS1933">
        <v>47.54607256687413</v>
      </c>
    </row>
    <row r="1934" spans="1:45">
      <c r="A1934">
        <v>23</v>
      </c>
      <c r="B1934">
        <v>338</v>
      </c>
      <c r="C1934">
        <v>2024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</v>
      </c>
      <c r="K1934">
        <v>99</v>
      </c>
      <c r="L1934">
        <v>10</v>
      </c>
      <c r="M1934">
        <v>99</v>
      </c>
      <c r="N1934">
        <v>99</v>
      </c>
      <c r="O1934">
        <v>99</v>
      </c>
      <c r="P1934">
        <v>99</v>
      </c>
      <c r="Q1934">
        <v>5</v>
      </c>
      <c r="R1934">
        <v>6</v>
      </c>
      <c r="S1934">
        <v>10</v>
      </c>
      <c r="T1934">
        <v>5.3333333333333321</v>
      </c>
      <c r="U1934">
        <v>598.1</v>
      </c>
      <c r="V1934">
        <v>100</v>
      </c>
      <c r="W1934">
        <v>16.666666666666671</v>
      </c>
      <c r="X1934">
        <v>100</v>
      </c>
      <c r="Y1934">
        <v>153.84901689643652</v>
      </c>
      <c r="Z1934">
        <v>0</v>
      </c>
      <c r="AA1934">
        <v>1.374368541872554</v>
      </c>
      <c r="AC1934">
        <v>-0.78034385149027941</v>
      </c>
      <c r="AE1934">
        <v>13.333333333333337</v>
      </c>
      <c r="AF1934">
        <v>19.420512598493374</v>
      </c>
      <c r="AG1934">
        <v>1520.8333333333333</v>
      </c>
      <c r="AH1934">
        <v>0</v>
      </c>
      <c r="AI1934">
        <v>100</v>
      </c>
      <c r="AJ1934">
        <v>722.95445146211614</v>
      </c>
      <c r="AK1934">
        <v>80.542441172650385</v>
      </c>
      <c r="AL1934">
        <v>-31.361641988130039</v>
      </c>
      <c r="AN1934">
        <v>99</v>
      </c>
      <c r="AO1934">
        <v>99</v>
      </c>
      <c r="AP1934">
        <v>26</v>
      </c>
      <c r="AQ1934">
        <v>99</v>
      </c>
      <c r="AR1934">
        <v>232.8333333333334</v>
      </c>
      <c r="AS1934">
        <v>46.349911389913082</v>
      </c>
    </row>
    <row r="1935" spans="1:45">
      <c r="A1935">
        <v>23</v>
      </c>
      <c r="B1935">
        <v>339</v>
      </c>
      <c r="C1935">
        <v>2024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</v>
      </c>
      <c r="K1935">
        <v>99</v>
      </c>
      <c r="L1935">
        <v>10</v>
      </c>
      <c r="M1935">
        <v>99</v>
      </c>
      <c r="N1935">
        <v>99</v>
      </c>
      <c r="O1935">
        <v>99</v>
      </c>
      <c r="P1935">
        <v>99</v>
      </c>
      <c r="R1935">
        <v>0</v>
      </c>
      <c r="AN1935">
        <v>99</v>
      </c>
      <c r="AO1935">
        <v>99</v>
      </c>
      <c r="AP1935">
        <v>27</v>
      </c>
      <c r="AQ1935">
        <v>99</v>
      </c>
    </row>
    <row r="1936" spans="1:45">
      <c r="A1936">
        <v>23</v>
      </c>
      <c r="B1936">
        <v>340</v>
      </c>
      <c r="C1936">
        <v>2024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</v>
      </c>
      <c r="K1936">
        <v>99</v>
      </c>
      <c r="L1936">
        <v>10</v>
      </c>
      <c r="M1936">
        <v>99</v>
      </c>
      <c r="N1936">
        <v>99</v>
      </c>
      <c r="O1936">
        <v>99</v>
      </c>
      <c r="P1936">
        <v>99</v>
      </c>
      <c r="R1936">
        <v>0</v>
      </c>
      <c r="AN1936">
        <v>99</v>
      </c>
      <c r="AO1936">
        <v>99</v>
      </c>
      <c r="AP1936">
        <v>28</v>
      </c>
      <c r="AQ1936">
        <v>99</v>
      </c>
    </row>
    <row r="1937" spans="1:45">
      <c r="A1937">
        <v>23</v>
      </c>
      <c r="B1937">
        <v>341</v>
      </c>
      <c r="C1937">
        <v>2024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</v>
      </c>
      <c r="K1937">
        <v>99</v>
      </c>
      <c r="L1937">
        <v>10</v>
      </c>
      <c r="M1937">
        <v>99</v>
      </c>
      <c r="N1937">
        <v>99</v>
      </c>
      <c r="O1937">
        <v>99</v>
      </c>
      <c r="P1937">
        <v>99</v>
      </c>
      <c r="R1937">
        <v>0</v>
      </c>
      <c r="AN1937">
        <v>99</v>
      </c>
      <c r="AO1937">
        <v>99</v>
      </c>
      <c r="AP1937">
        <v>29</v>
      </c>
      <c r="AQ1937">
        <v>99</v>
      </c>
    </row>
    <row r="1938" spans="1:45">
      <c r="A1938">
        <v>23</v>
      </c>
      <c r="B1938">
        <v>342</v>
      </c>
      <c r="C1938">
        <v>2024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</v>
      </c>
      <c r="K1938">
        <v>99</v>
      </c>
      <c r="L1938">
        <v>10</v>
      </c>
      <c r="M1938">
        <v>99</v>
      </c>
      <c r="N1938">
        <v>99</v>
      </c>
      <c r="O1938">
        <v>99</v>
      </c>
      <c r="P1938">
        <v>99</v>
      </c>
      <c r="Q1938">
        <v>2</v>
      </c>
      <c r="R1938">
        <v>2</v>
      </c>
      <c r="S1938">
        <v>10</v>
      </c>
      <c r="T1938">
        <v>4</v>
      </c>
      <c r="U1938">
        <v>477.65</v>
      </c>
      <c r="V1938">
        <v>100</v>
      </c>
      <c r="W1938">
        <v>0</v>
      </c>
      <c r="X1938">
        <v>100</v>
      </c>
      <c r="Y1938">
        <v>16.850000000000453</v>
      </c>
      <c r="Z1938">
        <v>0</v>
      </c>
      <c r="AA1938">
        <v>0</v>
      </c>
      <c r="AE1938">
        <v>66.666666666666686</v>
      </c>
      <c r="AF1938">
        <v>76.866752494367589</v>
      </c>
      <c r="AG1938">
        <v>1831</v>
      </c>
      <c r="AH1938">
        <v>0</v>
      </c>
      <c r="AI1938">
        <v>100</v>
      </c>
      <c r="AJ1938">
        <v>996</v>
      </c>
      <c r="AK1938">
        <v>-99.999999999996476</v>
      </c>
      <c r="AN1938">
        <v>99</v>
      </c>
      <c r="AO1938">
        <v>99</v>
      </c>
      <c r="AP1938">
        <v>30</v>
      </c>
      <c r="AQ1938">
        <v>99</v>
      </c>
      <c r="AR1938">
        <v>215</v>
      </c>
      <c r="AS1938">
        <v>48.177996407238311</v>
      </c>
    </row>
    <row r="1939" spans="1:45">
      <c r="A1939">
        <v>23</v>
      </c>
      <c r="B1939">
        <v>343</v>
      </c>
      <c r="C1939">
        <v>2024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</v>
      </c>
      <c r="K1939">
        <v>99</v>
      </c>
      <c r="L1939">
        <v>10</v>
      </c>
      <c r="M1939">
        <v>99</v>
      </c>
      <c r="N1939">
        <v>99</v>
      </c>
      <c r="O1939">
        <v>99</v>
      </c>
      <c r="P1939">
        <v>99</v>
      </c>
      <c r="R1939">
        <v>0</v>
      </c>
      <c r="AN1939">
        <v>99</v>
      </c>
      <c r="AO1939">
        <v>99</v>
      </c>
      <c r="AP1939">
        <v>31</v>
      </c>
      <c r="AQ1939">
        <v>99</v>
      </c>
    </row>
    <row r="1940" spans="1:45">
      <c r="A1940">
        <v>23</v>
      </c>
      <c r="B1940">
        <v>344</v>
      </c>
      <c r="C1940">
        <v>2024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</v>
      </c>
      <c r="K1940">
        <v>99</v>
      </c>
      <c r="L1940">
        <v>10</v>
      </c>
      <c r="M1940">
        <v>99</v>
      </c>
      <c r="N1940">
        <v>99</v>
      </c>
      <c r="O1940">
        <v>99</v>
      </c>
      <c r="P1940">
        <v>99</v>
      </c>
      <c r="R1940">
        <v>0</v>
      </c>
      <c r="AN1940">
        <v>99</v>
      </c>
      <c r="AO1940">
        <v>99</v>
      </c>
      <c r="AP1940">
        <v>32</v>
      </c>
      <c r="AQ1940">
        <v>99</v>
      </c>
    </row>
    <row r="1941" spans="1:45">
      <c r="A1941">
        <v>23</v>
      </c>
      <c r="B1941">
        <v>345</v>
      </c>
      <c r="C1941">
        <v>2024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</v>
      </c>
      <c r="K1941">
        <v>99</v>
      </c>
      <c r="L1941">
        <v>10</v>
      </c>
      <c r="M1941">
        <v>99</v>
      </c>
      <c r="N1941">
        <v>99</v>
      </c>
      <c r="O1941">
        <v>99</v>
      </c>
      <c r="P1941">
        <v>99</v>
      </c>
      <c r="R1941">
        <v>0</v>
      </c>
      <c r="AN1941">
        <v>99</v>
      </c>
      <c r="AO1941">
        <v>99</v>
      </c>
      <c r="AP1941">
        <v>33</v>
      </c>
      <c r="AQ1941">
        <v>99</v>
      </c>
    </row>
    <row r="1942" spans="1:45">
      <c r="A1942">
        <v>23</v>
      </c>
      <c r="B1942">
        <v>346</v>
      </c>
      <c r="C1942">
        <v>2024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</v>
      </c>
      <c r="K1942">
        <v>99</v>
      </c>
      <c r="L1942">
        <v>10</v>
      </c>
      <c r="M1942">
        <v>99</v>
      </c>
      <c r="N1942">
        <v>99</v>
      </c>
      <c r="O1942">
        <v>99</v>
      </c>
      <c r="P1942">
        <v>99</v>
      </c>
      <c r="R1942">
        <v>0</v>
      </c>
      <c r="AN1942">
        <v>99</v>
      </c>
      <c r="AO1942">
        <v>99</v>
      </c>
      <c r="AP1942">
        <v>34</v>
      </c>
      <c r="AQ1942">
        <v>99</v>
      </c>
    </row>
    <row r="1943" spans="1:45">
      <c r="A1943">
        <v>23</v>
      </c>
      <c r="B1943">
        <v>347</v>
      </c>
      <c r="C1943">
        <v>2024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</v>
      </c>
      <c r="K1943">
        <v>99</v>
      </c>
      <c r="L1943">
        <v>10</v>
      </c>
      <c r="M1943">
        <v>99</v>
      </c>
      <c r="N1943">
        <v>99</v>
      </c>
      <c r="O1943">
        <v>99</v>
      </c>
      <c r="P1943">
        <v>99</v>
      </c>
      <c r="R1943">
        <v>0</v>
      </c>
      <c r="AN1943">
        <v>99</v>
      </c>
      <c r="AO1943">
        <v>99</v>
      </c>
      <c r="AP1943">
        <v>39</v>
      </c>
      <c r="AQ1943">
        <v>99</v>
      </c>
    </row>
    <row r="1944" spans="1:45">
      <c r="A1944">
        <v>23</v>
      </c>
      <c r="B1944">
        <v>348</v>
      </c>
      <c r="C1944">
        <v>2024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</v>
      </c>
      <c r="K1944">
        <v>99</v>
      </c>
      <c r="L1944">
        <v>10</v>
      </c>
      <c r="M1944">
        <v>99</v>
      </c>
      <c r="N1944">
        <v>99</v>
      </c>
      <c r="O1944">
        <v>99</v>
      </c>
      <c r="P1944">
        <v>99</v>
      </c>
      <c r="R1944">
        <v>0</v>
      </c>
      <c r="AN1944">
        <v>99</v>
      </c>
      <c r="AO1944">
        <v>99</v>
      </c>
      <c r="AP1944">
        <v>40</v>
      </c>
      <c r="AQ1944">
        <v>99</v>
      </c>
    </row>
    <row r="1945" spans="1:45">
      <c r="A1945">
        <v>23</v>
      </c>
      <c r="B1945">
        <v>349</v>
      </c>
      <c r="C1945">
        <v>2024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</v>
      </c>
      <c r="K1945">
        <v>99</v>
      </c>
      <c r="L1945">
        <v>10</v>
      </c>
      <c r="M1945">
        <v>99</v>
      </c>
      <c r="N1945">
        <v>99</v>
      </c>
      <c r="O1945">
        <v>99</v>
      </c>
      <c r="P1945">
        <v>99</v>
      </c>
      <c r="Q1945">
        <v>4</v>
      </c>
      <c r="R1945">
        <v>6</v>
      </c>
      <c r="S1945">
        <v>10</v>
      </c>
      <c r="T1945">
        <v>6.8333333333333313</v>
      </c>
      <c r="U1945">
        <v>440.76666666666682</v>
      </c>
      <c r="V1945">
        <v>100</v>
      </c>
      <c r="W1945">
        <v>50</v>
      </c>
      <c r="X1945">
        <v>100</v>
      </c>
      <c r="Y1945">
        <v>33.56752729780451</v>
      </c>
      <c r="Z1945">
        <v>0</v>
      </c>
      <c r="AA1945">
        <v>2.0344259359556194</v>
      </c>
      <c r="AC1945">
        <v>-75.128230515490117</v>
      </c>
      <c r="AE1945">
        <v>1.4598540145985412</v>
      </c>
      <c r="AF1945">
        <v>1.9445230786198784</v>
      </c>
      <c r="AG1945">
        <v>901</v>
      </c>
      <c r="AH1945">
        <v>0</v>
      </c>
      <c r="AI1945">
        <v>100</v>
      </c>
      <c r="AJ1945">
        <v>230.12677665437656</v>
      </c>
      <c r="AK1945">
        <v>19.563430826635777</v>
      </c>
      <c r="AL1945">
        <v>-47.631671793706005</v>
      </c>
      <c r="AN1945">
        <v>99</v>
      </c>
      <c r="AO1945">
        <v>99</v>
      </c>
      <c r="AP1945">
        <v>98</v>
      </c>
      <c r="AQ1945">
        <v>99</v>
      </c>
      <c r="AR1945">
        <v>210</v>
      </c>
      <c r="AS1945">
        <v>47.712489209550434</v>
      </c>
    </row>
    <row r="1946" spans="1:45">
      <c r="A1946">
        <v>23</v>
      </c>
      <c r="B1946">
        <v>350</v>
      </c>
      <c r="C1946">
        <v>2024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</v>
      </c>
      <c r="K1946">
        <v>99</v>
      </c>
      <c r="L1946">
        <v>10</v>
      </c>
      <c r="M1946">
        <v>99</v>
      </c>
      <c r="N1946">
        <v>99</v>
      </c>
      <c r="O1946">
        <v>99</v>
      </c>
      <c r="P1946">
        <v>99</v>
      </c>
      <c r="R1946">
        <v>0</v>
      </c>
      <c r="AN1946">
        <v>99</v>
      </c>
      <c r="AO1946">
        <v>99</v>
      </c>
      <c r="AP1946">
        <v>99</v>
      </c>
      <c r="AQ1946">
        <v>99</v>
      </c>
    </row>
    <row r="1947" spans="1:45">
      <c r="A1947">
        <v>23</v>
      </c>
      <c r="B1947">
        <v>351</v>
      </c>
      <c r="C1947">
        <v>2024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</v>
      </c>
      <c r="K1947">
        <v>99</v>
      </c>
      <c r="L1947">
        <v>11</v>
      </c>
      <c r="M1947">
        <v>99</v>
      </c>
      <c r="N1947">
        <v>99</v>
      </c>
      <c r="O1947">
        <v>99</v>
      </c>
      <c r="P1947">
        <v>99</v>
      </c>
      <c r="R1947">
        <v>0</v>
      </c>
      <c r="AN1947">
        <v>99</v>
      </c>
      <c r="AO1947">
        <v>99</v>
      </c>
      <c r="AP1947">
        <v>1</v>
      </c>
      <c r="AQ1947">
        <v>99</v>
      </c>
    </row>
    <row r="1948" spans="1:45">
      <c r="A1948">
        <v>23</v>
      </c>
      <c r="B1948">
        <v>352</v>
      </c>
      <c r="C1948">
        <v>2024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</v>
      </c>
      <c r="K1948">
        <v>99</v>
      </c>
      <c r="L1948">
        <v>11</v>
      </c>
      <c r="M1948">
        <v>99</v>
      </c>
      <c r="N1948">
        <v>99</v>
      </c>
      <c r="O1948">
        <v>99</v>
      </c>
      <c r="P1948">
        <v>99</v>
      </c>
      <c r="R1948">
        <v>0</v>
      </c>
      <c r="AN1948">
        <v>99</v>
      </c>
      <c r="AO1948">
        <v>99</v>
      </c>
      <c r="AP1948">
        <v>2</v>
      </c>
      <c r="AQ1948">
        <v>99</v>
      </c>
    </row>
    <row r="1949" spans="1:45">
      <c r="A1949">
        <v>23</v>
      </c>
      <c r="B1949">
        <v>353</v>
      </c>
      <c r="C1949">
        <v>2024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</v>
      </c>
      <c r="K1949">
        <v>99</v>
      </c>
      <c r="L1949">
        <v>11</v>
      </c>
      <c r="M1949">
        <v>99</v>
      </c>
      <c r="N1949">
        <v>99</v>
      </c>
      <c r="O1949">
        <v>99</v>
      </c>
      <c r="P1949">
        <v>99</v>
      </c>
      <c r="R1949">
        <v>0</v>
      </c>
      <c r="AN1949">
        <v>99</v>
      </c>
      <c r="AO1949">
        <v>99</v>
      </c>
      <c r="AP1949">
        <v>3</v>
      </c>
      <c r="AQ1949">
        <v>99</v>
      </c>
    </row>
    <row r="1950" spans="1:45">
      <c r="A1950">
        <v>23</v>
      </c>
      <c r="B1950">
        <v>354</v>
      </c>
      <c r="C1950">
        <v>2024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</v>
      </c>
      <c r="K1950">
        <v>99</v>
      </c>
      <c r="L1950">
        <v>11</v>
      </c>
      <c r="M1950">
        <v>99</v>
      </c>
      <c r="N1950">
        <v>99</v>
      </c>
      <c r="O1950">
        <v>99</v>
      </c>
      <c r="P1950">
        <v>99</v>
      </c>
      <c r="R1950">
        <v>0</v>
      </c>
      <c r="AN1950">
        <v>99</v>
      </c>
      <c r="AO1950">
        <v>99</v>
      </c>
      <c r="AP1950">
        <v>4</v>
      </c>
      <c r="AQ1950">
        <v>99</v>
      </c>
    </row>
    <row r="1951" spans="1:45">
      <c r="A1951">
        <v>23</v>
      </c>
      <c r="B1951">
        <v>355</v>
      </c>
      <c r="C1951">
        <v>2024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</v>
      </c>
      <c r="K1951">
        <v>99</v>
      </c>
      <c r="L1951">
        <v>11</v>
      </c>
      <c r="M1951">
        <v>99</v>
      </c>
      <c r="N1951">
        <v>99</v>
      </c>
      <c r="O1951">
        <v>99</v>
      </c>
      <c r="P1951">
        <v>99</v>
      </c>
      <c r="R1951">
        <v>0</v>
      </c>
      <c r="AN1951">
        <v>99</v>
      </c>
      <c r="AO1951">
        <v>99</v>
      </c>
      <c r="AP1951">
        <v>5</v>
      </c>
      <c r="AQ1951">
        <v>99</v>
      </c>
    </row>
    <row r="1952" spans="1:45">
      <c r="A1952">
        <v>23</v>
      </c>
      <c r="B1952">
        <v>356</v>
      </c>
      <c r="C1952">
        <v>2024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</v>
      </c>
      <c r="K1952">
        <v>99</v>
      </c>
      <c r="L1952">
        <v>11</v>
      </c>
      <c r="M1952">
        <v>99</v>
      </c>
      <c r="N1952">
        <v>99</v>
      </c>
      <c r="O1952">
        <v>99</v>
      </c>
      <c r="P1952">
        <v>99</v>
      </c>
      <c r="R1952">
        <v>0</v>
      </c>
      <c r="AN1952">
        <v>99</v>
      </c>
      <c r="AO1952">
        <v>99</v>
      </c>
      <c r="AP1952">
        <v>6</v>
      </c>
      <c r="AQ1952">
        <v>99</v>
      </c>
    </row>
    <row r="1953" spans="1:45">
      <c r="A1953">
        <v>23</v>
      </c>
      <c r="B1953">
        <v>357</v>
      </c>
      <c r="C1953">
        <v>2024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</v>
      </c>
      <c r="K1953">
        <v>99</v>
      </c>
      <c r="L1953">
        <v>11</v>
      </c>
      <c r="M1953">
        <v>99</v>
      </c>
      <c r="N1953">
        <v>99</v>
      </c>
      <c r="O1953">
        <v>99</v>
      </c>
      <c r="P1953">
        <v>99</v>
      </c>
      <c r="R1953">
        <v>0</v>
      </c>
      <c r="AN1953">
        <v>99</v>
      </c>
      <c r="AO1953">
        <v>99</v>
      </c>
      <c r="AP1953">
        <v>7</v>
      </c>
      <c r="AQ1953">
        <v>99</v>
      </c>
    </row>
    <row r="1954" spans="1:45">
      <c r="A1954">
        <v>23</v>
      </c>
      <c r="B1954">
        <v>358</v>
      </c>
      <c r="C1954">
        <v>2024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</v>
      </c>
      <c r="K1954">
        <v>99</v>
      </c>
      <c r="L1954">
        <v>11</v>
      </c>
      <c r="M1954">
        <v>99</v>
      </c>
      <c r="N1954">
        <v>99</v>
      </c>
      <c r="O1954">
        <v>99</v>
      </c>
      <c r="P1954">
        <v>99</v>
      </c>
      <c r="R1954">
        <v>0</v>
      </c>
      <c r="AN1954">
        <v>99</v>
      </c>
      <c r="AO1954">
        <v>99</v>
      </c>
      <c r="AP1954">
        <v>8</v>
      </c>
      <c r="AQ1954">
        <v>99</v>
      </c>
    </row>
    <row r="1955" spans="1:45">
      <c r="A1955">
        <v>23</v>
      </c>
      <c r="B1955">
        <v>359</v>
      </c>
      <c r="C1955">
        <v>2024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</v>
      </c>
      <c r="K1955">
        <v>99</v>
      </c>
      <c r="L1955">
        <v>11</v>
      </c>
      <c r="M1955">
        <v>99</v>
      </c>
      <c r="N1955">
        <v>99</v>
      </c>
      <c r="O1955">
        <v>99</v>
      </c>
      <c r="P1955">
        <v>99</v>
      </c>
      <c r="R1955">
        <v>0</v>
      </c>
      <c r="AN1955">
        <v>99</v>
      </c>
      <c r="AO1955">
        <v>99</v>
      </c>
      <c r="AP1955">
        <v>9</v>
      </c>
      <c r="AQ1955">
        <v>99</v>
      </c>
    </row>
    <row r="1956" spans="1:45">
      <c r="A1956">
        <v>23</v>
      </c>
      <c r="B1956">
        <v>360</v>
      </c>
      <c r="C1956">
        <v>2024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</v>
      </c>
      <c r="K1956">
        <v>99</v>
      </c>
      <c r="L1956">
        <v>11</v>
      </c>
      <c r="M1956">
        <v>99</v>
      </c>
      <c r="N1956">
        <v>99</v>
      </c>
      <c r="O1956">
        <v>99</v>
      </c>
      <c r="P1956">
        <v>99</v>
      </c>
      <c r="R1956">
        <v>0</v>
      </c>
      <c r="AN1956">
        <v>99</v>
      </c>
      <c r="AO1956">
        <v>99</v>
      </c>
      <c r="AP1956">
        <v>10</v>
      </c>
      <c r="AQ1956">
        <v>99</v>
      </c>
    </row>
    <row r="1957" spans="1:45">
      <c r="A1957">
        <v>23</v>
      </c>
      <c r="B1957">
        <v>361</v>
      </c>
      <c r="C1957">
        <v>2024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</v>
      </c>
      <c r="K1957">
        <v>99</v>
      </c>
      <c r="L1957">
        <v>11</v>
      </c>
      <c r="M1957">
        <v>99</v>
      </c>
      <c r="N1957">
        <v>99</v>
      </c>
      <c r="O1957">
        <v>99</v>
      </c>
      <c r="P1957">
        <v>99</v>
      </c>
      <c r="R1957">
        <v>0</v>
      </c>
      <c r="AN1957">
        <v>99</v>
      </c>
      <c r="AO1957">
        <v>99</v>
      </c>
      <c r="AP1957">
        <v>11</v>
      </c>
      <c r="AQ1957">
        <v>99</v>
      </c>
    </row>
    <row r="1958" spans="1:45">
      <c r="A1958">
        <v>23</v>
      </c>
      <c r="B1958">
        <v>362</v>
      </c>
      <c r="C1958">
        <v>2024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</v>
      </c>
      <c r="K1958">
        <v>99</v>
      </c>
      <c r="L1958">
        <v>11</v>
      </c>
      <c r="M1958">
        <v>99</v>
      </c>
      <c r="N1958">
        <v>99</v>
      </c>
      <c r="O1958">
        <v>99</v>
      </c>
      <c r="P1958">
        <v>99</v>
      </c>
      <c r="R1958">
        <v>0</v>
      </c>
      <c r="AN1958">
        <v>99</v>
      </c>
      <c r="AO1958">
        <v>99</v>
      </c>
      <c r="AP1958">
        <v>12</v>
      </c>
      <c r="AQ1958">
        <v>99</v>
      </c>
    </row>
    <row r="1959" spans="1:45">
      <c r="A1959">
        <v>23</v>
      </c>
      <c r="B1959">
        <v>363</v>
      </c>
      <c r="C1959">
        <v>2024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</v>
      </c>
      <c r="K1959">
        <v>99</v>
      </c>
      <c r="L1959">
        <v>11</v>
      </c>
      <c r="M1959">
        <v>99</v>
      </c>
      <c r="N1959">
        <v>99</v>
      </c>
      <c r="O1959">
        <v>99</v>
      </c>
      <c r="P1959">
        <v>99</v>
      </c>
      <c r="R1959">
        <v>0</v>
      </c>
      <c r="AN1959">
        <v>99</v>
      </c>
      <c r="AO1959">
        <v>99</v>
      </c>
      <c r="AP1959">
        <v>13</v>
      </c>
      <c r="AQ1959">
        <v>99</v>
      </c>
    </row>
    <row r="1960" spans="1:45">
      <c r="A1960">
        <v>23</v>
      </c>
      <c r="B1960">
        <v>364</v>
      </c>
      <c r="C1960">
        <v>2024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</v>
      </c>
      <c r="K1960">
        <v>99</v>
      </c>
      <c r="L1960">
        <v>11</v>
      </c>
      <c r="M1960">
        <v>99</v>
      </c>
      <c r="N1960">
        <v>99</v>
      </c>
      <c r="O1960">
        <v>99</v>
      </c>
      <c r="P1960">
        <v>99</v>
      </c>
      <c r="R1960">
        <v>0</v>
      </c>
      <c r="AN1960">
        <v>99</v>
      </c>
      <c r="AO1960">
        <v>99</v>
      </c>
      <c r="AP1960">
        <v>14</v>
      </c>
      <c r="AQ1960">
        <v>99</v>
      </c>
    </row>
    <row r="1961" spans="1:45">
      <c r="A1961">
        <v>23</v>
      </c>
      <c r="B1961">
        <v>365</v>
      </c>
      <c r="C1961">
        <v>2024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</v>
      </c>
      <c r="K1961">
        <v>99</v>
      </c>
      <c r="L1961">
        <v>11</v>
      </c>
      <c r="M1961">
        <v>99</v>
      </c>
      <c r="N1961">
        <v>99</v>
      </c>
      <c r="O1961">
        <v>99</v>
      </c>
      <c r="P1961">
        <v>99</v>
      </c>
      <c r="R1961">
        <v>0</v>
      </c>
      <c r="AN1961">
        <v>99</v>
      </c>
      <c r="AO1961">
        <v>99</v>
      </c>
      <c r="AP1961">
        <v>15</v>
      </c>
      <c r="AQ1961">
        <v>99</v>
      </c>
    </row>
    <row r="1962" spans="1:45">
      <c r="A1962">
        <v>23</v>
      </c>
      <c r="B1962">
        <v>366</v>
      </c>
      <c r="C1962">
        <v>2024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</v>
      </c>
      <c r="K1962">
        <v>99</v>
      </c>
      <c r="L1962">
        <v>11</v>
      </c>
      <c r="M1962">
        <v>99</v>
      </c>
      <c r="N1962">
        <v>99</v>
      </c>
      <c r="O1962">
        <v>99</v>
      </c>
      <c r="P1962">
        <v>99</v>
      </c>
      <c r="R1962">
        <v>0</v>
      </c>
      <c r="AN1962">
        <v>99</v>
      </c>
      <c r="AO1962">
        <v>99</v>
      </c>
      <c r="AP1962">
        <v>16</v>
      </c>
      <c r="AQ1962">
        <v>99</v>
      </c>
    </row>
    <row r="1963" spans="1:45">
      <c r="A1963">
        <v>23</v>
      </c>
      <c r="B1963">
        <v>367</v>
      </c>
      <c r="C1963">
        <v>2024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</v>
      </c>
      <c r="K1963">
        <v>99</v>
      </c>
      <c r="L1963">
        <v>11</v>
      </c>
      <c r="M1963">
        <v>99</v>
      </c>
      <c r="N1963">
        <v>99</v>
      </c>
      <c r="O1963">
        <v>99</v>
      </c>
      <c r="P1963">
        <v>99</v>
      </c>
      <c r="R1963">
        <v>0</v>
      </c>
      <c r="AN1963">
        <v>99</v>
      </c>
      <c r="AO1963">
        <v>99</v>
      </c>
      <c r="AP1963">
        <v>17</v>
      </c>
      <c r="AQ1963">
        <v>99</v>
      </c>
    </row>
    <row r="1964" spans="1:45">
      <c r="A1964">
        <v>23</v>
      </c>
      <c r="B1964">
        <v>368</v>
      </c>
      <c r="C1964">
        <v>2024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</v>
      </c>
      <c r="K1964">
        <v>99</v>
      </c>
      <c r="L1964">
        <v>11</v>
      </c>
      <c r="M1964">
        <v>99</v>
      </c>
      <c r="N1964">
        <v>99</v>
      </c>
      <c r="O1964">
        <v>99</v>
      </c>
      <c r="P1964">
        <v>99</v>
      </c>
      <c r="Q1964">
        <v>1</v>
      </c>
      <c r="R1964">
        <v>1</v>
      </c>
      <c r="S1964">
        <v>11</v>
      </c>
      <c r="T1964">
        <v>11</v>
      </c>
      <c r="U1964">
        <v>463.7</v>
      </c>
      <c r="V1964">
        <v>100</v>
      </c>
      <c r="W1964">
        <v>100</v>
      </c>
      <c r="X1964">
        <v>100</v>
      </c>
      <c r="Y1964">
        <v>0</v>
      </c>
      <c r="Z1964">
        <v>0</v>
      </c>
      <c r="AA1964">
        <v>0</v>
      </c>
      <c r="AE1964">
        <v>0.20325203252032517</v>
      </c>
      <c r="AF1964">
        <v>0.24992009779060287</v>
      </c>
      <c r="AG1964">
        <v>790</v>
      </c>
      <c r="AH1964">
        <v>0</v>
      </c>
      <c r="AI1964">
        <v>100</v>
      </c>
      <c r="AJ1964">
        <v>0</v>
      </c>
      <c r="AN1964">
        <v>99</v>
      </c>
      <c r="AO1964">
        <v>99</v>
      </c>
      <c r="AP1964">
        <v>21</v>
      </c>
      <c r="AQ1964">
        <v>99</v>
      </c>
      <c r="AR1964">
        <v>203</v>
      </c>
      <c r="AS1964">
        <v>55.466385636979439</v>
      </c>
    </row>
    <row r="1965" spans="1:45">
      <c r="A1965">
        <v>23</v>
      </c>
      <c r="B1965">
        <v>369</v>
      </c>
      <c r="C1965">
        <v>2024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</v>
      </c>
      <c r="K1965">
        <v>99</v>
      </c>
      <c r="L1965">
        <v>11</v>
      </c>
      <c r="M1965">
        <v>99</v>
      </c>
      <c r="N1965">
        <v>99</v>
      </c>
      <c r="O1965">
        <v>99</v>
      </c>
      <c r="P1965">
        <v>99</v>
      </c>
      <c r="Q1965">
        <v>6</v>
      </c>
      <c r="R1965">
        <v>6</v>
      </c>
      <c r="S1965">
        <v>11</v>
      </c>
      <c r="T1965">
        <v>7.6666666666666687</v>
      </c>
      <c r="U1965">
        <v>548.08333333333348</v>
      </c>
      <c r="V1965">
        <v>100</v>
      </c>
      <c r="W1965">
        <v>83.333333333333314</v>
      </c>
      <c r="X1965">
        <v>100</v>
      </c>
      <c r="Y1965">
        <v>92.161586659277518</v>
      </c>
      <c r="Z1965">
        <v>0</v>
      </c>
      <c r="AA1965">
        <v>0.94280904158205681</v>
      </c>
      <c r="AC1965">
        <v>80.266797813084864</v>
      </c>
      <c r="AE1965">
        <v>1.1257035647279547</v>
      </c>
      <c r="AF1965">
        <v>1.3567488197296076</v>
      </c>
      <c r="AG1965">
        <v>919.6666666666664</v>
      </c>
      <c r="AH1965">
        <v>0</v>
      </c>
      <c r="AI1965">
        <v>100</v>
      </c>
      <c r="AJ1965">
        <v>301.40928246415302</v>
      </c>
      <c r="AK1965">
        <v>77.831195086516971</v>
      </c>
      <c r="AL1965">
        <v>65.648956125155308</v>
      </c>
      <c r="AN1965">
        <v>99</v>
      </c>
      <c r="AO1965">
        <v>99</v>
      </c>
      <c r="AP1965">
        <v>22</v>
      </c>
      <c r="AQ1965">
        <v>99</v>
      </c>
      <c r="AR1965">
        <v>218.8333333333334</v>
      </c>
      <c r="AS1965">
        <v>51.834071601083217</v>
      </c>
    </row>
    <row r="1966" spans="1:45">
      <c r="A1966">
        <v>23</v>
      </c>
      <c r="B1966">
        <v>370</v>
      </c>
      <c r="C1966">
        <v>2024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</v>
      </c>
      <c r="K1966">
        <v>99</v>
      </c>
      <c r="L1966">
        <v>11</v>
      </c>
      <c r="M1966">
        <v>99</v>
      </c>
      <c r="N1966">
        <v>99</v>
      </c>
      <c r="O1966">
        <v>99</v>
      </c>
      <c r="P1966">
        <v>99</v>
      </c>
      <c r="R1966">
        <v>0</v>
      </c>
      <c r="AN1966">
        <v>99</v>
      </c>
      <c r="AO1966">
        <v>99</v>
      </c>
      <c r="AP1966">
        <v>23</v>
      </c>
      <c r="AQ1966">
        <v>99</v>
      </c>
    </row>
    <row r="1967" spans="1:45">
      <c r="A1967">
        <v>23</v>
      </c>
      <c r="B1967">
        <v>371</v>
      </c>
      <c r="C1967">
        <v>2024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</v>
      </c>
      <c r="K1967">
        <v>99</v>
      </c>
      <c r="L1967">
        <v>11</v>
      </c>
      <c r="M1967">
        <v>99</v>
      </c>
      <c r="N1967">
        <v>99</v>
      </c>
      <c r="O1967">
        <v>99</v>
      </c>
      <c r="P1967">
        <v>99</v>
      </c>
      <c r="Q1967">
        <v>18</v>
      </c>
      <c r="R1967">
        <v>24</v>
      </c>
      <c r="S1967">
        <v>11</v>
      </c>
      <c r="T1967">
        <v>6.25</v>
      </c>
      <c r="U1967">
        <v>541.15000000000009</v>
      </c>
      <c r="V1967">
        <v>100</v>
      </c>
      <c r="W1967">
        <v>37.5</v>
      </c>
      <c r="X1967">
        <v>100</v>
      </c>
      <c r="Y1967">
        <v>72.697759020939145</v>
      </c>
      <c r="Z1967">
        <v>0</v>
      </c>
      <c r="AA1967">
        <v>1.2665570127975556</v>
      </c>
      <c r="AC1967">
        <v>44.324865985721743</v>
      </c>
      <c r="AE1967">
        <v>5.5172413793103443</v>
      </c>
      <c r="AF1967">
        <v>6.9687592726039602</v>
      </c>
      <c r="AG1967">
        <v>1077</v>
      </c>
      <c r="AH1967">
        <v>0</v>
      </c>
      <c r="AI1967">
        <v>100</v>
      </c>
      <c r="AJ1967">
        <v>533.64813625958925</v>
      </c>
      <c r="AK1967">
        <v>65.071984281524465</v>
      </c>
      <c r="AL1967">
        <v>25.336746093021297</v>
      </c>
      <c r="AN1967">
        <v>99</v>
      </c>
      <c r="AO1967">
        <v>99</v>
      </c>
      <c r="AP1967">
        <v>24</v>
      </c>
      <c r="AQ1967">
        <v>99</v>
      </c>
      <c r="AR1967">
        <v>220.2083333333334</v>
      </c>
      <c r="AS1967">
        <v>50.41040616550012</v>
      </c>
    </row>
    <row r="1968" spans="1:45">
      <c r="A1968">
        <v>23</v>
      </c>
      <c r="B1968">
        <v>372</v>
      </c>
      <c r="C1968">
        <v>2024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</v>
      </c>
      <c r="K1968">
        <v>99</v>
      </c>
      <c r="L1968">
        <v>11</v>
      </c>
      <c r="M1968">
        <v>99</v>
      </c>
      <c r="N1968">
        <v>99</v>
      </c>
      <c r="O1968">
        <v>99</v>
      </c>
      <c r="P1968">
        <v>99</v>
      </c>
      <c r="Q1968">
        <v>1</v>
      </c>
      <c r="R1968">
        <v>1</v>
      </c>
      <c r="S1968">
        <v>11</v>
      </c>
      <c r="T1968">
        <v>8</v>
      </c>
      <c r="U1968">
        <v>617.4</v>
      </c>
      <c r="V1968">
        <v>100</v>
      </c>
      <c r="W1968">
        <v>100</v>
      </c>
      <c r="X1968">
        <v>100</v>
      </c>
      <c r="Y1968">
        <v>0</v>
      </c>
      <c r="Z1968">
        <v>0</v>
      </c>
      <c r="AA1968">
        <v>0</v>
      </c>
      <c r="AE1968">
        <v>0.45662100456621008</v>
      </c>
      <c r="AF1968">
        <v>0.62185622168459187</v>
      </c>
      <c r="AG1968">
        <v>1977</v>
      </c>
      <c r="AH1968">
        <v>0</v>
      </c>
      <c r="AI1968">
        <v>100</v>
      </c>
      <c r="AJ1968">
        <v>0</v>
      </c>
      <c r="AN1968">
        <v>99</v>
      </c>
      <c r="AO1968">
        <v>99</v>
      </c>
      <c r="AP1968">
        <v>25</v>
      </c>
      <c r="AQ1968">
        <v>99</v>
      </c>
      <c r="AR1968">
        <v>216</v>
      </c>
      <c r="AS1968">
        <v>61.224311588680557</v>
      </c>
    </row>
    <row r="1969" spans="1:43">
      <c r="A1969">
        <v>23</v>
      </c>
      <c r="B1969">
        <v>373</v>
      </c>
      <c r="C1969">
        <v>2024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</v>
      </c>
      <c r="K1969">
        <v>99</v>
      </c>
      <c r="L1969">
        <v>11</v>
      </c>
      <c r="M1969">
        <v>99</v>
      </c>
      <c r="N1969">
        <v>99</v>
      </c>
      <c r="O1969">
        <v>99</v>
      </c>
      <c r="P1969">
        <v>99</v>
      </c>
      <c r="R1969">
        <v>0</v>
      </c>
      <c r="AN1969">
        <v>99</v>
      </c>
      <c r="AO1969">
        <v>99</v>
      </c>
      <c r="AP1969">
        <v>26</v>
      </c>
      <c r="AQ1969">
        <v>99</v>
      </c>
    </row>
    <row r="1970" spans="1:43">
      <c r="A1970">
        <v>23</v>
      </c>
      <c r="B1970">
        <v>374</v>
      </c>
      <c r="C1970">
        <v>2024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</v>
      </c>
      <c r="K1970">
        <v>99</v>
      </c>
      <c r="L1970">
        <v>11</v>
      </c>
      <c r="M1970">
        <v>99</v>
      </c>
      <c r="N1970">
        <v>99</v>
      </c>
      <c r="O1970">
        <v>99</v>
      </c>
      <c r="P1970">
        <v>99</v>
      </c>
      <c r="R1970">
        <v>0</v>
      </c>
      <c r="AN1970">
        <v>99</v>
      </c>
      <c r="AO1970">
        <v>99</v>
      </c>
      <c r="AP1970">
        <v>27</v>
      </c>
      <c r="AQ1970">
        <v>99</v>
      </c>
    </row>
    <row r="1971" spans="1:43">
      <c r="A1971">
        <v>23</v>
      </c>
      <c r="B1971">
        <v>375</v>
      </c>
      <c r="C1971">
        <v>2024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</v>
      </c>
      <c r="K1971">
        <v>99</v>
      </c>
      <c r="L1971">
        <v>11</v>
      </c>
      <c r="M1971">
        <v>99</v>
      </c>
      <c r="N1971">
        <v>99</v>
      </c>
      <c r="O1971">
        <v>99</v>
      </c>
      <c r="P1971">
        <v>99</v>
      </c>
      <c r="R1971">
        <v>0</v>
      </c>
      <c r="AN1971">
        <v>99</v>
      </c>
      <c r="AO1971">
        <v>99</v>
      </c>
      <c r="AP1971">
        <v>28</v>
      </c>
      <c r="AQ1971">
        <v>99</v>
      </c>
    </row>
    <row r="1972" spans="1:43">
      <c r="A1972">
        <v>23</v>
      </c>
      <c r="B1972">
        <v>376</v>
      </c>
      <c r="C1972">
        <v>2024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</v>
      </c>
      <c r="K1972">
        <v>99</v>
      </c>
      <c r="L1972">
        <v>11</v>
      </c>
      <c r="M1972">
        <v>99</v>
      </c>
      <c r="N1972">
        <v>99</v>
      </c>
      <c r="O1972">
        <v>99</v>
      </c>
      <c r="P1972">
        <v>99</v>
      </c>
      <c r="R1972">
        <v>0</v>
      </c>
      <c r="AN1972">
        <v>99</v>
      </c>
      <c r="AO1972">
        <v>99</v>
      </c>
      <c r="AP1972">
        <v>29</v>
      </c>
      <c r="AQ1972">
        <v>99</v>
      </c>
    </row>
    <row r="1973" spans="1:43">
      <c r="A1973">
        <v>23</v>
      </c>
      <c r="B1973">
        <v>377</v>
      </c>
      <c r="C1973">
        <v>2024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</v>
      </c>
      <c r="K1973">
        <v>99</v>
      </c>
      <c r="L1973">
        <v>11</v>
      </c>
      <c r="M1973">
        <v>99</v>
      </c>
      <c r="N1973">
        <v>99</v>
      </c>
      <c r="O1973">
        <v>99</v>
      </c>
      <c r="P1973">
        <v>99</v>
      </c>
      <c r="R1973">
        <v>0</v>
      </c>
      <c r="AN1973">
        <v>99</v>
      </c>
      <c r="AO1973">
        <v>99</v>
      </c>
      <c r="AP1973">
        <v>30</v>
      </c>
      <c r="AQ1973">
        <v>99</v>
      </c>
    </row>
    <row r="1974" spans="1:43">
      <c r="A1974">
        <v>23</v>
      </c>
      <c r="B1974">
        <v>378</v>
      </c>
      <c r="C1974">
        <v>2024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</v>
      </c>
      <c r="K1974">
        <v>99</v>
      </c>
      <c r="L1974">
        <v>11</v>
      </c>
      <c r="M1974">
        <v>99</v>
      </c>
      <c r="N1974">
        <v>99</v>
      </c>
      <c r="O1974">
        <v>99</v>
      </c>
      <c r="P1974">
        <v>99</v>
      </c>
      <c r="R1974">
        <v>0</v>
      </c>
      <c r="AN1974">
        <v>99</v>
      </c>
      <c r="AO1974">
        <v>99</v>
      </c>
      <c r="AP1974">
        <v>31</v>
      </c>
      <c r="AQ1974">
        <v>99</v>
      </c>
    </row>
    <row r="1975" spans="1:43">
      <c r="A1975">
        <v>23</v>
      </c>
      <c r="B1975">
        <v>379</v>
      </c>
      <c r="C1975">
        <v>2024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</v>
      </c>
      <c r="K1975">
        <v>99</v>
      </c>
      <c r="L1975">
        <v>11</v>
      </c>
      <c r="M1975">
        <v>99</v>
      </c>
      <c r="N1975">
        <v>99</v>
      </c>
      <c r="O1975">
        <v>99</v>
      </c>
      <c r="P1975">
        <v>99</v>
      </c>
      <c r="R1975">
        <v>0</v>
      </c>
      <c r="AN1975">
        <v>99</v>
      </c>
      <c r="AO1975">
        <v>99</v>
      </c>
      <c r="AP1975">
        <v>32</v>
      </c>
      <c r="AQ1975">
        <v>99</v>
      </c>
    </row>
    <row r="1976" spans="1:43">
      <c r="A1976">
        <v>23</v>
      </c>
      <c r="B1976">
        <v>380</v>
      </c>
      <c r="C1976">
        <v>2024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</v>
      </c>
      <c r="K1976">
        <v>99</v>
      </c>
      <c r="L1976">
        <v>11</v>
      </c>
      <c r="M1976">
        <v>99</v>
      </c>
      <c r="N1976">
        <v>99</v>
      </c>
      <c r="O1976">
        <v>99</v>
      </c>
      <c r="P1976">
        <v>99</v>
      </c>
      <c r="R1976">
        <v>0</v>
      </c>
      <c r="AN1976">
        <v>99</v>
      </c>
      <c r="AO1976">
        <v>99</v>
      </c>
      <c r="AP1976">
        <v>33</v>
      </c>
      <c r="AQ1976">
        <v>99</v>
      </c>
    </row>
    <row r="1977" spans="1:43">
      <c r="A1977">
        <v>23</v>
      </c>
      <c r="B1977">
        <v>381</v>
      </c>
      <c r="C1977">
        <v>2024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</v>
      </c>
      <c r="K1977">
        <v>99</v>
      </c>
      <c r="L1977">
        <v>11</v>
      </c>
      <c r="M1977">
        <v>99</v>
      </c>
      <c r="N1977">
        <v>99</v>
      </c>
      <c r="O1977">
        <v>99</v>
      </c>
      <c r="P1977">
        <v>99</v>
      </c>
      <c r="R1977">
        <v>0</v>
      </c>
      <c r="AN1977">
        <v>99</v>
      </c>
      <c r="AO1977">
        <v>99</v>
      </c>
      <c r="AP1977">
        <v>34</v>
      </c>
      <c r="AQ1977">
        <v>99</v>
      </c>
    </row>
    <row r="1978" spans="1:43">
      <c r="A1978">
        <v>23</v>
      </c>
      <c r="B1978">
        <v>382</v>
      </c>
      <c r="C1978">
        <v>2024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</v>
      </c>
      <c r="K1978">
        <v>99</v>
      </c>
      <c r="L1978">
        <v>11</v>
      </c>
      <c r="M1978">
        <v>99</v>
      </c>
      <c r="N1978">
        <v>99</v>
      </c>
      <c r="O1978">
        <v>99</v>
      </c>
      <c r="P1978">
        <v>99</v>
      </c>
      <c r="R1978">
        <v>0</v>
      </c>
      <c r="AN1978">
        <v>99</v>
      </c>
      <c r="AO1978">
        <v>99</v>
      </c>
      <c r="AP1978">
        <v>39</v>
      </c>
      <c r="AQ1978">
        <v>99</v>
      </c>
    </row>
    <row r="1979" spans="1:43">
      <c r="A1979">
        <v>23</v>
      </c>
      <c r="B1979">
        <v>383</v>
      </c>
      <c r="C1979">
        <v>2024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</v>
      </c>
      <c r="K1979">
        <v>99</v>
      </c>
      <c r="L1979">
        <v>11</v>
      </c>
      <c r="M1979">
        <v>99</v>
      </c>
      <c r="N1979">
        <v>99</v>
      </c>
      <c r="O1979">
        <v>99</v>
      </c>
      <c r="P1979">
        <v>99</v>
      </c>
      <c r="R1979">
        <v>0</v>
      </c>
      <c r="AN1979">
        <v>99</v>
      </c>
      <c r="AO1979">
        <v>99</v>
      </c>
      <c r="AP1979">
        <v>40</v>
      </c>
      <c r="AQ1979">
        <v>99</v>
      </c>
    </row>
    <row r="1980" spans="1:43">
      <c r="A1980">
        <v>23</v>
      </c>
      <c r="B1980">
        <v>384</v>
      </c>
      <c r="C1980">
        <v>2024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</v>
      </c>
      <c r="K1980">
        <v>99</v>
      </c>
      <c r="L1980">
        <v>11</v>
      </c>
      <c r="M1980">
        <v>99</v>
      </c>
      <c r="N1980">
        <v>99</v>
      </c>
      <c r="O1980">
        <v>99</v>
      </c>
      <c r="P1980">
        <v>99</v>
      </c>
      <c r="R1980">
        <v>0</v>
      </c>
      <c r="AN1980">
        <v>99</v>
      </c>
      <c r="AO1980">
        <v>99</v>
      </c>
      <c r="AP1980">
        <v>98</v>
      </c>
      <c r="AQ1980">
        <v>99</v>
      </c>
    </row>
    <row r="1981" spans="1:43">
      <c r="A1981">
        <v>23</v>
      </c>
      <c r="B1981">
        <v>385</v>
      </c>
      <c r="C1981">
        <v>2024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</v>
      </c>
      <c r="K1981">
        <v>99</v>
      </c>
      <c r="L1981">
        <v>11</v>
      </c>
      <c r="M1981">
        <v>99</v>
      </c>
      <c r="N1981">
        <v>99</v>
      </c>
      <c r="O1981">
        <v>99</v>
      </c>
      <c r="P1981">
        <v>99</v>
      </c>
      <c r="R1981">
        <v>0</v>
      </c>
      <c r="AN1981">
        <v>99</v>
      </c>
      <c r="AO1981">
        <v>99</v>
      </c>
      <c r="AP1981">
        <v>99</v>
      </c>
      <c r="AQ1981">
        <v>99</v>
      </c>
    </row>
    <row r="1982" spans="1:43">
      <c r="A1982">
        <v>23</v>
      </c>
      <c r="B1982">
        <v>386</v>
      </c>
      <c r="C1982">
        <v>2024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</v>
      </c>
      <c r="K1982">
        <v>99</v>
      </c>
      <c r="L1982">
        <v>12</v>
      </c>
      <c r="M1982">
        <v>99</v>
      </c>
      <c r="N1982">
        <v>99</v>
      </c>
      <c r="O1982">
        <v>99</v>
      </c>
      <c r="P1982">
        <v>99</v>
      </c>
      <c r="R1982">
        <v>0</v>
      </c>
      <c r="AN1982">
        <v>99</v>
      </c>
      <c r="AO1982">
        <v>99</v>
      </c>
      <c r="AP1982">
        <v>1</v>
      </c>
      <c r="AQ1982">
        <v>99</v>
      </c>
    </row>
    <row r="1983" spans="1:43">
      <c r="A1983">
        <v>23</v>
      </c>
      <c r="B1983">
        <v>387</v>
      </c>
      <c r="C1983">
        <v>2024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</v>
      </c>
      <c r="K1983">
        <v>99</v>
      </c>
      <c r="L1983">
        <v>12</v>
      </c>
      <c r="M1983">
        <v>99</v>
      </c>
      <c r="N1983">
        <v>99</v>
      </c>
      <c r="O1983">
        <v>99</v>
      </c>
      <c r="P1983">
        <v>99</v>
      </c>
      <c r="R1983">
        <v>0</v>
      </c>
      <c r="AN1983">
        <v>99</v>
      </c>
      <c r="AO1983">
        <v>99</v>
      </c>
      <c r="AP1983">
        <v>2</v>
      </c>
      <c r="AQ1983">
        <v>99</v>
      </c>
    </row>
    <row r="1984" spans="1:43">
      <c r="A1984">
        <v>23</v>
      </c>
      <c r="B1984">
        <v>388</v>
      </c>
      <c r="C1984">
        <v>2024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</v>
      </c>
      <c r="K1984">
        <v>99</v>
      </c>
      <c r="L1984">
        <v>12</v>
      </c>
      <c r="M1984">
        <v>99</v>
      </c>
      <c r="N1984">
        <v>99</v>
      </c>
      <c r="O1984">
        <v>99</v>
      </c>
      <c r="P1984">
        <v>99</v>
      </c>
      <c r="R1984">
        <v>0</v>
      </c>
      <c r="AN1984">
        <v>99</v>
      </c>
      <c r="AO1984">
        <v>99</v>
      </c>
      <c r="AP1984">
        <v>3</v>
      </c>
      <c r="AQ1984">
        <v>99</v>
      </c>
    </row>
    <row r="1985" spans="1:43">
      <c r="A1985">
        <v>23</v>
      </c>
      <c r="B1985">
        <v>389</v>
      </c>
      <c r="C1985">
        <v>2024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</v>
      </c>
      <c r="K1985">
        <v>99</v>
      </c>
      <c r="L1985">
        <v>12</v>
      </c>
      <c r="M1985">
        <v>99</v>
      </c>
      <c r="N1985">
        <v>99</v>
      </c>
      <c r="O1985">
        <v>99</v>
      </c>
      <c r="P1985">
        <v>99</v>
      </c>
      <c r="R1985">
        <v>0</v>
      </c>
      <c r="AN1985">
        <v>99</v>
      </c>
      <c r="AO1985">
        <v>99</v>
      </c>
      <c r="AP1985">
        <v>4</v>
      </c>
      <c r="AQ1985">
        <v>99</v>
      </c>
    </row>
    <row r="1986" spans="1:43">
      <c r="A1986">
        <v>23</v>
      </c>
      <c r="B1986">
        <v>390</v>
      </c>
      <c r="C1986">
        <v>2024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</v>
      </c>
      <c r="K1986">
        <v>99</v>
      </c>
      <c r="L1986">
        <v>12</v>
      </c>
      <c r="M1986">
        <v>99</v>
      </c>
      <c r="N1986">
        <v>99</v>
      </c>
      <c r="O1986">
        <v>99</v>
      </c>
      <c r="P1986">
        <v>99</v>
      </c>
      <c r="R1986">
        <v>0</v>
      </c>
      <c r="AN1986">
        <v>99</v>
      </c>
      <c r="AO1986">
        <v>99</v>
      </c>
      <c r="AP1986">
        <v>5</v>
      </c>
      <c r="AQ1986">
        <v>99</v>
      </c>
    </row>
    <row r="1987" spans="1:43">
      <c r="A1987">
        <v>23</v>
      </c>
      <c r="B1987">
        <v>391</v>
      </c>
      <c r="C1987">
        <v>2024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</v>
      </c>
      <c r="K1987">
        <v>99</v>
      </c>
      <c r="L1987">
        <v>12</v>
      </c>
      <c r="M1987">
        <v>99</v>
      </c>
      <c r="N1987">
        <v>99</v>
      </c>
      <c r="O1987">
        <v>99</v>
      </c>
      <c r="P1987">
        <v>99</v>
      </c>
      <c r="R1987">
        <v>0</v>
      </c>
      <c r="AN1987">
        <v>99</v>
      </c>
      <c r="AO1987">
        <v>99</v>
      </c>
      <c r="AP1987">
        <v>6</v>
      </c>
      <c r="AQ1987">
        <v>99</v>
      </c>
    </row>
    <row r="1988" spans="1:43">
      <c r="A1988">
        <v>23</v>
      </c>
      <c r="B1988">
        <v>392</v>
      </c>
      <c r="C1988">
        <v>2024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</v>
      </c>
      <c r="K1988">
        <v>99</v>
      </c>
      <c r="L1988">
        <v>12</v>
      </c>
      <c r="M1988">
        <v>99</v>
      </c>
      <c r="N1988">
        <v>99</v>
      </c>
      <c r="O1988">
        <v>99</v>
      </c>
      <c r="P1988">
        <v>99</v>
      </c>
      <c r="R1988">
        <v>0</v>
      </c>
      <c r="AN1988">
        <v>99</v>
      </c>
      <c r="AO1988">
        <v>99</v>
      </c>
      <c r="AP1988">
        <v>7</v>
      </c>
      <c r="AQ1988">
        <v>99</v>
      </c>
    </row>
    <row r="1989" spans="1:43">
      <c r="A1989">
        <v>23</v>
      </c>
      <c r="B1989">
        <v>393</v>
      </c>
      <c r="C1989">
        <v>2024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</v>
      </c>
      <c r="K1989">
        <v>99</v>
      </c>
      <c r="L1989">
        <v>12</v>
      </c>
      <c r="M1989">
        <v>99</v>
      </c>
      <c r="N1989">
        <v>99</v>
      </c>
      <c r="O1989">
        <v>99</v>
      </c>
      <c r="P1989">
        <v>99</v>
      </c>
      <c r="R1989">
        <v>0</v>
      </c>
      <c r="AN1989">
        <v>99</v>
      </c>
      <c r="AO1989">
        <v>99</v>
      </c>
      <c r="AP1989">
        <v>8</v>
      </c>
      <c r="AQ1989">
        <v>99</v>
      </c>
    </row>
    <row r="1990" spans="1:43">
      <c r="A1990">
        <v>23</v>
      </c>
      <c r="B1990">
        <v>394</v>
      </c>
      <c r="C1990">
        <v>2024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</v>
      </c>
      <c r="K1990">
        <v>99</v>
      </c>
      <c r="L1990">
        <v>12</v>
      </c>
      <c r="M1990">
        <v>99</v>
      </c>
      <c r="N1990">
        <v>99</v>
      </c>
      <c r="O1990">
        <v>99</v>
      </c>
      <c r="P1990">
        <v>99</v>
      </c>
      <c r="R1990">
        <v>0</v>
      </c>
      <c r="AN1990">
        <v>99</v>
      </c>
      <c r="AO1990">
        <v>99</v>
      </c>
      <c r="AP1990">
        <v>9</v>
      </c>
      <c r="AQ1990">
        <v>99</v>
      </c>
    </row>
    <row r="1991" spans="1:43">
      <c r="A1991">
        <v>23</v>
      </c>
      <c r="B1991">
        <v>395</v>
      </c>
      <c r="C1991">
        <v>2024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</v>
      </c>
      <c r="K1991">
        <v>99</v>
      </c>
      <c r="L1991">
        <v>12</v>
      </c>
      <c r="M1991">
        <v>99</v>
      </c>
      <c r="N1991">
        <v>99</v>
      </c>
      <c r="O1991">
        <v>99</v>
      </c>
      <c r="P1991">
        <v>99</v>
      </c>
      <c r="R1991">
        <v>0</v>
      </c>
      <c r="AN1991">
        <v>99</v>
      </c>
      <c r="AO1991">
        <v>99</v>
      </c>
      <c r="AP1991">
        <v>10</v>
      </c>
      <c r="AQ1991">
        <v>99</v>
      </c>
    </row>
    <row r="1992" spans="1:43">
      <c r="A1992">
        <v>23</v>
      </c>
      <c r="B1992">
        <v>396</v>
      </c>
      <c r="C1992">
        <v>2024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</v>
      </c>
      <c r="K1992">
        <v>99</v>
      </c>
      <c r="L1992">
        <v>12</v>
      </c>
      <c r="M1992">
        <v>99</v>
      </c>
      <c r="N1992">
        <v>99</v>
      </c>
      <c r="O1992">
        <v>99</v>
      </c>
      <c r="P1992">
        <v>99</v>
      </c>
      <c r="R1992">
        <v>0</v>
      </c>
      <c r="AN1992">
        <v>99</v>
      </c>
      <c r="AO1992">
        <v>99</v>
      </c>
      <c r="AP1992">
        <v>11</v>
      </c>
      <c r="AQ1992">
        <v>99</v>
      </c>
    </row>
    <row r="1993" spans="1:43">
      <c r="A1993">
        <v>23</v>
      </c>
      <c r="B1993">
        <v>397</v>
      </c>
      <c r="C1993">
        <v>2024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</v>
      </c>
      <c r="K1993">
        <v>99</v>
      </c>
      <c r="L1993">
        <v>12</v>
      </c>
      <c r="M1993">
        <v>99</v>
      </c>
      <c r="N1993">
        <v>99</v>
      </c>
      <c r="O1993">
        <v>99</v>
      </c>
      <c r="P1993">
        <v>99</v>
      </c>
      <c r="R1993">
        <v>0</v>
      </c>
      <c r="AN1993">
        <v>99</v>
      </c>
      <c r="AO1993">
        <v>99</v>
      </c>
      <c r="AP1993">
        <v>12</v>
      </c>
      <c r="AQ1993">
        <v>99</v>
      </c>
    </row>
    <row r="1994" spans="1:43">
      <c r="A1994">
        <v>23</v>
      </c>
      <c r="B1994">
        <v>398</v>
      </c>
      <c r="C1994">
        <v>2024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</v>
      </c>
      <c r="K1994">
        <v>99</v>
      </c>
      <c r="L1994">
        <v>12</v>
      </c>
      <c r="M1994">
        <v>99</v>
      </c>
      <c r="N1994">
        <v>99</v>
      </c>
      <c r="O1994">
        <v>99</v>
      </c>
      <c r="P1994">
        <v>99</v>
      </c>
      <c r="R1994">
        <v>0</v>
      </c>
      <c r="AN1994">
        <v>99</v>
      </c>
      <c r="AO1994">
        <v>99</v>
      </c>
      <c r="AP1994">
        <v>13</v>
      </c>
      <c r="AQ1994">
        <v>99</v>
      </c>
    </row>
    <row r="1995" spans="1:43">
      <c r="A1995">
        <v>23</v>
      </c>
      <c r="B1995">
        <v>399</v>
      </c>
      <c r="C1995">
        <v>2024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</v>
      </c>
      <c r="K1995">
        <v>99</v>
      </c>
      <c r="L1995">
        <v>12</v>
      </c>
      <c r="M1995">
        <v>99</v>
      </c>
      <c r="N1995">
        <v>99</v>
      </c>
      <c r="O1995">
        <v>99</v>
      </c>
      <c r="P1995">
        <v>99</v>
      </c>
      <c r="R1995">
        <v>0</v>
      </c>
      <c r="AN1995">
        <v>99</v>
      </c>
      <c r="AO1995">
        <v>99</v>
      </c>
      <c r="AP1995">
        <v>14</v>
      </c>
      <c r="AQ1995">
        <v>99</v>
      </c>
    </row>
    <row r="1996" spans="1:43">
      <c r="A1996">
        <v>23</v>
      </c>
      <c r="B1996">
        <v>400</v>
      </c>
      <c r="C1996">
        <v>2024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</v>
      </c>
      <c r="K1996">
        <v>99</v>
      </c>
      <c r="L1996">
        <v>12</v>
      </c>
      <c r="M1996">
        <v>99</v>
      </c>
      <c r="N1996">
        <v>99</v>
      </c>
      <c r="O1996">
        <v>99</v>
      </c>
      <c r="P1996">
        <v>99</v>
      </c>
      <c r="R1996">
        <v>0</v>
      </c>
      <c r="AN1996">
        <v>99</v>
      </c>
      <c r="AO1996">
        <v>99</v>
      </c>
      <c r="AP1996">
        <v>15</v>
      </c>
      <c r="AQ1996">
        <v>99</v>
      </c>
    </row>
    <row r="1997" spans="1:43">
      <c r="A1997">
        <v>23</v>
      </c>
      <c r="B1997">
        <v>401</v>
      </c>
      <c r="C1997">
        <v>2024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</v>
      </c>
      <c r="K1997">
        <v>99</v>
      </c>
      <c r="L1997">
        <v>12</v>
      </c>
      <c r="M1997">
        <v>99</v>
      </c>
      <c r="N1997">
        <v>99</v>
      </c>
      <c r="O1997">
        <v>99</v>
      </c>
      <c r="P1997">
        <v>99</v>
      </c>
      <c r="R1997">
        <v>0</v>
      </c>
      <c r="AN1997">
        <v>99</v>
      </c>
      <c r="AO1997">
        <v>99</v>
      </c>
      <c r="AP1997">
        <v>16</v>
      </c>
      <c r="AQ1997">
        <v>99</v>
      </c>
    </row>
    <row r="1998" spans="1:43">
      <c r="A1998">
        <v>23</v>
      </c>
      <c r="B1998">
        <v>402</v>
      </c>
      <c r="C1998">
        <v>2024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</v>
      </c>
      <c r="K1998">
        <v>99</v>
      </c>
      <c r="L1998">
        <v>12</v>
      </c>
      <c r="M1998">
        <v>99</v>
      </c>
      <c r="N1998">
        <v>99</v>
      </c>
      <c r="O1998">
        <v>99</v>
      </c>
      <c r="P1998">
        <v>99</v>
      </c>
      <c r="R1998">
        <v>0</v>
      </c>
      <c r="AN1998">
        <v>99</v>
      </c>
      <c r="AO1998">
        <v>99</v>
      </c>
      <c r="AP1998">
        <v>17</v>
      </c>
      <c r="AQ1998">
        <v>99</v>
      </c>
    </row>
    <row r="1999" spans="1:43">
      <c r="A1999">
        <v>23</v>
      </c>
      <c r="B1999">
        <v>403</v>
      </c>
      <c r="C1999">
        <v>2024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</v>
      </c>
      <c r="K1999">
        <v>99</v>
      </c>
      <c r="L1999">
        <v>12</v>
      </c>
      <c r="M1999">
        <v>99</v>
      </c>
      <c r="N1999">
        <v>99</v>
      </c>
      <c r="O1999">
        <v>99</v>
      </c>
      <c r="P1999">
        <v>99</v>
      </c>
      <c r="R1999">
        <v>0</v>
      </c>
      <c r="AN1999">
        <v>99</v>
      </c>
      <c r="AO1999">
        <v>99</v>
      </c>
      <c r="AP1999">
        <v>21</v>
      </c>
      <c r="AQ1999">
        <v>99</v>
      </c>
    </row>
    <row r="2000" spans="1:43">
      <c r="A2000">
        <v>23</v>
      </c>
      <c r="B2000">
        <v>404</v>
      </c>
      <c r="C2000">
        <v>2024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</v>
      </c>
      <c r="K2000">
        <v>99</v>
      </c>
      <c r="L2000">
        <v>12</v>
      </c>
      <c r="M2000">
        <v>99</v>
      </c>
      <c r="N2000">
        <v>99</v>
      </c>
      <c r="O2000">
        <v>99</v>
      </c>
      <c r="P2000">
        <v>99</v>
      </c>
      <c r="R2000">
        <v>0</v>
      </c>
      <c r="AN2000">
        <v>99</v>
      </c>
      <c r="AO2000">
        <v>99</v>
      </c>
      <c r="AP2000">
        <v>22</v>
      </c>
      <c r="AQ2000">
        <v>99</v>
      </c>
    </row>
    <row r="2001" spans="1:45">
      <c r="A2001">
        <v>23</v>
      </c>
      <c r="B2001">
        <v>405</v>
      </c>
      <c r="C2001">
        <v>2024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</v>
      </c>
      <c r="K2001">
        <v>99</v>
      </c>
      <c r="L2001">
        <v>12</v>
      </c>
      <c r="M2001">
        <v>99</v>
      </c>
      <c r="N2001">
        <v>99</v>
      </c>
      <c r="O2001">
        <v>99</v>
      </c>
      <c r="P2001">
        <v>99</v>
      </c>
      <c r="R2001">
        <v>0</v>
      </c>
      <c r="AN2001">
        <v>99</v>
      </c>
      <c r="AO2001">
        <v>99</v>
      </c>
      <c r="AP2001">
        <v>23</v>
      </c>
      <c r="AQ2001">
        <v>99</v>
      </c>
    </row>
    <row r="2002" spans="1:45">
      <c r="A2002">
        <v>23</v>
      </c>
      <c r="B2002">
        <v>406</v>
      </c>
      <c r="C2002">
        <v>2024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</v>
      </c>
      <c r="K2002">
        <v>99</v>
      </c>
      <c r="L2002">
        <v>12</v>
      </c>
      <c r="M2002">
        <v>99</v>
      </c>
      <c r="N2002">
        <v>99</v>
      </c>
      <c r="O2002">
        <v>99</v>
      </c>
      <c r="P2002">
        <v>99</v>
      </c>
      <c r="Q2002">
        <v>1</v>
      </c>
      <c r="R2002">
        <v>1</v>
      </c>
      <c r="S2002">
        <v>12</v>
      </c>
      <c r="T2002">
        <v>7</v>
      </c>
      <c r="U2002">
        <v>574.1</v>
      </c>
      <c r="V2002">
        <v>100</v>
      </c>
      <c r="W2002">
        <v>100</v>
      </c>
      <c r="X2002">
        <v>100</v>
      </c>
      <c r="Y2002">
        <v>0</v>
      </c>
      <c r="Z2002">
        <v>0</v>
      </c>
      <c r="AA2002">
        <v>0</v>
      </c>
      <c r="AE2002">
        <v>0.22988505747126439</v>
      </c>
      <c r="AF2002">
        <v>0.30804495814484056</v>
      </c>
      <c r="AG2002">
        <v>781</v>
      </c>
      <c r="AH2002">
        <v>0</v>
      </c>
      <c r="AI2002">
        <v>100</v>
      </c>
      <c r="AJ2002">
        <v>0</v>
      </c>
      <c r="AN2002">
        <v>99</v>
      </c>
      <c r="AO2002">
        <v>99</v>
      </c>
      <c r="AP2002">
        <v>24</v>
      </c>
      <c r="AQ2002">
        <v>99</v>
      </c>
      <c r="AR2002">
        <v>223</v>
      </c>
      <c r="AS2002">
        <v>51.760361788697438</v>
      </c>
    </row>
    <row r="2003" spans="1:45">
      <c r="A2003">
        <v>23</v>
      </c>
      <c r="B2003">
        <v>407</v>
      </c>
      <c r="C2003">
        <v>2024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</v>
      </c>
      <c r="K2003">
        <v>99</v>
      </c>
      <c r="L2003">
        <v>12</v>
      </c>
      <c r="M2003">
        <v>99</v>
      </c>
      <c r="N2003">
        <v>99</v>
      </c>
      <c r="O2003">
        <v>99</v>
      </c>
      <c r="P2003">
        <v>99</v>
      </c>
      <c r="R2003">
        <v>0</v>
      </c>
      <c r="AN2003">
        <v>99</v>
      </c>
      <c r="AO2003">
        <v>99</v>
      </c>
      <c r="AP2003">
        <v>25</v>
      </c>
      <c r="AQ2003">
        <v>99</v>
      </c>
    </row>
    <row r="2004" spans="1:45">
      <c r="A2004">
        <v>23</v>
      </c>
      <c r="B2004">
        <v>408</v>
      </c>
      <c r="C2004">
        <v>2024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</v>
      </c>
      <c r="K2004">
        <v>99</v>
      </c>
      <c r="L2004">
        <v>12</v>
      </c>
      <c r="M2004">
        <v>99</v>
      </c>
      <c r="N2004">
        <v>99</v>
      </c>
      <c r="O2004">
        <v>99</v>
      </c>
      <c r="P2004">
        <v>99</v>
      </c>
      <c r="R2004">
        <v>0</v>
      </c>
      <c r="AN2004">
        <v>99</v>
      </c>
      <c r="AO2004">
        <v>99</v>
      </c>
      <c r="AP2004">
        <v>26</v>
      </c>
      <c r="AQ2004">
        <v>99</v>
      </c>
    </row>
    <row r="2005" spans="1:45">
      <c r="A2005">
        <v>23</v>
      </c>
      <c r="B2005">
        <v>409</v>
      </c>
      <c r="C2005">
        <v>2024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</v>
      </c>
      <c r="K2005">
        <v>99</v>
      </c>
      <c r="L2005">
        <v>12</v>
      </c>
      <c r="M2005">
        <v>99</v>
      </c>
      <c r="N2005">
        <v>99</v>
      </c>
      <c r="O2005">
        <v>99</v>
      </c>
      <c r="P2005">
        <v>99</v>
      </c>
      <c r="R2005">
        <v>0</v>
      </c>
      <c r="AN2005">
        <v>99</v>
      </c>
      <c r="AO2005">
        <v>99</v>
      </c>
      <c r="AP2005">
        <v>27</v>
      </c>
      <c r="AQ2005">
        <v>99</v>
      </c>
    </row>
    <row r="2006" spans="1:45">
      <c r="A2006">
        <v>23</v>
      </c>
      <c r="B2006">
        <v>410</v>
      </c>
      <c r="C2006">
        <v>2024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</v>
      </c>
      <c r="K2006">
        <v>99</v>
      </c>
      <c r="L2006">
        <v>12</v>
      </c>
      <c r="M2006">
        <v>99</v>
      </c>
      <c r="N2006">
        <v>99</v>
      </c>
      <c r="O2006">
        <v>99</v>
      </c>
      <c r="P2006">
        <v>99</v>
      </c>
      <c r="R2006">
        <v>0</v>
      </c>
      <c r="AN2006">
        <v>99</v>
      </c>
      <c r="AO2006">
        <v>99</v>
      </c>
      <c r="AP2006">
        <v>28</v>
      </c>
      <c r="AQ2006">
        <v>99</v>
      </c>
    </row>
    <row r="2007" spans="1:45">
      <c r="A2007">
        <v>23</v>
      </c>
      <c r="B2007">
        <v>411</v>
      </c>
      <c r="C2007">
        <v>2024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</v>
      </c>
      <c r="K2007">
        <v>99</v>
      </c>
      <c r="L2007">
        <v>12</v>
      </c>
      <c r="M2007">
        <v>99</v>
      </c>
      <c r="N2007">
        <v>99</v>
      </c>
      <c r="O2007">
        <v>99</v>
      </c>
      <c r="P2007">
        <v>99</v>
      </c>
      <c r="R2007">
        <v>0</v>
      </c>
      <c r="AN2007">
        <v>99</v>
      </c>
      <c r="AO2007">
        <v>99</v>
      </c>
      <c r="AP2007">
        <v>29</v>
      </c>
      <c r="AQ2007">
        <v>99</v>
      </c>
    </row>
    <row r="2008" spans="1:45">
      <c r="A2008">
        <v>23</v>
      </c>
      <c r="B2008">
        <v>412</v>
      </c>
      <c r="C2008">
        <v>2024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</v>
      </c>
      <c r="K2008">
        <v>99</v>
      </c>
      <c r="L2008">
        <v>12</v>
      </c>
      <c r="M2008">
        <v>99</v>
      </c>
      <c r="N2008">
        <v>99</v>
      </c>
      <c r="O2008">
        <v>99</v>
      </c>
      <c r="P2008">
        <v>99</v>
      </c>
      <c r="R2008">
        <v>0</v>
      </c>
      <c r="AN2008">
        <v>99</v>
      </c>
      <c r="AO2008">
        <v>99</v>
      </c>
      <c r="AP2008">
        <v>30</v>
      </c>
      <c r="AQ2008">
        <v>99</v>
      </c>
    </row>
    <row r="2009" spans="1:45">
      <c r="A2009">
        <v>23</v>
      </c>
      <c r="B2009">
        <v>413</v>
      </c>
      <c r="C2009">
        <v>2024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</v>
      </c>
      <c r="K2009">
        <v>99</v>
      </c>
      <c r="L2009">
        <v>12</v>
      </c>
      <c r="M2009">
        <v>99</v>
      </c>
      <c r="N2009">
        <v>99</v>
      </c>
      <c r="O2009">
        <v>99</v>
      </c>
      <c r="P2009">
        <v>99</v>
      </c>
      <c r="R2009">
        <v>0</v>
      </c>
      <c r="AN2009">
        <v>99</v>
      </c>
      <c r="AO2009">
        <v>99</v>
      </c>
      <c r="AP2009">
        <v>31</v>
      </c>
      <c r="AQ2009">
        <v>99</v>
      </c>
    </row>
    <row r="2010" spans="1:45">
      <c r="A2010">
        <v>23</v>
      </c>
      <c r="B2010">
        <v>414</v>
      </c>
      <c r="C2010">
        <v>2024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R2010">
        <v>0</v>
      </c>
      <c r="AN2010">
        <v>99</v>
      </c>
      <c r="AO2010">
        <v>99</v>
      </c>
      <c r="AP2010">
        <v>32</v>
      </c>
      <c r="AQ2010">
        <v>99</v>
      </c>
    </row>
    <row r="2011" spans="1:45">
      <c r="A2011">
        <v>23</v>
      </c>
      <c r="B2011">
        <v>415</v>
      </c>
      <c r="C2011">
        <v>2024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R2011">
        <v>0</v>
      </c>
      <c r="AN2011">
        <v>99</v>
      </c>
      <c r="AO2011">
        <v>99</v>
      </c>
      <c r="AP2011">
        <v>33</v>
      </c>
      <c r="AQ2011">
        <v>99</v>
      </c>
    </row>
    <row r="2012" spans="1:45">
      <c r="A2012">
        <v>23</v>
      </c>
      <c r="B2012">
        <v>416</v>
      </c>
      <c r="C2012">
        <v>2024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R2012">
        <v>0</v>
      </c>
      <c r="AN2012">
        <v>99</v>
      </c>
      <c r="AO2012">
        <v>99</v>
      </c>
      <c r="AP2012">
        <v>34</v>
      </c>
      <c r="AQ2012">
        <v>99</v>
      </c>
    </row>
    <row r="2013" spans="1:45">
      <c r="A2013">
        <v>23</v>
      </c>
      <c r="B2013">
        <v>417</v>
      </c>
      <c r="C2013">
        <v>2024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</v>
      </c>
      <c r="R2013">
        <v>0</v>
      </c>
      <c r="AN2013">
        <v>99</v>
      </c>
      <c r="AO2013">
        <v>99</v>
      </c>
      <c r="AP2013">
        <v>39</v>
      </c>
      <c r="AQ2013">
        <v>99</v>
      </c>
    </row>
    <row r="2014" spans="1:45">
      <c r="A2014">
        <v>23</v>
      </c>
      <c r="B2014">
        <v>418</v>
      </c>
      <c r="C2014">
        <v>2024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</v>
      </c>
      <c r="K2014">
        <v>99</v>
      </c>
      <c r="L2014">
        <v>12</v>
      </c>
      <c r="M2014">
        <v>99</v>
      </c>
      <c r="N2014">
        <v>99</v>
      </c>
      <c r="O2014">
        <v>99</v>
      </c>
      <c r="P2014">
        <v>99</v>
      </c>
      <c r="R2014">
        <v>0</v>
      </c>
      <c r="AN2014">
        <v>99</v>
      </c>
      <c r="AO2014">
        <v>99</v>
      </c>
      <c r="AP2014">
        <v>40</v>
      </c>
      <c r="AQ2014">
        <v>99</v>
      </c>
    </row>
    <row r="2015" spans="1:45">
      <c r="A2015">
        <v>23</v>
      </c>
      <c r="B2015">
        <v>419</v>
      </c>
      <c r="C2015">
        <v>2024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</v>
      </c>
      <c r="K2015">
        <v>99</v>
      </c>
      <c r="L2015">
        <v>12</v>
      </c>
      <c r="M2015">
        <v>99</v>
      </c>
      <c r="N2015">
        <v>99</v>
      </c>
      <c r="O2015">
        <v>99</v>
      </c>
      <c r="P2015">
        <v>99</v>
      </c>
      <c r="R2015">
        <v>0</v>
      </c>
      <c r="AN2015">
        <v>99</v>
      </c>
      <c r="AO2015">
        <v>99</v>
      </c>
      <c r="AP2015">
        <v>98</v>
      </c>
      <c r="AQ2015">
        <v>99</v>
      </c>
    </row>
    <row r="2016" spans="1:45">
      <c r="A2016">
        <v>23</v>
      </c>
      <c r="B2016">
        <v>420</v>
      </c>
      <c r="C2016">
        <v>2024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</v>
      </c>
      <c r="K2016">
        <v>99</v>
      </c>
      <c r="L2016">
        <v>12</v>
      </c>
      <c r="M2016">
        <v>99</v>
      </c>
      <c r="N2016">
        <v>99</v>
      </c>
      <c r="O2016">
        <v>99</v>
      </c>
      <c r="P2016">
        <v>99</v>
      </c>
      <c r="R2016">
        <v>0</v>
      </c>
      <c r="AN2016">
        <v>99</v>
      </c>
      <c r="AO2016">
        <v>99</v>
      </c>
      <c r="AP2016">
        <v>99</v>
      </c>
      <c r="AQ2016">
        <v>99</v>
      </c>
    </row>
    <row r="2017" spans="1:43">
      <c r="A2017">
        <v>23</v>
      </c>
      <c r="B2017">
        <v>421</v>
      </c>
      <c r="C2017">
        <v>2024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</v>
      </c>
      <c r="K2017">
        <v>99</v>
      </c>
      <c r="L2017">
        <v>13</v>
      </c>
      <c r="M2017">
        <v>99</v>
      </c>
      <c r="N2017">
        <v>99</v>
      </c>
      <c r="O2017">
        <v>99</v>
      </c>
      <c r="P2017">
        <v>99</v>
      </c>
      <c r="R2017">
        <v>0</v>
      </c>
      <c r="AN2017">
        <v>99</v>
      </c>
      <c r="AO2017">
        <v>99</v>
      </c>
      <c r="AP2017">
        <v>1</v>
      </c>
      <c r="AQ2017">
        <v>99</v>
      </c>
    </row>
    <row r="2018" spans="1:43">
      <c r="A2018">
        <v>23</v>
      </c>
      <c r="B2018">
        <v>422</v>
      </c>
      <c r="C2018">
        <v>2024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</v>
      </c>
      <c r="K2018">
        <v>99</v>
      </c>
      <c r="L2018">
        <v>13</v>
      </c>
      <c r="M2018">
        <v>99</v>
      </c>
      <c r="N2018">
        <v>99</v>
      </c>
      <c r="O2018">
        <v>99</v>
      </c>
      <c r="P2018">
        <v>99</v>
      </c>
      <c r="R2018">
        <v>0</v>
      </c>
      <c r="AN2018">
        <v>99</v>
      </c>
      <c r="AO2018">
        <v>99</v>
      </c>
      <c r="AP2018">
        <v>2</v>
      </c>
      <c r="AQ2018">
        <v>99</v>
      </c>
    </row>
    <row r="2019" spans="1:43">
      <c r="A2019">
        <v>23</v>
      </c>
      <c r="B2019">
        <v>423</v>
      </c>
      <c r="C2019">
        <v>2024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</v>
      </c>
      <c r="K2019">
        <v>99</v>
      </c>
      <c r="L2019">
        <v>13</v>
      </c>
      <c r="M2019">
        <v>99</v>
      </c>
      <c r="N2019">
        <v>99</v>
      </c>
      <c r="O2019">
        <v>99</v>
      </c>
      <c r="P2019">
        <v>99</v>
      </c>
      <c r="R2019">
        <v>0</v>
      </c>
      <c r="AN2019">
        <v>99</v>
      </c>
      <c r="AO2019">
        <v>99</v>
      </c>
      <c r="AP2019">
        <v>3</v>
      </c>
      <c r="AQ2019">
        <v>99</v>
      </c>
    </row>
    <row r="2020" spans="1:43">
      <c r="A2020">
        <v>23</v>
      </c>
      <c r="B2020">
        <v>424</v>
      </c>
      <c r="C2020">
        <v>2024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</v>
      </c>
      <c r="K2020">
        <v>99</v>
      </c>
      <c r="L2020">
        <v>13</v>
      </c>
      <c r="M2020">
        <v>99</v>
      </c>
      <c r="N2020">
        <v>99</v>
      </c>
      <c r="O2020">
        <v>99</v>
      </c>
      <c r="P2020">
        <v>99</v>
      </c>
      <c r="R2020">
        <v>0</v>
      </c>
      <c r="AN2020">
        <v>99</v>
      </c>
      <c r="AO2020">
        <v>99</v>
      </c>
      <c r="AP2020">
        <v>4</v>
      </c>
      <c r="AQ2020">
        <v>99</v>
      </c>
    </row>
    <row r="2021" spans="1:43">
      <c r="A2021">
        <v>23</v>
      </c>
      <c r="B2021">
        <v>425</v>
      </c>
      <c r="C2021">
        <v>2024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</v>
      </c>
      <c r="K2021">
        <v>99</v>
      </c>
      <c r="L2021">
        <v>13</v>
      </c>
      <c r="M2021">
        <v>99</v>
      </c>
      <c r="N2021">
        <v>99</v>
      </c>
      <c r="O2021">
        <v>99</v>
      </c>
      <c r="P2021">
        <v>99</v>
      </c>
      <c r="R2021">
        <v>0</v>
      </c>
      <c r="AN2021">
        <v>99</v>
      </c>
      <c r="AO2021">
        <v>99</v>
      </c>
      <c r="AP2021">
        <v>5</v>
      </c>
      <c r="AQ2021">
        <v>99</v>
      </c>
    </row>
    <row r="2022" spans="1:43">
      <c r="A2022">
        <v>23</v>
      </c>
      <c r="B2022">
        <v>426</v>
      </c>
      <c r="C2022">
        <v>2024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</v>
      </c>
      <c r="K2022">
        <v>99</v>
      </c>
      <c r="L2022">
        <v>13</v>
      </c>
      <c r="M2022">
        <v>99</v>
      </c>
      <c r="N2022">
        <v>99</v>
      </c>
      <c r="O2022">
        <v>99</v>
      </c>
      <c r="P2022">
        <v>99</v>
      </c>
      <c r="R2022">
        <v>0</v>
      </c>
      <c r="AN2022">
        <v>99</v>
      </c>
      <c r="AO2022">
        <v>99</v>
      </c>
      <c r="AP2022">
        <v>6</v>
      </c>
      <c r="AQ2022">
        <v>99</v>
      </c>
    </row>
    <row r="2023" spans="1:43">
      <c r="A2023">
        <v>23</v>
      </c>
      <c r="B2023">
        <v>427</v>
      </c>
      <c r="C2023">
        <v>2024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</v>
      </c>
      <c r="K2023">
        <v>99</v>
      </c>
      <c r="L2023">
        <v>13</v>
      </c>
      <c r="M2023">
        <v>99</v>
      </c>
      <c r="N2023">
        <v>99</v>
      </c>
      <c r="O2023">
        <v>99</v>
      </c>
      <c r="P2023">
        <v>99</v>
      </c>
      <c r="R2023">
        <v>0</v>
      </c>
      <c r="AN2023">
        <v>99</v>
      </c>
      <c r="AO2023">
        <v>99</v>
      </c>
      <c r="AP2023">
        <v>7</v>
      </c>
      <c r="AQ2023">
        <v>99</v>
      </c>
    </row>
    <row r="2024" spans="1:43">
      <c r="A2024">
        <v>23</v>
      </c>
      <c r="B2024">
        <v>428</v>
      </c>
      <c r="C2024">
        <v>2024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</v>
      </c>
      <c r="K2024">
        <v>99</v>
      </c>
      <c r="L2024">
        <v>13</v>
      </c>
      <c r="M2024">
        <v>99</v>
      </c>
      <c r="N2024">
        <v>99</v>
      </c>
      <c r="O2024">
        <v>99</v>
      </c>
      <c r="P2024">
        <v>99</v>
      </c>
      <c r="R2024">
        <v>0</v>
      </c>
      <c r="AN2024">
        <v>99</v>
      </c>
      <c r="AO2024">
        <v>99</v>
      </c>
      <c r="AP2024">
        <v>8</v>
      </c>
      <c r="AQ2024">
        <v>99</v>
      </c>
    </row>
    <row r="2025" spans="1:43">
      <c r="A2025">
        <v>23</v>
      </c>
      <c r="B2025">
        <v>429</v>
      </c>
      <c r="C2025">
        <v>2024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</v>
      </c>
      <c r="K2025">
        <v>99</v>
      </c>
      <c r="L2025">
        <v>13</v>
      </c>
      <c r="M2025">
        <v>99</v>
      </c>
      <c r="N2025">
        <v>99</v>
      </c>
      <c r="O2025">
        <v>99</v>
      </c>
      <c r="P2025">
        <v>99</v>
      </c>
      <c r="R2025">
        <v>0</v>
      </c>
      <c r="AN2025">
        <v>99</v>
      </c>
      <c r="AO2025">
        <v>99</v>
      </c>
      <c r="AP2025">
        <v>9</v>
      </c>
      <c r="AQ2025">
        <v>99</v>
      </c>
    </row>
    <row r="2026" spans="1:43">
      <c r="A2026">
        <v>23</v>
      </c>
      <c r="B2026">
        <v>430</v>
      </c>
      <c r="C2026">
        <v>2024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</v>
      </c>
      <c r="K2026">
        <v>99</v>
      </c>
      <c r="L2026">
        <v>13</v>
      </c>
      <c r="M2026">
        <v>99</v>
      </c>
      <c r="N2026">
        <v>99</v>
      </c>
      <c r="O2026">
        <v>99</v>
      </c>
      <c r="P2026">
        <v>99</v>
      </c>
      <c r="R2026">
        <v>0</v>
      </c>
      <c r="AN2026">
        <v>99</v>
      </c>
      <c r="AO2026">
        <v>99</v>
      </c>
      <c r="AP2026">
        <v>10</v>
      </c>
      <c r="AQ2026">
        <v>99</v>
      </c>
    </row>
    <row r="2027" spans="1:43">
      <c r="A2027">
        <v>23</v>
      </c>
      <c r="B2027">
        <v>431</v>
      </c>
      <c r="C2027">
        <v>2024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</v>
      </c>
      <c r="K2027">
        <v>99</v>
      </c>
      <c r="L2027">
        <v>13</v>
      </c>
      <c r="M2027">
        <v>99</v>
      </c>
      <c r="N2027">
        <v>99</v>
      </c>
      <c r="O2027">
        <v>99</v>
      </c>
      <c r="P2027">
        <v>99</v>
      </c>
      <c r="R2027">
        <v>0</v>
      </c>
      <c r="AN2027">
        <v>99</v>
      </c>
      <c r="AO2027">
        <v>99</v>
      </c>
      <c r="AP2027">
        <v>11</v>
      </c>
      <c r="AQ2027">
        <v>99</v>
      </c>
    </row>
    <row r="2028" spans="1:43">
      <c r="A2028">
        <v>23</v>
      </c>
      <c r="B2028">
        <v>432</v>
      </c>
      <c r="C2028">
        <v>2024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</v>
      </c>
      <c r="K2028">
        <v>99</v>
      </c>
      <c r="L2028">
        <v>13</v>
      </c>
      <c r="M2028">
        <v>99</v>
      </c>
      <c r="N2028">
        <v>99</v>
      </c>
      <c r="O2028">
        <v>99</v>
      </c>
      <c r="P2028">
        <v>99</v>
      </c>
      <c r="R2028">
        <v>0</v>
      </c>
      <c r="AN2028">
        <v>99</v>
      </c>
      <c r="AO2028">
        <v>99</v>
      </c>
      <c r="AP2028">
        <v>12</v>
      </c>
      <c r="AQ2028">
        <v>99</v>
      </c>
    </row>
    <row r="2029" spans="1:43">
      <c r="A2029">
        <v>23</v>
      </c>
      <c r="B2029">
        <v>433</v>
      </c>
      <c r="C2029">
        <v>2024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</v>
      </c>
      <c r="K2029">
        <v>99</v>
      </c>
      <c r="L2029">
        <v>13</v>
      </c>
      <c r="M2029">
        <v>99</v>
      </c>
      <c r="N2029">
        <v>99</v>
      </c>
      <c r="O2029">
        <v>99</v>
      </c>
      <c r="P2029">
        <v>99</v>
      </c>
      <c r="R2029">
        <v>0</v>
      </c>
      <c r="AN2029">
        <v>99</v>
      </c>
      <c r="AO2029">
        <v>99</v>
      </c>
      <c r="AP2029">
        <v>13</v>
      </c>
      <c r="AQ2029">
        <v>99</v>
      </c>
    </row>
    <row r="2030" spans="1:43">
      <c r="A2030">
        <v>23</v>
      </c>
      <c r="B2030">
        <v>434</v>
      </c>
      <c r="C2030">
        <v>2024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</v>
      </c>
      <c r="K2030">
        <v>99</v>
      </c>
      <c r="L2030">
        <v>13</v>
      </c>
      <c r="M2030">
        <v>99</v>
      </c>
      <c r="N2030">
        <v>99</v>
      </c>
      <c r="O2030">
        <v>99</v>
      </c>
      <c r="P2030">
        <v>99</v>
      </c>
      <c r="R2030">
        <v>0</v>
      </c>
      <c r="AN2030">
        <v>99</v>
      </c>
      <c r="AO2030">
        <v>99</v>
      </c>
      <c r="AP2030">
        <v>14</v>
      </c>
      <c r="AQ2030">
        <v>99</v>
      </c>
    </row>
    <row r="2031" spans="1:43">
      <c r="A2031">
        <v>23</v>
      </c>
      <c r="B2031">
        <v>435</v>
      </c>
      <c r="C2031">
        <v>2024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</v>
      </c>
      <c r="K2031">
        <v>99</v>
      </c>
      <c r="L2031">
        <v>13</v>
      </c>
      <c r="M2031">
        <v>99</v>
      </c>
      <c r="N2031">
        <v>99</v>
      </c>
      <c r="O2031">
        <v>99</v>
      </c>
      <c r="P2031">
        <v>99</v>
      </c>
      <c r="R2031">
        <v>0</v>
      </c>
      <c r="AN2031">
        <v>99</v>
      </c>
      <c r="AO2031">
        <v>99</v>
      </c>
      <c r="AP2031">
        <v>15</v>
      </c>
      <c r="AQ2031">
        <v>99</v>
      </c>
    </row>
    <row r="2032" spans="1:43">
      <c r="A2032">
        <v>23</v>
      </c>
      <c r="B2032">
        <v>436</v>
      </c>
      <c r="C2032">
        <v>2024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</v>
      </c>
      <c r="K2032">
        <v>99</v>
      </c>
      <c r="L2032">
        <v>13</v>
      </c>
      <c r="M2032">
        <v>99</v>
      </c>
      <c r="N2032">
        <v>99</v>
      </c>
      <c r="O2032">
        <v>99</v>
      </c>
      <c r="P2032">
        <v>99</v>
      </c>
      <c r="R2032">
        <v>0</v>
      </c>
      <c r="AN2032">
        <v>99</v>
      </c>
      <c r="AO2032">
        <v>99</v>
      </c>
      <c r="AP2032">
        <v>16</v>
      </c>
      <c r="AQ2032">
        <v>99</v>
      </c>
    </row>
    <row r="2033" spans="1:43">
      <c r="A2033">
        <v>23</v>
      </c>
      <c r="B2033">
        <v>437</v>
      </c>
      <c r="C2033">
        <v>2024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</v>
      </c>
      <c r="K2033">
        <v>99</v>
      </c>
      <c r="L2033">
        <v>13</v>
      </c>
      <c r="M2033">
        <v>99</v>
      </c>
      <c r="N2033">
        <v>99</v>
      </c>
      <c r="O2033">
        <v>99</v>
      </c>
      <c r="P2033">
        <v>99</v>
      </c>
      <c r="R2033">
        <v>0</v>
      </c>
      <c r="AN2033">
        <v>99</v>
      </c>
      <c r="AO2033">
        <v>99</v>
      </c>
      <c r="AP2033">
        <v>17</v>
      </c>
      <c r="AQ2033">
        <v>99</v>
      </c>
    </row>
    <row r="2034" spans="1:43">
      <c r="A2034">
        <v>23</v>
      </c>
      <c r="B2034">
        <v>438</v>
      </c>
      <c r="C2034">
        <v>2024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</v>
      </c>
      <c r="K2034">
        <v>99</v>
      </c>
      <c r="L2034">
        <v>13</v>
      </c>
      <c r="M2034">
        <v>99</v>
      </c>
      <c r="N2034">
        <v>99</v>
      </c>
      <c r="O2034">
        <v>99</v>
      </c>
      <c r="P2034">
        <v>99</v>
      </c>
      <c r="R2034">
        <v>0</v>
      </c>
      <c r="AN2034">
        <v>99</v>
      </c>
      <c r="AO2034">
        <v>99</v>
      </c>
      <c r="AP2034">
        <v>21</v>
      </c>
      <c r="AQ2034">
        <v>99</v>
      </c>
    </row>
    <row r="2035" spans="1:43">
      <c r="A2035">
        <v>23</v>
      </c>
      <c r="B2035">
        <v>439</v>
      </c>
      <c r="C2035">
        <v>2024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R2035">
        <v>0</v>
      </c>
      <c r="AN2035">
        <v>99</v>
      </c>
      <c r="AO2035">
        <v>99</v>
      </c>
      <c r="AP2035">
        <v>22</v>
      </c>
      <c r="AQ2035">
        <v>99</v>
      </c>
    </row>
    <row r="2036" spans="1:43">
      <c r="A2036">
        <v>23</v>
      </c>
      <c r="B2036">
        <v>440</v>
      </c>
      <c r="C2036">
        <v>2024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R2036">
        <v>0</v>
      </c>
      <c r="AN2036">
        <v>99</v>
      </c>
      <c r="AO2036">
        <v>99</v>
      </c>
      <c r="AP2036">
        <v>23</v>
      </c>
      <c r="AQ2036">
        <v>99</v>
      </c>
    </row>
    <row r="2037" spans="1:43">
      <c r="A2037">
        <v>23</v>
      </c>
      <c r="B2037">
        <v>441</v>
      </c>
      <c r="C2037">
        <v>2024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R2037">
        <v>0</v>
      </c>
      <c r="AN2037">
        <v>99</v>
      </c>
      <c r="AO2037">
        <v>99</v>
      </c>
      <c r="AP2037">
        <v>24</v>
      </c>
      <c r="AQ2037">
        <v>99</v>
      </c>
    </row>
    <row r="2038" spans="1:43">
      <c r="A2038">
        <v>23</v>
      </c>
      <c r="B2038">
        <v>442</v>
      </c>
      <c r="C2038">
        <v>2024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R2038">
        <v>0</v>
      </c>
      <c r="AN2038">
        <v>99</v>
      </c>
      <c r="AO2038">
        <v>99</v>
      </c>
      <c r="AP2038">
        <v>25</v>
      </c>
      <c r="AQ2038">
        <v>99</v>
      </c>
    </row>
    <row r="2039" spans="1:43">
      <c r="A2039">
        <v>23</v>
      </c>
      <c r="B2039">
        <v>443</v>
      </c>
      <c r="C2039">
        <v>2024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R2039">
        <v>0</v>
      </c>
      <c r="AN2039">
        <v>99</v>
      </c>
      <c r="AO2039">
        <v>99</v>
      </c>
      <c r="AP2039">
        <v>26</v>
      </c>
      <c r="AQ2039">
        <v>99</v>
      </c>
    </row>
    <row r="2040" spans="1:43">
      <c r="A2040">
        <v>23</v>
      </c>
      <c r="B2040">
        <v>444</v>
      </c>
      <c r="C2040">
        <v>2024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R2040">
        <v>0</v>
      </c>
      <c r="AN2040">
        <v>99</v>
      </c>
      <c r="AO2040">
        <v>99</v>
      </c>
      <c r="AP2040">
        <v>27</v>
      </c>
      <c r="AQ2040">
        <v>99</v>
      </c>
    </row>
    <row r="2041" spans="1:43">
      <c r="A2041">
        <v>23</v>
      </c>
      <c r="B2041">
        <v>445</v>
      </c>
      <c r="C2041">
        <v>2024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  <c r="AN2041">
        <v>99</v>
      </c>
      <c r="AO2041">
        <v>99</v>
      </c>
      <c r="AP2041">
        <v>28</v>
      </c>
      <c r="AQ2041">
        <v>99</v>
      </c>
    </row>
    <row r="2042" spans="1:43">
      <c r="A2042">
        <v>23</v>
      </c>
      <c r="B2042">
        <v>446</v>
      </c>
      <c r="C2042">
        <v>2024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R2042">
        <v>0</v>
      </c>
      <c r="AN2042">
        <v>99</v>
      </c>
      <c r="AO2042">
        <v>99</v>
      </c>
      <c r="AP2042">
        <v>29</v>
      </c>
      <c r="AQ2042">
        <v>99</v>
      </c>
    </row>
    <row r="2043" spans="1:43">
      <c r="A2043">
        <v>23</v>
      </c>
      <c r="B2043">
        <v>447</v>
      </c>
      <c r="C2043">
        <v>2024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R2043">
        <v>0</v>
      </c>
      <c r="AN2043">
        <v>99</v>
      </c>
      <c r="AO2043">
        <v>99</v>
      </c>
      <c r="AP2043">
        <v>30</v>
      </c>
      <c r="AQ2043">
        <v>99</v>
      </c>
    </row>
    <row r="2044" spans="1:43">
      <c r="A2044">
        <v>23</v>
      </c>
      <c r="B2044">
        <v>448</v>
      </c>
      <c r="C2044">
        <v>2024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  <c r="AN2044">
        <v>99</v>
      </c>
      <c r="AO2044">
        <v>99</v>
      </c>
      <c r="AP2044">
        <v>31</v>
      </c>
      <c r="AQ2044">
        <v>99</v>
      </c>
    </row>
    <row r="2045" spans="1:43">
      <c r="A2045">
        <v>23</v>
      </c>
      <c r="B2045">
        <v>449</v>
      </c>
      <c r="C2045">
        <v>2024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R2045">
        <v>0</v>
      </c>
      <c r="AN2045">
        <v>99</v>
      </c>
      <c r="AO2045">
        <v>99</v>
      </c>
      <c r="AP2045">
        <v>32</v>
      </c>
      <c r="AQ2045">
        <v>99</v>
      </c>
    </row>
    <row r="2046" spans="1:43">
      <c r="A2046">
        <v>23</v>
      </c>
      <c r="B2046">
        <v>450</v>
      </c>
      <c r="C2046">
        <v>2024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R2046">
        <v>0</v>
      </c>
      <c r="AN2046">
        <v>99</v>
      </c>
      <c r="AO2046">
        <v>99</v>
      </c>
      <c r="AP2046">
        <v>33</v>
      </c>
      <c r="AQ2046">
        <v>99</v>
      </c>
    </row>
    <row r="2047" spans="1:43">
      <c r="A2047">
        <v>23</v>
      </c>
      <c r="B2047">
        <v>451</v>
      </c>
      <c r="C2047">
        <v>2024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R2047">
        <v>0</v>
      </c>
      <c r="AN2047">
        <v>99</v>
      </c>
      <c r="AO2047">
        <v>99</v>
      </c>
      <c r="AP2047">
        <v>34</v>
      </c>
      <c r="AQ2047">
        <v>99</v>
      </c>
    </row>
    <row r="2048" spans="1:43">
      <c r="A2048">
        <v>23</v>
      </c>
      <c r="B2048">
        <v>452</v>
      </c>
      <c r="C2048">
        <v>2024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</v>
      </c>
      <c r="K2048">
        <v>99</v>
      </c>
      <c r="L2048">
        <v>13</v>
      </c>
      <c r="M2048">
        <v>99</v>
      </c>
      <c r="N2048">
        <v>99</v>
      </c>
      <c r="O2048">
        <v>99</v>
      </c>
      <c r="P2048">
        <v>99</v>
      </c>
      <c r="R2048">
        <v>0</v>
      </c>
      <c r="AN2048">
        <v>99</v>
      </c>
      <c r="AO2048">
        <v>99</v>
      </c>
      <c r="AP2048">
        <v>39</v>
      </c>
      <c r="AQ2048">
        <v>99</v>
      </c>
    </row>
    <row r="2049" spans="1:43">
      <c r="A2049">
        <v>23</v>
      </c>
      <c r="B2049">
        <v>453</v>
      </c>
      <c r="C2049">
        <v>2024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</v>
      </c>
      <c r="K2049">
        <v>99</v>
      </c>
      <c r="L2049">
        <v>13</v>
      </c>
      <c r="M2049">
        <v>99</v>
      </c>
      <c r="N2049">
        <v>99</v>
      </c>
      <c r="O2049">
        <v>99</v>
      </c>
      <c r="P2049">
        <v>99</v>
      </c>
      <c r="R2049">
        <v>0</v>
      </c>
      <c r="AN2049">
        <v>99</v>
      </c>
      <c r="AO2049">
        <v>99</v>
      </c>
      <c r="AP2049">
        <v>40</v>
      </c>
      <c r="AQ2049">
        <v>99</v>
      </c>
    </row>
    <row r="2050" spans="1:43">
      <c r="A2050">
        <v>23</v>
      </c>
      <c r="B2050">
        <v>454</v>
      </c>
      <c r="C2050">
        <v>2024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</v>
      </c>
      <c r="K2050">
        <v>99</v>
      </c>
      <c r="L2050">
        <v>13</v>
      </c>
      <c r="M2050">
        <v>99</v>
      </c>
      <c r="N2050">
        <v>99</v>
      </c>
      <c r="O2050">
        <v>99</v>
      </c>
      <c r="P2050">
        <v>99</v>
      </c>
      <c r="R2050">
        <v>0</v>
      </c>
      <c r="AN2050">
        <v>99</v>
      </c>
      <c r="AO2050">
        <v>99</v>
      </c>
      <c r="AP2050">
        <v>98</v>
      </c>
      <c r="AQ2050">
        <v>99</v>
      </c>
    </row>
    <row r="2051" spans="1:43">
      <c r="A2051">
        <v>23</v>
      </c>
      <c r="B2051">
        <v>455</v>
      </c>
      <c r="C2051">
        <v>2024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</v>
      </c>
      <c r="K2051">
        <v>99</v>
      </c>
      <c r="L2051">
        <v>13</v>
      </c>
      <c r="M2051">
        <v>99</v>
      </c>
      <c r="N2051">
        <v>99</v>
      </c>
      <c r="O2051">
        <v>99</v>
      </c>
      <c r="P2051">
        <v>99</v>
      </c>
      <c r="R2051">
        <v>0</v>
      </c>
      <c r="AN2051">
        <v>99</v>
      </c>
      <c r="AO2051">
        <v>99</v>
      </c>
      <c r="AP2051">
        <v>99</v>
      </c>
      <c r="AQ2051">
        <v>99</v>
      </c>
    </row>
    <row r="2052" spans="1:43">
      <c r="A2052">
        <v>23</v>
      </c>
      <c r="B2052">
        <v>456</v>
      </c>
      <c r="C2052">
        <v>2024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</v>
      </c>
      <c r="K2052">
        <v>99</v>
      </c>
      <c r="L2052">
        <v>14</v>
      </c>
      <c r="M2052">
        <v>99</v>
      </c>
      <c r="N2052">
        <v>99</v>
      </c>
      <c r="O2052">
        <v>99</v>
      </c>
      <c r="P2052">
        <v>99</v>
      </c>
      <c r="R2052">
        <v>0</v>
      </c>
      <c r="AN2052">
        <v>99</v>
      </c>
      <c r="AO2052">
        <v>99</v>
      </c>
      <c r="AP2052">
        <v>1</v>
      </c>
      <c r="AQ2052">
        <v>99</v>
      </c>
    </row>
    <row r="2053" spans="1:43">
      <c r="A2053">
        <v>23</v>
      </c>
      <c r="B2053">
        <v>457</v>
      </c>
      <c r="C2053">
        <v>2024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</v>
      </c>
      <c r="K2053">
        <v>99</v>
      </c>
      <c r="L2053">
        <v>14</v>
      </c>
      <c r="M2053">
        <v>99</v>
      </c>
      <c r="N2053">
        <v>99</v>
      </c>
      <c r="O2053">
        <v>99</v>
      </c>
      <c r="P2053">
        <v>99</v>
      </c>
      <c r="R2053">
        <v>0</v>
      </c>
      <c r="AN2053">
        <v>99</v>
      </c>
      <c r="AO2053">
        <v>99</v>
      </c>
      <c r="AP2053">
        <v>2</v>
      </c>
      <c r="AQ2053">
        <v>99</v>
      </c>
    </row>
    <row r="2054" spans="1:43">
      <c r="A2054">
        <v>23</v>
      </c>
      <c r="B2054">
        <v>458</v>
      </c>
      <c r="C2054">
        <v>2024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</v>
      </c>
      <c r="K2054">
        <v>99</v>
      </c>
      <c r="L2054">
        <v>14</v>
      </c>
      <c r="M2054">
        <v>99</v>
      </c>
      <c r="N2054">
        <v>99</v>
      </c>
      <c r="O2054">
        <v>99</v>
      </c>
      <c r="P2054">
        <v>99</v>
      </c>
      <c r="R2054">
        <v>0</v>
      </c>
      <c r="AN2054">
        <v>99</v>
      </c>
      <c r="AO2054">
        <v>99</v>
      </c>
      <c r="AP2054">
        <v>3</v>
      </c>
      <c r="AQ2054">
        <v>99</v>
      </c>
    </row>
    <row r="2055" spans="1:43">
      <c r="A2055">
        <v>23</v>
      </c>
      <c r="B2055">
        <v>459</v>
      </c>
      <c r="C2055">
        <v>2024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</v>
      </c>
      <c r="K2055">
        <v>99</v>
      </c>
      <c r="L2055">
        <v>14</v>
      </c>
      <c r="M2055">
        <v>99</v>
      </c>
      <c r="N2055">
        <v>99</v>
      </c>
      <c r="O2055">
        <v>99</v>
      </c>
      <c r="P2055">
        <v>99</v>
      </c>
      <c r="R2055">
        <v>0</v>
      </c>
      <c r="AN2055">
        <v>99</v>
      </c>
      <c r="AO2055">
        <v>99</v>
      </c>
      <c r="AP2055">
        <v>4</v>
      </c>
      <c r="AQ2055">
        <v>99</v>
      </c>
    </row>
    <row r="2056" spans="1:43">
      <c r="A2056">
        <v>23</v>
      </c>
      <c r="B2056">
        <v>460</v>
      </c>
      <c r="C2056">
        <v>2024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</v>
      </c>
      <c r="K2056">
        <v>99</v>
      </c>
      <c r="L2056">
        <v>14</v>
      </c>
      <c r="M2056">
        <v>99</v>
      </c>
      <c r="N2056">
        <v>99</v>
      </c>
      <c r="O2056">
        <v>99</v>
      </c>
      <c r="P2056">
        <v>99</v>
      </c>
      <c r="R2056">
        <v>0</v>
      </c>
      <c r="AN2056">
        <v>99</v>
      </c>
      <c r="AO2056">
        <v>99</v>
      </c>
      <c r="AP2056">
        <v>5</v>
      </c>
      <c r="AQ2056">
        <v>99</v>
      </c>
    </row>
    <row r="2057" spans="1:43">
      <c r="A2057">
        <v>23</v>
      </c>
      <c r="B2057">
        <v>461</v>
      </c>
      <c r="C2057">
        <v>2024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</v>
      </c>
      <c r="K2057">
        <v>99</v>
      </c>
      <c r="L2057">
        <v>14</v>
      </c>
      <c r="M2057">
        <v>99</v>
      </c>
      <c r="N2057">
        <v>99</v>
      </c>
      <c r="O2057">
        <v>99</v>
      </c>
      <c r="P2057">
        <v>99</v>
      </c>
      <c r="R2057">
        <v>0</v>
      </c>
      <c r="AN2057">
        <v>99</v>
      </c>
      <c r="AO2057">
        <v>99</v>
      </c>
      <c r="AP2057">
        <v>6</v>
      </c>
      <c r="AQ2057">
        <v>99</v>
      </c>
    </row>
    <row r="2058" spans="1:43">
      <c r="A2058">
        <v>23</v>
      </c>
      <c r="B2058">
        <v>462</v>
      </c>
      <c r="C2058">
        <v>2024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</v>
      </c>
      <c r="K2058">
        <v>99</v>
      </c>
      <c r="L2058">
        <v>14</v>
      </c>
      <c r="M2058">
        <v>99</v>
      </c>
      <c r="N2058">
        <v>99</v>
      </c>
      <c r="O2058">
        <v>99</v>
      </c>
      <c r="P2058">
        <v>99</v>
      </c>
      <c r="R2058">
        <v>0</v>
      </c>
      <c r="AN2058">
        <v>99</v>
      </c>
      <c r="AO2058">
        <v>99</v>
      </c>
      <c r="AP2058">
        <v>7</v>
      </c>
      <c r="AQ2058">
        <v>99</v>
      </c>
    </row>
    <row r="2059" spans="1:43">
      <c r="A2059">
        <v>23</v>
      </c>
      <c r="B2059">
        <v>463</v>
      </c>
      <c r="C2059">
        <v>2024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</v>
      </c>
      <c r="K2059">
        <v>99</v>
      </c>
      <c r="L2059">
        <v>14</v>
      </c>
      <c r="M2059">
        <v>99</v>
      </c>
      <c r="N2059">
        <v>99</v>
      </c>
      <c r="O2059">
        <v>99</v>
      </c>
      <c r="P2059">
        <v>99</v>
      </c>
      <c r="R2059">
        <v>0</v>
      </c>
      <c r="AN2059">
        <v>99</v>
      </c>
      <c r="AO2059">
        <v>99</v>
      </c>
      <c r="AP2059">
        <v>8</v>
      </c>
      <c r="AQ2059">
        <v>99</v>
      </c>
    </row>
    <row r="2060" spans="1:43">
      <c r="A2060">
        <v>23</v>
      </c>
      <c r="B2060">
        <v>464</v>
      </c>
      <c r="C2060">
        <v>2024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R2060">
        <v>0</v>
      </c>
      <c r="AN2060">
        <v>99</v>
      </c>
      <c r="AO2060">
        <v>99</v>
      </c>
      <c r="AP2060">
        <v>9</v>
      </c>
      <c r="AQ2060">
        <v>99</v>
      </c>
    </row>
    <row r="2061" spans="1:43">
      <c r="A2061">
        <v>23</v>
      </c>
      <c r="B2061">
        <v>465</v>
      </c>
      <c r="C2061">
        <v>2024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R2061">
        <v>0</v>
      </c>
      <c r="AN2061">
        <v>99</v>
      </c>
      <c r="AO2061">
        <v>99</v>
      </c>
      <c r="AP2061">
        <v>10</v>
      </c>
      <c r="AQ2061">
        <v>99</v>
      </c>
    </row>
    <row r="2062" spans="1:43">
      <c r="A2062">
        <v>23</v>
      </c>
      <c r="B2062">
        <v>466</v>
      </c>
      <c r="C2062">
        <v>2024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R2062">
        <v>0</v>
      </c>
      <c r="AN2062">
        <v>99</v>
      </c>
      <c r="AO2062">
        <v>99</v>
      </c>
      <c r="AP2062">
        <v>11</v>
      </c>
      <c r="AQ2062">
        <v>99</v>
      </c>
    </row>
    <row r="2063" spans="1:43">
      <c r="A2063">
        <v>23</v>
      </c>
      <c r="B2063">
        <v>467</v>
      </c>
      <c r="C2063">
        <v>2024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R2063">
        <v>0</v>
      </c>
      <c r="AN2063">
        <v>99</v>
      </c>
      <c r="AO2063">
        <v>99</v>
      </c>
      <c r="AP2063">
        <v>12</v>
      </c>
      <c r="AQ2063">
        <v>99</v>
      </c>
    </row>
    <row r="2064" spans="1:43">
      <c r="A2064">
        <v>23</v>
      </c>
      <c r="B2064">
        <v>468</v>
      </c>
      <c r="C2064">
        <v>2024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R2064">
        <v>0</v>
      </c>
      <c r="AN2064">
        <v>99</v>
      </c>
      <c r="AO2064">
        <v>99</v>
      </c>
      <c r="AP2064">
        <v>13</v>
      </c>
      <c r="AQ2064">
        <v>99</v>
      </c>
    </row>
    <row r="2065" spans="1:43">
      <c r="A2065">
        <v>23</v>
      </c>
      <c r="B2065">
        <v>469</v>
      </c>
      <c r="C2065">
        <v>2024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  <c r="AN2065">
        <v>99</v>
      </c>
      <c r="AO2065">
        <v>99</v>
      </c>
      <c r="AP2065">
        <v>14</v>
      </c>
      <c r="AQ2065">
        <v>99</v>
      </c>
    </row>
    <row r="2066" spans="1:43">
      <c r="A2066">
        <v>23</v>
      </c>
      <c r="B2066">
        <v>470</v>
      </c>
      <c r="C2066">
        <v>2024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  <c r="AN2066">
        <v>99</v>
      </c>
      <c r="AO2066">
        <v>99</v>
      </c>
      <c r="AP2066">
        <v>15</v>
      </c>
      <c r="AQ2066">
        <v>99</v>
      </c>
    </row>
    <row r="2067" spans="1:43">
      <c r="A2067">
        <v>23</v>
      </c>
      <c r="B2067">
        <v>471</v>
      </c>
      <c r="C2067">
        <v>2024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R2067">
        <v>0</v>
      </c>
      <c r="AN2067">
        <v>99</v>
      </c>
      <c r="AO2067">
        <v>99</v>
      </c>
      <c r="AP2067">
        <v>16</v>
      </c>
      <c r="AQ2067">
        <v>99</v>
      </c>
    </row>
    <row r="2068" spans="1:43">
      <c r="A2068">
        <v>23</v>
      </c>
      <c r="B2068">
        <v>472</v>
      </c>
      <c r="C2068">
        <v>2024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  <c r="AN2068">
        <v>99</v>
      </c>
      <c r="AO2068">
        <v>99</v>
      </c>
      <c r="AP2068">
        <v>17</v>
      </c>
      <c r="AQ2068">
        <v>99</v>
      </c>
    </row>
    <row r="2069" spans="1:43">
      <c r="A2069">
        <v>23</v>
      </c>
      <c r="B2069">
        <v>473</v>
      </c>
      <c r="C2069">
        <v>2024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  <c r="AN2069">
        <v>99</v>
      </c>
      <c r="AO2069">
        <v>99</v>
      </c>
      <c r="AP2069">
        <v>21</v>
      </c>
      <c r="AQ2069">
        <v>99</v>
      </c>
    </row>
    <row r="2070" spans="1:43">
      <c r="A2070">
        <v>23</v>
      </c>
      <c r="B2070">
        <v>474</v>
      </c>
      <c r="C2070">
        <v>2024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  <c r="AN2070">
        <v>99</v>
      </c>
      <c r="AO2070">
        <v>99</v>
      </c>
      <c r="AP2070">
        <v>22</v>
      </c>
      <c r="AQ2070">
        <v>99</v>
      </c>
    </row>
    <row r="2071" spans="1:43">
      <c r="A2071">
        <v>23</v>
      </c>
      <c r="B2071">
        <v>475</v>
      </c>
      <c r="C2071">
        <v>2024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  <c r="AN2071">
        <v>99</v>
      </c>
      <c r="AO2071">
        <v>99</v>
      </c>
      <c r="AP2071">
        <v>23</v>
      </c>
      <c r="AQ2071">
        <v>99</v>
      </c>
    </row>
    <row r="2072" spans="1:43">
      <c r="A2072">
        <v>23</v>
      </c>
      <c r="B2072">
        <v>476</v>
      </c>
      <c r="C2072">
        <v>2024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  <c r="AN2072">
        <v>99</v>
      </c>
      <c r="AO2072">
        <v>99</v>
      </c>
      <c r="AP2072">
        <v>24</v>
      </c>
      <c r="AQ2072">
        <v>99</v>
      </c>
    </row>
    <row r="2073" spans="1:43">
      <c r="A2073">
        <v>23</v>
      </c>
      <c r="B2073">
        <v>477</v>
      </c>
      <c r="C2073">
        <v>2024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  <c r="AN2073">
        <v>99</v>
      </c>
      <c r="AO2073">
        <v>99</v>
      </c>
      <c r="AP2073">
        <v>25</v>
      </c>
      <c r="AQ2073">
        <v>99</v>
      </c>
    </row>
    <row r="2074" spans="1:43">
      <c r="A2074">
        <v>23</v>
      </c>
      <c r="B2074">
        <v>478</v>
      </c>
      <c r="C2074">
        <v>2024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R2074">
        <v>0</v>
      </c>
      <c r="AN2074">
        <v>99</v>
      </c>
      <c r="AO2074">
        <v>99</v>
      </c>
      <c r="AP2074">
        <v>26</v>
      </c>
      <c r="AQ2074">
        <v>99</v>
      </c>
    </row>
    <row r="2075" spans="1:43">
      <c r="A2075">
        <v>23</v>
      </c>
      <c r="B2075">
        <v>479</v>
      </c>
      <c r="C2075">
        <v>2024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  <c r="AN2075">
        <v>99</v>
      </c>
      <c r="AO2075">
        <v>99</v>
      </c>
      <c r="AP2075">
        <v>27</v>
      </c>
      <c r="AQ2075">
        <v>99</v>
      </c>
    </row>
    <row r="2076" spans="1:43">
      <c r="A2076">
        <v>23</v>
      </c>
      <c r="B2076">
        <v>480</v>
      </c>
      <c r="C2076">
        <v>2024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  <c r="AN2076">
        <v>99</v>
      </c>
      <c r="AO2076">
        <v>99</v>
      </c>
      <c r="AP2076">
        <v>28</v>
      </c>
      <c r="AQ2076">
        <v>99</v>
      </c>
    </row>
    <row r="2077" spans="1:43">
      <c r="A2077">
        <v>23</v>
      </c>
      <c r="B2077">
        <v>481</v>
      </c>
      <c r="C2077">
        <v>2024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  <c r="AN2077">
        <v>99</v>
      </c>
      <c r="AO2077">
        <v>99</v>
      </c>
      <c r="AP2077">
        <v>29</v>
      </c>
      <c r="AQ2077">
        <v>99</v>
      </c>
    </row>
    <row r="2078" spans="1:43">
      <c r="A2078">
        <v>23</v>
      </c>
      <c r="B2078">
        <v>482</v>
      </c>
      <c r="C2078">
        <v>2024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  <c r="AN2078">
        <v>99</v>
      </c>
      <c r="AO2078">
        <v>99</v>
      </c>
      <c r="AP2078">
        <v>30</v>
      </c>
      <c r="AQ2078">
        <v>99</v>
      </c>
    </row>
    <row r="2079" spans="1:43">
      <c r="A2079">
        <v>23</v>
      </c>
      <c r="B2079">
        <v>483</v>
      </c>
      <c r="C2079">
        <v>2024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  <c r="AN2079">
        <v>99</v>
      </c>
      <c r="AO2079">
        <v>99</v>
      </c>
      <c r="AP2079">
        <v>31</v>
      </c>
      <c r="AQ2079">
        <v>99</v>
      </c>
    </row>
    <row r="2080" spans="1:43">
      <c r="A2080">
        <v>23</v>
      </c>
      <c r="B2080">
        <v>484</v>
      </c>
      <c r="C2080">
        <v>2024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  <c r="AN2080">
        <v>99</v>
      </c>
      <c r="AO2080">
        <v>99</v>
      </c>
      <c r="AP2080">
        <v>32</v>
      </c>
      <c r="AQ2080">
        <v>99</v>
      </c>
    </row>
    <row r="2081" spans="1:43">
      <c r="A2081">
        <v>23</v>
      </c>
      <c r="B2081">
        <v>485</v>
      </c>
      <c r="C2081">
        <v>2024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  <c r="AN2081">
        <v>99</v>
      </c>
      <c r="AO2081">
        <v>99</v>
      </c>
      <c r="AP2081">
        <v>33</v>
      </c>
      <c r="AQ2081">
        <v>99</v>
      </c>
    </row>
    <row r="2082" spans="1:43">
      <c r="A2082">
        <v>23</v>
      </c>
      <c r="B2082">
        <v>486</v>
      </c>
      <c r="C2082">
        <v>2024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</v>
      </c>
      <c r="K2082">
        <v>99</v>
      </c>
      <c r="L2082">
        <v>14</v>
      </c>
      <c r="M2082">
        <v>99</v>
      </c>
      <c r="N2082">
        <v>99</v>
      </c>
      <c r="O2082">
        <v>99</v>
      </c>
      <c r="P2082">
        <v>99</v>
      </c>
      <c r="R2082">
        <v>0</v>
      </c>
      <c r="AN2082">
        <v>99</v>
      </c>
      <c r="AO2082">
        <v>99</v>
      </c>
      <c r="AP2082">
        <v>34</v>
      </c>
      <c r="AQ2082">
        <v>99</v>
      </c>
    </row>
    <row r="2083" spans="1:43">
      <c r="A2083">
        <v>23</v>
      </c>
      <c r="B2083">
        <v>487</v>
      </c>
      <c r="C2083">
        <v>2024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</v>
      </c>
      <c r="K2083">
        <v>99</v>
      </c>
      <c r="L2083">
        <v>14</v>
      </c>
      <c r="M2083">
        <v>99</v>
      </c>
      <c r="N2083">
        <v>99</v>
      </c>
      <c r="O2083">
        <v>99</v>
      </c>
      <c r="P2083">
        <v>99</v>
      </c>
      <c r="R2083">
        <v>0</v>
      </c>
      <c r="AN2083">
        <v>99</v>
      </c>
      <c r="AO2083">
        <v>99</v>
      </c>
      <c r="AP2083">
        <v>39</v>
      </c>
      <c r="AQ2083">
        <v>99</v>
      </c>
    </row>
    <row r="2084" spans="1:43">
      <c r="A2084">
        <v>23</v>
      </c>
      <c r="B2084">
        <v>488</v>
      </c>
      <c r="C2084">
        <v>2024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</v>
      </c>
      <c r="K2084">
        <v>99</v>
      </c>
      <c r="L2084">
        <v>14</v>
      </c>
      <c r="M2084">
        <v>99</v>
      </c>
      <c r="N2084">
        <v>99</v>
      </c>
      <c r="O2084">
        <v>99</v>
      </c>
      <c r="P2084">
        <v>99</v>
      </c>
      <c r="R2084">
        <v>0</v>
      </c>
      <c r="AN2084">
        <v>99</v>
      </c>
      <c r="AO2084">
        <v>99</v>
      </c>
      <c r="AP2084">
        <v>40</v>
      </c>
      <c r="AQ2084">
        <v>99</v>
      </c>
    </row>
    <row r="2085" spans="1:43">
      <c r="A2085">
        <v>23</v>
      </c>
      <c r="B2085">
        <v>489</v>
      </c>
      <c r="C2085">
        <v>2024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</v>
      </c>
      <c r="K2085">
        <v>99</v>
      </c>
      <c r="L2085">
        <v>14</v>
      </c>
      <c r="M2085">
        <v>99</v>
      </c>
      <c r="N2085">
        <v>99</v>
      </c>
      <c r="O2085">
        <v>99</v>
      </c>
      <c r="P2085">
        <v>99</v>
      </c>
      <c r="R2085">
        <v>0</v>
      </c>
      <c r="AN2085">
        <v>99</v>
      </c>
      <c r="AO2085">
        <v>99</v>
      </c>
      <c r="AP2085">
        <v>98</v>
      </c>
      <c r="AQ2085">
        <v>99</v>
      </c>
    </row>
    <row r="2086" spans="1:43">
      <c r="A2086">
        <v>23</v>
      </c>
      <c r="B2086">
        <v>490</v>
      </c>
      <c r="C2086">
        <v>2024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</v>
      </c>
      <c r="K2086">
        <v>99</v>
      </c>
      <c r="L2086">
        <v>14</v>
      </c>
      <c r="M2086">
        <v>99</v>
      </c>
      <c r="N2086">
        <v>99</v>
      </c>
      <c r="O2086">
        <v>99</v>
      </c>
      <c r="P2086">
        <v>99</v>
      </c>
      <c r="R2086">
        <v>0</v>
      </c>
      <c r="AN2086">
        <v>99</v>
      </c>
      <c r="AO2086">
        <v>99</v>
      </c>
      <c r="AP2086">
        <v>99</v>
      </c>
      <c r="AQ2086">
        <v>99</v>
      </c>
    </row>
    <row r="2087" spans="1:43">
      <c r="A2087">
        <v>23</v>
      </c>
      <c r="B2087">
        <v>491</v>
      </c>
      <c r="C2087">
        <v>2024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</v>
      </c>
      <c r="K2087">
        <v>99</v>
      </c>
      <c r="L2087">
        <v>15</v>
      </c>
      <c r="M2087">
        <v>99</v>
      </c>
      <c r="N2087">
        <v>99</v>
      </c>
      <c r="O2087">
        <v>99</v>
      </c>
      <c r="P2087">
        <v>99</v>
      </c>
      <c r="R2087">
        <v>0</v>
      </c>
      <c r="AN2087">
        <v>99</v>
      </c>
      <c r="AO2087">
        <v>99</v>
      </c>
      <c r="AP2087">
        <v>1</v>
      </c>
      <c r="AQ2087">
        <v>99</v>
      </c>
    </row>
    <row r="2088" spans="1:43">
      <c r="A2088">
        <v>23</v>
      </c>
      <c r="B2088">
        <v>492</v>
      </c>
      <c r="C2088">
        <v>2024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</v>
      </c>
      <c r="K2088">
        <v>99</v>
      </c>
      <c r="L2088">
        <v>15</v>
      </c>
      <c r="M2088">
        <v>99</v>
      </c>
      <c r="N2088">
        <v>99</v>
      </c>
      <c r="O2088">
        <v>99</v>
      </c>
      <c r="P2088">
        <v>99</v>
      </c>
      <c r="R2088">
        <v>0</v>
      </c>
      <c r="AN2088">
        <v>99</v>
      </c>
      <c r="AO2088">
        <v>99</v>
      </c>
      <c r="AP2088">
        <v>2</v>
      </c>
      <c r="AQ2088">
        <v>99</v>
      </c>
    </row>
    <row r="2089" spans="1:43">
      <c r="A2089">
        <v>23</v>
      </c>
      <c r="B2089">
        <v>493</v>
      </c>
      <c r="C2089">
        <v>2024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</v>
      </c>
      <c r="K2089">
        <v>99</v>
      </c>
      <c r="L2089">
        <v>15</v>
      </c>
      <c r="M2089">
        <v>99</v>
      </c>
      <c r="N2089">
        <v>99</v>
      </c>
      <c r="O2089">
        <v>99</v>
      </c>
      <c r="P2089">
        <v>99</v>
      </c>
      <c r="R2089">
        <v>0</v>
      </c>
      <c r="AN2089">
        <v>99</v>
      </c>
      <c r="AO2089">
        <v>99</v>
      </c>
      <c r="AP2089">
        <v>3</v>
      </c>
      <c r="AQ2089">
        <v>99</v>
      </c>
    </row>
    <row r="2090" spans="1:43">
      <c r="A2090">
        <v>23</v>
      </c>
      <c r="B2090">
        <v>494</v>
      </c>
      <c r="C2090">
        <v>2024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  <c r="AN2090">
        <v>99</v>
      </c>
      <c r="AO2090">
        <v>99</v>
      </c>
      <c r="AP2090">
        <v>4</v>
      </c>
      <c r="AQ2090">
        <v>99</v>
      </c>
    </row>
    <row r="2091" spans="1:43">
      <c r="A2091">
        <v>23</v>
      </c>
      <c r="B2091">
        <v>495</v>
      </c>
      <c r="C2091">
        <v>2024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  <c r="AN2091">
        <v>99</v>
      </c>
      <c r="AO2091">
        <v>99</v>
      </c>
      <c r="AP2091">
        <v>5</v>
      </c>
      <c r="AQ2091">
        <v>99</v>
      </c>
    </row>
    <row r="2092" spans="1:43">
      <c r="A2092">
        <v>23</v>
      </c>
      <c r="B2092">
        <v>496</v>
      </c>
      <c r="C2092">
        <v>2024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  <c r="AN2092">
        <v>99</v>
      </c>
      <c r="AO2092">
        <v>99</v>
      </c>
      <c r="AP2092">
        <v>6</v>
      </c>
      <c r="AQ2092">
        <v>99</v>
      </c>
    </row>
    <row r="2093" spans="1:43">
      <c r="A2093">
        <v>23</v>
      </c>
      <c r="B2093">
        <v>497</v>
      </c>
      <c r="C2093">
        <v>2024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  <c r="AN2093">
        <v>99</v>
      </c>
      <c r="AO2093">
        <v>99</v>
      </c>
      <c r="AP2093">
        <v>7</v>
      </c>
      <c r="AQ2093">
        <v>99</v>
      </c>
    </row>
    <row r="2094" spans="1:43">
      <c r="A2094">
        <v>23</v>
      </c>
      <c r="B2094">
        <v>498</v>
      </c>
      <c r="C2094">
        <v>2024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  <c r="AN2094">
        <v>99</v>
      </c>
      <c r="AO2094">
        <v>99</v>
      </c>
      <c r="AP2094">
        <v>8</v>
      </c>
      <c r="AQ2094">
        <v>99</v>
      </c>
    </row>
    <row r="2095" spans="1:43">
      <c r="A2095">
        <v>23</v>
      </c>
      <c r="B2095">
        <v>499</v>
      </c>
      <c r="C2095">
        <v>2024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  <c r="AN2095">
        <v>99</v>
      </c>
      <c r="AO2095">
        <v>99</v>
      </c>
      <c r="AP2095">
        <v>9</v>
      </c>
      <c r="AQ2095">
        <v>99</v>
      </c>
    </row>
    <row r="2096" spans="1:43">
      <c r="A2096">
        <v>23</v>
      </c>
      <c r="B2096">
        <v>500</v>
      </c>
      <c r="C2096">
        <v>2024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  <c r="AN2096">
        <v>99</v>
      </c>
      <c r="AO2096">
        <v>99</v>
      </c>
      <c r="AP2096">
        <v>10</v>
      </c>
      <c r="AQ2096">
        <v>99</v>
      </c>
    </row>
    <row r="2097" spans="1:43">
      <c r="A2097">
        <v>23</v>
      </c>
      <c r="B2097">
        <v>501</v>
      </c>
      <c r="C2097">
        <v>2024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  <c r="AN2097">
        <v>99</v>
      </c>
      <c r="AO2097">
        <v>99</v>
      </c>
      <c r="AP2097">
        <v>11</v>
      </c>
      <c r="AQ2097">
        <v>99</v>
      </c>
    </row>
    <row r="2098" spans="1:43">
      <c r="A2098">
        <v>23</v>
      </c>
      <c r="B2098">
        <v>502</v>
      </c>
      <c r="C2098">
        <v>2024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  <c r="AN2098">
        <v>99</v>
      </c>
      <c r="AO2098">
        <v>99</v>
      </c>
      <c r="AP2098">
        <v>12</v>
      </c>
      <c r="AQ2098">
        <v>99</v>
      </c>
    </row>
    <row r="2099" spans="1:43">
      <c r="A2099">
        <v>23</v>
      </c>
      <c r="B2099">
        <v>503</v>
      </c>
      <c r="C2099">
        <v>2024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  <c r="AN2099">
        <v>99</v>
      </c>
      <c r="AO2099">
        <v>99</v>
      </c>
      <c r="AP2099">
        <v>13</v>
      </c>
      <c r="AQ2099">
        <v>99</v>
      </c>
    </row>
    <row r="2100" spans="1:43">
      <c r="A2100">
        <v>23</v>
      </c>
      <c r="B2100">
        <v>504</v>
      </c>
      <c r="C2100">
        <v>2024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  <c r="AN2100">
        <v>99</v>
      </c>
      <c r="AO2100">
        <v>99</v>
      </c>
      <c r="AP2100">
        <v>14</v>
      </c>
      <c r="AQ2100">
        <v>99</v>
      </c>
    </row>
    <row r="2101" spans="1:43">
      <c r="A2101">
        <v>23</v>
      </c>
      <c r="B2101">
        <v>505</v>
      </c>
      <c r="C2101">
        <v>2024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  <c r="AN2101">
        <v>99</v>
      </c>
      <c r="AO2101">
        <v>99</v>
      </c>
      <c r="AP2101">
        <v>15</v>
      </c>
      <c r="AQ2101">
        <v>99</v>
      </c>
    </row>
    <row r="2102" spans="1:43">
      <c r="A2102">
        <v>23</v>
      </c>
      <c r="B2102">
        <v>506</v>
      </c>
      <c r="C2102">
        <v>2024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  <c r="AN2102">
        <v>99</v>
      </c>
      <c r="AO2102">
        <v>99</v>
      </c>
      <c r="AP2102">
        <v>16</v>
      </c>
      <c r="AQ2102">
        <v>99</v>
      </c>
    </row>
    <row r="2103" spans="1:43">
      <c r="A2103">
        <v>23</v>
      </c>
      <c r="B2103">
        <v>507</v>
      </c>
      <c r="C2103">
        <v>2024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  <c r="AN2103">
        <v>99</v>
      </c>
      <c r="AO2103">
        <v>99</v>
      </c>
      <c r="AP2103">
        <v>17</v>
      </c>
      <c r="AQ2103">
        <v>99</v>
      </c>
    </row>
    <row r="2104" spans="1:43">
      <c r="A2104">
        <v>23</v>
      </c>
      <c r="B2104">
        <v>508</v>
      </c>
      <c r="C2104">
        <v>2024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  <c r="AN2104">
        <v>99</v>
      </c>
      <c r="AO2104">
        <v>99</v>
      </c>
      <c r="AP2104">
        <v>21</v>
      </c>
      <c r="AQ2104">
        <v>99</v>
      </c>
    </row>
    <row r="2105" spans="1:43">
      <c r="A2105">
        <v>23</v>
      </c>
      <c r="B2105">
        <v>509</v>
      </c>
      <c r="C2105">
        <v>2024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  <c r="AN2105">
        <v>99</v>
      </c>
      <c r="AO2105">
        <v>99</v>
      </c>
      <c r="AP2105">
        <v>22</v>
      </c>
      <c r="AQ2105">
        <v>99</v>
      </c>
    </row>
    <row r="2106" spans="1:43">
      <c r="A2106">
        <v>23</v>
      </c>
      <c r="B2106">
        <v>510</v>
      </c>
      <c r="C2106">
        <v>2024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  <c r="AN2106">
        <v>99</v>
      </c>
      <c r="AO2106">
        <v>99</v>
      </c>
      <c r="AP2106">
        <v>23</v>
      </c>
      <c r="AQ2106">
        <v>99</v>
      </c>
    </row>
    <row r="2107" spans="1:43">
      <c r="A2107">
        <v>23</v>
      </c>
      <c r="B2107">
        <v>511</v>
      </c>
      <c r="C2107">
        <v>2024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</v>
      </c>
      <c r="K2107">
        <v>99</v>
      </c>
      <c r="L2107">
        <v>15</v>
      </c>
      <c r="M2107">
        <v>99</v>
      </c>
      <c r="N2107">
        <v>99</v>
      </c>
      <c r="O2107">
        <v>99</v>
      </c>
      <c r="P2107">
        <v>99</v>
      </c>
      <c r="R2107">
        <v>0</v>
      </c>
      <c r="AN2107">
        <v>99</v>
      </c>
      <c r="AO2107">
        <v>99</v>
      </c>
      <c r="AP2107">
        <v>24</v>
      </c>
      <c r="AQ2107">
        <v>99</v>
      </c>
    </row>
    <row r="2108" spans="1:43">
      <c r="A2108">
        <v>23</v>
      </c>
      <c r="B2108">
        <v>512</v>
      </c>
      <c r="C2108">
        <v>2024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</v>
      </c>
      <c r="K2108">
        <v>99</v>
      </c>
      <c r="L2108">
        <v>15</v>
      </c>
      <c r="M2108">
        <v>99</v>
      </c>
      <c r="N2108">
        <v>99</v>
      </c>
      <c r="O2108">
        <v>99</v>
      </c>
      <c r="P2108">
        <v>99</v>
      </c>
      <c r="R2108">
        <v>0</v>
      </c>
      <c r="AN2108">
        <v>99</v>
      </c>
      <c r="AO2108">
        <v>99</v>
      </c>
      <c r="AP2108">
        <v>25</v>
      </c>
      <c r="AQ2108">
        <v>99</v>
      </c>
    </row>
    <row r="2109" spans="1:43">
      <c r="A2109">
        <v>23</v>
      </c>
      <c r="B2109">
        <v>513</v>
      </c>
      <c r="C2109">
        <v>2024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</v>
      </c>
      <c r="K2109">
        <v>99</v>
      </c>
      <c r="L2109">
        <v>15</v>
      </c>
      <c r="M2109">
        <v>99</v>
      </c>
      <c r="N2109">
        <v>99</v>
      </c>
      <c r="O2109">
        <v>99</v>
      </c>
      <c r="P2109">
        <v>99</v>
      </c>
      <c r="R2109">
        <v>0</v>
      </c>
      <c r="AN2109">
        <v>99</v>
      </c>
      <c r="AO2109">
        <v>99</v>
      </c>
      <c r="AP2109">
        <v>26</v>
      </c>
      <c r="AQ2109">
        <v>99</v>
      </c>
    </row>
    <row r="2110" spans="1:43">
      <c r="A2110">
        <v>23</v>
      </c>
      <c r="B2110">
        <v>514</v>
      </c>
      <c r="C2110">
        <v>2024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</v>
      </c>
      <c r="K2110">
        <v>99</v>
      </c>
      <c r="L2110">
        <v>15</v>
      </c>
      <c r="M2110">
        <v>99</v>
      </c>
      <c r="N2110">
        <v>99</v>
      </c>
      <c r="O2110">
        <v>99</v>
      </c>
      <c r="P2110">
        <v>99</v>
      </c>
      <c r="R2110">
        <v>0</v>
      </c>
      <c r="AN2110">
        <v>99</v>
      </c>
      <c r="AO2110">
        <v>99</v>
      </c>
      <c r="AP2110">
        <v>27</v>
      </c>
      <c r="AQ2110">
        <v>99</v>
      </c>
    </row>
    <row r="2111" spans="1:43">
      <c r="A2111">
        <v>23</v>
      </c>
      <c r="B2111">
        <v>515</v>
      </c>
      <c r="C2111">
        <v>2024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</v>
      </c>
      <c r="K2111">
        <v>99</v>
      </c>
      <c r="L2111">
        <v>15</v>
      </c>
      <c r="M2111">
        <v>99</v>
      </c>
      <c r="N2111">
        <v>99</v>
      </c>
      <c r="O2111">
        <v>99</v>
      </c>
      <c r="P2111">
        <v>99</v>
      </c>
      <c r="R2111">
        <v>0</v>
      </c>
      <c r="AN2111">
        <v>99</v>
      </c>
      <c r="AO2111">
        <v>99</v>
      </c>
      <c r="AP2111">
        <v>28</v>
      </c>
      <c r="AQ2111">
        <v>99</v>
      </c>
    </row>
    <row r="2112" spans="1:43">
      <c r="A2112">
        <v>23</v>
      </c>
      <c r="B2112">
        <v>516</v>
      </c>
      <c r="C2112">
        <v>2024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</v>
      </c>
      <c r="K2112">
        <v>99</v>
      </c>
      <c r="L2112">
        <v>15</v>
      </c>
      <c r="M2112">
        <v>99</v>
      </c>
      <c r="N2112">
        <v>99</v>
      </c>
      <c r="O2112">
        <v>99</v>
      </c>
      <c r="P2112">
        <v>99</v>
      </c>
      <c r="R2112">
        <v>0</v>
      </c>
      <c r="AN2112">
        <v>99</v>
      </c>
      <c r="AO2112">
        <v>99</v>
      </c>
      <c r="AP2112">
        <v>29</v>
      </c>
      <c r="AQ2112">
        <v>99</v>
      </c>
    </row>
    <row r="2113" spans="1:43">
      <c r="A2113">
        <v>23</v>
      </c>
      <c r="B2113">
        <v>517</v>
      </c>
      <c r="C2113">
        <v>2024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</v>
      </c>
      <c r="K2113">
        <v>99</v>
      </c>
      <c r="L2113">
        <v>15</v>
      </c>
      <c r="M2113">
        <v>99</v>
      </c>
      <c r="N2113">
        <v>99</v>
      </c>
      <c r="O2113">
        <v>99</v>
      </c>
      <c r="P2113">
        <v>99</v>
      </c>
      <c r="R2113">
        <v>0</v>
      </c>
      <c r="AN2113">
        <v>99</v>
      </c>
      <c r="AO2113">
        <v>99</v>
      </c>
      <c r="AP2113">
        <v>30</v>
      </c>
      <c r="AQ2113">
        <v>99</v>
      </c>
    </row>
    <row r="2114" spans="1:43">
      <c r="A2114">
        <v>23</v>
      </c>
      <c r="B2114">
        <v>518</v>
      </c>
      <c r="C2114">
        <v>2024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</v>
      </c>
      <c r="K2114">
        <v>99</v>
      </c>
      <c r="L2114">
        <v>15</v>
      </c>
      <c r="M2114">
        <v>99</v>
      </c>
      <c r="N2114">
        <v>99</v>
      </c>
      <c r="O2114">
        <v>99</v>
      </c>
      <c r="P2114">
        <v>99</v>
      </c>
      <c r="R2114">
        <v>0</v>
      </c>
      <c r="AN2114">
        <v>99</v>
      </c>
      <c r="AO2114">
        <v>99</v>
      </c>
      <c r="AP2114">
        <v>31</v>
      </c>
      <c r="AQ2114">
        <v>99</v>
      </c>
    </row>
    <row r="2115" spans="1:43">
      <c r="A2115">
        <v>23</v>
      </c>
      <c r="B2115">
        <v>519</v>
      </c>
      <c r="C2115">
        <v>2024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</v>
      </c>
      <c r="K2115">
        <v>99</v>
      </c>
      <c r="L2115">
        <v>15</v>
      </c>
      <c r="M2115">
        <v>99</v>
      </c>
      <c r="N2115">
        <v>99</v>
      </c>
      <c r="O2115">
        <v>99</v>
      </c>
      <c r="P2115">
        <v>99</v>
      </c>
      <c r="R2115">
        <v>0</v>
      </c>
      <c r="AN2115">
        <v>99</v>
      </c>
      <c r="AO2115">
        <v>99</v>
      </c>
      <c r="AP2115">
        <v>32</v>
      </c>
      <c r="AQ2115">
        <v>99</v>
      </c>
    </row>
    <row r="2116" spans="1:43">
      <c r="A2116">
        <v>23</v>
      </c>
      <c r="B2116">
        <v>520</v>
      </c>
      <c r="C2116">
        <v>2024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</v>
      </c>
      <c r="K2116">
        <v>99</v>
      </c>
      <c r="L2116">
        <v>15</v>
      </c>
      <c r="M2116">
        <v>99</v>
      </c>
      <c r="N2116">
        <v>99</v>
      </c>
      <c r="O2116">
        <v>99</v>
      </c>
      <c r="P2116">
        <v>99</v>
      </c>
      <c r="R2116">
        <v>0</v>
      </c>
      <c r="AN2116">
        <v>99</v>
      </c>
      <c r="AO2116">
        <v>99</v>
      </c>
      <c r="AP2116">
        <v>33</v>
      </c>
      <c r="AQ2116">
        <v>99</v>
      </c>
    </row>
    <row r="2117" spans="1:43">
      <c r="A2117">
        <v>23</v>
      </c>
      <c r="B2117">
        <v>521</v>
      </c>
      <c r="C2117">
        <v>2024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</v>
      </c>
      <c r="K2117">
        <v>99</v>
      </c>
      <c r="L2117">
        <v>15</v>
      </c>
      <c r="M2117">
        <v>99</v>
      </c>
      <c r="N2117">
        <v>99</v>
      </c>
      <c r="O2117">
        <v>99</v>
      </c>
      <c r="P2117">
        <v>99</v>
      </c>
      <c r="R2117">
        <v>0</v>
      </c>
      <c r="AN2117">
        <v>99</v>
      </c>
      <c r="AO2117">
        <v>99</v>
      </c>
      <c r="AP2117">
        <v>34</v>
      </c>
      <c r="AQ2117">
        <v>99</v>
      </c>
    </row>
    <row r="2118" spans="1:43">
      <c r="A2118">
        <v>23</v>
      </c>
      <c r="B2118">
        <v>522</v>
      </c>
      <c r="C2118">
        <v>2024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</v>
      </c>
      <c r="K2118">
        <v>99</v>
      </c>
      <c r="L2118">
        <v>15</v>
      </c>
      <c r="M2118">
        <v>99</v>
      </c>
      <c r="N2118">
        <v>99</v>
      </c>
      <c r="O2118">
        <v>99</v>
      </c>
      <c r="P2118">
        <v>99</v>
      </c>
      <c r="R2118">
        <v>0</v>
      </c>
      <c r="AN2118">
        <v>99</v>
      </c>
      <c r="AO2118">
        <v>99</v>
      </c>
      <c r="AP2118">
        <v>39</v>
      </c>
      <c r="AQ2118">
        <v>99</v>
      </c>
    </row>
    <row r="2119" spans="1:43">
      <c r="A2119">
        <v>23</v>
      </c>
      <c r="B2119">
        <v>523</v>
      </c>
      <c r="C2119">
        <v>2024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</v>
      </c>
      <c r="K2119">
        <v>99</v>
      </c>
      <c r="L2119">
        <v>15</v>
      </c>
      <c r="M2119">
        <v>99</v>
      </c>
      <c r="N2119">
        <v>99</v>
      </c>
      <c r="O2119">
        <v>99</v>
      </c>
      <c r="P2119">
        <v>99</v>
      </c>
      <c r="R2119">
        <v>0</v>
      </c>
      <c r="AN2119">
        <v>99</v>
      </c>
      <c r="AO2119">
        <v>99</v>
      </c>
      <c r="AP2119">
        <v>40</v>
      </c>
      <c r="AQ2119">
        <v>99</v>
      </c>
    </row>
    <row r="2120" spans="1:43">
      <c r="A2120">
        <v>23</v>
      </c>
      <c r="B2120">
        <v>524</v>
      </c>
      <c r="C2120">
        <v>2024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</v>
      </c>
      <c r="K2120">
        <v>99</v>
      </c>
      <c r="L2120">
        <v>15</v>
      </c>
      <c r="M2120">
        <v>99</v>
      </c>
      <c r="N2120">
        <v>99</v>
      </c>
      <c r="O2120">
        <v>99</v>
      </c>
      <c r="P2120">
        <v>99</v>
      </c>
      <c r="R2120">
        <v>0</v>
      </c>
      <c r="AN2120">
        <v>99</v>
      </c>
      <c r="AO2120">
        <v>99</v>
      </c>
      <c r="AP2120">
        <v>98</v>
      </c>
      <c r="AQ2120">
        <v>99</v>
      </c>
    </row>
    <row r="2121" spans="1:43">
      <c r="A2121">
        <v>23</v>
      </c>
      <c r="B2121">
        <v>525</v>
      </c>
      <c r="C2121">
        <v>2024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</v>
      </c>
      <c r="K2121">
        <v>99</v>
      </c>
      <c r="L2121">
        <v>15</v>
      </c>
      <c r="M2121">
        <v>99</v>
      </c>
      <c r="N2121">
        <v>99</v>
      </c>
      <c r="O2121">
        <v>99</v>
      </c>
      <c r="P2121">
        <v>99</v>
      </c>
      <c r="R2121">
        <v>0</v>
      </c>
      <c r="AN2121">
        <v>99</v>
      </c>
      <c r="AO2121">
        <v>99</v>
      </c>
      <c r="AP2121">
        <v>99</v>
      </c>
      <c r="AQ2121">
        <v>99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363"/>
  <sheetViews>
    <sheetView zoomScale="95" zoomScaleNormal="95" workbookViewId="0">
      <pane xSplit="8" ySplit="15" topLeftCell="I68" activePane="bottomRight" state="frozen"/>
      <selection pane="topRight" activeCell="I1" sqref="I1"/>
      <selection pane="bottomLeft" activeCell="A19" sqref="A19"/>
      <selection pane="bottomRight" activeCell="H82" sqref="H82"/>
    </sheetView>
  </sheetViews>
  <sheetFormatPr baseColWidth="10" defaultRowHeight="15"/>
  <cols>
    <col min="1" max="1" width="3.1796875" customWidth="1"/>
    <col min="2" max="2" width="5.36328125" customWidth="1"/>
    <col min="3" max="3" width="3.1796875" customWidth="1"/>
    <col min="4" max="4" width="7.90625" customWidth="1"/>
    <col min="5" max="5" width="6.6328125" customWidth="1"/>
    <col min="6" max="6" width="7.81640625" customWidth="1"/>
    <col min="7" max="7" width="6.81640625" style="67" customWidth="1"/>
    <col min="8" max="8" width="6" style="67" customWidth="1"/>
    <col min="9" max="9" width="5" customWidth="1"/>
    <col min="10" max="10" width="4.81640625" customWidth="1"/>
    <col min="11" max="11" width="6.54296875" customWidth="1"/>
    <col min="12" max="12" width="7.36328125" customWidth="1"/>
    <col min="13" max="13" width="1.81640625" customWidth="1"/>
    <col min="14" max="14" width="8.36328125" customWidth="1"/>
    <col min="15" max="15" width="5" style="11" customWidth="1"/>
    <col min="16" max="16" width="2.90625" customWidth="1"/>
    <col min="17" max="17" width="5.1796875" style="11" customWidth="1"/>
    <col min="18" max="18" width="7.36328125" style="11" customWidth="1"/>
    <col min="19" max="19" width="6.453125" customWidth="1"/>
    <col min="20" max="20" width="6.1796875" customWidth="1"/>
    <col min="21" max="21" width="5.36328125" customWidth="1"/>
    <col min="22" max="22" width="6.90625" style="11" customWidth="1"/>
    <col min="23" max="23" width="4.90625" customWidth="1"/>
    <col min="24" max="24" width="7.36328125" customWidth="1"/>
    <col min="25" max="25" width="8" style="67" customWidth="1"/>
    <col min="26" max="26" width="8" style="11" customWidth="1"/>
    <col min="27" max="27" width="8.453125" customWidth="1"/>
    <col min="28" max="28" width="6.54296875" customWidth="1"/>
    <col min="29" max="29" width="7.90625" style="67" customWidth="1"/>
    <col min="30" max="30" width="7.54296875" customWidth="1"/>
    <col min="31" max="31" width="7.81640625" customWidth="1"/>
    <col min="35" max="35" width="9.90625" customWidth="1"/>
    <col min="37" max="37" width="9.453125" customWidth="1"/>
    <col min="39" max="39" width="14" customWidth="1"/>
    <col min="40" max="40" width="12.54296875" customWidth="1"/>
    <col min="41" max="41" width="10.90625" customWidth="1"/>
  </cols>
  <sheetData>
    <row r="1" spans="1:53" ht="15.6">
      <c r="A1" s="43"/>
      <c r="B1" s="43"/>
      <c r="C1" s="43"/>
      <c r="D1" s="43"/>
      <c r="E1" s="43"/>
      <c r="F1" s="43"/>
      <c r="G1" s="64"/>
      <c r="H1" s="64"/>
      <c r="I1" s="43"/>
      <c r="J1" s="43"/>
      <c r="K1" s="43"/>
      <c r="L1" s="43"/>
      <c r="M1" s="43"/>
      <c r="N1" s="43"/>
      <c r="O1" s="73"/>
      <c r="P1" s="43"/>
      <c r="Q1" s="73"/>
      <c r="R1" s="73"/>
      <c r="S1" s="43"/>
      <c r="T1" s="43"/>
      <c r="U1" s="43"/>
      <c r="V1" s="73"/>
      <c r="W1" s="43"/>
      <c r="X1" s="43"/>
      <c r="Y1" s="64"/>
      <c r="Z1" s="73"/>
      <c r="AA1" s="43"/>
      <c r="AB1" s="4"/>
      <c r="AC1" s="56"/>
      <c r="AD1" s="56"/>
      <c r="AE1" s="1"/>
      <c r="AF1" s="5"/>
    </row>
    <row r="2" spans="1:53" s="184" customFormat="1" ht="31.8">
      <c r="A2" s="152"/>
      <c r="B2" s="152"/>
      <c r="C2" s="152" t="s">
        <v>426</v>
      </c>
      <c r="D2" s="152"/>
      <c r="E2" s="152"/>
      <c r="F2" s="152"/>
      <c r="G2" s="183"/>
      <c r="H2" s="183"/>
      <c r="I2" s="152"/>
      <c r="J2" s="152"/>
      <c r="K2" s="152"/>
      <c r="L2" s="152"/>
      <c r="M2" s="152"/>
      <c r="N2" s="152" t="str">
        <f>+År!B2</f>
        <v>OKSE</v>
      </c>
      <c r="O2" s="185"/>
      <c r="P2" s="152"/>
      <c r="Q2" s="185"/>
      <c r="R2" s="185"/>
      <c r="S2" s="152"/>
      <c r="T2" s="152"/>
      <c r="U2" s="152"/>
      <c r="V2" s="185"/>
      <c r="W2" s="152"/>
      <c r="X2" s="152"/>
      <c r="Y2" s="183"/>
      <c r="Z2" s="185"/>
      <c r="AA2" s="152"/>
      <c r="AB2" s="4"/>
      <c r="AC2" s="56"/>
      <c r="AD2" s="56"/>
      <c r="AE2" s="1"/>
      <c r="AF2" s="5"/>
      <c r="AG2"/>
      <c r="AH2"/>
      <c r="AI2"/>
      <c r="AJ2"/>
      <c r="AK2"/>
      <c r="AL2"/>
    </row>
    <row r="3" spans="1:53" ht="15.6">
      <c r="A3" s="43"/>
      <c r="B3" s="43"/>
      <c r="C3" s="43"/>
      <c r="D3" s="43"/>
      <c r="E3" s="43"/>
      <c r="F3" s="43"/>
      <c r="G3" s="64"/>
      <c r="H3" s="64"/>
      <c r="I3" s="43"/>
      <c r="J3" s="43"/>
      <c r="K3" s="43"/>
      <c r="L3" s="43"/>
      <c r="M3" s="43"/>
      <c r="N3" s="43"/>
      <c r="O3" s="73"/>
      <c r="P3" s="43"/>
      <c r="Q3" s="73"/>
      <c r="R3" s="73"/>
      <c r="S3" s="43"/>
      <c r="T3" s="43"/>
      <c r="U3" s="43"/>
      <c r="V3" s="73"/>
      <c r="W3" s="43"/>
      <c r="X3" s="43"/>
      <c r="Y3" s="64"/>
      <c r="Z3" s="73"/>
      <c r="AA3" s="43"/>
      <c r="AB3" s="4"/>
      <c r="AC3" s="56"/>
      <c r="AD3" s="56"/>
      <c r="AE3" s="1"/>
      <c r="AF3" s="5"/>
      <c r="AM3" s="4"/>
      <c r="AN3" s="4"/>
      <c r="AO3" s="4"/>
      <c r="AP3" s="4"/>
      <c r="AQ3" s="4"/>
    </row>
    <row r="4" spans="1:53" s="182" customFormat="1" ht="19.8">
      <c r="A4" s="180"/>
      <c r="B4" s="180"/>
      <c r="C4" s="180"/>
      <c r="D4" s="180"/>
      <c r="E4" s="154" t="s">
        <v>6</v>
      </c>
      <c r="F4" s="177">
        <f>+År!P2</f>
        <v>49</v>
      </c>
      <c r="G4" s="181"/>
      <c r="H4" s="181"/>
      <c r="I4" s="181"/>
      <c r="J4" s="181"/>
      <c r="K4" s="154"/>
      <c r="L4" s="154"/>
      <c r="M4" s="154"/>
      <c r="N4" s="181"/>
      <c r="O4" s="186"/>
      <c r="P4" s="181"/>
      <c r="Q4" s="178" t="s">
        <v>421</v>
      </c>
      <c r="R4" s="186"/>
      <c r="S4" s="180"/>
      <c r="T4" s="180"/>
      <c r="U4" s="531">
        <f>SUM(F9:F10)</f>
        <v>7821</v>
      </c>
      <c r="V4" s="532"/>
      <c r="W4" s="180"/>
      <c r="X4" s="154"/>
      <c r="Y4" s="186"/>
      <c r="Z4" s="181"/>
      <c r="AA4" s="186"/>
      <c r="AB4" s="4"/>
      <c r="AC4" s="4"/>
      <c r="AD4" s="56"/>
      <c r="AE4" s="56"/>
      <c r="AF4" s="1"/>
      <c r="AG4" s="5"/>
      <c r="AH4"/>
      <c r="AI4"/>
      <c r="AJ4"/>
      <c r="AK4"/>
      <c r="AL4"/>
      <c r="AM4"/>
      <c r="AN4" s="4"/>
      <c r="AO4" s="4"/>
      <c r="AP4" s="4"/>
      <c r="AQ4" s="4"/>
      <c r="AR4" s="4"/>
      <c r="AS4"/>
      <c r="AT4"/>
      <c r="AU4"/>
      <c r="AV4"/>
      <c r="AW4"/>
      <c r="AX4"/>
      <c r="AY4" s="177"/>
      <c r="AZ4" s="179"/>
      <c r="BA4" s="179"/>
    </row>
    <row r="5" spans="1:53" ht="15.6">
      <c r="A5" s="46"/>
      <c r="B5" s="46"/>
      <c r="C5" s="46"/>
      <c r="D5" s="46"/>
      <c r="E5" s="46"/>
      <c r="F5" s="46"/>
      <c r="G5" s="95"/>
      <c r="H5" s="64"/>
      <c r="I5" s="43"/>
      <c r="J5" s="43"/>
      <c r="K5" s="43"/>
      <c r="L5" s="43"/>
      <c r="M5" s="43"/>
      <c r="N5" s="43"/>
      <c r="O5" s="73"/>
      <c r="P5" s="43"/>
      <c r="Q5" s="73"/>
      <c r="R5" s="73"/>
      <c r="S5" s="43"/>
      <c r="T5" s="43"/>
      <c r="U5" s="43"/>
      <c r="V5" s="73"/>
      <c r="W5" s="43"/>
      <c r="X5" s="43"/>
      <c r="Y5" s="64"/>
      <c r="Z5" s="73"/>
      <c r="AA5" s="43"/>
      <c r="AB5" s="4"/>
      <c r="AC5" s="56"/>
      <c r="AD5" s="56"/>
      <c r="AE5" s="1"/>
      <c r="AF5" s="5"/>
      <c r="AM5" s="4"/>
      <c r="AN5" s="4"/>
      <c r="AO5" s="4"/>
      <c r="AP5" s="4"/>
      <c r="AQ5" s="4"/>
    </row>
    <row r="6" spans="1:53" ht="15.6">
      <c r="A6" s="43"/>
      <c r="B6" s="43"/>
      <c r="C6" s="43"/>
      <c r="D6" s="43"/>
      <c r="E6" s="49" t="s">
        <v>4</v>
      </c>
      <c r="F6" s="43"/>
      <c r="G6" s="64"/>
      <c r="H6" s="64"/>
      <c r="I6" s="49" t="s">
        <v>23</v>
      </c>
      <c r="J6" s="43"/>
      <c r="K6" s="43"/>
      <c r="L6" s="43"/>
      <c r="M6" s="43"/>
      <c r="N6" s="49" t="s">
        <v>23</v>
      </c>
      <c r="O6" s="74" t="s">
        <v>23</v>
      </c>
      <c r="P6" s="43"/>
      <c r="Q6" s="443" t="s">
        <v>402</v>
      </c>
      <c r="R6" s="441" t="s">
        <v>45</v>
      </c>
      <c r="S6" s="354" t="s">
        <v>538</v>
      </c>
      <c r="T6" s="352" t="s">
        <v>402</v>
      </c>
      <c r="U6" s="352" t="s">
        <v>402</v>
      </c>
      <c r="V6" s="74" t="s">
        <v>422</v>
      </c>
      <c r="W6" s="43"/>
      <c r="X6" s="43"/>
      <c r="Y6" s="49" t="s">
        <v>489</v>
      </c>
      <c r="Z6" s="74" t="s">
        <v>4</v>
      </c>
      <c r="AA6" s="43"/>
      <c r="AB6" s="4"/>
      <c r="AC6" s="56"/>
      <c r="AD6" s="56"/>
      <c r="AE6" s="1"/>
      <c r="AF6" s="5"/>
    </row>
    <row r="7" spans="1:53" ht="15.6">
      <c r="A7" s="43"/>
      <c r="B7" s="43"/>
      <c r="C7" s="49" t="s">
        <v>580</v>
      </c>
      <c r="D7" s="43"/>
      <c r="E7" s="49" t="s">
        <v>487</v>
      </c>
      <c r="F7" s="49" t="s">
        <v>4</v>
      </c>
      <c r="G7" s="65" t="s">
        <v>4</v>
      </c>
      <c r="H7" s="65" t="s">
        <v>1</v>
      </c>
      <c r="I7" s="50" t="s">
        <v>0</v>
      </c>
      <c r="J7" s="49"/>
      <c r="K7" s="432" t="s">
        <v>23</v>
      </c>
      <c r="L7" s="432" t="s">
        <v>23</v>
      </c>
      <c r="M7" s="432"/>
      <c r="N7" s="49" t="s">
        <v>493</v>
      </c>
      <c r="O7" s="75" t="s">
        <v>44</v>
      </c>
      <c r="P7" s="49"/>
      <c r="Q7" s="441" t="s">
        <v>585</v>
      </c>
      <c r="R7" s="440" t="s">
        <v>500</v>
      </c>
      <c r="S7" s="354" t="s">
        <v>563</v>
      </c>
      <c r="T7" s="354" t="s">
        <v>502</v>
      </c>
      <c r="U7" s="354" t="s">
        <v>571</v>
      </c>
      <c r="V7" s="74" t="s">
        <v>415</v>
      </c>
      <c r="W7" s="49" t="s">
        <v>550</v>
      </c>
      <c r="X7" s="49" t="s">
        <v>413</v>
      </c>
      <c r="Y7" s="49" t="s">
        <v>579</v>
      </c>
      <c r="Z7" s="74" t="s">
        <v>425</v>
      </c>
      <c r="AA7" s="43"/>
      <c r="AB7" s="4"/>
      <c r="AC7" s="56"/>
      <c r="AD7" s="56"/>
      <c r="AE7" s="1"/>
      <c r="AF7" s="5"/>
    </row>
    <row r="8" spans="1:53" ht="15.6">
      <c r="A8" s="43"/>
      <c r="B8" s="49" t="s">
        <v>89</v>
      </c>
      <c r="C8" s="49" t="s">
        <v>581</v>
      </c>
      <c r="D8" s="46"/>
      <c r="E8" s="50" t="s">
        <v>488</v>
      </c>
      <c r="F8" s="50" t="s">
        <v>9</v>
      </c>
      <c r="G8" s="87" t="s">
        <v>402</v>
      </c>
      <c r="H8" s="87" t="s">
        <v>402</v>
      </c>
      <c r="I8" s="50"/>
      <c r="J8" s="122" t="s">
        <v>540</v>
      </c>
      <c r="K8" s="432" t="s">
        <v>735</v>
      </c>
      <c r="L8" s="432" t="s">
        <v>736</v>
      </c>
      <c r="M8" s="432"/>
      <c r="N8" s="50" t="s">
        <v>414</v>
      </c>
      <c r="O8" s="75"/>
      <c r="P8" s="122" t="s">
        <v>540</v>
      </c>
      <c r="Q8" s="440" t="s">
        <v>561</v>
      </c>
      <c r="R8" s="440" t="s">
        <v>645</v>
      </c>
      <c r="S8" s="442" t="s">
        <v>495</v>
      </c>
      <c r="T8" s="442" t="s">
        <v>482</v>
      </c>
      <c r="U8" s="442" t="s">
        <v>536</v>
      </c>
      <c r="V8" s="75" t="s">
        <v>44</v>
      </c>
      <c r="W8" s="50" t="s">
        <v>551</v>
      </c>
      <c r="X8" s="50" t="s">
        <v>414</v>
      </c>
      <c r="Y8" s="50" t="s">
        <v>499</v>
      </c>
      <c r="Z8" s="75" t="s">
        <v>566</v>
      </c>
      <c r="AA8" s="43"/>
      <c r="AB8" s="4"/>
      <c r="AC8" s="56"/>
      <c r="AD8" s="56"/>
      <c r="AE8" s="1"/>
      <c r="AF8" s="5"/>
    </row>
    <row r="9" spans="1:53" ht="15.6">
      <c r="A9" s="43"/>
      <c r="B9" s="51">
        <f>+'Ark1'!C215</f>
        <v>2024</v>
      </c>
      <c r="C9" s="51">
        <f>+'Ark1'!H215</f>
        <v>1</v>
      </c>
      <c r="D9" s="52" t="s">
        <v>76</v>
      </c>
      <c r="E9" s="51">
        <f>+'Ark1'!Q215</f>
        <v>1621</v>
      </c>
      <c r="F9" s="76">
        <f>+'Ark1'!R215</f>
        <v>4732</v>
      </c>
      <c r="G9" s="55">
        <f>+'Ark1'!AE215</f>
        <v>60.503771896176943</v>
      </c>
      <c r="H9" s="55">
        <f>+'Ark1'!AF215</f>
        <v>62.14150068696695</v>
      </c>
      <c r="I9" s="383">
        <f>+'Ark1'!S215</f>
        <v>5.6645529486366497</v>
      </c>
      <c r="J9" s="402">
        <f>+I9-I37</f>
        <v>-0.21493744401163983</v>
      </c>
      <c r="K9" s="444">
        <f>+'Ark1'!AR215</f>
        <v>218.29940646295896</v>
      </c>
      <c r="L9" s="420">
        <f>+'Ark1'!AS215</f>
        <v>34.188806959967799</v>
      </c>
      <c r="M9" s="432"/>
      <c r="N9" s="53">
        <f>+'Ark1'!T215</f>
        <v>6.6500422654268796</v>
      </c>
      <c r="O9" s="300">
        <f>+'Ark1'!U215</f>
        <v>365.37719780219822</v>
      </c>
      <c r="P9" s="403">
        <f>+O9-O37</f>
        <v>5.561867810552144</v>
      </c>
      <c r="Q9" s="76">
        <f>+'Ark1'!W215</f>
        <v>53.127641589180065</v>
      </c>
      <c r="R9" s="76">
        <f>+'Ark1'!X215</f>
        <v>52.345731191885008</v>
      </c>
      <c r="S9" s="115">
        <f>+'Ark1'!AG215</f>
        <v>979.16047482963279</v>
      </c>
      <c r="T9" s="114">
        <f>+'Ark1'!AH215</f>
        <v>2.1132713440405754E-2</v>
      </c>
      <c r="U9" s="115">
        <f>+'Ark1'!AI215</f>
        <v>38.672865595942504</v>
      </c>
      <c r="V9" s="76">
        <f>+'Ark1'!Y215</f>
        <v>104.15758970503062</v>
      </c>
      <c r="W9" s="53">
        <f>+'Ark1'!Z215</f>
        <v>1.8036873081598019</v>
      </c>
      <c r="X9" s="53">
        <f>+'Ark1'!AA215</f>
        <v>1.8346983181860264</v>
      </c>
      <c r="Y9" s="115">
        <f>+Y40</f>
        <v>378.56950448973333</v>
      </c>
      <c r="Z9" s="76">
        <f>+F9/E9</f>
        <v>2.9191856878470079</v>
      </c>
      <c r="AA9" s="43"/>
      <c r="AB9" s="4"/>
      <c r="AC9" s="56"/>
      <c r="AD9" s="56"/>
      <c r="AE9" s="1"/>
      <c r="AF9" s="5"/>
      <c r="AH9" s="2"/>
      <c r="AI9" s="2"/>
      <c r="AJ9" s="2"/>
    </row>
    <row r="10" spans="1:53" ht="15.6">
      <c r="A10" s="43"/>
      <c r="B10" s="51">
        <f>+'Ark1'!C244</f>
        <v>2024</v>
      </c>
      <c r="C10" s="51">
        <f>+'Ark1'!H244</f>
        <v>2</v>
      </c>
      <c r="D10" s="52" t="s">
        <v>8</v>
      </c>
      <c r="E10" s="51">
        <f>+'Ark1'!Q244</f>
        <v>1125</v>
      </c>
      <c r="F10" s="76">
        <f>+'Ark1'!R244</f>
        <v>3089</v>
      </c>
      <c r="G10" s="55">
        <f>+'Ark1'!AE244</f>
        <v>39.496228103823043</v>
      </c>
      <c r="H10" s="55">
        <f>+'Ark1'!AF244</f>
        <v>37.858499313033057</v>
      </c>
      <c r="I10" s="383">
        <f>+'Ark1'!S244</f>
        <v>5.609724473257697</v>
      </c>
      <c r="J10" s="402">
        <f>+I10-I62</f>
        <v>-0.35544509594486939</v>
      </c>
      <c r="K10" s="444">
        <f>+'Ark1'!AR244</f>
        <v>212.96801346801357</v>
      </c>
      <c r="L10" s="420">
        <f>+'Ark1'!AS244</f>
        <v>34.103538879487786</v>
      </c>
      <c r="M10" s="432"/>
      <c r="N10" s="53">
        <f>+'Ark1'!T244</f>
        <v>6.3875040466170301</v>
      </c>
      <c r="O10" s="300">
        <f>+'Ark1'!U244</f>
        <v>340.99650372288659</v>
      </c>
      <c r="P10" s="403">
        <f>+O10-O62</f>
        <v>2.0869711839313254</v>
      </c>
      <c r="Q10" s="76">
        <f>+'Ark1'!W244</f>
        <v>46.422790547102622</v>
      </c>
      <c r="R10" s="76">
        <f>+'Ark1'!X244</f>
        <v>43.088378115895097</v>
      </c>
      <c r="S10" s="115">
        <f>+'Ark1'!AG244</f>
        <v>1005.0986531986532</v>
      </c>
      <c r="T10" s="114">
        <f>+'Ark1'!AH244</f>
        <v>9.7118808675946883E-2</v>
      </c>
      <c r="U10" s="115">
        <f>+'Ark1'!AI244</f>
        <v>54.839753965684686</v>
      </c>
      <c r="V10" s="76">
        <f>+'Ark1'!Y244</f>
        <v>109.64006798173226</v>
      </c>
      <c r="W10" s="53">
        <f>+'Ark1'!Z244</f>
        <v>1.8105686129539305</v>
      </c>
      <c r="X10" s="53">
        <f>+'Ark1'!AA244</f>
        <v>1.8236564304625928</v>
      </c>
      <c r="Y10" s="115">
        <f>+Y63</f>
        <v>352.83452897732332</v>
      </c>
      <c r="Z10" s="76">
        <f>+F10/E10</f>
        <v>2.7457777777777777</v>
      </c>
      <c r="AA10" s="43"/>
      <c r="AB10" s="4"/>
      <c r="AC10" s="56"/>
      <c r="AD10" s="56"/>
      <c r="AE10" s="13"/>
      <c r="AF10" s="5"/>
      <c r="AH10" s="2"/>
      <c r="AI10" s="2"/>
      <c r="AJ10" s="4"/>
      <c r="AK10" s="4"/>
      <c r="AL10" s="4"/>
    </row>
    <row r="11" spans="1:53" ht="15.6">
      <c r="A11" s="46"/>
      <c r="B11" s="46"/>
      <c r="C11" s="46"/>
      <c r="D11" s="46"/>
      <c r="E11" s="46"/>
      <c r="F11" s="46"/>
      <c r="G11" s="95"/>
      <c r="H11" s="64"/>
      <c r="I11" s="43"/>
      <c r="J11" s="43"/>
      <c r="K11" s="43"/>
      <c r="L11" s="43"/>
      <c r="M11" s="432"/>
      <c r="N11" s="43"/>
      <c r="O11" s="73"/>
      <c r="P11" s="43"/>
      <c r="Q11" s="73"/>
      <c r="R11" s="73"/>
      <c r="S11" s="43"/>
      <c r="T11" s="43"/>
      <c r="U11" s="73"/>
      <c r="V11" s="73"/>
      <c r="W11" s="43"/>
      <c r="X11" s="43"/>
      <c r="Y11" s="64"/>
      <c r="Z11" s="73"/>
      <c r="AA11" s="43"/>
      <c r="AB11" s="4"/>
      <c r="AC11" s="56"/>
      <c r="AD11" s="56"/>
      <c r="AE11" s="13"/>
      <c r="AF11" s="5"/>
      <c r="AH11" s="2"/>
      <c r="AI11" s="2"/>
      <c r="AJ11" s="4"/>
      <c r="AK11" s="4"/>
      <c r="AL11" s="4"/>
    </row>
    <row r="12" spans="1:53" ht="15.6">
      <c r="A12" s="46"/>
      <c r="B12" s="46"/>
      <c r="C12" s="46"/>
      <c r="D12" s="46"/>
      <c r="E12" s="46"/>
      <c r="F12" s="46"/>
      <c r="G12" s="95"/>
      <c r="H12" s="64"/>
      <c r="I12" s="43"/>
      <c r="J12" s="43"/>
      <c r="K12" s="43"/>
      <c r="L12" s="43"/>
      <c r="M12" s="432"/>
      <c r="N12" s="43"/>
      <c r="O12" s="73"/>
      <c r="P12" s="43"/>
      <c r="Q12" s="73"/>
      <c r="R12" s="73"/>
      <c r="S12" s="43"/>
      <c r="T12" s="43"/>
      <c r="U12" s="73"/>
      <c r="V12" s="73"/>
      <c r="W12" s="43"/>
      <c r="X12" s="43"/>
      <c r="Y12" s="64"/>
      <c r="Z12" s="73"/>
      <c r="AA12" s="43"/>
      <c r="AB12" s="4"/>
      <c r="AC12" s="56"/>
      <c r="AD12" s="56"/>
      <c r="AE12" s="1"/>
      <c r="AF12" s="5"/>
      <c r="AM12" s="4"/>
      <c r="AN12" s="4"/>
      <c r="AO12" s="4"/>
      <c r="AP12" s="4"/>
      <c r="AQ12" s="4"/>
    </row>
    <row r="13" spans="1:53" ht="15.6">
      <c r="A13" s="43"/>
      <c r="B13" s="43"/>
      <c r="C13" s="43"/>
      <c r="D13" s="43"/>
      <c r="E13" s="49" t="s">
        <v>4</v>
      </c>
      <c r="F13" s="43"/>
      <c r="G13" s="64"/>
      <c r="H13" s="64"/>
      <c r="I13" s="43"/>
      <c r="J13" s="43"/>
      <c r="K13" s="43"/>
      <c r="L13" s="43"/>
      <c r="M13" s="432"/>
      <c r="N13" s="49" t="s">
        <v>23</v>
      </c>
      <c r="O13" s="73"/>
      <c r="P13" s="43"/>
      <c r="Q13" s="73" t="s">
        <v>402</v>
      </c>
      <c r="R13" s="74" t="s">
        <v>45</v>
      </c>
      <c r="S13" s="49" t="s">
        <v>538</v>
      </c>
      <c r="T13" s="46" t="s">
        <v>402</v>
      </c>
      <c r="U13" s="173" t="s">
        <v>402</v>
      </c>
      <c r="V13" s="74" t="s">
        <v>422</v>
      </c>
      <c r="W13" s="43"/>
      <c r="X13" s="43"/>
      <c r="Y13" s="49" t="s">
        <v>489</v>
      </c>
      <c r="Z13" s="74" t="s">
        <v>4</v>
      </c>
      <c r="AA13" s="43"/>
      <c r="AB13" s="4"/>
      <c r="AC13" s="56"/>
      <c r="AD13" s="56"/>
      <c r="AE13" s="1"/>
      <c r="AF13" s="5"/>
    </row>
    <row r="14" spans="1:53" ht="15.6">
      <c r="A14" s="43"/>
      <c r="B14" s="43"/>
      <c r="C14" s="49" t="s">
        <v>580</v>
      </c>
      <c r="D14" s="43"/>
      <c r="E14" s="49" t="s">
        <v>487</v>
      </c>
      <c r="F14" s="49" t="s">
        <v>4</v>
      </c>
      <c r="G14" s="65" t="s">
        <v>4</v>
      </c>
      <c r="H14" s="65" t="s">
        <v>1</v>
      </c>
      <c r="I14" s="49" t="s">
        <v>23</v>
      </c>
      <c r="J14" s="49"/>
      <c r="K14" s="432" t="s">
        <v>23</v>
      </c>
      <c r="L14" s="432" t="s">
        <v>23</v>
      </c>
      <c r="M14" s="432"/>
      <c r="N14" s="49" t="s">
        <v>493</v>
      </c>
      <c r="O14" s="74" t="s">
        <v>23</v>
      </c>
      <c r="P14" s="49"/>
      <c r="Q14" s="74" t="s">
        <v>585</v>
      </c>
      <c r="R14" s="75" t="s">
        <v>500</v>
      </c>
      <c r="S14" s="49" t="s">
        <v>563</v>
      </c>
      <c r="T14" s="49" t="s">
        <v>502</v>
      </c>
      <c r="U14" s="74" t="s">
        <v>571</v>
      </c>
      <c r="V14" s="74" t="s">
        <v>415</v>
      </c>
      <c r="W14" s="49" t="s">
        <v>550</v>
      </c>
      <c r="X14" s="49" t="s">
        <v>413</v>
      </c>
      <c r="Y14" s="49" t="s">
        <v>579</v>
      </c>
      <c r="Z14" s="74" t="s">
        <v>425</v>
      </c>
      <c r="AA14" s="43"/>
      <c r="AB14" s="4"/>
      <c r="AC14" s="56"/>
      <c r="AD14" s="56"/>
      <c r="AE14" s="1"/>
      <c r="AF14" s="5"/>
    </row>
    <row r="15" spans="1:53" ht="15.6">
      <c r="A15" s="43"/>
      <c r="B15" s="49" t="s">
        <v>89</v>
      </c>
      <c r="C15" s="49" t="s">
        <v>581</v>
      </c>
      <c r="D15" s="46"/>
      <c r="E15" s="50" t="s">
        <v>488</v>
      </c>
      <c r="F15" s="50" t="s">
        <v>9</v>
      </c>
      <c r="G15" s="87" t="s">
        <v>402</v>
      </c>
      <c r="H15" s="87" t="s">
        <v>402</v>
      </c>
      <c r="I15" s="50" t="s">
        <v>0</v>
      </c>
      <c r="J15" s="50"/>
      <c r="K15" s="432" t="s">
        <v>735</v>
      </c>
      <c r="L15" s="432" t="s">
        <v>736</v>
      </c>
      <c r="M15" s="432"/>
      <c r="N15" s="50" t="s">
        <v>414</v>
      </c>
      <c r="O15" s="75" t="s">
        <v>44</v>
      </c>
      <c r="P15" s="50"/>
      <c r="Q15" s="75" t="s">
        <v>561</v>
      </c>
      <c r="R15" s="75" t="s">
        <v>645</v>
      </c>
      <c r="S15" s="50" t="s">
        <v>495</v>
      </c>
      <c r="T15" s="50" t="s">
        <v>482</v>
      </c>
      <c r="U15" s="75" t="s">
        <v>536</v>
      </c>
      <c r="V15" s="75" t="s">
        <v>44</v>
      </c>
      <c r="W15" s="50" t="s">
        <v>551</v>
      </c>
      <c r="X15" s="50" t="s">
        <v>414</v>
      </c>
      <c r="Y15" s="50" t="s">
        <v>499</v>
      </c>
      <c r="Z15" s="75" t="s">
        <v>566</v>
      </c>
      <c r="AA15" s="43"/>
      <c r="AB15" s="4"/>
      <c r="AC15" s="56"/>
      <c r="AD15" s="56"/>
      <c r="AE15" s="1"/>
      <c r="AF15" s="5"/>
    </row>
    <row r="16" spans="1:53" ht="15.6">
      <c r="A16" s="43"/>
      <c r="B16" s="51">
        <f>+'Ark1'!C187</f>
        <v>1996</v>
      </c>
      <c r="C16" s="51">
        <f>+'Ark1'!H187</f>
        <v>1</v>
      </c>
      <c r="D16" s="52" t="s">
        <v>76</v>
      </c>
      <c r="E16" s="51">
        <f>+'Ark1'!Q187</f>
        <v>916</v>
      </c>
      <c r="F16" s="76">
        <f>+'Ark1'!R187</f>
        <v>1365.75</v>
      </c>
      <c r="G16" s="66">
        <f>+'Ark1'!AE187</f>
        <v>80.208486272206741</v>
      </c>
      <c r="H16" s="66">
        <f>+'Ark1'!AF187</f>
        <v>80.617459011578603</v>
      </c>
      <c r="I16" s="383">
        <f>+'Ark1'!S187</f>
        <v>5.6298736957715523</v>
      </c>
      <c r="J16" s="383"/>
      <c r="K16" s="445"/>
      <c r="L16" s="233"/>
      <c r="M16" s="432"/>
      <c r="N16" s="53">
        <f>+'Ark1'!T187</f>
        <v>6.8987735676368276</v>
      </c>
      <c r="O16" s="300">
        <f>+'Ark1'!U187</f>
        <v>359.74753798279392</v>
      </c>
      <c r="P16" s="383"/>
      <c r="Q16" s="76">
        <f>+'Ark1'!W187</f>
        <v>48.398315943620723</v>
      </c>
      <c r="R16" s="76">
        <f>+'Ark1'!X187</f>
        <v>55.06132161815853</v>
      </c>
      <c r="S16" s="76"/>
      <c r="T16" s="66"/>
      <c r="U16" s="76"/>
      <c r="V16" s="76">
        <f>+'Ark1'!Y187</f>
        <v>39.301400904710306</v>
      </c>
      <c r="W16" s="53">
        <f>+'Ark1'!Z187</f>
        <v>1.5430608883491481</v>
      </c>
      <c r="X16" s="53">
        <f>+'Ark1'!AA187</f>
        <v>1.7508671412927301</v>
      </c>
      <c r="Y16" s="76"/>
      <c r="Z16" s="76">
        <f t="shared" ref="Z16:Z37" si="0">+F16/E16</f>
        <v>1.4909934497816595</v>
      </c>
      <c r="AA16" s="43"/>
      <c r="AB16" s="4"/>
      <c r="AC16" s="56"/>
      <c r="AD16" s="56"/>
      <c r="AE16" s="1"/>
      <c r="AF16" s="5"/>
      <c r="AH16" s="2"/>
      <c r="AI16" s="2"/>
      <c r="AJ16" s="2"/>
    </row>
    <row r="17" spans="1:38" ht="15.6">
      <c r="A17" s="43"/>
      <c r="B17" s="51">
        <f>+'Ark1'!C188</f>
        <v>1997</v>
      </c>
      <c r="C17" s="51">
        <f>+'Ark1'!H188</f>
        <v>1</v>
      </c>
      <c r="D17" s="52" t="s">
        <v>76</v>
      </c>
      <c r="E17" s="51">
        <f>+'Ark1'!Q188</f>
        <v>1687</v>
      </c>
      <c r="F17" s="76">
        <f>+'Ark1'!R188</f>
        <v>3032</v>
      </c>
      <c r="G17" s="66">
        <f>+'Ark1'!AE188</f>
        <v>76.652955765278151</v>
      </c>
      <c r="H17" s="66">
        <f>+'Ark1'!AF188</f>
        <v>76.672054268946297</v>
      </c>
      <c r="I17" s="383">
        <f>+'Ark1'!S188</f>
        <v>5.513852242744063</v>
      </c>
      <c r="J17" s="383"/>
      <c r="K17" s="445"/>
      <c r="L17" s="233"/>
      <c r="M17" s="432"/>
      <c r="N17" s="53">
        <f>+'Ark1'!T188</f>
        <v>6.8759894459102924</v>
      </c>
      <c r="O17" s="300">
        <f>+'Ark1'!U188</f>
        <v>360.14515171503911</v>
      </c>
      <c r="P17" s="383"/>
      <c r="Q17" s="76">
        <f>+'Ark1'!W188</f>
        <v>53.957783641160944</v>
      </c>
      <c r="R17" s="76">
        <f>+'Ark1'!X188</f>
        <v>54.947229551451187</v>
      </c>
      <c r="S17" s="76"/>
      <c r="T17" s="66"/>
      <c r="U17" s="76"/>
      <c r="V17" s="76">
        <f>+'Ark1'!Y188</f>
        <v>61.020908622858322</v>
      </c>
      <c r="W17" s="53">
        <f>+'Ark1'!Z188</f>
        <v>1.8182070060788125</v>
      </c>
      <c r="X17" s="53">
        <f>+'Ark1'!AA188</f>
        <v>1.9427298368239401</v>
      </c>
      <c r="Y17" s="76"/>
      <c r="Z17" s="76">
        <f t="shared" si="0"/>
        <v>1.7972732661529343</v>
      </c>
      <c r="AA17" s="43"/>
      <c r="AB17" s="4"/>
      <c r="AC17" s="56"/>
      <c r="AD17" s="56"/>
      <c r="AE17" s="13"/>
      <c r="AF17" s="5"/>
      <c r="AH17" s="2"/>
      <c r="AI17" s="2"/>
      <c r="AJ17" s="4"/>
      <c r="AK17" s="4"/>
      <c r="AL17" s="4"/>
    </row>
    <row r="18" spans="1:38" ht="15.6">
      <c r="A18" s="43"/>
      <c r="B18" s="51">
        <f>+'Ark1'!C189</f>
        <v>1998</v>
      </c>
      <c r="C18" s="51">
        <f>+'Ark1'!H189</f>
        <v>1</v>
      </c>
      <c r="D18" s="52" t="s">
        <v>76</v>
      </c>
      <c r="E18" s="51">
        <f>+'Ark1'!Q189</f>
        <v>1005</v>
      </c>
      <c r="F18" s="76">
        <f>+'Ark1'!R189</f>
        <v>1579</v>
      </c>
      <c r="G18" s="66">
        <f>+'Ark1'!AE189</f>
        <v>77.439921530161854</v>
      </c>
      <c r="H18" s="66">
        <f>+'Ark1'!AF189</f>
        <v>77.495702698172863</v>
      </c>
      <c r="I18" s="383">
        <f>+'Ark1'!S189</f>
        <v>5.8714376187460413</v>
      </c>
      <c r="J18" s="383"/>
      <c r="K18" s="445"/>
      <c r="L18" s="233"/>
      <c r="M18" s="432"/>
      <c r="N18" s="53">
        <f>+'Ark1'!T189</f>
        <v>7.3932868904369853</v>
      </c>
      <c r="O18" s="300">
        <f>+'Ark1'!U189</f>
        <v>377.74566181127312</v>
      </c>
      <c r="P18" s="383"/>
      <c r="Q18" s="76">
        <f>+'Ark1'!W189</f>
        <v>71.754274857504754</v>
      </c>
      <c r="R18" s="76">
        <f>+'Ark1'!X189</f>
        <v>65.674477517416094</v>
      </c>
      <c r="S18" s="76"/>
      <c r="T18" s="66"/>
      <c r="U18" s="76"/>
      <c r="V18" s="76">
        <f>+'Ark1'!Y189</f>
        <v>61.629077920870195</v>
      </c>
      <c r="W18" s="53">
        <f>+'Ark1'!Z189</f>
        <v>1.8389165283591296</v>
      </c>
      <c r="X18" s="53">
        <f>+'Ark1'!AA189</f>
        <v>1.7663143181350236</v>
      </c>
      <c r="Y18" s="76"/>
      <c r="Z18" s="76">
        <f t="shared" si="0"/>
        <v>1.5711442786069652</v>
      </c>
      <c r="AA18" s="43"/>
      <c r="AB18" s="4"/>
      <c r="AC18" s="56"/>
      <c r="AD18" s="56"/>
      <c r="AE18" s="13"/>
      <c r="AF18" s="5"/>
      <c r="AH18" s="1"/>
      <c r="AI18" s="1"/>
      <c r="AJ18" s="11"/>
      <c r="AK18" s="11"/>
      <c r="AL18" s="11"/>
    </row>
    <row r="19" spans="1:38" ht="15.6">
      <c r="A19" s="43"/>
      <c r="B19" s="51">
        <f>+'Ark1'!C190</f>
        <v>1999</v>
      </c>
      <c r="C19" s="51">
        <f>+'Ark1'!H190</f>
        <v>1</v>
      </c>
      <c r="D19" s="52" t="s">
        <v>76</v>
      </c>
      <c r="E19" s="51">
        <f>+'Ark1'!Q190</f>
        <v>861</v>
      </c>
      <c r="F19" s="76">
        <f>+'Ark1'!R190</f>
        <v>1328.5</v>
      </c>
      <c r="G19" s="66">
        <f>+'Ark1'!AE190</f>
        <v>82.43872168786848</v>
      </c>
      <c r="H19" s="66">
        <f>+'Ark1'!AF190</f>
        <v>82.37523823514627</v>
      </c>
      <c r="I19" s="383">
        <f>+'Ark1'!S190</f>
        <v>5.7561159202107639</v>
      </c>
      <c r="J19" s="383"/>
      <c r="K19" s="445"/>
      <c r="L19" s="233"/>
      <c r="M19" s="432"/>
      <c r="N19" s="53">
        <f>+'Ark1'!T190</f>
        <v>7.0259691381257046</v>
      </c>
      <c r="O19" s="300">
        <f>+'Ark1'!U190</f>
        <v>384.9439217162211</v>
      </c>
      <c r="P19" s="383"/>
      <c r="Q19" s="76">
        <f>+'Ark1'!W190</f>
        <v>64.734663153933013</v>
      </c>
      <c r="R19" s="76">
        <f>+'Ark1'!X190</f>
        <v>66.842303349642449</v>
      </c>
      <c r="S19" s="76"/>
      <c r="T19" s="66"/>
      <c r="U19" s="76"/>
      <c r="V19" s="76">
        <f>+'Ark1'!Y190</f>
        <v>77.052693221468942</v>
      </c>
      <c r="W19" s="53">
        <f>+'Ark1'!Z190</f>
        <v>1.9228596424277675</v>
      </c>
      <c r="X19" s="53">
        <f>+'Ark1'!AA190</f>
        <v>1.8325875601937665</v>
      </c>
      <c r="Y19" s="76"/>
      <c r="Z19" s="76">
        <f t="shared" si="0"/>
        <v>1.542973286875726</v>
      </c>
      <c r="AA19" s="43"/>
      <c r="AB19" s="4"/>
      <c r="AC19" s="56"/>
      <c r="AD19" s="56"/>
      <c r="AE19" s="13"/>
      <c r="AF19" s="5"/>
      <c r="AH19" s="1"/>
      <c r="AI19" s="1"/>
      <c r="AJ19" s="11"/>
      <c r="AK19" s="11"/>
      <c r="AL19" s="11"/>
    </row>
    <row r="20" spans="1:38" ht="15.6">
      <c r="A20" s="43"/>
      <c r="B20" s="51">
        <f>+'Ark1'!C191</f>
        <v>2000</v>
      </c>
      <c r="C20" s="51">
        <f>+'Ark1'!H191</f>
        <v>1</v>
      </c>
      <c r="D20" s="52" t="s">
        <v>76</v>
      </c>
      <c r="E20" s="51">
        <f>+'Ark1'!Q191</f>
        <v>574</v>
      </c>
      <c r="F20" s="76">
        <f>+'Ark1'!R191</f>
        <v>863</v>
      </c>
      <c r="G20" s="66">
        <f>+'Ark1'!AE191</f>
        <v>77.747747747747781</v>
      </c>
      <c r="H20" s="66">
        <f>+'Ark1'!AF191</f>
        <v>77.687990609805809</v>
      </c>
      <c r="I20" s="383">
        <f>+'Ark1'!S191</f>
        <v>6.1413673232908437</v>
      </c>
      <c r="J20" s="383"/>
      <c r="K20" s="445"/>
      <c r="L20" s="233"/>
      <c r="M20" s="432"/>
      <c r="N20" s="53">
        <f>+'Ark1'!T191</f>
        <v>6.9038238702201618</v>
      </c>
      <c r="O20" s="300">
        <f>+'Ark1'!U191</f>
        <v>397.73244495944346</v>
      </c>
      <c r="P20" s="383"/>
      <c r="Q20" s="76">
        <f>+'Ark1'!W191</f>
        <v>59.443800695249138</v>
      </c>
      <c r="R20" s="76">
        <f>+'Ark1'!X191</f>
        <v>69.988412514484367</v>
      </c>
      <c r="S20" s="76"/>
      <c r="T20" s="66"/>
      <c r="U20" s="76"/>
      <c r="V20" s="76">
        <f>+'Ark1'!Y191</f>
        <v>87.485102930124498</v>
      </c>
      <c r="W20" s="53">
        <f>+'Ark1'!Z191</f>
        <v>2.2907828782573314</v>
      </c>
      <c r="X20" s="53">
        <f>+'Ark1'!AA191</f>
        <v>1.9734675123448888</v>
      </c>
      <c r="Y20" s="76"/>
      <c r="Z20" s="76">
        <f t="shared" si="0"/>
        <v>1.5034843205574913</v>
      </c>
      <c r="AA20" s="43"/>
      <c r="AB20" s="4"/>
      <c r="AC20" s="56"/>
      <c r="AD20" s="56"/>
      <c r="AE20" s="13"/>
      <c r="AF20" s="5"/>
      <c r="AH20" s="1"/>
      <c r="AI20" s="1"/>
      <c r="AJ20" s="11"/>
      <c r="AK20" s="11"/>
      <c r="AL20" s="11"/>
    </row>
    <row r="21" spans="1:38" ht="15.6">
      <c r="A21" s="43"/>
      <c r="B21" s="51">
        <f>+'Ark1'!C192</f>
        <v>2001</v>
      </c>
      <c r="C21" s="51">
        <f>+'Ark1'!H192</f>
        <v>1</v>
      </c>
      <c r="D21" s="52" t="s">
        <v>76</v>
      </c>
      <c r="E21" s="51">
        <f>+'Ark1'!Q192</f>
        <v>733</v>
      </c>
      <c r="F21" s="76">
        <f>+'Ark1'!R192</f>
        <v>1018</v>
      </c>
      <c r="G21" s="66">
        <f>+'Ark1'!AE192</f>
        <v>80.665610142630754</v>
      </c>
      <c r="H21" s="66">
        <f>+'Ark1'!AF192</f>
        <v>80.621742345594782</v>
      </c>
      <c r="I21" s="383">
        <f>+'Ark1'!S192</f>
        <v>6.1591355599214141</v>
      </c>
      <c r="J21" s="383"/>
      <c r="K21" s="445"/>
      <c r="L21" s="233"/>
      <c r="M21" s="432"/>
      <c r="N21" s="53">
        <f>+'Ark1'!T192</f>
        <v>6.6669941060903746</v>
      </c>
      <c r="O21" s="300">
        <f>+'Ark1'!U192</f>
        <v>397.75520628683665</v>
      </c>
      <c r="P21" s="383"/>
      <c r="Q21" s="76">
        <f>+'Ark1'!W192</f>
        <v>53.045186640471506</v>
      </c>
      <c r="R21" s="76">
        <f>+'Ark1'!X192</f>
        <v>67.485265225933205</v>
      </c>
      <c r="S21" s="76"/>
      <c r="T21" s="66"/>
      <c r="U21" s="76"/>
      <c r="V21" s="76">
        <f>+'Ark1'!Y192</f>
        <v>91.677678505491755</v>
      </c>
      <c r="W21" s="53">
        <f>+'Ark1'!Z192</f>
        <v>2.3014943550866702</v>
      </c>
      <c r="X21" s="53">
        <f>+'Ark1'!AA192</f>
        <v>2.2051268628587346</v>
      </c>
      <c r="Y21" s="76"/>
      <c r="Z21" s="76">
        <f t="shared" si="0"/>
        <v>1.3888130968622101</v>
      </c>
      <c r="AA21" s="43"/>
      <c r="AB21" s="4"/>
      <c r="AC21" s="56"/>
      <c r="AD21" s="56"/>
      <c r="AE21" s="5"/>
      <c r="AF21" s="5"/>
      <c r="AH21" s="1"/>
      <c r="AI21" s="1"/>
      <c r="AJ21" s="11"/>
      <c r="AK21" s="11"/>
      <c r="AL21" s="11"/>
    </row>
    <row r="22" spans="1:38" ht="15.6">
      <c r="A22" s="43"/>
      <c r="B22" s="51">
        <f>+'Ark1'!C193</f>
        <v>2002</v>
      </c>
      <c r="C22" s="51">
        <f>+'Ark1'!H193</f>
        <v>1</v>
      </c>
      <c r="D22" s="52" t="s">
        <v>76</v>
      </c>
      <c r="E22" s="51">
        <f>+'Ark1'!Q193</f>
        <v>728</v>
      </c>
      <c r="F22" s="76">
        <f>+'Ark1'!R193</f>
        <v>1048</v>
      </c>
      <c r="G22" s="66">
        <f>+'Ark1'!AE193</f>
        <v>72.727272727272734</v>
      </c>
      <c r="H22" s="66">
        <f>+'Ark1'!AF193</f>
        <v>72.977032378060997</v>
      </c>
      <c r="I22" s="383">
        <f>+'Ark1'!S193</f>
        <v>5.92652671755725</v>
      </c>
      <c r="J22" s="383"/>
      <c r="K22" s="445"/>
      <c r="L22" s="233"/>
      <c r="M22" s="432"/>
      <c r="N22" s="53">
        <f>+'Ark1'!T193</f>
        <v>6.8253816793893103</v>
      </c>
      <c r="O22" s="300">
        <f>+'Ark1'!U193</f>
        <v>396.25477099236622</v>
      </c>
      <c r="P22" s="383"/>
      <c r="Q22" s="76">
        <f>+'Ark1'!W193</f>
        <v>59.446564885496194</v>
      </c>
      <c r="R22" s="76">
        <f>+'Ark1'!X193</f>
        <v>67.080152671755755</v>
      </c>
      <c r="S22" s="76"/>
      <c r="T22" s="66"/>
      <c r="U22" s="76"/>
      <c r="V22" s="76">
        <f>+'Ark1'!Y193</f>
        <v>96.776177180152573</v>
      </c>
      <c r="W22" s="53">
        <f>+'Ark1'!Z193</f>
        <v>2.2175012064103186</v>
      </c>
      <c r="X22" s="53">
        <f>+'Ark1'!AA193</f>
        <v>2.0431987455611922</v>
      </c>
      <c r="Y22" s="76"/>
      <c r="Z22" s="76">
        <f t="shared" si="0"/>
        <v>1.4395604395604396</v>
      </c>
      <c r="AA22" s="43"/>
      <c r="AB22" s="4"/>
      <c r="AC22" s="56"/>
      <c r="AD22" s="56"/>
      <c r="AE22" s="5"/>
      <c r="AF22" s="5"/>
      <c r="AH22" s="1"/>
      <c r="AI22" s="1"/>
      <c r="AJ22" s="11"/>
      <c r="AK22" s="11"/>
      <c r="AL22" s="11"/>
    </row>
    <row r="23" spans="1:38" ht="15.6">
      <c r="A23" s="43"/>
      <c r="B23" s="51">
        <f>+'Ark1'!C194</f>
        <v>2003</v>
      </c>
      <c r="C23" s="51">
        <f>+'Ark1'!H194</f>
        <v>1</v>
      </c>
      <c r="D23" s="52" t="s">
        <v>76</v>
      </c>
      <c r="E23" s="51">
        <f>+'Ark1'!Q194</f>
        <v>804</v>
      </c>
      <c r="F23" s="76">
        <f>+'Ark1'!R194</f>
        <v>1140</v>
      </c>
      <c r="G23" s="66">
        <f>+'Ark1'!AE194</f>
        <v>69.469835466179191</v>
      </c>
      <c r="H23" s="66">
        <f>+'Ark1'!AF194</f>
        <v>69.510882755510991</v>
      </c>
      <c r="I23" s="383">
        <f>+'Ark1'!S194</f>
        <v>6.0719298245614013</v>
      </c>
      <c r="J23" s="383"/>
      <c r="K23" s="445"/>
      <c r="L23" s="233"/>
      <c r="M23" s="432"/>
      <c r="N23" s="53">
        <f>+'Ark1'!T194</f>
        <v>6.8657894736842113</v>
      </c>
      <c r="O23" s="300">
        <f>+'Ark1'!U194</f>
        <v>395.94228070175438</v>
      </c>
      <c r="P23" s="383"/>
      <c r="Q23" s="76">
        <f>+'Ark1'!W194</f>
        <v>59.385964912280706</v>
      </c>
      <c r="R23" s="76">
        <f>+'Ark1'!X194</f>
        <v>72.017543859649123</v>
      </c>
      <c r="S23" s="76"/>
      <c r="T23" s="66"/>
      <c r="U23" s="76"/>
      <c r="V23" s="76">
        <f>+'Ark1'!Y194</f>
        <v>85.269585814484003</v>
      </c>
      <c r="W23" s="53">
        <f>+'Ark1'!Z194</f>
        <v>2.1088996370823194</v>
      </c>
      <c r="X23" s="53">
        <f>+'Ark1'!AA194</f>
        <v>2.0931102077156827</v>
      </c>
      <c r="Y23" s="76"/>
      <c r="Z23" s="76">
        <f t="shared" si="0"/>
        <v>1.4179104477611941</v>
      </c>
      <c r="AA23" s="43"/>
      <c r="AB23" s="4"/>
      <c r="AC23" s="56"/>
      <c r="AD23" s="56"/>
      <c r="AE23" s="5"/>
      <c r="AF23" s="5"/>
      <c r="AH23" s="1"/>
      <c r="AI23" s="1"/>
      <c r="AJ23" s="11"/>
      <c r="AK23" s="11"/>
      <c r="AL23" s="11"/>
    </row>
    <row r="24" spans="1:38" ht="15.6">
      <c r="A24" s="43"/>
      <c r="B24" s="51">
        <f>+'Ark1'!C195</f>
        <v>2004</v>
      </c>
      <c r="C24" s="51">
        <f>+'Ark1'!H195</f>
        <v>1</v>
      </c>
      <c r="D24" s="52" t="s">
        <v>76</v>
      </c>
      <c r="E24" s="51">
        <f>+'Ark1'!Q195</f>
        <v>676</v>
      </c>
      <c r="F24" s="76">
        <f>+'Ark1'!R195</f>
        <v>945</v>
      </c>
      <c r="G24" s="66">
        <f>+'Ark1'!AE195</f>
        <v>68.577648766328011</v>
      </c>
      <c r="H24" s="66">
        <f>+'Ark1'!AF195</f>
        <v>69.070800358417557</v>
      </c>
      <c r="I24" s="383">
        <f>+'Ark1'!S195</f>
        <v>6.957671957671959</v>
      </c>
      <c r="J24" s="383"/>
      <c r="K24" s="445"/>
      <c r="L24" s="233"/>
      <c r="M24" s="432"/>
      <c r="N24" s="53">
        <f>+'Ark1'!T195</f>
        <v>6.6201058201058203</v>
      </c>
      <c r="O24" s="300">
        <f>+'Ark1'!U195</f>
        <v>408.17904761904776</v>
      </c>
      <c r="P24" s="383"/>
      <c r="Q24" s="76">
        <f>+'Ark1'!W195</f>
        <v>50.793650793650784</v>
      </c>
      <c r="R24" s="76">
        <f>+'Ark1'!X195</f>
        <v>75.026455026455011</v>
      </c>
      <c r="S24" s="76"/>
      <c r="T24" s="66"/>
      <c r="U24" s="76"/>
      <c r="V24" s="76">
        <f>+'Ark1'!Y195</f>
        <v>92.614077718699434</v>
      </c>
      <c r="W24" s="53">
        <f>+'Ark1'!Z195</f>
        <v>2.1257571021797381</v>
      </c>
      <c r="X24" s="53">
        <f>+'Ark1'!AA195</f>
        <v>2.2145784386107832</v>
      </c>
      <c r="Y24" s="76"/>
      <c r="Z24" s="76">
        <f t="shared" si="0"/>
        <v>1.3979289940828403</v>
      </c>
      <c r="AA24" s="43"/>
      <c r="AB24" s="4"/>
      <c r="AC24" s="56"/>
      <c r="AD24" s="56"/>
      <c r="AE24" s="5"/>
      <c r="AF24" s="5"/>
      <c r="AH24" s="1"/>
      <c r="AI24" s="1"/>
      <c r="AJ24" s="11"/>
      <c r="AK24" s="11"/>
      <c r="AL24" s="11"/>
    </row>
    <row r="25" spans="1:38" ht="15.6">
      <c r="A25" s="43"/>
      <c r="B25" s="51">
        <f>+'Ark1'!C196</f>
        <v>2005</v>
      </c>
      <c r="C25" s="51">
        <f>+'Ark1'!H196</f>
        <v>1</v>
      </c>
      <c r="D25" s="52" t="s">
        <v>76</v>
      </c>
      <c r="E25" s="51">
        <f>+'Ark1'!Q196</f>
        <v>683</v>
      </c>
      <c r="F25" s="76">
        <f>+'Ark1'!R196</f>
        <v>980</v>
      </c>
      <c r="G25" s="66">
        <f>+'Ark1'!AE196</f>
        <v>72.005878030859677</v>
      </c>
      <c r="H25" s="66">
        <f>+'Ark1'!AF196</f>
        <v>72.420998578666683</v>
      </c>
      <c r="I25" s="383">
        <f>+'Ark1'!S196</f>
        <v>7.073469387755102</v>
      </c>
      <c r="J25" s="383"/>
      <c r="K25" s="445"/>
      <c r="L25" s="233"/>
      <c r="M25" s="432"/>
      <c r="N25" s="53">
        <f>+'Ark1'!T196</f>
        <v>6.7469387755102037</v>
      </c>
      <c r="O25" s="300">
        <f>+'Ark1'!U196</f>
        <v>421.66091836734682</v>
      </c>
      <c r="P25" s="383"/>
      <c r="Q25" s="76">
        <f>+'Ark1'!W196</f>
        <v>55.510204081632658</v>
      </c>
      <c r="R25" s="76">
        <f>+'Ark1'!X196</f>
        <v>81.428571428571445</v>
      </c>
      <c r="S25" s="76"/>
      <c r="T25" s="66"/>
      <c r="U25" s="76"/>
      <c r="V25" s="76">
        <f>+'Ark1'!Y196</f>
        <v>89.156388585941897</v>
      </c>
      <c r="W25" s="53">
        <f>+'Ark1'!Z196</f>
        <v>2.1821890815963676</v>
      </c>
      <c r="X25" s="53">
        <f>+'Ark1'!AA196</f>
        <v>2.1269027055087744</v>
      </c>
      <c r="Y25" s="76"/>
      <c r="Z25" s="76">
        <f t="shared" si="0"/>
        <v>1.4348462664714494</v>
      </c>
      <c r="AA25" s="43"/>
      <c r="AB25" s="4"/>
      <c r="AC25" s="56"/>
      <c r="AD25" s="56"/>
      <c r="AE25" s="5"/>
      <c r="AF25" s="5"/>
      <c r="AH25" s="1"/>
      <c r="AI25" s="1"/>
      <c r="AJ25" s="11"/>
      <c r="AK25" s="11"/>
      <c r="AL25" s="11"/>
    </row>
    <row r="26" spans="1:38" ht="15.6">
      <c r="A26" s="43"/>
      <c r="B26" s="51">
        <f>+'Ark1'!C197</f>
        <v>2006</v>
      </c>
      <c r="C26" s="51">
        <f>+'Ark1'!H197</f>
        <v>1</v>
      </c>
      <c r="D26" s="52" t="s">
        <v>76</v>
      </c>
      <c r="E26" s="51">
        <f>+'Ark1'!Q197</f>
        <v>1370</v>
      </c>
      <c r="F26" s="76">
        <f>+'Ark1'!R197</f>
        <v>2979</v>
      </c>
      <c r="G26" s="66">
        <f>+'Ark1'!AE197</f>
        <v>70.558976788252011</v>
      </c>
      <c r="H26" s="66">
        <f>+'Ark1'!AF197</f>
        <v>71.067619782724051</v>
      </c>
      <c r="I26" s="383">
        <f>+'Ark1'!S197</f>
        <v>6.0040281973816718</v>
      </c>
      <c r="J26" s="383"/>
      <c r="K26" s="445"/>
      <c r="L26" s="233"/>
      <c r="M26" s="432"/>
      <c r="N26" s="53">
        <f>+'Ark1'!T197</f>
        <v>6.2655253440751952</v>
      </c>
      <c r="O26" s="300">
        <f>+'Ark1'!U197</f>
        <v>371.75431352802974</v>
      </c>
      <c r="P26" s="383"/>
      <c r="Q26" s="76">
        <f>+'Ark1'!W197</f>
        <v>43.370258475998654</v>
      </c>
      <c r="R26" s="76">
        <f>+'Ark1'!X197</f>
        <v>58.375293722725758</v>
      </c>
      <c r="S26" s="76"/>
      <c r="T26" s="66"/>
      <c r="U26" s="76"/>
      <c r="V26" s="76">
        <f>+'Ark1'!Y197</f>
        <v>83.519150600181391</v>
      </c>
      <c r="W26" s="53">
        <f>+'Ark1'!Z197</f>
        <v>1.787836232987337</v>
      </c>
      <c r="X26" s="53">
        <f>+'Ark1'!AA197</f>
        <v>1.9908290449666484</v>
      </c>
      <c r="Y26" s="76"/>
      <c r="Z26" s="76">
        <f t="shared" si="0"/>
        <v>2.1744525547445255</v>
      </c>
      <c r="AA26" s="43"/>
      <c r="AB26" s="4"/>
      <c r="AC26" s="56"/>
      <c r="AD26" s="56"/>
      <c r="AE26" s="5"/>
      <c r="AF26" s="5"/>
      <c r="AH26" s="1"/>
      <c r="AI26" s="1"/>
      <c r="AJ26" s="11"/>
      <c r="AK26" s="11"/>
      <c r="AL26" s="11"/>
    </row>
    <row r="27" spans="1:38" ht="15.6">
      <c r="A27" s="43"/>
      <c r="B27" s="51">
        <f>+'Ark1'!C198</f>
        <v>2007</v>
      </c>
      <c r="C27" s="51">
        <f>+'Ark1'!H198</f>
        <v>1</v>
      </c>
      <c r="D27" s="52" t="s">
        <v>76</v>
      </c>
      <c r="E27" s="51">
        <f>+'Ark1'!Q198</f>
        <v>1628</v>
      </c>
      <c r="F27" s="76">
        <f>+'Ark1'!R198</f>
        <v>4113</v>
      </c>
      <c r="G27" s="66">
        <f>+'Ark1'!AE198</f>
        <v>69.230769230769269</v>
      </c>
      <c r="H27" s="66">
        <f>+'Ark1'!AF198</f>
        <v>68.816573122945769</v>
      </c>
      <c r="I27" s="383">
        <f>+'Ark1'!S198</f>
        <v>5.8028203257962545</v>
      </c>
      <c r="J27" s="383"/>
      <c r="K27" s="445"/>
      <c r="L27" s="233"/>
      <c r="M27" s="432"/>
      <c r="N27" s="53">
        <f>+'Ark1'!T198</f>
        <v>5.8864575735472879</v>
      </c>
      <c r="O27" s="300">
        <f>+'Ark1'!U198</f>
        <v>352.07624604911371</v>
      </c>
      <c r="P27" s="383"/>
      <c r="Q27" s="76">
        <f>+'Ark1'!W198</f>
        <v>36.275224896669094</v>
      </c>
      <c r="R27" s="76">
        <f>+'Ark1'!X198</f>
        <v>46.365183564308282</v>
      </c>
      <c r="S27" s="76"/>
      <c r="T27" s="66"/>
      <c r="U27" s="76"/>
      <c r="V27" s="76">
        <f>+'Ark1'!Y198</f>
        <v>81.945491375844881</v>
      </c>
      <c r="W27" s="53">
        <f>+'Ark1'!Z198</f>
        <v>1.8275445565846435</v>
      </c>
      <c r="X27" s="53">
        <f>+'Ark1'!AA198</f>
        <v>1.9318548439418064</v>
      </c>
      <c r="Y27" s="76"/>
      <c r="Z27" s="76">
        <f t="shared" si="0"/>
        <v>2.5264127764127764</v>
      </c>
      <c r="AA27" s="43"/>
      <c r="AB27" s="4"/>
      <c r="AC27" s="56"/>
      <c r="AD27" s="56"/>
      <c r="AE27" s="5"/>
      <c r="AF27" s="5"/>
      <c r="AH27" s="13"/>
      <c r="AI27" s="13"/>
      <c r="AJ27" s="11"/>
      <c r="AK27" s="11"/>
      <c r="AL27" s="11"/>
    </row>
    <row r="28" spans="1:38" ht="16.5" customHeight="1">
      <c r="A28" s="43"/>
      <c r="B28" s="51">
        <f>+'Ark1'!C199</f>
        <v>2008</v>
      </c>
      <c r="C28" s="51">
        <f>+'Ark1'!H199</f>
        <v>1</v>
      </c>
      <c r="D28" s="52" t="s">
        <v>76</v>
      </c>
      <c r="E28" s="51">
        <f>+'Ark1'!Q199</f>
        <v>1547</v>
      </c>
      <c r="F28" s="76">
        <f>+'Ark1'!R199</f>
        <v>3992</v>
      </c>
      <c r="G28" s="66">
        <f>+'Ark1'!AE199</f>
        <v>68.68547832071576</v>
      </c>
      <c r="H28" s="66">
        <f>+'Ark1'!AF199</f>
        <v>68.969143128994389</v>
      </c>
      <c r="I28" s="383">
        <f>+'Ark1'!S199</f>
        <v>5.7444889779559105</v>
      </c>
      <c r="J28" s="383"/>
      <c r="K28" s="445"/>
      <c r="L28" s="233"/>
      <c r="M28" s="432"/>
      <c r="N28" s="53">
        <f>+'Ark1'!T199</f>
        <v>6.039829659318638</v>
      </c>
      <c r="O28" s="300">
        <f>+'Ark1'!U199</f>
        <v>359.08955410821591</v>
      </c>
      <c r="P28" s="383"/>
      <c r="Q28" s="76">
        <f>+'Ark1'!W199</f>
        <v>38.37675350701403</v>
      </c>
      <c r="R28" s="76">
        <f>+'Ark1'!X199</f>
        <v>51.978957915831678</v>
      </c>
      <c r="S28" s="76" t="s">
        <v>650</v>
      </c>
      <c r="T28" s="66"/>
      <c r="U28" s="76"/>
      <c r="V28" s="76">
        <f>+'Ark1'!Y199</f>
        <v>83.215753658283717</v>
      </c>
      <c r="W28" s="53">
        <f>+'Ark1'!Z199</f>
        <v>1.7582740812707498</v>
      </c>
      <c r="X28" s="53">
        <f>+'Ark1'!AA199</f>
        <v>1.8748859072948501</v>
      </c>
      <c r="Y28" s="76"/>
      <c r="Z28" s="76">
        <f t="shared" si="0"/>
        <v>2.5804783451842277</v>
      </c>
      <c r="AA28" s="43"/>
      <c r="AB28" s="4"/>
      <c r="AC28" s="56"/>
      <c r="AD28" s="56"/>
      <c r="AE28" s="5"/>
      <c r="AF28" s="5"/>
      <c r="AH28" s="13"/>
      <c r="AI28" s="13"/>
      <c r="AJ28" s="11"/>
      <c r="AK28" s="11"/>
      <c r="AL28" s="11"/>
    </row>
    <row r="29" spans="1:38" ht="16.5" customHeight="1">
      <c r="A29" s="43"/>
      <c r="B29" s="51">
        <f>+'Ark1'!C200</f>
        <v>2009</v>
      </c>
      <c r="C29" s="51">
        <f>+'Ark1'!H200</f>
        <v>1</v>
      </c>
      <c r="D29" s="52" t="s">
        <v>76</v>
      </c>
      <c r="E29" s="51">
        <f>+'Ark1'!Q200</f>
        <v>1721</v>
      </c>
      <c r="F29" s="76">
        <f>+'Ark1'!R200</f>
        <v>4769</v>
      </c>
      <c r="G29" s="66">
        <f>+'Ark1'!AE200</f>
        <v>71.030682156687519</v>
      </c>
      <c r="H29" s="66">
        <f>+'Ark1'!AF200</f>
        <v>71.008313317764149</v>
      </c>
      <c r="I29" s="383">
        <f>+'Ark1'!S200</f>
        <v>5.678548962046551</v>
      </c>
      <c r="J29" s="383"/>
      <c r="K29" s="445"/>
      <c r="L29" s="233"/>
      <c r="M29" s="432"/>
      <c r="N29" s="53">
        <f>+'Ark1'!T200</f>
        <v>5.9387712308660081</v>
      </c>
      <c r="O29" s="300">
        <f>+'Ark1'!U200</f>
        <v>353.78592996435242</v>
      </c>
      <c r="P29" s="383"/>
      <c r="Q29" s="76">
        <f>+'Ark1'!W200</f>
        <v>35.206542252044457</v>
      </c>
      <c r="R29" s="76">
        <f>+'Ark1'!X200</f>
        <v>47.829733696791763</v>
      </c>
      <c r="S29" s="76"/>
      <c r="T29" s="66"/>
      <c r="U29" s="76"/>
      <c r="V29" s="76">
        <f>+'Ark1'!Y200</f>
        <v>82.184419994873465</v>
      </c>
      <c r="W29" s="53">
        <f>+'Ark1'!Z200</f>
        <v>1.7425042751281477</v>
      </c>
      <c r="X29" s="53">
        <f>+'Ark1'!AA200</f>
        <v>1.840011099698762</v>
      </c>
      <c r="Y29" s="76"/>
      <c r="Z29" s="76">
        <f t="shared" si="0"/>
        <v>2.7710633352701919</v>
      </c>
      <c r="AA29" s="43"/>
      <c r="AB29" s="4"/>
      <c r="AC29" s="55"/>
      <c r="AD29" s="55"/>
      <c r="AE29" s="5"/>
      <c r="AF29" s="5"/>
      <c r="AH29" s="13"/>
      <c r="AI29" s="13"/>
      <c r="AJ29" s="11"/>
      <c r="AK29" s="11"/>
      <c r="AL29" s="11"/>
    </row>
    <row r="30" spans="1:38" ht="15.6">
      <c r="A30" s="43"/>
      <c r="B30" s="51">
        <f>+'Ark1'!C201</f>
        <v>2010</v>
      </c>
      <c r="C30" s="51">
        <f>+'Ark1'!H201</f>
        <v>1</v>
      </c>
      <c r="D30" s="52" t="s">
        <v>76</v>
      </c>
      <c r="E30" s="51">
        <f>+'Ark1'!Q201</f>
        <v>1614</v>
      </c>
      <c r="F30" s="76">
        <f>+'Ark1'!R201</f>
        <v>4174.75</v>
      </c>
      <c r="G30" s="66">
        <f>+'Ark1'!AE201</f>
        <v>64.677175723304558</v>
      </c>
      <c r="H30" s="66">
        <f>+'Ark1'!AF201</f>
        <v>64.42487616998902</v>
      </c>
      <c r="I30" s="383">
        <f>+'Ark1'!S201</f>
        <v>5.6942331876160237</v>
      </c>
      <c r="J30" s="383"/>
      <c r="K30" s="445"/>
      <c r="L30" s="233"/>
      <c r="M30" s="432"/>
      <c r="N30" s="53">
        <f>+'Ark1'!T201</f>
        <v>6.0250314390083242</v>
      </c>
      <c r="O30" s="300">
        <f>+'Ark1'!U201</f>
        <v>354.718306485418</v>
      </c>
      <c r="P30" s="383"/>
      <c r="Q30" s="76">
        <f>+'Ark1'!W201</f>
        <v>37.511228217258527</v>
      </c>
      <c r="R30" s="76">
        <f>+'Ark1'!X201</f>
        <v>49.176597401041995</v>
      </c>
      <c r="S30" s="76"/>
      <c r="T30" s="66"/>
      <c r="U30" s="76"/>
      <c r="V30" s="76">
        <f>+'Ark1'!Y201</f>
        <v>85.924251681293356</v>
      </c>
      <c r="W30" s="53">
        <f>+'Ark1'!Z201</f>
        <v>1.7287589135095829</v>
      </c>
      <c r="X30" s="53">
        <f>+'Ark1'!AA201</f>
        <v>1.8272205847906369</v>
      </c>
      <c r="Y30" s="76"/>
      <c r="Z30" s="76">
        <f t="shared" si="0"/>
        <v>2.5865861214374224</v>
      </c>
      <c r="AA30" s="43"/>
      <c r="AC30"/>
      <c r="AH30" s="13"/>
      <c r="AI30" s="13"/>
      <c r="AJ30" s="11"/>
      <c r="AK30" s="11"/>
      <c r="AL30" s="11"/>
    </row>
    <row r="31" spans="1:38" ht="17.25" customHeight="1">
      <c r="A31" s="43"/>
      <c r="B31" s="51">
        <f>+'Ark1'!C202</f>
        <v>2011</v>
      </c>
      <c r="C31" s="51">
        <f>+'Ark1'!H202</f>
        <v>1</v>
      </c>
      <c r="D31" s="52" t="s">
        <v>76</v>
      </c>
      <c r="E31" s="51">
        <f>+'Ark1'!Q202</f>
        <v>1722</v>
      </c>
      <c r="F31" s="76">
        <f>+'Ark1'!R202</f>
        <v>4649</v>
      </c>
      <c r="G31" s="66">
        <f>+'Ark1'!AE202</f>
        <v>61.235511064278192</v>
      </c>
      <c r="H31" s="66">
        <f>+'Ark1'!AF202</f>
        <v>60.683794679092394</v>
      </c>
      <c r="I31" s="383">
        <f>+'Ark1'!S202</f>
        <v>5.6166917616691778</v>
      </c>
      <c r="J31" s="383"/>
      <c r="K31" s="445"/>
      <c r="L31" s="233"/>
      <c r="M31" s="432"/>
      <c r="N31" s="53">
        <f>+'Ark1'!T202</f>
        <v>5.757367175736718</v>
      </c>
      <c r="O31" s="300">
        <f>+'Ark1'!U202</f>
        <v>341.30400086040095</v>
      </c>
      <c r="P31" s="383"/>
      <c r="Q31" s="76">
        <f>+'Ark1'!W202</f>
        <v>31.340073134007305</v>
      </c>
      <c r="R31" s="76">
        <f>+'Ark1'!X202</f>
        <v>41.879974187997433</v>
      </c>
      <c r="S31" s="94">
        <f>+'Ark1'!AG202</f>
        <v>929.97903657448717</v>
      </c>
      <c r="T31" s="123">
        <f>+'Ark1'!AH202</f>
        <v>2.4306302430630242</v>
      </c>
      <c r="U31" s="94">
        <f>+'Ark1'!AI202</f>
        <v>33.318993331899343</v>
      </c>
      <c r="V31" s="76">
        <f>+'Ark1'!Y202</f>
        <v>84.699054641025739</v>
      </c>
      <c r="W31" s="53">
        <f>+'Ark1'!Z202</f>
        <v>1.7331647092836355</v>
      </c>
      <c r="X31" s="53">
        <f>+'Ark1'!AA202</f>
        <v>1.8440086384054368</v>
      </c>
      <c r="Y31" s="300">
        <f t="shared" ref="Y31:Y37" si="1">1000*O31/S31</f>
        <v>367.00182201694611</v>
      </c>
      <c r="Z31" s="76">
        <f t="shared" si="0"/>
        <v>2.699767711962834</v>
      </c>
      <c r="AA31" s="43"/>
      <c r="AB31" s="2"/>
      <c r="AC31" s="55"/>
      <c r="AD31" s="55"/>
      <c r="AF31" s="5"/>
      <c r="AH31" s="13"/>
      <c r="AI31" s="13"/>
      <c r="AJ31" s="11"/>
      <c r="AK31" s="11"/>
      <c r="AL31" s="11"/>
    </row>
    <row r="32" spans="1:38" ht="15.6">
      <c r="A32" s="43"/>
      <c r="B32" s="51">
        <f>+'Ark1'!C203</f>
        <v>2012</v>
      </c>
      <c r="C32" s="51">
        <f>+'Ark1'!H203</f>
        <v>1</v>
      </c>
      <c r="D32" s="52" t="s">
        <v>76</v>
      </c>
      <c r="E32" s="51">
        <f>+'Ark1'!Q203</f>
        <v>2063</v>
      </c>
      <c r="F32" s="76">
        <f>+'Ark1'!R203</f>
        <v>5449</v>
      </c>
      <c r="G32" s="66">
        <f>+'Ark1'!AE203</f>
        <v>62.47420316441184</v>
      </c>
      <c r="H32" s="66">
        <f>+'Ark1'!AF203</f>
        <v>62.104222612785691</v>
      </c>
      <c r="I32" s="383">
        <f>+'Ark1'!S203</f>
        <v>5.5419342998715351</v>
      </c>
      <c r="J32" s="383"/>
      <c r="K32" s="445"/>
      <c r="L32" s="233"/>
      <c r="M32" s="432"/>
      <c r="N32" s="53">
        <f>+'Ark1'!T203</f>
        <v>5.6160763442833552</v>
      </c>
      <c r="O32" s="300">
        <f>+'Ark1'!U203</f>
        <v>333.61325013763911</v>
      </c>
      <c r="P32" s="383"/>
      <c r="Q32" s="76">
        <f>+'Ark1'!W203</f>
        <v>27.858322628005126</v>
      </c>
      <c r="R32" s="76">
        <f>+'Ark1'!X203</f>
        <v>37.05267021471829</v>
      </c>
      <c r="S32" s="94">
        <f>+'Ark1'!AG203</f>
        <v>934.20449780827187</v>
      </c>
      <c r="T32" s="123">
        <f>+'Ark1'!AH203</f>
        <v>0</v>
      </c>
      <c r="U32" s="94">
        <f>+'Ark1'!AI203</f>
        <v>32.64819232886768</v>
      </c>
      <c r="V32" s="76">
        <f>+'Ark1'!Y203</f>
        <v>84.512869231629409</v>
      </c>
      <c r="W32" s="53">
        <f>+'Ark1'!Z203</f>
        <v>1.6750447775740827</v>
      </c>
      <c r="X32" s="53">
        <f>+'Ark1'!AA203</f>
        <v>1.7216269088019063</v>
      </c>
      <c r="Y32" s="300">
        <f t="shared" si="1"/>
        <v>357.10944543761661</v>
      </c>
      <c r="Z32" s="76">
        <f t="shared" si="0"/>
        <v>2.6412990790111488</v>
      </c>
      <c r="AA32" s="43"/>
      <c r="AB32" s="2"/>
      <c r="AC32" s="55"/>
      <c r="AD32" s="55"/>
      <c r="AH32" s="13"/>
      <c r="AI32" s="13"/>
      <c r="AJ32" s="11"/>
      <c r="AK32" s="11"/>
      <c r="AL32" s="11"/>
    </row>
    <row r="33" spans="1:38" ht="15.6">
      <c r="A33" s="43"/>
      <c r="B33" s="51">
        <f>+'Ark1'!C204</f>
        <v>2013</v>
      </c>
      <c r="C33" s="51">
        <f>+'Ark1'!H204</f>
        <v>1</v>
      </c>
      <c r="D33" s="52" t="s">
        <v>76</v>
      </c>
      <c r="E33" s="51">
        <f>+'Ark1'!Q204</f>
        <v>1870</v>
      </c>
      <c r="F33" s="76">
        <f>+'Ark1'!R204</f>
        <v>5435</v>
      </c>
      <c r="G33" s="66">
        <f>+'Ark1'!AE204</f>
        <v>61.108612547785043</v>
      </c>
      <c r="H33" s="66">
        <f>+'Ark1'!AF204</f>
        <v>60.982650012948227</v>
      </c>
      <c r="I33" s="383">
        <f>+'Ark1'!S204</f>
        <v>5.6001839926402948</v>
      </c>
      <c r="J33" s="383"/>
      <c r="K33" s="445"/>
      <c r="L33" s="233"/>
      <c r="M33" s="432"/>
      <c r="N33" s="53">
        <f>+'Ark1'!T204</f>
        <v>5.8702851885924581</v>
      </c>
      <c r="O33" s="300">
        <f>+'Ark1'!U204</f>
        <v>334.92310947562038</v>
      </c>
      <c r="P33" s="383"/>
      <c r="Q33" s="76">
        <f>+'Ark1'!W204</f>
        <v>34.590616375344979</v>
      </c>
      <c r="R33" s="76">
        <f>+'Ark1'!X204</f>
        <v>37.626494940202392</v>
      </c>
      <c r="S33" s="94">
        <f>+'Ark1'!AG204</f>
        <v>936.19019205668485</v>
      </c>
      <c r="T33" s="123">
        <f>+'Ark1'!AH204</f>
        <v>1.527138914443422</v>
      </c>
      <c r="U33" s="94">
        <f>+'Ark1'!AI204</f>
        <v>32.511499540018391</v>
      </c>
      <c r="V33" s="76">
        <f>+'Ark1'!Y204</f>
        <v>88.337364424874053</v>
      </c>
      <c r="W33" s="53">
        <f>+'Ark1'!Z204</f>
        <v>1.7169644281322343</v>
      </c>
      <c r="X33" s="53">
        <f>+'Ark1'!AA204</f>
        <v>1.8574572373997364</v>
      </c>
      <c r="Y33" s="300">
        <f t="shared" si="1"/>
        <v>357.75114107939868</v>
      </c>
      <c r="Z33" s="76">
        <f t="shared" si="0"/>
        <v>2.9064171122994651</v>
      </c>
      <c r="AA33" s="43"/>
      <c r="AB33" s="2"/>
      <c r="AC33" s="55"/>
      <c r="AD33" s="55"/>
      <c r="AH33" s="13"/>
      <c r="AI33" s="13"/>
      <c r="AJ33" s="11"/>
      <c r="AK33" s="11"/>
      <c r="AL33" s="11"/>
    </row>
    <row r="34" spans="1:38" ht="15.6">
      <c r="A34" s="43"/>
      <c r="B34" s="51">
        <f>+'Ark1'!C205</f>
        <v>2014</v>
      </c>
      <c r="C34" s="51">
        <f>+'Ark1'!H205</f>
        <v>1</v>
      </c>
      <c r="D34" s="52" t="s">
        <v>76</v>
      </c>
      <c r="E34" s="51">
        <f>+'Ark1'!Q205</f>
        <v>1660</v>
      </c>
      <c r="F34" s="76">
        <f>+'Ark1'!R205</f>
        <v>4669</v>
      </c>
      <c r="G34" s="66">
        <f>+'Ark1'!AE205</f>
        <v>60.526315789473678</v>
      </c>
      <c r="H34" s="66">
        <f>+'Ark1'!AF205</f>
        <v>60.412156191841881</v>
      </c>
      <c r="I34" s="383">
        <f>+'Ark1'!S205</f>
        <v>5.7573356179053317</v>
      </c>
      <c r="J34" s="383"/>
      <c r="K34" s="445"/>
      <c r="L34" s="233"/>
      <c r="M34" s="432"/>
      <c r="N34" s="53">
        <f>+'Ark1'!T205</f>
        <v>5.8359391732705088</v>
      </c>
      <c r="O34" s="300">
        <f>+'Ark1'!U205</f>
        <v>344.28033840222713</v>
      </c>
      <c r="P34" s="383"/>
      <c r="Q34" s="76">
        <f>+'Ark1'!W205</f>
        <v>33.690297708288718</v>
      </c>
      <c r="R34" s="76">
        <f>+'Ark1'!X205</f>
        <v>43.649603769543802</v>
      </c>
      <c r="S34" s="94">
        <f>+'Ark1'!AG205</f>
        <v>957.14822817631818</v>
      </c>
      <c r="T34" s="123">
        <f>+'Ark1'!AH205</f>
        <v>1.4778325123152705</v>
      </c>
      <c r="U34" s="94">
        <f>+'Ark1'!AI205</f>
        <v>30.905975583636756</v>
      </c>
      <c r="V34" s="76">
        <f>+'Ark1'!Y205</f>
        <v>89.318176141363679</v>
      </c>
      <c r="W34" s="53">
        <f>+'Ark1'!Z205</f>
        <v>1.7856943994232772</v>
      </c>
      <c r="X34" s="53">
        <f>+'Ark1'!AA205</f>
        <v>1.8000457745497596</v>
      </c>
      <c r="Y34" s="300">
        <f t="shared" si="1"/>
        <v>359.69385751065357</v>
      </c>
      <c r="Z34" s="76">
        <f t="shared" si="0"/>
        <v>2.8126506024096387</v>
      </c>
      <c r="AA34" s="43"/>
      <c r="AB34" s="14"/>
      <c r="AC34" s="13"/>
      <c r="AD34" s="13"/>
      <c r="AH34" s="13"/>
      <c r="AI34" s="13"/>
      <c r="AJ34" s="11"/>
      <c r="AK34" s="11"/>
      <c r="AL34" s="11"/>
    </row>
    <row r="35" spans="1:38" ht="21">
      <c r="A35" s="43"/>
      <c r="B35" s="51">
        <f>+'Ark1'!C206</f>
        <v>2015</v>
      </c>
      <c r="C35" s="51">
        <f>+'Ark1'!H206</f>
        <v>1</v>
      </c>
      <c r="D35" s="52" t="s">
        <v>76</v>
      </c>
      <c r="E35" s="51">
        <f>+'Ark1'!Q206</f>
        <v>1696</v>
      </c>
      <c r="F35" s="76">
        <f>+'Ark1'!R206</f>
        <v>4840</v>
      </c>
      <c r="G35" s="66">
        <f>+'Ark1'!AE206</f>
        <v>64.225053078556243</v>
      </c>
      <c r="H35" s="66">
        <f>+'Ark1'!AF206</f>
        <v>64.790612612130417</v>
      </c>
      <c r="I35" s="383">
        <f>+'Ark1'!S206</f>
        <v>5.9698347107438003</v>
      </c>
      <c r="J35" s="383"/>
      <c r="K35" s="445"/>
      <c r="L35" s="233"/>
      <c r="M35" s="432"/>
      <c r="N35" s="53">
        <f>+'Ark1'!T206</f>
        <v>6.130785123966942</v>
      </c>
      <c r="O35" s="300">
        <f>+'Ark1'!U206</f>
        <v>355.1501446280987</v>
      </c>
      <c r="P35" s="383"/>
      <c r="Q35" s="76">
        <f>+'Ark1'!W206</f>
        <v>39.049586776859513</v>
      </c>
      <c r="R35" s="76">
        <f>+'Ark1'!X206</f>
        <v>48.409090909090914</v>
      </c>
      <c r="S35" s="94">
        <f>+'Ark1'!AG206</f>
        <v>952.43293824079853</v>
      </c>
      <c r="T35" s="123">
        <f>+'Ark1'!AH206</f>
        <v>1.4876033057851239</v>
      </c>
      <c r="U35" s="94">
        <f>+'Ark1'!AI206</f>
        <v>33.987603305785122</v>
      </c>
      <c r="V35" s="76">
        <f>+'Ark1'!Y206</f>
        <v>91.123420504512964</v>
      </c>
      <c r="W35" s="53">
        <f>+'Ark1'!Z206</f>
        <v>1.9503970706012768</v>
      </c>
      <c r="X35" s="53">
        <f>+'Ark1'!AA206</f>
        <v>1.9215079422188497</v>
      </c>
      <c r="Y35" s="300">
        <f t="shared" si="1"/>
        <v>372.88729774936445</v>
      </c>
      <c r="Z35" s="76">
        <f t="shared" si="0"/>
        <v>2.8537735849056602</v>
      </c>
      <c r="AA35" s="43"/>
      <c r="AB35" s="2"/>
      <c r="AC35" s="5"/>
      <c r="AD35" s="5"/>
      <c r="AH35" s="54"/>
      <c r="AI35" s="54"/>
      <c r="AJ35" s="11"/>
      <c r="AK35" s="11"/>
      <c r="AL35" s="11"/>
    </row>
    <row r="36" spans="1:38" ht="21">
      <c r="A36" s="43"/>
      <c r="B36" s="51">
        <f>+'Ark1'!C207</f>
        <v>2016</v>
      </c>
      <c r="C36" s="51">
        <f>+'Ark1'!H207</f>
        <v>1</v>
      </c>
      <c r="D36" s="52" t="s">
        <v>76</v>
      </c>
      <c r="E36" s="51">
        <f>+'Ark1'!Q207</f>
        <v>1674</v>
      </c>
      <c r="F36" s="76">
        <f>+'Ark1'!R207</f>
        <v>5033</v>
      </c>
      <c r="G36" s="66">
        <f>+'Ark1'!AE207</f>
        <v>65.756467206689294</v>
      </c>
      <c r="H36" s="66">
        <f>+'Ark1'!AF207</f>
        <v>66.123841217792361</v>
      </c>
      <c r="I36" s="383">
        <f>+'Ark1'!S207</f>
        <v>5.8255513610172862</v>
      </c>
      <c r="J36" s="383"/>
      <c r="K36" s="445"/>
      <c r="L36" s="233"/>
      <c r="M36" s="432"/>
      <c r="N36" s="53">
        <f>+'Ark1'!T207</f>
        <v>6.1039141665010916</v>
      </c>
      <c r="O36" s="300">
        <f>+'Ark1'!U207</f>
        <v>363.56117623683696</v>
      </c>
      <c r="P36" s="383"/>
      <c r="Q36" s="76">
        <f>+'Ark1'!W207</f>
        <v>39.89668189946353</v>
      </c>
      <c r="R36" s="76">
        <f>+'Ark1'!X207</f>
        <v>53.347903834691031</v>
      </c>
      <c r="S36" s="94">
        <f>+'Ark1'!AG207</f>
        <v>966.21135458167362</v>
      </c>
      <c r="T36" s="123">
        <f>+'Ark1'!AH207</f>
        <v>0</v>
      </c>
      <c r="U36" s="94">
        <f>+'Ark1'!AI207</f>
        <v>30.955692429962252</v>
      </c>
      <c r="V36" s="76">
        <f>+'Ark1'!Y207</f>
        <v>93.359275959469059</v>
      </c>
      <c r="W36" s="53">
        <f>+'Ark1'!Z207</f>
        <v>1.86003564050279</v>
      </c>
      <c r="X36" s="53">
        <f>+'Ark1'!AA207</f>
        <v>1.9932656784671936</v>
      </c>
      <c r="Y36" s="300">
        <f t="shared" si="1"/>
        <v>376.27499874936029</v>
      </c>
      <c r="Z36" s="76">
        <f t="shared" si="0"/>
        <v>3.0065710872162486</v>
      </c>
      <c r="AA36" s="43"/>
      <c r="AB36" s="2"/>
      <c r="AC36" s="5"/>
      <c r="AD36" s="5"/>
      <c r="AH36" s="54"/>
      <c r="AI36" s="54"/>
      <c r="AJ36" s="11"/>
      <c r="AK36" s="11"/>
      <c r="AL36" s="11"/>
    </row>
    <row r="37" spans="1:38" ht="21">
      <c r="A37" s="43"/>
      <c r="B37" s="51">
        <f>+'Ark1'!C208</f>
        <v>2017</v>
      </c>
      <c r="C37" s="51">
        <f>+'Ark1'!H208</f>
        <v>1</v>
      </c>
      <c r="D37" s="52" t="s">
        <v>76</v>
      </c>
      <c r="E37" s="51">
        <f>+'Ark1'!Q208</f>
        <v>1743</v>
      </c>
      <c r="F37" s="76">
        <f>+'Ark1'!R208</f>
        <v>4788</v>
      </c>
      <c r="G37" s="66">
        <f>+'Ark1'!AE208</f>
        <v>63.324957016267689</v>
      </c>
      <c r="H37" s="66">
        <f>+'Ark1'!AF208</f>
        <v>63.475103093869848</v>
      </c>
      <c r="I37" s="383">
        <f>+'Ark1'!S208</f>
        <v>5.8794903926482895</v>
      </c>
      <c r="J37" s="383"/>
      <c r="K37" s="445"/>
      <c r="L37" s="233"/>
      <c r="M37" s="432"/>
      <c r="N37" s="53">
        <f>+'Ark1'!T208</f>
        <v>6.2750626566416017</v>
      </c>
      <c r="O37" s="300">
        <f>+'Ark1'!U208</f>
        <v>359.81532999164608</v>
      </c>
      <c r="P37" s="383"/>
      <c r="Q37" s="76">
        <f>+'Ark1'!W208</f>
        <v>43.567251461988306</v>
      </c>
      <c r="R37" s="76">
        <f>+'Ark1'!X208</f>
        <v>50.96073517126149</v>
      </c>
      <c r="S37" s="94">
        <f>+'Ark1'!AG208</f>
        <v>940.68194182883485</v>
      </c>
      <c r="T37" s="123">
        <f>+'Ark1'!AH208</f>
        <v>1.086048454469507</v>
      </c>
      <c r="U37" s="94">
        <f>+'Ark1'!AI208</f>
        <v>37.38512949039265</v>
      </c>
      <c r="V37" s="76">
        <f>+'Ark1'!Y208</f>
        <v>97.620593582024838</v>
      </c>
      <c r="W37" s="53">
        <f>+'Ark1'!Z208</f>
        <v>1.9338186429901327</v>
      </c>
      <c r="X37" s="53">
        <f>+'Ark1'!AA208</f>
        <v>1.9326992349429744</v>
      </c>
      <c r="Y37" s="300">
        <f t="shared" si="1"/>
        <v>382.50477020118831</v>
      </c>
      <c r="Z37" s="76">
        <f t="shared" si="0"/>
        <v>2.7469879518072289</v>
      </c>
      <c r="AA37" s="43"/>
      <c r="AB37" s="2"/>
      <c r="AC37" s="5"/>
      <c r="AD37" s="5"/>
      <c r="AH37" s="54"/>
      <c r="AI37" s="54"/>
      <c r="AJ37" s="11"/>
      <c r="AK37" s="11"/>
      <c r="AL37" s="11"/>
    </row>
    <row r="38" spans="1:38" ht="21">
      <c r="A38" s="43"/>
      <c r="B38" s="51">
        <f>+'Ark1'!C209</f>
        <v>2018</v>
      </c>
      <c r="C38" s="51">
        <f>+'Ark1'!H209</f>
        <v>1</v>
      </c>
      <c r="D38" s="52" t="s">
        <v>76</v>
      </c>
      <c r="E38" s="51">
        <f>+'Ark1'!Q209</f>
        <v>1756</v>
      </c>
      <c r="F38" s="76">
        <f>+'Ark1'!R209</f>
        <v>4530</v>
      </c>
      <c r="G38" s="66">
        <f>+'Ark1'!AE209</f>
        <v>61.01831896551721</v>
      </c>
      <c r="H38" s="66">
        <f>+'Ark1'!AF209</f>
        <v>61.588069767142642</v>
      </c>
      <c r="I38" s="383">
        <f>+'Ark1'!S209</f>
        <v>5.8818984547461373</v>
      </c>
      <c r="J38" s="383"/>
      <c r="K38" s="420">
        <f>+'Ark1'!AR209</f>
        <v>215.25862862402204</v>
      </c>
      <c r="L38" s="420">
        <f>+'Ark1'!AS209</f>
        <v>36.386193637186473</v>
      </c>
      <c r="M38" s="432"/>
      <c r="N38" s="53">
        <f>+'Ark1'!T209</f>
        <v>6.3554083885209716</v>
      </c>
      <c r="O38" s="300">
        <f>+'Ark1'!U209</f>
        <v>364.07418322295752</v>
      </c>
      <c r="P38" s="383"/>
      <c r="Q38" s="76">
        <f>+'Ark1'!W209</f>
        <v>44.988962472406179</v>
      </c>
      <c r="R38" s="76">
        <f>+'Ark1'!X209</f>
        <v>52.759381898454755</v>
      </c>
      <c r="S38" s="94">
        <f>+'Ark1'!AG209</f>
        <v>962.1279558011048</v>
      </c>
      <c r="T38" s="123">
        <f>+'Ark1'!AH209</f>
        <v>1.1258278145695368</v>
      </c>
      <c r="U38" s="94">
        <f>+'Ark1'!AI209</f>
        <v>40.596026490066222</v>
      </c>
      <c r="V38" s="76">
        <f>+'Ark1'!Y209</f>
        <v>98.165086262549622</v>
      </c>
      <c r="W38" s="53">
        <f>+'Ark1'!Z209</f>
        <v>1.9297722974308087</v>
      </c>
      <c r="X38" s="53">
        <f>+'Ark1'!AA209</f>
        <v>1.7956159817033861</v>
      </c>
      <c r="Y38" s="300">
        <f t="shared" ref="Y38:Y63" si="2">1000*O38/S38</f>
        <v>378.40516017416348</v>
      </c>
      <c r="Z38" s="76">
        <f>+F38/E38</f>
        <v>2.5797266514806378</v>
      </c>
      <c r="AA38" s="43"/>
      <c r="AB38" s="2"/>
      <c r="AC38" s="5"/>
      <c r="AD38" s="5"/>
      <c r="AH38" s="54"/>
      <c r="AI38" s="54"/>
      <c r="AJ38" s="11"/>
      <c r="AK38" s="11"/>
      <c r="AL38" s="11"/>
    </row>
    <row r="39" spans="1:38" ht="21">
      <c r="A39" s="43"/>
      <c r="B39" s="51">
        <f>+'Ark1'!C210</f>
        <v>2019</v>
      </c>
      <c r="C39" s="51">
        <f>+'Ark1'!H210</f>
        <v>1</v>
      </c>
      <c r="D39" s="52" t="s">
        <v>76</v>
      </c>
      <c r="E39" s="51">
        <f>+'Ark1'!Q210</f>
        <v>1575</v>
      </c>
      <c r="F39" s="76">
        <f>+'Ark1'!R210</f>
        <v>4269</v>
      </c>
      <c r="G39" s="66">
        <f>+'Ark1'!AE210</f>
        <v>63.048294195835197</v>
      </c>
      <c r="H39" s="66">
        <f>+'Ark1'!AF210</f>
        <v>63.333345682191386</v>
      </c>
      <c r="I39" s="383">
        <f>+'Ark1'!S210</f>
        <v>5.6994612321386722</v>
      </c>
      <c r="J39" s="383"/>
      <c r="K39" s="420">
        <f>+'Ark1'!AR210</f>
        <v>216.89855410447757</v>
      </c>
      <c r="L39" s="420">
        <f>+'Ark1'!AS210</f>
        <v>34.790660893237977</v>
      </c>
      <c r="M39" s="432"/>
      <c r="N39" s="53">
        <f>+'Ark1'!T210</f>
        <v>6.5183883813539483</v>
      </c>
      <c r="O39" s="300">
        <f>+'Ark1'!U210</f>
        <v>362.01507144530399</v>
      </c>
      <c r="P39" s="383"/>
      <c r="Q39" s="76">
        <f>+'Ark1'!W210</f>
        <v>50.620754275005872</v>
      </c>
      <c r="R39" s="76">
        <f>+'Ark1'!X210</f>
        <v>51.323494963691722</v>
      </c>
      <c r="S39" s="94">
        <f>+'Ark1'!AG210</f>
        <v>955.84049800328876</v>
      </c>
      <c r="T39" s="123">
        <f>+'Ark1'!AH210</f>
        <v>0</v>
      </c>
      <c r="U39" s="94">
        <f>+'Ark1'!AI210</f>
        <v>39.236355118294682</v>
      </c>
      <c r="V39" s="76">
        <f>+'Ark1'!Y210</f>
        <v>101.1488771551839</v>
      </c>
      <c r="W39" s="53">
        <f>+'Ark1'!Z210</f>
        <v>1.8191486068978624</v>
      </c>
      <c r="X39" s="53">
        <f>+'Ark1'!AA210</f>
        <v>1.8881717179989577</v>
      </c>
      <c r="Y39" s="300">
        <f t="shared" ref="Y39:Y40" si="3">1000*O39/S39</f>
        <v>378.74004313642126</v>
      </c>
      <c r="Z39" s="76">
        <f t="shared" ref="Z39:Z40" si="4">+F39/E39</f>
        <v>2.7104761904761903</v>
      </c>
      <c r="AA39" s="43"/>
      <c r="AB39" s="2"/>
      <c r="AC39" s="5"/>
      <c r="AD39" s="5"/>
      <c r="AH39" s="54"/>
      <c r="AI39" s="54"/>
      <c r="AJ39" s="11"/>
      <c r="AK39" s="11"/>
      <c r="AL39" s="11"/>
    </row>
    <row r="40" spans="1:38" ht="15.6">
      <c r="A40" s="43"/>
      <c r="B40" s="51">
        <f>+'Ark1'!C211</f>
        <v>2020</v>
      </c>
      <c r="C40" s="51">
        <f>+'Ark1'!H211</f>
        <v>1</v>
      </c>
      <c r="D40" s="52" t="s">
        <v>76</v>
      </c>
      <c r="E40" s="51">
        <f>+'Ark1'!Q211</f>
        <v>1560</v>
      </c>
      <c r="F40" s="76">
        <f>+'Ark1'!R211</f>
        <v>3922</v>
      </c>
      <c r="G40" s="66">
        <f>+'Ark1'!AE211</f>
        <v>59.191065499547214</v>
      </c>
      <c r="H40" s="66">
        <f>+'Ark1'!AF211</f>
        <v>60.012463219600306</v>
      </c>
      <c r="I40" s="383">
        <f>+'Ark1'!S211</f>
        <v>5.7876083630800625</v>
      </c>
      <c r="J40" s="383"/>
      <c r="K40" s="420">
        <f>+'Ark1'!AR211</f>
        <v>217.36377434859605</v>
      </c>
      <c r="L40" s="420">
        <f>+'Ark1'!AS211</f>
        <v>35.056326721954683</v>
      </c>
      <c r="M40" s="432"/>
      <c r="N40" s="53">
        <f>+'Ark1'!T211</f>
        <v>6.674400815910249</v>
      </c>
      <c r="O40" s="300">
        <f>+'Ark1'!U211</f>
        <v>367.90220550739377</v>
      </c>
      <c r="P40" s="383"/>
      <c r="Q40" s="76">
        <f>+'Ark1'!W211</f>
        <v>54.079551249362574</v>
      </c>
      <c r="R40" s="76">
        <f>+'Ark1'!X211</f>
        <v>54.9209586945436</v>
      </c>
      <c r="S40" s="94">
        <f>+'Ark1'!AG211</f>
        <v>971.82208588957042</v>
      </c>
      <c r="T40" s="123">
        <f>+'Ark1'!AH211</f>
        <v>0</v>
      </c>
      <c r="U40" s="94">
        <f>+'Ark1'!AI211</f>
        <v>41.585925548189699</v>
      </c>
      <c r="V40" s="76">
        <f>+'Ark1'!Y211</f>
        <v>100.59642156241684</v>
      </c>
      <c r="W40" s="53">
        <f>+'Ark1'!Z211</f>
        <v>1.8287241358191528</v>
      </c>
      <c r="X40" s="53">
        <f>+'Ark1'!AA211</f>
        <v>1.7652381546004676</v>
      </c>
      <c r="Y40" s="300">
        <f t="shared" si="3"/>
        <v>378.56950448973333</v>
      </c>
      <c r="Z40" s="76">
        <f t="shared" si="4"/>
        <v>2.5141025641025641</v>
      </c>
      <c r="AA40" s="43"/>
      <c r="AB40" s="4"/>
      <c r="AC40" s="4"/>
      <c r="AD40" s="4"/>
      <c r="AE40" s="4"/>
      <c r="AF40" s="4"/>
    </row>
    <row r="41" spans="1:38" ht="15.6">
      <c r="A41" s="43"/>
      <c r="B41" s="51">
        <f>+'Ark1'!C212</f>
        <v>2021</v>
      </c>
      <c r="C41" s="51">
        <f>+'Ark1'!H212</f>
        <v>1</v>
      </c>
      <c r="D41" s="52" t="s">
        <v>76</v>
      </c>
      <c r="E41" s="51">
        <f>+'Ark1'!Q212</f>
        <v>1632</v>
      </c>
      <c r="F41" s="76">
        <f>+'Ark1'!R212</f>
        <v>4159</v>
      </c>
      <c r="G41" s="66">
        <f>+'Ark1'!AE212</f>
        <v>58.761113960391697</v>
      </c>
      <c r="H41" s="66">
        <f>+'Ark1'!AF212</f>
        <v>59.500315531477199</v>
      </c>
      <c r="I41" s="383">
        <f>+'Ark1'!S212</f>
        <v>5.8994950709305112</v>
      </c>
      <c r="J41" s="383"/>
      <c r="K41" s="420">
        <f>+'Ark1'!AR212</f>
        <v>217.97050495516751</v>
      </c>
      <c r="L41" s="420">
        <f>+'Ark1'!AS212</f>
        <v>35.205421861595653</v>
      </c>
      <c r="M41" s="432"/>
      <c r="N41" s="53">
        <f>+'Ark1'!T212</f>
        <v>6.6458283241163727</v>
      </c>
      <c r="O41" s="300">
        <f>+'Ark1'!U212</f>
        <v>372.6275258475593</v>
      </c>
      <c r="P41" s="383"/>
      <c r="Q41" s="76">
        <f>+'Ark1'!W212</f>
        <v>53.161817744650179</v>
      </c>
      <c r="R41" s="76">
        <f>+'Ark1'!X212</f>
        <v>56.191392161577298</v>
      </c>
      <c r="S41" s="94">
        <f>+'Ark1'!AG212</f>
        <v>981.23481195757029</v>
      </c>
      <c r="T41" s="123">
        <f>+'Ark1'!AH212</f>
        <v>0</v>
      </c>
      <c r="U41" s="94">
        <f>+'Ark1'!AI212</f>
        <v>44.265448425102193</v>
      </c>
      <c r="V41" s="76">
        <f>+'Ark1'!Y212</f>
        <v>104.02439702145656</v>
      </c>
      <c r="W41" s="53">
        <f>+'Ark1'!Z212</f>
        <v>1.7979168932408811</v>
      </c>
      <c r="X41" s="53">
        <f>+'Ark1'!AA212</f>
        <v>1.9048857798925836</v>
      </c>
      <c r="Y41" s="300">
        <f t="shared" ref="Y41" si="5">1000*O41/S41</f>
        <v>379.75367496814016</v>
      </c>
      <c r="Z41" s="76">
        <f t="shared" ref="Z41" si="6">+F41/E41</f>
        <v>2.548406862745098</v>
      </c>
      <c r="AA41" s="43"/>
      <c r="AB41" s="4"/>
      <c r="AC41" s="4"/>
      <c r="AD41" s="4"/>
      <c r="AE41" s="4"/>
      <c r="AF41" s="4"/>
    </row>
    <row r="42" spans="1:38" ht="15.6">
      <c r="A42" s="43"/>
      <c r="B42" s="51">
        <f>+'Ark1'!C213</f>
        <v>2022</v>
      </c>
      <c r="C42" s="51">
        <f>+'Ark1'!H213</f>
        <v>1</v>
      </c>
      <c r="D42" s="52" t="s">
        <v>76</v>
      </c>
      <c r="E42" s="51">
        <f>+'Ark1'!Q213</f>
        <v>1687</v>
      </c>
      <c r="F42" s="76">
        <f>+'Ark1'!R213</f>
        <v>4351</v>
      </c>
      <c r="G42" s="66">
        <f>+'Ark1'!AE213</f>
        <v>62.487433577480978</v>
      </c>
      <c r="H42" s="66">
        <f>+'Ark1'!AF213</f>
        <v>63.289449080030288</v>
      </c>
      <c r="I42" s="383">
        <f>+'Ark1'!S213</f>
        <v>5.9116632160110401</v>
      </c>
      <c r="J42" s="383"/>
      <c r="K42" s="420">
        <f>+'Ark1'!AR213</f>
        <v>219.21083032490972</v>
      </c>
      <c r="L42" s="420">
        <f>+'Ark1'!AS213</f>
        <v>35.034822803576425</v>
      </c>
      <c r="M42" s="432"/>
      <c r="N42" s="53">
        <f>+'Ark1'!T213</f>
        <v>6.6490461962767187</v>
      </c>
      <c r="O42" s="300">
        <f>+'Ark1'!U213</f>
        <v>377.09130314870117</v>
      </c>
      <c r="P42" s="383"/>
      <c r="Q42" s="76">
        <f>+'Ark1'!W213</f>
        <v>53.252125948057902</v>
      </c>
      <c r="R42" s="76">
        <f>+'Ark1'!X213</f>
        <v>58.951965065502193</v>
      </c>
      <c r="S42" s="94">
        <f>+'Ark1'!AG213</f>
        <v>976.5070998796632</v>
      </c>
      <c r="T42" s="123">
        <f>+'Ark1'!AH213</f>
        <v>0</v>
      </c>
      <c r="U42" s="94">
        <f>+'Ark1'!AI213</f>
        <v>39.232360376924845</v>
      </c>
      <c r="V42" s="76">
        <f>+'Ark1'!Y213</f>
        <v>101.9753548857324</v>
      </c>
      <c r="W42" s="53">
        <f>+'Ark1'!Z213</f>
        <v>1.760693932157809</v>
      </c>
      <c r="X42" s="53">
        <f>+'Ark1'!AA213</f>
        <v>1.7551247182942027</v>
      </c>
      <c r="Y42" s="300">
        <f t="shared" ref="Y42" si="7">1000*O42/S42</f>
        <v>386.16340136714911</v>
      </c>
      <c r="Z42" s="76">
        <f t="shared" ref="Z42" si="8">+F42/E42</f>
        <v>2.5791345583876706</v>
      </c>
      <c r="AA42" s="43"/>
      <c r="AB42" s="4"/>
      <c r="AC42" s="4"/>
      <c r="AD42" s="4"/>
      <c r="AE42" s="4"/>
      <c r="AF42" s="4"/>
    </row>
    <row r="43" spans="1:38" s="500" customFormat="1" ht="15.6">
      <c r="A43" s="43"/>
      <c r="B43" s="51">
        <f>+'Ark1'!C214</f>
        <v>2023</v>
      </c>
      <c r="C43" s="51">
        <f>+'Ark1'!H214</f>
        <v>1</v>
      </c>
      <c r="D43" s="52" t="s">
        <v>76</v>
      </c>
      <c r="E43" s="51">
        <f>+'Ark1'!Q214</f>
        <v>1615</v>
      </c>
      <c r="F43" s="76">
        <f>+'Ark1'!R214</f>
        <v>4862</v>
      </c>
      <c r="G43" s="66">
        <f>+'Ark1'!AE214</f>
        <v>60.352532274081426</v>
      </c>
      <c r="H43" s="66">
        <f>+'Ark1'!AF214</f>
        <v>61.896420575522257</v>
      </c>
      <c r="I43" s="383">
        <f>+'Ark1'!S214</f>
        <v>5.6047756278303842</v>
      </c>
      <c r="J43" s="383"/>
      <c r="K43" s="420">
        <f>+'Ark1'!AR214</f>
        <v>218.33547145606155</v>
      </c>
      <c r="L43" s="420">
        <f>+'Ark1'!AS214</f>
        <v>33.897620082680078</v>
      </c>
      <c r="M43" s="432"/>
      <c r="N43" s="53">
        <f>+'Ark1'!T214</f>
        <v>6.6742081447963804</v>
      </c>
      <c r="O43" s="300">
        <f>+'Ark1'!U214</f>
        <v>361.26929247223376</v>
      </c>
      <c r="P43" s="383"/>
      <c r="Q43" s="76">
        <f>+'Ark1'!W214</f>
        <v>53.92842451665981</v>
      </c>
      <c r="R43" s="76">
        <f>+'Ark1'!X214</f>
        <v>51.665981077745776</v>
      </c>
      <c r="S43" s="94">
        <f>+'Ark1'!AG214</f>
        <v>953.27132777421446</v>
      </c>
      <c r="T43" s="123">
        <f>+'Ark1'!AH214</f>
        <v>0</v>
      </c>
      <c r="U43" s="94">
        <f>+'Ark1'!AI214</f>
        <v>37.124640065816529</v>
      </c>
      <c r="V43" s="76">
        <f>+'Ark1'!Y214</f>
        <v>102.53811136983164</v>
      </c>
      <c r="W43" s="53">
        <f>+'Ark1'!Z214</f>
        <v>1.747273551407263</v>
      </c>
      <c r="X43" s="53">
        <f>+'Ark1'!AA214</f>
        <v>1.8148540232597143</v>
      </c>
      <c r="Y43" s="300">
        <f t="shared" ref="Y43:Y44" si="9">1000*O43/S43</f>
        <v>378.97845235286633</v>
      </c>
      <c r="Z43" s="76">
        <f t="shared" ref="Z43:Z44" si="10">+F43/E43</f>
        <v>3.0105263157894737</v>
      </c>
      <c r="AA43" s="43"/>
      <c r="AB43" s="4"/>
      <c r="AC43" s="4"/>
      <c r="AD43" s="4"/>
      <c r="AE43" s="4"/>
      <c r="AF43" s="4"/>
    </row>
    <row r="44" spans="1:38" ht="15.6">
      <c r="A44" s="43"/>
      <c r="B44" s="91">
        <f>+'Ark1'!C215</f>
        <v>2024</v>
      </c>
      <c r="C44" s="91">
        <f>+'Ark1'!H215</f>
        <v>1</v>
      </c>
      <c r="D44" s="91" t="s">
        <v>76</v>
      </c>
      <c r="E44" s="91">
        <f>+'Ark1'!Q215</f>
        <v>1621</v>
      </c>
      <c r="F44" s="115">
        <f>+'Ark1'!R215</f>
        <v>4732</v>
      </c>
      <c r="G44" s="114">
        <f>+'Ark1'!AE215</f>
        <v>60.503771896176943</v>
      </c>
      <c r="H44" s="114">
        <f>+'Ark1'!AF215</f>
        <v>62.14150068696695</v>
      </c>
      <c r="I44" s="113">
        <f>+'Ark1'!S215</f>
        <v>5.6645529486366497</v>
      </c>
      <c r="J44" s="113"/>
      <c r="K44" s="114">
        <f>+'Ark1'!AR215</f>
        <v>218.29940646295896</v>
      </c>
      <c r="L44" s="114">
        <f>+'Ark1'!AS215</f>
        <v>34.188806959967799</v>
      </c>
      <c r="M44" s="502"/>
      <c r="N44" s="113">
        <f>+'Ark1'!T215</f>
        <v>6.6500422654268796</v>
      </c>
      <c r="O44" s="115">
        <f>+'Ark1'!U215</f>
        <v>365.37719780219822</v>
      </c>
      <c r="P44" s="113"/>
      <c r="Q44" s="115">
        <f>+'Ark1'!W215</f>
        <v>53.127641589180065</v>
      </c>
      <c r="R44" s="115">
        <f>+'Ark1'!X215</f>
        <v>52.345731191885008</v>
      </c>
      <c r="S44" s="115">
        <f>+'Ark1'!AG215</f>
        <v>979.16047482963279</v>
      </c>
      <c r="T44" s="114">
        <f>+'Ark1'!AH215</f>
        <v>2.1132713440405754E-2</v>
      </c>
      <c r="U44" s="115">
        <f>+'Ark1'!AI215</f>
        <v>38.672865595942504</v>
      </c>
      <c r="V44" s="115">
        <f>+'Ark1'!Y215</f>
        <v>104.15758970503062</v>
      </c>
      <c r="W44" s="113">
        <f>+'Ark1'!Z215</f>
        <v>1.8036873081598019</v>
      </c>
      <c r="X44" s="113">
        <f>+'Ark1'!AA215</f>
        <v>1.8346983181860264</v>
      </c>
      <c r="Y44" s="115">
        <f t="shared" si="9"/>
        <v>373.15354039977092</v>
      </c>
      <c r="Z44" s="115">
        <f t="shared" si="10"/>
        <v>2.9191856878470079</v>
      </c>
      <c r="AA44" s="43"/>
      <c r="AB44" s="4"/>
      <c r="AC44" s="4"/>
      <c r="AD44" s="4"/>
      <c r="AE44" s="4"/>
      <c r="AF44" s="4"/>
    </row>
    <row r="45" spans="1:38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2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"/>
      <c r="AC45" s="4"/>
      <c r="AD45" s="4"/>
      <c r="AE45" s="4"/>
      <c r="AF45" s="4"/>
    </row>
    <row r="46" spans="1:38" ht="15.6">
      <c r="A46" s="43"/>
      <c r="B46">
        <f>+'Ark1'!C216</f>
        <v>1996</v>
      </c>
      <c r="C46">
        <f>+'Ark1'!H216</f>
        <v>2</v>
      </c>
      <c r="D46" s="3" t="s">
        <v>8</v>
      </c>
      <c r="E46">
        <f>+'Ark1'!Q216</f>
        <v>226</v>
      </c>
      <c r="F46" s="11">
        <f>+'Ark1'!R216</f>
        <v>337</v>
      </c>
      <c r="G46" s="67">
        <f>+'Ark1'!AE216</f>
        <v>19.791513727793276</v>
      </c>
      <c r="H46" s="67">
        <f>+'Ark1'!AF216</f>
        <v>19.382540988421372</v>
      </c>
      <c r="I46" s="383">
        <f>+'Ark1'!S216</f>
        <v>5.7863501483679514</v>
      </c>
      <c r="J46" s="383"/>
      <c r="K46" s="1"/>
      <c r="L46" s="1"/>
      <c r="M46" s="432"/>
      <c r="N46" s="1">
        <f>+'Ark1'!T216</f>
        <v>6.3531157270029679</v>
      </c>
      <c r="O46" s="380">
        <f>+'Ark1'!U216</f>
        <v>350.52640949554859</v>
      </c>
      <c r="P46" s="383"/>
      <c r="Q46" s="11">
        <f>+'Ark1'!W216</f>
        <v>38.27893175074184</v>
      </c>
      <c r="R46" s="11">
        <f>+'Ark1'!X216</f>
        <v>46.290801186943611</v>
      </c>
      <c r="S46" s="236"/>
      <c r="T46" s="421"/>
      <c r="U46" s="236"/>
      <c r="V46" s="11">
        <f>+'Ark1'!Y216</f>
        <v>95.662290598741933</v>
      </c>
      <c r="W46" s="1">
        <f>+'Ark1'!Z216</f>
        <v>3.0283610999317929</v>
      </c>
      <c r="X46" s="1">
        <f>+'Ark1'!AA216</f>
        <v>2.0835509723217833</v>
      </c>
      <c r="Y46" s="115"/>
      <c r="Z46" s="11">
        <f t="shared" ref="Z46:Z63" si="11">+F46/E46</f>
        <v>1.4911504424778761</v>
      </c>
      <c r="AA46" s="43"/>
      <c r="AB46" s="4"/>
      <c r="AC46" s="16"/>
      <c r="AD46" s="16"/>
      <c r="AE46" s="13"/>
      <c r="AF46" s="19"/>
    </row>
    <row r="47" spans="1:38" ht="15.6">
      <c r="A47" s="43"/>
      <c r="B47">
        <f>+'Ark1'!C217</f>
        <v>1997</v>
      </c>
      <c r="C47">
        <f>+'Ark1'!H217</f>
        <v>2</v>
      </c>
      <c r="D47" s="3" t="s">
        <v>8</v>
      </c>
      <c r="E47">
        <f>+'Ark1'!Q217</f>
        <v>518</v>
      </c>
      <c r="F47" s="11">
        <f>+'Ark1'!R217</f>
        <v>923.49</v>
      </c>
      <c r="G47" s="67">
        <f>+'Ark1'!AE217</f>
        <v>23.347044234721871</v>
      </c>
      <c r="H47" s="67">
        <f>+'Ark1'!AF217</f>
        <v>23.327945731053688</v>
      </c>
      <c r="I47" s="383">
        <f>+'Ark1'!S217</f>
        <v>6.1614094359440807</v>
      </c>
      <c r="J47" s="383"/>
      <c r="K47" s="1"/>
      <c r="L47" s="1"/>
      <c r="M47" s="432"/>
      <c r="N47" s="1">
        <f>+'Ark1'!T217</f>
        <v>7.0536768129595311</v>
      </c>
      <c r="O47" s="380">
        <f>+'Ark1'!U217</f>
        <v>359.76090699411992</v>
      </c>
      <c r="P47" s="383"/>
      <c r="Q47" s="11">
        <f>+'Ark1'!W217</f>
        <v>62.805227993806099</v>
      </c>
      <c r="R47" s="11">
        <f>+'Ark1'!X217</f>
        <v>54.467292553249088</v>
      </c>
      <c r="S47" s="236"/>
      <c r="T47" s="421"/>
      <c r="U47" s="236"/>
      <c r="V47" s="11">
        <f>+'Ark1'!Y217</f>
        <v>67.351611791358053</v>
      </c>
      <c r="W47" s="1">
        <f>+'Ark1'!Z217</f>
        <v>3.5288383392745848</v>
      </c>
      <c r="X47" s="1">
        <f>+'Ark1'!AA217</f>
        <v>2.0782382793740832</v>
      </c>
      <c r="Y47" s="115"/>
      <c r="Z47" s="11">
        <f t="shared" si="11"/>
        <v>1.7827992277992277</v>
      </c>
      <c r="AA47" s="43"/>
      <c r="AB47" s="4"/>
      <c r="AC47" s="16"/>
      <c r="AD47" s="16"/>
      <c r="AE47" s="13"/>
      <c r="AF47" s="19"/>
    </row>
    <row r="48" spans="1:38" ht="15.6">
      <c r="A48" s="43"/>
      <c r="B48">
        <f>+'Ark1'!C218</f>
        <v>1998</v>
      </c>
      <c r="C48">
        <f>+'Ark1'!H218</f>
        <v>2</v>
      </c>
      <c r="D48" s="3" t="s">
        <v>8</v>
      </c>
      <c r="E48">
        <f>+'Ark1'!Q218</f>
        <v>288</v>
      </c>
      <c r="F48" s="11">
        <f>+'Ark1'!R218</f>
        <v>460</v>
      </c>
      <c r="G48" s="67">
        <f>+'Ark1'!AE218</f>
        <v>22.56007846983816</v>
      </c>
      <c r="H48" s="67">
        <f>+'Ark1'!AF218</f>
        <v>22.504297301827144</v>
      </c>
      <c r="I48" s="383">
        <f>+'Ark1'!S218</f>
        <v>6.0065217391304344</v>
      </c>
      <c r="J48" s="383"/>
      <c r="K48" s="1"/>
      <c r="L48" s="1"/>
      <c r="M48" s="432"/>
      <c r="N48" s="1">
        <f>+'Ark1'!T218</f>
        <v>7.2195652173913052</v>
      </c>
      <c r="O48" s="380">
        <f>+'Ark1'!U218</f>
        <v>376.54043478260871</v>
      </c>
      <c r="P48" s="383"/>
      <c r="Q48" s="11">
        <f>+'Ark1'!W218</f>
        <v>68.260869565217391</v>
      </c>
      <c r="R48" s="11">
        <f>+'Ark1'!X218</f>
        <v>66.521739130434796</v>
      </c>
      <c r="S48" s="236"/>
      <c r="T48" s="421"/>
      <c r="U48" s="236"/>
      <c r="V48" s="11">
        <f>+'Ark1'!Y218</f>
        <v>72.546651975500609</v>
      </c>
      <c r="W48" s="1">
        <f>+'Ark1'!Z218</f>
        <v>2.1664338733938502</v>
      </c>
      <c r="X48" s="1">
        <f>+'Ark1'!AA218</f>
        <v>1.8596539609406753</v>
      </c>
      <c r="Y48" s="115"/>
      <c r="Z48" s="11">
        <f t="shared" si="11"/>
        <v>1.5972222222222223</v>
      </c>
      <c r="AA48" s="43"/>
      <c r="AB48" s="4"/>
      <c r="AC48" s="16"/>
      <c r="AD48" s="16"/>
      <c r="AE48" s="5"/>
      <c r="AF48" s="19"/>
    </row>
    <row r="49" spans="1:32" ht="15.6">
      <c r="A49" s="43"/>
      <c r="B49">
        <f>+'Ark1'!C219</f>
        <v>1999</v>
      </c>
      <c r="C49">
        <f>+'Ark1'!H219</f>
        <v>2</v>
      </c>
      <c r="D49" s="3" t="s">
        <v>8</v>
      </c>
      <c r="E49">
        <f>+'Ark1'!Q219</f>
        <v>197</v>
      </c>
      <c r="F49" s="11">
        <f>+'Ark1'!R219</f>
        <v>283</v>
      </c>
      <c r="G49" s="67">
        <f>+'Ark1'!AE219</f>
        <v>17.561278312131556</v>
      </c>
      <c r="H49" s="67">
        <f>+'Ark1'!AF219</f>
        <v>17.624761764853702</v>
      </c>
      <c r="I49" s="383">
        <f>+'Ark1'!S219</f>
        <v>6.0600706713780941</v>
      </c>
      <c r="J49" s="383"/>
      <c r="K49" s="1"/>
      <c r="L49" s="1"/>
      <c r="M49" s="432"/>
      <c r="N49" s="1">
        <f>+'Ark1'!T219</f>
        <v>6.9681978798586579</v>
      </c>
      <c r="O49" s="380">
        <f>+'Ark1'!U219</f>
        <v>386.63321554770317</v>
      </c>
      <c r="P49" s="383"/>
      <c r="Q49" s="11">
        <f>+'Ark1'!W219</f>
        <v>59.717314487632514</v>
      </c>
      <c r="R49" s="11">
        <f>+'Ark1'!X219</f>
        <v>73.498233215547685</v>
      </c>
      <c r="S49" s="236"/>
      <c r="T49" s="421"/>
      <c r="U49" s="236"/>
      <c r="V49" s="11">
        <f>+'Ark1'!Y219</f>
        <v>82.367090665160049</v>
      </c>
      <c r="W49" s="1">
        <f>+'Ark1'!Z219</f>
        <v>2.0999569224814203</v>
      </c>
      <c r="X49" s="1">
        <f>+'Ark1'!AA219</f>
        <v>1.9721683470515696</v>
      </c>
      <c r="Y49" s="115"/>
      <c r="Z49" s="11">
        <f t="shared" si="11"/>
        <v>1.4365482233502538</v>
      </c>
      <c r="AA49" s="43"/>
      <c r="AB49" s="4"/>
      <c r="AC49" s="16"/>
      <c r="AD49" s="16"/>
      <c r="AE49" s="5"/>
      <c r="AF49" s="19"/>
    </row>
    <row r="50" spans="1:32" ht="15.6">
      <c r="A50" s="43"/>
      <c r="B50">
        <f>+'Ark1'!C220</f>
        <v>2000</v>
      </c>
      <c r="C50">
        <f>+'Ark1'!H220</f>
        <v>2</v>
      </c>
      <c r="D50" s="3" t="s">
        <v>8</v>
      </c>
      <c r="E50">
        <f>+'Ark1'!Q220</f>
        <v>187</v>
      </c>
      <c r="F50" s="11">
        <f>+'Ark1'!R220</f>
        <v>247</v>
      </c>
      <c r="G50" s="67">
        <f>+'Ark1'!AE220</f>
        <v>22.252252252252248</v>
      </c>
      <c r="H50" s="67">
        <f>+'Ark1'!AF220</f>
        <v>22.312009390194174</v>
      </c>
      <c r="I50" s="383">
        <f>+'Ark1'!S220</f>
        <v>6.7287449392712579</v>
      </c>
      <c r="J50" s="383"/>
      <c r="K50" s="1"/>
      <c r="L50" s="1"/>
      <c r="M50" s="432"/>
      <c r="N50" s="1">
        <f>+'Ark1'!T220</f>
        <v>6.4372469635627541</v>
      </c>
      <c r="O50" s="380">
        <f>+'Ark1'!U220</f>
        <v>399.10728744939263</v>
      </c>
      <c r="P50" s="383"/>
      <c r="Q50" s="11">
        <f>+'Ark1'!W220</f>
        <v>48.178137651821871</v>
      </c>
      <c r="R50" s="11">
        <f>+'Ark1'!X220</f>
        <v>71.659919028340099</v>
      </c>
      <c r="S50" s="236"/>
      <c r="T50" s="421"/>
      <c r="U50" s="236"/>
      <c r="V50" s="11">
        <f>+'Ark1'!Y220</f>
        <v>94.95470019221591</v>
      </c>
      <c r="W50" s="1">
        <f>+'Ark1'!Z220</f>
        <v>2.5695396576727392</v>
      </c>
      <c r="X50" s="1">
        <f>+'Ark1'!AA220</f>
        <v>1.9926761936383963</v>
      </c>
      <c r="Y50" s="115"/>
      <c r="Z50" s="11">
        <f t="shared" si="11"/>
        <v>1.320855614973262</v>
      </c>
      <c r="AA50" s="43"/>
      <c r="AB50" s="4"/>
      <c r="AC50" s="16"/>
      <c r="AD50" s="16"/>
      <c r="AE50" s="5"/>
      <c r="AF50" s="19"/>
    </row>
    <row r="51" spans="1:32" ht="15.6">
      <c r="A51" s="43"/>
      <c r="B51">
        <f>+'Ark1'!C221</f>
        <v>2001</v>
      </c>
      <c r="C51">
        <f>+'Ark1'!H221</f>
        <v>2</v>
      </c>
      <c r="D51" s="3" t="s">
        <v>8</v>
      </c>
      <c r="E51">
        <f>+'Ark1'!Q221</f>
        <v>195</v>
      </c>
      <c r="F51" s="11">
        <f>+'Ark1'!R221</f>
        <v>244</v>
      </c>
      <c r="G51" s="67">
        <f>+'Ark1'!AE221</f>
        <v>19.334389857369256</v>
      </c>
      <c r="H51" s="67">
        <f>+'Ark1'!AF221</f>
        <v>19.378257654405211</v>
      </c>
      <c r="I51" s="383">
        <f>+'Ark1'!S221</f>
        <v>6.4918032786885265</v>
      </c>
      <c r="J51" s="383"/>
      <c r="K51" s="1"/>
      <c r="L51" s="1"/>
      <c r="M51" s="432"/>
      <c r="N51" s="1">
        <f>+'Ark1'!T221</f>
        <v>6.6475409836065582</v>
      </c>
      <c r="O51" s="380">
        <f>+'Ark1'!U221</f>
        <v>398.87459016393433</v>
      </c>
      <c r="P51" s="383"/>
      <c r="Q51" s="11">
        <f>+'Ark1'!W221</f>
        <v>52.868852459016409</v>
      </c>
      <c r="R51" s="11">
        <f>+'Ark1'!X221</f>
        <v>68.032786885245898</v>
      </c>
      <c r="S51" s="236"/>
      <c r="T51" s="421"/>
      <c r="U51" s="236"/>
      <c r="V51" s="11">
        <f>+'Ark1'!Y221</f>
        <v>87.159705084435487</v>
      </c>
      <c r="W51" s="1">
        <f>+'Ark1'!Z221</f>
        <v>2.3893407474034265</v>
      </c>
      <c r="X51" s="1">
        <f>+'Ark1'!AA221</f>
        <v>2.0482784900766071</v>
      </c>
      <c r="Y51" s="115"/>
      <c r="Z51" s="11">
        <f t="shared" si="11"/>
        <v>1.2512820512820513</v>
      </c>
      <c r="AA51" s="43"/>
      <c r="AB51" s="4"/>
      <c r="AC51" s="16"/>
      <c r="AD51" s="16"/>
      <c r="AE51" s="5"/>
      <c r="AF51" s="19"/>
    </row>
    <row r="52" spans="1:32" ht="15.6">
      <c r="A52" s="43"/>
      <c r="B52">
        <f>+'Ark1'!C222</f>
        <v>2002</v>
      </c>
      <c r="C52">
        <f>+'Ark1'!H222</f>
        <v>2</v>
      </c>
      <c r="D52" s="3" t="s">
        <v>8</v>
      </c>
      <c r="E52">
        <f>+'Ark1'!Q222</f>
        <v>246</v>
      </c>
      <c r="F52" s="11">
        <f>+'Ark1'!R222</f>
        <v>393</v>
      </c>
      <c r="G52" s="67">
        <f>+'Ark1'!AE222</f>
        <v>27.272727272727277</v>
      </c>
      <c r="H52" s="67">
        <f>+'Ark1'!AF222</f>
        <v>27.022967621939003</v>
      </c>
      <c r="I52" s="383">
        <f>+'Ark1'!S222</f>
        <v>6.1730279898218816</v>
      </c>
      <c r="J52" s="383"/>
      <c r="K52" s="1"/>
      <c r="L52" s="1"/>
      <c r="M52" s="432"/>
      <c r="N52" s="1">
        <f>+'Ark1'!T222</f>
        <v>6.6692111959287539</v>
      </c>
      <c r="O52" s="380">
        <f>+'Ark1'!U222</f>
        <v>391.2821882951655</v>
      </c>
      <c r="P52" s="383"/>
      <c r="Q52" s="11">
        <f>+'Ark1'!W222</f>
        <v>51.653944020356242</v>
      </c>
      <c r="R52" s="11">
        <f>+'Ark1'!X222</f>
        <v>63.613231552162837</v>
      </c>
      <c r="S52" s="236"/>
      <c r="T52" s="421"/>
      <c r="U52" s="236"/>
      <c r="V52" s="11">
        <f>+'Ark1'!Y222</f>
        <v>87.129431306484193</v>
      </c>
      <c r="W52" s="1">
        <f>+'Ark1'!Z222</f>
        <v>2.5091355205100556</v>
      </c>
      <c r="X52" s="1">
        <f>+'Ark1'!AA222</f>
        <v>2.1323853584001737</v>
      </c>
      <c r="Y52" s="115"/>
      <c r="Z52" s="11">
        <f t="shared" si="11"/>
        <v>1.5975609756097562</v>
      </c>
      <c r="AA52" s="43"/>
      <c r="AB52" s="4"/>
      <c r="AC52" s="16"/>
      <c r="AD52" s="16"/>
      <c r="AE52" s="5"/>
      <c r="AF52" s="19"/>
    </row>
    <row r="53" spans="1:32" ht="15.6">
      <c r="A53" s="43"/>
      <c r="B53">
        <f>+'Ark1'!C223</f>
        <v>2003</v>
      </c>
      <c r="C53">
        <f>+'Ark1'!H223</f>
        <v>2</v>
      </c>
      <c r="D53" s="3" t="s">
        <v>8</v>
      </c>
      <c r="E53">
        <f>+'Ark1'!Q223</f>
        <v>311</v>
      </c>
      <c r="F53" s="11">
        <f>+'Ark1'!R223</f>
        <v>501</v>
      </c>
      <c r="G53" s="67">
        <f>+'Ark1'!AE223</f>
        <v>30.530164533820844</v>
      </c>
      <c r="H53" s="67">
        <f>+'Ark1'!AF223</f>
        <v>30.489117244489023</v>
      </c>
      <c r="I53" s="383">
        <f>+'Ark1'!S223</f>
        <v>6.4790419161676649</v>
      </c>
      <c r="J53" s="383"/>
      <c r="K53" s="1"/>
      <c r="L53" s="1"/>
      <c r="M53" s="432"/>
      <c r="N53" s="1">
        <f>+'Ark1'!T223</f>
        <v>6.8403193612774462</v>
      </c>
      <c r="O53" s="380">
        <f>+'Ark1'!U223</f>
        <v>395.1764471057889</v>
      </c>
      <c r="P53" s="383"/>
      <c r="Q53" s="11">
        <f>+'Ark1'!W223</f>
        <v>58.882235528942104</v>
      </c>
      <c r="R53" s="11">
        <f>+'Ark1'!X223</f>
        <v>70.658682634730525</v>
      </c>
      <c r="S53" s="236"/>
      <c r="T53" s="421"/>
      <c r="U53" s="236"/>
      <c r="V53" s="11">
        <f>+'Ark1'!Y223</f>
        <v>81.402229933063751</v>
      </c>
      <c r="W53" s="1">
        <f>+'Ark1'!Z223</f>
        <v>2.4409308865786041</v>
      </c>
      <c r="X53" s="1">
        <f>+'Ark1'!AA223</f>
        <v>2.0016089081940232</v>
      </c>
      <c r="Y53" s="115"/>
      <c r="Z53" s="11">
        <f t="shared" si="11"/>
        <v>1.6109324758842443</v>
      </c>
      <c r="AA53" s="43"/>
      <c r="AB53" s="4"/>
      <c r="AC53" s="16"/>
      <c r="AD53" s="16"/>
      <c r="AE53" s="5"/>
      <c r="AF53" s="19"/>
    </row>
    <row r="54" spans="1:32" ht="15.6">
      <c r="A54" s="43"/>
      <c r="B54">
        <f>+'Ark1'!C224</f>
        <v>2004</v>
      </c>
      <c r="C54">
        <f>+'Ark1'!H224</f>
        <v>2</v>
      </c>
      <c r="D54" s="3" t="s">
        <v>8</v>
      </c>
      <c r="E54">
        <f>+'Ark1'!Q224</f>
        <v>273</v>
      </c>
      <c r="F54" s="11">
        <f>+'Ark1'!R224</f>
        <v>433</v>
      </c>
      <c r="G54" s="67">
        <f>+'Ark1'!AE224</f>
        <v>31.422351233671993</v>
      </c>
      <c r="H54" s="67">
        <f>+'Ark1'!AF224</f>
        <v>30.929199641582443</v>
      </c>
      <c r="I54" s="383">
        <f>+'Ark1'!S224</f>
        <v>7.1339491916859119</v>
      </c>
      <c r="J54" s="383"/>
      <c r="K54" s="1"/>
      <c r="L54" s="1"/>
      <c r="M54" s="432"/>
      <c r="N54" s="1">
        <f>+'Ark1'!T224</f>
        <v>6.5958429561200917</v>
      </c>
      <c r="O54" s="380">
        <f>+'Ark1'!U224</f>
        <v>398.90438799076202</v>
      </c>
      <c r="P54" s="383"/>
      <c r="Q54" s="11">
        <f>+'Ark1'!W224</f>
        <v>54.734411085450354</v>
      </c>
      <c r="R54" s="11">
        <f>+'Ark1'!X224</f>
        <v>70.207852193995379</v>
      </c>
      <c r="S54" s="236"/>
      <c r="T54" s="421"/>
      <c r="U54" s="236"/>
      <c r="V54" s="11">
        <f>+'Ark1'!Y224</f>
        <v>89.726675826532514</v>
      </c>
      <c r="W54" s="1">
        <f>+'Ark1'!Z224</f>
        <v>2.3749223625974394</v>
      </c>
      <c r="X54" s="1">
        <f>+'Ark1'!AA224</f>
        <v>2.1876582845121155</v>
      </c>
      <c r="Y54" s="115"/>
      <c r="Z54" s="11">
        <f t="shared" si="11"/>
        <v>1.586080586080586</v>
      </c>
      <c r="AA54" s="43"/>
      <c r="AB54" s="4"/>
      <c r="AC54" s="16"/>
      <c r="AD54" s="16"/>
      <c r="AE54" s="5"/>
      <c r="AF54" s="19"/>
    </row>
    <row r="55" spans="1:32" ht="15.6">
      <c r="A55" s="43"/>
      <c r="B55">
        <f>+'Ark1'!C225</f>
        <v>2005</v>
      </c>
      <c r="C55">
        <f>+'Ark1'!H225</f>
        <v>2</v>
      </c>
      <c r="D55" s="3" t="s">
        <v>8</v>
      </c>
      <c r="E55">
        <f>+'Ark1'!Q225</f>
        <v>264</v>
      </c>
      <c r="F55" s="11">
        <f>+'Ark1'!R225</f>
        <v>381</v>
      </c>
      <c r="G55" s="67">
        <f>+'Ark1'!AE225</f>
        <v>27.994121969140341</v>
      </c>
      <c r="H55" s="67">
        <f>+'Ark1'!AF225</f>
        <v>27.57900142133332</v>
      </c>
      <c r="I55" s="383">
        <f>+'Ark1'!S225</f>
        <v>7.5275590551181102</v>
      </c>
      <c r="J55" s="383"/>
      <c r="K55" s="1"/>
      <c r="L55" s="1"/>
      <c r="M55" s="432"/>
      <c r="N55" s="1">
        <f>+'Ark1'!T225</f>
        <v>6.1522309711286098</v>
      </c>
      <c r="O55" s="380">
        <f>+'Ark1'!U225</f>
        <v>413.02703412073504</v>
      </c>
      <c r="P55" s="383"/>
      <c r="Q55" s="11">
        <f>+'Ark1'!W225</f>
        <v>49.868766404199491</v>
      </c>
      <c r="R55" s="11">
        <f>+'Ark1'!X225</f>
        <v>77.427821522309699</v>
      </c>
      <c r="S55" s="236"/>
      <c r="T55" s="421"/>
      <c r="U55" s="236"/>
      <c r="V55" s="11">
        <f>+'Ark1'!Y225</f>
        <v>97.882394369079122</v>
      </c>
      <c r="W55" s="1">
        <f>+'Ark1'!Z225</f>
        <v>2.4328032877862689</v>
      </c>
      <c r="X55" s="1">
        <f>+'Ark1'!AA225</f>
        <v>2.4608059429604681</v>
      </c>
      <c r="Y55" s="115"/>
      <c r="Z55" s="11">
        <f t="shared" si="11"/>
        <v>1.4431818181818181</v>
      </c>
      <c r="AA55" s="43"/>
      <c r="AB55" s="4"/>
      <c r="AC55" s="16"/>
      <c r="AD55" s="16"/>
      <c r="AE55" s="5"/>
      <c r="AF55" s="19"/>
    </row>
    <row r="56" spans="1:32" ht="15.6">
      <c r="A56" s="43"/>
      <c r="B56">
        <f>+'Ark1'!C226</f>
        <v>2006</v>
      </c>
      <c r="C56">
        <f>+'Ark1'!H226</f>
        <v>2</v>
      </c>
      <c r="D56" s="3" t="s">
        <v>8</v>
      </c>
      <c r="E56">
        <f>+'Ark1'!Q226</f>
        <v>545</v>
      </c>
      <c r="F56" s="11">
        <f>+'Ark1'!R226</f>
        <v>1243</v>
      </c>
      <c r="G56" s="67">
        <f>+'Ark1'!AE226</f>
        <v>29.441023211747993</v>
      </c>
      <c r="H56" s="67">
        <f>+'Ark1'!AF226</f>
        <v>28.932380217275927</v>
      </c>
      <c r="I56" s="383">
        <f>+'Ark1'!S226</f>
        <v>6.1415929203539825</v>
      </c>
      <c r="J56" s="383"/>
      <c r="K56" s="1"/>
      <c r="L56" s="1"/>
      <c r="M56" s="432"/>
      <c r="N56" s="1">
        <f>+'Ark1'!T226</f>
        <v>6.1826226870474628</v>
      </c>
      <c r="O56" s="380">
        <f>+'Ark1'!U226</f>
        <v>362.71689460981497</v>
      </c>
      <c r="P56" s="383"/>
      <c r="Q56" s="11">
        <f>+'Ark1'!W226</f>
        <v>44.328238133547856</v>
      </c>
      <c r="R56" s="11">
        <f>+'Ark1'!X226</f>
        <v>51.810136765888977</v>
      </c>
      <c r="S56" s="236"/>
      <c r="T56" s="421"/>
      <c r="U56" s="236"/>
      <c r="V56" s="11">
        <f>+'Ark1'!Y226</f>
        <v>88.117324815232479</v>
      </c>
      <c r="W56" s="1">
        <f>+'Ark1'!Z226</f>
        <v>2.146125931367628</v>
      </c>
      <c r="X56" s="1">
        <f>+'Ark1'!AA226</f>
        <v>1.8992196072823244</v>
      </c>
      <c r="Y56" s="115"/>
      <c r="Z56" s="11">
        <f t="shared" si="11"/>
        <v>2.2807339449541284</v>
      </c>
      <c r="AA56" s="43"/>
      <c r="AB56" s="4"/>
      <c r="AC56" s="16"/>
      <c r="AD56" s="16"/>
      <c r="AE56" s="5"/>
      <c r="AF56" s="19"/>
    </row>
    <row r="57" spans="1:32" ht="15.6">
      <c r="A57" s="43"/>
      <c r="B57">
        <f>+'Ark1'!C227</f>
        <v>2007</v>
      </c>
      <c r="C57">
        <f>+'Ark1'!H227</f>
        <v>2</v>
      </c>
      <c r="D57" s="3" t="s">
        <v>8</v>
      </c>
      <c r="E57">
        <f>+'Ark1'!Q227</f>
        <v>554</v>
      </c>
      <c r="F57" s="11">
        <f>+'Ark1'!R227</f>
        <v>1828</v>
      </c>
      <c r="G57" s="67">
        <f>+'Ark1'!AE227</f>
        <v>30.769230769230759</v>
      </c>
      <c r="H57" s="67">
        <f>+'Ark1'!AF227</f>
        <v>31.18342687705422</v>
      </c>
      <c r="I57" s="383">
        <f>+'Ark1'!S227</f>
        <v>6.2478118161925611</v>
      </c>
      <c r="J57" s="383"/>
      <c r="K57" s="1"/>
      <c r="L57" s="1"/>
      <c r="M57" s="432"/>
      <c r="N57" s="1">
        <f>+'Ark1'!T227</f>
        <v>6.161925601750549</v>
      </c>
      <c r="O57" s="380">
        <f>+'Ark1'!U227</f>
        <v>358.96329321663006</v>
      </c>
      <c r="P57" s="383"/>
      <c r="Q57" s="11">
        <f>+'Ark1'!W227</f>
        <v>42.013129102844623</v>
      </c>
      <c r="R57" s="11">
        <f>+'Ark1'!X227</f>
        <v>54.102844638949684</v>
      </c>
      <c r="S57" s="236"/>
      <c r="T57" s="421"/>
      <c r="U57" s="236"/>
      <c r="V57" s="11">
        <f>+'Ark1'!Y227</f>
        <v>79.875145414697741</v>
      </c>
      <c r="W57" s="1">
        <f>+'Ark1'!Z227</f>
        <v>2.0889337012817162</v>
      </c>
      <c r="X57" s="1">
        <f>+'Ark1'!AA227</f>
        <v>1.9876629919379187</v>
      </c>
      <c r="Y57" s="115"/>
      <c r="Z57" s="11">
        <f t="shared" si="11"/>
        <v>3.2996389891696749</v>
      </c>
      <c r="AA57" s="43"/>
      <c r="AB57" s="4"/>
      <c r="AC57" s="19"/>
      <c r="AD57" s="19"/>
      <c r="AE57" s="5"/>
      <c r="AF57" s="19"/>
    </row>
    <row r="58" spans="1:32" ht="15.6">
      <c r="A58" s="43"/>
      <c r="B58">
        <f>+'Ark1'!C228</f>
        <v>2008</v>
      </c>
      <c r="C58">
        <f>+'Ark1'!H228</f>
        <v>2</v>
      </c>
      <c r="D58" s="3" t="s">
        <v>8</v>
      </c>
      <c r="E58">
        <f>+'Ark1'!Q228</f>
        <v>614</v>
      </c>
      <c r="F58" s="11">
        <f>+'Ark1'!R228</f>
        <v>1820</v>
      </c>
      <c r="G58" s="67">
        <f>+'Ark1'!AE228</f>
        <v>31.314521679284237</v>
      </c>
      <c r="H58" s="67">
        <f>+'Ark1'!AF228</f>
        <v>31.030856871005593</v>
      </c>
      <c r="I58" s="383">
        <f>+'Ark1'!S228</f>
        <v>5.9324175824175827</v>
      </c>
      <c r="J58" s="383"/>
      <c r="K58" s="1"/>
      <c r="L58" s="1"/>
      <c r="M58" s="432"/>
      <c r="N58" s="1">
        <f>+'Ark1'!T228</f>
        <v>6.0098901098901107</v>
      </c>
      <c r="O58" s="380">
        <f>+'Ark1'!U228</f>
        <v>354.37318681318737</v>
      </c>
      <c r="P58" s="383"/>
      <c r="Q58" s="11">
        <f>+'Ark1'!W228</f>
        <v>35.659340659340678</v>
      </c>
      <c r="R58" s="11">
        <f>+'Ark1'!X228</f>
        <v>47.692307692307679</v>
      </c>
      <c r="S58" s="236">
        <f>+'Ark1'!AG229</f>
        <v>0</v>
      </c>
      <c r="T58" s="421">
        <f>+'Ark1'!AH229</f>
        <v>0</v>
      </c>
      <c r="U58" s="236">
        <f>+'Ark1'!AI229</f>
        <v>0</v>
      </c>
      <c r="V58" s="11">
        <f>+'Ark1'!Y228</f>
        <v>85.18294517791935</v>
      </c>
      <c r="W58" s="1">
        <f>+'Ark1'!Z228</f>
        <v>2.0262951851280881</v>
      </c>
      <c r="X58" s="1">
        <f>+'Ark1'!AA228</f>
        <v>1.8438823676488596</v>
      </c>
      <c r="Y58" s="115" t="e">
        <f t="shared" si="2"/>
        <v>#DIV/0!</v>
      </c>
      <c r="Z58" s="11">
        <f t="shared" si="11"/>
        <v>2.9641693811074918</v>
      </c>
      <c r="AA58" s="43"/>
      <c r="AB58" s="13"/>
      <c r="AC58" s="13"/>
    </row>
    <row r="59" spans="1:32" ht="15.6">
      <c r="A59" s="43"/>
      <c r="B59">
        <f>+'Ark1'!C229</f>
        <v>2009</v>
      </c>
      <c r="C59">
        <f>+'Ark1'!H229</f>
        <v>2</v>
      </c>
      <c r="D59" s="3" t="s">
        <v>8</v>
      </c>
      <c r="E59">
        <f>+'Ark1'!Q229</f>
        <v>603</v>
      </c>
      <c r="F59" s="11">
        <f>+'Ark1'!R229</f>
        <v>1945</v>
      </c>
      <c r="G59" s="67">
        <f>+'Ark1'!AE229</f>
        <v>28.969317843312471</v>
      </c>
      <c r="H59" s="67">
        <f>+'Ark1'!AF229</f>
        <v>28.991686682235859</v>
      </c>
      <c r="I59" s="383">
        <f>+'Ark1'!S229</f>
        <v>6.1131105398457581</v>
      </c>
      <c r="J59" s="383"/>
      <c r="K59" s="1"/>
      <c r="L59" s="1"/>
      <c r="M59" s="432"/>
      <c r="N59" s="1">
        <f>+'Ark1'!T229</f>
        <v>5.7964010282776348</v>
      </c>
      <c r="O59" s="380">
        <f>+'Ark1'!U229</f>
        <v>354.17064267352191</v>
      </c>
      <c r="P59" s="383"/>
      <c r="Q59" s="11">
        <f>+'Ark1'!W229</f>
        <v>31.208226221079691</v>
      </c>
      <c r="R59" s="11">
        <f>+'Ark1'!X229</f>
        <v>50.025706940874031</v>
      </c>
      <c r="S59" s="236">
        <f>+'Ark1'!AG230</f>
        <v>0</v>
      </c>
      <c r="T59" s="421">
        <f>+'Ark1'!AH230</f>
        <v>0</v>
      </c>
      <c r="U59" s="236">
        <f>+'Ark1'!AI230</f>
        <v>0</v>
      </c>
      <c r="V59" s="11">
        <f>+'Ark1'!Y229</f>
        <v>88.328979700077895</v>
      </c>
      <c r="W59" s="1">
        <f>+'Ark1'!Z229</f>
        <v>2.0979994977752656</v>
      </c>
      <c r="X59" s="1">
        <f>+'Ark1'!AA229</f>
        <v>1.9273934884262036</v>
      </c>
      <c r="Y59" s="115" t="e">
        <f t="shared" si="2"/>
        <v>#DIV/0!</v>
      </c>
      <c r="Z59" s="11">
        <f t="shared" si="11"/>
        <v>3.2255389718076284</v>
      </c>
      <c r="AA59" s="43"/>
      <c r="AB59" s="13"/>
      <c r="AC59" s="13"/>
    </row>
    <row r="60" spans="1:32" ht="15.6">
      <c r="A60" s="43"/>
      <c r="B60">
        <f>+'Ark1'!C230</f>
        <v>2010</v>
      </c>
      <c r="C60">
        <f>+'Ark1'!H230</f>
        <v>2</v>
      </c>
      <c r="D60" s="3" t="s">
        <v>8</v>
      </c>
      <c r="E60">
        <f>+'Ark1'!Q230</f>
        <v>744</v>
      </c>
      <c r="F60" s="11">
        <f>+'Ark1'!R230</f>
        <v>2280</v>
      </c>
      <c r="G60" s="67">
        <f>+'Ark1'!AE230</f>
        <v>35.322824276695464</v>
      </c>
      <c r="H60" s="67">
        <f>+'Ark1'!AF230</f>
        <v>35.575123830010995</v>
      </c>
      <c r="I60" s="383">
        <f>+'Ark1'!S230</f>
        <v>6.2293859649122796</v>
      </c>
      <c r="J60" s="383"/>
      <c r="K60" s="1"/>
      <c r="L60" s="1"/>
      <c r="M60" s="432"/>
      <c r="N60" s="1">
        <f>+'Ark1'!T230</f>
        <v>6.0508771929824556</v>
      </c>
      <c r="O60" s="380">
        <f>+'Ark1'!U230</f>
        <v>358.6510087719297</v>
      </c>
      <c r="P60" s="383"/>
      <c r="Q60" s="11">
        <f>+'Ark1'!W230</f>
        <v>39.298245614035096</v>
      </c>
      <c r="R60" s="11">
        <f>+'Ark1'!X230</f>
        <v>50.745614035087719</v>
      </c>
      <c r="S60" s="236">
        <f>+'Ark1'!AG231</f>
        <v>925.57208480565373</v>
      </c>
      <c r="T60" s="421">
        <f>+'Ark1'!AH231</f>
        <v>2.1066938498131158</v>
      </c>
      <c r="U60" s="236">
        <f>+'Ark1'!AI231</f>
        <v>42.847434590553853</v>
      </c>
      <c r="V60" s="11">
        <f>+'Ark1'!Y230</f>
        <v>85.609405373804293</v>
      </c>
      <c r="W60" s="1">
        <f>+'Ark1'!Z230</f>
        <v>2.2283097933729095</v>
      </c>
      <c r="X60" s="1">
        <f>+'Ark1'!AA230</f>
        <v>1.9806186174338181</v>
      </c>
      <c r="Y60" s="115">
        <f t="shared" si="2"/>
        <v>387.49116860761546</v>
      </c>
      <c r="Z60" s="11">
        <f t="shared" si="11"/>
        <v>3.064516129032258</v>
      </c>
      <c r="AA60" s="43"/>
      <c r="AB60" s="13"/>
      <c r="AC60" s="13"/>
    </row>
    <row r="61" spans="1:32" ht="15.6">
      <c r="A61" s="43"/>
      <c r="B61">
        <f>+'Ark1'!C231</f>
        <v>2011</v>
      </c>
      <c r="C61">
        <f>+'Ark1'!H231</f>
        <v>2</v>
      </c>
      <c r="D61" s="3" t="s">
        <v>8</v>
      </c>
      <c r="E61">
        <f>+'Ark1'!Q231</f>
        <v>975</v>
      </c>
      <c r="F61" s="11">
        <f>+'Ark1'!R231</f>
        <v>2943</v>
      </c>
      <c r="G61" s="67">
        <f>+'Ark1'!AE231</f>
        <v>38.764488935721808</v>
      </c>
      <c r="H61" s="67">
        <f>+'Ark1'!AF231</f>
        <v>39.316205320907613</v>
      </c>
      <c r="I61" s="383">
        <f>+'Ark1'!S231</f>
        <v>6.1213047910295613</v>
      </c>
      <c r="J61" s="383"/>
      <c r="K61" s="1"/>
      <c r="L61" s="1"/>
      <c r="M61" s="432"/>
      <c r="N61" s="1">
        <f>+'Ark1'!T231</f>
        <v>6.0278627251104364</v>
      </c>
      <c r="O61" s="380">
        <f>+'Ark1'!U231</f>
        <v>349.30880054366304</v>
      </c>
      <c r="P61" s="383"/>
      <c r="Q61" s="11">
        <f>+'Ark1'!W231</f>
        <v>37.580699966021058</v>
      </c>
      <c r="R61" s="11">
        <f>+'Ark1'!X231</f>
        <v>45.124023105674496</v>
      </c>
      <c r="S61" s="236">
        <f>+'Ark1'!AG232</f>
        <v>926.71501272264641</v>
      </c>
      <c r="T61" s="421">
        <f>+'Ark1'!AH232</f>
        <v>0</v>
      </c>
      <c r="U61" s="236">
        <f>+'Ark1'!AI232</f>
        <v>38.588450962419799</v>
      </c>
      <c r="V61" s="11">
        <f>+'Ark1'!Y231</f>
        <v>85.627147407296775</v>
      </c>
      <c r="W61" s="1">
        <f>+'Ark1'!Z231</f>
        <v>2.0531250630440536</v>
      </c>
      <c r="X61" s="1">
        <f>+'Ark1'!AA231</f>
        <v>1.9559987499831797</v>
      </c>
      <c r="Y61" s="115">
        <f t="shared" si="2"/>
        <v>376.93227772086016</v>
      </c>
      <c r="Z61" s="11">
        <f t="shared" si="11"/>
        <v>3.0184615384615383</v>
      </c>
      <c r="AA61" s="43"/>
      <c r="AB61" s="13"/>
      <c r="AC61" s="13"/>
    </row>
    <row r="62" spans="1:32" ht="15.6">
      <c r="A62" s="43"/>
      <c r="B62">
        <f>+'Ark1'!C232</f>
        <v>2012</v>
      </c>
      <c r="C62">
        <f>+'Ark1'!H232</f>
        <v>2</v>
      </c>
      <c r="D62" s="3" t="s">
        <v>8</v>
      </c>
      <c r="E62">
        <f>+'Ark1'!Q232</f>
        <v>1052</v>
      </c>
      <c r="F62" s="11">
        <f>+'Ark1'!R232</f>
        <v>3273</v>
      </c>
      <c r="G62" s="67">
        <f>+'Ark1'!AE232</f>
        <v>37.525796835588153</v>
      </c>
      <c r="H62" s="67">
        <f>+'Ark1'!AF232</f>
        <v>37.895777387214331</v>
      </c>
      <c r="I62" s="383">
        <f>+'Ark1'!S232</f>
        <v>5.9651695692025664</v>
      </c>
      <c r="J62" s="383"/>
      <c r="K62" s="1"/>
      <c r="L62" s="1"/>
      <c r="M62" s="432"/>
      <c r="N62" s="1">
        <f>+'Ark1'!T232</f>
        <v>6.0054995417048573</v>
      </c>
      <c r="O62" s="380">
        <f>+'Ark1'!U232</f>
        <v>338.90953253895526</v>
      </c>
      <c r="P62" s="383"/>
      <c r="Q62" s="11">
        <f>+'Ark1'!W232</f>
        <v>37.060800488848152</v>
      </c>
      <c r="R62" s="11">
        <f>+'Ark1'!X232</f>
        <v>41.185456767491594</v>
      </c>
      <c r="S62" s="236">
        <f>+'Ark1'!AG233</f>
        <v>938.96300863131876</v>
      </c>
      <c r="T62" s="421">
        <f>+'Ark1'!AH233</f>
        <v>1.6478751084128358</v>
      </c>
      <c r="U62" s="236">
        <f>+'Ark1'!AI233</f>
        <v>46.256143394044514</v>
      </c>
      <c r="V62" s="11">
        <f>+'Ark1'!Y232</f>
        <v>88.36357784158281</v>
      </c>
      <c r="W62" s="1">
        <f>+'Ark1'!Z232</f>
        <v>2.0387349925782563</v>
      </c>
      <c r="X62" s="1">
        <f>+'Ark1'!AA232</f>
        <v>1.779118190644311</v>
      </c>
      <c r="Y62" s="115">
        <f t="shared" si="2"/>
        <v>360.94023877784855</v>
      </c>
      <c r="Z62" s="11">
        <f t="shared" si="11"/>
        <v>3.1112167300380227</v>
      </c>
      <c r="AA62" s="43"/>
      <c r="AB62" s="13"/>
      <c r="AC62" s="13"/>
    </row>
    <row r="63" spans="1:32" ht="15.6">
      <c r="A63" s="43"/>
      <c r="B63">
        <f>+'Ark1'!C233</f>
        <v>2013</v>
      </c>
      <c r="C63">
        <f>+'Ark1'!H233</f>
        <v>2</v>
      </c>
      <c r="D63" s="3" t="s">
        <v>8</v>
      </c>
      <c r="E63">
        <f>+'Ark1'!Q233</f>
        <v>1113</v>
      </c>
      <c r="F63" s="11">
        <f>+'Ark1'!R233</f>
        <v>3459</v>
      </c>
      <c r="G63" s="67">
        <f>+'Ark1'!AE233</f>
        <v>38.891387452214992</v>
      </c>
      <c r="H63" s="67">
        <f>+'Ark1'!AF233</f>
        <v>39.017349987051773</v>
      </c>
      <c r="I63" s="383">
        <f>+'Ark1'!S233</f>
        <v>6.0054929170280449</v>
      </c>
      <c r="J63" s="383"/>
      <c r="K63" s="1"/>
      <c r="L63" s="1"/>
      <c r="M63" s="432"/>
      <c r="N63" s="1">
        <f>+'Ark1'!T233</f>
        <v>6.2867880890430747</v>
      </c>
      <c r="O63" s="380">
        <f>+'Ark1'!U233</f>
        <v>336.70190806591501</v>
      </c>
      <c r="P63" s="383"/>
      <c r="Q63" s="11">
        <f>+'Ark1'!W233</f>
        <v>43.422954611159298</v>
      </c>
      <c r="R63" s="11">
        <f>+'Ark1'!X233</f>
        <v>39.46227233304424</v>
      </c>
      <c r="S63" s="236">
        <f>+'Ark1'!AG234</f>
        <v>954.27709142252013</v>
      </c>
      <c r="T63" s="421">
        <f>+'Ark1'!AH234</f>
        <v>1.8062397372742205</v>
      </c>
      <c r="U63" s="236">
        <f>+'Ark1'!AI234</f>
        <v>39.146141215106731</v>
      </c>
      <c r="V63" s="11">
        <f>+'Ark1'!Y233</f>
        <v>87.743324002609242</v>
      </c>
      <c r="W63" s="1">
        <f>+'Ark1'!Z233</f>
        <v>2.0433927845286317</v>
      </c>
      <c r="X63" s="1">
        <f>+'Ark1'!AA233</f>
        <v>1.8054802552791152</v>
      </c>
      <c r="Y63" s="115">
        <f t="shared" si="2"/>
        <v>352.83452897732332</v>
      </c>
      <c r="Z63" s="11">
        <f t="shared" si="11"/>
        <v>3.1078167115902966</v>
      </c>
      <c r="AA63" s="43"/>
      <c r="AB63" s="5"/>
      <c r="AC63" s="19"/>
      <c r="AD63" s="19"/>
      <c r="AF63" s="19"/>
    </row>
    <row r="64" spans="1:32" ht="15.6">
      <c r="A64" s="43"/>
      <c r="B64">
        <f>+'Ark1'!C234</f>
        <v>2014</v>
      </c>
      <c r="C64">
        <f>+'Ark1'!H234</f>
        <v>2</v>
      </c>
      <c r="D64" s="3" t="s">
        <v>8</v>
      </c>
      <c r="E64">
        <f>+'Ark1'!Q234</f>
        <v>971</v>
      </c>
      <c r="F64" s="11">
        <f>+'Ark1'!R234</f>
        <v>3045</v>
      </c>
      <c r="G64" s="67">
        <f>+'Ark1'!AE234</f>
        <v>39.473684210526322</v>
      </c>
      <c r="H64" s="67">
        <f>+'Ark1'!AF234</f>
        <v>39.587843808158127</v>
      </c>
      <c r="I64" s="383">
        <f>+'Ark1'!S234</f>
        <v>6.1159277504105107</v>
      </c>
      <c r="J64" s="383"/>
      <c r="K64" s="1"/>
      <c r="L64" s="1"/>
      <c r="M64" s="432"/>
      <c r="N64" s="1">
        <f>+'Ark1'!T234</f>
        <v>6.2607553366174056</v>
      </c>
      <c r="O64" s="380">
        <f>+'Ark1'!U234</f>
        <v>345.92847290640435</v>
      </c>
      <c r="P64" s="383"/>
      <c r="Q64" s="11">
        <f>+'Ark1'!W234</f>
        <v>43.908045977011504</v>
      </c>
      <c r="R64" s="11">
        <f>+'Ark1'!X234</f>
        <v>43.546798029556648</v>
      </c>
      <c r="S64" s="236">
        <f>+'Ark1'!AG235</f>
        <v>922.95418098510879</v>
      </c>
      <c r="T64" s="421">
        <f>+'Ark1'!AH235</f>
        <v>1.5578635014836797</v>
      </c>
      <c r="U64" s="236">
        <f>+'Ark1'!AI235</f>
        <v>37.017804154302659</v>
      </c>
      <c r="V64" s="11">
        <f>+'Ark1'!Y234</f>
        <v>87.013397230931389</v>
      </c>
      <c r="W64" s="1">
        <f>+'Ark1'!Z234</f>
        <v>2.0335508918124372</v>
      </c>
      <c r="X64" s="1">
        <f>+'Ark1'!AA234</f>
        <v>1.7589517947716211</v>
      </c>
      <c r="Y64" s="115">
        <f t="shared" ref="Y64:Y66" si="12">1000*O64/S64</f>
        <v>374.80568378506069</v>
      </c>
      <c r="Z64" s="11">
        <f t="shared" ref="Z64:Z66" si="13">+F64/E64</f>
        <v>3.1359423274974252</v>
      </c>
      <c r="AA64" s="43"/>
      <c r="AB64" s="5"/>
      <c r="AC64" s="19"/>
      <c r="AD64" s="19"/>
      <c r="AF64" s="19"/>
    </row>
    <row r="65" spans="1:43" ht="15.6">
      <c r="A65" s="43"/>
      <c r="B65">
        <f>+'Ark1'!C235</f>
        <v>2015</v>
      </c>
      <c r="C65">
        <f>+'Ark1'!H235</f>
        <v>2</v>
      </c>
      <c r="D65" s="3" t="s">
        <v>8</v>
      </c>
      <c r="E65">
        <f>+'Ark1'!Q235</f>
        <v>877</v>
      </c>
      <c r="F65" s="11">
        <f>+'Ark1'!R235</f>
        <v>2696</v>
      </c>
      <c r="G65" s="67">
        <f>+'Ark1'!AE235</f>
        <v>35.774946921443721</v>
      </c>
      <c r="H65" s="67">
        <f>+'Ark1'!AF235</f>
        <v>35.209387387869562</v>
      </c>
      <c r="I65" s="383">
        <f>+'Ark1'!S235</f>
        <v>5.9514094955489618</v>
      </c>
      <c r="J65" s="383"/>
      <c r="K65" s="1"/>
      <c r="L65" s="1"/>
      <c r="M65" s="432"/>
      <c r="N65" s="1">
        <f>+'Ark1'!T235</f>
        <v>6.3227002967359054</v>
      </c>
      <c r="O65" s="380">
        <f>+'Ark1'!U235</f>
        <v>346.48453264094883</v>
      </c>
      <c r="P65" s="383"/>
      <c r="Q65" s="11">
        <f>+'Ark1'!W235</f>
        <v>46.216617210682486</v>
      </c>
      <c r="R65" s="11">
        <f>+'Ark1'!X235</f>
        <v>45.956973293768549</v>
      </c>
      <c r="S65" s="236">
        <f>+'Ark1'!AG236</f>
        <v>955.37325581395328</v>
      </c>
      <c r="T65" s="421">
        <f>+'Ark1'!AH236</f>
        <v>0</v>
      </c>
      <c r="U65" s="236">
        <f>+'Ark1'!AI236</f>
        <v>43.87638305990081</v>
      </c>
      <c r="V65" s="11">
        <f>+'Ark1'!Y235</f>
        <v>87.124838476775139</v>
      </c>
      <c r="W65" s="1">
        <f>+'Ark1'!Z235</f>
        <v>1.9252186514918941</v>
      </c>
      <c r="X65" s="1">
        <f>+'Ark1'!AA235</f>
        <v>1.7334690546965095</v>
      </c>
      <c r="Y65" s="115">
        <f t="shared" si="12"/>
        <v>362.66928190883152</v>
      </c>
      <c r="Z65" s="11">
        <f t="shared" si="13"/>
        <v>3.0741163055872294</v>
      </c>
      <c r="AA65" s="43"/>
      <c r="AB65" s="5"/>
      <c r="AC65" s="19"/>
      <c r="AD65" s="19"/>
      <c r="AF65" s="19"/>
    </row>
    <row r="66" spans="1:43" ht="15.6">
      <c r="A66" s="43"/>
      <c r="B66">
        <f>+'Ark1'!C236</f>
        <v>2016</v>
      </c>
      <c r="C66">
        <f>+'Ark1'!H236</f>
        <v>2</v>
      </c>
      <c r="D66" s="3" t="s">
        <v>8</v>
      </c>
      <c r="E66">
        <f>+'Ark1'!Q236</f>
        <v>878</v>
      </c>
      <c r="F66" s="11">
        <f>+'Ark1'!R236</f>
        <v>2621</v>
      </c>
      <c r="G66" s="67">
        <f>+'Ark1'!AE236</f>
        <v>34.243532793310699</v>
      </c>
      <c r="H66" s="67">
        <f>+'Ark1'!AF236</f>
        <v>33.876158782207639</v>
      </c>
      <c r="I66" s="383">
        <f>+'Ark1'!S236</f>
        <v>6.0083937428462413</v>
      </c>
      <c r="J66" s="383"/>
      <c r="K66" s="1"/>
      <c r="L66" s="1"/>
      <c r="M66" s="432"/>
      <c r="N66" s="1">
        <f>+'Ark1'!T236</f>
        <v>6.4139641358260198</v>
      </c>
      <c r="O66" s="380">
        <f>+'Ark1'!U236</f>
        <v>357.6625715375809</v>
      </c>
      <c r="P66" s="383"/>
      <c r="Q66" s="11">
        <f>+'Ark1'!W236</f>
        <v>47.462800457840515</v>
      </c>
      <c r="R66" s="11">
        <f>+'Ark1'!X236</f>
        <v>49.980923311713092</v>
      </c>
      <c r="S66" s="236">
        <f>+'Ark1'!AG237</f>
        <v>963.88714961776498</v>
      </c>
      <c r="T66" s="421">
        <f>+'Ark1'!AH237</f>
        <v>0.79336458708979485</v>
      </c>
      <c r="U66" s="236">
        <f>+'Ark1'!AI237</f>
        <v>46.520014424810682</v>
      </c>
      <c r="V66" s="11">
        <f>+'Ark1'!Y236</f>
        <v>92.991356870418244</v>
      </c>
      <c r="W66" s="1">
        <f>+'Ark1'!Z236</f>
        <v>1.9678661710910244</v>
      </c>
      <c r="X66" s="1">
        <f>+'Ark1'!AA236</f>
        <v>1.727070738449378</v>
      </c>
      <c r="Y66" s="115">
        <f t="shared" si="12"/>
        <v>371.06270342893782</v>
      </c>
      <c r="Z66" s="11">
        <f t="shared" si="13"/>
        <v>2.9851936218678814</v>
      </c>
      <c r="AA66" s="43"/>
      <c r="AB66" s="5"/>
      <c r="AC66" s="19"/>
      <c r="AD66" s="19"/>
      <c r="AF66" s="19"/>
    </row>
    <row r="67" spans="1:43" ht="15.6">
      <c r="A67" s="43"/>
      <c r="B67">
        <f>+'Ark1'!C237</f>
        <v>2017</v>
      </c>
      <c r="C67">
        <f>+'Ark1'!H237</f>
        <v>2</v>
      </c>
      <c r="D67" s="3" t="s">
        <v>8</v>
      </c>
      <c r="E67">
        <f>+'Ark1'!Q237</f>
        <v>921</v>
      </c>
      <c r="F67" s="11">
        <f>+'Ark1'!R237</f>
        <v>2773</v>
      </c>
      <c r="G67" s="67">
        <f>+'Ark1'!AE237</f>
        <v>36.675042983732304</v>
      </c>
      <c r="H67" s="67">
        <f>+'Ark1'!AF237</f>
        <v>36.524896906130152</v>
      </c>
      <c r="I67" s="383">
        <f>+'Ark1'!S237</f>
        <v>5.9448250991705711</v>
      </c>
      <c r="J67" s="383"/>
      <c r="K67" s="1"/>
      <c r="L67" s="1"/>
      <c r="M67" s="432"/>
      <c r="N67" s="1">
        <f>+'Ark1'!T237</f>
        <v>6.3703570140641892</v>
      </c>
      <c r="O67" s="380">
        <f>+'Ark1'!U237</f>
        <v>357.49462675802403</v>
      </c>
      <c r="P67" s="383"/>
      <c r="Q67" s="11">
        <f>+'Ark1'!W237</f>
        <v>44.789037143887491</v>
      </c>
      <c r="R67" s="11">
        <f>+'Ark1'!X237</f>
        <v>50.522899386945554</v>
      </c>
      <c r="S67" s="236">
        <f>+'Ark1'!AG238</f>
        <v>961.91643454039013</v>
      </c>
      <c r="T67" s="421">
        <f>+'Ark1'!AH238</f>
        <v>0.69108500345542501</v>
      </c>
      <c r="U67" s="236">
        <f>+'Ark1'!AI238</f>
        <v>50.069108500345529</v>
      </c>
      <c r="V67" s="11">
        <f>+'Ark1'!Y237</f>
        <v>93.50351017695678</v>
      </c>
      <c r="W67" s="1">
        <f>+'Ark1'!Z237</f>
        <v>1.9695260605169875</v>
      </c>
      <c r="X67" s="1">
        <f>+'Ark1'!AA237</f>
        <v>1.7643996563515891</v>
      </c>
      <c r="Y67" s="115">
        <f t="shared" ref="Y67:Y68" si="14">1000*O67/S67</f>
        <v>371.64831987597478</v>
      </c>
      <c r="Z67" s="11">
        <f t="shared" ref="Z67:Z68" si="15">+F67/E67</f>
        <v>3.01085776330076</v>
      </c>
      <c r="AA67" s="43"/>
      <c r="AB67" s="5"/>
      <c r="AC67" s="19"/>
      <c r="AD67" s="19"/>
      <c r="AF67" s="19"/>
    </row>
    <row r="68" spans="1:43" ht="15.6">
      <c r="A68" s="43"/>
      <c r="B68">
        <f>+'Ark1'!C238</f>
        <v>2018</v>
      </c>
      <c r="C68">
        <f>+'Ark1'!H238</f>
        <v>2</v>
      </c>
      <c r="D68" s="3" t="s">
        <v>8</v>
      </c>
      <c r="E68">
        <f>+'Ark1'!Q238</f>
        <v>984</v>
      </c>
      <c r="F68" s="11">
        <f>+'Ark1'!R238</f>
        <v>2894</v>
      </c>
      <c r="G68" s="67">
        <f>+'Ark1'!AE238</f>
        <v>38.981681034482762</v>
      </c>
      <c r="H68" s="67">
        <f>+'Ark1'!AF238</f>
        <v>38.411930232857358</v>
      </c>
      <c r="I68" s="383">
        <f>+'Ark1'!S238</f>
        <v>5.9640635798203201</v>
      </c>
      <c r="J68" s="383"/>
      <c r="K68" s="1"/>
      <c r="L68" s="1"/>
      <c r="M68" s="432"/>
      <c r="N68" s="1">
        <f>+'Ark1'!T238</f>
        <v>6.405321354526607</v>
      </c>
      <c r="O68" s="380">
        <f>+'Ark1'!U238</f>
        <v>355.43410504492056</v>
      </c>
      <c r="P68" s="383"/>
      <c r="Q68" s="11">
        <f>+'Ark1'!W238</f>
        <v>47.062888735314445</v>
      </c>
      <c r="R68" s="11">
        <f>+'Ark1'!X238</f>
        <v>49.792674498963365</v>
      </c>
      <c r="S68" s="236">
        <f>+'Ark1'!AG239</f>
        <v>977.95540377661723</v>
      </c>
      <c r="T68" s="421">
        <f>+'Ark1'!AH239</f>
        <v>0</v>
      </c>
      <c r="U68" s="236">
        <f>+'Ark1'!AI239</f>
        <v>50.319744204636287</v>
      </c>
      <c r="V68" s="11">
        <f>+'Ark1'!Y238</f>
        <v>93.583804919092159</v>
      </c>
      <c r="W68" s="1">
        <f>+'Ark1'!Z238</f>
        <v>1.9434171676702543</v>
      </c>
      <c r="X68" s="1">
        <f>+'Ark1'!AA238</f>
        <v>1.5959907927748438</v>
      </c>
      <c r="Y68" s="115">
        <f t="shared" si="14"/>
        <v>363.44612818981693</v>
      </c>
      <c r="Z68" s="11">
        <f t="shared" si="15"/>
        <v>2.9410569105691056</v>
      </c>
      <c r="AA68" s="43"/>
      <c r="AB68" s="5"/>
      <c r="AC68" s="19"/>
      <c r="AD68" s="19"/>
      <c r="AF68" s="19"/>
    </row>
    <row r="69" spans="1:43" ht="15.6">
      <c r="A69" s="43"/>
      <c r="B69">
        <f>+'Ark1'!C239</f>
        <v>2019</v>
      </c>
      <c r="C69">
        <f>+'Ark1'!H239</f>
        <v>2</v>
      </c>
      <c r="D69" s="3" t="s">
        <v>8</v>
      </c>
      <c r="E69">
        <f>+'Ark1'!Q239</f>
        <v>924</v>
      </c>
      <c r="F69" s="11">
        <f>+'Ark1'!R239</f>
        <v>2502</v>
      </c>
      <c r="G69" s="67">
        <f>+'Ark1'!AE239</f>
        <v>36.951705804164817</v>
      </c>
      <c r="H69" s="67">
        <f>+'Ark1'!AF239</f>
        <v>36.6666543178086</v>
      </c>
      <c r="I69" s="383">
        <f>+'Ark1'!S239</f>
        <v>5.7921662669864116</v>
      </c>
      <c r="J69" s="383"/>
      <c r="K69" s="1"/>
      <c r="L69" s="1"/>
      <c r="M69" s="432"/>
      <c r="N69" s="1">
        <f>+'Ark1'!T239</f>
        <v>6.392486011191048</v>
      </c>
      <c r="O69" s="380">
        <f>+'Ark1'!U239</f>
        <v>357.60563549160793</v>
      </c>
      <c r="P69" s="383"/>
      <c r="Q69" s="11">
        <f>+'Ark1'!W239</f>
        <v>46.602717825739411</v>
      </c>
      <c r="R69" s="11">
        <f>+'Ark1'!X239</f>
        <v>49.280575539568353</v>
      </c>
      <c r="S69" s="236">
        <f>+'Ark1'!AG240</f>
        <v>977.71674140508242</v>
      </c>
      <c r="T69" s="421">
        <f>+'Ark1'!AH240</f>
        <v>0</v>
      </c>
      <c r="U69" s="236">
        <f>+'Ark1'!AI240</f>
        <v>52.625739644970409</v>
      </c>
      <c r="V69" s="11">
        <f>+'Ark1'!Y239</f>
        <v>98.600442749343273</v>
      </c>
      <c r="W69" s="1">
        <f>+'Ark1'!Z239</f>
        <v>1.7843271910480443</v>
      </c>
      <c r="X69" s="1">
        <f>+'Ark1'!AA239</f>
        <v>1.6359982587283237</v>
      </c>
      <c r="Y69" s="115">
        <f t="shared" ref="Y69:Y70" si="16">1000*O69/S69</f>
        <v>365.75586808270339</v>
      </c>
      <c r="Z69" s="11">
        <f t="shared" ref="Z69:Z70" si="17">+F69/E69</f>
        <v>2.7077922077922079</v>
      </c>
      <c r="AA69" s="43"/>
      <c r="AB69" s="5"/>
      <c r="AC69" s="19"/>
      <c r="AD69" s="19"/>
      <c r="AF69" s="19"/>
    </row>
    <row r="70" spans="1:43" ht="15.6">
      <c r="A70" s="43"/>
      <c r="B70">
        <f>+'Ark1'!C240</f>
        <v>2020</v>
      </c>
      <c r="C70">
        <f>+'Ark1'!H240</f>
        <v>2</v>
      </c>
      <c r="D70" s="3" t="s">
        <v>8</v>
      </c>
      <c r="E70">
        <f>+'Ark1'!Q240</f>
        <v>1002</v>
      </c>
      <c r="F70" s="11">
        <f>+'Ark1'!R240</f>
        <v>2704</v>
      </c>
      <c r="G70" s="67">
        <f>+'Ark1'!AE240</f>
        <v>40.808934500452757</v>
      </c>
      <c r="H70" s="67">
        <f>+'Ark1'!AF240</f>
        <v>39.987536780399687</v>
      </c>
      <c r="I70" s="383">
        <f>+'Ark1'!S240</f>
        <v>5.8028846153846141</v>
      </c>
      <c r="J70" s="383"/>
      <c r="K70" s="1"/>
      <c r="L70" s="1"/>
      <c r="M70" s="432"/>
      <c r="N70" s="1">
        <f>+'Ark1'!T240</f>
        <v>6.463757396449707</v>
      </c>
      <c r="O70" s="380">
        <f>+'Ark1'!U240</f>
        <v>355.56294378698198</v>
      </c>
      <c r="P70" s="383"/>
      <c r="Q70" s="11">
        <f>+'Ark1'!W240</f>
        <v>48.557692307692321</v>
      </c>
      <c r="R70" s="11">
        <f>+'Ark1'!X240</f>
        <v>50.258875739644971</v>
      </c>
      <c r="S70" s="236">
        <f>+'Ark1'!AG241</f>
        <v>1011.0993746115196</v>
      </c>
      <c r="T70" s="421">
        <f>+'Ark1'!AH241</f>
        <v>6.8521075369756851E-2</v>
      </c>
      <c r="U70" s="236">
        <f>+'Ark1'!AI241</f>
        <v>54.844611331330249</v>
      </c>
      <c r="V70" s="11">
        <f>+'Ark1'!Y240</f>
        <v>105.67189239023924</v>
      </c>
      <c r="W70" s="1">
        <f>+'Ark1'!Z240</f>
        <v>1.9033543945317797</v>
      </c>
      <c r="X70" s="1">
        <f>+'Ark1'!AA240</f>
        <v>1.7303897260055037</v>
      </c>
      <c r="Y70" s="115">
        <f t="shared" si="16"/>
        <v>351.65974059037956</v>
      </c>
      <c r="Z70" s="11">
        <f t="shared" si="17"/>
        <v>2.6986027944111775</v>
      </c>
      <c r="AA70" s="43"/>
      <c r="AB70" s="5"/>
      <c r="AC70" s="19"/>
      <c r="AD70" s="19"/>
      <c r="AF70" s="19"/>
    </row>
    <row r="71" spans="1:43" s="500" customFormat="1" ht="15.6">
      <c r="A71" s="43"/>
      <c r="B71" s="500">
        <f>+'Ark1'!C241</f>
        <v>2021</v>
      </c>
      <c r="C71" s="500">
        <f>+'Ark1'!H241</f>
        <v>2</v>
      </c>
      <c r="D71" s="3" t="s">
        <v>8</v>
      </c>
      <c r="E71" s="500">
        <f>+'Ark1'!Q241</f>
        <v>1103</v>
      </c>
      <c r="F71" s="501">
        <f>+'Ark1'!R241</f>
        <v>2918.81</v>
      </c>
      <c r="G71" s="67">
        <f>+'Ark1'!AE241</f>
        <v>41.238886039608303</v>
      </c>
      <c r="H71" s="67">
        <f>+'Ark1'!AF241</f>
        <v>40.499684468522801</v>
      </c>
      <c r="I71" s="383">
        <f>+'Ark1'!S241</f>
        <v>5.9055882363017806</v>
      </c>
      <c r="J71" s="383"/>
      <c r="K71" s="1"/>
      <c r="L71" s="1"/>
      <c r="M71" s="432"/>
      <c r="N71" s="1">
        <f>+'Ark1'!T241</f>
        <v>6.520122926809214</v>
      </c>
      <c r="O71" s="380">
        <f>+'Ark1'!U241</f>
        <v>361.40187268098941</v>
      </c>
      <c r="P71" s="383"/>
      <c r="Q71" s="501">
        <f>+'Ark1'!W241</f>
        <v>49.472216416964443</v>
      </c>
      <c r="R71" s="501">
        <f>+'Ark1'!X241</f>
        <v>52.761228034712786</v>
      </c>
      <c r="S71" s="236">
        <f>+'Ark1'!AG242</f>
        <v>1009.843677269201</v>
      </c>
      <c r="T71" s="421">
        <f>+'Ark1'!AH242</f>
        <v>0.15313935681470137</v>
      </c>
      <c r="U71" s="236">
        <f>+'Ark1'!AI242</f>
        <v>56.967840735068897</v>
      </c>
      <c r="V71" s="501">
        <f>+'Ark1'!Y241</f>
        <v>107.10813056726661</v>
      </c>
      <c r="W71" s="1">
        <f>+'Ark1'!Z241</f>
        <v>1.7985079585762533</v>
      </c>
      <c r="X71" s="1">
        <f>+'Ark1'!AA241</f>
        <v>1.7644404010004662</v>
      </c>
      <c r="Y71" s="115">
        <f t="shared" ref="Y71:Y74" si="18">1000*O71/S71</f>
        <v>357.87902703741742</v>
      </c>
      <c r="Z71" s="501">
        <f t="shared" ref="Z71:Z74" si="19">+F71/E71</f>
        <v>2.6462466001813234</v>
      </c>
      <c r="AA71" s="43"/>
      <c r="AB71" s="5"/>
      <c r="AC71" s="19"/>
      <c r="AD71" s="19"/>
      <c r="AF71" s="19"/>
    </row>
    <row r="72" spans="1:43" s="500" customFormat="1" ht="15.6">
      <c r="A72" s="43"/>
      <c r="B72" s="500">
        <f>+'Ark1'!C242</f>
        <v>2022</v>
      </c>
      <c r="C72" s="500">
        <f>+'Ark1'!H242</f>
        <v>2</v>
      </c>
      <c r="D72" s="3" t="s">
        <v>8</v>
      </c>
      <c r="E72" s="500">
        <f>+'Ark1'!Q242</f>
        <v>1057</v>
      </c>
      <c r="F72" s="501">
        <f>+'Ark1'!R242</f>
        <v>2612</v>
      </c>
      <c r="G72" s="67">
        <f>+'Ark1'!AE242</f>
        <v>37.512566422519029</v>
      </c>
      <c r="H72" s="67">
        <f>+'Ark1'!AF242</f>
        <v>36.71055091996972</v>
      </c>
      <c r="I72" s="383">
        <f>+'Ark1'!S242</f>
        <v>5.9984644913627632</v>
      </c>
      <c r="J72" s="383"/>
      <c r="K72" s="1"/>
      <c r="L72" s="1"/>
      <c r="M72" s="432"/>
      <c r="N72" s="1">
        <f>+'Ark1'!T242</f>
        <v>6.3778713629402777</v>
      </c>
      <c r="O72" s="380">
        <f>+'Ark1'!U242</f>
        <v>364.35271822358305</v>
      </c>
      <c r="P72" s="383"/>
      <c r="Q72" s="501">
        <f>+'Ark1'!W242</f>
        <v>45.788667687595712</v>
      </c>
      <c r="R72" s="501">
        <f>+'Ark1'!X242</f>
        <v>52.411944869831551</v>
      </c>
      <c r="S72" s="236">
        <f>+'Ark1'!AG243</f>
        <v>986.74763303950385</v>
      </c>
      <c r="T72" s="421">
        <f>+'Ark1'!AH243</f>
        <v>9.3926111458985606E-2</v>
      </c>
      <c r="U72" s="236">
        <f>+'Ark1'!AI243</f>
        <v>55.510331872260487</v>
      </c>
      <c r="V72" s="501">
        <f>+'Ark1'!Y242</f>
        <v>113.40178352386796</v>
      </c>
      <c r="W72" s="1">
        <f>+'Ark1'!Z242</f>
        <v>1.8539848669145775</v>
      </c>
      <c r="X72" s="1">
        <f>+'Ark1'!AA242</f>
        <v>1.9201160638391876</v>
      </c>
      <c r="Y72" s="115">
        <f t="shared" si="18"/>
        <v>369.24610308033687</v>
      </c>
      <c r="Z72" s="501">
        <f t="shared" si="19"/>
        <v>2.4711447492904446</v>
      </c>
      <c r="AA72" s="43"/>
      <c r="AB72" s="5"/>
      <c r="AC72" s="19"/>
      <c r="AD72" s="19"/>
      <c r="AF72" s="19"/>
    </row>
    <row r="73" spans="1:43" ht="15.6">
      <c r="A73" s="43"/>
      <c r="B73" s="500">
        <f>+'Ark1'!C243</f>
        <v>2023</v>
      </c>
      <c r="C73" s="500">
        <f>+'Ark1'!H243</f>
        <v>2</v>
      </c>
      <c r="D73" s="3" t="s">
        <v>8</v>
      </c>
      <c r="E73" s="500">
        <f>+'Ark1'!Q243</f>
        <v>1081</v>
      </c>
      <c r="F73" s="501">
        <f>+'Ark1'!R243</f>
        <v>3194</v>
      </c>
      <c r="G73" s="67">
        <f>+'Ark1'!AE243</f>
        <v>39.647467725918574</v>
      </c>
      <c r="H73" s="67">
        <f>+'Ark1'!AF243</f>
        <v>38.103579424477779</v>
      </c>
      <c r="I73" s="383">
        <f>+'Ark1'!S243</f>
        <v>5.5874060150375948</v>
      </c>
      <c r="J73" s="383"/>
      <c r="K73" s="1"/>
      <c r="L73" s="1"/>
      <c r="M73" s="432"/>
      <c r="N73" s="1">
        <f>+'Ark1'!T243</f>
        <v>6.2060112711333764</v>
      </c>
      <c r="O73" s="380">
        <f>+'Ark1'!U243</f>
        <v>338.54104571070752</v>
      </c>
      <c r="P73" s="383"/>
      <c r="Q73" s="501">
        <f>+'Ark1'!W243</f>
        <v>40.763932373199751</v>
      </c>
      <c r="R73" s="501">
        <f>+'Ark1'!X243</f>
        <v>42.485911083281152</v>
      </c>
      <c r="S73" s="236">
        <f>+'Ark1'!AG244</f>
        <v>1005.0986531986532</v>
      </c>
      <c r="T73" s="421">
        <f>+'Ark1'!AH244</f>
        <v>9.7118808675946883E-2</v>
      </c>
      <c r="U73" s="236">
        <f>+'Ark1'!AI244</f>
        <v>54.839753965684686</v>
      </c>
      <c r="V73" s="501">
        <f>+'Ark1'!Y243</f>
        <v>109.72217837490705</v>
      </c>
      <c r="W73" s="1">
        <f>+'Ark1'!Z243</f>
        <v>1.8503139497229577</v>
      </c>
      <c r="X73" s="1">
        <f>+'Ark1'!AA243</f>
        <v>1.8286357650720473</v>
      </c>
      <c r="Y73" s="115">
        <f t="shared" si="18"/>
        <v>336.82369848305473</v>
      </c>
      <c r="Z73" s="501">
        <f t="shared" si="19"/>
        <v>2.9546716003700277</v>
      </c>
      <c r="AA73" s="43"/>
      <c r="AB73" s="5"/>
      <c r="AC73" s="19"/>
      <c r="AD73" s="19"/>
      <c r="AF73" s="19"/>
    </row>
    <row r="74" spans="1:43" ht="15.6">
      <c r="A74" s="43"/>
      <c r="B74" s="91">
        <f>+'Ark1'!C244</f>
        <v>2024</v>
      </c>
      <c r="C74" s="91">
        <f>+'Ark1'!H244</f>
        <v>2</v>
      </c>
      <c r="D74" s="91" t="s">
        <v>8</v>
      </c>
      <c r="E74" s="91">
        <f>+'Ark1'!Q244</f>
        <v>1125</v>
      </c>
      <c r="F74" s="115">
        <f>+'Ark1'!R244</f>
        <v>3089</v>
      </c>
      <c r="G74" s="114">
        <f>+'Ark1'!AE244</f>
        <v>39.496228103823043</v>
      </c>
      <c r="H74" s="114">
        <f>+'Ark1'!AF244</f>
        <v>37.858499313033057</v>
      </c>
      <c r="I74" s="113">
        <f>+'Ark1'!S244</f>
        <v>5.609724473257697</v>
      </c>
      <c r="J74" s="113"/>
      <c r="K74" s="113"/>
      <c r="L74" s="113"/>
      <c r="M74" s="502"/>
      <c r="N74" s="113">
        <f>+'Ark1'!T244</f>
        <v>6.3875040466170301</v>
      </c>
      <c r="O74" s="115">
        <f>+'Ark1'!U244</f>
        <v>340.99650372288659</v>
      </c>
      <c r="P74" s="113"/>
      <c r="Q74" s="115">
        <f>+'Ark1'!W244</f>
        <v>46.422790547102622</v>
      </c>
      <c r="R74" s="115">
        <f>+'Ark1'!X244</f>
        <v>43.088378115895097</v>
      </c>
      <c r="S74" s="115">
        <f>+'Ark1'!AG245</f>
        <v>1030.4685792349728</v>
      </c>
      <c r="T74" s="114">
        <f>+'Ark1'!AH245</f>
        <v>6.5316786414108416E-2</v>
      </c>
      <c r="U74" s="115">
        <f>+'Ark1'!AI245</f>
        <v>52.775963422599609</v>
      </c>
      <c r="V74" s="115">
        <f>+'Ark1'!Y244</f>
        <v>109.64006798173226</v>
      </c>
      <c r="W74" s="113">
        <f>+'Ark1'!Z244</f>
        <v>1.8105686129539305</v>
      </c>
      <c r="X74" s="113">
        <f>+'Ark1'!AA244</f>
        <v>1.8236564304625928</v>
      </c>
      <c r="Y74" s="115">
        <f t="shared" si="18"/>
        <v>330.91402357560946</v>
      </c>
      <c r="Z74" s="115">
        <f t="shared" si="19"/>
        <v>2.7457777777777777</v>
      </c>
      <c r="AA74" s="43"/>
      <c r="AB74" s="5"/>
      <c r="AC74" s="19"/>
      <c r="AD74" s="19"/>
      <c r="AF74" s="19"/>
    </row>
    <row r="75" spans="1:43">
      <c r="A75" s="43"/>
      <c r="B75" s="43"/>
      <c r="C75" s="43"/>
      <c r="D75" s="43"/>
      <c r="E75" s="43"/>
      <c r="F75" s="43"/>
      <c r="G75" s="64"/>
      <c r="H75" s="64"/>
      <c r="I75" s="43"/>
      <c r="J75" s="43"/>
      <c r="K75" s="43"/>
      <c r="L75" s="43"/>
      <c r="M75" s="432"/>
      <c r="N75" s="43"/>
      <c r="O75" s="73"/>
      <c r="P75" s="43"/>
      <c r="Q75" s="73"/>
      <c r="R75" s="73"/>
      <c r="S75" s="43"/>
      <c r="T75" s="43"/>
      <c r="U75" s="43"/>
      <c r="V75" s="73"/>
      <c r="W75" s="43"/>
      <c r="X75" s="43"/>
      <c r="Y75" s="43"/>
      <c r="Z75" s="73"/>
      <c r="AA75" s="43"/>
      <c r="AB75" s="13"/>
      <c r="AC75" s="13"/>
    </row>
    <row r="76" spans="1:43">
      <c r="A76" s="43"/>
      <c r="B76" s="43"/>
      <c r="C76" s="43"/>
      <c r="D76" s="43"/>
      <c r="E76" s="43"/>
      <c r="F76" s="43"/>
      <c r="G76" s="64"/>
      <c r="H76" s="64"/>
      <c r="I76" s="43"/>
      <c r="J76" s="43"/>
      <c r="K76" s="43"/>
      <c r="L76" s="43"/>
      <c r="M76" s="432"/>
      <c r="N76" s="43"/>
      <c r="O76" s="73"/>
      <c r="P76" s="43"/>
      <c r="Q76" s="73"/>
      <c r="R76" s="73"/>
      <c r="S76" s="43"/>
      <c r="T76" s="43"/>
      <c r="U76" s="43"/>
      <c r="V76" s="73"/>
      <c r="W76" s="43"/>
      <c r="X76" s="43"/>
      <c r="Y76" s="43"/>
      <c r="Z76" s="73"/>
      <c r="AA76" s="73"/>
      <c r="AM76" s="13"/>
      <c r="AN76" s="13"/>
    </row>
    <row r="77" spans="1:43" ht="15.6">
      <c r="AM77" s="2"/>
      <c r="AN77" s="5"/>
      <c r="AO77" s="5"/>
    </row>
    <row r="78" spans="1:43">
      <c r="AM78" s="4"/>
      <c r="AN78" s="4"/>
      <c r="AO78" s="4"/>
      <c r="AP78" s="4"/>
      <c r="AQ78" s="4"/>
    </row>
    <row r="79" spans="1:43" ht="15.6">
      <c r="AM79" s="4"/>
      <c r="AN79" s="13"/>
      <c r="AO79" s="13"/>
      <c r="AP79" s="1"/>
      <c r="AQ79" s="5"/>
    </row>
    <row r="80" spans="1:43" ht="15.6">
      <c r="AM80" s="4"/>
      <c r="AN80" s="13"/>
      <c r="AO80" s="13"/>
      <c r="AP80" s="1"/>
      <c r="AQ80" s="5"/>
    </row>
    <row r="81" spans="39:43" ht="15.6">
      <c r="AM81" s="4"/>
      <c r="AN81" s="13"/>
      <c r="AO81" s="13"/>
      <c r="AP81" s="1"/>
      <c r="AQ81" s="5"/>
    </row>
    <row r="82" spans="39:43" ht="15.6">
      <c r="AM82" s="4"/>
      <c r="AN82" s="13"/>
      <c r="AO82" s="13"/>
      <c r="AP82" s="1"/>
      <c r="AQ82" s="5"/>
    </row>
    <row r="83" spans="39:43" ht="15.6">
      <c r="AM83" s="4"/>
      <c r="AN83" s="13"/>
      <c r="AO83" s="13"/>
      <c r="AP83" s="13"/>
      <c r="AQ83" s="5"/>
    </row>
    <row r="84" spans="39:43" ht="15.6">
      <c r="AM84" s="4"/>
      <c r="AN84" s="13"/>
      <c r="AO84" s="13"/>
      <c r="AP84" s="13"/>
      <c r="AQ84" s="5"/>
    </row>
    <row r="85" spans="39:43" ht="15.6">
      <c r="AM85" s="4"/>
      <c r="AN85" s="13"/>
      <c r="AO85" s="13"/>
      <c r="AP85" s="13"/>
      <c r="AQ85" s="5"/>
    </row>
    <row r="86" spans="39:43" ht="15.6">
      <c r="AM86" s="4"/>
      <c r="AN86" s="13"/>
      <c r="AO86" s="13"/>
      <c r="AP86" s="13"/>
      <c r="AQ86" s="5"/>
    </row>
    <row r="87" spans="39:43" ht="15.6">
      <c r="AM87" s="4"/>
      <c r="AN87" s="13"/>
      <c r="AO87" s="13"/>
      <c r="AP87" s="5"/>
      <c r="AQ87" s="5"/>
    </row>
    <row r="88" spans="39:43" ht="15.6">
      <c r="AM88" s="4"/>
      <c r="AN88" s="13"/>
      <c r="AO88" s="13"/>
      <c r="AP88" s="5"/>
      <c r="AQ88" s="5"/>
    </row>
    <row r="89" spans="39:43" ht="15.6">
      <c r="AM89" s="4"/>
      <c r="AN89" s="13"/>
      <c r="AO89" s="13"/>
      <c r="AP89" s="5"/>
      <c r="AQ89" s="5"/>
    </row>
    <row r="90" spans="39:43" ht="15.6">
      <c r="AM90" s="4"/>
      <c r="AN90" s="13"/>
      <c r="AO90" s="13"/>
      <c r="AP90" s="5"/>
      <c r="AQ90" s="5"/>
    </row>
    <row r="91" spans="39:43" ht="15.6">
      <c r="AM91" s="4"/>
      <c r="AN91" s="13"/>
      <c r="AO91" s="13"/>
      <c r="AP91" s="5"/>
      <c r="AQ91" s="5"/>
    </row>
    <row r="92" spans="39:43" ht="15.6">
      <c r="AM92" s="4"/>
      <c r="AN92" s="13"/>
      <c r="AO92" s="13"/>
      <c r="AP92" s="5"/>
      <c r="AQ92" s="5"/>
    </row>
    <row r="93" spans="39:43" ht="15.6">
      <c r="AM93" s="4"/>
      <c r="AN93" s="13"/>
      <c r="AO93" s="13"/>
      <c r="AP93" s="5"/>
      <c r="AQ93" s="5"/>
    </row>
    <row r="94" spans="39:43" ht="15.6">
      <c r="AM94" s="4"/>
      <c r="AN94" s="13"/>
      <c r="AO94" s="13"/>
      <c r="AP94" s="5"/>
      <c r="AQ94" s="5"/>
    </row>
    <row r="95" spans="39:43" ht="15.6">
      <c r="AM95" s="4"/>
      <c r="AN95" s="5"/>
      <c r="AO95" s="5"/>
      <c r="AP95" s="5"/>
      <c r="AQ95" s="5"/>
    </row>
    <row r="96" spans="39:43">
      <c r="AM96" s="13"/>
      <c r="AN96" s="13"/>
    </row>
    <row r="97" spans="39:43" ht="15.6">
      <c r="AM97" s="5"/>
      <c r="AN97" s="5"/>
      <c r="AO97" s="5"/>
      <c r="AQ97" s="5"/>
    </row>
    <row r="98" spans="39:43">
      <c r="AM98" s="13"/>
      <c r="AN98" s="13"/>
    </row>
    <row r="99" spans="39:43">
      <c r="AM99" s="13"/>
      <c r="AN99" s="13"/>
    </row>
    <row r="100" spans="39:43" ht="15.6">
      <c r="AM100" s="2"/>
      <c r="AN100" s="5"/>
      <c r="AO100" s="5"/>
      <c r="AQ100" s="2"/>
    </row>
    <row r="101" spans="39:43">
      <c r="AM101" s="4"/>
      <c r="AN101" s="4"/>
      <c r="AO101" s="4"/>
      <c r="AP101" s="4"/>
      <c r="AQ101" s="4"/>
    </row>
    <row r="102" spans="39:43" ht="15.6">
      <c r="AM102" s="4"/>
      <c r="AN102" s="13"/>
      <c r="AO102" s="13"/>
      <c r="AP102" s="1"/>
      <c r="AQ102" s="5"/>
    </row>
    <row r="103" spans="39:43" ht="15.6">
      <c r="AM103" s="4"/>
      <c r="AN103" s="13"/>
      <c r="AO103" s="13"/>
      <c r="AP103" s="1"/>
      <c r="AQ103" s="5"/>
    </row>
    <row r="104" spans="39:43" ht="15.6">
      <c r="AM104" s="4"/>
      <c r="AN104" s="13"/>
      <c r="AO104" s="13"/>
      <c r="AP104" s="1"/>
      <c r="AQ104" s="5"/>
    </row>
    <row r="105" spans="39:43" ht="15.6">
      <c r="AM105" s="4"/>
      <c r="AN105" s="13"/>
      <c r="AO105" s="13"/>
      <c r="AP105" s="1"/>
      <c r="AQ105" s="5"/>
    </row>
    <row r="106" spans="39:43" ht="15.6">
      <c r="AM106" s="4"/>
      <c r="AN106" s="13"/>
      <c r="AO106" s="13"/>
      <c r="AP106" s="13"/>
      <c r="AQ106" s="5"/>
    </row>
    <row r="107" spans="39:43" ht="15.6">
      <c r="AM107" s="4"/>
      <c r="AN107" s="13"/>
      <c r="AO107" s="13"/>
      <c r="AP107" s="13"/>
      <c r="AQ107" s="5"/>
    </row>
    <row r="108" spans="39:43" ht="15.6">
      <c r="AM108" s="4"/>
      <c r="AN108" s="13"/>
      <c r="AO108" s="13"/>
      <c r="AP108" s="13"/>
      <c r="AQ108" s="5"/>
    </row>
    <row r="109" spans="39:43" ht="15.6">
      <c r="AM109" s="4"/>
      <c r="AN109" s="13"/>
      <c r="AO109" s="13"/>
      <c r="AP109" s="13"/>
      <c r="AQ109" s="5"/>
    </row>
    <row r="110" spans="39:43" ht="15.6">
      <c r="AM110" s="4"/>
      <c r="AN110" s="13"/>
      <c r="AO110" s="13"/>
      <c r="AP110" s="5"/>
      <c r="AQ110" s="5"/>
    </row>
    <row r="111" spans="39:43" ht="15.6">
      <c r="AM111" s="4"/>
      <c r="AN111" s="13"/>
      <c r="AO111" s="13"/>
      <c r="AP111" s="5"/>
      <c r="AQ111" s="5"/>
    </row>
    <row r="112" spans="39:43" ht="15.6">
      <c r="AM112" s="4"/>
      <c r="AN112" s="13"/>
      <c r="AO112" s="13"/>
      <c r="AP112" s="5"/>
      <c r="AQ112" s="5"/>
    </row>
    <row r="113" spans="39:43" ht="15.6">
      <c r="AM113" s="4"/>
      <c r="AN113" s="13"/>
      <c r="AO113" s="13"/>
      <c r="AP113" s="5"/>
      <c r="AQ113" s="5"/>
    </row>
    <row r="114" spans="39:43" ht="15.6">
      <c r="AM114" s="4"/>
      <c r="AN114" s="13"/>
      <c r="AO114" s="13"/>
      <c r="AP114" s="5"/>
      <c r="AQ114" s="5"/>
    </row>
    <row r="115" spans="39:43" ht="15.6">
      <c r="AM115" s="4"/>
      <c r="AN115" s="13"/>
      <c r="AO115" s="13"/>
      <c r="AP115" s="5"/>
      <c r="AQ115" s="5"/>
    </row>
    <row r="116" spans="39:43" ht="15.6">
      <c r="AM116" s="4"/>
      <c r="AN116" s="13"/>
      <c r="AO116" s="13"/>
      <c r="AP116" s="5"/>
      <c r="AQ116" s="5"/>
    </row>
    <row r="117" spans="39:43" ht="15.6">
      <c r="AM117" s="4"/>
      <c r="AN117" s="13"/>
      <c r="AO117" s="13"/>
      <c r="AP117" s="5"/>
      <c r="AQ117" s="5"/>
    </row>
    <row r="118" spans="39:43" ht="15.6">
      <c r="AM118" s="4"/>
      <c r="AN118" s="5"/>
      <c r="AO118" s="5"/>
      <c r="AP118" s="5"/>
      <c r="AQ118" s="5"/>
    </row>
    <row r="119" spans="39:43">
      <c r="AM119" s="13"/>
      <c r="AN119" s="13"/>
    </row>
    <row r="120" spans="39:43" ht="15.6">
      <c r="AM120" s="5"/>
      <c r="AN120" s="5"/>
      <c r="AO120" s="5"/>
      <c r="AQ120" s="5"/>
    </row>
    <row r="121" spans="39:43">
      <c r="AM121" s="13"/>
      <c r="AN121" s="13"/>
    </row>
    <row r="122" spans="39:43">
      <c r="AM122" s="13"/>
      <c r="AN122" s="13"/>
    </row>
    <row r="123" spans="39:43">
      <c r="AM123" s="13"/>
      <c r="AN123" s="13"/>
    </row>
    <row r="124" spans="39:43">
      <c r="AM124" s="13"/>
      <c r="AN124" s="13"/>
    </row>
    <row r="125" spans="39:43">
      <c r="AM125" s="13"/>
      <c r="AN125" s="13"/>
    </row>
    <row r="126" spans="39:43">
      <c r="AM126" s="13"/>
      <c r="AN126" s="13"/>
    </row>
    <row r="127" spans="39:43">
      <c r="AM127" s="13"/>
      <c r="AN127" s="13"/>
    </row>
    <row r="128" spans="39:43">
      <c r="AM128" s="13"/>
      <c r="AN128" s="13"/>
    </row>
    <row r="129" spans="39:40">
      <c r="AM129" s="13"/>
      <c r="AN129" s="13"/>
    </row>
    <row r="130" spans="39:40">
      <c r="AM130" s="13"/>
      <c r="AN130" s="13"/>
    </row>
    <row r="131" spans="39:40">
      <c r="AM131" s="13"/>
      <c r="AN131" s="13"/>
    </row>
    <row r="132" spans="39:40">
      <c r="AM132" s="13"/>
      <c r="AN132" s="13"/>
    </row>
    <row r="133" spans="39:40">
      <c r="AM133" s="13"/>
      <c r="AN133" s="13"/>
    </row>
    <row r="134" spans="39:40">
      <c r="AM134" s="13"/>
      <c r="AN134" s="13"/>
    </row>
    <row r="135" spans="39:40">
      <c r="AM135" s="13"/>
      <c r="AN135" s="13"/>
    </row>
    <row r="136" spans="39:40">
      <c r="AM136" s="13"/>
      <c r="AN136" s="13"/>
    </row>
    <row r="137" spans="39:40">
      <c r="AM137" s="13"/>
      <c r="AN137" s="13"/>
    </row>
    <row r="138" spans="39:40">
      <c r="AM138" s="13"/>
      <c r="AN138" s="13"/>
    </row>
    <row r="139" spans="39:40">
      <c r="AM139" s="13"/>
      <c r="AN139" s="13"/>
    </row>
    <row r="140" spans="39:40">
      <c r="AM140" s="13"/>
      <c r="AN140" s="13"/>
    </row>
    <row r="141" spans="39:40">
      <c r="AM141" s="13"/>
      <c r="AN141" s="13"/>
    </row>
    <row r="142" spans="39:40">
      <c r="AM142" s="13"/>
      <c r="AN142" s="13"/>
    </row>
    <row r="143" spans="39:40">
      <c r="AM143" s="13"/>
      <c r="AN143" s="13"/>
    </row>
    <row r="144" spans="39:40">
      <c r="AM144" s="13"/>
      <c r="AN144" s="13"/>
    </row>
    <row r="145" spans="39:40">
      <c r="AM145" s="13"/>
      <c r="AN145" s="13"/>
    </row>
    <row r="146" spans="39:40">
      <c r="AM146" s="13"/>
      <c r="AN146" s="13"/>
    </row>
    <row r="147" spans="39:40">
      <c r="AM147" s="13"/>
      <c r="AN147" s="13"/>
    </row>
    <row r="148" spans="39:40">
      <c r="AM148" s="13"/>
      <c r="AN148" s="13"/>
    </row>
    <row r="149" spans="39:40">
      <c r="AM149" s="13"/>
      <c r="AN149" s="13"/>
    </row>
    <row r="150" spans="39:40">
      <c r="AM150" s="13"/>
      <c r="AN150" s="13"/>
    </row>
    <row r="151" spans="39:40">
      <c r="AM151" s="13"/>
      <c r="AN151" s="13"/>
    </row>
    <row r="152" spans="39:40">
      <c r="AM152" s="13"/>
      <c r="AN152" s="13"/>
    </row>
    <row r="153" spans="39:40">
      <c r="AM153" s="13"/>
      <c r="AN153" s="13"/>
    </row>
    <row r="154" spans="39:40">
      <c r="AM154" s="13"/>
      <c r="AN154" s="13"/>
    </row>
    <row r="155" spans="39:40">
      <c r="AM155" s="13"/>
      <c r="AN155" s="13"/>
    </row>
    <row r="156" spans="39:40">
      <c r="AM156" s="13"/>
      <c r="AN156" s="13"/>
    </row>
    <row r="157" spans="39:40">
      <c r="AM157" s="13"/>
      <c r="AN157" s="13"/>
    </row>
    <row r="158" spans="39:40">
      <c r="AM158" s="13"/>
      <c r="AN158" s="13"/>
    </row>
    <row r="159" spans="39:40">
      <c r="AM159" s="13"/>
      <c r="AN159" s="13"/>
    </row>
    <row r="160" spans="39:40">
      <c r="AM160" s="13"/>
      <c r="AN160" s="13"/>
    </row>
    <row r="161" spans="39:40">
      <c r="AM161" s="13"/>
      <c r="AN161" s="13"/>
    </row>
    <row r="162" spans="39:40">
      <c r="AM162" s="13"/>
      <c r="AN162" s="13"/>
    </row>
    <row r="163" spans="39:40">
      <c r="AM163" s="13"/>
      <c r="AN163" s="13"/>
    </row>
    <row r="164" spans="39:40">
      <c r="AM164" s="13"/>
      <c r="AN164" s="13"/>
    </row>
    <row r="165" spans="39:40">
      <c r="AM165" s="13"/>
      <c r="AN165" s="13"/>
    </row>
    <row r="166" spans="39:40">
      <c r="AM166" s="13"/>
      <c r="AN166" s="13"/>
    </row>
    <row r="167" spans="39:40">
      <c r="AM167" s="13"/>
      <c r="AN167" s="13"/>
    </row>
    <row r="168" spans="39:40">
      <c r="AM168" s="13"/>
      <c r="AN168" s="13"/>
    </row>
    <row r="169" spans="39:40">
      <c r="AM169" s="13"/>
      <c r="AN169" s="13"/>
    </row>
    <row r="170" spans="39:40">
      <c r="AM170" s="13"/>
      <c r="AN170" s="13"/>
    </row>
    <row r="171" spans="39:40">
      <c r="AM171" s="13"/>
      <c r="AN171" s="13"/>
    </row>
    <row r="172" spans="39:40">
      <c r="AM172" s="13"/>
      <c r="AN172" s="13"/>
    </row>
    <row r="173" spans="39:40">
      <c r="AM173" s="13"/>
      <c r="AN173" s="13"/>
    </row>
    <row r="174" spans="39:40">
      <c r="AM174" s="13"/>
      <c r="AN174" s="13"/>
    </row>
    <row r="175" spans="39:40">
      <c r="AM175" s="13"/>
      <c r="AN175" s="13"/>
    </row>
    <row r="198" spans="7:38">
      <c r="G198" s="68"/>
      <c r="H198" s="68"/>
      <c r="I198" s="14"/>
      <c r="J198" s="14"/>
      <c r="N198" s="14"/>
      <c r="O198" s="77"/>
      <c r="P198" s="14"/>
    </row>
    <row r="199" spans="7:38">
      <c r="G199" s="68"/>
      <c r="H199" s="68"/>
      <c r="I199" s="14"/>
      <c r="J199" s="14"/>
      <c r="N199" s="14"/>
      <c r="O199" s="77"/>
      <c r="P199" s="14"/>
      <c r="AA199" s="14"/>
      <c r="AB199" s="14"/>
      <c r="AC199" s="68"/>
      <c r="AD199" s="14"/>
      <c r="AE199" s="14"/>
      <c r="AF199" s="14"/>
      <c r="AG199" s="14"/>
      <c r="AH199" s="14"/>
      <c r="AI199" s="14"/>
      <c r="AJ199" s="14"/>
      <c r="AK199" s="14"/>
      <c r="AL199" s="14"/>
    </row>
    <row r="200" spans="7:38">
      <c r="G200" s="68"/>
      <c r="H200" s="68"/>
      <c r="I200" s="14"/>
      <c r="J200" s="14"/>
      <c r="K200" s="14"/>
      <c r="L200" s="14"/>
      <c r="M200" s="14"/>
      <c r="N200" s="14"/>
      <c r="O200" s="77"/>
      <c r="P200" s="14"/>
      <c r="Q200" s="77"/>
      <c r="R200" s="77"/>
      <c r="S200" s="14"/>
      <c r="T200" s="14"/>
      <c r="U200" s="14"/>
      <c r="V200" s="77"/>
      <c r="W200" s="14"/>
      <c r="X200" s="14"/>
      <c r="Y200" s="68"/>
      <c r="Z200" s="77"/>
      <c r="AA200" s="14"/>
      <c r="AB200" s="14"/>
      <c r="AC200" s="68"/>
      <c r="AD200" s="14"/>
      <c r="AE200" s="14"/>
      <c r="AF200" s="14"/>
      <c r="AG200" s="14"/>
      <c r="AH200" s="14"/>
      <c r="AI200" s="14"/>
      <c r="AJ200" s="14"/>
      <c r="AK200" s="14"/>
      <c r="AL200" s="14"/>
    </row>
    <row r="201" spans="7:38">
      <c r="G201" s="68"/>
      <c r="H201" s="68"/>
      <c r="I201" s="14"/>
      <c r="J201" s="14"/>
      <c r="K201" s="14"/>
      <c r="L201" s="14"/>
      <c r="M201" s="14"/>
      <c r="N201" s="14"/>
      <c r="O201" s="77"/>
      <c r="P201" s="14"/>
      <c r="Q201" s="77"/>
      <c r="R201" s="77"/>
      <c r="S201" s="14"/>
      <c r="T201" s="14"/>
      <c r="U201" s="14"/>
      <c r="V201" s="77"/>
      <c r="W201" s="14"/>
      <c r="X201" s="14"/>
      <c r="Y201" s="68"/>
      <c r="Z201" s="77"/>
      <c r="AA201" s="14"/>
      <c r="AB201" s="14"/>
      <c r="AC201" s="68"/>
      <c r="AD201" s="14"/>
      <c r="AE201" s="14"/>
      <c r="AF201" s="14"/>
      <c r="AG201" s="14"/>
      <c r="AH201" s="14"/>
      <c r="AI201" s="14"/>
      <c r="AJ201" s="14"/>
      <c r="AK201" s="14"/>
      <c r="AL201" s="14"/>
    </row>
    <row r="202" spans="7:38">
      <c r="G202" s="68"/>
      <c r="H202" s="68"/>
      <c r="I202" s="14"/>
      <c r="J202" s="14"/>
      <c r="K202" s="14"/>
      <c r="L202" s="14"/>
      <c r="M202" s="14"/>
      <c r="N202" s="14"/>
      <c r="O202" s="77"/>
      <c r="P202" s="14"/>
      <c r="Q202" s="77"/>
      <c r="R202" s="77"/>
      <c r="S202" s="14"/>
      <c r="T202" s="14"/>
      <c r="U202" s="14"/>
      <c r="V202" s="77"/>
      <c r="W202" s="14"/>
      <c r="X202" s="14"/>
      <c r="Y202" s="68"/>
      <c r="Z202" s="77"/>
      <c r="AA202" s="14"/>
      <c r="AB202" s="14"/>
      <c r="AC202" s="68"/>
      <c r="AD202" s="14"/>
      <c r="AE202" s="14"/>
      <c r="AF202" s="14"/>
      <c r="AG202" s="14"/>
      <c r="AH202" s="14"/>
      <c r="AI202" s="14"/>
      <c r="AJ202" s="14"/>
      <c r="AK202" s="14"/>
      <c r="AL202" s="14"/>
    </row>
    <row r="203" spans="7:38">
      <c r="G203" s="68"/>
      <c r="H203" s="68"/>
      <c r="I203" s="14"/>
      <c r="J203" s="14"/>
      <c r="K203" s="14"/>
      <c r="L203" s="14"/>
      <c r="M203" s="14"/>
      <c r="N203" s="14"/>
      <c r="O203" s="77"/>
      <c r="P203" s="14"/>
      <c r="Q203" s="77"/>
      <c r="R203" s="77"/>
      <c r="S203" s="14"/>
      <c r="T203" s="14"/>
      <c r="U203" s="14"/>
      <c r="V203" s="77"/>
      <c r="W203" s="14"/>
      <c r="X203" s="14"/>
      <c r="Y203" s="68"/>
      <c r="Z203" s="77"/>
      <c r="AA203" s="14"/>
      <c r="AB203" s="14"/>
      <c r="AC203" s="68"/>
      <c r="AD203" s="14"/>
      <c r="AE203" s="14"/>
      <c r="AF203" s="14"/>
      <c r="AG203" s="14"/>
      <c r="AH203" s="14"/>
      <c r="AI203" s="14"/>
      <c r="AJ203" s="14"/>
      <c r="AK203" s="14"/>
      <c r="AL203" s="14"/>
    </row>
    <row r="204" spans="7:38">
      <c r="G204" s="68"/>
      <c r="H204" s="68"/>
      <c r="I204" s="14"/>
      <c r="J204" s="14"/>
      <c r="K204" s="14"/>
      <c r="L204" s="14"/>
      <c r="M204" s="14"/>
      <c r="N204" s="14"/>
      <c r="O204" s="77"/>
      <c r="P204" s="14"/>
      <c r="Q204" s="77"/>
      <c r="R204" s="77"/>
      <c r="S204" s="14"/>
      <c r="T204" s="14"/>
      <c r="U204" s="14"/>
      <c r="V204" s="77"/>
      <c r="W204" s="14"/>
      <c r="X204" s="14"/>
      <c r="Y204" s="68"/>
      <c r="Z204" s="77"/>
      <c r="AA204" s="14"/>
      <c r="AB204" s="14"/>
      <c r="AC204" s="68"/>
      <c r="AD204" s="14"/>
      <c r="AE204" s="14"/>
      <c r="AF204" s="14"/>
      <c r="AG204" s="14"/>
      <c r="AH204" s="14"/>
      <c r="AI204" s="14"/>
      <c r="AJ204" s="14"/>
      <c r="AK204" s="14"/>
      <c r="AL204" s="14"/>
    </row>
    <row r="205" spans="7:38">
      <c r="G205" s="68"/>
      <c r="H205" s="68"/>
      <c r="I205" s="14"/>
      <c r="J205" s="14"/>
      <c r="K205" s="14"/>
      <c r="L205" s="14"/>
      <c r="M205" s="14"/>
      <c r="N205" s="14"/>
      <c r="O205" s="77"/>
      <c r="P205" s="14"/>
      <c r="Q205" s="77"/>
      <c r="R205" s="77"/>
      <c r="S205" s="14"/>
      <c r="T205" s="14"/>
      <c r="U205" s="14"/>
      <c r="V205" s="77"/>
      <c r="W205" s="14"/>
      <c r="X205" s="14"/>
      <c r="Y205" s="68"/>
      <c r="Z205" s="77"/>
      <c r="AA205" s="14"/>
      <c r="AB205" s="14"/>
      <c r="AC205" s="68"/>
      <c r="AD205" s="14"/>
      <c r="AE205" s="14"/>
      <c r="AF205" s="14"/>
      <c r="AG205" s="14"/>
      <c r="AH205" s="14"/>
      <c r="AI205" s="14"/>
      <c r="AJ205" s="14"/>
      <c r="AK205" s="14"/>
      <c r="AL205" s="14"/>
    </row>
    <row r="206" spans="7:38">
      <c r="G206" s="68"/>
      <c r="H206" s="68"/>
      <c r="I206" s="14"/>
      <c r="J206" s="14"/>
      <c r="K206" s="14"/>
      <c r="L206" s="14"/>
      <c r="M206" s="14"/>
      <c r="N206" s="14"/>
      <c r="O206" s="77"/>
      <c r="P206" s="14"/>
      <c r="Q206" s="77"/>
      <c r="R206" s="77"/>
      <c r="S206" s="14"/>
      <c r="T206" s="14"/>
      <c r="U206" s="14"/>
      <c r="V206" s="77"/>
      <c r="W206" s="14"/>
      <c r="X206" s="14"/>
      <c r="Y206" s="68"/>
      <c r="Z206" s="77"/>
      <c r="AA206" s="14"/>
      <c r="AB206" s="14"/>
      <c r="AC206" s="68"/>
      <c r="AD206" s="14"/>
      <c r="AE206" s="14"/>
      <c r="AF206" s="14"/>
      <c r="AG206" s="14"/>
      <c r="AH206" s="14"/>
      <c r="AI206" s="14"/>
      <c r="AJ206" s="14"/>
      <c r="AK206" s="14"/>
      <c r="AL206" s="14"/>
    </row>
    <row r="207" spans="7:38">
      <c r="G207" s="68"/>
      <c r="H207" s="68"/>
      <c r="I207" s="14"/>
      <c r="J207" s="14"/>
      <c r="K207" s="14"/>
      <c r="L207" s="14"/>
      <c r="M207" s="14"/>
      <c r="N207" s="14"/>
      <c r="O207" s="77"/>
      <c r="P207" s="14"/>
      <c r="Q207" s="77"/>
      <c r="R207" s="77"/>
      <c r="S207" s="14"/>
      <c r="T207" s="14"/>
      <c r="U207" s="14"/>
      <c r="V207" s="77"/>
      <c r="W207" s="14"/>
      <c r="X207" s="14"/>
      <c r="Y207" s="68"/>
      <c r="Z207" s="77"/>
      <c r="AA207" s="14"/>
      <c r="AB207" s="14"/>
      <c r="AC207" s="68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7:38">
      <c r="G208" s="68"/>
      <c r="H208" s="68"/>
      <c r="I208" s="14"/>
      <c r="J208" s="14"/>
      <c r="K208" s="14"/>
      <c r="L208" s="14"/>
      <c r="M208" s="14"/>
      <c r="N208" s="14"/>
      <c r="O208" s="77"/>
      <c r="P208" s="14"/>
      <c r="Q208" s="77"/>
      <c r="R208" s="77"/>
      <c r="S208" s="14"/>
      <c r="T208" s="14"/>
      <c r="U208" s="14"/>
      <c r="V208" s="77"/>
      <c r="W208" s="14"/>
      <c r="X208" s="14"/>
      <c r="Y208" s="68"/>
      <c r="Z208" s="77"/>
      <c r="AA208" s="14"/>
      <c r="AB208" s="14"/>
      <c r="AC208" s="68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7:38">
      <c r="G209" s="68"/>
      <c r="H209" s="68"/>
      <c r="I209" s="14"/>
      <c r="J209" s="14"/>
      <c r="K209" s="14"/>
      <c r="L209" s="14"/>
      <c r="M209" s="14"/>
      <c r="N209" s="14"/>
      <c r="O209" s="77"/>
      <c r="P209" s="14"/>
      <c r="Q209" s="77"/>
      <c r="R209" s="77"/>
      <c r="S209" s="14"/>
      <c r="T209" s="14"/>
      <c r="U209" s="14"/>
      <c r="V209" s="77"/>
      <c r="W209" s="14"/>
      <c r="X209" s="14"/>
      <c r="Y209" s="68"/>
      <c r="Z209" s="77"/>
      <c r="AA209" s="14"/>
      <c r="AB209" s="14"/>
      <c r="AC209" s="68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7:38">
      <c r="G210" s="68"/>
      <c r="H210" s="68"/>
      <c r="I210" s="14"/>
      <c r="J210" s="14"/>
      <c r="K210" s="14"/>
      <c r="L210" s="14"/>
      <c r="M210" s="14"/>
      <c r="N210" s="14"/>
      <c r="O210" s="77"/>
      <c r="P210" s="14"/>
      <c r="Q210" s="77"/>
      <c r="R210" s="77"/>
      <c r="S210" s="14"/>
      <c r="T210" s="14"/>
      <c r="U210" s="14"/>
      <c r="V210" s="77"/>
      <c r="W210" s="14"/>
      <c r="X210" s="14"/>
      <c r="Y210" s="68"/>
      <c r="Z210" s="77"/>
      <c r="AA210" s="14"/>
      <c r="AB210" s="14"/>
      <c r="AC210" s="68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7:38">
      <c r="G211" s="68"/>
      <c r="H211" s="68"/>
      <c r="I211" s="14"/>
      <c r="J211" s="14"/>
      <c r="K211" s="14"/>
      <c r="L211" s="14"/>
      <c r="M211" s="14"/>
      <c r="N211" s="14"/>
      <c r="O211" s="77"/>
      <c r="P211" s="14"/>
      <c r="Q211" s="77"/>
      <c r="R211" s="77"/>
      <c r="S211" s="14"/>
      <c r="T211" s="14"/>
      <c r="U211" s="14"/>
      <c r="V211" s="77"/>
      <c r="W211" s="14"/>
      <c r="X211" s="14"/>
      <c r="Y211" s="68"/>
      <c r="Z211" s="77"/>
      <c r="AA211" s="14"/>
      <c r="AB211" s="14"/>
      <c r="AC211" s="68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7:38">
      <c r="G212" s="68"/>
      <c r="H212" s="68"/>
      <c r="I212" s="14"/>
      <c r="J212" s="14"/>
      <c r="K212" s="14"/>
      <c r="L212" s="14"/>
      <c r="M212" s="14"/>
      <c r="N212" s="14"/>
      <c r="O212" s="77"/>
      <c r="P212" s="14"/>
      <c r="Q212" s="77"/>
      <c r="R212" s="77"/>
      <c r="S212" s="14"/>
      <c r="T212" s="14"/>
      <c r="U212" s="14"/>
      <c r="V212" s="77"/>
      <c r="W212" s="14"/>
      <c r="X212" s="14"/>
      <c r="Y212" s="68"/>
      <c r="Z212" s="77"/>
      <c r="AA212" s="14"/>
      <c r="AB212" s="14"/>
      <c r="AC212" s="68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7:38">
      <c r="G213" s="68"/>
      <c r="H213" s="68"/>
      <c r="I213" s="14"/>
      <c r="J213" s="14"/>
      <c r="K213" s="14"/>
      <c r="L213" s="14"/>
      <c r="M213" s="14"/>
      <c r="N213" s="14"/>
      <c r="O213" s="77"/>
      <c r="P213" s="14"/>
      <c r="Q213" s="77"/>
      <c r="R213" s="77"/>
      <c r="S213" s="14"/>
      <c r="T213" s="14"/>
      <c r="U213" s="14"/>
      <c r="V213" s="77"/>
      <c r="W213" s="14"/>
      <c r="X213" s="14"/>
      <c r="Y213" s="68"/>
      <c r="Z213" s="77"/>
      <c r="AA213" s="14"/>
      <c r="AB213" s="14"/>
      <c r="AC213" s="68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7:38">
      <c r="G214" s="68"/>
      <c r="H214" s="68"/>
      <c r="I214" s="14"/>
      <c r="J214" s="14"/>
      <c r="K214" s="14"/>
      <c r="L214" s="14"/>
      <c r="M214" s="14"/>
      <c r="N214" s="14"/>
      <c r="O214" s="77"/>
      <c r="P214" s="14"/>
      <c r="Q214" s="77"/>
      <c r="R214" s="77"/>
      <c r="S214" s="14"/>
      <c r="T214" s="14"/>
      <c r="U214" s="14"/>
      <c r="V214" s="77"/>
      <c r="W214" s="14"/>
      <c r="X214" s="14"/>
      <c r="Y214" s="68"/>
      <c r="Z214" s="77"/>
      <c r="AA214" s="14"/>
      <c r="AB214" s="14"/>
      <c r="AC214" s="68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7:38">
      <c r="G215" s="68"/>
      <c r="H215" s="68"/>
      <c r="I215" s="14"/>
      <c r="J215" s="14"/>
      <c r="K215" s="14"/>
      <c r="L215" s="14"/>
      <c r="M215" s="14"/>
      <c r="N215" s="14"/>
      <c r="O215" s="77"/>
      <c r="P215" s="14"/>
      <c r="Q215" s="77"/>
      <c r="R215" s="77"/>
      <c r="S215" s="14"/>
      <c r="T215" s="14"/>
      <c r="U215" s="14"/>
      <c r="V215" s="77"/>
      <c r="W215" s="14"/>
      <c r="X215" s="14"/>
      <c r="Y215" s="68"/>
      <c r="Z215" s="77"/>
      <c r="AA215" s="14"/>
      <c r="AB215" s="14"/>
      <c r="AC215" s="68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7:38">
      <c r="G216" s="68"/>
      <c r="H216" s="68"/>
      <c r="I216" s="14"/>
      <c r="J216" s="14"/>
      <c r="K216" s="14"/>
      <c r="L216" s="14"/>
      <c r="M216" s="14"/>
      <c r="N216" s="14"/>
      <c r="O216" s="77"/>
      <c r="P216" s="14"/>
      <c r="Q216" s="77"/>
      <c r="R216" s="77"/>
      <c r="S216" s="14"/>
      <c r="T216" s="14"/>
      <c r="U216" s="14"/>
      <c r="V216" s="77"/>
      <c r="W216" s="14"/>
      <c r="X216" s="14"/>
      <c r="Y216" s="68"/>
      <c r="Z216" s="77"/>
      <c r="AA216" s="14"/>
      <c r="AB216" s="14"/>
      <c r="AC216" s="68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7:38">
      <c r="G217" s="68"/>
      <c r="H217" s="68"/>
      <c r="I217" s="14"/>
      <c r="J217" s="14"/>
      <c r="K217" s="14"/>
      <c r="L217" s="14"/>
      <c r="M217" s="14"/>
      <c r="N217" s="14"/>
      <c r="O217" s="77"/>
      <c r="P217" s="14"/>
      <c r="Q217" s="77"/>
      <c r="R217" s="77"/>
      <c r="S217" s="14"/>
      <c r="T217" s="14"/>
      <c r="U217" s="14"/>
      <c r="V217" s="77"/>
      <c r="W217" s="14"/>
      <c r="X217" s="14"/>
      <c r="Y217" s="68"/>
      <c r="Z217" s="77"/>
      <c r="AA217" s="14"/>
      <c r="AB217" s="14"/>
      <c r="AC217" s="68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7:38">
      <c r="G218" s="68"/>
      <c r="H218" s="68"/>
      <c r="I218" s="14"/>
      <c r="J218" s="14"/>
      <c r="K218" s="14"/>
      <c r="L218" s="14"/>
      <c r="M218" s="14"/>
      <c r="N218" s="14"/>
      <c r="O218" s="77"/>
      <c r="P218" s="14"/>
      <c r="Q218" s="77"/>
      <c r="R218" s="77"/>
      <c r="S218" s="14"/>
      <c r="T218" s="14"/>
      <c r="U218" s="14"/>
      <c r="V218" s="77"/>
      <c r="W218" s="14"/>
      <c r="X218" s="14"/>
      <c r="Y218" s="68"/>
      <c r="Z218" s="77"/>
      <c r="AA218" s="14"/>
      <c r="AB218" s="14"/>
      <c r="AC218" s="68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7:38">
      <c r="G219" s="68"/>
      <c r="H219" s="68"/>
      <c r="I219" s="14"/>
      <c r="J219" s="14"/>
      <c r="K219" s="14"/>
      <c r="L219" s="14"/>
      <c r="M219" s="14"/>
      <c r="N219" s="14"/>
      <c r="O219" s="77"/>
      <c r="P219" s="14"/>
      <c r="Q219" s="77"/>
      <c r="R219" s="77"/>
      <c r="S219" s="14"/>
      <c r="T219" s="14"/>
      <c r="U219" s="14"/>
      <c r="V219" s="77"/>
      <c r="W219" s="14"/>
      <c r="X219" s="14"/>
      <c r="Y219" s="68"/>
      <c r="Z219" s="77"/>
      <c r="AA219" s="14"/>
      <c r="AB219" s="14"/>
      <c r="AC219" s="68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7:38">
      <c r="G220" s="68"/>
      <c r="H220" s="68"/>
      <c r="I220" s="14"/>
      <c r="J220" s="14"/>
      <c r="K220" s="14"/>
      <c r="L220" s="14"/>
      <c r="M220" s="14"/>
      <c r="N220" s="14"/>
      <c r="O220" s="77"/>
      <c r="P220" s="14"/>
      <c r="Q220" s="77"/>
      <c r="R220" s="77"/>
      <c r="S220" s="14"/>
      <c r="T220" s="14"/>
      <c r="U220" s="14"/>
      <c r="V220" s="77"/>
      <c r="W220" s="14"/>
      <c r="X220" s="14"/>
      <c r="Y220" s="68"/>
      <c r="Z220" s="77"/>
      <c r="AA220" s="14"/>
      <c r="AB220" s="14"/>
      <c r="AC220" s="68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7:38">
      <c r="G221" s="68"/>
      <c r="H221" s="68"/>
      <c r="I221" s="14"/>
      <c r="J221" s="14"/>
      <c r="K221" s="14"/>
      <c r="L221" s="14"/>
      <c r="M221" s="14"/>
      <c r="N221" s="14"/>
      <c r="O221" s="77"/>
      <c r="P221" s="14"/>
      <c r="Q221" s="77"/>
      <c r="R221" s="77"/>
      <c r="S221" s="14"/>
      <c r="T221" s="14"/>
      <c r="U221" s="14"/>
      <c r="V221" s="77"/>
      <c r="W221" s="14"/>
      <c r="X221" s="14"/>
      <c r="Y221" s="68"/>
      <c r="Z221" s="77"/>
      <c r="AA221" s="14"/>
      <c r="AB221" s="14"/>
      <c r="AC221" s="68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7:38">
      <c r="G222" s="68"/>
      <c r="H222" s="68"/>
      <c r="I222" s="14"/>
      <c r="J222" s="14"/>
      <c r="K222" s="14"/>
      <c r="L222" s="14"/>
      <c r="M222" s="14"/>
      <c r="N222" s="14"/>
      <c r="O222" s="77"/>
      <c r="P222" s="14"/>
      <c r="Q222" s="77"/>
      <c r="R222" s="77"/>
      <c r="S222" s="14"/>
      <c r="T222" s="14"/>
      <c r="U222" s="14"/>
      <c r="V222" s="77"/>
      <c r="W222" s="14"/>
      <c r="X222" s="14"/>
      <c r="Y222" s="68"/>
      <c r="Z222" s="77"/>
      <c r="AA222" s="14"/>
      <c r="AB222" s="14"/>
      <c r="AC222" s="68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7:38">
      <c r="G223" s="68"/>
      <c r="H223" s="68"/>
      <c r="I223" s="14"/>
      <c r="J223" s="14"/>
      <c r="K223" s="14"/>
      <c r="L223" s="14"/>
      <c r="M223" s="14"/>
      <c r="N223" s="14"/>
      <c r="O223" s="77"/>
      <c r="P223" s="14"/>
      <c r="Q223" s="77"/>
      <c r="R223" s="77"/>
      <c r="S223" s="14"/>
      <c r="T223" s="14"/>
      <c r="U223" s="14"/>
      <c r="V223" s="77"/>
      <c r="W223" s="14"/>
      <c r="X223" s="14"/>
      <c r="Y223" s="68"/>
      <c r="Z223" s="77"/>
      <c r="AA223" s="14"/>
      <c r="AB223" s="14"/>
      <c r="AC223" s="68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7:38">
      <c r="G224" s="68"/>
      <c r="H224" s="68"/>
      <c r="I224" s="14"/>
      <c r="J224" s="14"/>
      <c r="K224" s="14"/>
      <c r="L224" s="14"/>
      <c r="M224" s="14"/>
      <c r="N224" s="14"/>
      <c r="O224" s="77"/>
      <c r="P224" s="14"/>
      <c r="Q224" s="77"/>
      <c r="R224" s="77"/>
      <c r="S224" s="14"/>
      <c r="T224" s="14"/>
      <c r="U224" s="14"/>
      <c r="V224" s="77"/>
      <c r="W224" s="14"/>
      <c r="X224" s="14"/>
      <c r="Y224" s="68"/>
      <c r="Z224" s="77"/>
      <c r="AA224" s="14"/>
      <c r="AB224" s="14"/>
      <c r="AC224" s="68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7:38">
      <c r="G225" s="68"/>
      <c r="H225" s="68"/>
      <c r="I225" s="14"/>
      <c r="J225" s="14"/>
      <c r="K225" s="14"/>
      <c r="L225" s="14"/>
      <c r="M225" s="14"/>
      <c r="N225" s="14"/>
      <c r="O225" s="77"/>
      <c r="P225" s="14"/>
      <c r="Q225" s="77"/>
      <c r="R225" s="77"/>
      <c r="S225" s="14"/>
      <c r="T225" s="14"/>
      <c r="U225" s="14"/>
      <c r="V225" s="77"/>
      <c r="W225" s="14"/>
      <c r="X225" s="14"/>
      <c r="Y225" s="68"/>
      <c r="Z225" s="77"/>
      <c r="AA225" s="14"/>
      <c r="AB225" s="14"/>
      <c r="AC225" s="68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7:38">
      <c r="G226" s="68"/>
      <c r="H226" s="68"/>
      <c r="I226" s="14"/>
      <c r="J226" s="14"/>
      <c r="K226" s="14"/>
      <c r="L226" s="14"/>
      <c r="M226" s="14"/>
      <c r="N226" s="14"/>
      <c r="O226" s="77"/>
      <c r="P226" s="14"/>
      <c r="Q226" s="77"/>
      <c r="R226" s="77"/>
      <c r="S226" s="14"/>
      <c r="T226" s="14"/>
      <c r="U226" s="14"/>
      <c r="V226" s="77"/>
      <c r="W226" s="14"/>
      <c r="X226" s="14"/>
      <c r="Y226" s="68"/>
      <c r="Z226" s="77"/>
      <c r="AA226" s="14"/>
      <c r="AB226" s="14"/>
      <c r="AC226" s="68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7:38">
      <c r="G227" s="68"/>
      <c r="H227" s="68"/>
      <c r="I227" s="14"/>
      <c r="J227" s="14"/>
      <c r="K227" s="14"/>
      <c r="L227" s="14"/>
      <c r="M227" s="14"/>
      <c r="N227" s="14"/>
      <c r="O227" s="77"/>
      <c r="P227" s="14"/>
      <c r="Q227" s="77"/>
      <c r="R227" s="77"/>
      <c r="S227" s="14"/>
      <c r="T227" s="14"/>
      <c r="U227" s="14"/>
      <c r="V227" s="77"/>
      <c r="W227" s="14"/>
      <c r="X227" s="14"/>
      <c r="Y227" s="68"/>
      <c r="Z227" s="77"/>
      <c r="AA227" s="14"/>
      <c r="AB227" s="14"/>
      <c r="AC227" s="68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7:38">
      <c r="G228" s="68"/>
      <c r="H228" s="68"/>
      <c r="I228" s="14"/>
      <c r="J228" s="14"/>
      <c r="K228" s="14"/>
      <c r="L228" s="14"/>
      <c r="M228" s="14"/>
      <c r="N228" s="14"/>
      <c r="O228" s="77"/>
      <c r="P228" s="14"/>
      <c r="Q228" s="77"/>
      <c r="R228" s="77"/>
      <c r="S228" s="14"/>
      <c r="T228" s="14"/>
      <c r="U228" s="14"/>
      <c r="V228" s="77"/>
      <c r="W228" s="14"/>
      <c r="X228" s="14"/>
      <c r="Y228" s="68"/>
      <c r="Z228" s="77"/>
      <c r="AA228" s="14"/>
      <c r="AB228" s="14"/>
      <c r="AC228" s="68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7:38">
      <c r="G229" s="68"/>
      <c r="H229" s="68"/>
      <c r="I229" s="14"/>
      <c r="J229" s="14"/>
      <c r="K229" s="14"/>
      <c r="L229" s="14"/>
      <c r="M229" s="14"/>
      <c r="N229" s="14"/>
      <c r="O229" s="77"/>
      <c r="P229" s="14"/>
      <c r="Q229" s="77"/>
      <c r="R229" s="77"/>
      <c r="S229" s="14"/>
      <c r="T229" s="14"/>
      <c r="U229" s="14"/>
      <c r="V229" s="77"/>
      <c r="W229" s="14"/>
      <c r="X229" s="14"/>
      <c r="Y229" s="68"/>
      <c r="Z229" s="77"/>
      <c r="AA229" s="14"/>
      <c r="AB229" s="14"/>
      <c r="AC229" s="68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7:38">
      <c r="G230" s="68"/>
      <c r="H230" s="68"/>
      <c r="I230" s="14"/>
      <c r="J230" s="14"/>
      <c r="K230" s="14"/>
      <c r="L230" s="14"/>
      <c r="M230" s="14"/>
      <c r="N230" s="14"/>
      <c r="O230" s="77"/>
      <c r="P230" s="14"/>
      <c r="Q230" s="77"/>
      <c r="R230" s="77"/>
      <c r="S230" s="14"/>
      <c r="T230" s="14"/>
      <c r="U230" s="14"/>
      <c r="V230" s="77"/>
      <c r="W230" s="14"/>
      <c r="X230" s="14"/>
      <c r="Y230" s="68"/>
      <c r="Z230" s="77"/>
      <c r="AA230" s="14"/>
      <c r="AB230" s="14"/>
      <c r="AC230" s="68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7:38">
      <c r="G231" s="68"/>
      <c r="H231" s="68"/>
      <c r="I231" s="14"/>
      <c r="J231" s="14"/>
      <c r="K231" s="14"/>
      <c r="L231" s="14"/>
      <c r="M231" s="14"/>
      <c r="N231" s="14"/>
      <c r="O231" s="77"/>
      <c r="P231" s="14"/>
      <c r="Q231" s="77"/>
      <c r="R231" s="77"/>
      <c r="S231" s="14"/>
      <c r="T231" s="14"/>
      <c r="U231" s="14"/>
      <c r="V231" s="77"/>
      <c r="W231" s="14"/>
      <c r="X231" s="14"/>
      <c r="Y231" s="68"/>
      <c r="Z231" s="77"/>
      <c r="AA231" s="14"/>
      <c r="AB231" s="14"/>
      <c r="AC231" s="68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7:38">
      <c r="G232" s="68"/>
      <c r="H232" s="68"/>
      <c r="I232" s="14"/>
      <c r="J232" s="14"/>
      <c r="K232" s="14"/>
      <c r="L232" s="14"/>
      <c r="M232" s="14"/>
      <c r="N232" s="14"/>
      <c r="O232" s="77"/>
      <c r="P232" s="14"/>
      <c r="Q232" s="77"/>
      <c r="R232" s="77"/>
      <c r="S232" s="14"/>
      <c r="T232" s="14"/>
      <c r="U232" s="14"/>
      <c r="V232" s="77"/>
      <c r="W232" s="14"/>
      <c r="X232" s="14"/>
      <c r="Y232" s="68"/>
      <c r="Z232" s="77"/>
      <c r="AA232" s="14"/>
      <c r="AB232" s="14"/>
      <c r="AC232" s="68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7:38">
      <c r="G233" s="68"/>
      <c r="H233" s="68"/>
      <c r="I233" s="14"/>
      <c r="J233" s="14"/>
      <c r="K233" s="14"/>
      <c r="L233" s="14"/>
      <c r="M233" s="14"/>
      <c r="N233" s="14"/>
      <c r="O233" s="77"/>
      <c r="P233" s="14"/>
      <c r="Q233" s="77"/>
      <c r="R233" s="77"/>
      <c r="S233" s="14"/>
      <c r="T233" s="14"/>
      <c r="U233" s="14"/>
      <c r="V233" s="77"/>
      <c r="W233" s="14"/>
      <c r="X233" s="14"/>
      <c r="Y233" s="68"/>
      <c r="Z233" s="77"/>
      <c r="AA233" s="14"/>
      <c r="AB233" s="14"/>
      <c r="AC233" s="68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7:38">
      <c r="G234" s="68"/>
      <c r="H234" s="68"/>
      <c r="I234" s="14"/>
      <c r="J234" s="14"/>
      <c r="K234" s="14"/>
      <c r="L234" s="14"/>
      <c r="M234" s="14"/>
      <c r="N234" s="14"/>
      <c r="O234" s="77"/>
      <c r="P234" s="14"/>
      <c r="Q234" s="77"/>
      <c r="R234" s="77"/>
      <c r="S234" s="14"/>
      <c r="T234" s="14"/>
      <c r="U234" s="14"/>
      <c r="V234" s="77"/>
      <c r="W234" s="14"/>
      <c r="X234" s="14"/>
      <c r="Y234" s="68"/>
      <c r="Z234" s="77"/>
      <c r="AA234" s="14"/>
      <c r="AB234" s="14"/>
      <c r="AC234" s="68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7:38">
      <c r="G235" s="68"/>
      <c r="H235" s="68"/>
      <c r="I235" s="14"/>
      <c r="J235" s="14"/>
      <c r="K235" s="14"/>
      <c r="L235" s="14"/>
      <c r="M235" s="14"/>
      <c r="N235" s="14"/>
      <c r="O235" s="77"/>
      <c r="P235" s="14"/>
      <c r="Q235" s="77"/>
      <c r="R235" s="77"/>
      <c r="S235" s="14"/>
      <c r="T235" s="14"/>
      <c r="U235" s="14"/>
      <c r="V235" s="77"/>
      <c r="W235" s="14"/>
      <c r="X235" s="14"/>
      <c r="Y235" s="68"/>
      <c r="Z235" s="77"/>
      <c r="AA235" s="14"/>
      <c r="AB235" s="14"/>
      <c r="AC235" s="68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7:38">
      <c r="G236" s="68"/>
      <c r="H236" s="68"/>
      <c r="I236" s="14"/>
      <c r="J236" s="14"/>
      <c r="K236" s="14"/>
      <c r="L236" s="14"/>
      <c r="M236" s="14"/>
      <c r="N236" s="14"/>
      <c r="O236" s="77"/>
      <c r="P236" s="14"/>
      <c r="Q236" s="77"/>
      <c r="R236" s="77"/>
      <c r="S236" s="14"/>
      <c r="T236" s="14"/>
      <c r="U236" s="14"/>
      <c r="V236" s="77"/>
      <c r="W236" s="14"/>
      <c r="X236" s="14"/>
      <c r="Y236" s="68"/>
      <c r="Z236" s="77"/>
      <c r="AA236" s="14"/>
      <c r="AB236" s="14"/>
      <c r="AC236" s="68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7:38">
      <c r="G237" s="68"/>
      <c r="H237" s="68"/>
      <c r="I237" s="14"/>
      <c r="J237" s="14"/>
      <c r="K237" s="14"/>
      <c r="L237" s="14"/>
      <c r="M237" s="14"/>
      <c r="N237" s="14"/>
      <c r="O237" s="77"/>
      <c r="P237" s="14"/>
      <c r="Q237" s="77"/>
      <c r="R237" s="77"/>
      <c r="S237" s="14"/>
      <c r="T237" s="14"/>
      <c r="U237" s="14"/>
      <c r="V237" s="77"/>
      <c r="W237" s="14"/>
      <c r="X237" s="14"/>
      <c r="Y237" s="68"/>
      <c r="Z237" s="77"/>
      <c r="AA237" s="14"/>
      <c r="AB237" s="14"/>
      <c r="AC237" s="68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7:38">
      <c r="G238" s="68"/>
      <c r="H238" s="68"/>
      <c r="I238" s="14"/>
      <c r="J238" s="14"/>
      <c r="K238" s="14"/>
      <c r="L238" s="14"/>
      <c r="M238" s="14"/>
      <c r="N238" s="14"/>
      <c r="O238" s="77"/>
      <c r="P238" s="14"/>
      <c r="Q238" s="77"/>
      <c r="R238" s="77"/>
      <c r="S238" s="14"/>
      <c r="T238" s="14"/>
      <c r="U238" s="14"/>
      <c r="V238" s="77"/>
      <c r="W238" s="14"/>
      <c r="X238" s="14"/>
      <c r="Y238" s="68"/>
      <c r="Z238" s="77"/>
      <c r="AA238" s="14"/>
      <c r="AB238" s="14"/>
      <c r="AC238" s="68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7:38">
      <c r="G239" s="68"/>
      <c r="H239" s="68"/>
      <c r="I239" s="14"/>
      <c r="J239" s="14"/>
      <c r="K239" s="14"/>
      <c r="L239" s="14"/>
      <c r="M239" s="14"/>
      <c r="N239" s="14"/>
      <c r="O239" s="77"/>
      <c r="P239" s="14"/>
      <c r="Q239" s="77"/>
      <c r="R239" s="77"/>
      <c r="S239" s="14"/>
      <c r="T239" s="14"/>
      <c r="U239" s="14"/>
      <c r="V239" s="77"/>
      <c r="W239" s="14"/>
      <c r="X239" s="14"/>
      <c r="Y239" s="68"/>
      <c r="Z239" s="77"/>
      <c r="AA239" s="14"/>
      <c r="AB239" s="14"/>
      <c r="AC239" s="68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7:38">
      <c r="G240" s="68"/>
      <c r="H240" s="68"/>
      <c r="I240" s="14"/>
      <c r="J240" s="14"/>
      <c r="K240" s="14"/>
      <c r="L240" s="14"/>
      <c r="M240" s="14"/>
      <c r="N240" s="14"/>
      <c r="O240" s="77"/>
      <c r="P240" s="14"/>
      <c r="Q240" s="77"/>
      <c r="R240" s="77"/>
      <c r="S240" s="14"/>
      <c r="T240" s="14"/>
      <c r="U240" s="14"/>
      <c r="V240" s="77"/>
      <c r="W240" s="14"/>
      <c r="X240" s="14"/>
      <c r="Y240" s="68"/>
      <c r="Z240" s="77"/>
      <c r="AA240" s="14"/>
      <c r="AB240" s="14"/>
      <c r="AC240" s="68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7:38">
      <c r="G241" s="68"/>
      <c r="H241" s="68"/>
      <c r="I241" s="14"/>
      <c r="J241" s="14"/>
      <c r="K241" s="14"/>
      <c r="L241" s="14"/>
      <c r="M241" s="14"/>
      <c r="N241" s="14"/>
      <c r="O241" s="77"/>
      <c r="P241" s="14"/>
      <c r="Q241" s="77"/>
      <c r="R241" s="77"/>
      <c r="S241" s="14"/>
      <c r="T241" s="14"/>
      <c r="U241" s="14"/>
      <c r="V241" s="77"/>
      <c r="W241" s="14"/>
      <c r="X241" s="14"/>
      <c r="Y241" s="68"/>
      <c r="Z241" s="77"/>
      <c r="AA241" s="14"/>
      <c r="AB241" s="14"/>
      <c r="AC241" s="68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7:38">
      <c r="G242" s="68"/>
      <c r="H242" s="68"/>
      <c r="I242" s="14"/>
      <c r="J242" s="14"/>
      <c r="K242" s="14"/>
      <c r="L242" s="14"/>
      <c r="M242" s="14"/>
      <c r="N242" s="14"/>
      <c r="O242" s="77"/>
      <c r="P242" s="14"/>
      <c r="Q242" s="77"/>
      <c r="R242" s="77"/>
      <c r="S242" s="14"/>
      <c r="T242" s="14"/>
      <c r="U242" s="14"/>
      <c r="V242" s="77"/>
      <c r="W242" s="14"/>
      <c r="X242" s="14"/>
      <c r="Y242" s="68"/>
      <c r="Z242" s="77"/>
      <c r="AA242" s="14"/>
      <c r="AB242" s="14"/>
      <c r="AC242" s="68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7:38">
      <c r="G243" s="68"/>
      <c r="H243" s="68"/>
      <c r="I243" s="14"/>
      <c r="J243" s="14"/>
      <c r="K243" s="14"/>
      <c r="L243" s="14"/>
      <c r="M243" s="14"/>
      <c r="N243" s="14"/>
      <c r="O243" s="77"/>
      <c r="P243" s="14"/>
      <c r="Q243" s="77"/>
      <c r="R243" s="77"/>
      <c r="S243" s="14"/>
      <c r="T243" s="14"/>
      <c r="U243" s="14"/>
      <c r="V243" s="77"/>
      <c r="W243" s="14"/>
      <c r="X243" s="14"/>
      <c r="Y243" s="68"/>
      <c r="Z243" s="77"/>
      <c r="AA243" s="14"/>
      <c r="AB243" s="14"/>
      <c r="AC243" s="68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7:38">
      <c r="G244" s="68"/>
      <c r="H244" s="68"/>
      <c r="I244" s="14"/>
      <c r="J244" s="14"/>
      <c r="K244" s="14"/>
      <c r="L244" s="14"/>
      <c r="M244" s="14"/>
      <c r="N244" s="14"/>
      <c r="O244" s="77"/>
      <c r="P244" s="14"/>
      <c r="Q244" s="77"/>
      <c r="R244" s="77"/>
      <c r="S244" s="14"/>
      <c r="T244" s="14"/>
      <c r="U244" s="14"/>
      <c r="V244" s="77"/>
      <c r="W244" s="14"/>
      <c r="X244" s="14"/>
      <c r="Y244" s="68"/>
      <c r="Z244" s="77"/>
      <c r="AA244" s="14"/>
      <c r="AB244" s="14"/>
      <c r="AC244" s="68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7:38">
      <c r="G245" s="68"/>
      <c r="H245" s="68"/>
      <c r="I245" s="14"/>
      <c r="J245" s="14"/>
      <c r="K245" s="14"/>
      <c r="L245" s="14"/>
      <c r="M245" s="14"/>
      <c r="N245" s="14"/>
      <c r="O245" s="77"/>
      <c r="P245" s="14"/>
      <c r="Q245" s="77"/>
      <c r="R245" s="77"/>
      <c r="S245" s="14"/>
      <c r="T245" s="14"/>
      <c r="U245" s="14"/>
      <c r="V245" s="77"/>
      <c r="W245" s="14"/>
      <c r="X245" s="14"/>
      <c r="Y245" s="68"/>
      <c r="Z245" s="77"/>
      <c r="AA245" s="14"/>
      <c r="AB245" s="14"/>
      <c r="AC245" s="68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7:38">
      <c r="G246" s="68"/>
      <c r="H246" s="68"/>
      <c r="I246" s="14"/>
      <c r="J246" s="14"/>
      <c r="K246" s="14"/>
      <c r="L246" s="14"/>
      <c r="M246" s="14"/>
      <c r="N246" s="14"/>
      <c r="O246" s="77"/>
      <c r="P246" s="14"/>
      <c r="Q246" s="77"/>
      <c r="R246" s="77"/>
      <c r="S246" s="14"/>
      <c r="T246" s="14"/>
      <c r="U246" s="14"/>
      <c r="V246" s="77"/>
      <c r="W246" s="14"/>
      <c r="X246" s="14"/>
      <c r="Y246" s="68"/>
      <c r="Z246" s="77"/>
      <c r="AA246" s="14"/>
      <c r="AB246" s="14"/>
      <c r="AC246" s="68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7:38">
      <c r="G247" s="68"/>
      <c r="H247" s="68"/>
      <c r="I247" s="14"/>
      <c r="J247" s="14"/>
      <c r="K247" s="14"/>
      <c r="L247" s="14"/>
      <c r="M247" s="14"/>
      <c r="N247" s="14"/>
      <c r="O247" s="77"/>
      <c r="P247" s="14"/>
      <c r="Q247" s="77"/>
      <c r="R247" s="77"/>
      <c r="S247" s="14"/>
      <c r="T247" s="14"/>
      <c r="U247" s="14"/>
      <c r="V247" s="77"/>
      <c r="W247" s="14"/>
      <c r="X247" s="14"/>
      <c r="Y247" s="68"/>
      <c r="Z247" s="77"/>
      <c r="AA247" s="14"/>
      <c r="AB247" s="14"/>
      <c r="AC247" s="68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7:38">
      <c r="G248" s="68"/>
      <c r="H248" s="68"/>
      <c r="I248" s="14"/>
      <c r="J248" s="14"/>
      <c r="K248" s="14"/>
      <c r="L248" s="14"/>
      <c r="M248" s="14"/>
      <c r="N248" s="14"/>
      <c r="O248" s="77"/>
      <c r="P248" s="14"/>
      <c r="Q248" s="77"/>
      <c r="R248" s="77"/>
      <c r="S248" s="14"/>
      <c r="T248" s="14"/>
      <c r="U248" s="14"/>
      <c r="V248" s="77"/>
      <c r="W248" s="14"/>
      <c r="X248" s="14"/>
      <c r="Y248" s="68"/>
      <c r="Z248" s="77"/>
      <c r="AA248" s="14"/>
      <c r="AB248" s="14"/>
      <c r="AC248" s="68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7:38">
      <c r="G249" s="68"/>
      <c r="H249" s="68"/>
      <c r="I249" s="14"/>
      <c r="J249" s="14"/>
      <c r="K249" s="14"/>
      <c r="L249" s="14"/>
      <c r="M249" s="14"/>
      <c r="N249" s="14"/>
      <c r="O249" s="77"/>
      <c r="P249" s="14"/>
      <c r="Q249" s="77"/>
      <c r="R249" s="77"/>
      <c r="S249" s="14"/>
      <c r="T249" s="14"/>
      <c r="U249" s="14"/>
      <c r="V249" s="77"/>
      <c r="W249" s="14"/>
      <c r="X249" s="14"/>
      <c r="Y249" s="68"/>
      <c r="Z249" s="77"/>
      <c r="AA249" s="14"/>
      <c r="AB249" s="14"/>
      <c r="AC249" s="68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7:38">
      <c r="G250" s="68"/>
      <c r="H250" s="68"/>
      <c r="I250" s="14"/>
      <c r="J250" s="14"/>
      <c r="K250" s="14"/>
      <c r="L250" s="14"/>
      <c r="M250" s="14"/>
      <c r="N250" s="14"/>
      <c r="O250" s="77"/>
      <c r="P250" s="14"/>
      <c r="Q250" s="77"/>
      <c r="R250" s="77"/>
      <c r="S250" s="14"/>
      <c r="T250" s="14"/>
      <c r="U250" s="14"/>
      <c r="V250" s="77"/>
      <c r="W250" s="14"/>
      <c r="X250" s="14"/>
      <c r="Y250" s="68"/>
      <c r="Z250" s="77"/>
      <c r="AA250" s="14"/>
      <c r="AB250" s="14"/>
      <c r="AC250" s="68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7:38">
      <c r="G251" s="68"/>
      <c r="H251" s="68"/>
      <c r="I251" s="14"/>
      <c r="J251" s="14"/>
      <c r="K251" s="14"/>
      <c r="L251" s="14"/>
      <c r="M251" s="14"/>
      <c r="N251" s="14"/>
      <c r="O251" s="77"/>
      <c r="P251" s="14"/>
      <c r="Q251" s="77"/>
      <c r="R251" s="77"/>
      <c r="S251" s="14"/>
      <c r="T251" s="14"/>
      <c r="U251" s="14"/>
      <c r="V251" s="77"/>
      <c r="W251" s="14"/>
      <c r="X251" s="14"/>
      <c r="Y251" s="68"/>
      <c r="Z251" s="77"/>
      <c r="AA251" s="14"/>
      <c r="AB251" s="14"/>
      <c r="AC251" s="68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7:38">
      <c r="G252" s="68"/>
      <c r="H252" s="68"/>
      <c r="I252" s="14"/>
      <c r="J252" s="14"/>
      <c r="K252" s="14"/>
      <c r="L252" s="14"/>
      <c r="M252" s="14"/>
      <c r="N252" s="14"/>
      <c r="O252" s="77"/>
      <c r="P252" s="14"/>
      <c r="Q252" s="77"/>
      <c r="R252" s="77"/>
      <c r="S252" s="14"/>
      <c r="T252" s="14"/>
      <c r="U252" s="14"/>
      <c r="V252" s="77"/>
      <c r="W252" s="14"/>
      <c r="X252" s="14"/>
      <c r="Y252" s="68"/>
      <c r="Z252" s="77"/>
      <c r="AA252" s="14"/>
      <c r="AB252" s="14"/>
      <c r="AC252" s="68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7:38">
      <c r="G253" s="68"/>
      <c r="H253" s="68"/>
      <c r="I253" s="14"/>
      <c r="J253" s="14"/>
      <c r="K253" s="14"/>
      <c r="L253" s="14"/>
      <c r="M253" s="14"/>
      <c r="N253" s="14"/>
      <c r="O253" s="77"/>
      <c r="P253" s="14"/>
      <c r="Q253" s="77"/>
      <c r="R253" s="77"/>
      <c r="S253" s="14"/>
      <c r="T253" s="14"/>
      <c r="U253" s="14"/>
      <c r="V253" s="77"/>
      <c r="W253" s="14"/>
      <c r="X253" s="14"/>
      <c r="Y253" s="68"/>
      <c r="Z253" s="77"/>
      <c r="AA253" s="14"/>
      <c r="AB253" s="14"/>
      <c r="AC253" s="68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7:38">
      <c r="G254" s="68"/>
      <c r="H254" s="68"/>
      <c r="I254" s="14"/>
      <c r="J254" s="14"/>
      <c r="K254" s="14"/>
      <c r="L254" s="14"/>
      <c r="M254" s="14"/>
      <c r="N254" s="14"/>
      <c r="O254" s="77"/>
      <c r="P254" s="14"/>
      <c r="Q254" s="77"/>
      <c r="R254" s="77"/>
      <c r="S254" s="14"/>
      <c r="T254" s="14"/>
      <c r="U254" s="14"/>
      <c r="V254" s="77"/>
      <c r="W254" s="14"/>
      <c r="X254" s="14"/>
      <c r="Y254" s="68"/>
      <c r="Z254" s="77"/>
      <c r="AA254" s="14"/>
      <c r="AB254" s="14"/>
      <c r="AC254" s="68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7:38">
      <c r="G255" s="68"/>
      <c r="H255" s="68"/>
      <c r="I255" s="14"/>
      <c r="J255" s="14"/>
      <c r="K255" s="14"/>
      <c r="L255" s="14"/>
      <c r="M255" s="14"/>
      <c r="N255" s="14"/>
      <c r="O255" s="77"/>
      <c r="P255" s="14"/>
      <c r="Q255" s="77"/>
      <c r="R255" s="77"/>
      <c r="S255" s="14"/>
      <c r="T255" s="14"/>
      <c r="U255" s="14"/>
      <c r="V255" s="77"/>
      <c r="W255" s="14"/>
      <c r="X255" s="14"/>
      <c r="Y255" s="68"/>
      <c r="Z255" s="77"/>
      <c r="AA255" s="14"/>
      <c r="AB255" s="14"/>
      <c r="AC255" s="68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7:38">
      <c r="G256" s="68"/>
      <c r="H256" s="68"/>
      <c r="I256" s="14"/>
      <c r="J256" s="14"/>
      <c r="K256" s="14"/>
      <c r="L256" s="14"/>
      <c r="M256" s="14"/>
      <c r="N256" s="14"/>
      <c r="O256" s="77"/>
      <c r="P256" s="14"/>
      <c r="Q256" s="77"/>
      <c r="R256" s="77"/>
      <c r="S256" s="14"/>
      <c r="T256" s="14"/>
      <c r="U256" s="14"/>
      <c r="V256" s="77"/>
      <c r="W256" s="14"/>
      <c r="X256" s="14"/>
      <c r="Y256" s="68"/>
      <c r="Z256" s="77"/>
      <c r="AA256" s="14"/>
      <c r="AB256" s="14"/>
      <c r="AC256" s="68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7:38">
      <c r="G257" s="68"/>
      <c r="H257" s="68"/>
      <c r="I257" s="14"/>
      <c r="J257" s="14"/>
      <c r="K257" s="14"/>
      <c r="L257" s="14"/>
      <c r="M257" s="14"/>
      <c r="N257" s="14"/>
      <c r="O257" s="77"/>
      <c r="P257" s="14"/>
      <c r="Q257" s="77"/>
      <c r="R257" s="77"/>
      <c r="S257" s="14"/>
      <c r="T257" s="14"/>
      <c r="U257" s="14"/>
      <c r="V257" s="77"/>
      <c r="W257" s="14"/>
      <c r="X257" s="14"/>
      <c r="Y257" s="68"/>
      <c r="Z257" s="77"/>
      <c r="AA257" s="14"/>
      <c r="AB257" s="14"/>
      <c r="AC257" s="68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7:38">
      <c r="G258" s="68"/>
      <c r="H258" s="68"/>
      <c r="I258" s="14"/>
      <c r="J258" s="14"/>
      <c r="K258" s="14"/>
      <c r="L258" s="14"/>
      <c r="M258" s="14"/>
      <c r="N258" s="14"/>
      <c r="O258" s="77"/>
      <c r="P258" s="14"/>
      <c r="Q258" s="77"/>
      <c r="R258" s="77"/>
      <c r="S258" s="14"/>
      <c r="T258" s="14"/>
      <c r="U258" s="14"/>
      <c r="V258" s="77"/>
      <c r="W258" s="14"/>
      <c r="X258" s="14"/>
      <c r="Y258" s="68"/>
      <c r="Z258" s="77"/>
      <c r="AA258" s="14"/>
      <c r="AB258" s="14"/>
      <c r="AC258" s="68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7:38">
      <c r="G259" s="68"/>
      <c r="H259" s="68"/>
      <c r="I259" s="14"/>
      <c r="J259" s="14"/>
      <c r="K259" s="14"/>
      <c r="L259" s="14"/>
      <c r="M259" s="14"/>
      <c r="N259" s="14"/>
      <c r="O259" s="77"/>
      <c r="P259" s="14"/>
      <c r="Q259" s="77"/>
      <c r="R259" s="77"/>
      <c r="S259" s="14"/>
      <c r="T259" s="14"/>
      <c r="U259" s="14"/>
      <c r="V259" s="77"/>
      <c r="W259" s="14"/>
      <c r="X259" s="14"/>
      <c r="Y259" s="68"/>
      <c r="Z259" s="77"/>
      <c r="AA259" s="14"/>
      <c r="AB259" s="14"/>
      <c r="AC259" s="68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7:38">
      <c r="G260" s="68"/>
      <c r="H260" s="68"/>
      <c r="I260" s="14"/>
      <c r="J260" s="14"/>
      <c r="K260" s="14"/>
      <c r="L260" s="14"/>
      <c r="M260" s="14"/>
      <c r="N260" s="14"/>
      <c r="O260" s="77"/>
      <c r="P260" s="14"/>
      <c r="Q260" s="77"/>
      <c r="R260" s="77"/>
      <c r="S260" s="14"/>
      <c r="T260" s="14"/>
      <c r="U260" s="14"/>
      <c r="V260" s="77"/>
      <c r="W260" s="14"/>
      <c r="X260" s="14"/>
      <c r="Y260" s="68"/>
      <c r="Z260" s="77"/>
      <c r="AA260" s="14"/>
      <c r="AB260" s="14"/>
      <c r="AC260" s="68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7:38">
      <c r="G261" s="68"/>
      <c r="H261" s="68"/>
      <c r="I261" s="14"/>
      <c r="J261" s="14"/>
      <c r="K261" s="14"/>
      <c r="L261" s="14"/>
      <c r="M261" s="14"/>
      <c r="N261" s="14"/>
      <c r="O261" s="77"/>
      <c r="P261" s="14"/>
      <c r="Q261" s="77"/>
      <c r="R261" s="77"/>
      <c r="S261" s="14"/>
      <c r="T261" s="14"/>
      <c r="U261" s="14"/>
      <c r="V261" s="77"/>
      <c r="W261" s="14"/>
      <c r="X261" s="14"/>
      <c r="Y261" s="68"/>
      <c r="Z261" s="77"/>
      <c r="AA261" s="14"/>
      <c r="AB261" s="14"/>
      <c r="AC261" s="68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7:38">
      <c r="G262" s="68"/>
      <c r="H262" s="68"/>
      <c r="I262" s="14"/>
      <c r="J262" s="14"/>
      <c r="K262" s="14"/>
      <c r="L262" s="14"/>
      <c r="M262" s="14"/>
      <c r="N262" s="14"/>
      <c r="O262" s="77"/>
      <c r="P262" s="14"/>
      <c r="Q262" s="77"/>
      <c r="R262" s="77"/>
      <c r="S262" s="14"/>
      <c r="T262" s="14"/>
      <c r="U262" s="14"/>
      <c r="V262" s="77"/>
      <c r="W262" s="14"/>
      <c r="X262" s="14"/>
      <c r="Y262" s="68"/>
      <c r="Z262" s="77"/>
      <c r="AA262" s="14"/>
      <c r="AB262" s="14"/>
      <c r="AC262" s="68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7:38">
      <c r="G263" s="68"/>
      <c r="H263" s="68"/>
      <c r="I263" s="14"/>
      <c r="J263" s="14"/>
      <c r="K263" s="14"/>
      <c r="L263" s="14"/>
      <c r="M263" s="14"/>
      <c r="N263" s="14"/>
      <c r="O263" s="77"/>
      <c r="P263" s="14"/>
      <c r="Q263" s="77"/>
      <c r="R263" s="77"/>
      <c r="S263" s="14"/>
      <c r="T263" s="14"/>
      <c r="U263" s="14"/>
      <c r="V263" s="77"/>
      <c r="W263" s="14"/>
      <c r="X263" s="14"/>
      <c r="Y263" s="68"/>
      <c r="Z263" s="77"/>
      <c r="AA263" s="14"/>
      <c r="AB263" s="14"/>
      <c r="AC263" s="68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7:38">
      <c r="G264" s="68"/>
      <c r="H264" s="68"/>
      <c r="I264" s="14"/>
      <c r="J264" s="14"/>
      <c r="K264" s="14"/>
      <c r="L264" s="14"/>
      <c r="M264" s="14"/>
      <c r="N264" s="14"/>
      <c r="O264" s="77"/>
      <c r="P264" s="14"/>
      <c r="Q264" s="77"/>
      <c r="R264" s="77"/>
      <c r="S264" s="14"/>
      <c r="T264" s="14"/>
      <c r="U264" s="14"/>
      <c r="V264" s="77"/>
      <c r="W264" s="14"/>
      <c r="X264" s="14"/>
      <c r="Y264" s="68"/>
      <c r="Z264" s="77"/>
      <c r="AA264" s="14"/>
      <c r="AB264" s="14"/>
      <c r="AC264" s="68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7:38">
      <c r="G265" s="68"/>
      <c r="H265" s="68"/>
      <c r="I265" s="14"/>
      <c r="J265" s="14"/>
      <c r="K265" s="14"/>
      <c r="L265" s="14"/>
      <c r="M265" s="14"/>
      <c r="N265" s="14"/>
      <c r="O265" s="77"/>
      <c r="P265" s="14"/>
      <c r="Q265" s="77"/>
      <c r="R265" s="77"/>
      <c r="S265" s="14"/>
      <c r="T265" s="14"/>
      <c r="U265" s="14"/>
      <c r="V265" s="77"/>
      <c r="W265" s="14"/>
      <c r="X265" s="14"/>
      <c r="Y265" s="68"/>
      <c r="Z265" s="77"/>
      <c r="AA265" s="14"/>
      <c r="AB265" s="14"/>
      <c r="AC265" s="68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7:38">
      <c r="G266" s="68"/>
      <c r="H266" s="68"/>
      <c r="I266" s="14"/>
      <c r="J266" s="14"/>
      <c r="K266" s="14"/>
      <c r="L266" s="14"/>
      <c r="M266" s="14"/>
      <c r="N266" s="14"/>
      <c r="O266" s="77"/>
      <c r="P266" s="14"/>
      <c r="Q266" s="77"/>
      <c r="R266" s="77"/>
      <c r="S266" s="14"/>
      <c r="T266" s="14"/>
      <c r="U266" s="14"/>
      <c r="V266" s="77"/>
      <c r="W266" s="14"/>
      <c r="X266" s="14"/>
      <c r="Y266" s="68"/>
      <c r="Z266" s="77"/>
      <c r="AA266" s="14"/>
      <c r="AB266" s="14"/>
      <c r="AC266" s="68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7:38">
      <c r="G267" s="68"/>
      <c r="H267" s="68"/>
      <c r="I267" s="14"/>
      <c r="J267" s="14"/>
      <c r="K267" s="14"/>
      <c r="L267" s="14"/>
      <c r="M267" s="14"/>
      <c r="N267" s="14"/>
      <c r="O267" s="77"/>
      <c r="P267" s="14"/>
      <c r="Q267" s="77"/>
      <c r="R267" s="77"/>
      <c r="S267" s="14"/>
      <c r="T267" s="14"/>
      <c r="U267" s="14"/>
      <c r="V267" s="77"/>
      <c r="W267" s="14"/>
      <c r="X267" s="14"/>
      <c r="Y267" s="68"/>
      <c r="Z267" s="77"/>
      <c r="AA267" s="14"/>
      <c r="AB267" s="14"/>
      <c r="AC267" s="68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7:38">
      <c r="G268" s="68"/>
      <c r="H268" s="68"/>
      <c r="I268" s="14"/>
      <c r="J268" s="14"/>
      <c r="K268" s="14"/>
      <c r="L268" s="14"/>
      <c r="M268" s="14"/>
      <c r="N268" s="14"/>
      <c r="O268" s="77"/>
      <c r="P268" s="14"/>
      <c r="Q268" s="77"/>
      <c r="R268" s="77"/>
      <c r="S268" s="14"/>
      <c r="T268" s="14"/>
      <c r="U268" s="14"/>
      <c r="V268" s="77"/>
      <c r="W268" s="14"/>
      <c r="X268" s="14"/>
      <c r="Y268" s="68"/>
      <c r="Z268" s="77"/>
      <c r="AA268" s="14"/>
      <c r="AB268" s="14"/>
      <c r="AC268" s="68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7:38">
      <c r="G269" s="68"/>
      <c r="H269" s="68"/>
      <c r="I269" s="14"/>
      <c r="J269" s="14"/>
      <c r="K269" s="14"/>
      <c r="L269" s="14"/>
      <c r="M269" s="14"/>
      <c r="N269" s="14"/>
      <c r="O269" s="77"/>
      <c r="P269" s="14"/>
      <c r="Q269" s="77"/>
      <c r="R269" s="77"/>
      <c r="S269" s="14"/>
      <c r="T269" s="14"/>
      <c r="U269" s="14"/>
      <c r="V269" s="77"/>
      <c r="W269" s="14"/>
      <c r="X269" s="14"/>
      <c r="Y269" s="68"/>
      <c r="Z269" s="77"/>
      <c r="AA269" s="14"/>
      <c r="AB269" s="14"/>
      <c r="AC269" s="68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7:38">
      <c r="G270" s="68"/>
      <c r="H270" s="68"/>
      <c r="I270" s="14"/>
      <c r="J270" s="14"/>
      <c r="K270" s="14"/>
      <c r="L270" s="14"/>
      <c r="M270" s="14"/>
      <c r="N270" s="14"/>
      <c r="O270" s="77"/>
      <c r="P270" s="14"/>
      <c r="Q270" s="77"/>
      <c r="R270" s="77"/>
      <c r="S270" s="14"/>
      <c r="T270" s="14"/>
      <c r="U270" s="14"/>
      <c r="V270" s="77"/>
      <c r="W270" s="14"/>
      <c r="X270" s="14"/>
      <c r="Y270" s="68"/>
      <c r="Z270" s="77"/>
      <c r="AA270" s="14"/>
      <c r="AB270" s="14"/>
      <c r="AC270" s="68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7:38">
      <c r="G271" s="68"/>
      <c r="H271" s="68"/>
      <c r="I271" s="14"/>
      <c r="J271" s="14"/>
      <c r="K271" s="14"/>
      <c r="L271" s="14"/>
      <c r="M271" s="14"/>
      <c r="N271" s="14"/>
      <c r="O271" s="77"/>
      <c r="P271" s="14"/>
      <c r="Q271" s="77"/>
      <c r="R271" s="77"/>
      <c r="S271" s="14"/>
      <c r="T271" s="14"/>
      <c r="U271" s="14"/>
      <c r="V271" s="77"/>
      <c r="W271" s="14"/>
      <c r="X271" s="14"/>
      <c r="Y271" s="68"/>
      <c r="Z271" s="77"/>
      <c r="AA271" s="14"/>
      <c r="AB271" s="14"/>
      <c r="AC271" s="68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7:38">
      <c r="G272" s="68"/>
      <c r="H272" s="68"/>
      <c r="I272" s="14"/>
      <c r="J272" s="14"/>
      <c r="K272" s="14"/>
      <c r="L272" s="14"/>
      <c r="M272" s="14"/>
      <c r="N272" s="14"/>
      <c r="O272" s="77"/>
      <c r="P272" s="14"/>
      <c r="Q272" s="77"/>
      <c r="R272" s="77"/>
      <c r="S272" s="14"/>
      <c r="T272" s="14"/>
      <c r="U272" s="14"/>
      <c r="V272" s="77"/>
      <c r="W272" s="14"/>
      <c r="X272" s="14"/>
      <c r="Y272" s="68"/>
      <c r="Z272" s="77"/>
      <c r="AA272" s="14"/>
      <c r="AB272" s="14"/>
      <c r="AC272" s="68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7:38">
      <c r="G273" s="68"/>
      <c r="H273" s="68"/>
      <c r="I273" s="14"/>
      <c r="J273" s="14"/>
      <c r="K273" s="14"/>
      <c r="L273" s="14"/>
      <c r="M273" s="14"/>
      <c r="N273" s="14"/>
      <c r="O273" s="77"/>
      <c r="P273" s="14"/>
      <c r="Q273" s="77"/>
      <c r="R273" s="77"/>
      <c r="S273" s="14"/>
      <c r="T273" s="14"/>
      <c r="U273" s="14"/>
      <c r="V273" s="77"/>
      <c r="W273" s="14"/>
      <c r="X273" s="14"/>
      <c r="Y273" s="68"/>
      <c r="Z273" s="77"/>
      <c r="AA273" s="14"/>
      <c r="AB273" s="14"/>
      <c r="AC273" s="68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7:38">
      <c r="G274" s="68"/>
      <c r="H274" s="68"/>
      <c r="I274" s="14"/>
      <c r="J274" s="14"/>
      <c r="K274" s="14"/>
      <c r="L274" s="14"/>
      <c r="M274" s="14"/>
      <c r="N274" s="14"/>
      <c r="O274" s="77"/>
      <c r="P274" s="14"/>
      <c r="Q274" s="77"/>
      <c r="R274" s="77"/>
      <c r="S274" s="14"/>
      <c r="T274" s="14"/>
      <c r="U274" s="14"/>
      <c r="V274" s="77"/>
      <c r="W274" s="14"/>
      <c r="X274" s="14"/>
      <c r="Y274" s="68"/>
      <c r="Z274" s="77"/>
      <c r="AA274" s="14"/>
      <c r="AB274" s="14"/>
      <c r="AC274" s="68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7:38">
      <c r="G275" s="68"/>
      <c r="H275" s="68"/>
      <c r="I275" s="14"/>
      <c r="J275" s="14"/>
      <c r="K275" s="14"/>
      <c r="L275" s="14"/>
      <c r="M275" s="14"/>
      <c r="N275" s="14"/>
      <c r="O275" s="77"/>
      <c r="P275" s="14"/>
      <c r="Q275" s="77"/>
      <c r="R275" s="77"/>
      <c r="S275" s="14"/>
      <c r="T275" s="14"/>
      <c r="U275" s="14"/>
      <c r="V275" s="77"/>
      <c r="W275" s="14"/>
      <c r="X275" s="14"/>
      <c r="Y275" s="68"/>
      <c r="Z275" s="77"/>
      <c r="AA275" s="14"/>
      <c r="AB275" s="14"/>
      <c r="AC275" s="68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7:38">
      <c r="G276" s="68"/>
      <c r="H276" s="68"/>
      <c r="I276" s="14"/>
      <c r="J276" s="14"/>
      <c r="K276" s="14"/>
      <c r="L276" s="14"/>
      <c r="M276" s="14"/>
      <c r="N276" s="14"/>
      <c r="O276" s="77"/>
      <c r="P276" s="14"/>
      <c r="Q276" s="77"/>
      <c r="R276" s="77"/>
      <c r="S276" s="14"/>
      <c r="T276" s="14"/>
      <c r="U276" s="14"/>
      <c r="V276" s="77"/>
      <c r="W276" s="14"/>
      <c r="X276" s="14"/>
      <c r="Y276" s="68"/>
      <c r="Z276" s="77"/>
      <c r="AA276" s="14"/>
      <c r="AB276" s="14"/>
      <c r="AC276" s="68"/>
      <c r="AD276" s="14"/>
      <c r="AE276" s="14"/>
      <c r="AF276" s="14"/>
      <c r="AG276" s="14"/>
      <c r="AH276" s="14"/>
      <c r="AI276" s="14"/>
      <c r="AJ276" s="14"/>
      <c r="AK276" s="14"/>
      <c r="AL276" s="14"/>
    </row>
    <row r="277" spans="7:38">
      <c r="G277" s="68"/>
      <c r="H277" s="68"/>
      <c r="I277" s="14"/>
      <c r="J277" s="14"/>
      <c r="K277" s="14"/>
      <c r="L277" s="14"/>
      <c r="M277" s="14"/>
      <c r="N277" s="14"/>
      <c r="O277" s="77"/>
      <c r="P277" s="14"/>
      <c r="Q277" s="77"/>
      <c r="R277" s="77"/>
      <c r="S277" s="14"/>
      <c r="T277" s="14"/>
      <c r="U277" s="14"/>
      <c r="V277" s="77"/>
      <c r="W277" s="14"/>
      <c r="X277" s="14"/>
      <c r="Y277" s="68"/>
      <c r="Z277" s="77"/>
      <c r="AA277" s="14"/>
      <c r="AB277" s="14"/>
      <c r="AC277" s="68"/>
      <c r="AD277" s="14"/>
      <c r="AE277" s="14"/>
      <c r="AF277" s="14"/>
      <c r="AG277" s="14"/>
      <c r="AH277" s="14"/>
      <c r="AI277" s="14"/>
      <c r="AJ277" s="14"/>
      <c r="AK277" s="14"/>
      <c r="AL277" s="14"/>
    </row>
    <row r="278" spans="7:38">
      <c r="G278" s="68"/>
      <c r="H278" s="68"/>
      <c r="I278" s="14"/>
      <c r="J278" s="14"/>
      <c r="K278" s="14"/>
      <c r="L278" s="14"/>
      <c r="M278" s="14"/>
      <c r="N278" s="14"/>
      <c r="O278" s="77"/>
      <c r="P278" s="14"/>
      <c r="Q278" s="77"/>
      <c r="R278" s="77"/>
      <c r="S278" s="14"/>
      <c r="T278" s="14"/>
      <c r="U278" s="14"/>
      <c r="V278" s="77"/>
      <c r="W278" s="14"/>
      <c r="X278" s="14"/>
      <c r="Y278" s="68"/>
      <c r="Z278" s="77"/>
      <c r="AA278" s="14"/>
      <c r="AB278" s="14"/>
      <c r="AC278" s="68"/>
      <c r="AD278" s="14"/>
      <c r="AE278" s="14"/>
      <c r="AF278" s="14"/>
      <c r="AG278" s="14"/>
      <c r="AH278" s="14"/>
      <c r="AI278" s="14"/>
      <c r="AJ278" s="14"/>
      <c r="AK278" s="14"/>
      <c r="AL278" s="14"/>
    </row>
    <row r="279" spans="7:38">
      <c r="G279" s="68"/>
      <c r="H279" s="68"/>
      <c r="I279" s="14"/>
      <c r="J279" s="14"/>
      <c r="K279" s="14"/>
      <c r="L279" s="14"/>
      <c r="M279" s="14"/>
      <c r="N279" s="14"/>
      <c r="O279" s="77"/>
      <c r="P279" s="14"/>
      <c r="Q279" s="77"/>
      <c r="R279" s="77"/>
      <c r="S279" s="14"/>
      <c r="T279" s="14"/>
      <c r="U279" s="14"/>
      <c r="V279" s="77"/>
      <c r="W279" s="14"/>
      <c r="X279" s="14"/>
      <c r="Y279" s="68"/>
      <c r="Z279" s="77"/>
      <c r="AA279" s="14"/>
      <c r="AB279" s="14"/>
      <c r="AC279" s="68"/>
      <c r="AD279" s="14"/>
      <c r="AE279" s="14"/>
      <c r="AF279" s="14"/>
      <c r="AG279" s="14"/>
      <c r="AH279" s="14"/>
      <c r="AI279" s="14"/>
      <c r="AJ279" s="14"/>
      <c r="AK279" s="14"/>
      <c r="AL279" s="14"/>
    </row>
    <row r="280" spans="7:38">
      <c r="G280" s="68"/>
      <c r="H280" s="68"/>
      <c r="I280" s="14"/>
      <c r="J280" s="14"/>
      <c r="K280" s="14"/>
      <c r="L280" s="14"/>
      <c r="M280" s="14"/>
      <c r="N280" s="14"/>
      <c r="O280" s="77"/>
      <c r="P280" s="14"/>
      <c r="Q280" s="77"/>
      <c r="R280" s="77"/>
      <c r="S280" s="14"/>
      <c r="T280" s="14"/>
      <c r="U280" s="14"/>
      <c r="V280" s="77"/>
      <c r="W280" s="14"/>
      <c r="X280" s="14"/>
      <c r="Y280" s="68"/>
      <c r="Z280" s="77"/>
      <c r="AA280" s="14"/>
      <c r="AB280" s="14"/>
      <c r="AC280" s="68"/>
      <c r="AD280" s="14"/>
      <c r="AE280" s="14"/>
      <c r="AF280" s="14"/>
      <c r="AG280" s="14"/>
      <c r="AH280" s="14"/>
      <c r="AI280" s="14"/>
      <c r="AJ280" s="14"/>
      <c r="AK280" s="14"/>
      <c r="AL280" s="14"/>
    </row>
    <row r="281" spans="7:38">
      <c r="G281" s="68"/>
      <c r="H281" s="68"/>
      <c r="I281" s="14"/>
      <c r="J281" s="14"/>
      <c r="K281" s="14"/>
      <c r="L281" s="14"/>
      <c r="M281" s="14"/>
      <c r="N281" s="14"/>
      <c r="O281" s="77"/>
      <c r="P281" s="14"/>
      <c r="Q281" s="77"/>
      <c r="R281" s="77"/>
      <c r="S281" s="14"/>
      <c r="T281" s="14"/>
      <c r="U281" s="14"/>
      <c r="V281" s="77"/>
      <c r="W281" s="14"/>
      <c r="X281" s="14"/>
      <c r="Y281" s="68"/>
      <c r="Z281" s="77"/>
      <c r="AA281" s="14"/>
      <c r="AB281" s="14"/>
      <c r="AC281" s="68"/>
      <c r="AD281" s="14"/>
      <c r="AE281" s="14"/>
      <c r="AF281" s="14"/>
      <c r="AG281" s="14"/>
      <c r="AH281" s="14"/>
      <c r="AI281" s="14"/>
      <c r="AJ281" s="14"/>
      <c r="AK281" s="14"/>
      <c r="AL281" s="14"/>
    </row>
    <row r="282" spans="7:38">
      <c r="G282" s="68"/>
      <c r="H282" s="68"/>
      <c r="I282" s="14"/>
      <c r="J282" s="14"/>
      <c r="K282" s="14"/>
      <c r="L282" s="14"/>
      <c r="M282" s="14"/>
      <c r="N282" s="14"/>
      <c r="O282" s="77"/>
      <c r="P282" s="14"/>
      <c r="Q282" s="77"/>
      <c r="R282" s="77"/>
      <c r="S282" s="14"/>
      <c r="T282" s="14"/>
      <c r="U282" s="14"/>
      <c r="V282" s="77"/>
      <c r="W282" s="14"/>
      <c r="X282" s="14"/>
      <c r="Y282" s="68"/>
      <c r="Z282" s="77"/>
      <c r="AA282" s="14"/>
      <c r="AB282" s="14"/>
      <c r="AC282" s="68"/>
      <c r="AD282" s="14"/>
      <c r="AE282" s="14"/>
      <c r="AF282" s="14"/>
      <c r="AG282" s="14"/>
      <c r="AH282" s="14"/>
      <c r="AI282" s="14"/>
      <c r="AJ282" s="14"/>
      <c r="AK282" s="14"/>
      <c r="AL282" s="14"/>
    </row>
    <row r="283" spans="7:38">
      <c r="G283" s="68"/>
      <c r="H283" s="68"/>
      <c r="I283" s="14"/>
      <c r="J283" s="14"/>
      <c r="K283" s="14"/>
      <c r="L283" s="14"/>
      <c r="M283" s="14"/>
      <c r="N283" s="14"/>
      <c r="O283" s="77"/>
      <c r="P283" s="14"/>
      <c r="Q283" s="77"/>
      <c r="R283" s="77"/>
      <c r="S283" s="14"/>
      <c r="T283" s="14"/>
      <c r="U283" s="14"/>
      <c r="V283" s="77"/>
      <c r="W283" s="14"/>
      <c r="X283" s="14"/>
      <c r="Y283" s="68"/>
      <c r="Z283" s="77"/>
      <c r="AA283" s="14"/>
      <c r="AB283" s="14"/>
      <c r="AC283" s="68"/>
      <c r="AD283" s="14"/>
      <c r="AE283" s="14"/>
      <c r="AF283" s="14"/>
      <c r="AG283" s="14"/>
      <c r="AH283" s="14"/>
      <c r="AI283" s="14"/>
      <c r="AJ283" s="14"/>
      <c r="AK283" s="14"/>
      <c r="AL283" s="14"/>
    </row>
    <row r="284" spans="7:38">
      <c r="G284" s="68"/>
      <c r="H284" s="68"/>
      <c r="I284" s="14"/>
      <c r="J284" s="14"/>
      <c r="K284" s="14"/>
      <c r="L284" s="14"/>
      <c r="M284" s="14"/>
      <c r="N284" s="14"/>
      <c r="O284" s="77"/>
      <c r="P284" s="14"/>
      <c r="Q284" s="77"/>
      <c r="R284" s="77"/>
      <c r="S284" s="14"/>
      <c r="T284" s="14"/>
      <c r="U284" s="14"/>
      <c r="V284" s="77"/>
      <c r="W284" s="14"/>
      <c r="X284" s="14"/>
      <c r="Y284" s="68"/>
      <c r="Z284" s="77"/>
      <c r="AA284" s="14"/>
      <c r="AB284" s="14"/>
      <c r="AC284" s="68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spans="7:38">
      <c r="G285" s="68"/>
      <c r="H285" s="68"/>
      <c r="I285" s="14"/>
      <c r="J285" s="14"/>
      <c r="K285" s="14"/>
      <c r="L285" s="14"/>
      <c r="M285" s="14"/>
      <c r="N285" s="14"/>
      <c r="O285" s="77"/>
      <c r="P285" s="14"/>
      <c r="Q285" s="77"/>
      <c r="R285" s="77"/>
      <c r="S285" s="14"/>
      <c r="T285" s="14"/>
      <c r="U285" s="14"/>
      <c r="V285" s="77"/>
      <c r="W285" s="14"/>
      <c r="X285" s="14"/>
      <c r="Y285" s="68"/>
      <c r="Z285" s="77"/>
      <c r="AA285" s="14"/>
      <c r="AB285" s="14"/>
      <c r="AC285" s="68"/>
      <c r="AD285" s="14"/>
      <c r="AE285" s="14"/>
      <c r="AF285" s="14"/>
      <c r="AG285" s="14"/>
      <c r="AH285" s="14"/>
      <c r="AI285" s="14"/>
      <c r="AJ285" s="14"/>
      <c r="AK285" s="14"/>
      <c r="AL285" s="14"/>
    </row>
    <row r="286" spans="7:38">
      <c r="G286" s="68"/>
      <c r="H286" s="68"/>
      <c r="I286" s="14"/>
      <c r="J286" s="14"/>
      <c r="K286" s="14"/>
      <c r="L286" s="14"/>
      <c r="M286" s="14"/>
      <c r="N286" s="14"/>
      <c r="O286" s="77"/>
      <c r="P286" s="14"/>
      <c r="Q286" s="77"/>
      <c r="R286" s="77"/>
      <c r="S286" s="14"/>
      <c r="T286" s="14"/>
      <c r="U286" s="14"/>
      <c r="V286" s="77"/>
      <c r="W286" s="14"/>
      <c r="X286" s="14"/>
      <c r="Y286" s="68"/>
      <c r="Z286" s="77"/>
      <c r="AA286" s="14"/>
      <c r="AB286" s="14"/>
      <c r="AC286" s="68"/>
      <c r="AD286" s="14"/>
      <c r="AE286" s="14"/>
      <c r="AF286" s="14"/>
      <c r="AG286" s="14"/>
      <c r="AH286" s="14"/>
      <c r="AI286" s="14"/>
      <c r="AJ286" s="14"/>
      <c r="AK286" s="14"/>
      <c r="AL286" s="14"/>
    </row>
    <row r="287" spans="7:38">
      <c r="G287" s="68"/>
      <c r="H287" s="68"/>
      <c r="I287" s="14"/>
      <c r="J287" s="14"/>
      <c r="K287" s="14"/>
      <c r="L287" s="14"/>
      <c r="M287" s="14"/>
      <c r="N287" s="14"/>
      <c r="O287" s="77"/>
      <c r="P287" s="14"/>
      <c r="Q287" s="77"/>
      <c r="R287" s="77"/>
      <c r="S287" s="14"/>
      <c r="T287" s="14"/>
      <c r="U287" s="14"/>
      <c r="V287" s="77"/>
      <c r="W287" s="14"/>
      <c r="X287" s="14"/>
      <c r="Y287" s="68"/>
      <c r="Z287" s="77"/>
      <c r="AA287" s="14"/>
      <c r="AB287" s="14"/>
      <c r="AC287" s="68"/>
      <c r="AD287" s="14"/>
      <c r="AE287" s="14"/>
      <c r="AF287" s="14"/>
      <c r="AG287" s="14"/>
      <c r="AH287" s="14"/>
      <c r="AI287" s="14"/>
      <c r="AJ287" s="14"/>
      <c r="AK287" s="14"/>
      <c r="AL287" s="14"/>
    </row>
    <row r="288" spans="7:38">
      <c r="G288" s="68"/>
      <c r="H288" s="68"/>
      <c r="I288" s="14"/>
      <c r="J288" s="14"/>
      <c r="K288" s="14"/>
      <c r="L288" s="14"/>
      <c r="M288" s="14"/>
      <c r="N288" s="14"/>
      <c r="O288" s="77"/>
      <c r="P288" s="14"/>
      <c r="Q288" s="77"/>
      <c r="R288" s="77"/>
      <c r="S288" s="14"/>
      <c r="T288" s="14"/>
      <c r="U288" s="14"/>
      <c r="V288" s="77"/>
      <c r="W288" s="14"/>
      <c r="X288" s="14"/>
      <c r="Y288" s="68"/>
      <c r="Z288" s="77"/>
      <c r="AA288" s="14"/>
      <c r="AB288" s="14"/>
      <c r="AC288" s="68"/>
      <c r="AD288" s="14"/>
      <c r="AE288" s="14"/>
      <c r="AF288" s="14"/>
      <c r="AG288" s="14"/>
      <c r="AH288" s="14"/>
      <c r="AI288" s="14"/>
      <c r="AJ288" s="14"/>
      <c r="AK288" s="14"/>
      <c r="AL288" s="14"/>
    </row>
    <row r="289" spans="1:38">
      <c r="G289" s="68"/>
      <c r="H289" s="68"/>
      <c r="I289" s="14"/>
      <c r="J289" s="14"/>
      <c r="K289" s="14"/>
      <c r="L289" s="14"/>
      <c r="M289" s="14"/>
      <c r="N289" s="14"/>
      <c r="O289" s="77"/>
      <c r="P289" s="14"/>
      <c r="Q289" s="77"/>
      <c r="R289" s="77"/>
      <c r="S289" s="14"/>
      <c r="T289" s="14"/>
      <c r="U289" s="14"/>
      <c r="V289" s="77"/>
      <c r="W289" s="14"/>
      <c r="X289" s="14"/>
      <c r="Y289" s="68"/>
      <c r="Z289" s="77"/>
      <c r="AA289" s="14"/>
      <c r="AB289" s="14"/>
      <c r="AC289" s="68"/>
      <c r="AD289" s="14"/>
      <c r="AE289" s="14"/>
      <c r="AF289" s="14"/>
      <c r="AG289" s="14"/>
      <c r="AH289" s="14"/>
      <c r="AI289" s="14"/>
      <c r="AJ289" s="14"/>
      <c r="AK289" s="14"/>
      <c r="AL289" s="14"/>
    </row>
    <row r="290" spans="1:38">
      <c r="G290" s="68"/>
      <c r="H290" s="68"/>
      <c r="I290" s="14"/>
      <c r="J290" s="14"/>
      <c r="K290" s="14"/>
      <c r="L290" s="14"/>
      <c r="M290" s="14"/>
      <c r="N290" s="14"/>
      <c r="O290" s="77"/>
      <c r="P290" s="14"/>
      <c r="Q290" s="77"/>
      <c r="R290" s="77"/>
      <c r="S290" s="14"/>
      <c r="T290" s="14"/>
      <c r="U290" s="14"/>
      <c r="V290" s="77"/>
      <c r="W290" s="14"/>
      <c r="X290" s="14"/>
      <c r="Y290" s="68"/>
      <c r="Z290" s="77"/>
      <c r="AA290" s="14"/>
      <c r="AB290" s="14"/>
      <c r="AC290" s="68"/>
      <c r="AD290" s="14"/>
      <c r="AE290" s="14"/>
      <c r="AF290" s="14"/>
      <c r="AG290" s="14"/>
      <c r="AH290" s="14"/>
      <c r="AI290" s="14"/>
      <c r="AJ290" s="14"/>
      <c r="AK290" s="14"/>
      <c r="AL290" s="14"/>
    </row>
    <row r="291" spans="1:38">
      <c r="G291" s="68"/>
      <c r="H291" s="68"/>
      <c r="I291" s="14"/>
      <c r="J291" s="14"/>
      <c r="K291" s="14"/>
      <c r="L291" s="14"/>
      <c r="M291" s="14"/>
      <c r="N291" s="14"/>
      <c r="O291" s="77"/>
      <c r="P291" s="14"/>
      <c r="Q291" s="77"/>
      <c r="R291" s="77"/>
      <c r="S291" s="14"/>
      <c r="T291" s="14"/>
      <c r="U291" s="14"/>
      <c r="V291" s="77"/>
      <c r="W291" s="14"/>
      <c r="X291" s="14"/>
      <c r="Y291" s="68"/>
      <c r="Z291" s="77"/>
      <c r="AA291" s="14"/>
      <c r="AB291" s="14"/>
      <c r="AC291" s="68"/>
      <c r="AD291" s="14"/>
      <c r="AE291" s="14"/>
      <c r="AF291" s="14"/>
      <c r="AG291" s="14"/>
      <c r="AH291" s="14"/>
      <c r="AI291" s="14"/>
      <c r="AJ291" s="14"/>
      <c r="AK291" s="14"/>
      <c r="AL291" s="14"/>
    </row>
    <row r="292" spans="1:38">
      <c r="G292" s="68"/>
      <c r="H292" s="68"/>
      <c r="I292" s="14"/>
      <c r="J292" s="14"/>
      <c r="K292" s="14"/>
      <c r="L292" s="14"/>
      <c r="M292" s="14"/>
      <c r="N292" s="14"/>
      <c r="O292" s="77"/>
      <c r="P292" s="14"/>
      <c r="Q292" s="77"/>
      <c r="R292" s="77"/>
      <c r="S292" s="14"/>
      <c r="T292" s="14"/>
      <c r="U292" s="14"/>
      <c r="V292" s="77"/>
      <c r="W292" s="14"/>
      <c r="X292" s="14"/>
      <c r="Y292" s="68"/>
      <c r="Z292" s="77"/>
      <c r="AA292" s="14"/>
      <c r="AB292" s="14"/>
      <c r="AC292" s="68"/>
      <c r="AD292" s="14"/>
      <c r="AE292" s="14"/>
      <c r="AF292" s="14"/>
      <c r="AG292" s="14"/>
      <c r="AH292" s="14"/>
      <c r="AI292" s="14"/>
      <c r="AJ292" s="14"/>
      <c r="AK292" s="14"/>
      <c r="AL292" s="14"/>
    </row>
    <row r="293" spans="1:38">
      <c r="G293" s="68"/>
      <c r="H293" s="68"/>
      <c r="I293" s="14"/>
      <c r="J293" s="14"/>
      <c r="K293" s="14"/>
      <c r="L293" s="14"/>
      <c r="M293" s="14"/>
      <c r="N293" s="14"/>
      <c r="O293" s="77"/>
      <c r="P293" s="14"/>
      <c r="Q293" s="77"/>
      <c r="R293" s="77"/>
      <c r="S293" s="14"/>
      <c r="T293" s="14"/>
      <c r="U293" s="14"/>
      <c r="V293" s="77"/>
      <c r="W293" s="14"/>
      <c r="X293" s="14"/>
      <c r="Y293" s="68"/>
      <c r="Z293" s="77"/>
      <c r="AA293" s="14"/>
      <c r="AB293" s="14"/>
      <c r="AC293" s="68"/>
      <c r="AD293" s="14"/>
      <c r="AE293" s="14"/>
      <c r="AF293" s="14"/>
      <c r="AG293" s="14"/>
      <c r="AH293" s="14"/>
      <c r="AI293" s="14"/>
      <c r="AJ293" s="14"/>
      <c r="AK293" s="14"/>
      <c r="AL293" s="14"/>
    </row>
    <row r="294" spans="1:38">
      <c r="G294" s="68"/>
      <c r="H294" s="68"/>
      <c r="I294" s="14"/>
      <c r="J294" s="14"/>
      <c r="K294" s="14"/>
      <c r="L294" s="14"/>
      <c r="M294" s="14"/>
      <c r="N294" s="14"/>
      <c r="O294" s="77"/>
      <c r="P294" s="14"/>
      <c r="Q294" s="77"/>
      <c r="R294" s="77"/>
      <c r="S294" s="14"/>
      <c r="T294" s="14"/>
      <c r="U294" s="14"/>
      <c r="V294" s="77"/>
      <c r="W294" s="14"/>
      <c r="X294" s="14"/>
      <c r="Y294" s="68"/>
      <c r="Z294" s="77"/>
      <c r="AA294" s="14"/>
      <c r="AB294" s="14"/>
      <c r="AC294" s="68"/>
      <c r="AD294" s="14"/>
      <c r="AE294" s="14"/>
      <c r="AF294" s="14"/>
      <c r="AG294" s="14"/>
      <c r="AH294" s="14"/>
      <c r="AI294" s="14"/>
      <c r="AJ294" s="14"/>
      <c r="AK294" s="14"/>
      <c r="AL294" s="14"/>
    </row>
    <row r="295" spans="1:38">
      <c r="G295" s="68"/>
      <c r="H295" s="68"/>
      <c r="I295" s="14"/>
      <c r="J295" s="14"/>
      <c r="K295" s="14"/>
      <c r="L295" s="14"/>
      <c r="M295" s="14"/>
      <c r="N295" s="14"/>
      <c r="O295" s="77"/>
      <c r="P295" s="14"/>
      <c r="Q295" s="77"/>
      <c r="R295" s="77"/>
      <c r="S295" s="14"/>
      <c r="T295" s="14"/>
      <c r="U295" s="14"/>
      <c r="V295" s="77"/>
      <c r="W295" s="14"/>
      <c r="X295" s="14"/>
      <c r="Y295" s="68"/>
      <c r="Z295" s="77"/>
      <c r="AA295" s="14"/>
      <c r="AB295" s="14"/>
      <c r="AC295" s="68"/>
      <c r="AD295" s="14"/>
      <c r="AE295" s="14"/>
      <c r="AF295" s="14"/>
      <c r="AG295" s="14"/>
      <c r="AH295" s="14"/>
      <c r="AI295" s="14"/>
      <c r="AJ295" s="14"/>
      <c r="AK295" s="14"/>
      <c r="AL295" s="14"/>
    </row>
    <row r="296" spans="1:38">
      <c r="G296" s="68"/>
      <c r="H296" s="68"/>
      <c r="I296" s="14"/>
      <c r="J296" s="14"/>
      <c r="K296" s="14"/>
      <c r="L296" s="14"/>
      <c r="M296" s="14"/>
      <c r="N296" s="14"/>
      <c r="O296" s="77"/>
      <c r="P296" s="14"/>
      <c r="Q296" s="77"/>
      <c r="R296" s="77"/>
      <c r="S296" s="14"/>
      <c r="T296" s="14"/>
      <c r="U296" s="14"/>
      <c r="V296" s="77"/>
      <c r="W296" s="14"/>
      <c r="X296" s="14"/>
      <c r="Y296" s="68"/>
      <c r="Z296" s="77"/>
      <c r="AA296" s="14"/>
      <c r="AB296" s="14"/>
      <c r="AC296" s="68"/>
      <c r="AD296" s="14"/>
      <c r="AE296" s="14"/>
      <c r="AF296" s="14"/>
      <c r="AG296" s="14"/>
      <c r="AH296" s="14"/>
      <c r="AI296" s="14"/>
      <c r="AJ296" s="14"/>
      <c r="AK296" s="14"/>
      <c r="AL296" s="14"/>
    </row>
    <row r="297" spans="1:38">
      <c r="G297" s="68"/>
      <c r="H297" s="68"/>
      <c r="I297" s="14"/>
      <c r="J297" s="14"/>
      <c r="K297" s="14"/>
      <c r="L297" s="14"/>
      <c r="M297" s="14"/>
      <c r="N297" s="14"/>
      <c r="O297" s="77"/>
      <c r="P297" s="14"/>
      <c r="Q297" s="77"/>
      <c r="R297" s="77"/>
      <c r="S297" s="14"/>
      <c r="T297" s="14"/>
      <c r="U297" s="14"/>
      <c r="V297" s="77"/>
      <c r="W297" s="14"/>
      <c r="X297" s="14"/>
      <c r="Y297" s="68"/>
      <c r="Z297" s="77"/>
      <c r="AA297" s="14"/>
      <c r="AB297" s="14"/>
      <c r="AC297" s="68"/>
      <c r="AD297" s="14"/>
      <c r="AE297" s="14"/>
      <c r="AF297" s="14"/>
      <c r="AG297" s="14"/>
      <c r="AH297" s="14"/>
      <c r="AI297" s="14"/>
      <c r="AJ297" s="14"/>
      <c r="AK297" s="14"/>
      <c r="AL297" s="14"/>
    </row>
    <row r="298" spans="1:38">
      <c r="G298" s="68"/>
      <c r="H298" s="68"/>
      <c r="I298" s="14"/>
      <c r="J298" s="14"/>
      <c r="K298" s="14"/>
      <c r="L298" s="14"/>
      <c r="M298" s="14"/>
      <c r="N298" s="14"/>
      <c r="O298" s="77"/>
      <c r="P298" s="14"/>
      <c r="Q298" s="77"/>
      <c r="R298" s="77"/>
      <c r="S298" s="14"/>
      <c r="T298" s="14"/>
      <c r="U298" s="14"/>
      <c r="V298" s="77"/>
      <c r="W298" s="14"/>
      <c r="X298" s="14"/>
      <c r="Y298" s="68"/>
      <c r="Z298" s="77"/>
      <c r="AA298" s="14"/>
      <c r="AB298" s="14"/>
      <c r="AC298" s="68"/>
      <c r="AD298" s="14"/>
      <c r="AE298" s="14"/>
      <c r="AF298" s="14"/>
      <c r="AG298" s="14"/>
      <c r="AH298" s="14"/>
      <c r="AI298" s="14"/>
      <c r="AJ298" s="14"/>
      <c r="AK298" s="14"/>
      <c r="AL298" s="14"/>
    </row>
    <row r="299" spans="1:38">
      <c r="G299" s="68"/>
      <c r="H299" s="68"/>
      <c r="I299" s="14"/>
      <c r="J299" s="14"/>
      <c r="K299" s="14"/>
      <c r="L299" s="14"/>
      <c r="M299" s="14"/>
      <c r="N299" s="14"/>
      <c r="O299" s="77"/>
      <c r="P299" s="14"/>
      <c r="Q299" s="77"/>
      <c r="R299" s="77"/>
      <c r="S299" s="14"/>
      <c r="T299" s="14"/>
      <c r="U299" s="14"/>
      <c r="V299" s="77"/>
      <c r="W299" s="14"/>
      <c r="X299" s="14"/>
      <c r="Y299" s="68"/>
      <c r="Z299" s="77"/>
      <c r="AA299" s="14"/>
      <c r="AB299" s="14"/>
      <c r="AC299" s="68"/>
      <c r="AD299" s="14"/>
      <c r="AE299" s="14"/>
      <c r="AF299" s="14"/>
      <c r="AG299" s="14"/>
      <c r="AH299" s="14"/>
      <c r="AI299" s="14"/>
      <c r="AJ299" s="14"/>
      <c r="AK299" s="14"/>
      <c r="AL299" s="14"/>
    </row>
    <row r="300" spans="1:38">
      <c r="G300" s="68"/>
      <c r="H300" s="68"/>
      <c r="I300" s="14"/>
      <c r="J300" s="14"/>
      <c r="K300" s="14"/>
      <c r="L300" s="14"/>
      <c r="M300" s="14"/>
      <c r="N300" s="14"/>
      <c r="O300" s="77"/>
      <c r="P300" s="14"/>
      <c r="Q300" s="77"/>
      <c r="R300" s="77"/>
      <c r="S300" s="14"/>
      <c r="T300" s="14"/>
      <c r="U300" s="14"/>
      <c r="V300" s="77"/>
      <c r="W300" s="14"/>
      <c r="X300" s="14"/>
      <c r="Y300" s="68"/>
      <c r="Z300" s="77"/>
      <c r="AA300" s="14"/>
      <c r="AB300" s="14"/>
      <c r="AC300" s="68"/>
      <c r="AD300" s="14"/>
      <c r="AE300" s="14"/>
      <c r="AF300" s="14"/>
      <c r="AG300" s="14"/>
      <c r="AH300" s="14"/>
      <c r="AI300" s="14"/>
      <c r="AJ300" s="14"/>
      <c r="AK300" s="14"/>
      <c r="AL300" s="14"/>
    </row>
    <row r="301" spans="1:38">
      <c r="G301" s="68"/>
      <c r="H301" s="68"/>
      <c r="I301" s="14"/>
      <c r="J301" s="14"/>
      <c r="K301" s="14"/>
      <c r="L301" s="14"/>
      <c r="M301" s="14"/>
      <c r="N301" s="14"/>
      <c r="O301" s="77"/>
      <c r="P301" s="14"/>
      <c r="Q301" s="77"/>
      <c r="R301" s="77"/>
      <c r="S301" s="14"/>
      <c r="T301" s="14"/>
      <c r="U301" s="14"/>
      <c r="V301" s="77"/>
      <c r="W301" s="14"/>
      <c r="X301" s="14"/>
      <c r="Y301" s="68"/>
      <c r="Z301" s="77"/>
      <c r="AA301" s="14"/>
      <c r="AB301" s="14"/>
      <c r="AC301" s="68"/>
      <c r="AD301" s="14"/>
      <c r="AE301" s="14"/>
      <c r="AF301" s="14"/>
      <c r="AG301" s="14"/>
      <c r="AH301" s="14"/>
      <c r="AI301" s="14"/>
      <c r="AJ301" s="14"/>
      <c r="AK301" s="14"/>
      <c r="AL301" s="14"/>
    </row>
    <row r="302" spans="1:38">
      <c r="G302" s="68"/>
      <c r="H302" s="68"/>
      <c r="I302" s="14"/>
      <c r="J302" s="14"/>
      <c r="K302" s="14"/>
      <c r="L302" s="14"/>
      <c r="M302" s="14"/>
      <c r="N302" s="14"/>
      <c r="O302" s="77"/>
      <c r="P302" s="14"/>
      <c r="Q302" s="77"/>
      <c r="R302" s="77"/>
      <c r="S302" s="14"/>
      <c r="T302" s="14"/>
      <c r="U302" s="14"/>
      <c r="V302" s="77"/>
      <c r="W302" s="14"/>
      <c r="X302" s="14"/>
      <c r="Y302" s="68"/>
      <c r="Z302" s="77"/>
      <c r="AA302" s="14"/>
      <c r="AB302" s="14"/>
      <c r="AC302" s="68"/>
      <c r="AD302" s="14"/>
      <c r="AE302" s="14"/>
      <c r="AF302" s="14"/>
      <c r="AG302" s="14"/>
      <c r="AH302" s="14"/>
      <c r="AI302" s="14"/>
      <c r="AJ302" s="14"/>
      <c r="AK302" s="14"/>
      <c r="AL302" s="14"/>
    </row>
    <row r="303" spans="1:38">
      <c r="A303" s="30"/>
      <c r="G303" s="68"/>
      <c r="H303" s="68"/>
      <c r="I303" s="14"/>
      <c r="J303" s="14"/>
      <c r="K303" s="14"/>
      <c r="L303" s="14"/>
      <c r="M303" s="14"/>
      <c r="N303" s="14"/>
      <c r="O303" s="77"/>
      <c r="P303" s="14"/>
      <c r="Q303" s="77"/>
      <c r="R303" s="77"/>
      <c r="S303" s="14"/>
      <c r="T303" s="14"/>
      <c r="U303" s="14"/>
      <c r="V303" s="77"/>
      <c r="W303" s="14"/>
      <c r="X303" s="14"/>
      <c r="Y303" s="68"/>
      <c r="Z303" s="77"/>
      <c r="AA303" s="14"/>
      <c r="AB303" s="14"/>
      <c r="AC303" s="68"/>
      <c r="AD303" s="14"/>
      <c r="AE303" s="14"/>
      <c r="AF303" s="14"/>
      <c r="AG303" s="14"/>
      <c r="AH303" s="14"/>
      <c r="AI303" s="14"/>
      <c r="AJ303" s="14"/>
      <c r="AK303" s="14"/>
      <c r="AL303" s="14"/>
    </row>
    <row r="304" spans="1:38">
      <c r="A304" s="34"/>
      <c r="B304" s="30"/>
      <c r="C304" s="30"/>
      <c r="D304" s="30"/>
      <c r="E304" s="30"/>
      <c r="F304" s="30"/>
      <c r="G304" s="71"/>
      <c r="H304" s="71"/>
      <c r="I304" s="30"/>
      <c r="J304" s="30"/>
      <c r="K304" s="14"/>
      <c r="L304" s="14"/>
      <c r="M304" s="14"/>
      <c r="N304" s="30"/>
      <c r="O304" s="78"/>
      <c r="P304" s="30"/>
      <c r="Q304" s="77"/>
      <c r="R304" s="77"/>
      <c r="S304" s="14"/>
      <c r="T304" s="14"/>
      <c r="U304" s="14"/>
      <c r="V304" s="77"/>
      <c r="W304" s="14"/>
      <c r="X304" s="14"/>
      <c r="Y304" s="68"/>
      <c r="Z304" s="77"/>
      <c r="AA304" s="14"/>
      <c r="AB304" s="14"/>
      <c r="AC304" s="68"/>
      <c r="AD304" s="14"/>
      <c r="AE304" s="14"/>
      <c r="AF304" s="14"/>
      <c r="AG304" s="14"/>
      <c r="AH304" s="14"/>
      <c r="AI304" s="14"/>
      <c r="AJ304" s="14"/>
      <c r="AK304" s="14"/>
      <c r="AL304" s="14"/>
    </row>
    <row r="305" spans="1:26">
      <c r="A305" s="34"/>
      <c r="B305" s="34"/>
      <c r="C305" s="34"/>
      <c r="D305" s="34"/>
      <c r="E305" s="34"/>
      <c r="F305" s="34"/>
      <c r="G305" s="72"/>
      <c r="H305" s="72"/>
      <c r="I305" s="34"/>
      <c r="J305" s="34"/>
      <c r="K305" s="14"/>
      <c r="L305" s="14"/>
      <c r="M305" s="14"/>
      <c r="N305" s="34"/>
      <c r="O305" s="79"/>
      <c r="P305" s="34"/>
      <c r="Q305" s="77"/>
      <c r="R305" s="77"/>
      <c r="S305" s="14"/>
      <c r="T305" s="14"/>
      <c r="U305" s="14"/>
      <c r="V305" s="77"/>
      <c r="W305" s="14"/>
      <c r="X305" s="14"/>
      <c r="Y305" s="68"/>
      <c r="Z305" s="77"/>
    </row>
    <row r="306" spans="1:26">
      <c r="A306" s="34"/>
      <c r="B306" s="34"/>
      <c r="C306" s="34"/>
      <c r="D306" s="34"/>
      <c r="E306" s="34"/>
      <c r="F306" s="34"/>
      <c r="G306" s="72"/>
      <c r="H306" s="72"/>
      <c r="I306" s="34"/>
      <c r="J306" s="34"/>
      <c r="K306" s="30"/>
      <c r="L306" s="30"/>
      <c r="M306" s="30"/>
      <c r="N306" s="34"/>
      <c r="O306" s="79"/>
      <c r="P306" s="34"/>
      <c r="Q306" s="78"/>
      <c r="R306" s="78"/>
      <c r="S306" s="30"/>
      <c r="T306" s="30"/>
      <c r="U306" s="30"/>
      <c r="V306" s="78"/>
      <c r="W306" s="30"/>
      <c r="X306" s="30"/>
    </row>
    <row r="307" spans="1:26">
      <c r="A307" s="34"/>
      <c r="B307" s="34"/>
      <c r="C307" s="34"/>
      <c r="D307" s="34"/>
      <c r="E307" s="34"/>
      <c r="F307" s="34"/>
      <c r="G307" s="72"/>
      <c r="H307" s="72"/>
      <c r="I307" s="34"/>
      <c r="J307" s="34"/>
      <c r="K307" s="34"/>
      <c r="L307" s="34"/>
      <c r="M307" s="34"/>
      <c r="N307" s="34"/>
      <c r="O307" s="79"/>
      <c r="P307" s="34"/>
      <c r="Q307" s="79"/>
      <c r="R307" s="79"/>
      <c r="S307" s="34"/>
      <c r="T307" s="34"/>
      <c r="U307" s="34"/>
      <c r="V307" s="79"/>
      <c r="W307" s="34"/>
      <c r="X307" s="34"/>
    </row>
    <row r="308" spans="1:26">
      <c r="A308" s="34"/>
      <c r="B308" s="34"/>
      <c r="C308" s="34"/>
      <c r="D308" s="34"/>
      <c r="E308" s="34"/>
      <c r="F308" s="34"/>
      <c r="G308" s="72"/>
      <c r="H308" s="72"/>
      <c r="I308" s="34"/>
      <c r="J308" s="34"/>
      <c r="K308" s="34"/>
      <c r="L308" s="34"/>
      <c r="M308" s="34"/>
      <c r="N308" s="34"/>
      <c r="O308" s="79"/>
      <c r="P308" s="34"/>
      <c r="Q308" s="79"/>
      <c r="R308" s="79"/>
      <c r="S308" s="34"/>
      <c r="T308" s="34"/>
      <c r="U308" s="34"/>
      <c r="V308" s="79"/>
      <c r="W308" s="34"/>
      <c r="X308" s="34"/>
    </row>
    <row r="309" spans="1:26">
      <c r="A309" s="34"/>
      <c r="B309" s="34"/>
      <c r="C309" s="34"/>
      <c r="D309" s="34"/>
      <c r="E309" s="34"/>
      <c r="F309" s="34"/>
      <c r="G309" s="72"/>
      <c r="H309" s="72"/>
      <c r="I309" s="34"/>
      <c r="J309" s="34"/>
      <c r="K309" s="34"/>
      <c r="L309" s="34"/>
      <c r="M309" s="34"/>
      <c r="N309" s="34"/>
      <c r="O309" s="79"/>
      <c r="P309" s="34"/>
      <c r="Q309" s="79"/>
      <c r="R309" s="79"/>
      <c r="S309" s="34"/>
      <c r="T309" s="34"/>
      <c r="U309" s="34"/>
      <c r="V309" s="79"/>
      <c r="W309" s="34"/>
      <c r="X309" s="34"/>
    </row>
    <row r="310" spans="1:26">
      <c r="A310" s="34"/>
      <c r="B310" s="34"/>
      <c r="C310" s="34"/>
      <c r="D310" s="34"/>
      <c r="E310" s="34"/>
      <c r="F310" s="34"/>
      <c r="G310" s="72"/>
      <c r="H310" s="72"/>
      <c r="I310" s="34"/>
      <c r="J310" s="34"/>
      <c r="K310" s="34"/>
      <c r="L310" s="34"/>
      <c r="M310" s="34"/>
      <c r="N310" s="34"/>
      <c r="O310" s="79"/>
      <c r="P310" s="34"/>
      <c r="Q310" s="79"/>
      <c r="R310" s="79"/>
      <c r="S310" s="34"/>
      <c r="T310" s="34"/>
      <c r="U310" s="34"/>
      <c r="V310" s="79"/>
      <c r="W310" s="34"/>
      <c r="X310" s="34"/>
    </row>
    <row r="311" spans="1:26">
      <c r="A311" s="34"/>
      <c r="B311" s="34"/>
      <c r="C311" s="34"/>
      <c r="D311" s="34"/>
      <c r="E311" s="34"/>
      <c r="F311" s="34"/>
      <c r="G311" s="72"/>
      <c r="H311" s="72"/>
      <c r="I311" s="34"/>
      <c r="J311" s="34"/>
      <c r="K311" s="34"/>
      <c r="L311" s="34"/>
      <c r="M311" s="34"/>
      <c r="N311" s="34"/>
      <c r="O311" s="79"/>
      <c r="P311" s="34"/>
      <c r="Q311" s="79"/>
      <c r="R311" s="79"/>
      <c r="S311" s="34"/>
      <c r="T311" s="34"/>
      <c r="U311" s="34"/>
      <c r="V311" s="79"/>
      <c r="W311" s="34"/>
      <c r="X311" s="34"/>
    </row>
    <row r="312" spans="1:26">
      <c r="A312" s="34"/>
      <c r="B312" s="34"/>
      <c r="C312" s="34"/>
      <c r="D312" s="34"/>
      <c r="E312" s="34"/>
      <c r="F312" s="34"/>
      <c r="G312" s="72"/>
      <c r="H312" s="72"/>
      <c r="I312" s="34"/>
      <c r="J312" s="34"/>
      <c r="K312" s="34"/>
      <c r="L312" s="34"/>
      <c r="M312" s="34"/>
      <c r="N312" s="34"/>
      <c r="O312" s="79"/>
      <c r="P312" s="34"/>
      <c r="Q312" s="79"/>
      <c r="R312" s="79"/>
      <c r="S312" s="34"/>
      <c r="T312" s="34"/>
      <c r="U312" s="34"/>
      <c r="V312" s="79"/>
      <c r="W312" s="34"/>
      <c r="X312" s="34"/>
    </row>
    <row r="313" spans="1:26">
      <c r="A313" s="34"/>
      <c r="B313" s="34"/>
      <c r="C313" s="34"/>
      <c r="D313" s="34"/>
      <c r="E313" s="34"/>
      <c r="F313" s="34"/>
      <c r="G313" s="72"/>
      <c r="H313" s="72"/>
      <c r="I313" s="34"/>
      <c r="J313" s="34"/>
      <c r="K313" s="34"/>
      <c r="L313" s="34"/>
      <c r="M313" s="34"/>
      <c r="N313" s="34"/>
      <c r="O313" s="79"/>
      <c r="P313" s="34"/>
      <c r="Q313" s="79"/>
      <c r="R313" s="79"/>
      <c r="S313" s="34"/>
      <c r="T313" s="34"/>
      <c r="U313" s="34"/>
      <c r="V313" s="79"/>
      <c r="W313" s="34"/>
      <c r="X313" s="34"/>
    </row>
    <row r="314" spans="1:26">
      <c r="A314" s="34"/>
      <c r="B314" s="34"/>
      <c r="C314" s="34"/>
      <c r="D314" s="34"/>
      <c r="E314" s="34"/>
      <c r="F314" s="34"/>
      <c r="G314" s="72"/>
      <c r="H314" s="72"/>
      <c r="I314" s="34"/>
      <c r="J314" s="34"/>
      <c r="K314" s="34"/>
      <c r="L314" s="34"/>
      <c r="M314" s="34"/>
      <c r="N314" s="34"/>
      <c r="O314" s="79"/>
      <c r="P314" s="34"/>
      <c r="Q314" s="79"/>
      <c r="R314" s="79"/>
      <c r="S314" s="34"/>
      <c r="T314" s="34"/>
      <c r="U314" s="34"/>
      <c r="V314" s="79"/>
      <c r="W314" s="34"/>
      <c r="X314" s="34"/>
    </row>
    <row r="315" spans="1:26">
      <c r="A315" s="34"/>
      <c r="B315" s="34"/>
      <c r="C315" s="34"/>
      <c r="D315" s="34"/>
      <c r="E315" s="34"/>
      <c r="F315" s="34"/>
      <c r="G315" s="72"/>
      <c r="H315" s="72"/>
      <c r="I315" s="34"/>
      <c r="J315" s="34"/>
      <c r="K315" s="34"/>
      <c r="L315" s="34"/>
      <c r="M315" s="34"/>
      <c r="N315" s="34"/>
      <c r="O315" s="79"/>
      <c r="P315" s="34"/>
      <c r="Q315" s="79"/>
      <c r="R315" s="79"/>
      <c r="S315" s="34"/>
      <c r="T315" s="34"/>
      <c r="U315" s="34"/>
      <c r="V315" s="79"/>
      <c r="W315" s="34"/>
      <c r="X315" s="34"/>
    </row>
    <row r="316" spans="1:26">
      <c r="A316" s="34"/>
      <c r="B316" s="34"/>
      <c r="C316" s="34"/>
      <c r="D316" s="34"/>
      <c r="E316" s="34"/>
      <c r="F316" s="34"/>
      <c r="G316" s="72"/>
      <c r="H316" s="72"/>
      <c r="I316" s="34"/>
      <c r="J316" s="34"/>
      <c r="K316" s="34"/>
      <c r="L316" s="34"/>
      <c r="M316" s="34"/>
      <c r="N316" s="34"/>
      <c r="O316" s="79"/>
      <c r="P316" s="34"/>
      <c r="Q316" s="79"/>
      <c r="R316" s="79"/>
      <c r="S316" s="34"/>
      <c r="T316" s="34"/>
      <c r="U316" s="34"/>
      <c r="V316" s="79"/>
      <c r="W316" s="34"/>
      <c r="X316" s="34"/>
    </row>
    <row r="317" spans="1:26">
      <c r="A317" s="34"/>
      <c r="B317" s="34"/>
      <c r="C317" s="34"/>
      <c r="D317" s="34"/>
      <c r="E317" s="34"/>
      <c r="F317" s="34"/>
      <c r="G317" s="72"/>
      <c r="H317" s="72"/>
      <c r="I317" s="34"/>
      <c r="J317" s="34"/>
      <c r="K317" s="34"/>
      <c r="L317" s="34"/>
      <c r="M317" s="34"/>
      <c r="N317" s="34"/>
      <c r="O317" s="79"/>
      <c r="P317" s="34"/>
      <c r="Q317" s="79"/>
      <c r="R317" s="79"/>
      <c r="S317" s="34"/>
      <c r="T317" s="34"/>
      <c r="U317" s="34"/>
      <c r="V317" s="79"/>
      <c r="W317" s="34"/>
      <c r="X317" s="34"/>
    </row>
    <row r="318" spans="1:26">
      <c r="A318" s="34"/>
      <c r="B318" s="34"/>
      <c r="C318" s="34"/>
      <c r="D318" s="34"/>
      <c r="E318" s="34"/>
      <c r="F318" s="34"/>
      <c r="G318" s="72"/>
      <c r="H318" s="72"/>
      <c r="I318" s="34"/>
      <c r="J318" s="34"/>
      <c r="K318" s="34"/>
      <c r="L318" s="34"/>
      <c r="M318" s="34"/>
      <c r="N318" s="34"/>
      <c r="O318" s="79"/>
      <c r="P318" s="34"/>
      <c r="Q318" s="79"/>
      <c r="R318" s="79"/>
      <c r="S318" s="34"/>
      <c r="T318" s="34"/>
      <c r="U318" s="34"/>
      <c r="V318" s="79"/>
      <c r="W318" s="34"/>
      <c r="X318" s="34"/>
    </row>
    <row r="319" spans="1:26">
      <c r="A319" s="34"/>
      <c r="B319" s="34"/>
      <c r="C319" s="34"/>
      <c r="D319" s="34"/>
      <c r="E319" s="34"/>
      <c r="F319" s="34"/>
      <c r="G319" s="72"/>
      <c r="H319" s="72"/>
      <c r="I319" s="34"/>
      <c r="J319" s="34"/>
      <c r="K319" s="34"/>
      <c r="L319" s="34"/>
      <c r="M319" s="34"/>
      <c r="N319" s="34"/>
      <c r="O319" s="79"/>
      <c r="P319" s="34"/>
      <c r="Q319" s="79"/>
      <c r="R319" s="79"/>
      <c r="S319" s="34"/>
      <c r="T319" s="34"/>
      <c r="U319" s="34"/>
      <c r="V319" s="79"/>
      <c r="W319" s="34"/>
      <c r="X319" s="34"/>
    </row>
    <row r="320" spans="1:26">
      <c r="A320" s="34"/>
      <c r="B320" s="34"/>
      <c r="C320" s="34"/>
      <c r="D320" s="34"/>
      <c r="E320" s="34"/>
      <c r="F320" s="34"/>
      <c r="G320" s="72"/>
      <c r="H320" s="72"/>
      <c r="I320" s="34"/>
      <c r="J320" s="34"/>
      <c r="K320" s="34"/>
      <c r="L320" s="34"/>
      <c r="M320" s="34"/>
      <c r="N320" s="34"/>
      <c r="O320" s="79"/>
      <c r="P320" s="34"/>
      <c r="Q320" s="79"/>
      <c r="R320" s="79"/>
      <c r="S320" s="34"/>
      <c r="T320" s="34"/>
      <c r="U320" s="34"/>
      <c r="V320" s="79"/>
      <c r="W320" s="34"/>
      <c r="X320" s="34"/>
    </row>
    <row r="321" spans="1:24">
      <c r="A321" s="34"/>
      <c r="B321" s="34"/>
      <c r="C321" s="34"/>
      <c r="D321" s="34"/>
      <c r="E321" s="34"/>
      <c r="F321" s="34"/>
      <c r="G321" s="72"/>
      <c r="H321" s="72"/>
      <c r="I321" s="34"/>
      <c r="J321" s="34"/>
      <c r="K321" s="34"/>
      <c r="L321" s="34"/>
      <c r="M321" s="34"/>
      <c r="N321" s="34"/>
      <c r="O321" s="79"/>
      <c r="P321" s="34"/>
      <c r="Q321" s="79"/>
      <c r="R321" s="79"/>
      <c r="S321" s="34"/>
      <c r="T321" s="34"/>
      <c r="U321" s="34"/>
      <c r="V321" s="79"/>
      <c r="W321" s="34"/>
      <c r="X321" s="34"/>
    </row>
    <row r="322" spans="1:24">
      <c r="A322" s="34"/>
      <c r="B322" s="34"/>
      <c r="C322" s="34"/>
      <c r="D322" s="34"/>
      <c r="E322" s="34"/>
      <c r="F322" s="34"/>
      <c r="G322" s="72"/>
      <c r="H322" s="72"/>
      <c r="I322" s="34"/>
      <c r="J322" s="34"/>
      <c r="K322" s="34"/>
      <c r="L322" s="34"/>
      <c r="M322" s="34"/>
      <c r="N322" s="34"/>
      <c r="O322" s="79"/>
      <c r="P322" s="34"/>
      <c r="Q322" s="79"/>
      <c r="R322" s="79"/>
      <c r="S322" s="34"/>
      <c r="T322" s="34"/>
      <c r="U322" s="34"/>
      <c r="V322" s="79"/>
      <c r="W322" s="34"/>
      <c r="X322" s="34"/>
    </row>
    <row r="323" spans="1:24">
      <c r="A323" s="34"/>
      <c r="B323" s="34"/>
      <c r="C323" s="34"/>
      <c r="D323" s="34"/>
      <c r="E323" s="34"/>
      <c r="F323" s="34"/>
      <c r="G323" s="72"/>
      <c r="H323" s="72"/>
      <c r="I323" s="34"/>
      <c r="J323" s="34"/>
      <c r="K323" s="34"/>
      <c r="L323" s="34"/>
      <c r="M323" s="34"/>
      <c r="N323" s="34"/>
      <c r="O323" s="79"/>
      <c r="P323" s="34"/>
      <c r="Q323" s="79"/>
      <c r="R323" s="79"/>
      <c r="S323" s="34"/>
      <c r="T323" s="34"/>
      <c r="U323" s="34"/>
      <c r="V323" s="79"/>
      <c r="W323" s="34"/>
      <c r="X323" s="34"/>
    </row>
    <row r="324" spans="1:24">
      <c r="A324" s="34"/>
      <c r="B324" s="34"/>
      <c r="C324" s="34"/>
      <c r="D324" s="34"/>
      <c r="E324" s="34"/>
      <c r="F324" s="34"/>
      <c r="G324" s="72"/>
      <c r="H324" s="72"/>
      <c r="I324" s="34"/>
      <c r="J324" s="34"/>
      <c r="K324" s="34"/>
      <c r="L324" s="34"/>
      <c r="M324" s="34"/>
      <c r="N324" s="34"/>
      <c r="O324" s="79"/>
      <c r="P324" s="34"/>
      <c r="Q324" s="79"/>
      <c r="R324" s="79"/>
      <c r="S324" s="34"/>
      <c r="T324" s="34"/>
      <c r="U324" s="34"/>
      <c r="V324" s="79"/>
      <c r="W324" s="34"/>
      <c r="X324" s="34"/>
    </row>
    <row r="325" spans="1:24">
      <c r="A325" s="34"/>
      <c r="B325" s="34"/>
      <c r="C325" s="34"/>
      <c r="D325" s="34"/>
      <c r="E325" s="34"/>
      <c r="F325" s="34"/>
      <c r="G325" s="72"/>
      <c r="H325" s="72"/>
      <c r="I325" s="34"/>
      <c r="J325" s="34"/>
      <c r="K325" s="34"/>
      <c r="L325" s="34"/>
      <c r="M325" s="34"/>
      <c r="N325" s="34"/>
      <c r="O325" s="79"/>
      <c r="P325" s="34"/>
      <c r="Q325" s="79"/>
      <c r="R325" s="79"/>
      <c r="S325" s="34"/>
      <c r="T325" s="34"/>
      <c r="U325" s="34"/>
      <c r="V325" s="79"/>
      <c r="W325" s="34"/>
      <c r="X325" s="34"/>
    </row>
    <row r="326" spans="1:24">
      <c r="A326" s="34"/>
      <c r="B326" s="34"/>
      <c r="C326" s="34"/>
      <c r="D326" s="34"/>
      <c r="E326" s="34"/>
      <c r="F326" s="34"/>
      <c r="G326" s="72"/>
      <c r="H326" s="72"/>
      <c r="I326" s="34"/>
      <c r="J326" s="34"/>
      <c r="K326" s="34"/>
      <c r="L326" s="34"/>
      <c r="M326" s="34"/>
      <c r="N326" s="34"/>
      <c r="O326" s="79"/>
      <c r="P326" s="34"/>
      <c r="Q326" s="79"/>
      <c r="R326" s="79"/>
      <c r="S326" s="34"/>
      <c r="T326" s="34"/>
      <c r="U326" s="34"/>
      <c r="V326" s="79"/>
      <c r="W326" s="34"/>
      <c r="X326" s="34"/>
    </row>
    <row r="327" spans="1:24">
      <c r="A327" s="34"/>
      <c r="B327" s="34"/>
      <c r="C327" s="34"/>
      <c r="D327" s="34"/>
      <c r="E327" s="34"/>
      <c r="F327" s="34"/>
      <c r="G327" s="72"/>
      <c r="H327" s="72"/>
      <c r="I327" s="34"/>
      <c r="J327" s="34"/>
      <c r="K327" s="34"/>
      <c r="L327" s="34"/>
      <c r="M327" s="34"/>
      <c r="N327" s="34"/>
      <c r="O327" s="79"/>
      <c r="P327" s="34"/>
      <c r="Q327" s="79"/>
      <c r="R327" s="79"/>
      <c r="S327" s="34"/>
      <c r="T327" s="34"/>
      <c r="U327" s="34"/>
      <c r="V327" s="79"/>
      <c r="W327" s="34"/>
      <c r="X327" s="34"/>
    </row>
    <row r="328" spans="1:24">
      <c r="A328" s="34"/>
      <c r="B328" s="34"/>
      <c r="C328" s="34"/>
      <c r="D328" s="34"/>
      <c r="E328" s="34"/>
      <c r="F328" s="34"/>
      <c r="G328" s="72"/>
      <c r="H328" s="72"/>
      <c r="I328" s="34"/>
      <c r="J328" s="34"/>
      <c r="K328" s="34"/>
      <c r="L328" s="34"/>
      <c r="M328" s="34"/>
      <c r="N328" s="34"/>
      <c r="O328" s="79"/>
      <c r="P328" s="34"/>
      <c r="Q328" s="79"/>
      <c r="R328" s="79"/>
      <c r="S328" s="34"/>
      <c r="T328" s="34"/>
      <c r="U328" s="34"/>
      <c r="V328" s="79"/>
      <c r="W328" s="34"/>
      <c r="X328" s="34"/>
    </row>
    <row r="329" spans="1:24">
      <c r="A329" s="34"/>
      <c r="B329" s="34"/>
      <c r="C329" s="34"/>
      <c r="D329" s="34"/>
      <c r="E329" s="34"/>
      <c r="F329" s="34"/>
      <c r="G329" s="72"/>
      <c r="H329" s="72"/>
      <c r="I329" s="34"/>
      <c r="J329" s="34"/>
      <c r="K329" s="34"/>
      <c r="L329" s="34"/>
      <c r="M329" s="34"/>
      <c r="N329" s="34"/>
      <c r="O329" s="79"/>
      <c r="P329" s="34"/>
      <c r="Q329" s="79"/>
      <c r="R329" s="79"/>
      <c r="S329" s="34"/>
      <c r="T329" s="34"/>
      <c r="U329" s="34"/>
      <c r="V329" s="79"/>
      <c r="W329" s="34"/>
      <c r="X329" s="34"/>
    </row>
    <row r="330" spans="1:24">
      <c r="A330" s="34"/>
      <c r="B330" s="34"/>
      <c r="C330" s="34"/>
      <c r="D330" s="34"/>
      <c r="E330" s="34"/>
      <c r="F330" s="34"/>
      <c r="G330" s="72"/>
      <c r="H330" s="72"/>
      <c r="I330" s="34"/>
      <c r="J330" s="34"/>
      <c r="K330" s="34"/>
      <c r="L330" s="34"/>
      <c r="M330" s="34"/>
      <c r="N330" s="34"/>
      <c r="O330" s="79"/>
      <c r="P330" s="34"/>
      <c r="Q330" s="79"/>
      <c r="R330" s="79"/>
      <c r="S330" s="34"/>
      <c r="T330" s="34"/>
      <c r="U330" s="34"/>
      <c r="V330" s="79"/>
      <c r="W330" s="34"/>
      <c r="X330" s="34"/>
    </row>
    <row r="331" spans="1:24">
      <c r="A331" s="34"/>
      <c r="B331" s="34"/>
      <c r="C331" s="34"/>
      <c r="D331" s="34"/>
      <c r="E331" s="34"/>
      <c r="F331" s="34"/>
      <c r="G331" s="72"/>
      <c r="H331" s="72"/>
      <c r="I331" s="34"/>
      <c r="J331" s="34"/>
      <c r="K331" s="34"/>
      <c r="L331" s="34"/>
      <c r="M331" s="34"/>
      <c r="N331" s="34"/>
      <c r="O331" s="79"/>
      <c r="P331" s="34"/>
      <c r="Q331" s="79"/>
      <c r="R331" s="79"/>
      <c r="S331" s="34"/>
      <c r="T331" s="34"/>
      <c r="U331" s="34"/>
      <c r="V331" s="79"/>
      <c r="W331" s="34"/>
      <c r="X331" s="34"/>
    </row>
    <row r="332" spans="1:24">
      <c r="A332" s="34"/>
      <c r="B332" s="34"/>
      <c r="C332" s="34"/>
      <c r="D332" s="34"/>
      <c r="E332" s="34"/>
      <c r="F332" s="34"/>
      <c r="G332" s="72"/>
      <c r="H332" s="72"/>
      <c r="I332" s="34"/>
      <c r="J332" s="34"/>
      <c r="K332" s="34"/>
      <c r="L332" s="34"/>
      <c r="M332" s="34"/>
      <c r="N332" s="34"/>
      <c r="O332" s="79"/>
      <c r="P332" s="34"/>
      <c r="Q332" s="79"/>
      <c r="R332" s="79"/>
      <c r="S332" s="34"/>
      <c r="T332" s="34"/>
      <c r="U332" s="34"/>
      <c r="V332" s="79"/>
      <c r="W332" s="34"/>
      <c r="X332" s="34"/>
    </row>
    <row r="333" spans="1:24">
      <c r="A333" s="34"/>
      <c r="B333" s="34"/>
      <c r="C333" s="34"/>
      <c r="D333" s="34"/>
      <c r="E333" s="34"/>
      <c r="F333" s="34"/>
      <c r="G333" s="72"/>
      <c r="H333" s="72"/>
      <c r="I333" s="34"/>
      <c r="J333" s="34"/>
      <c r="K333" s="34"/>
      <c r="L333" s="34"/>
      <c r="M333" s="34"/>
      <c r="N333" s="34"/>
      <c r="O333" s="79"/>
      <c r="P333" s="34"/>
      <c r="Q333" s="79"/>
      <c r="R333" s="79"/>
      <c r="S333" s="34"/>
      <c r="T333" s="34"/>
      <c r="U333" s="34"/>
      <c r="V333" s="79"/>
      <c r="W333" s="34"/>
      <c r="X333" s="34"/>
    </row>
    <row r="334" spans="1:24">
      <c r="A334" s="34"/>
      <c r="B334" s="34"/>
      <c r="C334" s="34"/>
      <c r="D334" s="34"/>
      <c r="E334" s="34"/>
      <c r="F334" s="34"/>
      <c r="G334" s="72"/>
      <c r="H334" s="72"/>
      <c r="I334" s="34"/>
      <c r="J334" s="34"/>
      <c r="K334" s="34"/>
      <c r="L334" s="34"/>
      <c r="M334" s="34"/>
      <c r="N334" s="34"/>
      <c r="O334" s="79"/>
      <c r="P334" s="34"/>
      <c r="Q334" s="79"/>
      <c r="R334" s="79"/>
      <c r="S334" s="34"/>
      <c r="T334" s="34"/>
      <c r="U334" s="34"/>
      <c r="V334" s="79"/>
      <c r="W334" s="34"/>
      <c r="X334" s="34"/>
    </row>
    <row r="335" spans="1:24">
      <c r="A335" s="34"/>
      <c r="B335" s="34"/>
      <c r="C335" s="34"/>
      <c r="D335" s="34"/>
      <c r="E335" s="34"/>
      <c r="F335" s="34"/>
      <c r="G335" s="72"/>
      <c r="H335" s="72"/>
      <c r="I335" s="34"/>
      <c r="J335" s="34"/>
      <c r="K335" s="34"/>
      <c r="L335" s="34"/>
      <c r="M335" s="34"/>
      <c r="N335" s="34"/>
      <c r="O335" s="79"/>
      <c r="P335" s="34"/>
      <c r="Q335" s="79"/>
      <c r="R335" s="79"/>
      <c r="S335" s="34"/>
      <c r="T335" s="34"/>
      <c r="U335" s="34"/>
      <c r="V335" s="79"/>
      <c r="W335" s="34"/>
      <c r="X335" s="34"/>
    </row>
    <row r="336" spans="1:24">
      <c r="A336" s="34"/>
      <c r="B336" s="34"/>
      <c r="C336" s="34"/>
      <c r="D336" s="34"/>
      <c r="E336" s="34"/>
      <c r="F336" s="34"/>
      <c r="G336" s="72"/>
      <c r="H336" s="72"/>
      <c r="I336" s="34"/>
      <c r="J336" s="34"/>
      <c r="K336" s="34"/>
      <c r="L336" s="34"/>
      <c r="M336" s="34"/>
      <c r="N336" s="34"/>
      <c r="O336" s="79"/>
      <c r="P336" s="34"/>
      <c r="Q336" s="79"/>
      <c r="R336" s="79"/>
      <c r="S336" s="34"/>
      <c r="T336" s="34"/>
      <c r="U336" s="34"/>
      <c r="V336" s="79"/>
      <c r="W336" s="34"/>
      <c r="X336" s="34"/>
    </row>
    <row r="337" spans="1:24">
      <c r="A337" s="34"/>
      <c r="B337" s="34"/>
      <c r="C337" s="34"/>
      <c r="D337" s="34"/>
      <c r="E337" s="34"/>
      <c r="F337" s="34"/>
      <c r="G337" s="72"/>
      <c r="H337" s="72"/>
      <c r="I337" s="34"/>
      <c r="J337" s="34"/>
      <c r="K337" s="34"/>
      <c r="L337" s="34"/>
      <c r="M337" s="34"/>
      <c r="N337" s="34"/>
      <c r="O337" s="79"/>
      <c r="P337" s="34"/>
      <c r="Q337" s="79"/>
      <c r="R337" s="79"/>
      <c r="S337" s="34"/>
      <c r="T337" s="34"/>
      <c r="U337" s="34"/>
      <c r="V337" s="79"/>
      <c r="W337" s="34"/>
      <c r="X337" s="34"/>
    </row>
    <row r="338" spans="1:24">
      <c r="B338" s="34"/>
      <c r="C338" s="34"/>
      <c r="D338" s="34"/>
      <c r="E338" s="34"/>
      <c r="F338" s="34"/>
      <c r="G338" s="72"/>
      <c r="H338" s="72"/>
      <c r="I338" s="34"/>
      <c r="J338" s="34"/>
      <c r="K338" s="34"/>
      <c r="L338" s="34"/>
      <c r="M338" s="34"/>
      <c r="N338" s="34"/>
      <c r="O338" s="79"/>
      <c r="P338" s="34"/>
      <c r="Q338" s="79"/>
      <c r="R338" s="79"/>
      <c r="S338" s="34"/>
      <c r="T338" s="34"/>
      <c r="U338" s="34"/>
      <c r="V338" s="79"/>
      <c r="W338" s="34"/>
      <c r="X338" s="34"/>
    </row>
    <row r="339" spans="1:24">
      <c r="K339" s="34"/>
      <c r="L339" s="34"/>
      <c r="M339" s="34"/>
      <c r="Q339" s="79"/>
      <c r="R339" s="79"/>
      <c r="S339" s="34"/>
      <c r="T339" s="34"/>
      <c r="U339" s="34"/>
      <c r="V339" s="79"/>
      <c r="W339" s="34"/>
      <c r="X339" s="34"/>
    </row>
    <row r="340" spans="1:24">
      <c r="K340" s="34"/>
      <c r="L340" s="34"/>
      <c r="M340" s="34"/>
      <c r="Q340" s="79"/>
      <c r="R340" s="79"/>
      <c r="S340" s="34"/>
      <c r="T340" s="34"/>
      <c r="U340" s="34"/>
      <c r="V340" s="79"/>
      <c r="W340" s="34"/>
      <c r="X340" s="34"/>
    </row>
    <row r="341" spans="1:24">
      <c r="Q341" s="79"/>
      <c r="R341" s="79"/>
      <c r="S341" s="34"/>
      <c r="T341" s="34"/>
      <c r="U341" s="34"/>
    </row>
    <row r="342" spans="1:24">
      <c r="Q342" s="79"/>
      <c r="R342" s="79"/>
      <c r="S342" s="34"/>
      <c r="T342" s="34"/>
      <c r="U342" s="34"/>
    </row>
    <row r="343" spans="1:24">
      <c r="Q343" s="79"/>
      <c r="R343" s="79"/>
      <c r="S343" s="34"/>
      <c r="T343" s="34"/>
      <c r="U343" s="34"/>
    </row>
    <row r="344" spans="1:24">
      <c r="Q344" s="79"/>
      <c r="R344" s="79"/>
      <c r="S344" s="34"/>
      <c r="T344" s="34"/>
      <c r="U344" s="34"/>
    </row>
    <row r="345" spans="1:24">
      <c r="Q345" s="79"/>
      <c r="R345" s="79"/>
      <c r="S345" s="34"/>
      <c r="T345" s="34"/>
      <c r="U345" s="34"/>
    </row>
    <row r="346" spans="1:24">
      <c r="Q346" s="79"/>
      <c r="R346" s="79"/>
      <c r="S346" s="34"/>
      <c r="T346" s="34"/>
      <c r="U346" s="34"/>
    </row>
    <row r="347" spans="1:24">
      <c r="Q347" s="79"/>
      <c r="R347" s="79"/>
      <c r="S347" s="34"/>
      <c r="T347" s="34"/>
      <c r="U347" s="34"/>
    </row>
    <row r="348" spans="1:24">
      <c r="Q348" s="79"/>
      <c r="R348" s="79"/>
      <c r="S348" s="34"/>
      <c r="T348" s="34"/>
      <c r="U348" s="34"/>
    </row>
    <row r="349" spans="1:24">
      <c r="Q349" s="79"/>
      <c r="R349" s="79"/>
      <c r="S349" s="34"/>
      <c r="T349" s="34"/>
      <c r="U349" s="34"/>
    </row>
    <row r="350" spans="1:24">
      <c r="Q350" s="79"/>
      <c r="R350" s="79"/>
      <c r="S350" s="34"/>
      <c r="T350" s="34"/>
      <c r="U350" s="34"/>
    </row>
    <row r="351" spans="1:24">
      <c r="Q351" s="79"/>
      <c r="R351" s="79"/>
      <c r="S351" s="34"/>
      <c r="T351" s="34"/>
      <c r="U351" s="34"/>
    </row>
    <row r="352" spans="1:24">
      <c r="Q352" s="79"/>
      <c r="R352" s="79"/>
      <c r="S352" s="34"/>
      <c r="T352" s="34"/>
      <c r="U352" s="34"/>
    </row>
    <row r="353" spans="17:21">
      <c r="Q353" s="79"/>
      <c r="R353" s="79"/>
      <c r="S353" s="34"/>
      <c r="T353" s="34"/>
      <c r="U353" s="34"/>
    </row>
    <row r="354" spans="17:21">
      <c r="Q354" s="79"/>
      <c r="R354" s="79"/>
      <c r="S354" s="34"/>
      <c r="T354" s="34"/>
      <c r="U354" s="34"/>
    </row>
    <row r="355" spans="17:21">
      <c r="Q355" s="79"/>
      <c r="R355" s="79"/>
      <c r="S355" s="34"/>
      <c r="T355" s="34"/>
      <c r="U355" s="34"/>
    </row>
    <row r="356" spans="17:21">
      <c r="Q356" s="79"/>
      <c r="R356" s="79"/>
      <c r="S356" s="34"/>
      <c r="T356" s="34"/>
      <c r="U356" s="34"/>
    </row>
    <row r="357" spans="17:21">
      <c r="Q357" s="79"/>
      <c r="R357" s="79"/>
      <c r="S357" s="34"/>
      <c r="T357" s="34"/>
      <c r="U357" s="34"/>
    </row>
    <row r="358" spans="17:21">
      <c r="Q358" s="79"/>
      <c r="R358" s="79"/>
      <c r="S358" s="34"/>
      <c r="T358" s="34"/>
      <c r="U358" s="34"/>
    </row>
    <row r="359" spans="17:21">
      <c r="Q359" s="79"/>
      <c r="R359" s="79"/>
      <c r="S359" s="34"/>
      <c r="T359" s="34"/>
      <c r="U359" s="34"/>
    </row>
    <row r="360" spans="17:21">
      <c r="Q360" s="79"/>
      <c r="R360" s="79"/>
      <c r="S360" s="34"/>
      <c r="T360" s="34"/>
      <c r="U360" s="34"/>
    </row>
    <row r="361" spans="17:21">
      <c r="Q361" s="79"/>
      <c r="R361" s="79"/>
      <c r="S361" s="34"/>
      <c r="T361" s="34"/>
      <c r="U361" s="34"/>
    </row>
    <row r="362" spans="17:21">
      <c r="Q362" s="79"/>
      <c r="R362" s="79"/>
      <c r="S362" s="34"/>
      <c r="T362" s="34"/>
      <c r="U362" s="34"/>
    </row>
    <row r="363" spans="17:21">
      <c r="Q363" s="79"/>
      <c r="R363" s="79"/>
      <c r="S363" s="34"/>
      <c r="T363" s="34"/>
      <c r="U363" s="34"/>
    </row>
  </sheetData>
  <mergeCells count="1">
    <mergeCell ref="U4:V4"/>
  </mergeCells>
  <phoneticPr fontId="11" type="noConversion"/>
  <conditionalFormatting sqref="AC31:AD33 AN120:AO120">
    <cfRule type="cellIs" dxfId="272" priority="12" stopIfTrue="1" operator="lessThan">
      <formula>0</formula>
    </cfRule>
  </conditionalFormatting>
  <conditionalFormatting sqref="AN97:AO97">
    <cfRule type="cellIs" dxfId="271" priority="13" stopIfTrue="1" operator="greaterThan">
      <formula>0</formula>
    </cfRule>
  </conditionalFormatting>
  <conditionalFormatting sqref="AC63:AD74">
    <cfRule type="cellIs" dxfId="270" priority="14" stopIfTrue="1" operator="greaterThan">
      <formula>0</formula>
    </cfRule>
    <cfRule type="cellIs" dxfId="269" priority="15" stopIfTrue="1" operator="lessThan">
      <formula>0</formula>
    </cfRule>
  </conditionalFormatting>
  <conditionalFormatting sqref="AN97:AO97">
    <cfRule type="cellIs" dxfId="268" priority="6" operator="lessThan">
      <formula>0</formula>
    </cfRule>
  </conditionalFormatting>
  <conditionalFormatting sqref="P9:P10">
    <cfRule type="cellIs" dxfId="267" priority="3" operator="lessThan">
      <formula>0</formula>
    </cfRule>
    <cfRule type="cellIs" dxfId="266" priority="4" operator="greaterThan">
      <formula>0</formula>
    </cfRule>
  </conditionalFormatting>
  <conditionalFormatting sqref="J9:J10">
    <cfRule type="cellIs" dxfId="265" priority="1" operator="lessThan">
      <formula>0</formula>
    </cfRule>
    <cfRule type="cellIs" dxfId="26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357C4-32A5-4855-AA9C-8DF1B7670663}">
  <dimension ref="P1:BO343"/>
  <sheetViews>
    <sheetView zoomScale="89" zoomScaleNormal="89" workbookViewId="0">
      <selection activeCell="Q20" sqref="Q20"/>
    </sheetView>
  </sheetViews>
  <sheetFormatPr baseColWidth="10" defaultRowHeight="15"/>
  <cols>
    <col min="27" max="27" width="8.6328125" style="11" customWidth="1"/>
    <col min="28" max="28" width="8.453125" style="11" customWidth="1"/>
    <col min="29" max="29" width="8.08984375" customWidth="1"/>
    <col min="30" max="30" width="6.1796875" customWidth="1"/>
    <col min="31" max="31" width="5.36328125" customWidth="1"/>
    <col min="32" max="32" width="6.90625" style="11" customWidth="1"/>
    <col min="33" max="33" width="4.90625" customWidth="1"/>
    <col min="34" max="34" width="7.36328125" customWidth="1"/>
    <col min="35" max="35" width="6.1796875" style="11" customWidth="1"/>
    <col min="36" max="36" width="5.453125" style="11" customWidth="1"/>
    <col min="37" max="37" width="7" style="11" customWidth="1"/>
    <col min="38" max="38" width="8" style="67" customWidth="1"/>
    <col min="39" max="39" width="10.54296875" style="67" customWidth="1"/>
    <col min="40" max="40" width="8" style="11" customWidth="1"/>
    <col min="41" max="41" width="8.453125" customWidth="1"/>
    <col min="42" max="42" width="6.54296875" customWidth="1"/>
    <col min="43" max="43" width="7.90625" style="67" customWidth="1"/>
    <col min="44" max="44" width="7.54296875" customWidth="1"/>
    <col min="45" max="45" width="7.81640625" customWidth="1"/>
    <col min="49" max="49" width="9.90625" customWidth="1"/>
    <col min="51" max="51" width="9.453125" customWidth="1"/>
    <col min="53" max="53" width="14" customWidth="1"/>
    <col min="54" max="54" width="12.54296875" customWidth="1"/>
    <col min="55" max="55" width="10.90625" customWidth="1"/>
  </cols>
  <sheetData>
    <row r="1" spans="24:67" ht="15.6"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56"/>
      <c r="AR1" s="56"/>
      <c r="AS1" s="1"/>
      <c r="AT1" s="5"/>
    </row>
    <row r="2" spans="24:67" s="184" customFormat="1" ht="31.8">
      <c r="AA2" s="11"/>
      <c r="AB2" s="11"/>
      <c r="AC2"/>
      <c r="AD2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6"/>
      <c r="AR2" s="56"/>
      <c r="AS2" s="1"/>
      <c r="AT2" s="5"/>
      <c r="AU2"/>
      <c r="AV2"/>
      <c r="AW2"/>
      <c r="AX2"/>
      <c r="AY2"/>
      <c r="AZ2"/>
    </row>
    <row r="3" spans="24:67" ht="15.6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6"/>
      <c r="AR3" s="56"/>
      <c r="AS3" s="1"/>
      <c r="AT3" s="5"/>
      <c r="BA3" s="4"/>
      <c r="BB3" s="4"/>
      <c r="BC3" s="4"/>
      <c r="BD3" s="4"/>
      <c r="BE3" s="4"/>
    </row>
    <row r="4" spans="24:67" ht="15.6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56"/>
      <c r="AR4" s="56"/>
      <c r="AS4" s="1"/>
      <c r="AT4" s="5"/>
      <c r="BA4" s="4"/>
      <c r="BB4" s="4"/>
      <c r="BC4" s="4"/>
      <c r="BD4" s="4"/>
      <c r="BE4" s="4"/>
    </row>
    <row r="5" spans="24:67" s="182" customFormat="1" ht="19.8">
      <c r="AA5" s="11"/>
      <c r="AB5" s="11"/>
      <c r="AC5"/>
      <c r="AD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6"/>
      <c r="AS5" s="56"/>
      <c r="AT5" s="1"/>
      <c r="AU5" s="5"/>
      <c r="AV5"/>
      <c r="AW5"/>
      <c r="AX5"/>
      <c r="AY5"/>
      <c r="AZ5"/>
      <c r="BA5"/>
      <c r="BB5" s="4"/>
      <c r="BC5" s="4"/>
      <c r="BD5" s="4"/>
      <c r="BE5" s="4"/>
      <c r="BF5" s="4"/>
      <c r="BG5"/>
      <c r="BH5"/>
      <c r="BI5"/>
      <c r="BJ5"/>
      <c r="BK5"/>
      <c r="BL5"/>
      <c r="BM5" s="177"/>
      <c r="BN5" s="179"/>
      <c r="BO5" s="179"/>
    </row>
    <row r="6" spans="24:67" ht="15.6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56"/>
      <c r="AR6" s="56"/>
      <c r="AS6" s="1"/>
      <c r="AT6" s="5"/>
      <c r="BA6" s="4"/>
      <c r="BB6" s="4"/>
      <c r="BC6" s="4"/>
      <c r="BD6" s="4"/>
      <c r="BE6" s="4"/>
    </row>
    <row r="7" spans="24:67" ht="15.6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56"/>
      <c r="AR7" s="56"/>
      <c r="AS7" s="1"/>
      <c r="AT7" s="5"/>
      <c r="BA7" s="4"/>
      <c r="BB7" s="4"/>
      <c r="BC7" s="4"/>
      <c r="BD7" s="4"/>
      <c r="BE7" s="4"/>
    </row>
    <row r="8" spans="24:67" ht="15.6"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56"/>
      <c r="AR8" s="56"/>
      <c r="AS8" s="1"/>
      <c r="AT8" s="5"/>
    </row>
    <row r="9" spans="24:67" ht="15.6"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56"/>
      <c r="AR9" s="56"/>
      <c r="AS9" s="1"/>
      <c r="AT9" s="5"/>
    </row>
    <row r="10" spans="24:67" ht="15.6"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56"/>
      <c r="AR10" s="56"/>
      <c r="AS10" s="1"/>
      <c r="AT10" s="5"/>
    </row>
    <row r="11" spans="24:67" ht="15.6"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56"/>
      <c r="AR11" s="56"/>
      <c r="AS11" s="1"/>
      <c r="AT11" s="5"/>
      <c r="AV11" s="2"/>
      <c r="AW11" s="2"/>
      <c r="AX11" s="2"/>
    </row>
    <row r="12" spans="24:67" ht="15.6"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56"/>
      <c r="AR12" s="56"/>
      <c r="AS12" s="13"/>
      <c r="AT12" s="5"/>
      <c r="AV12" s="2"/>
      <c r="AW12" s="2"/>
      <c r="AX12" s="4"/>
      <c r="AY12" s="4"/>
      <c r="AZ12" s="4"/>
    </row>
    <row r="13" spans="24:67" ht="15.6"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56"/>
      <c r="AR13" s="56"/>
      <c r="AS13" s="13"/>
      <c r="AT13" s="5"/>
      <c r="AV13" s="1"/>
      <c r="AW13" s="1"/>
      <c r="AX13" s="11"/>
      <c r="AY13" s="11"/>
      <c r="AZ13" s="11"/>
    </row>
    <row r="14" spans="24:67" ht="15.6"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56"/>
      <c r="AR14" s="56"/>
      <c r="AS14" s="13"/>
      <c r="AT14" s="5"/>
      <c r="AV14" s="1"/>
      <c r="AW14" s="1"/>
      <c r="AX14" s="11"/>
      <c r="AY14" s="11"/>
      <c r="AZ14" s="11"/>
    </row>
    <row r="15" spans="24:67" ht="15.6"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56"/>
      <c r="AR15" s="56"/>
      <c r="AS15" s="13"/>
      <c r="AT15" s="5"/>
      <c r="AV15" s="1"/>
      <c r="AW15" s="1"/>
      <c r="AX15" s="11"/>
      <c r="AY15" s="11"/>
      <c r="AZ15" s="11"/>
    </row>
    <row r="16" spans="24:67" ht="15.6"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56"/>
      <c r="AR16" s="56"/>
      <c r="AS16" s="5"/>
      <c r="AT16" s="5"/>
      <c r="AV16" s="1"/>
      <c r="AW16" s="1"/>
      <c r="AX16" s="11"/>
      <c r="AY16" s="11"/>
      <c r="AZ16" s="11"/>
    </row>
    <row r="17" spans="30:52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56"/>
      <c r="AR17" s="56"/>
      <c r="AS17" s="5"/>
      <c r="AT17" s="5"/>
      <c r="AV17" s="1"/>
      <c r="AW17" s="1"/>
      <c r="AX17" s="11"/>
      <c r="AY17" s="11"/>
      <c r="AZ17" s="11"/>
    </row>
    <row r="18" spans="30:52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56"/>
      <c r="AR18" s="56"/>
      <c r="AS18" s="5"/>
      <c r="AT18" s="5"/>
      <c r="AV18" s="1"/>
      <c r="AW18" s="1"/>
      <c r="AX18" s="11"/>
      <c r="AY18" s="11"/>
      <c r="AZ18" s="11"/>
    </row>
    <row r="19" spans="30:52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56"/>
      <c r="AR19" s="56"/>
      <c r="AS19" s="5"/>
      <c r="AT19" s="5"/>
      <c r="AV19" s="1"/>
      <c r="AW19" s="1"/>
      <c r="AX19" s="11"/>
      <c r="AY19" s="11"/>
      <c r="AZ19" s="11"/>
    </row>
    <row r="20" spans="30:52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56"/>
      <c r="AR20" s="56"/>
      <c r="AS20" s="5"/>
      <c r="AT20" s="5"/>
      <c r="AV20" s="1"/>
      <c r="AW20" s="1"/>
      <c r="AX20" s="11"/>
      <c r="AY20" s="11"/>
      <c r="AZ20" s="11"/>
    </row>
    <row r="21" spans="30:52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56"/>
      <c r="AR21" s="56"/>
      <c r="AS21" s="5"/>
      <c r="AT21" s="5"/>
      <c r="AV21" s="1"/>
      <c r="AW21" s="1"/>
      <c r="AX21" s="11"/>
      <c r="AY21" s="11"/>
      <c r="AZ21" s="11"/>
    </row>
    <row r="22" spans="30:52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56"/>
      <c r="AR22" s="56"/>
      <c r="AS22" s="5"/>
      <c r="AT22" s="5"/>
      <c r="AV22" s="13"/>
      <c r="AW22" s="13"/>
      <c r="AX22" s="11"/>
      <c r="AY22" s="11"/>
      <c r="AZ22" s="11"/>
    </row>
    <row r="23" spans="30:52" ht="16.5" customHeight="1"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56"/>
      <c r="AR23" s="56"/>
      <c r="AS23" s="5"/>
      <c r="AT23" s="5"/>
      <c r="AV23" s="13"/>
      <c r="AW23" s="13"/>
      <c r="AX23" s="11"/>
      <c r="AY23" s="11"/>
      <c r="AZ23" s="11"/>
    </row>
    <row r="24" spans="30:52" ht="16.5" customHeight="1"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55"/>
      <c r="AR24" s="55"/>
      <c r="AS24" s="5"/>
      <c r="AT24" s="5"/>
      <c r="AV24" s="13"/>
      <c r="AW24" s="13"/>
      <c r="AX24" s="11"/>
      <c r="AY24" s="11"/>
      <c r="AZ24" s="11"/>
    </row>
    <row r="25" spans="30:52">
      <c r="AF25"/>
      <c r="AI25"/>
      <c r="AJ25"/>
      <c r="AK25"/>
      <c r="AL25"/>
      <c r="AM25"/>
      <c r="AN25"/>
      <c r="AQ25"/>
      <c r="AV25" s="13"/>
      <c r="AW25" s="13"/>
      <c r="AX25" s="11"/>
      <c r="AY25" s="11"/>
      <c r="AZ25" s="11"/>
    </row>
    <row r="26" spans="30:52" ht="17.25" customHeight="1"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5"/>
      <c r="AR26" s="55"/>
      <c r="AT26" s="5"/>
      <c r="AV26" s="13"/>
      <c r="AW26" s="13"/>
      <c r="AX26" s="11"/>
      <c r="AY26" s="11"/>
      <c r="AZ26" s="11"/>
    </row>
    <row r="27" spans="30:52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55"/>
      <c r="AR27" s="55"/>
      <c r="AV27" s="13"/>
      <c r="AW27" s="13"/>
      <c r="AX27" s="11"/>
      <c r="AY27" s="11"/>
      <c r="AZ27" s="11"/>
    </row>
    <row r="28" spans="30:52" ht="15.6"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55"/>
      <c r="AR28" s="55"/>
      <c r="AV28" s="13"/>
      <c r="AW28" s="13"/>
      <c r="AX28" s="11"/>
      <c r="AY28" s="11"/>
      <c r="AZ28" s="11"/>
    </row>
    <row r="29" spans="30:52" ht="15.6"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3"/>
      <c r="AR29" s="13"/>
      <c r="AV29" s="13"/>
      <c r="AW29" s="13"/>
      <c r="AX29" s="11"/>
      <c r="AY29" s="11"/>
      <c r="AZ29" s="11"/>
    </row>
    <row r="30" spans="30:52" ht="21"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5"/>
      <c r="AR30" s="5"/>
      <c r="AV30" s="54"/>
      <c r="AW30" s="54"/>
      <c r="AX30" s="11"/>
      <c r="AY30" s="11"/>
      <c r="AZ30" s="11"/>
    </row>
    <row r="31" spans="30:52" ht="21"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5"/>
      <c r="AR31" s="5"/>
      <c r="AV31" s="54"/>
      <c r="AW31" s="54"/>
      <c r="AX31" s="11"/>
      <c r="AY31" s="11"/>
      <c r="AZ31" s="11"/>
    </row>
    <row r="32" spans="30:52" ht="15.6"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4"/>
      <c r="AS32" s="4"/>
      <c r="AT32" s="4"/>
    </row>
    <row r="33" spans="25:49" ht="15.6"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16"/>
      <c r="AR33" s="16"/>
      <c r="AS33" s="1"/>
      <c r="AT33" s="19"/>
      <c r="AV33" s="1"/>
      <c r="AW33" s="5"/>
    </row>
    <row r="34" spans="25:49" ht="15.6"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6"/>
      <c r="AR34" s="16"/>
      <c r="AS34" s="1"/>
      <c r="AT34" s="19"/>
    </row>
    <row r="35" spans="25:49" ht="15.6"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6"/>
      <c r="AR35" s="16"/>
      <c r="AS35" s="1"/>
      <c r="AT35" s="19"/>
    </row>
    <row r="36" spans="25:49" ht="15.6"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16"/>
      <c r="AR36" s="16"/>
      <c r="AS36" s="1"/>
      <c r="AT36" s="19"/>
    </row>
    <row r="37" spans="25:49" ht="15.6"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6"/>
      <c r="AR37" s="16"/>
      <c r="AS37" s="13"/>
      <c r="AT37" s="19"/>
    </row>
    <row r="38" spans="25:49" ht="15.6">
      <c r="Y38" s="11"/>
      <c r="Z38" s="11"/>
      <c r="AA38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6"/>
      <c r="AP38" s="16"/>
      <c r="AQ38" s="13"/>
      <c r="AR38" s="19"/>
    </row>
    <row r="39" spans="25:49" ht="15.6">
      <c r="Y39" s="11"/>
      <c r="Z39" s="11"/>
      <c r="AA3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6"/>
      <c r="AP39" s="16"/>
      <c r="AQ39" s="13"/>
      <c r="AR39" s="19"/>
    </row>
    <row r="40" spans="25:49" ht="15.6">
      <c r="Y40" s="11"/>
      <c r="Z40" s="11"/>
      <c r="AA40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6"/>
      <c r="AP40" s="16"/>
      <c r="AQ40" s="13"/>
      <c r="AR40" s="19"/>
    </row>
    <row r="41" spans="25:49" ht="15.6">
      <c r="Y41" s="11"/>
      <c r="Z41" s="11"/>
      <c r="AA4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6"/>
      <c r="AP41" s="16"/>
      <c r="AQ41" s="5"/>
      <c r="AR41" s="19"/>
    </row>
    <row r="42" spans="25:49" ht="15.6">
      <c r="Y42" s="11"/>
      <c r="Z42" s="11"/>
      <c r="AA4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6"/>
      <c r="AP42" s="16"/>
      <c r="AQ42" s="5"/>
      <c r="AR42" s="19"/>
    </row>
    <row r="43" spans="25:49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6"/>
      <c r="AR43" s="16"/>
      <c r="AS43" s="5"/>
      <c r="AT43" s="19"/>
    </row>
    <row r="44" spans="25:49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16"/>
      <c r="AR44" s="16"/>
      <c r="AS44" s="5"/>
      <c r="AT44" s="19"/>
    </row>
    <row r="45" spans="25:49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16"/>
      <c r="AR45" s="16"/>
      <c r="AS45" s="5"/>
      <c r="AT45" s="19"/>
    </row>
    <row r="46" spans="25:49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6"/>
      <c r="AR46" s="16"/>
      <c r="AS46" s="5"/>
      <c r="AT46" s="19"/>
    </row>
    <row r="47" spans="25:49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6"/>
      <c r="AR47" s="16"/>
      <c r="AS47" s="5"/>
      <c r="AT47" s="19"/>
    </row>
    <row r="48" spans="25:49" ht="15.6"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6"/>
      <c r="AR48" s="16"/>
      <c r="AS48" s="5"/>
      <c r="AT48" s="19"/>
    </row>
    <row r="49" spans="25:57" ht="15.6"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6"/>
      <c r="AR49" s="16"/>
      <c r="AS49" s="5"/>
      <c r="AT49" s="19"/>
    </row>
    <row r="50" spans="25:57" ht="15.6"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19"/>
      <c r="AR50" s="19"/>
      <c r="AS50" s="5"/>
      <c r="AT50" s="19"/>
    </row>
    <row r="51" spans="25:57" ht="15.6"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3"/>
    </row>
    <row r="52" spans="25:57" ht="15.6"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3"/>
    </row>
    <row r="53" spans="25:57" ht="15.6"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3"/>
    </row>
    <row r="54" spans="25:57" ht="15.6"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13"/>
    </row>
    <row r="55" spans="25:57" ht="15.6"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9"/>
      <c r="AR55" s="19"/>
      <c r="AT55" s="19"/>
    </row>
    <row r="56" spans="25:57" ht="15.6"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3"/>
    </row>
    <row r="57" spans="25:57" ht="15.6">
      <c r="Y57" s="11"/>
      <c r="Z57" s="11"/>
      <c r="AA57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67"/>
      <c r="AQ57"/>
      <c r="AY57" s="13"/>
      <c r="AZ57" s="13"/>
    </row>
    <row r="58" spans="25:57" ht="15.6">
      <c r="Y58" s="11"/>
      <c r="Z58" s="11"/>
      <c r="AA58"/>
      <c r="AB58"/>
      <c r="AD58" s="11"/>
      <c r="AF58"/>
      <c r="AG58" s="11"/>
      <c r="AH58" s="11"/>
      <c r="AJ58" s="67"/>
      <c r="AK58" s="67"/>
      <c r="AL58" s="11"/>
      <c r="AM58"/>
      <c r="AN58"/>
      <c r="AO58" s="67"/>
      <c r="AQ58"/>
      <c r="AY58" s="2"/>
      <c r="AZ58" s="5"/>
      <c r="BA58" s="5"/>
    </row>
    <row r="59" spans="25:57">
      <c r="Y59" s="11"/>
      <c r="Z59" s="11"/>
      <c r="AA59"/>
      <c r="AB59"/>
      <c r="AD59" s="11"/>
      <c r="AF59"/>
      <c r="AG59" s="11"/>
      <c r="AH59" s="11"/>
      <c r="AJ59" s="67"/>
      <c r="AK59" s="67"/>
      <c r="AL59" s="11"/>
      <c r="AM59"/>
      <c r="AN59"/>
      <c r="AO59" s="67"/>
      <c r="AQ59"/>
      <c r="AY59" s="4"/>
      <c r="AZ59" s="4"/>
      <c r="BA59" s="4"/>
      <c r="BB59" s="4"/>
      <c r="BC59" s="4"/>
    </row>
    <row r="60" spans="25:57" ht="15.6">
      <c r="Y60" s="11"/>
      <c r="Z60" s="11"/>
      <c r="AA60"/>
      <c r="AB60"/>
      <c r="AD60" s="11"/>
      <c r="AF60"/>
      <c r="AG60" s="11"/>
      <c r="AH60" s="11"/>
      <c r="AJ60" s="67"/>
      <c r="AK60" s="67"/>
      <c r="AL60" s="11"/>
      <c r="AM60"/>
      <c r="AN60"/>
      <c r="AO60" s="67"/>
      <c r="AQ60"/>
      <c r="AY60" s="4"/>
      <c r="AZ60" s="13"/>
      <c r="BA60" s="13"/>
      <c r="BB60" s="1"/>
      <c r="BC60" s="5"/>
    </row>
    <row r="61" spans="25:57" ht="15.6">
      <c r="Y61" s="11"/>
      <c r="Z61" s="11"/>
      <c r="AA61"/>
      <c r="AB61"/>
      <c r="AD61" s="11"/>
      <c r="AF61"/>
      <c r="AG61" s="11"/>
      <c r="AH61" s="11"/>
      <c r="AJ61" s="67"/>
      <c r="AK61" s="67"/>
      <c r="AL61" s="11"/>
      <c r="AM61"/>
      <c r="AN61"/>
      <c r="AO61" s="67"/>
      <c r="AQ61"/>
      <c r="AY61" s="4"/>
      <c r="AZ61" s="13"/>
      <c r="BA61" s="13"/>
      <c r="BB61" s="1"/>
      <c r="BC61" s="5"/>
    </row>
    <row r="62" spans="25:57" ht="15.6">
      <c r="BA62" s="4"/>
      <c r="BB62" s="13"/>
      <c r="BC62" s="13"/>
      <c r="BD62" s="1"/>
      <c r="BE62" s="5"/>
    </row>
    <row r="63" spans="25:57" ht="15.6">
      <c r="BA63" s="4"/>
      <c r="BB63" s="13"/>
      <c r="BC63" s="13"/>
      <c r="BD63" s="1"/>
      <c r="BE63" s="5"/>
    </row>
    <row r="64" spans="25:57" ht="15.6">
      <c r="BA64" s="4"/>
      <c r="BB64" s="13"/>
      <c r="BC64" s="13"/>
      <c r="BD64" s="13"/>
      <c r="BE64" s="5"/>
    </row>
    <row r="65" spans="17:57" ht="15.6">
      <c r="BA65" s="4"/>
      <c r="BB65" s="13"/>
      <c r="BC65" s="13"/>
      <c r="BD65" s="13"/>
      <c r="BE65" s="5"/>
    </row>
    <row r="66" spans="17:57" ht="15.6">
      <c r="BA66" s="4"/>
      <c r="BB66" s="13"/>
      <c r="BC66" s="13"/>
      <c r="BD66" s="13"/>
      <c r="BE66" s="5"/>
    </row>
    <row r="67" spans="17:57" ht="15.6">
      <c r="BA67" s="4"/>
      <c r="BB67" s="13"/>
      <c r="BC67" s="13"/>
      <c r="BD67" s="13"/>
      <c r="BE67" s="5"/>
    </row>
    <row r="68" spans="17:57" ht="15.6">
      <c r="BA68" s="4"/>
      <c r="BB68" s="13"/>
      <c r="BC68" s="13"/>
      <c r="BD68" s="5"/>
      <c r="BE68" s="5"/>
    </row>
    <row r="69" spans="17:57" ht="15.6">
      <c r="BA69" s="4"/>
      <c r="BB69" s="13"/>
      <c r="BC69" s="13"/>
      <c r="BD69" s="5"/>
      <c r="BE69" s="5"/>
    </row>
    <row r="70" spans="17:57" ht="15.6">
      <c r="BA70" s="4"/>
      <c r="BB70" s="13"/>
      <c r="BC70" s="13"/>
      <c r="BD70" s="5"/>
      <c r="BE70" s="5"/>
    </row>
    <row r="71" spans="17:57" ht="15.6">
      <c r="BA71" s="4"/>
      <c r="BB71" s="13"/>
      <c r="BC71" s="13"/>
      <c r="BD71" s="5"/>
      <c r="BE71" s="5"/>
    </row>
    <row r="72" spans="17:57" ht="15.6">
      <c r="BA72" s="4"/>
      <c r="BB72" s="13"/>
      <c r="BC72" s="13"/>
      <c r="BD72" s="5"/>
      <c r="BE72" s="5"/>
    </row>
    <row r="73" spans="17:57" ht="15.6">
      <c r="BA73" s="4"/>
      <c r="BB73" s="13"/>
      <c r="BC73" s="13"/>
      <c r="BD73" s="5"/>
      <c r="BE73" s="5"/>
    </row>
    <row r="74" spans="17:57" ht="15.6">
      <c r="BA74" s="4"/>
      <c r="BB74" s="13"/>
      <c r="BC74" s="13"/>
      <c r="BD74" s="5"/>
      <c r="BE74" s="5"/>
    </row>
    <row r="75" spans="17:57" ht="15.6">
      <c r="BA75" s="4"/>
      <c r="BB75" s="13"/>
      <c r="BC75" s="13"/>
      <c r="BD75" s="5"/>
      <c r="BE75" s="5"/>
    </row>
    <row r="76" spans="17:57" ht="15.6">
      <c r="BA76" s="4"/>
      <c r="BB76" s="5"/>
      <c r="BC76" s="5"/>
      <c r="BD76" s="5"/>
      <c r="BE76" s="5"/>
    </row>
    <row r="77" spans="17:57">
      <c r="BA77" s="13"/>
      <c r="BB77" s="13"/>
    </row>
    <row r="78" spans="17:57" ht="15.6">
      <c r="BA78" s="5"/>
      <c r="BB78" s="5"/>
      <c r="BC78" s="5"/>
      <c r="BE78" s="5"/>
    </row>
    <row r="79" spans="17:57">
      <c r="BA79" s="13"/>
      <c r="BB79" s="13"/>
    </row>
    <row r="80" spans="17:57">
      <c r="Q80" s="3" t="s">
        <v>0</v>
      </c>
      <c r="BA80" s="13"/>
      <c r="BB80" s="13"/>
    </row>
    <row r="81" spans="16:57" ht="15.6">
      <c r="P81">
        <v>3</v>
      </c>
      <c r="Q81" t="s">
        <v>30</v>
      </c>
      <c r="BA81" s="2"/>
      <c r="BB81" s="5"/>
      <c r="BC81" s="5"/>
      <c r="BE81" s="2"/>
    </row>
    <row r="82" spans="16:57">
      <c r="P82">
        <v>4</v>
      </c>
      <c r="Q82" s="3" t="s">
        <v>31</v>
      </c>
      <c r="BA82" s="4"/>
      <c r="BB82" s="4"/>
      <c r="BC82" s="4"/>
      <c r="BD82" s="4"/>
      <c r="BE82" s="4"/>
    </row>
    <row r="83" spans="16:57" ht="15.6">
      <c r="P83">
        <v>5</v>
      </c>
      <c r="Q83" s="3" t="s">
        <v>400</v>
      </c>
      <c r="BA83" s="4"/>
      <c r="BB83" s="13"/>
      <c r="BC83" s="13"/>
      <c r="BD83" s="1"/>
      <c r="BE83" s="5"/>
    </row>
    <row r="84" spans="16:57" ht="15.6">
      <c r="P84">
        <v>6</v>
      </c>
      <c r="Q84" s="3" t="s">
        <v>32</v>
      </c>
      <c r="BA84" s="4"/>
      <c r="BB84" s="13"/>
      <c r="BC84" s="13"/>
      <c r="BD84" s="1"/>
      <c r="BE84" s="5"/>
    </row>
    <row r="85" spans="16:57" ht="15.6">
      <c r="BA85" s="4"/>
      <c r="BB85" s="13"/>
      <c r="BC85" s="13"/>
      <c r="BD85" s="1"/>
      <c r="BE85" s="5"/>
    </row>
    <row r="86" spans="16:57" ht="15.6">
      <c r="BA86" s="4"/>
      <c r="BB86" s="13"/>
      <c r="BC86" s="13"/>
      <c r="BD86" s="1"/>
      <c r="BE86" s="5"/>
    </row>
    <row r="87" spans="16:57" ht="15.6">
      <c r="BA87" s="4"/>
      <c r="BB87" s="13"/>
      <c r="BC87" s="13"/>
      <c r="BD87" s="13"/>
      <c r="BE87" s="5"/>
    </row>
    <row r="88" spans="16:57" ht="15.6">
      <c r="BA88" s="4"/>
      <c r="BB88" s="13"/>
      <c r="BC88" s="13"/>
      <c r="BD88" s="13"/>
      <c r="BE88" s="5"/>
    </row>
    <row r="89" spans="16:57" ht="15.6">
      <c r="BA89" s="4"/>
      <c r="BB89" s="13"/>
      <c r="BC89" s="13"/>
      <c r="BD89" s="13"/>
      <c r="BE89" s="5"/>
    </row>
    <row r="90" spans="16:57" ht="15.6">
      <c r="BA90" s="4"/>
      <c r="BB90" s="13"/>
      <c r="BC90" s="13"/>
      <c r="BD90" s="13"/>
      <c r="BE90" s="5"/>
    </row>
    <row r="91" spans="16:57" ht="15.6">
      <c r="BA91" s="4"/>
      <c r="BB91" s="13"/>
      <c r="BC91" s="13"/>
      <c r="BD91" s="5"/>
      <c r="BE91" s="5"/>
    </row>
    <row r="92" spans="16:57" ht="15.6">
      <c r="BA92" s="4"/>
      <c r="BB92" s="13"/>
      <c r="BC92" s="13"/>
      <c r="BD92" s="5"/>
      <c r="BE92" s="5"/>
    </row>
    <row r="93" spans="16:57" ht="15.6">
      <c r="BA93" s="4"/>
      <c r="BB93" s="13"/>
      <c r="BC93" s="13"/>
      <c r="BD93" s="5"/>
      <c r="BE93" s="5"/>
    </row>
    <row r="94" spans="16:57" ht="15.6">
      <c r="BA94" s="4"/>
      <c r="BB94" s="13"/>
      <c r="BC94" s="13"/>
      <c r="BD94" s="5"/>
      <c r="BE94" s="5"/>
    </row>
    <row r="95" spans="16:57" ht="15.6">
      <c r="BA95" s="4"/>
      <c r="BB95" s="13"/>
      <c r="BC95" s="13"/>
      <c r="BD95" s="5"/>
      <c r="BE95" s="5"/>
    </row>
    <row r="96" spans="16:57" ht="15.6">
      <c r="BA96" s="4"/>
      <c r="BB96" s="13"/>
      <c r="BC96" s="13"/>
      <c r="BD96" s="5"/>
      <c r="BE96" s="5"/>
    </row>
    <row r="97" spans="53:57" ht="15.6">
      <c r="BA97" s="4"/>
      <c r="BB97" s="13"/>
      <c r="BC97" s="13"/>
      <c r="BD97" s="5"/>
      <c r="BE97" s="5"/>
    </row>
    <row r="98" spans="53:57" ht="15.6">
      <c r="BA98" s="4"/>
      <c r="BB98" s="13"/>
      <c r="BC98" s="13"/>
      <c r="BD98" s="5"/>
      <c r="BE98" s="5"/>
    </row>
    <row r="99" spans="53:57" ht="15.6">
      <c r="BA99" s="4"/>
      <c r="BB99" s="5"/>
      <c r="BC99" s="5"/>
      <c r="BD99" s="5"/>
      <c r="BE99" s="5"/>
    </row>
    <row r="100" spans="53:57">
      <c r="BA100" s="13"/>
      <c r="BB100" s="13"/>
    </row>
    <row r="101" spans="53:57" ht="15.6">
      <c r="BA101" s="5"/>
      <c r="BB101" s="5"/>
      <c r="BC101" s="5"/>
      <c r="BE101" s="5"/>
    </row>
    <row r="102" spans="53:57">
      <c r="BA102" s="13"/>
      <c r="BB102" s="13"/>
    </row>
    <row r="103" spans="53:57">
      <c r="BA103" s="13"/>
      <c r="BB103" s="13"/>
    </row>
    <row r="104" spans="53:57">
      <c r="BA104" s="13"/>
      <c r="BB104" s="13"/>
    </row>
    <row r="105" spans="53:57">
      <c r="BA105" s="13"/>
      <c r="BB105" s="13"/>
    </row>
    <row r="106" spans="53:57">
      <c r="BA106" s="13"/>
      <c r="BB106" s="13"/>
    </row>
    <row r="107" spans="53:57">
      <c r="BA107" s="13"/>
      <c r="BB107" s="13"/>
    </row>
    <row r="108" spans="53:57">
      <c r="BA108" s="13"/>
      <c r="BB108" s="13"/>
    </row>
    <row r="109" spans="53:57">
      <c r="BA109" s="13"/>
      <c r="BB109" s="13"/>
    </row>
    <row r="110" spans="53:57">
      <c r="BA110" s="13"/>
      <c r="BB110" s="13"/>
    </row>
    <row r="111" spans="53:57">
      <c r="BA111" s="13"/>
      <c r="BB111" s="13"/>
    </row>
    <row r="112" spans="53:57">
      <c r="BA112" s="13"/>
      <c r="BB112" s="13"/>
    </row>
    <row r="113" spans="16:54">
      <c r="BA113" s="13"/>
      <c r="BB113" s="13"/>
    </row>
    <row r="114" spans="16:54">
      <c r="BA114" s="13"/>
      <c r="BB114" s="13"/>
    </row>
    <row r="115" spans="16:54">
      <c r="Q115" s="3" t="s">
        <v>3</v>
      </c>
      <c r="BA115" s="13"/>
      <c r="BB115" s="13"/>
    </row>
    <row r="116" spans="16:54">
      <c r="P116">
        <v>4</v>
      </c>
      <c r="Q116" s="3" t="s">
        <v>95</v>
      </c>
      <c r="BA116" s="13"/>
      <c r="BB116" s="13"/>
    </row>
    <row r="117" spans="16:54">
      <c r="P117">
        <v>5</v>
      </c>
      <c r="Q117" s="395" t="s">
        <v>96</v>
      </c>
      <c r="BA117" s="13"/>
      <c r="BB117" s="13"/>
    </row>
    <row r="118" spans="16:54">
      <c r="P118">
        <v>6</v>
      </c>
      <c r="Q118" s="3" t="s">
        <v>97</v>
      </c>
      <c r="BA118" s="13"/>
      <c r="BB118" s="13"/>
    </row>
    <row r="119" spans="16:54">
      <c r="P119">
        <v>7</v>
      </c>
      <c r="Q119" s="3" t="s">
        <v>98</v>
      </c>
      <c r="BA119" s="13"/>
      <c r="BB119" s="13"/>
    </row>
    <row r="120" spans="16:54">
      <c r="BA120" s="13"/>
      <c r="BB120" s="13"/>
    </row>
    <row r="121" spans="16:54">
      <c r="BA121" s="13"/>
      <c r="BB121" s="13"/>
    </row>
    <row r="122" spans="16:54">
      <c r="BA122" s="13"/>
      <c r="BB122" s="13"/>
    </row>
    <row r="123" spans="16:54">
      <c r="BA123" s="13"/>
      <c r="BB123" s="13"/>
    </row>
    <row r="124" spans="16:54">
      <c r="BA124" s="13"/>
      <c r="BB124" s="13"/>
    </row>
    <row r="125" spans="16:54">
      <c r="BA125" s="13"/>
      <c r="BB125" s="13"/>
    </row>
    <row r="126" spans="16:54">
      <c r="BA126" s="13"/>
      <c r="BB126" s="13"/>
    </row>
    <row r="127" spans="16:54">
      <c r="BA127" s="13"/>
      <c r="BB127" s="13"/>
    </row>
    <row r="128" spans="16:54">
      <c r="BA128" s="13"/>
      <c r="BB128" s="13"/>
    </row>
    <row r="129" spans="53:54">
      <c r="BA129" s="13"/>
      <c r="BB129" s="13"/>
    </row>
    <row r="130" spans="53:54">
      <c r="BA130" s="13"/>
      <c r="BB130" s="13"/>
    </row>
    <row r="131" spans="53:54">
      <c r="BA131" s="13"/>
      <c r="BB131" s="13"/>
    </row>
    <row r="132" spans="53:54">
      <c r="BA132" s="13"/>
      <c r="BB132" s="13"/>
    </row>
    <row r="133" spans="53:54">
      <c r="BA133" s="13"/>
      <c r="BB133" s="13"/>
    </row>
    <row r="134" spans="53:54">
      <c r="BA134" s="13"/>
      <c r="BB134" s="13"/>
    </row>
    <row r="135" spans="53:54">
      <c r="BA135" s="13"/>
      <c r="BB135" s="13"/>
    </row>
    <row r="136" spans="53:54">
      <c r="BA136" s="13"/>
      <c r="BB136" s="13"/>
    </row>
    <row r="137" spans="53:54">
      <c r="BA137" s="13"/>
      <c r="BB137" s="13"/>
    </row>
    <row r="138" spans="53:54">
      <c r="BA138" s="13"/>
      <c r="BB138" s="13"/>
    </row>
    <row r="139" spans="53:54">
      <c r="BA139" s="13"/>
      <c r="BB139" s="13"/>
    </row>
    <row r="140" spans="53:54">
      <c r="BA140" s="13"/>
      <c r="BB140" s="13"/>
    </row>
    <row r="141" spans="53:54">
      <c r="BA141" s="13"/>
      <c r="BB141" s="13"/>
    </row>
    <row r="142" spans="53:54">
      <c r="BA142" s="13"/>
      <c r="BB142" s="13"/>
    </row>
    <row r="143" spans="53:54">
      <c r="BA143" s="13"/>
      <c r="BB143" s="13"/>
    </row>
    <row r="144" spans="53:54">
      <c r="BA144" s="13"/>
      <c r="BB144" s="13"/>
    </row>
    <row r="145" spans="53:54">
      <c r="BA145" s="13"/>
      <c r="BB145" s="13"/>
    </row>
    <row r="146" spans="53:54">
      <c r="BA146" s="13"/>
      <c r="BB146" s="13"/>
    </row>
    <row r="147" spans="53:54">
      <c r="BA147" s="13"/>
      <c r="BB147" s="13"/>
    </row>
    <row r="148" spans="53:54">
      <c r="BA148" s="13"/>
      <c r="BB148" s="13"/>
    </row>
    <row r="149" spans="53:54">
      <c r="BA149" s="13"/>
      <c r="BB149" s="13"/>
    </row>
    <row r="150" spans="53:54">
      <c r="BA150" s="13"/>
      <c r="BB150" s="13"/>
    </row>
    <row r="151" spans="53:54">
      <c r="BA151" s="13"/>
      <c r="BB151" s="13"/>
    </row>
    <row r="152" spans="53:54">
      <c r="BA152" s="13"/>
      <c r="BB152" s="13"/>
    </row>
    <row r="153" spans="53:54">
      <c r="BA153" s="13"/>
      <c r="BB153" s="13"/>
    </row>
    <row r="154" spans="53:54">
      <c r="BA154" s="13"/>
      <c r="BB154" s="13"/>
    </row>
    <row r="155" spans="53:54">
      <c r="BA155" s="13"/>
      <c r="BB155" s="13"/>
    </row>
    <row r="156" spans="53:54">
      <c r="BA156" s="13"/>
      <c r="BB156" s="13"/>
    </row>
    <row r="180" spans="27:52">
      <c r="AA180" s="77"/>
      <c r="AB180" s="77"/>
      <c r="AC180" s="14"/>
      <c r="AD180" s="14"/>
      <c r="AE180" s="14"/>
      <c r="AF180" s="77"/>
      <c r="AG180" s="14"/>
      <c r="AH180" s="14"/>
      <c r="AI180" s="77"/>
      <c r="AJ180" s="77"/>
      <c r="AK180" s="77"/>
      <c r="AL180" s="68"/>
      <c r="AM180" s="68"/>
      <c r="AN180" s="77"/>
      <c r="AO180" s="14"/>
      <c r="AP180" s="14"/>
      <c r="AQ180" s="68"/>
      <c r="AR180" s="14"/>
      <c r="AS180" s="14"/>
      <c r="AT180" s="14"/>
      <c r="AU180" s="14"/>
      <c r="AV180" s="14"/>
      <c r="AW180" s="14"/>
      <c r="AX180" s="14"/>
      <c r="AY180" s="14"/>
      <c r="AZ180" s="14"/>
    </row>
    <row r="181" spans="27:52">
      <c r="AA181" s="77"/>
      <c r="AB181" s="77"/>
      <c r="AC181" s="14"/>
      <c r="AD181" s="14"/>
      <c r="AE181" s="14"/>
      <c r="AF181" s="77"/>
      <c r="AG181" s="14"/>
      <c r="AH181" s="14"/>
      <c r="AI181" s="77"/>
      <c r="AJ181" s="77"/>
      <c r="AK181" s="77"/>
      <c r="AL181" s="68"/>
      <c r="AM181" s="68"/>
      <c r="AN181" s="77"/>
      <c r="AO181" s="14"/>
      <c r="AP181" s="14"/>
      <c r="AQ181" s="68"/>
      <c r="AR181" s="14"/>
      <c r="AS181" s="14"/>
      <c r="AT181" s="14"/>
      <c r="AU181" s="14"/>
      <c r="AV181" s="14"/>
      <c r="AW181" s="14"/>
      <c r="AX181" s="14"/>
      <c r="AY181" s="14"/>
      <c r="AZ181" s="14"/>
    </row>
    <row r="182" spans="27:52">
      <c r="AA182" s="77"/>
      <c r="AB182" s="77"/>
      <c r="AC182" s="14"/>
      <c r="AD182" s="14"/>
      <c r="AE182" s="14"/>
      <c r="AF182" s="77"/>
      <c r="AG182" s="14"/>
      <c r="AH182" s="14"/>
      <c r="AI182" s="77"/>
      <c r="AJ182" s="77"/>
      <c r="AK182" s="77"/>
      <c r="AL182" s="68"/>
      <c r="AM182" s="68"/>
      <c r="AN182" s="77"/>
      <c r="AO182" s="14"/>
      <c r="AP182" s="14"/>
      <c r="AQ182" s="68"/>
      <c r="AR182" s="14"/>
      <c r="AS182" s="14"/>
      <c r="AT182" s="14"/>
      <c r="AU182" s="14"/>
      <c r="AV182" s="14"/>
      <c r="AW182" s="14"/>
      <c r="AX182" s="14"/>
      <c r="AY182" s="14"/>
      <c r="AZ182" s="14"/>
    </row>
    <row r="183" spans="27:52">
      <c r="AA183" s="77"/>
      <c r="AB183" s="77"/>
      <c r="AC183" s="14"/>
      <c r="AD183" s="14"/>
      <c r="AE183" s="14"/>
      <c r="AF183" s="77"/>
      <c r="AG183" s="14"/>
      <c r="AH183" s="14"/>
      <c r="AI183" s="77"/>
      <c r="AJ183" s="77"/>
      <c r="AK183" s="77"/>
      <c r="AL183" s="68"/>
      <c r="AM183" s="68"/>
      <c r="AN183" s="77"/>
      <c r="AO183" s="14"/>
      <c r="AP183" s="14"/>
      <c r="AQ183" s="68"/>
      <c r="AR183" s="14"/>
      <c r="AS183" s="14"/>
      <c r="AT183" s="14"/>
      <c r="AU183" s="14"/>
      <c r="AV183" s="14"/>
      <c r="AW183" s="14"/>
      <c r="AX183" s="14"/>
      <c r="AY183" s="14"/>
      <c r="AZ183" s="14"/>
    </row>
    <row r="184" spans="27:52">
      <c r="AA184" s="77"/>
      <c r="AB184" s="77"/>
      <c r="AC184" s="14"/>
      <c r="AD184" s="14"/>
      <c r="AE184" s="14"/>
      <c r="AF184" s="77"/>
      <c r="AG184" s="14"/>
      <c r="AH184" s="14"/>
      <c r="AI184" s="77"/>
      <c r="AJ184" s="77"/>
      <c r="AK184" s="77"/>
      <c r="AL184" s="68"/>
      <c r="AM184" s="68"/>
      <c r="AN184" s="77"/>
      <c r="AO184" s="14"/>
      <c r="AP184" s="14"/>
      <c r="AQ184" s="68"/>
      <c r="AR184" s="14"/>
      <c r="AS184" s="14"/>
      <c r="AT184" s="14"/>
      <c r="AU184" s="14"/>
      <c r="AV184" s="14"/>
      <c r="AW184" s="14"/>
      <c r="AX184" s="14"/>
      <c r="AY184" s="14"/>
      <c r="AZ184" s="14"/>
    </row>
    <row r="185" spans="27:52">
      <c r="AA185" s="77"/>
      <c r="AB185" s="77"/>
      <c r="AC185" s="14"/>
      <c r="AD185" s="14"/>
      <c r="AE185" s="14"/>
      <c r="AF185" s="77"/>
      <c r="AG185" s="14"/>
      <c r="AH185" s="14"/>
      <c r="AI185" s="77"/>
      <c r="AJ185" s="77"/>
      <c r="AK185" s="77"/>
      <c r="AL185" s="68"/>
      <c r="AM185" s="68"/>
      <c r="AN185" s="77"/>
      <c r="AO185" s="14"/>
      <c r="AP185" s="14"/>
      <c r="AQ185" s="68"/>
      <c r="AR185" s="14"/>
      <c r="AS185" s="14"/>
      <c r="AT185" s="14"/>
      <c r="AU185" s="14"/>
      <c r="AV185" s="14"/>
      <c r="AW185" s="14"/>
      <c r="AX185" s="14"/>
      <c r="AY185" s="14"/>
      <c r="AZ185" s="14"/>
    </row>
    <row r="186" spans="27:52">
      <c r="AA186" s="77"/>
      <c r="AB186" s="77"/>
      <c r="AC186" s="14"/>
      <c r="AD186" s="14"/>
      <c r="AE186" s="14"/>
      <c r="AF186" s="77"/>
      <c r="AG186" s="14"/>
      <c r="AH186" s="14"/>
      <c r="AI186" s="77"/>
      <c r="AJ186" s="77"/>
      <c r="AK186" s="77"/>
      <c r="AL186" s="68"/>
      <c r="AM186" s="68"/>
      <c r="AN186" s="77"/>
      <c r="AO186" s="14"/>
      <c r="AP186" s="14"/>
      <c r="AQ186" s="68"/>
      <c r="AR186" s="14"/>
      <c r="AS186" s="14"/>
      <c r="AT186" s="14"/>
      <c r="AU186" s="14"/>
      <c r="AV186" s="14"/>
      <c r="AW186" s="14"/>
      <c r="AX186" s="14"/>
      <c r="AY186" s="14"/>
      <c r="AZ186" s="14"/>
    </row>
    <row r="187" spans="27:52">
      <c r="AA187" s="77"/>
      <c r="AB187" s="77"/>
      <c r="AC187" s="14"/>
      <c r="AD187" s="14"/>
      <c r="AE187" s="14"/>
      <c r="AF187" s="77"/>
      <c r="AG187" s="14"/>
      <c r="AH187" s="14"/>
      <c r="AI187" s="77"/>
      <c r="AJ187" s="77"/>
      <c r="AK187" s="77"/>
      <c r="AL187" s="68"/>
      <c r="AM187" s="68"/>
      <c r="AN187" s="77"/>
      <c r="AO187" s="14"/>
      <c r="AP187" s="14"/>
      <c r="AQ187" s="68"/>
      <c r="AR187" s="14"/>
      <c r="AS187" s="14"/>
      <c r="AT187" s="14"/>
      <c r="AU187" s="14"/>
      <c r="AV187" s="14"/>
      <c r="AW187" s="14"/>
      <c r="AX187" s="14"/>
      <c r="AY187" s="14"/>
      <c r="AZ187" s="14"/>
    </row>
    <row r="188" spans="27:52">
      <c r="AA188" s="77"/>
      <c r="AB188" s="77"/>
      <c r="AC188" s="14"/>
      <c r="AD188" s="14"/>
      <c r="AE188" s="14"/>
      <c r="AF188" s="77"/>
      <c r="AG188" s="14"/>
      <c r="AH188" s="14"/>
      <c r="AI188" s="77"/>
      <c r="AJ188" s="77"/>
      <c r="AK188" s="77"/>
      <c r="AL188" s="68"/>
      <c r="AM188" s="68"/>
      <c r="AN188" s="77"/>
      <c r="AO188" s="14"/>
      <c r="AP188" s="14"/>
      <c r="AQ188" s="68"/>
      <c r="AR188" s="14"/>
      <c r="AS188" s="14"/>
      <c r="AT188" s="14"/>
      <c r="AU188" s="14"/>
      <c r="AV188" s="14"/>
      <c r="AW188" s="14"/>
      <c r="AX188" s="14"/>
      <c r="AY188" s="14"/>
      <c r="AZ188" s="14"/>
    </row>
    <row r="189" spans="27:52">
      <c r="AA189" s="77"/>
      <c r="AB189" s="77"/>
      <c r="AC189" s="14"/>
      <c r="AD189" s="14"/>
      <c r="AE189" s="14"/>
      <c r="AF189" s="77"/>
      <c r="AG189" s="14"/>
      <c r="AH189" s="14"/>
      <c r="AI189" s="77"/>
      <c r="AJ189" s="77"/>
      <c r="AK189" s="77"/>
      <c r="AL189" s="68"/>
      <c r="AM189" s="68"/>
      <c r="AN189" s="77"/>
      <c r="AO189" s="14"/>
      <c r="AP189" s="14"/>
      <c r="AQ189" s="68"/>
      <c r="AR189" s="14"/>
      <c r="AS189" s="14"/>
      <c r="AT189" s="14"/>
      <c r="AU189" s="14"/>
      <c r="AV189" s="14"/>
      <c r="AW189" s="14"/>
      <c r="AX189" s="14"/>
      <c r="AY189" s="14"/>
      <c r="AZ189" s="14"/>
    </row>
    <row r="190" spans="27:52">
      <c r="AA190" s="77"/>
      <c r="AB190" s="77"/>
      <c r="AC190" s="14"/>
      <c r="AD190" s="14"/>
      <c r="AE190" s="14"/>
      <c r="AF190" s="77"/>
      <c r="AG190" s="14"/>
      <c r="AH190" s="14"/>
      <c r="AI190" s="77"/>
      <c r="AJ190" s="77"/>
      <c r="AK190" s="77"/>
      <c r="AL190" s="68"/>
      <c r="AM190" s="68"/>
      <c r="AN190" s="77"/>
      <c r="AO190" s="14"/>
      <c r="AP190" s="14"/>
      <c r="AQ190" s="68"/>
      <c r="AR190" s="14"/>
      <c r="AS190" s="14"/>
      <c r="AT190" s="14"/>
      <c r="AU190" s="14"/>
      <c r="AV190" s="14"/>
      <c r="AW190" s="14"/>
      <c r="AX190" s="14"/>
      <c r="AY190" s="14"/>
      <c r="AZ190" s="14"/>
    </row>
    <row r="191" spans="27:52">
      <c r="AA191" s="77"/>
      <c r="AB191" s="77"/>
      <c r="AC191" s="14"/>
      <c r="AD191" s="14"/>
      <c r="AE191" s="14"/>
      <c r="AF191" s="77"/>
      <c r="AG191" s="14"/>
      <c r="AH191" s="14"/>
      <c r="AI191" s="77"/>
      <c r="AJ191" s="77"/>
      <c r="AK191" s="77"/>
      <c r="AL191" s="68"/>
      <c r="AM191" s="68"/>
      <c r="AN191" s="77"/>
      <c r="AO191" s="14"/>
      <c r="AP191" s="14"/>
      <c r="AQ191" s="68"/>
      <c r="AR191" s="14"/>
      <c r="AS191" s="14"/>
      <c r="AT191" s="14"/>
      <c r="AU191" s="14"/>
      <c r="AV191" s="14"/>
      <c r="AW191" s="14"/>
      <c r="AX191" s="14"/>
      <c r="AY191" s="14"/>
      <c r="AZ191" s="14"/>
    </row>
    <row r="192" spans="27:52">
      <c r="AA192" s="77"/>
      <c r="AB192" s="77"/>
      <c r="AC192" s="14"/>
      <c r="AD192" s="14"/>
      <c r="AE192" s="14"/>
      <c r="AF192" s="77"/>
      <c r="AG192" s="14"/>
      <c r="AH192" s="14"/>
      <c r="AI192" s="77"/>
      <c r="AJ192" s="77"/>
      <c r="AK192" s="77"/>
      <c r="AL192" s="68"/>
      <c r="AM192" s="68"/>
      <c r="AN192" s="77"/>
      <c r="AO192" s="14"/>
      <c r="AP192" s="14"/>
      <c r="AQ192" s="68"/>
      <c r="AR192" s="14"/>
      <c r="AS192" s="14"/>
      <c r="AT192" s="14"/>
      <c r="AU192" s="14"/>
      <c r="AV192" s="14"/>
      <c r="AW192" s="14"/>
      <c r="AX192" s="14"/>
      <c r="AY192" s="14"/>
      <c r="AZ192" s="14"/>
    </row>
    <row r="193" spans="27:52">
      <c r="AA193" s="77"/>
      <c r="AB193" s="77"/>
      <c r="AC193" s="14"/>
      <c r="AD193" s="14"/>
      <c r="AE193" s="14"/>
      <c r="AF193" s="77"/>
      <c r="AG193" s="14"/>
      <c r="AH193" s="14"/>
      <c r="AI193" s="77"/>
      <c r="AJ193" s="77"/>
      <c r="AK193" s="77"/>
      <c r="AL193" s="68"/>
      <c r="AM193" s="68"/>
      <c r="AN193" s="77"/>
      <c r="AO193" s="14"/>
      <c r="AP193" s="14"/>
      <c r="AQ193" s="68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7:52">
      <c r="AA194" s="77"/>
      <c r="AB194" s="77"/>
      <c r="AC194" s="14"/>
      <c r="AD194" s="14"/>
      <c r="AE194" s="14"/>
      <c r="AF194" s="77"/>
      <c r="AG194" s="14"/>
      <c r="AH194" s="14"/>
      <c r="AI194" s="77"/>
      <c r="AJ194" s="77"/>
      <c r="AK194" s="77"/>
      <c r="AL194" s="68"/>
      <c r="AM194" s="68"/>
      <c r="AN194" s="77"/>
      <c r="AO194" s="14"/>
      <c r="AP194" s="14"/>
      <c r="AQ194" s="68"/>
      <c r="AR194" s="14"/>
      <c r="AS194" s="14"/>
      <c r="AT194" s="14"/>
      <c r="AU194" s="14"/>
      <c r="AV194" s="14"/>
      <c r="AW194" s="14"/>
      <c r="AX194" s="14"/>
      <c r="AY194" s="14"/>
      <c r="AZ194" s="14"/>
    </row>
    <row r="195" spans="27:52">
      <c r="AA195" s="77"/>
      <c r="AB195" s="77"/>
      <c r="AC195" s="14"/>
      <c r="AD195" s="14"/>
      <c r="AE195" s="14"/>
      <c r="AF195" s="77"/>
      <c r="AG195" s="14"/>
      <c r="AH195" s="14"/>
      <c r="AI195" s="77"/>
      <c r="AJ195" s="77"/>
      <c r="AK195" s="77"/>
      <c r="AL195" s="68"/>
      <c r="AM195" s="68"/>
      <c r="AN195" s="77"/>
      <c r="AO195" s="14"/>
      <c r="AP195" s="14"/>
      <c r="AQ195" s="68"/>
      <c r="AR195" s="14"/>
      <c r="AS195" s="14"/>
      <c r="AT195" s="14"/>
      <c r="AU195" s="14"/>
      <c r="AV195" s="14"/>
      <c r="AW195" s="14"/>
      <c r="AX195" s="14"/>
      <c r="AY195" s="14"/>
      <c r="AZ195" s="14"/>
    </row>
    <row r="196" spans="27:52">
      <c r="AA196" s="77"/>
      <c r="AB196" s="77"/>
      <c r="AC196" s="14"/>
      <c r="AD196" s="14"/>
      <c r="AE196" s="14"/>
      <c r="AF196" s="77"/>
      <c r="AG196" s="14"/>
      <c r="AH196" s="14"/>
      <c r="AI196" s="77"/>
      <c r="AJ196" s="77"/>
      <c r="AK196" s="77"/>
      <c r="AL196" s="68"/>
      <c r="AM196" s="68"/>
      <c r="AN196" s="77"/>
      <c r="AO196" s="14"/>
      <c r="AP196" s="14"/>
      <c r="AQ196" s="68"/>
      <c r="AR196" s="14"/>
      <c r="AS196" s="14"/>
      <c r="AT196" s="14"/>
      <c r="AU196" s="14"/>
      <c r="AV196" s="14"/>
      <c r="AW196" s="14"/>
      <c r="AX196" s="14"/>
      <c r="AY196" s="14"/>
      <c r="AZ196" s="14"/>
    </row>
    <row r="197" spans="27:52">
      <c r="AA197" s="77"/>
      <c r="AB197" s="77"/>
      <c r="AC197" s="14"/>
      <c r="AD197" s="14"/>
      <c r="AE197" s="14"/>
      <c r="AF197" s="77"/>
      <c r="AG197" s="14"/>
      <c r="AH197" s="14"/>
      <c r="AI197" s="77"/>
      <c r="AJ197" s="77"/>
      <c r="AK197" s="77"/>
      <c r="AL197" s="68"/>
      <c r="AM197" s="68"/>
      <c r="AN197" s="77"/>
      <c r="AO197" s="14"/>
      <c r="AP197" s="14"/>
      <c r="AQ197" s="68"/>
      <c r="AR197" s="14"/>
      <c r="AS197" s="14"/>
      <c r="AT197" s="14"/>
      <c r="AU197" s="14"/>
      <c r="AV197" s="14"/>
      <c r="AW197" s="14"/>
      <c r="AX197" s="14"/>
      <c r="AY197" s="14"/>
      <c r="AZ197" s="14"/>
    </row>
    <row r="198" spans="27:52">
      <c r="AA198" s="77"/>
      <c r="AB198" s="77"/>
      <c r="AC198" s="14"/>
      <c r="AD198" s="14"/>
      <c r="AE198" s="14"/>
      <c r="AF198" s="77"/>
      <c r="AG198" s="14"/>
      <c r="AH198" s="14"/>
      <c r="AI198" s="77"/>
      <c r="AJ198" s="77"/>
      <c r="AK198" s="77"/>
      <c r="AL198" s="68"/>
      <c r="AM198" s="68"/>
      <c r="AN198" s="77"/>
      <c r="AO198" s="14"/>
      <c r="AP198" s="14"/>
      <c r="AQ198" s="68"/>
      <c r="AR198" s="14"/>
      <c r="AS198" s="14"/>
      <c r="AT198" s="14"/>
      <c r="AU198" s="14"/>
      <c r="AV198" s="14"/>
      <c r="AW198" s="14"/>
      <c r="AX198" s="14"/>
      <c r="AY198" s="14"/>
      <c r="AZ198" s="14"/>
    </row>
    <row r="199" spans="27:52">
      <c r="AA199" s="77"/>
      <c r="AB199" s="77"/>
      <c r="AC199" s="14"/>
      <c r="AD199" s="14"/>
      <c r="AE199" s="14"/>
      <c r="AF199" s="77"/>
      <c r="AG199" s="14"/>
      <c r="AH199" s="14"/>
      <c r="AI199" s="77"/>
      <c r="AJ199" s="77"/>
      <c r="AK199" s="77"/>
      <c r="AL199" s="68"/>
      <c r="AM199" s="68"/>
      <c r="AN199" s="77"/>
      <c r="AO199" s="14"/>
      <c r="AP199" s="14"/>
      <c r="AQ199" s="68"/>
      <c r="AR199" s="14"/>
      <c r="AS199" s="14"/>
      <c r="AT199" s="14"/>
      <c r="AU199" s="14"/>
      <c r="AV199" s="14"/>
      <c r="AW199" s="14"/>
      <c r="AX199" s="14"/>
      <c r="AY199" s="14"/>
      <c r="AZ199" s="14"/>
    </row>
    <row r="200" spans="27:52">
      <c r="AA200" s="77"/>
      <c r="AB200" s="77"/>
      <c r="AC200" s="14"/>
      <c r="AD200" s="14"/>
      <c r="AE200" s="14"/>
      <c r="AF200" s="77"/>
      <c r="AG200" s="14"/>
      <c r="AH200" s="14"/>
      <c r="AI200" s="77"/>
      <c r="AJ200" s="77"/>
      <c r="AK200" s="77"/>
      <c r="AL200" s="68"/>
      <c r="AM200" s="68"/>
      <c r="AN200" s="77"/>
      <c r="AO200" s="14"/>
      <c r="AP200" s="14"/>
      <c r="AQ200" s="68"/>
      <c r="AR200" s="14"/>
      <c r="AS200" s="14"/>
      <c r="AT200" s="14"/>
      <c r="AU200" s="14"/>
      <c r="AV200" s="14"/>
      <c r="AW200" s="14"/>
      <c r="AX200" s="14"/>
      <c r="AY200" s="14"/>
      <c r="AZ200" s="14"/>
    </row>
    <row r="201" spans="27:52">
      <c r="AA201" s="77"/>
      <c r="AB201" s="77"/>
      <c r="AC201" s="14"/>
      <c r="AD201" s="14"/>
      <c r="AE201" s="14"/>
      <c r="AF201" s="77"/>
      <c r="AG201" s="14"/>
      <c r="AH201" s="14"/>
      <c r="AI201" s="77"/>
      <c r="AJ201" s="77"/>
      <c r="AK201" s="77"/>
      <c r="AL201" s="68"/>
      <c r="AM201" s="68"/>
      <c r="AN201" s="77"/>
      <c r="AO201" s="14"/>
      <c r="AP201" s="14"/>
      <c r="AQ201" s="68"/>
      <c r="AR201" s="14"/>
      <c r="AS201" s="14"/>
      <c r="AT201" s="14"/>
      <c r="AU201" s="14"/>
      <c r="AV201" s="14"/>
      <c r="AW201" s="14"/>
      <c r="AX201" s="14"/>
      <c r="AY201" s="14"/>
      <c r="AZ201" s="14"/>
    </row>
    <row r="202" spans="27:52">
      <c r="AA202" s="77"/>
      <c r="AB202" s="77"/>
      <c r="AC202" s="14"/>
      <c r="AD202" s="14"/>
      <c r="AE202" s="14"/>
      <c r="AF202" s="77"/>
      <c r="AG202" s="14"/>
      <c r="AH202" s="14"/>
      <c r="AI202" s="77"/>
      <c r="AJ202" s="77"/>
      <c r="AK202" s="77"/>
      <c r="AL202" s="68"/>
      <c r="AM202" s="68"/>
      <c r="AN202" s="77"/>
      <c r="AO202" s="14"/>
      <c r="AP202" s="14"/>
      <c r="AQ202" s="68"/>
      <c r="AR202" s="14"/>
      <c r="AS202" s="14"/>
      <c r="AT202" s="14"/>
      <c r="AU202" s="14"/>
      <c r="AV202" s="14"/>
      <c r="AW202" s="14"/>
      <c r="AX202" s="14"/>
      <c r="AY202" s="14"/>
      <c r="AZ202" s="14"/>
    </row>
    <row r="203" spans="27:52">
      <c r="AA203" s="77"/>
      <c r="AB203" s="77"/>
      <c r="AC203" s="14"/>
      <c r="AD203" s="14"/>
      <c r="AE203" s="14"/>
      <c r="AF203" s="77"/>
      <c r="AG203" s="14"/>
      <c r="AH203" s="14"/>
      <c r="AI203" s="77"/>
      <c r="AJ203" s="77"/>
      <c r="AK203" s="77"/>
      <c r="AL203" s="68"/>
      <c r="AM203" s="68"/>
      <c r="AN203" s="77"/>
      <c r="AO203" s="14"/>
      <c r="AP203" s="14"/>
      <c r="AQ203" s="68"/>
      <c r="AR203" s="14"/>
      <c r="AS203" s="14"/>
      <c r="AT203" s="14"/>
      <c r="AU203" s="14"/>
      <c r="AV203" s="14"/>
      <c r="AW203" s="14"/>
      <c r="AX203" s="14"/>
      <c r="AY203" s="14"/>
      <c r="AZ203" s="14"/>
    </row>
    <row r="204" spans="27:52">
      <c r="AA204" s="77"/>
      <c r="AB204" s="77"/>
      <c r="AC204" s="14"/>
      <c r="AD204" s="14"/>
      <c r="AE204" s="14"/>
      <c r="AF204" s="77"/>
      <c r="AG204" s="14"/>
      <c r="AH204" s="14"/>
      <c r="AI204" s="77"/>
      <c r="AJ204" s="77"/>
      <c r="AK204" s="77"/>
      <c r="AL204" s="68"/>
      <c r="AM204" s="68"/>
      <c r="AN204" s="77"/>
      <c r="AO204" s="14"/>
      <c r="AP204" s="14"/>
      <c r="AQ204" s="68"/>
      <c r="AR204" s="14"/>
      <c r="AS204" s="14"/>
      <c r="AT204" s="14"/>
      <c r="AU204" s="14"/>
      <c r="AV204" s="14"/>
      <c r="AW204" s="14"/>
      <c r="AX204" s="14"/>
      <c r="AY204" s="14"/>
      <c r="AZ204" s="14"/>
    </row>
    <row r="205" spans="27:52">
      <c r="AA205" s="77"/>
      <c r="AB205" s="77"/>
      <c r="AC205" s="14"/>
      <c r="AD205" s="14"/>
      <c r="AE205" s="14"/>
      <c r="AF205" s="77"/>
      <c r="AG205" s="14"/>
      <c r="AH205" s="14"/>
      <c r="AI205" s="77"/>
      <c r="AJ205" s="77"/>
      <c r="AK205" s="77"/>
      <c r="AL205" s="68"/>
      <c r="AM205" s="68"/>
      <c r="AN205" s="77"/>
      <c r="AO205" s="14"/>
      <c r="AP205" s="14"/>
      <c r="AQ205" s="68"/>
      <c r="AR205" s="14"/>
      <c r="AS205" s="14"/>
      <c r="AT205" s="14"/>
      <c r="AU205" s="14"/>
      <c r="AV205" s="14"/>
      <c r="AW205" s="14"/>
      <c r="AX205" s="14"/>
      <c r="AY205" s="14"/>
      <c r="AZ205" s="14"/>
    </row>
    <row r="206" spans="27:52">
      <c r="AA206" s="77"/>
      <c r="AB206" s="77"/>
      <c r="AC206" s="14"/>
      <c r="AD206" s="14"/>
      <c r="AE206" s="14"/>
      <c r="AF206" s="77"/>
      <c r="AG206" s="14"/>
      <c r="AH206" s="14"/>
      <c r="AI206" s="77"/>
      <c r="AJ206" s="77"/>
      <c r="AK206" s="77"/>
      <c r="AL206" s="68"/>
      <c r="AM206" s="68"/>
      <c r="AN206" s="77"/>
      <c r="AO206" s="14"/>
      <c r="AP206" s="14"/>
      <c r="AQ206" s="68"/>
      <c r="AR206" s="14"/>
      <c r="AS206" s="14"/>
      <c r="AT206" s="14"/>
      <c r="AU206" s="14"/>
      <c r="AV206" s="14"/>
      <c r="AW206" s="14"/>
      <c r="AX206" s="14"/>
      <c r="AY206" s="14"/>
      <c r="AZ206" s="14"/>
    </row>
    <row r="207" spans="27:52">
      <c r="AA207" s="77"/>
      <c r="AB207" s="77"/>
      <c r="AC207" s="14"/>
      <c r="AD207" s="14"/>
      <c r="AE207" s="14"/>
      <c r="AF207" s="77"/>
      <c r="AG207" s="14"/>
      <c r="AH207" s="14"/>
      <c r="AI207" s="77"/>
      <c r="AJ207" s="77"/>
      <c r="AK207" s="77"/>
      <c r="AL207" s="68"/>
      <c r="AM207" s="68"/>
      <c r="AN207" s="77"/>
      <c r="AO207" s="14"/>
      <c r="AP207" s="14"/>
      <c r="AQ207" s="68"/>
      <c r="AR207" s="14"/>
      <c r="AS207" s="14"/>
      <c r="AT207" s="14"/>
      <c r="AU207" s="14"/>
      <c r="AV207" s="14"/>
      <c r="AW207" s="14"/>
      <c r="AX207" s="14"/>
      <c r="AY207" s="14"/>
      <c r="AZ207" s="14"/>
    </row>
    <row r="208" spans="27:52">
      <c r="AA208" s="77"/>
      <c r="AB208" s="77"/>
      <c r="AC208" s="14"/>
      <c r="AD208" s="14"/>
      <c r="AE208" s="14"/>
      <c r="AF208" s="77"/>
      <c r="AG208" s="14"/>
      <c r="AH208" s="14"/>
      <c r="AI208" s="77"/>
      <c r="AJ208" s="77"/>
      <c r="AK208" s="77"/>
      <c r="AL208" s="68"/>
      <c r="AM208" s="68"/>
      <c r="AN208" s="77"/>
      <c r="AO208" s="14"/>
      <c r="AP208" s="14"/>
      <c r="AQ208" s="68"/>
      <c r="AR208" s="14"/>
      <c r="AS208" s="14"/>
      <c r="AT208" s="14"/>
      <c r="AU208" s="14"/>
      <c r="AV208" s="14"/>
      <c r="AW208" s="14"/>
      <c r="AX208" s="14"/>
      <c r="AY208" s="14"/>
      <c r="AZ208" s="14"/>
    </row>
    <row r="209" spans="27:52">
      <c r="AA209" s="77"/>
      <c r="AB209" s="77"/>
      <c r="AC209" s="14"/>
      <c r="AD209" s="14"/>
      <c r="AE209" s="14"/>
      <c r="AF209" s="77"/>
      <c r="AG209" s="14"/>
      <c r="AH209" s="14"/>
      <c r="AI209" s="77"/>
      <c r="AJ209" s="77"/>
      <c r="AK209" s="77"/>
      <c r="AL209" s="68"/>
      <c r="AM209" s="68"/>
      <c r="AN209" s="77"/>
      <c r="AO209" s="14"/>
      <c r="AP209" s="14"/>
      <c r="AQ209" s="68"/>
      <c r="AR209" s="14"/>
      <c r="AS209" s="14"/>
      <c r="AT209" s="14"/>
      <c r="AU209" s="14"/>
      <c r="AV209" s="14"/>
      <c r="AW209" s="14"/>
      <c r="AX209" s="14"/>
      <c r="AY209" s="14"/>
      <c r="AZ209" s="14"/>
    </row>
    <row r="210" spans="27:52">
      <c r="AA210" s="77"/>
      <c r="AB210" s="77"/>
      <c r="AC210" s="14"/>
      <c r="AD210" s="14"/>
      <c r="AE210" s="14"/>
      <c r="AF210" s="77"/>
      <c r="AG210" s="14"/>
      <c r="AH210" s="14"/>
      <c r="AI210" s="77"/>
      <c r="AJ210" s="77"/>
      <c r="AK210" s="77"/>
      <c r="AL210" s="68"/>
      <c r="AM210" s="68"/>
      <c r="AN210" s="77"/>
      <c r="AO210" s="14"/>
      <c r="AP210" s="14"/>
      <c r="AQ210" s="68"/>
      <c r="AR210" s="14"/>
      <c r="AS210" s="14"/>
      <c r="AT210" s="14"/>
      <c r="AU210" s="14"/>
      <c r="AV210" s="14"/>
      <c r="AW210" s="14"/>
      <c r="AX210" s="14"/>
      <c r="AY210" s="14"/>
      <c r="AZ210" s="14"/>
    </row>
    <row r="211" spans="27:52">
      <c r="AA211" s="77"/>
      <c r="AB211" s="77"/>
      <c r="AC211" s="14"/>
      <c r="AD211" s="14"/>
      <c r="AE211" s="14"/>
      <c r="AF211" s="77"/>
      <c r="AG211" s="14"/>
      <c r="AH211" s="14"/>
      <c r="AI211" s="77"/>
      <c r="AJ211" s="77"/>
      <c r="AK211" s="77"/>
      <c r="AL211" s="68"/>
      <c r="AM211" s="68"/>
      <c r="AN211" s="77"/>
      <c r="AO211" s="14"/>
      <c r="AP211" s="14"/>
      <c r="AQ211" s="68"/>
      <c r="AR211" s="14"/>
      <c r="AS211" s="14"/>
      <c r="AT211" s="14"/>
      <c r="AU211" s="14"/>
      <c r="AV211" s="14"/>
      <c r="AW211" s="14"/>
      <c r="AX211" s="14"/>
      <c r="AY211" s="14"/>
      <c r="AZ211" s="14"/>
    </row>
    <row r="212" spans="27:52">
      <c r="AA212" s="77"/>
      <c r="AB212" s="77"/>
      <c r="AC212" s="14"/>
      <c r="AD212" s="14"/>
      <c r="AE212" s="14"/>
      <c r="AF212" s="77"/>
      <c r="AG212" s="14"/>
      <c r="AH212" s="14"/>
      <c r="AI212" s="77"/>
      <c r="AJ212" s="77"/>
      <c r="AK212" s="77"/>
      <c r="AL212" s="68"/>
      <c r="AM212" s="68"/>
      <c r="AN212" s="77"/>
      <c r="AO212" s="14"/>
      <c r="AP212" s="14"/>
      <c r="AQ212" s="68"/>
      <c r="AR212" s="14"/>
      <c r="AS212" s="14"/>
      <c r="AT212" s="14"/>
      <c r="AU212" s="14"/>
      <c r="AV212" s="14"/>
      <c r="AW212" s="14"/>
      <c r="AX212" s="14"/>
      <c r="AY212" s="14"/>
      <c r="AZ212" s="14"/>
    </row>
    <row r="213" spans="27:52">
      <c r="AA213" s="77"/>
      <c r="AB213" s="77"/>
      <c r="AC213" s="14"/>
      <c r="AD213" s="14"/>
      <c r="AE213" s="14"/>
      <c r="AF213" s="77"/>
      <c r="AG213" s="14"/>
      <c r="AH213" s="14"/>
      <c r="AI213" s="77"/>
      <c r="AJ213" s="77"/>
      <c r="AK213" s="77"/>
      <c r="AL213" s="68"/>
      <c r="AM213" s="68"/>
      <c r="AN213" s="77"/>
      <c r="AO213" s="14"/>
      <c r="AP213" s="14"/>
      <c r="AQ213" s="68"/>
      <c r="AR213" s="14"/>
      <c r="AS213" s="14"/>
      <c r="AT213" s="14"/>
      <c r="AU213" s="14"/>
      <c r="AV213" s="14"/>
      <c r="AW213" s="14"/>
      <c r="AX213" s="14"/>
      <c r="AY213" s="14"/>
      <c r="AZ213" s="14"/>
    </row>
    <row r="214" spans="27:52">
      <c r="AA214" s="77"/>
      <c r="AB214" s="77"/>
      <c r="AC214" s="14"/>
      <c r="AD214" s="14"/>
      <c r="AE214" s="14"/>
      <c r="AF214" s="77"/>
      <c r="AG214" s="14"/>
      <c r="AH214" s="14"/>
      <c r="AI214" s="77"/>
      <c r="AJ214" s="77"/>
      <c r="AK214" s="77"/>
      <c r="AL214" s="68"/>
      <c r="AM214" s="68"/>
      <c r="AN214" s="77"/>
      <c r="AO214" s="14"/>
      <c r="AP214" s="14"/>
      <c r="AQ214" s="68"/>
      <c r="AR214" s="14"/>
      <c r="AS214" s="14"/>
      <c r="AT214" s="14"/>
      <c r="AU214" s="14"/>
      <c r="AV214" s="14"/>
      <c r="AW214" s="14"/>
      <c r="AX214" s="14"/>
      <c r="AY214" s="14"/>
      <c r="AZ214" s="14"/>
    </row>
    <row r="215" spans="27:52">
      <c r="AA215" s="77"/>
      <c r="AB215" s="77"/>
      <c r="AC215" s="14"/>
      <c r="AD215" s="14"/>
      <c r="AE215" s="14"/>
      <c r="AF215" s="77"/>
      <c r="AG215" s="14"/>
      <c r="AH215" s="14"/>
      <c r="AI215" s="77"/>
      <c r="AJ215" s="77"/>
      <c r="AK215" s="77"/>
      <c r="AL215" s="68"/>
      <c r="AM215" s="68"/>
      <c r="AN215" s="77"/>
      <c r="AO215" s="14"/>
      <c r="AP215" s="14"/>
      <c r="AQ215" s="68"/>
      <c r="AR215" s="14"/>
      <c r="AS215" s="14"/>
      <c r="AT215" s="14"/>
      <c r="AU215" s="14"/>
      <c r="AV215" s="14"/>
      <c r="AW215" s="14"/>
      <c r="AX215" s="14"/>
      <c r="AY215" s="14"/>
      <c r="AZ215" s="14"/>
    </row>
    <row r="216" spans="27:52">
      <c r="AA216" s="77"/>
      <c r="AB216" s="77"/>
      <c r="AC216" s="14"/>
      <c r="AD216" s="14"/>
      <c r="AE216" s="14"/>
      <c r="AF216" s="77"/>
      <c r="AG216" s="14"/>
      <c r="AH216" s="14"/>
      <c r="AI216" s="77"/>
      <c r="AJ216" s="77"/>
      <c r="AK216" s="77"/>
      <c r="AL216" s="68"/>
      <c r="AM216" s="68"/>
      <c r="AN216" s="77"/>
      <c r="AO216" s="14"/>
      <c r="AP216" s="14"/>
      <c r="AQ216" s="68"/>
      <c r="AR216" s="14"/>
      <c r="AS216" s="14"/>
      <c r="AT216" s="14"/>
      <c r="AU216" s="14"/>
      <c r="AV216" s="14"/>
      <c r="AW216" s="14"/>
      <c r="AX216" s="14"/>
      <c r="AY216" s="14"/>
      <c r="AZ216" s="14"/>
    </row>
    <row r="217" spans="27:52">
      <c r="AA217" s="77"/>
      <c r="AB217" s="77"/>
      <c r="AC217" s="14"/>
      <c r="AD217" s="14"/>
      <c r="AE217" s="14"/>
      <c r="AF217" s="77"/>
      <c r="AG217" s="14"/>
      <c r="AH217" s="14"/>
      <c r="AI217" s="77"/>
      <c r="AJ217" s="77"/>
      <c r="AK217" s="77"/>
      <c r="AL217" s="68"/>
      <c r="AM217" s="68"/>
      <c r="AN217" s="77"/>
      <c r="AO217" s="14"/>
      <c r="AP217" s="14"/>
      <c r="AQ217" s="68"/>
      <c r="AR217" s="14"/>
      <c r="AS217" s="14"/>
      <c r="AT217" s="14"/>
      <c r="AU217" s="14"/>
      <c r="AV217" s="14"/>
      <c r="AW217" s="14"/>
      <c r="AX217" s="14"/>
      <c r="AY217" s="14"/>
      <c r="AZ217" s="14"/>
    </row>
    <row r="218" spans="27:52">
      <c r="AA218" s="77"/>
      <c r="AB218" s="77"/>
      <c r="AC218" s="14"/>
      <c r="AD218" s="14"/>
      <c r="AE218" s="14"/>
      <c r="AF218" s="77"/>
      <c r="AG218" s="14"/>
      <c r="AH218" s="14"/>
      <c r="AI218" s="77"/>
      <c r="AJ218" s="77"/>
      <c r="AK218" s="77"/>
      <c r="AL218" s="68"/>
      <c r="AM218" s="68"/>
      <c r="AN218" s="77"/>
      <c r="AO218" s="14"/>
      <c r="AP218" s="14"/>
      <c r="AQ218" s="68"/>
      <c r="AR218" s="14"/>
      <c r="AS218" s="14"/>
      <c r="AT218" s="14"/>
      <c r="AU218" s="14"/>
      <c r="AV218" s="14"/>
      <c r="AW218" s="14"/>
      <c r="AX218" s="14"/>
      <c r="AY218" s="14"/>
      <c r="AZ218" s="14"/>
    </row>
    <row r="219" spans="27:52">
      <c r="AA219" s="77"/>
      <c r="AB219" s="77"/>
      <c r="AC219" s="14"/>
      <c r="AD219" s="14"/>
      <c r="AE219" s="14"/>
      <c r="AF219" s="77"/>
      <c r="AG219" s="14"/>
      <c r="AH219" s="14"/>
      <c r="AI219" s="77"/>
      <c r="AJ219" s="77"/>
      <c r="AK219" s="77"/>
      <c r="AL219" s="68"/>
      <c r="AM219" s="68"/>
      <c r="AN219" s="77"/>
      <c r="AO219" s="14"/>
      <c r="AP219" s="14"/>
      <c r="AQ219" s="68"/>
      <c r="AR219" s="14"/>
      <c r="AS219" s="14"/>
      <c r="AT219" s="14"/>
      <c r="AU219" s="14"/>
      <c r="AV219" s="14"/>
      <c r="AW219" s="14"/>
      <c r="AX219" s="14"/>
      <c r="AY219" s="14"/>
      <c r="AZ219" s="14"/>
    </row>
    <row r="220" spans="27:52">
      <c r="AA220" s="77"/>
      <c r="AB220" s="77"/>
      <c r="AC220" s="14"/>
      <c r="AD220" s="14"/>
      <c r="AE220" s="14"/>
      <c r="AF220" s="77"/>
      <c r="AG220" s="14"/>
      <c r="AH220" s="14"/>
      <c r="AI220" s="77"/>
      <c r="AJ220" s="77"/>
      <c r="AK220" s="77"/>
      <c r="AL220" s="68"/>
      <c r="AM220" s="68"/>
      <c r="AN220" s="77"/>
      <c r="AO220" s="14"/>
      <c r="AP220" s="14"/>
      <c r="AQ220" s="68"/>
      <c r="AR220" s="14"/>
      <c r="AS220" s="14"/>
      <c r="AT220" s="14"/>
      <c r="AU220" s="14"/>
      <c r="AV220" s="14"/>
      <c r="AW220" s="14"/>
      <c r="AX220" s="14"/>
      <c r="AY220" s="14"/>
      <c r="AZ220" s="14"/>
    </row>
    <row r="221" spans="27:52">
      <c r="AA221" s="77"/>
      <c r="AB221" s="77"/>
      <c r="AC221" s="14"/>
      <c r="AD221" s="14"/>
      <c r="AE221" s="14"/>
      <c r="AF221" s="77"/>
      <c r="AG221" s="14"/>
      <c r="AH221" s="14"/>
      <c r="AI221" s="77"/>
      <c r="AJ221" s="77"/>
      <c r="AK221" s="77"/>
      <c r="AL221" s="68"/>
      <c r="AM221" s="68"/>
      <c r="AN221" s="77"/>
      <c r="AO221" s="14"/>
      <c r="AP221" s="14"/>
      <c r="AQ221" s="68"/>
      <c r="AR221" s="14"/>
      <c r="AS221" s="14"/>
      <c r="AT221" s="14"/>
      <c r="AU221" s="14"/>
      <c r="AV221" s="14"/>
      <c r="AW221" s="14"/>
      <c r="AX221" s="14"/>
      <c r="AY221" s="14"/>
      <c r="AZ221" s="14"/>
    </row>
    <row r="222" spans="27:52">
      <c r="AA222" s="77"/>
      <c r="AB222" s="77"/>
      <c r="AC222" s="14"/>
      <c r="AD222" s="14"/>
      <c r="AE222" s="14"/>
      <c r="AF222" s="77"/>
      <c r="AG222" s="14"/>
      <c r="AH222" s="14"/>
      <c r="AI222" s="77"/>
      <c r="AJ222" s="77"/>
      <c r="AK222" s="77"/>
      <c r="AL222" s="68"/>
      <c r="AM222" s="68"/>
      <c r="AN222" s="77"/>
      <c r="AO222" s="14"/>
      <c r="AP222" s="14"/>
      <c r="AQ222" s="68"/>
      <c r="AR222" s="14"/>
      <c r="AS222" s="14"/>
      <c r="AT222" s="14"/>
      <c r="AU222" s="14"/>
      <c r="AV222" s="14"/>
      <c r="AW222" s="14"/>
      <c r="AX222" s="14"/>
      <c r="AY222" s="14"/>
      <c r="AZ222" s="14"/>
    </row>
    <row r="223" spans="27:52">
      <c r="AA223" s="77"/>
      <c r="AB223" s="77"/>
      <c r="AC223" s="14"/>
      <c r="AD223" s="14"/>
      <c r="AE223" s="14"/>
      <c r="AF223" s="77"/>
      <c r="AG223" s="14"/>
      <c r="AH223" s="14"/>
      <c r="AI223" s="77"/>
      <c r="AJ223" s="77"/>
      <c r="AK223" s="77"/>
      <c r="AL223" s="68"/>
      <c r="AM223" s="68"/>
      <c r="AN223" s="77"/>
      <c r="AO223" s="14"/>
      <c r="AP223" s="14"/>
      <c r="AQ223" s="68"/>
      <c r="AR223" s="14"/>
      <c r="AS223" s="14"/>
      <c r="AT223" s="14"/>
      <c r="AU223" s="14"/>
      <c r="AV223" s="14"/>
      <c r="AW223" s="14"/>
      <c r="AX223" s="14"/>
      <c r="AY223" s="14"/>
      <c r="AZ223" s="14"/>
    </row>
    <row r="224" spans="27:52">
      <c r="AA224" s="77"/>
      <c r="AB224" s="77"/>
      <c r="AC224" s="14"/>
      <c r="AD224" s="14"/>
      <c r="AE224" s="14"/>
      <c r="AF224" s="77"/>
      <c r="AG224" s="14"/>
      <c r="AH224" s="14"/>
      <c r="AI224" s="77"/>
      <c r="AJ224" s="77"/>
      <c r="AK224" s="77"/>
      <c r="AL224" s="68"/>
      <c r="AM224" s="68"/>
      <c r="AN224" s="77"/>
      <c r="AO224" s="14"/>
      <c r="AP224" s="14"/>
      <c r="AQ224" s="68"/>
      <c r="AR224" s="14"/>
      <c r="AS224" s="14"/>
      <c r="AT224" s="14"/>
      <c r="AU224" s="14"/>
      <c r="AV224" s="14"/>
      <c r="AW224" s="14"/>
      <c r="AX224" s="14"/>
      <c r="AY224" s="14"/>
      <c r="AZ224" s="14"/>
    </row>
    <row r="225" spans="27:52">
      <c r="AA225" s="77"/>
      <c r="AB225" s="77"/>
      <c r="AC225" s="14"/>
      <c r="AD225" s="14"/>
      <c r="AE225" s="14"/>
      <c r="AF225" s="77"/>
      <c r="AG225" s="14"/>
      <c r="AH225" s="14"/>
      <c r="AI225" s="77"/>
      <c r="AJ225" s="77"/>
      <c r="AK225" s="77"/>
      <c r="AL225" s="68"/>
      <c r="AM225" s="68"/>
      <c r="AN225" s="77"/>
      <c r="AO225" s="14"/>
      <c r="AP225" s="14"/>
      <c r="AQ225" s="68"/>
      <c r="AR225" s="14"/>
      <c r="AS225" s="14"/>
      <c r="AT225" s="14"/>
      <c r="AU225" s="14"/>
      <c r="AV225" s="14"/>
      <c r="AW225" s="14"/>
      <c r="AX225" s="14"/>
      <c r="AY225" s="14"/>
      <c r="AZ225" s="14"/>
    </row>
    <row r="226" spans="27:52">
      <c r="AA226" s="77"/>
      <c r="AB226" s="77"/>
      <c r="AC226" s="14"/>
      <c r="AD226" s="14"/>
      <c r="AE226" s="14"/>
      <c r="AF226" s="77"/>
      <c r="AG226" s="14"/>
      <c r="AH226" s="14"/>
      <c r="AI226" s="77"/>
      <c r="AJ226" s="77"/>
      <c r="AK226" s="77"/>
      <c r="AL226" s="68"/>
      <c r="AM226" s="68"/>
      <c r="AN226" s="77"/>
      <c r="AO226" s="14"/>
      <c r="AP226" s="14"/>
      <c r="AQ226" s="68"/>
      <c r="AR226" s="14"/>
      <c r="AS226" s="14"/>
      <c r="AT226" s="14"/>
      <c r="AU226" s="14"/>
      <c r="AV226" s="14"/>
      <c r="AW226" s="14"/>
      <c r="AX226" s="14"/>
      <c r="AY226" s="14"/>
      <c r="AZ226" s="14"/>
    </row>
    <row r="227" spans="27:52">
      <c r="AA227" s="77"/>
      <c r="AB227" s="77"/>
      <c r="AC227" s="14"/>
      <c r="AD227" s="14"/>
      <c r="AE227" s="14"/>
      <c r="AF227" s="77"/>
      <c r="AG227" s="14"/>
      <c r="AH227" s="14"/>
      <c r="AI227" s="77"/>
      <c r="AJ227" s="77"/>
      <c r="AK227" s="77"/>
      <c r="AL227" s="68"/>
      <c r="AM227" s="68"/>
      <c r="AN227" s="77"/>
      <c r="AO227" s="14"/>
      <c r="AP227" s="14"/>
      <c r="AQ227" s="68"/>
      <c r="AR227" s="14"/>
      <c r="AS227" s="14"/>
      <c r="AT227" s="14"/>
      <c r="AU227" s="14"/>
      <c r="AV227" s="14"/>
      <c r="AW227" s="14"/>
      <c r="AX227" s="14"/>
      <c r="AY227" s="14"/>
      <c r="AZ227" s="14"/>
    </row>
    <row r="228" spans="27:52">
      <c r="AA228" s="77"/>
      <c r="AB228" s="77"/>
      <c r="AC228" s="14"/>
      <c r="AD228" s="14"/>
      <c r="AE228" s="14"/>
      <c r="AF228" s="77"/>
      <c r="AG228" s="14"/>
      <c r="AH228" s="14"/>
      <c r="AI228" s="77"/>
      <c r="AJ228" s="77"/>
      <c r="AK228" s="77"/>
      <c r="AL228" s="68"/>
      <c r="AM228" s="68"/>
      <c r="AN228" s="77"/>
      <c r="AO228" s="14"/>
      <c r="AP228" s="14"/>
      <c r="AQ228" s="68"/>
      <c r="AR228" s="14"/>
      <c r="AS228" s="14"/>
      <c r="AT228" s="14"/>
      <c r="AU228" s="14"/>
      <c r="AV228" s="14"/>
      <c r="AW228" s="14"/>
      <c r="AX228" s="14"/>
      <c r="AY228" s="14"/>
      <c r="AZ228" s="14"/>
    </row>
    <row r="229" spans="27:52">
      <c r="AA229" s="77"/>
      <c r="AB229" s="77"/>
      <c r="AC229" s="14"/>
      <c r="AD229" s="14"/>
      <c r="AE229" s="14"/>
      <c r="AF229" s="77"/>
      <c r="AG229" s="14"/>
      <c r="AH229" s="14"/>
      <c r="AI229" s="77"/>
      <c r="AJ229" s="77"/>
      <c r="AK229" s="77"/>
      <c r="AL229" s="68"/>
      <c r="AM229" s="68"/>
      <c r="AN229" s="77"/>
      <c r="AO229" s="14"/>
      <c r="AP229" s="14"/>
      <c r="AQ229" s="68"/>
      <c r="AR229" s="14"/>
      <c r="AS229" s="14"/>
      <c r="AT229" s="14"/>
      <c r="AU229" s="14"/>
      <c r="AV229" s="14"/>
      <c r="AW229" s="14"/>
      <c r="AX229" s="14"/>
      <c r="AY229" s="14"/>
      <c r="AZ229" s="14"/>
    </row>
    <row r="230" spans="27:52">
      <c r="AA230" s="77"/>
      <c r="AB230" s="77"/>
      <c r="AC230" s="14"/>
      <c r="AD230" s="14"/>
      <c r="AE230" s="14"/>
      <c r="AF230" s="77"/>
      <c r="AG230" s="14"/>
      <c r="AH230" s="14"/>
      <c r="AI230" s="77"/>
      <c r="AJ230" s="77"/>
      <c r="AK230" s="77"/>
      <c r="AL230" s="68"/>
      <c r="AM230" s="68"/>
      <c r="AN230" s="77"/>
      <c r="AO230" s="14"/>
      <c r="AP230" s="14"/>
      <c r="AQ230" s="68"/>
      <c r="AR230" s="14"/>
      <c r="AS230" s="14"/>
      <c r="AT230" s="14"/>
      <c r="AU230" s="14"/>
      <c r="AV230" s="14"/>
      <c r="AW230" s="14"/>
      <c r="AX230" s="14"/>
      <c r="AY230" s="14"/>
      <c r="AZ230" s="14"/>
    </row>
    <row r="231" spans="27:52">
      <c r="AA231" s="77"/>
      <c r="AB231" s="77"/>
      <c r="AC231" s="14"/>
      <c r="AD231" s="14"/>
      <c r="AE231" s="14"/>
      <c r="AF231" s="77"/>
      <c r="AG231" s="14"/>
      <c r="AH231" s="14"/>
      <c r="AI231" s="77"/>
      <c r="AJ231" s="77"/>
      <c r="AK231" s="77"/>
      <c r="AL231" s="68"/>
      <c r="AM231" s="68"/>
      <c r="AN231" s="77"/>
      <c r="AO231" s="14"/>
      <c r="AP231" s="14"/>
      <c r="AQ231" s="68"/>
      <c r="AR231" s="14"/>
      <c r="AS231" s="14"/>
      <c r="AT231" s="14"/>
      <c r="AU231" s="14"/>
      <c r="AV231" s="14"/>
      <c r="AW231" s="14"/>
      <c r="AX231" s="14"/>
      <c r="AY231" s="14"/>
      <c r="AZ231" s="14"/>
    </row>
    <row r="232" spans="27:52">
      <c r="AA232" s="77"/>
      <c r="AB232" s="77"/>
      <c r="AC232" s="14"/>
      <c r="AD232" s="14"/>
      <c r="AE232" s="14"/>
      <c r="AF232" s="77"/>
      <c r="AG232" s="14"/>
      <c r="AH232" s="14"/>
      <c r="AI232" s="77"/>
      <c r="AJ232" s="77"/>
      <c r="AK232" s="77"/>
      <c r="AL232" s="68"/>
      <c r="AM232" s="68"/>
      <c r="AN232" s="77"/>
      <c r="AO232" s="14"/>
      <c r="AP232" s="14"/>
      <c r="AQ232" s="68"/>
      <c r="AR232" s="14"/>
      <c r="AS232" s="14"/>
      <c r="AT232" s="14"/>
      <c r="AU232" s="14"/>
      <c r="AV232" s="14"/>
      <c r="AW232" s="14"/>
      <c r="AX232" s="14"/>
      <c r="AY232" s="14"/>
      <c r="AZ232" s="14"/>
    </row>
    <row r="233" spans="27:52">
      <c r="AA233" s="77"/>
      <c r="AB233" s="77"/>
      <c r="AC233" s="14"/>
      <c r="AD233" s="14"/>
      <c r="AE233" s="14"/>
      <c r="AF233" s="77"/>
      <c r="AG233" s="14"/>
      <c r="AH233" s="14"/>
      <c r="AI233" s="77"/>
      <c r="AJ233" s="77"/>
      <c r="AK233" s="77"/>
      <c r="AL233" s="68"/>
      <c r="AM233" s="68"/>
      <c r="AN233" s="77"/>
      <c r="AO233" s="14"/>
      <c r="AP233" s="14"/>
      <c r="AQ233" s="68"/>
      <c r="AR233" s="14"/>
      <c r="AS233" s="14"/>
      <c r="AT233" s="14"/>
      <c r="AU233" s="14"/>
      <c r="AV233" s="14"/>
      <c r="AW233" s="14"/>
      <c r="AX233" s="14"/>
      <c r="AY233" s="14"/>
      <c r="AZ233" s="14"/>
    </row>
    <row r="234" spans="27:52">
      <c r="AA234" s="77"/>
      <c r="AB234" s="77"/>
      <c r="AC234" s="14"/>
      <c r="AD234" s="14"/>
      <c r="AE234" s="14"/>
      <c r="AF234" s="77"/>
      <c r="AG234" s="14"/>
      <c r="AH234" s="14"/>
      <c r="AI234" s="77"/>
      <c r="AJ234" s="77"/>
      <c r="AK234" s="77"/>
      <c r="AL234" s="68"/>
      <c r="AM234" s="68"/>
      <c r="AN234" s="77"/>
      <c r="AO234" s="14"/>
      <c r="AP234" s="14"/>
      <c r="AQ234" s="68"/>
      <c r="AR234" s="14"/>
      <c r="AS234" s="14"/>
      <c r="AT234" s="14"/>
      <c r="AU234" s="14"/>
      <c r="AV234" s="14"/>
      <c r="AW234" s="14"/>
      <c r="AX234" s="14"/>
      <c r="AY234" s="14"/>
      <c r="AZ234" s="14"/>
    </row>
    <row r="235" spans="27:52">
      <c r="AA235" s="77"/>
      <c r="AB235" s="77"/>
      <c r="AC235" s="14"/>
      <c r="AD235" s="14"/>
      <c r="AE235" s="14"/>
      <c r="AF235" s="77"/>
      <c r="AG235" s="14"/>
      <c r="AH235" s="14"/>
      <c r="AI235" s="77"/>
      <c r="AJ235" s="77"/>
      <c r="AK235" s="77"/>
      <c r="AL235" s="68"/>
      <c r="AM235" s="68"/>
      <c r="AN235" s="77"/>
      <c r="AO235" s="14"/>
      <c r="AP235" s="14"/>
      <c r="AQ235" s="68"/>
      <c r="AR235" s="14"/>
      <c r="AS235" s="14"/>
      <c r="AT235" s="14"/>
      <c r="AU235" s="14"/>
      <c r="AV235" s="14"/>
      <c r="AW235" s="14"/>
      <c r="AX235" s="14"/>
      <c r="AY235" s="14"/>
      <c r="AZ235" s="14"/>
    </row>
    <row r="236" spans="27:52">
      <c r="AA236" s="77"/>
      <c r="AB236" s="77"/>
      <c r="AC236" s="14"/>
      <c r="AD236" s="14"/>
      <c r="AE236" s="14"/>
      <c r="AF236" s="77"/>
      <c r="AG236" s="14"/>
      <c r="AH236" s="14"/>
      <c r="AI236" s="77"/>
      <c r="AJ236" s="77"/>
      <c r="AK236" s="77"/>
      <c r="AL236" s="68"/>
      <c r="AM236" s="68"/>
      <c r="AN236" s="77"/>
      <c r="AO236" s="14"/>
      <c r="AP236" s="14"/>
      <c r="AQ236" s="68"/>
      <c r="AR236" s="14"/>
      <c r="AS236" s="14"/>
      <c r="AT236" s="14"/>
      <c r="AU236" s="14"/>
      <c r="AV236" s="14"/>
      <c r="AW236" s="14"/>
      <c r="AX236" s="14"/>
      <c r="AY236" s="14"/>
      <c r="AZ236" s="14"/>
    </row>
    <row r="237" spans="27:52">
      <c r="AA237" s="77"/>
      <c r="AB237" s="77"/>
      <c r="AC237" s="14"/>
      <c r="AD237" s="14"/>
      <c r="AE237" s="14"/>
      <c r="AF237" s="77"/>
      <c r="AG237" s="14"/>
      <c r="AH237" s="14"/>
      <c r="AI237" s="77"/>
      <c r="AJ237" s="77"/>
      <c r="AK237" s="77"/>
      <c r="AL237" s="68"/>
      <c r="AM237" s="68"/>
      <c r="AN237" s="77"/>
      <c r="AO237" s="14"/>
      <c r="AP237" s="14"/>
      <c r="AQ237" s="68"/>
      <c r="AR237" s="14"/>
      <c r="AS237" s="14"/>
      <c r="AT237" s="14"/>
      <c r="AU237" s="14"/>
      <c r="AV237" s="14"/>
      <c r="AW237" s="14"/>
      <c r="AX237" s="14"/>
      <c r="AY237" s="14"/>
      <c r="AZ237" s="14"/>
    </row>
    <row r="238" spans="27:52">
      <c r="AA238" s="77"/>
      <c r="AB238" s="77"/>
      <c r="AC238" s="14"/>
      <c r="AD238" s="14"/>
      <c r="AE238" s="14"/>
      <c r="AF238" s="77"/>
      <c r="AG238" s="14"/>
      <c r="AH238" s="14"/>
      <c r="AI238" s="77"/>
      <c r="AJ238" s="77"/>
      <c r="AK238" s="77"/>
      <c r="AL238" s="68"/>
      <c r="AM238" s="68"/>
      <c r="AN238" s="77"/>
      <c r="AO238" s="14"/>
      <c r="AP238" s="14"/>
      <c r="AQ238" s="68"/>
      <c r="AR238" s="14"/>
      <c r="AS238" s="14"/>
      <c r="AT238" s="14"/>
      <c r="AU238" s="14"/>
      <c r="AV238" s="14"/>
      <c r="AW238" s="14"/>
      <c r="AX238" s="14"/>
      <c r="AY238" s="14"/>
      <c r="AZ238" s="14"/>
    </row>
    <row r="239" spans="27:52">
      <c r="AA239" s="77"/>
      <c r="AB239" s="77"/>
      <c r="AC239" s="14"/>
      <c r="AD239" s="14"/>
      <c r="AE239" s="14"/>
      <c r="AF239" s="77"/>
      <c r="AG239" s="14"/>
      <c r="AH239" s="14"/>
      <c r="AI239" s="77"/>
      <c r="AJ239" s="77"/>
      <c r="AK239" s="77"/>
      <c r="AL239" s="68"/>
      <c r="AM239" s="68"/>
      <c r="AN239" s="77"/>
      <c r="AO239" s="14"/>
      <c r="AP239" s="14"/>
      <c r="AQ239" s="68"/>
      <c r="AR239" s="14"/>
      <c r="AS239" s="14"/>
      <c r="AT239" s="14"/>
      <c r="AU239" s="14"/>
      <c r="AV239" s="14"/>
      <c r="AW239" s="14"/>
      <c r="AX239" s="14"/>
      <c r="AY239" s="14"/>
      <c r="AZ239" s="14"/>
    </row>
    <row r="240" spans="27:52">
      <c r="AA240" s="77"/>
      <c r="AB240" s="77"/>
      <c r="AC240" s="14"/>
      <c r="AD240" s="14"/>
      <c r="AE240" s="14"/>
      <c r="AF240" s="77"/>
      <c r="AG240" s="14"/>
      <c r="AH240" s="14"/>
      <c r="AI240" s="77"/>
      <c r="AJ240" s="77"/>
      <c r="AK240" s="77"/>
      <c r="AL240" s="68"/>
      <c r="AM240" s="68"/>
      <c r="AN240" s="77"/>
      <c r="AO240" s="14"/>
      <c r="AP240" s="14"/>
      <c r="AQ240" s="68"/>
      <c r="AR240" s="14"/>
      <c r="AS240" s="14"/>
      <c r="AT240" s="14"/>
      <c r="AU240" s="14"/>
      <c r="AV240" s="14"/>
      <c r="AW240" s="14"/>
      <c r="AX240" s="14"/>
      <c r="AY240" s="14"/>
      <c r="AZ240" s="14"/>
    </row>
    <row r="241" spans="27:52">
      <c r="AA241" s="77"/>
      <c r="AB241" s="77"/>
      <c r="AC241" s="14"/>
      <c r="AD241" s="14"/>
      <c r="AE241" s="14"/>
      <c r="AF241" s="77"/>
      <c r="AG241" s="14"/>
      <c r="AH241" s="14"/>
      <c r="AI241" s="77"/>
      <c r="AJ241" s="77"/>
      <c r="AK241" s="77"/>
      <c r="AL241" s="68"/>
      <c r="AM241" s="68"/>
      <c r="AN241" s="77"/>
      <c r="AO241" s="14"/>
      <c r="AP241" s="14"/>
      <c r="AQ241" s="68"/>
      <c r="AR241" s="14"/>
      <c r="AS241" s="14"/>
      <c r="AT241" s="14"/>
      <c r="AU241" s="14"/>
      <c r="AV241" s="14"/>
      <c r="AW241" s="14"/>
      <c r="AX241" s="14"/>
      <c r="AY241" s="14"/>
      <c r="AZ241" s="14"/>
    </row>
    <row r="242" spans="27:52">
      <c r="AA242" s="77"/>
      <c r="AB242" s="77"/>
      <c r="AC242" s="14"/>
      <c r="AD242" s="14"/>
      <c r="AE242" s="14"/>
      <c r="AF242" s="77"/>
      <c r="AG242" s="14"/>
      <c r="AH242" s="14"/>
      <c r="AI242" s="77"/>
      <c r="AJ242" s="77"/>
      <c r="AK242" s="77"/>
      <c r="AL242" s="68"/>
      <c r="AM242" s="68"/>
      <c r="AN242" s="77"/>
      <c r="AO242" s="14"/>
      <c r="AP242" s="14"/>
      <c r="AQ242" s="68"/>
      <c r="AR242" s="14"/>
      <c r="AS242" s="14"/>
      <c r="AT242" s="14"/>
      <c r="AU242" s="14"/>
      <c r="AV242" s="14"/>
      <c r="AW242" s="14"/>
      <c r="AX242" s="14"/>
      <c r="AY242" s="14"/>
      <c r="AZ242" s="14"/>
    </row>
    <row r="243" spans="27:52">
      <c r="AA243" s="77"/>
      <c r="AB243" s="77"/>
      <c r="AC243" s="14"/>
      <c r="AD243" s="14"/>
      <c r="AE243" s="14"/>
      <c r="AF243" s="77"/>
      <c r="AG243" s="14"/>
      <c r="AH243" s="14"/>
      <c r="AI243" s="77"/>
      <c r="AJ243" s="77"/>
      <c r="AK243" s="77"/>
      <c r="AL243" s="68"/>
      <c r="AM243" s="68"/>
      <c r="AN243" s="77"/>
      <c r="AO243" s="14"/>
      <c r="AP243" s="14"/>
      <c r="AQ243" s="68"/>
      <c r="AR243" s="14"/>
      <c r="AS243" s="14"/>
      <c r="AT243" s="14"/>
      <c r="AU243" s="14"/>
      <c r="AV243" s="14"/>
      <c r="AW243" s="14"/>
      <c r="AX243" s="14"/>
      <c r="AY243" s="14"/>
      <c r="AZ243" s="14"/>
    </row>
    <row r="244" spans="27:52">
      <c r="AA244" s="77"/>
      <c r="AB244" s="77"/>
      <c r="AC244" s="14"/>
      <c r="AD244" s="14"/>
      <c r="AE244" s="14"/>
      <c r="AF244" s="77"/>
      <c r="AG244" s="14"/>
      <c r="AH244" s="14"/>
      <c r="AI244" s="77"/>
      <c r="AJ244" s="77"/>
      <c r="AK244" s="77"/>
      <c r="AL244" s="68"/>
      <c r="AM244" s="68"/>
      <c r="AN244" s="77"/>
      <c r="AO244" s="14"/>
      <c r="AP244" s="14"/>
      <c r="AQ244" s="68"/>
      <c r="AR244" s="14"/>
      <c r="AS244" s="14"/>
      <c r="AT244" s="14"/>
      <c r="AU244" s="14"/>
      <c r="AV244" s="14"/>
      <c r="AW244" s="14"/>
      <c r="AX244" s="14"/>
      <c r="AY244" s="14"/>
      <c r="AZ244" s="14"/>
    </row>
    <row r="245" spans="27:52">
      <c r="AA245" s="77"/>
      <c r="AB245" s="77"/>
      <c r="AC245" s="14"/>
      <c r="AD245" s="14"/>
      <c r="AE245" s="14"/>
      <c r="AF245" s="77"/>
      <c r="AG245" s="14"/>
      <c r="AH245" s="14"/>
      <c r="AI245" s="77"/>
      <c r="AJ245" s="77"/>
      <c r="AK245" s="77"/>
      <c r="AL245" s="68"/>
      <c r="AM245" s="68"/>
      <c r="AN245" s="77"/>
      <c r="AO245" s="14"/>
      <c r="AP245" s="14"/>
      <c r="AQ245" s="68"/>
      <c r="AR245" s="14"/>
      <c r="AS245" s="14"/>
      <c r="AT245" s="14"/>
      <c r="AU245" s="14"/>
      <c r="AV245" s="14"/>
      <c r="AW245" s="14"/>
      <c r="AX245" s="14"/>
      <c r="AY245" s="14"/>
      <c r="AZ245" s="14"/>
    </row>
    <row r="246" spans="27:52">
      <c r="AA246" s="77"/>
      <c r="AB246" s="77"/>
      <c r="AC246" s="14"/>
      <c r="AD246" s="14"/>
      <c r="AE246" s="14"/>
      <c r="AF246" s="77"/>
      <c r="AG246" s="14"/>
      <c r="AH246" s="14"/>
      <c r="AI246" s="77"/>
      <c r="AJ246" s="77"/>
      <c r="AK246" s="77"/>
      <c r="AL246" s="68"/>
      <c r="AM246" s="68"/>
      <c r="AN246" s="77"/>
      <c r="AO246" s="14"/>
      <c r="AP246" s="14"/>
      <c r="AQ246" s="68"/>
      <c r="AR246" s="14"/>
      <c r="AS246" s="14"/>
      <c r="AT246" s="14"/>
      <c r="AU246" s="14"/>
      <c r="AV246" s="14"/>
      <c r="AW246" s="14"/>
      <c r="AX246" s="14"/>
      <c r="AY246" s="14"/>
      <c r="AZ246" s="14"/>
    </row>
    <row r="247" spans="27:52">
      <c r="AA247" s="77"/>
      <c r="AB247" s="77"/>
      <c r="AC247" s="14"/>
      <c r="AD247" s="14"/>
      <c r="AE247" s="14"/>
      <c r="AF247" s="77"/>
      <c r="AG247" s="14"/>
      <c r="AH247" s="14"/>
      <c r="AI247" s="77"/>
      <c r="AJ247" s="77"/>
      <c r="AK247" s="77"/>
      <c r="AL247" s="68"/>
      <c r="AM247" s="68"/>
      <c r="AN247" s="77"/>
      <c r="AO247" s="14"/>
      <c r="AP247" s="14"/>
      <c r="AQ247" s="68"/>
      <c r="AR247" s="14"/>
      <c r="AS247" s="14"/>
      <c r="AT247" s="14"/>
      <c r="AU247" s="14"/>
      <c r="AV247" s="14"/>
      <c r="AW247" s="14"/>
      <c r="AX247" s="14"/>
      <c r="AY247" s="14"/>
      <c r="AZ247" s="14"/>
    </row>
    <row r="248" spans="27:52">
      <c r="AA248" s="77"/>
      <c r="AB248" s="77"/>
      <c r="AC248" s="14"/>
      <c r="AD248" s="14"/>
      <c r="AE248" s="14"/>
      <c r="AF248" s="77"/>
      <c r="AG248" s="14"/>
      <c r="AH248" s="14"/>
      <c r="AI248" s="77"/>
      <c r="AJ248" s="77"/>
      <c r="AK248" s="77"/>
      <c r="AL248" s="68"/>
      <c r="AM248" s="68"/>
      <c r="AN248" s="77"/>
      <c r="AO248" s="14"/>
      <c r="AP248" s="14"/>
      <c r="AQ248" s="68"/>
      <c r="AR248" s="14"/>
      <c r="AS248" s="14"/>
      <c r="AT248" s="14"/>
      <c r="AU248" s="14"/>
      <c r="AV248" s="14"/>
      <c r="AW248" s="14"/>
      <c r="AX248" s="14"/>
      <c r="AY248" s="14"/>
      <c r="AZ248" s="14"/>
    </row>
    <row r="249" spans="27:52">
      <c r="AA249" s="77"/>
      <c r="AB249" s="77"/>
      <c r="AC249" s="14"/>
      <c r="AD249" s="14"/>
      <c r="AE249" s="14"/>
      <c r="AF249" s="77"/>
      <c r="AG249" s="14"/>
      <c r="AH249" s="14"/>
      <c r="AI249" s="77"/>
      <c r="AJ249" s="77"/>
      <c r="AK249" s="77"/>
      <c r="AL249" s="68"/>
      <c r="AM249" s="68"/>
      <c r="AN249" s="77"/>
      <c r="AO249" s="14"/>
      <c r="AP249" s="14"/>
      <c r="AQ249" s="68"/>
      <c r="AR249" s="14"/>
      <c r="AS249" s="14"/>
      <c r="AT249" s="14"/>
      <c r="AU249" s="14"/>
      <c r="AV249" s="14"/>
      <c r="AW249" s="14"/>
      <c r="AX249" s="14"/>
      <c r="AY249" s="14"/>
      <c r="AZ249" s="14"/>
    </row>
    <row r="250" spans="27:52">
      <c r="AA250" s="77"/>
      <c r="AB250" s="77"/>
      <c r="AC250" s="14"/>
      <c r="AD250" s="14"/>
      <c r="AE250" s="14"/>
      <c r="AF250" s="77"/>
      <c r="AG250" s="14"/>
      <c r="AH250" s="14"/>
      <c r="AI250" s="77"/>
      <c r="AJ250" s="77"/>
      <c r="AK250" s="77"/>
      <c r="AL250" s="68"/>
      <c r="AM250" s="68"/>
      <c r="AN250" s="77"/>
      <c r="AO250" s="14"/>
      <c r="AP250" s="14"/>
      <c r="AQ250" s="68"/>
      <c r="AR250" s="14"/>
      <c r="AS250" s="14"/>
      <c r="AT250" s="14"/>
      <c r="AU250" s="14"/>
      <c r="AV250" s="14"/>
      <c r="AW250" s="14"/>
      <c r="AX250" s="14"/>
      <c r="AY250" s="14"/>
      <c r="AZ250" s="14"/>
    </row>
    <row r="251" spans="27:52">
      <c r="AA251" s="77"/>
      <c r="AB251" s="77"/>
      <c r="AC251" s="14"/>
      <c r="AD251" s="14"/>
      <c r="AE251" s="14"/>
      <c r="AF251" s="77"/>
      <c r="AG251" s="14"/>
      <c r="AH251" s="14"/>
      <c r="AI251" s="77"/>
      <c r="AJ251" s="77"/>
      <c r="AK251" s="77"/>
      <c r="AL251" s="68"/>
      <c r="AM251" s="68"/>
      <c r="AN251" s="77"/>
      <c r="AO251" s="14"/>
      <c r="AP251" s="14"/>
      <c r="AQ251" s="68"/>
      <c r="AR251" s="14"/>
      <c r="AS251" s="14"/>
      <c r="AT251" s="14"/>
      <c r="AU251" s="14"/>
      <c r="AV251" s="14"/>
      <c r="AW251" s="14"/>
      <c r="AX251" s="14"/>
      <c r="AY251" s="14"/>
      <c r="AZ251" s="14"/>
    </row>
    <row r="252" spans="27:52">
      <c r="AA252" s="77"/>
      <c r="AB252" s="77"/>
      <c r="AC252" s="14"/>
      <c r="AD252" s="14"/>
      <c r="AE252" s="14"/>
      <c r="AF252" s="77"/>
      <c r="AG252" s="14"/>
      <c r="AH252" s="14"/>
      <c r="AI252" s="77"/>
      <c r="AJ252" s="77"/>
      <c r="AK252" s="77"/>
      <c r="AL252" s="68"/>
      <c r="AM252" s="68"/>
      <c r="AN252" s="77"/>
      <c r="AO252" s="14"/>
      <c r="AP252" s="14"/>
      <c r="AQ252" s="68"/>
      <c r="AR252" s="14"/>
      <c r="AS252" s="14"/>
      <c r="AT252" s="14"/>
      <c r="AU252" s="14"/>
      <c r="AV252" s="14"/>
      <c r="AW252" s="14"/>
      <c r="AX252" s="14"/>
      <c r="AY252" s="14"/>
      <c r="AZ252" s="14"/>
    </row>
    <row r="253" spans="27:52">
      <c r="AA253" s="77"/>
      <c r="AB253" s="77"/>
      <c r="AC253" s="14"/>
      <c r="AD253" s="14"/>
      <c r="AE253" s="14"/>
      <c r="AF253" s="77"/>
      <c r="AG253" s="14"/>
      <c r="AH253" s="14"/>
      <c r="AI253" s="77"/>
      <c r="AJ253" s="77"/>
      <c r="AK253" s="77"/>
      <c r="AL253" s="68"/>
      <c r="AM253" s="68"/>
      <c r="AN253" s="77"/>
      <c r="AO253" s="14"/>
      <c r="AP253" s="14"/>
      <c r="AQ253" s="68"/>
      <c r="AR253" s="14"/>
      <c r="AS253" s="14"/>
      <c r="AT253" s="14"/>
      <c r="AU253" s="14"/>
      <c r="AV253" s="14"/>
      <c r="AW253" s="14"/>
      <c r="AX253" s="14"/>
      <c r="AY253" s="14"/>
      <c r="AZ253" s="14"/>
    </row>
    <row r="254" spans="27:52">
      <c r="AA254" s="77"/>
      <c r="AB254" s="77"/>
      <c r="AC254" s="14"/>
      <c r="AD254" s="14"/>
      <c r="AE254" s="14"/>
      <c r="AF254" s="77"/>
      <c r="AG254" s="14"/>
      <c r="AH254" s="14"/>
      <c r="AI254" s="77"/>
      <c r="AJ254" s="77"/>
      <c r="AK254" s="77"/>
      <c r="AL254" s="68"/>
      <c r="AM254" s="68"/>
      <c r="AN254" s="77"/>
      <c r="AO254" s="14"/>
      <c r="AP254" s="14"/>
      <c r="AQ254" s="68"/>
      <c r="AR254" s="14"/>
      <c r="AS254" s="14"/>
      <c r="AT254" s="14"/>
      <c r="AU254" s="14"/>
      <c r="AV254" s="14"/>
      <c r="AW254" s="14"/>
      <c r="AX254" s="14"/>
      <c r="AY254" s="14"/>
      <c r="AZ254" s="14"/>
    </row>
    <row r="255" spans="27:52">
      <c r="AA255" s="77"/>
      <c r="AB255" s="77"/>
      <c r="AC255" s="14"/>
      <c r="AD255" s="14"/>
      <c r="AE255" s="14"/>
      <c r="AF255" s="77"/>
      <c r="AG255" s="14"/>
      <c r="AH255" s="14"/>
      <c r="AI255" s="77"/>
      <c r="AJ255" s="77"/>
      <c r="AK255" s="77"/>
      <c r="AL255" s="68"/>
      <c r="AM255" s="68"/>
      <c r="AN255" s="77"/>
      <c r="AO255" s="14"/>
      <c r="AP255" s="14"/>
      <c r="AQ255" s="68"/>
      <c r="AR255" s="14"/>
      <c r="AS255" s="14"/>
      <c r="AT255" s="14"/>
      <c r="AU255" s="14"/>
      <c r="AV255" s="14"/>
      <c r="AW255" s="14"/>
      <c r="AX255" s="14"/>
      <c r="AY255" s="14"/>
      <c r="AZ255" s="14"/>
    </row>
    <row r="256" spans="27:52">
      <c r="AA256" s="77"/>
      <c r="AB256" s="77"/>
      <c r="AC256" s="14"/>
      <c r="AD256" s="14"/>
      <c r="AE256" s="14"/>
      <c r="AF256" s="77"/>
      <c r="AG256" s="14"/>
      <c r="AH256" s="14"/>
      <c r="AI256" s="77"/>
      <c r="AJ256" s="77"/>
      <c r="AK256" s="77"/>
      <c r="AL256" s="68"/>
      <c r="AM256" s="68"/>
      <c r="AN256" s="77"/>
      <c r="AO256" s="14"/>
      <c r="AP256" s="14"/>
      <c r="AQ256" s="68"/>
      <c r="AR256" s="14"/>
      <c r="AS256" s="14"/>
      <c r="AT256" s="14"/>
      <c r="AU256" s="14"/>
      <c r="AV256" s="14"/>
      <c r="AW256" s="14"/>
      <c r="AX256" s="14"/>
      <c r="AY256" s="14"/>
      <c r="AZ256" s="14"/>
    </row>
    <row r="257" spans="27:52">
      <c r="AA257" s="77"/>
      <c r="AB257" s="77"/>
      <c r="AC257" s="14"/>
      <c r="AD257" s="14"/>
      <c r="AE257" s="14"/>
      <c r="AF257" s="77"/>
      <c r="AG257" s="14"/>
      <c r="AH257" s="14"/>
      <c r="AI257" s="77"/>
      <c r="AJ257" s="77"/>
      <c r="AK257" s="77"/>
      <c r="AL257" s="68"/>
      <c r="AM257" s="68"/>
      <c r="AN257" s="77"/>
      <c r="AO257" s="14"/>
      <c r="AP257" s="14"/>
      <c r="AQ257" s="68"/>
      <c r="AR257" s="14"/>
      <c r="AS257" s="14"/>
      <c r="AT257" s="14"/>
      <c r="AU257" s="14"/>
      <c r="AV257" s="14"/>
      <c r="AW257" s="14"/>
      <c r="AX257" s="14"/>
      <c r="AY257" s="14"/>
      <c r="AZ257" s="14"/>
    </row>
    <row r="258" spans="27:52">
      <c r="AA258" s="77"/>
      <c r="AB258" s="77"/>
      <c r="AC258" s="14"/>
      <c r="AD258" s="14"/>
      <c r="AE258" s="14"/>
      <c r="AF258" s="77"/>
      <c r="AG258" s="14"/>
      <c r="AH258" s="14"/>
      <c r="AI258" s="77"/>
      <c r="AJ258" s="77"/>
      <c r="AK258" s="77"/>
      <c r="AL258" s="68"/>
      <c r="AM258" s="68"/>
      <c r="AN258" s="77"/>
      <c r="AO258" s="14"/>
      <c r="AP258" s="14"/>
      <c r="AQ258" s="68"/>
      <c r="AR258" s="14"/>
      <c r="AS258" s="14"/>
      <c r="AT258" s="14"/>
      <c r="AU258" s="14"/>
      <c r="AV258" s="14"/>
      <c r="AW258" s="14"/>
      <c r="AX258" s="14"/>
      <c r="AY258" s="14"/>
      <c r="AZ258" s="14"/>
    </row>
    <row r="259" spans="27:52">
      <c r="AA259" s="77"/>
      <c r="AB259" s="77"/>
      <c r="AC259" s="14"/>
      <c r="AD259" s="14"/>
      <c r="AE259" s="14"/>
      <c r="AF259" s="77"/>
      <c r="AG259" s="14"/>
      <c r="AH259" s="14"/>
      <c r="AI259" s="77"/>
      <c r="AJ259" s="77"/>
      <c r="AK259" s="77"/>
      <c r="AL259" s="68"/>
      <c r="AM259" s="68"/>
      <c r="AN259" s="77"/>
      <c r="AO259" s="14"/>
      <c r="AP259" s="14"/>
      <c r="AQ259" s="68"/>
      <c r="AR259" s="14"/>
      <c r="AS259" s="14"/>
      <c r="AT259" s="14"/>
      <c r="AU259" s="14"/>
      <c r="AV259" s="14"/>
      <c r="AW259" s="14"/>
      <c r="AX259" s="14"/>
      <c r="AY259" s="14"/>
      <c r="AZ259" s="14"/>
    </row>
    <row r="260" spans="27:52">
      <c r="AA260" s="77"/>
      <c r="AB260" s="77"/>
      <c r="AC260" s="14"/>
      <c r="AD260" s="14"/>
      <c r="AE260" s="14"/>
      <c r="AF260" s="77"/>
      <c r="AG260" s="14"/>
      <c r="AH260" s="14"/>
      <c r="AI260" s="77"/>
      <c r="AJ260" s="77"/>
      <c r="AK260" s="77"/>
      <c r="AL260" s="68"/>
      <c r="AM260" s="68"/>
      <c r="AN260" s="77"/>
      <c r="AO260" s="14"/>
      <c r="AP260" s="14"/>
      <c r="AQ260" s="68"/>
      <c r="AR260" s="14"/>
      <c r="AS260" s="14"/>
      <c r="AT260" s="14"/>
      <c r="AU260" s="14"/>
      <c r="AV260" s="14"/>
      <c r="AW260" s="14"/>
      <c r="AX260" s="14"/>
      <c r="AY260" s="14"/>
      <c r="AZ260" s="14"/>
    </row>
    <row r="261" spans="27:52">
      <c r="AA261" s="77"/>
      <c r="AB261" s="77"/>
      <c r="AC261" s="14"/>
      <c r="AD261" s="14"/>
      <c r="AE261" s="14"/>
      <c r="AF261" s="77"/>
      <c r="AG261" s="14"/>
      <c r="AH261" s="14"/>
      <c r="AI261" s="77"/>
      <c r="AJ261" s="77"/>
      <c r="AK261" s="77"/>
      <c r="AL261" s="68"/>
      <c r="AM261" s="68"/>
      <c r="AN261" s="77"/>
      <c r="AO261" s="14"/>
      <c r="AP261" s="14"/>
      <c r="AQ261" s="68"/>
      <c r="AR261" s="14"/>
      <c r="AS261" s="14"/>
      <c r="AT261" s="14"/>
      <c r="AU261" s="14"/>
      <c r="AV261" s="14"/>
      <c r="AW261" s="14"/>
      <c r="AX261" s="14"/>
      <c r="AY261" s="14"/>
      <c r="AZ261" s="14"/>
    </row>
    <row r="262" spans="27:52">
      <c r="AA262" s="77"/>
      <c r="AB262" s="77"/>
      <c r="AC262" s="14"/>
      <c r="AD262" s="14"/>
      <c r="AE262" s="14"/>
      <c r="AF262" s="77"/>
      <c r="AG262" s="14"/>
      <c r="AH262" s="14"/>
      <c r="AI262" s="77"/>
      <c r="AJ262" s="77"/>
      <c r="AK262" s="77"/>
      <c r="AL262" s="68"/>
      <c r="AM262" s="68"/>
      <c r="AN262" s="77"/>
      <c r="AO262" s="14"/>
      <c r="AP262" s="14"/>
      <c r="AQ262" s="68"/>
      <c r="AR262" s="14"/>
      <c r="AS262" s="14"/>
      <c r="AT262" s="14"/>
      <c r="AU262" s="14"/>
      <c r="AV262" s="14"/>
      <c r="AW262" s="14"/>
      <c r="AX262" s="14"/>
      <c r="AY262" s="14"/>
      <c r="AZ262" s="14"/>
    </row>
    <row r="263" spans="27:52">
      <c r="AA263" s="77"/>
      <c r="AB263" s="77"/>
      <c r="AC263" s="14"/>
      <c r="AD263" s="14"/>
      <c r="AE263" s="14"/>
      <c r="AF263" s="77"/>
      <c r="AG263" s="14"/>
      <c r="AH263" s="14"/>
      <c r="AI263" s="77"/>
      <c r="AJ263" s="77"/>
      <c r="AK263" s="77"/>
      <c r="AL263" s="68"/>
      <c r="AM263" s="68"/>
      <c r="AN263" s="77"/>
      <c r="AO263" s="14"/>
      <c r="AP263" s="14"/>
      <c r="AQ263" s="68"/>
      <c r="AR263" s="14"/>
      <c r="AS263" s="14"/>
      <c r="AT263" s="14"/>
      <c r="AU263" s="14"/>
      <c r="AV263" s="14"/>
      <c r="AW263" s="14"/>
      <c r="AX263" s="14"/>
      <c r="AY263" s="14"/>
      <c r="AZ263" s="14"/>
    </row>
    <row r="264" spans="27:52">
      <c r="AA264" s="77"/>
      <c r="AB264" s="77"/>
      <c r="AC264" s="14"/>
      <c r="AD264" s="14"/>
      <c r="AE264" s="14"/>
      <c r="AF264" s="77"/>
      <c r="AG264" s="14"/>
      <c r="AH264" s="14"/>
      <c r="AI264" s="77"/>
      <c r="AJ264" s="77"/>
      <c r="AK264" s="77"/>
      <c r="AL264" s="68"/>
      <c r="AM264" s="68"/>
      <c r="AN264" s="77"/>
      <c r="AO264" s="14"/>
      <c r="AP264" s="14"/>
      <c r="AQ264" s="68"/>
      <c r="AR264" s="14"/>
      <c r="AS264" s="14"/>
      <c r="AT264" s="14"/>
      <c r="AU264" s="14"/>
      <c r="AV264" s="14"/>
      <c r="AW264" s="14"/>
      <c r="AX264" s="14"/>
      <c r="AY264" s="14"/>
      <c r="AZ264" s="14"/>
    </row>
    <row r="265" spans="27:52">
      <c r="AA265" s="77"/>
      <c r="AB265" s="77"/>
      <c r="AC265" s="14"/>
      <c r="AD265" s="14"/>
      <c r="AE265" s="14"/>
      <c r="AF265" s="77"/>
      <c r="AG265" s="14"/>
      <c r="AH265" s="14"/>
      <c r="AI265" s="77"/>
      <c r="AJ265" s="77"/>
      <c r="AK265" s="77"/>
      <c r="AL265" s="68"/>
      <c r="AM265" s="68"/>
      <c r="AN265" s="77"/>
      <c r="AO265" s="14"/>
      <c r="AP265" s="14"/>
      <c r="AQ265" s="68"/>
      <c r="AR265" s="14"/>
      <c r="AS265" s="14"/>
      <c r="AT265" s="14"/>
      <c r="AU265" s="14"/>
      <c r="AV265" s="14"/>
      <c r="AW265" s="14"/>
      <c r="AX265" s="14"/>
      <c r="AY265" s="14"/>
      <c r="AZ265" s="14"/>
    </row>
    <row r="266" spans="27:52">
      <c r="AA266" s="77"/>
      <c r="AB266" s="77"/>
      <c r="AC266" s="14"/>
      <c r="AD266" s="14"/>
      <c r="AE266" s="14"/>
      <c r="AF266" s="77"/>
      <c r="AG266" s="14"/>
      <c r="AH266" s="14"/>
      <c r="AI266" s="77"/>
      <c r="AJ266" s="77"/>
      <c r="AK266" s="77"/>
      <c r="AL266" s="68"/>
      <c r="AM266" s="68"/>
      <c r="AN266" s="77"/>
      <c r="AO266" s="14"/>
      <c r="AP266" s="14"/>
      <c r="AQ266" s="68"/>
      <c r="AR266" s="14"/>
      <c r="AS266" s="14"/>
      <c r="AT266" s="14"/>
      <c r="AU266" s="14"/>
      <c r="AV266" s="14"/>
      <c r="AW266" s="14"/>
      <c r="AX266" s="14"/>
      <c r="AY266" s="14"/>
      <c r="AZ266" s="14"/>
    </row>
    <row r="267" spans="27:52">
      <c r="AA267" s="77"/>
      <c r="AB267" s="77"/>
      <c r="AC267" s="14"/>
      <c r="AD267" s="14"/>
      <c r="AE267" s="14"/>
      <c r="AF267" s="77"/>
      <c r="AG267" s="14"/>
      <c r="AH267" s="14"/>
      <c r="AI267" s="77"/>
      <c r="AJ267" s="77"/>
      <c r="AK267" s="77"/>
      <c r="AL267" s="68"/>
      <c r="AM267" s="68"/>
      <c r="AN267" s="77"/>
      <c r="AO267" s="14"/>
      <c r="AP267" s="14"/>
      <c r="AQ267" s="68"/>
      <c r="AR267" s="14"/>
      <c r="AS267" s="14"/>
      <c r="AT267" s="14"/>
      <c r="AU267" s="14"/>
      <c r="AV267" s="14"/>
      <c r="AW267" s="14"/>
      <c r="AX267" s="14"/>
      <c r="AY267" s="14"/>
      <c r="AZ267" s="14"/>
    </row>
    <row r="268" spans="27:52">
      <c r="AA268" s="77"/>
      <c r="AB268" s="77"/>
      <c r="AC268" s="14"/>
      <c r="AD268" s="14"/>
      <c r="AE268" s="14"/>
      <c r="AF268" s="77"/>
      <c r="AG268" s="14"/>
      <c r="AH268" s="14"/>
      <c r="AI268" s="77"/>
      <c r="AJ268" s="77"/>
      <c r="AK268" s="77"/>
      <c r="AL268" s="68"/>
      <c r="AM268" s="68"/>
      <c r="AN268" s="77"/>
      <c r="AO268" s="14"/>
      <c r="AP268" s="14"/>
      <c r="AQ268" s="68"/>
      <c r="AR268" s="14"/>
      <c r="AS268" s="14"/>
      <c r="AT268" s="14"/>
      <c r="AU268" s="14"/>
      <c r="AV268" s="14"/>
      <c r="AW268" s="14"/>
      <c r="AX268" s="14"/>
      <c r="AY268" s="14"/>
      <c r="AZ268" s="14"/>
    </row>
    <row r="269" spans="27:52">
      <c r="AA269" s="77"/>
      <c r="AB269" s="77"/>
      <c r="AC269" s="14"/>
      <c r="AD269" s="14"/>
      <c r="AE269" s="14"/>
      <c r="AF269" s="77"/>
      <c r="AG269" s="14"/>
      <c r="AH269" s="14"/>
      <c r="AI269" s="77"/>
      <c r="AJ269" s="77"/>
      <c r="AK269" s="77"/>
      <c r="AL269" s="68"/>
      <c r="AM269" s="68"/>
      <c r="AN269" s="77"/>
      <c r="AO269" s="14"/>
      <c r="AP269" s="14"/>
      <c r="AQ269" s="68"/>
      <c r="AR269" s="14"/>
      <c r="AS269" s="14"/>
      <c r="AT269" s="14"/>
      <c r="AU269" s="14"/>
      <c r="AV269" s="14"/>
      <c r="AW269" s="14"/>
      <c r="AX269" s="14"/>
      <c r="AY269" s="14"/>
      <c r="AZ269" s="14"/>
    </row>
    <row r="270" spans="27:52">
      <c r="AA270" s="77"/>
      <c r="AB270" s="77"/>
      <c r="AC270" s="14"/>
      <c r="AD270" s="14"/>
      <c r="AE270" s="14"/>
      <c r="AF270" s="77"/>
      <c r="AG270" s="14"/>
      <c r="AH270" s="14"/>
      <c r="AI270" s="77"/>
      <c r="AJ270" s="77"/>
      <c r="AK270" s="77"/>
      <c r="AL270" s="68"/>
      <c r="AM270" s="68"/>
      <c r="AN270" s="77"/>
      <c r="AO270" s="14"/>
      <c r="AP270" s="14"/>
      <c r="AQ270" s="68"/>
      <c r="AR270" s="14"/>
      <c r="AS270" s="14"/>
      <c r="AT270" s="14"/>
      <c r="AU270" s="14"/>
      <c r="AV270" s="14"/>
      <c r="AW270" s="14"/>
      <c r="AX270" s="14"/>
      <c r="AY270" s="14"/>
      <c r="AZ270" s="14"/>
    </row>
    <row r="271" spans="27:52">
      <c r="AA271" s="77"/>
      <c r="AB271" s="77"/>
      <c r="AC271" s="14"/>
      <c r="AD271" s="14"/>
      <c r="AE271" s="14"/>
      <c r="AF271" s="77"/>
      <c r="AG271" s="14"/>
      <c r="AH271" s="14"/>
      <c r="AI271" s="77"/>
      <c r="AJ271" s="77"/>
      <c r="AK271" s="77"/>
      <c r="AL271" s="68"/>
      <c r="AM271" s="68"/>
      <c r="AN271" s="77"/>
      <c r="AO271" s="14"/>
      <c r="AP271" s="14"/>
      <c r="AQ271" s="68"/>
      <c r="AR271" s="14"/>
      <c r="AS271" s="14"/>
      <c r="AT271" s="14"/>
      <c r="AU271" s="14"/>
      <c r="AV271" s="14"/>
      <c r="AW271" s="14"/>
      <c r="AX271" s="14"/>
      <c r="AY271" s="14"/>
      <c r="AZ271" s="14"/>
    </row>
    <row r="272" spans="27:52">
      <c r="AA272" s="77"/>
      <c r="AB272" s="77"/>
      <c r="AC272" s="14"/>
      <c r="AD272" s="14"/>
      <c r="AE272" s="14"/>
      <c r="AF272" s="77"/>
      <c r="AG272" s="14"/>
      <c r="AH272" s="14"/>
      <c r="AI272" s="77"/>
      <c r="AJ272" s="77"/>
      <c r="AK272" s="77"/>
      <c r="AL272" s="68"/>
      <c r="AM272" s="68"/>
      <c r="AN272" s="77"/>
      <c r="AO272" s="14"/>
      <c r="AP272" s="14"/>
      <c r="AQ272" s="68"/>
      <c r="AR272" s="14"/>
      <c r="AS272" s="14"/>
      <c r="AT272" s="14"/>
      <c r="AU272" s="14"/>
      <c r="AV272" s="14"/>
      <c r="AW272" s="14"/>
      <c r="AX272" s="14"/>
      <c r="AY272" s="14"/>
      <c r="AZ272" s="14"/>
    </row>
    <row r="273" spans="27:52">
      <c r="AA273" s="77"/>
      <c r="AB273" s="77"/>
      <c r="AC273" s="14"/>
      <c r="AD273" s="14"/>
      <c r="AE273" s="14"/>
      <c r="AF273" s="77"/>
      <c r="AG273" s="14"/>
      <c r="AH273" s="14"/>
      <c r="AI273" s="77"/>
      <c r="AJ273" s="77"/>
      <c r="AK273" s="77"/>
      <c r="AL273" s="68"/>
      <c r="AM273" s="68"/>
      <c r="AN273" s="77"/>
      <c r="AO273" s="14"/>
      <c r="AP273" s="14"/>
      <c r="AQ273" s="68"/>
      <c r="AR273" s="14"/>
      <c r="AS273" s="14"/>
      <c r="AT273" s="14"/>
      <c r="AU273" s="14"/>
      <c r="AV273" s="14"/>
      <c r="AW273" s="14"/>
      <c r="AX273" s="14"/>
      <c r="AY273" s="14"/>
      <c r="AZ273" s="14"/>
    </row>
    <row r="274" spans="27:52">
      <c r="AA274" s="77"/>
      <c r="AB274" s="77"/>
      <c r="AC274" s="14"/>
      <c r="AD274" s="14"/>
      <c r="AE274" s="14"/>
      <c r="AF274" s="77"/>
      <c r="AG274" s="14"/>
      <c r="AH274" s="14"/>
      <c r="AI274" s="77"/>
      <c r="AJ274" s="77"/>
      <c r="AK274" s="77"/>
      <c r="AL274" s="68"/>
      <c r="AM274" s="68"/>
      <c r="AN274" s="77"/>
      <c r="AO274" s="14"/>
      <c r="AP274" s="14"/>
      <c r="AQ274" s="68"/>
      <c r="AR274" s="14"/>
      <c r="AS274" s="14"/>
      <c r="AT274" s="14"/>
      <c r="AU274" s="14"/>
      <c r="AV274" s="14"/>
      <c r="AW274" s="14"/>
      <c r="AX274" s="14"/>
      <c r="AY274" s="14"/>
      <c r="AZ274" s="14"/>
    </row>
    <row r="275" spans="27:52">
      <c r="AA275" s="77"/>
      <c r="AB275" s="77"/>
      <c r="AC275" s="14"/>
      <c r="AD275" s="14"/>
      <c r="AE275" s="14"/>
      <c r="AF275" s="77"/>
      <c r="AG275" s="14"/>
      <c r="AH275" s="14"/>
      <c r="AI275" s="77"/>
      <c r="AJ275" s="77"/>
      <c r="AK275" s="77"/>
      <c r="AL275" s="68"/>
      <c r="AM275" s="68"/>
      <c r="AN275" s="77"/>
      <c r="AO275" s="14"/>
      <c r="AP275" s="14"/>
      <c r="AQ275" s="68"/>
      <c r="AR275" s="14"/>
      <c r="AS275" s="14"/>
      <c r="AT275" s="14"/>
      <c r="AU275" s="14"/>
      <c r="AV275" s="14"/>
      <c r="AW275" s="14"/>
      <c r="AX275" s="14"/>
      <c r="AY275" s="14"/>
      <c r="AZ275" s="14"/>
    </row>
    <row r="276" spans="27:52">
      <c r="AA276" s="77"/>
      <c r="AB276" s="77"/>
      <c r="AC276" s="14"/>
      <c r="AD276" s="14"/>
      <c r="AE276" s="14"/>
      <c r="AF276" s="77"/>
      <c r="AG276" s="14"/>
      <c r="AH276" s="14"/>
      <c r="AI276" s="77"/>
      <c r="AJ276" s="77"/>
      <c r="AK276" s="77"/>
      <c r="AL276" s="68"/>
      <c r="AM276" s="68"/>
      <c r="AN276" s="77"/>
      <c r="AO276" s="14"/>
      <c r="AP276" s="14"/>
      <c r="AQ276" s="68"/>
      <c r="AR276" s="14"/>
      <c r="AS276" s="14"/>
      <c r="AT276" s="14"/>
      <c r="AU276" s="14"/>
      <c r="AV276" s="14"/>
      <c r="AW276" s="14"/>
      <c r="AX276" s="14"/>
      <c r="AY276" s="14"/>
      <c r="AZ276" s="14"/>
    </row>
    <row r="277" spans="27:52">
      <c r="AA277" s="77"/>
      <c r="AB277" s="77"/>
      <c r="AC277" s="14"/>
      <c r="AD277" s="14"/>
      <c r="AE277" s="14"/>
      <c r="AF277" s="77"/>
      <c r="AG277" s="14"/>
      <c r="AH277" s="14"/>
      <c r="AI277" s="77"/>
      <c r="AJ277" s="77"/>
      <c r="AK277" s="77"/>
      <c r="AL277" s="68"/>
      <c r="AM277" s="68"/>
      <c r="AN277" s="77"/>
      <c r="AO277" s="14"/>
      <c r="AP277" s="14"/>
      <c r="AQ277" s="68"/>
      <c r="AR277" s="14"/>
      <c r="AS277" s="14"/>
      <c r="AT277" s="14"/>
      <c r="AU277" s="14"/>
      <c r="AV277" s="14"/>
      <c r="AW277" s="14"/>
      <c r="AX277" s="14"/>
      <c r="AY277" s="14"/>
      <c r="AZ277" s="14"/>
    </row>
    <row r="278" spans="27:52">
      <c r="AA278" s="77"/>
      <c r="AB278" s="77"/>
      <c r="AC278" s="14"/>
      <c r="AD278" s="14"/>
      <c r="AE278" s="14"/>
      <c r="AF278" s="77"/>
      <c r="AG278" s="14"/>
      <c r="AH278" s="14"/>
      <c r="AI278" s="77"/>
      <c r="AJ278" s="77"/>
      <c r="AK278" s="77"/>
      <c r="AL278" s="68"/>
      <c r="AM278" s="68"/>
      <c r="AN278" s="77"/>
      <c r="AO278" s="14"/>
      <c r="AP278" s="14"/>
      <c r="AQ278" s="68"/>
      <c r="AR278" s="14"/>
      <c r="AS278" s="14"/>
      <c r="AT278" s="14"/>
      <c r="AU278" s="14"/>
      <c r="AV278" s="14"/>
      <c r="AW278" s="14"/>
      <c r="AX278" s="14"/>
      <c r="AY278" s="14"/>
      <c r="AZ278" s="14"/>
    </row>
    <row r="279" spans="27:52">
      <c r="AA279" s="77"/>
      <c r="AB279" s="77"/>
      <c r="AC279" s="14"/>
      <c r="AD279" s="14"/>
      <c r="AE279" s="14"/>
      <c r="AF279" s="77"/>
      <c r="AG279" s="14"/>
      <c r="AH279" s="14"/>
      <c r="AI279" s="77"/>
      <c r="AJ279" s="77"/>
      <c r="AK279" s="77"/>
      <c r="AL279" s="68"/>
      <c r="AM279" s="68"/>
      <c r="AN279" s="77"/>
      <c r="AO279" s="14"/>
      <c r="AP279" s="14"/>
      <c r="AQ279" s="68"/>
      <c r="AR279" s="14"/>
      <c r="AS279" s="14"/>
      <c r="AT279" s="14"/>
      <c r="AU279" s="14"/>
      <c r="AV279" s="14"/>
      <c r="AW279" s="14"/>
      <c r="AX279" s="14"/>
      <c r="AY279" s="14"/>
      <c r="AZ279" s="14"/>
    </row>
    <row r="280" spans="27:52">
      <c r="AA280" s="77"/>
      <c r="AB280" s="77"/>
      <c r="AC280" s="14"/>
      <c r="AD280" s="14"/>
      <c r="AE280" s="14"/>
      <c r="AF280" s="77"/>
      <c r="AG280" s="14"/>
      <c r="AH280" s="14"/>
      <c r="AI280" s="77"/>
      <c r="AJ280" s="77"/>
      <c r="AK280" s="77"/>
      <c r="AL280" s="68"/>
      <c r="AM280" s="68"/>
      <c r="AN280" s="77"/>
      <c r="AO280" s="14"/>
      <c r="AP280" s="14"/>
      <c r="AQ280" s="68"/>
      <c r="AR280" s="14"/>
      <c r="AS280" s="14"/>
      <c r="AT280" s="14"/>
      <c r="AU280" s="14"/>
      <c r="AV280" s="14"/>
      <c r="AW280" s="14"/>
      <c r="AX280" s="14"/>
      <c r="AY280" s="14"/>
      <c r="AZ280" s="14"/>
    </row>
    <row r="281" spans="27:52">
      <c r="AA281" s="77"/>
      <c r="AB281" s="77"/>
      <c r="AC281" s="14"/>
      <c r="AD281" s="14"/>
      <c r="AE281" s="14"/>
      <c r="AF281" s="77"/>
      <c r="AG281" s="14"/>
      <c r="AH281" s="14"/>
      <c r="AI281" s="77"/>
      <c r="AJ281" s="77"/>
      <c r="AK281" s="77"/>
      <c r="AL281" s="68"/>
      <c r="AM281" s="68"/>
      <c r="AN281" s="77"/>
      <c r="AO281" s="14"/>
      <c r="AP281" s="14"/>
      <c r="AQ281" s="68"/>
      <c r="AR281" s="14"/>
      <c r="AS281" s="14"/>
      <c r="AT281" s="14"/>
      <c r="AU281" s="14"/>
      <c r="AV281" s="14"/>
      <c r="AW281" s="14"/>
      <c r="AX281" s="14"/>
      <c r="AY281" s="14"/>
      <c r="AZ281" s="14"/>
    </row>
    <row r="282" spans="27:52">
      <c r="AA282" s="77"/>
      <c r="AB282" s="77"/>
      <c r="AC282" s="14"/>
      <c r="AD282" s="14"/>
      <c r="AE282" s="14"/>
      <c r="AF282" s="77"/>
      <c r="AG282" s="14"/>
      <c r="AH282" s="14"/>
      <c r="AI282" s="77"/>
      <c r="AJ282" s="77"/>
      <c r="AK282" s="77"/>
      <c r="AL282" s="68"/>
      <c r="AM282" s="68"/>
      <c r="AN282" s="77"/>
      <c r="AO282" s="14"/>
      <c r="AP282" s="14"/>
      <c r="AQ282" s="68"/>
      <c r="AR282" s="14"/>
      <c r="AS282" s="14"/>
      <c r="AT282" s="14"/>
      <c r="AU282" s="14"/>
      <c r="AV282" s="14"/>
      <c r="AW282" s="14"/>
      <c r="AX282" s="14"/>
      <c r="AY282" s="14"/>
      <c r="AZ282" s="14"/>
    </row>
    <row r="283" spans="27:52">
      <c r="AA283" s="77"/>
      <c r="AB283" s="77"/>
      <c r="AC283" s="14"/>
      <c r="AD283" s="14"/>
      <c r="AE283" s="14"/>
      <c r="AF283" s="77"/>
      <c r="AG283" s="14"/>
      <c r="AH283" s="14"/>
      <c r="AI283" s="77"/>
      <c r="AJ283" s="77"/>
      <c r="AK283" s="77"/>
      <c r="AL283" s="68"/>
      <c r="AM283" s="68"/>
      <c r="AN283" s="77"/>
      <c r="AO283" s="14"/>
      <c r="AP283" s="14"/>
      <c r="AQ283" s="68"/>
      <c r="AR283" s="14"/>
      <c r="AS283" s="14"/>
      <c r="AT283" s="14"/>
      <c r="AU283" s="14"/>
      <c r="AV283" s="14"/>
      <c r="AW283" s="14"/>
      <c r="AX283" s="14"/>
      <c r="AY283" s="14"/>
      <c r="AZ283" s="14"/>
    </row>
    <row r="284" spans="27:52">
      <c r="AA284" s="77"/>
      <c r="AB284" s="77"/>
      <c r="AC284" s="14"/>
      <c r="AD284" s="14"/>
      <c r="AE284" s="14"/>
      <c r="AF284" s="77"/>
      <c r="AG284" s="14"/>
      <c r="AH284" s="14"/>
      <c r="AI284" s="77"/>
      <c r="AJ284" s="77"/>
      <c r="AK284" s="77"/>
      <c r="AL284" s="68"/>
      <c r="AM284" s="68"/>
      <c r="AN284" s="77"/>
      <c r="AO284" s="14"/>
      <c r="AP284" s="14"/>
      <c r="AQ284" s="68"/>
      <c r="AR284" s="14"/>
      <c r="AS284" s="14"/>
      <c r="AT284" s="14"/>
      <c r="AU284" s="14"/>
      <c r="AV284" s="14"/>
      <c r="AW284" s="14"/>
      <c r="AX284" s="14"/>
      <c r="AY284" s="14"/>
      <c r="AZ284" s="14"/>
    </row>
    <row r="285" spans="27:52">
      <c r="AA285" s="77"/>
      <c r="AB285" s="77"/>
      <c r="AC285" s="14"/>
      <c r="AD285" s="14"/>
      <c r="AE285" s="14"/>
      <c r="AF285" s="77"/>
      <c r="AG285" s="14"/>
      <c r="AH285" s="14"/>
      <c r="AI285" s="77"/>
      <c r="AJ285" s="77"/>
      <c r="AK285" s="77"/>
      <c r="AL285" s="68"/>
      <c r="AM285" s="68"/>
      <c r="AN285" s="77"/>
      <c r="AO285" s="14"/>
      <c r="AP285" s="14"/>
      <c r="AQ285" s="68"/>
      <c r="AR285" s="14"/>
      <c r="AS285" s="14"/>
      <c r="AT285" s="14"/>
      <c r="AU285" s="14"/>
      <c r="AV285" s="14"/>
      <c r="AW285" s="14"/>
      <c r="AX285" s="14"/>
      <c r="AY285" s="14"/>
      <c r="AZ285" s="14"/>
    </row>
    <row r="286" spans="27:52">
      <c r="AA286" s="78"/>
      <c r="AB286" s="78"/>
      <c r="AC286" s="30"/>
      <c r="AD286" s="30"/>
      <c r="AE286" s="30"/>
      <c r="AF286" s="78"/>
      <c r="AG286" s="30"/>
      <c r="AH286" s="30"/>
      <c r="AI286" s="78"/>
    </row>
    <row r="287" spans="27:52">
      <c r="AA287" s="79"/>
      <c r="AB287" s="79"/>
      <c r="AC287" s="34"/>
      <c r="AD287" s="34"/>
      <c r="AE287" s="34"/>
      <c r="AF287" s="79"/>
      <c r="AG287" s="34"/>
      <c r="AH287" s="34"/>
      <c r="AI287" s="79"/>
    </row>
    <row r="288" spans="27:52">
      <c r="AA288" s="79"/>
      <c r="AB288" s="79"/>
      <c r="AC288" s="34"/>
      <c r="AD288" s="34"/>
      <c r="AE288" s="34"/>
      <c r="AF288" s="79"/>
      <c r="AG288" s="34"/>
      <c r="AH288" s="34"/>
      <c r="AI288" s="79"/>
    </row>
    <row r="289" spans="27:35">
      <c r="AA289" s="79"/>
      <c r="AB289" s="79"/>
      <c r="AC289" s="34"/>
      <c r="AD289" s="34"/>
      <c r="AE289" s="34"/>
      <c r="AF289" s="79"/>
      <c r="AG289" s="34"/>
      <c r="AH289" s="34"/>
      <c r="AI289" s="79"/>
    </row>
    <row r="290" spans="27:35">
      <c r="AA290" s="79"/>
      <c r="AB290" s="79"/>
      <c r="AC290" s="34"/>
      <c r="AD290" s="34"/>
      <c r="AE290" s="34"/>
      <c r="AF290" s="79"/>
      <c r="AG290" s="34"/>
      <c r="AH290" s="34"/>
      <c r="AI290" s="79"/>
    </row>
    <row r="291" spans="27:35">
      <c r="AA291" s="79"/>
      <c r="AB291" s="79"/>
      <c r="AC291" s="34"/>
      <c r="AD291" s="34"/>
      <c r="AE291" s="34"/>
      <c r="AF291" s="79"/>
      <c r="AG291" s="34"/>
      <c r="AH291" s="34"/>
      <c r="AI291" s="79"/>
    </row>
    <row r="292" spans="27:35">
      <c r="AA292" s="79"/>
      <c r="AB292" s="79"/>
      <c r="AC292" s="34"/>
      <c r="AD292" s="34"/>
      <c r="AE292" s="34"/>
      <c r="AF292" s="79"/>
      <c r="AG292" s="34"/>
      <c r="AH292" s="34"/>
      <c r="AI292" s="79"/>
    </row>
    <row r="293" spans="27:35">
      <c r="AA293" s="79"/>
      <c r="AB293" s="79"/>
      <c r="AC293" s="34"/>
      <c r="AD293" s="34"/>
      <c r="AE293" s="34"/>
      <c r="AF293" s="79"/>
      <c r="AG293" s="34"/>
      <c r="AH293" s="34"/>
      <c r="AI293" s="79"/>
    </row>
    <row r="294" spans="27:35">
      <c r="AA294" s="79"/>
      <c r="AB294" s="79"/>
      <c r="AC294" s="34"/>
      <c r="AD294" s="34"/>
      <c r="AE294" s="34"/>
      <c r="AF294" s="79"/>
      <c r="AG294" s="34"/>
      <c r="AH294" s="34"/>
      <c r="AI294" s="79"/>
    </row>
    <row r="295" spans="27:35">
      <c r="AA295" s="79"/>
      <c r="AB295" s="79"/>
      <c r="AC295" s="34"/>
      <c r="AD295" s="34"/>
      <c r="AE295" s="34"/>
      <c r="AF295" s="79"/>
      <c r="AG295" s="34"/>
      <c r="AH295" s="34"/>
      <c r="AI295" s="79"/>
    </row>
    <row r="296" spans="27:35">
      <c r="AA296" s="79"/>
      <c r="AB296" s="79"/>
      <c r="AC296" s="34"/>
      <c r="AD296" s="34"/>
      <c r="AE296" s="34"/>
      <c r="AF296" s="79"/>
      <c r="AG296" s="34"/>
      <c r="AH296" s="34"/>
      <c r="AI296" s="79"/>
    </row>
    <row r="297" spans="27:35">
      <c r="AA297" s="79"/>
      <c r="AB297" s="79"/>
      <c r="AC297" s="34"/>
      <c r="AD297" s="34"/>
      <c r="AE297" s="34"/>
      <c r="AF297" s="79"/>
      <c r="AG297" s="34"/>
      <c r="AH297" s="34"/>
      <c r="AI297" s="79"/>
    </row>
    <row r="298" spans="27:35">
      <c r="AA298" s="79"/>
      <c r="AB298" s="79"/>
      <c r="AC298" s="34"/>
      <c r="AD298" s="34"/>
      <c r="AE298" s="34"/>
      <c r="AF298" s="79"/>
      <c r="AG298" s="34"/>
      <c r="AH298" s="34"/>
      <c r="AI298" s="79"/>
    </row>
    <row r="299" spans="27:35">
      <c r="AA299" s="79"/>
      <c r="AB299" s="79"/>
      <c r="AC299" s="34"/>
      <c r="AD299" s="34"/>
      <c r="AE299" s="34"/>
      <c r="AF299" s="79"/>
      <c r="AG299" s="34"/>
      <c r="AH299" s="34"/>
      <c r="AI299" s="79"/>
    </row>
    <row r="300" spans="27:35">
      <c r="AA300" s="79"/>
      <c r="AB300" s="79"/>
      <c r="AC300" s="34"/>
      <c r="AD300" s="34"/>
      <c r="AE300" s="34"/>
      <c r="AF300" s="79"/>
      <c r="AG300" s="34"/>
      <c r="AH300" s="34"/>
      <c r="AI300" s="79"/>
    </row>
    <row r="301" spans="27:35">
      <c r="AA301" s="79"/>
      <c r="AB301" s="79"/>
      <c r="AC301" s="34"/>
      <c r="AD301" s="34"/>
      <c r="AE301" s="34"/>
      <c r="AF301" s="79"/>
      <c r="AG301" s="34"/>
      <c r="AH301" s="34"/>
      <c r="AI301" s="79"/>
    </row>
    <row r="302" spans="27:35">
      <c r="AA302" s="79"/>
      <c r="AB302" s="79"/>
      <c r="AC302" s="34"/>
      <c r="AD302" s="34"/>
      <c r="AE302" s="34"/>
      <c r="AF302" s="79"/>
      <c r="AG302" s="34"/>
      <c r="AH302" s="34"/>
      <c r="AI302" s="79"/>
    </row>
    <row r="303" spans="27:35">
      <c r="AA303" s="79"/>
      <c r="AB303" s="79"/>
      <c r="AC303" s="34"/>
      <c r="AD303" s="34"/>
      <c r="AE303" s="34"/>
      <c r="AF303" s="79"/>
      <c r="AG303" s="34"/>
      <c r="AH303" s="34"/>
      <c r="AI303" s="79"/>
    </row>
    <row r="304" spans="27:35">
      <c r="AA304" s="79"/>
      <c r="AB304" s="79"/>
      <c r="AC304" s="34"/>
      <c r="AD304" s="34"/>
      <c r="AE304" s="34"/>
      <c r="AF304" s="79"/>
      <c r="AG304" s="34"/>
      <c r="AH304" s="34"/>
      <c r="AI304" s="79"/>
    </row>
    <row r="305" spans="27:35">
      <c r="AA305" s="79"/>
      <c r="AB305" s="79"/>
      <c r="AC305" s="34"/>
      <c r="AD305" s="34"/>
      <c r="AE305" s="34"/>
      <c r="AF305" s="79"/>
      <c r="AG305" s="34"/>
      <c r="AH305" s="34"/>
      <c r="AI305" s="79"/>
    </row>
    <row r="306" spans="27:35">
      <c r="AA306" s="79"/>
      <c r="AB306" s="79"/>
      <c r="AC306" s="34"/>
      <c r="AD306" s="34"/>
      <c r="AE306" s="34"/>
      <c r="AF306" s="79"/>
      <c r="AG306" s="34"/>
      <c r="AH306" s="34"/>
      <c r="AI306" s="79"/>
    </row>
    <row r="307" spans="27:35">
      <c r="AA307" s="79"/>
      <c r="AB307" s="79"/>
      <c r="AC307" s="34"/>
      <c r="AD307" s="34"/>
      <c r="AE307" s="34"/>
      <c r="AF307" s="79"/>
      <c r="AG307" s="34"/>
      <c r="AH307" s="34"/>
      <c r="AI307" s="79"/>
    </row>
    <row r="308" spans="27:35">
      <c r="AA308" s="79"/>
      <c r="AB308" s="79"/>
      <c r="AC308" s="34"/>
      <c r="AD308" s="34"/>
      <c r="AE308" s="34"/>
      <c r="AF308" s="79"/>
      <c r="AG308" s="34"/>
      <c r="AH308" s="34"/>
      <c r="AI308" s="79"/>
    </row>
    <row r="309" spans="27:35">
      <c r="AA309" s="79"/>
      <c r="AB309" s="79"/>
      <c r="AC309" s="34"/>
      <c r="AD309" s="34"/>
      <c r="AE309" s="34"/>
      <c r="AF309" s="79"/>
      <c r="AG309" s="34"/>
      <c r="AH309" s="34"/>
      <c r="AI309" s="79"/>
    </row>
    <row r="310" spans="27:35">
      <c r="AA310" s="79"/>
      <c r="AB310" s="79"/>
      <c r="AC310" s="34"/>
      <c r="AD310" s="34"/>
      <c r="AE310" s="34"/>
      <c r="AF310" s="79"/>
      <c r="AG310" s="34"/>
      <c r="AH310" s="34"/>
      <c r="AI310" s="79"/>
    </row>
    <row r="311" spans="27:35">
      <c r="AA311" s="79"/>
      <c r="AB311" s="79"/>
      <c r="AC311" s="34"/>
      <c r="AD311" s="34"/>
      <c r="AE311" s="34"/>
      <c r="AF311" s="79"/>
      <c r="AG311" s="34"/>
      <c r="AH311" s="34"/>
      <c r="AI311" s="79"/>
    </row>
    <row r="312" spans="27:35">
      <c r="AA312" s="79"/>
      <c r="AB312" s="79"/>
      <c r="AC312" s="34"/>
      <c r="AD312" s="34"/>
      <c r="AE312" s="34"/>
      <c r="AF312" s="79"/>
      <c r="AG312" s="34"/>
      <c r="AH312" s="34"/>
      <c r="AI312" s="79"/>
    </row>
    <row r="313" spans="27:35">
      <c r="AA313" s="79"/>
      <c r="AB313" s="79"/>
      <c r="AC313" s="34"/>
      <c r="AD313" s="34"/>
      <c r="AE313" s="34"/>
      <c r="AF313" s="79"/>
      <c r="AG313" s="34"/>
      <c r="AH313" s="34"/>
      <c r="AI313" s="79"/>
    </row>
    <row r="314" spans="27:35">
      <c r="AA314" s="79"/>
      <c r="AB314" s="79"/>
      <c r="AC314" s="34"/>
      <c r="AD314" s="34"/>
      <c r="AE314" s="34"/>
      <c r="AF314" s="79"/>
      <c r="AG314" s="34"/>
      <c r="AH314" s="34"/>
      <c r="AI314" s="79"/>
    </row>
    <row r="315" spans="27:35">
      <c r="AA315" s="79"/>
      <c r="AB315" s="79"/>
      <c r="AC315" s="34"/>
      <c r="AD315" s="34"/>
      <c r="AE315" s="34"/>
      <c r="AF315" s="79"/>
      <c r="AG315" s="34"/>
      <c r="AH315" s="34"/>
      <c r="AI315" s="79"/>
    </row>
    <row r="316" spans="27:35">
      <c r="AA316" s="79"/>
      <c r="AB316" s="79"/>
      <c r="AC316" s="34"/>
      <c r="AD316" s="34"/>
      <c r="AE316" s="34"/>
      <c r="AF316" s="79"/>
      <c r="AG316" s="34"/>
      <c r="AH316" s="34"/>
      <c r="AI316" s="79"/>
    </row>
    <row r="317" spans="27:35">
      <c r="AA317" s="79"/>
      <c r="AB317" s="79"/>
      <c r="AC317" s="34"/>
      <c r="AD317" s="34"/>
      <c r="AE317" s="34"/>
      <c r="AF317" s="79"/>
      <c r="AG317" s="34"/>
      <c r="AH317" s="34"/>
      <c r="AI317" s="79"/>
    </row>
    <row r="318" spans="27:35">
      <c r="AA318" s="79"/>
      <c r="AB318" s="79"/>
      <c r="AC318" s="34"/>
      <c r="AD318" s="34"/>
      <c r="AE318" s="34"/>
      <c r="AF318" s="79"/>
      <c r="AG318" s="34"/>
      <c r="AH318" s="34"/>
      <c r="AI318" s="79"/>
    </row>
    <row r="319" spans="27:35">
      <c r="AA319" s="79"/>
      <c r="AB319" s="79"/>
      <c r="AC319" s="34"/>
      <c r="AD319" s="34"/>
      <c r="AE319" s="34"/>
      <c r="AF319" s="79"/>
      <c r="AG319" s="34"/>
      <c r="AH319" s="34"/>
      <c r="AI319" s="79"/>
    </row>
    <row r="320" spans="27:35">
      <c r="AA320" s="79"/>
      <c r="AB320" s="79"/>
      <c r="AC320" s="34"/>
      <c r="AD320" s="34"/>
      <c r="AE320" s="34"/>
      <c r="AF320" s="79"/>
      <c r="AG320" s="34"/>
      <c r="AH320" s="34"/>
      <c r="AI320" s="79"/>
    </row>
    <row r="321" spans="27:31">
      <c r="AA321" s="79"/>
      <c r="AB321" s="79"/>
      <c r="AC321" s="34"/>
      <c r="AD321" s="34"/>
      <c r="AE321" s="34"/>
    </row>
    <row r="322" spans="27:31">
      <c r="AA322" s="79"/>
      <c r="AB322" s="79"/>
      <c r="AC322" s="34"/>
      <c r="AD322" s="34"/>
      <c r="AE322" s="34"/>
    </row>
    <row r="323" spans="27:31">
      <c r="AA323" s="79"/>
      <c r="AB323" s="79"/>
      <c r="AC323" s="34"/>
      <c r="AD323" s="34"/>
      <c r="AE323" s="34"/>
    </row>
    <row r="324" spans="27:31">
      <c r="AA324" s="79"/>
      <c r="AB324" s="79"/>
      <c r="AC324" s="34"/>
      <c r="AD324" s="34"/>
      <c r="AE324" s="34"/>
    </row>
    <row r="325" spans="27:31">
      <c r="AA325" s="79"/>
      <c r="AB325" s="79"/>
      <c r="AC325" s="34"/>
      <c r="AD325" s="34"/>
      <c r="AE325" s="34"/>
    </row>
    <row r="326" spans="27:31">
      <c r="AA326" s="79"/>
      <c r="AB326" s="79"/>
      <c r="AC326" s="34"/>
      <c r="AD326" s="34"/>
      <c r="AE326" s="34"/>
    </row>
    <row r="327" spans="27:31">
      <c r="AA327" s="79"/>
      <c r="AB327" s="79"/>
      <c r="AC327" s="34"/>
      <c r="AD327" s="34"/>
      <c r="AE327" s="34"/>
    </row>
    <row r="328" spans="27:31">
      <c r="AA328" s="79"/>
      <c r="AB328" s="79"/>
      <c r="AC328" s="34"/>
      <c r="AD328" s="34"/>
      <c r="AE328" s="34"/>
    </row>
    <row r="329" spans="27:31">
      <c r="AA329" s="79"/>
      <c r="AB329" s="79"/>
      <c r="AC329" s="34"/>
      <c r="AD329" s="34"/>
      <c r="AE329" s="34"/>
    </row>
    <row r="330" spans="27:31">
      <c r="AA330" s="79"/>
      <c r="AB330" s="79"/>
      <c r="AC330" s="34"/>
      <c r="AD330" s="34"/>
      <c r="AE330" s="34"/>
    </row>
    <row r="331" spans="27:31">
      <c r="AA331" s="79"/>
      <c r="AB331" s="79"/>
      <c r="AC331" s="34"/>
      <c r="AD331" s="34"/>
      <c r="AE331" s="34"/>
    </row>
    <row r="332" spans="27:31">
      <c r="AA332" s="79"/>
      <c r="AB332" s="79"/>
      <c r="AC332" s="34"/>
      <c r="AD332" s="34"/>
      <c r="AE332" s="34"/>
    </row>
    <row r="333" spans="27:31">
      <c r="AA333" s="79"/>
      <c r="AB333" s="79"/>
      <c r="AC333" s="34"/>
      <c r="AD333" s="34"/>
      <c r="AE333" s="34"/>
    </row>
    <row r="334" spans="27:31">
      <c r="AA334" s="79"/>
      <c r="AB334" s="79"/>
      <c r="AC334" s="34"/>
      <c r="AD334" s="34"/>
      <c r="AE334" s="34"/>
    </row>
    <row r="335" spans="27:31">
      <c r="AA335" s="79"/>
      <c r="AB335" s="79"/>
      <c r="AC335" s="34"/>
      <c r="AD335" s="34"/>
      <c r="AE335" s="34"/>
    </row>
    <row r="336" spans="27:31">
      <c r="AA336" s="79"/>
      <c r="AB336" s="79"/>
      <c r="AC336" s="34"/>
      <c r="AD336" s="34"/>
      <c r="AE336" s="34"/>
    </row>
    <row r="337" spans="27:31">
      <c r="AA337" s="79"/>
      <c r="AB337" s="79"/>
      <c r="AC337" s="34"/>
      <c r="AD337" s="34"/>
      <c r="AE337" s="34"/>
    </row>
    <row r="338" spans="27:31">
      <c r="AA338" s="79"/>
      <c r="AB338" s="79"/>
      <c r="AC338" s="34"/>
      <c r="AD338" s="34"/>
      <c r="AE338" s="34"/>
    </row>
    <row r="339" spans="27:31">
      <c r="AA339" s="79"/>
      <c r="AB339" s="79"/>
      <c r="AC339" s="34"/>
      <c r="AD339" s="34"/>
      <c r="AE339" s="34"/>
    </row>
    <row r="340" spans="27:31">
      <c r="AA340" s="79"/>
      <c r="AB340" s="79"/>
      <c r="AC340" s="34"/>
      <c r="AD340" s="34"/>
      <c r="AE340" s="34"/>
    </row>
    <row r="341" spans="27:31">
      <c r="AA341" s="79"/>
      <c r="AB341" s="79"/>
      <c r="AC341" s="34"/>
      <c r="AD341" s="34"/>
      <c r="AE341" s="34"/>
    </row>
    <row r="342" spans="27:31">
      <c r="AA342" s="79"/>
      <c r="AB342" s="79"/>
      <c r="AC342" s="34"/>
      <c r="AD342" s="34"/>
      <c r="AE342" s="34"/>
    </row>
    <row r="343" spans="27:31">
      <c r="AA343" s="79"/>
      <c r="AB343" s="79"/>
      <c r="AC343" s="34"/>
      <c r="AD343" s="34"/>
      <c r="AE343" s="34"/>
    </row>
  </sheetData>
  <conditionalFormatting sqref="AQ26:AR28 BB101:BC101">
    <cfRule type="cellIs" dxfId="263" priority="2" stopIfTrue="1" operator="lessThan">
      <formula>0</formula>
    </cfRule>
  </conditionalFormatting>
  <conditionalFormatting sqref="BB78:BC78">
    <cfRule type="cellIs" dxfId="262" priority="3" stopIfTrue="1" operator="greaterThan">
      <formula>0</formula>
    </cfRule>
  </conditionalFormatting>
  <conditionalFormatting sqref="AQ55:AR55">
    <cfRule type="cellIs" dxfId="261" priority="4" stopIfTrue="1" operator="greaterThan">
      <formula>0</formula>
    </cfRule>
    <cfRule type="cellIs" dxfId="260" priority="5" stopIfTrue="1" operator="lessThan">
      <formula>0</formula>
    </cfRule>
  </conditionalFormatting>
  <conditionalFormatting sqref="BB78:BC78">
    <cfRule type="cellIs" dxfId="259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95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C13" sqref="C13"/>
    </sheetView>
  </sheetViews>
  <sheetFormatPr baseColWidth="10" defaultRowHeight="15"/>
  <cols>
    <col min="1" max="1" width="1.54296875" customWidth="1"/>
    <col min="2" max="2" width="5" style="317" customWidth="1"/>
    <col min="3" max="3" width="2.81640625" customWidth="1"/>
    <col min="4" max="4" width="5.1796875" customWidth="1"/>
    <col min="5" max="5" width="2.1796875" customWidth="1"/>
    <col min="6" max="7" width="6.81640625" customWidth="1"/>
    <col min="8" max="8" width="7" customWidth="1"/>
    <col min="9" max="9" width="5.453125" style="67" customWidth="1"/>
    <col min="10" max="10" width="5" style="67" customWidth="1"/>
    <col min="11" max="11" width="5.36328125" style="11" customWidth="1"/>
    <col min="12" max="12" width="1.1796875" style="11" customWidth="1"/>
    <col min="13" max="13" width="5.36328125" customWidth="1"/>
    <col min="14" max="14" width="4.90625" style="67" customWidth="1"/>
    <col min="15" max="15" width="6.81640625" style="67" customWidth="1"/>
    <col min="16" max="16" width="6.6328125" style="67" customWidth="1"/>
    <col min="17" max="17" width="5.81640625" customWidth="1"/>
    <col min="18" max="18" width="5.36328125" style="67" customWidth="1"/>
    <col min="19" max="19" width="5.453125" style="67" customWidth="1"/>
    <col min="20" max="20" width="4.81640625" style="11" customWidth="1"/>
    <col min="21" max="21" width="5.81640625" style="11" customWidth="1"/>
    <col min="22" max="22" width="6.6328125" style="11" customWidth="1"/>
    <col min="23" max="23" width="6.54296875" style="11" customWidth="1"/>
    <col min="24" max="24" width="4.81640625" style="67" customWidth="1"/>
    <col min="25" max="25" width="5.81640625" style="11" customWidth="1"/>
    <col min="26" max="26" width="5.6328125" style="11" customWidth="1"/>
    <col min="27" max="27" width="5.90625" style="11" customWidth="1"/>
    <col min="28" max="28" width="5.90625" customWidth="1"/>
    <col min="29" max="29" width="7.08984375" customWidth="1"/>
    <col min="30" max="30" width="6.36328125" style="11" customWidth="1"/>
    <col min="31" max="31" width="9.90625" style="67" customWidth="1"/>
    <col min="32" max="32" width="6.90625" style="11" customWidth="1"/>
    <col min="41" max="41" width="9.90625" customWidth="1"/>
    <col min="45" max="45" width="14" customWidth="1"/>
    <col min="46" max="46" width="12.54296875" customWidth="1"/>
    <col min="47" max="47" width="10.90625" customWidth="1"/>
  </cols>
  <sheetData>
    <row r="1" spans="1:52">
      <c r="A1" s="43"/>
      <c r="B1" s="354"/>
      <c r="C1" s="43"/>
      <c r="D1" s="43"/>
      <c r="E1" s="43"/>
      <c r="F1" s="43"/>
      <c r="G1" s="43"/>
      <c r="H1" s="43"/>
      <c r="I1" s="64"/>
      <c r="J1" s="64"/>
      <c r="K1" s="73"/>
      <c r="L1" s="73"/>
      <c r="M1" s="43"/>
      <c r="N1" s="64"/>
      <c r="O1" s="64"/>
      <c r="P1" s="64"/>
      <c r="Q1" s="43"/>
      <c r="R1" s="64"/>
      <c r="S1" s="64"/>
      <c r="T1" s="73"/>
      <c r="U1" s="73"/>
      <c r="V1" s="73"/>
      <c r="W1" s="73"/>
      <c r="X1" s="64"/>
      <c r="Y1" s="73"/>
      <c r="Z1" s="73"/>
      <c r="AA1" s="73"/>
      <c r="AB1" s="43"/>
      <c r="AC1" s="43"/>
      <c r="AD1" s="73"/>
      <c r="AE1" s="64"/>
      <c r="AF1" s="73"/>
      <c r="AG1" s="43"/>
    </row>
    <row r="2" spans="1:52" s="199" customFormat="1" ht="31.8">
      <c r="A2" s="198"/>
      <c r="B2" s="358"/>
      <c r="C2" s="152" t="s">
        <v>420</v>
      </c>
      <c r="D2" s="152"/>
      <c r="E2" s="198"/>
      <c r="F2" s="198"/>
      <c r="G2" s="152" t="s">
        <v>426</v>
      </c>
      <c r="H2" s="198"/>
      <c r="I2" s="198"/>
      <c r="J2" s="201"/>
      <c r="K2" s="202"/>
      <c r="L2" s="202"/>
      <c r="M2" s="201"/>
      <c r="N2" s="198"/>
      <c r="O2" s="202"/>
      <c r="P2" s="202"/>
      <c r="Q2" s="201"/>
      <c r="R2" s="198"/>
      <c r="S2" s="201"/>
      <c r="T2" s="201"/>
      <c r="U2" s="202"/>
      <c r="V2" s="202"/>
      <c r="W2" s="202"/>
      <c r="X2" s="202"/>
      <c r="Y2" s="201"/>
      <c r="Z2" s="185" t="str">
        <f>+År!B2</f>
        <v>OKSE</v>
      </c>
      <c r="AA2" s="201"/>
      <c r="AB2" s="202"/>
      <c r="AC2" s="198"/>
      <c r="AD2" s="202"/>
      <c r="AE2" s="201"/>
      <c r="AF2" s="201"/>
      <c r="AG2" s="202"/>
      <c r="AH2"/>
      <c r="AI2"/>
      <c r="AJ2"/>
      <c r="AK2"/>
      <c r="AL2"/>
      <c r="AM2"/>
    </row>
    <row r="3" spans="1:52">
      <c r="A3" s="43"/>
      <c r="B3" s="354"/>
      <c r="C3" s="43"/>
      <c r="D3" s="43"/>
      <c r="E3" s="43"/>
      <c r="F3" s="43"/>
      <c r="G3" s="43"/>
      <c r="H3" s="43"/>
      <c r="I3" s="64"/>
      <c r="J3" s="64"/>
      <c r="K3" s="73"/>
      <c r="L3" s="73"/>
      <c r="M3" s="43"/>
      <c r="N3" s="64"/>
      <c r="O3" s="64"/>
      <c r="P3" s="64"/>
      <c r="Q3" s="43"/>
      <c r="R3" s="64"/>
      <c r="S3" s="64"/>
      <c r="T3" s="73"/>
      <c r="U3" s="73"/>
      <c r="V3" s="73"/>
      <c r="W3" s="73"/>
      <c r="X3" s="64"/>
      <c r="Y3" s="73"/>
      <c r="Z3" s="73"/>
      <c r="AA3" s="73"/>
      <c r="AB3" s="43"/>
      <c r="AC3" s="43"/>
      <c r="AD3" s="73"/>
      <c r="AE3" s="64"/>
      <c r="AF3" s="73"/>
      <c r="AG3" s="43"/>
    </row>
    <row r="4" spans="1:52" s="182" customFormat="1" ht="19.8">
      <c r="A4" s="180"/>
      <c r="B4" s="358"/>
      <c r="C4" s="180"/>
      <c r="D4" s="180"/>
      <c r="E4" s="180"/>
      <c r="F4" s="154" t="s">
        <v>6</v>
      </c>
      <c r="G4" s="154"/>
      <c r="H4" s="177">
        <f>+År!P2</f>
        <v>49</v>
      </c>
      <c r="I4" s="180"/>
      <c r="J4" s="180"/>
      <c r="K4" s="186"/>
      <c r="L4" s="186"/>
      <c r="M4" s="176" t="s">
        <v>421</v>
      </c>
      <c r="N4" s="180"/>
      <c r="O4" s="180"/>
      <c r="P4" s="180"/>
      <c r="Q4" s="181"/>
      <c r="R4" s="180"/>
      <c r="S4" s="180"/>
      <c r="T4" s="186"/>
      <c r="U4" s="531">
        <f>SUM(H10:H17)</f>
        <v>7821</v>
      </c>
      <c r="V4" s="532"/>
      <c r="W4" s="186"/>
      <c r="X4" s="180"/>
      <c r="Y4" s="181"/>
      <c r="Z4" s="186"/>
      <c r="AA4" s="186"/>
      <c r="AB4" s="186"/>
      <c r="AC4" s="180"/>
      <c r="AD4" s="186"/>
      <c r="AE4" s="186"/>
      <c r="AF4" s="181"/>
      <c r="AG4" s="186"/>
      <c r="AH4"/>
      <c r="AI4"/>
      <c r="AJ4"/>
      <c r="AK4"/>
      <c r="AL4"/>
      <c r="AM4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9"/>
      <c r="AZ4" s="179"/>
    </row>
    <row r="5" spans="1:52" s="182" customFormat="1" ht="19.8">
      <c r="A5" s="180"/>
      <c r="B5" s="358"/>
      <c r="C5" s="180"/>
      <c r="D5" s="180"/>
      <c r="E5" s="180"/>
      <c r="F5" s="154"/>
      <c r="G5" s="154"/>
      <c r="H5" s="154"/>
      <c r="I5" s="176"/>
      <c r="J5" s="176"/>
      <c r="K5" s="178"/>
      <c r="L5" s="178"/>
      <c r="M5" s="154"/>
      <c r="N5" s="176"/>
      <c r="O5" s="176"/>
      <c r="P5" s="176"/>
      <c r="Q5" s="154"/>
      <c r="R5" s="176"/>
      <c r="S5" s="176"/>
      <c r="T5" s="178"/>
      <c r="U5" s="186"/>
      <c r="V5" s="186"/>
      <c r="W5" s="186"/>
      <c r="X5" s="176"/>
      <c r="Y5" s="186"/>
      <c r="Z5" s="186"/>
      <c r="AA5" s="186"/>
      <c r="AB5" s="180"/>
      <c r="AC5" s="180"/>
      <c r="AD5" s="204"/>
      <c r="AE5" s="181"/>
      <c r="AF5" s="228"/>
      <c r="AG5" s="180"/>
      <c r="AH5"/>
      <c r="AI5"/>
      <c r="AJ5"/>
      <c r="AK5"/>
      <c r="AL5"/>
      <c r="AM5" s="177"/>
      <c r="AN5" s="177"/>
      <c r="AO5" s="177"/>
      <c r="AP5" s="177"/>
      <c r="AQ5" s="177"/>
      <c r="AR5" s="177"/>
      <c r="AS5" s="177"/>
      <c r="AT5" s="177"/>
      <c r="AU5" s="177"/>
      <c r="AV5" s="179"/>
      <c r="AW5" s="179"/>
    </row>
    <row r="6" spans="1:52" s="182" customFormat="1" ht="19.8">
      <c r="A6" s="180"/>
      <c r="B6" s="358"/>
      <c r="C6" s="180"/>
      <c r="D6" s="180"/>
      <c r="E6" s="180"/>
      <c r="F6" s="154"/>
      <c r="G6" s="154"/>
      <c r="H6" s="154"/>
      <c r="I6" s="176"/>
      <c r="J6" s="176"/>
      <c r="K6" s="178"/>
      <c r="L6" s="178"/>
      <c r="M6" s="154"/>
      <c r="N6" s="176"/>
      <c r="O6" s="176"/>
      <c r="P6" s="176"/>
      <c r="Q6" s="145" t="s">
        <v>23</v>
      </c>
      <c r="R6" s="176"/>
      <c r="S6" s="176"/>
      <c r="T6" s="178"/>
      <c r="U6" s="186"/>
      <c r="V6" s="186"/>
      <c r="W6" s="186"/>
      <c r="X6" s="176"/>
      <c r="Y6" s="186"/>
      <c r="Z6" s="186"/>
      <c r="AA6" s="186"/>
      <c r="AB6" s="180"/>
      <c r="AC6" s="180"/>
      <c r="AD6" s="204" t="s">
        <v>489</v>
      </c>
      <c r="AE6" s="181"/>
      <c r="AF6" s="228" t="s">
        <v>4</v>
      </c>
      <c r="AG6" s="180"/>
      <c r="AH6"/>
      <c r="AI6"/>
      <c r="AJ6"/>
      <c r="AK6"/>
      <c r="AL6"/>
      <c r="AM6" s="177"/>
      <c r="AN6" s="177"/>
      <c r="AO6" s="177"/>
      <c r="AP6" s="177"/>
      <c r="AQ6" s="177"/>
      <c r="AR6" s="177"/>
      <c r="AS6" s="177"/>
      <c r="AT6" s="177"/>
      <c r="AU6" s="177"/>
      <c r="AV6" s="179"/>
      <c r="AW6" s="179"/>
    </row>
    <row r="7" spans="1:52" ht="15.6">
      <c r="A7" s="43"/>
      <c r="B7" s="354"/>
      <c r="C7" s="43"/>
      <c r="D7" s="43"/>
      <c r="E7" s="43"/>
      <c r="F7" s="43"/>
      <c r="G7" s="49" t="s">
        <v>4</v>
      </c>
      <c r="H7" s="43"/>
      <c r="I7" s="64"/>
      <c r="J7" s="64"/>
      <c r="K7" s="73"/>
      <c r="L7" s="73"/>
      <c r="M7" s="49" t="s">
        <v>23</v>
      </c>
      <c r="N7" s="64"/>
      <c r="O7" s="64"/>
      <c r="P7" s="64"/>
      <c r="Q7" s="49" t="s">
        <v>493</v>
      </c>
      <c r="R7" s="64"/>
      <c r="S7" s="64"/>
      <c r="T7" s="73"/>
      <c r="U7" s="173" t="s">
        <v>402</v>
      </c>
      <c r="V7" s="173" t="s">
        <v>402</v>
      </c>
      <c r="W7" s="74" t="s">
        <v>582</v>
      </c>
      <c r="X7" s="64"/>
      <c r="Y7" s="173" t="s">
        <v>402</v>
      </c>
      <c r="Z7" s="173" t="s">
        <v>402</v>
      </c>
      <c r="AA7" s="74" t="s">
        <v>422</v>
      </c>
      <c r="AB7" s="43"/>
      <c r="AC7" s="43"/>
      <c r="AD7" s="74" t="s">
        <v>583</v>
      </c>
      <c r="AE7" s="65" t="s">
        <v>77</v>
      </c>
      <c r="AF7" s="74" t="s">
        <v>9</v>
      </c>
      <c r="AG7" s="43"/>
    </row>
    <row r="8" spans="1:52" ht="15.6">
      <c r="A8" s="43"/>
      <c r="B8" s="354"/>
      <c r="C8" s="43"/>
      <c r="D8" s="43"/>
      <c r="E8" s="43"/>
      <c r="F8" s="43"/>
      <c r="G8" s="49" t="s">
        <v>487</v>
      </c>
      <c r="H8" s="49" t="s">
        <v>4</v>
      </c>
      <c r="I8" s="65" t="s">
        <v>4</v>
      </c>
      <c r="J8" s="65"/>
      <c r="K8" s="74" t="s">
        <v>1</v>
      </c>
      <c r="L8" s="74"/>
      <c r="M8" s="49" t="s">
        <v>0</v>
      </c>
      <c r="N8" s="65"/>
      <c r="O8" s="432" t="s">
        <v>23</v>
      </c>
      <c r="P8" s="432" t="s">
        <v>23</v>
      </c>
      <c r="Q8" s="49" t="s">
        <v>414</v>
      </c>
      <c r="R8" s="65"/>
      <c r="S8" s="65" t="s">
        <v>23</v>
      </c>
      <c r="T8" s="74"/>
      <c r="U8" s="74" t="s">
        <v>585</v>
      </c>
      <c r="V8" s="74" t="s">
        <v>500</v>
      </c>
      <c r="W8" s="74" t="s">
        <v>568</v>
      </c>
      <c r="X8" s="65"/>
      <c r="Y8" s="74" t="s">
        <v>502</v>
      </c>
      <c r="Z8" s="74" t="s">
        <v>571</v>
      </c>
      <c r="AA8" s="74" t="s">
        <v>415</v>
      </c>
      <c r="AB8" s="49" t="s">
        <v>550</v>
      </c>
      <c r="AC8" s="49" t="s">
        <v>413</v>
      </c>
      <c r="AD8" s="74" t="s">
        <v>70</v>
      </c>
      <c r="AE8" s="65" t="s">
        <v>423</v>
      </c>
      <c r="AF8" s="74" t="s">
        <v>70</v>
      </c>
      <c r="AG8" s="43"/>
      <c r="AH8" s="4"/>
      <c r="AI8" s="56"/>
      <c r="AJ8" s="56"/>
      <c r="AK8" s="1"/>
      <c r="AL8" s="5"/>
    </row>
    <row r="9" spans="1:52" ht="15.6">
      <c r="A9" s="43"/>
      <c r="B9" s="354" t="s">
        <v>89</v>
      </c>
      <c r="C9" s="49" t="s">
        <v>420</v>
      </c>
      <c r="D9" s="46"/>
      <c r="E9" s="49" t="s">
        <v>427</v>
      </c>
      <c r="F9" s="49"/>
      <c r="G9" s="50" t="s">
        <v>488</v>
      </c>
      <c r="H9" s="50" t="s">
        <v>9</v>
      </c>
      <c r="I9" s="87" t="s">
        <v>402</v>
      </c>
      <c r="J9" s="195" t="s">
        <v>540</v>
      </c>
      <c r="K9" s="75" t="s">
        <v>402</v>
      </c>
      <c r="L9" s="75"/>
      <c r="M9" s="50"/>
      <c r="N9" s="195" t="s">
        <v>540</v>
      </c>
      <c r="O9" s="432" t="s">
        <v>735</v>
      </c>
      <c r="P9" s="432" t="s">
        <v>736</v>
      </c>
      <c r="Q9" s="50"/>
      <c r="R9" s="195" t="s">
        <v>540</v>
      </c>
      <c r="S9" s="87" t="s">
        <v>44</v>
      </c>
      <c r="T9" s="245" t="s">
        <v>540</v>
      </c>
      <c r="U9" s="75" t="s">
        <v>561</v>
      </c>
      <c r="V9" s="75" t="s">
        <v>439</v>
      </c>
      <c r="W9" s="75" t="s">
        <v>481</v>
      </c>
      <c r="X9" s="195" t="s">
        <v>540</v>
      </c>
      <c r="Y9" s="75" t="s">
        <v>482</v>
      </c>
      <c r="Z9" s="75" t="s">
        <v>536</v>
      </c>
      <c r="AA9" s="75" t="s">
        <v>44</v>
      </c>
      <c r="AB9" s="50" t="s">
        <v>551</v>
      </c>
      <c r="AC9" s="50" t="s">
        <v>414</v>
      </c>
      <c r="AD9" s="75" t="s">
        <v>499</v>
      </c>
      <c r="AE9" s="87" t="s">
        <v>424</v>
      </c>
      <c r="AF9" s="75" t="s">
        <v>566</v>
      </c>
      <c r="AG9" s="43"/>
      <c r="AH9" s="4"/>
      <c r="AI9" s="56"/>
      <c r="AJ9" s="56"/>
      <c r="AK9" s="1"/>
      <c r="AL9" s="5"/>
    </row>
    <row r="10" spans="1:52" ht="15.6">
      <c r="A10" s="43"/>
      <c r="B10" s="359">
        <f>+'Ark1'!C245</f>
        <v>2024</v>
      </c>
      <c r="C10" s="51">
        <f>+'Ark1'!G245</f>
        <v>1</v>
      </c>
      <c r="D10" s="52" t="s">
        <v>430</v>
      </c>
      <c r="E10" s="52">
        <f>+'Ark1'!H245</f>
        <v>1</v>
      </c>
      <c r="F10" s="52" t="s">
        <v>76</v>
      </c>
      <c r="G10" s="51">
        <f>+'Ark1'!Q245</f>
        <v>607</v>
      </c>
      <c r="H10" s="51">
        <f>+'Ark1'!R245</f>
        <v>1531</v>
      </c>
      <c r="I10" s="69">
        <f>+'Ark1'!AE245</f>
        <v>58.036391205458671</v>
      </c>
      <c r="J10" s="69">
        <f t="shared" ref="J10:J17" si="0">+I10-I19</f>
        <v>1.2869862411608111</v>
      </c>
      <c r="K10" s="244">
        <f>+'Ark1'!AF245</f>
        <v>60.548588970814386</v>
      </c>
      <c r="L10" s="75"/>
      <c r="M10" s="362">
        <f>+'Ark1'!S245</f>
        <v>6.0960784313725478</v>
      </c>
      <c r="N10" s="57">
        <f t="shared" ref="N10:N17" si="1">+M10-M19</f>
        <v>0.13449379751900814</v>
      </c>
      <c r="O10" s="446">
        <f>+'Ark1'!AR245</f>
        <v>219.625</v>
      </c>
      <c r="P10" s="447">
        <f>+'Ark1'!AS245</f>
        <v>35.029468091408603</v>
      </c>
      <c r="Q10" s="53">
        <f>+'Ark1'!T245</f>
        <v>6.5636838667537551</v>
      </c>
      <c r="R10" s="57">
        <f t="shared" ref="R10:R17" si="2">+Q10-Q19</f>
        <v>-0.2409895904062207</v>
      </c>
      <c r="S10" s="300">
        <f>+'Ark1'!U245</f>
        <v>384.41868060091406</v>
      </c>
      <c r="T10" s="244">
        <f t="shared" ref="T10:T17" si="3">+S10-S19</f>
        <v>5.377398396002036</v>
      </c>
      <c r="U10" s="76">
        <f>+'Ark1'!W245</f>
        <v>51.992161985630311</v>
      </c>
      <c r="V10" s="76">
        <f>+'Ark1'!X245</f>
        <v>58.458523840627045</v>
      </c>
      <c r="W10" s="76">
        <f>+'Ark1'!AG245</f>
        <v>1030.4685792349728</v>
      </c>
      <c r="X10" s="343">
        <f t="shared" ref="X10:X17" si="4">+W10-W19</f>
        <v>10.389204234972794</v>
      </c>
      <c r="Y10" s="76">
        <f>+'Ark1'!AH245</f>
        <v>6.5316786414108416E-2</v>
      </c>
      <c r="Z10" s="76">
        <f>+'Ark1'!AI245</f>
        <v>52.775963422599609</v>
      </c>
      <c r="AA10" s="76">
        <f>+'Ark1'!Y245</f>
        <v>118.5375164762945</v>
      </c>
      <c r="AB10" s="53">
        <f>+'Ark1'!Z245</f>
        <v>1.8901432765039601</v>
      </c>
      <c r="AC10" s="53">
        <f>+'Ark1'!AA245</f>
        <v>1.843048057358212</v>
      </c>
      <c r="AD10" s="300">
        <f t="shared" ref="AD10:AD17" si="5">1000*S10/W10</f>
        <v>373.05230683143122</v>
      </c>
      <c r="AE10" s="66">
        <f t="shared" ref="AE10:AE35" si="6">+S10/M10</f>
        <v>63.059995852835705</v>
      </c>
      <c r="AF10" s="76">
        <f t="shared" ref="AF10:AF35" si="7">+H10/G10</f>
        <v>2.5222405271828667</v>
      </c>
      <c r="AG10" s="43"/>
      <c r="AH10" s="4"/>
      <c r="AI10" s="56"/>
      <c r="AJ10" s="56"/>
      <c r="AK10" s="1"/>
      <c r="AL10" s="5"/>
    </row>
    <row r="11" spans="1:52" ht="15.6">
      <c r="A11" s="43"/>
      <c r="B11" s="359">
        <f>+'Ark1'!C246</f>
        <v>2024</v>
      </c>
      <c r="C11" s="51">
        <f>+'Ark1'!G246</f>
        <v>1</v>
      </c>
      <c r="D11" s="52" t="s">
        <v>430</v>
      </c>
      <c r="E11" s="52">
        <f>+'Ark1'!H246</f>
        <v>2</v>
      </c>
      <c r="F11" s="52" t="s">
        <v>8</v>
      </c>
      <c r="G11" s="51">
        <f>+'Ark1'!Q246</f>
        <v>442</v>
      </c>
      <c r="H11" s="51">
        <f>+'Ark1'!R246</f>
        <v>1107</v>
      </c>
      <c r="I11" s="69">
        <f>+'Ark1'!AE246</f>
        <v>41.963608794541322</v>
      </c>
      <c r="J11" s="69">
        <f t="shared" si="0"/>
        <v>-1.2869862411608182</v>
      </c>
      <c r="K11" s="244">
        <f>+'Ark1'!AF246</f>
        <v>39.451411029185593</v>
      </c>
      <c r="L11" s="75"/>
      <c r="M11" s="362">
        <f>+'Ark1'!S246</f>
        <v>5.8162895927601808</v>
      </c>
      <c r="N11" s="57">
        <f t="shared" si="1"/>
        <v>4.936045890191032E-2</v>
      </c>
      <c r="O11" s="446">
        <f>+'Ark1'!AR246</f>
        <v>212.80470162748639</v>
      </c>
      <c r="P11" s="447">
        <f>+'Ark1'!AS246</f>
        <v>34.717366375829883</v>
      </c>
      <c r="Q11" s="53">
        <f>+'Ark1'!T246</f>
        <v>6.3297199638663058</v>
      </c>
      <c r="R11" s="57">
        <f t="shared" si="2"/>
        <v>0.14418537267133757</v>
      </c>
      <c r="S11" s="300">
        <f>+'Ark1'!U246</f>
        <v>346.41011743450775</v>
      </c>
      <c r="T11" s="244">
        <f t="shared" si="3"/>
        <v>6.3129476231875401</v>
      </c>
      <c r="U11" s="76">
        <f>+'Ark1'!W246</f>
        <v>42.728093947606141</v>
      </c>
      <c r="V11" s="76">
        <f>+'Ark1'!X246</f>
        <v>45.618789521228521</v>
      </c>
      <c r="W11" s="76">
        <f>+'Ark1'!AG246</f>
        <v>1072.7649186256781</v>
      </c>
      <c r="X11" s="343">
        <f t="shared" si="4"/>
        <v>48.667126827570883</v>
      </c>
      <c r="Y11" s="76">
        <f>+'Ark1'!AH246</f>
        <v>9.0334236675700078E-2</v>
      </c>
      <c r="Z11" s="76">
        <f>+'Ark1'!AI246</f>
        <v>69.557362240289052</v>
      </c>
      <c r="AA11" s="76">
        <f>+'Ark1'!Y246</f>
        <v>115.00232442050113</v>
      </c>
      <c r="AB11" s="53">
        <f>+'Ark1'!Z246</f>
        <v>1.8586083170779444</v>
      </c>
      <c r="AC11" s="53">
        <f>+'Ark1'!AA246</f>
        <v>1.8009964654221911</v>
      </c>
      <c r="AD11" s="300">
        <f t="shared" si="5"/>
        <v>322.91335354095531</v>
      </c>
      <c r="AE11" s="66">
        <f t="shared" si="6"/>
        <v>59.558608956765376</v>
      </c>
      <c r="AF11" s="76">
        <f t="shared" si="7"/>
        <v>2.504524886877828</v>
      </c>
      <c r="AG11" s="43"/>
      <c r="AH11" s="4"/>
      <c r="AI11" s="56"/>
      <c r="AJ11" s="56"/>
      <c r="AK11" s="1"/>
      <c r="AL11" s="5"/>
      <c r="AN11" s="2"/>
      <c r="AO11" s="2"/>
      <c r="AP11" s="2"/>
    </row>
    <row r="12" spans="1:52" ht="15.6">
      <c r="A12" s="43"/>
      <c r="B12" s="359">
        <f>+'Ark1'!C247</f>
        <v>2024</v>
      </c>
      <c r="C12" s="51">
        <f>+'Ark1'!G247</f>
        <v>2</v>
      </c>
      <c r="D12" s="52" t="s">
        <v>108</v>
      </c>
      <c r="E12" s="52">
        <f>+'Ark1'!H247</f>
        <v>1</v>
      </c>
      <c r="F12" s="52" t="s">
        <v>76</v>
      </c>
      <c r="G12" s="51">
        <f>+'Ark1'!Q247</f>
        <v>418</v>
      </c>
      <c r="H12" s="51">
        <f>+'Ark1'!R247</f>
        <v>1000</v>
      </c>
      <c r="I12" s="69">
        <f>+'Ark1'!AE247</f>
        <v>54.975261132490381</v>
      </c>
      <c r="J12" s="69">
        <f t="shared" si="0"/>
        <v>2.6596522131078686</v>
      </c>
      <c r="K12" s="244">
        <f>+'Ark1'!AF247</f>
        <v>55.578402206259582</v>
      </c>
      <c r="L12" s="75"/>
      <c r="M12" s="362">
        <f>+'Ark1'!S247</f>
        <v>5.65</v>
      </c>
      <c r="N12" s="57">
        <f t="shared" si="1"/>
        <v>-0.11695842450765781</v>
      </c>
      <c r="O12" s="446">
        <f>+'Ark1'!AR247</f>
        <v>216.26298701298705</v>
      </c>
      <c r="P12" s="447">
        <f>+'Ark1'!AS247</f>
        <v>34.549051321995734</v>
      </c>
      <c r="Q12" s="53">
        <f>+'Ark1'!T247</f>
        <v>6.7949999999999999</v>
      </c>
      <c r="R12" s="57">
        <f t="shared" si="2"/>
        <v>-0.1525409836065581</v>
      </c>
      <c r="S12" s="300">
        <f>+'Ark1'!U247</f>
        <v>361.92750000000001</v>
      </c>
      <c r="T12" s="244">
        <f t="shared" si="3"/>
        <v>0.36640710382550878</v>
      </c>
      <c r="U12" s="76">
        <f>+'Ark1'!W247</f>
        <v>55.3</v>
      </c>
      <c r="V12" s="76">
        <f>+'Ark1'!X247</f>
        <v>54.3</v>
      </c>
      <c r="W12" s="76">
        <f>+'Ark1'!AG247</f>
        <v>988.41450216450221</v>
      </c>
      <c r="X12" s="343">
        <f t="shared" si="4"/>
        <v>59.442770715739016</v>
      </c>
      <c r="Y12" s="76">
        <f>+'Ark1'!AH247</f>
        <v>0</v>
      </c>
      <c r="Z12" s="76">
        <f>+'Ark1'!AI247</f>
        <v>36.1</v>
      </c>
      <c r="AA12" s="76">
        <f>+'Ark1'!Y247</f>
        <v>104.46741948449856</v>
      </c>
      <c r="AB12" s="53">
        <f>+'Ark1'!Z247</f>
        <v>1.8345299125389032</v>
      </c>
      <c r="AC12" s="53">
        <f>+'Ark1'!AA247</f>
        <v>1.9180654316263557</v>
      </c>
      <c r="AD12" s="300">
        <f t="shared" si="5"/>
        <v>366.16975894973694</v>
      </c>
      <c r="AE12" s="66">
        <f t="shared" si="6"/>
        <v>64.05796460176991</v>
      </c>
      <c r="AF12" s="76">
        <f t="shared" si="7"/>
        <v>2.3923444976076556</v>
      </c>
      <c r="AG12" s="43"/>
      <c r="AH12" s="4"/>
      <c r="AI12" s="56"/>
      <c r="AJ12" s="56"/>
      <c r="AK12" s="1"/>
      <c r="AL12" s="5"/>
      <c r="AN12" s="2"/>
      <c r="AO12" s="2"/>
      <c r="AP12" s="4"/>
      <c r="AQ12" s="4"/>
      <c r="AR12" s="4"/>
    </row>
    <row r="13" spans="1:52" ht="15.6">
      <c r="A13" s="43"/>
      <c r="B13" s="359">
        <f>+'Ark1'!C248</f>
        <v>2024</v>
      </c>
      <c r="C13" s="51">
        <f>+'Ark1'!G248</f>
        <v>2</v>
      </c>
      <c r="D13" s="52" t="s">
        <v>108</v>
      </c>
      <c r="E13" s="52">
        <f>+'Ark1'!H248</f>
        <v>2</v>
      </c>
      <c r="F13" s="52" t="s">
        <v>8</v>
      </c>
      <c r="G13" s="51">
        <f>+'Ark1'!Q248</f>
        <v>350</v>
      </c>
      <c r="H13" s="51">
        <f>+'Ark1'!R248</f>
        <v>819</v>
      </c>
      <c r="I13" s="69">
        <f>+'Ark1'!AE248</f>
        <v>45.024738867509626</v>
      </c>
      <c r="J13" s="69">
        <f t="shared" si="0"/>
        <v>-2.6596522131078615</v>
      </c>
      <c r="K13" s="244">
        <f>+'Ark1'!AF248</f>
        <v>44.421597793740425</v>
      </c>
      <c r="L13" s="75"/>
      <c r="M13" s="362">
        <f>+'Ark1'!S248</f>
        <v>5.8180708180708196</v>
      </c>
      <c r="N13" s="57">
        <f t="shared" si="1"/>
        <v>6.627225691973937E-2</v>
      </c>
      <c r="O13" s="446">
        <f>+'Ark1'!AR248</f>
        <v>214.21733821733821</v>
      </c>
      <c r="P13" s="447">
        <f>+'Ark1'!AS248</f>
        <v>34.794376915033325</v>
      </c>
      <c r="Q13" s="53">
        <f>+'Ark1'!T248</f>
        <v>6.797313797313798</v>
      </c>
      <c r="R13" s="57">
        <f t="shared" si="2"/>
        <v>0.16182219059916925</v>
      </c>
      <c r="S13" s="300">
        <f>+'Ark1'!U248</f>
        <v>353.20415140415162</v>
      </c>
      <c r="T13" s="244">
        <f t="shared" si="3"/>
        <v>-1.6352970370953699</v>
      </c>
      <c r="U13" s="76">
        <f>+'Ark1'!W248</f>
        <v>57.753357753357747</v>
      </c>
      <c r="V13" s="76">
        <f>+'Ark1'!X248</f>
        <v>49.694749694749696</v>
      </c>
      <c r="W13" s="76">
        <f>+'Ark1'!AG248</f>
        <v>992.21978021977998</v>
      </c>
      <c r="X13" s="343">
        <f t="shared" si="4"/>
        <v>13.407055129743981</v>
      </c>
      <c r="Y13" s="76">
        <f>+'Ark1'!AH248</f>
        <v>0.24420024420024419</v>
      </c>
      <c r="Z13" s="76">
        <f>+'Ark1'!AI248</f>
        <v>57.631257631257618</v>
      </c>
      <c r="AA13" s="76">
        <f>+'Ark1'!Y248</f>
        <v>113.96159071630164</v>
      </c>
      <c r="AB13" s="53">
        <f>+'Ark1'!Z248</f>
        <v>1.8601575917236348</v>
      </c>
      <c r="AC13" s="53">
        <f>+'Ark1'!AA248</f>
        <v>1.8818437463451192</v>
      </c>
      <c r="AD13" s="300">
        <f t="shared" si="5"/>
        <v>355.97370506554074</v>
      </c>
      <c r="AE13" s="66">
        <f t="shared" si="6"/>
        <v>60.708121720881451</v>
      </c>
      <c r="AF13" s="76">
        <f t="shared" si="7"/>
        <v>2.34</v>
      </c>
      <c r="AG13" s="43"/>
      <c r="AH13" s="4"/>
      <c r="AI13" s="56"/>
      <c r="AJ13" s="56"/>
      <c r="AK13" s="1"/>
      <c r="AL13" s="5"/>
      <c r="AN13" s="1"/>
      <c r="AO13" s="1"/>
      <c r="AP13" s="11"/>
      <c r="AQ13" s="11"/>
      <c r="AR13" s="11"/>
    </row>
    <row r="14" spans="1:52" ht="15.6">
      <c r="A14" s="43"/>
      <c r="B14" s="359">
        <f>+'Ark1'!C249</f>
        <v>2024</v>
      </c>
      <c r="C14" s="51">
        <f>+'Ark1'!G249</f>
        <v>3</v>
      </c>
      <c r="D14" s="52" t="s">
        <v>663</v>
      </c>
      <c r="E14" s="52">
        <f>+'Ark1'!H249</f>
        <v>1</v>
      </c>
      <c r="F14" s="52" t="s">
        <v>76</v>
      </c>
      <c r="G14" s="51">
        <f>+'Ark1'!Q249</f>
        <v>390</v>
      </c>
      <c r="H14" s="51">
        <f>+'Ark1'!R249</f>
        <v>1540</v>
      </c>
      <c r="I14" s="69">
        <f>+'Ark1'!AE249</f>
        <v>60.15625</v>
      </c>
      <c r="J14" s="69">
        <f t="shared" si="0"/>
        <v>-2.5421626984126959</v>
      </c>
      <c r="K14" s="244">
        <f>+'Ark1'!AF249</f>
        <v>61.627927104518037</v>
      </c>
      <c r="L14" s="75"/>
      <c r="M14" s="362">
        <f>+'Ark1'!S249</f>
        <v>5.2493506493506494</v>
      </c>
      <c r="N14" s="57">
        <f t="shared" si="1"/>
        <v>7.0236725300017788E-2</v>
      </c>
      <c r="O14" s="446">
        <f>+'Ark1'!AR249</f>
        <v>218.0998003992016</v>
      </c>
      <c r="P14" s="447">
        <f>+'Ark1'!AS249</f>
        <v>33.104529847592119</v>
      </c>
      <c r="Q14" s="53">
        <f>+'Ark1'!T249</f>
        <v>6.6980519480519485</v>
      </c>
      <c r="R14" s="57">
        <f t="shared" si="2"/>
        <v>0.24931777083675755</v>
      </c>
      <c r="S14" s="300">
        <f>+'Ark1'!U249</f>
        <v>349.09175324675238</v>
      </c>
      <c r="T14" s="244">
        <f t="shared" si="3"/>
        <v>3.6330823606772356</v>
      </c>
      <c r="U14" s="76">
        <f>+'Ark1'!W249</f>
        <v>54.02597402597403</v>
      </c>
      <c r="V14" s="76">
        <f>+'Ark1'!X249</f>
        <v>44.805194805194802</v>
      </c>
      <c r="W14" s="76">
        <f>+'Ark1'!AG249</f>
        <v>925.84031936127712</v>
      </c>
      <c r="X14" s="343">
        <f t="shared" si="4"/>
        <v>18.793596454073963</v>
      </c>
      <c r="Y14" s="76">
        <f>+'Ark1'!AH249</f>
        <v>0</v>
      </c>
      <c r="Z14" s="76">
        <f>+'Ark1'!AI249</f>
        <v>26.818181818181817</v>
      </c>
      <c r="AA14" s="76">
        <f>+'Ark1'!Y249</f>
        <v>90.285080620448838</v>
      </c>
      <c r="AB14" s="53">
        <f>+'Ark1'!Z249</f>
        <v>1.6209363476949978</v>
      </c>
      <c r="AC14" s="53">
        <f>+'Ark1'!AA249</f>
        <v>1.7504348542918087</v>
      </c>
      <c r="AD14" s="300">
        <f t="shared" si="5"/>
        <v>377.0539540636828</v>
      </c>
      <c r="AE14" s="66">
        <f t="shared" si="6"/>
        <v>66.501892627412005</v>
      </c>
      <c r="AF14" s="76">
        <f t="shared" si="7"/>
        <v>3.9487179487179489</v>
      </c>
      <c r="AG14" s="43"/>
      <c r="AH14" s="4"/>
      <c r="AI14" s="56"/>
      <c r="AJ14" s="56"/>
      <c r="AK14" s="1"/>
      <c r="AL14" s="5"/>
      <c r="AN14" s="1"/>
      <c r="AO14" s="1"/>
      <c r="AP14" s="11"/>
      <c r="AQ14" s="11"/>
      <c r="AR14" s="11"/>
    </row>
    <row r="15" spans="1:52" ht="15.6">
      <c r="A15" s="43"/>
      <c r="B15" s="359">
        <f>+'Ark1'!C250</f>
        <v>2024</v>
      </c>
      <c r="C15" s="51">
        <f>+'Ark1'!G250</f>
        <v>3</v>
      </c>
      <c r="D15" s="52" t="s">
        <v>663</v>
      </c>
      <c r="E15" s="52">
        <f>+'Ark1'!H250</f>
        <v>2</v>
      </c>
      <c r="F15" s="52" t="s">
        <v>8</v>
      </c>
      <c r="G15" s="51">
        <f>+'Ark1'!Q250</f>
        <v>285</v>
      </c>
      <c r="H15" s="51">
        <f>+'Ark1'!R250</f>
        <v>1020</v>
      </c>
      <c r="I15" s="69">
        <f>+'Ark1'!AE250</f>
        <v>39.84375</v>
      </c>
      <c r="J15" s="69">
        <f t="shared" si="0"/>
        <v>2.5421626984126959</v>
      </c>
      <c r="K15" s="244">
        <f>+'Ark1'!AF250</f>
        <v>38.372072895481963</v>
      </c>
      <c r="L15" s="75"/>
      <c r="M15" s="362">
        <f>+'Ark1'!S250</f>
        <v>5.2465618860510812</v>
      </c>
      <c r="N15" s="57">
        <f t="shared" si="1"/>
        <v>3.6987417965975489E-2</v>
      </c>
      <c r="O15" s="446">
        <f>+'Ark1'!AR250</f>
        <v>212.48568281938327</v>
      </c>
      <c r="P15" s="447">
        <f>+'Ark1'!AS250</f>
        <v>32.853805457944155</v>
      </c>
      <c r="Q15" s="53">
        <f>+'Ark1'!T250</f>
        <v>6.148039215686274</v>
      </c>
      <c r="R15" s="57">
        <f t="shared" si="2"/>
        <v>0.30229453483520974</v>
      </c>
      <c r="S15" s="300">
        <f>+'Ark1'!U250</f>
        <v>328.1692156862747</v>
      </c>
      <c r="T15" s="244">
        <f t="shared" si="3"/>
        <v>3.6773007926577179</v>
      </c>
      <c r="U15" s="76">
        <f>+'Ark1'!W250</f>
        <v>42.45098039215685</v>
      </c>
      <c r="V15" s="76">
        <f>+'Ark1'!X250</f>
        <v>36.372549019607845</v>
      </c>
      <c r="W15" s="76">
        <f>+'Ark1'!AG250</f>
        <v>949.22136563876643</v>
      </c>
      <c r="X15" s="343">
        <f t="shared" si="4"/>
        <v>17.164118379326624</v>
      </c>
      <c r="Y15" s="76">
        <f>+'Ark1'!AH250</f>
        <v>0</v>
      </c>
      <c r="Z15" s="76">
        <f>+'Ark1'!AI250</f>
        <v>38.235294117647058</v>
      </c>
      <c r="AA15" s="76">
        <f>+'Ark1'!Y250</f>
        <v>99.945769086080929</v>
      </c>
      <c r="AB15" s="53">
        <f>+'Ark1'!Z250</f>
        <v>1.6774338896861196</v>
      </c>
      <c r="AC15" s="53">
        <f>+'Ark1'!AA250</f>
        <v>1.79395665194295</v>
      </c>
      <c r="AD15" s="300">
        <f t="shared" si="5"/>
        <v>345.72464081172194</v>
      </c>
      <c r="AE15" s="66">
        <f t="shared" si="6"/>
        <v>62.549384304180414</v>
      </c>
      <c r="AF15" s="76">
        <f t="shared" si="7"/>
        <v>3.5789473684210527</v>
      </c>
      <c r="AG15" s="43"/>
      <c r="AH15" s="4"/>
      <c r="AI15" s="56"/>
      <c r="AJ15" s="56"/>
      <c r="AK15" s="1"/>
      <c r="AL15" s="5"/>
      <c r="AN15" s="1"/>
      <c r="AO15" s="1"/>
      <c r="AP15" s="11"/>
      <c r="AQ15" s="11"/>
      <c r="AR15" s="11"/>
    </row>
    <row r="16" spans="1:52" ht="15.6">
      <c r="A16" s="43"/>
      <c r="B16" s="359">
        <f>+'Ark1'!C251</f>
        <v>2024</v>
      </c>
      <c r="C16" s="51">
        <f>+'Ark1'!G251</f>
        <v>4</v>
      </c>
      <c r="D16" s="52" t="s">
        <v>109</v>
      </c>
      <c r="E16" s="52">
        <f>+'Ark1'!H251</f>
        <v>1</v>
      </c>
      <c r="F16" s="52" t="s">
        <v>76</v>
      </c>
      <c r="G16" s="51">
        <f>+'Ark1'!Q251</f>
        <v>206</v>
      </c>
      <c r="H16" s="51">
        <f>+'Ark1'!R251</f>
        <v>661</v>
      </c>
      <c r="I16" s="69">
        <f>+'Ark1'!AE251</f>
        <v>82.213930348258685</v>
      </c>
      <c r="J16" s="69">
        <f t="shared" si="0"/>
        <v>-0.29197981722593624</v>
      </c>
      <c r="K16" s="244">
        <f>+'Ark1'!AF251</f>
        <v>84.008383711745381</v>
      </c>
      <c r="L16" s="75"/>
      <c r="M16" s="362">
        <f>+'Ark1'!S251</f>
        <v>5.655068078668684</v>
      </c>
      <c r="N16" s="57">
        <f t="shared" si="1"/>
        <v>0.15077008439934314</v>
      </c>
      <c r="O16" s="446">
        <f>+'Ark1'!AR251</f>
        <v>218.66565349544072</v>
      </c>
      <c r="P16" s="447">
        <f>+'Ark1'!AS251</f>
        <v>34.289224608838822</v>
      </c>
      <c r="Q16" s="53">
        <f>+'Ark1'!T251</f>
        <v>6.5189107413010596</v>
      </c>
      <c r="R16" s="57">
        <f t="shared" si="2"/>
        <v>4.5840937365904111E-3</v>
      </c>
      <c r="S16" s="300">
        <f>+'Ark1'!U251</f>
        <v>364.43434190620275</v>
      </c>
      <c r="T16" s="244">
        <f t="shared" si="3"/>
        <v>10.253396347463649</v>
      </c>
      <c r="U16" s="76">
        <f>+'Ark1'!W251</f>
        <v>50.378214826021186</v>
      </c>
      <c r="V16" s="76">
        <f>+'Ark1'!X251</f>
        <v>52.798789712556754</v>
      </c>
      <c r="W16" s="76">
        <f>+'Ark1'!AG251</f>
        <v>973.80243161094222</v>
      </c>
      <c r="X16" s="343">
        <f t="shared" si="4"/>
        <v>42.409418510505475</v>
      </c>
      <c r="Y16" s="76">
        <f>+'Ark1'!AH251</f>
        <v>0</v>
      </c>
      <c r="Z16" s="76">
        <f>+'Ark1'!AI251</f>
        <v>37.518910741301056</v>
      </c>
      <c r="AA16" s="76">
        <f>+'Ark1'!Y251</f>
        <v>90.23100300806162</v>
      </c>
      <c r="AB16" s="53">
        <f>+'Ark1'!Z251</f>
        <v>1.7208147816552404</v>
      </c>
      <c r="AC16" s="53">
        <f>+'Ark1'!AA251</f>
        <v>1.8584612963187812</v>
      </c>
      <c r="AD16" s="300">
        <f t="shared" si="5"/>
        <v>374.23848008196711</v>
      </c>
      <c r="AE16" s="66">
        <f t="shared" si="6"/>
        <v>64.443846976993044</v>
      </c>
      <c r="AF16" s="76">
        <f t="shared" si="7"/>
        <v>3.20873786407767</v>
      </c>
      <c r="AG16" s="43"/>
      <c r="AH16" s="4"/>
      <c r="AI16" s="56"/>
      <c r="AJ16" s="56"/>
      <c r="AK16" s="1"/>
      <c r="AL16" s="5"/>
      <c r="AN16" s="1"/>
      <c r="AO16" s="1"/>
      <c r="AP16" s="11"/>
      <c r="AQ16" s="11"/>
      <c r="AR16" s="11"/>
    </row>
    <row r="17" spans="1:44" ht="15.6">
      <c r="A17" s="43"/>
      <c r="B17" s="359">
        <f>+'Ark1'!C252</f>
        <v>2024</v>
      </c>
      <c r="C17" s="51">
        <f>+'Ark1'!G252</f>
        <v>4</v>
      </c>
      <c r="D17" s="52" t="s">
        <v>109</v>
      </c>
      <c r="E17" s="52">
        <f>+'Ark1'!H252</f>
        <v>2</v>
      </c>
      <c r="F17" s="52" t="s">
        <v>8</v>
      </c>
      <c r="G17" s="51">
        <f>+'Ark1'!Q252</f>
        <v>48</v>
      </c>
      <c r="H17" s="51">
        <f>+'Ark1'!R252</f>
        <v>143</v>
      </c>
      <c r="I17" s="69">
        <f>+'Ark1'!AE252</f>
        <v>17.786069651741286</v>
      </c>
      <c r="J17" s="69">
        <f t="shared" si="0"/>
        <v>0.29197981722591493</v>
      </c>
      <c r="K17" s="244">
        <f>+'Ark1'!AF252</f>
        <v>15.991616288254605</v>
      </c>
      <c r="L17" s="75"/>
      <c r="M17" s="362">
        <f>+'Ark1'!S252</f>
        <v>5.4055944055944067</v>
      </c>
      <c r="N17" s="57">
        <f t="shared" si="1"/>
        <v>-0.11467586467586166</v>
      </c>
      <c r="O17" s="446">
        <f>+'Ark1'!AR252</f>
        <v>210.01459854014593</v>
      </c>
      <c r="P17" s="447">
        <f>+'Ark1'!AS252</f>
        <v>33.301118329817783</v>
      </c>
      <c r="Q17" s="53">
        <f>+'Ark1'!T252</f>
        <v>6.1958041958041958</v>
      </c>
      <c r="R17" s="57">
        <f t="shared" si="2"/>
        <v>-5.4195804195804165E-2</v>
      </c>
      <c r="S17" s="300">
        <f>+'Ark1'!U252</f>
        <v>320.66713286713269</v>
      </c>
      <c r="T17" s="244">
        <f t="shared" si="3"/>
        <v>-1.8869211869215974</v>
      </c>
      <c r="U17" s="76">
        <f>+'Ark1'!W252</f>
        <v>38.461538461538446</v>
      </c>
      <c r="V17" s="76">
        <f>+'Ark1'!X252</f>
        <v>33.56643356643356</v>
      </c>
      <c r="W17" s="76">
        <f>+'Ark1'!AG252</f>
        <v>906.16058394160609</v>
      </c>
      <c r="X17" s="343">
        <f t="shared" si="4"/>
        <v>-110.0238132215145</v>
      </c>
      <c r="Y17" s="76">
        <f>+'Ark1'!AH252</f>
        <v>0</v>
      </c>
      <c r="Z17" s="76">
        <f>+'Ark1'!AI252</f>
        <v>43.35664335664336</v>
      </c>
      <c r="AA17" s="76">
        <f>+'Ark1'!Y252</f>
        <v>94.798732528353753</v>
      </c>
      <c r="AB17" s="53">
        <f>+'Ark1'!Z252</f>
        <v>1.626862621532418</v>
      </c>
      <c r="AC17" s="53">
        <f>+'Ark1'!AA252</f>
        <v>1.4351177006808784</v>
      </c>
      <c r="AD17" s="300">
        <f t="shared" si="5"/>
        <v>353.87451026869741</v>
      </c>
      <c r="AE17" s="66">
        <f t="shared" si="6"/>
        <v>59.321345407503188</v>
      </c>
      <c r="AF17" s="76">
        <f t="shared" si="7"/>
        <v>2.9791666666666665</v>
      </c>
      <c r="AG17" s="43"/>
      <c r="AH17" s="4"/>
      <c r="AI17" s="56"/>
      <c r="AJ17" s="56"/>
      <c r="AK17" s="1"/>
      <c r="AL17" s="5"/>
      <c r="AN17" s="1"/>
      <c r="AO17" s="1"/>
      <c r="AP17" s="11"/>
      <c r="AQ17" s="11"/>
      <c r="AR17" s="11"/>
    </row>
    <row r="18" spans="1:44" ht="15.6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73"/>
      <c r="L18" s="75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"/>
      <c r="AI18" s="56"/>
      <c r="AJ18" s="56"/>
      <c r="AK18" s="1"/>
      <c r="AL18" s="5"/>
      <c r="AN18" s="1"/>
      <c r="AO18" s="1"/>
      <c r="AP18" s="11"/>
      <c r="AQ18" s="11"/>
      <c r="AR18" s="11"/>
    </row>
    <row r="19" spans="1:44" ht="15.6">
      <c r="A19" s="43"/>
      <c r="B19" s="317">
        <f>+'Ark1'!C253</f>
        <v>2023</v>
      </c>
      <c r="C19">
        <f>+'Ark1'!G253</f>
        <v>1</v>
      </c>
      <c r="D19" s="3" t="str">
        <f>+D10</f>
        <v>Øst</v>
      </c>
      <c r="E19" s="3">
        <f>+'Ark1'!H253</f>
        <v>1</v>
      </c>
      <c r="F19" s="3" t="s">
        <v>76</v>
      </c>
      <c r="G19">
        <f>+'Ark1'!Q253</f>
        <v>639</v>
      </c>
      <c r="H19">
        <f>+'Ark1'!R253</f>
        <v>1669</v>
      </c>
      <c r="I19" s="70">
        <f>+'Ark1'!AE253</f>
        <v>56.74940496429786</v>
      </c>
      <c r="J19" s="70"/>
      <c r="K19" s="203">
        <f>+'Ark1'!AF253</f>
        <v>59.388466364101006</v>
      </c>
      <c r="L19" s="75"/>
      <c r="M19" s="1">
        <f>+'Ark1'!S253</f>
        <v>5.9615846338535396</v>
      </c>
      <c r="N19" s="70"/>
      <c r="O19" s="446">
        <f>+'Ark1'!AR253</f>
        <v>219.8425</v>
      </c>
      <c r="P19" s="447">
        <f>+'Ark1'!AS253</f>
        <v>34.713015654281676</v>
      </c>
      <c r="Q19" s="1">
        <f>+'Ark1'!T253</f>
        <v>6.8046734571599758</v>
      </c>
      <c r="R19" s="70"/>
      <c r="S19" s="11">
        <f>+'Ark1'!U253</f>
        <v>379.04128220491202</v>
      </c>
      <c r="T19" s="203"/>
      <c r="U19" s="11">
        <f>+'Ark1'!W253</f>
        <v>59.436788496105457</v>
      </c>
      <c r="V19" s="11">
        <f>+'Ark1'!X253</f>
        <v>56.620730976632707</v>
      </c>
      <c r="W19" s="11">
        <f>+'Ark1'!AG253</f>
        <v>1020.079375</v>
      </c>
      <c r="X19" s="70"/>
      <c r="Y19" s="11">
        <f>+'Ark1'!AH253</f>
        <v>0</v>
      </c>
      <c r="Z19" s="11">
        <f>+'Ark1'!AI253</f>
        <v>50.988615937687214</v>
      </c>
      <c r="AA19" s="11">
        <f>+'Ark1'!Y253</f>
        <v>116.46766471300639</v>
      </c>
      <c r="AB19" s="1">
        <f>+'Ark1'!Z253</f>
        <v>1.8582028631135576</v>
      </c>
      <c r="AC19" s="1">
        <f>+'Ark1'!AA253</f>
        <v>1.7991282668813611</v>
      </c>
      <c r="AD19" s="11">
        <f t="shared" ref="AD19:AD26" si="8">1000*S19/W19</f>
        <v>371.58018434096073</v>
      </c>
      <c r="AE19" s="67">
        <f t="shared" si="6"/>
        <v>63.580625871262953</v>
      </c>
      <c r="AF19" s="11">
        <f t="shared" si="7"/>
        <v>2.6118935837245698</v>
      </c>
      <c r="AG19" s="43"/>
      <c r="AH19" s="4"/>
      <c r="AI19" s="56"/>
      <c r="AJ19" s="56"/>
      <c r="AK19" s="1"/>
      <c r="AL19" s="5"/>
      <c r="AN19" s="1"/>
      <c r="AO19" s="1"/>
      <c r="AP19" s="11"/>
      <c r="AQ19" s="11"/>
      <c r="AR19" s="11"/>
    </row>
    <row r="20" spans="1:44" ht="15.6">
      <c r="A20" s="43"/>
      <c r="B20" s="317">
        <f>+'Ark1'!C254</f>
        <v>2023</v>
      </c>
      <c r="C20">
        <f>+'Ark1'!G254</f>
        <v>1</v>
      </c>
      <c r="D20" s="3" t="str">
        <f t="shared" ref="D20:D26" si="9">+D11</f>
        <v>Øst</v>
      </c>
      <c r="E20" s="3">
        <f>+'Ark1'!H254</f>
        <v>2</v>
      </c>
      <c r="F20" s="3" t="s">
        <v>8</v>
      </c>
      <c r="G20">
        <f>+'Ark1'!Q254</f>
        <v>422</v>
      </c>
      <c r="H20">
        <f>+'Ark1'!R254</f>
        <v>1272</v>
      </c>
      <c r="I20" s="70">
        <f>+'Ark1'!AE254</f>
        <v>43.25059503570214</v>
      </c>
      <c r="J20" s="70"/>
      <c r="K20" s="203">
        <f>+'Ark1'!AF254</f>
        <v>40.611533635898979</v>
      </c>
      <c r="L20" s="75"/>
      <c r="M20" s="1">
        <f>+'Ark1'!S254</f>
        <v>5.7669291338582704</v>
      </c>
      <c r="N20" s="70"/>
      <c r="O20" s="446">
        <f>+'Ark1'!AR254</f>
        <v>211.99447949526808</v>
      </c>
      <c r="P20" s="447">
        <f>+'Ark1'!AS254</f>
        <v>34.380401378960904</v>
      </c>
      <c r="Q20" s="1">
        <f>+'Ark1'!T254</f>
        <v>6.1855345911949682</v>
      </c>
      <c r="R20" s="70"/>
      <c r="S20" s="11">
        <f>+'Ark1'!U254</f>
        <v>340.09716981132021</v>
      </c>
      <c r="T20" s="203"/>
      <c r="U20" s="11">
        <f>+'Ark1'!W254</f>
        <v>40.408805031446555</v>
      </c>
      <c r="V20" s="11">
        <f>+'Ark1'!X254</f>
        <v>43.160377358490571</v>
      </c>
      <c r="W20" s="11">
        <f>+'Ark1'!AG254</f>
        <v>1024.0977917981072</v>
      </c>
      <c r="X20" s="70"/>
      <c r="Y20" s="11">
        <f>+'Ark1'!AH254</f>
        <v>7.861635220125783E-2</v>
      </c>
      <c r="Z20" s="11">
        <f>+'Ark1'!AI254</f>
        <v>68.474842767295598</v>
      </c>
      <c r="AA20" s="11">
        <f>+'Ark1'!Y254</f>
        <v>117.36103400750685</v>
      </c>
      <c r="AB20" s="1">
        <f>+'Ark1'!Z254</f>
        <v>1.9652036078744215</v>
      </c>
      <c r="AC20" s="1">
        <f>+'Ark1'!AA254</f>
        <v>1.8905204261017263</v>
      </c>
      <c r="AD20" s="11">
        <f t="shared" si="8"/>
        <v>332.09442744152278</v>
      </c>
      <c r="AE20" s="67">
        <f t="shared" si="6"/>
        <v>58.973703667446266</v>
      </c>
      <c r="AF20" s="11">
        <f t="shared" si="7"/>
        <v>3.014218009478673</v>
      </c>
      <c r="AG20" s="43"/>
      <c r="AH20" s="4"/>
      <c r="AI20" s="56"/>
      <c r="AJ20" s="56"/>
      <c r="AK20" s="1"/>
      <c r="AL20" s="5"/>
      <c r="AN20" s="1"/>
      <c r="AO20" s="1"/>
      <c r="AP20" s="11"/>
      <c r="AQ20" s="11"/>
      <c r="AR20" s="11"/>
    </row>
    <row r="21" spans="1:44" ht="15.6">
      <c r="A21" s="43"/>
      <c r="B21" s="317">
        <f>+'Ark1'!C255</f>
        <v>2023</v>
      </c>
      <c r="C21">
        <f>+'Ark1'!G255</f>
        <v>2</v>
      </c>
      <c r="D21" s="3" t="str">
        <f t="shared" si="9"/>
        <v>Vest</v>
      </c>
      <c r="E21" s="3">
        <f>+'Ark1'!H255</f>
        <v>1</v>
      </c>
      <c r="F21" s="3" t="s">
        <v>76</v>
      </c>
      <c r="G21">
        <f>+'Ark1'!Q255</f>
        <v>377</v>
      </c>
      <c r="H21">
        <f>+'Ark1'!R255</f>
        <v>915</v>
      </c>
      <c r="I21" s="70">
        <f>+'Ark1'!AE255</f>
        <v>52.315608919382512</v>
      </c>
      <c r="J21" s="70"/>
      <c r="K21" s="203">
        <f>+'Ark1'!AF255</f>
        <v>52.783525550665345</v>
      </c>
      <c r="L21" s="75"/>
      <c r="M21" s="1">
        <f>+'Ark1'!S255</f>
        <v>5.7669584245076582</v>
      </c>
      <c r="N21" s="70"/>
      <c r="O21" s="446">
        <f>+'Ark1'!AR255</f>
        <v>216.05653710247353</v>
      </c>
      <c r="P21" s="447">
        <f>+'Ark1'!AS255</f>
        <v>34.784482027461891</v>
      </c>
      <c r="Q21" s="1">
        <f>+'Ark1'!T255</f>
        <v>6.947540983606558</v>
      </c>
      <c r="R21" s="70"/>
      <c r="S21" s="11">
        <f>+'Ark1'!U255</f>
        <v>361.5610928961745</v>
      </c>
      <c r="T21" s="203"/>
      <c r="U21" s="11">
        <f>+'Ark1'!W255</f>
        <v>58.579234972677611</v>
      </c>
      <c r="V21" s="11">
        <f>+'Ark1'!X255</f>
        <v>52.56830601092895</v>
      </c>
      <c r="W21" s="11">
        <f>+'Ark1'!AG255</f>
        <v>928.97173144876319</v>
      </c>
      <c r="X21" s="70"/>
      <c r="Y21" s="11">
        <f>+'Ark1'!AH255</f>
        <v>0</v>
      </c>
      <c r="Z21" s="11">
        <f>+'Ark1'!AI255</f>
        <v>36.939890710382514</v>
      </c>
      <c r="AA21" s="11">
        <f>+'Ark1'!Y255</f>
        <v>104.05913627081812</v>
      </c>
      <c r="AB21" s="1">
        <f>+'Ark1'!Z255</f>
        <v>1.7430907587925868</v>
      </c>
      <c r="AC21" s="1">
        <f>+'Ark1'!AA255</f>
        <v>1.8285776272914231</v>
      </c>
      <c r="AD21" s="11">
        <f t="shared" si="8"/>
        <v>389.20569986807629</v>
      </c>
      <c r="AE21" s="67">
        <f t="shared" si="6"/>
        <v>62.695283420053791</v>
      </c>
      <c r="AF21" s="11">
        <f t="shared" si="7"/>
        <v>2.4270557029177717</v>
      </c>
      <c r="AG21" s="43"/>
      <c r="AH21" s="4"/>
      <c r="AI21" s="56"/>
      <c r="AJ21" s="56"/>
      <c r="AK21" s="1"/>
      <c r="AL21" s="5"/>
      <c r="AN21" s="1"/>
      <c r="AO21" s="1"/>
      <c r="AP21" s="11"/>
      <c r="AQ21" s="11"/>
      <c r="AR21" s="11"/>
    </row>
    <row r="22" spans="1:44" ht="15.6">
      <c r="A22" s="43"/>
      <c r="B22" s="317">
        <f>+'Ark1'!C256</f>
        <v>2023</v>
      </c>
      <c r="C22">
        <f>+'Ark1'!G256</f>
        <v>2</v>
      </c>
      <c r="D22" s="3" t="str">
        <f t="shared" si="9"/>
        <v>Vest</v>
      </c>
      <c r="E22" s="3">
        <f>+'Ark1'!H256</f>
        <v>2</v>
      </c>
      <c r="F22" s="3" t="s">
        <v>8</v>
      </c>
      <c r="G22">
        <f>+'Ark1'!Q256</f>
        <v>330</v>
      </c>
      <c r="H22">
        <f>+'Ark1'!R256</f>
        <v>834</v>
      </c>
      <c r="I22" s="70">
        <f>+'Ark1'!AE256</f>
        <v>47.684391080617488</v>
      </c>
      <c r="J22" s="70"/>
      <c r="K22" s="203">
        <f>+'Ark1'!AF256</f>
        <v>47.216474449334648</v>
      </c>
      <c r="L22" s="75"/>
      <c r="M22" s="1">
        <f>+'Ark1'!S256</f>
        <v>5.7517985611510802</v>
      </c>
      <c r="N22" s="70"/>
      <c r="O22" s="446">
        <f>+'Ark1'!AR256</f>
        <v>215.22569027611047</v>
      </c>
      <c r="P22" s="447">
        <f>+'Ark1'!AS256</f>
        <v>34.552280100672142</v>
      </c>
      <c r="Q22" s="1">
        <f>+'Ark1'!T256</f>
        <v>6.6354916067146288</v>
      </c>
      <c r="R22" s="70"/>
      <c r="S22" s="11">
        <f>+'Ark1'!U256</f>
        <v>354.83944844124699</v>
      </c>
      <c r="T22" s="203"/>
      <c r="U22" s="11">
        <f>+'Ark1'!W256</f>
        <v>50.599520383693047</v>
      </c>
      <c r="V22" s="11">
        <f>+'Ark1'!X256</f>
        <v>52.398081534772174</v>
      </c>
      <c r="W22" s="11">
        <f>+'Ark1'!AG256</f>
        <v>978.812725090036</v>
      </c>
      <c r="X22" s="70"/>
      <c r="Y22" s="11">
        <f>+'Ark1'!AH256</f>
        <v>0</v>
      </c>
      <c r="Z22" s="11">
        <f>+'Ark1'!AI256</f>
        <v>54.436450839328529</v>
      </c>
      <c r="AA22" s="11">
        <f>+'Ark1'!Y256</f>
        <v>111.28117989030008</v>
      </c>
      <c r="AB22" s="1">
        <f>+'Ark1'!Z256</f>
        <v>1.8933248583839033</v>
      </c>
      <c r="AC22" s="1">
        <f>+'Ark1'!AA256</f>
        <v>1.8586725390029599</v>
      </c>
      <c r="AD22" s="11">
        <f t="shared" si="8"/>
        <v>362.52026495528764</v>
      </c>
      <c r="AE22" s="67">
        <f t="shared" si="6"/>
        <v>61.691911611423791</v>
      </c>
      <c r="AF22" s="11">
        <f t="shared" si="7"/>
        <v>2.5272727272727273</v>
      </c>
      <c r="AG22" s="43"/>
      <c r="AH22" s="4"/>
      <c r="AI22" s="56"/>
      <c r="AJ22" s="56"/>
      <c r="AK22" s="1"/>
      <c r="AL22" s="5"/>
      <c r="AN22" s="1"/>
      <c r="AO22" s="1"/>
      <c r="AP22" s="11"/>
      <c r="AQ22" s="11"/>
      <c r="AR22" s="11"/>
    </row>
    <row r="23" spans="1:44" ht="15.6">
      <c r="A23" s="43"/>
      <c r="B23" s="317">
        <f>+'Ark1'!C257</f>
        <v>2023</v>
      </c>
      <c r="C23">
        <f>+'Ark1'!G257</f>
        <v>3</v>
      </c>
      <c r="D23" s="3" t="str">
        <f t="shared" si="9"/>
        <v>Midt</v>
      </c>
      <c r="E23" s="3">
        <f>+'Ark1'!H257</f>
        <v>1</v>
      </c>
      <c r="F23" s="3" t="s">
        <v>76</v>
      </c>
      <c r="G23">
        <f>+'Ark1'!Q257</f>
        <v>389</v>
      </c>
      <c r="H23">
        <f>+'Ark1'!R257</f>
        <v>1580</v>
      </c>
      <c r="I23" s="70">
        <f>+'Ark1'!AE257</f>
        <v>62.698412698412696</v>
      </c>
      <c r="J23" s="70"/>
      <c r="K23" s="203">
        <f>+'Ark1'!AF257</f>
        <v>64.150738716744684</v>
      </c>
      <c r="L23" s="75"/>
      <c r="M23" s="1">
        <f>+'Ark1'!S257</f>
        <v>5.1791139240506316</v>
      </c>
      <c r="N23" s="70"/>
      <c r="O23" s="446">
        <f>+'Ark1'!AR257</f>
        <v>218.11226476314087</v>
      </c>
      <c r="P23" s="447">
        <f>+'Ark1'!AS257</f>
        <v>32.662590454119147</v>
      </c>
      <c r="Q23" s="1">
        <f>+'Ark1'!T257</f>
        <v>6.4487341772151909</v>
      </c>
      <c r="R23" s="70"/>
      <c r="S23" s="11">
        <f>+'Ark1'!U257</f>
        <v>345.45867088607514</v>
      </c>
      <c r="T23" s="203"/>
      <c r="U23" s="11">
        <f>+'Ark1'!W257</f>
        <v>48.417721518987349</v>
      </c>
      <c r="V23" s="11">
        <f>+'Ark1'!X257</f>
        <v>45.949367088607595</v>
      </c>
      <c r="W23" s="11">
        <f>+'Ark1'!AG257</f>
        <v>907.04672290720316</v>
      </c>
      <c r="X23" s="70"/>
      <c r="Y23" s="11">
        <f>+'Ark1'!AH257</f>
        <v>0</v>
      </c>
      <c r="Z23" s="11">
        <f>+'Ark1'!AI257</f>
        <v>23.860759493670887</v>
      </c>
      <c r="AA23" s="11">
        <f>+'Ark1'!Y257</f>
        <v>87.945286829080075</v>
      </c>
      <c r="AB23" s="1">
        <f>+'Ark1'!Z257</f>
        <v>1.5630849810254688</v>
      </c>
      <c r="AC23" s="1">
        <f>+'Ark1'!AA257</f>
        <v>1.7496559279032837</v>
      </c>
      <c r="AD23" s="11">
        <f t="shared" si="8"/>
        <v>380.86094372165854</v>
      </c>
      <c r="AE23" s="67">
        <f t="shared" si="6"/>
        <v>66.702273005010241</v>
      </c>
      <c r="AF23" s="11">
        <f t="shared" si="7"/>
        <v>4.0616966580976861</v>
      </c>
      <c r="AG23" s="43"/>
      <c r="AH23" s="4"/>
      <c r="AI23" s="56"/>
      <c r="AJ23" s="56"/>
      <c r="AK23" s="1"/>
      <c r="AL23" s="5"/>
      <c r="AN23" s="13"/>
      <c r="AO23" s="13"/>
      <c r="AP23" s="11"/>
      <c r="AQ23" s="11"/>
      <c r="AR23" s="11"/>
    </row>
    <row r="24" spans="1:44" ht="16.5" customHeight="1">
      <c r="A24" s="43"/>
      <c r="B24" s="317">
        <f>+'Ark1'!C258</f>
        <v>2023</v>
      </c>
      <c r="C24">
        <f>+'Ark1'!G258</f>
        <v>3</v>
      </c>
      <c r="D24" s="3" t="str">
        <f t="shared" si="9"/>
        <v>Midt</v>
      </c>
      <c r="E24" s="3">
        <f>+'Ark1'!H258</f>
        <v>2</v>
      </c>
      <c r="F24" s="3" t="s">
        <v>8</v>
      </c>
      <c r="G24">
        <f>+'Ark1'!Q258</f>
        <v>278</v>
      </c>
      <c r="H24">
        <f>+'Ark1'!R258</f>
        <v>940</v>
      </c>
      <c r="I24" s="70">
        <f>+'Ark1'!AE258</f>
        <v>37.301587301587304</v>
      </c>
      <c r="J24" s="70"/>
      <c r="K24" s="203">
        <f>+'Ark1'!AF258</f>
        <v>35.849261283255281</v>
      </c>
      <c r="L24" s="75"/>
      <c r="M24" s="1">
        <f>+'Ark1'!S258</f>
        <v>5.2095744680851057</v>
      </c>
      <c r="N24" s="70"/>
      <c r="O24" s="446">
        <f>+'Ark1'!AR258</f>
        <v>212.64068209500607</v>
      </c>
      <c r="P24" s="447">
        <f>+'Ark1'!AS258</f>
        <v>32.763266371351158</v>
      </c>
      <c r="Q24" s="1">
        <f>+'Ark1'!T258</f>
        <v>5.8457446808510642</v>
      </c>
      <c r="R24" s="70"/>
      <c r="S24" s="11">
        <f>+'Ark1'!U258</f>
        <v>324.49191489361698</v>
      </c>
      <c r="T24" s="203"/>
      <c r="U24" s="11">
        <f>+'Ark1'!W258</f>
        <v>32.12765957446809</v>
      </c>
      <c r="V24" s="11">
        <f>+'Ark1'!X258</f>
        <v>33.936170212765944</v>
      </c>
      <c r="W24" s="11">
        <f>+'Ark1'!AG258</f>
        <v>932.05724725943981</v>
      </c>
      <c r="X24" s="70"/>
      <c r="Y24" s="11">
        <f>+'Ark1'!AH258</f>
        <v>0.21276595744680857</v>
      </c>
      <c r="Z24" s="11">
        <f>+'Ark1'!AI258</f>
        <v>38.085106382978715</v>
      </c>
      <c r="AA24" s="11">
        <f>+'Ark1'!Y258</f>
        <v>92.689789647209139</v>
      </c>
      <c r="AB24" s="1">
        <f>+'Ark1'!Z258</f>
        <v>1.5997718686389462</v>
      </c>
      <c r="AC24" s="1">
        <f>+'Ark1'!AA258</f>
        <v>1.677331016546062</v>
      </c>
      <c r="AD24" s="11">
        <f t="shared" si="8"/>
        <v>348.14590611009334</v>
      </c>
      <c r="AE24" s="67">
        <f t="shared" si="6"/>
        <v>62.287604655911785</v>
      </c>
      <c r="AF24" s="11">
        <f t="shared" si="7"/>
        <v>3.3812949640287768</v>
      </c>
      <c r="AG24" s="43"/>
      <c r="AH24" s="4"/>
      <c r="AI24" s="56"/>
      <c r="AJ24" s="56"/>
      <c r="AK24" s="1"/>
      <c r="AL24" s="5"/>
      <c r="AN24" s="13"/>
      <c r="AO24" s="13"/>
      <c r="AP24" s="11"/>
      <c r="AQ24" s="11"/>
      <c r="AR24" s="11"/>
    </row>
    <row r="25" spans="1:44" ht="16.5" customHeight="1">
      <c r="A25" s="43"/>
      <c r="B25" s="317">
        <f>+'Ark1'!C259</f>
        <v>2023</v>
      </c>
      <c r="C25">
        <f>+'Ark1'!G259</f>
        <v>4</v>
      </c>
      <c r="D25" s="3" t="str">
        <f t="shared" si="9"/>
        <v>Nord</v>
      </c>
      <c r="E25" s="3">
        <f>+'Ark1'!H259</f>
        <v>1</v>
      </c>
      <c r="F25" s="3" t="s">
        <v>76</v>
      </c>
      <c r="G25">
        <f>+'Ark1'!Q259</f>
        <v>210</v>
      </c>
      <c r="H25">
        <f>+'Ark1'!R259</f>
        <v>698</v>
      </c>
      <c r="I25" s="70">
        <f>+'Ark1'!AE259</f>
        <v>82.505910165484622</v>
      </c>
      <c r="J25" s="70"/>
      <c r="K25" s="203">
        <f>+'Ark1'!AF259</f>
        <v>83.815229578076483</v>
      </c>
      <c r="L25" s="75"/>
      <c r="M25" s="1">
        <f>+'Ark1'!S259</f>
        <v>5.5042979942693409</v>
      </c>
      <c r="N25" s="70"/>
      <c r="O25" s="446">
        <f>+'Ark1'!AR259</f>
        <v>218.14264919941775</v>
      </c>
      <c r="P25" s="447">
        <f>+'Ark1'!AS259</f>
        <v>33.672877654630923</v>
      </c>
      <c r="Q25" s="1">
        <f>+'Ark1'!T259</f>
        <v>6.5143266475644692</v>
      </c>
      <c r="R25" s="70"/>
      <c r="S25" s="11">
        <f>+'Ark1'!U259</f>
        <v>354.1809455587391</v>
      </c>
      <c r="T25" s="203"/>
      <c r="U25" s="11">
        <f>+'Ark1'!W259</f>
        <v>47.134670487106007</v>
      </c>
      <c r="V25" s="11">
        <f>+'Ark1'!X259</f>
        <v>51.575931232091691</v>
      </c>
      <c r="W25" s="11">
        <f>+'Ark1'!AG259</f>
        <v>931.39301310043675</v>
      </c>
      <c r="X25" s="70"/>
      <c r="Y25" s="11">
        <f>+'Ark1'!AH259</f>
        <v>0</v>
      </c>
      <c r="Z25" s="11">
        <f>+'Ark1'!AI259</f>
        <v>34.240687679083095</v>
      </c>
      <c r="AA25" s="11">
        <f>+'Ark1'!Y259</f>
        <v>87.911183010163583</v>
      </c>
      <c r="AB25" s="1">
        <f>+'Ark1'!Z259</f>
        <v>1.6483416629591643</v>
      </c>
      <c r="AC25" s="1">
        <f>+'Ark1'!AA259</f>
        <v>1.90021742592636</v>
      </c>
      <c r="AD25" s="11">
        <f t="shared" si="8"/>
        <v>380.27013363535502</v>
      </c>
      <c r="AE25" s="67">
        <f t="shared" si="6"/>
        <v>64.346251952108247</v>
      </c>
      <c r="AF25" s="11">
        <f t="shared" si="7"/>
        <v>3.323809523809524</v>
      </c>
      <c r="AG25" s="43"/>
      <c r="AH25" s="4"/>
      <c r="AI25" s="55"/>
      <c r="AJ25" s="56"/>
      <c r="AK25" s="1"/>
      <c r="AL25" s="5"/>
      <c r="AN25" s="13"/>
      <c r="AO25" s="13"/>
      <c r="AP25" s="11"/>
      <c r="AQ25" s="11"/>
      <c r="AR25" s="11"/>
    </row>
    <row r="26" spans="1:44" ht="15.6">
      <c r="A26" s="43"/>
      <c r="B26" s="317">
        <f>+'Ark1'!C260</f>
        <v>2023</v>
      </c>
      <c r="C26">
        <f>+'Ark1'!G260</f>
        <v>4</v>
      </c>
      <c r="D26" s="3" t="str">
        <f t="shared" si="9"/>
        <v>Nord</v>
      </c>
      <c r="E26" s="3">
        <f>+'Ark1'!H260</f>
        <v>2</v>
      </c>
      <c r="F26" s="3" t="s">
        <v>8</v>
      </c>
      <c r="G26">
        <f>+'Ark1'!Q260</f>
        <v>51</v>
      </c>
      <c r="H26">
        <f>+'Ark1'!R260</f>
        <v>148</v>
      </c>
      <c r="I26" s="70">
        <f>+'Ark1'!AE260</f>
        <v>17.494089834515371</v>
      </c>
      <c r="J26" s="70"/>
      <c r="K26" s="203">
        <f>+'Ark1'!AF260</f>
        <v>16.184770421923531</v>
      </c>
      <c r="L26" s="75"/>
      <c r="M26" s="1">
        <f>+'Ark1'!S260</f>
        <v>5.5202702702702684</v>
      </c>
      <c r="N26" s="70"/>
      <c r="O26" s="446">
        <f>+'Ark1'!AR260</f>
        <v>208</v>
      </c>
      <c r="P26" s="447">
        <f>+'Ark1'!AS260</f>
        <v>33.53298439078926</v>
      </c>
      <c r="Q26" s="1">
        <f>+'Ark1'!T260</f>
        <v>6.25</v>
      </c>
      <c r="R26" s="70"/>
      <c r="S26" s="11">
        <f>+'Ark1'!U260</f>
        <v>322.55405405405429</v>
      </c>
      <c r="T26" s="203"/>
      <c r="U26" s="11">
        <f>+'Ark1'!W260</f>
        <v>43.243243243243249</v>
      </c>
      <c r="V26" s="11">
        <f>+'Ark1'!X260</f>
        <v>35.13513513513513</v>
      </c>
      <c r="W26" s="11">
        <f>+'Ark1'!AG260</f>
        <v>1016.1843971631206</v>
      </c>
      <c r="X26" s="70"/>
      <c r="Y26" s="11">
        <f>+'Ark1'!AH260</f>
        <v>0</v>
      </c>
      <c r="Z26" s="11">
        <f>+'Ark1'!AI260</f>
        <v>60.810810810810814</v>
      </c>
      <c r="AA26" s="11">
        <f>+'Ark1'!Y260</f>
        <v>118.5684557535469</v>
      </c>
      <c r="AB26" s="1">
        <f>+'Ark1'!Z260</f>
        <v>1.6944647348837893</v>
      </c>
      <c r="AC26" s="1">
        <f>+'Ark1'!AA260</f>
        <v>1.4971820377142036</v>
      </c>
      <c r="AD26" s="11">
        <f t="shared" si="8"/>
        <v>317.41685362865996</v>
      </c>
      <c r="AE26" s="67">
        <f t="shared" si="6"/>
        <v>58.430844553243638</v>
      </c>
      <c r="AF26" s="11">
        <f t="shared" si="7"/>
        <v>2.9019607843137254</v>
      </c>
      <c r="AG26" s="43"/>
      <c r="AJ26" s="56"/>
      <c r="AK26" s="1"/>
      <c r="AL26" s="5"/>
      <c r="AN26" s="13"/>
      <c r="AO26" s="13"/>
      <c r="AP26" s="11"/>
      <c r="AQ26" s="11"/>
      <c r="AR26" s="11"/>
    </row>
    <row r="27" spans="1:44" ht="15.6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73"/>
      <c r="L27" s="75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J27" s="56"/>
      <c r="AK27" s="1"/>
      <c r="AL27" s="5"/>
      <c r="AN27" s="13"/>
      <c r="AO27" s="13"/>
      <c r="AP27" s="11"/>
      <c r="AQ27" s="11"/>
      <c r="AR27" s="11"/>
    </row>
    <row r="28" spans="1:44" ht="17.25" customHeight="1">
      <c r="A28" s="43"/>
      <c r="B28" s="359">
        <f>+'Ark1'!C261</f>
        <v>2022</v>
      </c>
      <c r="C28" s="51">
        <f>+'Ark1'!G261</f>
        <v>1</v>
      </c>
      <c r="D28" s="52" t="str">
        <f>+D19</f>
        <v>Øst</v>
      </c>
      <c r="E28" s="52">
        <f>+'Ark1'!H261</f>
        <v>1</v>
      </c>
      <c r="F28" s="52" t="s">
        <v>76</v>
      </c>
      <c r="G28" s="51">
        <f>+'Ark1'!Q261</f>
        <v>617</v>
      </c>
      <c r="H28" s="51">
        <f>+'Ark1'!R261</f>
        <v>1370</v>
      </c>
      <c r="I28" s="69">
        <f>+'Ark1'!AE261</f>
        <v>58.497011101622554</v>
      </c>
      <c r="J28" s="69"/>
      <c r="K28" s="244">
        <f>+'Ark1'!AF261</f>
        <v>59.529519966232471</v>
      </c>
      <c r="L28" s="75"/>
      <c r="M28" s="53">
        <f>+'Ark1'!S261</f>
        <v>6.3121345029239757</v>
      </c>
      <c r="N28" s="69"/>
      <c r="O28" s="446">
        <f>+'Ark1'!AR261</f>
        <v>219.64764079147645</v>
      </c>
      <c r="P28" s="447">
        <f>+'Ark1'!AS261</f>
        <v>36.009856749749197</v>
      </c>
      <c r="Q28" s="53">
        <f>+'Ark1'!T261</f>
        <v>6.4722627737226253</v>
      </c>
      <c r="R28" s="69"/>
      <c r="S28" s="66">
        <f>+'Ark1'!U261</f>
        <v>392.722635036496</v>
      </c>
      <c r="T28" s="244"/>
      <c r="U28" s="76">
        <f>+'Ark1'!W261</f>
        <v>50.07299270072992</v>
      </c>
      <c r="V28" s="76">
        <f>+'Ark1'!X261</f>
        <v>62.846715328467184</v>
      </c>
      <c r="W28" s="76">
        <f>+'Ark1'!AG261</f>
        <v>1048.7062404870624</v>
      </c>
      <c r="X28" s="69"/>
      <c r="Y28" s="76">
        <f>+'Ark1'!AH261</f>
        <v>0</v>
      </c>
      <c r="Z28" s="76">
        <f>+'Ark1'!AI261</f>
        <v>55.40145985401459</v>
      </c>
      <c r="AA28" s="76">
        <f>+'Ark1'!Y261</f>
        <v>115.23822420194261</v>
      </c>
      <c r="AB28" s="53">
        <f>+'Ark1'!Z261</f>
        <v>1.8176009863179088</v>
      </c>
      <c r="AC28" s="53">
        <f>+'Ark1'!AA261</f>
        <v>1.6935786809204396</v>
      </c>
      <c r="AD28" s="76">
        <f t="shared" ref="AD28:AD35" si="10">1000*S28/W28</f>
        <v>374.48297709575888</v>
      </c>
      <c r="AE28" s="66">
        <f t="shared" si="6"/>
        <v>62.217089140697929</v>
      </c>
      <c r="AF28" s="76">
        <f t="shared" si="7"/>
        <v>2.2204213938411668</v>
      </c>
      <c r="AG28" s="43"/>
      <c r="AH28" s="2"/>
      <c r="AI28" s="55"/>
      <c r="AJ28" s="56"/>
      <c r="AK28" s="1"/>
      <c r="AL28" s="5"/>
      <c r="AN28" s="13"/>
      <c r="AO28" s="13"/>
      <c r="AP28" s="11"/>
      <c r="AQ28" s="11"/>
      <c r="AR28" s="11"/>
    </row>
    <row r="29" spans="1:44" ht="15.6">
      <c r="A29" s="43"/>
      <c r="B29" s="359">
        <f>+'Ark1'!C262</f>
        <v>2022</v>
      </c>
      <c r="C29" s="51">
        <f>+'Ark1'!G262</f>
        <v>1</v>
      </c>
      <c r="D29" s="52" t="str">
        <f t="shared" ref="D29:D35" si="11">+D20</f>
        <v>Øst</v>
      </c>
      <c r="E29" s="52">
        <f>+'Ark1'!H262</f>
        <v>2</v>
      </c>
      <c r="F29" s="52" t="s">
        <v>8</v>
      </c>
      <c r="G29" s="51">
        <f>+'Ark1'!Q262</f>
        <v>405</v>
      </c>
      <c r="H29" s="51">
        <f>+'Ark1'!R262</f>
        <v>972</v>
      </c>
      <c r="I29" s="69">
        <f>+'Ark1'!AE262</f>
        <v>41.502988898377446</v>
      </c>
      <c r="J29" s="69"/>
      <c r="K29" s="244">
        <f>+'Ark1'!AF262</f>
        <v>40.470480033767551</v>
      </c>
      <c r="L29" s="75"/>
      <c r="M29" s="53">
        <f>+'Ark1'!S262</f>
        <v>6.3622291021671824</v>
      </c>
      <c r="N29" s="69"/>
      <c r="O29" s="446">
        <f>+'Ark1'!AR262</f>
        <v>215.48651452282152</v>
      </c>
      <c r="P29" s="447">
        <f>+'Ark1'!AS262</f>
        <v>36.308491352566243</v>
      </c>
      <c r="Q29" s="53">
        <f>+'Ark1'!T262</f>
        <v>6.4526748971193424</v>
      </c>
      <c r="R29" s="69"/>
      <c r="S29" s="66">
        <f>+'Ark1'!U262</f>
        <v>376.31039094650248</v>
      </c>
      <c r="T29" s="244"/>
      <c r="U29" s="76">
        <f>+'Ark1'!W262</f>
        <v>45.781893004115219</v>
      </c>
      <c r="V29" s="76">
        <f>+'Ark1'!X262</f>
        <v>55.452674897119344</v>
      </c>
      <c r="W29" s="76">
        <f>+'Ark1'!AG262</f>
        <v>1073.9636929460578</v>
      </c>
      <c r="X29" s="69"/>
      <c r="Y29" s="76">
        <f>+'Ark1'!AH262</f>
        <v>0.20576131687242796</v>
      </c>
      <c r="Z29" s="76">
        <f>+'Ark1'!AI262</f>
        <v>69.341563786008223</v>
      </c>
      <c r="AA29" s="76">
        <f>+'Ark1'!Y262</f>
        <v>124.9496485628456</v>
      </c>
      <c r="AB29" s="53">
        <f>+'Ark1'!Z262</f>
        <v>2.0190511634201278</v>
      </c>
      <c r="AC29" s="53">
        <f>+'Ark1'!AA262</f>
        <v>1.9129252385762987</v>
      </c>
      <c r="AD29" s="76">
        <f t="shared" si="10"/>
        <v>350.39395970102271</v>
      </c>
      <c r="AE29" s="66">
        <f t="shared" si="6"/>
        <v>59.147569963854167</v>
      </c>
      <c r="AF29" s="76">
        <f t="shared" si="7"/>
        <v>2.4</v>
      </c>
      <c r="AG29" s="43"/>
      <c r="AH29" s="2"/>
      <c r="AI29" s="55"/>
      <c r="AJ29" s="56"/>
      <c r="AK29" s="1"/>
      <c r="AL29" s="5"/>
      <c r="AN29" s="13"/>
      <c r="AO29" s="13"/>
      <c r="AP29" s="11"/>
      <c r="AQ29" s="11"/>
      <c r="AR29" s="11"/>
    </row>
    <row r="30" spans="1:44" ht="15.6">
      <c r="A30" s="43"/>
      <c r="B30" s="359">
        <f>+'Ark1'!C263</f>
        <v>2022</v>
      </c>
      <c r="C30" s="51">
        <f>+'Ark1'!G263</f>
        <v>2</v>
      </c>
      <c r="D30" s="52" t="str">
        <f t="shared" si="11"/>
        <v>Vest</v>
      </c>
      <c r="E30" s="52">
        <f>+'Ark1'!H263</f>
        <v>1</v>
      </c>
      <c r="F30" s="52" t="s">
        <v>76</v>
      </c>
      <c r="G30" s="51">
        <f>+'Ark1'!Q263</f>
        <v>437</v>
      </c>
      <c r="H30" s="51">
        <f>+'Ark1'!R263</f>
        <v>984</v>
      </c>
      <c r="I30" s="69">
        <f>+'Ark1'!AE263</f>
        <v>56.714697406340044</v>
      </c>
      <c r="J30" s="69"/>
      <c r="K30" s="244">
        <f>+'Ark1'!AF263</f>
        <v>57.48331445932579</v>
      </c>
      <c r="L30" s="75"/>
      <c r="M30" s="53">
        <f>+'Ark1'!S263</f>
        <v>6.0233739837398383</v>
      </c>
      <c r="N30" s="69"/>
      <c r="O30" s="446">
        <f>+'Ark1'!AR263</f>
        <v>217.86595744680855</v>
      </c>
      <c r="P30" s="447">
        <f>+'Ark1'!AS263</f>
        <v>35.765033969940554</v>
      </c>
      <c r="Q30" s="53">
        <f>+'Ark1'!T263</f>
        <v>6.9522357723577244</v>
      </c>
      <c r="R30" s="69"/>
      <c r="S30" s="66">
        <f>+'Ark1'!U263</f>
        <v>378.61498983739841</v>
      </c>
      <c r="T30" s="244"/>
      <c r="U30" s="76">
        <f>+'Ark1'!W263</f>
        <v>57.825203252032509</v>
      </c>
      <c r="V30" s="76">
        <f>+'Ark1'!X263</f>
        <v>60.060975609756099</v>
      </c>
      <c r="W30" s="76">
        <f>+'Ark1'!AG263</f>
        <v>990.75851063829771</v>
      </c>
      <c r="X30" s="69"/>
      <c r="Y30" s="76">
        <f>+'Ark1'!AH263</f>
        <v>0</v>
      </c>
      <c r="Z30" s="76">
        <f>+'Ark1'!AI263</f>
        <v>41.869918699186996</v>
      </c>
      <c r="AA30" s="76">
        <f>+'Ark1'!Y263</f>
        <v>106.40110450573547</v>
      </c>
      <c r="AB30" s="53">
        <f>+'Ark1'!Z263</f>
        <v>1.8314279821036077</v>
      </c>
      <c r="AC30" s="53">
        <f>+'Ark1'!AA263</f>
        <v>1.8732051250053641</v>
      </c>
      <c r="AD30" s="76">
        <f t="shared" si="10"/>
        <v>382.14659351598715</v>
      </c>
      <c r="AE30" s="66">
        <f t="shared" si="6"/>
        <v>62.857626117766152</v>
      </c>
      <c r="AF30" s="76">
        <f t="shared" si="7"/>
        <v>2.251716247139588</v>
      </c>
      <c r="AG30" s="43"/>
      <c r="AH30" s="14"/>
      <c r="AI30" s="13"/>
      <c r="AJ30" s="56"/>
      <c r="AK30" s="1"/>
      <c r="AL30" s="5"/>
      <c r="AN30" s="13"/>
      <c r="AO30" s="13"/>
      <c r="AP30" s="11"/>
      <c r="AQ30" s="11"/>
      <c r="AR30" s="11"/>
    </row>
    <row r="31" spans="1:44" ht="21">
      <c r="A31" s="43"/>
      <c r="B31" s="359">
        <f>+'Ark1'!C264</f>
        <v>2022</v>
      </c>
      <c r="C31" s="51">
        <f>+'Ark1'!G264</f>
        <v>2</v>
      </c>
      <c r="D31" s="52" t="str">
        <f t="shared" si="11"/>
        <v>Vest</v>
      </c>
      <c r="E31" s="52">
        <f>+'Ark1'!H264</f>
        <v>2</v>
      </c>
      <c r="F31" s="52" t="s">
        <v>8</v>
      </c>
      <c r="G31" s="51">
        <f>+'Ark1'!Q264</f>
        <v>321</v>
      </c>
      <c r="H31" s="51">
        <f>+'Ark1'!R264</f>
        <v>751</v>
      </c>
      <c r="I31" s="69">
        <f>+'Ark1'!AE264</f>
        <v>43.285302593659935</v>
      </c>
      <c r="J31" s="69"/>
      <c r="K31" s="244">
        <f>+'Ark1'!AF264</f>
        <v>42.516685540674203</v>
      </c>
      <c r="L31" s="75"/>
      <c r="M31" s="53">
        <f>+'Ark1'!S264</f>
        <v>5.9319092122830419</v>
      </c>
      <c r="N31" s="69"/>
      <c r="O31" s="446">
        <f>+'Ark1'!AR264</f>
        <v>216.70320855614969</v>
      </c>
      <c r="P31" s="447">
        <f>+'Ark1'!AS264</f>
        <v>35.212587264803574</v>
      </c>
      <c r="Q31" s="53">
        <f>+'Ark1'!T264</f>
        <v>6.6617842876165119</v>
      </c>
      <c r="R31" s="69"/>
      <c r="S31" s="66">
        <f>+'Ark1'!U264</f>
        <v>366.91930758988065</v>
      </c>
      <c r="T31" s="244"/>
      <c r="U31" s="76">
        <f>+'Ark1'!W264</f>
        <v>53.928095872170438</v>
      </c>
      <c r="V31" s="76">
        <f>+'Ark1'!X264</f>
        <v>55.126498002663119</v>
      </c>
      <c r="W31" s="76">
        <f>+'Ark1'!AG264</f>
        <v>955.81951871657748</v>
      </c>
      <c r="X31" s="69"/>
      <c r="Y31" s="76">
        <f>+'Ark1'!AH264</f>
        <v>0</v>
      </c>
      <c r="Z31" s="76">
        <f>+'Ark1'!AI264</f>
        <v>51.131824234354198</v>
      </c>
      <c r="AA31" s="76">
        <f>+'Ark1'!Y264</f>
        <v>106.70322638994411</v>
      </c>
      <c r="AB31" s="53">
        <f>+'Ark1'!Z264</f>
        <v>1.7992276327899903</v>
      </c>
      <c r="AC31" s="53">
        <f>+'Ark1'!AA264</f>
        <v>1.7667189601708475</v>
      </c>
      <c r="AD31" s="76">
        <f t="shared" si="10"/>
        <v>383.87927888578793</v>
      </c>
      <c r="AE31" s="66">
        <f t="shared" si="6"/>
        <v>61.855179244839228</v>
      </c>
      <c r="AF31" s="76">
        <f t="shared" si="7"/>
        <v>2.3395638629283488</v>
      </c>
      <c r="AG31" s="43"/>
      <c r="AH31" s="2"/>
      <c r="AI31" s="5"/>
      <c r="AJ31" s="56"/>
      <c r="AK31" s="1"/>
      <c r="AL31" s="5"/>
      <c r="AN31" s="54"/>
      <c r="AO31" s="54"/>
      <c r="AP31" s="11"/>
      <c r="AQ31" s="11"/>
      <c r="AR31" s="11"/>
    </row>
    <row r="32" spans="1:44" ht="15.6">
      <c r="A32" s="43"/>
      <c r="B32" s="359">
        <f>+'Ark1'!C265</f>
        <v>2022</v>
      </c>
      <c r="C32" s="51">
        <f>+'Ark1'!G265</f>
        <v>3</v>
      </c>
      <c r="D32" s="52" t="str">
        <f t="shared" si="11"/>
        <v>Midt</v>
      </c>
      <c r="E32" s="52">
        <f>+'Ark1'!H265</f>
        <v>1</v>
      </c>
      <c r="F32" s="52" t="s">
        <v>76</v>
      </c>
      <c r="G32" s="51">
        <f>+'Ark1'!Q265</f>
        <v>421</v>
      </c>
      <c r="H32" s="51">
        <f>+'Ark1'!R265</f>
        <v>1400</v>
      </c>
      <c r="I32" s="69">
        <f>+'Ark1'!AE265</f>
        <v>64.965197215777266</v>
      </c>
      <c r="J32" s="69"/>
      <c r="K32" s="244">
        <f>+'Ark1'!AF265</f>
        <v>66.041264648574966</v>
      </c>
      <c r="L32" s="75"/>
      <c r="M32" s="53">
        <f>+'Ark1'!S265</f>
        <v>5.4442857142857122</v>
      </c>
      <c r="N32" s="69"/>
      <c r="O32" s="446">
        <f>+'Ark1'!AR265</f>
        <v>219.68120300751875</v>
      </c>
      <c r="P32" s="447">
        <f>+'Ark1'!AS265</f>
        <v>33.65813656522846</v>
      </c>
      <c r="Q32" s="53">
        <f>+'Ark1'!T265</f>
        <v>6.6485714285714259</v>
      </c>
      <c r="R32" s="69"/>
      <c r="S32" s="66">
        <f>+'Ark1'!U265</f>
        <v>361.9902857142859</v>
      </c>
      <c r="T32" s="244"/>
      <c r="U32" s="76">
        <f>+'Ark1'!W265</f>
        <v>54.214285714285694</v>
      </c>
      <c r="V32" s="76">
        <f>+'Ark1'!X265</f>
        <v>53.142857142857153</v>
      </c>
      <c r="W32" s="76">
        <f>+'Ark1'!AG265</f>
        <v>912.26015037593982</v>
      </c>
      <c r="X32" s="69"/>
      <c r="Y32" s="76">
        <f>+'Ark1'!AH265</f>
        <v>0</v>
      </c>
      <c r="Z32" s="76">
        <f>+'Ark1'!AI265</f>
        <v>23.142857142857139</v>
      </c>
      <c r="AA32" s="76">
        <f>+'Ark1'!Y265</f>
        <v>87.108045823585456</v>
      </c>
      <c r="AB32" s="53">
        <f>+'Ark1'!Z265</f>
        <v>1.603935847869743</v>
      </c>
      <c r="AC32" s="53">
        <f>+'Ark1'!AA265</f>
        <v>1.6390539829986299</v>
      </c>
      <c r="AD32" s="76">
        <f t="shared" si="10"/>
        <v>396.80598299192479</v>
      </c>
      <c r="AE32" s="66">
        <f t="shared" si="6"/>
        <v>66.489950144319138</v>
      </c>
      <c r="AF32" s="76">
        <f t="shared" si="7"/>
        <v>3.3254156769596199</v>
      </c>
      <c r="AG32" s="43"/>
      <c r="AH32" s="4"/>
      <c r="AI32" s="4"/>
      <c r="AJ32" s="56"/>
      <c r="AK32" s="1"/>
      <c r="AL32" s="5"/>
    </row>
    <row r="33" spans="1:44" ht="15.6">
      <c r="A33" s="43"/>
      <c r="B33" s="359">
        <f>+'Ark1'!C266</f>
        <v>2022</v>
      </c>
      <c r="C33" s="51">
        <f>+'Ark1'!G266</f>
        <v>3</v>
      </c>
      <c r="D33" s="52" t="str">
        <f t="shared" si="11"/>
        <v>Midt</v>
      </c>
      <c r="E33" s="52">
        <f>+'Ark1'!H266</f>
        <v>2</v>
      </c>
      <c r="F33" s="52" t="s">
        <v>8</v>
      </c>
      <c r="G33" s="51">
        <f>+'Ark1'!Q266</f>
        <v>282</v>
      </c>
      <c r="H33" s="51">
        <f>+'Ark1'!R266</f>
        <v>755</v>
      </c>
      <c r="I33" s="69">
        <f>+'Ark1'!AE266</f>
        <v>35.034802784222727</v>
      </c>
      <c r="J33" s="69"/>
      <c r="K33" s="244">
        <f>+'Ark1'!AF266</f>
        <v>33.958735351425048</v>
      </c>
      <c r="L33" s="75"/>
      <c r="M33" s="53">
        <f>+'Ark1'!S266</f>
        <v>5.5909694555112885</v>
      </c>
      <c r="N33" s="69"/>
      <c r="O33" s="446">
        <f>+'Ark1'!AR266</f>
        <v>214.74079126875847</v>
      </c>
      <c r="P33" s="447">
        <f>+'Ark1'!AS266</f>
        <v>33.89100098366211</v>
      </c>
      <c r="Q33" s="53">
        <f>+'Ark1'!T266</f>
        <v>6.0317880794701999</v>
      </c>
      <c r="R33" s="69"/>
      <c r="S33" s="66">
        <f>+'Ark1'!U266</f>
        <v>345.15496688741717</v>
      </c>
      <c r="T33" s="244"/>
      <c r="U33" s="76">
        <f>+'Ark1'!W266</f>
        <v>38.145695364238406</v>
      </c>
      <c r="V33" s="76">
        <f>+'Ark1'!X266</f>
        <v>44.503311258278131</v>
      </c>
      <c r="W33" s="76">
        <f>+'Ark1'!AG266</f>
        <v>963.72578444747614</v>
      </c>
      <c r="X33" s="69"/>
      <c r="Y33" s="76">
        <f>+'Ark1'!AH266</f>
        <v>0.26490066225165554</v>
      </c>
      <c r="Z33" s="76">
        <f>+'Ark1'!AI266</f>
        <v>46.622516556291394</v>
      </c>
      <c r="AA33" s="76">
        <f>+'Ark1'!Y266</f>
        <v>100.07734974650242</v>
      </c>
      <c r="AB33" s="53">
        <f>+'Ark1'!Z266</f>
        <v>1.5404053450342237</v>
      </c>
      <c r="AC33" s="53">
        <f>+'Ark1'!AA266</f>
        <v>2.0636356672170142</v>
      </c>
      <c r="AD33" s="76">
        <f t="shared" si="10"/>
        <v>358.14644835439537</v>
      </c>
      <c r="AE33" s="66">
        <f t="shared" si="6"/>
        <v>61.734368186751809</v>
      </c>
      <c r="AF33" s="76">
        <f t="shared" si="7"/>
        <v>2.6773049645390072</v>
      </c>
      <c r="AG33" s="43"/>
      <c r="AH33" s="4"/>
      <c r="AI33" s="16"/>
      <c r="AJ33" s="56"/>
      <c r="AK33" s="1"/>
      <c r="AL33" s="5"/>
      <c r="AN33" s="1"/>
      <c r="AO33" s="5"/>
    </row>
    <row r="34" spans="1:44" ht="15.6">
      <c r="A34" s="43"/>
      <c r="B34" s="359">
        <f>+'Ark1'!C267</f>
        <v>2022</v>
      </c>
      <c r="C34" s="51">
        <f>+'Ark1'!G267</f>
        <v>4</v>
      </c>
      <c r="D34" s="52" t="str">
        <f t="shared" si="11"/>
        <v>Nord</v>
      </c>
      <c r="E34" s="52">
        <f>+'Ark1'!H267</f>
        <v>1</v>
      </c>
      <c r="F34" s="52" t="s">
        <v>76</v>
      </c>
      <c r="G34" s="51">
        <f>+'Ark1'!Q267</f>
        <v>212</v>
      </c>
      <c r="H34" s="51">
        <f>+'Ark1'!R267</f>
        <v>597</v>
      </c>
      <c r="I34" s="69">
        <f>+'Ark1'!AE267</f>
        <v>81.668946648426811</v>
      </c>
      <c r="J34" s="69"/>
      <c r="K34" s="244">
        <f>+'Ark1'!AF267</f>
        <v>81.778125857001655</v>
      </c>
      <c r="L34" s="75"/>
      <c r="M34" s="53">
        <f>+'Ark1'!S267</f>
        <v>5.9058823529411759</v>
      </c>
      <c r="N34" s="69"/>
      <c r="O34" s="446">
        <f>+'Ark1'!AR267</f>
        <v>219.32399299474605</v>
      </c>
      <c r="P34" s="447">
        <f>+'Ark1'!AS267</f>
        <v>34.795592672839526</v>
      </c>
      <c r="Q34" s="53">
        <f>+'Ark1'!T267</f>
        <v>6.5561139028475726</v>
      </c>
      <c r="R34" s="69"/>
      <c r="S34" s="66">
        <f>+'Ark1'!U267</f>
        <v>374.12177554438819</v>
      </c>
      <c r="T34" s="244"/>
      <c r="U34" s="76">
        <f>+'Ark1'!W267</f>
        <v>50.753768844221106</v>
      </c>
      <c r="V34" s="76">
        <f>+'Ark1'!X267</f>
        <v>61.809045226130664</v>
      </c>
      <c r="W34" s="76">
        <f>+'Ark1'!AG267</f>
        <v>936.54640980735553</v>
      </c>
      <c r="X34" s="69"/>
      <c r="Y34" s="76">
        <f>+'Ark1'!AH267</f>
        <v>0</v>
      </c>
      <c r="Z34" s="76">
        <f>+'Ark1'!AI267</f>
        <v>35.510887772194295</v>
      </c>
      <c r="AA34" s="76">
        <f>+'Ark1'!Y267</f>
        <v>88.045951052165179</v>
      </c>
      <c r="AB34" s="53">
        <f>+'Ark1'!Z267</f>
        <v>1.5919450293906425</v>
      </c>
      <c r="AC34" s="53">
        <f>+'Ark1'!AA267</f>
        <v>1.8850421462725444</v>
      </c>
      <c r="AD34" s="76">
        <f t="shared" si="10"/>
        <v>399.46955284505736</v>
      </c>
      <c r="AE34" s="66">
        <f t="shared" si="6"/>
        <v>63.347312592177289</v>
      </c>
      <c r="AF34" s="76">
        <f t="shared" si="7"/>
        <v>2.8160377358490565</v>
      </c>
      <c r="AG34" s="43"/>
      <c r="AH34" s="4"/>
      <c r="AI34" s="16"/>
      <c r="AJ34" s="56"/>
      <c r="AK34" s="1"/>
      <c r="AL34" s="5"/>
    </row>
    <row r="35" spans="1:44" ht="15.6">
      <c r="A35" s="43"/>
      <c r="B35" s="359">
        <f>+'Ark1'!C268</f>
        <v>2022</v>
      </c>
      <c r="C35" s="51">
        <f>+'Ark1'!G268</f>
        <v>4</v>
      </c>
      <c r="D35" s="52" t="str">
        <f t="shared" si="11"/>
        <v>Nord</v>
      </c>
      <c r="E35" s="52">
        <f>+'Ark1'!H268</f>
        <v>2</v>
      </c>
      <c r="F35" s="52" t="s">
        <v>8</v>
      </c>
      <c r="G35" s="51">
        <f>+'Ark1'!Q268</f>
        <v>49</v>
      </c>
      <c r="H35" s="51">
        <f>+'Ark1'!R268</f>
        <v>134</v>
      </c>
      <c r="I35" s="69">
        <f>+'Ark1'!AE268</f>
        <v>18.331053351573185</v>
      </c>
      <c r="J35" s="69"/>
      <c r="K35" s="244">
        <f>+'Ark1'!AF268</f>
        <v>18.221874142998335</v>
      </c>
      <c r="L35" s="75"/>
      <c r="M35" s="53">
        <f>+'Ark1'!S268</f>
        <v>6.0298507462686555</v>
      </c>
      <c r="N35" s="69"/>
      <c r="O35" s="446">
        <f>+'Ark1'!AR268</f>
        <v>215.79699248120303</v>
      </c>
      <c r="P35" s="447">
        <f>+'Ark1'!AS268</f>
        <v>35.749137877141401</v>
      </c>
      <c r="Q35" s="53">
        <f>+'Ark1'!T268</f>
        <v>6.1940298507462677</v>
      </c>
      <c r="R35" s="69"/>
      <c r="S35" s="66">
        <f>+'Ark1'!U268</f>
        <v>371.39701492537301</v>
      </c>
      <c r="T35" s="244"/>
      <c r="U35" s="76">
        <f>+'Ark1'!W268</f>
        <v>43.28358208955224</v>
      </c>
      <c r="V35" s="76">
        <f>+'Ark1'!X268</f>
        <v>59.701492537313449</v>
      </c>
      <c r="W35" s="76">
        <f>+'Ark1'!AG268</f>
        <v>1103.0977443609024</v>
      </c>
      <c r="X35" s="69"/>
      <c r="Y35" s="76">
        <f>+'Ark1'!AH268</f>
        <v>0</v>
      </c>
      <c r="Z35" s="76">
        <f>+'Ark1'!AI268</f>
        <v>58.208955223880601</v>
      </c>
      <c r="AA35" s="76">
        <f>+'Ark1'!Y268</f>
        <v>118.25439308383704</v>
      </c>
      <c r="AB35" s="53">
        <f>+'Ark1'!Z268</f>
        <v>1.9960419734596968</v>
      </c>
      <c r="AC35" s="53">
        <f>+'Ark1'!AA268</f>
        <v>1.6229584739185894</v>
      </c>
      <c r="AD35" s="76">
        <f t="shared" si="10"/>
        <v>336.68549938024569</v>
      </c>
      <c r="AE35" s="66">
        <f t="shared" si="6"/>
        <v>61.593069306930687</v>
      </c>
      <c r="AF35" s="76">
        <f t="shared" si="7"/>
        <v>2.7346938775510203</v>
      </c>
      <c r="AG35" s="43"/>
      <c r="AH35" s="4"/>
      <c r="AI35" s="16"/>
      <c r="AJ35" s="56"/>
      <c r="AK35" s="1"/>
      <c r="AL35" s="5"/>
    </row>
    <row r="36" spans="1:44" ht="15.6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73"/>
      <c r="L36" s="75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J36" s="56"/>
      <c r="AK36" s="1"/>
      <c r="AL36" s="5"/>
      <c r="AN36" s="13"/>
      <c r="AO36" s="13"/>
      <c r="AP36" s="11"/>
      <c r="AQ36" s="11"/>
      <c r="AR36" s="11"/>
    </row>
    <row r="37" spans="1:44" ht="15.6">
      <c r="A37" s="43"/>
      <c r="B37" s="354"/>
      <c r="C37" s="43"/>
      <c r="D37" s="43"/>
      <c r="E37" s="43"/>
      <c r="F37" s="43"/>
      <c r="G37" s="43"/>
      <c r="H37" s="43"/>
      <c r="I37" s="43"/>
      <c r="J37" s="43"/>
      <c r="K37" s="73"/>
      <c r="L37" s="75"/>
      <c r="M37" s="43"/>
      <c r="N37" s="43"/>
      <c r="O37" s="43"/>
      <c r="P37" s="43"/>
      <c r="Q37" s="43"/>
      <c r="R37" s="43"/>
      <c r="S37" s="64"/>
      <c r="T37" s="73"/>
      <c r="U37" s="73"/>
      <c r="V37" s="73"/>
      <c r="W37" s="43"/>
      <c r="X37" s="43"/>
      <c r="Y37" s="73"/>
      <c r="Z37" s="73"/>
      <c r="AA37" s="73"/>
      <c r="AB37" s="43"/>
      <c r="AC37" s="43"/>
      <c r="AD37" s="73"/>
      <c r="AE37" s="64"/>
      <c r="AF37" s="73"/>
      <c r="AG37" s="43"/>
      <c r="AH37" s="1"/>
      <c r="AI37" s="1"/>
      <c r="AJ37" s="56"/>
      <c r="AK37" s="1"/>
      <c r="AL37" s="5"/>
      <c r="AM37" s="1"/>
      <c r="AN37" s="1"/>
      <c r="AO37" s="1"/>
      <c r="AP37" s="1"/>
      <c r="AQ37" s="1"/>
      <c r="AR37" s="14"/>
    </row>
    <row r="38" spans="1:44" ht="15.6">
      <c r="A38" s="43"/>
      <c r="B38" s="354"/>
      <c r="C38" s="43"/>
      <c r="D38" s="43"/>
      <c r="E38" s="43"/>
      <c r="F38" s="43"/>
      <c r="G38" s="43"/>
      <c r="H38" s="43"/>
      <c r="I38" s="43"/>
      <c r="J38" s="43"/>
      <c r="K38" s="73"/>
      <c r="L38" s="75"/>
      <c r="M38" s="43"/>
      <c r="N38" s="43"/>
      <c r="O38" s="43"/>
      <c r="P38" s="43"/>
      <c r="Q38" s="43"/>
      <c r="R38" s="43"/>
      <c r="S38" s="64"/>
      <c r="T38" s="73"/>
      <c r="U38" s="73"/>
      <c r="V38" s="73"/>
      <c r="W38" s="43"/>
      <c r="X38" s="43"/>
      <c r="Y38" s="73"/>
      <c r="Z38" s="73"/>
      <c r="AA38" s="73"/>
      <c r="AB38" s="43"/>
      <c r="AC38" s="43"/>
      <c r="AD38" s="73"/>
      <c r="AE38" s="64"/>
      <c r="AF38" s="73"/>
      <c r="AG38" s="43"/>
      <c r="AH38" s="1"/>
      <c r="AI38" s="1"/>
      <c r="AJ38" s="56"/>
      <c r="AK38" s="1"/>
      <c r="AL38" s="5"/>
      <c r="AM38" s="1"/>
      <c r="AN38" s="1"/>
      <c r="AO38" s="1"/>
      <c r="AP38" s="1"/>
      <c r="AQ38" s="1"/>
      <c r="AR38" s="14"/>
    </row>
    <row r="39" spans="1:44" ht="15.6">
      <c r="G39" s="14"/>
      <c r="H39" s="14"/>
      <c r="I39" s="68"/>
      <c r="J39" s="68"/>
      <c r="K39" s="77"/>
      <c r="L39" s="77"/>
      <c r="M39" s="14"/>
      <c r="N39" s="68"/>
      <c r="O39" s="68"/>
      <c r="P39" s="68"/>
      <c r="Q39" s="14"/>
      <c r="R39" s="68"/>
      <c r="T39" s="77"/>
      <c r="U39" s="16"/>
      <c r="V39" s="16"/>
      <c r="W39" s="16"/>
      <c r="X39" s="68"/>
      <c r="AA39" s="203"/>
      <c r="AB39" s="58"/>
      <c r="AC39" s="1"/>
      <c r="AG39" s="1"/>
      <c r="AH39" s="1"/>
      <c r="AI39" s="1"/>
      <c r="AJ39" s="56"/>
      <c r="AK39" s="1"/>
      <c r="AL39" s="5"/>
      <c r="AM39" s="1"/>
      <c r="AN39" s="1"/>
      <c r="AO39" s="1"/>
      <c r="AP39" s="1"/>
      <c r="AQ39" s="1"/>
      <c r="AR39" s="14"/>
    </row>
    <row r="40" spans="1:44" ht="15.6">
      <c r="G40" s="14"/>
      <c r="H40" s="14"/>
      <c r="I40" s="68"/>
      <c r="J40" s="68"/>
      <c r="K40" s="77"/>
      <c r="L40" s="77"/>
      <c r="M40" s="14"/>
      <c r="N40" s="68"/>
      <c r="O40" s="68"/>
      <c r="P40" s="68"/>
      <c r="Q40" s="14"/>
      <c r="R40" s="68"/>
      <c r="T40" s="77"/>
      <c r="U40" s="16"/>
      <c r="V40" s="16"/>
      <c r="W40" s="16"/>
      <c r="X40" s="68"/>
      <c r="AA40" s="203"/>
      <c r="AB40" s="58"/>
      <c r="AC40" s="1"/>
      <c r="AG40" s="1"/>
      <c r="AH40" s="1"/>
      <c r="AI40" s="1"/>
      <c r="AJ40" s="56"/>
      <c r="AK40" s="1"/>
      <c r="AL40" s="5"/>
      <c r="AM40" s="1"/>
      <c r="AN40" s="1"/>
      <c r="AO40" s="1"/>
      <c r="AP40" s="1"/>
      <c r="AQ40" s="1"/>
      <c r="AR40" s="14"/>
    </row>
    <row r="41" spans="1:44" ht="15.6">
      <c r="G41" s="14"/>
      <c r="H41" s="14"/>
      <c r="I41" s="68"/>
      <c r="J41" s="68"/>
      <c r="K41" s="77"/>
      <c r="L41" s="77"/>
      <c r="M41" s="14"/>
      <c r="N41" s="68"/>
      <c r="O41" s="68"/>
      <c r="P41" s="68"/>
      <c r="Q41" s="14"/>
      <c r="R41" s="68"/>
      <c r="T41" s="77"/>
      <c r="U41" s="16"/>
      <c r="V41" s="16"/>
      <c r="W41" s="16"/>
      <c r="X41" s="68"/>
      <c r="AA41" s="203"/>
      <c r="AB41" s="58"/>
      <c r="AC41" s="1"/>
      <c r="AG41" s="1"/>
      <c r="AH41" s="1"/>
      <c r="AI41" s="1"/>
      <c r="AJ41" s="56"/>
      <c r="AK41" s="1"/>
      <c r="AL41" s="5"/>
      <c r="AM41" s="1"/>
      <c r="AN41" s="1"/>
      <c r="AO41" s="1"/>
      <c r="AP41" s="1"/>
      <c r="AQ41" s="1"/>
      <c r="AR41" s="14"/>
    </row>
    <row r="42" spans="1:44" ht="15.6">
      <c r="G42" s="14"/>
      <c r="H42" s="14"/>
      <c r="I42" s="68"/>
      <c r="J42" s="68"/>
      <c r="K42" s="77"/>
      <c r="L42" s="77"/>
      <c r="M42" s="14"/>
      <c r="N42" s="68"/>
      <c r="O42" s="68"/>
      <c r="P42" s="68"/>
      <c r="Q42" s="14"/>
      <c r="R42" s="68"/>
      <c r="T42" s="77"/>
      <c r="U42" s="16"/>
      <c r="V42" s="16"/>
      <c r="W42" s="16"/>
      <c r="X42" s="68"/>
      <c r="AA42" s="203"/>
      <c r="AB42" s="58"/>
      <c r="AC42" s="1"/>
      <c r="AG42" s="1"/>
      <c r="AH42" s="1"/>
      <c r="AI42" s="1"/>
      <c r="AJ42" s="56"/>
      <c r="AK42" s="1"/>
      <c r="AL42" s="5"/>
      <c r="AM42" s="1"/>
      <c r="AN42" s="1"/>
      <c r="AO42" s="1"/>
      <c r="AP42" s="1"/>
      <c r="AQ42" s="1"/>
      <c r="AR42" s="14"/>
    </row>
    <row r="43" spans="1:44" ht="15.6">
      <c r="G43" s="14"/>
      <c r="H43" s="14"/>
      <c r="I43" s="68"/>
      <c r="J43" s="68"/>
      <c r="K43" s="77"/>
      <c r="L43" s="77"/>
      <c r="M43" s="14"/>
      <c r="N43" s="68"/>
      <c r="O43" s="68"/>
      <c r="P43" s="68"/>
      <c r="Q43" s="14"/>
      <c r="R43" s="68"/>
      <c r="T43" s="77"/>
      <c r="U43" s="16"/>
      <c r="V43" s="16"/>
      <c r="W43" s="16"/>
      <c r="X43" s="68"/>
      <c r="AA43" s="203"/>
      <c r="AB43" s="58"/>
      <c r="AC43" s="1"/>
      <c r="AG43" s="1"/>
      <c r="AH43" s="1"/>
      <c r="AI43" s="1"/>
      <c r="AJ43" s="56"/>
      <c r="AK43" s="1"/>
      <c r="AL43" s="5"/>
      <c r="AM43" s="1"/>
      <c r="AN43" s="1"/>
      <c r="AO43" s="1"/>
      <c r="AP43" s="1"/>
      <c r="AQ43" s="1"/>
      <c r="AR43" s="14"/>
    </row>
    <row r="44" spans="1:44" ht="15.6">
      <c r="G44" s="14"/>
      <c r="H44" s="14"/>
      <c r="I44" s="68"/>
      <c r="J44" s="68"/>
      <c r="K44" s="77"/>
      <c r="L44" s="77"/>
      <c r="M44" s="14"/>
      <c r="N44" s="68"/>
      <c r="O44" s="68"/>
      <c r="P44" s="68"/>
      <c r="Q44" s="14"/>
      <c r="R44" s="68"/>
      <c r="T44" s="77"/>
      <c r="U44" s="16"/>
      <c r="V44" s="16"/>
      <c r="W44" s="16"/>
      <c r="X44" s="68"/>
      <c r="AA44" s="203"/>
      <c r="AB44" s="58"/>
      <c r="AC44" s="1"/>
      <c r="AG44" s="1"/>
      <c r="AH44" s="1"/>
      <c r="AI44" s="1"/>
      <c r="AJ44" s="56"/>
      <c r="AK44" s="1"/>
      <c r="AL44" s="5"/>
      <c r="AM44" s="1"/>
      <c r="AN44" s="1"/>
      <c r="AO44" s="1"/>
      <c r="AP44" s="1"/>
      <c r="AQ44" s="1"/>
      <c r="AR44" s="14"/>
    </row>
    <row r="45" spans="1:44" ht="15.6">
      <c r="G45" s="14"/>
      <c r="H45" s="14"/>
      <c r="I45" s="68"/>
      <c r="J45" s="68"/>
      <c r="K45" s="77"/>
      <c r="L45" s="77"/>
      <c r="M45" s="14"/>
      <c r="N45" s="68"/>
      <c r="O45" s="68"/>
      <c r="P45" s="68"/>
      <c r="Q45" s="14"/>
      <c r="R45" s="68"/>
      <c r="T45" s="77"/>
      <c r="U45" s="16"/>
      <c r="V45" s="16"/>
      <c r="W45" s="16"/>
      <c r="X45" s="68"/>
      <c r="AA45" s="203"/>
      <c r="AB45" s="58"/>
      <c r="AC45" s="1"/>
      <c r="AG45" s="1"/>
      <c r="AH45" s="1"/>
      <c r="AI45" s="1"/>
      <c r="AJ45" s="56"/>
      <c r="AK45" s="1"/>
      <c r="AL45" s="5"/>
      <c r="AM45" s="1"/>
      <c r="AN45" s="1"/>
      <c r="AO45" s="1"/>
      <c r="AP45" s="1"/>
      <c r="AQ45" s="1"/>
      <c r="AR45" s="14"/>
    </row>
    <row r="46" spans="1:44" ht="15.6">
      <c r="G46" s="14"/>
      <c r="H46" s="14"/>
      <c r="I46" s="68"/>
      <c r="J46" s="68"/>
      <c r="K46" s="77"/>
      <c r="L46" s="77"/>
      <c r="M46" s="14"/>
      <c r="N46" s="68"/>
      <c r="O46" s="68"/>
      <c r="P46" s="68"/>
      <c r="Q46" s="14"/>
      <c r="R46" s="68"/>
      <c r="T46" s="77"/>
      <c r="U46" s="16"/>
      <c r="V46" s="16"/>
      <c r="W46" s="16"/>
      <c r="X46" s="68"/>
      <c r="AA46" s="203"/>
      <c r="AB46" s="58"/>
      <c r="AC46" s="1"/>
      <c r="AG46" s="1"/>
      <c r="AH46" s="1"/>
      <c r="AI46" s="1"/>
      <c r="AJ46" s="56"/>
      <c r="AK46" s="1"/>
      <c r="AL46" s="5"/>
      <c r="AM46" s="1"/>
      <c r="AN46" s="1"/>
      <c r="AO46" s="1"/>
      <c r="AP46" s="1"/>
      <c r="AQ46" s="1"/>
      <c r="AR46" s="14"/>
    </row>
    <row r="47" spans="1:44" ht="15.6">
      <c r="G47" s="14"/>
      <c r="H47" s="14"/>
      <c r="I47" s="68"/>
      <c r="J47" s="68"/>
      <c r="K47" s="77"/>
      <c r="L47" s="77"/>
      <c r="M47" s="14"/>
      <c r="N47" s="68"/>
      <c r="O47" s="68"/>
      <c r="P47" s="68"/>
      <c r="Q47" s="14"/>
      <c r="R47" s="68"/>
      <c r="T47" s="77"/>
      <c r="U47" s="16"/>
      <c r="V47" s="16"/>
      <c r="W47" s="16"/>
      <c r="X47" s="68"/>
      <c r="AA47" s="203"/>
      <c r="AB47" s="58"/>
      <c r="AC47" s="1"/>
      <c r="AG47" s="1"/>
      <c r="AH47" s="1"/>
      <c r="AI47" s="1"/>
      <c r="AJ47" s="56"/>
      <c r="AK47" s="1"/>
      <c r="AL47" s="5"/>
      <c r="AM47" s="1"/>
      <c r="AN47" s="1"/>
      <c r="AO47" s="1"/>
      <c r="AP47" s="1"/>
      <c r="AQ47" s="1"/>
      <c r="AR47" s="14"/>
    </row>
    <row r="48" spans="1:44" ht="15.6">
      <c r="G48" s="14"/>
      <c r="H48" s="14"/>
      <c r="I48" s="68"/>
      <c r="J48" s="68"/>
      <c r="K48" s="77"/>
      <c r="L48" s="77"/>
      <c r="M48" s="14"/>
      <c r="N48" s="68"/>
      <c r="O48" s="68"/>
      <c r="P48" s="68"/>
      <c r="Q48" s="14"/>
      <c r="R48" s="68"/>
      <c r="T48" s="77"/>
      <c r="U48" s="16"/>
      <c r="V48" s="16"/>
      <c r="W48" s="16"/>
      <c r="X48" s="68"/>
      <c r="AA48" s="203"/>
      <c r="AB48" s="58"/>
      <c r="AC48" s="1"/>
      <c r="AG48" s="1"/>
      <c r="AH48" s="1"/>
      <c r="AI48" s="1"/>
      <c r="AJ48" s="56"/>
      <c r="AK48" s="1"/>
      <c r="AL48" s="5"/>
      <c r="AM48" s="1"/>
      <c r="AN48" s="1"/>
      <c r="AO48" s="1"/>
      <c r="AP48" s="1"/>
      <c r="AQ48" s="1"/>
      <c r="AR48" s="14"/>
    </row>
    <row r="49" spans="7:44" ht="15.6">
      <c r="G49" s="14"/>
      <c r="H49" s="14"/>
      <c r="I49" s="68"/>
      <c r="J49" s="68"/>
      <c r="K49" s="77"/>
      <c r="L49" s="77"/>
      <c r="M49" s="14"/>
      <c r="N49" s="68"/>
      <c r="O49" s="68"/>
      <c r="P49" s="68"/>
      <c r="Q49" s="14"/>
      <c r="R49" s="68"/>
      <c r="T49" s="77"/>
      <c r="U49" s="16"/>
      <c r="V49" s="16"/>
      <c r="W49" s="16"/>
      <c r="X49" s="68"/>
      <c r="AA49" s="203"/>
      <c r="AB49" s="58"/>
      <c r="AC49" s="1"/>
      <c r="AG49" s="1"/>
      <c r="AH49" s="1"/>
      <c r="AI49" s="1"/>
      <c r="AJ49" s="56"/>
      <c r="AK49" s="1"/>
      <c r="AL49" s="5"/>
      <c r="AM49" s="1"/>
      <c r="AN49" s="1"/>
      <c r="AO49" s="1"/>
      <c r="AP49" s="1"/>
      <c r="AQ49" s="1"/>
      <c r="AR49" s="14"/>
    </row>
    <row r="50" spans="7:44" ht="15.6">
      <c r="G50" s="14"/>
      <c r="H50" s="14"/>
      <c r="I50" s="68"/>
      <c r="J50" s="68"/>
      <c r="K50" s="77"/>
      <c r="L50" s="77"/>
      <c r="M50" s="14"/>
      <c r="N50" s="68"/>
      <c r="O50" s="68"/>
      <c r="P50" s="68"/>
      <c r="Q50" s="14"/>
      <c r="R50" s="68"/>
      <c r="T50" s="77"/>
      <c r="U50" s="16"/>
      <c r="V50" s="16"/>
      <c r="W50" s="16"/>
      <c r="X50" s="68"/>
      <c r="AA50" s="203"/>
      <c r="AB50" s="58"/>
      <c r="AC50" s="1"/>
      <c r="AG50" s="1"/>
      <c r="AH50" s="1"/>
      <c r="AI50" s="1"/>
      <c r="AJ50" s="56"/>
      <c r="AK50" s="1"/>
      <c r="AL50" s="5"/>
      <c r="AM50" s="1"/>
      <c r="AN50" s="1"/>
      <c r="AO50" s="1"/>
      <c r="AP50" s="1"/>
      <c r="AQ50" s="1"/>
      <c r="AR50" s="14"/>
    </row>
    <row r="51" spans="7:44" ht="15.6">
      <c r="G51" s="14"/>
      <c r="H51" s="14"/>
      <c r="I51" s="68"/>
      <c r="J51" s="68"/>
      <c r="K51" s="77"/>
      <c r="L51" s="77"/>
      <c r="M51" s="14"/>
      <c r="N51" s="68"/>
      <c r="O51" s="68"/>
      <c r="P51" s="68"/>
      <c r="Q51" s="14"/>
      <c r="R51" s="68"/>
      <c r="T51" s="77"/>
      <c r="U51" s="16"/>
      <c r="V51" s="16"/>
      <c r="W51" s="16"/>
      <c r="X51" s="68"/>
      <c r="AA51" s="203"/>
      <c r="AB51" s="58"/>
      <c r="AC51" s="1"/>
      <c r="AG51" s="1"/>
      <c r="AH51" s="1"/>
      <c r="AI51" s="1"/>
      <c r="AJ51" s="56"/>
      <c r="AK51" s="1"/>
      <c r="AL51" s="5"/>
      <c r="AM51" s="1"/>
      <c r="AN51" s="1"/>
      <c r="AO51" s="1"/>
      <c r="AP51" s="1"/>
      <c r="AQ51" s="1"/>
      <c r="AR51" s="14"/>
    </row>
    <row r="52" spans="7:44" ht="15.6">
      <c r="G52" s="14"/>
      <c r="H52" s="14"/>
      <c r="I52" s="68"/>
      <c r="J52" s="68"/>
      <c r="K52" s="77"/>
      <c r="L52" s="77"/>
      <c r="M52" s="14"/>
      <c r="N52" s="68"/>
      <c r="O52" s="68"/>
      <c r="P52" s="68"/>
      <c r="Q52" s="14"/>
      <c r="R52" s="68"/>
      <c r="T52" s="77"/>
      <c r="U52" s="16"/>
      <c r="V52" s="16"/>
      <c r="W52" s="16"/>
      <c r="X52" s="68"/>
      <c r="AA52" s="203"/>
      <c r="AB52" s="58"/>
      <c r="AC52" s="1"/>
      <c r="AG52" s="1"/>
      <c r="AH52" s="1"/>
      <c r="AI52" s="1"/>
      <c r="AJ52" s="56"/>
      <c r="AK52" s="1"/>
      <c r="AL52" s="5"/>
      <c r="AM52" s="1"/>
      <c r="AN52" s="1"/>
      <c r="AO52" s="1"/>
      <c r="AP52" s="1"/>
      <c r="AQ52" s="1"/>
      <c r="AR52" s="14"/>
    </row>
    <row r="53" spans="7:44" ht="15.6">
      <c r="G53" s="14"/>
      <c r="H53" s="14"/>
      <c r="I53" s="68"/>
      <c r="J53" s="68"/>
      <c r="K53" s="77"/>
      <c r="L53" s="77"/>
      <c r="M53" s="14"/>
      <c r="N53" s="68"/>
      <c r="O53" s="68"/>
      <c r="P53" s="68"/>
      <c r="Q53" s="14"/>
      <c r="R53" s="68"/>
      <c r="T53" s="77"/>
      <c r="U53" s="16"/>
      <c r="V53" s="16"/>
      <c r="W53" s="16"/>
      <c r="X53" s="68"/>
      <c r="AA53" s="203"/>
      <c r="AB53" s="58"/>
      <c r="AC53" s="1"/>
      <c r="AG53" s="1"/>
      <c r="AH53" s="1"/>
      <c r="AI53" s="1"/>
      <c r="AJ53" s="56"/>
      <c r="AK53" s="1"/>
      <c r="AL53" s="5"/>
      <c r="AM53" s="1"/>
      <c r="AN53" s="1"/>
      <c r="AO53" s="1"/>
      <c r="AP53" s="1"/>
      <c r="AQ53" s="1"/>
      <c r="AR53" s="14"/>
    </row>
    <row r="54" spans="7:44" ht="15.6">
      <c r="G54" s="14"/>
      <c r="H54" s="14"/>
      <c r="I54" s="68"/>
      <c r="J54" s="68"/>
      <c r="K54" s="77"/>
      <c r="L54" s="77"/>
      <c r="M54" s="14"/>
      <c r="N54" s="68"/>
      <c r="O54" s="68"/>
      <c r="P54" s="68"/>
      <c r="Q54" s="14"/>
      <c r="R54" s="68"/>
      <c r="T54" s="77"/>
      <c r="U54" s="16"/>
      <c r="V54" s="16"/>
      <c r="W54" s="16"/>
      <c r="X54" s="68"/>
      <c r="AA54" s="203"/>
      <c r="AB54" s="58"/>
      <c r="AC54" s="1"/>
      <c r="AG54" s="1"/>
      <c r="AH54" s="1"/>
      <c r="AI54" s="1"/>
      <c r="AJ54" s="56"/>
      <c r="AK54" s="1"/>
      <c r="AL54" s="5"/>
      <c r="AM54" s="1"/>
      <c r="AN54" s="1"/>
      <c r="AO54" s="1"/>
      <c r="AP54" s="1"/>
      <c r="AQ54" s="1"/>
      <c r="AR54" s="14"/>
    </row>
    <row r="55" spans="7:44" ht="15.6">
      <c r="G55" s="14"/>
      <c r="H55" s="14"/>
      <c r="I55" s="68"/>
      <c r="J55" s="68"/>
      <c r="K55" s="77"/>
      <c r="L55" s="77"/>
      <c r="M55" s="14"/>
      <c r="N55" s="68"/>
      <c r="O55" s="68"/>
      <c r="P55" s="68"/>
      <c r="Q55" s="14"/>
      <c r="R55" s="68"/>
      <c r="T55" s="77"/>
      <c r="U55" s="16"/>
      <c r="V55" s="16"/>
      <c r="W55" s="16"/>
      <c r="X55" s="68"/>
      <c r="AA55" s="203"/>
      <c r="AB55" s="58"/>
      <c r="AC55" s="1"/>
      <c r="AG55" s="1"/>
      <c r="AH55" s="1"/>
      <c r="AI55" s="1"/>
      <c r="AJ55" s="56"/>
      <c r="AK55" s="1"/>
      <c r="AL55" s="5"/>
      <c r="AM55" s="1"/>
      <c r="AN55" s="1"/>
      <c r="AO55" s="1"/>
      <c r="AP55" s="1"/>
      <c r="AQ55" s="1"/>
      <c r="AR55" s="14"/>
    </row>
    <row r="56" spans="7:44" ht="15.6">
      <c r="G56" s="14"/>
      <c r="H56" s="14"/>
      <c r="I56" s="68"/>
      <c r="J56" s="68"/>
      <c r="K56" s="77"/>
      <c r="L56" s="77"/>
      <c r="M56" s="14"/>
      <c r="N56" s="68"/>
      <c r="O56" s="68"/>
      <c r="P56" s="68"/>
      <c r="Q56" s="14"/>
      <c r="R56" s="68"/>
      <c r="T56" s="77"/>
      <c r="U56" s="16"/>
      <c r="V56" s="16"/>
      <c r="W56" s="16"/>
      <c r="X56" s="68"/>
      <c r="AA56" s="203"/>
      <c r="AB56" s="58"/>
      <c r="AC56" s="1"/>
      <c r="AG56" s="1"/>
      <c r="AH56" s="1"/>
      <c r="AI56" s="1"/>
      <c r="AJ56" s="56"/>
      <c r="AK56" s="1"/>
      <c r="AL56" s="5"/>
      <c r="AM56" s="1"/>
      <c r="AN56" s="1"/>
      <c r="AO56" s="1"/>
      <c r="AP56" s="1"/>
      <c r="AQ56" s="1"/>
      <c r="AR56" s="14"/>
    </row>
    <row r="57" spans="7:44" ht="15.6">
      <c r="G57" s="14"/>
      <c r="H57" s="14"/>
      <c r="I57" s="68"/>
      <c r="J57" s="68"/>
      <c r="K57" s="77"/>
      <c r="L57" s="77"/>
      <c r="M57" s="14"/>
      <c r="N57" s="68"/>
      <c r="O57" s="68"/>
      <c r="P57" s="68"/>
      <c r="Q57" s="14"/>
      <c r="R57" s="68"/>
      <c r="T57" s="77"/>
      <c r="U57" s="16"/>
      <c r="V57" s="16"/>
      <c r="W57" s="16"/>
      <c r="X57" s="68"/>
      <c r="AA57" s="203"/>
      <c r="AB57" s="58"/>
      <c r="AC57" s="1"/>
      <c r="AG57" s="1"/>
      <c r="AH57" s="1"/>
      <c r="AI57" s="1"/>
      <c r="AJ57" s="56"/>
      <c r="AK57" s="1"/>
      <c r="AL57" s="5"/>
      <c r="AM57" s="1"/>
      <c r="AN57" s="1"/>
      <c r="AO57" s="1"/>
      <c r="AP57" s="1"/>
      <c r="AQ57" s="1"/>
      <c r="AR57" s="14"/>
    </row>
    <row r="58" spans="7:44" ht="15.6">
      <c r="G58" s="14"/>
      <c r="H58" s="14"/>
      <c r="I58" s="68"/>
      <c r="J58" s="68"/>
      <c r="K58" s="77"/>
      <c r="L58" s="77"/>
      <c r="M58" s="14"/>
      <c r="N58" s="68"/>
      <c r="O58" s="68"/>
      <c r="P58" s="68"/>
      <c r="Q58" s="14"/>
      <c r="R58" s="68"/>
      <c r="T58" s="77"/>
      <c r="U58" s="16"/>
      <c r="V58" s="16"/>
      <c r="W58" s="16"/>
      <c r="X58" s="68"/>
      <c r="AA58" s="203"/>
      <c r="AB58" s="58"/>
      <c r="AC58" s="1"/>
      <c r="AG58" s="1"/>
      <c r="AH58" s="1"/>
      <c r="AI58" s="1"/>
      <c r="AJ58" s="56"/>
      <c r="AK58" s="1"/>
      <c r="AL58" s="5"/>
      <c r="AM58" s="1"/>
      <c r="AN58" s="1"/>
      <c r="AO58" s="1"/>
      <c r="AP58" s="1"/>
      <c r="AQ58" s="1"/>
      <c r="AR58" s="14"/>
    </row>
    <row r="59" spans="7:44" ht="15.6">
      <c r="G59" s="14"/>
      <c r="H59" s="14"/>
      <c r="I59" s="68"/>
      <c r="J59" s="68"/>
      <c r="K59" s="77"/>
      <c r="L59" s="77"/>
      <c r="M59" s="14"/>
      <c r="N59" s="68"/>
      <c r="O59" s="68"/>
      <c r="P59" s="68"/>
      <c r="Q59" s="14"/>
      <c r="R59" s="68"/>
      <c r="T59" s="77"/>
      <c r="U59" s="16"/>
      <c r="V59" s="16"/>
      <c r="W59" s="16"/>
      <c r="X59" s="68"/>
      <c r="AA59" s="203"/>
      <c r="AB59" s="58"/>
      <c r="AC59" s="1"/>
      <c r="AG59" s="1"/>
      <c r="AH59" s="1"/>
      <c r="AI59" s="1"/>
      <c r="AJ59" s="56"/>
      <c r="AK59" s="1"/>
      <c r="AL59" s="5"/>
      <c r="AM59" s="1"/>
      <c r="AN59" s="1"/>
      <c r="AO59" s="1"/>
      <c r="AP59" s="1"/>
      <c r="AQ59" s="1"/>
      <c r="AR59" s="14"/>
    </row>
    <row r="60" spans="7:44" ht="15.6">
      <c r="G60" s="14"/>
      <c r="H60" s="14"/>
      <c r="I60" s="68"/>
      <c r="J60" s="68"/>
      <c r="K60" s="77"/>
      <c r="L60" s="77"/>
      <c r="M60" s="14"/>
      <c r="N60" s="68"/>
      <c r="O60" s="68"/>
      <c r="P60" s="68"/>
      <c r="Q60" s="14"/>
      <c r="R60" s="68"/>
      <c r="T60" s="77"/>
      <c r="U60" s="16"/>
      <c r="V60" s="16"/>
      <c r="W60" s="16"/>
      <c r="X60" s="68"/>
      <c r="AA60" s="203"/>
      <c r="AB60" s="58"/>
      <c r="AC60" s="1"/>
      <c r="AG60" s="1"/>
      <c r="AH60" s="1"/>
      <c r="AI60" s="1"/>
      <c r="AJ60" s="56"/>
      <c r="AK60" s="1"/>
      <c r="AL60" s="5"/>
      <c r="AM60" s="1"/>
      <c r="AN60" s="1"/>
      <c r="AO60" s="1"/>
      <c r="AP60" s="1"/>
      <c r="AQ60" s="1"/>
      <c r="AR60" s="14"/>
    </row>
    <row r="61" spans="7:44" ht="15.6">
      <c r="G61" s="14"/>
      <c r="H61" s="14"/>
      <c r="I61" s="68"/>
      <c r="J61" s="68"/>
      <c r="K61" s="77"/>
      <c r="L61" s="77"/>
      <c r="M61" s="14"/>
      <c r="N61" s="68"/>
      <c r="O61" s="68"/>
      <c r="P61" s="68"/>
      <c r="Q61" s="14"/>
      <c r="R61" s="68"/>
      <c r="T61" s="77"/>
      <c r="U61" s="16"/>
      <c r="V61" s="16"/>
      <c r="W61" s="16"/>
      <c r="X61" s="68"/>
      <c r="AA61" s="203"/>
      <c r="AB61" s="58"/>
      <c r="AC61" s="1"/>
      <c r="AG61" s="1"/>
      <c r="AH61" s="1"/>
      <c r="AI61" s="1"/>
      <c r="AJ61" s="56"/>
      <c r="AK61" s="1"/>
      <c r="AL61" s="5"/>
      <c r="AM61" s="1"/>
      <c r="AN61" s="1"/>
      <c r="AO61" s="1"/>
      <c r="AP61" s="1"/>
      <c r="AQ61" s="1"/>
      <c r="AR61" s="14"/>
    </row>
    <row r="62" spans="7:44" ht="15.6">
      <c r="G62" s="14"/>
      <c r="H62" s="14"/>
      <c r="I62" s="68"/>
      <c r="J62" s="68"/>
      <c r="K62" s="77"/>
      <c r="L62" s="77"/>
      <c r="M62" s="14"/>
      <c r="N62" s="68"/>
      <c r="O62" s="68"/>
      <c r="P62" s="68"/>
      <c r="Q62" s="14"/>
      <c r="R62" s="68"/>
      <c r="T62" s="77"/>
      <c r="U62" s="16"/>
      <c r="V62" s="16"/>
      <c r="W62" s="16"/>
      <c r="X62" s="68"/>
      <c r="AA62" s="203"/>
      <c r="AB62" s="58"/>
      <c r="AC62" s="1"/>
      <c r="AG62" s="1"/>
      <c r="AH62" s="1"/>
      <c r="AI62" s="1"/>
      <c r="AJ62" s="56"/>
      <c r="AK62" s="1"/>
      <c r="AL62" s="5"/>
      <c r="AM62" s="1"/>
      <c r="AN62" s="1"/>
      <c r="AO62" s="1"/>
      <c r="AP62" s="1"/>
      <c r="AQ62" s="1"/>
      <c r="AR62" s="14"/>
    </row>
    <row r="63" spans="7:44" ht="15.6">
      <c r="G63" s="14"/>
      <c r="H63" s="14"/>
      <c r="I63" s="68"/>
      <c r="J63" s="68"/>
      <c r="K63" s="77"/>
      <c r="L63" s="77"/>
      <c r="M63" s="14"/>
      <c r="N63" s="68"/>
      <c r="O63" s="68"/>
      <c r="P63" s="68"/>
      <c r="Q63" s="14"/>
      <c r="R63" s="68"/>
      <c r="T63" s="77"/>
      <c r="U63" s="16"/>
      <c r="V63" s="16"/>
      <c r="W63" s="16"/>
      <c r="X63" s="68"/>
      <c r="AA63" s="203"/>
      <c r="AB63" s="58"/>
      <c r="AC63" s="1"/>
      <c r="AG63" s="1"/>
      <c r="AH63" s="1"/>
      <c r="AI63" s="1"/>
      <c r="AJ63" s="56"/>
      <c r="AK63" s="1"/>
      <c r="AL63" s="5"/>
      <c r="AM63" s="1"/>
      <c r="AN63" s="1"/>
      <c r="AO63" s="1"/>
      <c r="AP63" s="1"/>
      <c r="AQ63" s="1"/>
      <c r="AR63" s="14"/>
    </row>
    <row r="64" spans="7:44" ht="15.6">
      <c r="G64" s="14"/>
      <c r="H64" s="14"/>
      <c r="I64" s="68"/>
      <c r="J64" s="68"/>
      <c r="K64" s="77"/>
      <c r="L64" s="77"/>
      <c r="M64" s="14"/>
      <c r="N64" s="68"/>
      <c r="O64" s="68"/>
      <c r="P64" s="68"/>
      <c r="Q64" s="14"/>
      <c r="R64" s="68"/>
      <c r="T64" s="77"/>
      <c r="U64" s="16"/>
      <c r="V64" s="16"/>
      <c r="W64" s="16"/>
      <c r="X64" s="68"/>
      <c r="AA64" s="203"/>
      <c r="AB64" s="58"/>
      <c r="AC64" s="1"/>
      <c r="AG64" s="1"/>
      <c r="AH64" s="1"/>
      <c r="AI64" s="1"/>
      <c r="AJ64" s="56"/>
      <c r="AK64" s="1"/>
      <c r="AL64" s="5"/>
      <c r="AM64" s="1"/>
      <c r="AN64" s="1"/>
      <c r="AO64" s="1"/>
      <c r="AP64" s="1"/>
      <c r="AQ64" s="1"/>
      <c r="AR64" s="14"/>
    </row>
    <row r="65" spans="7:44" ht="15.6">
      <c r="G65" s="14"/>
      <c r="H65" s="14"/>
      <c r="I65" s="68"/>
      <c r="J65" s="68"/>
      <c r="K65" s="77"/>
      <c r="L65" s="77"/>
      <c r="M65" s="14"/>
      <c r="N65" s="68"/>
      <c r="O65" s="68"/>
      <c r="P65" s="68"/>
      <c r="Q65" s="14"/>
      <c r="R65" s="68"/>
      <c r="T65" s="77"/>
      <c r="U65" s="16"/>
      <c r="V65" s="16"/>
      <c r="W65" s="16"/>
      <c r="X65" s="68"/>
      <c r="AA65" s="203"/>
      <c r="AB65" s="58"/>
      <c r="AC65" s="1"/>
      <c r="AG65" s="1"/>
      <c r="AH65" s="1"/>
      <c r="AI65" s="1"/>
      <c r="AJ65" s="56"/>
      <c r="AK65" s="1"/>
      <c r="AL65" s="5"/>
      <c r="AM65" s="1"/>
      <c r="AN65" s="1"/>
      <c r="AO65" s="1"/>
      <c r="AP65" s="1"/>
      <c r="AQ65" s="1"/>
      <c r="AR65" s="14"/>
    </row>
    <row r="66" spans="7:44" ht="15.6">
      <c r="G66" s="14"/>
      <c r="H66" s="14"/>
      <c r="I66" s="68"/>
      <c r="J66" s="68"/>
      <c r="K66" s="77"/>
      <c r="L66" s="77"/>
      <c r="M66" s="14"/>
      <c r="N66" s="68"/>
      <c r="O66" s="68"/>
      <c r="P66" s="68"/>
      <c r="Q66" s="14"/>
      <c r="R66" s="68"/>
      <c r="T66" s="77"/>
      <c r="U66" s="16"/>
      <c r="V66" s="16"/>
      <c r="W66" s="16"/>
      <c r="X66" s="68"/>
      <c r="AA66" s="203"/>
      <c r="AB66" s="58"/>
      <c r="AC66" s="1"/>
      <c r="AG66" s="1"/>
      <c r="AH66" s="1"/>
      <c r="AI66" s="1"/>
      <c r="AJ66" s="56"/>
      <c r="AK66" s="1"/>
      <c r="AL66" s="5"/>
      <c r="AM66" s="1"/>
      <c r="AN66" s="1"/>
      <c r="AO66" s="1"/>
      <c r="AP66" s="1"/>
      <c r="AQ66" s="1"/>
      <c r="AR66" s="14"/>
    </row>
    <row r="67" spans="7:44" ht="15.6">
      <c r="G67" s="14"/>
      <c r="H67" s="14"/>
      <c r="I67" s="68"/>
      <c r="J67" s="68"/>
      <c r="K67" s="77"/>
      <c r="L67" s="77"/>
      <c r="M67" s="14"/>
      <c r="N67" s="68"/>
      <c r="O67" s="68"/>
      <c r="P67" s="68"/>
      <c r="Q67" s="14"/>
      <c r="R67" s="68"/>
      <c r="T67" s="77"/>
      <c r="U67" s="16"/>
      <c r="V67" s="16"/>
      <c r="W67" s="16"/>
      <c r="X67" s="68"/>
      <c r="AA67" s="203"/>
      <c r="AB67" s="58"/>
      <c r="AC67" s="1"/>
      <c r="AG67" s="1"/>
      <c r="AH67" s="1"/>
      <c r="AI67" s="1"/>
      <c r="AJ67" s="56"/>
      <c r="AK67" s="1"/>
      <c r="AL67" s="5"/>
      <c r="AM67" s="1"/>
      <c r="AN67" s="1"/>
      <c r="AO67" s="1"/>
      <c r="AP67" s="1"/>
      <c r="AQ67" s="1"/>
      <c r="AR67" s="14"/>
    </row>
    <row r="68" spans="7:44" ht="15.6">
      <c r="G68" s="14"/>
      <c r="H68" s="14"/>
      <c r="I68" s="68"/>
      <c r="J68" s="68"/>
      <c r="K68" s="77"/>
      <c r="L68" s="77"/>
      <c r="M68" s="14"/>
      <c r="N68" s="68"/>
      <c r="O68" s="68"/>
      <c r="P68" s="68"/>
      <c r="Q68" s="14"/>
      <c r="R68" s="68"/>
      <c r="S68" s="68"/>
      <c r="T68" s="77"/>
      <c r="U68" s="77"/>
      <c r="V68" s="77"/>
      <c r="W68" s="77"/>
      <c r="X68" s="68"/>
      <c r="Y68" s="77"/>
      <c r="Z68" s="77"/>
      <c r="AA68" s="77"/>
      <c r="AB68" s="14"/>
      <c r="AC68" s="14"/>
      <c r="AD68" s="77"/>
      <c r="AE68" s="68"/>
      <c r="AF68" s="77"/>
      <c r="AG68" s="14"/>
      <c r="AH68" s="14"/>
      <c r="AI68" s="14"/>
      <c r="AJ68" s="56"/>
      <c r="AK68" s="1"/>
      <c r="AL68" s="5"/>
      <c r="AM68" s="14"/>
      <c r="AN68" s="14"/>
      <c r="AO68" s="14"/>
      <c r="AP68" s="14"/>
      <c r="AQ68" s="14"/>
      <c r="AR68" s="14"/>
    </row>
    <row r="69" spans="7:44" ht="15.6">
      <c r="G69" s="14"/>
      <c r="H69" s="14"/>
      <c r="I69" s="68"/>
      <c r="J69" s="68"/>
      <c r="K69" s="77"/>
      <c r="L69" s="77"/>
      <c r="M69" s="14"/>
      <c r="N69" s="68"/>
      <c r="O69" s="68"/>
      <c r="P69" s="68"/>
      <c r="Q69" s="14"/>
      <c r="R69" s="68"/>
      <c r="S69" s="68"/>
      <c r="T69" s="77"/>
      <c r="U69" s="77"/>
      <c r="V69" s="77"/>
      <c r="W69" s="77"/>
      <c r="X69" s="68"/>
      <c r="Y69" s="77"/>
      <c r="Z69" s="77"/>
      <c r="AA69" s="77"/>
      <c r="AB69" s="14"/>
      <c r="AC69" s="14"/>
      <c r="AD69" s="77"/>
      <c r="AE69" s="68"/>
      <c r="AF69" s="77"/>
      <c r="AG69" s="14"/>
      <c r="AH69" s="14"/>
      <c r="AI69" s="14"/>
      <c r="AJ69" s="56"/>
      <c r="AK69" s="1"/>
      <c r="AL69" s="5"/>
      <c r="AM69" s="14"/>
      <c r="AN69" s="14"/>
      <c r="AO69" s="14"/>
      <c r="AP69" s="14"/>
      <c r="AQ69" s="14"/>
      <c r="AR69" s="14"/>
    </row>
    <row r="70" spans="7:44" ht="15.6">
      <c r="G70" s="14"/>
      <c r="H70" s="14"/>
      <c r="I70" s="68"/>
      <c r="J70" s="68"/>
      <c r="K70" s="77"/>
      <c r="L70" s="77"/>
      <c r="M70" s="14"/>
      <c r="N70" s="68"/>
      <c r="O70" s="68"/>
      <c r="P70" s="68"/>
      <c r="Q70" s="14"/>
      <c r="R70" s="68"/>
      <c r="S70" s="68"/>
      <c r="T70" s="77"/>
      <c r="U70" s="77"/>
      <c r="V70" s="77"/>
      <c r="W70" s="77"/>
      <c r="X70" s="68"/>
      <c r="Y70" s="77"/>
      <c r="Z70" s="77"/>
      <c r="AA70" s="77"/>
      <c r="AB70" s="14"/>
      <c r="AC70" s="14"/>
      <c r="AD70" s="77"/>
      <c r="AE70" s="68"/>
      <c r="AF70" s="77"/>
      <c r="AG70" s="14"/>
      <c r="AH70" s="14"/>
      <c r="AI70" s="14"/>
      <c r="AJ70" s="56"/>
      <c r="AK70" s="1"/>
      <c r="AL70" s="5"/>
      <c r="AM70" s="14"/>
      <c r="AN70" s="14"/>
      <c r="AO70" s="14"/>
      <c r="AP70" s="14"/>
      <c r="AQ70" s="14"/>
      <c r="AR70" s="14"/>
    </row>
    <row r="71" spans="7:44" ht="15.6">
      <c r="G71" s="14"/>
      <c r="H71" s="14"/>
      <c r="I71" s="68"/>
      <c r="J71" s="68"/>
      <c r="K71" s="77"/>
      <c r="L71" s="77"/>
      <c r="M71" s="14"/>
      <c r="N71" s="68"/>
      <c r="O71" s="68"/>
      <c r="P71" s="68"/>
      <c r="Q71" s="14"/>
      <c r="R71" s="68"/>
      <c r="S71" s="68"/>
      <c r="T71" s="77"/>
      <c r="U71" s="77"/>
      <c r="V71" s="77"/>
      <c r="W71" s="77"/>
      <c r="X71" s="68"/>
      <c r="Y71" s="77"/>
      <c r="Z71" s="77"/>
      <c r="AA71" s="77"/>
      <c r="AB71" s="14"/>
      <c r="AC71" s="14"/>
      <c r="AD71" s="77"/>
      <c r="AE71" s="68"/>
      <c r="AF71" s="77"/>
      <c r="AG71" s="14"/>
      <c r="AH71" s="14"/>
      <c r="AI71" s="14"/>
      <c r="AJ71" s="56"/>
      <c r="AK71" s="1"/>
      <c r="AL71" s="5"/>
      <c r="AM71" s="14"/>
      <c r="AN71" s="14"/>
      <c r="AO71" s="14"/>
      <c r="AP71" s="14"/>
      <c r="AQ71" s="14"/>
      <c r="AR71" s="14"/>
    </row>
    <row r="72" spans="7:44" ht="15.6">
      <c r="G72" s="14"/>
      <c r="H72" s="14"/>
      <c r="I72" s="68"/>
      <c r="J72" s="68"/>
      <c r="K72" s="77"/>
      <c r="L72" s="77"/>
      <c r="M72" s="14"/>
      <c r="N72" s="68"/>
      <c r="O72" s="68"/>
      <c r="P72" s="68"/>
      <c r="Q72" s="14"/>
      <c r="R72" s="68"/>
      <c r="S72" s="68"/>
      <c r="T72" s="77"/>
      <c r="U72" s="77"/>
      <c r="V72" s="77"/>
      <c r="W72" s="77"/>
      <c r="X72" s="68"/>
      <c r="Y72" s="77"/>
      <c r="Z72" s="77"/>
      <c r="AA72" s="77"/>
      <c r="AB72" s="14"/>
      <c r="AC72" s="14"/>
      <c r="AD72" s="77"/>
      <c r="AE72" s="68"/>
      <c r="AF72" s="77"/>
      <c r="AG72" s="14"/>
      <c r="AH72" s="14"/>
      <c r="AI72" s="14"/>
      <c r="AJ72" s="56"/>
      <c r="AK72" s="1"/>
      <c r="AL72" s="5"/>
      <c r="AM72" s="14"/>
      <c r="AN72" s="14"/>
      <c r="AO72" s="14"/>
      <c r="AP72" s="14"/>
      <c r="AQ72" s="14"/>
      <c r="AR72" s="14"/>
    </row>
    <row r="73" spans="7:44" ht="15.6">
      <c r="G73" s="14"/>
      <c r="H73" s="14"/>
      <c r="I73" s="68"/>
      <c r="J73" s="68"/>
      <c r="K73" s="77"/>
      <c r="L73" s="77"/>
      <c r="M73" s="14"/>
      <c r="N73" s="68"/>
      <c r="O73" s="68"/>
      <c r="P73" s="68"/>
      <c r="Q73" s="14"/>
      <c r="R73" s="68"/>
      <c r="S73" s="68"/>
      <c r="T73" s="77"/>
      <c r="U73" s="77"/>
      <c r="V73" s="77"/>
      <c r="W73" s="77"/>
      <c r="X73" s="68"/>
      <c r="Y73" s="77"/>
      <c r="Z73" s="77"/>
      <c r="AA73" s="77"/>
      <c r="AB73" s="14"/>
      <c r="AC73" s="14"/>
      <c r="AD73" s="77"/>
      <c r="AE73" s="68"/>
      <c r="AF73" s="77"/>
      <c r="AG73" s="14"/>
      <c r="AH73" s="14"/>
      <c r="AI73" s="14"/>
      <c r="AJ73" s="56"/>
      <c r="AK73" s="1"/>
      <c r="AL73" s="5"/>
      <c r="AM73" s="14"/>
      <c r="AN73" s="14"/>
      <c r="AO73" s="14"/>
      <c r="AP73" s="14"/>
      <c r="AQ73" s="14"/>
      <c r="AR73" s="14"/>
    </row>
    <row r="74" spans="7:44" ht="15.6">
      <c r="G74" s="14"/>
      <c r="H74" s="14"/>
      <c r="I74" s="68"/>
      <c r="J74" s="68"/>
      <c r="K74" s="77"/>
      <c r="L74" s="77"/>
      <c r="M74" s="14"/>
      <c r="N74" s="68"/>
      <c r="O74" s="68"/>
      <c r="P74" s="68"/>
      <c r="Q74" s="14"/>
      <c r="R74" s="68"/>
      <c r="S74" s="68"/>
      <c r="T74" s="77"/>
      <c r="U74" s="77"/>
      <c r="V74" s="77"/>
      <c r="W74" s="77"/>
      <c r="X74" s="68"/>
      <c r="Y74" s="77"/>
      <c r="Z74" s="77"/>
      <c r="AA74" s="77"/>
      <c r="AB74" s="14"/>
      <c r="AC74" s="14"/>
      <c r="AD74" s="77"/>
      <c r="AE74" s="68"/>
      <c r="AF74" s="77"/>
      <c r="AG74" s="14"/>
      <c r="AH74" s="14"/>
      <c r="AI74" s="14"/>
      <c r="AJ74" s="56"/>
      <c r="AK74" s="1"/>
      <c r="AL74" s="5"/>
      <c r="AM74" s="14"/>
      <c r="AN74" s="14"/>
      <c r="AO74" s="14"/>
      <c r="AP74" s="14"/>
      <c r="AQ74" s="14"/>
      <c r="AR74" s="14"/>
    </row>
    <row r="75" spans="7:44" ht="15.6">
      <c r="G75" s="14"/>
      <c r="H75" s="14"/>
      <c r="I75" s="68"/>
      <c r="J75" s="68"/>
      <c r="K75" s="77"/>
      <c r="L75" s="77"/>
      <c r="M75" s="14"/>
      <c r="N75" s="68"/>
      <c r="O75" s="68"/>
      <c r="P75" s="68"/>
      <c r="Q75" s="14"/>
      <c r="R75" s="68"/>
      <c r="S75" s="68"/>
      <c r="T75" s="77"/>
      <c r="U75" s="77"/>
      <c r="V75" s="77"/>
      <c r="W75" s="77"/>
      <c r="X75" s="68"/>
      <c r="Y75" s="77"/>
      <c r="Z75" s="77"/>
      <c r="AA75" s="77"/>
      <c r="AB75" s="14"/>
      <c r="AC75" s="14"/>
      <c r="AD75" s="77"/>
      <c r="AE75" s="68"/>
      <c r="AF75" s="77"/>
      <c r="AG75" s="14"/>
      <c r="AH75" s="14"/>
      <c r="AI75" s="14"/>
      <c r="AJ75" s="56"/>
      <c r="AK75" s="1"/>
      <c r="AL75" s="5"/>
      <c r="AM75" s="14"/>
      <c r="AN75" s="14"/>
      <c r="AO75" s="14"/>
      <c r="AP75" s="14"/>
      <c r="AQ75" s="14"/>
      <c r="AR75" s="14"/>
    </row>
    <row r="76" spans="7:44" ht="15.6">
      <c r="G76" s="14"/>
      <c r="H76" s="14"/>
      <c r="I76" s="68"/>
      <c r="J76" s="68"/>
      <c r="K76" s="77"/>
      <c r="L76" s="77"/>
      <c r="M76" s="14"/>
      <c r="N76" s="68"/>
      <c r="O76" s="68"/>
      <c r="P76" s="68"/>
      <c r="Q76" s="14"/>
      <c r="R76" s="68"/>
      <c r="S76" s="68"/>
      <c r="T76" s="77"/>
      <c r="U76" s="77"/>
      <c r="V76" s="77"/>
      <c r="W76" s="77"/>
      <c r="X76" s="68"/>
      <c r="Y76" s="77"/>
      <c r="Z76" s="77"/>
      <c r="AA76" s="77"/>
      <c r="AB76" s="14"/>
      <c r="AC76" s="14"/>
      <c r="AD76" s="77"/>
      <c r="AE76" s="68"/>
      <c r="AF76" s="77"/>
      <c r="AG76" s="14"/>
      <c r="AH76" s="14"/>
      <c r="AI76" s="14"/>
      <c r="AJ76" s="56"/>
      <c r="AK76" s="1"/>
      <c r="AL76" s="5"/>
      <c r="AM76" s="14"/>
      <c r="AN76" s="14"/>
      <c r="AO76" s="14"/>
      <c r="AP76" s="14"/>
      <c r="AQ76" s="14"/>
      <c r="AR76" s="14"/>
    </row>
    <row r="77" spans="7:44" ht="15.6">
      <c r="G77" s="14"/>
      <c r="H77" s="14"/>
      <c r="I77" s="68"/>
      <c r="J77" s="68"/>
      <c r="K77" s="77"/>
      <c r="L77" s="77"/>
      <c r="M77" s="14"/>
      <c r="N77" s="68"/>
      <c r="O77" s="68"/>
      <c r="P77" s="68"/>
      <c r="Q77" s="14"/>
      <c r="R77" s="68"/>
      <c r="S77" s="68"/>
      <c r="T77" s="77"/>
      <c r="U77" s="77"/>
      <c r="V77" s="77"/>
      <c r="W77" s="77"/>
      <c r="X77" s="68"/>
      <c r="Y77" s="77"/>
      <c r="Z77" s="77"/>
      <c r="AA77" s="77"/>
      <c r="AB77" s="14"/>
      <c r="AC77" s="14"/>
      <c r="AD77" s="77"/>
      <c r="AE77" s="68"/>
      <c r="AF77" s="77"/>
      <c r="AG77" s="14"/>
      <c r="AH77" s="14"/>
      <c r="AI77" s="14"/>
      <c r="AJ77" s="56"/>
      <c r="AK77" s="1"/>
      <c r="AL77" s="5"/>
      <c r="AM77" s="14"/>
      <c r="AN77" s="14"/>
      <c r="AO77" s="14"/>
      <c r="AP77" s="14"/>
      <c r="AQ77" s="14"/>
      <c r="AR77" s="14"/>
    </row>
    <row r="78" spans="7:44" ht="15.6">
      <c r="G78" s="14"/>
      <c r="H78" s="14"/>
      <c r="I78" s="68"/>
      <c r="J78" s="68"/>
      <c r="K78" s="77"/>
      <c r="L78" s="77"/>
      <c r="M78" s="14"/>
      <c r="N78" s="68"/>
      <c r="O78" s="68"/>
      <c r="P78" s="68"/>
      <c r="Q78" s="14"/>
      <c r="R78" s="68"/>
      <c r="S78" s="68"/>
      <c r="T78" s="77"/>
      <c r="U78" s="77"/>
      <c r="V78" s="77"/>
      <c r="W78" s="77"/>
      <c r="X78" s="68"/>
      <c r="Y78" s="77"/>
      <c r="Z78" s="77"/>
      <c r="AA78" s="77"/>
      <c r="AB78" s="14"/>
      <c r="AC78" s="14"/>
      <c r="AD78" s="77"/>
      <c r="AE78" s="68"/>
      <c r="AF78" s="77"/>
      <c r="AG78" s="14"/>
      <c r="AH78" s="14"/>
      <c r="AI78" s="14"/>
      <c r="AJ78" s="56"/>
      <c r="AK78" s="1"/>
      <c r="AL78" s="5"/>
      <c r="AM78" s="14"/>
      <c r="AN78" s="14"/>
      <c r="AO78" s="14"/>
      <c r="AP78" s="14"/>
      <c r="AQ78" s="14"/>
      <c r="AR78" s="14"/>
    </row>
    <row r="79" spans="7:44" ht="15.6">
      <c r="G79" s="14"/>
      <c r="H79" s="14"/>
      <c r="I79" s="68"/>
      <c r="J79" s="68"/>
      <c r="K79" s="77"/>
      <c r="L79" s="77"/>
      <c r="M79" s="14"/>
      <c r="N79" s="68"/>
      <c r="O79" s="68"/>
      <c r="P79" s="68"/>
      <c r="Q79" s="14"/>
      <c r="R79" s="68"/>
      <c r="S79" s="68"/>
      <c r="T79" s="77"/>
      <c r="U79" s="77"/>
      <c r="V79" s="77"/>
      <c r="W79" s="77"/>
      <c r="X79" s="68"/>
      <c r="Y79" s="77"/>
      <c r="Z79" s="77"/>
      <c r="AA79" s="77"/>
      <c r="AB79" s="14"/>
      <c r="AC79" s="14"/>
      <c r="AD79" s="77"/>
      <c r="AE79" s="68"/>
      <c r="AF79" s="77"/>
      <c r="AG79" s="14"/>
      <c r="AH79" s="14"/>
      <c r="AI79" s="14"/>
      <c r="AJ79" s="56"/>
      <c r="AK79" s="1"/>
      <c r="AL79" s="5"/>
      <c r="AM79" s="14"/>
      <c r="AN79" s="14"/>
      <c r="AO79" s="14"/>
      <c r="AP79" s="14"/>
      <c r="AQ79" s="14"/>
      <c r="AR79" s="14"/>
    </row>
    <row r="80" spans="7:44" ht="15.6">
      <c r="G80" s="14"/>
      <c r="H80" s="14"/>
      <c r="I80" s="68"/>
      <c r="J80" s="68"/>
      <c r="K80" s="77"/>
      <c r="L80" s="77"/>
      <c r="M80" s="14"/>
      <c r="N80" s="68"/>
      <c r="O80" s="68"/>
      <c r="P80" s="68"/>
      <c r="Q80" s="14"/>
      <c r="R80" s="68"/>
      <c r="S80" s="68"/>
      <c r="T80" s="77"/>
      <c r="U80" s="77"/>
      <c r="V80" s="77"/>
      <c r="W80" s="77"/>
      <c r="X80" s="68"/>
      <c r="Y80" s="77"/>
      <c r="Z80" s="77"/>
      <c r="AA80" s="77"/>
      <c r="AB80" s="14"/>
      <c r="AC80" s="14"/>
      <c r="AD80" s="77"/>
      <c r="AE80" s="68"/>
      <c r="AF80" s="77"/>
      <c r="AG80" s="14"/>
      <c r="AH80" s="14"/>
      <c r="AI80" s="14"/>
      <c r="AJ80" s="56"/>
      <c r="AK80" s="1"/>
      <c r="AL80" s="5"/>
      <c r="AM80" s="14"/>
      <c r="AN80" s="14"/>
      <c r="AO80" s="14"/>
      <c r="AP80" s="14"/>
      <c r="AQ80" s="14"/>
      <c r="AR80" s="14"/>
    </row>
    <row r="81" spans="7:44" ht="15.6">
      <c r="G81" s="14"/>
      <c r="H81" s="14"/>
      <c r="I81" s="68"/>
      <c r="J81" s="68"/>
      <c r="K81" s="77"/>
      <c r="L81" s="77"/>
      <c r="M81" s="14"/>
      <c r="N81" s="68"/>
      <c r="O81" s="68"/>
      <c r="P81" s="68"/>
      <c r="Q81" s="14"/>
      <c r="R81" s="68"/>
      <c r="S81" s="68"/>
      <c r="T81" s="77"/>
      <c r="U81" s="77"/>
      <c r="V81" s="77"/>
      <c r="W81" s="77"/>
      <c r="X81" s="68"/>
      <c r="Y81" s="77"/>
      <c r="Z81" s="77"/>
      <c r="AA81" s="77"/>
      <c r="AB81" s="14"/>
      <c r="AC81" s="14"/>
      <c r="AD81" s="77"/>
      <c r="AE81" s="68"/>
      <c r="AF81" s="77"/>
      <c r="AG81" s="14"/>
      <c r="AH81" s="14"/>
      <c r="AI81" s="14"/>
      <c r="AJ81" s="56"/>
      <c r="AK81" s="1"/>
      <c r="AL81" s="5"/>
      <c r="AM81" s="14"/>
      <c r="AN81" s="14"/>
      <c r="AO81" s="14"/>
      <c r="AP81" s="14"/>
      <c r="AQ81" s="14"/>
      <c r="AR81" s="14"/>
    </row>
    <row r="82" spans="7:44" ht="15.6">
      <c r="G82" s="14"/>
      <c r="H82" s="14"/>
      <c r="I82" s="68"/>
      <c r="J82" s="68"/>
      <c r="K82" s="77"/>
      <c r="L82" s="77"/>
      <c r="M82" s="14"/>
      <c r="N82" s="68"/>
      <c r="O82" s="68"/>
      <c r="P82" s="68"/>
      <c r="Q82" s="14"/>
      <c r="R82" s="68"/>
      <c r="S82" s="68"/>
      <c r="T82" s="77"/>
      <c r="U82" s="77"/>
      <c r="V82" s="77"/>
      <c r="W82" s="77"/>
      <c r="X82" s="68"/>
      <c r="Y82" s="77"/>
      <c r="Z82" s="77"/>
      <c r="AA82" s="77"/>
      <c r="AB82" s="14"/>
      <c r="AC82" s="14"/>
      <c r="AD82" s="77"/>
      <c r="AE82" s="68"/>
      <c r="AF82" s="77"/>
      <c r="AG82" s="14"/>
      <c r="AH82" s="14"/>
      <c r="AI82" s="14"/>
      <c r="AJ82" s="56"/>
      <c r="AK82" s="1"/>
      <c r="AL82" s="5"/>
      <c r="AM82" s="14"/>
      <c r="AN82" s="14"/>
      <c r="AO82" s="14"/>
      <c r="AP82" s="14"/>
      <c r="AQ82" s="14"/>
      <c r="AR82" s="14"/>
    </row>
    <row r="83" spans="7:44" ht="15.6">
      <c r="G83" s="14"/>
      <c r="H83" s="14"/>
      <c r="I83" s="68"/>
      <c r="J83" s="68"/>
      <c r="K83" s="77"/>
      <c r="L83" s="77"/>
      <c r="M83" s="14"/>
      <c r="N83" s="68"/>
      <c r="O83" s="68"/>
      <c r="P83" s="68"/>
      <c r="Q83" s="14"/>
      <c r="R83" s="68"/>
      <c r="S83" s="68"/>
      <c r="T83" s="77"/>
      <c r="U83" s="77"/>
      <c r="V83" s="77"/>
      <c r="W83" s="77"/>
      <c r="X83" s="68"/>
      <c r="Y83" s="77"/>
      <c r="Z83" s="77"/>
      <c r="AA83" s="77"/>
      <c r="AB83" s="14"/>
      <c r="AC83" s="14"/>
      <c r="AD83" s="77"/>
      <c r="AE83" s="68"/>
      <c r="AF83" s="77"/>
      <c r="AG83" s="14"/>
      <c r="AH83" s="14"/>
      <c r="AI83" s="14"/>
      <c r="AJ83" s="56"/>
      <c r="AK83" s="1"/>
      <c r="AL83" s="5"/>
      <c r="AM83" s="14"/>
      <c r="AN83" s="14"/>
      <c r="AO83" s="14"/>
      <c r="AP83" s="14"/>
      <c r="AQ83" s="14"/>
      <c r="AR83" s="14"/>
    </row>
    <row r="84" spans="7:44" ht="15.6">
      <c r="G84" s="14"/>
      <c r="H84" s="14"/>
      <c r="I84" s="68"/>
      <c r="J84" s="68"/>
      <c r="K84" s="77"/>
      <c r="L84" s="77"/>
      <c r="M84" s="14"/>
      <c r="N84" s="68"/>
      <c r="O84" s="68"/>
      <c r="P84" s="68"/>
      <c r="Q84" s="14"/>
      <c r="R84" s="68"/>
      <c r="S84" s="68"/>
      <c r="T84" s="77"/>
      <c r="U84" s="77"/>
      <c r="V84" s="77"/>
      <c r="W84" s="77"/>
      <c r="X84" s="68"/>
      <c r="Y84" s="77"/>
      <c r="Z84" s="77"/>
      <c r="AA84" s="77"/>
      <c r="AB84" s="14"/>
      <c r="AC84" s="14"/>
      <c r="AD84" s="77"/>
      <c r="AE84" s="68"/>
      <c r="AF84" s="77"/>
      <c r="AG84" s="14"/>
      <c r="AH84" s="14"/>
      <c r="AI84" s="14"/>
      <c r="AJ84" s="56"/>
      <c r="AK84" s="1"/>
      <c r="AL84" s="5"/>
      <c r="AM84" s="14"/>
      <c r="AN84" s="14"/>
      <c r="AO84" s="14"/>
      <c r="AP84" s="14"/>
      <c r="AQ84" s="14"/>
      <c r="AR84" s="14"/>
    </row>
    <row r="85" spans="7:44" ht="15.6">
      <c r="G85" s="14"/>
      <c r="H85" s="14"/>
      <c r="I85" s="68"/>
      <c r="J85" s="68"/>
      <c r="K85" s="77"/>
      <c r="L85" s="77"/>
      <c r="M85" s="14"/>
      <c r="N85" s="68"/>
      <c r="O85" s="68"/>
      <c r="P85" s="68"/>
      <c r="Q85" s="14"/>
      <c r="R85" s="68"/>
      <c r="S85" s="68"/>
      <c r="T85" s="77"/>
      <c r="U85" s="77"/>
      <c r="V85" s="77"/>
      <c r="W85" s="77"/>
      <c r="X85" s="68"/>
      <c r="Y85" s="77"/>
      <c r="Z85" s="77"/>
      <c r="AA85" s="77"/>
      <c r="AB85" s="14"/>
      <c r="AC85" s="14"/>
      <c r="AD85" s="77"/>
      <c r="AE85" s="68"/>
      <c r="AF85" s="77"/>
      <c r="AG85" s="14"/>
      <c r="AH85" s="14"/>
      <c r="AI85" s="14"/>
      <c r="AJ85" s="56"/>
      <c r="AK85" s="1"/>
      <c r="AL85" s="5"/>
      <c r="AM85" s="14"/>
      <c r="AN85" s="14"/>
      <c r="AO85" s="14"/>
      <c r="AP85" s="14"/>
      <c r="AQ85" s="14"/>
      <c r="AR85" s="14"/>
    </row>
    <row r="86" spans="7:44" ht="15.6">
      <c r="G86" s="14"/>
      <c r="H86" s="14"/>
      <c r="I86" s="68"/>
      <c r="J86" s="68"/>
      <c r="K86" s="77"/>
      <c r="L86" s="77"/>
      <c r="M86" s="14"/>
      <c r="N86" s="68"/>
      <c r="O86" s="68"/>
      <c r="P86" s="68"/>
      <c r="Q86" s="14"/>
      <c r="R86" s="68"/>
      <c r="S86" s="68"/>
      <c r="T86" s="77"/>
      <c r="U86" s="77"/>
      <c r="V86" s="77"/>
      <c r="W86" s="77"/>
      <c r="X86" s="68"/>
      <c r="Y86" s="77"/>
      <c r="Z86" s="77"/>
      <c r="AA86" s="77"/>
      <c r="AB86" s="14"/>
      <c r="AC86" s="14"/>
      <c r="AD86" s="77"/>
      <c r="AE86" s="68"/>
      <c r="AF86" s="77"/>
      <c r="AG86" s="14"/>
      <c r="AH86" s="14"/>
      <c r="AI86" s="14"/>
      <c r="AJ86" s="56"/>
      <c r="AK86" s="1"/>
      <c r="AL86" s="5"/>
      <c r="AM86" s="14"/>
      <c r="AN86" s="14"/>
      <c r="AO86" s="14"/>
      <c r="AP86" s="14"/>
      <c r="AQ86" s="14"/>
      <c r="AR86" s="14"/>
    </row>
    <row r="87" spans="7:44" ht="15.6">
      <c r="G87" s="14"/>
      <c r="H87" s="14"/>
      <c r="I87" s="68"/>
      <c r="J87" s="68"/>
      <c r="K87" s="77"/>
      <c r="L87" s="77"/>
      <c r="M87" s="14"/>
      <c r="N87" s="68"/>
      <c r="O87" s="68"/>
      <c r="P87" s="68"/>
      <c r="Q87" s="14"/>
      <c r="R87" s="68"/>
      <c r="S87" s="68"/>
      <c r="T87" s="77"/>
      <c r="U87" s="77"/>
      <c r="V87" s="77"/>
      <c r="W87" s="77"/>
      <c r="X87" s="68"/>
      <c r="Y87" s="77"/>
      <c r="Z87" s="77"/>
      <c r="AA87" s="77"/>
      <c r="AB87" s="14"/>
      <c r="AC87" s="14"/>
      <c r="AD87" s="77"/>
      <c r="AE87" s="68"/>
      <c r="AF87" s="77"/>
      <c r="AG87" s="14"/>
      <c r="AH87" s="14"/>
      <c r="AI87" s="14"/>
      <c r="AJ87" s="56"/>
      <c r="AK87" s="1"/>
      <c r="AL87" s="5"/>
      <c r="AM87" s="14"/>
      <c r="AN87" s="14"/>
      <c r="AO87" s="14"/>
      <c r="AP87" s="14"/>
      <c r="AQ87" s="14"/>
      <c r="AR87" s="14"/>
    </row>
    <row r="88" spans="7:44" ht="15.6">
      <c r="G88" s="14"/>
      <c r="H88" s="14"/>
      <c r="I88" s="68"/>
      <c r="J88" s="68"/>
      <c r="K88" s="77"/>
      <c r="L88" s="77"/>
      <c r="M88" s="14"/>
      <c r="N88" s="68"/>
      <c r="O88" s="68"/>
      <c r="P88" s="68"/>
      <c r="Q88" s="14"/>
      <c r="R88" s="68"/>
      <c r="S88" s="68"/>
      <c r="T88" s="77"/>
      <c r="U88" s="77"/>
      <c r="V88" s="77"/>
      <c r="W88" s="77"/>
      <c r="X88" s="68"/>
      <c r="Y88" s="77"/>
      <c r="Z88" s="77"/>
      <c r="AA88" s="77"/>
      <c r="AB88" s="14"/>
      <c r="AC88" s="14"/>
      <c r="AD88" s="77"/>
      <c r="AE88" s="68"/>
      <c r="AF88" s="77"/>
      <c r="AG88" s="14"/>
      <c r="AH88" s="14"/>
      <c r="AI88" s="14"/>
      <c r="AJ88" s="56"/>
      <c r="AK88" s="1"/>
      <c r="AL88" s="5"/>
      <c r="AM88" s="14"/>
      <c r="AN88" s="14"/>
      <c r="AO88" s="14"/>
      <c r="AP88" s="14"/>
      <c r="AQ88" s="14"/>
      <c r="AR88" s="14"/>
    </row>
    <row r="89" spans="7:44" ht="15.6">
      <c r="G89" s="14"/>
      <c r="H89" s="14"/>
      <c r="I89" s="68"/>
      <c r="J89" s="68"/>
      <c r="K89" s="77"/>
      <c r="L89" s="77"/>
      <c r="M89" s="14"/>
      <c r="N89" s="68"/>
      <c r="O89" s="68"/>
      <c r="P89" s="68"/>
      <c r="Q89" s="14"/>
      <c r="R89" s="68"/>
      <c r="S89" s="68"/>
      <c r="T89" s="77"/>
      <c r="U89" s="77"/>
      <c r="V89" s="77"/>
      <c r="W89" s="77"/>
      <c r="X89" s="68"/>
      <c r="Y89" s="77"/>
      <c r="Z89" s="77"/>
      <c r="AA89" s="77"/>
      <c r="AB89" s="14"/>
      <c r="AC89" s="14"/>
      <c r="AD89" s="77"/>
      <c r="AE89" s="68"/>
      <c r="AF89" s="77"/>
      <c r="AG89" s="14"/>
      <c r="AH89" s="14"/>
      <c r="AI89" s="14"/>
      <c r="AJ89" s="56"/>
      <c r="AK89" s="1"/>
      <c r="AL89" s="5"/>
      <c r="AM89" s="14"/>
      <c r="AN89" s="14"/>
      <c r="AO89" s="14"/>
      <c r="AP89" s="14"/>
      <c r="AQ89" s="14"/>
      <c r="AR89" s="14"/>
    </row>
    <row r="90" spans="7:44" ht="15.6">
      <c r="G90" s="14"/>
      <c r="H90" s="14"/>
      <c r="I90" s="68"/>
      <c r="J90" s="68"/>
      <c r="K90" s="77"/>
      <c r="L90" s="77"/>
      <c r="M90" s="14"/>
      <c r="N90" s="68"/>
      <c r="O90" s="68"/>
      <c r="P90" s="68"/>
      <c r="Q90" s="14"/>
      <c r="R90" s="68"/>
      <c r="S90" s="68"/>
      <c r="T90" s="77"/>
      <c r="U90" s="77"/>
      <c r="V90" s="77"/>
      <c r="W90" s="77"/>
      <c r="X90" s="68"/>
      <c r="Y90" s="77"/>
      <c r="Z90" s="77"/>
      <c r="AA90" s="77"/>
      <c r="AB90" s="14"/>
      <c r="AC90" s="14"/>
      <c r="AD90" s="77"/>
      <c r="AE90" s="68"/>
      <c r="AF90" s="77"/>
      <c r="AG90" s="14"/>
      <c r="AH90" s="14"/>
      <c r="AI90" s="14"/>
      <c r="AJ90" s="56"/>
      <c r="AK90" s="1"/>
      <c r="AL90" s="5"/>
      <c r="AM90" s="14"/>
      <c r="AN90" s="14"/>
      <c r="AO90" s="14"/>
      <c r="AP90" s="14"/>
      <c r="AQ90" s="14"/>
      <c r="AR90" s="14"/>
    </row>
    <row r="91" spans="7:44" ht="15.6">
      <c r="G91" s="14"/>
      <c r="H91" s="14"/>
      <c r="I91" s="68"/>
      <c r="J91" s="68"/>
      <c r="K91" s="77"/>
      <c r="L91" s="77"/>
      <c r="M91" s="14"/>
      <c r="N91" s="68"/>
      <c r="O91" s="68"/>
      <c r="P91" s="68"/>
      <c r="Q91" s="14"/>
      <c r="R91" s="68"/>
      <c r="S91" s="68"/>
      <c r="T91" s="77"/>
      <c r="U91" s="77"/>
      <c r="V91" s="77"/>
      <c r="W91" s="77"/>
      <c r="X91" s="68"/>
      <c r="Y91" s="77"/>
      <c r="Z91" s="77"/>
      <c r="AA91" s="77"/>
      <c r="AB91" s="14"/>
      <c r="AC91" s="14"/>
      <c r="AD91" s="77"/>
      <c r="AE91" s="68"/>
      <c r="AF91" s="77"/>
      <c r="AG91" s="14"/>
      <c r="AH91" s="14"/>
      <c r="AI91" s="14"/>
      <c r="AJ91" s="56"/>
      <c r="AK91" s="1"/>
      <c r="AL91" s="5"/>
      <c r="AM91" s="14"/>
      <c r="AN91" s="14"/>
      <c r="AO91" s="14"/>
      <c r="AP91" s="14"/>
      <c r="AQ91" s="14"/>
      <c r="AR91" s="14"/>
    </row>
    <row r="92" spans="7:44" ht="15.6">
      <c r="G92" s="14"/>
      <c r="H92" s="14"/>
      <c r="I92" s="68"/>
      <c r="J92" s="68"/>
      <c r="K92" s="77"/>
      <c r="L92" s="77"/>
      <c r="M92" s="14"/>
      <c r="N92" s="68"/>
      <c r="O92" s="68"/>
      <c r="P92" s="68"/>
      <c r="Q92" s="14"/>
      <c r="R92" s="68"/>
      <c r="S92" s="68"/>
      <c r="T92" s="77"/>
      <c r="U92" s="77"/>
      <c r="V92" s="77"/>
      <c r="W92" s="77"/>
      <c r="X92" s="68"/>
      <c r="Y92" s="77"/>
      <c r="Z92" s="77"/>
      <c r="AA92" s="77"/>
      <c r="AB92" s="14"/>
      <c r="AC92" s="14"/>
      <c r="AD92" s="77"/>
      <c r="AE92" s="68"/>
      <c r="AF92" s="77"/>
      <c r="AG92" s="14"/>
      <c r="AH92" s="14"/>
      <c r="AI92" s="14"/>
      <c r="AJ92" s="56"/>
      <c r="AK92" s="1"/>
      <c r="AL92" s="5"/>
      <c r="AM92" s="14"/>
      <c r="AN92" s="14"/>
      <c r="AO92" s="14"/>
      <c r="AP92" s="14"/>
      <c r="AQ92" s="14"/>
      <c r="AR92" s="14"/>
    </row>
    <row r="93" spans="7:44" ht="15.6">
      <c r="G93" s="14"/>
      <c r="H93" s="14"/>
      <c r="I93" s="68"/>
      <c r="J93" s="68"/>
      <c r="K93" s="77"/>
      <c r="L93" s="77"/>
      <c r="M93" s="14"/>
      <c r="N93" s="68"/>
      <c r="O93" s="68"/>
      <c r="P93" s="68"/>
      <c r="Q93" s="14"/>
      <c r="R93" s="68"/>
      <c r="S93" s="68"/>
      <c r="T93" s="77"/>
      <c r="U93" s="77"/>
      <c r="V93" s="77"/>
      <c r="W93" s="77"/>
      <c r="X93" s="68"/>
      <c r="Y93" s="77"/>
      <c r="Z93" s="77"/>
      <c r="AA93" s="77"/>
      <c r="AB93" s="14"/>
      <c r="AC93" s="14"/>
      <c r="AD93" s="77"/>
      <c r="AE93" s="68"/>
      <c r="AF93" s="77"/>
      <c r="AG93" s="14"/>
      <c r="AH93" s="14"/>
      <c r="AI93" s="14"/>
      <c r="AJ93" s="56"/>
      <c r="AK93" s="1"/>
      <c r="AL93" s="5"/>
      <c r="AM93" s="14"/>
      <c r="AN93" s="14"/>
      <c r="AO93" s="14"/>
      <c r="AP93" s="14"/>
      <c r="AQ93" s="14"/>
      <c r="AR93" s="14"/>
    </row>
    <row r="94" spans="7:44" ht="15.6">
      <c r="G94" s="14"/>
      <c r="H94" s="14"/>
      <c r="I94" s="68"/>
      <c r="J94" s="68"/>
      <c r="K94" s="77"/>
      <c r="L94" s="77"/>
      <c r="M94" s="14"/>
      <c r="N94" s="68"/>
      <c r="O94" s="68"/>
      <c r="P94" s="68"/>
      <c r="Q94" s="14"/>
      <c r="R94" s="68"/>
      <c r="S94" s="68"/>
      <c r="T94" s="77"/>
      <c r="U94" s="77"/>
      <c r="V94" s="77"/>
      <c r="W94" s="77"/>
      <c r="X94" s="68"/>
      <c r="Y94" s="77"/>
      <c r="Z94" s="77"/>
      <c r="AA94" s="77"/>
      <c r="AB94" s="14"/>
      <c r="AC94" s="14"/>
      <c r="AD94" s="77"/>
      <c r="AE94" s="68"/>
      <c r="AF94" s="77"/>
      <c r="AG94" s="14"/>
      <c r="AH94" s="14"/>
      <c r="AI94" s="14"/>
      <c r="AJ94" s="56"/>
      <c r="AK94" s="1"/>
      <c r="AL94" s="5"/>
      <c r="AM94" s="14"/>
      <c r="AN94" s="14"/>
      <c r="AO94" s="14"/>
      <c r="AP94" s="14"/>
      <c r="AQ94" s="14"/>
      <c r="AR94" s="14"/>
    </row>
    <row r="95" spans="7:44" ht="15.6">
      <c r="G95" s="14"/>
      <c r="H95" s="14"/>
      <c r="I95" s="68"/>
      <c r="J95" s="68"/>
      <c r="K95" s="77"/>
      <c r="L95" s="77"/>
      <c r="M95" s="14"/>
      <c r="N95" s="68"/>
      <c r="O95" s="68"/>
      <c r="P95" s="68"/>
      <c r="Q95" s="14"/>
      <c r="R95" s="68"/>
      <c r="S95" s="68"/>
      <c r="T95" s="77"/>
      <c r="U95" s="77"/>
      <c r="V95" s="77"/>
      <c r="W95" s="77"/>
      <c r="X95" s="68"/>
      <c r="Y95" s="77"/>
      <c r="Z95" s="77"/>
      <c r="AA95" s="77"/>
      <c r="AB95" s="14"/>
      <c r="AC95" s="14"/>
      <c r="AD95" s="77"/>
      <c r="AE95" s="68"/>
      <c r="AF95" s="77"/>
      <c r="AG95" s="14"/>
      <c r="AH95" s="14"/>
      <c r="AI95" s="14"/>
      <c r="AJ95" s="56"/>
      <c r="AK95" s="1"/>
      <c r="AL95" s="5"/>
      <c r="AM95" s="14"/>
      <c r="AN95" s="14"/>
      <c r="AO95" s="14"/>
      <c r="AP95" s="14"/>
      <c r="AQ95" s="14"/>
      <c r="AR95" s="14"/>
    </row>
    <row r="96" spans="7:44" ht="15.6">
      <c r="G96" s="14"/>
      <c r="H96" s="14"/>
      <c r="I96" s="68"/>
      <c r="J96" s="68"/>
      <c r="K96" s="77"/>
      <c r="L96" s="77"/>
      <c r="M96" s="14"/>
      <c r="N96" s="68"/>
      <c r="O96" s="68"/>
      <c r="P96" s="68"/>
      <c r="Q96" s="14"/>
      <c r="R96" s="68"/>
      <c r="S96" s="68"/>
      <c r="T96" s="77"/>
      <c r="U96" s="77"/>
      <c r="V96" s="77"/>
      <c r="W96" s="77"/>
      <c r="X96" s="68"/>
      <c r="Y96" s="77"/>
      <c r="Z96" s="77"/>
      <c r="AA96" s="77"/>
      <c r="AB96" s="14"/>
      <c r="AC96" s="14"/>
      <c r="AD96" s="77"/>
      <c r="AE96" s="68"/>
      <c r="AF96" s="77"/>
      <c r="AG96" s="14"/>
      <c r="AH96" s="14"/>
      <c r="AI96" s="14"/>
      <c r="AJ96" s="56"/>
      <c r="AK96" s="1"/>
      <c r="AL96" s="5"/>
      <c r="AM96" s="14"/>
      <c r="AN96" s="14"/>
      <c r="AO96" s="14"/>
      <c r="AP96" s="14"/>
      <c r="AQ96" s="14"/>
      <c r="AR96" s="14"/>
    </row>
    <row r="97" spans="7:44" ht="15.6">
      <c r="G97" s="14"/>
      <c r="H97" s="14"/>
      <c r="I97" s="68"/>
      <c r="J97" s="68"/>
      <c r="K97" s="77"/>
      <c r="L97" s="77"/>
      <c r="M97" s="14"/>
      <c r="N97" s="68"/>
      <c r="O97" s="68"/>
      <c r="P97" s="68"/>
      <c r="Q97" s="14"/>
      <c r="R97" s="68"/>
      <c r="S97" s="68"/>
      <c r="T97" s="77"/>
      <c r="U97" s="77"/>
      <c r="V97" s="77"/>
      <c r="W97" s="77"/>
      <c r="X97" s="68"/>
      <c r="Y97" s="77"/>
      <c r="Z97" s="77"/>
      <c r="AA97" s="77"/>
      <c r="AB97" s="14"/>
      <c r="AC97" s="14"/>
      <c r="AD97" s="77"/>
      <c r="AE97" s="68"/>
      <c r="AF97" s="77"/>
      <c r="AG97" s="14"/>
      <c r="AH97" s="14"/>
      <c r="AI97" s="14"/>
      <c r="AJ97" s="56"/>
      <c r="AK97" s="1"/>
      <c r="AL97" s="5"/>
      <c r="AM97" s="14"/>
      <c r="AN97" s="14"/>
      <c r="AO97" s="14"/>
      <c r="AP97" s="14"/>
      <c r="AQ97" s="14"/>
      <c r="AR97" s="14"/>
    </row>
    <row r="98" spans="7:44" ht="15.6">
      <c r="G98" s="14"/>
      <c r="H98" s="14"/>
      <c r="I98" s="68"/>
      <c r="J98" s="68"/>
      <c r="K98" s="77"/>
      <c r="L98" s="77"/>
      <c r="M98" s="14"/>
      <c r="N98" s="68"/>
      <c r="O98" s="68"/>
      <c r="P98" s="68"/>
      <c r="Q98" s="14"/>
      <c r="R98" s="68"/>
      <c r="S98" s="68"/>
      <c r="T98" s="77"/>
      <c r="U98" s="77"/>
      <c r="V98" s="77"/>
      <c r="W98" s="77"/>
      <c r="X98" s="68"/>
      <c r="Y98" s="77"/>
      <c r="Z98" s="77"/>
      <c r="AA98" s="77"/>
      <c r="AB98" s="14"/>
      <c r="AC98" s="14"/>
      <c r="AD98" s="77"/>
      <c r="AE98" s="68"/>
      <c r="AF98" s="77"/>
      <c r="AG98" s="14"/>
      <c r="AH98" s="14"/>
      <c r="AI98" s="14"/>
      <c r="AJ98" s="56"/>
      <c r="AK98" s="1"/>
      <c r="AL98" s="5"/>
      <c r="AM98" s="14"/>
      <c r="AN98" s="14"/>
      <c r="AO98" s="14"/>
      <c r="AP98" s="14"/>
      <c r="AQ98" s="14"/>
      <c r="AR98" s="14"/>
    </row>
    <row r="99" spans="7:44" ht="15.6">
      <c r="G99" s="14"/>
      <c r="H99" s="14"/>
      <c r="I99" s="68"/>
      <c r="J99" s="68"/>
      <c r="K99" s="77"/>
      <c r="L99" s="77"/>
      <c r="M99" s="14"/>
      <c r="N99" s="68"/>
      <c r="O99" s="68"/>
      <c r="P99" s="68"/>
      <c r="Q99" s="14"/>
      <c r="R99" s="68"/>
      <c r="S99" s="68"/>
      <c r="T99" s="77"/>
      <c r="U99" s="77"/>
      <c r="V99" s="77"/>
      <c r="W99" s="77"/>
      <c r="X99" s="68"/>
      <c r="Y99" s="77"/>
      <c r="Z99" s="77"/>
      <c r="AA99" s="77"/>
      <c r="AB99" s="14"/>
      <c r="AC99" s="14"/>
      <c r="AD99" s="77"/>
      <c r="AE99" s="68"/>
      <c r="AF99" s="77"/>
      <c r="AG99" s="14"/>
      <c r="AH99" s="14"/>
      <c r="AI99" s="14"/>
      <c r="AJ99" s="56"/>
      <c r="AK99" s="1"/>
      <c r="AL99" s="5"/>
      <c r="AM99" s="14"/>
      <c r="AN99" s="14"/>
      <c r="AO99" s="14"/>
      <c r="AP99" s="14"/>
      <c r="AQ99" s="14"/>
      <c r="AR99" s="14"/>
    </row>
    <row r="100" spans="7:44" ht="15.6">
      <c r="G100" s="14"/>
      <c r="H100" s="14"/>
      <c r="I100" s="68"/>
      <c r="J100" s="68"/>
      <c r="K100" s="77"/>
      <c r="L100" s="77"/>
      <c r="M100" s="14"/>
      <c r="N100" s="68"/>
      <c r="O100" s="68"/>
      <c r="P100" s="68"/>
      <c r="Q100" s="14"/>
      <c r="R100" s="68"/>
      <c r="S100" s="68"/>
      <c r="T100" s="77"/>
      <c r="U100" s="77"/>
      <c r="V100" s="77"/>
      <c r="W100" s="77"/>
      <c r="X100" s="68"/>
      <c r="Y100" s="77"/>
      <c r="Z100" s="77"/>
      <c r="AA100" s="77"/>
      <c r="AB100" s="14"/>
      <c r="AC100" s="14"/>
      <c r="AD100" s="77"/>
      <c r="AE100" s="68"/>
      <c r="AF100" s="77"/>
      <c r="AG100" s="14"/>
      <c r="AH100" s="14"/>
      <c r="AI100" s="14"/>
      <c r="AJ100" s="56"/>
      <c r="AK100" s="1"/>
      <c r="AL100" s="5"/>
      <c r="AM100" s="14"/>
      <c r="AN100" s="14"/>
      <c r="AO100" s="14"/>
      <c r="AP100" s="14"/>
      <c r="AQ100" s="14"/>
      <c r="AR100" s="14"/>
    </row>
    <row r="101" spans="7:44" ht="15.6">
      <c r="G101" s="14"/>
      <c r="H101" s="14"/>
      <c r="I101" s="68"/>
      <c r="J101" s="68"/>
      <c r="K101" s="77"/>
      <c r="L101" s="77"/>
      <c r="M101" s="14"/>
      <c r="N101" s="68"/>
      <c r="O101" s="68"/>
      <c r="P101" s="68"/>
      <c r="Q101" s="14"/>
      <c r="R101" s="68"/>
      <c r="S101" s="68"/>
      <c r="T101" s="77"/>
      <c r="U101" s="77"/>
      <c r="V101" s="77"/>
      <c r="W101" s="77"/>
      <c r="X101" s="68"/>
      <c r="Y101" s="77"/>
      <c r="Z101" s="77"/>
      <c r="AA101" s="77"/>
      <c r="AB101" s="14"/>
      <c r="AC101" s="14"/>
      <c r="AD101" s="77"/>
      <c r="AE101" s="68"/>
      <c r="AF101" s="77"/>
      <c r="AG101" s="14"/>
      <c r="AH101" s="14"/>
      <c r="AI101" s="14"/>
      <c r="AJ101" s="56"/>
      <c r="AK101" s="1"/>
      <c r="AL101" s="5"/>
      <c r="AM101" s="14"/>
      <c r="AN101" s="14"/>
      <c r="AO101" s="14"/>
      <c r="AP101" s="14"/>
      <c r="AQ101" s="14"/>
      <c r="AR101" s="14"/>
    </row>
    <row r="102" spans="7:44" ht="15.6">
      <c r="G102" s="14"/>
      <c r="H102" s="14"/>
      <c r="I102" s="68"/>
      <c r="J102" s="68"/>
      <c r="K102" s="77"/>
      <c r="L102" s="77"/>
      <c r="M102" s="14"/>
      <c r="N102" s="68"/>
      <c r="O102" s="68"/>
      <c r="P102" s="68"/>
      <c r="Q102" s="14"/>
      <c r="R102" s="68"/>
      <c r="S102" s="68"/>
      <c r="T102" s="77"/>
      <c r="U102" s="77"/>
      <c r="V102" s="77"/>
      <c r="W102" s="77"/>
      <c r="X102" s="68"/>
      <c r="Y102" s="77"/>
      <c r="Z102" s="77"/>
      <c r="AA102" s="77"/>
      <c r="AB102" s="14"/>
      <c r="AC102" s="14"/>
      <c r="AD102" s="77"/>
      <c r="AE102" s="68"/>
      <c r="AF102" s="77"/>
      <c r="AG102" s="14"/>
      <c r="AH102" s="14"/>
      <c r="AI102" s="14"/>
      <c r="AJ102" s="56"/>
      <c r="AK102" s="1"/>
      <c r="AL102" s="5"/>
      <c r="AM102" s="14"/>
      <c r="AN102" s="14"/>
      <c r="AO102" s="14"/>
      <c r="AP102" s="14"/>
      <c r="AQ102" s="14"/>
      <c r="AR102" s="14"/>
    </row>
    <row r="103" spans="7:44" ht="15.6">
      <c r="G103" s="14"/>
      <c r="H103" s="14"/>
      <c r="I103" s="68"/>
      <c r="J103" s="68"/>
      <c r="K103" s="77"/>
      <c r="L103" s="77"/>
      <c r="M103" s="14"/>
      <c r="N103" s="68"/>
      <c r="O103" s="68"/>
      <c r="P103" s="68"/>
      <c r="Q103" s="14"/>
      <c r="R103" s="68"/>
      <c r="S103" s="68"/>
      <c r="T103" s="77"/>
      <c r="U103" s="77"/>
      <c r="V103" s="77"/>
      <c r="W103" s="77"/>
      <c r="X103" s="68"/>
      <c r="Y103" s="77"/>
      <c r="Z103" s="77"/>
      <c r="AA103" s="77"/>
      <c r="AB103" s="14"/>
      <c r="AC103" s="14"/>
      <c r="AD103" s="77"/>
      <c r="AE103" s="68"/>
      <c r="AF103" s="77"/>
      <c r="AG103" s="14"/>
      <c r="AH103" s="14"/>
      <c r="AI103" s="14"/>
      <c r="AJ103" s="56"/>
      <c r="AK103" s="1"/>
      <c r="AL103" s="5"/>
      <c r="AM103" s="14"/>
      <c r="AN103" s="14"/>
      <c r="AO103" s="14"/>
      <c r="AP103" s="14"/>
      <c r="AQ103" s="14"/>
      <c r="AR103" s="14"/>
    </row>
    <row r="104" spans="7:44" ht="15.6">
      <c r="G104" s="14"/>
      <c r="H104" s="14"/>
      <c r="I104" s="68"/>
      <c r="J104" s="68"/>
      <c r="K104" s="77"/>
      <c r="L104" s="77"/>
      <c r="M104" s="14"/>
      <c r="N104" s="68"/>
      <c r="O104" s="68"/>
      <c r="P104" s="68"/>
      <c r="Q104" s="14"/>
      <c r="R104" s="68"/>
      <c r="S104" s="68"/>
      <c r="T104" s="77"/>
      <c r="U104" s="77"/>
      <c r="V104" s="77"/>
      <c r="W104" s="77"/>
      <c r="X104" s="68"/>
      <c r="Y104" s="77"/>
      <c r="Z104" s="77"/>
      <c r="AA104" s="77"/>
      <c r="AB104" s="14"/>
      <c r="AC104" s="14"/>
      <c r="AD104" s="77"/>
      <c r="AE104" s="68"/>
      <c r="AF104" s="77"/>
      <c r="AG104" s="14"/>
      <c r="AH104" s="14"/>
      <c r="AI104" s="14"/>
      <c r="AJ104" s="56"/>
      <c r="AK104" s="1"/>
      <c r="AL104" s="5"/>
      <c r="AM104" s="14"/>
      <c r="AN104" s="14"/>
      <c r="AO104" s="14"/>
      <c r="AP104" s="14"/>
      <c r="AQ104" s="14"/>
      <c r="AR104" s="14"/>
    </row>
    <row r="105" spans="7:44" ht="15.6">
      <c r="G105" s="14"/>
      <c r="H105" s="14"/>
      <c r="I105" s="68"/>
      <c r="J105" s="68"/>
      <c r="K105" s="77"/>
      <c r="L105" s="77"/>
      <c r="M105" s="14"/>
      <c r="N105" s="68"/>
      <c r="O105" s="68"/>
      <c r="P105" s="68"/>
      <c r="Q105" s="14"/>
      <c r="R105" s="68"/>
      <c r="S105" s="68"/>
      <c r="T105" s="77"/>
      <c r="U105" s="77"/>
      <c r="V105" s="77"/>
      <c r="W105" s="77"/>
      <c r="X105" s="68"/>
      <c r="Y105" s="77"/>
      <c r="Z105" s="77"/>
      <c r="AA105" s="77"/>
      <c r="AB105" s="14"/>
      <c r="AC105" s="14"/>
      <c r="AD105" s="77"/>
      <c r="AE105" s="68"/>
      <c r="AF105" s="77"/>
      <c r="AG105" s="14"/>
      <c r="AH105" s="14"/>
      <c r="AI105" s="14"/>
      <c r="AJ105" s="56"/>
      <c r="AK105" s="1"/>
      <c r="AL105" s="5"/>
      <c r="AM105" s="14"/>
      <c r="AN105" s="14"/>
      <c r="AO105" s="14"/>
      <c r="AP105" s="14"/>
      <c r="AQ105" s="14"/>
      <c r="AR105" s="14"/>
    </row>
    <row r="106" spans="7:44" ht="15.6">
      <c r="G106" s="14"/>
      <c r="H106" s="14"/>
      <c r="I106" s="68"/>
      <c r="J106" s="68"/>
      <c r="K106" s="77"/>
      <c r="L106" s="77"/>
      <c r="M106" s="14"/>
      <c r="N106" s="68"/>
      <c r="O106" s="68"/>
      <c r="P106" s="68"/>
      <c r="Q106" s="14"/>
      <c r="R106" s="68"/>
      <c r="S106" s="68"/>
      <c r="T106" s="77"/>
      <c r="U106" s="77"/>
      <c r="V106" s="77"/>
      <c r="W106" s="77"/>
      <c r="X106" s="68"/>
      <c r="Y106" s="77"/>
      <c r="Z106" s="77"/>
      <c r="AA106" s="77"/>
      <c r="AB106" s="14"/>
      <c r="AC106" s="14"/>
      <c r="AD106" s="77"/>
      <c r="AE106" s="68"/>
      <c r="AF106" s="77"/>
      <c r="AG106" s="14"/>
      <c r="AH106" s="14"/>
      <c r="AI106" s="14"/>
      <c r="AJ106" s="56"/>
      <c r="AK106" s="1"/>
      <c r="AL106" s="5"/>
      <c r="AM106" s="14"/>
      <c r="AN106" s="14"/>
      <c r="AO106" s="14"/>
      <c r="AP106" s="14"/>
      <c r="AQ106" s="14"/>
      <c r="AR106" s="14"/>
    </row>
    <row r="107" spans="7:44" ht="15.6">
      <c r="G107" s="14"/>
      <c r="H107" s="14"/>
      <c r="I107" s="68"/>
      <c r="J107" s="68"/>
      <c r="K107" s="77"/>
      <c r="L107" s="77"/>
      <c r="M107" s="14"/>
      <c r="N107" s="68"/>
      <c r="O107" s="68"/>
      <c r="P107" s="68"/>
      <c r="Q107" s="14"/>
      <c r="R107" s="68"/>
      <c r="S107" s="68"/>
      <c r="T107" s="77"/>
      <c r="U107" s="77"/>
      <c r="V107" s="77"/>
      <c r="W107" s="77"/>
      <c r="X107" s="68"/>
      <c r="Y107" s="77"/>
      <c r="Z107" s="77"/>
      <c r="AA107" s="77"/>
      <c r="AB107" s="14"/>
      <c r="AC107" s="14"/>
      <c r="AD107" s="77"/>
      <c r="AE107" s="68"/>
      <c r="AF107" s="77"/>
      <c r="AG107" s="14"/>
      <c r="AH107" s="14"/>
      <c r="AI107" s="14"/>
      <c r="AJ107" s="56"/>
      <c r="AK107" s="1"/>
      <c r="AL107" s="5"/>
      <c r="AM107" s="14"/>
      <c r="AN107" s="14"/>
      <c r="AO107" s="14"/>
      <c r="AP107" s="14"/>
      <c r="AQ107" s="14"/>
      <c r="AR107" s="14"/>
    </row>
    <row r="108" spans="7:44" ht="15.6">
      <c r="G108" s="14"/>
      <c r="H108" s="14"/>
      <c r="I108" s="68"/>
      <c r="J108" s="68"/>
      <c r="K108" s="77"/>
      <c r="L108" s="77"/>
      <c r="M108" s="14"/>
      <c r="N108" s="68"/>
      <c r="O108" s="68"/>
      <c r="P108" s="68"/>
      <c r="Q108" s="14"/>
      <c r="R108" s="68"/>
      <c r="S108" s="68"/>
      <c r="T108" s="77"/>
      <c r="U108" s="77"/>
      <c r="V108" s="77"/>
      <c r="W108" s="77"/>
      <c r="X108" s="68"/>
      <c r="Y108" s="77"/>
      <c r="Z108" s="77"/>
      <c r="AA108" s="77"/>
      <c r="AB108" s="14"/>
      <c r="AC108" s="14"/>
      <c r="AD108" s="77"/>
      <c r="AE108" s="68"/>
      <c r="AF108" s="77"/>
      <c r="AG108" s="14"/>
      <c r="AH108" s="14"/>
      <c r="AI108" s="14"/>
      <c r="AJ108" s="56"/>
      <c r="AK108" s="1"/>
      <c r="AL108" s="5"/>
      <c r="AM108" s="14"/>
      <c r="AN108" s="14"/>
      <c r="AO108" s="14"/>
      <c r="AP108" s="14"/>
      <c r="AQ108" s="14"/>
      <c r="AR108" s="14"/>
    </row>
    <row r="109" spans="7:44" ht="15.6">
      <c r="G109" s="14"/>
      <c r="H109" s="14"/>
      <c r="I109" s="68"/>
      <c r="J109" s="68"/>
      <c r="K109" s="77"/>
      <c r="L109" s="77"/>
      <c r="M109" s="14"/>
      <c r="N109" s="68"/>
      <c r="O109" s="68"/>
      <c r="P109" s="68"/>
      <c r="Q109" s="14"/>
      <c r="R109" s="68"/>
      <c r="S109" s="68"/>
      <c r="T109" s="77"/>
      <c r="U109" s="77"/>
      <c r="V109" s="77"/>
      <c r="W109" s="77"/>
      <c r="X109" s="68"/>
      <c r="Y109" s="77"/>
      <c r="Z109" s="77"/>
      <c r="AA109" s="77"/>
      <c r="AB109" s="14"/>
      <c r="AC109" s="14"/>
      <c r="AD109" s="77"/>
      <c r="AE109" s="68"/>
      <c r="AF109" s="77"/>
      <c r="AG109" s="14"/>
      <c r="AH109" s="14"/>
      <c r="AI109" s="14"/>
      <c r="AJ109" s="56"/>
      <c r="AK109" s="1"/>
      <c r="AL109" s="5"/>
      <c r="AM109" s="14"/>
      <c r="AN109" s="14"/>
      <c r="AO109" s="14"/>
      <c r="AP109" s="14"/>
      <c r="AQ109" s="14"/>
      <c r="AR109" s="14"/>
    </row>
    <row r="110" spans="7:44" ht="15.6">
      <c r="G110" s="14"/>
      <c r="H110" s="14"/>
      <c r="I110" s="68"/>
      <c r="J110" s="68"/>
      <c r="K110" s="77"/>
      <c r="L110" s="77"/>
      <c r="M110" s="14"/>
      <c r="N110" s="68"/>
      <c r="O110" s="68"/>
      <c r="P110" s="68"/>
      <c r="Q110" s="14"/>
      <c r="R110" s="68"/>
      <c r="S110" s="68"/>
      <c r="T110" s="77"/>
      <c r="U110" s="77"/>
      <c r="V110" s="77"/>
      <c r="W110" s="77"/>
      <c r="X110" s="68"/>
      <c r="Y110" s="77"/>
      <c r="Z110" s="77"/>
      <c r="AA110" s="77"/>
      <c r="AB110" s="14"/>
      <c r="AC110" s="14"/>
      <c r="AD110" s="77"/>
      <c r="AE110" s="68"/>
      <c r="AF110" s="77"/>
      <c r="AG110" s="14"/>
      <c r="AH110" s="14"/>
      <c r="AI110" s="14"/>
      <c r="AJ110" s="56"/>
      <c r="AK110" s="1"/>
      <c r="AL110" s="5"/>
      <c r="AM110" s="14"/>
      <c r="AN110" s="14"/>
      <c r="AO110" s="14"/>
      <c r="AP110" s="14"/>
      <c r="AQ110" s="14"/>
      <c r="AR110" s="14"/>
    </row>
    <row r="111" spans="7:44" ht="15.6">
      <c r="G111" s="14"/>
      <c r="H111" s="14"/>
      <c r="I111" s="68"/>
      <c r="J111" s="68"/>
      <c r="K111" s="77"/>
      <c r="L111" s="77"/>
      <c r="M111" s="14"/>
      <c r="N111" s="68"/>
      <c r="O111" s="68"/>
      <c r="P111" s="68"/>
      <c r="Q111" s="14"/>
      <c r="R111" s="68"/>
      <c r="S111" s="68"/>
      <c r="T111" s="77"/>
      <c r="U111" s="77"/>
      <c r="V111" s="77"/>
      <c r="W111" s="77"/>
      <c r="X111" s="68"/>
      <c r="Y111" s="77"/>
      <c r="Z111" s="77"/>
      <c r="AA111" s="77"/>
      <c r="AB111" s="14"/>
      <c r="AC111" s="14"/>
      <c r="AD111" s="77"/>
      <c r="AE111" s="68"/>
      <c r="AF111" s="77"/>
      <c r="AG111" s="14"/>
      <c r="AH111" s="14"/>
      <c r="AI111" s="14"/>
      <c r="AJ111" s="56"/>
      <c r="AK111" s="1"/>
      <c r="AL111" s="5"/>
      <c r="AM111" s="14"/>
      <c r="AN111" s="14"/>
      <c r="AO111" s="14"/>
      <c r="AP111" s="14"/>
      <c r="AQ111" s="14"/>
      <c r="AR111" s="14"/>
    </row>
    <row r="112" spans="7:44" ht="15.6">
      <c r="G112" s="14"/>
      <c r="H112" s="14"/>
      <c r="I112" s="68"/>
      <c r="J112" s="68"/>
      <c r="K112" s="77"/>
      <c r="L112" s="77"/>
      <c r="M112" s="14"/>
      <c r="N112" s="68"/>
      <c r="O112" s="68"/>
      <c r="P112" s="68"/>
      <c r="Q112" s="14"/>
      <c r="R112" s="68"/>
      <c r="S112" s="68"/>
      <c r="T112" s="77"/>
      <c r="U112" s="77"/>
      <c r="V112" s="77"/>
      <c r="W112" s="77"/>
      <c r="X112" s="68"/>
      <c r="Y112" s="77"/>
      <c r="Z112" s="77"/>
      <c r="AA112" s="77"/>
      <c r="AB112" s="14"/>
      <c r="AC112" s="14"/>
      <c r="AD112" s="77"/>
      <c r="AE112" s="68"/>
      <c r="AF112" s="77"/>
      <c r="AG112" s="14"/>
      <c r="AH112" s="14"/>
      <c r="AI112" s="14"/>
      <c r="AJ112" s="56"/>
      <c r="AK112" s="1"/>
      <c r="AL112" s="5"/>
      <c r="AM112" s="14"/>
      <c r="AN112" s="14"/>
      <c r="AO112" s="14"/>
      <c r="AP112" s="14"/>
      <c r="AQ112" s="14"/>
      <c r="AR112" s="14"/>
    </row>
    <row r="113" spans="7:44">
      <c r="G113" s="14"/>
      <c r="H113" s="14"/>
      <c r="I113" s="68"/>
      <c r="J113" s="68"/>
      <c r="K113" s="77"/>
      <c r="L113" s="77"/>
      <c r="M113" s="14"/>
      <c r="N113" s="68"/>
      <c r="O113" s="68"/>
      <c r="P113" s="68"/>
      <c r="Q113" s="14"/>
      <c r="R113" s="68"/>
      <c r="S113" s="68"/>
      <c r="T113" s="77"/>
      <c r="U113" s="77"/>
      <c r="V113" s="77"/>
      <c r="W113" s="77"/>
      <c r="X113" s="68"/>
      <c r="Y113" s="77"/>
      <c r="Z113" s="77"/>
      <c r="AA113" s="77"/>
      <c r="AB113" s="14"/>
      <c r="AC113" s="14"/>
      <c r="AD113" s="77"/>
      <c r="AE113" s="68"/>
      <c r="AF113" s="77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</row>
    <row r="114" spans="7:44">
      <c r="G114" s="14"/>
      <c r="H114" s="14"/>
      <c r="I114" s="68"/>
      <c r="J114" s="68"/>
      <c r="K114" s="77"/>
      <c r="L114" s="77"/>
      <c r="M114" s="14"/>
      <c r="N114" s="68"/>
      <c r="O114" s="68"/>
      <c r="P114" s="68"/>
      <c r="Q114" s="14"/>
      <c r="R114" s="68"/>
      <c r="S114" s="68"/>
      <c r="T114" s="77"/>
      <c r="U114" s="77"/>
      <c r="V114" s="77"/>
      <c r="W114" s="77"/>
      <c r="X114" s="68"/>
      <c r="Y114" s="77"/>
      <c r="Z114" s="77"/>
      <c r="AA114" s="77"/>
      <c r="AB114" s="14"/>
      <c r="AC114" s="14"/>
      <c r="AD114" s="77"/>
      <c r="AE114" s="68"/>
      <c r="AF114" s="77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</row>
    <row r="115" spans="7:44">
      <c r="G115" s="14"/>
      <c r="H115" s="14"/>
      <c r="I115" s="68"/>
      <c r="J115" s="68"/>
      <c r="K115" s="77"/>
      <c r="L115" s="77"/>
      <c r="M115" s="14"/>
      <c r="N115" s="68"/>
      <c r="O115" s="68"/>
      <c r="P115" s="68"/>
      <c r="Q115" s="14"/>
      <c r="R115" s="68"/>
      <c r="S115" s="68"/>
      <c r="T115" s="77"/>
      <c r="U115" s="77"/>
      <c r="V115" s="77"/>
      <c r="W115" s="77"/>
      <c r="X115" s="68"/>
      <c r="Y115" s="77"/>
      <c r="Z115" s="77"/>
      <c r="AA115" s="77"/>
      <c r="AB115" s="14"/>
      <c r="AC115" s="14"/>
      <c r="AD115" s="77"/>
      <c r="AE115" s="68"/>
      <c r="AF115" s="77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</row>
    <row r="116" spans="7:44">
      <c r="G116" s="14"/>
      <c r="H116" s="14"/>
      <c r="I116" s="68"/>
      <c r="J116" s="68"/>
      <c r="K116" s="77"/>
      <c r="L116" s="77"/>
      <c r="M116" s="14"/>
      <c r="N116" s="68"/>
      <c r="O116" s="68"/>
      <c r="P116" s="68"/>
      <c r="Q116" s="14"/>
      <c r="R116" s="68"/>
      <c r="S116" s="68"/>
      <c r="T116" s="77"/>
      <c r="U116" s="77"/>
      <c r="V116" s="77"/>
      <c r="W116" s="77"/>
      <c r="X116" s="68"/>
      <c r="Y116" s="77"/>
      <c r="Z116" s="77"/>
      <c r="AA116" s="77"/>
      <c r="AB116" s="14"/>
      <c r="AC116" s="14"/>
      <c r="AD116" s="77"/>
      <c r="AE116" s="68"/>
      <c r="AF116" s="77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</row>
    <row r="117" spans="7:44">
      <c r="G117" s="14"/>
      <c r="H117" s="14"/>
      <c r="I117" s="68"/>
      <c r="J117" s="68"/>
      <c r="K117" s="77"/>
      <c r="L117" s="77"/>
      <c r="M117" s="14"/>
      <c r="N117" s="68"/>
      <c r="O117" s="68"/>
      <c r="P117" s="68"/>
      <c r="Q117" s="14"/>
      <c r="R117" s="68"/>
      <c r="S117" s="68"/>
      <c r="T117" s="77"/>
      <c r="U117" s="77"/>
      <c r="V117" s="77"/>
      <c r="W117" s="77"/>
      <c r="X117" s="68"/>
      <c r="Y117" s="77"/>
      <c r="Z117" s="77"/>
      <c r="AA117" s="77"/>
      <c r="AB117" s="14"/>
      <c r="AC117" s="14"/>
      <c r="AD117" s="77"/>
      <c r="AE117" s="68"/>
      <c r="AF117" s="77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</row>
    <row r="118" spans="7:44">
      <c r="G118" s="14"/>
      <c r="H118" s="14"/>
      <c r="I118" s="68"/>
      <c r="J118" s="68"/>
      <c r="K118" s="77"/>
      <c r="L118" s="77"/>
      <c r="M118" s="14"/>
      <c r="N118" s="68"/>
      <c r="O118" s="68"/>
      <c r="P118" s="68"/>
      <c r="Q118" s="14"/>
      <c r="R118" s="68"/>
      <c r="S118" s="68"/>
      <c r="T118" s="77"/>
      <c r="U118" s="77"/>
      <c r="V118" s="77"/>
      <c r="W118" s="77"/>
      <c r="X118" s="68"/>
      <c r="Y118" s="77"/>
      <c r="Z118" s="77"/>
      <c r="AA118" s="77"/>
      <c r="AB118" s="14"/>
      <c r="AC118" s="14"/>
      <c r="AD118" s="77"/>
      <c r="AE118" s="68"/>
      <c r="AF118" s="77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</row>
    <row r="119" spans="7:44">
      <c r="G119" s="14"/>
      <c r="H119" s="14"/>
      <c r="I119" s="68"/>
      <c r="J119" s="68"/>
      <c r="K119" s="77"/>
      <c r="L119" s="77"/>
      <c r="M119" s="14"/>
      <c r="N119" s="68"/>
      <c r="O119" s="68"/>
      <c r="P119" s="68"/>
      <c r="Q119" s="14"/>
      <c r="R119" s="68"/>
      <c r="S119" s="68"/>
      <c r="T119" s="77"/>
      <c r="U119" s="77"/>
      <c r="V119" s="77"/>
      <c r="W119" s="77"/>
      <c r="X119" s="68"/>
      <c r="Y119" s="77"/>
      <c r="Z119" s="77"/>
      <c r="AA119" s="77"/>
      <c r="AB119" s="14"/>
      <c r="AC119" s="14"/>
      <c r="AD119" s="77"/>
      <c r="AE119" s="68"/>
      <c r="AF119" s="77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</row>
    <row r="120" spans="7:44">
      <c r="G120" s="14"/>
      <c r="H120" s="14"/>
      <c r="I120" s="68"/>
      <c r="J120" s="68"/>
      <c r="K120" s="77"/>
      <c r="L120" s="77"/>
      <c r="M120" s="14"/>
      <c r="N120" s="68"/>
      <c r="O120" s="68"/>
      <c r="P120" s="68"/>
      <c r="Q120" s="14"/>
      <c r="R120" s="68"/>
      <c r="S120" s="68"/>
      <c r="T120" s="77"/>
      <c r="U120" s="77"/>
      <c r="V120" s="77"/>
      <c r="W120" s="77"/>
      <c r="X120" s="68"/>
      <c r="Y120" s="77"/>
      <c r="Z120" s="77"/>
      <c r="AA120" s="77"/>
      <c r="AB120" s="14"/>
      <c r="AC120" s="14"/>
      <c r="AD120" s="77"/>
      <c r="AE120" s="68"/>
      <c r="AF120" s="77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</row>
    <row r="121" spans="7:44">
      <c r="G121" s="14"/>
      <c r="H121" s="14"/>
      <c r="I121" s="68"/>
      <c r="J121" s="68"/>
      <c r="K121" s="77"/>
      <c r="L121" s="77"/>
      <c r="M121" s="14"/>
      <c r="N121" s="68"/>
      <c r="O121" s="68"/>
      <c r="P121" s="68"/>
      <c r="Q121" s="14"/>
      <c r="R121" s="68"/>
      <c r="S121" s="68"/>
      <c r="T121" s="77"/>
      <c r="U121" s="77"/>
      <c r="V121" s="77"/>
      <c r="W121" s="77"/>
      <c r="X121" s="68"/>
      <c r="Y121" s="77"/>
      <c r="Z121" s="77"/>
      <c r="AA121" s="77"/>
      <c r="AB121" s="14"/>
      <c r="AC121" s="14"/>
      <c r="AD121" s="77"/>
      <c r="AE121" s="68"/>
      <c r="AF121" s="77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</row>
    <row r="122" spans="7:44">
      <c r="G122" s="14"/>
      <c r="H122" s="14"/>
      <c r="I122" s="68"/>
      <c r="J122" s="68"/>
      <c r="K122" s="77"/>
      <c r="L122" s="77"/>
      <c r="M122" s="14"/>
      <c r="N122" s="68"/>
      <c r="O122" s="68"/>
      <c r="P122" s="68"/>
      <c r="Q122" s="14"/>
      <c r="R122" s="68"/>
      <c r="S122" s="68"/>
      <c r="T122" s="77"/>
      <c r="U122" s="77"/>
      <c r="V122" s="77"/>
      <c r="W122" s="77"/>
      <c r="X122" s="68"/>
      <c r="Y122" s="77"/>
      <c r="Z122" s="77"/>
      <c r="AA122" s="77"/>
      <c r="AB122" s="14"/>
      <c r="AC122" s="14"/>
      <c r="AD122" s="77"/>
      <c r="AE122" s="68"/>
      <c r="AF122" s="77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</row>
    <row r="123" spans="7:44">
      <c r="G123" s="14"/>
      <c r="H123" s="14"/>
      <c r="I123" s="68"/>
      <c r="J123" s="68"/>
      <c r="K123" s="77"/>
      <c r="L123" s="77"/>
      <c r="M123" s="14"/>
      <c r="N123" s="68"/>
      <c r="O123" s="68"/>
      <c r="P123" s="68"/>
      <c r="Q123" s="14"/>
      <c r="R123" s="68"/>
      <c r="S123" s="68"/>
      <c r="T123" s="77"/>
      <c r="U123" s="77"/>
      <c r="V123" s="77"/>
      <c r="W123" s="77"/>
      <c r="X123" s="68"/>
      <c r="Y123" s="77"/>
      <c r="Z123" s="77"/>
      <c r="AA123" s="77"/>
      <c r="AB123" s="14"/>
      <c r="AC123" s="14"/>
      <c r="AD123" s="77"/>
      <c r="AE123" s="68"/>
      <c r="AF123" s="77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</row>
    <row r="124" spans="7:44">
      <c r="G124" s="14"/>
      <c r="H124" s="14"/>
      <c r="I124" s="68"/>
      <c r="J124" s="68"/>
      <c r="K124" s="77"/>
      <c r="L124" s="77"/>
      <c r="M124" s="14"/>
      <c r="N124" s="68"/>
      <c r="O124" s="68"/>
      <c r="P124" s="68"/>
      <c r="Q124" s="14"/>
      <c r="R124" s="68"/>
      <c r="S124" s="68"/>
      <c r="T124" s="77"/>
      <c r="U124" s="77"/>
      <c r="V124" s="77"/>
      <c r="W124" s="77"/>
      <c r="X124" s="68"/>
      <c r="Y124" s="77"/>
      <c r="Z124" s="77"/>
      <c r="AA124" s="77"/>
      <c r="AB124" s="14"/>
      <c r="AC124" s="14"/>
      <c r="AD124" s="77"/>
      <c r="AE124" s="68"/>
      <c r="AF124" s="77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</row>
    <row r="125" spans="7:44">
      <c r="G125" s="14"/>
      <c r="H125" s="14"/>
      <c r="I125" s="68"/>
      <c r="J125" s="68"/>
      <c r="K125" s="77"/>
      <c r="L125" s="77"/>
      <c r="M125" s="14"/>
      <c r="N125" s="68"/>
      <c r="O125" s="68"/>
      <c r="P125" s="68"/>
      <c r="Q125" s="14"/>
      <c r="R125" s="68"/>
      <c r="S125" s="68"/>
      <c r="T125" s="77"/>
      <c r="U125" s="77"/>
      <c r="V125" s="77"/>
      <c r="W125" s="77"/>
      <c r="X125" s="68"/>
      <c r="Y125" s="77"/>
      <c r="Z125" s="77"/>
      <c r="AA125" s="77"/>
      <c r="AB125" s="14"/>
      <c r="AC125" s="14"/>
      <c r="AD125" s="77"/>
      <c r="AE125" s="68"/>
      <c r="AF125" s="77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</row>
    <row r="126" spans="7:44">
      <c r="G126" s="14"/>
      <c r="H126" s="14"/>
      <c r="I126" s="68"/>
      <c r="J126" s="68"/>
      <c r="K126" s="77"/>
      <c r="L126" s="77"/>
      <c r="M126" s="14"/>
      <c r="N126" s="68"/>
      <c r="O126" s="68"/>
      <c r="P126" s="68"/>
      <c r="Q126" s="14"/>
      <c r="R126" s="68"/>
      <c r="S126" s="68"/>
      <c r="T126" s="77"/>
      <c r="U126" s="77"/>
      <c r="V126" s="77"/>
      <c r="W126" s="77"/>
      <c r="X126" s="68"/>
      <c r="Y126" s="77"/>
      <c r="Z126" s="77"/>
      <c r="AA126" s="77"/>
      <c r="AB126" s="14"/>
      <c r="AC126" s="14"/>
      <c r="AD126" s="77"/>
      <c r="AE126" s="68"/>
      <c r="AF126" s="77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</row>
    <row r="127" spans="7:44">
      <c r="G127" s="14"/>
      <c r="H127" s="14"/>
      <c r="I127" s="68"/>
      <c r="J127" s="68"/>
      <c r="K127" s="77"/>
      <c r="L127" s="77"/>
      <c r="M127" s="14"/>
      <c r="N127" s="68"/>
      <c r="O127" s="68"/>
      <c r="P127" s="68"/>
      <c r="Q127" s="14"/>
      <c r="R127" s="68"/>
      <c r="S127" s="68"/>
      <c r="T127" s="77"/>
      <c r="U127" s="77"/>
      <c r="V127" s="77"/>
      <c r="W127" s="77"/>
      <c r="X127" s="68"/>
      <c r="Y127" s="77"/>
      <c r="Z127" s="77"/>
      <c r="AA127" s="77"/>
      <c r="AB127" s="14"/>
      <c r="AC127" s="14"/>
      <c r="AD127" s="77"/>
      <c r="AE127" s="68"/>
      <c r="AF127" s="77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</row>
    <row r="128" spans="7:44">
      <c r="G128" s="14"/>
      <c r="H128" s="14"/>
      <c r="I128" s="68"/>
      <c r="J128" s="68"/>
      <c r="K128" s="77"/>
      <c r="L128" s="77"/>
      <c r="M128" s="14"/>
      <c r="N128" s="68"/>
      <c r="O128" s="68"/>
      <c r="P128" s="68"/>
      <c r="Q128" s="14"/>
      <c r="R128" s="68"/>
      <c r="S128" s="68"/>
      <c r="T128" s="77"/>
      <c r="U128" s="77"/>
      <c r="V128" s="77"/>
      <c r="W128" s="77"/>
      <c r="X128" s="68"/>
      <c r="Y128" s="77"/>
      <c r="Z128" s="77"/>
      <c r="AA128" s="77"/>
      <c r="AB128" s="14"/>
      <c r="AC128" s="14"/>
      <c r="AD128" s="77"/>
      <c r="AE128" s="68"/>
      <c r="AF128" s="77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</row>
    <row r="129" spans="1:44">
      <c r="G129" s="14"/>
      <c r="H129" s="14"/>
      <c r="I129" s="68"/>
      <c r="J129" s="68"/>
      <c r="K129" s="77"/>
      <c r="L129" s="77"/>
      <c r="M129" s="14"/>
      <c r="N129" s="68"/>
      <c r="O129" s="68"/>
      <c r="P129" s="68"/>
      <c r="Q129" s="14"/>
      <c r="R129" s="68"/>
      <c r="S129" s="68"/>
      <c r="T129" s="77"/>
      <c r="U129" s="77"/>
      <c r="V129" s="77"/>
      <c r="W129" s="77"/>
      <c r="X129" s="68"/>
      <c r="Y129" s="77"/>
      <c r="Z129" s="77"/>
      <c r="AA129" s="77"/>
      <c r="AB129" s="14"/>
      <c r="AC129" s="14"/>
      <c r="AD129" s="77"/>
      <c r="AE129" s="68"/>
      <c r="AF129" s="77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</row>
    <row r="130" spans="1:44">
      <c r="G130" s="14"/>
      <c r="H130" s="14"/>
      <c r="I130" s="68"/>
      <c r="J130" s="68"/>
      <c r="K130" s="77"/>
      <c r="L130" s="77"/>
      <c r="M130" s="14"/>
      <c r="N130" s="68"/>
      <c r="O130" s="68"/>
      <c r="P130" s="68"/>
      <c r="Q130" s="14"/>
      <c r="R130" s="68"/>
      <c r="S130" s="68"/>
      <c r="T130" s="77"/>
      <c r="U130" s="77"/>
      <c r="V130" s="77"/>
      <c r="W130" s="77"/>
      <c r="X130" s="68"/>
      <c r="Y130" s="77"/>
      <c r="Z130" s="77"/>
      <c r="AA130" s="77"/>
      <c r="AB130" s="14"/>
      <c r="AC130" s="14"/>
      <c r="AD130" s="77"/>
      <c r="AE130" s="68"/>
      <c r="AF130" s="77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</row>
    <row r="131" spans="1:44">
      <c r="G131" s="14"/>
      <c r="H131" s="14"/>
      <c r="I131" s="68"/>
      <c r="J131" s="68"/>
      <c r="K131" s="77"/>
      <c r="L131" s="77"/>
      <c r="M131" s="14"/>
      <c r="N131" s="68"/>
      <c r="O131" s="68"/>
      <c r="P131" s="68"/>
      <c r="Q131" s="14"/>
      <c r="R131" s="68"/>
      <c r="S131" s="68"/>
      <c r="T131" s="77"/>
      <c r="U131" s="77"/>
      <c r="V131" s="77"/>
      <c r="W131" s="77"/>
      <c r="X131" s="68"/>
      <c r="Y131" s="77"/>
      <c r="Z131" s="77"/>
      <c r="AA131" s="77"/>
      <c r="AB131" s="14"/>
      <c r="AC131" s="14"/>
      <c r="AD131" s="77"/>
      <c r="AE131" s="68"/>
      <c r="AF131" s="77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</row>
    <row r="132" spans="1:44">
      <c r="G132" s="14"/>
      <c r="H132" s="14"/>
      <c r="I132" s="68"/>
      <c r="J132" s="68"/>
      <c r="K132" s="77"/>
      <c r="L132" s="77"/>
      <c r="M132" s="14"/>
      <c r="N132" s="68"/>
      <c r="O132" s="68"/>
      <c r="P132" s="68"/>
      <c r="Q132" s="14"/>
      <c r="R132" s="68"/>
      <c r="S132" s="68"/>
      <c r="T132" s="77"/>
      <c r="U132" s="77"/>
      <c r="V132" s="77"/>
      <c r="W132" s="77"/>
      <c r="X132" s="68"/>
      <c r="Y132" s="77"/>
      <c r="Z132" s="77"/>
      <c r="AA132" s="77"/>
      <c r="AB132" s="14"/>
      <c r="AC132" s="14"/>
      <c r="AD132" s="77"/>
      <c r="AE132" s="68"/>
      <c r="AF132" s="77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</row>
    <row r="133" spans="1:44">
      <c r="G133" s="14"/>
      <c r="H133" s="14"/>
      <c r="I133" s="68"/>
      <c r="J133" s="68"/>
      <c r="K133" s="77"/>
      <c r="L133" s="77"/>
      <c r="M133" s="14"/>
      <c r="N133" s="68"/>
      <c r="O133" s="68"/>
      <c r="P133" s="68"/>
      <c r="Q133" s="14"/>
      <c r="R133" s="68"/>
      <c r="S133" s="68"/>
      <c r="T133" s="77"/>
      <c r="U133" s="77"/>
      <c r="V133" s="77"/>
      <c r="W133" s="77"/>
      <c r="X133" s="68"/>
      <c r="Y133" s="77"/>
      <c r="Z133" s="77"/>
      <c r="AA133" s="77"/>
      <c r="AB133" s="14"/>
      <c r="AC133" s="14"/>
      <c r="AD133" s="77"/>
      <c r="AE133" s="68"/>
      <c r="AF133" s="77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</row>
    <row r="134" spans="1:44">
      <c r="G134" s="14"/>
      <c r="H134" s="14"/>
      <c r="I134" s="68"/>
      <c r="J134" s="68"/>
      <c r="K134" s="77"/>
      <c r="L134" s="77"/>
      <c r="M134" s="14"/>
      <c r="N134" s="68"/>
      <c r="O134" s="68"/>
      <c r="P134" s="68"/>
      <c r="Q134" s="14"/>
      <c r="R134" s="68"/>
      <c r="S134" s="68"/>
      <c r="T134" s="77"/>
      <c r="U134" s="77"/>
      <c r="V134" s="77"/>
      <c r="W134" s="77"/>
      <c r="X134" s="68"/>
      <c r="Y134" s="77"/>
      <c r="Z134" s="77"/>
      <c r="AA134" s="77"/>
      <c r="AB134" s="14"/>
      <c r="AC134" s="14"/>
      <c r="AD134" s="77"/>
      <c r="AE134" s="68"/>
      <c r="AF134" s="77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</row>
    <row r="135" spans="1:44">
      <c r="G135" s="14"/>
      <c r="H135" s="14"/>
      <c r="I135" s="68"/>
      <c r="J135" s="68"/>
      <c r="K135" s="77"/>
      <c r="L135" s="77"/>
      <c r="M135" s="14"/>
      <c r="N135" s="68"/>
      <c r="O135" s="68"/>
      <c r="P135" s="68"/>
      <c r="Q135" s="14"/>
      <c r="R135" s="68"/>
      <c r="S135" s="68"/>
      <c r="T135" s="77"/>
      <c r="U135" s="77"/>
      <c r="V135" s="77"/>
      <c r="W135" s="77"/>
      <c r="X135" s="68"/>
      <c r="Y135" s="77"/>
      <c r="Z135" s="77"/>
      <c r="AA135" s="77"/>
      <c r="AB135" s="14"/>
      <c r="AC135" s="14"/>
      <c r="AD135" s="77"/>
      <c r="AE135" s="68"/>
      <c r="AF135" s="77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</row>
    <row r="136" spans="1:44">
      <c r="G136" s="14"/>
      <c r="H136" s="14"/>
      <c r="I136" s="68"/>
      <c r="J136" s="68"/>
      <c r="K136" s="77"/>
      <c r="L136" s="77"/>
      <c r="M136" s="14"/>
      <c r="N136" s="68"/>
      <c r="O136" s="68"/>
      <c r="P136" s="68"/>
      <c r="Q136" s="14"/>
      <c r="R136" s="68"/>
      <c r="S136" s="68"/>
      <c r="T136" s="77"/>
      <c r="U136" s="77"/>
      <c r="V136" s="77"/>
      <c r="W136" s="77"/>
      <c r="X136" s="68"/>
      <c r="Y136" s="77"/>
      <c r="Z136" s="77"/>
      <c r="AA136" s="77"/>
      <c r="AB136" s="14"/>
      <c r="AC136" s="14"/>
      <c r="AD136" s="77"/>
      <c r="AE136" s="68"/>
      <c r="AF136" s="77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</row>
    <row r="137" spans="1:44">
      <c r="A137" s="30"/>
      <c r="B137" s="360"/>
      <c r="C137" s="30"/>
      <c r="D137" s="30"/>
      <c r="E137" s="30"/>
      <c r="F137" s="30"/>
      <c r="G137" s="30"/>
      <c r="H137" s="30"/>
      <c r="I137" s="71"/>
      <c r="J137" s="71"/>
      <c r="K137" s="78"/>
      <c r="L137" s="78"/>
      <c r="M137" s="30"/>
      <c r="N137" s="71"/>
      <c r="O137" s="71"/>
      <c r="P137" s="71"/>
      <c r="Q137" s="14"/>
      <c r="R137" s="71"/>
      <c r="S137" s="68"/>
      <c r="T137" s="78"/>
      <c r="U137" s="77"/>
      <c r="V137" s="77"/>
      <c r="W137" s="77"/>
      <c r="X137" s="71"/>
      <c r="Y137" s="77"/>
      <c r="Z137" s="77"/>
      <c r="AA137" s="77"/>
      <c r="AB137" s="14"/>
      <c r="AC137" s="14"/>
      <c r="AD137" s="77"/>
      <c r="AE137" s="68"/>
      <c r="AF137" s="77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</row>
    <row r="138" spans="1:44">
      <c r="A138" s="34"/>
      <c r="B138" s="361"/>
      <c r="C138" s="34"/>
      <c r="D138" s="34"/>
      <c r="E138" s="34"/>
      <c r="F138" s="34"/>
      <c r="G138" s="34"/>
      <c r="H138" s="34"/>
      <c r="I138" s="72"/>
      <c r="J138" s="72"/>
      <c r="K138" s="79"/>
      <c r="L138" s="79"/>
      <c r="M138" s="34"/>
      <c r="N138" s="72"/>
      <c r="O138" s="72"/>
      <c r="P138" s="72"/>
      <c r="Q138" s="30"/>
      <c r="R138" s="72"/>
      <c r="S138" s="71"/>
      <c r="T138" s="79"/>
      <c r="U138" s="78"/>
      <c r="V138" s="78"/>
      <c r="W138" s="78"/>
      <c r="X138" s="72"/>
      <c r="Y138" s="78"/>
      <c r="Z138" s="78"/>
      <c r="AA138" s="78"/>
      <c r="AB138" s="30"/>
      <c r="AC138" s="30"/>
    </row>
    <row r="139" spans="1:44">
      <c r="A139" s="34"/>
      <c r="B139" s="361"/>
      <c r="C139" s="34"/>
      <c r="D139" s="34"/>
      <c r="E139" s="34"/>
      <c r="F139" s="34"/>
      <c r="G139" s="34"/>
      <c r="H139" s="34"/>
      <c r="I139" s="72"/>
      <c r="J139" s="72"/>
      <c r="K139" s="79"/>
      <c r="L139" s="79"/>
      <c r="M139" s="34"/>
      <c r="N139" s="72"/>
      <c r="O139" s="72"/>
      <c r="P139" s="72"/>
      <c r="Q139" s="34"/>
      <c r="R139" s="72"/>
      <c r="S139" s="72"/>
      <c r="T139" s="79"/>
      <c r="U139" s="79"/>
      <c r="V139" s="79"/>
      <c r="W139" s="79"/>
      <c r="X139" s="72"/>
      <c r="Y139" s="79"/>
      <c r="Z139" s="79"/>
      <c r="AA139" s="79"/>
      <c r="AB139" s="34"/>
      <c r="AC139" s="34"/>
    </row>
    <row r="140" spans="1:44">
      <c r="A140" s="34"/>
      <c r="B140" s="361"/>
      <c r="C140" s="34"/>
      <c r="D140" s="34"/>
      <c r="E140" s="34"/>
      <c r="F140" s="34"/>
      <c r="G140" s="34"/>
      <c r="H140" s="34"/>
      <c r="I140" s="72"/>
      <c r="J140" s="72"/>
      <c r="K140" s="79"/>
      <c r="L140" s="79"/>
      <c r="M140" s="34"/>
      <c r="N140" s="72"/>
      <c r="O140" s="72"/>
      <c r="P140" s="72"/>
      <c r="Q140" s="34"/>
      <c r="R140" s="72"/>
      <c r="S140" s="72"/>
      <c r="T140" s="79"/>
      <c r="U140" s="79"/>
      <c r="V140" s="79"/>
      <c r="W140" s="79"/>
      <c r="X140" s="72"/>
      <c r="Y140" s="79"/>
      <c r="Z140" s="79"/>
      <c r="AA140" s="79"/>
      <c r="AB140" s="34"/>
      <c r="AC140" s="34"/>
    </row>
    <row r="141" spans="1:44">
      <c r="A141" s="34"/>
      <c r="B141" s="361"/>
      <c r="C141" s="34"/>
      <c r="D141" s="34"/>
      <c r="E141" s="34"/>
      <c r="F141" s="34"/>
      <c r="G141" s="34"/>
      <c r="H141" s="34"/>
      <c r="I141" s="72"/>
      <c r="J141" s="72"/>
      <c r="K141" s="79"/>
      <c r="L141" s="79"/>
      <c r="M141" s="34"/>
      <c r="N141" s="72"/>
      <c r="O141" s="72"/>
      <c r="P141" s="72"/>
      <c r="Q141" s="34"/>
      <c r="R141" s="72"/>
      <c r="S141" s="72"/>
      <c r="T141" s="79"/>
      <c r="U141" s="79"/>
      <c r="V141" s="79"/>
      <c r="W141" s="79"/>
      <c r="X141" s="72"/>
      <c r="Y141" s="79"/>
      <c r="Z141" s="79"/>
      <c r="AA141" s="79"/>
      <c r="AB141" s="34"/>
      <c r="AC141" s="34"/>
    </row>
    <row r="142" spans="1:44">
      <c r="A142" s="34"/>
      <c r="B142" s="361"/>
      <c r="C142" s="34"/>
      <c r="D142" s="34"/>
      <c r="E142" s="34"/>
      <c r="F142" s="34"/>
      <c r="G142" s="34"/>
      <c r="H142" s="34"/>
      <c r="I142" s="72"/>
      <c r="J142" s="72"/>
      <c r="K142" s="79"/>
      <c r="L142" s="79"/>
      <c r="M142" s="34"/>
      <c r="N142" s="72"/>
      <c r="O142" s="72"/>
      <c r="P142" s="72"/>
      <c r="Q142" s="34"/>
      <c r="R142" s="72"/>
      <c r="S142" s="72"/>
      <c r="T142" s="79"/>
      <c r="U142" s="79"/>
      <c r="V142" s="79"/>
      <c r="W142" s="79"/>
      <c r="X142" s="72"/>
      <c r="Y142" s="79"/>
      <c r="Z142" s="79"/>
      <c r="AA142" s="79"/>
      <c r="AB142" s="34"/>
      <c r="AC142" s="34"/>
    </row>
    <row r="143" spans="1:44">
      <c r="A143" s="34"/>
      <c r="B143" s="361"/>
      <c r="C143" s="34"/>
      <c r="D143" s="34"/>
      <c r="E143" s="34"/>
      <c r="F143" s="34"/>
      <c r="G143" s="34"/>
      <c r="H143" s="34"/>
      <c r="I143" s="72"/>
      <c r="J143" s="72"/>
      <c r="K143" s="79"/>
      <c r="L143" s="79"/>
      <c r="M143" s="34"/>
      <c r="N143" s="72"/>
      <c r="O143" s="72"/>
      <c r="P143" s="72"/>
      <c r="Q143" s="34"/>
      <c r="R143" s="72"/>
      <c r="S143" s="72"/>
      <c r="T143" s="79"/>
      <c r="U143" s="79"/>
      <c r="V143" s="79"/>
      <c r="W143" s="79"/>
      <c r="X143" s="72"/>
      <c r="Y143" s="79"/>
      <c r="Z143" s="79"/>
      <c r="AA143" s="79"/>
      <c r="AB143" s="34"/>
      <c r="AC143" s="34"/>
    </row>
    <row r="144" spans="1:44">
      <c r="A144" s="34"/>
      <c r="B144" s="361"/>
      <c r="C144" s="34"/>
      <c r="D144" s="34"/>
      <c r="E144" s="34"/>
      <c r="F144" s="34"/>
      <c r="G144" s="34"/>
      <c r="H144" s="34"/>
      <c r="I144" s="72"/>
      <c r="J144" s="72"/>
      <c r="K144" s="79"/>
      <c r="L144" s="79"/>
      <c r="M144" s="34"/>
      <c r="N144" s="72"/>
      <c r="O144" s="72"/>
      <c r="P144" s="72"/>
      <c r="Q144" s="34"/>
      <c r="R144" s="72"/>
      <c r="S144" s="72"/>
      <c r="T144" s="79"/>
      <c r="U144" s="79"/>
      <c r="V144" s="79"/>
      <c r="W144" s="79"/>
      <c r="X144" s="72"/>
      <c r="Y144" s="79"/>
      <c r="Z144" s="79"/>
      <c r="AA144" s="79"/>
      <c r="AB144" s="34"/>
      <c r="AC144" s="34"/>
    </row>
    <row r="145" spans="1:29">
      <c r="A145" s="34"/>
      <c r="B145" s="361"/>
      <c r="C145" s="34"/>
      <c r="D145" s="34"/>
      <c r="E145" s="34"/>
      <c r="F145" s="34"/>
      <c r="G145" s="34"/>
      <c r="H145" s="34"/>
      <c r="I145" s="72"/>
      <c r="J145" s="72"/>
      <c r="K145" s="79"/>
      <c r="L145" s="79"/>
      <c r="M145" s="34"/>
      <c r="N145" s="72"/>
      <c r="O145" s="72"/>
      <c r="P145" s="72"/>
      <c r="Q145" s="34"/>
      <c r="R145" s="72"/>
      <c r="S145" s="72"/>
      <c r="T145" s="79"/>
      <c r="U145" s="79"/>
      <c r="V145" s="79"/>
      <c r="W145" s="79"/>
      <c r="X145" s="72"/>
      <c r="Y145" s="79"/>
      <c r="Z145" s="79"/>
      <c r="AA145" s="79"/>
      <c r="AB145" s="34"/>
      <c r="AC145" s="34"/>
    </row>
    <row r="146" spans="1:29">
      <c r="A146" s="34"/>
      <c r="B146" s="361"/>
      <c r="C146" s="34"/>
      <c r="D146" s="34"/>
      <c r="E146" s="34"/>
      <c r="F146" s="34"/>
      <c r="G146" s="34"/>
      <c r="H146" s="34"/>
      <c r="I146" s="72"/>
      <c r="J146" s="72"/>
      <c r="K146" s="79"/>
      <c r="L146" s="79"/>
      <c r="M146" s="34"/>
      <c r="N146" s="72"/>
      <c r="O146" s="72"/>
      <c r="P146" s="72"/>
      <c r="Q146" s="34"/>
      <c r="R146" s="72"/>
      <c r="S146" s="72"/>
      <c r="T146" s="79"/>
      <c r="U146" s="79"/>
      <c r="V146" s="79"/>
      <c r="W146" s="79"/>
      <c r="X146" s="72"/>
      <c r="Y146" s="79"/>
      <c r="Z146" s="79"/>
      <c r="AA146" s="79"/>
      <c r="AB146" s="34"/>
      <c r="AC146" s="34"/>
    </row>
    <row r="147" spans="1:29">
      <c r="A147" s="34"/>
      <c r="B147" s="361"/>
      <c r="C147" s="34"/>
      <c r="D147" s="34"/>
      <c r="E147" s="34"/>
      <c r="F147" s="34"/>
      <c r="G147" s="34"/>
      <c r="H147" s="34"/>
      <c r="I147" s="72"/>
      <c r="J147" s="72"/>
      <c r="K147" s="79"/>
      <c r="L147" s="79"/>
      <c r="M147" s="34"/>
      <c r="N147" s="72"/>
      <c r="O147" s="72"/>
      <c r="P147" s="72"/>
      <c r="Q147" s="34"/>
      <c r="R147" s="72"/>
      <c r="S147" s="72"/>
      <c r="T147" s="79"/>
      <c r="U147" s="79"/>
      <c r="V147" s="79"/>
      <c r="W147" s="79"/>
      <c r="X147" s="72"/>
      <c r="Y147" s="79"/>
      <c r="Z147" s="79"/>
      <c r="AA147" s="79"/>
      <c r="AB147" s="34"/>
      <c r="AC147" s="34"/>
    </row>
    <row r="148" spans="1:29">
      <c r="A148" s="34"/>
      <c r="B148" s="361"/>
      <c r="C148" s="34"/>
      <c r="D148" s="34"/>
      <c r="E148" s="34"/>
      <c r="F148" s="34"/>
      <c r="G148" s="34"/>
      <c r="H148" s="34"/>
      <c r="I148" s="72"/>
      <c r="J148" s="72"/>
      <c r="K148" s="79"/>
      <c r="L148" s="79"/>
      <c r="M148" s="34"/>
      <c r="N148" s="72"/>
      <c r="O148" s="72"/>
      <c r="P148" s="72"/>
      <c r="Q148" s="34"/>
      <c r="R148" s="72"/>
      <c r="S148" s="72"/>
      <c r="T148" s="79"/>
      <c r="U148" s="79"/>
      <c r="V148" s="79"/>
      <c r="W148" s="79"/>
      <c r="X148" s="72"/>
      <c r="Y148" s="79"/>
      <c r="Z148" s="79"/>
      <c r="AA148" s="79"/>
      <c r="AB148" s="34"/>
      <c r="AC148" s="34"/>
    </row>
    <row r="149" spans="1:29">
      <c r="A149" s="34"/>
      <c r="B149" s="361"/>
      <c r="C149" s="34"/>
      <c r="D149" s="34"/>
      <c r="E149" s="34"/>
      <c r="F149" s="34"/>
      <c r="G149" s="34"/>
      <c r="H149" s="34"/>
      <c r="I149" s="72"/>
      <c r="J149" s="72"/>
      <c r="K149" s="79"/>
      <c r="L149" s="79"/>
      <c r="M149" s="34"/>
      <c r="N149" s="72"/>
      <c r="O149" s="72"/>
      <c r="P149" s="72"/>
      <c r="Q149" s="34"/>
      <c r="R149" s="72"/>
      <c r="S149" s="72"/>
      <c r="T149" s="79"/>
      <c r="U149" s="79"/>
      <c r="V149" s="79"/>
      <c r="W149" s="79"/>
      <c r="X149" s="72"/>
      <c r="Y149" s="79"/>
      <c r="Z149" s="79"/>
      <c r="AA149" s="79"/>
      <c r="AB149" s="34"/>
      <c r="AC149" s="34"/>
    </row>
    <row r="150" spans="1:29">
      <c r="A150" s="34"/>
      <c r="B150" s="361"/>
      <c r="C150" s="34"/>
      <c r="D150" s="34"/>
      <c r="E150" s="34"/>
      <c r="F150" s="34"/>
      <c r="G150" s="34"/>
      <c r="H150" s="34"/>
      <c r="I150" s="72"/>
      <c r="J150" s="72"/>
      <c r="K150" s="79"/>
      <c r="L150" s="79"/>
      <c r="M150" s="34"/>
      <c r="N150" s="72"/>
      <c r="O150" s="72"/>
      <c r="P150" s="72"/>
      <c r="Q150" s="34"/>
      <c r="R150" s="72"/>
      <c r="S150" s="72"/>
      <c r="T150" s="79"/>
      <c r="U150" s="79"/>
      <c r="V150" s="79"/>
      <c r="W150" s="79"/>
      <c r="X150" s="72"/>
      <c r="Y150" s="79"/>
      <c r="Z150" s="79"/>
      <c r="AA150" s="79"/>
      <c r="AB150" s="34"/>
      <c r="AC150" s="34"/>
    </row>
    <row r="151" spans="1:29">
      <c r="A151" s="34"/>
      <c r="B151" s="361"/>
      <c r="C151" s="34"/>
      <c r="D151" s="34"/>
      <c r="E151" s="34"/>
      <c r="F151" s="34"/>
      <c r="G151" s="34"/>
      <c r="H151" s="34"/>
      <c r="I151" s="72"/>
      <c r="J151" s="72"/>
      <c r="K151" s="79"/>
      <c r="L151" s="79"/>
      <c r="M151" s="34"/>
      <c r="N151" s="72"/>
      <c r="O151" s="72"/>
      <c r="P151" s="72"/>
      <c r="Q151" s="34"/>
      <c r="R151" s="72"/>
      <c r="S151" s="72"/>
      <c r="T151" s="79"/>
      <c r="U151" s="79"/>
      <c r="V151" s="79"/>
      <c r="W151" s="79"/>
      <c r="X151" s="72"/>
      <c r="Y151" s="79"/>
      <c r="Z151" s="79"/>
      <c r="AA151" s="79"/>
      <c r="AB151" s="34"/>
      <c r="AC151" s="34"/>
    </row>
    <row r="152" spans="1:29">
      <c r="A152" s="34"/>
      <c r="B152" s="361"/>
      <c r="C152" s="34"/>
      <c r="D152" s="34"/>
      <c r="E152" s="34"/>
      <c r="F152" s="34"/>
      <c r="G152" s="34"/>
      <c r="H152" s="34"/>
      <c r="I152" s="72"/>
      <c r="J152" s="72"/>
      <c r="K152" s="79"/>
      <c r="L152" s="79"/>
      <c r="M152" s="34"/>
      <c r="N152" s="72"/>
      <c r="O152" s="72"/>
      <c r="P152" s="72"/>
      <c r="Q152" s="34"/>
      <c r="R152" s="72"/>
      <c r="S152" s="72"/>
      <c r="T152" s="79"/>
      <c r="U152" s="79"/>
      <c r="V152" s="79"/>
      <c r="W152" s="79"/>
      <c r="X152" s="72"/>
      <c r="Y152" s="79"/>
      <c r="Z152" s="79"/>
      <c r="AA152" s="79"/>
      <c r="AB152" s="34"/>
      <c r="AC152" s="34"/>
    </row>
    <row r="153" spans="1:29">
      <c r="A153" s="34"/>
      <c r="B153" s="361"/>
      <c r="C153" s="34"/>
      <c r="D153" s="34"/>
      <c r="E153" s="34"/>
      <c r="F153" s="34"/>
      <c r="G153" s="34"/>
      <c r="H153" s="34"/>
      <c r="I153" s="72"/>
      <c r="J153" s="72"/>
      <c r="K153" s="79"/>
      <c r="L153" s="79"/>
      <c r="M153" s="34"/>
      <c r="N153" s="72"/>
      <c r="O153" s="72"/>
      <c r="P153" s="72"/>
      <c r="Q153" s="34"/>
      <c r="R153" s="72"/>
      <c r="S153" s="72"/>
      <c r="T153" s="79"/>
      <c r="U153" s="79"/>
      <c r="V153" s="79"/>
      <c r="W153" s="79"/>
      <c r="X153" s="72"/>
      <c r="Y153" s="79"/>
      <c r="Z153" s="79"/>
      <c r="AA153" s="79"/>
      <c r="AB153" s="34"/>
      <c r="AC153" s="34"/>
    </row>
    <row r="154" spans="1:29">
      <c r="A154" s="34"/>
      <c r="B154" s="361"/>
      <c r="C154" s="34"/>
      <c r="D154" s="34"/>
      <c r="E154" s="34"/>
      <c r="F154" s="34"/>
      <c r="G154" s="34"/>
      <c r="H154" s="34"/>
      <c r="I154" s="72"/>
      <c r="J154" s="72"/>
      <c r="K154" s="79"/>
      <c r="L154" s="79"/>
      <c r="M154" s="34"/>
      <c r="N154" s="72"/>
      <c r="O154" s="72"/>
      <c r="P154" s="72"/>
      <c r="Q154" s="34"/>
      <c r="R154" s="72"/>
      <c r="S154" s="72"/>
      <c r="T154" s="79"/>
      <c r="U154" s="79"/>
      <c r="V154" s="79"/>
      <c r="W154" s="79"/>
      <c r="X154" s="72"/>
      <c r="Y154" s="79"/>
      <c r="Z154" s="79"/>
      <c r="AA154" s="79"/>
      <c r="AB154" s="34"/>
      <c r="AC154" s="34"/>
    </row>
    <row r="155" spans="1:29">
      <c r="A155" s="34"/>
      <c r="B155" s="361"/>
      <c r="C155" s="34"/>
      <c r="D155" s="34"/>
      <c r="E155" s="34"/>
      <c r="F155" s="34"/>
      <c r="G155" s="34"/>
      <c r="H155" s="34"/>
      <c r="I155" s="72"/>
      <c r="J155" s="72"/>
      <c r="K155" s="79"/>
      <c r="L155" s="79"/>
      <c r="M155" s="34"/>
      <c r="N155" s="72"/>
      <c r="O155" s="72"/>
      <c r="P155" s="72"/>
      <c r="Q155" s="34"/>
      <c r="R155" s="72"/>
      <c r="S155" s="72"/>
      <c r="T155" s="79"/>
      <c r="U155" s="79"/>
      <c r="V155" s="79"/>
      <c r="W155" s="79"/>
      <c r="X155" s="72"/>
      <c r="Y155" s="79"/>
      <c r="Z155" s="79"/>
      <c r="AA155" s="79"/>
      <c r="AB155" s="34"/>
      <c r="AC155" s="34"/>
    </row>
    <row r="156" spans="1:29">
      <c r="A156" s="34"/>
      <c r="B156" s="361"/>
      <c r="C156" s="34"/>
      <c r="D156" s="34"/>
      <c r="E156" s="34"/>
      <c r="F156" s="34"/>
      <c r="G156" s="34"/>
      <c r="H156" s="34"/>
      <c r="I156" s="72"/>
      <c r="J156" s="72"/>
      <c r="K156" s="79"/>
      <c r="L156" s="79"/>
      <c r="M156" s="34"/>
      <c r="N156" s="72"/>
      <c r="O156" s="72"/>
      <c r="P156" s="72"/>
      <c r="Q156" s="34"/>
      <c r="R156" s="72"/>
      <c r="S156" s="72"/>
      <c r="T156" s="79"/>
      <c r="U156" s="79"/>
      <c r="V156" s="79"/>
      <c r="W156" s="79"/>
      <c r="X156" s="72"/>
      <c r="Y156" s="79"/>
      <c r="Z156" s="79"/>
      <c r="AA156" s="79"/>
      <c r="AB156" s="34"/>
      <c r="AC156" s="34"/>
    </row>
    <row r="157" spans="1:29">
      <c r="A157" s="34"/>
      <c r="B157" s="361"/>
      <c r="C157" s="34"/>
      <c r="D157" s="34"/>
      <c r="E157" s="34"/>
      <c r="F157" s="34"/>
      <c r="G157" s="34"/>
      <c r="H157" s="34"/>
      <c r="I157" s="72"/>
      <c r="J157" s="72"/>
      <c r="K157" s="79"/>
      <c r="L157" s="79"/>
      <c r="M157" s="34"/>
      <c r="N157" s="72"/>
      <c r="O157" s="72"/>
      <c r="P157" s="72"/>
      <c r="Q157" s="34"/>
      <c r="R157" s="72"/>
      <c r="S157" s="72"/>
      <c r="T157" s="79"/>
      <c r="U157" s="79"/>
      <c r="V157" s="79"/>
      <c r="W157" s="79"/>
      <c r="X157" s="72"/>
      <c r="Y157" s="79"/>
      <c r="Z157" s="79"/>
      <c r="AA157" s="79"/>
      <c r="AB157" s="34"/>
      <c r="AC157" s="34"/>
    </row>
    <row r="158" spans="1:29">
      <c r="A158" s="34"/>
      <c r="B158" s="361"/>
      <c r="C158" s="34"/>
      <c r="D158" s="34"/>
      <c r="E158" s="34"/>
      <c r="F158" s="34"/>
      <c r="G158" s="34"/>
      <c r="H158" s="34"/>
      <c r="I158" s="72"/>
      <c r="J158" s="72"/>
      <c r="K158" s="79"/>
      <c r="L158" s="79"/>
      <c r="M158" s="34"/>
      <c r="N158" s="72"/>
      <c r="O158" s="72"/>
      <c r="P158" s="72"/>
      <c r="Q158" s="34"/>
      <c r="R158" s="72"/>
      <c r="S158" s="72"/>
      <c r="T158" s="79"/>
      <c r="U158" s="79"/>
      <c r="V158" s="79"/>
      <c r="W158" s="79"/>
      <c r="X158" s="72"/>
      <c r="Y158" s="79"/>
      <c r="Z158" s="79"/>
      <c r="AA158" s="79"/>
      <c r="AB158" s="34"/>
      <c r="AC158" s="34"/>
    </row>
    <row r="159" spans="1:29">
      <c r="A159" s="34"/>
      <c r="B159" s="361"/>
      <c r="C159" s="34"/>
      <c r="D159" s="34"/>
      <c r="E159" s="34"/>
      <c r="F159" s="34"/>
      <c r="G159" s="34"/>
      <c r="H159" s="34"/>
      <c r="I159" s="72"/>
      <c r="J159" s="72"/>
      <c r="K159" s="79"/>
      <c r="L159" s="79"/>
      <c r="M159" s="34"/>
      <c r="N159" s="72"/>
      <c r="O159" s="72"/>
      <c r="P159" s="72"/>
      <c r="Q159" s="34"/>
      <c r="R159" s="72"/>
      <c r="S159" s="72"/>
      <c r="T159" s="79"/>
      <c r="U159" s="79"/>
      <c r="V159" s="79"/>
      <c r="W159" s="79"/>
      <c r="X159" s="72"/>
      <c r="Y159" s="79"/>
      <c r="Z159" s="79"/>
      <c r="AA159" s="79"/>
      <c r="AB159" s="34"/>
      <c r="AC159" s="34"/>
    </row>
    <row r="160" spans="1:29">
      <c r="A160" s="34"/>
      <c r="B160" s="361"/>
      <c r="C160" s="34"/>
      <c r="D160" s="34"/>
      <c r="E160" s="34"/>
      <c r="F160" s="34"/>
      <c r="G160" s="34"/>
      <c r="H160" s="34"/>
      <c r="I160" s="72"/>
      <c r="J160" s="72"/>
      <c r="K160" s="79"/>
      <c r="L160" s="79"/>
      <c r="M160" s="34"/>
      <c r="N160" s="72"/>
      <c r="O160" s="72"/>
      <c r="P160" s="72"/>
      <c r="Q160" s="34"/>
      <c r="R160" s="72"/>
      <c r="S160" s="72"/>
      <c r="T160" s="79"/>
      <c r="U160" s="79"/>
      <c r="V160" s="79"/>
      <c r="W160" s="79"/>
      <c r="X160" s="72"/>
      <c r="Y160" s="79"/>
      <c r="Z160" s="79"/>
      <c r="AA160" s="79"/>
      <c r="AB160" s="34"/>
      <c r="AC160" s="34"/>
    </row>
    <row r="161" spans="1:29">
      <c r="A161" s="34"/>
      <c r="B161" s="361"/>
      <c r="C161" s="34"/>
      <c r="D161" s="34"/>
      <c r="E161" s="34"/>
      <c r="F161" s="34"/>
      <c r="G161" s="34"/>
      <c r="H161" s="34"/>
      <c r="I161" s="72"/>
      <c r="J161" s="72"/>
      <c r="K161" s="79"/>
      <c r="L161" s="79"/>
      <c r="M161" s="34"/>
      <c r="N161" s="72"/>
      <c r="O161" s="72"/>
      <c r="P161" s="72"/>
      <c r="Q161" s="34"/>
      <c r="R161" s="72"/>
      <c r="S161" s="72"/>
      <c r="T161" s="79"/>
      <c r="U161" s="79"/>
      <c r="V161" s="79"/>
      <c r="W161" s="79"/>
      <c r="X161" s="72"/>
      <c r="Y161" s="79"/>
      <c r="Z161" s="79"/>
      <c r="AA161" s="79"/>
      <c r="AB161" s="34"/>
      <c r="AC161" s="34"/>
    </row>
    <row r="162" spans="1:29">
      <c r="A162" s="34"/>
      <c r="B162" s="361"/>
      <c r="C162" s="34"/>
      <c r="D162" s="34"/>
      <c r="E162" s="34"/>
      <c r="F162" s="34"/>
      <c r="G162" s="34"/>
      <c r="H162" s="34"/>
      <c r="I162" s="72"/>
      <c r="J162" s="72"/>
      <c r="K162" s="79"/>
      <c r="L162" s="79"/>
      <c r="M162" s="34"/>
      <c r="N162" s="72"/>
      <c r="O162" s="72"/>
      <c r="P162" s="72"/>
      <c r="Q162" s="34"/>
      <c r="R162" s="72"/>
      <c r="S162" s="72"/>
      <c r="T162" s="79"/>
      <c r="U162" s="79"/>
      <c r="V162" s="79"/>
      <c r="W162" s="79"/>
      <c r="X162" s="72"/>
      <c r="Y162" s="79"/>
      <c r="Z162" s="79"/>
      <c r="AA162" s="79"/>
      <c r="AB162" s="34"/>
      <c r="AC162" s="34"/>
    </row>
    <row r="163" spans="1:29">
      <c r="A163" s="34"/>
      <c r="B163" s="361"/>
      <c r="C163" s="34"/>
      <c r="D163" s="34"/>
      <c r="E163" s="34"/>
      <c r="F163" s="34"/>
      <c r="G163" s="34"/>
      <c r="H163" s="34"/>
      <c r="I163" s="72"/>
      <c r="J163" s="72"/>
      <c r="K163" s="79"/>
      <c r="L163" s="79"/>
      <c r="M163" s="34"/>
      <c r="N163" s="72"/>
      <c r="O163" s="72"/>
      <c r="P163" s="72"/>
      <c r="Q163" s="34"/>
      <c r="R163" s="72"/>
      <c r="S163" s="72"/>
      <c r="T163" s="79"/>
      <c r="U163" s="79"/>
      <c r="V163" s="79"/>
      <c r="W163" s="79"/>
      <c r="X163" s="72"/>
      <c r="Y163" s="79"/>
      <c r="Z163" s="79"/>
      <c r="AA163" s="79"/>
      <c r="AB163" s="34"/>
      <c r="AC163" s="34"/>
    </row>
    <row r="164" spans="1:29">
      <c r="A164" s="34"/>
      <c r="B164" s="361"/>
      <c r="C164" s="34"/>
      <c r="D164" s="34"/>
      <c r="E164" s="34"/>
      <c r="F164" s="34"/>
      <c r="G164" s="34"/>
      <c r="H164" s="34"/>
      <c r="I164" s="72"/>
      <c r="J164" s="72"/>
      <c r="K164" s="79"/>
      <c r="L164" s="79"/>
      <c r="M164" s="34"/>
      <c r="N164" s="72"/>
      <c r="O164" s="72"/>
      <c r="P164" s="72"/>
      <c r="Q164" s="34"/>
      <c r="R164" s="72"/>
      <c r="S164" s="72"/>
      <c r="T164" s="79"/>
      <c r="U164" s="79"/>
      <c r="V164" s="79"/>
      <c r="W164" s="79"/>
      <c r="X164" s="72"/>
      <c r="Y164" s="79"/>
      <c r="Z164" s="79"/>
      <c r="AA164" s="79"/>
      <c r="AB164" s="34"/>
      <c r="AC164" s="34"/>
    </row>
    <row r="165" spans="1:29">
      <c r="A165" s="34"/>
      <c r="B165" s="361"/>
      <c r="C165" s="34"/>
      <c r="D165" s="34"/>
      <c r="E165" s="34"/>
      <c r="F165" s="34"/>
      <c r="G165" s="34"/>
      <c r="H165" s="34"/>
      <c r="I165" s="72"/>
      <c r="J165" s="72"/>
      <c r="K165" s="79"/>
      <c r="L165" s="79"/>
      <c r="M165" s="34"/>
      <c r="N165" s="72"/>
      <c r="O165" s="72"/>
      <c r="P165" s="72"/>
      <c r="Q165" s="34"/>
      <c r="R165" s="72"/>
      <c r="S165" s="72"/>
      <c r="T165" s="79"/>
      <c r="U165" s="79"/>
      <c r="V165" s="79"/>
      <c r="W165" s="79"/>
      <c r="X165" s="72"/>
      <c r="Y165" s="79"/>
      <c r="Z165" s="79"/>
      <c r="AA165" s="79"/>
      <c r="AB165" s="34"/>
      <c r="AC165" s="34"/>
    </row>
    <row r="166" spans="1:29">
      <c r="A166" s="34"/>
      <c r="B166" s="361"/>
      <c r="C166" s="34"/>
      <c r="D166" s="34"/>
      <c r="E166" s="34"/>
      <c r="F166" s="34"/>
      <c r="G166" s="34"/>
      <c r="H166" s="34"/>
      <c r="I166" s="72"/>
      <c r="J166" s="72"/>
      <c r="K166" s="79"/>
      <c r="L166" s="79"/>
      <c r="M166" s="34"/>
      <c r="N166" s="72"/>
      <c r="O166" s="72"/>
      <c r="P166" s="72"/>
      <c r="Q166" s="34"/>
      <c r="R166" s="72"/>
      <c r="S166" s="72"/>
      <c r="T166" s="79"/>
      <c r="U166" s="79"/>
      <c r="V166" s="79"/>
      <c r="W166" s="79"/>
      <c r="X166" s="72"/>
      <c r="Y166" s="79"/>
      <c r="Z166" s="79"/>
      <c r="AA166" s="79"/>
      <c r="AB166" s="34"/>
      <c r="AC166" s="34"/>
    </row>
    <row r="167" spans="1:29">
      <c r="A167" s="34"/>
      <c r="B167" s="361"/>
      <c r="C167" s="34"/>
      <c r="D167" s="34"/>
      <c r="E167" s="34"/>
      <c r="F167" s="34"/>
      <c r="G167" s="34"/>
      <c r="H167" s="34"/>
      <c r="I167" s="72"/>
      <c r="J167" s="72"/>
      <c r="K167" s="79"/>
      <c r="L167" s="79"/>
      <c r="M167" s="34"/>
      <c r="N167" s="72"/>
      <c r="O167" s="72"/>
      <c r="P167" s="72"/>
      <c r="Q167" s="34"/>
      <c r="R167" s="72"/>
      <c r="S167" s="72"/>
      <c r="T167" s="79"/>
      <c r="U167" s="79"/>
      <c r="V167" s="79"/>
      <c r="W167" s="79"/>
      <c r="X167" s="72"/>
      <c r="Y167" s="79"/>
      <c r="Z167" s="79"/>
      <c r="AA167" s="79"/>
      <c r="AB167" s="34"/>
      <c r="AC167" s="34"/>
    </row>
    <row r="168" spans="1:29">
      <c r="A168" s="34"/>
      <c r="B168" s="361"/>
      <c r="C168" s="34"/>
      <c r="D168" s="34"/>
      <c r="E168" s="34"/>
      <c r="F168" s="34"/>
      <c r="G168" s="34"/>
      <c r="H168" s="34"/>
      <c r="I168" s="72"/>
      <c r="J168" s="72"/>
      <c r="K168" s="79"/>
      <c r="L168" s="79"/>
      <c r="M168" s="34"/>
      <c r="N168" s="72"/>
      <c r="O168" s="72"/>
      <c r="P168" s="72"/>
      <c r="Q168" s="34"/>
      <c r="R168" s="72"/>
      <c r="S168" s="72"/>
      <c r="T168" s="79"/>
      <c r="U168" s="79"/>
      <c r="V168" s="79"/>
      <c r="W168" s="79"/>
      <c r="X168" s="72"/>
      <c r="Y168" s="79"/>
      <c r="Z168" s="79"/>
      <c r="AA168" s="79"/>
      <c r="AB168" s="34"/>
      <c r="AC168" s="34"/>
    </row>
    <row r="169" spans="1:29">
      <c r="A169" s="34"/>
      <c r="B169" s="361"/>
      <c r="C169" s="34"/>
      <c r="D169" s="34"/>
      <c r="E169" s="34"/>
      <c r="F169" s="34"/>
      <c r="G169" s="34"/>
      <c r="H169" s="34"/>
      <c r="I169" s="72"/>
      <c r="J169" s="72"/>
      <c r="K169" s="79"/>
      <c r="L169" s="79"/>
      <c r="M169" s="34"/>
      <c r="N169" s="72"/>
      <c r="O169" s="72"/>
      <c r="P169" s="72"/>
      <c r="Q169" s="34"/>
      <c r="R169" s="72"/>
      <c r="S169" s="72"/>
      <c r="T169" s="79"/>
      <c r="U169" s="79"/>
      <c r="V169" s="79"/>
      <c r="W169" s="79"/>
      <c r="X169" s="72"/>
      <c r="Y169" s="79"/>
      <c r="Z169" s="79"/>
      <c r="AA169" s="79"/>
      <c r="AB169" s="34"/>
      <c r="AC169" s="34"/>
    </row>
    <row r="170" spans="1:29">
      <c r="A170" s="34"/>
      <c r="B170" s="361"/>
      <c r="C170" s="34"/>
      <c r="D170" s="34"/>
      <c r="E170" s="34"/>
      <c r="F170" s="34"/>
      <c r="G170" s="34"/>
      <c r="H170" s="34"/>
      <c r="I170" s="72"/>
      <c r="J170" s="72"/>
      <c r="K170" s="79"/>
      <c r="L170" s="79"/>
      <c r="M170" s="34"/>
      <c r="N170" s="72"/>
      <c r="O170" s="72"/>
      <c r="P170" s="72"/>
      <c r="Q170" s="34"/>
      <c r="R170" s="72"/>
      <c r="S170" s="72"/>
      <c r="T170" s="79"/>
      <c r="U170" s="79"/>
      <c r="V170" s="79"/>
      <c r="W170" s="79"/>
      <c r="X170" s="72"/>
      <c r="Y170" s="79"/>
      <c r="Z170" s="79"/>
      <c r="AA170" s="79"/>
      <c r="AB170" s="34"/>
      <c r="AC170" s="34"/>
    </row>
    <row r="171" spans="1:29">
      <c r="A171" s="34"/>
      <c r="B171" s="361"/>
      <c r="C171" s="34"/>
      <c r="D171" s="34"/>
      <c r="E171" s="34"/>
      <c r="F171" s="34"/>
      <c r="G171" s="34"/>
      <c r="H171" s="34"/>
      <c r="I171" s="72"/>
      <c r="J171" s="72"/>
      <c r="K171" s="79"/>
      <c r="L171" s="79"/>
      <c r="M171" s="34"/>
      <c r="N171" s="72"/>
      <c r="O171" s="72"/>
      <c r="P171" s="72"/>
      <c r="Q171" s="34"/>
      <c r="R171" s="72"/>
      <c r="S171" s="72"/>
      <c r="T171" s="79"/>
      <c r="U171" s="79"/>
      <c r="V171" s="79"/>
      <c r="W171" s="79"/>
      <c r="X171" s="72"/>
      <c r="Y171" s="79"/>
      <c r="Z171" s="79"/>
      <c r="AA171" s="79"/>
      <c r="AB171" s="34"/>
      <c r="AC171" s="34"/>
    </row>
    <row r="172" spans="1:29">
      <c r="Q172" s="34"/>
      <c r="S172" s="72"/>
      <c r="U172" s="79"/>
      <c r="V172" s="79"/>
      <c r="W172" s="79"/>
      <c r="Y172" s="79"/>
      <c r="Z172" s="79"/>
      <c r="AA172" s="79"/>
      <c r="AB172" s="34"/>
      <c r="AC172" s="34"/>
    </row>
    <row r="173" spans="1:29">
      <c r="Q173" s="34"/>
      <c r="S173" s="72"/>
      <c r="U173" s="79"/>
      <c r="V173" s="79"/>
      <c r="W173" s="79"/>
      <c r="Y173" s="79"/>
      <c r="Z173" s="79"/>
    </row>
    <row r="174" spans="1:29">
      <c r="Q174" s="34"/>
      <c r="S174" s="72"/>
      <c r="U174" s="79"/>
      <c r="V174" s="79"/>
      <c r="W174" s="79"/>
      <c r="Y174" s="79"/>
      <c r="Z174" s="79"/>
    </row>
    <row r="175" spans="1:29">
      <c r="Q175" s="34"/>
      <c r="S175" s="72"/>
      <c r="U175" s="79"/>
      <c r="V175" s="79"/>
      <c r="W175" s="79"/>
      <c r="Y175" s="79"/>
      <c r="Z175" s="79"/>
    </row>
    <row r="176" spans="1:29">
      <c r="Q176" s="34"/>
      <c r="S176" s="72"/>
      <c r="U176" s="79"/>
      <c r="V176" s="79"/>
      <c r="W176" s="79"/>
      <c r="Y176" s="79"/>
      <c r="Z176" s="79"/>
    </row>
    <row r="177" spans="17:26">
      <c r="Q177" s="34"/>
      <c r="S177" s="72"/>
      <c r="U177" s="79"/>
      <c r="V177" s="79"/>
      <c r="W177" s="79"/>
      <c r="Y177" s="79"/>
      <c r="Z177" s="79"/>
    </row>
    <row r="178" spans="17:26">
      <c r="Q178" s="34"/>
      <c r="S178" s="72"/>
      <c r="U178" s="79"/>
      <c r="V178" s="79"/>
      <c r="W178" s="79"/>
      <c r="Y178" s="79"/>
      <c r="Z178" s="79"/>
    </row>
    <row r="179" spans="17:26">
      <c r="Q179" s="34"/>
      <c r="S179" s="72"/>
      <c r="U179" s="79"/>
      <c r="V179" s="79"/>
      <c r="W179" s="79"/>
      <c r="Y179" s="79"/>
      <c r="Z179" s="79"/>
    </row>
    <row r="180" spans="17:26">
      <c r="Q180" s="34"/>
      <c r="S180" s="72"/>
      <c r="U180" s="79"/>
      <c r="V180" s="79"/>
      <c r="W180" s="79"/>
      <c r="Y180" s="79"/>
      <c r="Z180" s="79"/>
    </row>
    <row r="181" spans="17:26">
      <c r="Q181" s="34"/>
      <c r="S181" s="72"/>
      <c r="U181" s="79"/>
      <c r="V181" s="79"/>
      <c r="W181" s="79"/>
      <c r="Y181" s="79"/>
      <c r="Z181" s="79"/>
    </row>
    <row r="182" spans="17:26">
      <c r="Q182" s="34"/>
      <c r="S182" s="72"/>
      <c r="U182" s="79"/>
      <c r="V182" s="79"/>
      <c r="W182" s="79"/>
      <c r="Y182" s="79"/>
      <c r="Z182" s="79"/>
    </row>
    <row r="183" spans="17:26">
      <c r="Q183" s="34"/>
      <c r="S183" s="72"/>
      <c r="U183" s="79"/>
      <c r="V183" s="79"/>
      <c r="W183" s="79"/>
      <c r="Y183" s="79"/>
      <c r="Z183" s="79"/>
    </row>
    <row r="184" spans="17:26">
      <c r="Q184" s="34"/>
      <c r="S184" s="72"/>
      <c r="U184" s="79"/>
      <c r="V184" s="79"/>
      <c r="W184" s="79"/>
      <c r="Y184" s="79"/>
      <c r="Z184" s="79"/>
    </row>
    <row r="185" spans="17:26">
      <c r="Q185" s="34"/>
      <c r="S185" s="72"/>
      <c r="U185" s="79"/>
      <c r="V185" s="79"/>
      <c r="W185" s="79"/>
      <c r="Y185" s="79"/>
      <c r="Z185" s="79"/>
    </row>
    <row r="186" spans="17:26">
      <c r="Q186" s="34"/>
      <c r="S186" s="72"/>
      <c r="U186" s="79"/>
      <c r="V186" s="79"/>
      <c r="W186" s="79"/>
      <c r="Y186" s="79"/>
      <c r="Z186" s="79"/>
    </row>
    <row r="187" spans="17:26">
      <c r="Q187" s="34"/>
      <c r="S187" s="72"/>
      <c r="U187" s="79"/>
      <c r="V187" s="79"/>
      <c r="W187" s="79"/>
      <c r="Y187" s="79"/>
      <c r="Z187" s="79"/>
    </row>
    <row r="188" spans="17:26">
      <c r="Q188" s="34"/>
      <c r="S188" s="72"/>
      <c r="U188" s="79"/>
      <c r="V188" s="79"/>
      <c r="W188" s="79"/>
      <c r="Y188" s="79"/>
      <c r="Z188" s="79"/>
    </row>
    <row r="189" spans="17:26">
      <c r="Q189" s="34"/>
      <c r="S189" s="72"/>
      <c r="U189" s="79"/>
      <c r="V189" s="79"/>
      <c r="W189" s="79"/>
      <c r="Y189" s="79"/>
      <c r="Z189" s="79"/>
    </row>
    <row r="190" spans="17:26">
      <c r="Q190" s="34"/>
      <c r="S190" s="72"/>
      <c r="U190" s="79"/>
      <c r="V190" s="79"/>
      <c r="W190" s="79"/>
      <c r="Y190" s="79"/>
      <c r="Z190" s="79"/>
    </row>
    <row r="191" spans="17:26">
      <c r="Q191" s="34"/>
      <c r="S191" s="72"/>
      <c r="U191" s="79"/>
      <c r="V191" s="79"/>
      <c r="W191" s="79"/>
      <c r="Y191" s="79"/>
      <c r="Z191" s="79"/>
    </row>
    <row r="192" spans="17:26">
      <c r="Q192" s="34"/>
      <c r="S192" s="72"/>
      <c r="U192" s="79"/>
      <c r="V192" s="79"/>
      <c r="W192" s="79"/>
      <c r="Y192" s="79"/>
      <c r="Z192" s="79"/>
    </row>
    <row r="193" spans="17:26">
      <c r="Q193" s="34"/>
      <c r="S193" s="72"/>
      <c r="U193" s="79"/>
      <c r="V193" s="79"/>
      <c r="W193" s="79"/>
      <c r="Y193" s="79"/>
      <c r="Z193" s="79"/>
    </row>
    <row r="194" spans="17:26">
      <c r="Q194" s="34"/>
      <c r="S194" s="72"/>
      <c r="U194" s="79"/>
      <c r="V194" s="79"/>
      <c r="W194" s="79"/>
      <c r="Y194" s="79"/>
      <c r="Z194" s="79"/>
    </row>
    <row r="195" spans="17:26">
      <c r="Q195" s="34"/>
      <c r="S195" s="72"/>
      <c r="U195" s="79"/>
      <c r="V195" s="79"/>
      <c r="W195" s="79"/>
      <c r="Y195" s="79"/>
      <c r="Z195" s="79"/>
    </row>
  </sheetData>
  <mergeCells count="1">
    <mergeCell ref="U4:V4"/>
  </mergeCells>
  <conditionalFormatting sqref="AI28:AI29">
    <cfRule type="cellIs" dxfId="258" priority="16" stopIfTrue="1" operator="lessThan">
      <formula>0</formula>
    </cfRule>
  </conditionalFormatting>
  <conditionalFormatting sqref="J10:J17">
    <cfRule type="cellIs" dxfId="257" priority="13" operator="lessThan">
      <formula>0</formula>
    </cfRule>
    <cfRule type="cellIs" dxfId="256" priority="14" operator="greaterThan">
      <formula>0</formula>
    </cfRule>
  </conditionalFormatting>
  <conditionalFormatting sqref="N10:N17">
    <cfRule type="cellIs" dxfId="255" priority="11" operator="lessThan">
      <formula>0</formula>
    </cfRule>
    <cfRule type="cellIs" dxfId="254" priority="12" operator="greaterThan">
      <formula>0</formula>
    </cfRule>
  </conditionalFormatting>
  <conditionalFormatting sqref="T10:T17">
    <cfRule type="cellIs" dxfId="253" priority="7" operator="lessThan">
      <formula>0</formula>
    </cfRule>
    <cfRule type="cellIs" dxfId="252" priority="8" operator="greaterThan">
      <formula>0</formula>
    </cfRule>
  </conditionalFormatting>
  <conditionalFormatting sqref="R10:R17">
    <cfRule type="cellIs" dxfId="251" priority="5" operator="lessThan">
      <formula>0</formula>
    </cfRule>
    <cfRule type="cellIs" dxfId="250" priority="6" operator="greaterThan">
      <formula>0</formula>
    </cfRule>
  </conditionalFormatting>
  <conditionalFormatting sqref="X10:X17">
    <cfRule type="cellIs" dxfId="249" priority="3" operator="lessThan">
      <formula>0</formula>
    </cfRule>
    <cfRule type="cellIs" dxfId="248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D8B4-7D01-443F-BD12-AE7C218F9BC6}">
  <dimension ref="AE2:AY248"/>
  <sheetViews>
    <sheetView zoomScale="88" zoomScaleNormal="88" workbookViewId="0"/>
  </sheetViews>
  <sheetFormatPr baseColWidth="10" defaultRowHeight="15"/>
  <cols>
    <col min="40" max="40" width="9.90625" customWidth="1"/>
    <col min="44" max="44" width="14" customWidth="1"/>
    <col min="45" max="45" width="12.54296875" customWidth="1"/>
    <col min="46" max="46" width="10.90625" customWidth="1"/>
  </cols>
  <sheetData>
    <row r="2" spans="31:51" s="199" customFormat="1" ht="15" customHeight="1">
      <c r="AH2"/>
      <c r="AI2"/>
      <c r="AJ2"/>
      <c r="AK2"/>
      <c r="AL2"/>
    </row>
    <row r="4" spans="31:51" s="182" customFormat="1" ht="19.8">
      <c r="AH4"/>
      <c r="AI4"/>
      <c r="AJ4"/>
      <c r="AK4"/>
      <c r="AL4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9"/>
      <c r="AY4" s="179"/>
    </row>
    <row r="5" spans="31:51" s="182" customFormat="1" ht="19.8">
      <c r="AH5"/>
      <c r="AI5"/>
      <c r="AJ5"/>
      <c r="AK5"/>
      <c r="AL5" s="177"/>
      <c r="AM5" s="177"/>
      <c r="AN5" s="177"/>
      <c r="AO5" s="177"/>
      <c r="AP5" s="177"/>
      <c r="AQ5" s="177"/>
      <c r="AR5" s="177"/>
      <c r="AS5" s="177"/>
      <c r="AT5" s="177"/>
      <c r="AU5" s="179"/>
      <c r="AV5" s="179"/>
    </row>
    <row r="6" spans="31:51" s="182" customFormat="1" ht="19.8">
      <c r="AH6"/>
      <c r="AI6"/>
      <c r="AJ6"/>
      <c r="AK6"/>
      <c r="AL6" s="177"/>
      <c r="AM6" s="177"/>
      <c r="AN6" s="177"/>
      <c r="AO6" s="177"/>
      <c r="AP6" s="177"/>
      <c r="AQ6" s="177"/>
      <c r="AR6" s="177"/>
      <c r="AS6" s="177"/>
      <c r="AT6" s="177"/>
      <c r="AU6" s="179"/>
      <c r="AV6" s="179"/>
    </row>
    <row r="7" spans="31:51" s="182" customFormat="1" ht="19.8">
      <c r="AE7"/>
      <c r="AF7"/>
      <c r="AG7"/>
      <c r="AH7" s="1"/>
      <c r="AI7" s="1"/>
      <c r="AJ7" s="1"/>
      <c r="AK7" s="1"/>
      <c r="AL7" s="1"/>
      <c r="AM7" s="1"/>
      <c r="AN7" s="1"/>
      <c r="AO7" s="1"/>
      <c r="AP7" s="1"/>
      <c r="AQ7" s="14"/>
      <c r="AR7"/>
      <c r="AS7" s="177"/>
      <c r="AT7" s="177"/>
      <c r="AU7" s="179"/>
      <c r="AV7" s="179"/>
    </row>
    <row r="8" spans="31:51">
      <c r="AH8" s="1"/>
      <c r="AI8" s="1"/>
      <c r="AJ8" s="1"/>
      <c r="AK8" s="1"/>
      <c r="AL8" s="1"/>
      <c r="AM8" s="1"/>
      <c r="AN8" s="1"/>
      <c r="AO8" s="1"/>
      <c r="AP8" s="1"/>
      <c r="AQ8" s="14"/>
    </row>
    <row r="9" spans="31:51">
      <c r="AH9" s="1"/>
      <c r="AI9" s="1"/>
      <c r="AJ9" s="1"/>
      <c r="AK9" s="1"/>
      <c r="AL9" s="1"/>
      <c r="AM9" s="1"/>
      <c r="AN9" s="1"/>
      <c r="AO9" s="1"/>
      <c r="AP9" s="1"/>
      <c r="AQ9" s="14"/>
    </row>
    <row r="10" spans="31:51">
      <c r="AH10" s="1"/>
      <c r="AI10" s="1"/>
      <c r="AJ10" s="1"/>
      <c r="AK10" s="1"/>
      <c r="AL10" s="1"/>
      <c r="AM10" s="1"/>
      <c r="AN10" s="1"/>
      <c r="AO10" s="1"/>
      <c r="AP10" s="1"/>
      <c r="AQ10" s="14"/>
    </row>
    <row r="11" spans="31:51">
      <c r="AH11" s="1"/>
      <c r="AI11" s="1"/>
      <c r="AJ11" s="1"/>
      <c r="AK11" s="1"/>
      <c r="AL11" s="1"/>
      <c r="AM11" s="1"/>
      <c r="AN11" s="1"/>
      <c r="AO11" s="1"/>
      <c r="AP11" s="1"/>
      <c r="AQ11" s="14"/>
    </row>
    <row r="12" spans="31:51">
      <c r="AH12" s="1"/>
      <c r="AI12" s="1"/>
      <c r="AJ12" s="1"/>
      <c r="AK12" s="1"/>
      <c r="AL12" s="1"/>
      <c r="AM12" s="1"/>
      <c r="AN12" s="1"/>
      <c r="AO12" s="1"/>
      <c r="AP12" s="1"/>
      <c r="AQ12" s="14"/>
    </row>
    <row r="13" spans="31:51">
      <c r="AH13" s="1"/>
      <c r="AI13" s="1"/>
      <c r="AJ13" s="1"/>
      <c r="AK13" s="1"/>
      <c r="AL13" s="1"/>
      <c r="AM13" s="1"/>
      <c r="AN13" s="1"/>
      <c r="AO13" s="1"/>
      <c r="AP13" s="1"/>
      <c r="AQ13" s="14"/>
    </row>
    <row r="14" spans="31:51">
      <c r="AH14" s="1"/>
      <c r="AI14" s="1"/>
      <c r="AJ14" s="1"/>
      <c r="AK14" s="1"/>
      <c r="AL14" s="1"/>
      <c r="AM14" s="1"/>
      <c r="AN14" s="1"/>
      <c r="AO14" s="1"/>
      <c r="AP14" s="1"/>
      <c r="AQ14" s="14"/>
    </row>
    <row r="15" spans="31:51">
      <c r="AH15" s="1"/>
      <c r="AI15" s="1"/>
      <c r="AJ15" s="1"/>
      <c r="AK15" s="1"/>
      <c r="AL15" s="1"/>
      <c r="AM15" s="1"/>
      <c r="AN15" s="1"/>
      <c r="AO15" s="1"/>
      <c r="AP15" s="1"/>
      <c r="AQ15" s="14"/>
    </row>
    <row r="16" spans="31:51">
      <c r="AH16" s="1"/>
      <c r="AI16" s="1"/>
      <c r="AJ16" s="1"/>
      <c r="AK16" s="1"/>
      <c r="AL16" s="1"/>
      <c r="AM16" s="1"/>
      <c r="AN16" s="1"/>
      <c r="AO16" s="1"/>
      <c r="AP16" s="1"/>
      <c r="AQ16" s="14"/>
    </row>
    <row r="17" spans="34:43">
      <c r="AH17" s="1"/>
      <c r="AI17" s="1"/>
      <c r="AJ17" s="1"/>
      <c r="AK17" s="1"/>
      <c r="AL17" s="1"/>
      <c r="AM17" s="1"/>
      <c r="AN17" s="1"/>
      <c r="AO17" s="1"/>
      <c r="AP17" s="1"/>
      <c r="AQ17" s="14"/>
    </row>
    <row r="18" spans="34:43">
      <c r="AH18" s="1"/>
      <c r="AI18" s="1"/>
      <c r="AJ18" s="1"/>
      <c r="AK18" s="1"/>
      <c r="AL18" s="1"/>
      <c r="AM18" s="1"/>
      <c r="AN18" s="1"/>
      <c r="AO18" s="1"/>
      <c r="AP18" s="1"/>
      <c r="AQ18" s="14"/>
    </row>
    <row r="19" spans="34:43">
      <c r="AH19" s="1"/>
      <c r="AI19" s="1"/>
      <c r="AJ19" s="1"/>
      <c r="AK19" s="1"/>
      <c r="AL19" s="1"/>
      <c r="AM19" s="1"/>
      <c r="AN19" s="1"/>
      <c r="AO19" s="1"/>
      <c r="AP19" s="1"/>
      <c r="AQ19" s="14"/>
    </row>
    <row r="20" spans="34:43">
      <c r="AH20" s="1"/>
      <c r="AI20" s="1"/>
      <c r="AJ20" s="1"/>
      <c r="AK20" s="1"/>
      <c r="AL20" s="1"/>
      <c r="AM20" s="1"/>
      <c r="AN20" s="1"/>
      <c r="AO20" s="1"/>
      <c r="AP20" s="1"/>
      <c r="AQ20" s="14"/>
    </row>
    <row r="21" spans="34:43">
      <c r="AH21" s="1"/>
      <c r="AI21" s="1"/>
      <c r="AJ21" s="1"/>
      <c r="AK21" s="1"/>
      <c r="AL21" s="1"/>
      <c r="AM21" s="1"/>
      <c r="AN21" s="1"/>
      <c r="AO21" s="1"/>
      <c r="AP21" s="1"/>
      <c r="AQ21" s="14"/>
    </row>
    <row r="22" spans="34:43">
      <c r="AH22" s="1"/>
      <c r="AI22" s="1"/>
      <c r="AJ22" s="1"/>
      <c r="AK22" s="1"/>
      <c r="AL22" s="1"/>
      <c r="AM22" s="1"/>
      <c r="AN22" s="1"/>
      <c r="AO22" s="1"/>
      <c r="AP22" s="1"/>
      <c r="AQ22" s="14"/>
    </row>
    <row r="23" spans="34:43">
      <c r="AH23" s="1"/>
      <c r="AI23" s="1"/>
      <c r="AJ23" s="1"/>
      <c r="AK23" s="1"/>
      <c r="AL23" s="1"/>
      <c r="AM23" s="1"/>
      <c r="AN23" s="1"/>
      <c r="AO23" s="1"/>
      <c r="AP23" s="1"/>
      <c r="AQ23" s="14"/>
    </row>
    <row r="24" spans="34:43" ht="16.5" customHeight="1">
      <c r="AH24" s="1"/>
      <c r="AI24" s="1"/>
      <c r="AJ24" s="1"/>
      <c r="AK24" s="1"/>
      <c r="AL24" s="1"/>
      <c r="AM24" s="1"/>
      <c r="AN24" s="1"/>
      <c r="AO24" s="1"/>
      <c r="AP24" s="1"/>
      <c r="AQ24" s="14"/>
    </row>
    <row r="25" spans="34:43" ht="16.5" customHeight="1">
      <c r="AH25" s="1"/>
      <c r="AI25" s="1"/>
      <c r="AJ25" s="1"/>
      <c r="AK25" s="1"/>
      <c r="AL25" s="1"/>
      <c r="AM25" s="1"/>
      <c r="AN25" s="1"/>
      <c r="AO25" s="1"/>
      <c r="AP25" s="1"/>
      <c r="AQ25" s="14"/>
    </row>
    <row r="26" spans="34:43">
      <c r="AH26" s="1"/>
      <c r="AI26" s="1"/>
      <c r="AJ26" s="1"/>
      <c r="AK26" s="1"/>
      <c r="AL26" s="1"/>
      <c r="AM26" s="1"/>
      <c r="AN26" s="1"/>
      <c r="AO26" s="1"/>
      <c r="AP26" s="1"/>
      <c r="AQ26" s="14"/>
    </row>
    <row r="27" spans="34:43" ht="17.25" customHeight="1">
      <c r="AH27" s="1"/>
      <c r="AI27" s="1"/>
      <c r="AJ27" s="1"/>
      <c r="AK27" s="1"/>
      <c r="AL27" s="1"/>
      <c r="AM27" s="1"/>
      <c r="AN27" s="1"/>
      <c r="AO27" s="1"/>
      <c r="AP27" s="1"/>
      <c r="AQ27" s="14"/>
    </row>
    <row r="28" spans="34:43">
      <c r="AH28" s="1"/>
      <c r="AI28" s="1"/>
      <c r="AJ28" s="1"/>
      <c r="AK28" s="1"/>
      <c r="AL28" s="1"/>
      <c r="AM28" s="1"/>
      <c r="AN28" s="1"/>
      <c r="AO28" s="1"/>
      <c r="AP28" s="1"/>
      <c r="AQ28" s="14"/>
    </row>
    <row r="29" spans="34:43">
      <c r="AH29" s="1"/>
      <c r="AI29" s="1"/>
      <c r="AJ29" s="1"/>
      <c r="AK29" s="1"/>
      <c r="AL29" s="1"/>
      <c r="AM29" s="1"/>
      <c r="AN29" s="1"/>
      <c r="AO29" s="1"/>
      <c r="AP29" s="1"/>
      <c r="AQ29" s="14"/>
    </row>
    <row r="30" spans="34:43">
      <c r="AH30" s="1"/>
      <c r="AI30" s="1"/>
      <c r="AJ30" s="1"/>
      <c r="AK30" s="1"/>
      <c r="AL30" s="1"/>
      <c r="AM30" s="1"/>
      <c r="AN30" s="1"/>
      <c r="AO30" s="1"/>
      <c r="AP30" s="1"/>
      <c r="AQ30" s="14"/>
    </row>
    <row r="31" spans="34:43">
      <c r="AH31" s="1"/>
      <c r="AI31" s="1"/>
      <c r="AJ31" s="1"/>
      <c r="AK31" s="1"/>
      <c r="AL31" s="1"/>
      <c r="AM31" s="1"/>
      <c r="AN31" s="1"/>
      <c r="AO31" s="1"/>
      <c r="AP31" s="1"/>
      <c r="AQ31" s="14"/>
    </row>
    <row r="32" spans="34:43">
      <c r="AH32" s="1"/>
      <c r="AI32" s="1"/>
      <c r="AJ32" s="1"/>
      <c r="AK32" s="1"/>
      <c r="AL32" s="1"/>
      <c r="AM32" s="1"/>
      <c r="AN32" s="1"/>
      <c r="AO32" s="1"/>
      <c r="AP32" s="1"/>
      <c r="AQ32" s="14"/>
    </row>
    <row r="33" spans="34:43">
      <c r="AH33" s="1"/>
      <c r="AI33" s="1"/>
      <c r="AJ33" s="1"/>
      <c r="AK33" s="1"/>
      <c r="AL33" s="1"/>
      <c r="AM33" s="1"/>
      <c r="AN33" s="1"/>
      <c r="AO33" s="1"/>
      <c r="AP33" s="1"/>
      <c r="AQ33" s="14"/>
    </row>
    <row r="34" spans="34:43">
      <c r="AH34" s="1"/>
      <c r="AI34" s="1"/>
      <c r="AJ34" s="1"/>
      <c r="AK34" s="1"/>
      <c r="AL34" s="1"/>
      <c r="AM34" s="1"/>
      <c r="AN34" s="1"/>
      <c r="AO34" s="1"/>
      <c r="AP34" s="1"/>
      <c r="AQ34" s="14"/>
    </row>
    <row r="35" spans="34:43">
      <c r="AH35" s="1"/>
      <c r="AI35" s="1"/>
      <c r="AJ35" s="1"/>
      <c r="AK35" s="1"/>
      <c r="AL35" s="1"/>
      <c r="AM35" s="1"/>
      <c r="AN35" s="1"/>
      <c r="AO35" s="1"/>
      <c r="AP35" s="1"/>
      <c r="AQ35" s="14"/>
    </row>
    <row r="36" spans="34:43">
      <c r="AH36" s="1"/>
      <c r="AI36" s="1"/>
      <c r="AJ36" s="1"/>
      <c r="AK36" s="1"/>
      <c r="AL36" s="1"/>
      <c r="AM36" s="1"/>
      <c r="AN36" s="1"/>
      <c r="AO36" s="1"/>
      <c r="AP36" s="1"/>
      <c r="AQ36" s="14"/>
    </row>
    <row r="37" spans="34:43">
      <c r="AH37" s="1"/>
      <c r="AI37" s="1"/>
      <c r="AJ37" s="1"/>
      <c r="AK37" s="1"/>
      <c r="AL37" s="1"/>
      <c r="AM37" s="1"/>
      <c r="AN37" s="1"/>
      <c r="AO37" s="1"/>
      <c r="AP37" s="1"/>
      <c r="AQ37" s="14"/>
    </row>
    <row r="38" spans="34:43">
      <c r="AH38" s="1"/>
      <c r="AI38" s="1"/>
      <c r="AJ38" s="1"/>
      <c r="AK38" s="1"/>
      <c r="AL38" s="1"/>
      <c r="AM38" s="1"/>
      <c r="AN38" s="1"/>
      <c r="AO38" s="1"/>
      <c r="AP38" s="1"/>
      <c r="AQ38" s="14"/>
    </row>
    <row r="39" spans="34:43">
      <c r="AH39" s="1"/>
      <c r="AI39" s="1"/>
      <c r="AJ39" s="1"/>
      <c r="AK39" s="1"/>
      <c r="AL39" s="1"/>
      <c r="AM39" s="1"/>
      <c r="AN39" s="1"/>
      <c r="AO39" s="1"/>
      <c r="AP39" s="1"/>
      <c r="AQ39" s="14"/>
    </row>
    <row r="40" spans="34:43">
      <c r="AH40" s="1"/>
      <c r="AI40" s="1"/>
      <c r="AJ40" s="1"/>
      <c r="AK40" s="1"/>
      <c r="AL40" s="1"/>
      <c r="AM40" s="1"/>
      <c r="AN40" s="1"/>
      <c r="AO40" s="1"/>
      <c r="AP40" s="1"/>
      <c r="AQ40" s="14"/>
    </row>
    <row r="41" spans="34:43">
      <c r="AH41" s="1"/>
      <c r="AI41" s="1"/>
      <c r="AJ41" s="1"/>
      <c r="AK41" s="1"/>
      <c r="AL41" s="1"/>
      <c r="AM41" s="1"/>
      <c r="AN41" s="1"/>
      <c r="AO41" s="1"/>
      <c r="AP41" s="1"/>
      <c r="AQ41" s="14"/>
    </row>
    <row r="42" spans="34:43">
      <c r="AH42" s="1"/>
      <c r="AI42" s="1"/>
      <c r="AJ42" s="1"/>
      <c r="AK42" s="1"/>
      <c r="AL42" s="1"/>
      <c r="AM42" s="1"/>
      <c r="AN42" s="1"/>
      <c r="AO42" s="1"/>
      <c r="AP42" s="1"/>
      <c r="AQ42" s="14"/>
    </row>
    <row r="43" spans="34:43">
      <c r="AH43" s="1"/>
      <c r="AI43" s="1"/>
      <c r="AJ43" s="1"/>
      <c r="AK43" s="1"/>
      <c r="AL43" s="1"/>
      <c r="AM43" s="1"/>
      <c r="AN43" s="1"/>
      <c r="AO43" s="1"/>
      <c r="AP43" s="1"/>
      <c r="AQ43" s="14"/>
    </row>
    <row r="44" spans="34:43">
      <c r="AH44" s="1"/>
      <c r="AI44" s="1"/>
      <c r="AJ44" s="1"/>
      <c r="AK44" s="1"/>
      <c r="AL44" s="1"/>
      <c r="AM44" s="1"/>
      <c r="AN44" s="1"/>
      <c r="AO44" s="1"/>
      <c r="AP44" s="1"/>
      <c r="AQ44" s="14"/>
    </row>
    <row r="45" spans="34:43">
      <c r="AH45" s="1"/>
      <c r="AI45" s="1"/>
      <c r="AJ45" s="1"/>
      <c r="AK45" s="1"/>
      <c r="AL45" s="1"/>
      <c r="AM45" s="1"/>
      <c r="AN45" s="1"/>
      <c r="AO45" s="1"/>
      <c r="AP45" s="1"/>
      <c r="AQ45" s="14"/>
    </row>
    <row r="46" spans="34:43">
      <c r="AH46" s="1"/>
      <c r="AI46" s="1"/>
      <c r="AJ46" s="1"/>
      <c r="AK46" s="1"/>
      <c r="AL46" s="1"/>
      <c r="AM46" s="1"/>
      <c r="AN46" s="1"/>
      <c r="AO46" s="1"/>
      <c r="AP46" s="1"/>
      <c r="AQ46" s="14"/>
    </row>
    <row r="47" spans="34:43">
      <c r="AH47" s="1"/>
      <c r="AI47" s="1"/>
      <c r="AJ47" s="1"/>
      <c r="AK47" s="1"/>
      <c r="AL47" s="1"/>
      <c r="AM47" s="1"/>
      <c r="AN47" s="1"/>
      <c r="AO47" s="1"/>
      <c r="AP47" s="1"/>
      <c r="AQ47" s="14"/>
    </row>
    <row r="48" spans="34:43">
      <c r="AH48" s="1"/>
      <c r="AI48" s="1"/>
      <c r="AJ48" s="1"/>
      <c r="AK48" s="1"/>
      <c r="AL48" s="1"/>
      <c r="AM48" s="1"/>
      <c r="AN48" s="1"/>
      <c r="AO48" s="1"/>
      <c r="AP48" s="1"/>
      <c r="AQ48" s="14"/>
    </row>
    <row r="49" spans="34:43">
      <c r="AH49" s="1"/>
      <c r="AI49" s="1"/>
      <c r="AJ49" s="1"/>
      <c r="AK49" s="1"/>
      <c r="AL49" s="1"/>
      <c r="AM49" s="1"/>
      <c r="AN49" s="1"/>
      <c r="AO49" s="1"/>
      <c r="AP49" s="1"/>
      <c r="AQ49" s="14"/>
    </row>
    <row r="50" spans="34:43">
      <c r="AH50" s="1"/>
      <c r="AI50" s="1"/>
      <c r="AJ50" s="1"/>
      <c r="AK50" s="1"/>
      <c r="AL50" s="1"/>
      <c r="AM50" s="1"/>
      <c r="AN50" s="1"/>
      <c r="AO50" s="1"/>
      <c r="AP50" s="1"/>
      <c r="AQ50" s="14"/>
    </row>
    <row r="51" spans="34:43">
      <c r="AH51" s="1"/>
      <c r="AI51" s="1"/>
      <c r="AJ51" s="1"/>
      <c r="AK51" s="1"/>
      <c r="AL51" s="1"/>
      <c r="AM51" s="1"/>
      <c r="AN51" s="1"/>
      <c r="AO51" s="1"/>
      <c r="AP51" s="1"/>
      <c r="AQ51" s="14"/>
    </row>
    <row r="52" spans="34:43">
      <c r="AH52" s="1"/>
      <c r="AI52" s="1"/>
      <c r="AJ52" s="1"/>
      <c r="AK52" s="1"/>
      <c r="AL52" s="1"/>
      <c r="AM52" s="1"/>
      <c r="AN52" s="1"/>
      <c r="AO52" s="1"/>
      <c r="AP52" s="1"/>
      <c r="AQ52" s="14"/>
    </row>
    <row r="53" spans="34:43">
      <c r="AH53" s="1"/>
      <c r="AI53" s="1"/>
      <c r="AJ53" s="1"/>
      <c r="AK53" s="1"/>
      <c r="AL53" s="1"/>
      <c r="AM53" s="1"/>
      <c r="AN53" s="1"/>
      <c r="AO53" s="1"/>
      <c r="AP53" s="1"/>
      <c r="AQ53" s="14"/>
    </row>
    <row r="54" spans="34:43">
      <c r="AH54" s="1"/>
      <c r="AI54" s="1"/>
      <c r="AJ54" s="1"/>
      <c r="AK54" s="1"/>
      <c r="AL54" s="1"/>
      <c r="AM54" s="1"/>
      <c r="AN54" s="1"/>
      <c r="AO54" s="1"/>
      <c r="AP54" s="1"/>
      <c r="AQ54" s="14"/>
    </row>
    <row r="55" spans="34:43">
      <c r="AH55" s="1"/>
      <c r="AI55" s="1"/>
      <c r="AJ55" s="1"/>
      <c r="AK55" s="1"/>
      <c r="AL55" s="1"/>
      <c r="AM55" s="1"/>
      <c r="AN55" s="1"/>
      <c r="AO55" s="1"/>
      <c r="AP55" s="1"/>
      <c r="AQ55" s="14"/>
    </row>
    <row r="56" spans="34:43">
      <c r="AH56" s="1"/>
      <c r="AI56" s="1"/>
      <c r="AJ56" s="1"/>
      <c r="AK56" s="1"/>
      <c r="AL56" s="1"/>
      <c r="AM56" s="1"/>
      <c r="AN56" s="1"/>
      <c r="AO56" s="1"/>
      <c r="AP56" s="1"/>
      <c r="AQ56" s="14"/>
    </row>
    <row r="57" spans="34:43">
      <c r="AH57" s="1"/>
      <c r="AI57" s="1"/>
      <c r="AJ57" s="1"/>
      <c r="AK57" s="1"/>
      <c r="AL57" s="1"/>
      <c r="AM57" s="1"/>
      <c r="AN57" s="1"/>
      <c r="AO57" s="1"/>
      <c r="AP57" s="1"/>
      <c r="AQ57" s="14"/>
    </row>
    <row r="58" spans="34:43">
      <c r="AH58" s="1"/>
      <c r="AI58" s="1"/>
      <c r="AJ58" s="1"/>
      <c r="AK58" s="1"/>
      <c r="AL58" s="1"/>
      <c r="AM58" s="1"/>
      <c r="AN58" s="1"/>
      <c r="AO58" s="1"/>
      <c r="AP58" s="1"/>
      <c r="AQ58" s="14"/>
    </row>
    <row r="59" spans="34:43">
      <c r="AH59" s="1"/>
      <c r="AI59" s="1"/>
      <c r="AJ59" s="1"/>
      <c r="AK59" s="1"/>
      <c r="AL59" s="1"/>
      <c r="AM59" s="1"/>
      <c r="AN59" s="1"/>
      <c r="AO59" s="1"/>
      <c r="AP59" s="1"/>
      <c r="AQ59" s="14"/>
    </row>
    <row r="60" spans="34:43">
      <c r="AH60" s="1"/>
      <c r="AI60" s="1"/>
      <c r="AJ60" s="1"/>
      <c r="AK60" s="1"/>
      <c r="AL60" s="1"/>
      <c r="AM60" s="1"/>
      <c r="AN60" s="1"/>
      <c r="AO60" s="1"/>
      <c r="AP60" s="1"/>
      <c r="AQ60" s="14"/>
    </row>
    <row r="61" spans="34:43">
      <c r="AH61" s="1"/>
      <c r="AI61" s="1"/>
      <c r="AJ61" s="1"/>
      <c r="AK61" s="1"/>
      <c r="AL61" s="1"/>
      <c r="AM61" s="1"/>
      <c r="AN61" s="1"/>
      <c r="AO61" s="1"/>
      <c r="AP61" s="1"/>
      <c r="AQ61" s="14"/>
    </row>
    <row r="62" spans="34:43">
      <c r="AH62" s="1"/>
      <c r="AI62" s="1"/>
      <c r="AJ62" s="1"/>
      <c r="AK62" s="1"/>
      <c r="AL62" s="1"/>
      <c r="AM62" s="1"/>
      <c r="AN62" s="1"/>
      <c r="AO62" s="1"/>
      <c r="AP62" s="1"/>
      <c r="AQ62" s="14"/>
    </row>
    <row r="63" spans="34:43">
      <c r="AH63" s="1"/>
      <c r="AI63" s="1"/>
      <c r="AJ63" s="1"/>
      <c r="AK63" s="1"/>
      <c r="AL63" s="1"/>
      <c r="AM63" s="1"/>
      <c r="AN63" s="1"/>
      <c r="AO63" s="1"/>
      <c r="AP63" s="1"/>
      <c r="AQ63" s="14"/>
    </row>
    <row r="64" spans="34:43">
      <c r="AH64" s="1"/>
      <c r="AI64" s="1"/>
      <c r="AJ64" s="1"/>
      <c r="AK64" s="1"/>
      <c r="AL64" s="1"/>
      <c r="AM64" s="1"/>
      <c r="AN64" s="1"/>
      <c r="AO64" s="1"/>
      <c r="AP64" s="1"/>
      <c r="AQ64" s="14"/>
    </row>
    <row r="65" spans="34:43">
      <c r="AH65" s="1"/>
      <c r="AI65" s="1"/>
      <c r="AJ65" s="1"/>
      <c r="AK65" s="1"/>
      <c r="AL65" s="1"/>
      <c r="AM65" s="1"/>
      <c r="AN65" s="1"/>
      <c r="AO65" s="1"/>
      <c r="AP65" s="1"/>
      <c r="AQ65" s="14"/>
    </row>
    <row r="66" spans="34:43">
      <c r="AH66" s="1"/>
      <c r="AI66" s="1"/>
      <c r="AJ66" s="1"/>
      <c r="AK66" s="1"/>
      <c r="AL66" s="1"/>
      <c r="AM66" s="1"/>
      <c r="AN66" s="1"/>
      <c r="AO66" s="1"/>
      <c r="AP66" s="1"/>
      <c r="AQ66" s="14"/>
    </row>
    <row r="67" spans="34:43">
      <c r="AH67" s="1"/>
      <c r="AI67" s="1"/>
      <c r="AJ67" s="1"/>
      <c r="AK67" s="1"/>
      <c r="AL67" s="1"/>
      <c r="AM67" s="1"/>
      <c r="AN67" s="1"/>
      <c r="AO67" s="1"/>
      <c r="AP67" s="1"/>
      <c r="AQ67" s="14"/>
    </row>
    <row r="68" spans="34:43">
      <c r="AH68" s="1"/>
      <c r="AI68" s="1"/>
      <c r="AJ68" s="1"/>
      <c r="AK68" s="1"/>
      <c r="AL68" s="1"/>
      <c r="AM68" s="1"/>
      <c r="AN68" s="1"/>
      <c r="AO68" s="1"/>
      <c r="AP68" s="1"/>
      <c r="AQ68" s="14"/>
    </row>
    <row r="69" spans="34:43">
      <c r="AH69" s="1"/>
      <c r="AI69" s="1"/>
      <c r="AJ69" s="1"/>
      <c r="AK69" s="1"/>
      <c r="AL69" s="1"/>
      <c r="AM69" s="1"/>
      <c r="AN69" s="1"/>
      <c r="AO69" s="1"/>
      <c r="AP69" s="1"/>
      <c r="AQ69" s="14"/>
    </row>
    <row r="70" spans="34:43">
      <c r="AH70" s="1"/>
      <c r="AI70" s="1"/>
      <c r="AJ70" s="1"/>
      <c r="AK70" s="1"/>
      <c r="AL70" s="1"/>
      <c r="AM70" s="1"/>
      <c r="AN70" s="1"/>
      <c r="AO70" s="1"/>
      <c r="AP70" s="1"/>
      <c r="AQ70" s="14"/>
    </row>
    <row r="71" spans="34:43">
      <c r="AH71" s="1"/>
      <c r="AI71" s="1"/>
      <c r="AJ71" s="1"/>
      <c r="AK71" s="1"/>
      <c r="AL71" s="1"/>
      <c r="AM71" s="1"/>
      <c r="AN71" s="1"/>
      <c r="AO71" s="1"/>
      <c r="AP71" s="1"/>
      <c r="AQ71" s="14"/>
    </row>
    <row r="72" spans="34:43">
      <c r="AH72" s="1"/>
      <c r="AI72" s="1"/>
      <c r="AJ72" s="1"/>
      <c r="AK72" s="1"/>
      <c r="AL72" s="1"/>
      <c r="AM72" s="1"/>
      <c r="AN72" s="1"/>
      <c r="AO72" s="1"/>
      <c r="AP72" s="1"/>
      <c r="AQ72" s="14"/>
    </row>
    <row r="73" spans="34:43">
      <c r="AH73" s="1"/>
      <c r="AI73" s="1"/>
      <c r="AJ73" s="1"/>
      <c r="AK73" s="1"/>
      <c r="AL73" s="1"/>
      <c r="AM73" s="1"/>
      <c r="AN73" s="1"/>
      <c r="AO73" s="1"/>
      <c r="AP73" s="1"/>
      <c r="AQ73" s="14"/>
    </row>
    <row r="74" spans="34:43">
      <c r="AH74" s="1"/>
      <c r="AI74" s="1"/>
      <c r="AJ74" s="1"/>
      <c r="AK74" s="1"/>
      <c r="AL74" s="1"/>
      <c r="AM74" s="1"/>
      <c r="AN74" s="1"/>
      <c r="AO74" s="1"/>
      <c r="AP74" s="1"/>
      <c r="AQ74" s="14"/>
    </row>
    <row r="75" spans="34:43">
      <c r="AH75" s="1"/>
      <c r="AI75" s="1"/>
      <c r="AJ75" s="1"/>
      <c r="AK75" s="1"/>
      <c r="AL75" s="1"/>
      <c r="AM75" s="1"/>
      <c r="AN75" s="1"/>
      <c r="AO75" s="1"/>
      <c r="AP75" s="1"/>
      <c r="AQ75" s="14"/>
    </row>
    <row r="76" spans="34:43">
      <c r="AH76" s="1"/>
      <c r="AI76" s="1"/>
      <c r="AJ76" s="1"/>
      <c r="AK76" s="1"/>
      <c r="AL76" s="1"/>
      <c r="AM76" s="1"/>
      <c r="AN76" s="1"/>
      <c r="AO76" s="1"/>
      <c r="AP76" s="1"/>
      <c r="AQ76" s="14"/>
    </row>
    <row r="77" spans="34:43">
      <c r="AH77" s="1"/>
      <c r="AI77" s="1"/>
      <c r="AJ77" s="1"/>
      <c r="AK77" s="1"/>
      <c r="AL77" s="1"/>
      <c r="AM77" s="1"/>
      <c r="AN77" s="1"/>
      <c r="AO77" s="1"/>
      <c r="AP77" s="1"/>
      <c r="AQ77" s="14"/>
    </row>
    <row r="78" spans="34:43">
      <c r="AH78" s="1"/>
      <c r="AI78" s="1"/>
      <c r="AJ78" s="1"/>
      <c r="AK78" s="1"/>
      <c r="AL78" s="1"/>
      <c r="AM78" s="1"/>
      <c r="AN78" s="1"/>
      <c r="AO78" s="1"/>
      <c r="AP78" s="1"/>
      <c r="AQ78" s="14"/>
    </row>
    <row r="79" spans="34:43">
      <c r="AH79" s="1"/>
      <c r="AI79" s="1"/>
      <c r="AJ79" s="1"/>
      <c r="AK79" s="1"/>
      <c r="AL79" s="1"/>
      <c r="AM79" s="1"/>
      <c r="AN79" s="1"/>
      <c r="AO79" s="1"/>
      <c r="AP79" s="1"/>
      <c r="AQ79" s="14"/>
    </row>
    <row r="80" spans="34:43">
      <c r="AH80" s="1"/>
      <c r="AI80" s="1"/>
      <c r="AJ80" s="1"/>
      <c r="AK80" s="1"/>
      <c r="AL80" s="1"/>
      <c r="AM80" s="1"/>
      <c r="AN80" s="1"/>
      <c r="AO80" s="1"/>
      <c r="AP80" s="1"/>
      <c r="AQ80" s="14"/>
    </row>
    <row r="81" spans="34:43">
      <c r="AH81" s="1"/>
      <c r="AI81" s="1"/>
      <c r="AJ81" s="1"/>
      <c r="AK81" s="1"/>
      <c r="AL81" s="1"/>
      <c r="AM81" s="1"/>
      <c r="AN81" s="1"/>
      <c r="AO81" s="1"/>
      <c r="AP81" s="1"/>
      <c r="AQ81" s="14"/>
    </row>
    <row r="82" spans="34:43">
      <c r="AH82" s="1"/>
      <c r="AI82" s="1"/>
      <c r="AJ82" s="1"/>
      <c r="AK82" s="1"/>
      <c r="AL82" s="1"/>
      <c r="AM82" s="1"/>
      <c r="AN82" s="1"/>
      <c r="AO82" s="1"/>
      <c r="AP82" s="1"/>
      <c r="AQ82" s="14"/>
    </row>
    <row r="83" spans="34:43">
      <c r="AH83" s="1"/>
      <c r="AI83" s="1"/>
      <c r="AJ83" s="1"/>
      <c r="AK83" s="1"/>
      <c r="AL83" s="1"/>
      <c r="AM83" s="1"/>
      <c r="AN83" s="1"/>
      <c r="AO83" s="1"/>
      <c r="AP83" s="1"/>
      <c r="AQ83" s="14"/>
    </row>
    <row r="84" spans="34:43">
      <c r="AH84" s="1"/>
      <c r="AI84" s="1"/>
      <c r="AJ84" s="1"/>
      <c r="AK84" s="1"/>
      <c r="AL84" s="1"/>
      <c r="AM84" s="1"/>
      <c r="AN84" s="1"/>
      <c r="AO84" s="1"/>
      <c r="AP84" s="1"/>
      <c r="AQ84" s="14"/>
    </row>
    <row r="85" spans="34:43">
      <c r="AH85" s="1"/>
      <c r="AI85" s="1"/>
      <c r="AJ85" s="1"/>
      <c r="AK85" s="1"/>
      <c r="AL85" s="1"/>
      <c r="AM85" s="1"/>
      <c r="AN85" s="1"/>
      <c r="AO85" s="1"/>
      <c r="AP85" s="1"/>
      <c r="AQ85" s="14"/>
    </row>
    <row r="86" spans="34:43">
      <c r="AH86" s="1"/>
      <c r="AI86" s="1"/>
      <c r="AJ86" s="1"/>
      <c r="AK86" s="1"/>
      <c r="AL86" s="1"/>
      <c r="AM86" s="1"/>
      <c r="AN86" s="1"/>
      <c r="AO86" s="1"/>
      <c r="AP86" s="1"/>
      <c r="AQ86" s="14"/>
    </row>
    <row r="87" spans="34:43">
      <c r="AH87" s="1"/>
      <c r="AI87" s="1"/>
      <c r="AJ87" s="1"/>
      <c r="AK87" s="1"/>
      <c r="AL87" s="1"/>
      <c r="AM87" s="1"/>
      <c r="AN87" s="1"/>
      <c r="AO87" s="1"/>
      <c r="AP87" s="1"/>
      <c r="AQ87" s="14"/>
    </row>
    <row r="88" spans="34:43">
      <c r="AH88" s="1"/>
      <c r="AI88" s="1"/>
      <c r="AJ88" s="1"/>
      <c r="AK88" s="1"/>
      <c r="AL88" s="1"/>
      <c r="AM88" s="1"/>
      <c r="AN88" s="1"/>
      <c r="AO88" s="1"/>
      <c r="AP88" s="1"/>
      <c r="AQ88" s="14"/>
    </row>
    <row r="89" spans="34:43">
      <c r="AH89" s="1"/>
      <c r="AI89" s="1"/>
      <c r="AJ89" s="1"/>
      <c r="AK89" s="1"/>
      <c r="AL89" s="1"/>
      <c r="AM89" s="1"/>
      <c r="AN89" s="1"/>
      <c r="AO89" s="1"/>
      <c r="AP89" s="1"/>
      <c r="AQ89" s="14"/>
    </row>
    <row r="90" spans="34:43">
      <c r="AH90" s="1"/>
      <c r="AI90" s="1"/>
      <c r="AJ90" s="1"/>
      <c r="AK90" s="1"/>
      <c r="AL90" s="1"/>
      <c r="AM90" s="1"/>
      <c r="AN90" s="1"/>
      <c r="AO90" s="1"/>
      <c r="AP90" s="1"/>
      <c r="AQ90" s="14"/>
    </row>
    <row r="91" spans="34:43">
      <c r="AH91" s="1"/>
      <c r="AI91" s="1"/>
      <c r="AJ91" s="1"/>
      <c r="AK91" s="1"/>
      <c r="AL91" s="1"/>
      <c r="AM91" s="1"/>
      <c r="AN91" s="1"/>
      <c r="AO91" s="1"/>
      <c r="AP91" s="1"/>
      <c r="AQ91" s="14"/>
    </row>
    <row r="92" spans="34:43">
      <c r="AH92" s="1"/>
      <c r="AI92" s="1"/>
      <c r="AJ92" s="1"/>
      <c r="AK92" s="1"/>
      <c r="AL92" s="1"/>
      <c r="AM92" s="1"/>
      <c r="AN92" s="1"/>
      <c r="AO92" s="1"/>
      <c r="AP92" s="1"/>
      <c r="AQ92" s="14"/>
    </row>
    <row r="93" spans="34:43">
      <c r="AH93" s="1"/>
      <c r="AI93" s="1"/>
      <c r="AJ93" s="1"/>
      <c r="AK93" s="1"/>
      <c r="AL93" s="1"/>
      <c r="AM93" s="1"/>
      <c r="AN93" s="1"/>
      <c r="AO93" s="1"/>
      <c r="AP93" s="1"/>
      <c r="AQ93" s="14"/>
    </row>
    <row r="94" spans="34:43">
      <c r="AH94" s="1"/>
      <c r="AI94" s="1"/>
      <c r="AJ94" s="1"/>
      <c r="AK94" s="1"/>
      <c r="AL94" s="1"/>
      <c r="AM94" s="1"/>
      <c r="AN94" s="1"/>
      <c r="AO94" s="1"/>
      <c r="AP94" s="1"/>
      <c r="AQ94" s="14"/>
    </row>
    <row r="95" spans="34:43">
      <c r="AH95" s="1"/>
      <c r="AI95" s="1"/>
      <c r="AJ95" s="1"/>
      <c r="AK95" s="1"/>
      <c r="AL95" s="1"/>
      <c r="AM95" s="1"/>
      <c r="AN95" s="1"/>
      <c r="AO95" s="1"/>
      <c r="AP95" s="1"/>
      <c r="AQ95" s="14"/>
    </row>
    <row r="96" spans="34:43">
      <c r="AH96" s="1"/>
      <c r="AI96" s="1"/>
      <c r="AJ96" s="1"/>
      <c r="AK96" s="1"/>
      <c r="AL96" s="1"/>
      <c r="AM96" s="1"/>
      <c r="AN96" s="1"/>
      <c r="AO96" s="1"/>
      <c r="AP96" s="1"/>
      <c r="AQ96" s="14"/>
    </row>
    <row r="97" spans="34:43">
      <c r="AH97" s="1"/>
      <c r="AI97" s="1"/>
      <c r="AJ97" s="1"/>
      <c r="AK97" s="1"/>
      <c r="AL97" s="1"/>
      <c r="AM97" s="1"/>
      <c r="AN97" s="1"/>
      <c r="AO97" s="1"/>
      <c r="AP97" s="1"/>
      <c r="AQ97" s="14"/>
    </row>
    <row r="98" spans="34:43">
      <c r="AH98" s="1"/>
      <c r="AI98" s="1"/>
      <c r="AJ98" s="1"/>
      <c r="AK98" s="1"/>
      <c r="AL98" s="1"/>
      <c r="AM98" s="1"/>
      <c r="AN98" s="1"/>
      <c r="AO98" s="1"/>
      <c r="AP98" s="1"/>
      <c r="AQ98" s="14"/>
    </row>
    <row r="99" spans="34:43">
      <c r="AH99" s="1"/>
      <c r="AI99" s="1"/>
      <c r="AJ99" s="1"/>
      <c r="AK99" s="1"/>
      <c r="AL99" s="1"/>
      <c r="AM99" s="1"/>
      <c r="AN99" s="1"/>
      <c r="AO99" s="1"/>
      <c r="AP99" s="1"/>
      <c r="AQ99" s="14"/>
    </row>
    <row r="100" spans="34:43">
      <c r="AH100" s="1"/>
      <c r="AI100" s="1"/>
      <c r="AJ100" s="1"/>
      <c r="AK100" s="1"/>
      <c r="AL100" s="1"/>
      <c r="AM100" s="1"/>
      <c r="AN100" s="1"/>
      <c r="AO100" s="1"/>
      <c r="AP100" s="1"/>
      <c r="AQ100" s="14"/>
    </row>
    <row r="101" spans="34:43">
      <c r="AH101" s="1"/>
      <c r="AI101" s="1"/>
      <c r="AJ101" s="1"/>
      <c r="AK101" s="1"/>
      <c r="AL101" s="1"/>
      <c r="AM101" s="1"/>
      <c r="AN101" s="1"/>
      <c r="AO101" s="1"/>
      <c r="AP101" s="1"/>
      <c r="AQ101" s="14"/>
    </row>
    <row r="102" spans="34:43">
      <c r="AH102" s="1"/>
      <c r="AI102" s="1"/>
      <c r="AJ102" s="1"/>
      <c r="AK102" s="1"/>
      <c r="AL102" s="1"/>
      <c r="AM102" s="1"/>
      <c r="AN102" s="1"/>
      <c r="AO102" s="1"/>
      <c r="AP102" s="1"/>
      <c r="AQ102" s="14"/>
    </row>
    <row r="103" spans="34:43">
      <c r="AH103" s="1"/>
      <c r="AI103" s="1"/>
      <c r="AJ103" s="1"/>
      <c r="AK103" s="1"/>
      <c r="AL103" s="1"/>
      <c r="AM103" s="1"/>
      <c r="AN103" s="1"/>
      <c r="AO103" s="1"/>
      <c r="AP103" s="1"/>
      <c r="AQ103" s="14"/>
    </row>
    <row r="104" spans="34:43">
      <c r="AH104" s="1"/>
      <c r="AI104" s="1"/>
      <c r="AJ104" s="1"/>
      <c r="AK104" s="1"/>
      <c r="AL104" s="1"/>
      <c r="AM104" s="1"/>
      <c r="AN104" s="1"/>
      <c r="AO104" s="1"/>
      <c r="AP104" s="1"/>
      <c r="AQ104" s="14"/>
    </row>
    <row r="105" spans="34:43">
      <c r="AH105" s="1"/>
      <c r="AI105" s="1"/>
      <c r="AJ105" s="1"/>
      <c r="AK105" s="1"/>
      <c r="AL105" s="1"/>
      <c r="AM105" s="1"/>
      <c r="AN105" s="1"/>
      <c r="AO105" s="1"/>
      <c r="AP105" s="1"/>
      <c r="AQ105" s="14"/>
    </row>
    <row r="106" spans="34:43">
      <c r="AH106" s="1"/>
      <c r="AI106" s="1"/>
      <c r="AJ106" s="1"/>
      <c r="AK106" s="1"/>
      <c r="AL106" s="1"/>
      <c r="AM106" s="1"/>
      <c r="AN106" s="1"/>
      <c r="AO106" s="1"/>
      <c r="AP106" s="1"/>
      <c r="AQ106" s="14"/>
    </row>
    <row r="107" spans="34:43">
      <c r="AH107" s="1"/>
      <c r="AI107" s="1"/>
      <c r="AJ107" s="1"/>
      <c r="AK107" s="1"/>
      <c r="AL107" s="1"/>
      <c r="AM107" s="1"/>
      <c r="AN107" s="1"/>
      <c r="AO107" s="1"/>
      <c r="AP107" s="1"/>
      <c r="AQ107" s="14"/>
    </row>
    <row r="108" spans="34:43">
      <c r="AH108" s="1"/>
      <c r="AI108" s="1"/>
      <c r="AJ108" s="1"/>
      <c r="AK108" s="1"/>
      <c r="AL108" s="1"/>
      <c r="AM108" s="1"/>
      <c r="AN108" s="1"/>
      <c r="AO108" s="1"/>
      <c r="AP108" s="1"/>
      <c r="AQ108" s="14"/>
    </row>
    <row r="109" spans="34:43">
      <c r="AH109" s="1"/>
      <c r="AI109" s="1"/>
      <c r="AJ109" s="1"/>
      <c r="AK109" s="1"/>
      <c r="AL109" s="1"/>
      <c r="AM109" s="1"/>
      <c r="AN109" s="1"/>
      <c r="AO109" s="1"/>
      <c r="AP109" s="1"/>
      <c r="AQ109" s="14"/>
    </row>
    <row r="110" spans="34:43">
      <c r="AH110" s="1"/>
      <c r="AI110" s="1"/>
      <c r="AJ110" s="1"/>
      <c r="AK110" s="1"/>
      <c r="AL110" s="1"/>
      <c r="AM110" s="1"/>
      <c r="AN110" s="1"/>
      <c r="AO110" s="1"/>
      <c r="AP110" s="1"/>
      <c r="AQ110" s="14"/>
    </row>
    <row r="111" spans="34:43">
      <c r="AH111" s="1"/>
      <c r="AI111" s="1"/>
      <c r="AJ111" s="1"/>
      <c r="AK111" s="1"/>
      <c r="AL111" s="1"/>
      <c r="AM111" s="1"/>
      <c r="AN111" s="1"/>
      <c r="AO111" s="1"/>
      <c r="AP111" s="1"/>
      <c r="AQ111" s="14"/>
    </row>
    <row r="112" spans="34:43">
      <c r="AH112" s="1"/>
      <c r="AI112" s="1"/>
      <c r="AJ112" s="1"/>
      <c r="AK112" s="1"/>
      <c r="AL112" s="1"/>
      <c r="AM112" s="1"/>
      <c r="AN112" s="1"/>
      <c r="AO112" s="1"/>
      <c r="AP112" s="1"/>
      <c r="AQ112" s="14"/>
    </row>
    <row r="113" spans="34:43">
      <c r="AH113" s="1"/>
      <c r="AI113" s="1"/>
      <c r="AJ113" s="1"/>
      <c r="AK113" s="1"/>
      <c r="AL113" s="1"/>
      <c r="AM113" s="1"/>
      <c r="AN113" s="1"/>
      <c r="AO113" s="1"/>
      <c r="AP113" s="1"/>
      <c r="AQ113" s="14"/>
    </row>
    <row r="114" spans="34:43">
      <c r="AH114" s="1"/>
      <c r="AI114" s="1"/>
      <c r="AJ114" s="1"/>
      <c r="AK114" s="1"/>
      <c r="AL114" s="1"/>
      <c r="AM114" s="1"/>
      <c r="AN114" s="1"/>
      <c r="AO114" s="1"/>
      <c r="AP114" s="1"/>
      <c r="AQ114" s="14"/>
    </row>
    <row r="115" spans="34:43">
      <c r="AH115" s="1"/>
      <c r="AI115" s="1"/>
      <c r="AJ115" s="1"/>
      <c r="AK115" s="1"/>
      <c r="AL115" s="1"/>
      <c r="AM115" s="1"/>
      <c r="AN115" s="1"/>
      <c r="AO115" s="1"/>
      <c r="AP115" s="1"/>
      <c r="AQ115" s="14"/>
    </row>
    <row r="116" spans="34:43">
      <c r="AH116" s="1"/>
      <c r="AI116" s="1"/>
      <c r="AJ116" s="1"/>
      <c r="AK116" s="1"/>
      <c r="AL116" s="1"/>
      <c r="AM116" s="1"/>
      <c r="AN116" s="1"/>
      <c r="AO116" s="1"/>
      <c r="AP116" s="1"/>
      <c r="AQ116" s="14"/>
    </row>
    <row r="117" spans="34:43">
      <c r="AH117" s="1"/>
      <c r="AI117" s="1"/>
      <c r="AJ117" s="1"/>
      <c r="AK117" s="1"/>
      <c r="AL117" s="1"/>
      <c r="AM117" s="1"/>
      <c r="AN117" s="1"/>
      <c r="AO117" s="1"/>
      <c r="AP117" s="1"/>
      <c r="AQ117" s="14"/>
    </row>
    <row r="118" spans="34:43">
      <c r="AH118" s="1"/>
      <c r="AI118" s="1"/>
      <c r="AJ118" s="1"/>
      <c r="AK118" s="1"/>
      <c r="AL118" s="1"/>
      <c r="AM118" s="1"/>
      <c r="AN118" s="1"/>
      <c r="AO118" s="1"/>
      <c r="AP118" s="1"/>
      <c r="AQ118" s="14"/>
    </row>
    <row r="119" spans="34:43">
      <c r="AH119" s="1"/>
      <c r="AI119" s="1"/>
      <c r="AJ119" s="1"/>
      <c r="AK119" s="1"/>
      <c r="AL119" s="1"/>
      <c r="AM119" s="1"/>
      <c r="AN119" s="1"/>
      <c r="AO119" s="1"/>
      <c r="AP119" s="1"/>
      <c r="AQ119" s="14"/>
    </row>
    <row r="120" spans="34:43">
      <c r="AH120" s="1"/>
      <c r="AI120" s="1"/>
      <c r="AJ120" s="1"/>
      <c r="AK120" s="1"/>
      <c r="AL120" s="1"/>
      <c r="AM120" s="1"/>
      <c r="AN120" s="1"/>
      <c r="AO120" s="1"/>
      <c r="AP120" s="1"/>
      <c r="AQ120" s="14"/>
    </row>
    <row r="121" spans="34:43">
      <c r="AH121" s="1"/>
      <c r="AI121" s="1"/>
      <c r="AJ121" s="1"/>
      <c r="AK121" s="1"/>
      <c r="AL121" s="1"/>
      <c r="AM121" s="1"/>
      <c r="AN121" s="1"/>
      <c r="AO121" s="1"/>
      <c r="AP121" s="1"/>
      <c r="AQ121" s="14"/>
    </row>
    <row r="122" spans="34:43">
      <c r="AH122" s="1"/>
      <c r="AI122" s="1"/>
      <c r="AJ122" s="1"/>
      <c r="AK122" s="1"/>
      <c r="AL122" s="1"/>
      <c r="AM122" s="1"/>
      <c r="AN122" s="1"/>
      <c r="AO122" s="1"/>
      <c r="AP122" s="1"/>
      <c r="AQ122" s="14"/>
    </row>
    <row r="123" spans="34:43">
      <c r="AH123" s="1"/>
      <c r="AI123" s="1"/>
      <c r="AJ123" s="1"/>
      <c r="AK123" s="1"/>
      <c r="AL123" s="1"/>
      <c r="AM123" s="1"/>
      <c r="AN123" s="1"/>
      <c r="AO123" s="1"/>
      <c r="AP123" s="1"/>
      <c r="AQ123" s="14"/>
    </row>
    <row r="124" spans="34:43">
      <c r="AH124" s="1"/>
      <c r="AI124" s="1"/>
      <c r="AJ124" s="1"/>
      <c r="AK124" s="1"/>
      <c r="AL124" s="1"/>
      <c r="AM124" s="1"/>
      <c r="AN124" s="1"/>
      <c r="AO124" s="1"/>
      <c r="AP124" s="1"/>
      <c r="AQ124" s="14"/>
    </row>
    <row r="125" spans="34:43">
      <c r="AH125" s="1"/>
      <c r="AI125" s="1"/>
      <c r="AJ125" s="1"/>
      <c r="AK125" s="1"/>
      <c r="AL125" s="1"/>
      <c r="AM125" s="1"/>
      <c r="AN125" s="1"/>
      <c r="AO125" s="1"/>
      <c r="AP125" s="1"/>
      <c r="AQ125" s="14"/>
    </row>
    <row r="126" spans="34:43">
      <c r="AH126" s="1"/>
      <c r="AI126" s="1"/>
      <c r="AJ126" s="1"/>
      <c r="AK126" s="1"/>
      <c r="AL126" s="1"/>
      <c r="AM126" s="1"/>
      <c r="AN126" s="1"/>
      <c r="AO126" s="1"/>
      <c r="AP126" s="1"/>
      <c r="AQ126" s="14"/>
    </row>
    <row r="127" spans="34:43">
      <c r="AH127" s="1"/>
      <c r="AI127" s="1"/>
      <c r="AJ127" s="1"/>
      <c r="AK127" s="1"/>
      <c r="AL127" s="1"/>
      <c r="AM127" s="1"/>
      <c r="AN127" s="1"/>
      <c r="AO127" s="1"/>
      <c r="AP127" s="1"/>
      <c r="AQ127" s="14"/>
    </row>
    <row r="128" spans="34:43">
      <c r="AH128" s="1"/>
      <c r="AI128" s="1"/>
      <c r="AJ128" s="1"/>
      <c r="AK128" s="1"/>
      <c r="AL128" s="1"/>
      <c r="AM128" s="1"/>
      <c r="AN128" s="1"/>
      <c r="AO128" s="1"/>
      <c r="AP128" s="1"/>
      <c r="AQ128" s="14"/>
    </row>
    <row r="129" spans="34:43">
      <c r="AH129" s="1"/>
      <c r="AI129" s="1"/>
      <c r="AJ129" s="1"/>
      <c r="AK129" s="1"/>
      <c r="AL129" s="1"/>
      <c r="AM129" s="1"/>
      <c r="AN129" s="1"/>
      <c r="AO129" s="1"/>
      <c r="AP129" s="1"/>
      <c r="AQ129" s="14"/>
    </row>
    <row r="130" spans="34:43">
      <c r="AH130" s="1"/>
      <c r="AI130" s="1"/>
      <c r="AJ130" s="1"/>
      <c r="AK130" s="1"/>
      <c r="AL130" s="1"/>
      <c r="AM130" s="1"/>
      <c r="AN130" s="1"/>
      <c r="AO130" s="1"/>
      <c r="AP130" s="1"/>
      <c r="AQ130" s="14"/>
    </row>
    <row r="131" spans="34:43">
      <c r="AH131" s="1"/>
      <c r="AI131" s="1"/>
      <c r="AJ131" s="1"/>
      <c r="AK131" s="1"/>
      <c r="AL131" s="1"/>
      <c r="AM131" s="1"/>
      <c r="AN131" s="1"/>
      <c r="AO131" s="1"/>
      <c r="AP131" s="1"/>
      <c r="AQ131" s="14"/>
    </row>
    <row r="132" spans="34:43">
      <c r="AH132" s="1"/>
      <c r="AI132" s="1"/>
      <c r="AJ132" s="1"/>
      <c r="AK132" s="1"/>
      <c r="AL132" s="1"/>
      <c r="AM132" s="1"/>
      <c r="AN132" s="1"/>
      <c r="AO132" s="1"/>
      <c r="AP132" s="1"/>
      <c r="AQ132" s="14"/>
    </row>
    <row r="133" spans="34:43">
      <c r="AH133" s="1"/>
      <c r="AI133" s="1"/>
      <c r="AJ133" s="1"/>
      <c r="AK133" s="1"/>
      <c r="AL133" s="1"/>
      <c r="AM133" s="1"/>
      <c r="AN133" s="1"/>
      <c r="AO133" s="1"/>
      <c r="AP133" s="1"/>
      <c r="AQ133" s="14"/>
    </row>
    <row r="134" spans="34:43">
      <c r="AH134" s="1"/>
      <c r="AI134" s="1"/>
      <c r="AJ134" s="1"/>
      <c r="AK134" s="1"/>
      <c r="AL134" s="1"/>
      <c r="AM134" s="1"/>
      <c r="AN134" s="1"/>
      <c r="AO134" s="1"/>
      <c r="AP134" s="1"/>
      <c r="AQ134" s="14"/>
    </row>
    <row r="135" spans="34:43">
      <c r="AH135" s="1"/>
      <c r="AI135" s="1"/>
      <c r="AJ135" s="1"/>
      <c r="AK135" s="1"/>
      <c r="AL135" s="1"/>
      <c r="AM135" s="1"/>
      <c r="AN135" s="1"/>
      <c r="AO135" s="1"/>
      <c r="AP135" s="1"/>
      <c r="AQ135" s="14"/>
    </row>
    <row r="136" spans="34:43">
      <c r="AH136" s="1"/>
      <c r="AI136" s="1"/>
      <c r="AJ136" s="1"/>
      <c r="AK136" s="1"/>
      <c r="AL136" s="1"/>
      <c r="AM136" s="1"/>
      <c r="AN136" s="1"/>
      <c r="AO136" s="1"/>
      <c r="AP136" s="1"/>
      <c r="AQ136" s="14"/>
    </row>
    <row r="137" spans="34:43">
      <c r="AH137" s="1"/>
      <c r="AI137" s="1"/>
      <c r="AJ137" s="1"/>
      <c r="AK137" s="1"/>
      <c r="AL137" s="1"/>
      <c r="AM137" s="1"/>
      <c r="AN137" s="1"/>
      <c r="AO137" s="1"/>
      <c r="AP137" s="1"/>
      <c r="AQ137" s="14"/>
    </row>
    <row r="138" spans="34:43">
      <c r="AH138" s="1"/>
      <c r="AI138" s="1"/>
      <c r="AJ138" s="1"/>
      <c r="AK138" s="1"/>
      <c r="AL138" s="1"/>
      <c r="AM138" s="1"/>
      <c r="AN138" s="1"/>
      <c r="AO138" s="1"/>
      <c r="AP138" s="1"/>
      <c r="AQ138" s="14"/>
    </row>
    <row r="139" spans="34:43">
      <c r="AH139" s="1"/>
      <c r="AI139" s="1"/>
      <c r="AJ139" s="1"/>
      <c r="AK139" s="1"/>
      <c r="AL139" s="1"/>
      <c r="AM139" s="1"/>
      <c r="AN139" s="1"/>
      <c r="AO139" s="1"/>
      <c r="AP139" s="1"/>
      <c r="AQ139" s="14"/>
    </row>
    <row r="140" spans="34:43">
      <c r="AH140" s="1"/>
      <c r="AI140" s="1"/>
      <c r="AJ140" s="1"/>
      <c r="AK140" s="1"/>
      <c r="AL140" s="1"/>
      <c r="AM140" s="1"/>
      <c r="AN140" s="1"/>
      <c r="AO140" s="1"/>
      <c r="AP140" s="1"/>
      <c r="AQ140" s="14"/>
    </row>
    <row r="141" spans="34:43">
      <c r="AH141" s="1"/>
      <c r="AI141" s="1"/>
      <c r="AJ141" s="1"/>
      <c r="AK141" s="1"/>
      <c r="AL141" s="1"/>
      <c r="AM141" s="1"/>
      <c r="AN141" s="1"/>
      <c r="AO141" s="1"/>
      <c r="AP141" s="1"/>
      <c r="AQ141" s="14"/>
    </row>
    <row r="142" spans="34:43">
      <c r="AH142" s="1"/>
      <c r="AI142" s="1"/>
      <c r="AJ142" s="1"/>
      <c r="AK142" s="1"/>
      <c r="AL142" s="1"/>
      <c r="AM142" s="1"/>
      <c r="AN142" s="1"/>
      <c r="AO142" s="1"/>
      <c r="AP142" s="1"/>
      <c r="AQ142" s="14"/>
    </row>
    <row r="143" spans="34:43">
      <c r="AH143" s="1"/>
      <c r="AI143" s="1"/>
      <c r="AJ143" s="1"/>
      <c r="AK143" s="1"/>
      <c r="AL143" s="1"/>
      <c r="AM143" s="1"/>
      <c r="AN143" s="1"/>
      <c r="AO143" s="1"/>
      <c r="AP143" s="1"/>
      <c r="AQ143" s="14"/>
    </row>
    <row r="144" spans="34:43">
      <c r="AH144" s="1"/>
      <c r="AI144" s="1"/>
      <c r="AJ144" s="1"/>
      <c r="AK144" s="1"/>
      <c r="AL144" s="1"/>
      <c r="AM144" s="1"/>
      <c r="AN144" s="1"/>
      <c r="AO144" s="1"/>
      <c r="AP144" s="1"/>
      <c r="AQ144" s="14"/>
    </row>
    <row r="145" spans="34:43">
      <c r="AH145" s="1"/>
      <c r="AI145" s="1"/>
      <c r="AJ145" s="1"/>
      <c r="AK145" s="1"/>
      <c r="AL145" s="1"/>
      <c r="AM145" s="1"/>
      <c r="AN145" s="1"/>
      <c r="AO145" s="1"/>
      <c r="AP145" s="1"/>
      <c r="AQ145" s="14"/>
    </row>
    <row r="146" spans="34:43">
      <c r="AH146" s="1"/>
      <c r="AI146" s="1"/>
      <c r="AJ146" s="1"/>
      <c r="AK146" s="1"/>
      <c r="AL146" s="1"/>
      <c r="AM146" s="1"/>
      <c r="AN146" s="1"/>
      <c r="AO146" s="1"/>
      <c r="AP146" s="1"/>
      <c r="AQ146" s="14"/>
    </row>
    <row r="147" spans="34:43">
      <c r="AH147" s="1"/>
      <c r="AI147" s="1"/>
      <c r="AJ147" s="1"/>
      <c r="AK147" s="1"/>
      <c r="AL147" s="1"/>
      <c r="AM147" s="1"/>
      <c r="AN147" s="1"/>
      <c r="AO147" s="1"/>
      <c r="AP147" s="1"/>
      <c r="AQ147" s="14"/>
    </row>
    <row r="148" spans="34:43">
      <c r="AH148" s="1"/>
      <c r="AI148" s="1"/>
      <c r="AJ148" s="1"/>
      <c r="AK148" s="1"/>
      <c r="AL148" s="1"/>
      <c r="AM148" s="1"/>
      <c r="AN148" s="1"/>
      <c r="AO148" s="1"/>
      <c r="AP148" s="1"/>
      <c r="AQ148" s="14"/>
    </row>
    <row r="149" spans="34:43">
      <c r="AH149" s="1"/>
      <c r="AI149" s="1"/>
      <c r="AJ149" s="1"/>
      <c r="AK149" s="1"/>
      <c r="AL149" s="1"/>
      <c r="AM149" s="1"/>
      <c r="AN149" s="1"/>
      <c r="AO149" s="1"/>
      <c r="AP149" s="1"/>
      <c r="AQ149" s="14"/>
    </row>
    <row r="150" spans="34:43">
      <c r="AH150" s="1"/>
      <c r="AI150" s="1"/>
      <c r="AJ150" s="1"/>
      <c r="AK150" s="1"/>
      <c r="AL150" s="1"/>
      <c r="AM150" s="1"/>
      <c r="AN150" s="1"/>
      <c r="AO150" s="1"/>
      <c r="AP150" s="1"/>
      <c r="AQ150" s="14"/>
    </row>
    <row r="151" spans="34:43">
      <c r="AH151" s="1"/>
      <c r="AI151" s="1"/>
      <c r="AJ151" s="1"/>
      <c r="AK151" s="1"/>
      <c r="AL151" s="1"/>
      <c r="AM151" s="1"/>
      <c r="AN151" s="1"/>
      <c r="AO151" s="1"/>
      <c r="AP151" s="1"/>
      <c r="AQ151" s="14"/>
    </row>
    <row r="152" spans="34:43">
      <c r="AH152" s="1"/>
      <c r="AI152" s="1"/>
      <c r="AJ152" s="1"/>
      <c r="AK152" s="1"/>
      <c r="AL152" s="1"/>
      <c r="AM152" s="1"/>
      <c r="AN152" s="1"/>
      <c r="AO152" s="1"/>
      <c r="AP152" s="1"/>
      <c r="AQ152" s="14"/>
    </row>
    <row r="153" spans="34:43">
      <c r="AH153" s="1"/>
      <c r="AI153" s="1"/>
      <c r="AJ153" s="1"/>
      <c r="AK153" s="1"/>
      <c r="AL153" s="1"/>
      <c r="AM153" s="1"/>
      <c r="AN153" s="1"/>
      <c r="AO153" s="1"/>
      <c r="AP153" s="1"/>
      <c r="AQ153" s="14"/>
    </row>
    <row r="154" spans="34:43">
      <c r="AH154" s="1"/>
      <c r="AI154" s="1"/>
      <c r="AJ154" s="1"/>
      <c r="AK154" s="1"/>
      <c r="AL154" s="1"/>
      <c r="AM154" s="1"/>
      <c r="AN154" s="1"/>
      <c r="AO154" s="1"/>
      <c r="AP154" s="1"/>
      <c r="AQ154" s="14"/>
    </row>
    <row r="155" spans="34:43">
      <c r="AH155" s="1"/>
      <c r="AI155" s="1"/>
      <c r="AJ155" s="1"/>
      <c r="AK155" s="1"/>
      <c r="AL155" s="1"/>
      <c r="AM155" s="1"/>
      <c r="AN155" s="1"/>
      <c r="AO155" s="1"/>
      <c r="AP155" s="1"/>
      <c r="AQ155" s="14"/>
    </row>
    <row r="156" spans="34:43">
      <c r="AH156" s="1"/>
      <c r="AI156" s="1"/>
      <c r="AJ156" s="1"/>
      <c r="AK156" s="1"/>
      <c r="AL156" s="1"/>
      <c r="AM156" s="1"/>
      <c r="AN156" s="1"/>
      <c r="AO156" s="1"/>
      <c r="AP156" s="1"/>
      <c r="AQ156" s="14"/>
    </row>
    <row r="157" spans="34:43">
      <c r="AH157" s="1"/>
      <c r="AI157" s="1"/>
      <c r="AJ157" s="1"/>
      <c r="AK157" s="1"/>
      <c r="AL157" s="1"/>
      <c r="AM157" s="1"/>
      <c r="AN157" s="1"/>
      <c r="AO157" s="1"/>
      <c r="AP157" s="1"/>
      <c r="AQ157" s="14"/>
    </row>
    <row r="158" spans="34:43">
      <c r="AH158" s="1"/>
      <c r="AI158" s="1"/>
      <c r="AJ158" s="1"/>
      <c r="AK158" s="1"/>
      <c r="AL158" s="1"/>
      <c r="AM158" s="1"/>
      <c r="AN158" s="1"/>
      <c r="AO158" s="1"/>
      <c r="AP158" s="1"/>
      <c r="AQ158" s="14"/>
    </row>
    <row r="159" spans="34:43">
      <c r="AH159" s="1"/>
      <c r="AI159" s="1"/>
      <c r="AJ159" s="1"/>
      <c r="AK159" s="1"/>
      <c r="AL159" s="1"/>
      <c r="AM159" s="1"/>
      <c r="AN159" s="1"/>
      <c r="AO159" s="1"/>
      <c r="AP159" s="1"/>
      <c r="AQ159" s="14"/>
    </row>
    <row r="160" spans="34:43">
      <c r="AH160" s="1"/>
      <c r="AI160" s="1"/>
      <c r="AJ160" s="1"/>
      <c r="AK160" s="1"/>
      <c r="AL160" s="1"/>
      <c r="AM160" s="1"/>
      <c r="AN160" s="1"/>
      <c r="AO160" s="1"/>
      <c r="AP160" s="1"/>
      <c r="AQ160" s="14"/>
    </row>
    <row r="161" spans="34:43">
      <c r="AH161" s="1"/>
      <c r="AI161" s="1"/>
      <c r="AJ161" s="1"/>
      <c r="AK161" s="1"/>
      <c r="AL161" s="1"/>
      <c r="AM161" s="1"/>
      <c r="AN161" s="1"/>
      <c r="AO161" s="1"/>
      <c r="AP161" s="1"/>
      <c r="AQ161" s="14"/>
    </row>
    <row r="162" spans="34:43">
      <c r="AH162" s="1"/>
      <c r="AI162" s="1"/>
      <c r="AJ162" s="1"/>
      <c r="AK162" s="1"/>
      <c r="AL162" s="1"/>
      <c r="AM162" s="1"/>
      <c r="AN162" s="1"/>
      <c r="AO162" s="1"/>
      <c r="AP162" s="1"/>
      <c r="AQ162" s="14"/>
    </row>
    <row r="163" spans="34:43">
      <c r="AH163" s="1"/>
      <c r="AI163" s="1"/>
      <c r="AJ163" s="1"/>
      <c r="AK163" s="1"/>
      <c r="AL163" s="1"/>
      <c r="AM163" s="1"/>
      <c r="AN163" s="1"/>
      <c r="AO163" s="1"/>
      <c r="AP163" s="1"/>
      <c r="AQ163" s="14"/>
    </row>
    <row r="164" spans="34:43">
      <c r="AH164" s="1"/>
      <c r="AI164" s="1"/>
      <c r="AJ164" s="1"/>
      <c r="AK164" s="1"/>
      <c r="AL164" s="1"/>
      <c r="AM164" s="1"/>
      <c r="AN164" s="1"/>
      <c r="AO164" s="1"/>
      <c r="AP164" s="1"/>
      <c r="AQ164" s="14"/>
    </row>
    <row r="165" spans="34:43">
      <c r="AH165" s="1"/>
      <c r="AI165" s="1"/>
      <c r="AJ165" s="1"/>
      <c r="AK165" s="1"/>
      <c r="AL165" s="1"/>
      <c r="AM165" s="1"/>
      <c r="AN165" s="1"/>
      <c r="AO165" s="1"/>
      <c r="AP165" s="1"/>
      <c r="AQ165" s="14"/>
    </row>
    <row r="166" spans="34:43">
      <c r="AH166" s="1"/>
      <c r="AI166" s="1"/>
      <c r="AJ166" s="1"/>
      <c r="AK166" s="1"/>
      <c r="AL166" s="1"/>
      <c r="AM166" s="1"/>
      <c r="AN166" s="1"/>
      <c r="AO166" s="1"/>
      <c r="AP166" s="1"/>
      <c r="AQ166" s="14"/>
    </row>
    <row r="167" spans="34:43">
      <c r="AH167" s="1"/>
      <c r="AI167" s="1"/>
      <c r="AJ167" s="1"/>
      <c r="AK167" s="1"/>
      <c r="AL167" s="1"/>
      <c r="AM167" s="1"/>
      <c r="AN167" s="1"/>
      <c r="AO167" s="1"/>
      <c r="AP167" s="1"/>
      <c r="AQ167" s="14"/>
    </row>
    <row r="168" spans="34:43">
      <c r="AH168" s="1"/>
      <c r="AI168" s="1"/>
      <c r="AJ168" s="1"/>
      <c r="AK168" s="1"/>
      <c r="AL168" s="1"/>
      <c r="AM168" s="1"/>
      <c r="AN168" s="1"/>
      <c r="AO168" s="1"/>
      <c r="AP168" s="1"/>
      <c r="AQ168" s="14"/>
    </row>
    <row r="169" spans="34:43">
      <c r="AH169" s="1"/>
      <c r="AI169" s="1"/>
      <c r="AJ169" s="1"/>
      <c r="AK169" s="1"/>
      <c r="AL169" s="1"/>
      <c r="AM169" s="1"/>
      <c r="AN169" s="1"/>
      <c r="AO169" s="1"/>
      <c r="AP169" s="1"/>
      <c r="AQ169" s="14"/>
    </row>
    <row r="170" spans="34:43">
      <c r="AH170" s="1"/>
      <c r="AI170" s="1"/>
      <c r="AJ170" s="1"/>
      <c r="AK170" s="1"/>
      <c r="AL170" s="1"/>
      <c r="AM170" s="1"/>
      <c r="AN170" s="1"/>
      <c r="AO170" s="1"/>
      <c r="AP170" s="1"/>
      <c r="AQ170" s="14"/>
    </row>
    <row r="171" spans="34:43">
      <c r="AH171" s="1"/>
      <c r="AI171" s="1"/>
      <c r="AJ171" s="1"/>
      <c r="AK171" s="1"/>
      <c r="AL171" s="1"/>
      <c r="AM171" s="1"/>
      <c r="AN171" s="1"/>
      <c r="AO171" s="1"/>
      <c r="AP171" s="1"/>
      <c r="AQ171" s="14"/>
    </row>
    <row r="172" spans="34:43">
      <c r="AH172" s="1"/>
      <c r="AI172" s="1"/>
      <c r="AJ172" s="1"/>
      <c r="AK172" s="1"/>
      <c r="AL172" s="1"/>
      <c r="AM172" s="1"/>
      <c r="AN172" s="1"/>
      <c r="AO172" s="1"/>
      <c r="AP172" s="1"/>
      <c r="AQ172" s="14"/>
    </row>
    <row r="173" spans="34:43">
      <c r="AH173" s="1"/>
      <c r="AI173" s="1"/>
      <c r="AJ173" s="1"/>
      <c r="AK173" s="1"/>
      <c r="AL173" s="1"/>
      <c r="AM173" s="1"/>
      <c r="AN173" s="1"/>
      <c r="AO173" s="1"/>
      <c r="AP173" s="1"/>
      <c r="AQ173" s="14"/>
    </row>
    <row r="174" spans="34:43">
      <c r="AH174" s="1"/>
      <c r="AI174" s="1"/>
      <c r="AJ174" s="1"/>
      <c r="AK174" s="1"/>
      <c r="AL174" s="1"/>
      <c r="AM174" s="1"/>
      <c r="AN174" s="1"/>
      <c r="AO174" s="1"/>
      <c r="AP174" s="1"/>
      <c r="AQ174" s="14"/>
    </row>
    <row r="175" spans="34:43">
      <c r="AH175" s="1"/>
      <c r="AI175" s="1"/>
      <c r="AJ175" s="1"/>
      <c r="AK175" s="1"/>
      <c r="AL175" s="1"/>
      <c r="AM175" s="1"/>
      <c r="AN175" s="1"/>
      <c r="AO175" s="1"/>
      <c r="AP175" s="1"/>
      <c r="AQ175" s="14"/>
    </row>
    <row r="176" spans="34:43">
      <c r="AH176" s="1"/>
      <c r="AI176" s="1"/>
      <c r="AJ176" s="1"/>
      <c r="AK176" s="1"/>
      <c r="AL176" s="1"/>
      <c r="AM176" s="1"/>
      <c r="AN176" s="1"/>
      <c r="AO176" s="1"/>
      <c r="AP176" s="1"/>
      <c r="AQ176" s="14"/>
    </row>
    <row r="177" spans="34:43">
      <c r="AH177" s="1"/>
      <c r="AI177" s="1"/>
      <c r="AJ177" s="1"/>
      <c r="AK177" s="1"/>
      <c r="AL177" s="1"/>
      <c r="AM177" s="1"/>
      <c r="AN177" s="1"/>
      <c r="AO177" s="1"/>
      <c r="AP177" s="1"/>
      <c r="AQ177" s="14"/>
    </row>
    <row r="178" spans="34:43">
      <c r="AH178" s="1"/>
      <c r="AI178" s="1"/>
      <c r="AJ178" s="1"/>
      <c r="AK178" s="1"/>
      <c r="AL178" s="1"/>
      <c r="AM178" s="1"/>
      <c r="AN178" s="1"/>
      <c r="AO178" s="1"/>
      <c r="AP178" s="1"/>
      <c r="AQ178" s="14"/>
    </row>
    <row r="179" spans="34:43"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</row>
    <row r="180" spans="34:43"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</row>
    <row r="181" spans="34:43"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</row>
    <row r="182" spans="34:43"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</row>
    <row r="183" spans="34:43"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</row>
    <row r="184" spans="34:43"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</row>
    <row r="185" spans="34:43"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</row>
    <row r="186" spans="34:43"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</row>
    <row r="187" spans="34:43"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</row>
    <row r="188" spans="34:43"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</row>
    <row r="189" spans="34:43"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</row>
    <row r="190" spans="34:43"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</row>
    <row r="191" spans="34:43"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</row>
    <row r="192" spans="34:43"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</row>
    <row r="193" spans="34:43"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</row>
    <row r="194" spans="34:43"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</row>
    <row r="195" spans="34:43"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</row>
    <row r="196" spans="34:43"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</row>
    <row r="197" spans="34:43"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</row>
    <row r="198" spans="34:43"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</row>
    <row r="199" spans="34:43"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</row>
    <row r="200" spans="34:43"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</row>
    <row r="201" spans="34:43"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</row>
    <row r="202" spans="34:43"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</row>
    <row r="203" spans="34:43"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</row>
    <row r="204" spans="34:43"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</row>
    <row r="205" spans="34:43"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</row>
    <row r="206" spans="34:43"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</row>
    <row r="207" spans="34:43"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</row>
    <row r="208" spans="34:43"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</row>
    <row r="209" spans="34:43"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</row>
    <row r="210" spans="34:43"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</row>
    <row r="211" spans="34:43"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</row>
    <row r="212" spans="34:43"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</row>
    <row r="213" spans="34:43"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</row>
    <row r="214" spans="34:43"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</row>
    <row r="215" spans="34:43"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</row>
    <row r="216" spans="34:43"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</row>
    <row r="217" spans="34:43"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</row>
    <row r="218" spans="34:43"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</row>
    <row r="219" spans="34:43"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</row>
    <row r="220" spans="34:43"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</row>
    <row r="221" spans="34:43"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</row>
    <row r="222" spans="34:43"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</row>
    <row r="223" spans="34:43"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</row>
    <row r="224" spans="34:43"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</row>
    <row r="225" spans="34:43"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</row>
    <row r="226" spans="34:43"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</row>
    <row r="227" spans="34:43"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</row>
    <row r="228" spans="34:43"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</row>
    <row r="229" spans="34:43"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</row>
    <row r="230" spans="34:43"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</row>
    <row r="231" spans="34:43"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</row>
    <row r="232" spans="34:43"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</row>
    <row r="233" spans="34:43"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</row>
    <row r="234" spans="34:43"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</row>
    <row r="235" spans="34:43"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</row>
    <row r="236" spans="34:43"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</row>
    <row r="237" spans="34:43"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</row>
    <row r="238" spans="34:43"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</row>
    <row r="239" spans="34:43"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</row>
    <row r="240" spans="34:43"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</row>
    <row r="241" spans="34:43"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</row>
    <row r="242" spans="34:43"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</row>
    <row r="243" spans="34:43"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</row>
    <row r="244" spans="34:43"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</row>
    <row r="245" spans="34:43"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</row>
    <row r="246" spans="34:43"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</row>
    <row r="247" spans="34:43"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</row>
    <row r="248" spans="34:43"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231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/>
    </sheetView>
  </sheetViews>
  <sheetFormatPr baseColWidth="10" defaultRowHeight="15"/>
  <cols>
    <col min="1" max="1" width="2.453125" customWidth="1"/>
    <col min="2" max="2" width="5.6328125" style="319" customWidth="1"/>
    <col min="3" max="3" width="2.6328125" style="319" customWidth="1"/>
    <col min="4" max="4" width="7.453125" bestFit="1" customWidth="1"/>
    <col min="5" max="5" width="9.6328125" customWidth="1"/>
    <col min="6" max="6" width="6.54296875" customWidth="1"/>
    <col min="7" max="7" width="7.453125" customWidth="1"/>
    <col min="8" max="8" width="5.6328125" customWidth="1"/>
    <col min="9" max="9" width="5.54296875" style="67" customWidth="1"/>
    <col min="10" max="10" width="5.08984375" style="67" customWidth="1"/>
    <col min="11" max="11" width="5.1796875" customWidth="1"/>
    <col min="12" max="12" width="4.81640625" style="67" customWidth="1"/>
    <col min="13" max="14" width="7" style="11" customWidth="1"/>
    <col min="15" max="15" width="5.36328125" customWidth="1"/>
    <col min="16" max="16" width="4.81640625" style="67" customWidth="1"/>
    <col min="17" max="17" width="5.36328125" style="11" customWidth="1"/>
    <col min="18" max="18" width="3.81640625" style="67" customWidth="1"/>
    <col min="19" max="19" width="5.1796875" style="11" customWidth="1"/>
    <col min="20" max="20" width="6.1796875" style="11" customWidth="1"/>
    <col min="21" max="21" width="6.90625" style="11" customWidth="1"/>
    <col min="22" max="23" width="5.1796875" style="11" customWidth="1"/>
    <col min="24" max="24" width="6.54296875" style="11" customWidth="1"/>
    <col min="25" max="25" width="4.81640625" customWidth="1"/>
    <col min="26" max="26" width="6.6328125" customWidth="1"/>
    <col min="27" max="27" width="4.6328125" style="11" customWidth="1"/>
    <col min="28" max="28" width="5.6328125" style="11" customWidth="1"/>
    <col min="29" max="29" width="4.81640625" style="11" customWidth="1"/>
    <col min="30" max="30" width="5.453125" style="11" customWidth="1"/>
    <col min="31" max="31" width="8.6328125" style="67" customWidth="1"/>
    <col min="32" max="32" width="6.6328125" style="67" customWidth="1"/>
    <col min="33" max="34" width="9" style="67" customWidth="1"/>
    <col min="42" max="42" width="14" customWidth="1"/>
    <col min="43" max="43" width="12.54296875" customWidth="1"/>
    <col min="44" max="44" width="10.90625" customWidth="1"/>
  </cols>
  <sheetData>
    <row r="1" spans="1:49">
      <c r="A1" s="43"/>
      <c r="B1" s="352"/>
      <c r="C1" s="352"/>
      <c r="D1" s="43"/>
      <c r="E1" s="43"/>
      <c r="F1" s="43"/>
      <c r="G1" s="43"/>
      <c r="H1" s="43"/>
      <c r="I1" s="64"/>
      <c r="J1" s="64"/>
      <c r="K1" s="43"/>
      <c r="L1" s="64"/>
      <c r="M1" s="43"/>
      <c r="N1" s="43"/>
      <c r="O1" s="43"/>
      <c r="P1" s="64"/>
      <c r="Q1" s="73"/>
      <c r="R1" s="64"/>
      <c r="S1" s="73"/>
      <c r="T1" s="73"/>
      <c r="U1" s="73"/>
      <c r="V1" s="73"/>
      <c r="W1" s="43"/>
      <c r="X1" s="73"/>
      <c r="Y1" s="43"/>
      <c r="Z1" s="43"/>
      <c r="AA1" s="73"/>
      <c r="AB1" s="73"/>
      <c r="AC1" s="73"/>
      <c r="AD1" s="73"/>
      <c r="AE1" s="64"/>
      <c r="AF1" s="64"/>
      <c r="AG1" s="43"/>
      <c r="AH1" s="4"/>
      <c r="AI1" s="4"/>
    </row>
    <row r="2" spans="1:49" s="199" customFormat="1" ht="31.8">
      <c r="A2" s="198"/>
      <c r="B2" s="353"/>
      <c r="C2" s="452" t="s">
        <v>437</v>
      </c>
      <c r="D2" s="198"/>
      <c r="E2" s="198"/>
      <c r="F2" s="198"/>
      <c r="G2" s="198"/>
      <c r="H2" s="198"/>
      <c r="I2" s="201"/>
      <c r="J2" s="201"/>
      <c r="K2" s="198"/>
      <c r="L2" s="201"/>
      <c r="M2" s="198"/>
      <c r="N2" s="198"/>
      <c r="O2" s="198"/>
      <c r="P2" s="201"/>
      <c r="Q2" s="202"/>
      <c r="R2" s="201"/>
      <c r="S2" s="202"/>
      <c r="T2" s="202"/>
      <c r="U2" s="185" t="str">
        <f>+År!B2</f>
        <v>OKSE</v>
      </c>
      <c r="V2" s="202"/>
      <c r="W2" s="198"/>
      <c r="X2" s="202"/>
      <c r="Y2" s="198"/>
      <c r="Z2" s="198"/>
      <c r="AA2" s="202"/>
      <c r="AB2" s="202"/>
      <c r="AC2" s="202"/>
      <c r="AD2" s="202"/>
      <c r="AE2" s="201"/>
      <c r="AF2" s="201"/>
      <c r="AG2" s="198"/>
      <c r="AH2" s="184"/>
      <c r="AI2" s="184"/>
    </row>
    <row r="3" spans="1:49" ht="31.8">
      <c r="A3" s="43"/>
      <c r="B3" s="352"/>
      <c r="C3" s="352"/>
      <c r="D3" s="43"/>
      <c r="E3" s="43"/>
      <c r="F3" s="43"/>
      <c r="G3" s="43"/>
      <c r="H3" s="43"/>
      <c r="I3" s="64"/>
      <c r="J3" s="64"/>
      <c r="K3" s="43"/>
      <c r="L3" s="64"/>
      <c r="M3" s="43"/>
      <c r="N3" s="43"/>
      <c r="O3" s="43"/>
      <c r="P3" s="64"/>
      <c r="Q3" s="73"/>
      <c r="R3" s="64"/>
      <c r="S3" s="73"/>
      <c r="T3" s="73"/>
      <c r="U3" s="73"/>
      <c r="V3" s="73"/>
      <c r="W3" s="43"/>
      <c r="X3" s="73"/>
      <c r="Y3" s="43"/>
      <c r="Z3" s="43"/>
      <c r="AA3" s="73"/>
      <c r="AB3" s="73"/>
      <c r="AC3" s="73"/>
      <c r="AD3" s="73"/>
      <c r="AE3" s="64"/>
      <c r="AF3" s="64"/>
      <c r="AG3" s="43"/>
      <c r="AH3" s="184"/>
      <c r="AI3" s="4"/>
    </row>
    <row r="4" spans="1:49" s="182" customFormat="1" ht="31.8">
      <c r="A4" s="180"/>
      <c r="B4" s="353"/>
      <c r="C4" s="353"/>
      <c r="D4" s="180"/>
      <c r="E4" s="180"/>
      <c r="F4" s="154" t="s">
        <v>6</v>
      </c>
      <c r="G4" s="177">
        <f>+År!P2</f>
        <v>49</v>
      </c>
      <c r="H4" s="43"/>
      <c r="I4" s="181"/>
      <c r="J4" s="181"/>
      <c r="K4" s="181"/>
      <c r="L4" s="181"/>
      <c r="M4" s="186"/>
      <c r="N4" s="186"/>
      <c r="O4" s="176" t="s">
        <v>421</v>
      </c>
      <c r="P4" s="181"/>
      <c r="Q4" s="186"/>
      <c r="R4" s="181"/>
      <c r="S4" s="186"/>
      <c r="T4" s="186"/>
      <c r="U4" s="531">
        <f>SUM(G10:G15)</f>
        <v>7821</v>
      </c>
      <c r="V4" s="533"/>
      <c r="W4" s="186"/>
      <c r="X4" s="186"/>
      <c r="Y4" s="180"/>
      <c r="Z4" s="186"/>
      <c r="AA4" s="180"/>
      <c r="AB4" s="180"/>
      <c r="AC4" s="186"/>
      <c r="AD4" s="186"/>
      <c r="AE4" s="186"/>
      <c r="AF4" s="186"/>
      <c r="AG4" s="181"/>
      <c r="AH4" s="184"/>
      <c r="AI4" s="206"/>
      <c r="AJ4" s="206"/>
      <c r="AK4" s="206"/>
      <c r="AL4" s="207"/>
      <c r="AM4" s="207"/>
      <c r="AN4" s="207"/>
      <c r="AO4" s="207"/>
      <c r="AP4" s="207"/>
      <c r="AQ4" s="207"/>
      <c r="AR4" s="207"/>
      <c r="AS4" s="207"/>
      <c r="AT4" s="207"/>
      <c r="AU4" s="177"/>
      <c r="AV4" s="179"/>
      <c r="AW4" s="179"/>
    </row>
    <row r="5" spans="1:49" ht="21">
      <c r="A5" s="49"/>
      <c r="B5" s="354"/>
      <c r="C5" s="354"/>
      <c r="D5" s="49"/>
      <c r="E5" s="49"/>
      <c r="F5" s="49"/>
      <c r="G5" s="60"/>
      <c r="H5" s="60"/>
      <c r="I5" s="205"/>
      <c r="J5" s="64"/>
      <c r="K5" s="43"/>
      <c r="L5" s="64"/>
      <c r="M5" s="43"/>
      <c r="N5" s="43"/>
      <c r="O5" s="43"/>
      <c r="P5" s="64"/>
      <c r="Q5" s="73"/>
      <c r="R5" s="64"/>
      <c r="S5" s="73"/>
      <c r="T5" s="73"/>
      <c r="U5" s="73"/>
      <c r="V5" s="73"/>
      <c r="W5" s="43"/>
      <c r="X5" s="73"/>
      <c r="Y5" s="43"/>
      <c r="Z5" s="43"/>
      <c r="AA5" s="73"/>
      <c r="AB5" s="73"/>
      <c r="AC5" s="73"/>
      <c r="AD5" s="73"/>
      <c r="AE5" s="64"/>
      <c r="AF5" s="64"/>
      <c r="AG5" s="43"/>
      <c r="AH5" s="4"/>
      <c r="AI5" s="4"/>
    </row>
    <row r="6" spans="1:49" ht="21">
      <c r="A6" s="49"/>
      <c r="B6" s="354"/>
      <c r="C6" s="354"/>
      <c r="D6" s="49"/>
      <c r="E6" s="49"/>
      <c r="F6" s="49"/>
      <c r="G6" s="60"/>
      <c r="H6" s="60"/>
      <c r="I6" s="205"/>
      <c r="J6" s="64"/>
      <c r="K6" s="43"/>
      <c r="L6" s="64"/>
      <c r="M6" s="43"/>
      <c r="N6" s="43"/>
      <c r="O6" s="49" t="s">
        <v>23</v>
      </c>
      <c r="P6" s="64"/>
      <c r="Q6" s="73"/>
      <c r="R6" s="64"/>
      <c r="S6" s="73"/>
      <c r="T6" s="73"/>
      <c r="U6" s="73"/>
      <c r="V6" s="73"/>
      <c r="W6" s="43"/>
      <c r="X6" s="73"/>
      <c r="Y6" s="43"/>
      <c r="Z6" s="43"/>
      <c r="AA6" s="74" t="s">
        <v>418</v>
      </c>
      <c r="AB6" s="73"/>
      <c r="AC6" s="73"/>
      <c r="AD6" s="441" t="s">
        <v>489</v>
      </c>
      <c r="AE6" s="448"/>
      <c r="AF6" s="449" t="s">
        <v>4</v>
      </c>
      <c r="AG6" s="43"/>
      <c r="AH6" s="4"/>
      <c r="AI6" s="4"/>
    </row>
    <row r="7" spans="1:49" ht="15.6">
      <c r="A7" s="43"/>
      <c r="B7" s="352"/>
      <c r="C7" s="352"/>
      <c r="D7" s="43"/>
      <c r="E7" s="43"/>
      <c r="F7" s="49" t="s">
        <v>4</v>
      </c>
      <c r="G7" s="73"/>
      <c r="H7" s="73"/>
      <c r="I7" s="64"/>
      <c r="J7" s="64"/>
      <c r="K7" s="49" t="s">
        <v>23</v>
      </c>
      <c r="L7" s="64"/>
      <c r="M7" s="43"/>
      <c r="N7" s="43"/>
      <c r="O7" s="49" t="s">
        <v>493</v>
      </c>
      <c r="P7" s="64"/>
      <c r="Q7" s="74" t="s">
        <v>23</v>
      </c>
      <c r="R7" s="64"/>
      <c r="S7" s="443" t="s">
        <v>402</v>
      </c>
      <c r="T7" s="441" t="s">
        <v>402</v>
      </c>
      <c r="U7" s="441" t="s">
        <v>538</v>
      </c>
      <c r="V7" s="443" t="s">
        <v>402</v>
      </c>
      <c r="W7" s="352" t="s">
        <v>402</v>
      </c>
      <c r="X7" s="74" t="s">
        <v>422</v>
      </c>
      <c r="Y7" s="43"/>
      <c r="Z7" s="43"/>
      <c r="AA7" s="74" t="s">
        <v>1</v>
      </c>
      <c r="AB7" s="173"/>
      <c r="AC7" s="74" t="s">
        <v>550</v>
      </c>
      <c r="AD7" s="441" t="s">
        <v>583</v>
      </c>
      <c r="AE7" s="449" t="s">
        <v>77</v>
      </c>
      <c r="AF7" s="449" t="s">
        <v>9</v>
      </c>
      <c r="AG7" s="43"/>
      <c r="AH7" s="4"/>
      <c r="AI7" s="4"/>
    </row>
    <row r="8" spans="1:49" ht="15.6">
      <c r="A8" s="43"/>
      <c r="B8" s="352"/>
      <c r="C8" s="352"/>
      <c r="D8" s="43"/>
      <c r="E8" s="43"/>
      <c r="F8" s="49" t="s">
        <v>487</v>
      </c>
      <c r="G8" s="74" t="s">
        <v>4</v>
      </c>
      <c r="H8" s="74"/>
      <c r="I8" s="65" t="s">
        <v>4</v>
      </c>
      <c r="J8" s="65" t="s">
        <v>1</v>
      </c>
      <c r="K8" s="50" t="s">
        <v>0</v>
      </c>
      <c r="L8" s="65"/>
      <c r="M8" s="432" t="s">
        <v>23</v>
      </c>
      <c r="N8" s="432" t="s">
        <v>23</v>
      </c>
      <c r="O8" s="49" t="s">
        <v>633</v>
      </c>
      <c r="P8" s="65"/>
      <c r="Q8" s="75" t="s">
        <v>44</v>
      </c>
      <c r="R8" s="65"/>
      <c r="S8" s="441" t="s">
        <v>585</v>
      </c>
      <c r="T8" s="441" t="s">
        <v>500</v>
      </c>
      <c r="U8" s="441" t="s">
        <v>563</v>
      </c>
      <c r="V8" s="441" t="s">
        <v>502</v>
      </c>
      <c r="W8" s="354" t="s">
        <v>554</v>
      </c>
      <c r="X8" s="74" t="s">
        <v>415</v>
      </c>
      <c r="Y8" s="49" t="s">
        <v>550</v>
      </c>
      <c r="Z8" s="49" t="s">
        <v>413</v>
      </c>
      <c r="AA8" s="74" t="s">
        <v>550</v>
      </c>
      <c r="AB8" s="74" t="s">
        <v>1</v>
      </c>
      <c r="AC8" s="74" t="s">
        <v>551</v>
      </c>
      <c r="AD8" s="441" t="s">
        <v>70</v>
      </c>
      <c r="AE8" s="449" t="s">
        <v>423</v>
      </c>
      <c r="AF8" s="449" t="s">
        <v>70</v>
      </c>
      <c r="AG8" s="43"/>
      <c r="AH8" s="4"/>
      <c r="AI8" s="5"/>
    </row>
    <row r="9" spans="1:49" ht="15.6">
      <c r="A9" s="43"/>
      <c r="B9" s="354" t="s">
        <v>89</v>
      </c>
      <c r="C9" s="354" t="s">
        <v>420</v>
      </c>
      <c r="D9" s="46"/>
      <c r="E9" s="49" t="s">
        <v>584</v>
      </c>
      <c r="F9" s="50" t="s">
        <v>488</v>
      </c>
      <c r="G9" s="75" t="s">
        <v>9</v>
      </c>
      <c r="H9" s="245" t="s">
        <v>540</v>
      </c>
      <c r="I9" s="87" t="s">
        <v>402</v>
      </c>
      <c r="J9" s="87" t="s">
        <v>402</v>
      </c>
      <c r="K9" s="50"/>
      <c r="L9" s="195" t="s">
        <v>540</v>
      </c>
      <c r="M9" s="432" t="s">
        <v>735</v>
      </c>
      <c r="N9" s="432" t="s">
        <v>736</v>
      </c>
      <c r="O9" s="50" t="s">
        <v>634</v>
      </c>
      <c r="P9" s="195" t="s">
        <v>540</v>
      </c>
      <c r="Q9" s="75"/>
      <c r="R9" s="195" t="s">
        <v>540</v>
      </c>
      <c r="S9" s="440" t="s">
        <v>561</v>
      </c>
      <c r="T9" s="440" t="s">
        <v>439</v>
      </c>
      <c r="U9" s="440" t="s">
        <v>495</v>
      </c>
      <c r="V9" s="440" t="s">
        <v>737</v>
      </c>
      <c r="W9" s="442" t="s">
        <v>536</v>
      </c>
      <c r="X9" s="75" t="s">
        <v>44</v>
      </c>
      <c r="Y9" s="50" t="s">
        <v>551</v>
      </c>
      <c r="Z9" s="50" t="s">
        <v>414</v>
      </c>
      <c r="AA9" s="75" t="s">
        <v>551</v>
      </c>
      <c r="AB9" s="75" t="s">
        <v>562</v>
      </c>
      <c r="AC9" s="75" t="s">
        <v>562</v>
      </c>
      <c r="AD9" s="440" t="s">
        <v>499</v>
      </c>
      <c r="AE9" s="450" t="s">
        <v>424</v>
      </c>
      <c r="AF9" s="450" t="s">
        <v>566</v>
      </c>
      <c r="AG9" s="43"/>
      <c r="AH9" s="4"/>
      <c r="AI9" s="5"/>
    </row>
    <row r="10" spans="1:49" ht="15.6">
      <c r="A10" s="43"/>
      <c r="B10" s="359">
        <f>+'Ark1'!C269</f>
        <v>2024</v>
      </c>
      <c r="C10" s="359">
        <f>+'Ark1'!I269</f>
        <v>6</v>
      </c>
      <c r="D10" s="359" t="s">
        <v>430</v>
      </c>
      <c r="E10" s="359" t="s">
        <v>76</v>
      </c>
      <c r="F10" s="62">
        <f>+'Ark1'!Q269</f>
        <v>482</v>
      </c>
      <c r="G10" s="98">
        <f>+'Ark1'!R269</f>
        <v>1305</v>
      </c>
      <c r="H10" s="451">
        <f t="shared" ref="H10:H15" si="0">+G10-G17</f>
        <v>-181</v>
      </c>
      <c r="I10" s="120">
        <f>+'Ark1'!AE269</f>
        <v>16.685845799769851</v>
      </c>
      <c r="J10" s="120">
        <f>+'Ark1'!AF269</f>
        <v>17.983259983428837</v>
      </c>
      <c r="K10" s="362">
        <f>+'Ark1'!S269</f>
        <v>6.0582822085889587</v>
      </c>
      <c r="L10" s="362">
        <f t="shared" ref="L10:L15" si="1">+K10-K17</f>
        <v>0.13313048910143355</v>
      </c>
      <c r="M10" s="382">
        <f>+'Ark1'!AR269</f>
        <v>219.79140127388536</v>
      </c>
      <c r="N10" s="114">
        <f>+'Ark1'!AS269</f>
        <v>34.866318530347648</v>
      </c>
      <c r="O10" s="63">
        <f>+'Ark1'!T269</f>
        <v>6.556321839080459</v>
      </c>
      <c r="P10" s="362">
        <f t="shared" ref="P10:P15" si="2">+O10-O17</f>
        <v>-0.22564316764901982</v>
      </c>
      <c r="Q10" s="300">
        <f>+'Ark1'!U269</f>
        <v>383.40904214559407</v>
      </c>
      <c r="R10" s="300">
        <f t="shared" ref="R10:R15" si="3">+Q10-Q17</f>
        <v>6.0790286866446195</v>
      </c>
      <c r="S10" s="98">
        <f>+'Ark1'!W269</f>
        <v>51.724137931034491</v>
      </c>
      <c r="T10" s="98">
        <f>+'Ark1'!X269</f>
        <v>57.088122605363992</v>
      </c>
      <c r="U10" s="98">
        <f>+'Ark1'!AG269</f>
        <v>1021.5891719745219</v>
      </c>
      <c r="V10" s="98">
        <f>+'Ark1'!AH269</f>
        <v>7.6628352490421436E-2</v>
      </c>
      <c r="W10" s="97">
        <f>+'Ark1'!AI269</f>
        <v>51.494252873563219</v>
      </c>
      <c r="X10" s="98">
        <f>+'Ark1'!Y269</f>
        <v>119.5054534522572</v>
      </c>
      <c r="Y10" s="63">
        <f>+'Ark1'!Z269</f>
        <v>1.9068072789619237</v>
      </c>
      <c r="Z10" s="63">
        <f>+'Ark1'!AA269</f>
        <v>1.8211424027815273</v>
      </c>
      <c r="AA10" s="98">
        <f>+'Ark1'!AB269</f>
        <v>73.463026206754051</v>
      </c>
      <c r="AB10" s="98">
        <f>+'Ark1'!AC269</f>
        <v>34.374783380783413</v>
      </c>
      <c r="AC10" s="98">
        <f>+'Ark1'!AD269</f>
        <v>20.286808049819683</v>
      </c>
      <c r="AD10" s="98">
        <f t="shared" ref="AD10:AD29" si="4">1000*Q10/U10</f>
        <v>375.30648587880313</v>
      </c>
      <c r="AE10" s="97">
        <f t="shared" ref="AE10:AE29" si="5">+Q10/K10</f>
        <v>63.286758349095507</v>
      </c>
      <c r="AF10" s="97">
        <f t="shared" ref="AF10:AF29" si="6">+G10/F10</f>
        <v>2.7074688796680499</v>
      </c>
      <c r="AG10" s="43"/>
      <c r="AH10" s="4"/>
      <c r="AI10" s="5"/>
    </row>
    <row r="11" spans="1:49" ht="15.6">
      <c r="A11" s="43"/>
      <c r="B11" s="359">
        <f>+'Ark1'!C270</f>
        <v>2024</v>
      </c>
      <c r="C11" s="359">
        <f>+'Ark1'!I270</f>
        <v>24</v>
      </c>
      <c r="D11" s="359" t="s">
        <v>108</v>
      </c>
      <c r="E11" s="359" t="s">
        <v>76</v>
      </c>
      <c r="F11" s="62">
        <f>+'Ark1'!Q270</f>
        <v>589</v>
      </c>
      <c r="G11" s="98">
        <f>+'Ark1'!R270</f>
        <v>1483</v>
      </c>
      <c r="H11" s="451">
        <f t="shared" si="0"/>
        <v>186</v>
      </c>
      <c r="I11" s="120">
        <f>+'Ark1'!AE270</f>
        <v>18.961769594680984</v>
      </c>
      <c r="J11" s="120">
        <f>+'Ark1'!AF270</f>
        <v>19.290432447852289</v>
      </c>
      <c r="K11" s="362">
        <f>+'Ark1'!S270</f>
        <v>5.6480107889413356</v>
      </c>
      <c r="L11" s="362">
        <f t="shared" si="1"/>
        <v>-5.4149704885824157E-2</v>
      </c>
      <c r="M11" s="382">
        <f>+'Ark1'!AR270</f>
        <v>216.63191948238676</v>
      </c>
      <c r="N11" s="114">
        <f>+'Ark1'!AS270</f>
        <v>34.518445865585591</v>
      </c>
      <c r="O11" s="63">
        <f>+'Ark1'!T270</f>
        <v>6.7403910991234</v>
      </c>
      <c r="P11" s="362">
        <f t="shared" si="2"/>
        <v>-0.15320951768462088</v>
      </c>
      <c r="Q11" s="300">
        <f>+'Ark1'!U270</f>
        <v>361.91389076196901</v>
      </c>
      <c r="R11" s="300">
        <f t="shared" si="3"/>
        <v>1.3274605383763856</v>
      </c>
      <c r="S11" s="98">
        <f>+'Ark1'!W270</f>
        <v>53.607552258934575</v>
      </c>
      <c r="T11" s="98">
        <f>+'Ark1'!X270</f>
        <v>53.270397842211722</v>
      </c>
      <c r="U11" s="98">
        <f>+'Ark1'!AG270</f>
        <v>986.79726815240826</v>
      </c>
      <c r="V11" s="98">
        <f>+'Ark1'!AH270</f>
        <v>0</v>
      </c>
      <c r="W11" s="97">
        <f>+'Ark1'!AI270</f>
        <v>37.356709372892801</v>
      </c>
      <c r="X11" s="98">
        <f>+'Ark1'!Y270</f>
        <v>102.6219283154114</v>
      </c>
      <c r="Y11" s="63">
        <f>+'Ark1'!Z270</f>
        <v>1.7916156027044219</v>
      </c>
      <c r="Z11" s="63">
        <f>+'Ark1'!AA270</f>
        <v>1.8967002210057151</v>
      </c>
      <c r="AA11" s="98">
        <f>+'Ark1'!AB270</f>
        <v>79.833632153022791</v>
      </c>
      <c r="AB11" s="98">
        <f>+'Ark1'!AC270</f>
        <v>47.245935532191666</v>
      </c>
      <c r="AC11" s="98">
        <f>+'Ark1'!AD270</f>
        <v>44.716708309406336</v>
      </c>
      <c r="AD11" s="98">
        <f t="shared" si="4"/>
        <v>366.75607284522027</v>
      </c>
      <c r="AE11" s="97">
        <f t="shared" si="5"/>
        <v>64.078116045845277</v>
      </c>
      <c r="AF11" s="97">
        <f t="shared" si="6"/>
        <v>2.5178268251273344</v>
      </c>
      <c r="AG11" s="43"/>
      <c r="AH11" s="4"/>
      <c r="AI11" s="5"/>
      <c r="AK11" s="2"/>
      <c r="AL11" s="2"/>
      <c r="AM11" s="2"/>
    </row>
    <row r="12" spans="1:49" ht="15.6">
      <c r="A12" s="43"/>
      <c r="B12" s="359">
        <f>+'Ark1'!C271</f>
        <v>2024</v>
      </c>
      <c r="C12" s="359">
        <f>+'Ark1'!I271</f>
        <v>49</v>
      </c>
      <c r="D12" s="359" t="s">
        <v>109</v>
      </c>
      <c r="E12" s="359" t="s">
        <v>76</v>
      </c>
      <c r="F12" s="62">
        <f>+'Ark1'!Q271</f>
        <v>554</v>
      </c>
      <c r="G12" s="98">
        <f>+'Ark1'!R271</f>
        <v>1944</v>
      </c>
      <c r="H12" s="451">
        <f t="shared" si="0"/>
        <v>-135</v>
      </c>
      <c r="I12" s="120">
        <f>+'Ark1'!AE271</f>
        <v>24.856156501726129</v>
      </c>
      <c r="J12" s="120">
        <f>+'Ark1'!AF271</f>
        <v>24.86780825568572</v>
      </c>
      <c r="K12" s="362">
        <f>+'Ark1'!S271</f>
        <v>5.413065843621399</v>
      </c>
      <c r="L12" s="362">
        <f t="shared" si="1"/>
        <v>9.7529528085085637E-2</v>
      </c>
      <c r="M12" s="382">
        <f>+'Ark1'!AR271</f>
        <v>218.53364879074661</v>
      </c>
      <c r="N12" s="114">
        <f>+'Ark1'!AS271</f>
        <v>33.500330487774328</v>
      </c>
      <c r="O12" s="63">
        <f>+'Ark1'!T271</f>
        <v>6.644032921810699</v>
      </c>
      <c r="P12" s="362">
        <f t="shared" si="2"/>
        <v>0.18371546149323859</v>
      </c>
      <c r="Q12" s="300">
        <f>+'Ark1'!U271</f>
        <v>355.91450617283942</v>
      </c>
      <c r="R12" s="300">
        <f t="shared" si="3"/>
        <v>5.698873657207514</v>
      </c>
      <c r="S12" s="98">
        <f>+'Ark1'!W271</f>
        <v>53.703703703703695</v>
      </c>
      <c r="T12" s="98">
        <f>+'Ark1'!X271</f>
        <v>48.456790123456798</v>
      </c>
      <c r="U12" s="98">
        <f>+'Ark1'!AG271</f>
        <v>945.55730809674048</v>
      </c>
      <c r="V12" s="98">
        <f>+'Ark1'!AH271</f>
        <v>0</v>
      </c>
      <c r="W12" s="97">
        <f>+'Ark1'!AI271</f>
        <v>31.069958847736618</v>
      </c>
      <c r="X12" s="98">
        <f>+'Ark1'!Y271</f>
        <v>92.03091550621761</v>
      </c>
      <c r="Y12" s="63">
        <f>+'Ark1'!Z271</f>
        <v>1.6910725599666101</v>
      </c>
      <c r="Z12" s="63">
        <f>+'Ark1'!AA271</f>
        <v>1.7918526722127974</v>
      </c>
      <c r="AA12" s="98">
        <f>+'Ark1'!AB271</f>
        <v>77.917308772758119</v>
      </c>
      <c r="AB12" s="98">
        <f>+'Ark1'!AC271</f>
        <v>42.018440656904843</v>
      </c>
      <c r="AC12" s="98">
        <f>+'Ark1'!AD271</f>
        <v>31.555972790543091</v>
      </c>
      <c r="AD12" s="98">
        <f t="shared" si="4"/>
        <v>376.40712321206621</v>
      </c>
      <c r="AE12" s="97">
        <f t="shared" si="5"/>
        <v>65.751002565808221</v>
      </c>
      <c r="AF12" s="97">
        <f t="shared" si="6"/>
        <v>3.5090252707581229</v>
      </c>
      <c r="AG12" s="43"/>
      <c r="AH12" s="4"/>
      <c r="AI12" s="5"/>
      <c r="AK12" s="2"/>
      <c r="AL12" s="2"/>
      <c r="AM12" s="4"/>
      <c r="AN12" s="4"/>
      <c r="AO12" s="4"/>
    </row>
    <row r="13" spans="1:49" ht="15.6">
      <c r="A13" s="43"/>
      <c r="B13" s="359">
        <f>+'Ark1'!C272</f>
        <v>2024</v>
      </c>
      <c r="C13" s="359">
        <f>+'Ark1'!I272</f>
        <v>80</v>
      </c>
      <c r="D13" s="359" t="s">
        <v>8</v>
      </c>
      <c r="E13" s="359" t="s">
        <v>7</v>
      </c>
      <c r="F13" s="62">
        <f>+'Ark1'!Q272</f>
        <v>534</v>
      </c>
      <c r="G13" s="98">
        <f>+'Ark1'!R272</f>
        <v>1266</v>
      </c>
      <c r="H13" s="451">
        <f t="shared" si="0"/>
        <v>-68</v>
      </c>
      <c r="I13" s="120">
        <f>+'Ark1'!AE272</f>
        <v>16.187188339087069</v>
      </c>
      <c r="J13" s="120">
        <f>+'Ark1'!AF272</f>
        <v>16.141508809733949</v>
      </c>
      <c r="K13" s="362">
        <f>+'Ark1'!S272</f>
        <v>5.8640316205533596</v>
      </c>
      <c r="L13" s="362">
        <f t="shared" si="1"/>
        <v>-9.0915025697650975E-3</v>
      </c>
      <c r="M13" s="382">
        <f>+'Ark1'!AR272</f>
        <v>214.54071146245059</v>
      </c>
      <c r="N13" s="114">
        <f>+'Ark1'!AS272</f>
        <v>34.849581730053622</v>
      </c>
      <c r="O13" s="63">
        <f>+'Ark1'!T272</f>
        <v>6.6619273301737776</v>
      </c>
      <c r="P13" s="362">
        <f t="shared" si="2"/>
        <v>0.14093782492640194</v>
      </c>
      <c r="Q13" s="300">
        <f>+'Ark1'!U272</f>
        <v>354.74383886255993</v>
      </c>
      <c r="R13" s="300">
        <f t="shared" si="3"/>
        <v>-1.2472405977097765</v>
      </c>
      <c r="S13" s="98">
        <f>+'Ark1'!W272</f>
        <v>53.475513428120081</v>
      </c>
      <c r="T13" s="98">
        <f>+'Ark1'!X272</f>
        <v>48.578199052132703</v>
      </c>
      <c r="U13" s="98">
        <f>+'Ark1'!AG272</f>
        <v>1022.098023715415</v>
      </c>
      <c r="V13" s="98">
        <f>+'Ark1'!AH272</f>
        <v>0.23696682464454979</v>
      </c>
      <c r="W13" s="97">
        <f>+'Ark1'!AI272</f>
        <v>62.875197472353854</v>
      </c>
      <c r="X13" s="98">
        <f>+'Ark1'!Y272</f>
        <v>112.45025811667745</v>
      </c>
      <c r="Y13" s="63">
        <f>+'Ark1'!Z272</f>
        <v>1.8638971581140245</v>
      </c>
      <c r="Z13" s="63">
        <f>+'Ark1'!AA272</f>
        <v>1.8242929980094724</v>
      </c>
      <c r="AA13" s="98">
        <f>+'Ark1'!AB272</f>
        <v>75.859414753080003</v>
      </c>
      <c r="AB13" s="98">
        <f>+'Ark1'!AC272</f>
        <v>37.705650416675425</v>
      </c>
      <c r="AC13" s="98">
        <f>+'Ark1'!AD272</f>
        <v>27.359336830981256</v>
      </c>
      <c r="AD13" s="98">
        <f t="shared" si="4"/>
        <v>347.07418528512096</v>
      </c>
      <c r="AE13" s="97">
        <f t="shared" si="5"/>
        <v>60.494871415629319</v>
      </c>
      <c r="AF13" s="97">
        <f t="shared" si="6"/>
        <v>2.3707865168539324</v>
      </c>
      <c r="AG13" s="43"/>
      <c r="AH13" s="4"/>
      <c r="AI13" s="5"/>
      <c r="AK13" s="1"/>
      <c r="AL13" s="1"/>
      <c r="AM13" s="11"/>
      <c r="AN13" s="11"/>
      <c r="AO13" s="11"/>
    </row>
    <row r="14" spans="1:49" ht="15.6">
      <c r="A14" s="43"/>
      <c r="B14" s="359">
        <f>+'Ark1'!C273</f>
        <v>2024</v>
      </c>
      <c r="C14" s="359">
        <f>+'Ark1'!I273</f>
        <v>81</v>
      </c>
      <c r="D14" s="359" t="s">
        <v>8</v>
      </c>
      <c r="E14" s="359" t="s">
        <v>5</v>
      </c>
      <c r="F14" s="62">
        <f>+'Ark1'!Q273</f>
        <v>97</v>
      </c>
      <c r="G14" s="98">
        <f>+'Ark1'!R273</f>
        <v>293</v>
      </c>
      <c r="H14" s="451">
        <f t="shared" si="0"/>
        <v>-7</v>
      </c>
      <c r="I14" s="120">
        <f>+'Ark1'!AE273</f>
        <v>3.7463239994885562</v>
      </c>
      <c r="J14" s="120">
        <f>+'Ark1'!AF273</f>
        <v>3.6449120155169297</v>
      </c>
      <c r="K14" s="362">
        <f>+'Ark1'!S273</f>
        <v>5.6335616438356153</v>
      </c>
      <c r="L14" s="362">
        <f t="shared" si="1"/>
        <v>0.20356164383561559</v>
      </c>
      <c r="M14" s="382">
        <f>+'Ark1'!AR273</f>
        <v>214.22527472527472</v>
      </c>
      <c r="N14" s="114">
        <f>+'Ark1'!AS273</f>
        <v>33.816672633033384</v>
      </c>
      <c r="O14" s="63">
        <f>+'Ark1'!T273</f>
        <v>6.1979522184300313</v>
      </c>
      <c r="P14" s="362">
        <f t="shared" si="2"/>
        <v>0.36461888509669826</v>
      </c>
      <c r="Q14" s="300">
        <f>+'Ark1'!U273</f>
        <v>346.11774744027321</v>
      </c>
      <c r="R14" s="300">
        <f t="shared" si="3"/>
        <v>2.5534141069397833</v>
      </c>
      <c r="S14" s="98">
        <f>+'Ark1'!W273</f>
        <v>42.320819112627994</v>
      </c>
      <c r="T14" s="98">
        <f>+'Ark1'!X273</f>
        <v>44.709897610921495</v>
      </c>
      <c r="U14" s="98">
        <f>+'Ark1'!AG273</f>
        <v>942.46153846153891</v>
      </c>
      <c r="V14" s="98">
        <f>+'Ark1'!AH273</f>
        <v>0</v>
      </c>
      <c r="W14" s="97">
        <f>+'Ark1'!AI273</f>
        <v>28.327645051194541</v>
      </c>
      <c r="X14" s="98">
        <f>+'Ark1'!Y273</f>
        <v>105.18915008664018</v>
      </c>
      <c r="Y14" s="63">
        <f>+'Ark1'!Z273</f>
        <v>1.8063729418655921</v>
      </c>
      <c r="Z14" s="63">
        <f>+'Ark1'!AA273</f>
        <v>1.8534340154410829</v>
      </c>
      <c r="AA14" s="98">
        <f>+'Ark1'!AB273</f>
        <v>71.470021508526685</v>
      </c>
      <c r="AB14" s="98">
        <f>+'Ark1'!AC273</f>
        <v>24.399839289940644</v>
      </c>
      <c r="AC14" s="98">
        <f>+'Ark1'!AD273</f>
        <v>4.1237128688739775</v>
      </c>
      <c r="AD14" s="98">
        <f t="shared" si="4"/>
        <v>367.24867096992733</v>
      </c>
      <c r="AE14" s="97">
        <f t="shared" si="5"/>
        <v>61.438530244717199</v>
      </c>
      <c r="AF14" s="97">
        <f t="shared" si="6"/>
        <v>3.0206185567010309</v>
      </c>
      <c r="AG14" s="43"/>
      <c r="AH14" s="4"/>
      <c r="AI14" s="5"/>
      <c r="AK14" s="1"/>
      <c r="AL14" s="1"/>
      <c r="AM14" s="11"/>
      <c r="AN14" s="11"/>
      <c r="AO14" s="11"/>
    </row>
    <row r="15" spans="1:49" ht="15.6">
      <c r="A15" s="43"/>
      <c r="B15" s="359">
        <f>+'Ark1'!C274</f>
        <v>2024</v>
      </c>
      <c r="C15" s="359">
        <f>+'Ark1'!I274</f>
        <v>83</v>
      </c>
      <c r="D15" s="359" t="s">
        <v>8</v>
      </c>
      <c r="E15" s="359" t="s">
        <v>431</v>
      </c>
      <c r="F15" s="62">
        <f>+'Ark1'!Q274</f>
        <v>497</v>
      </c>
      <c r="G15" s="98">
        <f>+'Ark1'!R274</f>
        <v>1530</v>
      </c>
      <c r="H15" s="451">
        <f t="shared" si="0"/>
        <v>-30</v>
      </c>
      <c r="I15" s="120">
        <f>+'Ark1'!AE274</f>
        <v>19.562715765247411</v>
      </c>
      <c r="J15" s="120">
        <f>+'Ark1'!AF274</f>
        <v>18.072078487782274</v>
      </c>
      <c r="K15" s="362">
        <f>+'Ark1'!S274</f>
        <v>5.3946335078534018</v>
      </c>
      <c r="L15" s="362">
        <f t="shared" si="1"/>
        <v>2.0915559135453066E-2</v>
      </c>
      <c r="M15" s="382">
        <f>+'Ark1'!AR274</f>
        <v>211.51149047931716</v>
      </c>
      <c r="N15" s="114">
        <f>+'Ark1'!AS274</f>
        <v>33.518158348226223</v>
      </c>
      <c r="O15" s="63">
        <f>+'Ark1'!T274</f>
        <v>6.1967320261437902</v>
      </c>
      <c r="P15" s="362">
        <f t="shared" si="2"/>
        <v>0.18839869281045463</v>
      </c>
      <c r="Q15" s="300">
        <f>+'Ark1'!U274</f>
        <v>328.64052287581683</v>
      </c>
      <c r="R15" s="300">
        <f t="shared" si="3"/>
        <v>5.9875100553040852</v>
      </c>
      <c r="S15" s="98">
        <f>+'Ark1'!W274</f>
        <v>41.372549019607845</v>
      </c>
      <c r="T15" s="98">
        <f>+'Ark1'!X274</f>
        <v>38.235294117647058</v>
      </c>
      <c r="U15" s="98">
        <f>+'Ark1'!AG274</f>
        <v>998.46421536441221</v>
      </c>
      <c r="V15" s="98">
        <f>+'Ark1'!AH274</f>
        <v>0</v>
      </c>
      <c r="W15" s="97">
        <f>+'Ark1'!AI274</f>
        <v>53.267973856209139</v>
      </c>
      <c r="X15" s="98">
        <f>+'Ark1'!Y274</f>
        <v>106.64689347237638</v>
      </c>
      <c r="Y15" s="63">
        <f>+'Ark1'!Z274</f>
        <v>1.7378583193596377</v>
      </c>
      <c r="Z15" s="63">
        <f>+'Ark1'!AA274</f>
        <v>1.7880839528130827</v>
      </c>
      <c r="AA15" s="98">
        <f>+'Ark1'!AB274</f>
        <v>75.627139169844938</v>
      </c>
      <c r="AB15" s="98">
        <f>+'Ark1'!AC274</f>
        <v>33.894191724885367</v>
      </c>
      <c r="AC15" s="98">
        <f>+'Ark1'!AD274</f>
        <v>23.882823838269765</v>
      </c>
      <c r="AD15" s="98">
        <f t="shared" si="4"/>
        <v>329.14602027662255</v>
      </c>
      <c r="AE15" s="97">
        <f t="shared" si="5"/>
        <v>60.9198979684882</v>
      </c>
      <c r="AF15" s="97">
        <f t="shared" si="6"/>
        <v>3.0784708249496981</v>
      </c>
      <c r="AG15" s="43"/>
      <c r="AH15" s="4"/>
      <c r="AI15" s="5"/>
      <c r="AK15" s="1"/>
      <c r="AL15" s="1"/>
      <c r="AM15" s="11"/>
      <c r="AN15" s="11"/>
      <c r="AO15" s="11"/>
    </row>
    <row r="16" spans="1:49" ht="15.6">
      <c r="A16" s="43"/>
      <c r="B16" s="43"/>
      <c r="C16" s="352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"/>
      <c r="AI16" s="5"/>
      <c r="AK16" s="1"/>
      <c r="AL16" s="1"/>
      <c r="AM16" s="11"/>
      <c r="AN16" s="11"/>
      <c r="AO16" s="11"/>
    </row>
    <row r="17" spans="1:43" ht="15.6">
      <c r="A17" s="43"/>
      <c r="B17" s="319">
        <f>+'Ark1'!C275</f>
        <v>2023</v>
      </c>
      <c r="C17" s="319">
        <f>+'Ark1'!I275</f>
        <v>6</v>
      </c>
      <c r="D17" s="3" t="s">
        <v>430</v>
      </c>
      <c r="E17" s="3" t="s">
        <v>76</v>
      </c>
      <c r="F17">
        <f>+'Ark1'!Q275</f>
        <v>522</v>
      </c>
      <c r="G17" s="11">
        <f>+'Ark1'!R275</f>
        <v>1486</v>
      </c>
      <c r="H17" s="11"/>
      <c r="I17" s="70">
        <f>+'Ark1'!AE275</f>
        <v>18.44587884806355</v>
      </c>
      <c r="J17" s="70">
        <f>+'Ark1'!AF275</f>
        <v>19.758760280970606</v>
      </c>
      <c r="K17" s="1">
        <f>+'Ark1'!S275</f>
        <v>5.9251517194875252</v>
      </c>
      <c r="M17" s="382">
        <f>+'Ark1'!AR275</f>
        <v>220.04698457222997</v>
      </c>
      <c r="N17" s="114">
        <f>+'Ark1'!AS275</f>
        <v>34.513653290399787</v>
      </c>
      <c r="O17" s="1">
        <f>+'Ark1'!T275</f>
        <v>6.7819650067294788</v>
      </c>
      <c r="Q17" s="11">
        <f>+'Ark1'!U275</f>
        <v>377.33001345894945</v>
      </c>
      <c r="S17" s="11">
        <f>+'Ark1'!W275</f>
        <v>59.825033647375506</v>
      </c>
      <c r="T17" s="11">
        <f>+'Ark1'!X275</f>
        <v>56.527590847913856</v>
      </c>
      <c r="U17" s="11">
        <f>+'Ark1'!AG275</f>
        <v>1010.7012622720898</v>
      </c>
      <c r="V17" s="11">
        <f>+'Ark1'!AH275</f>
        <v>0</v>
      </c>
      <c r="W17" s="67">
        <f>+'Ark1'!AI275</f>
        <v>49.730820995962318</v>
      </c>
      <c r="X17" s="11">
        <f>+'Ark1'!Y275</f>
        <v>113.7122640922256</v>
      </c>
      <c r="Y17" s="1">
        <f>+'Ark1'!Z275</f>
        <v>1.8312689986641939</v>
      </c>
      <c r="Z17" s="1">
        <f>+'Ark1'!AA275</f>
        <v>1.7516300161408875</v>
      </c>
      <c r="AA17" s="11">
        <f>+'Ark1'!AB275</f>
        <v>73.741051423230189</v>
      </c>
      <c r="AB17" s="11">
        <f>+'Ark1'!AC275</f>
        <v>39.645505892201655</v>
      </c>
      <c r="AC17" s="11">
        <f>+'Ark1'!AD275</f>
        <v>20.230577484905048</v>
      </c>
      <c r="AD17" s="11">
        <f t="shared" si="4"/>
        <v>373.33485921517416</v>
      </c>
      <c r="AE17" s="67">
        <f t="shared" si="5"/>
        <v>63.682759754139305</v>
      </c>
      <c r="AF17" s="67">
        <f t="shared" si="6"/>
        <v>2.8467432950191571</v>
      </c>
      <c r="AG17" s="43"/>
      <c r="AH17" s="4"/>
      <c r="AI17" s="5"/>
      <c r="AK17" s="1"/>
      <c r="AL17" s="1"/>
      <c r="AM17" s="11"/>
      <c r="AN17" s="11"/>
      <c r="AO17" s="11"/>
    </row>
    <row r="18" spans="1:43" ht="15.6">
      <c r="A18" s="43"/>
      <c r="B18" s="319">
        <f>+'Ark1'!C276</f>
        <v>2023</v>
      </c>
      <c r="C18" s="319">
        <f>+'Ark1'!I276</f>
        <v>24</v>
      </c>
      <c r="D18" s="3" t="s">
        <v>108</v>
      </c>
      <c r="E18" s="3" t="s">
        <v>76</v>
      </c>
      <c r="F18">
        <f>+'Ark1'!Q276</f>
        <v>544</v>
      </c>
      <c r="G18" s="11">
        <f>+'Ark1'!R276</f>
        <v>1297</v>
      </c>
      <c r="H18" s="11"/>
      <c r="I18" s="70">
        <f>+'Ark1'!AE276</f>
        <v>16.099801390268123</v>
      </c>
      <c r="J18" s="70">
        <f>+'Ark1'!AF276</f>
        <v>16.480443206643031</v>
      </c>
      <c r="K18" s="1">
        <f>+'Ark1'!S276</f>
        <v>5.7021604938271597</v>
      </c>
      <c r="M18" s="382">
        <f>+'Ark1'!AR276</f>
        <v>216.19622331691289</v>
      </c>
      <c r="N18" s="114">
        <f>+'Ark1'!AS276</f>
        <v>34.637732439610822</v>
      </c>
      <c r="O18" s="1">
        <f>+'Ark1'!T276</f>
        <v>6.8936006168080208</v>
      </c>
      <c r="Q18" s="11">
        <f>+'Ark1'!U276</f>
        <v>360.58643022359263</v>
      </c>
      <c r="S18" s="11">
        <f>+'Ark1'!W276</f>
        <v>56.360832690824992</v>
      </c>
      <c r="T18" s="11">
        <f>+'Ark1'!X276</f>
        <v>51.272166538164988</v>
      </c>
      <c r="U18" s="11">
        <f>+'Ark1'!AG276</f>
        <v>938.77175697865312</v>
      </c>
      <c r="V18" s="11">
        <f>+'Ark1'!AH276</f>
        <v>0</v>
      </c>
      <c r="W18" s="67">
        <f>+'Ark1'!AI276</f>
        <v>36.622976098689279</v>
      </c>
      <c r="X18" s="11">
        <f>+'Ark1'!Y276</f>
        <v>105.914545649247</v>
      </c>
      <c r="Y18" s="1">
        <f>+'Ark1'!Z276</f>
        <v>1.763704859491934</v>
      </c>
      <c r="Z18" s="1">
        <f>+'Ark1'!AA276</f>
        <v>1.8467326969295388</v>
      </c>
      <c r="AA18" s="11">
        <f>+'Ark1'!AB276</f>
        <v>78.092680683302589</v>
      </c>
      <c r="AB18" s="11">
        <f>+'Ark1'!AC276</f>
        <v>47.965497821395246</v>
      </c>
      <c r="AC18" s="11">
        <f>+'Ark1'!AD276</f>
        <v>41.188415499586377</v>
      </c>
      <c r="AD18" s="11">
        <f t="shared" si="4"/>
        <v>384.10447219258646</v>
      </c>
      <c r="AE18" s="67">
        <f t="shared" si="5"/>
        <v>63.2368083314988</v>
      </c>
      <c r="AF18" s="67">
        <f t="shared" si="6"/>
        <v>2.3841911764705883</v>
      </c>
      <c r="AG18" s="43"/>
      <c r="AH18" s="4"/>
      <c r="AI18" s="5"/>
      <c r="AK18" s="1"/>
      <c r="AL18" s="1"/>
      <c r="AM18" s="11"/>
      <c r="AN18" s="11"/>
      <c r="AO18" s="11"/>
    </row>
    <row r="19" spans="1:43" ht="15.6">
      <c r="A19" s="43"/>
      <c r="B19" s="319">
        <f>+'Ark1'!C277</f>
        <v>2023</v>
      </c>
      <c r="C19" s="319">
        <f>+'Ark1'!I277</f>
        <v>49</v>
      </c>
      <c r="D19" s="3" t="s">
        <v>109</v>
      </c>
      <c r="E19" s="3" t="s">
        <v>76</v>
      </c>
      <c r="F19">
        <f>+'Ark1'!Q277</f>
        <v>559</v>
      </c>
      <c r="G19" s="11">
        <f>+'Ark1'!R277</f>
        <v>2079</v>
      </c>
      <c r="H19" s="11"/>
      <c r="I19" s="70">
        <f>+'Ark1'!AE277</f>
        <v>25.80685203574976</v>
      </c>
      <c r="J19" s="70">
        <f>+'Ark1'!AF277</f>
        <v>25.657217087908556</v>
      </c>
      <c r="K19" s="1">
        <f>+'Ark1'!S277</f>
        <v>5.3155363155363133</v>
      </c>
      <c r="M19" s="382">
        <f>+'Ark1'!AR277</f>
        <v>218.41662567634049</v>
      </c>
      <c r="N19" s="114">
        <f>+'Ark1'!AS277</f>
        <v>33.022105963176969</v>
      </c>
      <c r="O19" s="1">
        <f>+'Ark1'!T277</f>
        <v>6.4603174603174605</v>
      </c>
      <c r="Q19" s="11">
        <f>+'Ark1'!U277</f>
        <v>350.21563251563191</v>
      </c>
      <c r="S19" s="11">
        <f>+'Ark1'!W277</f>
        <v>48.196248196248199</v>
      </c>
      <c r="T19" s="11">
        <f>+'Ark1'!X277</f>
        <v>48.436748436748438</v>
      </c>
      <c r="U19" s="11">
        <f>+'Ark1'!AG277</f>
        <v>921.67535661583872</v>
      </c>
      <c r="V19" s="11">
        <f>+'Ark1'!AH277</f>
        <v>0</v>
      </c>
      <c r="W19" s="67">
        <f>+'Ark1'!AI277</f>
        <v>28.427128427128434</v>
      </c>
      <c r="X19" s="11">
        <f>+'Ark1'!Y277</f>
        <v>89.671387629906647</v>
      </c>
      <c r="Y19" s="1">
        <f>+'Ark1'!Z277</f>
        <v>1.6228005319886074</v>
      </c>
      <c r="Z19" s="1">
        <f>+'Ark1'!AA277</f>
        <v>1.8160309318916872</v>
      </c>
      <c r="AA19" s="11">
        <f>+'Ark1'!AB277</f>
        <v>77.220380067117773</v>
      </c>
      <c r="AB19" s="11">
        <f>+'Ark1'!AC277</f>
        <v>47.074555975979315</v>
      </c>
      <c r="AC19" s="11">
        <f>+'Ark1'!AD277</f>
        <v>34.650827946793555</v>
      </c>
      <c r="AD19" s="11">
        <f t="shared" si="4"/>
        <v>379.97721215150642</v>
      </c>
      <c r="AE19" s="67">
        <f t="shared" si="5"/>
        <v>65.885286399420778</v>
      </c>
      <c r="AF19" s="67">
        <f t="shared" si="6"/>
        <v>3.7191413237924866</v>
      </c>
      <c r="AG19" s="43"/>
      <c r="AH19" s="4"/>
      <c r="AI19" s="5"/>
      <c r="AK19" s="1"/>
      <c r="AL19" s="1"/>
      <c r="AM19" s="11"/>
      <c r="AN19" s="11"/>
      <c r="AO19" s="11"/>
    </row>
    <row r="20" spans="1:43" ht="15.6">
      <c r="A20" s="43"/>
      <c r="B20" s="319">
        <f>+'Ark1'!C278</f>
        <v>2023</v>
      </c>
      <c r="C20" s="319">
        <f>+'Ark1'!I278</f>
        <v>80</v>
      </c>
      <c r="D20" s="3" t="s">
        <v>8</v>
      </c>
      <c r="E20" s="3" t="s">
        <v>7</v>
      </c>
      <c r="F20">
        <f>+'Ark1'!Q278</f>
        <v>492</v>
      </c>
      <c r="G20" s="11">
        <f>+'Ark1'!R278</f>
        <v>1334</v>
      </c>
      <c r="H20" s="11"/>
      <c r="I20" s="70">
        <f>+'Ark1'!AE278</f>
        <v>16.559086395233365</v>
      </c>
      <c r="J20" s="70">
        <f>+'Ark1'!AF278</f>
        <v>16.734566888884089</v>
      </c>
      <c r="K20" s="1">
        <f>+'Ark1'!S278</f>
        <v>5.8731231231231247</v>
      </c>
      <c r="M20" s="382">
        <f>+'Ark1'!AR278</f>
        <v>215.18270676691736</v>
      </c>
      <c r="N20" s="114">
        <f>+'Ark1'!AS278</f>
        <v>34.682654641082102</v>
      </c>
      <c r="O20" s="1">
        <f>+'Ark1'!T278</f>
        <v>6.5209895052473756</v>
      </c>
      <c r="Q20" s="11">
        <f>+'Ark1'!U278</f>
        <v>355.9910794602697</v>
      </c>
      <c r="S20" s="11">
        <f>+'Ark1'!W278</f>
        <v>48.650674662668678</v>
      </c>
      <c r="T20" s="11">
        <f>+'Ark1'!X278</f>
        <v>51.349325337331322</v>
      </c>
      <c r="U20" s="11">
        <f>+'Ark1'!AG278</f>
        <v>997.26691729323284</v>
      </c>
      <c r="V20" s="11">
        <f>+'Ark1'!AH278</f>
        <v>0</v>
      </c>
      <c r="W20" s="67">
        <f>+'Ark1'!AI278</f>
        <v>62.518740629685141</v>
      </c>
      <c r="X20" s="11">
        <f>+'Ark1'!Y278</f>
        <v>112.49376629021415</v>
      </c>
      <c r="Y20" s="1">
        <f>+'Ark1'!Z278</f>
        <v>1.9442319753670836</v>
      </c>
      <c r="Z20" s="1">
        <f>+'Ark1'!AA278</f>
        <v>1.8154988852347596</v>
      </c>
      <c r="AA20" s="11">
        <f>+'Ark1'!AB278</f>
        <v>77.873753872049221</v>
      </c>
      <c r="AB20" s="11">
        <f>+'Ark1'!AC278</f>
        <v>42.305867201445437</v>
      </c>
      <c r="AC20" s="11">
        <f>+'Ark1'!AD278</f>
        <v>28.579128740850681</v>
      </c>
      <c r="AD20" s="11">
        <f t="shared" si="4"/>
        <v>356.96669897212217</v>
      </c>
      <c r="AE20" s="67">
        <f t="shared" si="5"/>
        <v>60.613590418136155</v>
      </c>
      <c r="AF20" s="67">
        <f t="shared" si="6"/>
        <v>2.7113821138211383</v>
      </c>
      <c r="AG20" s="43"/>
      <c r="AH20" s="4"/>
      <c r="AI20" s="5"/>
      <c r="AK20" s="1"/>
      <c r="AL20" s="1"/>
      <c r="AM20" s="11"/>
      <c r="AN20" s="11"/>
      <c r="AO20" s="11"/>
    </row>
    <row r="21" spans="1:43" ht="15.6">
      <c r="A21" s="43"/>
      <c r="B21" s="319">
        <f>+'Ark1'!C279</f>
        <v>2023</v>
      </c>
      <c r="C21" s="319">
        <f>+'Ark1'!I279</f>
        <v>81</v>
      </c>
      <c r="D21" s="3" t="s">
        <v>8</v>
      </c>
      <c r="E21" s="3" t="s">
        <v>5</v>
      </c>
      <c r="F21">
        <f>+'Ark1'!Q279</f>
        <v>87</v>
      </c>
      <c r="G21" s="11">
        <f>+'Ark1'!R279</f>
        <v>300</v>
      </c>
      <c r="H21" s="11"/>
      <c r="I21" s="70">
        <f>+'Ark1'!AE279</f>
        <v>3.7239324726911618</v>
      </c>
      <c r="J21" s="70">
        <f>+'Ark1'!AF279</f>
        <v>3.63202524329308</v>
      </c>
      <c r="K21" s="1">
        <f>+'Ark1'!S279</f>
        <v>5.43</v>
      </c>
      <c r="M21" s="382">
        <f>+'Ark1'!AR279</f>
        <v>215.27868852459011</v>
      </c>
      <c r="N21" s="114">
        <f>+'Ark1'!AS279</f>
        <v>33.911967779808393</v>
      </c>
      <c r="O21" s="1">
        <f>+'Ark1'!T279</f>
        <v>5.833333333333333</v>
      </c>
      <c r="Q21" s="11">
        <f>+'Ark1'!U279</f>
        <v>343.56433333333342</v>
      </c>
      <c r="S21" s="11">
        <f>+'Ark1'!W279</f>
        <v>32.666666666666664</v>
      </c>
      <c r="T21" s="11">
        <f>+'Ark1'!X279</f>
        <v>37.666666666666657</v>
      </c>
      <c r="U21" s="11">
        <f>+'Ark1'!AG279</f>
        <v>918.97814207650276</v>
      </c>
      <c r="V21" s="11">
        <f>+'Ark1'!AH279</f>
        <v>0</v>
      </c>
      <c r="W21" s="67">
        <f>+'Ark1'!AI279</f>
        <v>25</v>
      </c>
      <c r="X21" s="11">
        <f>+'Ark1'!Y279</f>
        <v>96.062921885721408</v>
      </c>
      <c r="Y21" s="1">
        <f>+'Ark1'!Z279</f>
        <v>1.7771981694041139</v>
      </c>
      <c r="Z21" s="1">
        <f>+'Ark1'!AA279</f>
        <v>1.6448573055300453</v>
      </c>
      <c r="AA21" s="11">
        <f>+'Ark1'!AB279</f>
        <v>73.773372532109363</v>
      </c>
      <c r="AB21" s="11">
        <f>+'Ark1'!AC279</f>
        <v>40.067592441279153</v>
      </c>
      <c r="AC21" s="11">
        <f>+'Ark1'!AD279</f>
        <v>25.713500677082401</v>
      </c>
      <c r="AD21" s="11">
        <f t="shared" si="4"/>
        <v>373.85473887009221</v>
      </c>
      <c r="AE21" s="67">
        <f t="shared" si="5"/>
        <v>63.271516267648884</v>
      </c>
      <c r="AF21" s="67">
        <f t="shared" si="6"/>
        <v>3.4482758620689653</v>
      </c>
      <c r="AG21" s="43"/>
      <c r="AH21" s="4"/>
      <c r="AI21" s="5"/>
      <c r="AK21" s="1"/>
      <c r="AL21" s="1"/>
      <c r="AM21" s="11"/>
      <c r="AN21" s="11"/>
      <c r="AO21" s="11"/>
    </row>
    <row r="22" spans="1:43" ht="15.6">
      <c r="A22" s="43"/>
      <c r="B22" s="319">
        <f>+'Ark1'!C280</f>
        <v>2023</v>
      </c>
      <c r="C22" s="319">
        <f>+'Ark1'!I280</f>
        <v>83</v>
      </c>
      <c r="D22" s="3" t="s">
        <v>8</v>
      </c>
      <c r="E22" s="3" t="s">
        <v>431</v>
      </c>
      <c r="F22">
        <f>+'Ark1'!Q280</f>
        <v>510</v>
      </c>
      <c r="G22" s="11">
        <f>+'Ark1'!R280</f>
        <v>1560</v>
      </c>
      <c r="H22" s="11"/>
      <c r="I22" s="70">
        <f>+'Ark1'!AE280</f>
        <v>19.364448857994034</v>
      </c>
      <c r="J22" s="70">
        <f>+'Ark1'!AF280</f>
        <v>17.736987292300629</v>
      </c>
      <c r="K22" s="1">
        <f>+'Ark1'!S280</f>
        <v>5.3737179487179487</v>
      </c>
      <c r="M22" s="382">
        <f>+'Ark1'!AR280</f>
        <v>210.58645161290329</v>
      </c>
      <c r="N22" s="114">
        <f>+'Ark1'!AS280</f>
        <v>33.335077410334769</v>
      </c>
      <c r="O22" s="1">
        <f>+'Ark1'!T280</f>
        <v>6.0083333333333355</v>
      </c>
      <c r="Q22" s="11">
        <f>+'Ark1'!U280</f>
        <v>322.65301282051274</v>
      </c>
      <c r="S22" s="11">
        <f>+'Ark1'!W280</f>
        <v>35.576923076923087</v>
      </c>
      <c r="T22" s="11">
        <f>+'Ark1'!X280</f>
        <v>35.833333333333343</v>
      </c>
      <c r="U22" s="11">
        <f>+'Ark1'!AG280</f>
        <v>985.72258064516132</v>
      </c>
      <c r="V22" s="11">
        <f>+'Ark1'!AH280</f>
        <v>0.19230769230769224</v>
      </c>
      <c r="W22" s="67">
        <f>+'Ark1'!AI280</f>
        <v>55.384615384615408</v>
      </c>
      <c r="X22" s="11">
        <f>+'Ark1'!Y280</f>
        <v>107.40191334851988</v>
      </c>
      <c r="Y22" s="1">
        <f>+'Ark1'!Z280</f>
        <v>1.7451622575171788</v>
      </c>
      <c r="Z22" s="1">
        <f>+'Ark1'!AA280</f>
        <v>1.8322068217335152</v>
      </c>
      <c r="AA22" s="11">
        <f>+'Ark1'!AB280</f>
        <v>76.502714704330145</v>
      </c>
      <c r="AB22" s="11">
        <f>+'Ark1'!AC280</f>
        <v>43.280570561808837</v>
      </c>
      <c r="AC22" s="11">
        <f>+'Ark1'!AD280</f>
        <v>36.449603937510069</v>
      </c>
      <c r="AD22" s="11">
        <f t="shared" si="4"/>
        <v>327.32638894133322</v>
      </c>
      <c r="AE22" s="67">
        <f t="shared" si="5"/>
        <v>60.042788977692936</v>
      </c>
      <c r="AF22" s="67">
        <f t="shared" si="6"/>
        <v>3.0588235294117645</v>
      </c>
      <c r="AG22" s="43"/>
      <c r="AH22" s="4"/>
      <c r="AI22" s="5"/>
      <c r="AK22" s="1"/>
      <c r="AL22" s="1"/>
      <c r="AM22" s="11"/>
      <c r="AN22" s="11"/>
      <c r="AO22" s="11"/>
    </row>
    <row r="23" spans="1:43" ht="15.6">
      <c r="A23" s="43"/>
      <c r="B23" s="43"/>
      <c r="C23" s="352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"/>
      <c r="AI23" s="5"/>
      <c r="AK23" s="1"/>
      <c r="AL23" s="1"/>
      <c r="AM23" s="11"/>
      <c r="AN23" s="11"/>
      <c r="AO23" s="11"/>
    </row>
    <row r="24" spans="1:43" ht="15.6">
      <c r="A24" s="43"/>
      <c r="B24" s="355">
        <f>+'Ark1'!C281</f>
        <v>2022</v>
      </c>
      <c r="C24" s="355">
        <f>+'Ark1'!I281</f>
        <v>6</v>
      </c>
      <c r="D24" s="52" t="s">
        <v>430</v>
      </c>
      <c r="E24" s="52" t="s">
        <v>76</v>
      </c>
      <c r="F24" s="51">
        <f>+'Ark1'!Q281</f>
        <v>489</v>
      </c>
      <c r="G24" s="76">
        <f>+'Ark1'!R281</f>
        <v>1151</v>
      </c>
      <c r="H24" s="76"/>
      <c r="I24" s="69">
        <f>+'Ark1'!AE281</f>
        <v>16.530231222174347</v>
      </c>
      <c r="J24" s="69">
        <f>+'Ark1'!AF281</f>
        <v>17.451589012672809</v>
      </c>
      <c r="K24" s="53">
        <f>+'Ark1'!S281</f>
        <v>6.3226086956521748</v>
      </c>
      <c r="L24" s="66"/>
      <c r="M24" s="382">
        <f>+'Ark1'!AR281</f>
        <v>219.77969174977341</v>
      </c>
      <c r="N24" s="114">
        <f>+'Ark1'!AS281</f>
        <v>35.994684548011847</v>
      </c>
      <c r="O24" s="53">
        <f>+'Ark1'!T281</f>
        <v>6.4413553431798443</v>
      </c>
      <c r="P24" s="66"/>
      <c r="Q24" s="76">
        <f>+'Ark1'!U281</f>
        <v>393.06460469157258</v>
      </c>
      <c r="R24" s="66"/>
      <c r="S24" s="76">
        <f>+'Ark1'!W281</f>
        <v>49.435273675065183</v>
      </c>
      <c r="T24" s="76">
        <f>+'Ark1'!X281</f>
        <v>63.249348392701997</v>
      </c>
      <c r="U24" s="76">
        <f>+'Ark1'!AG281</f>
        <v>1038.1858567543063</v>
      </c>
      <c r="V24" s="76">
        <f>+'Ark1'!AH281</f>
        <v>0</v>
      </c>
      <c r="W24" s="66">
        <f>+'Ark1'!AI281</f>
        <v>54.474370112945266</v>
      </c>
      <c r="X24" s="76">
        <f>+'Ark1'!Y281</f>
        <v>114.47776251757109</v>
      </c>
      <c r="Y24" s="53">
        <f>+'Ark1'!Z281</f>
        <v>1.8438940005630795</v>
      </c>
      <c r="Z24" s="53">
        <f>+'Ark1'!AA281</f>
        <v>1.6568818876523597</v>
      </c>
      <c r="AA24" s="76">
        <f>+'Ark1'!AB281</f>
        <v>73.374834981849503</v>
      </c>
      <c r="AB24" s="76">
        <f>+'Ark1'!AC281</f>
        <v>36.97258887839353</v>
      </c>
      <c r="AC24" s="76">
        <f>+'Ark1'!AD281</f>
        <v>20.622555066039077</v>
      </c>
      <c r="AD24" s="76">
        <f t="shared" si="4"/>
        <v>378.60716569614567</v>
      </c>
      <c r="AE24" s="66">
        <f t="shared" si="5"/>
        <v>62.168105541921115</v>
      </c>
      <c r="AF24" s="66">
        <f t="shared" si="6"/>
        <v>2.3537832310838445</v>
      </c>
      <c r="AG24" s="43"/>
      <c r="AH24" s="4"/>
      <c r="AI24" s="5"/>
      <c r="AK24" s="13"/>
      <c r="AL24" s="13"/>
      <c r="AM24" s="11"/>
      <c r="AN24" s="11"/>
      <c r="AO24" s="11"/>
    </row>
    <row r="25" spans="1:43" ht="16.5" customHeight="1">
      <c r="A25" s="43"/>
      <c r="B25" s="355">
        <f>+'Ark1'!C282</f>
        <v>2022</v>
      </c>
      <c r="C25" s="355">
        <f>+'Ark1'!I282</f>
        <v>24</v>
      </c>
      <c r="D25" s="52" t="s">
        <v>108</v>
      </c>
      <c r="E25" s="52" t="s">
        <v>76</v>
      </c>
      <c r="F25" s="51">
        <f>+'Ark1'!Q282</f>
        <v>611</v>
      </c>
      <c r="G25" s="76">
        <f>+'Ark1'!R282</f>
        <v>1349</v>
      </c>
      <c r="H25" s="76"/>
      <c r="I25" s="69">
        <f>+'Ark1'!AE282</f>
        <v>19.373833117908951</v>
      </c>
      <c r="J25" s="69">
        <f>+'Ark1'!AF282</f>
        <v>19.583108105637272</v>
      </c>
      <c r="K25" s="53">
        <f>+'Ark1'!S282</f>
        <v>5.972551928783381</v>
      </c>
      <c r="L25" s="66"/>
      <c r="M25" s="382">
        <f>+'Ark1'!AR282</f>
        <v>217.72819314641751</v>
      </c>
      <c r="N25" s="114">
        <f>+'Ark1'!AS282</f>
        <v>35.643733264975637</v>
      </c>
      <c r="O25" s="53">
        <f>+'Ark1'!T282</f>
        <v>6.8317272053372866</v>
      </c>
      <c r="P25" s="66"/>
      <c r="Q25" s="76">
        <f>+'Ark1'!U282</f>
        <v>376.33443291326881</v>
      </c>
      <c r="R25" s="66"/>
      <c r="S25" s="76">
        <f>+'Ark1'!W282</f>
        <v>54.262416604892515</v>
      </c>
      <c r="T25" s="76">
        <f>+'Ark1'!X282</f>
        <v>57.820607857672343</v>
      </c>
      <c r="U25" s="76">
        <f>+'Ark1'!AG282</f>
        <v>996.64330218068517</v>
      </c>
      <c r="V25" s="76">
        <f>+'Ark1'!AH282</f>
        <v>0</v>
      </c>
      <c r="W25" s="66">
        <f>+'Ark1'!AI282</f>
        <v>41.73461823573016</v>
      </c>
      <c r="X25" s="76">
        <f>+'Ark1'!Y282</f>
        <v>106.00931857612726</v>
      </c>
      <c r="Y25" s="53">
        <f>+'Ark1'!Z282</f>
        <v>1.7904103841933141</v>
      </c>
      <c r="Z25" s="53">
        <f>+'Ark1'!AA282</f>
        <v>1.8770199548106237</v>
      </c>
      <c r="AA25" s="76">
        <f>+'Ark1'!AB282</f>
        <v>78.636822512376582</v>
      </c>
      <c r="AB25" s="76">
        <f>+'Ark1'!AC282</f>
        <v>46.281369812362655</v>
      </c>
      <c r="AC25" s="76">
        <f>+'Ark1'!AD282</f>
        <v>39.196254827893846</v>
      </c>
      <c r="AD25" s="76">
        <f t="shared" si="4"/>
        <v>377.60192848317735</v>
      </c>
      <c r="AE25" s="66">
        <f t="shared" si="5"/>
        <v>63.010658994793999</v>
      </c>
      <c r="AF25" s="66">
        <f t="shared" si="6"/>
        <v>2.2078559738134205</v>
      </c>
      <c r="AG25" s="43"/>
      <c r="AH25" s="4"/>
      <c r="AI25" s="5"/>
      <c r="AK25" s="13"/>
      <c r="AL25" s="13"/>
      <c r="AM25" s="11"/>
      <c r="AN25" s="11"/>
      <c r="AO25" s="11"/>
    </row>
    <row r="26" spans="1:43" ht="16.5" customHeight="1">
      <c r="A26" s="43"/>
      <c r="B26" s="355">
        <f>+'Ark1'!C283</f>
        <v>2022</v>
      </c>
      <c r="C26" s="355">
        <f>+'Ark1'!I283</f>
        <v>49</v>
      </c>
      <c r="D26" s="52" t="s">
        <v>109</v>
      </c>
      <c r="E26" s="52" t="s">
        <v>76</v>
      </c>
      <c r="F26" s="51">
        <f>+'Ark1'!Q283</f>
        <v>598</v>
      </c>
      <c r="G26" s="76">
        <f>+'Ark1'!R283</f>
        <v>1851</v>
      </c>
      <c r="H26" s="76"/>
      <c r="I26" s="69">
        <f>+'Ark1'!AE283</f>
        <v>26.583369237397658</v>
      </c>
      <c r="J26" s="69">
        <f>+'Ark1'!AF283</f>
        <v>26.254751961720181</v>
      </c>
      <c r="K26" s="53">
        <f>+'Ark1'!S283</f>
        <v>5.6116819902650077</v>
      </c>
      <c r="L26" s="66"/>
      <c r="M26" s="382">
        <f>+'Ark1'!AR283</f>
        <v>219.93269230769235</v>
      </c>
      <c r="N26" s="114">
        <f>+'Ark1'!AS283</f>
        <v>33.993777251229623</v>
      </c>
      <c r="O26" s="53">
        <f>+'Ark1'!T283</f>
        <v>6.6450567260940048</v>
      </c>
      <c r="P26" s="66"/>
      <c r="Q26" s="76">
        <f>+'Ark1'!U283</f>
        <v>367.71029173419777</v>
      </c>
      <c r="R26" s="66"/>
      <c r="S26" s="76">
        <f>+'Ark1'!W283</f>
        <v>54.889249054565092</v>
      </c>
      <c r="T26" s="76">
        <f>+'Ark1'!X283</f>
        <v>57.104267963263112</v>
      </c>
      <c r="U26" s="76">
        <f>+'Ark1'!AG283</f>
        <v>923.40384615384642</v>
      </c>
      <c r="V26" s="76">
        <f>+'Ark1'!AH283</f>
        <v>0</v>
      </c>
      <c r="W26" s="66">
        <f>+'Ark1'!AI283</f>
        <v>27.930848190167481</v>
      </c>
      <c r="X26" s="76">
        <f>+'Ark1'!Y283</f>
        <v>88.64343176364865</v>
      </c>
      <c r="Y26" s="53">
        <f>+'Ark1'!Z283</f>
        <v>1.6247354801936154</v>
      </c>
      <c r="Z26" s="53">
        <f>+'Ark1'!AA283</f>
        <v>1.7073588256125181</v>
      </c>
      <c r="AA26" s="76">
        <f>+'Ark1'!AB283</f>
        <v>76.879834627416628</v>
      </c>
      <c r="AB26" s="76">
        <f>+'Ark1'!AC283</f>
        <v>42.431357104656925</v>
      </c>
      <c r="AC26" s="76">
        <f>+'Ark1'!AD283</f>
        <v>29.258099354695737</v>
      </c>
      <c r="AD26" s="76">
        <f t="shared" si="4"/>
        <v>398.21178270567253</v>
      </c>
      <c r="AE26" s="66">
        <f t="shared" si="5"/>
        <v>65.525860583705835</v>
      </c>
      <c r="AF26" s="66">
        <f t="shared" si="6"/>
        <v>3.0953177257525084</v>
      </c>
      <c r="AG26" s="43"/>
      <c r="AH26" s="4"/>
      <c r="AI26" s="5"/>
      <c r="AK26" s="13"/>
      <c r="AL26" s="13"/>
      <c r="AM26" s="11"/>
      <c r="AN26" s="11"/>
      <c r="AO26" s="11"/>
    </row>
    <row r="27" spans="1:43" ht="15.6">
      <c r="A27" s="43"/>
      <c r="B27" s="355">
        <f>+'Ark1'!C284</f>
        <v>2022</v>
      </c>
      <c r="C27" s="355">
        <f>+'Ark1'!I284</f>
        <v>80</v>
      </c>
      <c r="D27" s="52" t="s">
        <v>8</v>
      </c>
      <c r="E27" s="52" t="s">
        <v>7</v>
      </c>
      <c r="F27" s="51">
        <f>+'Ark1'!Q284</f>
        <v>483</v>
      </c>
      <c r="G27" s="76">
        <f>+'Ark1'!R284</f>
        <v>1162</v>
      </c>
      <c r="H27" s="76"/>
      <c r="I27" s="69">
        <f>+'Ark1'!AE284</f>
        <v>16.688209105270719</v>
      </c>
      <c r="J27" s="69">
        <f>+'Ark1'!AF284</f>
        <v>16.928560580434542</v>
      </c>
      <c r="K27" s="53">
        <f>+'Ark1'!S284</f>
        <v>6.2677029360967191</v>
      </c>
      <c r="L27" s="66"/>
      <c r="M27" s="382">
        <f>+'Ark1'!AR284</f>
        <v>216.93408499566348</v>
      </c>
      <c r="N27" s="114">
        <f>+'Ark1'!AS284</f>
        <v>36.075087112792289</v>
      </c>
      <c r="O27" s="53">
        <f>+'Ark1'!T284</f>
        <v>6.7383820998278852</v>
      </c>
      <c r="P27" s="66"/>
      <c r="Q27" s="76">
        <f>+'Ark1'!U284</f>
        <v>377.67495697073991</v>
      </c>
      <c r="R27" s="66"/>
      <c r="S27" s="76">
        <f>+'Ark1'!W284</f>
        <v>55.421686746987966</v>
      </c>
      <c r="T27" s="76">
        <f>+'Ark1'!X284</f>
        <v>58.089500860585197</v>
      </c>
      <c r="U27" s="76">
        <f>+'Ark1'!AG284</f>
        <v>997.28707718993985</v>
      </c>
      <c r="V27" s="76">
        <f>+'Ark1'!AH284</f>
        <v>8.6058519793459548E-2</v>
      </c>
      <c r="W27" s="66">
        <f>+'Ark1'!AI284</f>
        <v>60.499139414802066</v>
      </c>
      <c r="X27" s="76">
        <f>+'Ark1'!Y284</f>
        <v>112.32392946367908</v>
      </c>
      <c r="Y27" s="53">
        <f>+'Ark1'!Z284</f>
        <v>1.9205106556618403</v>
      </c>
      <c r="Z27" s="53">
        <f>+'Ark1'!AA284</f>
        <v>1.7331604746635652</v>
      </c>
      <c r="AA27" s="76">
        <f>+'Ark1'!AB284</f>
        <v>76.134606827678112</v>
      </c>
      <c r="AB27" s="76">
        <f>+'Ark1'!AC284</f>
        <v>31.520004226165042</v>
      </c>
      <c r="AC27" s="76">
        <f>+'Ark1'!AD284</f>
        <v>23.473059448824728</v>
      </c>
      <c r="AD27" s="76">
        <f t="shared" si="4"/>
        <v>378.70234720670032</v>
      </c>
      <c r="AE27" s="66">
        <f t="shared" si="5"/>
        <v>60.257316088745768</v>
      </c>
      <c r="AF27" s="66">
        <f t="shared" si="6"/>
        <v>2.4057971014492754</v>
      </c>
      <c r="AG27" s="43"/>
      <c r="AH27"/>
      <c r="AK27" s="13"/>
      <c r="AL27" s="13"/>
      <c r="AM27" s="11"/>
      <c r="AN27" s="11"/>
      <c r="AO27" s="11"/>
    </row>
    <row r="28" spans="1:43" ht="17.25" customHeight="1">
      <c r="A28" s="43"/>
      <c r="B28" s="355">
        <f>+'Ark1'!C285</f>
        <v>2022</v>
      </c>
      <c r="C28" s="355">
        <f>+'Ark1'!I285</f>
        <v>81</v>
      </c>
      <c r="D28" s="52" t="s">
        <v>8</v>
      </c>
      <c r="E28" s="52" t="s">
        <v>5</v>
      </c>
      <c r="F28" s="51">
        <f>+'Ark1'!Q285</f>
        <v>96</v>
      </c>
      <c r="G28" s="76">
        <f>+'Ark1'!R285</f>
        <v>270</v>
      </c>
      <c r="H28" s="76"/>
      <c r="I28" s="69">
        <f>+'Ark1'!AE285</f>
        <v>3.8776389487289968</v>
      </c>
      <c r="J28" s="69">
        <f>+'Ark1'!AF285</f>
        <v>3.7243980470461673</v>
      </c>
      <c r="K28" s="53">
        <f>+'Ark1'!S285</f>
        <v>5.7509293680297393</v>
      </c>
      <c r="L28" s="66"/>
      <c r="M28" s="382">
        <f>+'Ark1'!AR285</f>
        <v>216.53461538461536</v>
      </c>
      <c r="N28" s="114">
        <f>+'Ark1'!AS285</f>
        <v>34.21968615194848</v>
      </c>
      <c r="O28" s="53">
        <f>+'Ark1'!T285</f>
        <v>6.1037037037037036</v>
      </c>
      <c r="P28" s="66"/>
      <c r="Q28" s="76">
        <f>+'Ark1'!U285</f>
        <v>357.59925925925927</v>
      </c>
      <c r="R28" s="66"/>
      <c r="S28" s="76">
        <f>+'Ark1'!W285</f>
        <v>42.962962962962962</v>
      </c>
      <c r="T28" s="76">
        <f>+'Ark1'!X285</f>
        <v>50</v>
      </c>
      <c r="U28" s="76">
        <f>+'Ark1'!AG285</f>
        <v>978.78076923076901</v>
      </c>
      <c r="V28" s="76">
        <f>+'Ark1'!AH285</f>
        <v>0</v>
      </c>
      <c r="W28" s="66">
        <f>+'Ark1'!AI285</f>
        <v>44.074074074074069</v>
      </c>
      <c r="X28" s="76">
        <f>+'Ark1'!Y285</f>
        <v>110.38773314585649</v>
      </c>
      <c r="Y28" s="53">
        <f>+'Ark1'!Z285</f>
        <v>1.7859939436896244</v>
      </c>
      <c r="Z28" s="53">
        <f>+'Ark1'!AA285</f>
        <v>1.8669605882649027</v>
      </c>
      <c r="AA28" s="76">
        <f>+'Ark1'!AB285</f>
        <v>77.09215284193678</v>
      </c>
      <c r="AB28" s="76">
        <f>+'Ark1'!AC285</f>
        <v>26.388422536307832</v>
      </c>
      <c r="AC28" s="76">
        <f>+'Ark1'!AD285</f>
        <v>9.0492023355280473</v>
      </c>
      <c r="AD28" s="76">
        <f t="shared" si="4"/>
        <v>365.35174218870191</v>
      </c>
      <c r="AE28" s="66">
        <f t="shared" si="5"/>
        <v>62.181125236419362</v>
      </c>
      <c r="AF28" s="66">
        <f t="shared" si="6"/>
        <v>2.8125</v>
      </c>
      <c r="AG28" s="43"/>
      <c r="AH28" s="2"/>
      <c r="AI28" s="5"/>
      <c r="AK28" s="13"/>
      <c r="AL28" s="13"/>
      <c r="AM28" s="11"/>
      <c r="AN28" s="11"/>
      <c r="AO28" s="11"/>
    </row>
    <row r="29" spans="1:43" ht="15.6">
      <c r="A29" s="43"/>
      <c r="B29" s="355">
        <f>+'Ark1'!C286</f>
        <v>2022</v>
      </c>
      <c r="C29" s="355">
        <f>+'Ark1'!I286</f>
        <v>83</v>
      </c>
      <c r="D29" s="52" t="s">
        <v>8</v>
      </c>
      <c r="E29" s="52" t="s">
        <v>431</v>
      </c>
      <c r="F29" s="51">
        <f>+'Ark1'!Q286</f>
        <v>482</v>
      </c>
      <c r="G29" s="76">
        <f>+'Ark1'!R286</f>
        <v>1180</v>
      </c>
      <c r="H29" s="76"/>
      <c r="I29" s="69">
        <f>+'Ark1'!AE286</f>
        <v>16.946718368519317</v>
      </c>
      <c r="J29" s="69">
        <f>+'Ark1'!AF286</f>
        <v>16.057592292489026</v>
      </c>
      <c r="K29" s="53">
        <f>+'Ark1'!S286</f>
        <v>5.790322580645161</v>
      </c>
      <c r="L29" s="66"/>
      <c r="M29" s="382">
        <f>+'Ark1'!AR286</f>
        <v>214.16738197424888</v>
      </c>
      <c r="N29" s="114">
        <f>+'Ark1'!AS286</f>
        <v>34.717121164012845</v>
      </c>
      <c r="O29" s="53">
        <f>+'Ark1'!T286</f>
        <v>6.0855932203389838</v>
      </c>
      <c r="P29" s="66"/>
      <c r="Q29" s="76">
        <f>+'Ark1'!U286</f>
        <v>352.7789830508479</v>
      </c>
      <c r="R29" s="66"/>
      <c r="S29" s="76">
        <f>+'Ark1'!W286</f>
        <v>36.949152542372872</v>
      </c>
      <c r="T29" s="76">
        <f>+'Ark1'!X286</f>
        <v>47.372881355932201</v>
      </c>
      <c r="U29" s="76">
        <f>+'Ark1'!AG286</f>
        <v>1029.2034334763948</v>
      </c>
      <c r="V29" s="76">
        <f>+'Ark1'!AH286</f>
        <v>0.25423728813559321</v>
      </c>
      <c r="W29" s="66">
        <f>+'Ark1'!AI286</f>
        <v>56.440677966101696</v>
      </c>
      <c r="X29" s="76">
        <f>+'Ark1'!Y286</f>
        <v>113.73094647195296</v>
      </c>
      <c r="Y29" s="53">
        <f>+'Ark1'!Z286</f>
        <v>1.764565055700575</v>
      </c>
      <c r="Z29" s="53">
        <f>+'Ark1'!AA286</f>
        <v>2.0432516219160366</v>
      </c>
      <c r="AA29" s="76">
        <f>+'Ark1'!AB286</f>
        <v>75.865568483152401</v>
      </c>
      <c r="AB29" s="76">
        <f>+'Ark1'!AC286</f>
        <v>38.920066133755121</v>
      </c>
      <c r="AC29" s="76">
        <f>+'Ark1'!AD286</f>
        <v>25.895200145068088</v>
      </c>
      <c r="AD29" s="76">
        <f t="shared" si="4"/>
        <v>342.76895274168265</v>
      </c>
      <c r="AE29" s="66">
        <f t="shared" si="5"/>
        <v>60.92561824276482</v>
      </c>
      <c r="AF29" s="66">
        <f t="shared" si="6"/>
        <v>2.4481327800829877</v>
      </c>
      <c r="AG29" s="43"/>
      <c r="AH29" s="2"/>
      <c r="AK29" s="13"/>
      <c r="AL29" s="13"/>
      <c r="AM29" s="11"/>
      <c r="AN29" s="11"/>
      <c r="AO29" s="11"/>
    </row>
    <row r="30" spans="1:43">
      <c r="A30" s="43"/>
      <c r="B30" s="352"/>
      <c r="C30" s="352"/>
      <c r="D30" s="43"/>
      <c r="E30" s="43"/>
      <c r="F30" s="43"/>
      <c r="G30" s="43"/>
      <c r="H30" s="43"/>
      <c r="I30" s="43"/>
      <c r="J30" s="43"/>
      <c r="K30" s="43"/>
      <c r="L30" s="64"/>
      <c r="M30" s="43"/>
      <c r="N30" s="43"/>
      <c r="O30" s="43"/>
      <c r="P30" s="64"/>
      <c r="Q30" s="73"/>
      <c r="R30" s="64"/>
      <c r="S30" s="73"/>
      <c r="T30" s="73"/>
      <c r="U30" s="73"/>
      <c r="V30" s="73"/>
      <c r="W30" s="43"/>
      <c r="X30" s="73"/>
      <c r="Y30" s="43"/>
      <c r="Z30" s="43"/>
      <c r="AA30" s="73"/>
      <c r="AB30" s="73"/>
      <c r="AC30" s="73"/>
      <c r="AD30" s="73"/>
      <c r="AE30" s="64"/>
      <c r="AF30" s="64"/>
      <c r="AG30" s="43"/>
      <c r="AI30" s="1"/>
      <c r="AJ30" s="1"/>
      <c r="AK30" s="1"/>
      <c r="AL30" s="1"/>
      <c r="AM30" s="1"/>
      <c r="AN30" s="1"/>
      <c r="AP30" s="13"/>
      <c r="AQ30" s="13"/>
    </row>
    <row r="31" spans="1:43" s="521" customFormat="1">
      <c r="A31" s="43"/>
      <c r="B31" s="352"/>
      <c r="C31" s="352"/>
      <c r="D31" s="43"/>
      <c r="E31" s="43"/>
      <c r="F31" s="43"/>
      <c r="G31" s="43"/>
      <c r="H31" s="43"/>
      <c r="I31" s="43"/>
      <c r="J31" s="43"/>
      <c r="K31" s="43"/>
      <c r="L31" s="64"/>
      <c r="M31" s="43"/>
      <c r="N31" s="43"/>
      <c r="O31" s="43"/>
      <c r="P31" s="64"/>
      <c r="Q31" s="73"/>
      <c r="R31" s="64"/>
      <c r="S31" s="73"/>
      <c r="T31" s="73"/>
      <c r="U31" s="73"/>
      <c r="V31" s="73"/>
      <c r="W31" s="43"/>
      <c r="X31" s="73"/>
      <c r="Y31" s="43"/>
      <c r="Z31" s="43"/>
      <c r="AA31" s="73"/>
      <c r="AB31" s="73"/>
      <c r="AC31" s="73"/>
      <c r="AD31" s="73"/>
      <c r="AE31" s="64"/>
      <c r="AF31" s="64"/>
      <c r="AG31" s="43"/>
      <c r="AH31" s="67"/>
      <c r="AI31" s="1"/>
      <c r="AJ31" s="1"/>
      <c r="AK31" s="1"/>
      <c r="AL31" s="1"/>
      <c r="AM31" s="1"/>
      <c r="AN31" s="1"/>
      <c r="AP31" s="13"/>
      <c r="AQ31" s="13"/>
    </row>
    <row r="32" spans="1:43">
      <c r="A32" s="43"/>
      <c r="B32" s="352"/>
      <c r="C32" s="352"/>
      <c r="D32" s="43"/>
      <c r="E32" s="43"/>
      <c r="F32" s="43"/>
      <c r="G32" s="43"/>
      <c r="H32" s="43"/>
      <c r="I32" s="43"/>
      <c r="J32" s="43"/>
      <c r="K32" s="43"/>
      <c r="L32" s="64"/>
      <c r="M32" s="43"/>
      <c r="N32" s="43"/>
      <c r="O32" s="43"/>
      <c r="P32" s="64"/>
      <c r="Q32" s="73"/>
      <c r="R32" s="64"/>
      <c r="S32" s="73"/>
      <c r="T32" s="73"/>
      <c r="U32" s="73"/>
      <c r="V32" s="73"/>
      <c r="W32" s="43"/>
      <c r="X32" s="73"/>
      <c r="Y32" s="43"/>
      <c r="Z32" s="43"/>
      <c r="AA32" s="73"/>
      <c r="AB32" s="73"/>
      <c r="AC32" s="73"/>
      <c r="AD32" s="73"/>
      <c r="AE32" s="64"/>
      <c r="AF32" s="64"/>
      <c r="AG32" s="43"/>
      <c r="AI32" s="1"/>
      <c r="AJ32" s="1"/>
      <c r="AK32" s="1"/>
      <c r="AL32" s="1"/>
      <c r="AM32" s="1"/>
      <c r="AN32" s="1"/>
      <c r="AP32" s="13"/>
      <c r="AQ32" s="13"/>
    </row>
    <row r="33" spans="19:43">
      <c r="S33" s="16"/>
      <c r="T33" s="16"/>
      <c r="U33" s="16"/>
      <c r="X33" s="203"/>
      <c r="Y33" s="58"/>
      <c r="Z33" s="1"/>
      <c r="AI33" s="1"/>
      <c r="AJ33" s="1"/>
      <c r="AK33" s="1"/>
      <c r="AL33" s="1"/>
      <c r="AM33" s="1"/>
      <c r="AN33" s="1"/>
      <c r="AP33" s="13"/>
      <c r="AQ33" s="13"/>
    </row>
    <row r="34" spans="19:43">
      <c r="S34" s="16"/>
      <c r="T34" s="16"/>
      <c r="U34" s="16"/>
      <c r="X34" s="203"/>
      <c r="Y34" s="58"/>
      <c r="Z34" s="1"/>
      <c r="AI34" s="1"/>
      <c r="AJ34" s="1"/>
      <c r="AK34" s="1"/>
      <c r="AL34" s="1"/>
      <c r="AM34" s="1"/>
      <c r="AN34" s="1"/>
      <c r="AP34" s="13"/>
      <c r="AQ34" s="13"/>
    </row>
    <row r="35" spans="19:43">
      <c r="S35" s="16"/>
      <c r="T35" s="16"/>
      <c r="U35" s="16"/>
      <c r="X35" s="203"/>
      <c r="Y35" s="58"/>
      <c r="Z35" s="1"/>
      <c r="AI35" s="1"/>
      <c r="AJ35" s="1"/>
      <c r="AK35" s="1"/>
      <c r="AL35" s="1"/>
      <c r="AM35" s="1"/>
      <c r="AN35" s="1"/>
      <c r="AP35" s="13"/>
      <c r="AQ35" s="13"/>
    </row>
    <row r="36" spans="19:43">
      <c r="S36" s="16"/>
      <c r="T36" s="16"/>
      <c r="U36" s="16"/>
      <c r="X36" s="203"/>
      <c r="Y36" s="58"/>
      <c r="Z36" s="1"/>
      <c r="AI36" s="1"/>
      <c r="AJ36" s="1"/>
      <c r="AK36" s="1"/>
      <c r="AL36" s="1"/>
      <c r="AM36" s="1"/>
      <c r="AN36" s="1"/>
      <c r="AP36" s="13"/>
      <c r="AQ36" s="13"/>
    </row>
    <row r="37" spans="19:43">
      <c r="S37" s="16"/>
      <c r="T37" s="16"/>
      <c r="U37" s="16"/>
      <c r="X37" s="203"/>
      <c r="Y37" s="58"/>
      <c r="Z37" s="1"/>
      <c r="AI37" s="1"/>
      <c r="AJ37" s="1"/>
      <c r="AK37" s="1"/>
      <c r="AL37" s="1"/>
      <c r="AM37" s="1"/>
      <c r="AN37" s="1"/>
      <c r="AP37" s="13"/>
      <c r="AQ37" s="13"/>
    </row>
    <row r="38" spans="19:43">
      <c r="S38" s="16"/>
      <c r="T38" s="16"/>
      <c r="U38" s="16"/>
      <c r="X38" s="203"/>
      <c r="Y38" s="58"/>
      <c r="Z38" s="1"/>
      <c r="AI38" s="1"/>
      <c r="AJ38" s="1"/>
      <c r="AK38" s="1"/>
      <c r="AL38" s="1"/>
      <c r="AM38" s="1"/>
      <c r="AN38" s="1"/>
      <c r="AP38" s="13"/>
      <c r="AQ38" s="13"/>
    </row>
    <row r="39" spans="19:43">
      <c r="S39" s="16"/>
      <c r="T39" s="16"/>
      <c r="U39" s="16"/>
      <c r="X39" s="203"/>
      <c r="Y39" s="58"/>
      <c r="Z39" s="1"/>
      <c r="AI39" s="1"/>
      <c r="AJ39" s="1"/>
      <c r="AK39" s="1"/>
      <c r="AL39" s="1"/>
      <c r="AM39" s="1"/>
      <c r="AN39" s="1"/>
      <c r="AP39" s="13"/>
      <c r="AQ39" s="13"/>
    </row>
    <row r="40" spans="19:43">
      <c r="S40" s="16"/>
      <c r="T40" s="16"/>
      <c r="U40" s="16"/>
      <c r="X40" s="203"/>
      <c r="Y40" s="58"/>
      <c r="Z40" s="1"/>
      <c r="AI40" s="1"/>
      <c r="AJ40" s="1"/>
      <c r="AK40" s="1"/>
      <c r="AL40" s="1"/>
      <c r="AM40" s="1"/>
      <c r="AN40" s="1"/>
      <c r="AP40" s="13"/>
      <c r="AQ40" s="13"/>
    </row>
    <row r="41" spans="19:43">
      <c r="AP41" s="13"/>
      <c r="AQ41" s="13"/>
    </row>
    <row r="42" spans="19:43">
      <c r="AP42" s="13"/>
      <c r="AQ42" s="13"/>
    </row>
    <row r="43" spans="19:43">
      <c r="S43" s="16"/>
      <c r="T43" s="16"/>
      <c r="U43" s="16"/>
      <c r="X43" s="203"/>
      <c r="Y43" s="58"/>
      <c r="Z43" s="1"/>
      <c r="AI43" s="1"/>
      <c r="AJ43" s="1"/>
      <c r="AK43" s="1"/>
      <c r="AL43" s="1"/>
      <c r="AM43" s="1"/>
      <c r="AN43" s="1"/>
      <c r="AP43" s="13"/>
      <c r="AQ43" s="13"/>
    </row>
    <row r="44" spans="19:43">
      <c r="S44" s="16"/>
      <c r="T44" s="16"/>
      <c r="U44" s="16"/>
      <c r="X44" s="203"/>
      <c r="Y44" s="58"/>
      <c r="Z44" s="1"/>
      <c r="AI44" s="1"/>
      <c r="AJ44" s="1"/>
      <c r="AK44" s="1"/>
      <c r="AL44" s="1"/>
      <c r="AM44" s="1"/>
      <c r="AN44" s="1"/>
      <c r="AP44" s="13"/>
      <c r="AQ44" s="13"/>
    </row>
    <row r="45" spans="19:43">
      <c r="S45" s="16"/>
      <c r="T45" s="16"/>
      <c r="U45" s="16"/>
      <c r="X45" s="203"/>
      <c r="Y45" s="58"/>
      <c r="Z45" s="1"/>
      <c r="AI45" s="1"/>
      <c r="AJ45" s="1"/>
      <c r="AK45" s="1"/>
      <c r="AL45" s="1"/>
      <c r="AM45" s="1"/>
      <c r="AN45" s="1"/>
      <c r="AP45" s="13"/>
      <c r="AQ45" s="13"/>
    </row>
    <row r="46" spans="19:43">
      <c r="S46" s="16"/>
      <c r="T46" s="16"/>
      <c r="U46" s="16"/>
      <c r="X46" s="203"/>
      <c r="Y46" s="58"/>
      <c r="Z46" s="1"/>
      <c r="AI46" s="1"/>
      <c r="AJ46" s="1"/>
      <c r="AK46" s="1"/>
      <c r="AL46" s="1"/>
      <c r="AM46" s="1"/>
      <c r="AN46" s="1"/>
    </row>
    <row r="47" spans="19:43">
      <c r="S47" s="16"/>
      <c r="T47" s="16"/>
      <c r="U47" s="16"/>
      <c r="X47" s="203"/>
      <c r="Y47" s="58"/>
      <c r="Z47" s="1"/>
      <c r="AI47" s="1"/>
      <c r="AJ47" s="1"/>
      <c r="AK47" s="1"/>
      <c r="AL47" s="1"/>
      <c r="AM47" s="1"/>
      <c r="AN47" s="1"/>
    </row>
    <row r="48" spans="19:43">
      <c r="S48" s="16"/>
      <c r="T48" s="16"/>
      <c r="U48" s="16"/>
      <c r="X48" s="203"/>
      <c r="Y48" s="58"/>
      <c r="Z48" s="1"/>
      <c r="AI48" s="1"/>
      <c r="AJ48" s="1"/>
      <c r="AK48" s="1"/>
      <c r="AL48" s="1"/>
      <c r="AM48" s="1"/>
      <c r="AN48" s="1"/>
    </row>
    <row r="49" spans="19:40">
      <c r="S49" s="16"/>
      <c r="T49" s="16"/>
      <c r="U49" s="16"/>
      <c r="X49" s="203"/>
      <c r="Y49" s="58"/>
      <c r="Z49" s="1"/>
      <c r="AI49" s="1"/>
      <c r="AJ49" s="1"/>
      <c r="AK49" s="1"/>
      <c r="AL49" s="1"/>
      <c r="AM49" s="1"/>
      <c r="AN49" s="1"/>
    </row>
    <row r="50" spans="19:40">
      <c r="S50" s="16"/>
      <c r="T50" s="16"/>
      <c r="U50" s="16"/>
      <c r="X50" s="203"/>
      <c r="Y50" s="58"/>
      <c r="Z50" s="1"/>
      <c r="AI50" s="1"/>
      <c r="AJ50" s="1"/>
      <c r="AK50" s="1"/>
      <c r="AL50" s="1"/>
      <c r="AM50" s="1"/>
      <c r="AN50" s="1"/>
    </row>
    <row r="51" spans="19:40">
      <c r="S51" s="16"/>
      <c r="T51" s="16"/>
      <c r="U51" s="16"/>
      <c r="X51" s="203"/>
      <c r="Y51" s="58"/>
      <c r="Z51" s="1"/>
      <c r="AI51" s="1"/>
      <c r="AJ51" s="1"/>
      <c r="AK51" s="1"/>
      <c r="AL51" s="1"/>
      <c r="AM51" s="1"/>
      <c r="AN51" s="1"/>
    </row>
    <row r="52" spans="19:40">
      <c r="S52" s="16"/>
      <c r="T52" s="16"/>
      <c r="U52" s="16"/>
      <c r="X52" s="203"/>
      <c r="Y52" s="58"/>
      <c r="Z52" s="1"/>
      <c r="AI52" s="1"/>
      <c r="AJ52" s="1"/>
      <c r="AK52" s="1"/>
      <c r="AL52" s="1"/>
      <c r="AM52" s="1"/>
      <c r="AN52" s="1"/>
    </row>
    <row r="53" spans="19:40">
      <c r="S53" s="16"/>
      <c r="T53" s="16"/>
      <c r="U53" s="16"/>
      <c r="X53" s="203"/>
      <c r="Y53" s="58"/>
      <c r="Z53" s="1"/>
      <c r="AI53" s="1"/>
      <c r="AJ53" s="1"/>
      <c r="AK53" s="1"/>
      <c r="AL53" s="1"/>
      <c r="AM53" s="1"/>
      <c r="AN53" s="1"/>
    </row>
    <row r="54" spans="19:40">
      <c r="S54" s="16"/>
      <c r="T54" s="16"/>
      <c r="U54" s="16"/>
      <c r="X54" s="203"/>
      <c r="Y54" s="58"/>
      <c r="Z54" s="1"/>
      <c r="AI54" s="1"/>
      <c r="AJ54" s="1"/>
      <c r="AK54" s="1"/>
      <c r="AL54" s="1"/>
      <c r="AM54" s="1"/>
      <c r="AN54" s="1"/>
    </row>
    <row r="55" spans="19:40">
      <c r="S55" s="16"/>
      <c r="T55" s="16"/>
      <c r="U55" s="16"/>
      <c r="X55" s="203"/>
      <c r="Y55" s="58"/>
      <c r="Z55" s="1"/>
      <c r="AI55" s="1"/>
      <c r="AJ55" s="1"/>
      <c r="AK55" s="1"/>
      <c r="AL55" s="1"/>
      <c r="AM55" s="1"/>
      <c r="AN55" s="1"/>
    </row>
    <row r="56" spans="19:40">
      <c r="S56" s="16"/>
      <c r="T56" s="16"/>
      <c r="U56" s="16"/>
      <c r="X56" s="203"/>
      <c r="Y56" s="58"/>
      <c r="Z56" s="1"/>
      <c r="AI56" s="1"/>
      <c r="AJ56" s="1"/>
      <c r="AK56" s="1"/>
      <c r="AL56" s="1"/>
      <c r="AM56" s="1"/>
      <c r="AN56" s="1"/>
    </row>
    <row r="57" spans="19:40">
      <c r="S57" s="16"/>
      <c r="T57" s="16"/>
      <c r="U57" s="16"/>
      <c r="X57" s="203"/>
      <c r="Y57" s="58"/>
      <c r="Z57" s="1"/>
      <c r="AI57" s="1"/>
      <c r="AJ57" s="1"/>
      <c r="AK57" s="1"/>
      <c r="AL57" s="1"/>
      <c r="AM57" s="1"/>
      <c r="AN57" s="1"/>
    </row>
    <row r="58" spans="19:40">
      <c r="S58" s="16"/>
      <c r="T58" s="16"/>
      <c r="U58" s="16"/>
      <c r="X58" s="203"/>
      <c r="Y58" s="58"/>
      <c r="Z58" s="1"/>
      <c r="AI58" s="1"/>
      <c r="AJ58" s="1"/>
      <c r="AK58" s="1"/>
      <c r="AL58" s="1"/>
      <c r="AM58" s="1"/>
      <c r="AN58" s="1"/>
    </row>
    <row r="59" spans="19:40">
      <c r="S59" s="16"/>
      <c r="T59" s="16"/>
      <c r="U59" s="16"/>
      <c r="X59" s="203"/>
      <c r="Y59" s="58"/>
      <c r="Z59" s="1"/>
      <c r="AI59" s="1"/>
      <c r="AJ59" s="1"/>
      <c r="AK59" s="1"/>
      <c r="AL59" s="1"/>
      <c r="AM59" s="1"/>
      <c r="AN59" s="1"/>
    </row>
    <row r="60" spans="19:40">
      <c r="S60" s="16"/>
      <c r="T60" s="16"/>
      <c r="U60" s="16"/>
      <c r="X60" s="203"/>
      <c r="Y60" s="58"/>
      <c r="Z60" s="1"/>
      <c r="AI60" s="1"/>
      <c r="AJ60" s="1"/>
      <c r="AK60" s="1"/>
      <c r="AL60" s="1"/>
      <c r="AM60" s="1"/>
      <c r="AN60" s="1"/>
    </row>
    <row r="61" spans="19:40">
      <c r="S61" s="16"/>
      <c r="T61" s="16"/>
      <c r="U61" s="16"/>
      <c r="X61" s="203"/>
      <c r="Y61" s="58"/>
      <c r="Z61" s="1"/>
      <c r="AI61" s="1"/>
      <c r="AJ61" s="1"/>
      <c r="AK61" s="1"/>
      <c r="AL61" s="1"/>
      <c r="AM61" s="1"/>
      <c r="AN61" s="1"/>
    </row>
    <row r="62" spans="19:40">
      <c r="S62" s="16"/>
      <c r="T62" s="16"/>
      <c r="U62" s="16"/>
      <c r="X62" s="203"/>
      <c r="Y62" s="58"/>
      <c r="Z62" s="1"/>
      <c r="AI62" s="1"/>
      <c r="AJ62" s="1"/>
      <c r="AK62" s="1"/>
      <c r="AL62" s="1"/>
      <c r="AM62" s="1"/>
      <c r="AN62" s="1"/>
    </row>
    <row r="63" spans="19:40">
      <c r="S63" s="16"/>
      <c r="T63" s="16"/>
      <c r="U63" s="16"/>
      <c r="X63" s="203"/>
      <c r="Y63" s="58"/>
      <c r="Z63" s="1"/>
      <c r="AI63" s="1"/>
      <c r="AJ63" s="1"/>
      <c r="AK63" s="1"/>
      <c r="AL63" s="1"/>
      <c r="AM63" s="1"/>
      <c r="AN63" s="1"/>
    </row>
    <row r="64" spans="19:40">
      <c r="S64" s="16"/>
      <c r="T64" s="16"/>
      <c r="U64" s="16"/>
      <c r="X64" s="203"/>
      <c r="Y64" s="58"/>
      <c r="Z64" s="1"/>
      <c r="AI64" s="1"/>
      <c r="AJ64" s="1"/>
      <c r="AK64" s="1"/>
      <c r="AL64" s="1"/>
      <c r="AM64" s="1"/>
      <c r="AN64" s="1"/>
    </row>
    <row r="65" spans="6:41">
      <c r="S65" s="16"/>
      <c r="T65" s="16"/>
      <c r="U65" s="16"/>
      <c r="X65" s="203"/>
      <c r="Y65" s="58"/>
      <c r="Z65" s="1"/>
      <c r="AI65" s="1"/>
      <c r="AJ65" s="1"/>
      <c r="AK65" s="1"/>
      <c r="AL65" s="1"/>
      <c r="AM65" s="1"/>
      <c r="AN65" s="1"/>
    </row>
    <row r="66" spans="6:41">
      <c r="S66" s="16"/>
      <c r="T66" s="16"/>
      <c r="U66" s="16"/>
      <c r="X66" s="203"/>
      <c r="Y66" s="58"/>
      <c r="Z66" s="1"/>
      <c r="AI66" s="1"/>
      <c r="AJ66" s="1"/>
      <c r="AK66" s="1"/>
      <c r="AL66" s="1"/>
      <c r="AM66" s="1"/>
      <c r="AN66" s="1"/>
    </row>
    <row r="67" spans="6:41">
      <c r="F67" s="14"/>
      <c r="G67" s="14"/>
      <c r="H67" s="14"/>
      <c r="I67" s="68"/>
      <c r="J67" s="68"/>
      <c r="K67" s="14"/>
      <c r="O67" s="14"/>
      <c r="S67" s="16"/>
      <c r="T67" s="16"/>
      <c r="U67" s="16"/>
      <c r="X67" s="203"/>
      <c r="Y67" s="58"/>
      <c r="Z67" s="1"/>
      <c r="AI67" s="1"/>
      <c r="AJ67" s="1"/>
      <c r="AK67" s="1"/>
      <c r="AL67" s="1"/>
      <c r="AM67" s="1"/>
      <c r="AN67" s="1"/>
    </row>
    <row r="68" spans="6:41">
      <c r="F68" s="14"/>
      <c r="G68" s="14"/>
      <c r="H68" s="14"/>
      <c r="I68" s="68"/>
      <c r="J68" s="68"/>
      <c r="K68" s="14"/>
      <c r="O68" s="14"/>
      <c r="S68" s="16"/>
      <c r="T68" s="16"/>
      <c r="U68" s="16"/>
      <c r="X68" s="203"/>
      <c r="Y68" s="58"/>
      <c r="Z68" s="1"/>
      <c r="AI68" s="1"/>
      <c r="AJ68" s="1"/>
      <c r="AK68" s="1"/>
      <c r="AL68" s="1"/>
      <c r="AM68" s="1"/>
      <c r="AN68" s="1"/>
      <c r="AO68" s="14"/>
    </row>
    <row r="69" spans="6:41">
      <c r="F69" s="14"/>
      <c r="G69" s="14"/>
      <c r="H69" s="14"/>
      <c r="I69" s="68"/>
      <c r="J69" s="68"/>
      <c r="K69" s="14"/>
      <c r="O69" s="14"/>
      <c r="S69" s="16"/>
      <c r="T69" s="16"/>
      <c r="U69" s="16"/>
      <c r="X69" s="203"/>
      <c r="Y69" s="58"/>
      <c r="Z69" s="1"/>
      <c r="AI69" s="1"/>
      <c r="AJ69" s="1"/>
      <c r="AK69" s="1"/>
      <c r="AL69" s="1"/>
      <c r="AM69" s="1"/>
      <c r="AN69" s="1"/>
      <c r="AO69" s="14"/>
    </row>
    <row r="70" spans="6:41">
      <c r="F70" s="14"/>
      <c r="G70" s="14"/>
      <c r="H70" s="14"/>
      <c r="I70" s="68"/>
      <c r="J70" s="68"/>
      <c r="K70" s="14"/>
      <c r="O70" s="14"/>
      <c r="S70" s="16"/>
      <c r="T70" s="16"/>
      <c r="U70" s="16"/>
      <c r="X70" s="203"/>
      <c r="Y70" s="58"/>
      <c r="Z70" s="1"/>
      <c r="AI70" s="1"/>
      <c r="AJ70" s="1"/>
      <c r="AK70" s="1"/>
      <c r="AL70" s="1"/>
      <c r="AM70" s="1"/>
      <c r="AN70" s="1"/>
      <c r="AO70" s="14"/>
    </row>
    <row r="71" spans="6:41">
      <c r="F71" s="14"/>
      <c r="G71" s="14"/>
      <c r="H71" s="14"/>
      <c r="I71" s="68"/>
      <c r="J71" s="68"/>
      <c r="K71" s="14"/>
      <c r="O71" s="14"/>
      <c r="S71" s="16"/>
      <c r="T71" s="16"/>
      <c r="U71" s="16"/>
      <c r="X71" s="203"/>
      <c r="Y71" s="58"/>
      <c r="Z71" s="1"/>
      <c r="AI71" s="1"/>
      <c r="AJ71" s="1"/>
      <c r="AK71" s="1"/>
      <c r="AL71" s="1"/>
      <c r="AM71" s="1"/>
      <c r="AN71" s="1"/>
      <c r="AO71" s="14"/>
    </row>
    <row r="72" spans="6:41">
      <c r="F72" s="14"/>
      <c r="G72" s="14"/>
      <c r="H72" s="14"/>
      <c r="I72" s="68"/>
      <c r="J72" s="68"/>
      <c r="K72" s="14"/>
      <c r="O72" s="14"/>
      <c r="S72" s="16"/>
      <c r="T72" s="16"/>
      <c r="U72" s="16"/>
      <c r="X72" s="203"/>
      <c r="Y72" s="58"/>
      <c r="Z72" s="1"/>
      <c r="AI72" s="1"/>
      <c r="AJ72" s="1"/>
      <c r="AK72" s="1"/>
      <c r="AL72" s="1"/>
      <c r="AM72" s="1"/>
      <c r="AN72" s="1"/>
      <c r="AO72" s="14"/>
    </row>
    <row r="73" spans="6:41">
      <c r="F73" s="14"/>
      <c r="G73" s="14"/>
      <c r="H73" s="14"/>
      <c r="I73" s="68"/>
      <c r="J73" s="68"/>
      <c r="K73" s="14"/>
      <c r="O73" s="14"/>
      <c r="S73" s="16"/>
      <c r="T73" s="16"/>
      <c r="U73" s="16"/>
      <c r="X73" s="203"/>
      <c r="Y73" s="58"/>
      <c r="Z73" s="1"/>
      <c r="AI73" s="1"/>
      <c r="AJ73" s="1"/>
      <c r="AK73" s="1"/>
      <c r="AL73" s="1"/>
      <c r="AM73" s="1"/>
      <c r="AN73" s="1"/>
      <c r="AO73" s="14"/>
    </row>
    <row r="74" spans="6:41">
      <c r="F74" s="14"/>
      <c r="G74" s="14"/>
      <c r="H74" s="14"/>
      <c r="I74" s="68"/>
      <c r="J74" s="68"/>
      <c r="K74" s="14"/>
      <c r="O74" s="14"/>
      <c r="S74" s="16"/>
      <c r="T74" s="16"/>
      <c r="U74" s="16"/>
      <c r="X74" s="203"/>
      <c r="Y74" s="58"/>
      <c r="Z74" s="1"/>
      <c r="AI74" s="1"/>
      <c r="AJ74" s="1"/>
      <c r="AK74" s="1"/>
      <c r="AL74" s="1"/>
      <c r="AM74" s="1"/>
      <c r="AN74" s="1"/>
      <c r="AO74" s="14"/>
    </row>
    <row r="75" spans="6:41">
      <c r="F75" s="14"/>
      <c r="G75" s="14"/>
      <c r="H75" s="14"/>
      <c r="I75" s="68"/>
      <c r="J75" s="68"/>
      <c r="K75" s="14"/>
      <c r="O75" s="14"/>
      <c r="S75" s="16"/>
      <c r="T75" s="16"/>
      <c r="U75" s="16"/>
      <c r="X75" s="203"/>
      <c r="Y75" s="58"/>
      <c r="Z75" s="1"/>
      <c r="AI75" s="1"/>
      <c r="AJ75" s="1"/>
      <c r="AK75" s="1"/>
      <c r="AL75" s="1"/>
      <c r="AM75" s="1"/>
      <c r="AN75" s="1"/>
      <c r="AO75" s="14"/>
    </row>
    <row r="76" spans="6:41">
      <c r="F76" s="14"/>
      <c r="G76" s="14"/>
      <c r="H76" s="14"/>
      <c r="I76" s="68"/>
      <c r="J76" s="68"/>
      <c r="K76" s="14"/>
      <c r="O76" s="14"/>
      <c r="S76" s="16"/>
      <c r="T76" s="16"/>
      <c r="U76" s="16"/>
      <c r="X76" s="203"/>
      <c r="Y76" s="58"/>
      <c r="Z76" s="1"/>
      <c r="AI76" s="1"/>
      <c r="AJ76" s="1"/>
      <c r="AK76" s="1"/>
      <c r="AL76" s="1"/>
      <c r="AM76" s="1"/>
      <c r="AN76" s="1"/>
      <c r="AO76" s="14"/>
    </row>
    <row r="77" spans="6:41">
      <c r="F77" s="14"/>
      <c r="G77" s="14"/>
      <c r="H77" s="14"/>
      <c r="I77" s="68"/>
      <c r="J77" s="68"/>
      <c r="K77" s="14"/>
      <c r="O77" s="14"/>
      <c r="S77" s="16"/>
      <c r="T77" s="16"/>
      <c r="U77" s="16"/>
      <c r="X77" s="203"/>
      <c r="Y77" s="58"/>
      <c r="Z77" s="1"/>
      <c r="AI77" s="1"/>
      <c r="AJ77" s="1"/>
      <c r="AK77" s="1"/>
      <c r="AL77" s="1"/>
      <c r="AM77" s="1"/>
      <c r="AN77" s="1"/>
      <c r="AO77" s="14"/>
    </row>
    <row r="78" spans="6:41">
      <c r="F78" s="14"/>
      <c r="G78" s="14"/>
      <c r="H78" s="14"/>
      <c r="I78" s="68"/>
      <c r="J78" s="68"/>
      <c r="K78" s="14"/>
      <c r="O78" s="14"/>
      <c r="S78" s="16"/>
      <c r="T78" s="16"/>
      <c r="U78" s="16"/>
      <c r="X78" s="203"/>
      <c r="Y78" s="58"/>
      <c r="Z78" s="1"/>
      <c r="AI78" s="1"/>
      <c r="AJ78" s="1"/>
      <c r="AK78" s="1"/>
      <c r="AL78" s="1"/>
      <c r="AM78" s="1"/>
      <c r="AN78" s="1"/>
      <c r="AO78" s="14"/>
    </row>
    <row r="79" spans="6:41">
      <c r="F79" s="14"/>
      <c r="G79" s="14"/>
      <c r="H79" s="14"/>
      <c r="I79" s="68"/>
      <c r="J79" s="68"/>
      <c r="K79" s="14"/>
      <c r="O79" s="14"/>
      <c r="S79" s="16"/>
      <c r="T79" s="16"/>
      <c r="U79" s="16"/>
      <c r="X79" s="203"/>
      <c r="Y79" s="58"/>
      <c r="Z79" s="1"/>
      <c r="AI79" s="1"/>
      <c r="AJ79" s="1"/>
      <c r="AK79" s="1"/>
      <c r="AL79" s="1"/>
      <c r="AM79" s="1"/>
      <c r="AN79" s="1"/>
      <c r="AO79" s="14"/>
    </row>
    <row r="80" spans="6:41">
      <c r="F80" s="14"/>
      <c r="G80" s="14"/>
      <c r="H80" s="14"/>
      <c r="I80" s="68"/>
      <c r="J80" s="68"/>
      <c r="K80" s="14"/>
      <c r="O80" s="14"/>
      <c r="S80" s="16"/>
      <c r="T80" s="16"/>
      <c r="U80" s="16"/>
      <c r="X80" s="203"/>
      <c r="Y80" s="58"/>
      <c r="Z80" s="1"/>
      <c r="AI80" s="1"/>
      <c r="AJ80" s="1"/>
      <c r="AK80" s="1"/>
      <c r="AL80" s="1"/>
      <c r="AM80" s="1"/>
      <c r="AN80" s="1"/>
      <c r="AO80" s="14"/>
    </row>
    <row r="81" spans="6:41">
      <c r="F81" s="14"/>
      <c r="G81" s="14"/>
      <c r="H81" s="14"/>
      <c r="I81" s="68"/>
      <c r="J81" s="68"/>
      <c r="K81" s="14"/>
      <c r="O81" s="14"/>
      <c r="S81" s="16"/>
      <c r="T81" s="16"/>
      <c r="U81" s="16"/>
      <c r="X81" s="203"/>
      <c r="Y81" s="58"/>
      <c r="Z81" s="1"/>
      <c r="AI81" s="1"/>
      <c r="AJ81" s="1"/>
      <c r="AK81" s="1"/>
      <c r="AL81" s="1"/>
      <c r="AM81" s="1"/>
      <c r="AN81" s="1"/>
      <c r="AO81" s="14"/>
    </row>
    <row r="82" spans="6:41">
      <c r="F82" s="14"/>
      <c r="G82" s="14"/>
      <c r="H82" s="14"/>
      <c r="I82" s="68"/>
      <c r="J82" s="68"/>
      <c r="K82" s="14"/>
      <c r="O82" s="14"/>
      <c r="S82" s="16"/>
      <c r="T82" s="16"/>
      <c r="U82" s="16"/>
      <c r="X82" s="203"/>
      <c r="Y82" s="58"/>
      <c r="Z82" s="1"/>
      <c r="AI82" s="1"/>
      <c r="AJ82" s="1"/>
      <c r="AK82" s="1"/>
      <c r="AL82" s="1"/>
      <c r="AM82" s="1"/>
      <c r="AN82" s="1"/>
      <c r="AO82" s="14"/>
    </row>
    <row r="83" spans="6:41">
      <c r="F83" s="14"/>
      <c r="G83" s="14"/>
      <c r="H83" s="14"/>
      <c r="I83" s="68"/>
      <c r="J83" s="68"/>
      <c r="K83" s="14"/>
      <c r="O83" s="14"/>
      <c r="S83" s="16"/>
      <c r="T83" s="16"/>
      <c r="U83" s="16"/>
      <c r="X83" s="203"/>
      <c r="Y83" s="58"/>
      <c r="Z83" s="1"/>
      <c r="AI83" s="1"/>
      <c r="AJ83" s="1"/>
      <c r="AK83" s="1"/>
      <c r="AL83" s="1"/>
      <c r="AM83" s="1"/>
      <c r="AN83" s="1"/>
      <c r="AO83" s="14"/>
    </row>
    <row r="84" spans="6:41">
      <c r="F84" s="14"/>
      <c r="G84" s="14"/>
      <c r="H84" s="14"/>
      <c r="I84" s="68"/>
      <c r="J84" s="68"/>
      <c r="K84" s="14"/>
      <c r="O84" s="14"/>
      <c r="S84" s="16"/>
      <c r="T84" s="16"/>
      <c r="U84" s="16"/>
      <c r="X84" s="203"/>
      <c r="Y84" s="58"/>
      <c r="Z84" s="1"/>
      <c r="AI84" s="1"/>
      <c r="AJ84" s="1"/>
      <c r="AK84" s="1"/>
      <c r="AL84" s="1"/>
      <c r="AM84" s="1"/>
      <c r="AN84" s="1"/>
      <c r="AO84" s="14"/>
    </row>
    <row r="85" spans="6:41">
      <c r="F85" s="14"/>
      <c r="G85" s="14"/>
      <c r="H85" s="14"/>
      <c r="I85" s="68"/>
      <c r="J85" s="68"/>
      <c r="K85" s="14"/>
      <c r="O85" s="14"/>
      <c r="S85" s="16"/>
      <c r="T85" s="16"/>
      <c r="U85" s="16"/>
      <c r="X85" s="203"/>
      <c r="Y85" s="58"/>
      <c r="Z85" s="1"/>
      <c r="AI85" s="1"/>
      <c r="AJ85" s="1"/>
      <c r="AK85" s="1"/>
      <c r="AL85" s="1"/>
      <c r="AM85" s="1"/>
      <c r="AN85" s="1"/>
      <c r="AO85" s="14"/>
    </row>
    <row r="86" spans="6:41">
      <c r="F86" s="14"/>
      <c r="G86" s="14"/>
      <c r="H86" s="14"/>
      <c r="I86" s="68"/>
      <c r="J86" s="68"/>
      <c r="K86" s="14"/>
      <c r="O86" s="14"/>
      <c r="S86" s="16"/>
      <c r="T86" s="16"/>
      <c r="U86" s="16"/>
      <c r="X86" s="203"/>
      <c r="Y86" s="58"/>
      <c r="Z86" s="1"/>
      <c r="AI86" s="1"/>
      <c r="AJ86" s="1"/>
      <c r="AK86" s="1"/>
      <c r="AL86" s="1"/>
      <c r="AM86" s="1"/>
      <c r="AN86" s="1"/>
      <c r="AO86" s="14"/>
    </row>
    <row r="87" spans="6:41">
      <c r="F87" s="14"/>
      <c r="G87" s="14"/>
      <c r="H87" s="14"/>
      <c r="I87" s="68"/>
      <c r="J87" s="68"/>
      <c r="K87" s="14"/>
      <c r="O87" s="14"/>
      <c r="S87" s="16"/>
      <c r="T87" s="16"/>
      <c r="U87" s="16"/>
      <c r="X87" s="203"/>
      <c r="Y87" s="58"/>
      <c r="Z87" s="1"/>
      <c r="AI87" s="1"/>
      <c r="AJ87" s="1"/>
      <c r="AK87" s="1"/>
      <c r="AL87" s="1"/>
      <c r="AM87" s="1"/>
      <c r="AN87" s="1"/>
      <c r="AO87" s="14"/>
    </row>
    <row r="88" spans="6:41">
      <c r="F88" s="14"/>
      <c r="G88" s="14"/>
      <c r="H88" s="14"/>
      <c r="I88" s="68"/>
      <c r="J88" s="68"/>
      <c r="K88" s="14"/>
      <c r="O88" s="14"/>
      <c r="S88" s="16"/>
      <c r="T88" s="16"/>
      <c r="U88" s="16"/>
      <c r="X88" s="203"/>
      <c r="Y88" s="58"/>
      <c r="Z88" s="1"/>
      <c r="AI88" s="1"/>
      <c r="AJ88" s="1"/>
      <c r="AK88" s="1"/>
      <c r="AL88" s="1"/>
      <c r="AM88" s="1"/>
      <c r="AN88" s="1"/>
      <c r="AO88" s="14"/>
    </row>
    <row r="89" spans="6:41">
      <c r="F89" s="14"/>
      <c r="G89" s="14"/>
      <c r="H89" s="14"/>
      <c r="I89" s="68"/>
      <c r="J89" s="68"/>
      <c r="K89" s="14"/>
      <c r="O89" s="14"/>
      <c r="S89" s="16"/>
      <c r="T89" s="16"/>
      <c r="U89" s="16"/>
      <c r="X89" s="203"/>
      <c r="Y89" s="58"/>
      <c r="Z89" s="1"/>
      <c r="AI89" s="1"/>
      <c r="AJ89" s="1"/>
      <c r="AK89" s="1"/>
      <c r="AL89" s="1"/>
      <c r="AM89" s="1"/>
      <c r="AN89" s="1"/>
      <c r="AO89" s="14"/>
    </row>
    <row r="90" spans="6:41">
      <c r="F90" s="14"/>
      <c r="G90" s="14"/>
      <c r="H90" s="14"/>
      <c r="I90" s="68"/>
      <c r="J90" s="68"/>
      <c r="K90" s="14"/>
      <c r="O90" s="14"/>
      <c r="S90" s="16"/>
      <c r="T90" s="16"/>
      <c r="U90" s="16"/>
      <c r="X90" s="203"/>
      <c r="Y90" s="58"/>
      <c r="Z90" s="1"/>
      <c r="AI90" s="1"/>
      <c r="AJ90" s="1"/>
      <c r="AK90" s="1"/>
      <c r="AL90" s="1"/>
      <c r="AM90" s="1"/>
      <c r="AN90" s="1"/>
      <c r="AO90" s="14"/>
    </row>
    <row r="91" spans="6:41">
      <c r="F91" s="14"/>
      <c r="G91" s="14"/>
      <c r="H91" s="14"/>
      <c r="I91" s="68"/>
      <c r="J91" s="68"/>
      <c r="K91" s="14"/>
      <c r="O91" s="14"/>
      <c r="S91" s="16"/>
      <c r="T91" s="16"/>
      <c r="U91" s="16"/>
      <c r="X91" s="203"/>
      <c r="Y91" s="58"/>
      <c r="Z91" s="1"/>
      <c r="AI91" s="1"/>
      <c r="AJ91" s="1"/>
      <c r="AK91" s="1"/>
      <c r="AL91" s="1"/>
      <c r="AM91" s="1"/>
      <c r="AN91" s="1"/>
      <c r="AO91" s="14"/>
    </row>
    <row r="92" spans="6:41">
      <c r="F92" s="14"/>
      <c r="G92" s="14"/>
      <c r="H92" s="14"/>
      <c r="I92" s="68"/>
      <c r="J92" s="68"/>
      <c r="K92" s="14"/>
      <c r="O92" s="14"/>
      <c r="S92" s="16"/>
      <c r="T92" s="16"/>
      <c r="U92" s="16"/>
      <c r="X92" s="203"/>
      <c r="Y92" s="58"/>
      <c r="Z92" s="1"/>
      <c r="AI92" s="1"/>
      <c r="AJ92" s="1"/>
      <c r="AK92" s="1"/>
      <c r="AL92" s="1"/>
      <c r="AM92" s="1"/>
      <c r="AN92" s="1"/>
      <c r="AO92" s="14"/>
    </row>
    <row r="93" spans="6:41">
      <c r="F93" s="14"/>
      <c r="G93" s="14"/>
      <c r="H93" s="14"/>
      <c r="I93" s="68"/>
      <c r="J93" s="68"/>
      <c r="K93" s="14"/>
      <c r="O93" s="14"/>
      <c r="S93" s="16"/>
      <c r="T93" s="16"/>
      <c r="U93" s="16"/>
      <c r="X93" s="203"/>
      <c r="Y93" s="58"/>
      <c r="Z93" s="1"/>
      <c r="AI93" s="1"/>
      <c r="AJ93" s="1"/>
      <c r="AK93" s="1"/>
      <c r="AL93" s="1"/>
      <c r="AM93" s="1"/>
      <c r="AN93" s="1"/>
      <c r="AO93" s="14"/>
    </row>
    <row r="94" spans="6:41">
      <c r="F94" s="14"/>
      <c r="G94" s="14"/>
      <c r="H94" s="14"/>
      <c r="I94" s="68"/>
      <c r="J94" s="68"/>
      <c r="K94" s="14"/>
      <c r="O94" s="14"/>
      <c r="S94" s="16"/>
      <c r="T94" s="16"/>
      <c r="U94" s="16"/>
      <c r="X94" s="203"/>
      <c r="Y94" s="58"/>
      <c r="Z94" s="1"/>
      <c r="AI94" s="1"/>
      <c r="AJ94" s="1"/>
      <c r="AK94" s="1"/>
      <c r="AL94" s="1"/>
      <c r="AM94" s="1"/>
      <c r="AN94" s="1"/>
      <c r="AO94" s="14"/>
    </row>
    <row r="95" spans="6:41">
      <c r="F95" s="14"/>
      <c r="G95" s="14"/>
      <c r="H95" s="14"/>
      <c r="I95" s="68"/>
      <c r="J95" s="68"/>
      <c r="K95" s="14"/>
      <c r="O95" s="14"/>
      <c r="S95" s="16"/>
      <c r="T95" s="16"/>
      <c r="U95" s="16"/>
      <c r="X95" s="203"/>
      <c r="Y95" s="58"/>
      <c r="Z95" s="1"/>
      <c r="AI95" s="1"/>
      <c r="AJ95" s="1"/>
      <c r="AK95" s="1"/>
      <c r="AL95" s="1"/>
      <c r="AM95" s="1"/>
      <c r="AN95" s="1"/>
      <c r="AO95" s="14"/>
    </row>
    <row r="96" spans="6:41">
      <c r="F96" s="14"/>
      <c r="G96" s="14"/>
      <c r="H96" s="14"/>
      <c r="I96" s="68"/>
      <c r="J96" s="68"/>
      <c r="K96" s="14"/>
      <c r="O96" s="14"/>
      <c r="S96" s="16"/>
      <c r="T96" s="16"/>
      <c r="U96" s="16"/>
      <c r="X96" s="203"/>
      <c r="Y96" s="58"/>
      <c r="Z96" s="1"/>
      <c r="AI96" s="1"/>
      <c r="AJ96" s="1"/>
      <c r="AK96" s="1"/>
      <c r="AL96" s="1"/>
      <c r="AM96" s="1"/>
      <c r="AN96" s="1"/>
      <c r="AO96" s="14"/>
    </row>
    <row r="97" spans="6:41">
      <c r="F97" s="14"/>
      <c r="G97" s="14"/>
      <c r="H97" s="14"/>
      <c r="I97" s="68"/>
      <c r="J97" s="68"/>
      <c r="K97" s="14"/>
      <c r="O97" s="14"/>
      <c r="S97" s="16"/>
      <c r="T97" s="16"/>
      <c r="U97" s="16"/>
      <c r="X97" s="203"/>
      <c r="Y97" s="58"/>
      <c r="Z97" s="1"/>
      <c r="AI97" s="1"/>
      <c r="AJ97" s="1"/>
      <c r="AK97" s="1"/>
      <c r="AL97" s="1"/>
      <c r="AM97" s="1"/>
      <c r="AN97" s="1"/>
      <c r="AO97" s="14"/>
    </row>
    <row r="98" spans="6:41">
      <c r="F98" s="14"/>
      <c r="G98" s="14"/>
      <c r="H98" s="14"/>
      <c r="I98" s="68"/>
      <c r="J98" s="68"/>
      <c r="K98" s="14"/>
      <c r="O98" s="14"/>
      <c r="S98" s="16"/>
      <c r="T98" s="16"/>
      <c r="U98" s="16"/>
      <c r="X98" s="203"/>
      <c r="Y98" s="58"/>
      <c r="Z98" s="1"/>
      <c r="AI98" s="1"/>
      <c r="AJ98" s="1"/>
      <c r="AK98" s="1"/>
      <c r="AL98" s="1"/>
      <c r="AM98" s="1"/>
      <c r="AN98" s="1"/>
      <c r="AO98" s="14"/>
    </row>
    <row r="99" spans="6:41">
      <c r="F99" s="14"/>
      <c r="G99" s="14"/>
      <c r="H99" s="14"/>
      <c r="I99" s="68"/>
      <c r="J99" s="68"/>
      <c r="K99" s="14"/>
      <c r="O99" s="14"/>
      <c r="S99" s="16"/>
      <c r="T99" s="16"/>
      <c r="U99" s="16"/>
      <c r="X99" s="203"/>
      <c r="Y99" s="58"/>
      <c r="Z99" s="1"/>
      <c r="AI99" s="1"/>
      <c r="AJ99" s="1"/>
      <c r="AK99" s="1"/>
      <c r="AL99" s="1"/>
      <c r="AM99" s="1"/>
      <c r="AN99" s="1"/>
      <c r="AO99" s="14"/>
    </row>
    <row r="100" spans="6:41">
      <c r="F100" s="14"/>
      <c r="G100" s="14"/>
      <c r="H100" s="14"/>
      <c r="I100" s="68"/>
      <c r="J100" s="68"/>
      <c r="K100" s="14"/>
      <c r="O100" s="14"/>
      <c r="S100" s="16"/>
      <c r="T100" s="16"/>
      <c r="U100" s="16"/>
      <c r="X100" s="203"/>
      <c r="Y100" s="58"/>
      <c r="Z100" s="1"/>
      <c r="AI100" s="1"/>
      <c r="AJ100" s="1"/>
      <c r="AK100" s="1"/>
      <c r="AL100" s="1"/>
      <c r="AM100" s="1"/>
      <c r="AN100" s="1"/>
      <c r="AO100" s="14"/>
    </row>
    <row r="101" spans="6:41">
      <c r="F101" s="14"/>
      <c r="G101" s="14"/>
      <c r="H101" s="14"/>
      <c r="I101" s="68"/>
      <c r="J101" s="68"/>
      <c r="K101" s="14"/>
      <c r="O101" s="14"/>
      <c r="S101" s="16"/>
      <c r="T101" s="16"/>
      <c r="U101" s="16"/>
      <c r="X101" s="203"/>
      <c r="Y101" s="58"/>
      <c r="Z101" s="1"/>
      <c r="AI101" s="1"/>
      <c r="AJ101" s="1"/>
      <c r="AK101" s="1"/>
      <c r="AL101" s="1"/>
      <c r="AM101" s="1"/>
      <c r="AN101" s="1"/>
      <c r="AO101" s="14"/>
    </row>
    <row r="102" spans="6:41">
      <c r="F102" s="14"/>
      <c r="G102" s="14"/>
      <c r="H102" s="14"/>
      <c r="I102" s="68"/>
      <c r="J102" s="68"/>
      <c r="K102" s="14"/>
      <c r="O102" s="14"/>
      <c r="S102" s="16"/>
      <c r="T102" s="16"/>
      <c r="U102" s="16"/>
      <c r="X102" s="203"/>
      <c r="Y102" s="58"/>
      <c r="Z102" s="1"/>
      <c r="AI102" s="1"/>
      <c r="AJ102" s="1"/>
      <c r="AK102" s="1"/>
      <c r="AL102" s="1"/>
      <c r="AM102" s="1"/>
      <c r="AN102" s="1"/>
      <c r="AO102" s="14"/>
    </row>
    <row r="103" spans="6:41">
      <c r="F103" s="14"/>
      <c r="G103" s="14"/>
      <c r="H103" s="14"/>
      <c r="I103" s="68"/>
      <c r="J103" s="68"/>
      <c r="K103" s="14"/>
      <c r="O103" s="14"/>
      <c r="S103" s="16"/>
      <c r="T103" s="16"/>
      <c r="U103" s="16"/>
      <c r="X103" s="203"/>
      <c r="Y103" s="58"/>
      <c r="Z103" s="1"/>
      <c r="AI103" s="1"/>
      <c r="AJ103" s="1"/>
      <c r="AK103" s="1"/>
      <c r="AL103" s="1"/>
      <c r="AM103" s="1"/>
      <c r="AN103" s="1"/>
      <c r="AO103" s="14"/>
    </row>
    <row r="104" spans="6:41">
      <c r="F104" s="14"/>
      <c r="G104" s="14"/>
      <c r="H104" s="14"/>
      <c r="I104" s="68"/>
      <c r="J104" s="68"/>
      <c r="K104" s="14"/>
      <c r="L104" s="68"/>
      <c r="M104" s="77"/>
      <c r="N104" s="77"/>
      <c r="O104" s="14"/>
      <c r="P104" s="68"/>
      <c r="Q104" s="77"/>
      <c r="R104" s="68"/>
      <c r="S104" s="77"/>
      <c r="T104" s="77"/>
      <c r="U104" s="77"/>
      <c r="V104" s="77"/>
      <c r="W104" s="77"/>
      <c r="X104" s="77"/>
      <c r="Y104" s="14"/>
      <c r="Z104" s="14"/>
      <c r="AA104" s="77"/>
      <c r="AB104" s="77"/>
      <c r="AC104" s="77"/>
      <c r="AD104" s="77"/>
      <c r="AE104" s="68"/>
      <c r="AF104" s="68"/>
      <c r="AG104" s="68"/>
      <c r="AH104" s="68"/>
      <c r="AI104" s="14"/>
      <c r="AJ104" s="14"/>
      <c r="AK104" s="14"/>
      <c r="AL104" s="14"/>
      <c r="AM104" s="14"/>
      <c r="AN104" s="14"/>
      <c r="AO104" s="14"/>
    </row>
    <row r="105" spans="6:41">
      <c r="F105" s="14"/>
      <c r="G105" s="14"/>
      <c r="H105" s="14"/>
      <c r="I105" s="68"/>
      <c r="J105" s="68"/>
      <c r="K105" s="14"/>
      <c r="L105" s="68"/>
      <c r="M105" s="77"/>
      <c r="N105" s="77"/>
      <c r="O105" s="14"/>
      <c r="P105" s="68"/>
      <c r="Q105" s="77"/>
      <c r="R105" s="68"/>
      <c r="S105" s="77"/>
      <c r="T105" s="77"/>
      <c r="U105" s="77"/>
      <c r="V105" s="77"/>
      <c r="W105" s="77"/>
      <c r="X105" s="77"/>
      <c r="Y105" s="14"/>
      <c r="Z105" s="14"/>
      <c r="AA105" s="77"/>
      <c r="AB105" s="77"/>
      <c r="AC105" s="77"/>
      <c r="AD105" s="77"/>
      <c r="AE105" s="68"/>
      <c r="AF105" s="68"/>
      <c r="AG105" s="68"/>
      <c r="AH105" s="68"/>
      <c r="AI105" s="14"/>
      <c r="AJ105" s="14"/>
      <c r="AK105" s="14"/>
      <c r="AL105" s="14"/>
      <c r="AM105" s="14"/>
      <c r="AN105" s="14"/>
      <c r="AO105" s="14"/>
    </row>
    <row r="106" spans="6:41">
      <c r="F106" s="14"/>
      <c r="G106" s="14"/>
      <c r="H106" s="14"/>
      <c r="I106" s="68"/>
      <c r="J106" s="68"/>
      <c r="K106" s="14"/>
      <c r="L106" s="68"/>
      <c r="M106" s="77"/>
      <c r="N106" s="77"/>
      <c r="O106" s="14"/>
      <c r="P106" s="68"/>
      <c r="Q106" s="77"/>
      <c r="R106" s="68"/>
      <c r="S106" s="77"/>
      <c r="T106" s="77"/>
      <c r="U106" s="77"/>
      <c r="V106" s="77"/>
      <c r="W106" s="77"/>
      <c r="X106" s="77"/>
      <c r="Y106" s="14"/>
      <c r="Z106" s="14"/>
      <c r="AA106" s="77"/>
      <c r="AB106" s="77"/>
      <c r="AC106" s="77"/>
      <c r="AD106" s="77"/>
      <c r="AE106" s="68"/>
      <c r="AF106" s="68"/>
      <c r="AG106" s="68"/>
      <c r="AH106" s="68"/>
      <c r="AI106" s="14"/>
      <c r="AJ106" s="14"/>
      <c r="AK106" s="14"/>
      <c r="AL106" s="14"/>
      <c r="AM106" s="14"/>
      <c r="AN106" s="14"/>
      <c r="AO106" s="14"/>
    </row>
    <row r="107" spans="6:41">
      <c r="F107" s="14"/>
      <c r="G107" s="14"/>
      <c r="H107" s="14"/>
      <c r="I107" s="68"/>
      <c r="J107" s="68"/>
      <c r="K107" s="14"/>
      <c r="L107" s="68"/>
      <c r="M107" s="77"/>
      <c r="N107" s="77"/>
      <c r="O107" s="14"/>
      <c r="P107" s="68"/>
      <c r="Q107" s="77"/>
      <c r="R107" s="68"/>
      <c r="S107" s="77"/>
      <c r="T107" s="77"/>
      <c r="U107" s="77"/>
      <c r="V107" s="77"/>
      <c r="W107" s="77"/>
      <c r="X107" s="77"/>
      <c r="Y107" s="14"/>
      <c r="Z107" s="14"/>
      <c r="AA107" s="77"/>
      <c r="AB107" s="77"/>
      <c r="AC107" s="77"/>
      <c r="AD107" s="77"/>
      <c r="AE107" s="68"/>
      <c r="AF107" s="68"/>
      <c r="AG107" s="68"/>
      <c r="AH107" s="68"/>
      <c r="AI107" s="14"/>
      <c r="AJ107" s="14"/>
      <c r="AK107" s="14"/>
      <c r="AL107" s="14"/>
      <c r="AM107" s="14"/>
      <c r="AN107" s="14"/>
      <c r="AO107" s="14"/>
    </row>
    <row r="108" spans="6:41">
      <c r="F108" s="14"/>
      <c r="G108" s="14"/>
      <c r="H108" s="14"/>
      <c r="I108" s="68"/>
      <c r="J108" s="68"/>
      <c r="K108" s="14"/>
      <c r="L108" s="68"/>
      <c r="M108" s="77"/>
      <c r="N108" s="77"/>
      <c r="O108" s="14"/>
      <c r="P108" s="68"/>
      <c r="Q108" s="77"/>
      <c r="R108" s="68"/>
      <c r="S108" s="77"/>
      <c r="T108" s="77"/>
      <c r="U108" s="77"/>
      <c r="V108" s="77"/>
      <c r="W108" s="77"/>
      <c r="X108" s="77"/>
      <c r="Y108" s="14"/>
      <c r="Z108" s="14"/>
      <c r="AA108" s="77"/>
      <c r="AB108" s="77"/>
      <c r="AC108" s="77"/>
      <c r="AD108" s="77"/>
      <c r="AE108" s="68"/>
      <c r="AF108" s="68"/>
      <c r="AG108" s="68"/>
      <c r="AH108" s="68"/>
      <c r="AI108" s="14"/>
      <c r="AJ108" s="14"/>
      <c r="AK108" s="14"/>
      <c r="AL108" s="14"/>
      <c r="AM108" s="14"/>
      <c r="AN108" s="14"/>
      <c r="AO108" s="14"/>
    </row>
    <row r="109" spans="6:41">
      <c r="F109" s="14"/>
      <c r="G109" s="14"/>
      <c r="H109" s="14"/>
      <c r="I109" s="68"/>
      <c r="J109" s="68"/>
      <c r="K109" s="14"/>
      <c r="L109" s="68"/>
      <c r="M109" s="77"/>
      <c r="N109" s="77"/>
      <c r="O109" s="14"/>
      <c r="P109" s="68"/>
      <c r="Q109" s="77"/>
      <c r="R109" s="68"/>
      <c r="S109" s="77"/>
      <c r="T109" s="77"/>
      <c r="U109" s="77"/>
      <c r="V109" s="77"/>
      <c r="W109" s="77"/>
      <c r="X109" s="77"/>
      <c r="Y109" s="14"/>
      <c r="Z109" s="14"/>
      <c r="AA109" s="77"/>
      <c r="AB109" s="77"/>
      <c r="AC109" s="77"/>
      <c r="AD109" s="77"/>
      <c r="AE109" s="68"/>
      <c r="AF109" s="68"/>
      <c r="AG109" s="68"/>
      <c r="AH109" s="68"/>
      <c r="AI109" s="14"/>
      <c r="AJ109" s="14"/>
      <c r="AK109" s="14"/>
      <c r="AL109" s="14"/>
      <c r="AM109" s="14"/>
      <c r="AN109" s="14"/>
      <c r="AO109" s="14"/>
    </row>
    <row r="110" spans="6:41">
      <c r="F110" s="14"/>
      <c r="G110" s="14"/>
      <c r="H110" s="14"/>
      <c r="I110" s="68"/>
      <c r="J110" s="68"/>
      <c r="K110" s="14"/>
      <c r="L110" s="68"/>
      <c r="M110" s="77"/>
      <c r="N110" s="77"/>
      <c r="O110" s="14"/>
      <c r="P110" s="68"/>
      <c r="Q110" s="77"/>
      <c r="R110" s="68"/>
      <c r="S110" s="77"/>
      <c r="T110" s="77"/>
      <c r="U110" s="77"/>
      <c r="V110" s="77"/>
      <c r="W110" s="77"/>
      <c r="X110" s="77"/>
      <c r="Y110" s="14"/>
      <c r="Z110" s="14"/>
      <c r="AA110" s="77"/>
      <c r="AB110" s="77"/>
      <c r="AC110" s="77"/>
      <c r="AD110" s="77"/>
      <c r="AE110" s="68"/>
      <c r="AF110" s="68"/>
      <c r="AG110" s="68"/>
      <c r="AH110" s="68"/>
      <c r="AI110" s="14"/>
      <c r="AJ110" s="14"/>
      <c r="AK110" s="14"/>
      <c r="AL110" s="14"/>
      <c r="AM110" s="14"/>
      <c r="AN110" s="14"/>
      <c r="AO110" s="14"/>
    </row>
    <row r="111" spans="6:41">
      <c r="F111" s="14"/>
      <c r="G111" s="14"/>
      <c r="H111" s="14"/>
      <c r="I111" s="68"/>
      <c r="J111" s="68"/>
      <c r="K111" s="14"/>
      <c r="L111" s="68"/>
      <c r="M111" s="77"/>
      <c r="N111" s="77"/>
      <c r="O111" s="14"/>
      <c r="P111" s="68"/>
      <c r="Q111" s="77"/>
      <c r="R111" s="68"/>
      <c r="S111" s="77"/>
      <c r="T111" s="77"/>
      <c r="U111" s="77"/>
      <c r="V111" s="77"/>
      <c r="W111" s="77"/>
      <c r="X111" s="77"/>
      <c r="Y111" s="14"/>
      <c r="Z111" s="14"/>
      <c r="AA111" s="77"/>
      <c r="AB111" s="77"/>
      <c r="AC111" s="77"/>
      <c r="AD111" s="77"/>
      <c r="AE111" s="68"/>
      <c r="AF111" s="68"/>
      <c r="AG111" s="68"/>
      <c r="AH111" s="68"/>
      <c r="AI111" s="14"/>
      <c r="AJ111" s="14"/>
      <c r="AK111" s="14"/>
      <c r="AL111" s="14"/>
      <c r="AM111" s="14"/>
      <c r="AN111" s="14"/>
      <c r="AO111" s="14"/>
    </row>
    <row r="112" spans="6:41">
      <c r="F112" s="14"/>
      <c r="G112" s="14"/>
      <c r="H112" s="14"/>
      <c r="I112" s="68"/>
      <c r="J112" s="68"/>
      <c r="K112" s="14"/>
      <c r="L112" s="68"/>
      <c r="M112" s="77"/>
      <c r="N112" s="77"/>
      <c r="O112" s="14"/>
      <c r="P112" s="68"/>
      <c r="Q112" s="77"/>
      <c r="R112" s="68"/>
      <c r="S112" s="77"/>
      <c r="T112" s="77"/>
      <c r="U112" s="77"/>
      <c r="V112" s="77"/>
      <c r="W112" s="77"/>
      <c r="X112" s="77"/>
      <c r="Y112" s="14"/>
      <c r="Z112" s="14"/>
      <c r="AA112" s="77"/>
      <c r="AB112" s="77"/>
      <c r="AC112" s="77"/>
      <c r="AD112" s="77"/>
      <c r="AE112" s="68"/>
      <c r="AF112" s="68"/>
      <c r="AG112" s="68"/>
      <c r="AH112" s="68"/>
      <c r="AI112" s="14"/>
      <c r="AJ112" s="14"/>
      <c r="AK112" s="14"/>
      <c r="AL112" s="14"/>
      <c r="AM112" s="14"/>
      <c r="AN112" s="14"/>
      <c r="AO112" s="14"/>
    </row>
    <row r="113" spans="6:41">
      <c r="F113" s="14"/>
      <c r="G113" s="14"/>
      <c r="H113" s="14"/>
      <c r="I113" s="68"/>
      <c r="J113" s="68"/>
      <c r="K113" s="14"/>
      <c r="L113" s="68"/>
      <c r="M113" s="77"/>
      <c r="N113" s="77"/>
      <c r="O113" s="14"/>
      <c r="P113" s="68"/>
      <c r="Q113" s="77"/>
      <c r="R113" s="68"/>
      <c r="S113" s="77"/>
      <c r="T113" s="77"/>
      <c r="U113" s="77"/>
      <c r="V113" s="77"/>
      <c r="W113" s="77"/>
      <c r="X113" s="77"/>
      <c r="Y113" s="14"/>
      <c r="Z113" s="14"/>
      <c r="AA113" s="77"/>
      <c r="AB113" s="77"/>
      <c r="AC113" s="77"/>
      <c r="AD113" s="77"/>
      <c r="AE113" s="68"/>
      <c r="AF113" s="68"/>
      <c r="AG113" s="68"/>
      <c r="AH113" s="68"/>
      <c r="AI113" s="14"/>
      <c r="AJ113" s="14"/>
      <c r="AK113" s="14"/>
      <c r="AL113" s="14"/>
      <c r="AM113" s="14"/>
      <c r="AN113" s="14"/>
      <c r="AO113" s="14"/>
    </row>
    <row r="114" spans="6:41">
      <c r="F114" s="14"/>
      <c r="G114" s="14"/>
      <c r="H114" s="14"/>
      <c r="I114" s="68"/>
      <c r="J114" s="68"/>
      <c r="K114" s="14"/>
      <c r="L114" s="68"/>
      <c r="M114" s="77"/>
      <c r="N114" s="77"/>
      <c r="O114" s="14"/>
      <c r="P114" s="68"/>
      <c r="Q114" s="77"/>
      <c r="R114" s="68"/>
      <c r="S114" s="77"/>
      <c r="T114" s="77"/>
      <c r="U114" s="77"/>
      <c r="V114" s="77"/>
      <c r="W114" s="77"/>
      <c r="X114" s="77"/>
      <c r="Y114" s="14"/>
      <c r="Z114" s="14"/>
      <c r="AA114" s="77"/>
      <c r="AB114" s="77"/>
      <c r="AC114" s="77"/>
      <c r="AD114" s="77"/>
      <c r="AE114" s="68"/>
      <c r="AF114" s="68"/>
      <c r="AG114" s="68"/>
      <c r="AH114" s="68"/>
      <c r="AI114" s="14"/>
      <c r="AJ114" s="14"/>
      <c r="AK114" s="14"/>
      <c r="AL114" s="14"/>
      <c r="AM114" s="14"/>
      <c r="AN114" s="14"/>
      <c r="AO114" s="14"/>
    </row>
    <row r="115" spans="6:41">
      <c r="F115" s="14"/>
      <c r="G115" s="14"/>
      <c r="H115" s="14"/>
      <c r="I115" s="68"/>
      <c r="J115" s="68"/>
      <c r="K115" s="14"/>
      <c r="L115" s="68"/>
      <c r="M115" s="77"/>
      <c r="N115" s="77"/>
      <c r="O115" s="14"/>
      <c r="P115" s="68"/>
      <c r="Q115" s="77"/>
      <c r="R115" s="68"/>
      <c r="S115" s="77"/>
      <c r="T115" s="77"/>
      <c r="U115" s="77"/>
      <c r="V115" s="77"/>
      <c r="W115" s="77"/>
      <c r="X115" s="77"/>
      <c r="Y115" s="14"/>
      <c r="Z115" s="14"/>
      <c r="AA115" s="77"/>
      <c r="AB115" s="77"/>
      <c r="AC115" s="77"/>
      <c r="AD115" s="77"/>
      <c r="AE115" s="68"/>
      <c r="AF115" s="68"/>
      <c r="AG115" s="68"/>
      <c r="AH115" s="68"/>
      <c r="AI115" s="14"/>
      <c r="AJ115" s="14"/>
      <c r="AK115" s="14"/>
      <c r="AL115" s="14"/>
      <c r="AM115" s="14"/>
      <c r="AN115" s="14"/>
      <c r="AO115" s="14"/>
    </row>
    <row r="116" spans="6:41">
      <c r="F116" s="14"/>
      <c r="G116" s="14"/>
      <c r="H116" s="14"/>
      <c r="I116" s="68"/>
      <c r="J116" s="68"/>
      <c r="K116" s="14"/>
      <c r="L116" s="68"/>
      <c r="M116" s="77"/>
      <c r="N116" s="77"/>
      <c r="O116" s="14"/>
      <c r="P116" s="68"/>
      <c r="Q116" s="77"/>
      <c r="R116" s="68"/>
      <c r="S116" s="77"/>
      <c r="T116" s="77"/>
      <c r="U116" s="77"/>
      <c r="V116" s="77"/>
      <c r="W116" s="77"/>
      <c r="X116" s="77"/>
      <c r="Y116" s="14"/>
      <c r="Z116" s="14"/>
      <c r="AA116" s="77"/>
      <c r="AB116" s="77"/>
      <c r="AC116" s="77"/>
      <c r="AD116" s="77"/>
      <c r="AE116" s="68"/>
      <c r="AF116" s="68"/>
      <c r="AG116" s="68"/>
      <c r="AH116" s="68"/>
      <c r="AI116" s="14"/>
      <c r="AJ116" s="14"/>
      <c r="AK116" s="14"/>
      <c r="AL116" s="14"/>
      <c r="AM116" s="14"/>
      <c r="AN116" s="14"/>
      <c r="AO116" s="14"/>
    </row>
    <row r="117" spans="6:41">
      <c r="F117" s="14"/>
      <c r="G117" s="14"/>
      <c r="H117" s="14"/>
      <c r="I117" s="68"/>
      <c r="J117" s="68"/>
      <c r="K117" s="14"/>
      <c r="L117" s="68"/>
      <c r="M117" s="77"/>
      <c r="N117" s="77"/>
      <c r="O117" s="14"/>
      <c r="P117" s="68"/>
      <c r="Q117" s="77"/>
      <c r="R117" s="68"/>
      <c r="S117" s="77"/>
      <c r="T117" s="77"/>
      <c r="U117" s="77"/>
      <c r="V117" s="77"/>
      <c r="W117" s="77"/>
      <c r="X117" s="77"/>
      <c r="Y117" s="14"/>
      <c r="Z117" s="14"/>
      <c r="AA117" s="77"/>
      <c r="AB117" s="77"/>
      <c r="AC117" s="77"/>
      <c r="AD117" s="77"/>
      <c r="AE117" s="68"/>
      <c r="AF117" s="68"/>
      <c r="AG117" s="68"/>
      <c r="AH117" s="68"/>
      <c r="AI117" s="14"/>
      <c r="AJ117" s="14"/>
      <c r="AK117" s="14"/>
      <c r="AL117" s="14"/>
      <c r="AM117" s="14"/>
      <c r="AN117" s="14"/>
      <c r="AO117" s="14"/>
    </row>
    <row r="118" spans="6:41">
      <c r="F118" s="14"/>
      <c r="G118" s="14"/>
      <c r="H118" s="14"/>
      <c r="I118" s="68"/>
      <c r="J118" s="68"/>
      <c r="K118" s="14"/>
      <c r="L118" s="68"/>
      <c r="M118" s="77"/>
      <c r="N118" s="77"/>
      <c r="O118" s="14"/>
      <c r="P118" s="68"/>
      <c r="Q118" s="77"/>
      <c r="R118" s="68"/>
      <c r="S118" s="77"/>
      <c r="T118" s="77"/>
      <c r="U118" s="77"/>
      <c r="V118" s="77"/>
      <c r="W118" s="77"/>
      <c r="X118" s="77"/>
      <c r="Y118" s="14"/>
      <c r="Z118" s="14"/>
      <c r="AA118" s="77"/>
      <c r="AB118" s="77"/>
      <c r="AC118" s="77"/>
      <c r="AD118" s="77"/>
      <c r="AE118" s="68"/>
      <c r="AF118" s="68"/>
      <c r="AG118" s="68"/>
      <c r="AH118" s="68"/>
      <c r="AI118" s="14"/>
      <c r="AJ118" s="14"/>
      <c r="AK118" s="14"/>
      <c r="AL118" s="14"/>
      <c r="AM118" s="14"/>
      <c r="AN118" s="14"/>
      <c r="AO118" s="14"/>
    </row>
    <row r="119" spans="6:41">
      <c r="F119" s="14"/>
      <c r="G119" s="14"/>
      <c r="H119" s="14"/>
      <c r="I119" s="68"/>
      <c r="J119" s="68"/>
      <c r="K119" s="14"/>
      <c r="L119" s="68"/>
      <c r="M119" s="77"/>
      <c r="N119" s="77"/>
      <c r="O119" s="14"/>
      <c r="P119" s="68"/>
      <c r="Q119" s="77"/>
      <c r="R119" s="68"/>
      <c r="S119" s="77"/>
      <c r="T119" s="77"/>
      <c r="U119" s="77"/>
      <c r="V119" s="77"/>
      <c r="W119" s="77"/>
      <c r="X119" s="77"/>
      <c r="Y119" s="14"/>
      <c r="Z119" s="14"/>
      <c r="AA119" s="77"/>
      <c r="AB119" s="77"/>
      <c r="AC119" s="77"/>
      <c r="AD119" s="77"/>
      <c r="AE119" s="68"/>
      <c r="AF119" s="68"/>
      <c r="AG119" s="68"/>
      <c r="AH119" s="68"/>
      <c r="AI119" s="14"/>
      <c r="AJ119" s="14"/>
      <c r="AK119" s="14"/>
      <c r="AL119" s="14"/>
      <c r="AM119" s="14"/>
      <c r="AN119" s="14"/>
      <c r="AO119" s="14"/>
    </row>
    <row r="120" spans="6:41">
      <c r="F120" s="14"/>
      <c r="G120" s="14"/>
      <c r="H120" s="14"/>
      <c r="I120" s="68"/>
      <c r="J120" s="68"/>
      <c r="K120" s="14"/>
      <c r="L120" s="68"/>
      <c r="M120" s="77"/>
      <c r="N120" s="77"/>
      <c r="O120" s="14"/>
      <c r="P120" s="68"/>
      <c r="Q120" s="77"/>
      <c r="R120" s="68"/>
      <c r="S120" s="77"/>
      <c r="T120" s="77"/>
      <c r="U120" s="77"/>
      <c r="V120" s="77"/>
      <c r="W120" s="77"/>
      <c r="X120" s="77"/>
      <c r="Y120" s="14"/>
      <c r="Z120" s="14"/>
      <c r="AA120" s="77"/>
      <c r="AB120" s="77"/>
      <c r="AC120" s="77"/>
      <c r="AD120" s="77"/>
      <c r="AE120" s="68"/>
      <c r="AF120" s="68"/>
      <c r="AG120" s="68"/>
      <c r="AH120" s="68"/>
      <c r="AI120" s="14"/>
      <c r="AJ120" s="14"/>
      <c r="AK120" s="14"/>
      <c r="AL120" s="14"/>
      <c r="AM120" s="14"/>
      <c r="AN120" s="14"/>
      <c r="AO120" s="14"/>
    </row>
    <row r="121" spans="6:41">
      <c r="F121" s="14"/>
      <c r="G121" s="14"/>
      <c r="H121" s="14"/>
      <c r="I121" s="68"/>
      <c r="J121" s="68"/>
      <c r="K121" s="14"/>
      <c r="L121" s="68"/>
      <c r="M121" s="77"/>
      <c r="N121" s="77"/>
      <c r="O121" s="14"/>
      <c r="P121" s="68"/>
      <c r="Q121" s="77"/>
      <c r="R121" s="68"/>
      <c r="S121" s="77"/>
      <c r="T121" s="77"/>
      <c r="U121" s="77"/>
      <c r="V121" s="77"/>
      <c r="W121" s="77"/>
      <c r="X121" s="77"/>
      <c r="Y121" s="14"/>
      <c r="Z121" s="14"/>
      <c r="AA121" s="77"/>
      <c r="AB121" s="77"/>
      <c r="AC121" s="77"/>
      <c r="AD121" s="77"/>
      <c r="AE121" s="68"/>
      <c r="AF121" s="68"/>
      <c r="AG121" s="68"/>
      <c r="AH121" s="68"/>
      <c r="AI121" s="14"/>
      <c r="AJ121" s="14"/>
      <c r="AK121" s="14"/>
      <c r="AL121" s="14"/>
      <c r="AM121" s="14"/>
      <c r="AN121" s="14"/>
      <c r="AO121" s="14"/>
    </row>
    <row r="122" spans="6:41">
      <c r="F122" s="14"/>
      <c r="G122" s="14"/>
      <c r="H122" s="14"/>
      <c r="I122" s="68"/>
      <c r="J122" s="68"/>
      <c r="K122" s="14"/>
      <c r="L122" s="68"/>
      <c r="M122" s="77"/>
      <c r="N122" s="77"/>
      <c r="O122" s="14"/>
      <c r="P122" s="68"/>
      <c r="Q122" s="77"/>
      <c r="R122" s="68"/>
      <c r="S122" s="77"/>
      <c r="T122" s="77"/>
      <c r="U122" s="77"/>
      <c r="V122" s="77"/>
      <c r="W122" s="77"/>
      <c r="X122" s="77"/>
      <c r="Y122" s="14"/>
      <c r="Z122" s="14"/>
      <c r="AA122" s="77"/>
      <c r="AB122" s="77"/>
      <c r="AC122" s="77"/>
      <c r="AD122" s="77"/>
      <c r="AE122" s="68"/>
      <c r="AF122" s="68"/>
      <c r="AG122" s="68"/>
      <c r="AH122" s="68"/>
      <c r="AI122" s="14"/>
      <c r="AJ122" s="14"/>
      <c r="AK122" s="14"/>
      <c r="AL122" s="14"/>
      <c r="AM122" s="14"/>
      <c r="AN122" s="14"/>
      <c r="AO122" s="14"/>
    </row>
    <row r="123" spans="6:41">
      <c r="F123" s="14"/>
      <c r="G123" s="14"/>
      <c r="H123" s="14"/>
      <c r="I123" s="68"/>
      <c r="J123" s="68"/>
      <c r="K123" s="14"/>
      <c r="L123" s="68"/>
      <c r="M123" s="77"/>
      <c r="N123" s="77"/>
      <c r="O123" s="14"/>
      <c r="P123" s="68"/>
      <c r="Q123" s="77"/>
      <c r="R123" s="68"/>
      <c r="S123" s="77"/>
      <c r="T123" s="77"/>
      <c r="U123" s="77"/>
      <c r="V123" s="77"/>
      <c r="W123" s="77"/>
      <c r="X123" s="77"/>
      <c r="Y123" s="14"/>
      <c r="Z123" s="14"/>
      <c r="AA123" s="77"/>
      <c r="AB123" s="77"/>
      <c r="AC123" s="77"/>
      <c r="AD123" s="77"/>
      <c r="AE123" s="68"/>
      <c r="AF123" s="68"/>
      <c r="AG123" s="68"/>
      <c r="AH123" s="68"/>
      <c r="AI123" s="14"/>
      <c r="AJ123" s="14"/>
      <c r="AK123" s="14"/>
      <c r="AL123" s="14"/>
      <c r="AM123" s="14"/>
      <c r="AN123" s="14"/>
      <c r="AO123" s="14"/>
    </row>
    <row r="124" spans="6:41">
      <c r="F124" s="14"/>
      <c r="G124" s="14"/>
      <c r="H124" s="14"/>
      <c r="I124" s="68"/>
      <c r="J124" s="68"/>
      <c r="K124" s="14"/>
      <c r="L124" s="68"/>
      <c r="M124" s="77"/>
      <c r="N124" s="77"/>
      <c r="O124" s="14"/>
      <c r="P124" s="68"/>
      <c r="Q124" s="77"/>
      <c r="R124" s="68"/>
      <c r="S124" s="77"/>
      <c r="T124" s="77"/>
      <c r="U124" s="77"/>
      <c r="V124" s="77"/>
      <c r="W124" s="77"/>
      <c r="X124" s="77"/>
      <c r="Y124" s="14"/>
      <c r="Z124" s="14"/>
      <c r="AA124" s="77"/>
      <c r="AB124" s="77"/>
      <c r="AC124" s="77"/>
      <c r="AD124" s="77"/>
      <c r="AE124" s="68"/>
      <c r="AF124" s="68"/>
      <c r="AG124" s="68"/>
      <c r="AH124" s="68"/>
      <c r="AI124" s="14"/>
      <c r="AJ124" s="14"/>
      <c r="AK124" s="14"/>
      <c r="AL124" s="14"/>
      <c r="AM124" s="14"/>
      <c r="AN124" s="14"/>
      <c r="AO124" s="14"/>
    </row>
    <row r="125" spans="6:41">
      <c r="F125" s="14"/>
      <c r="G125" s="14"/>
      <c r="H125" s="14"/>
      <c r="I125" s="68"/>
      <c r="J125" s="68"/>
      <c r="K125" s="14"/>
      <c r="L125" s="68"/>
      <c r="M125" s="77"/>
      <c r="N125" s="77"/>
      <c r="O125" s="14"/>
      <c r="P125" s="68"/>
      <c r="Q125" s="77"/>
      <c r="R125" s="68"/>
      <c r="S125" s="77"/>
      <c r="T125" s="77"/>
      <c r="U125" s="77"/>
      <c r="V125" s="77"/>
      <c r="W125" s="77"/>
      <c r="X125" s="77"/>
      <c r="Y125" s="14"/>
      <c r="Z125" s="14"/>
      <c r="AA125" s="77"/>
      <c r="AB125" s="77"/>
      <c r="AC125" s="77"/>
      <c r="AD125" s="77"/>
      <c r="AE125" s="68"/>
      <c r="AF125" s="68"/>
      <c r="AG125" s="68"/>
      <c r="AH125" s="68"/>
      <c r="AI125" s="14"/>
      <c r="AJ125" s="14"/>
      <c r="AK125" s="14"/>
      <c r="AL125" s="14"/>
      <c r="AM125" s="14"/>
      <c r="AN125" s="14"/>
      <c r="AO125" s="14"/>
    </row>
    <row r="126" spans="6:41">
      <c r="F126" s="14"/>
      <c r="G126" s="14"/>
      <c r="H126" s="14"/>
      <c r="I126" s="68"/>
      <c r="J126" s="68"/>
      <c r="K126" s="14"/>
      <c r="L126" s="68"/>
      <c r="M126" s="77"/>
      <c r="N126" s="77"/>
      <c r="O126" s="14"/>
      <c r="P126" s="68"/>
      <c r="Q126" s="77"/>
      <c r="R126" s="68"/>
      <c r="S126" s="77"/>
      <c r="T126" s="77"/>
      <c r="U126" s="77"/>
      <c r="V126" s="77"/>
      <c r="W126" s="77"/>
      <c r="X126" s="77"/>
      <c r="Y126" s="14"/>
      <c r="Z126" s="14"/>
      <c r="AA126" s="77"/>
      <c r="AB126" s="77"/>
      <c r="AC126" s="77"/>
      <c r="AD126" s="77"/>
      <c r="AE126" s="68"/>
      <c r="AF126" s="68"/>
      <c r="AG126" s="68"/>
      <c r="AH126" s="68"/>
      <c r="AI126" s="14"/>
      <c r="AJ126" s="14"/>
      <c r="AK126" s="14"/>
      <c r="AL126" s="14"/>
      <c r="AM126" s="14"/>
      <c r="AN126" s="14"/>
      <c r="AO126" s="14"/>
    </row>
    <row r="127" spans="6:41">
      <c r="F127" s="14"/>
      <c r="G127" s="14"/>
      <c r="H127" s="14"/>
      <c r="I127" s="68"/>
      <c r="J127" s="68"/>
      <c r="K127" s="14"/>
      <c r="L127" s="68"/>
      <c r="M127" s="77"/>
      <c r="N127" s="77"/>
      <c r="O127" s="14"/>
      <c r="P127" s="68"/>
      <c r="Q127" s="77"/>
      <c r="R127" s="68"/>
      <c r="S127" s="77"/>
      <c r="T127" s="77"/>
      <c r="U127" s="77"/>
      <c r="V127" s="77"/>
      <c r="W127" s="77"/>
      <c r="X127" s="77"/>
      <c r="Y127" s="14"/>
      <c r="Z127" s="14"/>
      <c r="AA127" s="77"/>
      <c r="AB127" s="77"/>
      <c r="AC127" s="77"/>
      <c r="AD127" s="77"/>
      <c r="AE127" s="68"/>
      <c r="AF127" s="68"/>
      <c r="AG127" s="68"/>
      <c r="AH127" s="68"/>
      <c r="AI127" s="14"/>
      <c r="AJ127" s="14"/>
      <c r="AK127" s="14"/>
      <c r="AL127" s="14"/>
      <c r="AM127" s="14"/>
      <c r="AN127" s="14"/>
      <c r="AO127" s="14"/>
    </row>
    <row r="128" spans="6:41">
      <c r="F128" s="14"/>
      <c r="G128" s="14"/>
      <c r="H128" s="14"/>
      <c r="I128" s="68"/>
      <c r="J128" s="68"/>
      <c r="K128" s="14"/>
      <c r="L128" s="68"/>
      <c r="M128" s="77"/>
      <c r="N128" s="77"/>
      <c r="O128" s="14"/>
      <c r="P128" s="68"/>
      <c r="Q128" s="77"/>
      <c r="R128" s="68"/>
      <c r="S128" s="77"/>
      <c r="T128" s="77"/>
      <c r="U128" s="77"/>
      <c r="V128" s="77"/>
      <c r="W128" s="77"/>
      <c r="X128" s="77"/>
      <c r="Y128" s="14"/>
      <c r="Z128" s="14"/>
      <c r="AA128" s="77"/>
      <c r="AB128" s="77"/>
      <c r="AC128" s="77"/>
      <c r="AD128" s="77"/>
      <c r="AE128" s="68"/>
      <c r="AF128" s="68"/>
      <c r="AG128" s="68"/>
      <c r="AH128" s="68"/>
      <c r="AI128" s="14"/>
      <c r="AJ128" s="14"/>
      <c r="AK128" s="14"/>
      <c r="AL128" s="14"/>
      <c r="AM128" s="14"/>
      <c r="AN128" s="14"/>
      <c r="AO128" s="14"/>
    </row>
    <row r="129" spans="6:41">
      <c r="F129" s="14"/>
      <c r="G129" s="14"/>
      <c r="H129" s="14"/>
      <c r="I129" s="68"/>
      <c r="J129" s="68"/>
      <c r="K129" s="14"/>
      <c r="L129" s="68"/>
      <c r="M129" s="77"/>
      <c r="N129" s="77"/>
      <c r="O129" s="14"/>
      <c r="P129" s="68"/>
      <c r="Q129" s="77"/>
      <c r="R129" s="68"/>
      <c r="S129" s="77"/>
      <c r="T129" s="77"/>
      <c r="U129" s="77"/>
      <c r="V129" s="77"/>
      <c r="W129" s="77"/>
      <c r="X129" s="77"/>
      <c r="Y129" s="14"/>
      <c r="Z129" s="14"/>
      <c r="AA129" s="77"/>
      <c r="AB129" s="77"/>
      <c r="AC129" s="77"/>
      <c r="AD129" s="77"/>
      <c r="AE129" s="68"/>
      <c r="AF129" s="68"/>
      <c r="AG129" s="68"/>
      <c r="AH129" s="68"/>
      <c r="AI129" s="14"/>
      <c r="AJ129" s="14"/>
      <c r="AK129" s="14"/>
      <c r="AL129" s="14"/>
      <c r="AM129" s="14"/>
      <c r="AN129" s="14"/>
      <c r="AO129" s="14"/>
    </row>
    <row r="130" spans="6:41">
      <c r="F130" s="14"/>
      <c r="G130" s="14"/>
      <c r="H130" s="14"/>
      <c r="I130" s="68"/>
      <c r="J130" s="68"/>
      <c r="K130" s="14"/>
      <c r="L130" s="68"/>
      <c r="M130" s="77"/>
      <c r="N130" s="77"/>
      <c r="O130" s="14"/>
      <c r="P130" s="68"/>
      <c r="Q130" s="77"/>
      <c r="R130" s="68"/>
      <c r="S130" s="77"/>
      <c r="T130" s="77"/>
      <c r="U130" s="77"/>
      <c r="V130" s="77"/>
      <c r="W130" s="77"/>
      <c r="X130" s="77"/>
      <c r="Y130" s="14"/>
      <c r="Z130" s="14"/>
      <c r="AA130" s="77"/>
      <c r="AB130" s="77"/>
      <c r="AC130" s="77"/>
      <c r="AD130" s="77"/>
      <c r="AE130" s="68"/>
      <c r="AF130" s="68"/>
      <c r="AG130" s="68"/>
      <c r="AH130" s="68"/>
      <c r="AI130" s="14"/>
      <c r="AJ130" s="14"/>
      <c r="AK130" s="14"/>
      <c r="AL130" s="14"/>
      <c r="AM130" s="14"/>
      <c r="AN130" s="14"/>
      <c r="AO130" s="14"/>
    </row>
    <row r="131" spans="6:41">
      <c r="F131" s="14"/>
      <c r="G131" s="14"/>
      <c r="H131" s="14"/>
      <c r="I131" s="68"/>
      <c r="J131" s="68"/>
      <c r="K131" s="14"/>
      <c r="L131" s="68"/>
      <c r="M131" s="77"/>
      <c r="N131" s="77"/>
      <c r="O131" s="14"/>
      <c r="P131" s="68"/>
      <c r="Q131" s="77"/>
      <c r="R131" s="68"/>
      <c r="S131" s="77"/>
      <c r="T131" s="77"/>
      <c r="U131" s="77"/>
      <c r="V131" s="77"/>
      <c r="W131" s="77"/>
      <c r="X131" s="77"/>
      <c r="Y131" s="14"/>
      <c r="Z131" s="14"/>
      <c r="AA131" s="77"/>
      <c r="AB131" s="77"/>
      <c r="AC131" s="77"/>
      <c r="AD131" s="77"/>
      <c r="AE131" s="68"/>
      <c r="AF131" s="68"/>
      <c r="AG131" s="68"/>
      <c r="AH131" s="68"/>
      <c r="AI131" s="14"/>
      <c r="AJ131" s="14"/>
      <c r="AK131" s="14"/>
      <c r="AL131" s="14"/>
      <c r="AM131" s="14"/>
      <c r="AN131" s="14"/>
      <c r="AO131" s="14"/>
    </row>
    <row r="132" spans="6:41">
      <c r="F132" s="14"/>
      <c r="G132" s="14"/>
      <c r="H132" s="14"/>
      <c r="I132" s="68"/>
      <c r="J132" s="68"/>
      <c r="K132" s="14"/>
      <c r="L132" s="68"/>
      <c r="M132" s="77"/>
      <c r="N132" s="77"/>
      <c r="O132" s="14"/>
      <c r="P132" s="68"/>
      <c r="Q132" s="77"/>
      <c r="R132" s="68"/>
      <c r="S132" s="77"/>
      <c r="T132" s="77"/>
      <c r="U132" s="77"/>
      <c r="V132" s="77"/>
      <c r="W132" s="77"/>
      <c r="X132" s="77"/>
      <c r="Y132" s="14"/>
      <c r="Z132" s="14"/>
      <c r="AA132" s="77"/>
      <c r="AB132" s="77"/>
      <c r="AC132" s="77"/>
      <c r="AD132" s="77"/>
      <c r="AE132" s="68"/>
      <c r="AF132" s="68"/>
      <c r="AG132" s="68"/>
      <c r="AH132" s="68"/>
      <c r="AI132" s="14"/>
      <c r="AJ132" s="14"/>
      <c r="AK132" s="14"/>
      <c r="AL132" s="14"/>
      <c r="AM132" s="14"/>
      <c r="AN132" s="14"/>
      <c r="AO132" s="14"/>
    </row>
    <row r="133" spans="6:41">
      <c r="F133" s="14"/>
      <c r="G133" s="14"/>
      <c r="H133" s="14"/>
      <c r="I133" s="68"/>
      <c r="J133" s="68"/>
      <c r="K133" s="14"/>
      <c r="L133" s="68"/>
      <c r="M133" s="77"/>
      <c r="N133" s="77"/>
      <c r="O133" s="14"/>
      <c r="P133" s="68"/>
      <c r="Q133" s="77"/>
      <c r="R133" s="68"/>
      <c r="S133" s="77"/>
      <c r="T133" s="77"/>
      <c r="U133" s="77"/>
      <c r="V133" s="77"/>
      <c r="W133" s="77"/>
      <c r="X133" s="77"/>
      <c r="Y133" s="14"/>
      <c r="Z133" s="14"/>
      <c r="AA133" s="77"/>
      <c r="AB133" s="77"/>
      <c r="AC133" s="77"/>
      <c r="AD133" s="77"/>
      <c r="AE133" s="68"/>
      <c r="AF133" s="68"/>
      <c r="AG133" s="68"/>
      <c r="AH133" s="68"/>
      <c r="AI133" s="14"/>
      <c r="AJ133" s="14"/>
      <c r="AK133" s="14"/>
      <c r="AL133" s="14"/>
      <c r="AM133" s="14"/>
      <c r="AN133" s="14"/>
      <c r="AO133" s="14"/>
    </row>
    <row r="134" spans="6:41">
      <c r="F134" s="14"/>
      <c r="G134" s="14"/>
      <c r="H134" s="14"/>
      <c r="I134" s="68"/>
      <c r="J134" s="68"/>
      <c r="K134" s="14"/>
      <c r="L134" s="68"/>
      <c r="M134" s="77"/>
      <c r="N134" s="77"/>
      <c r="O134" s="14"/>
      <c r="P134" s="68"/>
      <c r="Q134" s="77"/>
      <c r="R134" s="68"/>
      <c r="S134" s="77"/>
      <c r="T134" s="77"/>
      <c r="U134" s="77"/>
      <c r="V134" s="77"/>
      <c r="W134" s="77"/>
      <c r="X134" s="77"/>
      <c r="Y134" s="14"/>
      <c r="Z134" s="14"/>
      <c r="AA134" s="77"/>
      <c r="AB134" s="77"/>
      <c r="AC134" s="77"/>
      <c r="AD134" s="77"/>
      <c r="AE134" s="68"/>
      <c r="AF134" s="68"/>
      <c r="AG134" s="68"/>
      <c r="AH134" s="68"/>
      <c r="AI134" s="14"/>
      <c r="AJ134" s="14"/>
      <c r="AK134" s="14"/>
      <c r="AL134" s="14"/>
      <c r="AM134" s="14"/>
      <c r="AN134" s="14"/>
      <c r="AO134" s="14"/>
    </row>
    <row r="135" spans="6:41">
      <c r="F135" s="14"/>
      <c r="G135" s="14"/>
      <c r="H135" s="14"/>
      <c r="I135" s="68"/>
      <c r="J135" s="68"/>
      <c r="K135" s="14"/>
      <c r="L135" s="68"/>
      <c r="M135" s="77"/>
      <c r="N135" s="77"/>
      <c r="O135" s="14"/>
      <c r="P135" s="68"/>
      <c r="Q135" s="77"/>
      <c r="R135" s="68"/>
      <c r="S135" s="77"/>
      <c r="T135" s="77"/>
      <c r="U135" s="77"/>
      <c r="V135" s="77"/>
      <c r="W135" s="77"/>
      <c r="X135" s="77"/>
      <c r="Y135" s="14"/>
      <c r="Z135" s="14"/>
      <c r="AA135" s="77"/>
      <c r="AB135" s="77"/>
      <c r="AC135" s="77"/>
      <c r="AD135" s="77"/>
      <c r="AE135" s="68"/>
      <c r="AF135" s="68"/>
      <c r="AG135" s="68"/>
      <c r="AH135" s="68"/>
      <c r="AI135" s="14"/>
      <c r="AJ135" s="14"/>
      <c r="AK135" s="14"/>
      <c r="AL135" s="14"/>
      <c r="AM135" s="14"/>
      <c r="AN135" s="14"/>
      <c r="AO135" s="14"/>
    </row>
    <row r="136" spans="6:41">
      <c r="F136" s="14"/>
      <c r="G136" s="14"/>
      <c r="H136" s="14"/>
      <c r="I136" s="68"/>
      <c r="J136" s="68"/>
      <c r="K136" s="14"/>
      <c r="L136" s="68"/>
      <c r="M136" s="77"/>
      <c r="N136" s="77"/>
      <c r="O136" s="14"/>
      <c r="P136" s="68"/>
      <c r="Q136" s="77"/>
      <c r="R136" s="68"/>
      <c r="S136" s="77"/>
      <c r="T136" s="77"/>
      <c r="U136" s="77"/>
      <c r="V136" s="77"/>
      <c r="W136" s="77"/>
      <c r="X136" s="77"/>
      <c r="Y136" s="14"/>
      <c r="Z136" s="14"/>
      <c r="AA136" s="77"/>
      <c r="AB136" s="77"/>
      <c r="AC136" s="77"/>
      <c r="AD136" s="77"/>
      <c r="AE136" s="68"/>
      <c r="AF136" s="68"/>
      <c r="AG136" s="68"/>
      <c r="AH136" s="68"/>
      <c r="AI136" s="14"/>
      <c r="AJ136" s="14"/>
      <c r="AK136" s="14"/>
      <c r="AL136" s="14"/>
      <c r="AM136" s="14"/>
      <c r="AN136" s="14"/>
      <c r="AO136" s="14"/>
    </row>
    <row r="137" spans="6:41">
      <c r="F137" s="14"/>
      <c r="G137" s="14"/>
      <c r="H137" s="14"/>
      <c r="I137" s="68"/>
      <c r="J137" s="68"/>
      <c r="K137" s="14"/>
      <c r="L137" s="68"/>
      <c r="M137" s="77"/>
      <c r="N137" s="77"/>
      <c r="O137" s="14"/>
      <c r="P137" s="68"/>
      <c r="Q137" s="77"/>
      <c r="R137" s="68"/>
      <c r="S137" s="77"/>
      <c r="T137" s="77"/>
      <c r="U137" s="77"/>
      <c r="V137" s="77"/>
      <c r="W137" s="77"/>
      <c r="X137" s="77"/>
      <c r="Y137" s="14"/>
      <c r="Z137" s="14"/>
      <c r="AA137" s="77"/>
      <c r="AB137" s="77"/>
      <c r="AC137" s="77"/>
      <c r="AD137" s="77"/>
      <c r="AE137" s="68"/>
      <c r="AF137" s="68"/>
      <c r="AG137" s="68"/>
      <c r="AH137" s="68"/>
      <c r="AI137" s="14"/>
      <c r="AJ137" s="14"/>
      <c r="AK137" s="14"/>
      <c r="AL137" s="14"/>
      <c r="AM137" s="14"/>
      <c r="AN137" s="14"/>
      <c r="AO137" s="14"/>
    </row>
    <row r="138" spans="6:41">
      <c r="F138" s="14"/>
      <c r="G138" s="14"/>
      <c r="H138" s="14"/>
      <c r="I138" s="68"/>
      <c r="J138" s="68"/>
      <c r="K138" s="14"/>
      <c r="L138" s="68"/>
      <c r="M138" s="77"/>
      <c r="N138" s="77"/>
      <c r="O138" s="14"/>
      <c r="P138" s="68"/>
      <c r="Q138" s="77"/>
      <c r="R138" s="68"/>
      <c r="S138" s="77"/>
      <c r="T138" s="77"/>
      <c r="U138" s="77"/>
      <c r="V138" s="77"/>
      <c r="W138" s="77"/>
      <c r="X138" s="77"/>
      <c r="Y138" s="14"/>
      <c r="Z138" s="14"/>
      <c r="AA138" s="77"/>
      <c r="AB138" s="77"/>
      <c r="AC138" s="77"/>
      <c r="AD138" s="77"/>
      <c r="AE138" s="68"/>
      <c r="AF138" s="68"/>
      <c r="AG138" s="68"/>
      <c r="AH138" s="68"/>
      <c r="AI138" s="14"/>
      <c r="AJ138" s="14"/>
      <c r="AK138" s="14"/>
      <c r="AL138" s="14"/>
      <c r="AM138" s="14"/>
      <c r="AN138" s="14"/>
      <c r="AO138" s="14"/>
    </row>
    <row r="139" spans="6:41">
      <c r="F139" s="14"/>
      <c r="G139" s="14"/>
      <c r="H139" s="14"/>
      <c r="I139" s="68"/>
      <c r="J139" s="68"/>
      <c r="K139" s="14"/>
      <c r="L139" s="68"/>
      <c r="M139" s="77"/>
      <c r="N139" s="77"/>
      <c r="O139" s="14"/>
      <c r="P139" s="68"/>
      <c r="Q139" s="77"/>
      <c r="R139" s="68"/>
      <c r="S139" s="77"/>
      <c r="T139" s="77"/>
      <c r="U139" s="77"/>
      <c r="V139" s="77"/>
      <c r="W139" s="77"/>
      <c r="X139" s="77"/>
      <c r="Y139" s="14"/>
      <c r="Z139" s="14"/>
      <c r="AA139" s="77"/>
      <c r="AB139" s="77"/>
      <c r="AC139" s="77"/>
      <c r="AD139" s="77"/>
      <c r="AE139" s="68"/>
      <c r="AF139" s="68"/>
      <c r="AG139" s="68"/>
      <c r="AH139" s="68"/>
      <c r="AI139" s="14"/>
      <c r="AJ139" s="14"/>
      <c r="AK139" s="14"/>
      <c r="AL139" s="14"/>
      <c r="AM139" s="14"/>
      <c r="AN139" s="14"/>
      <c r="AO139" s="14"/>
    </row>
    <row r="140" spans="6:41">
      <c r="F140" s="14"/>
      <c r="G140" s="14"/>
      <c r="H140" s="14"/>
      <c r="I140" s="68"/>
      <c r="J140" s="68"/>
      <c r="K140" s="14"/>
      <c r="L140" s="68"/>
      <c r="M140" s="77"/>
      <c r="N140" s="77"/>
      <c r="O140" s="14"/>
      <c r="P140" s="68"/>
      <c r="Q140" s="77"/>
      <c r="R140" s="68"/>
      <c r="S140" s="77"/>
      <c r="T140" s="77"/>
      <c r="U140" s="77"/>
      <c r="V140" s="77"/>
      <c r="W140" s="77"/>
      <c r="X140" s="77"/>
      <c r="Y140" s="14"/>
      <c r="Z140" s="14"/>
      <c r="AA140" s="77"/>
      <c r="AB140" s="77"/>
      <c r="AC140" s="77"/>
      <c r="AD140" s="77"/>
      <c r="AE140" s="68"/>
      <c r="AF140" s="68"/>
      <c r="AG140" s="68"/>
      <c r="AH140" s="68"/>
      <c r="AI140" s="14"/>
      <c r="AJ140" s="14"/>
      <c r="AK140" s="14"/>
      <c r="AL140" s="14"/>
      <c r="AM140" s="14"/>
      <c r="AN140" s="14"/>
      <c r="AO140" s="14"/>
    </row>
    <row r="141" spans="6:41">
      <c r="F141" s="14"/>
      <c r="G141" s="14"/>
      <c r="H141" s="14"/>
      <c r="I141" s="68"/>
      <c r="J141" s="68"/>
      <c r="K141" s="14"/>
      <c r="L141" s="68"/>
      <c r="M141" s="77"/>
      <c r="N141" s="77"/>
      <c r="O141" s="14"/>
      <c r="P141" s="68"/>
      <c r="Q141" s="77"/>
      <c r="R141" s="68"/>
      <c r="S141" s="77"/>
      <c r="T141" s="77"/>
      <c r="U141" s="77"/>
      <c r="V141" s="77"/>
      <c r="W141" s="77"/>
      <c r="X141" s="77"/>
      <c r="Y141" s="14"/>
      <c r="Z141" s="14"/>
      <c r="AA141" s="77"/>
      <c r="AB141" s="77"/>
      <c r="AC141" s="77"/>
      <c r="AD141" s="77"/>
      <c r="AE141" s="68"/>
      <c r="AF141" s="68"/>
      <c r="AG141" s="68"/>
      <c r="AH141" s="68"/>
      <c r="AI141" s="14"/>
      <c r="AJ141" s="14"/>
      <c r="AK141" s="14"/>
      <c r="AL141" s="14"/>
      <c r="AM141" s="14"/>
      <c r="AN141" s="14"/>
      <c r="AO141" s="14"/>
    </row>
    <row r="142" spans="6:41">
      <c r="F142" s="14"/>
      <c r="G142" s="14"/>
      <c r="H142" s="14"/>
      <c r="I142" s="68"/>
      <c r="J142" s="68"/>
      <c r="K142" s="14"/>
      <c r="L142" s="68"/>
      <c r="M142" s="77"/>
      <c r="N142" s="77"/>
      <c r="O142" s="14"/>
      <c r="P142" s="68"/>
      <c r="Q142" s="77"/>
      <c r="R142" s="68"/>
      <c r="S142" s="77"/>
      <c r="T142" s="77"/>
      <c r="U142" s="77"/>
      <c r="V142" s="77"/>
      <c r="W142" s="77"/>
      <c r="X142" s="77"/>
      <c r="Y142" s="14"/>
      <c r="Z142" s="14"/>
      <c r="AA142" s="77"/>
      <c r="AB142" s="77"/>
      <c r="AC142" s="77"/>
      <c r="AD142" s="77"/>
      <c r="AE142" s="68"/>
      <c r="AF142" s="68"/>
      <c r="AG142" s="68"/>
      <c r="AH142" s="68"/>
      <c r="AI142" s="14"/>
      <c r="AJ142" s="14"/>
      <c r="AK142" s="14"/>
      <c r="AL142" s="14"/>
      <c r="AM142" s="14"/>
      <c r="AN142" s="14"/>
      <c r="AO142" s="14"/>
    </row>
    <row r="143" spans="6:41">
      <c r="F143" s="14"/>
      <c r="G143" s="14"/>
      <c r="H143" s="14"/>
      <c r="I143" s="68"/>
      <c r="J143" s="68"/>
      <c r="K143" s="14"/>
      <c r="L143" s="68"/>
      <c r="M143" s="77"/>
      <c r="N143" s="77"/>
      <c r="O143" s="14"/>
      <c r="P143" s="68"/>
      <c r="Q143" s="77"/>
      <c r="R143" s="68"/>
      <c r="S143" s="77"/>
      <c r="T143" s="77"/>
      <c r="U143" s="77"/>
      <c r="V143" s="77"/>
      <c r="W143" s="77"/>
      <c r="X143" s="77"/>
      <c r="Y143" s="14"/>
      <c r="Z143" s="14"/>
      <c r="AA143" s="77"/>
      <c r="AB143" s="77"/>
      <c r="AC143" s="77"/>
      <c r="AD143" s="77"/>
      <c r="AE143" s="68"/>
      <c r="AF143" s="68"/>
      <c r="AG143" s="68"/>
      <c r="AH143" s="68"/>
      <c r="AI143" s="14"/>
      <c r="AJ143" s="14"/>
      <c r="AK143" s="14"/>
      <c r="AL143" s="14"/>
      <c r="AM143" s="14"/>
      <c r="AN143" s="14"/>
      <c r="AO143" s="14"/>
    </row>
    <row r="144" spans="6:41">
      <c r="F144" s="14"/>
      <c r="G144" s="14"/>
      <c r="H144" s="14"/>
      <c r="I144" s="68"/>
      <c r="J144" s="68"/>
      <c r="K144" s="14"/>
      <c r="L144" s="68"/>
      <c r="M144" s="77"/>
      <c r="N144" s="77"/>
      <c r="O144" s="14"/>
      <c r="P144" s="68"/>
      <c r="Q144" s="77"/>
      <c r="R144" s="68"/>
      <c r="S144" s="77"/>
      <c r="T144" s="77"/>
      <c r="U144" s="77"/>
      <c r="V144" s="77"/>
      <c r="W144" s="77"/>
      <c r="X144" s="77"/>
      <c r="Y144" s="14"/>
      <c r="Z144" s="14"/>
      <c r="AA144" s="77"/>
      <c r="AB144" s="77"/>
      <c r="AC144" s="77"/>
      <c r="AD144" s="77"/>
      <c r="AE144" s="68"/>
      <c r="AF144" s="68"/>
      <c r="AG144" s="68"/>
      <c r="AH144" s="68"/>
      <c r="AI144" s="14"/>
      <c r="AJ144" s="14"/>
      <c r="AK144" s="14"/>
      <c r="AL144" s="14"/>
      <c r="AM144" s="14"/>
      <c r="AN144" s="14"/>
      <c r="AO144" s="14"/>
    </row>
    <row r="145" spans="6:41">
      <c r="F145" s="14"/>
      <c r="G145" s="14"/>
      <c r="H145" s="14"/>
      <c r="I145" s="68"/>
      <c r="J145" s="68"/>
      <c r="K145" s="14"/>
      <c r="L145" s="68"/>
      <c r="M145" s="77"/>
      <c r="N145" s="77"/>
      <c r="O145" s="14"/>
      <c r="P145" s="68"/>
      <c r="Q145" s="77"/>
      <c r="R145" s="68"/>
      <c r="S145" s="77"/>
      <c r="T145" s="77"/>
      <c r="U145" s="77"/>
      <c r="V145" s="77"/>
      <c r="W145" s="77"/>
      <c r="X145" s="77"/>
      <c r="Y145" s="14"/>
      <c r="Z145" s="14"/>
      <c r="AA145" s="77"/>
      <c r="AB145" s="77"/>
      <c r="AC145" s="77"/>
      <c r="AD145" s="77"/>
      <c r="AE145" s="68"/>
      <c r="AF145" s="68"/>
      <c r="AG145" s="68"/>
      <c r="AH145" s="68"/>
      <c r="AI145" s="14"/>
      <c r="AJ145" s="14"/>
      <c r="AK145" s="14"/>
      <c r="AL145" s="14"/>
      <c r="AM145" s="14"/>
      <c r="AN145" s="14"/>
      <c r="AO145" s="14"/>
    </row>
    <row r="146" spans="6:41">
      <c r="F146" s="14"/>
      <c r="G146" s="14"/>
      <c r="H146" s="14"/>
      <c r="I146" s="68"/>
      <c r="J146" s="68"/>
      <c r="K146" s="14"/>
      <c r="L146" s="68"/>
      <c r="M146" s="77"/>
      <c r="N146" s="77"/>
      <c r="O146" s="14"/>
      <c r="P146" s="68"/>
      <c r="Q146" s="77"/>
      <c r="R146" s="68"/>
      <c r="S146" s="77"/>
      <c r="T146" s="77"/>
      <c r="U146" s="77"/>
      <c r="V146" s="77"/>
      <c r="W146" s="77"/>
      <c r="X146" s="77"/>
      <c r="Y146" s="14"/>
      <c r="Z146" s="14"/>
      <c r="AA146" s="77"/>
      <c r="AB146" s="77"/>
      <c r="AC146" s="77"/>
      <c r="AD146" s="77"/>
      <c r="AE146" s="68"/>
      <c r="AF146" s="68"/>
      <c r="AG146" s="68"/>
      <c r="AH146" s="68"/>
      <c r="AI146" s="14"/>
      <c r="AJ146" s="14"/>
      <c r="AK146" s="14"/>
      <c r="AL146" s="14"/>
      <c r="AM146" s="14"/>
      <c r="AN146" s="14"/>
      <c r="AO146" s="14"/>
    </row>
    <row r="147" spans="6:41">
      <c r="F147" s="14"/>
      <c r="G147" s="14"/>
      <c r="H147" s="14"/>
      <c r="I147" s="68"/>
      <c r="J147" s="68"/>
      <c r="K147" s="14"/>
      <c r="L147" s="68"/>
      <c r="M147" s="77"/>
      <c r="N147" s="77"/>
      <c r="O147" s="14"/>
      <c r="P147" s="68"/>
      <c r="Q147" s="77"/>
      <c r="R147" s="68"/>
      <c r="S147" s="77"/>
      <c r="T147" s="77"/>
      <c r="U147" s="77"/>
      <c r="V147" s="77"/>
      <c r="W147" s="77"/>
      <c r="X147" s="77"/>
      <c r="Y147" s="14"/>
      <c r="Z147" s="14"/>
      <c r="AA147" s="77"/>
      <c r="AB147" s="77"/>
      <c r="AC147" s="77"/>
      <c r="AD147" s="77"/>
      <c r="AE147" s="68"/>
      <c r="AF147" s="68"/>
      <c r="AG147" s="68"/>
      <c r="AH147" s="68"/>
      <c r="AI147" s="14"/>
      <c r="AJ147" s="14"/>
      <c r="AK147" s="14"/>
      <c r="AL147" s="14"/>
      <c r="AM147" s="14"/>
      <c r="AN147" s="14"/>
      <c r="AO147" s="14"/>
    </row>
    <row r="148" spans="6:41">
      <c r="F148" s="14"/>
      <c r="G148" s="14"/>
      <c r="H148" s="14"/>
      <c r="I148" s="68"/>
      <c r="J148" s="68"/>
      <c r="K148" s="14"/>
      <c r="L148" s="68"/>
      <c r="M148" s="77"/>
      <c r="N148" s="77"/>
      <c r="O148" s="14"/>
      <c r="P148" s="68"/>
      <c r="Q148" s="77"/>
      <c r="R148" s="68"/>
      <c r="S148" s="77"/>
      <c r="T148" s="77"/>
      <c r="U148" s="77"/>
      <c r="V148" s="77"/>
      <c r="W148" s="77"/>
      <c r="X148" s="77"/>
      <c r="Y148" s="14"/>
      <c r="Z148" s="14"/>
      <c r="AA148" s="77"/>
      <c r="AB148" s="77"/>
      <c r="AC148" s="77"/>
      <c r="AD148" s="77"/>
      <c r="AE148" s="68"/>
      <c r="AF148" s="68"/>
      <c r="AG148" s="68"/>
      <c r="AH148" s="68"/>
      <c r="AI148" s="14"/>
      <c r="AJ148" s="14"/>
      <c r="AK148" s="14"/>
      <c r="AL148" s="14"/>
      <c r="AM148" s="14"/>
      <c r="AN148" s="14"/>
      <c r="AO148" s="14"/>
    </row>
    <row r="149" spans="6:41">
      <c r="F149" s="14"/>
      <c r="G149" s="14"/>
      <c r="H149" s="14"/>
      <c r="I149" s="68"/>
      <c r="J149" s="68"/>
      <c r="K149" s="14"/>
      <c r="L149" s="68"/>
      <c r="M149" s="77"/>
      <c r="N149" s="77"/>
      <c r="O149" s="14"/>
      <c r="P149" s="68"/>
      <c r="Q149" s="77"/>
      <c r="R149" s="68"/>
      <c r="S149" s="77"/>
      <c r="T149" s="77"/>
      <c r="U149" s="77"/>
      <c r="V149" s="77"/>
      <c r="W149" s="77"/>
      <c r="X149" s="77"/>
      <c r="Y149" s="14"/>
      <c r="Z149" s="14"/>
      <c r="AA149" s="77"/>
      <c r="AB149" s="77"/>
      <c r="AC149" s="77"/>
      <c r="AD149" s="77"/>
      <c r="AE149" s="68"/>
      <c r="AF149" s="68"/>
      <c r="AG149" s="68"/>
      <c r="AH149" s="68"/>
      <c r="AI149" s="14"/>
      <c r="AJ149" s="14"/>
      <c r="AK149" s="14"/>
      <c r="AL149" s="14"/>
      <c r="AM149" s="14"/>
      <c r="AN149" s="14"/>
      <c r="AO149" s="14"/>
    </row>
    <row r="150" spans="6:41">
      <c r="F150" s="14"/>
      <c r="G150" s="14"/>
      <c r="H150" s="14"/>
      <c r="I150" s="68"/>
      <c r="J150" s="68"/>
      <c r="K150" s="14"/>
      <c r="L150" s="68"/>
      <c r="M150" s="77"/>
      <c r="N150" s="77"/>
      <c r="O150" s="14"/>
      <c r="P150" s="68"/>
      <c r="Q150" s="77"/>
      <c r="R150" s="68"/>
      <c r="S150" s="77"/>
      <c r="T150" s="77"/>
      <c r="U150" s="77"/>
      <c r="V150" s="77"/>
      <c r="W150" s="77"/>
      <c r="X150" s="77"/>
      <c r="Y150" s="14"/>
      <c r="Z150" s="14"/>
      <c r="AA150" s="77"/>
      <c r="AB150" s="77"/>
      <c r="AC150" s="77"/>
      <c r="AD150" s="77"/>
      <c r="AE150" s="68"/>
      <c r="AF150" s="68"/>
      <c r="AG150" s="68"/>
      <c r="AH150" s="68"/>
      <c r="AI150" s="14"/>
      <c r="AJ150" s="14"/>
      <c r="AK150" s="14"/>
      <c r="AL150" s="14"/>
      <c r="AM150" s="14"/>
      <c r="AN150" s="14"/>
      <c r="AO150" s="14"/>
    </row>
    <row r="151" spans="6:41">
      <c r="F151" s="14"/>
      <c r="G151" s="14"/>
      <c r="H151" s="14"/>
      <c r="I151" s="68"/>
      <c r="J151" s="68"/>
      <c r="K151" s="14"/>
      <c r="L151" s="68"/>
      <c r="M151" s="77"/>
      <c r="N151" s="77"/>
      <c r="O151" s="14"/>
      <c r="P151" s="68"/>
      <c r="Q151" s="77"/>
      <c r="R151" s="68"/>
      <c r="S151" s="77"/>
      <c r="T151" s="77"/>
      <c r="U151" s="77"/>
      <c r="V151" s="77"/>
      <c r="W151" s="77"/>
      <c r="X151" s="77"/>
      <c r="Y151" s="14"/>
      <c r="Z151" s="14"/>
      <c r="AA151" s="77"/>
      <c r="AB151" s="77"/>
      <c r="AC151" s="77"/>
      <c r="AD151" s="77"/>
      <c r="AE151" s="68"/>
      <c r="AF151" s="68"/>
      <c r="AG151" s="68"/>
      <c r="AH151" s="68"/>
      <c r="AI151" s="14"/>
      <c r="AJ151" s="14"/>
      <c r="AK151" s="14"/>
      <c r="AL151" s="14"/>
      <c r="AM151" s="14"/>
      <c r="AN151" s="14"/>
      <c r="AO151" s="14"/>
    </row>
    <row r="152" spans="6:41">
      <c r="F152" s="14"/>
      <c r="G152" s="14"/>
      <c r="H152" s="14"/>
      <c r="I152" s="68"/>
      <c r="J152" s="68"/>
      <c r="K152" s="14"/>
      <c r="L152" s="68"/>
      <c r="M152" s="77"/>
      <c r="N152" s="77"/>
      <c r="O152" s="14"/>
      <c r="P152" s="68"/>
      <c r="Q152" s="77"/>
      <c r="R152" s="68"/>
      <c r="S152" s="77"/>
      <c r="T152" s="77"/>
      <c r="U152" s="77"/>
      <c r="V152" s="77"/>
      <c r="W152" s="77"/>
      <c r="X152" s="77"/>
      <c r="Y152" s="14"/>
      <c r="Z152" s="14"/>
      <c r="AA152" s="77"/>
      <c r="AB152" s="77"/>
      <c r="AC152" s="77"/>
      <c r="AD152" s="77"/>
      <c r="AE152" s="68"/>
      <c r="AF152" s="68"/>
      <c r="AG152" s="68"/>
      <c r="AH152" s="68"/>
      <c r="AI152" s="14"/>
      <c r="AJ152" s="14"/>
      <c r="AK152" s="14"/>
      <c r="AL152" s="14"/>
      <c r="AM152" s="14"/>
      <c r="AN152" s="14"/>
      <c r="AO152" s="14"/>
    </row>
    <row r="153" spans="6:41">
      <c r="F153" s="14"/>
      <c r="G153" s="14"/>
      <c r="H153" s="14"/>
      <c r="I153" s="68"/>
      <c r="J153" s="68"/>
      <c r="K153" s="14"/>
      <c r="L153" s="68"/>
      <c r="M153" s="77"/>
      <c r="N153" s="77"/>
      <c r="O153" s="14"/>
      <c r="P153" s="68"/>
      <c r="Q153" s="77"/>
      <c r="R153" s="68"/>
      <c r="S153" s="77"/>
      <c r="T153" s="77"/>
      <c r="U153" s="77"/>
      <c r="V153" s="77"/>
      <c r="W153" s="77"/>
      <c r="X153" s="77"/>
      <c r="Y153" s="14"/>
      <c r="Z153" s="14"/>
      <c r="AA153" s="77"/>
      <c r="AB153" s="77"/>
      <c r="AC153" s="77"/>
      <c r="AD153" s="77"/>
      <c r="AE153" s="68"/>
      <c r="AF153" s="68"/>
      <c r="AG153" s="68"/>
      <c r="AH153" s="68"/>
      <c r="AI153" s="14"/>
      <c r="AJ153" s="14"/>
      <c r="AK153" s="14"/>
      <c r="AL153" s="14"/>
      <c r="AM153" s="14"/>
      <c r="AN153" s="14"/>
      <c r="AO153" s="14"/>
    </row>
    <row r="154" spans="6:41">
      <c r="F154" s="14"/>
      <c r="G154" s="14"/>
      <c r="H154" s="14"/>
      <c r="I154" s="68"/>
      <c r="J154" s="68"/>
      <c r="K154" s="14"/>
      <c r="L154" s="68"/>
      <c r="M154" s="77"/>
      <c r="N154" s="77"/>
      <c r="O154" s="14"/>
      <c r="P154" s="68"/>
      <c r="Q154" s="77"/>
      <c r="R154" s="68"/>
      <c r="S154" s="77"/>
      <c r="T154" s="77"/>
      <c r="U154" s="77"/>
      <c r="V154" s="77"/>
      <c r="W154" s="77"/>
      <c r="X154" s="77"/>
      <c r="Y154" s="14"/>
      <c r="Z154" s="14"/>
      <c r="AA154" s="77"/>
      <c r="AB154" s="77"/>
      <c r="AC154" s="77"/>
      <c r="AD154" s="77"/>
      <c r="AE154" s="68"/>
      <c r="AF154" s="68"/>
      <c r="AG154" s="68"/>
      <c r="AH154" s="68"/>
      <c r="AI154" s="14"/>
      <c r="AJ154" s="14"/>
      <c r="AK154" s="14"/>
      <c r="AL154" s="14"/>
      <c r="AM154" s="14"/>
      <c r="AN154" s="14"/>
      <c r="AO154" s="14"/>
    </row>
    <row r="155" spans="6:41">
      <c r="F155" s="14"/>
      <c r="G155" s="14"/>
      <c r="H155" s="14"/>
      <c r="I155" s="68"/>
      <c r="J155" s="68"/>
      <c r="K155" s="14"/>
      <c r="L155" s="68"/>
      <c r="M155" s="77"/>
      <c r="N155" s="77"/>
      <c r="O155" s="14"/>
      <c r="P155" s="68"/>
      <c r="Q155" s="77"/>
      <c r="R155" s="68"/>
      <c r="S155" s="77"/>
      <c r="T155" s="77"/>
      <c r="U155" s="77"/>
      <c r="V155" s="77"/>
      <c r="W155" s="77"/>
      <c r="X155" s="77"/>
      <c r="Y155" s="14"/>
      <c r="Z155" s="14"/>
      <c r="AA155" s="77"/>
      <c r="AB155" s="77"/>
      <c r="AC155" s="77"/>
      <c r="AD155" s="77"/>
      <c r="AE155" s="68"/>
      <c r="AF155" s="68"/>
      <c r="AG155" s="68"/>
      <c r="AH155" s="68"/>
      <c r="AI155" s="14"/>
      <c r="AJ155" s="14"/>
      <c r="AK155" s="14"/>
      <c r="AL155" s="14"/>
      <c r="AM155" s="14"/>
      <c r="AN155" s="14"/>
      <c r="AO155" s="14"/>
    </row>
    <row r="156" spans="6:41">
      <c r="F156" s="14"/>
      <c r="G156" s="14"/>
      <c r="H156" s="14"/>
      <c r="I156" s="68"/>
      <c r="J156" s="68"/>
      <c r="K156" s="14"/>
      <c r="L156" s="68"/>
      <c r="M156" s="77"/>
      <c r="N156" s="77"/>
      <c r="O156" s="14"/>
      <c r="P156" s="68"/>
      <c r="Q156" s="77"/>
      <c r="R156" s="68"/>
      <c r="S156" s="77"/>
      <c r="T156" s="77"/>
      <c r="U156" s="77"/>
      <c r="V156" s="77"/>
      <c r="W156" s="77"/>
      <c r="X156" s="77"/>
      <c r="Y156" s="14"/>
      <c r="Z156" s="14"/>
      <c r="AA156" s="77"/>
      <c r="AB156" s="77"/>
      <c r="AC156" s="77"/>
      <c r="AD156" s="77"/>
      <c r="AE156" s="68"/>
      <c r="AF156" s="68"/>
      <c r="AG156" s="68"/>
      <c r="AH156" s="68"/>
      <c r="AI156" s="14"/>
      <c r="AJ156" s="14"/>
      <c r="AK156" s="14"/>
      <c r="AL156" s="14"/>
      <c r="AM156" s="14"/>
      <c r="AN156" s="14"/>
      <c r="AO156" s="14"/>
    </row>
    <row r="157" spans="6:41">
      <c r="F157" s="14"/>
      <c r="G157" s="14"/>
      <c r="H157" s="14"/>
      <c r="I157" s="68"/>
      <c r="J157" s="68"/>
      <c r="K157" s="14"/>
      <c r="L157" s="68"/>
      <c r="M157" s="77"/>
      <c r="N157" s="77"/>
      <c r="O157" s="14"/>
      <c r="P157" s="68"/>
      <c r="Q157" s="77"/>
      <c r="R157" s="68"/>
      <c r="S157" s="77"/>
      <c r="T157" s="77"/>
      <c r="U157" s="77"/>
      <c r="V157" s="77"/>
      <c r="W157" s="77"/>
      <c r="X157" s="77"/>
      <c r="Y157" s="14"/>
      <c r="Z157" s="14"/>
      <c r="AA157" s="77"/>
      <c r="AB157" s="77"/>
      <c r="AC157" s="77"/>
      <c r="AD157" s="77"/>
      <c r="AE157" s="68"/>
      <c r="AF157" s="68"/>
      <c r="AG157" s="68"/>
      <c r="AH157" s="68"/>
      <c r="AI157" s="14"/>
      <c r="AJ157" s="14"/>
      <c r="AK157" s="14"/>
      <c r="AL157" s="14"/>
      <c r="AM157" s="14"/>
      <c r="AN157" s="14"/>
      <c r="AO157" s="14"/>
    </row>
    <row r="158" spans="6:41">
      <c r="F158" s="14"/>
      <c r="G158" s="14"/>
      <c r="H158" s="14"/>
      <c r="I158" s="68"/>
      <c r="J158" s="68"/>
      <c r="K158" s="14"/>
      <c r="L158" s="68"/>
      <c r="M158" s="77"/>
      <c r="N158" s="77"/>
      <c r="O158" s="14"/>
      <c r="P158" s="68"/>
      <c r="Q158" s="77"/>
      <c r="R158" s="68"/>
      <c r="S158" s="77"/>
      <c r="T158" s="77"/>
      <c r="U158" s="77"/>
      <c r="V158" s="77"/>
      <c r="W158" s="77"/>
      <c r="X158" s="77"/>
      <c r="Y158" s="14"/>
      <c r="Z158" s="14"/>
      <c r="AA158" s="77"/>
      <c r="AB158" s="77"/>
      <c r="AC158" s="77"/>
      <c r="AD158" s="77"/>
      <c r="AE158" s="68"/>
      <c r="AF158" s="68"/>
      <c r="AG158" s="68"/>
      <c r="AH158" s="68"/>
      <c r="AI158" s="14"/>
      <c r="AJ158" s="14"/>
      <c r="AK158" s="14"/>
      <c r="AL158" s="14"/>
      <c r="AM158" s="14"/>
      <c r="AN158" s="14"/>
      <c r="AO158" s="14"/>
    </row>
    <row r="159" spans="6:41">
      <c r="F159" s="14"/>
      <c r="G159" s="14"/>
      <c r="H159" s="14"/>
      <c r="I159" s="68"/>
      <c r="J159" s="68"/>
      <c r="K159" s="14"/>
      <c r="L159" s="68"/>
      <c r="M159" s="77"/>
      <c r="N159" s="77"/>
      <c r="O159" s="14"/>
      <c r="P159" s="68"/>
      <c r="Q159" s="77"/>
      <c r="R159" s="68"/>
      <c r="S159" s="77"/>
      <c r="T159" s="77"/>
      <c r="U159" s="77"/>
      <c r="V159" s="77"/>
      <c r="W159" s="77"/>
      <c r="X159" s="77"/>
      <c r="Y159" s="14"/>
      <c r="Z159" s="14"/>
      <c r="AA159" s="77"/>
      <c r="AB159" s="77"/>
      <c r="AC159" s="77"/>
      <c r="AD159" s="77"/>
      <c r="AE159" s="68"/>
      <c r="AF159" s="68"/>
      <c r="AG159" s="68"/>
      <c r="AH159" s="68"/>
      <c r="AI159" s="14"/>
      <c r="AJ159" s="14"/>
      <c r="AK159" s="14"/>
      <c r="AL159" s="14"/>
      <c r="AM159" s="14"/>
      <c r="AN159" s="14"/>
      <c r="AO159" s="14"/>
    </row>
    <row r="160" spans="6:41">
      <c r="F160" s="14"/>
      <c r="G160" s="14"/>
      <c r="H160" s="14"/>
      <c r="I160" s="68"/>
      <c r="J160" s="68"/>
      <c r="K160" s="14"/>
      <c r="L160" s="68"/>
      <c r="M160" s="77"/>
      <c r="N160" s="77"/>
      <c r="O160" s="14"/>
      <c r="P160" s="68"/>
      <c r="Q160" s="77"/>
      <c r="R160" s="68"/>
      <c r="S160" s="77"/>
      <c r="T160" s="77"/>
      <c r="U160" s="77"/>
      <c r="V160" s="77"/>
      <c r="W160" s="77"/>
      <c r="X160" s="77"/>
      <c r="Y160" s="14"/>
      <c r="Z160" s="14"/>
      <c r="AA160" s="77"/>
      <c r="AB160" s="77"/>
      <c r="AC160" s="77"/>
      <c r="AD160" s="77"/>
      <c r="AE160" s="68"/>
      <c r="AF160" s="68"/>
      <c r="AG160" s="68"/>
      <c r="AH160" s="68"/>
      <c r="AI160" s="14"/>
      <c r="AJ160" s="14"/>
      <c r="AK160" s="14"/>
      <c r="AL160" s="14"/>
      <c r="AM160" s="14"/>
      <c r="AN160" s="14"/>
      <c r="AO160" s="14"/>
    </row>
    <row r="161" spans="1:41">
      <c r="F161" s="14"/>
      <c r="G161" s="14"/>
      <c r="H161" s="14"/>
      <c r="I161" s="68"/>
      <c r="J161" s="68"/>
      <c r="K161" s="14"/>
      <c r="L161" s="68"/>
      <c r="M161" s="77"/>
      <c r="N161" s="77"/>
      <c r="O161" s="14"/>
      <c r="P161" s="68"/>
      <c r="Q161" s="77"/>
      <c r="R161" s="68"/>
      <c r="S161" s="77"/>
      <c r="T161" s="77"/>
      <c r="U161" s="77"/>
      <c r="V161" s="77"/>
      <c r="W161" s="77"/>
      <c r="X161" s="77"/>
      <c r="Y161" s="14"/>
      <c r="Z161" s="14"/>
      <c r="AA161" s="77"/>
      <c r="AB161" s="77"/>
      <c r="AC161" s="77"/>
      <c r="AD161" s="77"/>
      <c r="AE161" s="68"/>
      <c r="AF161" s="68"/>
      <c r="AG161" s="68"/>
      <c r="AH161" s="68"/>
      <c r="AI161" s="14"/>
      <c r="AJ161" s="14"/>
      <c r="AK161" s="14"/>
      <c r="AL161" s="14"/>
      <c r="AM161" s="14"/>
      <c r="AN161" s="14"/>
      <c r="AO161" s="14"/>
    </row>
    <row r="162" spans="1:41">
      <c r="F162" s="14"/>
      <c r="G162" s="14"/>
      <c r="H162" s="14"/>
      <c r="I162" s="68"/>
      <c r="J162" s="68"/>
      <c r="K162" s="14"/>
      <c r="L162" s="68"/>
      <c r="M162" s="77"/>
      <c r="N162" s="77"/>
      <c r="O162" s="14"/>
      <c r="P162" s="68"/>
      <c r="Q162" s="77"/>
      <c r="R162" s="68"/>
      <c r="S162" s="77"/>
      <c r="T162" s="77"/>
      <c r="U162" s="77"/>
      <c r="V162" s="77"/>
      <c r="W162" s="77"/>
      <c r="X162" s="77"/>
      <c r="Y162" s="14"/>
      <c r="Z162" s="14"/>
      <c r="AA162" s="77"/>
      <c r="AB162" s="77"/>
      <c r="AC162" s="77"/>
      <c r="AD162" s="77"/>
      <c r="AE162" s="68"/>
      <c r="AF162" s="68"/>
      <c r="AG162" s="68"/>
      <c r="AH162" s="68"/>
      <c r="AI162" s="14"/>
      <c r="AJ162" s="14"/>
      <c r="AK162" s="14"/>
      <c r="AL162" s="14"/>
      <c r="AM162" s="14"/>
      <c r="AN162" s="14"/>
      <c r="AO162" s="14"/>
    </row>
    <row r="163" spans="1:41">
      <c r="F163" s="14"/>
      <c r="G163" s="14"/>
      <c r="H163" s="14"/>
      <c r="I163" s="68"/>
      <c r="J163" s="68"/>
      <c r="K163" s="14"/>
      <c r="L163" s="68"/>
      <c r="M163" s="77"/>
      <c r="N163" s="77"/>
      <c r="O163" s="14"/>
      <c r="P163" s="68"/>
      <c r="Q163" s="77"/>
      <c r="R163" s="68"/>
      <c r="S163" s="77"/>
      <c r="T163" s="77"/>
      <c r="U163" s="77"/>
      <c r="V163" s="77"/>
      <c r="W163" s="77"/>
      <c r="X163" s="77"/>
      <c r="Y163" s="14"/>
      <c r="Z163" s="14"/>
      <c r="AA163" s="77"/>
      <c r="AB163" s="77"/>
      <c r="AC163" s="77"/>
      <c r="AD163" s="77"/>
      <c r="AE163" s="68"/>
      <c r="AF163" s="68"/>
      <c r="AG163" s="68"/>
      <c r="AH163" s="68"/>
      <c r="AI163" s="14"/>
      <c r="AJ163" s="14"/>
      <c r="AK163" s="14"/>
      <c r="AL163" s="14"/>
      <c r="AM163" s="14"/>
      <c r="AN163" s="14"/>
      <c r="AO163" s="14"/>
    </row>
    <row r="164" spans="1:41">
      <c r="F164" s="14"/>
      <c r="G164" s="14"/>
      <c r="H164" s="14"/>
      <c r="I164" s="68"/>
      <c r="J164" s="68"/>
      <c r="K164" s="14"/>
      <c r="L164" s="68"/>
      <c r="M164" s="77"/>
      <c r="N164" s="77"/>
      <c r="O164" s="14"/>
      <c r="P164" s="68"/>
      <c r="Q164" s="77"/>
      <c r="R164" s="68"/>
      <c r="S164" s="77"/>
      <c r="T164" s="77"/>
      <c r="U164" s="77"/>
      <c r="V164" s="77"/>
      <c r="W164" s="77"/>
      <c r="X164" s="77"/>
      <c r="Y164" s="14"/>
      <c r="Z164" s="14"/>
      <c r="AA164" s="77"/>
      <c r="AB164" s="77"/>
      <c r="AC164" s="77"/>
      <c r="AD164" s="77"/>
      <c r="AE164" s="68"/>
      <c r="AF164" s="68"/>
      <c r="AG164" s="68"/>
      <c r="AH164" s="68"/>
      <c r="AI164" s="14"/>
      <c r="AJ164" s="14"/>
      <c r="AK164" s="14"/>
      <c r="AL164" s="14"/>
      <c r="AM164" s="14"/>
      <c r="AN164" s="14"/>
      <c r="AO164" s="14"/>
    </row>
    <row r="165" spans="1:41">
      <c r="F165" s="14"/>
      <c r="G165" s="14"/>
      <c r="H165" s="14"/>
      <c r="I165" s="68"/>
      <c r="J165" s="68"/>
      <c r="K165" s="14"/>
      <c r="L165" s="68"/>
      <c r="M165" s="77"/>
      <c r="N165" s="77"/>
      <c r="O165" s="14"/>
      <c r="P165" s="68"/>
      <c r="Q165" s="77"/>
      <c r="R165" s="68"/>
      <c r="S165" s="77"/>
      <c r="T165" s="77"/>
      <c r="U165" s="77"/>
      <c r="V165" s="77"/>
      <c r="W165" s="77"/>
      <c r="X165" s="77"/>
      <c r="Y165" s="14"/>
      <c r="Z165" s="14"/>
      <c r="AA165" s="77"/>
      <c r="AB165" s="77"/>
      <c r="AC165" s="77"/>
      <c r="AD165" s="77"/>
      <c r="AE165" s="68"/>
      <c r="AF165" s="68"/>
      <c r="AG165" s="68"/>
      <c r="AH165" s="68"/>
      <c r="AI165" s="14"/>
      <c r="AJ165" s="14"/>
      <c r="AK165" s="14"/>
      <c r="AL165" s="14"/>
      <c r="AM165" s="14"/>
      <c r="AN165" s="14"/>
      <c r="AO165" s="14"/>
    </row>
    <row r="166" spans="1:41">
      <c r="F166" s="14"/>
      <c r="G166" s="14"/>
      <c r="H166" s="14"/>
      <c r="I166" s="68"/>
      <c r="J166" s="68"/>
      <c r="K166" s="14"/>
      <c r="L166" s="68"/>
      <c r="M166" s="77"/>
      <c r="N166" s="77"/>
      <c r="O166" s="14"/>
      <c r="P166" s="68"/>
      <c r="Q166" s="77"/>
      <c r="R166" s="68"/>
      <c r="S166" s="77"/>
      <c r="T166" s="77"/>
      <c r="U166" s="77"/>
      <c r="V166" s="77"/>
      <c r="W166" s="77"/>
      <c r="X166" s="77"/>
      <c r="Y166" s="14"/>
      <c r="Z166" s="14"/>
      <c r="AA166" s="77"/>
      <c r="AB166" s="77"/>
      <c r="AC166" s="77"/>
      <c r="AD166" s="77"/>
      <c r="AE166" s="68"/>
      <c r="AF166" s="68"/>
      <c r="AG166" s="68"/>
      <c r="AH166" s="68"/>
      <c r="AI166" s="14"/>
      <c r="AJ166" s="14"/>
      <c r="AK166" s="14"/>
      <c r="AL166" s="14"/>
      <c r="AM166" s="14"/>
      <c r="AN166" s="14"/>
      <c r="AO166" s="14"/>
    </row>
    <row r="167" spans="1:41">
      <c r="F167" s="14"/>
      <c r="G167" s="14"/>
      <c r="H167" s="14"/>
      <c r="I167" s="68"/>
      <c r="J167" s="68"/>
      <c r="K167" s="14"/>
      <c r="L167" s="68"/>
      <c r="M167" s="77"/>
      <c r="N167" s="77"/>
      <c r="O167" s="14"/>
      <c r="P167" s="68"/>
      <c r="Q167" s="77"/>
      <c r="R167" s="68"/>
      <c r="S167" s="77"/>
      <c r="T167" s="77"/>
      <c r="U167" s="77"/>
      <c r="V167" s="77"/>
      <c r="W167" s="77"/>
      <c r="X167" s="77"/>
      <c r="Y167" s="14"/>
      <c r="Z167" s="14"/>
      <c r="AA167" s="77"/>
      <c r="AB167" s="77"/>
      <c r="AC167" s="77"/>
      <c r="AD167" s="77"/>
      <c r="AE167" s="68"/>
      <c r="AF167" s="68"/>
      <c r="AG167" s="68"/>
      <c r="AH167" s="68"/>
      <c r="AI167" s="14"/>
      <c r="AJ167" s="14"/>
      <c r="AK167" s="14"/>
      <c r="AL167" s="14"/>
      <c r="AM167" s="14"/>
      <c r="AN167" s="14"/>
      <c r="AO167" s="14"/>
    </row>
    <row r="168" spans="1:41">
      <c r="F168" s="14"/>
      <c r="G168" s="14"/>
      <c r="H168" s="14"/>
      <c r="I168" s="68"/>
      <c r="J168" s="68"/>
      <c r="K168" s="14"/>
      <c r="L168" s="68"/>
      <c r="M168" s="77"/>
      <c r="N168" s="77"/>
      <c r="O168" s="14"/>
      <c r="P168" s="68"/>
      <c r="Q168" s="77"/>
      <c r="R168" s="68"/>
      <c r="S168" s="77"/>
      <c r="T168" s="77"/>
      <c r="U168" s="77"/>
      <c r="V168" s="77"/>
      <c r="W168" s="77"/>
      <c r="X168" s="77"/>
      <c r="Y168" s="14"/>
      <c r="Z168" s="14"/>
      <c r="AA168" s="77"/>
      <c r="AB168" s="77"/>
      <c r="AC168" s="77"/>
      <c r="AD168" s="77"/>
      <c r="AE168" s="68"/>
      <c r="AF168" s="68"/>
      <c r="AG168" s="68"/>
      <c r="AH168" s="68"/>
      <c r="AI168" s="14"/>
      <c r="AJ168" s="14"/>
      <c r="AK168" s="14"/>
      <c r="AL168" s="14"/>
      <c r="AM168" s="14"/>
      <c r="AN168" s="14"/>
      <c r="AO168" s="14"/>
    </row>
    <row r="169" spans="1:41">
      <c r="F169" s="14"/>
      <c r="G169" s="14"/>
      <c r="H169" s="14"/>
      <c r="I169" s="68"/>
      <c r="J169" s="68"/>
      <c r="K169" s="14"/>
      <c r="L169" s="68"/>
      <c r="M169" s="77"/>
      <c r="N169" s="77"/>
      <c r="O169" s="14"/>
      <c r="P169" s="68"/>
      <c r="Q169" s="77"/>
      <c r="R169" s="68"/>
      <c r="S169" s="77"/>
      <c r="T169" s="77"/>
      <c r="U169" s="77"/>
      <c r="V169" s="77"/>
      <c r="W169" s="77"/>
      <c r="X169" s="77"/>
      <c r="Y169" s="14"/>
      <c r="Z169" s="14"/>
      <c r="AA169" s="77"/>
      <c r="AB169" s="77"/>
      <c r="AC169" s="77"/>
      <c r="AD169" s="77"/>
      <c r="AE169" s="68"/>
      <c r="AF169" s="68"/>
      <c r="AG169" s="68"/>
      <c r="AH169" s="68"/>
      <c r="AI169" s="14"/>
      <c r="AJ169" s="14"/>
      <c r="AK169" s="14"/>
      <c r="AL169" s="14"/>
      <c r="AM169" s="14"/>
      <c r="AN169" s="14"/>
      <c r="AO169" s="14"/>
    </row>
    <row r="170" spans="1:41">
      <c r="F170" s="14"/>
      <c r="G170" s="14"/>
      <c r="H170" s="14"/>
      <c r="I170" s="68"/>
      <c r="J170" s="68"/>
      <c r="K170" s="14"/>
      <c r="L170" s="68"/>
      <c r="M170" s="77"/>
      <c r="N170" s="77"/>
      <c r="O170" s="14"/>
      <c r="P170" s="68"/>
      <c r="Q170" s="77"/>
      <c r="R170" s="68"/>
      <c r="S170" s="77"/>
      <c r="T170" s="77"/>
      <c r="U170" s="77"/>
      <c r="V170" s="77"/>
      <c r="W170" s="77"/>
      <c r="X170" s="77"/>
      <c r="Y170" s="14"/>
      <c r="Z170" s="14"/>
      <c r="AA170" s="77"/>
      <c r="AB170" s="77"/>
      <c r="AC170" s="77"/>
      <c r="AD170" s="77"/>
      <c r="AE170" s="68"/>
      <c r="AF170" s="68"/>
      <c r="AG170" s="68"/>
      <c r="AH170" s="68"/>
      <c r="AI170" s="14"/>
      <c r="AJ170" s="14"/>
      <c r="AK170" s="14"/>
      <c r="AL170" s="14"/>
      <c r="AM170" s="14"/>
      <c r="AN170" s="14"/>
      <c r="AO170" s="14"/>
    </row>
    <row r="171" spans="1:41">
      <c r="F171" s="14"/>
      <c r="G171" s="14"/>
      <c r="H171" s="14"/>
      <c r="I171" s="68"/>
      <c r="J171" s="68"/>
      <c r="K171" s="14"/>
      <c r="L171" s="68"/>
      <c r="M171" s="77"/>
      <c r="N171" s="77"/>
      <c r="O171" s="14"/>
      <c r="P171" s="68"/>
      <c r="Q171" s="77"/>
      <c r="R171" s="68"/>
      <c r="S171" s="77"/>
      <c r="T171" s="77"/>
      <c r="U171" s="77"/>
      <c r="V171" s="77"/>
      <c r="W171" s="77"/>
      <c r="X171" s="77"/>
      <c r="Y171" s="14"/>
      <c r="Z171" s="14"/>
      <c r="AA171" s="77"/>
      <c r="AB171" s="77"/>
      <c r="AC171" s="77"/>
      <c r="AD171" s="77"/>
      <c r="AE171" s="68"/>
      <c r="AF171" s="68"/>
      <c r="AG171" s="68"/>
      <c r="AH171" s="68"/>
      <c r="AI171" s="14"/>
      <c r="AJ171" s="14"/>
      <c r="AK171" s="14"/>
      <c r="AL171" s="14"/>
      <c r="AM171" s="14"/>
      <c r="AN171" s="14"/>
      <c r="AO171" s="14"/>
    </row>
    <row r="172" spans="1:41">
      <c r="F172" s="14"/>
      <c r="G172" s="14"/>
      <c r="H172" s="14"/>
      <c r="I172" s="68"/>
      <c r="J172" s="68"/>
      <c r="K172" s="14"/>
      <c r="L172" s="68"/>
      <c r="M172" s="77"/>
      <c r="N172" s="77"/>
      <c r="O172" s="14"/>
      <c r="P172" s="68"/>
      <c r="Q172" s="77"/>
      <c r="R172" s="68"/>
      <c r="S172" s="77"/>
      <c r="T172" s="77"/>
      <c r="U172" s="77"/>
      <c r="V172" s="77"/>
      <c r="W172" s="77"/>
      <c r="X172" s="77"/>
      <c r="Y172" s="14"/>
      <c r="Z172" s="14"/>
      <c r="AA172" s="77"/>
      <c r="AB172" s="77"/>
      <c r="AC172" s="77"/>
      <c r="AD172" s="77"/>
      <c r="AE172" s="68"/>
      <c r="AF172" s="68"/>
      <c r="AG172" s="68"/>
      <c r="AH172" s="68"/>
      <c r="AI172" s="14"/>
      <c r="AJ172" s="14"/>
      <c r="AK172" s="14"/>
      <c r="AL172" s="14"/>
      <c r="AM172" s="14"/>
      <c r="AN172" s="14"/>
      <c r="AO172" s="14"/>
    </row>
    <row r="173" spans="1:41">
      <c r="A173" s="30"/>
      <c r="B173" s="356"/>
      <c r="C173" s="356"/>
      <c r="D173" s="30"/>
      <c r="E173" s="30"/>
      <c r="F173" s="30"/>
      <c r="G173" s="30"/>
      <c r="H173" s="30"/>
      <c r="I173" s="71"/>
      <c r="J173" s="71"/>
      <c r="K173" s="30"/>
      <c r="L173" s="68"/>
      <c r="M173" s="77"/>
      <c r="N173" s="77"/>
      <c r="O173" s="30"/>
      <c r="P173" s="68"/>
      <c r="Q173" s="77"/>
      <c r="R173" s="68"/>
      <c r="S173" s="77"/>
      <c r="T173" s="77"/>
      <c r="U173" s="77"/>
      <c r="V173" s="77"/>
      <c r="W173" s="77"/>
      <c r="X173" s="77"/>
      <c r="Y173" s="14"/>
      <c r="Z173" s="14"/>
      <c r="AA173" s="77"/>
      <c r="AB173" s="77"/>
      <c r="AC173" s="77"/>
      <c r="AD173" s="77"/>
      <c r="AE173" s="68"/>
      <c r="AF173" s="68"/>
      <c r="AG173" s="68"/>
      <c r="AH173" s="68"/>
      <c r="AI173" s="14"/>
      <c r="AJ173" s="14"/>
      <c r="AK173" s="14"/>
      <c r="AL173" s="14"/>
      <c r="AM173" s="14"/>
      <c r="AN173" s="14"/>
      <c r="AO173" s="14"/>
    </row>
    <row r="174" spans="1:41">
      <c r="A174" s="34"/>
      <c r="B174" s="357"/>
      <c r="C174" s="357"/>
      <c r="D174" s="34"/>
      <c r="E174" s="34"/>
      <c r="F174" s="34"/>
      <c r="G174" s="34"/>
      <c r="H174" s="34"/>
      <c r="I174" s="72"/>
      <c r="J174" s="72"/>
      <c r="K174" s="34"/>
      <c r="L174" s="71"/>
      <c r="M174" s="78"/>
      <c r="N174" s="78"/>
      <c r="O174" s="34"/>
      <c r="P174" s="71"/>
      <c r="Q174" s="78"/>
      <c r="R174" s="71"/>
      <c r="S174" s="78"/>
      <c r="T174" s="78"/>
      <c r="U174" s="78"/>
      <c r="V174" s="78"/>
      <c r="W174" s="78"/>
      <c r="X174" s="78"/>
      <c r="Y174" s="30"/>
      <c r="Z174" s="30"/>
      <c r="AA174" s="78"/>
    </row>
    <row r="175" spans="1:41">
      <c r="A175" s="34"/>
      <c r="B175" s="357"/>
      <c r="C175" s="357"/>
      <c r="D175" s="34"/>
      <c r="E175" s="34"/>
      <c r="F175" s="34"/>
      <c r="G175" s="34"/>
      <c r="H175" s="34"/>
      <c r="I175" s="72"/>
      <c r="J175" s="72"/>
      <c r="K175" s="34"/>
      <c r="L175" s="72"/>
      <c r="M175" s="79"/>
      <c r="N175" s="79"/>
      <c r="O175" s="34"/>
      <c r="P175" s="72"/>
      <c r="Q175" s="79"/>
      <c r="R175" s="72"/>
      <c r="S175" s="79"/>
      <c r="T175" s="79"/>
      <c r="U175" s="79"/>
      <c r="V175" s="79"/>
      <c r="W175" s="79"/>
      <c r="X175" s="79"/>
      <c r="Y175" s="34"/>
      <c r="Z175" s="34"/>
      <c r="AA175" s="79"/>
    </row>
    <row r="176" spans="1:41">
      <c r="A176" s="34"/>
      <c r="B176" s="357"/>
      <c r="C176" s="357"/>
      <c r="D176" s="34"/>
      <c r="E176" s="34"/>
      <c r="F176" s="34"/>
      <c r="G176" s="34"/>
      <c r="H176" s="34"/>
      <c r="I176" s="72"/>
      <c r="J176" s="72"/>
      <c r="K176" s="34"/>
      <c r="L176" s="72"/>
      <c r="M176" s="79"/>
      <c r="N176" s="79"/>
      <c r="O176" s="34"/>
      <c r="P176" s="72"/>
      <c r="Q176" s="79"/>
      <c r="R176" s="72"/>
      <c r="S176" s="79"/>
      <c r="T176" s="79"/>
      <c r="U176" s="79"/>
      <c r="V176" s="79"/>
      <c r="W176" s="79"/>
      <c r="X176" s="79"/>
      <c r="Y176" s="34"/>
      <c r="Z176" s="34"/>
      <c r="AA176" s="79"/>
    </row>
    <row r="177" spans="1:27">
      <c r="A177" s="34"/>
      <c r="B177" s="357"/>
      <c r="C177" s="357"/>
      <c r="D177" s="34"/>
      <c r="E177" s="34"/>
      <c r="F177" s="34"/>
      <c r="G177" s="34"/>
      <c r="H177" s="34"/>
      <c r="I177" s="72"/>
      <c r="J177" s="72"/>
      <c r="K177" s="34"/>
      <c r="L177" s="72"/>
      <c r="M177" s="79"/>
      <c r="N177" s="79"/>
      <c r="O177" s="34"/>
      <c r="P177" s="72"/>
      <c r="Q177" s="79"/>
      <c r="R177" s="72"/>
      <c r="S177" s="79"/>
      <c r="T177" s="79"/>
      <c r="U177" s="79"/>
      <c r="V177" s="79"/>
      <c r="W177" s="79"/>
      <c r="X177" s="79"/>
      <c r="Y177" s="34"/>
      <c r="Z177" s="34"/>
      <c r="AA177" s="79"/>
    </row>
    <row r="178" spans="1:27">
      <c r="A178" s="34"/>
      <c r="B178" s="357"/>
      <c r="C178" s="357"/>
      <c r="D178" s="34"/>
      <c r="E178" s="34"/>
      <c r="F178" s="34"/>
      <c r="G178" s="34"/>
      <c r="H178" s="34"/>
      <c r="I178" s="72"/>
      <c r="J178" s="72"/>
      <c r="K178" s="34"/>
      <c r="L178" s="72"/>
      <c r="M178" s="79"/>
      <c r="N178" s="79"/>
      <c r="O178" s="34"/>
      <c r="P178" s="72"/>
      <c r="Q178" s="79"/>
      <c r="R178" s="72"/>
      <c r="S178" s="79"/>
      <c r="T178" s="79"/>
      <c r="U178" s="79"/>
      <c r="V178" s="79"/>
      <c r="W178" s="79"/>
      <c r="X178" s="79"/>
      <c r="Y178" s="34"/>
      <c r="Z178" s="34"/>
      <c r="AA178" s="79"/>
    </row>
    <row r="179" spans="1:27">
      <c r="A179" s="34"/>
      <c r="B179" s="357"/>
      <c r="C179" s="357"/>
      <c r="D179" s="34"/>
      <c r="E179" s="34"/>
      <c r="F179" s="34"/>
      <c r="G179" s="34"/>
      <c r="H179" s="34"/>
      <c r="I179" s="72"/>
      <c r="J179" s="72"/>
      <c r="K179" s="34"/>
      <c r="L179" s="72"/>
      <c r="M179" s="79"/>
      <c r="N179" s="79"/>
      <c r="O179" s="34"/>
      <c r="P179" s="72"/>
      <c r="Q179" s="79"/>
      <c r="R179" s="72"/>
      <c r="S179" s="79"/>
      <c r="T179" s="79"/>
      <c r="U179" s="79"/>
      <c r="V179" s="79"/>
      <c r="W179" s="79"/>
      <c r="X179" s="79"/>
      <c r="Y179" s="34"/>
      <c r="Z179" s="34"/>
      <c r="AA179" s="79"/>
    </row>
    <row r="180" spans="1:27">
      <c r="A180" s="34"/>
      <c r="B180" s="357"/>
      <c r="C180" s="357"/>
      <c r="D180" s="34"/>
      <c r="E180" s="34"/>
      <c r="F180" s="34"/>
      <c r="G180" s="34"/>
      <c r="H180" s="34"/>
      <c r="I180" s="72"/>
      <c r="J180" s="72"/>
      <c r="K180" s="34"/>
      <c r="L180" s="72"/>
      <c r="M180" s="79"/>
      <c r="N180" s="79"/>
      <c r="O180" s="34"/>
      <c r="P180" s="72"/>
      <c r="Q180" s="79"/>
      <c r="R180" s="72"/>
      <c r="S180" s="79"/>
      <c r="T180" s="79"/>
      <c r="U180" s="79"/>
      <c r="V180" s="79"/>
      <c r="W180" s="79"/>
      <c r="X180" s="79"/>
      <c r="Y180" s="34"/>
      <c r="Z180" s="34"/>
      <c r="AA180" s="79"/>
    </row>
    <row r="181" spans="1:27">
      <c r="A181" s="34"/>
      <c r="B181" s="357"/>
      <c r="C181" s="357"/>
      <c r="D181" s="34"/>
      <c r="E181" s="34"/>
      <c r="F181" s="34"/>
      <c r="G181" s="34"/>
      <c r="H181" s="34"/>
      <c r="I181" s="72"/>
      <c r="J181" s="72"/>
      <c r="K181" s="34"/>
      <c r="L181" s="72"/>
      <c r="M181" s="79"/>
      <c r="N181" s="79"/>
      <c r="O181" s="34"/>
      <c r="P181" s="72"/>
      <c r="Q181" s="79"/>
      <c r="R181" s="72"/>
      <c r="S181" s="79"/>
      <c r="T181" s="79"/>
      <c r="U181" s="79"/>
      <c r="V181" s="79"/>
      <c r="W181" s="79"/>
      <c r="X181" s="79"/>
      <c r="Y181" s="34"/>
      <c r="Z181" s="34"/>
      <c r="AA181" s="79"/>
    </row>
    <row r="182" spans="1:27">
      <c r="A182" s="34"/>
      <c r="B182" s="357"/>
      <c r="C182" s="357"/>
      <c r="D182" s="34"/>
      <c r="E182" s="34"/>
      <c r="F182" s="34"/>
      <c r="G182" s="34"/>
      <c r="H182" s="34"/>
      <c r="I182" s="72"/>
      <c r="J182" s="72"/>
      <c r="K182" s="34"/>
      <c r="L182" s="72"/>
      <c r="M182" s="79"/>
      <c r="N182" s="79"/>
      <c r="O182" s="34"/>
      <c r="P182" s="72"/>
      <c r="Q182" s="79"/>
      <c r="R182" s="72"/>
      <c r="S182" s="79"/>
      <c r="T182" s="79"/>
      <c r="U182" s="79"/>
      <c r="V182" s="79"/>
      <c r="W182" s="79"/>
      <c r="X182" s="79"/>
      <c r="Y182" s="34"/>
      <c r="Z182" s="34"/>
      <c r="AA182" s="79"/>
    </row>
    <row r="183" spans="1:27">
      <c r="A183" s="34"/>
      <c r="B183" s="357"/>
      <c r="C183" s="357"/>
      <c r="D183" s="34"/>
      <c r="E183" s="34"/>
      <c r="F183" s="34"/>
      <c r="G183" s="34"/>
      <c r="H183" s="34"/>
      <c r="I183" s="72"/>
      <c r="J183" s="72"/>
      <c r="K183" s="34"/>
      <c r="L183" s="72"/>
      <c r="M183" s="79"/>
      <c r="N183" s="79"/>
      <c r="O183" s="34"/>
      <c r="P183" s="72"/>
      <c r="Q183" s="79"/>
      <c r="R183" s="72"/>
      <c r="S183" s="79"/>
      <c r="T183" s="79"/>
      <c r="U183" s="79"/>
      <c r="V183" s="79"/>
      <c r="W183" s="79"/>
      <c r="X183" s="79"/>
      <c r="Y183" s="34"/>
      <c r="Z183" s="34"/>
      <c r="AA183" s="79"/>
    </row>
    <row r="184" spans="1:27">
      <c r="A184" s="34"/>
      <c r="B184" s="357"/>
      <c r="C184" s="357"/>
      <c r="D184" s="34"/>
      <c r="E184" s="34"/>
      <c r="F184" s="34"/>
      <c r="G184" s="34"/>
      <c r="H184" s="34"/>
      <c r="I184" s="72"/>
      <c r="J184" s="72"/>
      <c r="K184" s="34"/>
      <c r="L184" s="72"/>
      <c r="M184" s="79"/>
      <c r="N184" s="79"/>
      <c r="O184" s="34"/>
      <c r="P184" s="72"/>
      <c r="Q184" s="79"/>
      <c r="R184" s="72"/>
      <c r="S184" s="79"/>
      <c r="T184" s="79"/>
      <c r="U184" s="79"/>
      <c r="V184" s="79"/>
      <c r="W184" s="79"/>
      <c r="X184" s="79"/>
      <c r="Y184" s="34"/>
      <c r="Z184" s="34"/>
      <c r="AA184" s="79"/>
    </row>
    <row r="185" spans="1:27">
      <c r="A185" s="34"/>
      <c r="B185" s="357"/>
      <c r="C185" s="357"/>
      <c r="D185" s="34"/>
      <c r="E185" s="34"/>
      <c r="F185" s="34"/>
      <c r="G185" s="34"/>
      <c r="H185" s="34"/>
      <c r="I185" s="72"/>
      <c r="J185" s="72"/>
      <c r="K185" s="34"/>
      <c r="L185" s="72"/>
      <c r="M185" s="79"/>
      <c r="N185" s="79"/>
      <c r="O185" s="34"/>
      <c r="P185" s="72"/>
      <c r="Q185" s="79"/>
      <c r="R185" s="72"/>
      <c r="S185" s="79"/>
      <c r="T185" s="79"/>
      <c r="U185" s="79"/>
      <c r="V185" s="79"/>
      <c r="W185" s="79"/>
      <c r="X185" s="79"/>
      <c r="Y185" s="34"/>
      <c r="Z185" s="34"/>
      <c r="AA185" s="79"/>
    </row>
    <row r="186" spans="1:27">
      <c r="A186" s="34"/>
      <c r="B186" s="357"/>
      <c r="C186" s="357"/>
      <c r="D186" s="34"/>
      <c r="E186" s="34"/>
      <c r="F186" s="34"/>
      <c r="G186" s="34"/>
      <c r="H186" s="34"/>
      <c r="I186" s="72"/>
      <c r="J186" s="72"/>
      <c r="K186" s="34"/>
      <c r="L186" s="72"/>
      <c r="M186" s="79"/>
      <c r="N186" s="79"/>
      <c r="O186" s="34"/>
      <c r="P186" s="72"/>
      <c r="Q186" s="79"/>
      <c r="R186" s="72"/>
      <c r="S186" s="79"/>
      <c r="T186" s="79"/>
      <c r="U186" s="79"/>
      <c r="V186" s="79"/>
      <c r="W186" s="79"/>
      <c r="X186" s="79"/>
      <c r="Y186" s="34"/>
      <c r="Z186" s="34"/>
      <c r="AA186" s="79"/>
    </row>
    <row r="187" spans="1:27">
      <c r="A187" s="34"/>
      <c r="B187" s="357"/>
      <c r="C187" s="357"/>
      <c r="D187" s="34"/>
      <c r="E187" s="34"/>
      <c r="F187" s="34"/>
      <c r="G187" s="34"/>
      <c r="H187" s="34"/>
      <c r="I187" s="72"/>
      <c r="J187" s="72"/>
      <c r="K187" s="34"/>
      <c r="L187" s="72"/>
      <c r="M187" s="79"/>
      <c r="N187" s="79"/>
      <c r="O187" s="34"/>
      <c r="P187" s="72"/>
      <c r="Q187" s="79"/>
      <c r="R187" s="72"/>
      <c r="S187" s="79"/>
      <c r="T187" s="79"/>
      <c r="U187" s="79"/>
      <c r="V187" s="79"/>
      <c r="W187" s="79"/>
      <c r="X187" s="79"/>
      <c r="Y187" s="34"/>
      <c r="Z187" s="34"/>
      <c r="AA187" s="79"/>
    </row>
    <row r="188" spans="1:27">
      <c r="A188" s="34"/>
      <c r="B188" s="357"/>
      <c r="C188" s="357"/>
      <c r="D188" s="34"/>
      <c r="E188" s="34"/>
      <c r="F188" s="34"/>
      <c r="G188" s="34"/>
      <c r="H188" s="34"/>
      <c r="I188" s="72"/>
      <c r="J188" s="72"/>
      <c r="K188" s="34"/>
      <c r="L188" s="72"/>
      <c r="M188" s="79"/>
      <c r="N188" s="79"/>
      <c r="O188" s="34"/>
      <c r="P188" s="72"/>
      <c r="Q188" s="79"/>
      <c r="R188" s="72"/>
      <c r="S188" s="79"/>
      <c r="T188" s="79"/>
      <c r="U188" s="79"/>
      <c r="V188" s="79"/>
      <c r="W188" s="79"/>
      <c r="X188" s="79"/>
      <c r="Y188" s="34"/>
      <c r="Z188" s="34"/>
      <c r="AA188" s="79"/>
    </row>
    <row r="189" spans="1:27">
      <c r="A189" s="34"/>
      <c r="B189" s="357"/>
      <c r="C189" s="357"/>
      <c r="D189" s="34"/>
      <c r="E189" s="34"/>
      <c r="F189" s="34"/>
      <c r="G189" s="34"/>
      <c r="H189" s="34"/>
      <c r="I189" s="72"/>
      <c r="J189" s="72"/>
      <c r="K189" s="34"/>
      <c r="L189" s="72"/>
      <c r="M189" s="79"/>
      <c r="N189" s="79"/>
      <c r="O189" s="34"/>
      <c r="P189" s="72"/>
      <c r="Q189" s="79"/>
      <c r="R189" s="72"/>
      <c r="S189" s="79"/>
      <c r="T189" s="79"/>
      <c r="U189" s="79"/>
      <c r="V189" s="79"/>
      <c r="W189" s="79"/>
      <c r="X189" s="79"/>
      <c r="Y189" s="34"/>
      <c r="Z189" s="34"/>
      <c r="AA189" s="79"/>
    </row>
    <row r="190" spans="1:27">
      <c r="A190" s="34"/>
      <c r="B190" s="357"/>
      <c r="C190" s="357"/>
      <c r="D190" s="34"/>
      <c r="E190" s="34"/>
      <c r="F190" s="34"/>
      <c r="G190" s="34"/>
      <c r="H190" s="34"/>
      <c r="I190" s="72"/>
      <c r="J190" s="72"/>
      <c r="K190" s="34"/>
      <c r="L190" s="72"/>
      <c r="M190" s="79"/>
      <c r="N190" s="79"/>
      <c r="O190" s="34"/>
      <c r="P190" s="72"/>
      <c r="Q190" s="79"/>
      <c r="R190" s="72"/>
      <c r="S190" s="79"/>
      <c r="T190" s="79"/>
      <c r="U190" s="79"/>
      <c r="V190" s="79"/>
      <c r="W190" s="79"/>
      <c r="X190" s="79"/>
      <c r="Y190" s="34"/>
      <c r="Z190" s="34"/>
      <c r="AA190" s="79"/>
    </row>
    <row r="191" spans="1:27">
      <c r="A191" s="34"/>
      <c r="B191" s="357"/>
      <c r="C191" s="357"/>
      <c r="D191" s="34"/>
      <c r="E191" s="34"/>
      <c r="F191" s="34"/>
      <c r="G191" s="34"/>
      <c r="H191" s="34"/>
      <c r="I191" s="72"/>
      <c r="J191" s="72"/>
      <c r="K191" s="34"/>
      <c r="L191" s="72"/>
      <c r="M191" s="79"/>
      <c r="N191" s="79"/>
      <c r="O191" s="34"/>
      <c r="P191" s="72"/>
      <c r="Q191" s="79"/>
      <c r="R191" s="72"/>
      <c r="S191" s="79"/>
      <c r="T191" s="79"/>
      <c r="U191" s="79"/>
      <c r="V191" s="79"/>
      <c r="W191" s="79"/>
      <c r="X191" s="79"/>
      <c r="Y191" s="34"/>
      <c r="Z191" s="34"/>
      <c r="AA191" s="79"/>
    </row>
    <row r="192" spans="1:27">
      <c r="A192" s="34"/>
      <c r="B192" s="357"/>
      <c r="C192" s="357"/>
      <c r="D192" s="34"/>
      <c r="E192" s="34"/>
      <c r="F192" s="34"/>
      <c r="G192" s="34"/>
      <c r="H192" s="34"/>
      <c r="I192" s="72"/>
      <c r="J192" s="72"/>
      <c r="K192" s="34"/>
      <c r="L192" s="72"/>
      <c r="M192" s="79"/>
      <c r="N192" s="79"/>
      <c r="O192" s="34"/>
      <c r="P192" s="72"/>
      <c r="Q192" s="79"/>
      <c r="R192" s="72"/>
      <c r="S192" s="79"/>
      <c r="T192" s="79"/>
      <c r="U192" s="79"/>
      <c r="V192" s="79"/>
      <c r="W192" s="79"/>
      <c r="X192" s="79"/>
      <c r="Y192" s="34"/>
      <c r="Z192" s="34"/>
      <c r="AA192" s="79"/>
    </row>
    <row r="193" spans="1:27">
      <c r="A193" s="34"/>
      <c r="B193" s="357"/>
      <c r="C193" s="357"/>
      <c r="D193" s="34"/>
      <c r="E193" s="34"/>
      <c r="F193" s="34"/>
      <c r="G193" s="34"/>
      <c r="H193" s="34"/>
      <c r="I193" s="72"/>
      <c r="J193" s="72"/>
      <c r="K193" s="34"/>
      <c r="L193" s="72"/>
      <c r="M193" s="79"/>
      <c r="N193" s="79"/>
      <c r="O193" s="34"/>
      <c r="P193" s="72"/>
      <c r="Q193" s="79"/>
      <c r="R193" s="72"/>
      <c r="S193" s="79"/>
      <c r="T193" s="79"/>
      <c r="U193" s="79"/>
      <c r="V193" s="79"/>
      <c r="W193" s="79"/>
      <c r="X193" s="79"/>
      <c r="Y193" s="34"/>
      <c r="Z193" s="34"/>
      <c r="AA193" s="79"/>
    </row>
    <row r="194" spans="1:27">
      <c r="A194" s="34"/>
      <c r="B194" s="357"/>
      <c r="C194" s="357"/>
      <c r="D194" s="34"/>
      <c r="E194" s="34"/>
      <c r="F194" s="34"/>
      <c r="G194" s="34"/>
      <c r="H194" s="34"/>
      <c r="I194" s="72"/>
      <c r="J194" s="72"/>
      <c r="K194" s="34"/>
      <c r="L194" s="72"/>
      <c r="M194" s="79"/>
      <c r="N194" s="79"/>
      <c r="O194" s="34"/>
      <c r="P194" s="72"/>
      <c r="Q194" s="79"/>
      <c r="R194" s="72"/>
      <c r="S194" s="79"/>
      <c r="T194" s="79"/>
      <c r="U194" s="79"/>
      <c r="V194" s="79"/>
      <c r="W194" s="79"/>
      <c r="X194" s="79"/>
      <c r="Y194" s="34"/>
      <c r="Z194" s="34"/>
      <c r="AA194" s="79"/>
    </row>
    <row r="195" spans="1:27">
      <c r="A195" s="34"/>
      <c r="B195" s="357"/>
      <c r="C195" s="357"/>
      <c r="D195" s="34"/>
      <c r="E195" s="34"/>
      <c r="F195" s="34"/>
      <c r="G195" s="34"/>
      <c r="H195" s="34"/>
      <c r="I195" s="72"/>
      <c r="J195" s="72"/>
      <c r="K195" s="34"/>
      <c r="L195" s="72"/>
      <c r="M195" s="79"/>
      <c r="N195" s="79"/>
      <c r="O195" s="34"/>
      <c r="P195" s="72"/>
      <c r="Q195" s="79"/>
      <c r="R195" s="72"/>
      <c r="S195" s="79"/>
      <c r="T195" s="79"/>
      <c r="U195" s="79"/>
      <c r="V195" s="79"/>
      <c r="W195" s="79"/>
      <c r="X195" s="79"/>
      <c r="Y195" s="34"/>
      <c r="Z195" s="34"/>
      <c r="AA195" s="79"/>
    </row>
    <row r="196" spans="1:27">
      <c r="A196" s="34"/>
      <c r="B196" s="357"/>
      <c r="C196" s="357"/>
      <c r="D196" s="34"/>
      <c r="E196" s="34"/>
      <c r="F196" s="34"/>
      <c r="G196" s="34"/>
      <c r="H196" s="34"/>
      <c r="I196" s="72"/>
      <c r="J196" s="72"/>
      <c r="K196" s="34"/>
      <c r="L196" s="72"/>
      <c r="M196" s="79"/>
      <c r="N196" s="79"/>
      <c r="O196" s="34"/>
      <c r="P196" s="72"/>
      <c r="Q196" s="79"/>
      <c r="R196" s="72"/>
      <c r="S196" s="79"/>
      <c r="T196" s="79"/>
      <c r="U196" s="79"/>
      <c r="V196" s="79"/>
      <c r="W196" s="79"/>
      <c r="X196" s="79"/>
      <c r="Y196" s="34"/>
      <c r="Z196" s="34"/>
      <c r="AA196" s="79"/>
    </row>
    <row r="197" spans="1:27">
      <c r="A197" s="34"/>
      <c r="B197" s="357"/>
      <c r="C197" s="357"/>
      <c r="D197" s="34"/>
      <c r="E197" s="34"/>
      <c r="F197" s="34"/>
      <c r="G197" s="34"/>
      <c r="H197" s="34"/>
      <c r="I197" s="72"/>
      <c r="J197" s="72"/>
      <c r="K197" s="34"/>
      <c r="L197" s="72"/>
      <c r="M197" s="79"/>
      <c r="N197" s="79"/>
      <c r="O197" s="34"/>
      <c r="P197" s="72"/>
      <c r="Q197" s="79"/>
      <c r="R197" s="72"/>
      <c r="S197" s="79"/>
      <c r="T197" s="79"/>
      <c r="U197" s="79"/>
      <c r="V197" s="79"/>
      <c r="W197" s="79"/>
      <c r="X197" s="79"/>
      <c r="Y197" s="34"/>
      <c r="Z197" s="34"/>
      <c r="AA197" s="79"/>
    </row>
    <row r="198" spans="1:27">
      <c r="A198" s="34"/>
      <c r="B198" s="357"/>
      <c r="C198" s="357"/>
      <c r="D198" s="34"/>
      <c r="E198" s="34"/>
      <c r="F198" s="34"/>
      <c r="G198" s="34"/>
      <c r="H198" s="34"/>
      <c r="I198" s="72"/>
      <c r="J198" s="72"/>
      <c r="K198" s="34"/>
      <c r="L198" s="72"/>
      <c r="M198" s="79"/>
      <c r="N198" s="79"/>
      <c r="O198" s="34"/>
      <c r="P198" s="72"/>
      <c r="Q198" s="79"/>
      <c r="R198" s="72"/>
      <c r="S198" s="79"/>
      <c r="T198" s="79"/>
      <c r="U198" s="79"/>
      <c r="V198" s="79"/>
      <c r="W198" s="79"/>
      <c r="X198" s="79"/>
      <c r="Y198" s="34"/>
      <c r="Z198" s="34"/>
      <c r="AA198" s="79"/>
    </row>
    <row r="199" spans="1:27">
      <c r="A199" s="34"/>
      <c r="B199" s="357"/>
      <c r="C199" s="357"/>
      <c r="D199" s="34"/>
      <c r="E199" s="34"/>
      <c r="F199" s="34"/>
      <c r="G199" s="34"/>
      <c r="H199" s="34"/>
      <c r="I199" s="72"/>
      <c r="J199" s="72"/>
      <c r="K199" s="34"/>
      <c r="L199" s="72"/>
      <c r="M199" s="79"/>
      <c r="N199" s="79"/>
      <c r="O199" s="34"/>
      <c r="P199" s="72"/>
      <c r="Q199" s="79"/>
      <c r="R199" s="72"/>
      <c r="S199" s="79"/>
      <c r="T199" s="79"/>
      <c r="U199" s="79"/>
      <c r="V199" s="79"/>
      <c r="W199" s="79"/>
      <c r="X199" s="79"/>
      <c r="Y199" s="34"/>
      <c r="Z199" s="34"/>
      <c r="AA199" s="79"/>
    </row>
    <row r="200" spans="1:27">
      <c r="A200" s="34"/>
      <c r="B200" s="357"/>
      <c r="C200" s="357"/>
      <c r="D200" s="34"/>
      <c r="E200" s="34"/>
      <c r="F200" s="34"/>
      <c r="G200" s="34"/>
      <c r="H200" s="34"/>
      <c r="I200" s="72"/>
      <c r="J200" s="72"/>
      <c r="K200" s="34"/>
      <c r="L200" s="72"/>
      <c r="M200" s="79"/>
      <c r="N200" s="79"/>
      <c r="O200" s="34"/>
      <c r="P200" s="72"/>
      <c r="Q200" s="79"/>
      <c r="R200" s="72"/>
      <c r="S200" s="79"/>
      <c r="T200" s="79"/>
      <c r="U200" s="79"/>
      <c r="V200" s="79"/>
      <c r="W200" s="79"/>
      <c r="X200" s="79"/>
      <c r="Y200" s="34"/>
      <c r="Z200" s="34"/>
      <c r="AA200" s="79"/>
    </row>
    <row r="201" spans="1:27">
      <c r="A201" s="34"/>
      <c r="B201" s="357"/>
      <c r="C201" s="357"/>
      <c r="D201" s="34"/>
      <c r="E201" s="34"/>
      <c r="F201" s="34"/>
      <c r="G201" s="34"/>
      <c r="H201" s="34"/>
      <c r="I201" s="72"/>
      <c r="J201" s="72"/>
      <c r="K201" s="34"/>
      <c r="L201" s="72"/>
      <c r="M201" s="79"/>
      <c r="N201" s="79"/>
      <c r="O201" s="34"/>
      <c r="P201" s="72"/>
      <c r="Q201" s="79"/>
      <c r="R201" s="72"/>
      <c r="S201" s="79"/>
      <c r="T201" s="79"/>
      <c r="U201" s="79"/>
      <c r="V201" s="79"/>
      <c r="W201" s="79"/>
      <c r="X201" s="79"/>
      <c r="Y201" s="34"/>
      <c r="Z201" s="34"/>
      <c r="AA201" s="79"/>
    </row>
    <row r="202" spans="1:27">
      <c r="A202" s="34"/>
      <c r="B202" s="357"/>
      <c r="C202" s="357"/>
      <c r="D202" s="34"/>
      <c r="E202" s="34"/>
      <c r="F202" s="34"/>
      <c r="G202" s="34"/>
      <c r="H202" s="34"/>
      <c r="I202" s="72"/>
      <c r="J202" s="72"/>
      <c r="K202" s="34"/>
      <c r="L202" s="72"/>
      <c r="M202" s="79"/>
      <c r="N202" s="79"/>
      <c r="O202" s="34"/>
      <c r="P202" s="72"/>
      <c r="Q202" s="79"/>
      <c r="R202" s="72"/>
      <c r="S202" s="79"/>
      <c r="T202" s="79"/>
      <c r="U202" s="79"/>
      <c r="V202" s="79"/>
      <c r="W202" s="79"/>
      <c r="X202" s="79"/>
      <c r="Y202" s="34"/>
      <c r="Z202" s="34"/>
      <c r="AA202" s="79"/>
    </row>
    <row r="203" spans="1:27">
      <c r="A203" s="34"/>
      <c r="B203" s="357"/>
      <c r="C203" s="357"/>
      <c r="D203" s="34"/>
      <c r="E203" s="34"/>
      <c r="F203" s="34"/>
      <c r="G203" s="34"/>
      <c r="H203" s="34"/>
      <c r="I203" s="72"/>
      <c r="J203" s="72"/>
      <c r="K203" s="34"/>
      <c r="L203" s="72"/>
      <c r="M203" s="79"/>
      <c r="N203" s="79"/>
      <c r="O203" s="34"/>
      <c r="P203" s="72"/>
      <c r="Q203" s="79"/>
      <c r="R203" s="72"/>
      <c r="S203" s="79"/>
      <c r="T203" s="79"/>
      <c r="U203" s="79"/>
      <c r="V203" s="79"/>
      <c r="W203" s="79"/>
      <c r="X203" s="79"/>
      <c r="Y203" s="34"/>
      <c r="Z203" s="34"/>
      <c r="AA203" s="79"/>
    </row>
    <row r="204" spans="1:27">
      <c r="A204" s="34"/>
      <c r="B204" s="357"/>
      <c r="C204" s="357"/>
      <c r="D204" s="34"/>
      <c r="E204" s="34"/>
      <c r="F204" s="34"/>
      <c r="G204" s="34"/>
      <c r="H204" s="34"/>
      <c r="I204" s="72"/>
      <c r="J204" s="72"/>
      <c r="K204" s="34"/>
      <c r="L204" s="72"/>
      <c r="M204" s="79"/>
      <c r="N204" s="79"/>
      <c r="O204" s="34"/>
      <c r="P204" s="72"/>
      <c r="Q204" s="79"/>
      <c r="R204" s="72"/>
      <c r="S204" s="79"/>
      <c r="T204" s="79"/>
      <c r="U204" s="79"/>
      <c r="V204" s="79"/>
      <c r="W204" s="79"/>
      <c r="X204" s="79"/>
      <c r="Y204" s="34"/>
      <c r="Z204" s="34"/>
      <c r="AA204" s="79"/>
    </row>
    <row r="205" spans="1:27">
      <c r="A205" s="34"/>
      <c r="B205" s="357"/>
      <c r="C205" s="357"/>
      <c r="D205" s="34"/>
      <c r="E205" s="34"/>
      <c r="F205" s="34"/>
      <c r="G205" s="34"/>
      <c r="H205" s="34"/>
      <c r="I205" s="72"/>
      <c r="J205" s="72"/>
      <c r="K205" s="34"/>
      <c r="L205" s="72"/>
      <c r="M205" s="79"/>
      <c r="N205" s="79"/>
      <c r="O205" s="34"/>
      <c r="P205" s="72"/>
      <c r="Q205" s="79"/>
      <c r="R205" s="72"/>
      <c r="S205" s="79"/>
      <c r="T205" s="79"/>
      <c r="U205" s="79"/>
      <c r="V205" s="79"/>
      <c r="W205" s="79"/>
      <c r="X205" s="79"/>
      <c r="Y205" s="34"/>
      <c r="Z205" s="34"/>
      <c r="AA205" s="79"/>
    </row>
    <row r="206" spans="1:27">
      <c r="A206" s="34"/>
      <c r="B206" s="357"/>
      <c r="C206" s="357"/>
      <c r="D206" s="34"/>
      <c r="E206" s="34"/>
      <c r="F206" s="34"/>
      <c r="G206" s="34"/>
      <c r="H206" s="34"/>
      <c r="I206" s="72"/>
      <c r="J206" s="72"/>
      <c r="K206" s="34"/>
      <c r="L206" s="72"/>
      <c r="M206" s="79"/>
      <c r="N206" s="79"/>
      <c r="O206" s="34"/>
      <c r="P206" s="72"/>
      <c r="Q206" s="79"/>
      <c r="R206" s="72"/>
      <c r="S206" s="79"/>
      <c r="T206" s="79"/>
      <c r="U206" s="79"/>
      <c r="V206" s="79"/>
      <c r="W206" s="79"/>
      <c r="X206" s="79"/>
      <c r="Y206" s="34"/>
      <c r="Z206" s="34"/>
      <c r="AA206" s="79"/>
    </row>
    <row r="207" spans="1:27">
      <c r="A207" s="34"/>
      <c r="B207" s="357"/>
      <c r="C207" s="357"/>
      <c r="D207" s="34"/>
      <c r="E207" s="34"/>
      <c r="F207" s="34"/>
      <c r="G207" s="34"/>
      <c r="H207" s="34"/>
      <c r="I207" s="72"/>
      <c r="J207" s="72"/>
      <c r="K207" s="34"/>
      <c r="L207" s="72"/>
      <c r="M207" s="79"/>
      <c r="N207" s="79"/>
      <c r="O207" s="34"/>
      <c r="P207" s="72"/>
      <c r="Q207" s="79"/>
      <c r="R207" s="72"/>
      <c r="S207" s="79"/>
      <c r="T207" s="79"/>
      <c r="U207" s="79"/>
      <c r="V207" s="79"/>
      <c r="W207" s="79"/>
      <c r="X207" s="79"/>
      <c r="Y207" s="34"/>
      <c r="Z207" s="34"/>
      <c r="AA207" s="79"/>
    </row>
    <row r="208" spans="1:27">
      <c r="L208" s="72"/>
      <c r="M208" s="79"/>
      <c r="N208" s="79"/>
      <c r="O208" s="34"/>
      <c r="P208" s="72"/>
      <c r="Q208" s="79"/>
      <c r="R208" s="72"/>
      <c r="S208" s="79"/>
      <c r="T208" s="79"/>
      <c r="U208" s="79"/>
      <c r="V208" s="79"/>
      <c r="W208" s="79"/>
      <c r="X208" s="79"/>
      <c r="Y208" s="34"/>
      <c r="Z208" s="34"/>
      <c r="AA208" s="79"/>
    </row>
    <row r="209" spans="12:23">
      <c r="L209" s="72"/>
      <c r="M209" s="79"/>
      <c r="N209" s="79"/>
      <c r="O209" s="34"/>
      <c r="P209" s="72"/>
      <c r="Q209" s="79"/>
      <c r="R209" s="72"/>
      <c r="S209" s="79"/>
      <c r="T209" s="79"/>
      <c r="U209" s="79"/>
      <c r="V209" s="79"/>
      <c r="W209" s="79"/>
    </row>
    <row r="210" spans="12:23">
      <c r="L210" s="72"/>
      <c r="M210" s="79"/>
      <c r="N210" s="79"/>
      <c r="O210" s="34"/>
      <c r="P210" s="72"/>
      <c r="Q210" s="79"/>
      <c r="R210" s="72"/>
      <c r="S210" s="79"/>
      <c r="T210" s="79"/>
      <c r="U210" s="79"/>
      <c r="V210" s="79"/>
      <c r="W210" s="79"/>
    </row>
    <row r="211" spans="12:23">
      <c r="L211" s="72"/>
      <c r="M211" s="79"/>
      <c r="N211" s="79"/>
      <c r="O211" s="34"/>
      <c r="P211" s="72"/>
      <c r="Q211" s="79"/>
      <c r="R211" s="72"/>
      <c r="S211" s="79"/>
      <c r="T211" s="79"/>
      <c r="U211" s="79"/>
      <c r="V211" s="79"/>
      <c r="W211" s="79"/>
    </row>
    <row r="212" spans="12:23">
      <c r="L212" s="72"/>
      <c r="M212" s="79"/>
      <c r="N212" s="79"/>
      <c r="O212" s="34"/>
      <c r="P212" s="72"/>
      <c r="Q212" s="79"/>
      <c r="R212" s="72"/>
      <c r="S212" s="79"/>
      <c r="T212" s="79"/>
      <c r="U212" s="79"/>
      <c r="V212" s="79"/>
      <c r="W212" s="79"/>
    </row>
    <row r="213" spans="12:23">
      <c r="L213" s="72"/>
      <c r="M213" s="79"/>
      <c r="N213" s="79"/>
      <c r="O213" s="34"/>
      <c r="P213" s="72"/>
      <c r="Q213" s="79"/>
      <c r="R213" s="72"/>
      <c r="S213" s="79"/>
      <c r="T213" s="79"/>
      <c r="U213" s="79"/>
      <c r="V213" s="79"/>
      <c r="W213" s="79"/>
    </row>
    <row r="214" spans="12:23">
      <c r="L214" s="72"/>
      <c r="M214" s="79"/>
      <c r="N214" s="79"/>
      <c r="O214" s="34"/>
      <c r="P214" s="72"/>
      <c r="Q214" s="79"/>
      <c r="R214" s="72"/>
      <c r="S214" s="79"/>
      <c r="T214" s="79"/>
      <c r="U214" s="79"/>
      <c r="V214" s="79"/>
      <c r="W214" s="79"/>
    </row>
    <row r="215" spans="12:23">
      <c r="L215" s="72"/>
      <c r="M215" s="79"/>
      <c r="N215" s="79"/>
      <c r="O215" s="34"/>
      <c r="P215" s="72"/>
      <c r="Q215" s="79"/>
      <c r="R215" s="72"/>
      <c r="S215" s="79"/>
      <c r="T215" s="79"/>
      <c r="U215" s="79"/>
      <c r="V215" s="79"/>
      <c r="W215" s="79"/>
    </row>
    <row r="216" spans="12:23">
      <c r="L216" s="72"/>
      <c r="M216" s="79"/>
      <c r="N216" s="79"/>
      <c r="O216" s="34"/>
      <c r="P216" s="72"/>
      <c r="Q216" s="79"/>
      <c r="R216" s="72"/>
      <c r="S216" s="79"/>
      <c r="T216" s="79"/>
      <c r="U216" s="79"/>
      <c r="V216" s="79"/>
      <c r="W216" s="79"/>
    </row>
    <row r="217" spans="12:23">
      <c r="L217" s="72"/>
      <c r="M217" s="79"/>
      <c r="N217" s="79"/>
      <c r="O217" s="34"/>
      <c r="P217" s="72"/>
      <c r="Q217" s="79"/>
      <c r="R217" s="72"/>
      <c r="S217" s="79"/>
      <c r="T217" s="79"/>
      <c r="U217" s="79"/>
      <c r="V217" s="79"/>
      <c r="W217" s="79"/>
    </row>
    <row r="218" spans="12:23">
      <c r="L218" s="72"/>
      <c r="M218" s="79"/>
      <c r="N218" s="79"/>
      <c r="O218" s="34"/>
      <c r="P218" s="72"/>
      <c r="Q218" s="79"/>
      <c r="R218" s="72"/>
      <c r="S218" s="79"/>
      <c r="T218" s="79"/>
      <c r="U218" s="79"/>
      <c r="V218" s="79"/>
      <c r="W218" s="79"/>
    </row>
    <row r="219" spans="12:23">
      <c r="L219" s="72"/>
      <c r="M219" s="79"/>
      <c r="N219" s="79"/>
      <c r="O219" s="34"/>
      <c r="P219" s="72"/>
      <c r="Q219" s="79"/>
      <c r="R219" s="72"/>
      <c r="S219" s="79"/>
      <c r="T219" s="79"/>
      <c r="U219" s="79"/>
      <c r="V219" s="79"/>
      <c r="W219" s="79"/>
    </row>
    <row r="220" spans="12:23">
      <c r="L220" s="72"/>
      <c r="M220" s="79"/>
      <c r="N220" s="79"/>
      <c r="O220" s="34"/>
      <c r="P220" s="72"/>
      <c r="Q220" s="79"/>
      <c r="R220" s="72"/>
      <c r="S220" s="79"/>
      <c r="T220" s="79"/>
      <c r="U220" s="79"/>
      <c r="V220" s="79"/>
      <c r="W220" s="79"/>
    </row>
    <row r="221" spans="12:23">
      <c r="L221" s="72"/>
      <c r="M221" s="79"/>
      <c r="N221" s="79"/>
      <c r="O221" s="34"/>
      <c r="P221" s="72"/>
      <c r="Q221" s="79"/>
      <c r="R221" s="72"/>
      <c r="S221" s="79"/>
      <c r="T221" s="79"/>
      <c r="U221" s="79"/>
      <c r="V221" s="79"/>
      <c r="W221" s="79"/>
    </row>
    <row r="222" spans="12:23">
      <c r="L222" s="72"/>
      <c r="M222" s="79"/>
      <c r="N222" s="79"/>
      <c r="O222" s="34"/>
      <c r="P222" s="72"/>
      <c r="Q222" s="79"/>
      <c r="R222" s="72"/>
      <c r="S222" s="79"/>
      <c r="T222" s="79"/>
      <c r="U222" s="79"/>
      <c r="V222" s="79"/>
      <c r="W222" s="79"/>
    </row>
    <row r="223" spans="12:23">
      <c r="L223" s="72"/>
      <c r="M223" s="79"/>
      <c r="N223" s="79"/>
      <c r="O223" s="34"/>
      <c r="P223" s="72"/>
      <c r="Q223" s="79"/>
      <c r="R223" s="72"/>
      <c r="S223" s="79"/>
      <c r="T223" s="79"/>
      <c r="U223" s="79"/>
      <c r="V223" s="79"/>
      <c r="W223" s="79"/>
    </row>
    <row r="224" spans="12:23">
      <c r="L224" s="72"/>
      <c r="M224" s="79"/>
      <c r="N224" s="79"/>
      <c r="O224" s="34"/>
      <c r="P224" s="72"/>
      <c r="Q224" s="79"/>
      <c r="R224" s="72"/>
      <c r="S224" s="79"/>
      <c r="T224" s="79"/>
      <c r="U224" s="79"/>
      <c r="V224" s="79"/>
      <c r="W224" s="79"/>
    </row>
    <row r="225" spans="12:23">
      <c r="L225" s="72"/>
      <c r="M225" s="79"/>
      <c r="N225" s="79"/>
      <c r="O225" s="34"/>
      <c r="P225" s="72"/>
      <c r="Q225" s="79"/>
      <c r="R225" s="72"/>
      <c r="S225" s="79"/>
      <c r="T225" s="79"/>
      <c r="U225" s="79"/>
      <c r="V225" s="79"/>
      <c r="W225" s="79"/>
    </row>
    <row r="226" spans="12:23">
      <c r="L226" s="72"/>
      <c r="M226" s="79"/>
      <c r="N226" s="79"/>
      <c r="O226" s="34"/>
      <c r="P226" s="72"/>
      <c r="Q226" s="79"/>
      <c r="R226" s="72"/>
      <c r="S226" s="79"/>
      <c r="T226" s="79"/>
      <c r="U226" s="79"/>
      <c r="V226" s="79"/>
      <c r="W226" s="79"/>
    </row>
    <row r="227" spans="12:23">
      <c r="L227" s="72"/>
      <c r="M227" s="79"/>
      <c r="N227" s="79"/>
      <c r="O227" s="34"/>
      <c r="P227" s="72"/>
      <c r="Q227" s="79"/>
      <c r="R227" s="72"/>
      <c r="S227" s="79"/>
      <c r="T227" s="79"/>
      <c r="U227" s="79"/>
      <c r="V227" s="79"/>
      <c r="W227" s="79"/>
    </row>
    <row r="228" spans="12:23">
      <c r="L228" s="72"/>
      <c r="M228" s="79"/>
      <c r="N228" s="79"/>
      <c r="O228" s="34"/>
      <c r="P228" s="72"/>
      <c r="Q228" s="79"/>
      <c r="R228" s="72"/>
      <c r="S228" s="79"/>
      <c r="T228" s="79"/>
      <c r="U228" s="79"/>
      <c r="V228" s="79"/>
      <c r="W228" s="79"/>
    </row>
    <row r="229" spans="12:23">
      <c r="L229" s="72"/>
      <c r="M229" s="79"/>
      <c r="N229" s="79"/>
      <c r="O229" s="34"/>
      <c r="P229" s="72"/>
      <c r="Q229" s="79"/>
      <c r="R229" s="72"/>
      <c r="S229" s="79"/>
      <c r="T229" s="79"/>
      <c r="U229" s="79"/>
      <c r="V229" s="79"/>
      <c r="W229" s="79"/>
    </row>
    <row r="230" spans="12:23">
      <c r="L230" s="72"/>
      <c r="M230" s="79"/>
      <c r="N230" s="79"/>
      <c r="O230" s="34"/>
      <c r="P230" s="72"/>
      <c r="Q230" s="79"/>
      <c r="R230" s="72"/>
      <c r="S230" s="79"/>
      <c r="T230" s="79"/>
      <c r="U230" s="79"/>
      <c r="V230" s="79"/>
      <c r="W230" s="79"/>
    </row>
    <row r="231" spans="12:23">
      <c r="L231" s="72"/>
      <c r="M231" s="79"/>
      <c r="N231" s="79"/>
      <c r="P231" s="72"/>
      <c r="Q231" s="79"/>
      <c r="R231" s="72"/>
      <c r="S231" s="79"/>
      <c r="T231" s="79"/>
      <c r="U231" s="79"/>
      <c r="V231" s="79"/>
      <c r="W231" s="79"/>
    </row>
  </sheetData>
  <mergeCells count="1">
    <mergeCell ref="U4:V4"/>
  </mergeCells>
  <conditionalFormatting sqref="R10:R15">
    <cfRule type="cellIs" dxfId="247" priority="1" operator="lessThan">
      <formula>0</formula>
    </cfRule>
    <cfRule type="cellIs" dxfId="246" priority="8" operator="greaterThan">
      <formula>0</formula>
    </cfRule>
  </conditionalFormatting>
  <conditionalFormatting sqref="L10:L15">
    <cfRule type="cellIs" dxfId="245" priority="6" operator="lessThan">
      <formula>0</formula>
    </cfRule>
    <cfRule type="cellIs" dxfId="244" priority="7" operator="greaterThan">
      <formula>0</formula>
    </cfRule>
  </conditionalFormatting>
  <conditionalFormatting sqref="P10:P15">
    <cfRule type="cellIs" dxfId="243" priority="4" operator="lessThan">
      <formula>0</formula>
    </cfRule>
    <cfRule type="cellIs" dxfId="242" priority="5" operator="greaterThan">
      <formula>0</formula>
    </cfRule>
  </conditionalFormatting>
  <conditionalFormatting sqref="H10:H15">
    <cfRule type="cellIs" dxfId="241" priority="2" operator="lessThan">
      <formula>0</formula>
    </cfRule>
    <cfRule type="cellIs" dxfId="240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D27-3CA4-4341-90D1-632B2D458D8A}">
  <dimension ref="Z1:BH338"/>
  <sheetViews>
    <sheetView zoomScale="96" zoomScaleNormal="96" workbookViewId="0"/>
  </sheetViews>
  <sheetFormatPr baseColWidth="10" defaultRowHeight="15"/>
  <cols>
    <col min="26" max="26" width="2.453125" customWidth="1"/>
    <col min="27" max="27" width="5.6328125" style="319" customWidth="1"/>
    <col min="28" max="28" width="0.1796875" customWidth="1"/>
    <col min="29" max="29" width="7.453125" bestFit="1" customWidth="1"/>
    <col min="30" max="30" width="10.453125" customWidth="1"/>
    <col min="31" max="31" width="6.54296875" customWidth="1"/>
    <col min="32" max="32" width="7.453125" customWidth="1"/>
    <col min="33" max="33" width="5.1796875" customWidth="1"/>
    <col min="34" max="34" width="5.36328125" customWidth="1"/>
    <col min="35" max="35" width="5.36328125" style="11" customWidth="1"/>
    <col min="36" max="36" width="5.1796875" style="11" customWidth="1"/>
    <col min="37" max="37" width="7.1796875" style="11" customWidth="1"/>
    <col min="38" max="39" width="7.6328125" style="11" customWidth="1"/>
    <col min="40" max="40" width="7" style="11" customWidth="1"/>
    <col min="41" max="41" width="5.453125" style="11" customWidth="1"/>
    <col min="42" max="42" width="9" style="67" customWidth="1"/>
    <col min="43" max="43" width="6.6328125" style="67" customWidth="1"/>
    <col min="44" max="44" width="9" style="67" customWidth="1"/>
    <col min="52" max="52" width="14" customWidth="1"/>
    <col min="53" max="53" width="12.54296875" customWidth="1"/>
    <col min="54" max="54" width="10.90625" customWidth="1"/>
  </cols>
  <sheetData>
    <row r="1" spans="26:60">
      <c r="Z1" s="43"/>
      <c r="AA1" s="352"/>
      <c r="AB1" s="43"/>
      <c r="AC1" s="43"/>
      <c r="AD1" s="43"/>
      <c r="AE1" s="43"/>
      <c r="AF1" s="43"/>
      <c r="AG1" s="43"/>
      <c r="AH1" s="43"/>
      <c r="AI1" s="73"/>
      <c r="AJ1" s="73"/>
      <c r="AK1" s="73"/>
      <c r="AL1" s="73"/>
      <c r="AM1" s="73"/>
      <c r="AN1" s="43"/>
      <c r="AO1" s="73"/>
      <c r="AP1" s="64"/>
      <c r="AQ1" s="64"/>
      <c r="AR1" s="43"/>
      <c r="AS1" s="4"/>
    </row>
    <row r="2" spans="26:60" s="199" customFormat="1" ht="31.8">
      <c r="Z2" s="198"/>
      <c r="AA2" s="353"/>
      <c r="AB2" s="152" t="s">
        <v>437</v>
      </c>
      <c r="AC2" s="198"/>
      <c r="AD2" s="198"/>
      <c r="AE2" s="198"/>
      <c r="AF2" s="198"/>
      <c r="AG2" s="198"/>
      <c r="AH2" s="198"/>
      <c r="AI2" s="202"/>
      <c r="AJ2" s="202"/>
      <c r="AK2" s="202"/>
      <c r="AL2" s="185" t="str">
        <f>+År!B2</f>
        <v>OKSE</v>
      </c>
      <c r="AM2" s="202"/>
      <c r="AN2" s="198"/>
      <c r="AO2" s="202"/>
      <c r="AP2" s="201"/>
      <c r="AQ2" s="201"/>
      <c r="AR2" s="198"/>
      <c r="AS2" s="184"/>
    </row>
    <row r="3" spans="26:60">
      <c r="Z3" s="43"/>
      <c r="AA3" s="352"/>
      <c r="AB3" s="43"/>
      <c r="AC3" s="43"/>
      <c r="AD3" s="43"/>
      <c r="AE3" s="43"/>
      <c r="AF3" s="43"/>
      <c r="AG3" s="43"/>
      <c r="AH3" s="43"/>
      <c r="AI3" s="73"/>
      <c r="AJ3" s="73"/>
      <c r="AK3" s="73"/>
      <c r="AL3" s="73"/>
      <c r="AM3" s="73"/>
      <c r="AN3" s="43"/>
      <c r="AO3" s="73"/>
      <c r="AP3" s="64"/>
      <c r="AQ3" s="64"/>
      <c r="AR3" s="43"/>
      <c r="AS3" s="4"/>
    </row>
    <row r="4" spans="26:60" s="182" customFormat="1" ht="21">
      <c r="Z4" s="180"/>
      <c r="AA4" s="353"/>
      <c r="AB4" s="180"/>
      <c r="AC4" s="180"/>
      <c r="AD4" s="180"/>
      <c r="AE4" s="154" t="s">
        <v>6</v>
      </c>
      <c r="AF4" s="177">
        <f>+År!P2</f>
        <v>49</v>
      </c>
      <c r="AG4" s="181"/>
      <c r="AH4" s="176" t="s">
        <v>421</v>
      </c>
      <c r="AI4" s="186"/>
      <c r="AJ4" s="186"/>
      <c r="AK4" s="186"/>
      <c r="AL4" s="186"/>
      <c r="AM4" s="534">
        <f>SUM(AF10:AF15)</f>
        <v>7821</v>
      </c>
      <c r="AN4" s="535"/>
      <c r="AO4" s="186"/>
      <c r="AP4" s="186"/>
      <c r="AQ4" s="186"/>
      <c r="AR4" s="186"/>
      <c r="AS4" s="4"/>
      <c r="AT4" s="206"/>
      <c r="AU4" s="206"/>
      <c r="AV4" s="206"/>
      <c r="AW4" s="207"/>
      <c r="AX4" s="207"/>
      <c r="AY4" s="207"/>
      <c r="AZ4" s="207"/>
      <c r="BA4" s="207"/>
      <c r="BB4" s="207"/>
      <c r="BC4" s="207"/>
      <c r="BD4" s="207"/>
      <c r="BE4" s="207"/>
      <c r="BF4" s="177"/>
      <c r="BG4" s="179"/>
      <c r="BH4" s="179"/>
    </row>
    <row r="5" spans="26:60" ht="21">
      <c r="Z5" s="49"/>
      <c r="AA5" s="354"/>
      <c r="AB5" s="49"/>
      <c r="AC5" s="49"/>
      <c r="AD5" s="49"/>
      <c r="AE5" s="49"/>
      <c r="AF5" s="60"/>
      <c r="AG5" s="43"/>
      <c r="AH5" s="43"/>
      <c r="AI5" s="73"/>
      <c r="AJ5" s="73"/>
      <c r="AK5" s="73"/>
      <c r="AL5" s="73"/>
      <c r="AM5" s="73"/>
      <c r="AN5" s="43"/>
      <c r="AO5" s="73"/>
      <c r="AP5" s="64"/>
      <c r="AQ5" s="64"/>
      <c r="AR5" s="43"/>
      <c r="AS5" s="4"/>
    </row>
    <row r="6" spans="26:60" ht="21">
      <c r="Z6" s="49"/>
      <c r="AA6" s="354"/>
      <c r="AB6" s="49"/>
      <c r="AC6" s="49"/>
      <c r="AD6" s="49"/>
      <c r="AE6" s="49"/>
      <c r="AF6" s="60"/>
      <c r="AG6" s="43"/>
      <c r="AH6" s="49" t="s">
        <v>23</v>
      </c>
      <c r="AI6" s="73"/>
      <c r="AJ6" s="73"/>
      <c r="AK6" s="73"/>
      <c r="AL6" s="73"/>
      <c r="AM6" s="73"/>
      <c r="AN6" s="43"/>
      <c r="AO6" s="74" t="s">
        <v>489</v>
      </c>
      <c r="AP6" s="64"/>
      <c r="AQ6" s="65" t="s">
        <v>4</v>
      </c>
      <c r="AR6" s="43"/>
      <c r="AS6" s="4"/>
    </row>
    <row r="7" spans="26:60" ht="15.6">
      <c r="Z7" s="43"/>
      <c r="AA7" s="352"/>
      <c r="AB7" s="43"/>
      <c r="AC7" s="43"/>
      <c r="AD7" s="43"/>
      <c r="AE7" s="49" t="s">
        <v>4</v>
      </c>
      <c r="AF7" s="73"/>
      <c r="AG7" s="49" t="s">
        <v>23</v>
      </c>
      <c r="AH7" s="49" t="s">
        <v>493</v>
      </c>
      <c r="AI7" s="74" t="s">
        <v>23</v>
      </c>
      <c r="AJ7" s="173" t="s">
        <v>402</v>
      </c>
      <c r="AK7" s="74" t="s">
        <v>402</v>
      </c>
      <c r="AL7" s="74" t="s">
        <v>538</v>
      </c>
      <c r="AM7" s="73"/>
      <c r="AN7" s="43"/>
      <c r="AO7" s="74" t="s">
        <v>583</v>
      </c>
      <c r="AP7" s="65" t="s">
        <v>77</v>
      </c>
      <c r="AQ7" s="65" t="s">
        <v>9</v>
      </c>
      <c r="AR7" s="43"/>
      <c r="AS7" s="4"/>
    </row>
    <row r="8" spans="26:60" ht="15.6">
      <c r="Z8" s="43"/>
      <c r="AA8" s="352"/>
      <c r="AB8" s="43"/>
      <c r="AC8" s="43"/>
      <c r="AD8" s="43"/>
      <c r="AE8" s="49" t="s">
        <v>487</v>
      </c>
      <c r="AF8" s="74" t="s">
        <v>4</v>
      </c>
      <c r="AG8" s="50" t="s">
        <v>0</v>
      </c>
      <c r="AH8" s="49" t="s">
        <v>633</v>
      </c>
      <c r="AI8" s="75" t="s">
        <v>44</v>
      </c>
      <c r="AJ8" s="74" t="s">
        <v>585</v>
      </c>
      <c r="AK8" s="74" t="s">
        <v>500</v>
      </c>
      <c r="AL8" s="74" t="s">
        <v>563</v>
      </c>
      <c r="AM8" s="74" t="s">
        <v>496</v>
      </c>
      <c r="AN8" s="49" t="s">
        <v>402</v>
      </c>
      <c r="AO8" s="74" t="s">
        <v>70</v>
      </c>
      <c r="AP8" s="65" t="s">
        <v>423</v>
      </c>
      <c r="AQ8" s="65" t="s">
        <v>70</v>
      </c>
      <c r="AR8" s="43"/>
      <c r="AS8" s="5"/>
    </row>
    <row r="9" spans="26:60" ht="15.6">
      <c r="Z9" s="43"/>
      <c r="AA9" s="354" t="s">
        <v>89</v>
      </c>
      <c r="AB9" s="49"/>
      <c r="AC9" s="49" t="s">
        <v>420</v>
      </c>
      <c r="AD9" s="49" t="s">
        <v>584</v>
      </c>
      <c r="AE9" s="50" t="s">
        <v>488</v>
      </c>
      <c r="AF9" s="75" t="s">
        <v>9</v>
      </c>
      <c r="AG9" s="50"/>
      <c r="AH9" s="50" t="s">
        <v>634</v>
      </c>
      <c r="AI9" s="75"/>
      <c r="AJ9" s="75" t="s">
        <v>561</v>
      </c>
      <c r="AK9" s="75" t="s">
        <v>439</v>
      </c>
      <c r="AL9" s="75" t="s">
        <v>495</v>
      </c>
      <c r="AM9" s="75" t="s">
        <v>482</v>
      </c>
      <c r="AN9" s="50" t="s">
        <v>483</v>
      </c>
      <c r="AO9" s="75" t="s">
        <v>499</v>
      </c>
      <c r="AP9" s="87" t="s">
        <v>424</v>
      </c>
      <c r="AQ9" s="87" t="s">
        <v>566</v>
      </c>
      <c r="AR9" s="43"/>
      <c r="AS9" s="5"/>
    </row>
    <row r="10" spans="26:60" ht="15.6">
      <c r="Z10" s="43"/>
      <c r="AA10" s="359">
        <f>+'Ark1'!C269</f>
        <v>2024</v>
      </c>
      <c r="AB10" s="62">
        <f>+'Ark1'!I269</f>
        <v>6</v>
      </c>
      <c r="AC10" s="62" t="s">
        <v>430</v>
      </c>
      <c r="AD10" s="62" t="s">
        <v>76</v>
      </c>
      <c r="AE10" s="62">
        <f>+'Ark1'!Q269</f>
        <v>482</v>
      </c>
      <c r="AF10" s="98">
        <f>+'Ark1'!R269</f>
        <v>1305</v>
      </c>
      <c r="AG10" s="362">
        <f>+'Ark1'!S269</f>
        <v>6.0582822085889587</v>
      </c>
      <c r="AH10" s="63">
        <f>+'Ark1'!T269</f>
        <v>6.556321839080459</v>
      </c>
      <c r="AI10" s="300">
        <f>+'Ark1'!U269</f>
        <v>383.40904214559407</v>
      </c>
      <c r="AJ10" s="98">
        <f>+'Ark1'!W269</f>
        <v>51.724137931034491</v>
      </c>
      <c r="AK10" s="98">
        <f>+'Ark1'!X269</f>
        <v>57.088122605363992</v>
      </c>
      <c r="AL10" s="98">
        <f>+'Ark1'!AG269</f>
        <v>1021.5891719745219</v>
      </c>
      <c r="AM10" s="98">
        <f>+'Ark1'!AH269</f>
        <v>7.6628352490421436E-2</v>
      </c>
      <c r="AN10" s="97">
        <f>+'Ark1'!AI269</f>
        <v>51.494252873563219</v>
      </c>
      <c r="AO10" s="98">
        <f t="shared" ref="AO10:AO15" si="0">1000*AI10/AL10</f>
        <v>375.30648587880313</v>
      </c>
      <c r="AP10" s="97">
        <f t="shared" ref="AP10:AP15" si="1">+AI10/AG10</f>
        <v>63.286758349095507</v>
      </c>
      <c r="AQ10" s="97">
        <f t="shared" ref="AQ10:AQ15" si="2">+AF10/AE10</f>
        <v>2.7074688796680499</v>
      </c>
      <c r="AR10" s="43"/>
      <c r="AS10" s="5"/>
    </row>
    <row r="11" spans="26:60" ht="15.6">
      <c r="Z11" s="43"/>
      <c r="AA11" s="359">
        <f>+'Ark1'!C270</f>
        <v>2024</v>
      </c>
      <c r="AB11" s="62">
        <f>+'Ark1'!I270</f>
        <v>24</v>
      </c>
      <c r="AC11" s="62" t="s">
        <v>108</v>
      </c>
      <c r="AD11" s="62" t="s">
        <v>76</v>
      </c>
      <c r="AE11" s="62">
        <f>+'Ark1'!Q270</f>
        <v>589</v>
      </c>
      <c r="AF11" s="98">
        <f>+'Ark1'!R270</f>
        <v>1483</v>
      </c>
      <c r="AG11" s="362">
        <f>+'Ark1'!S270</f>
        <v>5.6480107889413356</v>
      </c>
      <c r="AH11" s="63">
        <f>+'Ark1'!T270</f>
        <v>6.7403910991234</v>
      </c>
      <c r="AI11" s="300">
        <f>+'Ark1'!U270</f>
        <v>361.91389076196901</v>
      </c>
      <c r="AJ11" s="98">
        <f>+'Ark1'!W270</f>
        <v>53.607552258934575</v>
      </c>
      <c r="AK11" s="98">
        <f>+'Ark1'!X270</f>
        <v>53.270397842211722</v>
      </c>
      <c r="AL11" s="98">
        <f>+'Ark1'!AG270</f>
        <v>986.79726815240826</v>
      </c>
      <c r="AM11" s="98">
        <f>+'Ark1'!AH270</f>
        <v>0</v>
      </c>
      <c r="AN11" s="97">
        <f>+'Ark1'!AI270</f>
        <v>37.356709372892801</v>
      </c>
      <c r="AO11" s="98">
        <f t="shared" si="0"/>
        <v>366.75607284522027</v>
      </c>
      <c r="AP11" s="97">
        <f t="shared" si="1"/>
        <v>64.078116045845277</v>
      </c>
      <c r="AQ11" s="97">
        <f t="shared" si="2"/>
        <v>2.5178268251273344</v>
      </c>
      <c r="AR11" s="43"/>
      <c r="AS11" s="5"/>
      <c r="AU11" s="2"/>
      <c r="AV11" s="2"/>
      <c r="AW11" s="2"/>
    </row>
    <row r="12" spans="26:60" ht="15.6">
      <c r="Z12" s="43"/>
      <c r="AA12" s="359">
        <f>+'Ark1'!C271</f>
        <v>2024</v>
      </c>
      <c r="AB12" s="62">
        <f>+'Ark1'!I271</f>
        <v>49</v>
      </c>
      <c r="AC12" s="62" t="s">
        <v>109</v>
      </c>
      <c r="AD12" s="62" t="s">
        <v>76</v>
      </c>
      <c r="AE12" s="62">
        <f>+'Ark1'!Q271</f>
        <v>554</v>
      </c>
      <c r="AF12" s="98">
        <f>+'Ark1'!R271</f>
        <v>1944</v>
      </c>
      <c r="AG12" s="362">
        <f>+'Ark1'!S271</f>
        <v>5.413065843621399</v>
      </c>
      <c r="AH12" s="63">
        <f>+'Ark1'!T271</f>
        <v>6.644032921810699</v>
      </c>
      <c r="AI12" s="300">
        <f>+'Ark1'!U271</f>
        <v>355.91450617283942</v>
      </c>
      <c r="AJ12" s="98">
        <f>+'Ark1'!W271</f>
        <v>53.703703703703695</v>
      </c>
      <c r="AK12" s="98">
        <f>+'Ark1'!X271</f>
        <v>48.456790123456798</v>
      </c>
      <c r="AL12" s="98">
        <f>+'Ark1'!AG271</f>
        <v>945.55730809674048</v>
      </c>
      <c r="AM12" s="98">
        <f>+'Ark1'!AH271</f>
        <v>0</v>
      </c>
      <c r="AN12" s="97">
        <f>+'Ark1'!AI271</f>
        <v>31.069958847736618</v>
      </c>
      <c r="AO12" s="98">
        <f t="shared" si="0"/>
        <v>376.40712321206621</v>
      </c>
      <c r="AP12" s="97">
        <f t="shared" si="1"/>
        <v>65.751002565808221</v>
      </c>
      <c r="AQ12" s="97">
        <f t="shared" si="2"/>
        <v>3.5090252707581229</v>
      </c>
      <c r="AR12" s="43"/>
      <c r="AS12" s="5"/>
      <c r="AU12" s="2"/>
      <c r="AV12" s="2"/>
      <c r="AW12" s="4"/>
      <c r="AX12" s="4"/>
      <c r="AY12" s="4"/>
    </row>
    <row r="13" spans="26:60" ht="15.6">
      <c r="Z13" s="43"/>
      <c r="AA13" s="359">
        <f>+'Ark1'!C272</f>
        <v>2024</v>
      </c>
      <c r="AB13" s="62">
        <f>+'Ark1'!I272</f>
        <v>80</v>
      </c>
      <c r="AC13" s="62" t="s">
        <v>8</v>
      </c>
      <c r="AD13" s="62" t="s">
        <v>7</v>
      </c>
      <c r="AE13" s="62">
        <f>+'Ark1'!Q272</f>
        <v>534</v>
      </c>
      <c r="AF13" s="98">
        <f>+'Ark1'!R272</f>
        <v>1266</v>
      </c>
      <c r="AG13" s="362">
        <f>+'Ark1'!S272</f>
        <v>5.8640316205533596</v>
      </c>
      <c r="AH13" s="63">
        <f>+'Ark1'!T272</f>
        <v>6.6619273301737776</v>
      </c>
      <c r="AI13" s="300">
        <f>+'Ark1'!U272</f>
        <v>354.74383886255993</v>
      </c>
      <c r="AJ13" s="98">
        <f>+'Ark1'!W272</f>
        <v>53.475513428120081</v>
      </c>
      <c r="AK13" s="98">
        <f>+'Ark1'!X272</f>
        <v>48.578199052132703</v>
      </c>
      <c r="AL13" s="98">
        <f>+'Ark1'!AG272</f>
        <v>1022.098023715415</v>
      </c>
      <c r="AM13" s="98">
        <f>+'Ark1'!AH272</f>
        <v>0.23696682464454979</v>
      </c>
      <c r="AN13" s="97">
        <f>+'Ark1'!AI272</f>
        <v>62.875197472353854</v>
      </c>
      <c r="AO13" s="98">
        <f t="shared" si="0"/>
        <v>347.07418528512096</v>
      </c>
      <c r="AP13" s="97">
        <f t="shared" si="1"/>
        <v>60.494871415629319</v>
      </c>
      <c r="AQ13" s="97">
        <f t="shared" si="2"/>
        <v>2.3707865168539324</v>
      </c>
      <c r="AR13" s="43"/>
      <c r="AS13" s="5"/>
      <c r="AU13" s="1"/>
      <c r="AV13" s="1"/>
      <c r="AW13" s="11"/>
      <c r="AX13" s="11"/>
      <c r="AY13" s="11"/>
    </row>
    <row r="14" spans="26:60" ht="15.6">
      <c r="Z14" s="43"/>
      <c r="AA14" s="359">
        <f>+'Ark1'!C273</f>
        <v>2024</v>
      </c>
      <c r="AB14" s="62">
        <f>+'Ark1'!I273</f>
        <v>81</v>
      </c>
      <c r="AC14" s="62" t="s">
        <v>8</v>
      </c>
      <c r="AD14" s="62" t="s">
        <v>5</v>
      </c>
      <c r="AE14" s="62">
        <f>+'Ark1'!Q273</f>
        <v>97</v>
      </c>
      <c r="AF14" s="98">
        <f>+'Ark1'!R273</f>
        <v>293</v>
      </c>
      <c r="AG14" s="362">
        <f>+'Ark1'!S273</f>
        <v>5.6335616438356153</v>
      </c>
      <c r="AH14" s="63">
        <f>+'Ark1'!T273</f>
        <v>6.1979522184300313</v>
      </c>
      <c r="AI14" s="300">
        <f>+'Ark1'!U273</f>
        <v>346.11774744027321</v>
      </c>
      <c r="AJ14" s="98">
        <f>+'Ark1'!W273</f>
        <v>42.320819112627994</v>
      </c>
      <c r="AK14" s="98">
        <f>+'Ark1'!X273</f>
        <v>44.709897610921495</v>
      </c>
      <c r="AL14" s="98">
        <f>+'Ark1'!AG273</f>
        <v>942.46153846153891</v>
      </c>
      <c r="AM14" s="98">
        <f>+'Ark1'!AH273</f>
        <v>0</v>
      </c>
      <c r="AN14" s="97">
        <f>+'Ark1'!AI273</f>
        <v>28.327645051194541</v>
      </c>
      <c r="AO14" s="98">
        <f t="shared" si="0"/>
        <v>367.24867096992733</v>
      </c>
      <c r="AP14" s="97">
        <f t="shared" si="1"/>
        <v>61.438530244717199</v>
      </c>
      <c r="AQ14" s="97">
        <f t="shared" si="2"/>
        <v>3.0206185567010309</v>
      </c>
      <c r="AR14" s="43"/>
      <c r="AS14" s="5"/>
      <c r="AU14" s="1"/>
      <c r="AV14" s="1"/>
      <c r="AW14" s="11"/>
      <c r="AX14" s="11"/>
      <c r="AY14" s="11"/>
    </row>
    <row r="15" spans="26:60" ht="15.6">
      <c r="Z15" s="43"/>
      <c r="AA15" s="359">
        <f>+'Ark1'!C274</f>
        <v>2024</v>
      </c>
      <c r="AB15" s="62">
        <f>+'Ark1'!I274</f>
        <v>83</v>
      </c>
      <c r="AC15" s="62" t="s">
        <v>8</v>
      </c>
      <c r="AD15" s="62" t="s">
        <v>431</v>
      </c>
      <c r="AE15" s="62">
        <f>+'Ark1'!Q274</f>
        <v>497</v>
      </c>
      <c r="AF15" s="98">
        <f>+'Ark1'!R274</f>
        <v>1530</v>
      </c>
      <c r="AG15" s="362">
        <f>+'Ark1'!S274</f>
        <v>5.3946335078534018</v>
      </c>
      <c r="AH15" s="63">
        <f>+'Ark1'!T274</f>
        <v>6.1967320261437902</v>
      </c>
      <c r="AI15" s="300">
        <f>+'Ark1'!U274</f>
        <v>328.64052287581683</v>
      </c>
      <c r="AJ15" s="98">
        <f>+'Ark1'!W274</f>
        <v>41.372549019607845</v>
      </c>
      <c r="AK15" s="98">
        <f>+'Ark1'!X274</f>
        <v>38.235294117647058</v>
      </c>
      <c r="AL15" s="98">
        <f>+'Ark1'!AG274</f>
        <v>998.46421536441221</v>
      </c>
      <c r="AM15" s="98">
        <f>+'Ark1'!AH274</f>
        <v>0</v>
      </c>
      <c r="AN15" s="97">
        <f>+'Ark1'!AI274</f>
        <v>53.267973856209139</v>
      </c>
      <c r="AO15" s="98">
        <f t="shared" si="0"/>
        <v>329.14602027662255</v>
      </c>
      <c r="AP15" s="97">
        <f t="shared" si="1"/>
        <v>60.9198979684882</v>
      </c>
      <c r="AQ15" s="97">
        <f t="shared" si="2"/>
        <v>3.0784708249496981</v>
      </c>
      <c r="AR15" s="43"/>
      <c r="AS15" s="5"/>
      <c r="AU15" s="1"/>
      <c r="AV15" s="1"/>
      <c r="AW15" s="11"/>
      <c r="AX15" s="11"/>
      <c r="AY15" s="11"/>
    </row>
    <row r="16" spans="26:60" ht="15.6"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5"/>
      <c r="AU16" s="1"/>
      <c r="AV16" s="1"/>
      <c r="AW16" s="11"/>
      <c r="AX16" s="11"/>
      <c r="AY16" s="11"/>
    </row>
    <row r="17" spans="26:51" ht="15.6">
      <c r="Z17" s="43"/>
      <c r="AA17" s="319">
        <f>+'Ark1'!C275</f>
        <v>2023</v>
      </c>
      <c r="AB17">
        <f>+'Ark1'!I275</f>
        <v>6</v>
      </c>
      <c r="AC17" s="3" t="s">
        <v>430</v>
      </c>
      <c r="AD17" s="3" t="s">
        <v>76</v>
      </c>
      <c r="AE17">
        <f>+'Ark1'!Q275</f>
        <v>522</v>
      </c>
      <c r="AF17" s="11">
        <f>+'Ark1'!R275</f>
        <v>1486</v>
      </c>
      <c r="AG17" s="1">
        <f>+'Ark1'!S275</f>
        <v>5.9251517194875252</v>
      </c>
      <c r="AH17" s="1">
        <f>+'Ark1'!T275</f>
        <v>6.7819650067294788</v>
      </c>
      <c r="AI17" s="11">
        <f>+'Ark1'!U275</f>
        <v>377.33001345894945</v>
      </c>
      <c r="AJ17" s="11">
        <f>+'Ark1'!W275</f>
        <v>59.825033647375506</v>
      </c>
      <c r="AK17" s="11">
        <f>+'Ark1'!X275</f>
        <v>56.527590847913856</v>
      </c>
      <c r="AL17" s="11">
        <f>+'Ark1'!AG275</f>
        <v>1010.7012622720898</v>
      </c>
      <c r="AM17" s="11">
        <f>+'Ark1'!AH275</f>
        <v>0</v>
      </c>
      <c r="AN17" s="67">
        <f>+'Ark1'!AI275</f>
        <v>49.730820995962318</v>
      </c>
      <c r="AO17" s="11">
        <f t="shared" ref="AO17:AO22" si="3">1000*AI17/AL17</f>
        <v>373.33485921517416</v>
      </c>
      <c r="AP17" s="67">
        <f t="shared" ref="AP17:AP22" si="4">+AI17/AG17</f>
        <v>63.682759754139305</v>
      </c>
      <c r="AQ17" s="67">
        <f t="shared" ref="AQ17:AQ22" si="5">+AF17/AE17</f>
        <v>2.8467432950191571</v>
      </c>
      <c r="AR17" s="43"/>
      <c r="AS17" s="5"/>
      <c r="AU17" s="1"/>
      <c r="AV17" s="1"/>
      <c r="AW17" s="11"/>
      <c r="AX17" s="11"/>
      <c r="AY17" s="11"/>
    </row>
    <row r="18" spans="26:51" ht="15.6">
      <c r="Z18" s="43"/>
      <c r="AA18" s="319">
        <f>+'Ark1'!C276</f>
        <v>2023</v>
      </c>
      <c r="AB18">
        <f>+'Ark1'!I276</f>
        <v>24</v>
      </c>
      <c r="AC18" s="3" t="s">
        <v>108</v>
      </c>
      <c r="AD18" s="3" t="s">
        <v>76</v>
      </c>
      <c r="AE18">
        <f>+'Ark1'!Q276</f>
        <v>544</v>
      </c>
      <c r="AF18" s="11">
        <f>+'Ark1'!R276</f>
        <v>1297</v>
      </c>
      <c r="AG18" s="1">
        <f>+'Ark1'!S276</f>
        <v>5.7021604938271597</v>
      </c>
      <c r="AH18" s="1">
        <f>+'Ark1'!T276</f>
        <v>6.8936006168080208</v>
      </c>
      <c r="AI18" s="11">
        <f>+'Ark1'!U276</f>
        <v>360.58643022359263</v>
      </c>
      <c r="AJ18" s="11">
        <f>+'Ark1'!W276</f>
        <v>56.360832690824992</v>
      </c>
      <c r="AK18" s="11">
        <f>+'Ark1'!X276</f>
        <v>51.272166538164988</v>
      </c>
      <c r="AL18" s="11">
        <f>+'Ark1'!AG276</f>
        <v>938.77175697865312</v>
      </c>
      <c r="AM18" s="11">
        <f>+'Ark1'!AH276</f>
        <v>0</v>
      </c>
      <c r="AN18" s="67">
        <f>+'Ark1'!AI276</f>
        <v>36.622976098689279</v>
      </c>
      <c r="AO18" s="11">
        <f t="shared" si="3"/>
        <v>384.10447219258646</v>
      </c>
      <c r="AP18" s="67">
        <f t="shared" si="4"/>
        <v>63.2368083314988</v>
      </c>
      <c r="AQ18" s="67">
        <f t="shared" si="5"/>
        <v>2.3841911764705883</v>
      </c>
      <c r="AR18" s="43"/>
      <c r="AS18" s="5"/>
      <c r="AU18" s="1"/>
      <c r="AV18" s="1"/>
      <c r="AW18" s="11"/>
      <c r="AX18" s="11"/>
      <c r="AY18" s="11"/>
    </row>
    <row r="19" spans="26:51" ht="15.6">
      <c r="Z19" s="43"/>
      <c r="AA19" s="319">
        <f>+'Ark1'!C277</f>
        <v>2023</v>
      </c>
      <c r="AB19">
        <f>+'Ark1'!I277</f>
        <v>49</v>
      </c>
      <c r="AC19" s="3" t="s">
        <v>109</v>
      </c>
      <c r="AD19" s="3" t="s">
        <v>76</v>
      </c>
      <c r="AE19">
        <f>+'Ark1'!Q277</f>
        <v>559</v>
      </c>
      <c r="AF19" s="11">
        <f>+'Ark1'!R277</f>
        <v>2079</v>
      </c>
      <c r="AG19" s="1">
        <f>+'Ark1'!S277</f>
        <v>5.3155363155363133</v>
      </c>
      <c r="AH19" s="1">
        <f>+'Ark1'!T277</f>
        <v>6.4603174603174605</v>
      </c>
      <c r="AI19" s="11">
        <f>+'Ark1'!U277</f>
        <v>350.21563251563191</v>
      </c>
      <c r="AJ19" s="11">
        <f>+'Ark1'!W277</f>
        <v>48.196248196248199</v>
      </c>
      <c r="AK19" s="11">
        <f>+'Ark1'!X277</f>
        <v>48.436748436748438</v>
      </c>
      <c r="AL19" s="11">
        <f>+'Ark1'!AG277</f>
        <v>921.67535661583872</v>
      </c>
      <c r="AM19" s="11">
        <f>+'Ark1'!AH277</f>
        <v>0</v>
      </c>
      <c r="AN19" s="67">
        <f>+'Ark1'!AI277</f>
        <v>28.427128427128434</v>
      </c>
      <c r="AO19" s="11">
        <f t="shared" si="3"/>
        <v>379.97721215150642</v>
      </c>
      <c r="AP19" s="67">
        <f t="shared" si="4"/>
        <v>65.885286399420778</v>
      </c>
      <c r="AQ19" s="67">
        <f t="shared" si="5"/>
        <v>3.7191413237924866</v>
      </c>
      <c r="AR19" s="43"/>
      <c r="AS19" s="5"/>
      <c r="AU19" s="1"/>
      <c r="AV19" s="1"/>
      <c r="AW19" s="11"/>
      <c r="AX19" s="11"/>
      <c r="AY19" s="11"/>
    </row>
    <row r="20" spans="26:51" ht="15.6">
      <c r="Z20" s="43"/>
      <c r="AA20" s="319">
        <f>+'Ark1'!C278</f>
        <v>2023</v>
      </c>
      <c r="AB20">
        <f>+'Ark1'!I278</f>
        <v>80</v>
      </c>
      <c r="AC20" s="3" t="s">
        <v>8</v>
      </c>
      <c r="AD20" s="3" t="s">
        <v>7</v>
      </c>
      <c r="AE20">
        <f>+'Ark1'!Q278</f>
        <v>492</v>
      </c>
      <c r="AF20" s="11">
        <f>+'Ark1'!R278</f>
        <v>1334</v>
      </c>
      <c r="AG20" s="1">
        <f>+'Ark1'!S278</f>
        <v>5.8731231231231247</v>
      </c>
      <c r="AH20" s="1">
        <f>+'Ark1'!T278</f>
        <v>6.5209895052473756</v>
      </c>
      <c r="AI20" s="11">
        <f>+'Ark1'!U278</f>
        <v>355.9910794602697</v>
      </c>
      <c r="AJ20" s="11">
        <f>+'Ark1'!W278</f>
        <v>48.650674662668678</v>
      </c>
      <c r="AK20" s="11">
        <f>+'Ark1'!X278</f>
        <v>51.349325337331322</v>
      </c>
      <c r="AL20" s="11">
        <f>+'Ark1'!AG278</f>
        <v>997.26691729323284</v>
      </c>
      <c r="AM20" s="11">
        <f>+'Ark1'!AH278</f>
        <v>0</v>
      </c>
      <c r="AN20" s="67">
        <f>+'Ark1'!AI278</f>
        <v>62.518740629685141</v>
      </c>
      <c r="AO20" s="11">
        <f t="shared" si="3"/>
        <v>356.96669897212217</v>
      </c>
      <c r="AP20" s="67">
        <f t="shared" si="4"/>
        <v>60.613590418136155</v>
      </c>
      <c r="AQ20" s="67">
        <f t="shared" si="5"/>
        <v>2.7113821138211383</v>
      </c>
      <c r="AR20" s="43"/>
      <c r="AS20" s="5"/>
      <c r="AU20" s="1"/>
      <c r="AV20" s="1"/>
      <c r="AW20" s="11"/>
      <c r="AX20" s="11"/>
      <c r="AY20" s="11"/>
    </row>
    <row r="21" spans="26:51" ht="15.6">
      <c r="Z21" s="43"/>
      <c r="AA21" s="319">
        <f>+'Ark1'!C279</f>
        <v>2023</v>
      </c>
      <c r="AB21">
        <f>+'Ark1'!I279</f>
        <v>81</v>
      </c>
      <c r="AC21" s="3" t="s">
        <v>8</v>
      </c>
      <c r="AD21" s="3" t="s">
        <v>5</v>
      </c>
      <c r="AE21">
        <f>+'Ark1'!Q279</f>
        <v>87</v>
      </c>
      <c r="AF21" s="11">
        <f>+'Ark1'!R279</f>
        <v>300</v>
      </c>
      <c r="AG21" s="1">
        <f>+'Ark1'!S279</f>
        <v>5.43</v>
      </c>
      <c r="AH21" s="1">
        <f>+'Ark1'!T279</f>
        <v>5.833333333333333</v>
      </c>
      <c r="AI21" s="11">
        <f>+'Ark1'!U279</f>
        <v>343.56433333333342</v>
      </c>
      <c r="AJ21" s="11">
        <f>+'Ark1'!W279</f>
        <v>32.666666666666664</v>
      </c>
      <c r="AK21" s="11">
        <f>+'Ark1'!X279</f>
        <v>37.666666666666657</v>
      </c>
      <c r="AL21" s="11">
        <f>+'Ark1'!AG279</f>
        <v>918.97814207650276</v>
      </c>
      <c r="AM21" s="11">
        <f>+'Ark1'!AH279</f>
        <v>0</v>
      </c>
      <c r="AN21" s="67">
        <f>+'Ark1'!AI279</f>
        <v>25</v>
      </c>
      <c r="AO21" s="11">
        <f t="shared" si="3"/>
        <v>373.85473887009221</v>
      </c>
      <c r="AP21" s="67">
        <f t="shared" si="4"/>
        <v>63.271516267648884</v>
      </c>
      <c r="AQ21" s="67">
        <f t="shared" si="5"/>
        <v>3.4482758620689653</v>
      </c>
      <c r="AR21" s="43"/>
      <c r="AS21" s="5"/>
      <c r="AU21" s="1"/>
      <c r="AV21" s="1"/>
      <c r="AW21" s="11"/>
      <c r="AX21" s="11"/>
      <c r="AY21" s="11"/>
    </row>
    <row r="22" spans="26:51" ht="15.6">
      <c r="Z22" s="43"/>
      <c r="AA22" s="319">
        <f>+'Ark1'!C280</f>
        <v>2023</v>
      </c>
      <c r="AB22">
        <f>+'Ark1'!I280</f>
        <v>83</v>
      </c>
      <c r="AC22" s="3" t="s">
        <v>8</v>
      </c>
      <c r="AD22" s="3" t="s">
        <v>431</v>
      </c>
      <c r="AE22">
        <f>+'Ark1'!Q280</f>
        <v>510</v>
      </c>
      <c r="AF22" s="11">
        <f>+'Ark1'!R280</f>
        <v>1560</v>
      </c>
      <c r="AG22" s="1">
        <f>+'Ark1'!S280</f>
        <v>5.3737179487179487</v>
      </c>
      <c r="AH22" s="1">
        <f>+'Ark1'!T280</f>
        <v>6.0083333333333355</v>
      </c>
      <c r="AI22" s="11">
        <f>+'Ark1'!U280</f>
        <v>322.65301282051274</v>
      </c>
      <c r="AJ22" s="11">
        <f>+'Ark1'!W280</f>
        <v>35.576923076923087</v>
      </c>
      <c r="AK22" s="11">
        <f>+'Ark1'!X280</f>
        <v>35.833333333333343</v>
      </c>
      <c r="AL22" s="11">
        <f>+'Ark1'!AG280</f>
        <v>985.72258064516132</v>
      </c>
      <c r="AM22" s="11">
        <f>+'Ark1'!AH280</f>
        <v>0.19230769230769224</v>
      </c>
      <c r="AN22" s="67">
        <f>+'Ark1'!AI280</f>
        <v>55.384615384615408</v>
      </c>
      <c r="AO22" s="11">
        <f t="shared" si="3"/>
        <v>327.32638894133322</v>
      </c>
      <c r="AP22" s="67">
        <f t="shared" si="4"/>
        <v>60.042788977692936</v>
      </c>
      <c r="AQ22" s="67">
        <f t="shared" si="5"/>
        <v>3.0588235294117645</v>
      </c>
      <c r="AR22" s="43"/>
      <c r="AS22" s="5"/>
      <c r="AU22" s="1"/>
      <c r="AV22" s="1"/>
      <c r="AW22" s="11"/>
      <c r="AX22" s="11"/>
      <c r="AY22" s="11"/>
    </row>
    <row r="23" spans="26:51" ht="15.6"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5"/>
      <c r="AU23" s="1"/>
      <c r="AV23" s="1"/>
      <c r="AW23" s="11"/>
      <c r="AX23" s="11"/>
      <c r="AY23" s="11"/>
    </row>
    <row r="24" spans="26:51" ht="15.6">
      <c r="Z24" s="43"/>
      <c r="AA24" s="355">
        <f>+'Ark1'!C281</f>
        <v>2022</v>
      </c>
      <c r="AB24" s="51">
        <f>+'Ark1'!I281</f>
        <v>6</v>
      </c>
      <c r="AC24" s="52" t="s">
        <v>430</v>
      </c>
      <c r="AD24" s="52" t="s">
        <v>76</v>
      </c>
      <c r="AE24" s="51">
        <f>+'Ark1'!Q281</f>
        <v>489</v>
      </c>
      <c r="AF24" s="76">
        <f>+'Ark1'!R281</f>
        <v>1151</v>
      </c>
      <c r="AG24" s="53">
        <f>+'Ark1'!S281</f>
        <v>6.3226086956521748</v>
      </c>
      <c r="AH24" s="53">
        <f>+'Ark1'!T281</f>
        <v>6.4413553431798443</v>
      </c>
      <c r="AI24" s="76">
        <f>+'Ark1'!U281</f>
        <v>393.06460469157258</v>
      </c>
      <c r="AJ24" s="76">
        <f>+'Ark1'!W281</f>
        <v>49.435273675065183</v>
      </c>
      <c r="AK24" s="76">
        <f>+'Ark1'!X281</f>
        <v>63.249348392701997</v>
      </c>
      <c r="AL24" s="76">
        <f>+'Ark1'!AG281</f>
        <v>1038.1858567543063</v>
      </c>
      <c r="AM24" s="76">
        <f>+'Ark1'!AH281</f>
        <v>0</v>
      </c>
      <c r="AN24" s="66">
        <f>+'Ark1'!AI281</f>
        <v>54.474370112945266</v>
      </c>
      <c r="AO24" s="76">
        <f t="shared" ref="AO24:AO47" si="6">1000*AI24/AL24</f>
        <v>378.60716569614567</v>
      </c>
      <c r="AP24" s="66">
        <f t="shared" ref="AP24:AP55" si="7">+AI24/AG24</f>
        <v>62.168105541921115</v>
      </c>
      <c r="AQ24" s="66">
        <f t="shared" ref="AQ24:AQ55" si="8">+AF24/AE24</f>
        <v>2.3537832310838445</v>
      </c>
      <c r="AR24" s="43"/>
      <c r="AS24" s="5"/>
      <c r="AU24" s="13"/>
      <c r="AV24" s="13"/>
      <c r="AW24" s="11"/>
      <c r="AX24" s="11"/>
      <c r="AY24" s="11"/>
    </row>
    <row r="25" spans="26:51" ht="16.5" customHeight="1">
      <c r="Z25" s="43"/>
      <c r="AA25" s="355">
        <f>+'Ark1'!C282</f>
        <v>2022</v>
      </c>
      <c r="AB25" s="51">
        <f>+'Ark1'!I282</f>
        <v>24</v>
      </c>
      <c r="AC25" s="52" t="s">
        <v>108</v>
      </c>
      <c r="AD25" s="52" t="s">
        <v>76</v>
      </c>
      <c r="AE25" s="51">
        <f>+'Ark1'!Q282</f>
        <v>611</v>
      </c>
      <c r="AF25" s="76">
        <f>+'Ark1'!R282</f>
        <v>1349</v>
      </c>
      <c r="AG25" s="53">
        <f>+'Ark1'!S282</f>
        <v>5.972551928783381</v>
      </c>
      <c r="AH25" s="53">
        <f>+'Ark1'!T282</f>
        <v>6.8317272053372866</v>
      </c>
      <c r="AI25" s="76">
        <f>+'Ark1'!U282</f>
        <v>376.33443291326881</v>
      </c>
      <c r="AJ25" s="76">
        <f>+'Ark1'!W282</f>
        <v>54.262416604892515</v>
      </c>
      <c r="AK25" s="76">
        <f>+'Ark1'!X282</f>
        <v>57.820607857672343</v>
      </c>
      <c r="AL25" s="76">
        <f>+'Ark1'!AG282</f>
        <v>996.64330218068517</v>
      </c>
      <c r="AM25" s="76">
        <f>+'Ark1'!AH282</f>
        <v>0</v>
      </c>
      <c r="AN25" s="66">
        <f>+'Ark1'!AI282</f>
        <v>41.73461823573016</v>
      </c>
      <c r="AO25" s="76">
        <f t="shared" si="6"/>
        <v>377.60192848317735</v>
      </c>
      <c r="AP25" s="66">
        <f t="shared" si="7"/>
        <v>63.010658994793999</v>
      </c>
      <c r="AQ25" s="66">
        <f t="shared" si="8"/>
        <v>2.2078559738134205</v>
      </c>
      <c r="AR25" s="43"/>
      <c r="AS25" s="5"/>
      <c r="AU25" s="13"/>
      <c r="AV25" s="13"/>
      <c r="AW25" s="11"/>
      <c r="AX25" s="11"/>
      <c r="AY25" s="11"/>
    </row>
    <row r="26" spans="26:51" ht="16.5" customHeight="1">
      <c r="Z26" s="43"/>
      <c r="AA26" s="355">
        <f>+'Ark1'!C283</f>
        <v>2022</v>
      </c>
      <c r="AB26" s="51">
        <f>+'Ark1'!I283</f>
        <v>49</v>
      </c>
      <c r="AC26" s="52" t="s">
        <v>109</v>
      </c>
      <c r="AD26" s="52" t="s">
        <v>76</v>
      </c>
      <c r="AE26" s="51">
        <f>+'Ark1'!Q283</f>
        <v>598</v>
      </c>
      <c r="AF26" s="76">
        <f>+'Ark1'!R283</f>
        <v>1851</v>
      </c>
      <c r="AG26" s="53">
        <f>+'Ark1'!S283</f>
        <v>5.6116819902650077</v>
      </c>
      <c r="AH26" s="53">
        <f>+'Ark1'!T283</f>
        <v>6.6450567260940048</v>
      </c>
      <c r="AI26" s="76">
        <f>+'Ark1'!U283</f>
        <v>367.71029173419777</v>
      </c>
      <c r="AJ26" s="76">
        <f>+'Ark1'!W283</f>
        <v>54.889249054565092</v>
      </c>
      <c r="AK26" s="76">
        <f>+'Ark1'!X283</f>
        <v>57.104267963263112</v>
      </c>
      <c r="AL26" s="76">
        <f>+'Ark1'!AG283</f>
        <v>923.40384615384642</v>
      </c>
      <c r="AM26" s="76">
        <f>+'Ark1'!AH283</f>
        <v>0</v>
      </c>
      <c r="AN26" s="66">
        <f>+'Ark1'!AI283</f>
        <v>27.930848190167481</v>
      </c>
      <c r="AO26" s="76">
        <f t="shared" si="6"/>
        <v>398.21178270567253</v>
      </c>
      <c r="AP26" s="66">
        <f t="shared" si="7"/>
        <v>65.525860583705835</v>
      </c>
      <c r="AQ26" s="66">
        <f t="shared" si="8"/>
        <v>3.0953177257525084</v>
      </c>
      <c r="AR26" s="43"/>
      <c r="AS26" s="5"/>
      <c r="AU26" s="13"/>
      <c r="AV26" s="13"/>
      <c r="AW26" s="11"/>
      <c r="AX26" s="11"/>
      <c r="AY26" s="11"/>
    </row>
    <row r="27" spans="26:51">
      <c r="Z27" s="43"/>
      <c r="AA27" s="355">
        <f>+'Ark1'!C284</f>
        <v>2022</v>
      </c>
      <c r="AB27" s="51">
        <f>+'Ark1'!I284</f>
        <v>80</v>
      </c>
      <c r="AC27" s="52" t="s">
        <v>8</v>
      </c>
      <c r="AD27" s="52" t="s">
        <v>7</v>
      </c>
      <c r="AE27" s="51">
        <f>+'Ark1'!Q284</f>
        <v>483</v>
      </c>
      <c r="AF27" s="76">
        <f>+'Ark1'!R284</f>
        <v>1162</v>
      </c>
      <c r="AG27" s="53">
        <f>+'Ark1'!S284</f>
        <v>6.2677029360967191</v>
      </c>
      <c r="AH27" s="53">
        <f>+'Ark1'!T284</f>
        <v>6.7383820998278852</v>
      </c>
      <c r="AI27" s="76">
        <f>+'Ark1'!U284</f>
        <v>377.67495697073991</v>
      </c>
      <c r="AJ27" s="76">
        <f>+'Ark1'!W284</f>
        <v>55.421686746987966</v>
      </c>
      <c r="AK27" s="76">
        <f>+'Ark1'!X284</f>
        <v>58.089500860585197</v>
      </c>
      <c r="AL27" s="76">
        <f>+'Ark1'!AG284</f>
        <v>997.28707718993985</v>
      </c>
      <c r="AM27" s="76">
        <f>+'Ark1'!AH284</f>
        <v>8.6058519793459548E-2</v>
      </c>
      <c r="AN27" s="66">
        <f>+'Ark1'!AI284</f>
        <v>60.499139414802066</v>
      </c>
      <c r="AO27" s="76">
        <f t="shared" si="6"/>
        <v>378.70234720670032</v>
      </c>
      <c r="AP27" s="66">
        <f t="shared" si="7"/>
        <v>60.257316088745768</v>
      </c>
      <c r="AQ27" s="66">
        <f t="shared" si="8"/>
        <v>2.4057971014492754</v>
      </c>
      <c r="AR27" s="43"/>
      <c r="AU27" s="13"/>
      <c r="AV27" s="13"/>
      <c r="AW27" s="11"/>
      <c r="AX27" s="11"/>
      <c r="AY27" s="11"/>
    </row>
    <row r="28" spans="26:51" ht="17.25" customHeight="1">
      <c r="Z28" s="43"/>
      <c r="AA28" s="355">
        <f>+'Ark1'!C285</f>
        <v>2022</v>
      </c>
      <c r="AB28" s="51">
        <f>+'Ark1'!I285</f>
        <v>81</v>
      </c>
      <c r="AC28" s="52" t="s">
        <v>8</v>
      </c>
      <c r="AD28" s="52" t="s">
        <v>5</v>
      </c>
      <c r="AE28" s="51">
        <f>+'Ark1'!Q285</f>
        <v>96</v>
      </c>
      <c r="AF28" s="76">
        <f>+'Ark1'!R285</f>
        <v>270</v>
      </c>
      <c r="AG28" s="53">
        <f>+'Ark1'!S285</f>
        <v>5.7509293680297393</v>
      </c>
      <c r="AH28" s="53">
        <f>+'Ark1'!T285</f>
        <v>6.1037037037037036</v>
      </c>
      <c r="AI28" s="76">
        <f>+'Ark1'!U285</f>
        <v>357.59925925925927</v>
      </c>
      <c r="AJ28" s="76">
        <f>+'Ark1'!W285</f>
        <v>42.962962962962962</v>
      </c>
      <c r="AK28" s="76">
        <f>+'Ark1'!X285</f>
        <v>50</v>
      </c>
      <c r="AL28" s="76">
        <f>+'Ark1'!AG285</f>
        <v>978.78076923076901</v>
      </c>
      <c r="AM28" s="76">
        <f>+'Ark1'!AH285</f>
        <v>0</v>
      </c>
      <c r="AN28" s="66">
        <f>+'Ark1'!AI285</f>
        <v>44.074074074074069</v>
      </c>
      <c r="AO28" s="76">
        <f t="shared" si="6"/>
        <v>365.35174218870191</v>
      </c>
      <c r="AP28" s="66">
        <f t="shared" si="7"/>
        <v>62.181125236419362</v>
      </c>
      <c r="AQ28" s="66">
        <f t="shared" si="8"/>
        <v>2.8125</v>
      </c>
      <c r="AR28" s="43"/>
      <c r="AS28" s="5"/>
      <c r="AU28" s="13"/>
      <c r="AV28" s="13"/>
      <c r="AW28" s="11"/>
      <c r="AX28" s="11"/>
      <c r="AY28" s="11"/>
    </row>
    <row r="29" spans="26:51">
      <c r="Z29" s="43"/>
      <c r="AA29" s="355">
        <f>+'Ark1'!C286</f>
        <v>2022</v>
      </c>
      <c r="AB29" s="51">
        <f>+'Ark1'!I286</f>
        <v>83</v>
      </c>
      <c r="AC29" s="52" t="s">
        <v>8</v>
      </c>
      <c r="AD29" s="52" t="s">
        <v>431</v>
      </c>
      <c r="AE29" s="51">
        <f>+'Ark1'!Q286</f>
        <v>482</v>
      </c>
      <c r="AF29" s="76">
        <f>+'Ark1'!R286</f>
        <v>1180</v>
      </c>
      <c r="AG29" s="53">
        <f>+'Ark1'!S286</f>
        <v>5.790322580645161</v>
      </c>
      <c r="AH29" s="53">
        <f>+'Ark1'!T286</f>
        <v>6.0855932203389838</v>
      </c>
      <c r="AI29" s="76">
        <f>+'Ark1'!U286</f>
        <v>352.7789830508479</v>
      </c>
      <c r="AJ29" s="76">
        <f>+'Ark1'!W286</f>
        <v>36.949152542372872</v>
      </c>
      <c r="AK29" s="76">
        <f>+'Ark1'!X286</f>
        <v>47.372881355932201</v>
      </c>
      <c r="AL29" s="76">
        <f>+'Ark1'!AG286</f>
        <v>1029.2034334763948</v>
      </c>
      <c r="AM29" s="76">
        <f>+'Ark1'!AH286</f>
        <v>0.25423728813559321</v>
      </c>
      <c r="AN29" s="66">
        <f>+'Ark1'!AI286</f>
        <v>56.440677966101696</v>
      </c>
      <c r="AO29" s="76">
        <f t="shared" si="6"/>
        <v>342.76895274168265</v>
      </c>
      <c r="AP29" s="66">
        <f t="shared" si="7"/>
        <v>60.92561824276482</v>
      </c>
      <c r="AQ29" s="66">
        <f t="shared" si="8"/>
        <v>2.4481327800829877</v>
      </c>
      <c r="AR29" s="43"/>
      <c r="AU29" s="13"/>
      <c r="AV29" s="13"/>
      <c r="AW29" s="11"/>
      <c r="AX29" s="11"/>
      <c r="AY29" s="11"/>
    </row>
    <row r="30" spans="26:51">
      <c r="Z30" s="43"/>
      <c r="AA30" s="319" t="e">
        <f>+'Ark1'!#REF!</f>
        <v>#REF!</v>
      </c>
      <c r="AB30" t="e">
        <f>+'Ark1'!#REF!</f>
        <v>#REF!</v>
      </c>
      <c r="AC30" s="3" t="s">
        <v>430</v>
      </c>
      <c r="AD30" s="3" t="s">
        <v>76</v>
      </c>
      <c r="AE30" t="e">
        <f>+'Ark1'!#REF!</f>
        <v>#REF!</v>
      </c>
      <c r="AF30" s="11" t="e">
        <f>+'Ark1'!#REF!</f>
        <v>#REF!</v>
      </c>
      <c r="AG30" s="1" t="e">
        <f>+'Ark1'!#REF!</f>
        <v>#REF!</v>
      </c>
      <c r="AH30" s="1" t="e">
        <f>+'Ark1'!#REF!</f>
        <v>#REF!</v>
      </c>
      <c r="AI30" s="11" t="e">
        <f>+'Ark1'!#REF!</f>
        <v>#REF!</v>
      </c>
      <c r="AJ30" s="11" t="e">
        <f>+'Ark1'!#REF!</f>
        <v>#REF!</v>
      </c>
      <c r="AK30" s="11" t="e">
        <f>+'Ark1'!#REF!</f>
        <v>#REF!</v>
      </c>
      <c r="AL30" s="11" t="e">
        <f>+'Ark1'!#REF!</f>
        <v>#REF!</v>
      </c>
      <c r="AM30" s="11" t="e">
        <f>+'Ark1'!#REF!</f>
        <v>#REF!</v>
      </c>
      <c r="AN30" s="67" t="e">
        <f>+'Ark1'!#REF!</f>
        <v>#REF!</v>
      </c>
      <c r="AO30" s="11" t="e">
        <f t="shared" si="6"/>
        <v>#REF!</v>
      </c>
      <c r="AP30" s="67" t="e">
        <f t="shared" si="7"/>
        <v>#REF!</v>
      </c>
      <c r="AQ30" s="67" t="e">
        <f t="shared" si="8"/>
        <v>#REF!</v>
      </c>
      <c r="AR30" s="43"/>
      <c r="AU30" s="13"/>
      <c r="AV30" s="13"/>
      <c r="AW30" s="11"/>
      <c r="AX30" s="11"/>
      <c r="AY30" s="11"/>
    </row>
    <row r="31" spans="26:51" ht="21">
      <c r="Z31" s="43"/>
      <c r="AA31" s="319" t="e">
        <f>+'Ark1'!#REF!</f>
        <v>#REF!</v>
      </c>
      <c r="AB31" t="e">
        <f>+'Ark1'!#REF!</f>
        <v>#REF!</v>
      </c>
      <c r="AC31" s="3" t="s">
        <v>108</v>
      </c>
      <c r="AD31" s="3" t="s">
        <v>76</v>
      </c>
      <c r="AE31" t="e">
        <f>+'Ark1'!#REF!</f>
        <v>#REF!</v>
      </c>
      <c r="AF31" s="11" t="e">
        <f>+'Ark1'!#REF!</f>
        <v>#REF!</v>
      </c>
      <c r="AG31" s="1" t="e">
        <f>+'Ark1'!#REF!</f>
        <v>#REF!</v>
      </c>
      <c r="AH31" s="1" t="e">
        <f>+'Ark1'!#REF!</f>
        <v>#REF!</v>
      </c>
      <c r="AI31" s="11" t="e">
        <f>+'Ark1'!#REF!</f>
        <v>#REF!</v>
      </c>
      <c r="AJ31" s="11" t="e">
        <f>+'Ark1'!#REF!</f>
        <v>#REF!</v>
      </c>
      <c r="AK31" s="11" t="e">
        <f>+'Ark1'!#REF!</f>
        <v>#REF!</v>
      </c>
      <c r="AL31" s="11" t="e">
        <f>+'Ark1'!#REF!</f>
        <v>#REF!</v>
      </c>
      <c r="AM31" s="11" t="e">
        <f>+'Ark1'!#REF!</f>
        <v>#REF!</v>
      </c>
      <c r="AN31" s="67" t="e">
        <f>+'Ark1'!#REF!</f>
        <v>#REF!</v>
      </c>
      <c r="AO31" s="11" t="e">
        <f t="shared" si="6"/>
        <v>#REF!</v>
      </c>
      <c r="AP31" s="67" t="e">
        <f t="shared" si="7"/>
        <v>#REF!</v>
      </c>
      <c r="AQ31" s="67" t="e">
        <f t="shared" si="8"/>
        <v>#REF!</v>
      </c>
      <c r="AR31" s="43"/>
      <c r="AU31" s="54"/>
      <c r="AV31" s="54"/>
      <c r="AW31" s="11"/>
      <c r="AX31" s="11"/>
      <c r="AY31" s="11"/>
    </row>
    <row r="32" spans="26:51">
      <c r="Z32" s="43"/>
      <c r="AA32" s="319" t="e">
        <f>+'Ark1'!#REF!</f>
        <v>#REF!</v>
      </c>
      <c r="AB32" t="e">
        <f>+'Ark1'!#REF!</f>
        <v>#REF!</v>
      </c>
      <c r="AC32" s="3" t="s">
        <v>109</v>
      </c>
      <c r="AD32" s="3" t="s">
        <v>76</v>
      </c>
      <c r="AE32" t="e">
        <f>+'Ark1'!#REF!</f>
        <v>#REF!</v>
      </c>
      <c r="AF32" s="11" t="e">
        <f>+'Ark1'!#REF!</f>
        <v>#REF!</v>
      </c>
      <c r="AG32" s="1" t="e">
        <f>+'Ark1'!#REF!</f>
        <v>#REF!</v>
      </c>
      <c r="AH32" s="1" t="e">
        <f>+'Ark1'!#REF!</f>
        <v>#REF!</v>
      </c>
      <c r="AI32" s="11" t="e">
        <f>+'Ark1'!#REF!</f>
        <v>#REF!</v>
      </c>
      <c r="AJ32" s="11" t="e">
        <f>+'Ark1'!#REF!</f>
        <v>#REF!</v>
      </c>
      <c r="AK32" s="11" t="e">
        <f>+'Ark1'!#REF!</f>
        <v>#REF!</v>
      </c>
      <c r="AL32" s="11" t="e">
        <f>+'Ark1'!#REF!</f>
        <v>#REF!</v>
      </c>
      <c r="AM32" s="11" t="e">
        <f>+'Ark1'!#REF!</f>
        <v>#REF!</v>
      </c>
      <c r="AN32" s="67" t="e">
        <f>+'Ark1'!#REF!</f>
        <v>#REF!</v>
      </c>
      <c r="AO32" s="11" t="e">
        <f t="shared" si="6"/>
        <v>#REF!</v>
      </c>
      <c r="AP32" s="67" t="e">
        <f t="shared" si="7"/>
        <v>#REF!</v>
      </c>
      <c r="AQ32" s="67" t="e">
        <f t="shared" si="8"/>
        <v>#REF!</v>
      </c>
      <c r="AR32" s="43"/>
      <c r="AS32" s="4"/>
    </row>
    <row r="33" spans="26:48" ht="15.6">
      <c r="Z33" s="43"/>
      <c r="AA33" s="319" t="e">
        <f>+'Ark1'!#REF!</f>
        <v>#REF!</v>
      </c>
      <c r="AB33" t="e">
        <f>+'Ark1'!#REF!</f>
        <v>#REF!</v>
      </c>
      <c r="AC33" s="3" t="s">
        <v>8</v>
      </c>
      <c r="AD33" s="3" t="s">
        <v>7</v>
      </c>
      <c r="AE33" t="e">
        <f>+'Ark1'!#REF!</f>
        <v>#REF!</v>
      </c>
      <c r="AF33" s="11" t="e">
        <f>+'Ark1'!#REF!</f>
        <v>#REF!</v>
      </c>
      <c r="AG33" s="1" t="e">
        <f>+'Ark1'!#REF!</f>
        <v>#REF!</v>
      </c>
      <c r="AH33" s="1" t="e">
        <f>+'Ark1'!#REF!</f>
        <v>#REF!</v>
      </c>
      <c r="AI33" s="11" t="e">
        <f>+'Ark1'!#REF!</f>
        <v>#REF!</v>
      </c>
      <c r="AJ33" s="11" t="e">
        <f>+'Ark1'!#REF!</f>
        <v>#REF!</v>
      </c>
      <c r="AK33" s="11" t="e">
        <f>+'Ark1'!#REF!</f>
        <v>#REF!</v>
      </c>
      <c r="AL33" s="11" t="e">
        <f>+'Ark1'!#REF!</f>
        <v>#REF!</v>
      </c>
      <c r="AM33" s="11" t="e">
        <f>+'Ark1'!#REF!</f>
        <v>#REF!</v>
      </c>
      <c r="AN33" s="67" t="e">
        <f>+'Ark1'!#REF!</f>
        <v>#REF!</v>
      </c>
      <c r="AO33" s="11" t="e">
        <f t="shared" si="6"/>
        <v>#REF!</v>
      </c>
      <c r="AP33" s="67" t="e">
        <f t="shared" si="7"/>
        <v>#REF!</v>
      </c>
      <c r="AQ33" s="67" t="e">
        <f t="shared" si="8"/>
        <v>#REF!</v>
      </c>
      <c r="AR33" s="43"/>
      <c r="AS33" s="19"/>
      <c r="AU33" s="1"/>
      <c r="AV33" s="5"/>
    </row>
    <row r="34" spans="26:48" ht="15.6">
      <c r="Z34" s="43"/>
      <c r="AA34" s="319" t="e">
        <f>+'Ark1'!#REF!</f>
        <v>#REF!</v>
      </c>
      <c r="AB34" t="e">
        <f>+'Ark1'!#REF!</f>
        <v>#REF!</v>
      </c>
      <c r="AC34" s="3" t="s">
        <v>8</v>
      </c>
      <c r="AD34" s="3" t="s">
        <v>5</v>
      </c>
      <c r="AE34" t="e">
        <f>+'Ark1'!#REF!</f>
        <v>#REF!</v>
      </c>
      <c r="AF34" s="11" t="e">
        <f>+'Ark1'!#REF!</f>
        <v>#REF!</v>
      </c>
      <c r="AG34" s="1" t="e">
        <f>+'Ark1'!#REF!</f>
        <v>#REF!</v>
      </c>
      <c r="AH34" s="1" t="e">
        <f>+'Ark1'!#REF!</f>
        <v>#REF!</v>
      </c>
      <c r="AI34" s="11" t="e">
        <f>+'Ark1'!#REF!</f>
        <v>#REF!</v>
      </c>
      <c r="AJ34" s="11" t="e">
        <f>+'Ark1'!#REF!</f>
        <v>#REF!</v>
      </c>
      <c r="AK34" s="11" t="e">
        <f>+'Ark1'!#REF!</f>
        <v>#REF!</v>
      </c>
      <c r="AL34" s="11" t="e">
        <f>+'Ark1'!#REF!</f>
        <v>#REF!</v>
      </c>
      <c r="AM34" s="11" t="e">
        <f>+'Ark1'!#REF!</f>
        <v>#REF!</v>
      </c>
      <c r="AN34" s="67" t="e">
        <f>+'Ark1'!#REF!</f>
        <v>#REF!</v>
      </c>
      <c r="AO34" s="11" t="e">
        <f t="shared" si="6"/>
        <v>#REF!</v>
      </c>
      <c r="AP34" s="67" t="e">
        <f t="shared" si="7"/>
        <v>#REF!</v>
      </c>
      <c r="AQ34" s="67" t="e">
        <f t="shared" si="8"/>
        <v>#REF!</v>
      </c>
      <c r="AR34" s="43"/>
      <c r="AS34" s="19"/>
    </row>
    <row r="35" spans="26:48" ht="15.6">
      <c r="Z35" s="43"/>
      <c r="AA35" s="319" t="e">
        <f>+'Ark1'!#REF!</f>
        <v>#REF!</v>
      </c>
      <c r="AB35" t="e">
        <f>+'Ark1'!#REF!</f>
        <v>#REF!</v>
      </c>
      <c r="AC35" s="3" t="s">
        <v>8</v>
      </c>
      <c r="AD35" s="3" t="s">
        <v>431</v>
      </c>
      <c r="AE35" t="e">
        <f>+'Ark1'!#REF!</f>
        <v>#REF!</v>
      </c>
      <c r="AF35" s="11" t="e">
        <f>+'Ark1'!#REF!</f>
        <v>#REF!</v>
      </c>
      <c r="AG35" s="1" t="e">
        <f>+'Ark1'!#REF!</f>
        <v>#REF!</v>
      </c>
      <c r="AH35" s="1" t="e">
        <f>+'Ark1'!#REF!</f>
        <v>#REF!</v>
      </c>
      <c r="AI35" s="11" t="e">
        <f>+'Ark1'!#REF!</f>
        <v>#REF!</v>
      </c>
      <c r="AJ35" s="11" t="e">
        <f>+'Ark1'!#REF!</f>
        <v>#REF!</v>
      </c>
      <c r="AK35" s="11" t="e">
        <f>+'Ark1'!#REF!</f>
        <v>#REF!</v>
      </c>
      <c r="AL35" s="11" t="e">
        <f>+'Ark1'!#REF!</f>
        <v>#REF!</v>
      </c>
      <c r="AM35" s="11" t="e">
        <f>+'Ark1'!#REF!</f>
        <v>#REF!</v>
      </c>
      <c r="AN35" s="67" t="e">
        <f>+'Ark1'!#REF!</f>
        <v>#REF!</v>
      </c>
      <c r="AO35" s="11" t="e">
        <f t="shared" si="6"/>
        <v>#REF!</v>
      </c>
      <c r="AP35" s="67" t="e">
        <f t="shared" si="7"/>
        <v>#REF!</v>
      </c>
      <c r="AQ35" s="67" t="e">
        <f t="shared" si="8"/>
        <v>#REF!</v>
      </c>
      <c r="AR35" s="43"/>
      <c r="AS35" s="19"/>
    </row>
    <row r="36" spans="26:48" ht="15.6">
      <c r="Z36" s="43"/>
      <c r="AA36" s="355" t="e">
        <f>+'Ark1'!#REF!</f>
        <v>#REF!</v>
      </c>
      <c r="AB36" s="51" t="e">
        <f>+'Ark1'!#REF!</f>
        <v>#REF!</v>
      </c>
      <c r="AC36" s="52" t="s">
        <v>430</v>
      </c>
      <c r="AD36" s="52" t="s">
        <v>76</v>
      </c>
      <c r="AE36" s="51" t="e">
        <f>+'Ark1'!#REF!</f>
        <v>#REF!</v>
      </c>
      <c r="AF36" s="76" t="e">
        <f>+'Ark1'!#REF!</f>
        <v>#REF!</v>
      </c>
      <c r="AG36" s="53" t="e">
        <f>+'Ark1'!#REF!</f>
        <v>#REF!</v>
      </c>
      <c r="AH36" s="53" t="e">
        <f>+'Ark1'!#REF!</f>
        <v>#REF!</v>
      </c>
      <c r="AI36" s="76" t="e">
        <f>+'Ark1'!#REF!</f>
        <v>#REF!</v>
      </c>
      <c r="AJ36" s="76" t="e">
        <f>+'Ark1'!#REF!</f>
        <v>#REF!</v>
      </c>
      <c r="AK36" s="76" t="e">
        <f>+'Ark1'!#REF!</f>
        <v>#REF!</v>
      </c>
      <c r="AL36" s="76" t="e">
        <f>+'Ark1'!#REF!</f>
        <v>#REF!</v>
      </c>
      <c r="AM36" s="76" t="e">
        <f>+'Ark1'!#REF!</f>
        <v>#REF!</v>
      </c>
      <c r="AN36" s="66" t="e">
        <f>+'Ark1'!#REF!</f>
        <v>#REF!</v>
      </c>
      <c r="AO36" s="76" t="e">
        <f t="shared" si="6"/>
        <v>#REF!</v>
      </c>
      <c r="AP36" s="66" t="e">
        <f t="shared" si="7"/>
        <v>#REF!</v>
      </c>
      <c r="AQ36" s="66" t="e">
        <f t="shared" si="8"/>
        <v>#REF!</v>
      </c>
      <c r="AR36" s="43"/>
      <c r="AS36" s="19"/>
    </row>
    <row r="37" spans="26:48" ht="15.6">
      <c r="Z37" s="43"/>
      <c r="AA37" s="355" t="e">
        <f>+'Ark1'!#REF!</f>
        <v>#REF!</v>
      </c>
      <c r="AB37" s="51" t="e">
        <f>+'Ark1'!#REF!</f>
        <v>#REF!</v>
      </c>
      <c r="AC37" s="52" t="s">
        <v>108</v>
      </c>
      <c r="AD37" s="52" t="s">
        <v>76</v>
      </c>
      <c r="AE37" s="51" t="e">
        <f>+'Ark1'!#REF!</f>
        <v>#REF!</v>
      </c>
      <c r="AF37" s="76" t="e">
        <f>+'Ark1'!#REF!</f>
        <v>#REF!</v>
      </c>
      <c r="AG37" s="53" t="e">
        <f>+'Ark1'!#REF!</f>
        <v>#REF!</v>
      </c>
      <c r="AH37" s="53" t="e">
        <f>+'Ark1'!#REF!</f>
        <v>#REF!</v>
      </c>
      <c r="AI37" s="76" t="e">
        <f>+'Ark1'!#REF!</f>
        <v>#REF!</v>
      </c>
      <c r="AJ37" s="76" t="e">
        <f>+'Ark1'!#REF!</f>
        <v>#REF!</v>
      </c>
      <c r="AK37" s="76" t="e">
        <f>+'Ark1'!#REF!</f>
        <v>#REF!</v>
      </c>
      <c r="AL37" s="76" t="e">
        <f>+'Ark1'!#REF!</f>
        <v>#REF!</v>
      </c>
      <c r="AM37" s="76" t="e">
        <f>+'Ark1'!#REF!</f>
        <v>#REF!</v>
      </c>
      <c r="AN37" s="66" t="e">
        <f>+'Ark1'!#REF!</f>
        <v>#REF!</v>
      </c>
      <c r="AO37" s="76" t="e">
        <f t="shared" si="6"/>
        <v>#REF!</v>
      </c>
      <c r="AP37" s="66" t="e">
        <f t="shared" si="7"/>
        <v>#REF!</v>
      </c>
      <c r="AQ37" s="66" t="e">
        <f t="shared" si="8"/>
        <v>#REF!</v>
      </c>
      <c r="AR37" s="43"/>
      <c r="AS37" s="19"/>
    </row>
    <row r="38" spans="26:48" ht="15.6">
      <c r="Z38" s="43"/>
      <c r="AA38" s="355" t="e">
        <f>+'Ark1'!#REF!</f>
        <v>#REF!</v>
      </c>
      <c r="AB38" s="51" t="e">
        <f>+'Ark1'!#REF!</f>
        <v>#REF!</v>
      </c>
      <c r="AC38" s="52" t="s">
        <v>109</v>
      </c>
      <c r="AD38" s="52" t="s">
        <v>76</v>
      </c>
      <c r="AE38" s="51" t="e">
        <f>+'Ark1'!#REF!</f>
        <v>#REF!</v>
      </c>
      <c r="AF38" s="76" t="e">
        <f>+'Ark1'!#REF!</f>
        <v>#REF!</v>
      </c>
      <c r="AG38" s="53" t="e">
        <f>+'Ark1'!#REF!</f>
        <v>#REF!</v>
      </c>
      <c r="AH38" s="53" t="e">
        <f>+'Ark1'!#REF!</f>
        <v>#REF!</v>
      </c>
      <c r="AI38" s="76" t="e">
        <f>+'Ark1'!#REF!</f>
        <v>#REF!</v>
      </c>
      <c r="AJ38" s="76" t="e">
        <f>+'Ark1'!#REF!</f>
        <v>#REF!</v>
      </c>
      <c r="AK38" s="76" t="e">
        <f>+'Ark1'!#REF!</f>
        <v>#REF!</v>
      </c>
      <c r="AL38" s="76" t="e">
        <f>+'Ark1'!#REF!</f>
        <v>#REF!</v>
      </c>
      <c r="AM38" s="76" t="e">
        <f>+'Ark1'!#REF!</f>
        <v>#REF!</v>
      </c>
      <c r="AN38" s="66" t="e">
        <f>+'Ark1'!#REF!</f>
        <v>#REF!</v>
      </c>
      <c r="AO38" s="76" t="e">
        <f t="shared" si="6"/>
        <v>#REF!</v>
      </c>
      <c r="AP38" s="66" t="e">
        <f t="shared" si="7"/>
        <v>#REF!</v>
      </c>
      <c r="AQ38" s="66" t="e">
        <f t="shared" si="8"/>
        <v>#REF!</v>
      </c>
      <c r="AR38" s="43"/>
      <c r="AS38" s="19"/>
    </row>
    <row r="39" spans="26:48" ht="15.6">
      <c r="Z39" s="43"/>
      <c r="AA39" s="355" t="e">
        <f>+'Ark1'!#REF!</f>
        <v>#REF!</v>
      </c>
      <c r="AB39" s="51" t="e">
        <f>+'Ark1'!#REF!</f>
        <v>#REF!</v>
      </c>
      <c r="AC39" s="52" t="s">
        <v>8</v>
      </c>
      <c r="AD39" s="52" t="s">
        <v>7</v>
      </c>
      <c r="AE39" s="51" t="e">
        <f>+'Ark1'!#REF!</f>
        <v>#REF!</v>
      </c>
      <c r="AF39" s="76" t="e">
        <f>+'Ark1'!#REF!</f>
        <v>#REF!</v>
      </c>
      <c r="AG39" s="53" t="e">
        <f>+'Ark1'!#REF!</f>
        <v>#REF!</v>
      </c>
      <c r="AH39" s="53" t="e">
        <f>+'Ark1'!#REF!</f>
        <v>#REF!</v>
      </c>
      <c r="AI39" s="76" t="e">
        <f>+'Ark1'!#REF!</f>
        <v>#REF!</v>
      </c>
      <c r="AJ39" s="76" t="e">
        <f>+'Ark1'!#REF!</f>
        <v>#REF!</v>
      </c>
      <c r="AK39" s="76" t="e">
        <f>+'Ark1'!#REF!</f>
        <v>#REF!</v>
      </c>
      <c r="AL39" s="76" t="e">
        <f>+'Ark1'!#REF!</f>
        <v>#REF!</v>
      </c>
      <c r="AM39" s="76" t="e">
        <f>+'Ark1'!#REF!</f>
        <v>#REF!</v>
      </c>
      <c r="AN39" s="66" t="e">
        <f>+'Ark1'!#REF!</f>
        <v>#REF!</v>
      </c>
      <c r="AO39" s="76" t="e">
        <f t="shared" si="6"/>
        <v>#REF!</v>
      </c>
      <c r="AP39" s="66" t="e">
        <f t="shared" si="7"/>
        <v>#REF!</v>
      </c>
      <c r="AQ39" s="66" t="e">
        <f t="shared" si="8"/>
        <v>#REF!</v>
      </c>
      <c r="AR39" s="43"/>
      <c r="AS39" s="19"/>
    </row>
    <row r="40" spans="26:48" ht="15.6">
      <c r="Z40" s="43"/>
      <c r="AA40" s="355" t="e">
        <f>+'Ark1'!#REF!</f>
        <v>#REF!</v>
      </c>
      <c r="AB40" s="51" t="e">
        <f>+'Ark1'!#REF!</f>
        <v>#REF!</v>
      </c>
      <c r="AC40" s="52" t="s">
        <v>8</v>
      </c>
      <c r="AD40" s="52" t="s">
        <v>5</v>
      </c>
      <c r="AE40" s="51" t="e">
        <f>+'Ark1'!#REF!</f>
        <v>#REF!</v>
      </c>
      <c r="AF40" s="76" t="e">
        <f>+'Ark1'!#REF!</f>
        <v>#REF!</v>
      </c>
      <c r="AG40" s="53" t="e">
        <f>+'Ark1'!#REF!</f>
        <v>#REF!</v>
      </c>
      <c r="AH40" s="53" t="e">
        <f>+'Ark1'!#REF!</f>
        <v>#REF!</v>
      </c>
      <c r="AI40" s="76" t="e">
        <f>+'Ark1'!#REF!</f>
        <v>#REF!</v>
      </c>
      <c r="AJ40" s="76" t="e">
        <f>+'Ark1'!#REF!</f>
        <v>#REF!</v>
      </c>
      <c r="AK40" s="76" t="e">
        <f>+'Ark1'!#REF!</f>
        <v>#REF!</v>
      </c>
      <c r="AL40" s="76" t="e">
        <f>+'Ark1'!#REF!</f>
        <v>#REF!</v>
      </c>
      <c r="AM40" s="76" t="e">
        <f>+'Ark1'!#REF!</f>
        <v>#REF!</v>
      </c>
      <c r="AN40" s="66" t="e">
        <f>+'Ark1'!#REF!</f>
        <v>#REF!</v>
      </c>
      <c r="AO40" s="76" t="e">
        <f t="shared" si="6"/>
        <v>#REF!</v>
      </c>
      <c r="AP40" s="66" t="e">
        <f t="shared" si="7"/>
        <v>#REF!</v>
      </c>
      <c r="AQ40" s="66" t="e">
        <f t="shared" si="8"/>
        <v>#REF!</v>
      </c>
      <c r="AR40" s="43"/>
      <c r="AS40" s="19"/>
    </row>
    <row r="41" spans="26:48" ht="15.6">
      <c r="Z41" s="43"/>
      <c r="AA41" s="355" t="e">
        <f>+'Ark1'!#REF!</f>
        <v>#REF!</v>
      </c>
      <c r="AB41" s="51" t="e">
        <f>+'Ark1'!#REF!</f>
        <v>#REF!</v>
      </c>
      <c r="AC41" s="52" t="s">
        <v>8</v>
      </c>
      <c r="AD41" s="52" t="s">
        <v>431</v>
      </c>
      <c r="AE41" s="51" t="e">
        <f>+'Ark1'!#REF!</f>
        <v>#REF!</v>
      </c>
      <c r="AF41" s="76" t="e">
        <f>+'Ark1'!#REF!</f>
        <v>#REF!</v>
      </c>
      <c r="AG41" s="53" t="e">
        <f>+'Ark1'!#REF!</f>
        <v>#REF!</v>
      </c>
      <c r="AH41" s="53" t="e">
        <f>+'Ark1'!#REF!</f>
        <v>#REF!</v>
      </c>
      <c r="AI41" s="76" t="e">
        <f>+'Ark1'!#REF!</f>
        <v>#REF!</v>
      </c>
      <c r="AJ41" s="76" t="e">
        <f>+'Ark1'!#REF!</f>
        <v>#REF!</v>
      </c>
      <c r="AK41" s="76" t="e">
        <f>+'Ark1'!#REF!</f>
        <v>#REF!</v>
      </c>
      <c r="AL41" s="76" t="e">
        <f>+'Ark1'!#REF!</f>
        <v>#REF!</v>
      </c>
      <c r="AM41" s="76" t="e">
        <f>+'Ark1'!#REF!</f>
        <v>#REF!</v>
      </c>
      <c r="AN41" s="66" t="e">
        <f>+'Ark1'!#REF!</f>
        <v>#REF!</v>
      </c>
      <c r="AO41" s="76" t="e">
        <f t="shared" si="6"/>
        <v>#REF!</v>
      </c>
      <c r="AP41" s="66" t="e">
        <f t="shared" si="7"/>
        <v>#REF!</v>
      </c>
      <c r="AQ41" s="66" t="e">
        <f t="shared" si="8"/>
        <v>#REF!</v>
      </c>
      <c r="AR41" s="43"/>
      <c r="AS41" s="19"/>
    </row>
    <row r="42" spans="26:48" ht="15.6">
      <c r="Z42" s="43"/>
      <c r="AA42" s="319" t="e">
        <f>+'Ark1'!#REF!</f>
        <v>#REF!</v>
      </c>
      <c r="AB42" t="e">
        <f>+'Ark1'!#REF!</f>
        <v>#REF!</v>
      </c>
      <c r="AC42" s="3" t="s">
        <v>430</v>
      </c>
      <c r="AD42" s="3" t="s">
        <v>76</v>
      </c>
      <c r="AE42" t="e">
        <f>+'Ark1'!#REF!</f>
        <v>#REF!</v>
      </c>
      <c r="AF42" s="11" t="e">
        <f>+'Ark1'!#REF!</f>
        <v>#REF!</v>
      </c>
      <c r="AG42" s="1" t="e">
        <f>+'Ark1'!#REF!</f>
        <v>#REF!</v>
      </c>
      <c r="AH42" s="1" t="e">
        <f>+'Ark1'!#REF!</f>
        <v>#REF!</v>
      </c>
      <c r="AI42" s="11" t="e">
        <f>+'Ark1'!#REF!</f>
        <v>#REF!</v>
      </c>
      <c r="AJ42" s="11" t="e">
        <f>+'Ark1'!#REF!</f>
        <v>#REF!</v>
      </c>
      <c r="AK42" s="11" t="e">
        <f>+'Ark1'!#REF!</f>
        <v>#REF!</v>
      </c>
      <c r="AL42" s="11" t="e">
        <f>+'Ark1'!#REF!</f>
        <v>#REF!</v>
      </c>
      <c r="AM42" s="11" t="e">
        <f>+'Ark1'!#REF!</f>
        <v>#REF!</v>
      </c>
      <c r="AN42" s="67" t="e">
        <f>+'Ark1'!#REF!</f>
        <v>#REF!</v>
      </c>
      <c r="AO42" s="11" t="e">
        <f t="shared" si="6"/>
        <v>#REF!</v>
      </c>
      <c r="AP42" s="67" t="e">
        <f t="shared" si="7"/>
        <v>#REF!</v>
      </c>
      <c r="AQ42" s="67" t="e">
        <f t="shared" si="8"/>
        <v>#REF!</v>
      </c>
      <c r="AR42" s="43"/>
      <c r="AS42" s="19"/>
    </row>
    <row r="43" spans="26:48" ht="15.6">
      <c r="Z43" s="43"/>
      <c r="AA43" s="319" t="e">
        <f>+'Ark1'!#REF!</f>
        <v>#REF!</v>
      </c>
      <c r="AB43" t="e">
        <f>+'Ark1'!#REF!</f>
        <v>#REF!</v>
      </c>
      <c r="AC43" s="3" t="s">
        <v>108</v>
      </c>
      <c r="AD43" s="3" t="s">
        <v>76</v>
      </c>
      <c r="AE43" t="e">
        <f>+'Ark1'!#REF!</f>
        <v>#REF!</v>
      </c>
      <c r="AF43" s="11" t="e">
        <f>+'Ark1'!#REF!</f>
        <v>#REF!</v>
      </c>
      <c r="AG43" s="1" t="e">
        <f>+'Ark1'!#REF!</f>
        <v>#REF!</v>
      </c>
      <c r="AH43" s="1" t="e">
        <f>+'Ark1'!#REF!</f>
        <v>#REF!</v>
      </c>
      <c r="AI43" s="11" t="e">
        <f>+'Ark1'!#REF!</f>
        <v>#REF!</v>
      </c>
      <c r="AJ43" s="11" t="e">
        <f>+'Ark1'!#REF!</f>
        <v>#REF!</v>
      </c>
      <c r="AK43" s="11" t="e">
        <f>+'Ark1'!#REF!</f>
        <v>#REF!</v>
      </c>
      <c r="AL43" s="11" t="e">
        <f>+'Ark1'!#REF!</f>
        <v>#REF!</v>
      </c>
      <c r="AM43" s="11" t="e">
        <f>+'Ark1'!#REF!</f>
        <v>#REF!</v>
      </c>
      <c r="AN43" s="67" t="e">
        <f>+'Ark1'!#REF!</f>
        <v>#REF!</v>
      </c>
      <c r="AO43" s="11" t="e">
        <f t="shared" si="6"/>
        <v>#REF!</v>
      </c>
      <c r="AP43" s="67" t="e">
        <f t="shared" si="7"/>
        <v>#REF!</v>
      </c>
      <c r="AQ43" s="67" t="e">
        <f t="shared" si="8"/>
        <v>#REF!</v>
      </c>
      <c r="AR43" s="43"/>
      <c r="AS43" s="19"/>
    </row>
    <row r="44" spans="26:48" ht="15.6">
      <c r="Z44" s="43"/>
      <c r="AA44" s="319" t="e">
        <f>+'Ark1'!#REF!</f>
        <v>#REF!</v>
      </c>
      <c r="AB44" t="e">
        <f>+'Ark1'!#REF!</f>
        <v>#REF!</v>
      </c>
      <c r="AC44" s="3" t="s">
        <v>109</v>
      </c>
      <c r="AD44" s="3" t="s">
        <v>76</v>
      </c>
      <c r="AE44" t="e">
        <f>+'Ark1'!#REF!</f>
        <v>#REF!</v>
      </c>
      <c r="AF44" s="11" t="e">
        <f>+'Ark1'!#REF!</f>
        <v>#REF!</v>
      </c>
      <c r="AG44" s="1" t="e">
        <f>+'Ark1'!#REF!</f>
        <v>#REF!</v>
      </c>
      <c r="AH44" s="1" t="e">
        <f>+'Ark1'!#REF!</f>
        <v>#REF!</v>
      </c>
      <c r="AI44" s="11" t="e">
        <f>+'Ark1'!#REF!</f>
        <v>#REF!</v>
      </c>
      <c r="AJ44" s="11" t="e">
        <f>+'Ark1'!#REF!</f>
        <v>#REF!</v>
      </c>
      <c r="AK44" s="11" t="e">
        <f>+'Ark1'!#REF!</f>
        <v>#REF!</v>
      </c>
      <c r="AL44" s="11" t="e">
        <f>+'Ark1'!#REF!</f>
        <v>#REF!</v>
      </c>
      <c r="AM44" s="11" t="e">
        <f>+'Ark1'!#REF!</f>
        <v>#REF!</v>
      </c>
      <c r="AN44" s="67" t="e">
        <f>+'Ark1'!#REF!</f>
        <v>#REF!</v>
      </c>
      <c r="AO44" s="11" t="e">
        <f t="shared" si="6"/>
        <v>#REF!</v>
      </c>
      <c r="AP44" s="67" t="e">
        <f t="shared" si="7"/>
        <v>#REF!</v>
      </c>
      <c r="AQ44" s="67" t="e">
        <f t="shared" si="8"/>
        <v>#REF!</v>
      </c>
      <c r="AR44" s="43"/>
      <c r="AS44" s="19"/>
    </row>
    <row r="45" spans="26:48" ht="15.6">
      <c r="Z45" s="43"/>
      <c r="AA45" s="319" t="e">
        <f>+'Ark1'!#REF!</f>
        <v>#REF!</v>
      </c>
      <c r="AB45" t="e">
        <f>+'Ark1'!#REF!</f>
        <v>#REF!</v>
      </c>
      <c r="AC45" s="3" t="s">
        <v>8</v>
      </c>
      <c r="AD45" s="3" t="s">
        <v>7</v>
      </c>
      <c r="AE45" t="e">
        <f>+'Ark1'!#REF!</f>
        <v>#REF!</v>
      </c>
      <c r="AF45" s="11" t="e">
        <f>+'Ark1'!#REF!</f>
        <v>#REF!</v>
      </c>
      <c r="AG45" s="1" t="e">
        <f>+'Ark1'!#REF!</f>
        <v>#REF!</v>
      </c>
      <c r="AH45" s="1" t="e">
        <f>+'Ark1'!#REF!</f>
        <v>#REF!</v>
      </c>
      <c r="AI45" s="11" t="e">
        <f>+'Ark1'!#REF!</f>
        <v>#REF!</v>
      </c>
      <c r="AJ45" s="11" t="e">
        <f>+'Ark1'!#REF!</f>
        <v>#REF!</v>
      </c>
      <c r="AK45" s="11" t="e">
        <f>+'Ark1'!#REF!</f>
        <v>#REF!</v>
      </c>
      <c r="AL45" s="11" t="e">
        <f>+'Ark1'!#REF!</f>
        <v>#REF!</v>
      </c>
      <c r="AM45" s="11" t="e">
        <f>+'Ark1'!#REF!</f>
        <v>#REF!</v>
      </c>
      <c r="AN45" s="67" t="e">
        <f>+'Ark1'!#REF!</f>
        <v>#REF!</v>
      </c>
      <c r="AO45" s="11" t="e">
        <f t="shared" si="6"/>
        <v>#REF!</v>
      </c>
      <c r="AP45" s="67" t="e">
        <f t="shared" si="7"/>
        <v>#REF!</v>
      </c>
      <c r="AQ45" s="67" t="e">
        <f t="shared" si="8"/>
        <v>#REF!</v>
      </c>
      <c r="AR45" s="43"/>
      <c r="AS45" s="19"/>
    </row>
    <row r="46" spans="26:48" ht="15.6">
      <c r="Z46" s="43"/>
      <c r="AA46" s="319" t="e">
        <f>+'Ark1'!#REF!</f>
        <v>#REF!</v>
      </c>
      <c r="AB46" t="e">
        <f>+'Ark1'!#REF!</f>
        <v>#REF!</v>
      </c>
      <c r="AC46" s="3" t="s">
        <v>8</v>
      </c>
      <c r="AD46" s="3" t="s">
        <v>5</v>
      </c>
      <c r="AE46" t="e">
        <f>+'Ark1'!#REF!</f>
        <v>#REF!</v>
      </c>
      <c r="AF46" s="11" t="e">
        <f>+'Ark1'!#REF!</f>
        <v>#REF!</v>
      </c>
      <c r="AG46" s="1" t="e">
        <f>+'Ark1'!#REF!</f>
        <v>#REF!</v>
      </c>
      <c r="AH46" s="1" t="e">
        <f>+'Ark1'!#REF!</f>
        <v>#REF!</v>
      </c>
      <c r="AI46" s="11" t="e">
        <f>+'Ark1'!#REF!</f>
        <v>#REF!</v>
      </c>
      <c r="AJ46" s="11" t="e">
        <f>+'Ark1'!#REF!</f>
        <v>#REF!</v>
      </c>
      <c r="AK46" s="11" t="e">
        <f>+'Ark1'!#REF!</f>
        <v>#REF!</v>
      </c>
      <c r="AL46" s="11" t="e">
        <f>+'Ark1'!#REF!</f>
        <v>#REF!</v>
      </c>
      <c r="AM46" s="11" t="e">
        <f>+'Ark1'!#REF!</f>
        <v>#REF!</v>
      </c>
      <c r="AN46" s="67" t="e">
        <f>+'Ark1'!#REF!</f>
        <v>#REF!</v>
      </c>
      <c r="AO46" s="11" t="e">
        <f t="shared" si="6"/>
        <v>#REF!</v>
      </c>
      <c r="AP46" s="67" t="e">
        <f t="shared" si="7"/>
        <v>#REF!</v>
      </c>
      <c r="AQ46" s="67" t="e">
        <f t="shared" si="8"/>
        <v>#REF!</v>
      </c>
      <c r="AR46" s="43"/>
      <c r="AS46" s="19"/>
    </row>
    <row r="47" spans="26:48" ht="15.6">
      <c r="Z47" s="43"/>
      <c r="AA47" s="319" t="e">
        <f>+'Ark1'!#REF!</f>
        <v>#REF!</v>
      </c>
      <c r="AB47" t="e">
        <f>+'Ark1'!#REF!</f>
        <v>#REF!</v>
      </c>
      <c r="AC47" s="3" t="s">
        <v>8</v>
      </c>
      <c r="AD47" s="3" t="s">
        <v>431</v>
      </c>
      <c r="AE47" t="e">
        <f>+'Ark1'!#REF!</f>
        <v>#REF!</v>
      </c>
      <c r="AF47" s="11" t="e">
        <f>+'Ark1'!#REF!</f>
        <v>#REF!</v>
      </c>
      <c r="AG47" s="1" t="e">
        <f>+'Ark1'!#REF!</f>
        <v>#REF!</v>
      </c>
      <c r="AH47" s="1" t="e">
        <f>+'Ark1'!#REF!</f>
        <v>#REF!</v>
      </c>
      <c r="AI47" s="11" t="e">
        <f>+'Ark1'!#REF!</f>
        <v>#REF!</v>
      </c>
      <c r="AJ47" s="11" t="e">
        <f>+'Ark1'!#REF!</f>
        <v>#REF!</v>
      </c>
      <c r="AK47" s="11" t="e">
        <f>+'Ark1'!#REF!</f>
        <v>#REF!</v>
      </c>
      <c r="AL47" s="11" t="e">
        <f>+'Ark1'!#REF!</f>
        <v>#REF!</v>
      </c>
      <c r="AM47" s="11" t="e">
        <f>+'Ark1'!#REF!</f>
        <v>#REF!</v>
      </c>
      <c r="AN47" s="67" t="e">
        <f>+'Ark1'!#REF!</f>
        <v>#REF!</v>
      </c>
      <c r="AO47" s="11" t="e">
        <f t="shared" si="6"/>
        <v>#REF!</v>
      </c>
      <c r="AP47" s="67" t="e">
        <f t="shared" si="7"/>
        <v>#REF!</v>
      </c>
      <c r="AQ47" s="67" t="e">
        <f t="shared" si="8"/>
        <v>#REF!</v>
      </c>
      <c r="AR47" s="43"/>
      <c r="AS47" s="19"/>
    </row>
    <row r="48" spans="26:48" ht="15.6">
      <c r="Z48" s="43"/>
      <c r="AA48" s="355" t="e">
        <f>+'Ark1'!#REF!</f>
        <v>#REF!</v>
      </c>
      <c r="AB48" s="51" t="e">
        <f>+'Ark1'!#REF!</f>
        <v>#REF!</v>
      </c>
      <c r="AC48" s="52" t="s">
        <v>430</v>
      </c>
      <c r="AD48" s="52" t="s">
        <v>76</v>
      </c>
      <c r="AE48" s="51" t="e">
        <f>+'Ark1'!#REF!</f>
        <v>#REF!</v>
      </c>
      <c r="AF48" s="76" t="e">
        <f>+'Ark1'!#REF!</f>
        <v>#REF!</v>
      </c>
      <c r="AG48" s="53" t="e">
        <f>+'Ark1'!#REF!</f>
        <v>#REF!</v>
      </c>
      <c r="AH48" s="53" t="e">
        <f>+'Ark1'!#REF!</f>
        <v>#REF!</v>
      </c>
      <c r="AI48" s="76" t="e">
        <f>+'Ark1'!#REF!</f>
        <v>#REF!</v>
      </c>
      <c r="AJ48" s="76" t="e">
        <f>+'Ark1'!#REF!</f>
        <v>#REF!</v>
      </c>
      <c r="AK48" s="76" t="e">
        <f>+'Ark1'!#REF!</f>
        <v>#REF!</v>
      </c>
      <c r="AL48" s="76" t="e">
        <f>+'Ark1'!#REF!</f>
        <v>#REF!</v>
      </c>
      <c r="AM48" s="76" t="e">
        <f>+'Ark1'!#REF!</f>
        <v>#REF!</v>
      </c>
      <c r="AN48" s="66" t="e">
        <f>+'Ark1'!#REF!</f>
        <v>#REF!</v>
      </c>
      <c r="AO48" s="76"/>
      <c r="AP48" s="66" t="e">
        <f t="shared" si="7"/>
        <v>#REF!</v>
      </c>
      <c r="AQ48" s="66" t="e">
        <f t="shared" si="8"/>
        <v>#REF!</v>
      </c>
      <c r="AR48" s="43"/>
      <c r="AS48" s="19"/>
    </row>
    <row r="49" spans="26:45" ht="15.6">
      <c r="Z49" s="43"/>
      <c r="AA49" s="355" t="e">
        <f>+'Ark1'!#REF!</f>
        <v>#REF!</v>
      </c>
      <c r="AB49" s="51" t="e">
        <f>+'Ark1'!#REF!</f>
        <v>#REF!</v>
      </c>
      <c r="AC49" s="52" t="s">
        <v>108</v>
      </c>
      <c r="AD49" s="52" t="s">
        <v>76</v>
      </c>
      <c r="AE49" s="51" t="e">
        <f>+'Ark1'!#REF!</f>
        <v>#REF!</v>
      </c>
      <c r="AF49" s="76" t="e">
        <f>+'Ark1'!#REF!</f>
        <v>#REF!</v>
      </c>
      <c r="AG49" s="53" t="e">
        <f>+'Ark1'!#REF!</f>
        <v>#REF!</v>
      </c>
      <c r="AH49" s="53" t="e">
        <f>+'Ark1'!#REF!</f>
        <v>#REF!</v>
      </c>
      <c r="AI49" s="76" t="e">
        <f>+'Ark1'!#REF!</f>
        <v>#REF!</v>
      </c>
      <c r="AJ49" s="76" t="e">
        <f>+'Ark1'!#REF!</f>
        <v>#REF!</v>
      </c>
      <c r="AK49" s="76" t="e">
        <f>+'Ark1'!#REF!</f>
        <v>#REF!</v>
      </c>
      <c r="AL49" s="76" t="e">
        <f>+'Ark1'!#REF!</f>
        <v>#REF!</v>
      </c>
      <c r="AM49" s="76" t="e">
        <f>+'Ark1'!#REF!</f>
        <v>#REF!</v>
      </c>
      <c r="AN49" s="66" t="e">
        <f>+'Ark1'!#REF!</f>
        <v>#REF!</v>
      </c>
      <c r="AO49" s="76"/>
      <c r="AP49" s="66" t="e">
        <f t="shared" si="7"/>
        <v>#REF!</v>
      </c>
      <c r="AQ49" s="66" t="e">
        <f t="shared" si="8"/>
        <v>#REF!</v>
      </c>
      <c r="AR49" s="43"/>
      <c r="AS49" s="19"/>
    </row>
    <row r="50" spans="26:45">
      <c r="Z50" s="43"/>
      <c r="AA50" s="355" t="e">
        <f>+'Ark1'!#REF!</f>
        <v>#REF!</v>
      </c>
      <c r="AB50" s="51" t="e">
        <f>+'Ark1'!#REF!</f>
        <v>#REF!</v>
      </c>
      <c r="AC50" s="52" t="s">
        <v>109</v>
      </c>
      <c r="AD50" s="52" t="s">
        <v>76</v>
      </c>
      <c r="AE50" s="51" t="e">
        <f>+'Ark1'!#REF!</f>
        <v>#REF!</v>
      </c>
      <c r="AF50" s="76" t="e">
        <f>+'Ark1'!#REF!</f>
        <v>#REF!</v>
      </c>
      <c r="AG50" s="53" t="e">
        <f>+'Ark1'!#REF!</f>
        <v>#REF!</v>
      </c>
      <c r="AH50" s="53" t="e">
        <f>+'Ark1'!#REF!</f>
        <v>#REF!</v>
      </c>
      <c r="AI50" s="76" t="e">
        <f>+'Ark1'!#REF!</f>
        <v>#REF!</v>
      </c>
      <c r="AJ50" s="76" t="e">
        <f>+'Ark1'!#REF!</f>
        <v>#REF!</v>
      </c>
      <c r="AK50" s="76" t="e">
        <f>+'Ark1'!#REF!</f>
        <v>#REF!</v>
      </c>
      <c r="AL50" s="76" t="e">
        <f>+'Ark1'!#REF!</f>
        <v>#REF!</v>
      </c>
      <c r="AM50" s="76" t="e">
        <f>+'Ark1'!#REF!</f>
        <v>#REF!</v>
      </c>
      <c r="AN50" s="66" t="e">
        <f>+'Ark1'!#REF!</f>
        <v>#REF!</v>
      </c>
      <c r="AO50" s="76"/>
      <c r="AP50" s="66" t="e">
        <f t="shared" si="7"/>
        <v>#REF!</v>
      </c>
      <c r="AQ50" s="66" t="e">
        <f t="shared" si="8"/>
        <v>#REF!</v>
      </c>
      <c r="AR50" s="43"/>
    </row>
    <row r="51" spans="26:45" ht="15.6">
      <c r="Z51" s="43"/>
      <c r="AA51" s="355" t="e">
        <f>+'Ark1'!#REF!</f>
        <v>#REF!</v>
      </c>
      <c r="AB51" s="51" t="e">
        <f>+'Ark1'!#REF!</f>
        <v>#REF!</v>
      </c>
      <c r="AC51" s="52" t="s">
        <v>8</v>
      </c>
      <c r="AD51" s="52" t="s">
        <v>7</v>
      </c>
      <c r="AE51" s="51" t="e">
        <f>+'Ark1'!#REF!</f>
        <v>#REF!</v>
      </c>
      <c r="AF51" s="76" t="e">
        <f>+'Ark1'!#REF!</f>
        <v>#REF!</v>
      </c>
      <c r="AG51" s="53" t="e">
        <f>+'Ark1'!#REF!</f>
        <v>#REF!</v>
      </c>
      <c r="AH51" s="53" t="e">
        <f>+'Ark1'!#REF!</f>
        <v>#REF!</v>
      </c>
      <c r="AI51" s="76" t="e">
        <f>+'Ark1'!#REF!</f>
        <v>#REF!</v>
      </c>
      <c r="AJ51" s="76" t="e">
        <f>+'Ark1'!#REF!</f>
        <v>#REF!</v>
      </c>
      <c r="AK51" s="76" t="e">
        <f>+'Ark1'!#REF!</f>
        <v>#REF!</v>
      </c>
      <c r="AL51" s="76" t="e">
        <f>+'Ark1'!#REF!</f>
        <v>#REF!</v>
      </c>
      <c r="AM51" s="76" t="e">
        <f>+'Ark1'!#REF!</f>
        <v>#REF!</v>
      </c>
      <c r="AN51" s="66" t="e">
        <f>+'Ark1'!#REF!</f>
        <v>#REF!</v>
      </c>
      <c r="AO51" s="76"/>
      <c r="AP51" s="66" t="e">
        <f t="shared" si="7"/>
        <v>#REF!</v>
      </c>
      <c r="AQ51" s="66" t="e">
        <f t="shared" si="8"/>
        <v>#REF!</v>
      </c>
      <c r="AR51" s="43"/>
      <c r="AS51" s="19"/>
    </row>
    <row r="52" spans="26:45">
      <c r="Z52" s="43"/>
      <c r="AA52" s="355" t="e">
        <f>+'Ark1'!#REF!</f>
        <v>#REF!</v>
      </c>
      <c r="AB52" s="51" t="e">
        <f>+'Ark1'!#REF!</f>
        <v>#REF!</v>
      </c>
      <c r="AC52" s="52" t="s">
        <v>8</v>
      </c>
      <c r="AD52" s="52" t="s">
        <v>5</v>
      </c>
      <c r="AE52" s="51" t="e">
        <f>+'Ark1'!#REF!</f>
        <v>#REF!</v>
      </c>
      <c r="AF52" s="76" t="e">
        <f>+'Ark1'!#REF!</f>
        <v>#REF!</v>
      </c>
      <c r="AG52" s="53" t="e">
        <f>+'Ark1'!#REF!</f>
        <v>#REF!</v>
      </c>
      <c r="AH52" s="53" t="e">
        <f>+'Ark1'!#REF!</f>
        <v>#REF!</v>
      </c>
      <c r="AI52" s="76" t="e">
        <f>+'Ark1'!#REF!</f>
        <v>#REF!</v>
      </c>
      <c r="AJ52" s="76" t="e">
        <f>+'Ark1'!#REF!</f>
        <v>#REF!</v>
      </c>
      <c r="AK52" s="76" t="e">
        <f>+'Ark1'!#REF!</f>
        <v>#REF!</v>
      </c>
      <c r="AL52" s="76" t="e">
        <f>+'Ark1'!#REF!</f>
        <v>#REF!</v>
      </c>
      <c r="AM52" s="76" t="e">
        <f>+'Ark1'!#REF!</f>
        <v>#REF!</v>
      </c>
      <c r="AN52" s="66" t="e">
        <f>+'Ark1'!#REF!</f>
        <v>#REF!</v>
      </c>
      <c r="AO52" s="76"/>
      <c r="AP52" s="66" t="e">
        <f t="shared" si="7"/>
        <v>#REF!</v>
      </c>
      <c r="AQ52" s="66" t="e">
        <f t="shared" si="8"/>
        <v>#REF!</v>
      </c>
      <c r="AR52" s="43"/>
    </row>
    <row r="53" spans="26:45">
      <c r="Z53" s="43"/>
      <c r="AA53" s="355" t="e">
        <f>+'Ark1'!#REF!</f>
        <v>#REF!</v>
      </c>
      <c r="AB53" s="51" t="e">
        <f>+'Ark1'!#REF!</f>
        <v>#REF!</v>
      </c>
      <c r="AC53" s="52" t="s">
        <v>8</v>
      </c>
      <c r="AD53" s="52" t="s">
        <v>431</v>
      </c>
      <c r="AE53" s="51" t="e">
        <f>+'Ark1'!#REF!</f>
        <v>#REF!</v>
      </c>
      <c r="AF53" s="76" t="e">
        <f>+'Ark1'!#REF!</f>
        <v>#REF!</v>
      </c>
      <c r="AG53" s="53" t="e">
        <f>+'Ark1'!#REF!</f>
        <v>#REF!</v>
      </c>
      <c r="AH53" s="53" t="e">
        <f>+'Ark1'!#REF!</f>
        <v>#REF!</v>
      </c>
      <c r="AI53" s="76" t="e">
        <f>+'Ark1'!#REF!</f>
        <v>#REF!</v>
      </c>
      <c r="AJ53" s="76" t="e">
        <f>+'Ark1'!#REF!</f>
        <v>#REF!</v>
      </c>
      <c r="AK53" s="76" t="e">
        <f>+'Ark1'!#REF!</f>
        <v>#REF!</v>
      </c>
      <c r="AL53" s="76" t="e">
        <f>+'Ark1'!#REF!</f>
        <v>#REF!</v>
      </c>
      <c r="AM53" s="76" t="e">
        <f>+'Ark1'!#REF!</f>
        <v>#REF!</v>
      </c>
      <c r="AN53" s="66" t="e">
        <f>+'Ark1'!#REF!</f>
        <v>#REF!</v>
      </c>
      <c r="AO53" s="76"/>
      <c r="AP53" s="66" t="e">
        <f t="shared" si="7"/>
        <v>#REF!</v>
      </c>
      <c r="AQ53" s="66" t="e">
        <f t="shared" si="8"/>
        <v>#REF!</v>
      </c>
      <c r="AR53" s="43"/>
    </row>
    <row r="54" spans="26:45">
      <c r="Z54" s="43"/>
      <c r="AA54" s="319" t="e">
        <f>+'Ark1'!#REF!</f>
        <v>#REF!</v>
      </c>
      <c r="AB54" t="e">
        <f>+'Ark1'!#REF!</f>
        <v>#REF!</v>
      </c>
      <c r="AC54" s="3" t="s">
        <v>430</v>
      </c>
      <c r="AD54" s="3" t="s">
        <v>76</v>
      </c>
      <c r="AE54" t="e">
        <f>+'Ark1'!#REF!</f>
        <v>#REF!</v>
      </c>
      <c r="AF54" s="11" t="e">
        <f>+'Ark1'!#REF!</f>
        <v>#REF!</v>
      </c>
      <c r="AG54" s="1" t="e">
        <f>+'Ark1'!#REF!</f>
        <v>#REF!</v>
      </c>
      <c r="AH54" s="1" t="e">
        <f>+'Ark1'!#REF!</f>
        <v>#REF!</v>
      </c>
      <c r="AI54" s="11" t="e">
        <f>+'Ark1'!#REF!</f>
        <v>#REF!</v>
      </c>
      <c r="AJ54" s="11" t="e">
        <f>+'Ark1'!#REF!</f>
        <v>#REF!</v>
      </c>
      <c r="AK54" s="11" t="e">
        <f>+'Ark1'!#REF!</f>
        <v>#REF!</v>
      </c>
      <c r="AL54" s="11" t="e">
        <f>+'Ark1'!#REF!</f>
        <v>#REF!</v>
      </c>
      <c r="AM54" s="11" t="e">
        <f>+'Ark1'!#REF!</f>
        <v>#REF!</v>
      </c>
      <c r="AN54" s="67" t="e">
        <f>+'Ark1'!#REF!</f>
        <v>#REF!</v>
      </c>
      <c r="AP54" s="67" t="e">
        <f t="shared" si="7"/>
        <v>#REF!</v>
      </c>
      <c r="AQ54" s="67" t="e">
        <f t="shared" si="8"/>
        <v>#REF!</v>
      </c>
      <c r="AR54" s="43"/>
    </row>
    <row r="55" spans="26:45">
      <c r="Z55" s="43"/>
      <c r="AA55" s="319" t="e">
        <f>+'Ark1'!#REF!</f>
        <v>#REF!</v>
      </c>
      <c r="AB55" t="e">
        <f>+'Ark1'!#REF!</f>
        <v>#REF!</v>
      </c>
      <c r="AC55" s="3" t="s">
        <v>108</v>
      </c>
      <c r="AD55" s="3" t="s">
        <v>76</v>
      </c>
      <c r="AE55" t="e">
        <f>+'Ark1'!#REF!</f>
        <v>#REF!</v>
      </c>
      <c r="AF55" s="11" t="e">
        <f>+'Ark1'!#REF!</f>
        <v>#REF!</v>
      </c>
      <c r="AG55" s="1" t="e">
        <f>+'Ark1'!#REF!</f>
        <v>#REF!</v>
      </c>
      <c r="AH55" s="1" t="e">
        <f>+'Ark1'!#REF!</f>
        <v>#REF!</v>
      </c>
      <c r="AI55" s="11" t="e">
        <f>+'Ark1'!#REF!</f>
        <v>#REF!</v>
      </c>
      <c r="AJ55" s="11" t="e">
        <f>+'Ark1'!#REF!</f>
        <v>#REF!</v>
      </c>
      <c r="AK55" s="11" t="e">
        <f>+'Ark1'!#REF!</f>
        <v>#REF!</v>
      </c>
      <c r="AL55" s="11" t="e">
        <f>+'Ark1'!#REF!</f>
        <v>#REF!</v>
      </c>
      <c r="AM55" s="11" t="e">
        <f>+'Ark1'!#REF!</f>
        <v>#REF!</v>
      </c>
      <c r="AN55" s="67" t="e">
        <f>+'Ark1'!#REF!</f>
        <v>#REF!</v>
      </c>
      <c r="AP55" s="67" t="e">
        <f t="shared" si="7"/>
        <v>#REF!</v>
      </c>
      <c r="AQ55" s="67" t="e">
        <f t="shared" si="8"/>
        <v>#REF!</v>
      </c>
      <c r="AR55" s="43"/>
      <c r="AS55" s="4"/>
    </row>
    <row r="56" spans="26:45" ht="15.6">
      <c r="Z56" s="43"/>
      <c r="AA56" s="319" t="e">
        <f>+'Ark1'!#REF!</f>
        <v>#REF!</v>
      </c>
      <c r="AB56" t="e">
        <f>+'Ark1'!#REF!</f>
        <v>#REF!</v>
      </c>
      <c r="AC56" s="3" t="s">
        <v>109</v>
      </c>
      <c r="AD56" s="3" t="s">
        <v>76</v>
      </c>
      <c r="AE56" t="e">
        <f>+'Ark1'!#REF!</f>
        <v>#REF!</v>
      </c>
      <c r="AF56" s="11" t="e">
        <f>+'Ark1'!#REF!</f>
        <v>#REF!</v>
      </c>
      <c r="AG56" s="1" t="e">
        <f>+'Ark1'!#REF!</f>
        <v>#REF!</v>
      </c>
      <c r="AH56" s="1" t="e">
        <f>+'Ark1'!#REF!</f>
        <v>#REF!</v>
      </c>
      <c r="AI56" s="11" t="e">
        <f>+'Ark1'!#REF!</f>
        <v>#REF!</v>
      </c>
      <c r="AJ56" s="11" t="e">
        <f>+'Ark1'!#REF!</f>
        <v>#REF!</v>
      </c>
      <c r="AK56" s="11" t="e">
        <f>+'Ark1'!#REF!</f>
        <v>#REF!</v>
      </c>
      <c r="AL56" s="11" t="e">
        <f>+'Ark1'!#REF!</f>
        <v>#REF!</v>
      </c>
      <c r="AM56" s="11" t="e">
        <f>+'Ark1'!#REF!</f>
        <v>#REF!</v>
      </c>
      <c r="AN56" s="67" t="e">
        <f>+'Ark1'!#REF!</f>
        <v>#REF!</v>
      </c>
      <c r="AP56" s="67" t="e">
        <f t="shared" ref="AP56:AP87" si="9">+AI56/AG56</f>
        <v>#REF!</v>
      </c>
      <c r="AQ56" s="67" t="e">
        <f t="shared" ref="AQ56:AQ87" si="10">+AF56/AE56</f>
        <v>#REF!</v>
      </c>
      <c r="AR56" s="43"/>
      <c r="AS56" s="5"/>
    </row>
    <row r="57" spans="26:45" ht="15.6">
      <c r="Z57" s="43"/>
      <c r="AA57" s="319" t="e">
        <f>+'Ark1'!#REF!</f>
        <v>#REF!</v>
      </c>
      <c r="AB57" t="e">
        <f>+'Ark1'!#REF!</f>
        <v>#REF!</v>
      </c>
      <c r="AC57" s="3" t="s">
        <v>8</v>
      </c>
      <c r="AD57" s="3" t="s">
        <v>7</v>
      </c>
      <c r="AE57" t="e">
        <f>+'Ark1'!#REF!</f>
        <v>#REF!</v>
      </c>
      <c r="AF57" s="11" t="e">
        <f>+'Ark1'!#REF!</f>
        <v>#REF!</v>
      </c>
      <c r="AG57" s="1" t="e">
        <f>+'Ark1'!#REF!</f>
        <v>#REF!</v>
      </c>
      <c r="AH57" s="1" t="e">
        <f>+'Ark1'!#REF!</f>
        <v>#REF!</v>
      </c>
      <c r="AI57" s="11" t="e">
        <f>+'Ark1'!#REF!</f>
        <v>#REF!</v>
      </c>
      <c r="AJ57" s="11" t="e">
        <f>+'Ark1'!#REF!</f>
        <v>#REF!</v>
      </c>
      <c r="AK57" s="11" t="e">
        <f>+'Ark1'!#REF!</f>
        <v>#REF!</v>
      </c>
      <c r="AL57" s="11" t="e">
        <f>+'Ark1'!#REF!</f>
        <v>#REF!</v>
      </c>
      <c r="AM57" s="11" t="e">
        <f>+'Ark1'!#REF!</f>
        <v>#REF!</v>
      </c>
      <c r="AN57" s="67" t="e">
        <f>+'Ark1'!#REF!</f>
        <v>#REF!</v>
      </c>
      <c r="AP57" s="67" t="e">
        <f t="shared" si="9"/>
        <v>#REF!</v>
      </c>
      <c r="AQ57" s="67" t="e">
        <f t="shared" si="10"/>
        <v>#REF!</v>
      </c>
      <c r="AR57" s="43"/>
      <c r="AS57" s="5"/>
    </row>
    <row r="58" spans="26:45" ht="15.6">
      <c r="Z58" s="43"/>
      <c r="AA58" s="319" t="e">
        <f>+'Ark1'!#REF!</f>
        <v>#REF!</v>
      </c>
      <c r="AB58" t="e">
        <f>+'Ark1'!#REF!</f>
        <v>#REF!</v>
      </c>
      <c r="AC58" s="3" t="s">
        <v>8</v>
      </c>
      <c r="AD58" s="3" t="s">
        <v>5</v>
      </c>
      <c r="AE58" t="e">
        <f>+'Ark1'!#REF!</f>
        <v>#REF!</v>
      </c>
      <c r="AF58" s="11" t="e">
        <f>+'Ark1'!#REF!</f>
        <v>#REF!</v>
      </c>
      <c r="AG58" s="1" t="e">
        <f>+'Ark1'!#REF!</f>
        <v>#REF!</v>
      </c>
      <c r="AH58" s="1" t="e">
        <f>+'Ark1'!#REF!</f>
        <v>#REF!</v>
      </c>
      <c r="AI58" s="11" t="e">
        <f>+'Ark1'!#REF!</f>
        <v>#REF!</v>
      </c>
      <c r="AJ58" s="11" t="e">
        <f>+'Ark1'!#REF!</f>
        <v>#REF!</v>
      </c>
      <c r="AK58" s="11" t="e">
        <f>+'Ark1'!#REF!</f>
        <v>#REF!</v>
      </c>
      <c r="AL58" s="11" t="e">
        <f>+'Ark1'!#REF!</f>
        <v>#REF!</v>
      </c>
      <c r="AM58" s="11" t="e">
        <f>+'Ark1'!#REF!</f>
        <v>#REF!</v>
      </c>
      <c r="AN58" s="67" t="e">
        <f>+'Ark1'!#REF!</f>
        <v>#REF!</v>
      </c>
      <c r="AP58" s="67" t="e">
        <f t="shared" si="9"/>
        <v>#REF!</v>
      </c>
      <c r="AQ58" s="67" t="e">
        <f t="shared" si="10"/>
        <v>#REF!</v>
      </c>
      <c r="AR58" s="43"/>
      <c r="AS58" s="5"/>
    </row>
    <row r="59" spans="26:45" ht="15.6">
      <c r="Z59" s="43"/>
      <c r="AA59" s="319" t="e">
        <f>+'Ark1'!#REF!</f>
        <v>#REF!</v>
      </c>
      <c r="AB59" t="e">
        <f>+'Ark1'!#REF!</f>
        <v>#REF!</v>
      </c>
      <c r="AC59" s="3" t="s">
        <v>8</v>
      </c>
      <c r="AD59" s="3" t="s">
        <v>431</v>
      </c>
      <c r="AE59" t="e">
        <f>+'Ark1'!#REF!</f>
        <v>#REF!</v>
      </c>
      <c r="AF59" s="11" t="e">
        <f>+'Ark1'!#REF!</f>
        <v>#REF!</v>
      </c>
      <c r="AG59" s="1" t="e">
        <f>+'Ark1'!#REF!</f>
        <v>#REF!</v>
      </c>
      <c r="AH59" s="1" t="e">
        <f>+'Ark1'!#REF!</f>
        <v>#REF!</v>
      </c>
      <c r="AI59" s="11" t="e">
        <f>+'Ark1'!#REF!</f>
        <v>#REF!</v>
      </c>
      <c r="AJ59" s="11" t="e">
        <f>+'Ark1'!#REF!</f>
        <v>#REF!</v>
      </c>
      <c r="AK59" s="11" t="e">
        <f>+'Ark1'!#REF!</f>
        <v>#REF!</v>
      </c>
      <c r="AL59" s="11" t="e">
        <f>+'Ark1'!#REF!</f>
        <v>#REF!</v>
      </c>
      <c r="AM59" s="11" t="e">
        <f>+'Ark1'!#REF!</f>
        <v>#REF!</v>
      </c>
      <c r="AN59" s="67" t="e">
        <f>+'Ark1'!#REF!</f>
        <v>#REF!</v>
      </c>
      <c r="AP59" s="67" t="e">
        <f t="shared" si="9"/>
        <v>#REF!</v>
      </c>
      <c r="AQ59" s="67" t="e">
        <f t="shared" si="10"/>
        <v>#REF!</v>
      </c>
      <c r="AR59" s="43"/>
      <c r="AS59" s="5"/>
    </row>
    <row r="60" spans="26:45" ht="15.6">
      <c r="Z60" s="43"/>
      <c r="AA60" s="355" t="e">
        <f>+'Ark1'!#REF!</f>
        <v>#REF!</v>
      </c>
      <c r="AB60" s="51" t="e">
        <f>+'Ark1'!#REF!</f>
        <v>#REF!</v>
      </c>
      <c r="AC60" s="52" t="s">
        <v>430</v>
      </c>
      <c r="AD60" s="52" t="s">
        <v>76</v>
      </c>
      <c r="AE60" s="51" t="e">
        <f>+'Ark1'!#REF!</f>
        <v>#REF!</v>
      </c>
      <c r="AF60" s="76" t="e">
        <f>+'Ark1'!#REF!</f>
        <v>#REF!</v>
      </c>
      <c r="AG60" s="53" t="e">
        <f>+'Ark1'!#REF!</f>
        <v>#REF!</v>
      </c>
      <c r="AH60" s="53" t="e">
        <f>+'Ark1'!#REF!</f>
        <v>#REF!</v>
      </c>
      <c r="AI60" s="76" t="e">
        <f>+'Ark1'!#REF!</f>
        <v>#REF!</v>
      </c>
      <c r="AJ60" s="76" t="e">
        <f>+'Ark1'!#REF!</f>
        <v>#REF!</v>
      </c>
      <c r="AK60" s="76" t="e">
        <f>+'Ark1'!#REF!</f>
        <v>#REF!</v>
      </c>
      <c r="AL60" s="76" t="e">
        <f>+'Ark1'!#REF!</f>
        <v>#REF!</v>
      </c>
      <c r="AM60" s="76" t="e">
        <f>+'Ark1'!#REF!</f>
        <v>#REF!</v>
      </c>
      <c r="AN60" s="66" t="e">
        <f>+'Ark1'!#REF!</f>
        <v>#REF!</v>
      </c>
      <c r="AO60" s="76"/>
      <c r="AP60" s="66" t="e">
        <f t="shared" si="9"/>
        <v>#REF!</v>
      </c>
      <c r="AQ60" s="66" t="e">
        <f t="shared" si="10"/>
        <v>#REF!</v>
      </c>
      <c r="AR60" s="43"/>
      <c r="AS60" s="5"/>
    </row>
    <row r="61" spans="26:45" ht="15.6">
      <c r="Z61" s="43"/>
      <c r="AA61" s="355" t="e">
        <f>+'Ark1'!#REF!</f>
        <v>#REF!</v>
      </c>
      <c r="AB61" s="51" t="e">
        <f>+'Ark1'!#REF!</f>
        <v>#REF!</v>
      </c>
      <c r="AC61" s="52" t="s">
        <v>108</v>
      </c>
      <c r="AD61" s="52" t="s">
        <v>76</v>
      </c>
      <c r="AE61" s="51" t="e">
        <f>+'Ark1'!#REF!</f>
        <v>#REF!</v>
      </c>
      <c r="AF61" s="76" t="e">
        <f>+'Ark1'!#REF!</f>
        <v>#REF!</v>
      </c>
      <c r="AG61" s="53" t="e">
        <f>+'Ark1'!#REF!</f>
        <v>#REF!</v>
      </c>
      <c r="AH61" s="53" t="e">
        <f>+'Ark1'!#REF!</f>
        <v>#REF!</v>
      </c>
      <c r="AI61" s="76" t="e">
        <f>+'Ark1'!#REF!</f>
        <v>#REF!</v>
      </c>
      <c r="AJ61" s="76" t="e">
        <f>+'Ark1'!#REF!</f>
        <v>#REF!</v>
      </c>
      <c r="AK61" s="76" t="e">
        <f>+'Ark1'!#REF!</f>
        <v>#REF!</v>
      </c>
      <c r="AL61" s="76" t="e">
        <f>+'Ark1'!#REF!</f>
        <v>#REF!</v>
      </c>
      <c r="AM61" s="76" t="e">
        <f>+'Ark1'!#REF!</f>
        <v>#REF!</v>
      </c>
      <c r="AN61" s="66" t="e">
        <f>+'Ark1'!#REF!</f>
        <v>#REF!</v>
      </c>
      <c r="AO61" s="76"/>
      <c r="AP61" s="66" t="e">
        <f t="shared" si="9"/>
        <v>#REF!</v>
      </c>
      <c r="AQ61" s="66" t="e">
        <f t="shared" si="10"/>
        <v>#REF!</v>
      </c>
      <c r="AR61" s="43"/>
      <c r="AS61" s="5"/>
    </row>
    <row r="62" spans="26:45" ht="15.6">
      <c r="Z62" s="43"/>
      <c r="AA62" s="355" t="e">
        <f>+'Ark1'!#REF!</f>
        <v>#REF!</v>
      </c>
      <c r="AB62" s="51" t="e">
        <f>+'Ark1'!#REF!</f>
        <v>#REF!</v>
      </c>
      <c r="AC62" s="52" t="s">
        <v>109</v>
      </c>
      <c r="AD62" s="52" t="s">
        <v>76</v>
      </c>
      <c r="AE62" s="51" t="e">
        <f>+'Ark1'!#REF!</f>
        <v>#REF!</v>
      </c>
      <c r="AF62" s="76" t="e">
        <f>+'Ark1'!#REF!</f>
        <v>#REF!</v>
      </c>
      <c r="AG62" s="53" t="e">
        <f>+'Ark1'!#REF!</f>
        <v>#REF!</v>
      </c>
      <c r="AH62" s="53" t="e">
        <f>+'Ark1'!#REF!</f>
        <v>#REF!</v>
      </c>
      <c r="AI62" s="76" t="e">
        <f>+'Ark1'!#REF!</f>
        <v>#REF!</v>
      </c>
      <c r="AJ62" s="76" t="e">
        <f>+'Ark1'!#REF!</f>
        <v>#REF!</v>
      </c>
      <c r="AK62" s="76" t="e">
        <f>+'Ark1'!#REF!</f>
        <v>#REF!</v>
      </c>
      <c r="AL62" s="76" t="e">
        <f>+'Ark1'!#REF!</f>
        <v>#REF!</v>
      </c>
      <c r="AM62" s="76" t="e">
        <f>+'Ark1'!#REF!</f>
        <v>#REF!</v>
      </c>
      <c r="AN62" s="66" t="e">
        <f>+'Ark1'!#REF!</f>
        <v>#REF!</v>
      </c>
      <c r="AO62" s="76"/>
      <c r="AP62" s="66" t="e">
        <f t="shared" si="9"/>
        <v>#REF!</v>
      </c>
      <c r="AQ62" s="66" t="e">
        <f t="shared" si="10"/>
        <v>#REF!</v>
      </c>
      <c r="AR62" s="43"/>
      <c r="AS62" s="5"/>
    </row>
    <row r="63" spans="26:45" ht="15.6">
      <c r="Z63" s="43"/>
      <c r="AA63" s="355" t="e">
        <f>+'Ark1'!#REF!</f>
        <v>#REF!</v>
      </c>
      <c r="AB63" s="51" t="e">
        <f>+'Ark1'!#REF!</f>
        <v>#REF!</v>
      </c>
      <c r="AC63" s="52" t="s">
        <v>8</v>
      </c>
      <c r="AD63" s="52" t="s">
        <v>7</v>
      </c>
      <c r="AE63" s="51" t="e">
        <f>+'Ark1'!#REF!</f>
        <v>#REF!</v>
      </c>
      <c r="AF63" s="76" t="e">
        <f>+'Ark1'!#REF!</f>
        <v>#REF!</v>
      </c>
      <c r="AG63" s="53" t="e">
        <f>+'Ark1'!#REF!</f>
        <v>#REF!</v>
      </c>
      <c r="AH63" s="53" t="e">
        <f>+'Ark1'!#REF!</f>
        <v>#REF!</v>
      </c>
      <c r="AI63" s="76" t="e">
        <f>+'Ark1'!#REF!</f>
        <v>#REF!</v>
      </c>
      <c r="AJ63" s="76" t="e">
        <f>+'Ark1'!#REF!</f>
        <v>#REF!</v>
      </c>
      <c r="AK63" s="76" t="e">
        <f>+'Ark1'!#REF!</f>
        <v>#REF!</v>
      </c>
      <c r="AL63" s="76" t="e">
        <f>+'Ark1'!#REF!</f>
        <v>#REF!</v>
      </c>
      <c r="AM63" s="76" t="e">
        <f>+'Ark1'!#REF!</f>
        <v>#REF!</v>
      </c>
      <c r="AN63" s="66" t="e">
        <f>+'Ark1'!#REF!</f>
        <v>#REF!</v>
      </c>
      <c r="AO63" s="76"/>
      <c r="AP63" s="66" t="e">
        <f t="shared" si="9"/>
        <v>#REF!</v>
      </c>
      <c r="AQ63" s="66" t="e">
        <f t="shared" si="10"/>
        <v>#REF!</v>
      </c>
      <c r="AR63" s="43"/>
      <c r="AS63" s="5"/>
    </row>
    <row r="64" spans="26:45" ht="15.6">
      <c r="Z64" s="43"/>
      <c r="AA64" s="355" t="e">
        <f>+'Ark1'!#REF!</f>
        <v>#REF!</v>
      </c>
      <c r="AB64" s="51" t="e">
        <f>+'Ark1'!#REF!</f>
        <v>#REF!</v>
      </c>
      <c r="AC64" s="52" t="s">
        <v>8</v>
      </c>
      <c r="AD64" s="52" t="s">
        <v>5</v>
      </c>
      <c r="AE64" s="51" t="e">
        <f>+'Ark1'!#REF!</f>
        <v>#REF!</v>
      </c>
      <c r="AF64" s="76" t="e">
        <f>+'Ark1'!#REF!</f>
        <v>#REF!</v>
      </c>
      <c r="AG64" s="53" t="e">
        <f>+'Ark1'!#REF!</f>
        <v>#REF!</v>
      </c>
      <c r="AH64" s="53" t="e">
        <f>+'Ark1'!#REF!</f>
        <v>#REF!</v>
      </c>
      <c r="AI64" s="76" t="e">
        <f>+'Ark1'!#REF!</f>
        <v>#REF!</v>
      </c>
      <c r="AJ64" s="76" t="e">
        <f>+'Ark1'!#REF!</f>
        <v>#REF!</v>
      </c>
      <c r="AK64" s="76" t="e">
        <f>+'Ark1'!#REF!</f>
        <v>#REF!</v>
      </c>
      <c r="AL64" s="76" t="e">
        <f>+'Ark1'!#REF!</f>
        <v>#REF!</v>
      </c>
      <c r="AM64" s="76" t="e">
        <f>+'Ark1'!#REF!</f>
        <v>#REF!</v>
      </c>
      <c r="AN64" s="66" t="e">
        <f>+'Ark1'!#REF!</f>
        <v>#REF!</v>
      </c>
      <c r="AO64" s="76"/>
      <c r="AP64" s="66" t="e">
        <f t="shared" si="9"/>
        <v>#REF!</v>
      </c>
      <c r="AQ64" s="66" t="e">
        <f t="shared" si="10"/>
        <v>#REF!</v>
      </c>
      <c r="AR64" s="43"/>
      <c r="AS64" s="5"/>
    </row>
    <row r="65" spans="26:45" ht="15.6">
      <c r="Z65" s="43"/>
      <c r="AA65" s="355" t="e">
        <f>+'Ark1'!#REF!</f>
        <v>#REF!</v>
      </c>
      <c r="AB65" s="51" t="e">
        <f>+'Ark1'!#REF!</f>
        <v>#REF!</v>
      </c>
      <c r="AC65" s="52" t="s">
        <v>8</v>
      </c>
      <c r="AD65" s="52" t="s">
        <v>431</v>
      </c>
      <c r="AE65" s="51" t="e">
        <f>+'Ark1'!#REF!</f>
        <v>#REF!</v>
      </c>
      <c r="AF65" s="76" t="e">
        <f>+'Ark1'!#REF!</f>
        <v>#REF!</v>
      </c>
      <c r="AG65" s="53" t="e">
        <f>+'Ark1'!#REF!</f>
        <v>#REF!</v>
      </c>
      <c r="AH65" s="53" t="e">
        <f>+'Ark1'!#REF!</f>
        <v>#REF!</v>
      </c>
      <c r="AI65" s="76" t="e">
        <f>+'Ark1'!#REF!</f>
        <v>#REF!</v>
      </c>
      <c r="AJ65" s="76" t="e">
        <f>+'Ark1'!#REF!</f>
        <v>#REF!</v>
      </c>
      <c r="AK65" s="76" t="e">
        <f>+'Ark1'!#REF!</f>
        <v>#REF!</v>
      </c>
      <c r="AL65" s="76" t="e">
        <f>+'Ark1'!#REF!</f>
        <v>#REF!</v>
      </c>
      <c r="AM65" s="76" t="e">
        <f>+'Ark1'!#REF!</f>
        <v>#REF!</v>
      </c>
      <c r="AN65" s="66" t="e">
        <f>+'Ark1'!#REF!</f>
        <v>#REF!</v>
      </c>
      <c r="AO65" s="76"/>
      <c r="AP65" s="66" t="e">
        <f t="shared" si="9"/>
        <v>#REF!</v>
      </c>
      <c r="AQ65" s="66" t="e">
        <f t="shared" si="10"/>
        <v>#REF!</v>
      </c>
      <c r="AR65" s="43"/>
      <c r="AS65" s="5"/>
    </row>
    <row r="66" spans="26:45" ht="15.6">
      <c r="Z66" s="43"/>
      <c r="AA66" s="319" t="e">
        <f>+'Ark1'!#REF!</f>
        <v>#REF!</v>
      </c>
      <c r="AB66" t="e">
        <f>+'Ark1'!#REF!</f>
        <v>#REF!</v>
      </c>
      <c r="AC66" s="3" t="s">
        <v>430</v>
      </c>
      <c r="AD66" s="3" t="s">
        <v>76</v>
      </c>
      <c r="AE66" t="e">
        <f>+'Ark1'!#REF!</f>
        <v>#REF!</v>
      </c>
      <c r="AF66" s="11" t="e">
        <f>+'Ark1'!#REF!</f>
        <v>#REF!</v>
      </c>
      <c r="AG66" s="1" t="e">
        <f>+'Ark1'!#REF!</f>
        <v>#REF!</v>
      </c>
      <c r="AH66" s="1" t="e">
        <f>+'Ark1'!#REF!</f>
        <v>#REF!</v>
      </c>
      <c r="AI66" s="11" t="e">
        <f>+'Ark1'!#REF!</f>
        <v>#REF!</v>
      </c>
      <c r="AJ66" s="11" t="e">
        <f>+'Ark1'!#REF!</f>
        <v>#REF!</v>
      </c>
      <c r="AK66" s="11" t="e">
        <f>+'Ark1'!#REF!</f>
        <v>#REF!</v>
      </c>
      <c r="AL66" s="11" t="e">
        <f>+'Ark1'!#REF!</f>
        <v>#REF!</v>
      </c>
      <c r="AM66" s="11" t="e">
        <f>+'Ark1'!#REF!</f>
        <v>#REF!</v>
      </c>
      <c r="AN66" s="67" t="e">
        <f>+'Ark1'!#REF!</f>
        <v>#REF!</v>
      </c>
      <c r="AP66" s="67" t="e">
        <f t="shared" si="9"/>
        <v>#REF!</v>
      </c>
      <c r="AQ66" s="67" t="e">
        <f t="shared" si="10"/>
        <v>#REF!</v>
      </c>
      <c r="AR66" s="43"/>
      <c r="AS66" s="5"/>
    </row>
    <row r="67" spans="26:45" ht="15.6">
      <c r="Z67" s="43"/>
      <c r="AA67" s="319" t="e">
        <f>+'Ark1'!#REF!</f>
        <v>#REF!</v>
      </c>
      <c r="AB67" t="e">
        <f>+'Ark1'!#REF!</f>
        <v>#REF!</v>
      </c>
      <c r="AC67" s="3" t="s">
        <v>108</v>
      </c>
      <c r="AD67" s="3" t="s">
        <v>76</v>
      </c>
      <c r="AE67" t="e">
        <f>+'Ark1'!#REF!</f>
        <v>#REF!</v>
      </c>
      <c r="AF67" s="11" t="e">
        <f>+'Ark1'!#REF!</f>
        <v>#REF!</v>
      </c>
      <c r="AG67" s="1" t="e">
        <f>+'Ark1'!#REF!</f>
        <v>#REF!</v>
      </c>
      <c r="AH67" s="1" t="e">
        <f>+'Ark1'!#REF!</f>
        <v>#REF!</v>
      </c>
      <c r="AI67" s="11" t="e">
        <f>+'Ark1'!#REF!</f>
        <v>#REF!</v>
      </c>
      <c r="AJ67" s="11" t="e">
        <f>+'Ark1'!#REF!</f>
        <v>#REF!</v>
      </c>
      <c r="AK67" s="11" t="e">
        <f>+'Ark1'!#REF!</f>
        <v>#REF!</v>
      </c>
      <c r="AL67" s="11" t="e">
        <f>+'Ark1'!#REF!</f>
        <v>#REF!</v>
      </c>
      <c r="AM67" s="11" t="e">
        <f>+'Ark1'!#REF!</f>
        <v>#REF!</v>
      </c>
      <c r="AN67" s="67" t="e">
        <f>+'Ark1'!#REF!</f>
        <v>#REF!</v>
      </c>
      <c r="AP67" s="67" t="e">
        <f t="shared" si="9"/>
        <v>#REF!</v>
      </c>
      <c r="AQ67" s="67" t="e">
        <f t="shared" si="10"/>
        <v>#REF!</v>
      </c>
      <c r="AR67" s="43"/>
      <c r="AS67" s="5"/>
    </row>
    <row r="68" spans="26:45" ht="15.6">
      <c r="Z68" s="43"/>
      <c r="AA68" s="319" t="e">
        <f>+'Ark1'!#REF!</f>
        <v>#REF!</v>
      </c>
      <c r="AB68" t="e">
        <f>+'Ark1'!#REF!</f>
        <v>#REF!</v>
      </c>
      <c r="AC68" s="3" t="s">
        <v>109</v>
      </c>
      <c r="AD68" s="3" t="s">
        <v>76</v>
      </c>
      <c r="AE68" t="e">
        <f>+'Ark1'!#REF!</f>
        <v>#REF!</v>
      </c>
      <c r="AF68" s="11" t="e">
        <f>+'Ark1'!#REF!</f>
        <v>#REF!</v>
      </c>
      <c r="AG68" s="1" t="e">
        <f>+'Ark1'!#REF!</f>
        <v>#REF!</v>
      </c>
      <c r="AH68" s="1" t="e">
        <f>+'Ark1'!#REF!</f>
        <v>#REF!</v>
      </c>
      <c r="AI68" s="11" t="e">
        <f>+'Ark1'!#REF!</f>
        <v>#REF!</v>
      </c>
      <c r="AJ68" s="11" t="e">
        <f>+'Ark1'!#REF!</f>
        <v>#REF!</v>
      </c>
      <c r="AK68" s="11" t="e">
        <f>+'Ark1'!#REF!</f>
        <v>#REF!</v>
      </c>
      <c r="AL68" s="11" t="e">
        <f>+'Ark1'!#REF!</f>
        <v>#REF!</v>
      </c>
      <c r="AM68" s="11" t="e">
        <f>+'Ark1'!#REF!</f>
        <v>#REF!</v>
      </c>
      <c r="AN68" s="67" t="e">
        <f>+'Ark1'!#REF!</f>
        <v>#REF!</v>
      </c>
      <c r="AP68" s="67" t="e">
        <f t="shared" si="9"/>
        <v>#REF!</v>
      </c>
      <c r="AQ68" s="67" t="e">
        <f t="shared" si="10"/>
        <v>#REF!</v>
      </c>
      <c r="AR68" s="43"/>
      <c r="AS68" s="5"/>
    </row>
    <row r="69" spans="26:45" ht="15.6">
      <c r="Z69" s="43"/>
      <c r="AA69" s="319" t="e">
        <f>+'Ark1'!#REF!</f>
        <v>#REF!</v>
      </c>
      <c r="AB69" t="e">
        <f>+'Ark1'!#REF!</f>
        <v>#REF!</v>
      </c>
      <c r="AC69" s="3" t="s">
        <v>8</v>
      </c>
      <c r="AD69" s="3" t="s">
        <v>7</v>
      </c>
      <c r="AE69" t="e">
        <f>+'Ark1'!#REF!</f>
        <v>#REF!</v>
      </c>
      <c r="AF69" s="11" t="e">
        <f>+'Ark1'!#REF!</f>
        <v>#REF!</v>
      </c>
      <c r="AG69" s="1" t="e">
        <f>+'Ark1'!#REF!</f>
        <v>#REF!</v>
      </c>
      <c r="AH69" s="1" t="e">
        <f>+'Ark1'!#REF!</f>
        <v>#REF!</v>
      </c>
      <c r="AI69" s="11" t="e">
        <f>+'Ark1'!#REF!</f>
        <v>#REF!</v>
      </c>
      <c r="AJ69" s="11" t="e">
        <f>+'Ark1'!#REF!</f>
        <v>#REF!</v>
      </c>
      <c r="AK69" s="11" t="e">
        <f>+'Ark1'!#REF!</f>
        <v>#REF!</v>
      </c>
      <c r="AL69" s="11" t="e">
        <f>+'Ark1'!#REF!</f>
        <v>#REF!</v>
      </c>
      <c r="AM69" s="11" t="e">
        <f>+'Ark1'!#REF!</f>
        <v>#REF!</v>
      </c>
      <c r="AN69" s="67" t="e">
        <f>+'Ark1'!#REF!</f>
        <v>#REF!</v>
      </c>
      <c r="AP69" s="67" t="e">
        <f t="shared" si="9"/>
        <v>#REF!</v>
      </c>
      <c r="AQ69" s="67" t="e">
        <f t="shared" si="10"/>
        <v>#REF!</v>
      </c>
      <c r="AR69" s="43"/>
      <c r="AS69" s="5"/>
    </row>
    <row r="70" spans="26:45" ht="15.6">
      <c r="Z70" s="43"/>
      <c r="AA70" s="319" t="e">
        <f>+'Ark1'!#REF!</f>
        <v>#REF!</v>
      </c>
      <c r="AB70" t="e">
        <f>+'Ark1'!#REF!</f>
        <v>#REF!</v>
      </c>
      <c r="AC70" s="3" t="s">
        <v>8</v>
      </c>
      <c r="AD70" s="3" t="s">
        <v>5</v>
      </c>
      <c r="AE70" t="e">
        <f>+'Ark1'!#REF!</f>
        <v>#REF!</v>
      </c>
      <c r="AF70" s="11" t="e">
        <f>+'Ark1'!#REF!</f>
        <v>#REF!</v>
      </c>
      <c r="AG70" s="1" t="e">
        <f>+'Ark1'!#REF!</f>
        <v>#REF!</v>
      </c>
      <c r="AH70" s="1" t="e">
        <f>+'Ark1'!#REF!</f>
        <v>#REF!</v>
      </c>
      <c r="AI70" s="11" t="e">
        <f>+'Ark1'!#REF!</f>
        <v>#REF!</v>
      </c>
      <c r="AJ70" s="11" t="e">
        <f>+'Ark1'!#REF!</f>
        <v>#REF!</v>
      </c>
      <c r="AK70" s="11" t="e">
        <f>+'Ark1'!#REF!</f>
        <v>#REF!</v>
      </c>
      <c r="AL70" s="11" t="e">
        <f>+'Ark1'!#REF!</f>
        <v>#REF!</v>
      </c>
      <c r="AM70" s="11" t="e">
        <f>+'Ark1'!#REF!</f>
        <v>#REF!</v>
      </c>
      <c r="AN70" s="67" t="e">
        <f>+'Ark1'!#REF!</f>
        <v>#REF!</v>
      </c>
      <c r="AP70" s="67" t="e">
        <f t="shared" si="9"/>
        <v>#REF!</v>
      </c>
      <c r="AQ70" s="67" t="e">
        <f t="shared" si="10"/>
        <v>#REF!</v>
      </c>
      <c r="AR70" s="43"/>
      <c r="AS70" s="5"/>
    </row>
    <row r="71" spans="26:45" ht="15.6">
      <c r="Z71" s="43"/>
      <c r="AA71" s="319" t="e">
        <f>+'Ark1'!#REF!</f>
        <v>#REF!</v>
      </c>
      <c r="AB71" t="e">
        <f>+'Ark1'!#REF!</f>
        <v>#REF!</v>
      </c>
      <c r="AC71" s="3" t="s">
        <v>8</v>
      </c>
      <c r="AD71" s="3" t="s">
        <v>431</v>
      </c>
      <c r="AE71" t="e">
        <f>+'Ark1'!#REF!</f>
        <v>#REF!</v>
      </c>
      <c r="AF71" s="11" t="e">
        <f>+'Ark1'!#REF!</f>
        <v>#REF!</v>
      </c>
      <c r="AG71" s="1" t="e">
        <f>+'Ark1'!#REF!</f>
        <v>#REF!</v>
      </c>
      <c r="AH71" s="1" t="e">
        <f>+'Ark1'!#REF!</f>
        <v>#REF!</v>
      </c>
      <c r="AI71" s="11" t="e">
        <f>+'Ark1'!#REF!</f>
        <v>#REF!</v>
      </c>
      <c r="AJ71" s="11" t="e">
        <f>+'Ark1'!#REF!</f>
        <v>#REF!</v>
      </c>
      <c r="AK71" s="11" t="e">
        <f>+'Ark1'!#REF!</f>
        <v>#REF!</v>
      </c>
      <c r="AL71" s="11" t="e">
        <f>+'Ark1'!#REF!</f>
        <v>#REF!</v>
      </c>
      <c r="AM71" s="11" t="e">
        <f>+'Ark1'!#REF!</f>
        <v>#REF!</v>
      </c>
      <c r="AN71" s="67" t="e">
        <f>+'Ark1'!#REF!</f>
        <v>#REF!</v>
      </c>
      <c r="AP71" s="67" t="e">
        <f t="shared" si="9"/>
        <v>#REF!</v>
      </c>
      <c r="AQ71" s="67" t="e">
        <f t="shared" si="10"/>
        <v>#REF!</v>
      </c>
      <c r="AR71" s="43"/>
      <c r="AS71" s="5"/>
    </row>
    <row r="72" spans="26:45" ht="15.6">
      <c r="Z72" s="43"/>
      <c r="AA72" s="355" t="e">
        <f>+'Ark1'!#REF!</f>
        <v>#REF!</v>
      </c>
      <c r="AB72" s="51" t="e">
        <f>+'Ark1'!#REF!</f>
        <v>#REF!</v>
      </c>
      <c r="AC72" s="52" t="s">
        <v>430</v>
      </c>
      <c r="AD72" s="52" t="s">
        <v>76</v>
      </c>
      <c r="AE72" s="51" t="e">
        <f>+'Ark1'!#REF!</f>
        <v>#REF!</v>
      </c>
      <c r="AF72" s="76" t="e">
        <f>+'Ark1'!#REF!</f>
        <v>#REF!</v>
      </c>
      <c r="AG72" s="53" t="e">
        <f>+'Ark1'!#REF!</f>
        <v>#REF!</v>
      </c>
      <c r="AH72" s="53" t="e">
        <f>+'Ark1'!#REF!</f>
        <v>#REF!</v>
      </c>
      <c r="AI72" s="76" t="e">
        <f>+'Ark1'!#REF!</f>
        <v>#REF!</v>
      </c>
      <c r="AJ72" s="76" t="e">
        <f>+'Ark1'!#REF!</f>
        <v>#REF!</v>
      </c>
      <c r="AK72" s="76" t="e">
        <f>+'Ark1'!#REF!</f>
        <v>#REF!</v>
      </c>
      <c r="AL72" s="76" t="e">
        <f>+'Ark1'!#REF!</f>
        <v>#REF!</v>
      </c>
      <c r="AM72" s="76" t="e">
        <f>+'Ark1'!#REF!</f>
        <v>#REF!</v>
      </c>
      <c r="AN72" s="66" t="e">
        <f>+'Ark1'!#REF!</f>
        <v>#REF!</v>
      </c>
      <c r="AO72" s="76"/>
      <c r="AP72" s="66" t="e">
        <f t="shared" si="9"/>
        <v>#REF!</v>
      </c>
      <c r="AQ72" s="66" t="e">
        <f t="shared" si="10"/>
        <v>#REF!</v>
      </c>
      <c r="AR72" s="43"/>
      <c r="AS72" s="5"/>
    </row>
    <row r="73" spans="26:45">
      <c r="Z73" s="43"/>
      <c r="AA73" s="355" t="e">
        <f>+'Ark1'!#REF!</f>
        <v>#REF!</v>
      </c>
      <c r="AB73" s="51" t="e">
        <f>+'Ark1'!#REF!</f>
        <v>#REF!</v>
      </c>
      <c r="AC73" s="52" t="s">
        <v>108</v>
      </c>
      <c r="AD73" s="52" t="s">
        <v>76</v>
      </c>
      <c r="AE73" s="51" t="e">
        <f>+'Ark1'!#REF!</f>
        <v>#REF!</v>
      </c>
      <c r="AF73" s="76" t="e">
        <f>+'Ark1'!#REF!</f>
        <v>#REF!</v>
      </c>
      <c r="AG73" s="53" t="e">
        <f>+'Ark1'!#REF!</f>
        <v>#REF!</v>
      </c>
      <c r="AH73" s="53" t="e">
        <f>+'Ark1'!#REF!</f>
        <v>#REF!</v>
      </c>
      <c r="AI73" s="76" t="e">
        <f>+'Ark1'!#REF!</f>
        <v>#REF!</v>
      </c>
      <c r="AJ73" s="76" t="e">
        <f>+'Ark1'!#REF!</f>
        <v>#REF!</v>
      </c>
      <c r="AK73" s="76" t="e">
        <f>+'Ark1'!#REF!</f>
        <v>#REF!</v>
      </c>
      <c r="AL73" s="76" t="e">
        <f>+'Ark1'!#REF!</f>
        <v>#REF!</v>
      </c>
      <c r="AM73" s="76" t="e">
        <f>+'Ark1'!#REF!</f>
        <v>#REF!</v>
      </c>
      <c r="AN73" s="66" t="e">
        <f>+'Ark1'!#REF!</f>
        <v>#REF!</v>
      </c>
      <c r="AO73" s="76"/>
      <c r="AP73" s="66" t="e">
        <f t="shared" si="9"/>
        <v>#REF!</v>
      </c>
      <c r="AQ73" s="66" t="e">
        <f t="shared" si="10"/>
        <v>#REF!</v>
      </c>
      <c r="AR73" s="43"/>
    </row>
    <row r="74" spans="26:45" ht="15.6">
      <c r="Z74" s="43"/>
      <c r="AA74" s="355" t="e">
        <f>+'Ark1'!#REF!</f>
        <v>#REF!</v>
      </c>
      <c r="AB74" s="51" t="e">
        <f>+'Ark1'!#REF!</f>
        <v>#REF!</v>
      </c>
      <c r="AC74" s="52" t="s">
        <v>109</v>
      </c>
      <c r="AD74" s="52" t="s">
        <v>76</v>
      </c>
      <c r="AE74" s="51" t="e">
        <f>+'Ark1'!#REF!</f>
        <v>#REF!</v>
      </c>
      <c r="AF74" s="76" t="e">
        <f>+'Ark1'!#REF!</f>
        <v>#REF!</v>
      </c>
      <c r="AG74" s="53" t="e">
        <f>+'Ark1'!#REF!</f>
        <v>#REF!</v>
      </c>
      <c r="AH74" s="53" t="e">
        <f>+'Ark1'!#REF!</f>
        <v>#REF!</v>
      </c>
      <c r="AI74" s="76" t="e">
        <f>+'Ark1'!#REF!</f>
        <v>#REF!</v>
      </c>
      <c r="AJ74" s="76" t="e">
        <f>+'Ark1'!#REF!</f>
        <v>#REF!</v>
      </c>
      <c r="AK74" s="76" t="e">
        <f>+'Ark1'!#REF!</f>
        <v>#REF!</v>
      </c>
      <c r="AL74" s="76" t="e">
        <f>+'Ark1'!#REF!</f>
        <v>#REF!</v>
      </c>
      <c r="AM74" s="76" t="e">
        <f>+'Ark1'!#REF!</f>
        <v>#REF!</v>
      </c>
      <c r="AN74" s="66" t="e">
        <f>+'Ark1'!#REF!</f>
        <v>#REF!</v>
      </c>
      <c r="AO74" s="76"/>
      <c r="AP74" s="66" t="e">
        <f t="shared" si="9"/>
        <v>#REF!</v>
      </c>
      <c r="AQ74" s="66" t="e">
        <f t="shared" si="10"/>
        <v>#REF!</v>
      </c>
      <c r="AR74" s="43"/>
      <c r="AS74" s="5"/>
    </row>
    <row r="75" spans="26:45">
      <c r="Z75" s="43"/>
      <c r="AA75" s="355" t="e">
        <f>+'Ark1'!#REF!</f>
        <v>#REF!</v>
      </c>
      <c r="AB75" s="51" t="e">
        <f>+'Ark1'!#REF!</f>
        <v>#REF!</v>
      </c>
      <c r="AC75" s="52" t="s">
        <v>8</v>
      </c>
      <c r="AD75" s="52" t="s">
        <v>7</v>
      </c>
      <c r="AE75" s="51" t="e">
        <f>+'Ark1'!#REF!</f>
        <v>#REF!</v>
      </c>
      <c r="AF75" s="76" t="e">
        <f>+'Ark1'!#REF!</f>
        <v>#REF!</v>
      </c>
      <c r="AG75" s="53" t="e">
        <f>+'Ark1'!#REF!</f>
        <v>#REF!</v>
      </c>
      <c r="AH75" s="53" t="e">
        <f>+'Ark1'!#REF!</f>
        <v>#REF!</v>
      </c>
      <c r="AI75" s="76" t="e">
        <f>+'Ark1'!#REF!</f>
        <v>#REF!</v>
      </c>
      <c r="AJ75" s="76" t="e">
        <f>+'Ark1'!#REF!</f>
        <v>#REF!</v>
      </c>
      <c r="AK75" s="76" t="e">
        <f>+'Ark1'!#REF!</f>
        <v>#REF!</v>
      </c>
      <c r="AL75" s="76" t="e">
        <f>+'Ark1'!#REF!</f>
        <v>#REF!</v>
      </c>
      <c r="AM75" s="76" t="e">
        <f>+'Ark1'!#REF!</f>
        <v>#REF!</v>
      </c>
      <c r="AN75" s="66" t="e">
        <f>+'Ark1'!#REF!</f>
        <v>#REF!</v>
      </c>
      <c r="AO75" s="76"/>
      <c r="AP75" s="66" t="e">
        <f t="shared" si="9"/>
        <v>#REF!</v>
      </c>
      <c r="AQ75" s="66" t="e">
        <f t="shared" si="10"/>
        <v>#REF!</v>
      </c>
      <c r="AR75" s="43"/>
    </row>
    <row r="76" spans="26:45">
      <c r="Z76" s="43"/>
      <c r="AA76" s="355" t="e">
        <f>+'Ark1'!#REF!</f>
        <v>#REF!</v>
      </c>
      <c r="AB76" s="51" t="e">
        <f>+'Ark1'!#REF!</f>
        <v>#REF!</v>
      </c>
      <c r="AC76" s="52" t="s">
        <v>8</v>
      </c>
      <c r="AD76" s="52" t="s">
        <v>5</v>
      </c>
      <c r="AE76" s="51" t="e">
        <f>+'Ark1'!#REF!</f>
        <v>#REF!</v>
      </c>
      <c r="AF76" s="76" t="e">
        <f>+'Ark1'!#REF!</f>
        <v>#REF!</v>
      </c>
      <c r="AG76" s="53" t="e">
        <f>+'Ark1'!#REF!</f>
        <v>#REF!</v>
      </c>
      <c r="AH76" s="53" t="e">
        <f>+'Ark1'!#REF!</f>
        <v>#REF!</v>
      </c>
      <c r="AI76" s="76" t="e">
        <f>+'Ark1'!#REF!</f>
        <v>#REF!</v>
      </c>
      <c r="AJ76" s="76" t="e">
        <f>+'Ark1'!#REF!</f>
        <v>#REF!</v>
      </c>
      <c r="AK76" s="76" t="e">
        <f>+'Ark1'!#REF!</f>
        <v>#REF!</v>
      </c>
      <c r="AL76" s="76" t="e">
        <f>+'Ark1'!#REF!</f>
        <v>#REF!</v>
      </c>
      <c r="AM76" s="76" t="e">
        <f>+'Ark1'!#REF!</f>
        <v>#REF!</v>
      </c>
      <c r="AN76" s="66" t="e">
        <f>+'Ark1'!#REF!</f>
        <v>#REF!</v>
      </c>
      <c r="AO76" s="76"/>
      <c r="AP76" s="66" t="e">
        <f t="shared" si="9"/>
        <v>#REF!</v>
      </c>
      <c r="AQ76" s="66" t="e">
        <f t="shared" si="10"/>
        <v>#REF!</v>
      </c>
      <c r="AR76" s="43"/>
    </row>
    <row r="77" spans="26:45" ht="15.6">
      <c r="Z77" s="43"/>
      <c r="AA77" s="355" t="e">
        <f>+'Ark1'!#REF!</f>
        <v>#REF!</v>
      </c>
      <c r="AB77" s="51" t="e">
        <f>+'Ark1'!#REF!</f>
        <v>#REF!</v>
      </c>
      <c r="AC77" s="52" t="s">
        <v>8</v>
      </c>
      <c r="AD77" s="52" t="s">
        <v>431</v>
      </c>
      <c r="AE77" s="51" t="e">
        <f>+'Ark1'!#REF!</f>
        <v>#REF!</v>
      </c>
      <c r="AF77" s="76" t="e">
        <f>+'Ark1'!#REF!</f>
        <v>#REF!</v>
      </c>
      <c r="AG77" s="53" t="e">
        <f>+'Ark1'!#REF!</f>
        <v>#REF!</v>
      </c>
      <c r="AH77" s="53" t="e">
        <f>+'Ark1'!#REF!</f>
        <v>#REF!</v>
      </c>
      <c r="AI77" s="76" t="e">
        <f>+'Ark1'!#REF!</f>
        <v>#REF!</v>
      </c>
      <c r="AJ77" s="76" t="e">
        <f>+'Ark1'!#REF!</f>
        <v>#REF!</v>
      </c>
      <c r="AK77" s="76" t="e">
        <f>+'Ark1'!#REF!</f>
        <v>#REF!</v>
      </c>
      <c r="AL77" s="76" t="e">
        <f>+'Ark1'!#REF!</f>
        <v>#REF!</v>
      </c>
      <c r="AM77" s="76" t="e">
        <f>+'Ark1'!#REF!</f>
        <v>#REF!</v>
      </c>
      <c r="AN77" s="66" t="e">
        <f>+'Ark1'!#REF!</f>
        <v>#REF!</v>
      </c>
      <c r="AO77" s="76"/>
      <c r="AP77" s="66" t="e">
        <f t="shared" si="9"/>
        <v>#REF!</v>
      </c>
      <c r="AQ77" s="66" t="e">
        <f t="shared" si="10"/>
        <v>#REF!</v>
      </c>
      <c r="AR77" s="43"/>
      <c r="AS77" s="2"/>
    </row>
    <row r="78" spans="26:45">
      <c r="Z78" s="43"/>
      <c r="AA78" s="319" t="e">
        <f>+'Ark1'!#REF!</f>
        <v>#REF!</v>
      </c>
      <c r="AB78" t="e">
        <f>+'Ark1'!#REF!</f>
        <v>#REF!</v>
      </c>
      <c r="AC78" s="3" t="s">
        <v>430</v>
      </c>
      <c r="AD78" s="3" t="s">
        <v>76</v>
      </c>
      <c r="AE78" t="e">
        <f>+'Ark1'!#REF!</f>
        <v>#REF!</v>
      </c>
      <c r="AF78" s="11" t="e">
        <f>+'Ark1'!#REF!</f>
        <v>#REF!</v>
      </c>
      <c r="AG78" s="1" t="e">
        <f>+'Ark1'!#REF!</f>
        <v>#REF!</v>
      </c>
      <c r="AH78" s="1" t="e">
        <f>+'Ark1'!#REF!</f>
        <v>#REF!</v>
      </c>
      <c r="AI78" s="11" t="e">
        <f>+'Ark1'!#REF!</f>
        <v>#REF!</v>
      </c>
      <c r="AJ78" s="11" t="e">
        <f>+'Ark1'!#REF!</f>
        <v>#REF!</v>
      </c>
      <c r="AK78" s="11" t="e">
        <f>+'Ark1'!#REF!</f>
        <v>#REF!</v>
      </c>
      <c r="AL78" s="11" t="e">
        <f>+'Ark1'!#REF!</f>
        <v>#REF!</v>
      </c>
      <c r="AM78" s="11" t="e">
        <f>+'Ark1'!#REF!</f>
        <v>#REF!</v>
      </c>
      <c r="AN78" s="67" t="e">
        <f>+'Ark1'!#REF!</f>
        <v>#REF!</v>
      </c>
      <c r="AP78" s="67" t="e">
        <f t="shared" si="9"/>
        <v>#REF!</v>
      </c>
      <c r="AQ78" s="67" t="e">
        <f t="shared" si="10"/>
        <v>#REF!</v>
      </c>
      <c r="AR78" s="43"/>
      <c r="AS78" s="4"/>
    </row>
    <row r="79" spans="26:45" ht="15.6">
      <c r="Z79" s="43"/>
      <c r="AA79" s="319" t="e">
        <f>+'Ark1'!#REF!</f>
        <v>#REF!</v>
      </c>
      <c r="AB79" t="e">
        <f>+'Ark1'!#REF!</f>
        <v>#REF!</v>
      </c>
      <c r="AC79" s="3" t="s">
        <v>108</v>
      </c>
      <c r="AD79" s="3" t="s">
        <v>76</v>
      </c>
      <c r="AE79" t="e">
        <f>+'Ark1'!#REF!</f>
        <v>#REF!</v>
      </c>
      <c r="AF79" s="11" t="e">
        <f>+'Ark1'!#REF!</f>
        <v>#REF!</v>
      </c>
      <c r="AG79" s="1" t="e">
        <f>+'Ark1'!#REF!</f>
        <v>#REF!</v>
      </c>
      <c r="AH79" s="1" t="e">
        <f>+'Ark1'!#REF!</f>
        <v>#REF!</v>
      </c>
      <c r="AI79" s="11" t="e">
        <f>+'Ark1'!#REF!</f>
        <v>#REF!</v>
      </c>
      <c r="AJ79" s="11" t="e">
        <f>+'Ark1'!#REF!</f>
        <v>#REF!</v>
      </c>
      <c r="AK79" s="11" t="e">
        <f>+'Ark1'!#REF!</f>
        <v>#REF!</v>
      </c>
      <c r="AL79" s="11" t="e">
        <f>+'Ark1'!#REF!</f>
        <v>#REF!</v>
      </c>
      <c r="AM79" s="11" t="e">
        <f>+'Ark1'!#REF!</f>
        <v>#REF!</v>
      </c>
      <c r="AN79" s="67" t="e">
        <f>+'Ark1'!#REF!</f>
        <v>#REF!</v>
      </c>
      <c r="AP79" s="67" t="e">
        <f t="shared" si="9"/>
        <v>#REF!</v>
      </c>
      <c r="AQ79" s="67" t="e">
        <f t="shared" si="10"/>
        <v>#REF!</v>
      </c>
      <c r="AR79" s="43"/>
      <c r="AS79" s="5"/>
    </row>
    <row r="80" spans="26:45" ht="15.6">
      <c r="Z80" s="43"/>
      <c r="AA80" s="319" t="e">
        <f>+'Ark1'!#REF!</f>
        <v>#REF!</v>
      </c>
      <c r="AB80" t="e">
        <f>+'Ark1'!#REF!</f>
        <v>#REF!</v>
      </c>
      <c r="AC80" s="3" t="s">
        <v>109</v>
      </c>
      <c r="AD80" s="3" t="s">
        <v>76</v>
      </c>
      <c r="AE80" t="e">
        <f>+'Ark1'!#REF!</f>
        <v>#REF!</v>
      </c>
      <c r="AF80" s="11" t="e">
        <f>+'Ark1'!#REF!</f>
        <v>#REF!</v>
      </c>
      <c r="AG80" s="1" t="e">
        <f>+'Ark1'!#REF!</f>
        <v>#REF!</v>
      </c>
      <c r="AH80" s="1" t="e">
        <f>+'Ark1'!#REF!</f>
        <v>#REF!</v>
      </c>
      <c r="AI80" s="11" t="e">
        <f>+'Ark1'!#REF!</f>
        <v>#REF!</v>
      </c>
      <c r="AJ80" s="11" t="e">
        <f>+'Ark1'!#REF!</f>
        <v>#REF!</v>
      </c>
      <c r="AK80" s="11" t="e">
        <f>+'Ark1'!#REF!</f>
        <v>#REF!</v>
      </c>
      <c r="AL80" s="11" t="e">
        <f>+'Ark1'!#REF!</f>
        <v>#REF!</v>
      </c>
      <c r="AM80" s="11" t="e">
        <f>+'Ark1'!#REF!</f>
        <v>#REF!</v>
      </c>
      <c r="AN80" s="67" t="e">
        <f>+'Ark1'!#REF!</f>
        <v>#REF!</v>
      </c>
      <c r="AP80" s="67" t="e">
        <f t="shared" si="9"/>
        <v>#REF!</v>
      </c>
      <c r="AQ80" s="67" t="e">
        <f t="shared" si="10"/>
        <v>#REF!</v>
      </c>
      <c r="AR80" s="43"/>
      <c r="AS80" s="5"/>
    </row>
    <row r="81" spans="26:45" ht="15.6">
      <c r="Z81" s="43"/>
      <c r="AA81" s="319" t="e">
        <f>+'Ark1'!#REF!</f>
        <v>#REF!</v>
      </c>
      <c r="AB81" t="e">
        <f>+'Ark1'!#REF!</f>
        <v>#REF!</v>
      </c>
      <c r="AC81" s="3" t="s">
        <v>8</v>
      </c>
      <c r="AD81" s="3" t="s">
        <v>7</v>
      </c>
      <c r="AE81" t="e">
        <f>+'Ark1'!#REF!</f>
        <v>#REF!</v>
      </c>
      <c r="AF81" s="11" t="e">
        <f>+'Ark1'!#REF!</f>
        <v>#REF!</v>
      </c>
      <c r="AG81" s="1" t="e">
        <f>+'Ark1'!#REF!</f>
        <v>#REF!</v>
      </c>
      <c r="AH81" s="1" t="e">
        <f>+'Ark1'!#REF!</f>
        <v>#REF!</v>
      </c>
      <c r="AI81" s="11" t="e">
        <f>+'Ark1'!#REF!</f>
        <v>#REF!</v>
      </c>
      <c r="AJ81" s="11" t="e">
        <f>+'Ark1'!#REF!</f>
        <v>#REF!</v>
      </c>
      <c r="AK81" s="11" t="e">
        <f>+'Ark1'!#REF!</f>
        <v>#REF!</v>
      </c>
      <c r="AL81" s="11" t="e">
        <f>+'Ark1'!#REF!</f>
        <v>#REF!</v>
      </c>
      <c r="AM81" s="11" t="e">
        <f>+'Ark1'!#REF!</f>
        <v>#REF!</v>
      </c>
      <c r="AN81" s="67" t="e">
        <f>+'Ark1'!#REF!</f>
        <v>#REF!</v>
      </c>
      <c r="AP81" s="67" t="e">
        <f t="shared" si="9"/>
        <v>#REF!</v>
      </c>
      <c r="AQ81" s="67" t="e">
        <f t="shared" si="10"/>
        <v>#REF!</v>
      </c>
      <c r="AR81" s="43"/>
      <c r="AS81" s="5"/>
    </row>
    <row r="82" spans="26:45" ht="15.6">
      <c r="Z82" s="43"/>
      <c r="AA82" s="319" t="e">
        <f>+'Ark1'!#REF!</f>
        <v>#REF!</v>
      </c>
      <c r="AB82" t="e">
        <f>+'Ark1'!#REF!</f>
        <v>#REF!</v>
      </c>
      <c r="AC82" s="3" t="s">
        <v>8</v>
      </c>
      <c r="AD82" s="3" t="s">
        <v>5</v>
      </c>
      <c r="AE82" t="e">
        <f>+'Ark1'!#REF!</f>
        <v>#REF!</v>
      </c>
      <c r="AF82" s="11" t="e">
        <f>+'Ark1'!#REF!</f>
        <v>#REF!</v>
      </c>
      <c r="AG82" s="1" t="e">
        <f>+'Ark1'!#REF!</f>
        <v>#REF!</v>
      </c>
      <c r="AH82" s="1" t="e">
        <f>+'Ark1'!#REF!</f>
        <v>#REF!</v>
      </c>
      <c r="AI82" s="11" t="e">
        <f>+'Ark1'!#REF!</f>
        <v>#REF!</v>
      </c>
      <c r="AJ82" s="11" t="e">
        <f>+'Ark1'!#REF!</f>
        <v>#REF!</v>
      </c>
      <c r="AK82" s="11" t="e">
        <f>+'Ark1'!#REF!</f>
        <v>#REF!</v>
      </c>
      <c r="AL82" s="11" t="e">
        <f>+'Ark1'!#REF!</f>
        <v>#REF!</v>
      </c>
      <c r="AM82" s="11" t="e">
        <f>+'Ark1'!#REF!</f>
        <v>#REF!</v>
      </c>
      <c r="AN82" s="67" t="e">
        <f>+'Ark1'!#REF!</f>
        <v>#REF!</v>
      </c>
      <c r="AP82" s="67" t="e">
        <f t="shared" si="9"/>
        <v>#REF!</v>
      </c>
      <c r="AQ82" s="67" t="e">
        <f t="shared" si="10"/>
        <v>#REF!</v>
      </c>
      <c r="AR82" s="43"/>
      <c r="AS82" s="5"/>
    </row>
    <row r="83" spans="26:45" ht="15.6">
      <c r="Z83" s="43"/>
      <c r="AA83" s="319" t="e">
        <f>+'Ark1'!#REF!</f>
        <v>#REF!</v>
      </c>
      <c r="AB83" t="e">
        <f>+'Ark1'!#REF!</f>
        <v>#REF!</v>
      </c>
      <c r="AC83" s="3" t="s">
        <v>8</v>
      </c>
      <c r="AD83" s="3" t="s">
        <v>431</v>
      </c>
      <c r="AE83" t="e">
        <f>+'Ark1'!#REF!</f>
        <v>#REF!</v>
      </c>
      <c r="AF83" s="11" t="e">
        <f>+'Ark1'!#REF!</f>
        <v>#REF!</v>
      </c>
      <c r="AG83" s="1" t="e">
        <f>+'Ark1'!#REF!</f>
        <v>#REF!</v>
      </c>
      <c r="AH83" s="1" t="e">
        <f>+'Ark1'!#REF!</f>
        <v>#REF!</v>
      </c>
      <c r="AI83" s="11" t="e">
        <f>+'Ark1'!#REF!</f>
        <v>#REF!</v>
      </c>
      <c r="AJ83" s="11" t="e">
        <f>+'Ark1'!#REF!</f>
        <v>#REF!</v>
      </c>
      <c r="AK83" s="11" t="e">
        <f>+'Ark1'!#REF!</f>
        <v>#REF!</v>
      </c>
      <c r="AL83" s="11" t="e">
        <f>+'Ark1'!#REF!</f>
        <v>#REF!</v>
      </c>
      <c r="AM83" s="11" t="e">
        <f>+'Ark1'!#REF!</f>
        <v>#REF!</v>
      </c>
      <c r="AN83" s="67" t="e">
        <f>+'Ark1'!#REF!</f>
        <v>#REF!</v>
      </c>
      <c r="AP83" s="67" t="e">
        <f t="shared" si="9"/>
        <v>#REF!</v>
      </c>
      <c r="AQ83" s="67" t="e">
        <f t="shared" si="10"/>
        <v>#REF!</v>
      </c>
      <c r="AR83" s="43"/>
      <c r="AS83" s="5"/>
    </row>
    <row r="84" spans="26:45" ht="15.6">
      <c r="Z84" s="43"/>
      <c r="AA84" s="355" t="e">
        <f>+'Ark1'!#REF!</f>
        <v>#REF!</v>
      </c>
      <c r="AB84" s="51" t="e">
        <f>+'Ark1'!#REF!</f>
        <v>#REF!</v>
      </c>
      <c r="AC84" s="52" t="s">
        <v>430</v>
      </c>
      <c r="AD84" s="52" t="s">
        <v>76</v>
      </c>
      <c r="AE84" s="51" t="e">
        <f>+'Ark1'!#REF!</f>
        <v>#REF!</v>
      </c>
      <c r="AF84" s="76" t="e">
        <f>+'Ark1'!#REF!</f>
        <v>#REF!</v>
      </c>
      <c r="AG84" s="53" t="e">
        <f>+'Ark1'!#REF!</f>
        <v>#REF!</v>
      </c>
      <c r="AH84" s="53" t="e">
        <f>+'Ark1'!#REF!</f>
        <v>#REF!</v>
      </c>
      <c r="AI84" s="76" t="e">
        <f>+'Ark1'!#REF!</f>
        <v>#REF!</v>
      </c>
      <c r="AJ84" s="76" t="e">
        <f>+'Ark1'!#REF!</f>
        <v>#REF!</v>
      </c>
      <c r="AK84" s="76" t="e">
        <f>+'Ark1'!#REF!</f>
        <v>#REF!</v>
      </c>
      <c r="AL84" s="76" t="e">
        <f>+'Ark1'!#REF!</f>
        <v>#REF!</v>
      </c>
      <c r="AM84" s="76" t="e">
        <f>+'Ark1'!#REF!</f>
        <v>#REF!</v>
      </c>
      <c r="AN84" s="66" t="e">
        <f>+'Ark1'!#REF!</f>
        <v>#REF!</v>
      </c>
      <c r="AO84" s="76"/>
      <c r="AP84" s="66" t="e">
        <f t="shared" si="9"/>
        <v>#REF!</v>
      </c>
      <c r="AQ84" s="66" t="e">
        <f t="shared" si="10"/>
        <v>#REF!</v>
      </c>
      <c r="AR84" s="43"/>
      <c r="AS84" s="5"/>
    </row>
    <row r="85" spans="26:45" ht="15.6">
      <c r="Z85" s="43"/>
      <c r="AA85" s="355" t="e">
        <f>+'Ark1'!#REF!</f>
        <v>#REF!</v>
      </c>
      <c r="AB85" s="51" t="e">
        <f>+'Ark1'!#REF!</f>
        <v>#REF!</v>
      </c>
      <c r="AC85" s="52" t="s">
        <v>108</v>
      </c>
      <c r="AD85" s="52" t="s">
        <v>76</v>
      </c>
      <c r="AE85" s="51" t="e">
        <f>+'Ark1'!#REF!</f>
        <v>#REF!</v>
      </c>
      <c r="AF85" s="76" t="e">
        <f>+'Ark1'!#REF!</f>
        <v>#REF!</v>
      </c>
      <c r="AG85" s="53" t="e">
        <f>+'Ark1'!#REF!</f>
        <v>#REF!</v>
      </c>
      <c r="AH85" s="53" t="e">
        <f>+'Ark1'!#REF!</f>
        <v>#REF!</v>
      </c>
      <c r="AI85" s="76" t="e">
        <f>+'Ark1'!#REF!</f>
        <v>#REF!</v>
      </c>
      <c r="AJ85" s="76" t="e">
        <f>+'Ark1'!#REF!</f>
        <v>#REF!</v>
      </c>
      <c r="AK85" s="76" t="e">
        <f>+'Ark1'!#REF!</f>
        <v>#REF!</v>
      </c>
      <c r="AL85" s="76" t="e">
        <f>+'Ark1'!#REF!</f>
        <v>#REF!</v>
      </c>
      <c r="AM85" s="76" t="e">
        <f>+'Ark1'!#REF!</f>
        <v>#REF!</v>
      </c>
      <c r="AN85" s="66" t="e">
        <f>+'Ark1'!#REF!</f>
        <v>#REF!</v>
      </c>
      <c r="AO85" s="76"/>
      <c r="AP85" s="66" t="e">
        <f t="shared" si="9"/>
        <v>#REF!</v>
      </c>
      <c r="AQ85" s="66" t="e">
        <f t="shared" si="10"/>
        <v>#REF!</v>
      </c>
      <c r="AR85" s="43"/>
      <c r="AS85" s="5"/>
    </row>
    <row r="86" spans="26:45" ht="15.6">
      <c r="Z86" s="43"/>
      <c r="AA86" s="355" t="e">
        <f>+'Ark1'!#REF!</f>
        <v>#REF!</v>
      </c>
      <c r="AB86" s="51" t="e">
        <f>+'Ark1'!#REF!</f>
        <v>#REF!</v>
      </c>
      <c r="AC86" s="52" t="s">
        <v>109</v>
      </c>
      <c r="AD86" s="52" t="s">
        <v>76</v>
      </c>
      <c r="AE86" s="51" t="e">
        <f>+'Ark1'!#REF!</f>
        <v>#REF!</v>
      </c>
      <c r="AF86" s="76" t="e">
        <f>+'Ark1'!#REF!</f>
        <v>#REF!</v>
      </c>
      <c r="AG86" s="53" t="e">
        <f>+'Ark1'!#REF!</f>
        <v>#REF!</v>
      </c>
      <c r="AH86" s="53" t="e">
        <f>+'Ark1'!#REF!</f>
        <v>#REF!</v>
      </c>
      <c r="AI86" s="76" t="e">
        <f>+'Ark1'!#REF!</f>
        <v>#REF!</v>
      </c>
      <c r="AJ86" s="76" t="e">
        <f>+'Ark1'!#REF!</f>
        <v>#REF!</v>
      </c>
      <c r="AK86" s="76" t="e">
        <f>+'Ark1'!#REF!</f>
        <v>#REF!</v>
      </c>
      <c r="AL86" s="76" t="e">
        <f>+'Ark1'!#REF!</f>
        <v>#REF!</v>
      </c>
      <c r="AM86" s="76" t="e">
        <f>+'Ark1'!#REF!</f>
        <v>#REF!</v>
      </c>
      <c r="AN86" s="66" t="e">
        <f>+'Ark1'!#REF!</f>
        <v>#REF!</v>
      </c>
      <c r="AO86" s="76"/>
      <c r="AP86" s="66" t="e">
        <f t="shared" si="9"/>
        <v>#REF!</v>
      </c>
      <c r="AQ86" s="66" t="e">
        <f t="shared" si="10"/>
        <v>#REF!</v>
      </c>
      <c r="AR86" s="43"/>
      <c r="AS86" s="5"/>
    </row>
    <row r="87" spans="26:45" ht="15.6">
      <c r="Z87" s="43"/>
      <c r="AA87" s="355" t="e">
        <f>+'Ark1'!#REF!</f>
        <v>#REF!</v>
      </c>
      <c r="AB87" s="51" t="e">
        <f>+'Ark1'!#REF!</f>
        <v>#REF!</v>
      </c>
      <c r="AC87" s="52" t="s">
        <v>8</v>
      </c>
      <c r="AD87" s="52" t="s">
        <v>7</v>
      </c>
      <c r="AE87" s="51" t="e">
        <f>+'Ark1'!#REF!</f>
        <v>#REF!</v>
      </c>
      <c r="AF87" s="76" t="e">
        <f>+'Ark1'!#REF!</f>
        <v>#REF!</v>
      </c>
      <c r="AG87" s="53" t="e">
        <f>+'Ark1'!#REF!</f>
        <v>#REF!</v>
      </c>
      <c r="AH87" s="53" t="e">
        <f>+'Ark1'!#REF!</f>
        <v>#REF!</v>
      </c>
      <c r="AI87" s="76" t="e">
        <f>+'Ark1'!#REF!</f>
        <v>#REF!</v>
      </c>
      <c r="AJ87" s="76" t="e">
        <f>+'Ark1'!#REF!</f>
        <v>#REF!</v>
      </c>
      <c r="AK87" s="76" t="e">
        <f>+'Ark1'!#REF!</f>
        <v>#REF!</v>
      </c>
      <c r="AL87" s="76" t="e">
        <f>+'Ark1'!#REF!</f>
        <v>#REF!</v>
      </c>
      <c r="AM87" s="76" t="e">
        <f>+'Ark1'!#REF!</f>
        <v>#REF!</v>
      </c>
      <c r="AN87" s="66" t="e">
        <f>+'Ark1'!#REF!</f>
        <v>#REF!</v>
      </c>
      <c r="AO87" s="76"/>
      <c r="AP87" s="66" t="e">
        <f t="shared" si="9"/>
        <v>#REF!</v>
      </c>
      <c r="AQ87" s="66" t="e">
        <f t="shared" si="10"/>
        <v>#REF!</v>
      </c>
      <c r="AR87" s="43"/>
      <c r="AS87" s="5"/>
    </row>
    <row r="88" spans="26:45" ht="15.6">
      <c r="Z88" s="43"/>
      <c r="AA88" s="355" t="e">
        <f>+'Ark1'!#REF!</f>
        <v>#REF!</v>
      </c>
      <c r="AB88" s="51" t="e">
        <f>+'Ark1'!#REF!</f>
        <v>#REF!</v>
      </c>
      <c r="AC88" s="52" t="s">
        <v>8</v>
      </c>
      <c r="AD88" s="52" t="s">
        <v>5</v>
      </c>
      <c r="AE88" s="51" t="e">
        <f>+'Ark1'!#REF!</f>
        <v>#REF!</v>
      </c>
      <c r="AF88" s="76" t="e">
        <f>+'Ark1'!#REF!</f>
        <v>#REF!</v>
      </c>
      <c r="AG88" s="53" t="e">
        <f>+'Ark1'!#REF!</f>
        <v>#REF!</v>
      </c>
      <c r="AH88" s="53" t="e">
        <f>+'Ark1'!#REF!</f>
        <v>#REF!</v>
      </c>
      <c r="AI88" s="76" t="e">
        <f>+'Ark1'!#REF!</f>
        <v>#REF!</v>
      </c>
      <c r="AJ88" s="76" t="e">
        <f>+'Ark1'!#REF!</f>
        <v>#REF!</v>
      </c>
      <c r="AK88" s="76" t="e">
        <f>+'Ark1'!#REF!</f>
        <v>#REF!</v>
      </c>
      <c r="AL88" s="76" t="e">
        <f>+'Ark1'!#REF!</f>
        <v>#REF!</v>
      </c>
      <c r="AM88" s="76" t="e">
        <f>+'Ark1'!#REF!</f>
        <v>#REF!</v>
      </c>
      <c r="AN88" s="66" t="e">
        <f>+'Ark1'!#REF!</f>
        <v>#REF!</v>
      </c>
      <c r="AO88" s="76"/>
      <c r="AP88" s="66" t="e">
        <f t="shared" ref="AP88:AP119" si="11">+AI88/AG88</f>
        <v>#REF!</v>
      </c>
      <c r="AQ88" s="66" t="e">
        <f t="shared" ref="AQ88:AQ119" si="12">+AF88/AE88</f>
        <v>#REF!</v>
      </c>
      <c r="AR88" s="43"/>
      <c r="AS88" s="5"/>
    </row>
    <row r="89" spans="26:45" ht="15.6">
      <c r="Z89" s="43"/>
      <c r="AA89" s="355" t="e">
        <f>+'Ark1'!#REF!</f>
        <v>#REF!</v>
      </c>
      <c r="AB89" s="51" t="e">
        <f>+'Ark1'!#REF!</f>
        <v>#REF!</v>
      </c>
      <c r="AC89" s="52" t="s">
        <v>8</v>
      </c>
      <c r="AD89" s="52" t="s">
        <v>431</v>
      </c>
      <c r="AE89" s="51" t="e">
        <f>+'Ark1'!#REF!</f>
        <v>#REF!</v>
      </c>
      <c r="AF89" s="76" t="e">
        <f>+'Ark1'!#REF!</f>
        <v>#REF!</v>
      </c>
      <c r="AG89" s="53" t="e">
        <f>+'Ark1'!#REF!</f>
        <v>#REF!</v>
      </c>
      <c r="AH89" s="53" t="e">
        <f>+'Ark1'!#REF!</f>
        <v>#REF!</v>
      </c>
      <c r="AI89" s="76" t="e">
        <f>+'Ark1'!#REF!</f>
        <v>#REF!</v>
      </c>
      <c r="AJ89" s="76" t="e">
        <f>+'Ark1'!#REF!</f>
        <v>#REF!</v>
      </c>
      <c r="AK89" s="76" t="e">
        <f>+'Ark1'!#REF!</f>
        <v>#REF!</v>
      </c>
      <c r="AL89" s="76" t="e">
        <f>+'Ark1'!#REF!</f>
        <v>#REF!</v>
      </c>
      <c r="AM89" s="76" t="e">
        <f>+'Ark1'!#REF!</f>
        <v>#REF!</v>
      </c>
      <c r="AN89" s="66" t="e">
        <f>+'Ark1'!#REF!</f>
        <v>#REF!</v>
      </c>
      <c r="AO89" s="76"/>
      <c r="AP89" s="66" t="e">
        <f t="shared" si="11"/>
        <v>#REF!</v>
      </c>
      <c r="AQ89" s="66" t="e">
        <f t="shared" si="12"/>
        <v>#REF!</v>
      </c>
      <c r="AR89" s="43"/>
      <c r="AS89" s="5"/>
    </row>
    <row r="90" spans="26:45" ht="15.6">
      <c r="Z90" s="43"/>
      <c r="AA90" s="319" t="e">
        <f>+'Ark1'!#REF!</f>
        <v>#REF!</v>
      </c>
      <c r="AB90" t="e">
        <f>+'Ark1'!#REF!</f>
        <v>#REF!</v>
      </c>
      <c r="AC90" s="3" t="s">
        <v>430</v>
      </c>
      <c r="AD90" s="3" t="s">
        <v>76</v>
      </c>
      <c r="AE90" t="e">
        <f>+'Ark1'!#REF!</f>
        <v>#REF!</v>
      </c>
      <c r="AF90" s="11" t="e">
        <f>+'Ark1'!#REF!</f>
        <v>#REF!</v>
      </c>
      <c r="AG90" s="1" t="e">
        <f>+'Ark1'!#REF!</f>
        <v>#REF!</v>
      </c>
      <c r="AH90" s="1" t="e">
        <f>+'Ark1'!#REF!</f>
        <v>#REF!</v>
      </c>
      <c r="AI90" s="11" t="e">
        <f>+'Ark1'!#REF!</f>
        <v>#REF!</v>
      </c>
      <c r="AJ90" s="11" t="e">
        <f>+'Ark1'!#REF!</f>
        <v>#REF!</v>
      </c>
      <c r="AK90" s="11" t="e">
        <f>+'Ark1'!#REF!</f>
        <v>#REF!</v>
      </c>
      <c r="AL90" s="11" t="e">
        <f>+'Ark1'!#REF!</f>
        <v>#REF!</v>
      </c>
      <c r="AM90" s="11" t="e">
        <f>+'Ark1'!#REF!</f>
        <v>#REF!</v>
      </c>
      <c r="AN90" s="67" t="e">
        <f>+'Ark1'!#REF!</f>
        <v>#REF!</v>
      </c>
      <c r="AP90" s="67" t="e">
        <f t="shared" si="11"/>
        <v>#REF!</v>
      </c>
      <c r="AQ90" s="67" t="e">
        <f t="shared" si="12"/>
        <v>#REF!</v>
      </c>
      <c r="AR90" s="43"/>
      <c r="AS90" s="5"/>
    </row>
    <row r="91" spans="26:45" ht="15.6">
      <c r="Z91" s="43"/>
      <c r="AA91" s="319" t="e">
        <f>+'Ark1'!#REF!</f>
        <v>#REF!</v>
      </c>
      <c r="AB91" t="e">
        <f>+'Ark1'!#REF!</f>
        <v>#REF!</v>
      </c>
      <c r="AC91" s="3" t="s">
        <v>108</v>
      </c>
      <c r="AD91" s="3" t="s">
        <v>76</v>
      </c>
      <c r="AE91" t="e">
        <f>+'Ark1'!#REF!</f>
        <v>#REF!</v>
      </c>
      <c r="AF91" s="11" t="e">
        <f>+'Ark1'!#REF!</f>
        <v>#REF!</v>
      </c>
      <c r="AG91" s="1" t="e">
        <f>+'Ark1'!#REF!</f>
        <v>#REF!</v>
      </c>
      <c r="AH91" s="1" t="e">
        <f>+'Ark1'!#REF!</f>
        <v>#REF!</v>
      </c>
      <c r="AI91" s="11" t="e">
        <f>+'Ark1'!#REF!</f>
        <v>#REF!</v>
      </c>
      <c r="AJ91" s="11" t="e">
        <f>+'Ark1'!#REF!</f>
        <v>#REF!</v>
      </c>
      <c r="AK91" s="11" t="e">
        <f>+'Ark1'!#REF!</f>
        <v>#REF!</v>
      </c>
      <c r="AL91" s="11" t="e">
        <f>+'Ark1'!#REF!</f>
        <v>#REF!</v>
      </c>
      <c r="AM91" s="11" t="e">
        <f>+'Ark1'!#REF!</f>
        <v>#REF!</v>
      </c>
      <c r="AN91" s="67" t="e">
        <f>+'Ark1'!#REF!</f>
        <v>#REF!</v>
      </c>
      <c r="AP91" s="67" t="e">
        <f t="shared" si="11"/>
        <v>#REF!</v>
      </c>
      <c r="AQ91" s="67" t="e">
        <f t="shared" si="12"/>
        <v>#REF!</v>
      </c>
      <c r="AR91" s="43"/>
      <c r="AS91" s="5"/>
    </row>
    <row r="92" spans="26:45" ht="15.6">
      <c r="Z92" s="43"/>
      <c r="AA92" s="319" t="e">
        <f>+'Ark1'!#REF!</f>
        <v>#REF!</v>
      </c>
      <c r="AB92" t="e">
        <f>+'Ark1'!#REF!</f>
        <v>#REF!</v>
      </c>
      <c r="AC92" s="3" t="s">
        <v>109</v>
      </c>
      <c r="AD92" s="3" t="s">
        <v>76</v>
      </c>
      <c r="AE92" t="e">
        <f>+'Ark1'!#REF!</f>
        <v>#REF!</v>
      </c>
      <c r="AF92" s="11" t="e">
        <f>+'Ark1'!#REF!</f>
        <v>#REF!</v>
      </c>
      <c r="AG92" s="1" t="e">
        <f>+'Ark1'!#REF!</f>
        <v>#REF!</v>
      </c>
      <c r="AH92" s="1" t="e">
        <f>+'Ark1'!#REF!</f>
        <v>#REF!</v>
      </c>
      <c r="AI92" s="11" t="e">
        <f>+'Ark1'!#REF!</f>
        <v>#REF!</v>
      </c>
      <c r="AJ92" s="11" t="e">
        <f>+'Ark1'!#REF!</f>
        <v>#REF!</v>
      </c>
      <c r="AK92" s="11" t="e">
        <f>+'Ark1'!#REF!</f>
        <v>#REF!</v>
      </c>
      <c r="AL92" s="11" t="e">
        <f>+'Ark1'!#REF!</f>
        <v>#REF!</v>
      </c>
      <c r="AM92" s="11" t="e">
        <f>+'Ark1'!#REF!</f>
        <v>#REF!</v>
      </c>
      <c r="AN92" s="67" t="e">
        <f>+'Ark1'!#REF!</f>
        <v>#REF!</v>
      </c>
      <c r="AP92" s="67" t="e">
        <f t="shared" si="11"/>
        <v>#REF!</v>
      </c>
      <c r="AQ92" s="67" t="e">
        <f t="shared" si="12"/>
        <v>#REF!</v>
      </c>
      <c r="AR92" s="43"/>
      <c r="AS92" s="5"/>
    </row>
    <row r="93" spans="26:45" ht="15.6">
      <c r="Z93" s="43"/>
      <c r="AA93" s="319" t="e">
        <f>+'Ark1'!#REF!</f>
        <v>#REF!</v>
      </c>
      <c r="AB93" t="e">
        <f>+'Ark1'!#REF!</f>
        <v>#REF!</v>
      </c>
      <c r="AC93" s="3" t="s">
        <v>8</v>
      </c>
      <c r="AD93" s="3" t="s">
        <v>7</v>
      </c>
      <c r="AE93" t="e">
        <f>+'Ark1'!#REF!</f>
        <v>#REF!</v>
      </c>
      <c r="AF93" s="11" t="e">
        <f>+'Ark1'!#REF!</f>
        <v>#REF!</v>
      </c>
      <c r="AG93" s="1" t="e">
        <f>+'Ark1'!#REF!</f>
        <v>#REF!</v>
      </c>
      <c r="AH93" s="1" t="e">
        <f>+'Ark1'!#REF!</f>
        <v>#REF!</v>
      </c>
      <c r="AI93" s="11" t="e">
        <f>+'Ark1'!#REF!</f>
        <v>#REF!</v>
      </c>
      <c r="AJ93" s="11" t="e">
        <f>+'Ark1'!#REF!</f>
        <v>#REF!</v>
      </c>
      <c r="AK93" s="11" t="e">
        <f>+'Ark1'!#REF!</f>
        <v>#REF!</v>
      </c>
      <c r="AL93" s="11" t="e">
        <f>+'Ark1'!#REF!</f>
        <v>#REF!</v>
      </c>
      <c r="AM93" s="11" t="e">
        <f>+'Ark1'!#REF!</f>
        <v>#REF!</v>
      </c>
      <c r="AN93" s="67" t="e">
        <f>+'Ark1'!#REF!</f>
        <v>#REF!</v>
      </c>
      <c r="AP93" s="67" t="e">
        <f t="shared" si="11"/>
        <v>#REF!</v>
      </c>
      <c r="AQ93" s="67" t="e">
        <f t="shared" si="12"/>
        <v>#REF!</v>
      </c>
      <c r="AR93" s="43"/>
      <c r="AS93" s="5"/>
    </row>
    <row r="94" spans="26:45" ht="15.6">
      <c r="Z94" s="43"/>
      <c r="AA94" s="319" t="e">
        <f>+'Ark1'!#REF!</f>
        <v>#REF!</v>
      </c>
      <c r="AB94" t="e">
        <f>+'Ark1'!#REF!</f>
        <v>#REF!</v>
      </c>
      <c r="AC94" s="3" t="s">
        <v>8</v>
      </c>
      <c r="AD94" s="3" t="s">
        <v>5</v>
      </c>
      <c r="AE94" t="e">
        <f>+'Ark1'!#REF!</f>
        <v>#REF!</v>
      </c>
      <c r="AF94" s="11" t="e">
        <f>+'Ark1'!#REF!</f>
        <v>#REF!</v>
      </c>
      <c r="AG94" s="1" t="e">
        <f>+'Ark1'!#REF!</f>
        <v>#REF!</v>
      </c>
      <c r="AH94" s="1" t="e">
        <f>+'Ark1'!#REF!</f>
        <v>#REF!</v>
      </c>
      <c r="AI94" s="11" t="e">
        <f>+'Ark1'!#REF!</f>
        <v>#REF!</v>
      </c>
      <c r="AJ94" s="11" t="e">
        <f>+'Ark1'!#REF!</f>
        <v>#REF!</v>
      </c>
      <c r="AK94" s="11" t="e">
        <f>+'Ark1'!#REF!</f>
        <v>#REF!</v>
      </c>
      <c r="AL94" s="11" t="e">
        <f>+'Ark1'!#REF!</f>
        <v>#REF!</v>
      </c>
      <c r="AM94" s="11" t="e">
        <f>+'Ark1'!#REF!</f>
        <v>#REF!</v>
      </c>
      <c r="AN94" s="67" t="e">
        <f>+'Ark1'!#REF!</f>
        <v>#REF!</v>
      </c>
      <c r="AP94" s="67" t="e">
        <f t="shared" si="11"/>
        <v>#REF!</v>
      </c>
      <c r="AQ94" s="67" t="e">
        <f t="shared" si="12"/>
        <v>#REF!</v>
      </c>
      <c r="AR94" s="43"/>
      <c r="AS94" s="5"/>
    </row>
    <row r="95" spans="26:45" ht="15.6">
      <c r="Z95" s="43"/>
      <c r="AA95" s="319" t="e">
        <f>+'Ark1'!#REF!</f>
        <v>#REF!</v>
      </c>
      <c r="AB95" t="e">
        <f>+'Ark1'!#REF!</f>
        <v>#REF!</v>
      </c>
      <c r="AC95" s="3" t="s">
        <v>8</v>
      </c>
      <c r="AD95" s="3" t="s">
        <v>431</v>
      </c>
      <c r="AE95" t="e">
        <f>+'Ark1'!#REF!</f>
        <v>#REF!</v>
      </c>
      <c r="AF95" s="11" t="e">
        <f>+'Ark1'!#REF!</f>
        <v>#REF!</v>
      </c>
      <c r="AG95" s="1" t="e">
        <f>+'Ark1'!#REF!</f>
        <v>#REF!</v>
      </c>
      <c r="AH95" s="1" t="e">
        <f>+'Ark1'!#REF!</f>
        <v>#REF!</v>
      </c>
      <c r="AI95" s="11" t="e">
        <f>+'Ark1'!#REF!</f>
        <v>#REF!</v>
      </c>
      <c r="AJ95" s="11" t="e">
        <f>+'Ark1'!#REF!</f>
        <v>#REF!</v>
      </c>
      <c r="AK95" s="11" t="e">
        <f>+'Ark1'!#REF!</f>
        <v>#REF!</v>
      </c>
      <c r="AL95" s="11" t="e">
        <f>+'Ark1'!#REF!</f>
        <v>#REF!</v>
      </c>
      <c r="AM95" s="11" t="e">
        <f>+'Ark1'!#REF!</f>
        <v>#REF!</v>
      </c>
      <c r="AN95" s="67" t="e">
        <f>+'Ark1'!#REF!</f>
        <v>#REF!</v>
      </c>
      <c r="AP95" s="67" t="e">
        <f t="shared" si="11"/>
        <v>#REF!</v>
      </c>
      <c r="AQ95" s="67" t="e">
        <f t="shared" si="12"/>
        <v>#REF!</v>
      </c>
      <c r="AR95" s="43"/>
      <c r="AS95" s="5"/>
    </row>
    <row r="96" spans="26:45">
      <c r="Z96" s="43"/>
      <c r="AA96" s="355" t="e">
        <f>+'Ark1'!#REF!</f>
        <v>#REF!</v>
      </c>
      <c r="AB96" s="51" t="e">
        <f>+'Ark1'!#REF!</f>
        <v>#REF!</v>
      </c>
      <c r="AC96" s="52" t="s">
        <v>430</v>
      </c>
      <c r="AD96" s="52" t="s">
        <v>76</v>
      </c>
      <c r="AE96" s="51" t="e">
        <f>+'Ark1'!#REF!</f>
        <v>#REF!</v>
      </c>
      <c r="AF96" s="76" t="e">
        <f>+'Ark1'!#REF!</f>
        <v>#REF!</v>
      </c>
      <c r="AG96" s="53" t="e">
        <f>+'Ark1'!#REF!</f>
        <v>#REF!</v>
      </c>
      <c r="AH96" s="53" t="e">
        <f>+'Ark1'!#REF!</f>
        <v>#REF!</v>
      </c>
      <c r="AI96" s="76" t="e">
        <f>+'Ark1'!#REF!</f>
        <v>#REF!</v>
      </c>
      <c r="AJ96" s="76" t="e">
        <f>+'Ark1'!#REF!</f>
        <v>#REF!</v>
      </c>
      <c r="AK96" s="76" t="e">
        <f>+'Ark1'!#REF!</f>
        <v>#REF!</v>
      </c>
      <c r="AL96" s="76" t="e">
        <f>+'Ark1'!#REF!</f>
        <v>#REF!</v>
      </c>
      <c r="AM96" s="76" t="e">
        <f>+'Ark1'!#REF!</f>
        <v>#REF!</v>
      </c>
      <c r="AN96" s="66" t="e">
        <f>+'Ark1'!#REF!</f>
        <v>#REF!</v>
      </c>
      <c r="AO96" s="76"/>
      <c r="AP96" s="66" t="e">
        <f t="shared" si="11"/>
        <v>#REF!</v>
      </c>
      <c r="AQ96" s="66" t="e">
        <f t="shared" si="12"/>
        <v>#REF!</v>
      </c>
      <c r="AR96" s="43"/>
    </row>
    <row r="97" spans="26:45" ht="15.6">
      <c r="Z97" s="43"/>
      <c r="AA97" s="355" t="e">
        <f>+'Ark1'!#REF!</f>
        <v>#REF!</v>
      </c>
      <c r="AB97" s="51" t="e">
        <f>+'Ark1'!#REF!</f>
        <v>#REF!</v>
      </c>
      <c r="AC97" s="52" t="s">
        <v>108</v>
      </c>
      <c r="AD97" s="52" t="s">
        <v>76</v>
      </c>
      <c r="AE97" s="51" t="e">
        <f>+'Ark1'!#REF!</f>
        <v>#REF!</v>
      </c>
      <c r="AF97" s="76" t="e">
        <f>+'Ark1'!#REF!</f>
        <v>#REF!</v>
      </c>
      <c r="AG97" s="53" t="e">
        <f>+'Ark1'!#REF!</f>
        <v>#REF!</v>
      </c>
      <c r="AH97" s="53" t="e">
        <f>+'Ark1'!#REF!</f>
        <v>#REF!</v>
      </c>
      <c r="AI97" s="76" t="e">
        <f>+'Ark1'!#REF!</f>
        <v>#REF!</v>
      </c>
      <c r="AJ97" s="76" t="e">
        <f>+'Ark1'!#REF!</f>
        <v>#REF!</v>
      </c>
      <c r="AK97" s="76" t="e">
        <f>+'Ark1'!#REF!</f>
        <v>#REF!</v>
      </c>
      <c r="AL97" s="76" t="e">
        <f>+'Ark1'!#REF!</f>
        <v>#REF!</v>
      </c>
      <c r="AM97" s="76" t="e">
        <f>+'Ark1'!#REF!</f>
        <v>#REF!</v>
      </c>
      <c r="AN97" s="66" t="e">
        <f>+'Ark1'!#REF!</f>
        <v>#REF!</v>
      </c>
      <c r="AO97" s="76"/>
      <c r="AP97" s="66" t="e">
        <f t="shared" si="11"/>
        <v>#REF!</v>
      </c>
      <c r="AQ97" s="66" t="e">
        <f t="shared" si="12"/>
        <v>#REF!</v>
      </c>
      <c r="AR97" s="43"/>
      <c r="AS97" s="5"/>
    </row>
    <row r="98" spans="26:45">
      <c r="Z98" s="43"/>
      <c r="AA98" s="355" t="e">
        <f>+'Ark1'!#REF!</f>
        <v>#REF!</v>
      </c>
      <c r="AB98" s="51" t="e">
        <f>+'Ark1'!#REF!</f>
        <v>#REF!</v>
      </c>
      <c r="AC98" s="52" t="s">
        <v>109</v>
      </c>
      <c r="AD98" s="52" t="s">
        <v>76</v>
      </c>
      <c r="AE98" s="51" t="e">
        <f>+'Ark1'!#REF!</f>
        <v>#REF!</v>
      </c>
      <c r="AF98" s="76" t="e">
        <f>+'Ark1'!#REF!</f>
        <v>#REF!</v>
      </c>
      <c r="AG98" s="53" t="e">
        <f>+'Ark1'!#REF!</f>
        <v>#REF!</v>
      </c>
      <c r="AH98" s="53" t="e">
        <f>+'Ark1'!#REF!</f>
        <v>#REF!</v>
      </c>
      <c r="AI98" s="76" t="e">
        <f>+'Ark1'!#REF!</f>
        <v>#REF!</v>
      </c>
      <c r="AJ98" s="76" t="e">
        <f>+'Ark1'!#REF!</f>
        <v>#REF!</v>
      </c>
      <c r="AK98" s="76" t="e">
        <f>+'Ark1'!#REF!</f>
        <v>#REF!</v>
      </c>
      <c r="AL98" s="76" t="e">
        <f>+'Ark1'!#REF!</f>
        <v>#REF!</v>
      </c>
      <c r="AM98" s="76" t="e">
        <f>+'Ark1'!#REF!</f>
        <v>#REF!</v>
      </c>
      <c r="AN98" s="66" t="e">
        <f>+'Ark1'!#REF!</f>
        <v>#REF!</v>
      </c>
      <c r="AO98" s="76"/>
      <c r="AP98" s="66" t="e">
        <f t="shared" si="11"/>
        <v>#REF!</v>
      </c>
      <c r="AQ98" s="66" t="e">
        <f t="shared" si="12"/>
        <v>#REF!</v>
      </c>
      <c r="AR98" s="43"/>
    </row>
    <row r="99" spans="26:45">
      <c r="Z99" s="43"/>
      <c r="AA99" s="355" t="e">
        <f>+'Ark1'!#REF!</f>
        <v>#REF!</v>
      </c>
      <c r="AB99" s="51" t="e">
        <f>+'Ark1'!#REF!</f>
        <v>#REF!</v>
      </c>
      <c r="AC99" s="52" t="s">
        <v>8</v>
      </c>
      <c r="AD99" s="52" t="s">
        <v>7</v>
      </c>
      <c r="AE99" s="51" t="e">
        <f>+'Ark1'!#REF!</f>
        <v>#REF!</v>
      </c>
      <c r="AF99" s="76" t="e">
        <f>+'Ark1'!#REF!</f>
        <v>#REF!</v>
      </c>
      <c r="AG99" s="53" t="e">
        <f>+'Ark1'!#REF!</f>
        <v>#REF!</v>
      </c>
      <c r="AH99" s="53" t="e">
        <f>+'Ark1'!#REF!</f>
        <v>#REF!</v>
      </c>
      <c r="AI99" s="76" t="e">
        <f>+'Ark1'!#REF!</f>
        <v>#REF!</v>
      </c>
      <c r="AJ99" s="76" t="e">
        <f>+'Ark1'!#REF!</f>
        <v>#REF!</v>
      </c>
      <c r="AK99" s="76" t="e">
        <f>+'Ark1'!#REF!</f>
        <v>#REF!</v>
      </c>
      <c r="AL99" s="76" t="e">
        <f>+'Ark1'!#REF!</f>
        <v>#REF!</v>
      </c>
      <c r="AM99" s="76" t="e">
        <f>+'Ark1'!#REF!</f>
        <v>#REF!</v>
      </c>
      <c r="AN99" s="66" t="e">
        <f>+'Ark1'!#REF!</f>
        <v>#REF!</v>
      </c>
      <c r="AO99" s="76"/>
      <c r="AP99" s="66" t="e">
        <f t="shared" si="11"/>
        <v>#REF!</v>
      </c>
      <c r="AQ99" s="66" t="e">
        <f t="shared" si="12"/>
        <v>#REF!</v>
      </c>
      <c r="AR99" s="43"/>
    </row>
    <row r="100" spans="26:45">
      <c r="Z100" s="43"/>
      <c r="AA100" s="355" t="e">
        <f>+'Ark1'!#REF!</f>
        <v>#REF!</v>
      </c>
      <c r="AB100" s="51" t="e">
        <f>+'Ark1'!#REF!</f>
        <v>#REF!</v>
      </c>
      <c r="AC100" s="52" t="s">
        <v>8</v>
      </c>
      <c r="AD100" s="52" t="s">
        <v>5</v>
      </c>
      <c r="AE100" s="51" t="e">
        <f>+'Ark1'!#REF!</f>
        <v>#REF!</v>
      </c>
      <c r="AF100" s="76" t="e">
        <f>+'Ark1'!#REF!</f>
        <v>#REF!</v>
      </c>
      <c r="AG100" s="53" t="e">
        <f>+'Ark1'!#REF!</f>
        <v>#REF!</v>
      </c>
      <c r="AH100" s="53" t="e">
        <f>+'Ark1'!#REF!</f>
        <v>#REF!</v>
      </c>
      <c r="AI100" s="76" t="e">
        <f>+'Ark1'!#REF!</f>
        <v>#REF!</v>
      </c>
      <c r="AJ100" s="76" t="e">
        <f>+'Ark1'!#REF!</f>
        <v>#REF!</v>
      </c>
      <c r="AK100" s="76" t="e">
        <f>+'Ark1'!#REF!</f>
        <v>#REF!</v>
      </c>
      <c r="AL100" s="76" t="e">
        <f>+'Ark1'!#REF!</f>
        <v>#REF!</v>
      </c>
      <c r="AM100" s="76" t="e">
        <f>+'Ark1'!#REF!</f>
        <v>#REF!</v>
      </c>
      <c r="AN100" s="66" t="e">
        <f>+'Ark1'!#REF!</f>
        <v>#REF!</v>
      </c>
      <c r="AO100" s="76"/>
      <c r="AP100" s="66" t="e">
        <f t="shared" si="11"/>
        <v>#REF!</v>
      </c>
      <c r="AQ100" s="66" t="e">
        <f t="shared" si="12"/>
        <v>#REF!</v>
      </c>
      <c r="AR100" s="43"/>
    </row>
    <row r="101" spans="26:45">
      <c r="Z101" s="43"/>
      <c r="AA101" s="355" t="e">
        <f>+'Ark1'!#REF!</f>
        <v>#REF!</v>
      </c>
      <c r="AB101" s="51" t="e">
        <f>+'Ark1'!#REF!</f>
        <v>#REF!</v>
      </c>
      <c r="AC101" s="52" t="s">
        <v>8</v>
      </c>
      <c r="AD101" s="52" t="s">
        <v>431</v>
      </c>
      <c r="AE101" s="51" t="e">
        <f>+'Ark1'!#REF!</f>
        <v>#REF!</v>
      </c>
      <c r="AF101" s="76" t="e">
        <f>+'Ark1'!#REF!</f>
        <v>#REF!</v>
      </c>
      <c r="AG101" s="53" t="e">
        <f>+'Ark1'!#REF!</f>
        <v>#REF!</v>
      </c>
      <c r="AH101" s="53" t="e">
        <f>+'Ark1'!#REF!</f>
        <v>#REF!</v>
      </c>
      <c r="AI101" s="76" t="e">
        <f>+'Ark1'!#REF!</f>
        <v>#REF!</v>
      </c>
      <c r="AJ101" s="76" t="e">
        <f>+'Ark1'!#REF!</f>
        <v>#REF!</v>
      </c>
      <c r="AK101" s="76" t="e">
        <f>+'Ark1'!#REF!</f>
        <v>#REF!</v>
      </c>
      <c r="AL101" s="76" t="e">
        <f>+'Ark1'!#REF!</f>
        <v>#REF!</v>
      </c>
      <c r="AM101" s="76" t="e">
        <f>+'Ark1'!#REF!</f>
        <v>#REF!</v>
      </c>
      <c r="AN101" s="66" t="e">
        <f>+'Ark1'!#REF!</f>
        <v>#REF!</v>
      </c>
      <c r="AO101" s="76"/>
      <c r="AP101" s="66" t="e">
        <f t="shared" si="11"/>
        <v>#REF!</v>
      </c>
      <c r="AQ101" s="66" t="e">
        <f t="shared" si="12"/>
        <v>#REF!</v>
      </c>
      <c r="AR101" s="43"/>
    </row>
    <row r="102" spans="26:45">
      <c r="Z102" s="43"/>
      <c r="AA102" s="319" t="e">
        <f>+'Ark1'!#REF!</f>
        <v>#REF!</v>
      </c>
      <c r="AB102" t="e">
        <f>+'Ark1'!#REF!</f>
        <v>#REF!</v>
      </c>
      <c r="AC102" s="3" t="s">
        <v>430</v>
      </c>
      <c r="AD102" s="3" t="s">
        <v>76</v>
      </c>
      <c r="AE102" t="e">
        <f>+'Ark1'!#REF!</f>
        <v>#REF!</v>
      </c>
      <c r="AF102" s="11" t="e">
        <f>+'Ark1'!#REF!</f>
        <v>#REF!</v>
      </c>
      <c r="AG102" s="1" t="e">
        <f>+'Ark1'!#REF!</f>
        <v>#REF!</v>
      </c>
      <c r="AH102" s="1" t="e">
        <f>+'Ark1'!#REF!</f>
        <v>#REF!</v>
      </c>
      <c r="AI102" s="11" t="e">
        <f>+'Ark1'!#REF!</f>
        <v>#REF!</v>
      </c>
      <c r="AJ102" s="11" t="e">
        <f>+'Ark1'!#REF!</f>
        <v>#REF!</v>
      </c>
      <c r="AK102" s="11" t="e">
        <f>+'Ark1'!#REF!</f>
        <v>#REF!</v>
      </c>
      <c r="AL102" s="11" t="e">
        <f>+'Ark1'!#REF!</f>
        <v>#REF!</v>
      </c>
      <c r="AM102" s="11" t="e">
        <f>+'Ark1'!#REF!</f>
        <v>#REF!</v>
      </c>
      <c r="AN102" s="67" t="e">
        <f>+'Ark1'!#REF!</f>
        <v>#REF!</v>
      </c>
      <c r="AP102" s="67" t="e">
        <f t="shared" si="11"/>
        <v>#REF!</v>
      </c>
      <c r="AQ102" s="67" t="e">
        <f t="shared" si="12"/>
        <v>#REF!</v>
      </c>
      <c r="AR102" s="43"/>
    </row>
    <row r="103" spans="26:45">
      <c r="Z103" s="43"/>
      <c r="AA103" s="319" t="e">
        <f>+'Ark1'!#REF!</f>
        <v>#REF!</v>
      </c>
      <c r="AB103" t="e">
        <f>+'Ark1'!#REF!</f>
        <v>#REF!</v>
      </c>
      <c r="AC103" s="3" t="s">
        <v>108</v>
      </c>
      <c r="AD103" s="3" t="s">
        <v>76</v>
      </c>
      <c r="AE103" t="e">
        <f>+'Ark1'!#REF!</f>
        <v>#REF!</v>
      </c>
      <c r="AF103" s="11" t="e">
        <f>+'Ark1'!#REF!</f>
        <v>#REF!</v>
      </c>
      <c r="AG103" s="1" t="e">
        <f>+'Ark1'!#REF!</f>
        <v>#REF!</v>
      </c>
      <c r="AH103" s="1" t="e">
        <f>+'Ark1'!#REF!</f>
        <v>#REF!</v>
      </c>
      <c r="AI103" s="11" t="e">
        <f>+'Ark1'!#REF!</f>
        <v>#REF!</v>
      </c>
      <c r="AJ103" s="11" t="e">
        <f>+'Ark1'!#REF!</f>
        <v>#REF!</v>
      </c>
      <c r="AK103" s="11" t="e">
        <f>+'Ark1'!#REF!</f>
        <v>#REF!</v>
      </c>
      <c r="AL103" s="11" t="e">
        <f>+'Ark1'!#REF!</f>
        <v>#REF!</v>
      </c>
      <c r="AM103" s="11" t="e">
        <f>+'Ark1'!#REF!</f>
        <v>#REF!</v>
      </c>
      <c r="AN103" s="67" t="e">
        <f>+'Ark1'!#REF!</f>
        <v>#REF!</v>
      </c>
      <c r="AP103" s="67" t="e">
        <f t="shared" si="11"/>
        <v>#REF!</v>
      </c>
      <c r="AQ103" s="67" t="e">
        <f t="shared" si="12"/>
        <v>#REF!</v>
      </c>
      <c r="AR103" s="43"/>
    </row>
    <row r="104" spans="26:45">
      <c r="Z104" s="43"/>
      <c r="AA104" s="319" t="e">
        <f>+'Ark1'!#REF!</f>
        <v>#REF!</v>
      </c>
      <c r="AB104" t="e">
        <f>+'Ark1'!#REF!</f>
        <v>#REF!</v>
      </c>
      <c r="AC104" s="3" t="s">
        <v>109</v>
      </c>
      <c r="AD104" s="3" t="s">
        <v>76</v>
      </c>
      <c r="AE104" t="e">
        <f>+'Ark1'!#REF!</f>
        <v>#REF!</v>
      </c>
      <c r="AF104" s="11" t="e">
        <f>+'Ark1'!#REF!</f>
        <v>#REF!</v>
      </c>
      <c r="AG104" s="1" t="e">
        <f>+'Ark1'!#REF!</f>
        <v>#REF!</v>
      </c>
      <c r="AH104" s="1" t="e">
        <f>+'Ark1'!#REF!</f>
        <v>#REF!</v>
      </c>
      <c r="AI104" s="11" t="e">
        <f>+'Ark1'!#REF!</f>
        <v>#REF!</v>
      </c>
      <c r="AJ104" s="11" t="e">
        <f>+'Ark1'!#REF!</f>
        <v>#REF!</v>
      </c>
      <c r="AK104" s="11" t="e">
        <f>+'Ark1'!#REF!</f>
        <v>#REF!</v>
      </c>
      <c r="AL104" s="11" t="e">
        <f>+'Ark1'!#REF!</f>
        <v>#REF!</v>
      </c>
      <c r="AM104" s="11" t="e">
        <f>+'Ark1'!#REF!</f>
        <v>#REF!</v>
      </c>
      <c r="AN104" s="67" t="e">
        <f>+'Ark1'!#REF!</f>
        <v>#REF!</v>
      </c>
      <c r="AP104" s="67" t="e">
        <f t="shared" si="11"/>
        <v>#REF!</v>
      </c>
      <c r="AQ104" s="67" t="e">
        <f t="shared" si="12"/>
        <v>#REF!</v>
      </c>
      <c r="AR104" s="43"/>
    </row>
    <row r="105" spans="26:45">
      <c r="Z105" s="43"/>
      <c r="AA105" s="319" t="e">
        <f>+'Ark1'!#REF!</f>
        <v>#REF!</v>
      </c>
      <c r="AB105" t="e">
        <f>+'Ark1'!#REF!</f>
        <v>#REF!</v>
      </c>
      <c r="AC105" s="3" t="s">
        <v>8</v>
      </c>
      <c r="AD105" s="3" t="s">
        <v>7</v>
      </c>
      <c r="AE105" t="e">
        <f>+'Ark1'!#REF!</f>
        <v>#REF!</v>
      </c>
      <c r="AF105" s="11" t="e">
        <f>+'Ark1'!#REF!</f>
        <v>#REF!</v>
      </c>
      <c r="AG105" s="1" t="e">
        <f>+'Ark1'!#REF!</f>
        <v>#REF!</v>
      </c>
      <c r="AH105" s="1" t="e">
        <f>+'Ark1'!#REF!</f>
        <v>#REF!</v>
      </c>
      <c r="AI105" s="11" t="e">
        <f>+'Ark1'!#REF!</f>
        <v>#REF!</v>
      </c>
      <c r="AJ105" s="11" t="e">
        <f>+'Ark1'!#REF!</f>
        <v>#REF!</v>
      </c>
      <c r="AK105" s="11" t="e">
        <f>+'Ark1'!#REF!</f>
        <v>#REF!</v>
      </c>
      <c r="AL105" s="11" t="e">
        <f>+'Ark1'!#REF!</f>
        <v>#REF!</v>
      </c>
      <c r="AM105" s="11" t="e">
        <f>+'Ark1'!#REF!</f>
        <v>#REF!</v>
      </c>
      <c r="AN105" s="67" t="e">
        <f>+'Ark1'!#REF!</f>
        <v>#REF!</v>
      </c>
      <c r="AP105" s="67" t="e">
        <f t="shared" si="11"/>
        <v>#REF!</v>
      </c>
      <c r="AQ105" s="67" t="e">
        <f t="shared" si="12"/>
        <v>#REF!</v>
      </c>
      <c r="AR105" s="43"/>
    </row>
    <row r="106" spans="26:45">
      <c r="Z106" s="43"/>
      <c r="AA106" s="319" t="e">
        <f>+'Ark1'!#REF!</f>
        <v>#REF!</v>
      </c>
      <c r="AB106" t="e">
        <f>+'Ark1'!#REF!</f>
        <v>#REF!</v>
      </c>
      <c r="AC106" s="3" t="s">
        <v>8</v>
      </c>
      <c r="AD106" s="3" t="s">
        <v>5</v>
      </c>
      <c r="AE106" t="e">
        <f>+'Ark1'!#REF!</f>
        <v>#REF!</v>
      </c>
      <c r="AF106" s="11" t="e">
        <f>+'Ark1'!#REF!</f>
        <v>#REF!</v>
      </c>
      <c r="AG106" s="1" t="e">
        <f>+'Ark1'!#REF!</f>
        <v>#REF!</v>
      </c>
      <c r="AH106" s="1" t="e">
        <f>+'Ark1'!#REF!</f>
        <v>#REF!</v>
      </c>
      <c r="AI106" s="11" t="e">
        <f>+'Ark1'!#REF!</f>
        <v>#REF!</v>
      </c>
      <c r="AJ106" s="11" t="e">
        <f>+'Ark1'!#REF!</f>
        <v>#REF!</v>
      </c>
      <c r="AK106" s="11" t="e">
        <f>+'Ark1'!#REF!</f>
        <v>#REF!</v>
      </c>
      <c r="AL106" s="11" t="e">
        <f>+'Ark1'!#REF!</f>
        <v>#REF!</v>
      </c>
      <c r="AM106" s="11" t="e">
        <f>+'Ark1'!#REF!</f>
        <v>#REF!</v>
      </c>
      <c r="AN106" s="67" t="e">
        <f>+'Ark1'!#REF!</f>
        <v>#REF!</v>
      </c>
      <c r="AP106" s="67" t="e">
        <f t="shared" si="11"/>
        <v>#REF!</v>
      </c>
      <c r="AQ106" s="67" t="e">
        <f t="shared" si="12"/>
        <v>#REF!</v>
      </c>
      <c r="AR106" s="43"/>
    </row>
    <row r="107" spans="26:45">
      <c r="Z107" s="43"/>
      <c r="AA107" s="319" t="e">
        <f>+'Ark1'!#REF!</f>
        <v>#REF!</v>
      </c>
      <c r="AB107" t="e">
        <f>+'Ark1'!#REF!</f>
        <v>#REF!</v>
      </c>
      <c r="AC107" s="3" t="s">
        <v>8</v>
      </c>
      <c r="AD107" s="3" t="s">
        <v>431</v>
      </c>
      <c r="AE107" t="e">
        <f>+'Ark1'!#REF!</f>
        <v>#REF!</v>
      </c>
      <c r="AF107" s="11" t="e">
        <f>+'Ark1'!#REF!</f>
        <v>#REF!</v>
      </c>
      <c r="AG107" s="1" t="e">
        <f>+'Ark1'!#REF!</f>
        <v>#REF!</v>
      </c>
      <c r="AH107" s="1" t="e">
        <f>+'Ark1'!#REF!</f>
        <v>#REF!</v>
      </c>
      <c r="AI107" s="11" t="e">
        <f>+'Ark1'!#REF!</f>
        <v>#REF!</v>
      </c>
      <c r="AJ107" s="11" t="e">
        <f>+'Ark1'!#REF!</f>
        <v>#REF!</v>
      </c>
      <c r="AK107" s="11" t="e">
        <f>+'Ark1'!#REF!</f>
        <v>#REF!</v>
      </c>
      <c r="AL107" s="11" t="e">
        <f>+'Ark1'!#REF!</f>
        <v>#REF!</v>
      </c>
      <c r="AM107" s="11" t="e">
        <f>+'Ark1'!#REF!</f>
        <v>#REF!</v>
      </c>
      <c r="AN107" s="67" t="e">
        <f>+'Ark1'!#REF!</f>
        <v>#REF!</v>
      </c>
      <c r="AP107" s="67" t="e">
        <f t="shared" si="11"/>
        <v>#REF!</v>
      </c>
      <c r="AQ107" s="67" t="e">
        <f t="shared" si="12"/>
        <v>#REF!</v>
      </c>
      <c r="AR107" s="43"/>
    </row>
    <row r="108" spans="26:45">
      <c r="Z108" s="43"/>
      <c r="AA108" s="355" t="e">
        <f>+'Ark1'!#REF!</f>
        <v>#REF!</v>
      </c>
      <c r="AB108" s="51" t="e">
        <f>+'Ark1'!#REF!</f>
        <v>#REF!</v>
      </c>
      <c r="AC108" s="52" t="s">
        <v>430</v>
      </c>
      <c r="AD108" s="52" t="s">
        <v>76</v>
      </c>
      <c r="AE108" s="51" t="e">
        <f>+'Ark1'!#REF!</f>
        <v>#REF!</v>
      </c>
      <c r="AF108" s="76" t="e">
        <f>+'Ark1'!#REF!</f>
        <v>#REF!</v>
      </c>
      <c r="AG108" s="53" t="e">
        <f>+'Ark1'!#REF!</f>
        <v>#REF!</v>
      </c>
      <c r="AH108" s="53" t="e">
        <f>+'Ark1'!#REF!</f>
        <v>#REF!</v>
      </c>
      <c r="AI108" s="76" t="e">
        <f>+'Ark1'!#REF!</f>
        <v>#REF!</v>
      </c>
      <c r="AJ108" s="76" t="e">
        <f>+'Ark1'!#REF!</f>
        <v>#REF!</v>
      </c>
      <c r="AK108" s="76" t="e">
        <f>+'Ark1'!#REF!</f>
        <v>#REF!</v>
      </c>
      <c r="AL108" s="76" t="e">
        <f>+'Ark1'!#REF!</f>
        <v>#REF!</v>
      </c>
      <c r="AM108" s="76" t="e">
        <f>+'Ark1'!#REF!</f>
        <v>#REF!</v>
      </c>
      <c r="AN108" s="66" t="e">
        <f>+'Ark1'!#REF!</f>
        <v>#REF!</v>
      </c>
      <c r="AO108" s="76"/>
      <c r="AP108" s="66" t="e">
        <f t="shared" si="11"/>
        <v>#REF!</v>
      </c>
      <c r="AQ108" s="66" t="e">
        <f t="shared" si="12"/>
        <v>#REF!</v>
      </c>
      <c r="AR108" s="43"/>
    </row>
    <row r="109" spans="26:45">
      <c r="Z109" s="43"/>
      <c r="AA109" s="355" t="e">
        <f>+'Ark1'!#REF!</f>
        <v>#REF!</v>
      </c>
      <c r="AB109" s="51" t="e">
        <f>+'Ark1'!#REF!</f>
        <v>#REF!</v>
      </c>
      <c r="AC109" s="52" t="s">
        <v>108</v>
      </c>
      <c r="AD109" s="52" t="s">
        <v>76</v>
      </c>
      <c r="AE109" s="51" t="e">
        <f>+'Ark1'!#REF!</f>
        <v>#REF!</v>
      </c>
      <c r="AF109" s="76" t="e">
        <f>+'Ark1'!#REF!</f>
        <v>#REF!</v>
      </c>
      <c r="AG109" s="53" t="e">
        <f>+'Ark1'!#REF!</f>
        <v>#REF!</v>
      </c>
      <c r="AH109" s="53" t="e">
        <f>+'Ark1'!#REF!</f>
        <v>#REF!</v>
      </c>
      <c r="AI109" s="76" t="e">
        <f>+'Ark1'!#REF!</f>
        <v>#REF!</v>
      </c>
      <c r="AJ109" s="76" t="e">
        <f>+'Ark1'!#REF!</f>
        <v>#REF!</v>
      </c>
      <c r="AK109" s="76" t="e">
        <f>+'Ark1'!#REF!</f>
        <v>#REF!</v>
      </c>
      <c r="AL109" s="76" t="e">
        <f>+'Ark1'!#REF!</f>
        <v>#REF!</v>
      </c>
      <c r="AM109" s="76" t="e">
        <f>+'Ark1'!#REF!</f>
        <v>#REF!</v>
      </c>
      <c r="AN109" s="66" t="e">
        <f>+'Ark1'!#REF!</f>
        <v>#REF!</v>
      </c>
      <c r="AO109" s="76"/>
      <c r="AP109" s="66" t="e">
        <f t="shared" si="11"/>
        <v>#REF!</v>
      </c>
      <c r="AQ109" s="66" t="e">
        <f t="shared" si="12"/>
        <v>#REF!</v>
      </c>
      <c r="AR109" s="43"/>
    </row>
    <row r="110" spans="26:45">
      <c r="Z110" s="43"/>
      <c r="AA110" s="355" t="e">
        <f>+'Ark1'!#REF!</f>
        <v>#REF!</v>
      </c>
      <c r="AB110" s="51" t="e">
        <f>+'Ark1'!#REF!</f>
        <v>#REF!</v>
      </c>
      <c r="AC110" s="52" t="s">
        <v>109</v>
      </c>
      <c r="AD110" s="52" t="s">
        <v>76</v>
      </c>
      <c r="AE110" s="51" t="e">
        <f>+'Ark1'!#REF!</f>
        <v>#REF!</v>
      </c>
      <c r="AF110" s="76" t="e">
        <f>+'Ark1'!#REF!</f>
        <v>#REF!</v>
      </c>
      <c r="AG110" s="53" t="e">
        <f>+'Ark1'!#REF!</f>
        <v>#REF!</v>
      </c>
      <c r="AH110" s="53" t="e">
        <f>+'Ark1'!#REF!</f>
        <v>#REF!</v>
      </c>
      <c r="AI110" s="76" t="e">
        <f>+'Ark1'!#REF!</f>
        <v>#REF!</v>
      </c>
      <c r="AJ110" s="76" t="e">
        <f>+'Ark1'!#REF!</f>
        <v>#REF!</v>
      </c>
      <c r="AK110" s="76" t="e">
        <f>+'Ark1'!#REF!</f>
        <v>#REF!</v>
      </c>
      <c r="AL110" s="76" t="e">
        <f>+'Ark1'!#REF!</f>
        <v>#REF!</v>
      </c>
      <c r="AM110" s="76" t="e">
        <f>+'Ark1'!#REF!</f>
        <v>#REF!</v>
      </c>
      <c r="AN110" s="66" t="e">
        <f>+'Ark1'!#REF!</f>
        <v>#REF!</v>
      </c>
      <c r="AO110" s="76"/>
      <c r="AP110" s="66" t="e">
        <f t="shared" si="11"/>
        <v>#REF!</v>
      </c>
      <c r="AQ110" s="66" t="e">
        <f t="shared" si="12"/>
        <v>#REF!</v>
      </c>
      <c r="AR110" s="43"/>
    </row>
    <row r="111" spans="26:45">
      <c r="Z111" s="43"/>
      <c r="AA111" s="355" t="e">
        <f>+'Ark1'!#REF!</f>
        <v>#REF!</v>
      </c>
      <c r="AB111" s="51" t="e">
        <f>+'Ark1'!#REF!</f>
        <v>#REF!</v>
      </c>
      <c r="AC111" s="52" t="s">
        <v>8</v>
      </c>
      <c r="AD111" s="52" t="s">
        <v>7</v>
      </c>
      <c r="AE111" s="51" t="e">
        <f>+'Ark1'!#REF!</f>
        <v>#REF!</v>
      </c>
      <c r="AF111" s="76" t="e">
        <f>+'Ark1'!#REF!</f>
        <v>#REF!</v>
      </c>
      <c r="AG111" s="53" t="e">
        <f>+'Ark1'!#REF!</f>
        <v>#REF!</v>
      </c>
      <c r="AH111" s="53" t="e">
        <f>+'Ark1'!#REF!</f>
        <v>#REF!</v>
      </c>
      <c r="AI111" s="76" t="e">
        <f>+'Ark1'!#REF!</f>
        <v>#REF!</v>
      </c>
      <c r="AJ111" s="76" t="e">
        <f>+'Ark1'!#REF!</f>
        <v>#REF!</v>
      </c>
      <c r="AK111" s="76" t="e">
        <f>+'Ark1'!#REF!</f>
        <v>#REF!</v>
      </c>
      <c r="AL111" s="76" t="e">
        <f>+'Ark1'!#REF!</f>
        <v>#REF!</v>
      </c>
      <c r="AM111" s="76" t="e">
        <f>+'Ark1'!#REF!</f>
        <v>#REF!</v>
      </c>
      <c r="AN111" s="66" t="e">
        <f>+'Ark1'!#REF!</f>
        <v>#REF!</v>
      </c>
      <c r="AO111" s="76"/>
      <c r="AP111" s="66" t="e">
        <f t="shared" si="11"/>
        <v>#REF!</v>
      </c>
      <c r="AQ111" s="66" t="e">
        <f t="shared" si="12"/>
        <v>#REF!</v>
      </c>
      <c r="AR111" s="43"/>
    </row>
    <row r="112" spans="26:45">
      <c r="Z112" s="43"/>
      <c r="AA112" s="355" t="e">
        <f>+'Ark1'!#REF!</f>
        <v>#REF!</v>
      </c>
      <c r="AB112" s="51" t="e">
        <f>+'Ark1'!#REF!</f>
        <v>#REF!</v>
      </c>
      <c r="AC112" s="52" t="s">
        <v>8</v>
      </c>
      <c r="AD112" s="52" t="s">
        <v>5</v>
      </c>
      <c r="AE112" s="51" t="e">
        <f>+'Ark1'!#REF!</f>
        <v>#REF!</v>
      </c>
      <c r="AF112" s="76" t="e">
        <f>+'Ark1'!#REF!</f>
        <v>#REF!</v>
      </c>
      <c r="AG112" s="53" t="e">
        <f>+'Ark1'!#REF!</f>
        <v>#REF!</v>
      </c>
      <c r="AH112" s="53" t="e">
        <f>+'Ark1'!#REF!</f>
        <v>#REF!</v>
      </c>
      <c r="AI112" s="76" t="e">
        <f>+'Ark1'!#REF!</f>
        <v>#REF!</v>
      </c>
      <c r="AJ112" s="76" t="e">
        <f>+'Ark1'!#REF!</f>
        <v>#REF!</v>
      </c>
      <c r="AK112" s="76" t="e">
        <f>+'Ark1'!#REF!</f>
        <v>#REF!</v>
      </c>
      <c r="AL112" s="76" t="e">
        <f>+'Ark1'!#REF!</f>
        <v>#REF!</v>
      </c>
      <c r="AM112" s="76" t="e">
        <f>+'Ark1'!#REF!</f>
        <v>#REF!</v>
      </c>
      <c r="AN112" s="66" t="e">
        <f>+'Ark1'!#REF!</f>
        <v>#REF!</v>
      </c>
      <c r="AO112" s="76"/>
      <c r="AP112" s="66" t="e">
        <f t="shared" si="11"/>
        <v>#REF!</v>
      </c>
      <c r="AQ112" s="66" t="e">
        <f t="shared" si="12"/>
        <v>#REF!</v>
      </c>
      <c r="AR112" s="43"/>
    </row>
    <row r="113" spans="26:53">
      <c r="Z113" s="43"/>
      <c r="AA113" s="355" t="e">
        <f>+'Ark1'!#REF!</f>
        <v>#REF!</v>
      </c>
      <c r="AB113" s="51" t="e">
        <f>+'Ark1'!#REF!</f>
        <v>#REF!</v>
      </c>
      <c r="AC113" s="52" t="s">
        <v>8</v>
      </c>
      <c r="AD113" s="52" t="s">
        <v>431</v>
      </c>
      <c r="AE113" s="51" t="e">
        <f>+'Ark1'!#REF!</f>
        <v>#REF!</v>
      </c>
      <c r="AF113" s="76" t="e">
        <f>+'Ark1'!#REF!</f>
        <v>#REF!</v>
      </c>
      <c r="AG113" s="53" t="e">
        <f>+'Ark1'!#REF!</f>
        <v>#REF!</v>
      </c>
      <c r="AH113" s="53" t="e">
        <f>+'Ark1'!#REF!</f>
        <v>#REF!</v>
      </c>
      <c r="AI113" s="76" t="e">
        <f>+'Ark1'!#REF!</f>
        <v>#REF!</v>
      </c>
      <c r="AJ113" s="76" t="e">
        <f>+'Ark1'!#REF!</f>
        <v>#REF!</v>
      </c>
      <c r="AK113" s="76" t="e">
        <f>+'Ark1'!#REF!</f>
        <v>#REF!</v>
      </c>
      <c r="AL113" s="76" t="e">
        <f>+'Ark1'!#REF!</f>
        <v>#REF!</v>
      </c>
      <c r="AM113" s="76" t="e">
        <f>+'Ark1'!#REF!</f>
        <v>#REF!</v>
      </c>
      <c r="AN113" s="66" t="e">
        <f>+'Ark1'!#REF!</f>
        <v>#REF!</v>
      </c>
      <c r="AO113" s="76"/>
      <c r="AP113" s="66" t="e">
        <f t="shared" si="11"/>
        <v>#REF!</v>
      </c>
      <c r="AQ113" s="66" t="e">
        <f t="shared" si="12"/>
        <v>#REF!</v>
      </c>
      <c r="AR113" s="43"/>
    </row>
    <row r="114" spans="26:53">
      <c r="Z114" s="43"/>
      <c r="AA114" s="363" t="e">
        <f>+'Ark1'!#REF!</f>
        <v>#REF!</v>
      </c>
      <c r="AB114" s="11" t="e">
        <f>+'Ark1'!#REF!</f>
        <v>#REF!</v>
      </c>
      <c r="AC114" s="3" t="s">
        <v>430</v>
      </c>
      <c r="AD114" s="3" t="s">
        <v>76</v>
      </c>
      <c r="AE114" s="11" t="e">
        <f>+'Ark1'!#REF!</f>
        <v>#REF!</v>
      </c>
      <c r="AF114" s="11" t="e">
        <f>+'Ark1'!#REF!</f>
        <v>#REF!</v>
      </c>
      <c r="AG114" s="1" t="e">
        <f>+'Ark1'!#REF!</f>
        <v>#REF!</v>
      </c>
      <c r="AH114" s="1" t="e">
        <f>+'Ark1'!#REF!</f>
        <v>#REF!</v>
      </c>
      <c r="AI114" s="11" t="e">
        <f>+'Ark1'!#REF!</f>
        <v>#REF!</v>
      </c>
      <c r="AJ114" s="11" t="e">
        <f>+'Ark1'!#REF!</f>
        <v>#REF!</v>
      </c>
      <c r="AK114" s="11" t="e">
        <f>+'Ark1'!#REF!</f>
        <v>#REF!</v>
      </c>
      <c r="AL114" s="11" t="e">
        <f>+'Ark1'!#REF!</f>
        <v>#REF!</v>
      </c>
      <c r="AM114" s="11" t="e">
        <f>+'Ark1'!#REF!</f>
        <v>#REF!</v>
      </c>
      <c r="AN114" s="67" t="e">
        <f>+'Ark1'!#REF!</f>
        <v>#REF!</v>
      </c>
      <c r="AP114" s="67" t="e">
        <f t="shared" si="11"/>
        <v>#REF!</v>
      </c>
      <c r="AQ114" s="67" t="e">
        <f t="shared" si="12"/>
        <v>#REF!</v>
      </c>
      <c r="AR114" s="43"/>
    </row>
    <row r="115" spans="26:53">
      <c r="Z115" s="43"/>
      <c r="AA115" s="363" t="e">
        <f>+'Ark1'!#REF!</f>
        <v>#REF!</v>
      </c>
      <c r="AB115" s="11" t="e">
        <f>+'Ark1'!#REF!</f>
        <v>#REF!</v>
      </c>
      <c r="AC115" s="3" t="s">
        <v>108</v>
      </c>
      <c r="AD115" s="3" t="s">
        <v>76</v>
      </c>
      <c r="AE115" s="11" t="e">
        <f>+'Ark1'!#REF!</f>
        <v>#REF!</v>
      </c>
      <c r="AF115" s="11" t="e">
        <f>+'Ark1'!#REF!</f>
        <v>#REF!</v>
      </c>
      <c r="AG115" s="1" t="e">
        <f>+'Ark1'!#REF!</f>
        <v>#REF!</v>
      </c>
      <c r="AH115" s="1" t="e">
        <f>+'Ark1'!#REF!</f>
        <v>#REF!</v>
      </c>
      <c r="AI115" s="11" t="e">
        <f>+'Ark1'!#REF!</f>
        <v>#REF!</v>
      </c>
      <c r="AJ115" s="11" t="e">
        <f>+'Ark1'!#REF!</f>
        <v>#REF!</v>
      </c>
      <c r="AK115" s="11" t="e">
        <f>+'Ark1'!#REF!</f>
        <v>#REF!</v>
      </c>
      <c r="AL115" s="11" t="e">
        <f>+'Ark1'!#REF!</f>
        <v>#REF!</v>
      </c>
      <c r="AM115" s="11" t="e">
        <f>+'Ark1'!#REF!</f>
        <v>#REF!</v>
      </c>
      <c r="AN115" s="67" t="e">
        <f>+'Ark1'!#REF!</f>
        <v>#REF!</v>
      </c>
      <c r="AP115" s="67" t="e">
        <f t="shared" si="11"/>
        <v>#REF!</v>
      </c>
      <c r="AQ115" s="67" t="e">
        <f t="shared" si="12"/>
        <v>#REF!</v>
      </c>
      <c r="AR115" s="43"/>
    </row>
    <row r="116" spans="26:53">
      <c r="Z116" s="43"/>
      <c r="AA116" s="319" t="e">
        <f>+'Ark1'!#REF!</f>
        <v>#REF!</v>
      </c>
      <c r="AB116" t="e">
        <f>+'Ark1'!#REF!</f>
        <v>#REF!</v>
      </c>
      <c r="AC116" s="3" t="s">
        <v>109</v>
      </c>
      <c r="AD116" s="3" t="s">
        <v>76</v>
      </c>
      <c r="AE116" s="11" t="e">
        <f>+'Ark1'!#REF!</f>
        <v>#REF!</v>
      </c>
      <c r="AF116" s="11" t="e">
        <f>+'Ark1'!#REF!</f>
        <v>#REF!</v>
      </c>
      <c r="AG116" s="1" t="e">
        <f>+'Ark1'!#REF!</f>
        <v>#REF!</v>
      </c>
      <c r="AH116" s="1" t="e">
        <f>+'Ark1'!#REF!</f>
        <v>#REF!</v>
      </c>
      <c r="AI116" s="11" t="e">
        <f>+'Ark1'!#REF!</f>
        <v>#REF!</v>
      </c>
      <c r="AJ116" s="11" t="e">
        <f>+'Ark1'!#REF!</f>
        <v>#REF!</v>
      </c>
      <c r="AK116" s="11" t="e">
        <f>+'Ark1'!#REF!</f>
        <v>#REF!</v>
      </c>
      <c r="AL116" s="11" t="e">
        <f>+'Ark1'!#REF!</f>
        <v>#REF!</v>
      </c>
      <c r="AM116" s="11" t="e">
        <f>+'Ark1'!#REF!</f>
        <v>#REF!</v>
      </c>
      <c r="AN116" s="67" t="e">
        <f>+'Ark1'!#REF!</f>
        <v>#REF!</v>
      </c>
      <c r="AP116" s="67" t="e">
        <f t="shared" si="11"/>
        <v>#REF!</v>
      </c>
      <c r="AQ116" s="67" t="e">
        <f t="shared" si="12"/>
        <v>#REF!</v>
      </c>
      <c r="AR116" s="43"/>
    </row>
    <row r="117" spans="26:53">
      <c r="Z117" s="43"/>
      <c r="AA117" s="319" t="e">
        <f>+'Ark1'!#REF!</f>
        <v>#REF!</v>
      </c>
      <c r="AB117" t="e">
        <f>+'Ark1'!#REF!</f>
        <v>#REF!</v>
      </c>
      <c r="AC117" s="3" t="s">
        <v>8</v>
      </c>
      <c r="AD117" s="3" t="s">
        <v>7</v>
      </c>
      <c r="AE117" s="11" t="e">
        <f>+'Ark1'!#REF!</f>
        <v>#REF!</v>
      </c>
      <c r="AF117" s="11" t="e">
        <f>+'Ark1'!#REF!</f>
        <v>#REF!</v>
      </c>
      <c r="AG117" s="1" t="e">
        <f>+'Ark1'!#REF!</f>
        <v>#REF!</v>
      </c>
      <c r="AH117" s="1" t="e">
        <f>+'Ark1'!#REF!</f>
        <v>#REF!</v>
      </c>
      <c r="AI117" s="11" t="e">
        <f>+'Ark1'!#REF!</f>
        <v>#REF!</v>
      </c>
      <c r="AJ117" s="11" t="e">
        <f>+'Ark1'!#REF!</f>
        <v>#REF!</v>
      </c>
      <c r="AK117" s="11" t="e">
        <f>+'Ark1'!#REF!</f>
        <v>#REF!</v>
      </c>
      <c r="AL117" s="11" t="e">
        <f>+'Ark1'!#REF!</f>
        <v>#REF!</v>
      </c>
      <c r="AM117" s="11" t="e">
        <f>+'Ark1'!#REF!</f>
        <v>#REF!</v>
      </c>
      <c r="AN117" s="67" t="e">
        <f>+'Ark1'!#REF!</f>
        <v>#REF!</v>
      </c>
      <c r="AP117" s="67" t="e">
        <f t="shared" si="11"/>
        <v>#REF!</v>
      </c>
      <c r="AQ117" s="67" t="e">
        <f t="shared" si="12"/>
        <v>#REF!</v>
      </c>
      <c r="AR117" s="43"/>
    </row>
    <row r="118" spans="26:53">
      <c r="Z118" s="43"/>
      <c r="AA118" s="319" t="e">
        <f>+'Ark1'!#REF!</f>
        <v>#REF!</v>
      </c>
      <c r="AB118" t="e">
        <f>+'Ark1'!#REF!</f>
        <v>#REF!</v>
      </c>
      <c r="AC118" s="3" t="s">
        <v>8</v>
      </c>
      <c r="AD118" s="3" t="s">
        <v>5</v>
      </c>
      <c r="AE118" s="11" t="e">
        <f>+'Ark1'!#REF!</f>
        <v>#REF!</v>
      </c>
      <c r="AF118" s="11" t="e">
        <f>+'Ark1'!#REF!</f>
        <v>#REF!</v>
      </c>
      <c r="AG118" s="1" t="e">
        <f>+'Ark1'!#REF!</f>
        <v>#REF!</v>
      </c>
      <c r="AH118" s="1" t="e">
        <f>+'Ark1'!#REF!</f>
        <v>#REF!</v>
      </c>
      <c r="AI118" s="11" t="e">
        <f>+'Ark1'!#REF!</f>
        <v>#REF!</v>
      </c>
      <c r="AJ118" s="11" t="e">
        <f>+'Ark1'!#REF!</f>
        <v>#REF!</v>
      </c>
      <c r="AK118" s="11" t="e">
        <f>+'Ark1'!#REF!</f>
        <v>#REF!</v>
      </c>
      <c r="AL118" s="11" t="e">
        <f>+'Ark1'!#REF!</f>
        <v>#REF!</v>
      </c>
      <c r="AM118" s="11" t="e">
        <f>+'Ark1'!#REF!</f>
        <v>#REF!</v>
      </c>
      <c r="AN118" s="67" t="e">
        <f>+'Ark1'!#REF!</f>
        <v>#REF!</v>
      </c>
      <c r="AP118" s="67" t="e">
        <f t="shared" si="11"/>
        <v>#REF!</v>
      </c>
      <c r="AQ118" s="67" t="e">
        <f t="shared" si="12"/>
        <v>#REF!</v>
      </c>
      <c r="AR118" s="43"/>
    </row>
    <row r="119" spans="26:53">
      <c r="Z119" s="43"/>
      <c r="AA119" s="319" t="e">
        <f>+'Ark1'!#REF!</f>
        <v>#REF!</v>
      </c>
      <c r="AB119" t="e">
        <f>+'Ark1'!#REF!</f>
        <v>#REF!</v>
      </c>
      <c r="AC119" s="3" t="s">
        <v>8</v>
      </c>
      <c r="AD119" s="3" t="s">
        <v>431</v>
      </c>
      <c r="AE119" s="11" t="e">
        <f>+'Ark1'!#REF!</f>
        <v>#REF!</v>
      </c>
      <c r="AF119" s="11" t="e">
        <f>+'Ark1'!#REF!</f>
        <v>#REF!</v>
      </c>
      <c r="AG119" s="1" t="e">
        <f>+'Ark1'!#REF!</f>
        <v>#REF!</v>
      </c>
      <c r="AH119" s="1" t="e">
        <f>+'Ark1'!#REF!</f>
        <v>#REF!</v>
      </c>
      <c r="AI119" s="11" t="e">
        <f>+'Ark1'!#REF!</f>
        <v>#REF!</v>
      </c>
      <c r="AJ119" s="11" t="e">
        <f>+'Ark1'!#REF!</f>
        <v>#REF!</v>
      </c>
      <c r="AK119" s="11" t="e">
        <f>+'Ark1'!#REF!</f>
        <v>#REF!</v>
      </c>
      <c r="AL119" s="11" t="e">
        <f>+'Ark1'!#REF!</f>
        <v>#REF!</v>
      </c>
      <c r="AM119" s="11" t="e">
        <f>+'Ark1'!#REF!</f>
        <v>#REF!</v>
      </c>
      <c r="AN119" s="67" t="e">
        <f>+'Ark1'!#REF!</f>
        <v>#REF!</v>
      </c>
      <c r="AP119" s="67" t="e">
        <f t="shared" si="11"/>
        <v>#REF!</v>
      </c>
      <c r="AQ119" s="67" t="e">
        <f t="shared" si="12"/>
        <v>#REF!</v>
      </c>
      <c r="AR119" s="43"/>
    </row>
    <row r="120" spans="26:53">
      <c r="Z120" s="43"/>
      <c r="AA120" s="355" t="e">
        <f>+'Ark1'!#REF!</f>
        <v>#REF!</v>
      </c>
      <c r="AB120" s="51" t="e">
        <f>+'Ark1'!#REF!</f>
        <v>#REF!</v>
      </c>
      <c r="AC120" s="52" t="s">
        <v>430</v>
      </c>
      <c r="AD120" s="52" t="s">
        <v>76</v>
      </c>
      <c r="AE120" s="51" t="e">
        <f>+'Ark1'!#REF!</f>
        <v>#REF!</v>
      </c>
      <c r="AF120" s="76" t="e">
        <f>+'Ark1'!#REF!</f>
        <v>#REF!</v>
      </c>
      <c r="AG120" s="53" t="e">
        <f>+'Ark1'!#REF!</f>
        <v>#REF!</v>
      </c>
      <c r="AH120" s="53" t="e">
        <f>+'Ark1'!#REF!</f>
        <v>#REF!</v>
      </c>
      <c r="AI120" s="76" t="e">
        <f>+'Ark1'!#REF!</f>
        <v>#REF!</v>
      </c>
      <c r="AJ120" s="76" t="e">
        <f>+'Ark1'!#REF!</f>
        <v>#REF!</v>
      </c>
      <c r="AK120" s="76" t="e">
        <f>+'Ark1'!#REF!</f>
        <v>#REF!</v>
      </c>
      <c r="AL120" s="76" t="e">
        <f>+'Ark1'!#REF!</f>
        <v>#REF!</v>
      </c>
      <c r="AM120" s="76" t="e">
        <f>+'Ark1'!#REF!</f>
        <v>#REF!</v>
      </c>
      <c r="AN120" s="66" t="e">
        <f>+'Ark1'!#REF!</f>
        <v>#REF!</v>
      </c>
      <c r="AO120" s="76"/>
      <c r="AP120" s="66" t="e">
        <f t="shared" ref="AP120:AP137" si="13">+AI120/AG120</f>
        <v>#REF!</v>
      </c>
      <c r="AQ120" s="66" t="e">
        <f t="shared" ref="AQ120:AQ137" si="14">+AF120/AE120</f>
        <v>#REF!</v>
      </c>
      <c r="AR120" s="43"/>
    </row>
    <row r="121" spans="26:53">
      <c r="Z121" s="43"/>
      <c r="AA121" s="355" t="e">
        <f>+'Ark1'!#REF!</f>
        <v>#REF!</v>
      </c>
      <c r="AB121" s="51" t="e">
        <f>+'Ark1'!#REF!</f>
        <v>#REF!</v>
      </c>
      <c r="AC121" s="52" t="s">
        <v>108</v>
      </c>
      <c r="AD121" s="52" t="s">
        <v>76</v>
      </c>
      <c r="AE121" s="51" t="e">
        <f>+'Ark1'!#REF!</f>
        <v>#REF!</v>
      </c>
      <c r="AF121" s="76" t="e">
        <f>+'Ark1'!#REF!</f>
        <v>#REF!</v>
      </c>
      <c r="AG121" s="53" t="e">
        <f>+'Ark1'!#REF!</f>
        <v>#REF!</v>
      </c>
      <c r="AH121" s="53" t="e">
        <f>+'Ark1'!#REF!</f>
        <v>#REF!</v>
      </c>
      <c r="AI121" s="76" t="e">
        <f>+'Ark1'!#REF!</f>
        <v>#REF!</v>
      </c>
      <c r="AJ121" s="76" t="e">
        <f>+'Ark1'!#REF!</f>
        <v>#REF!</v>
      </c>
      <c r="AK121" s="76" t="e">
        <f>+'Ark1'!#REF!</f>
        <v>#REF!</v>
      </c>
      <c r="AL121" s="76" t="e">
        <f>+'Ark1'!#REF!</f>
        <v>#REF!</v>
      </c>
      <c r="AM121" s="76" t="e">
        <f>+'Ark1'!#REF!</f>
        <v>#REF!</v>
      </c>
      <c r="AN121" s="66" t="e">
        <f>+'Ark1'!#REF!</f>
        <v>#REF!</v>
      </c>
      <c r="AO121" s="76"/>
      <c r="AP121" s="66" t="e">
        <f t="shared" si="13"/>
        <v>#REF!</v>
      </c>
      <c r="AQ121" s="66" t="e">
        <f t="shared" si="14"/>
        <v>#REF!</v>
      </c>
      <c r="AR121" s="43"/>
    </row>
    <row r="122" spans="26:53">
      <c r="Z122" s="43"/>
      <c r="AA122" s="355" t="e">
        <f>+'Ark1'!#REF!</f>
        <v>#REF!</v>
      </c>
      <c r="AB122" s="51" t="e">
        <f>+'Ark1'!#REF!</f>
        <v>#REF!</v>
      </c>
      <c r="AC122" s="52" t="s">
        <v>109</v>
      </c>
      <c r="AD122" s="52" t="s">
        <v>76</v>
      </c>
      <c r="AE122" s="51" t="e">
        <f>+'Ark1'!#REF!</f>
        <v>#REF!</v>
      </c>
      <c r="AF122" s="76" t="e">
        <f>+'Ark1'!#REF!</f>
        <v>#REF!</v>
      </c>
      <c r="AG122" s="53" t="e">
        <f>+'Ark1'!#REF!</f>
        <v>#REF!</v>
      </c>
      <c r="AH122" s="53" t="e">
        <f>+'Ark1'!#REF!</f>
        <v>#REF!</v>
      </c>
      <c r="AI122" s="76" t="e">
        <f>+'Ark1'!#REF!</f>
        <v>#REF!</v>
      </c>
      <c r="AJ122" s="76" t="e">
        <f>+'Ark1'!#REF!</f>
        <v>#REF!</v>
      </c>
      <c r="AK122" s="76" t="e">
        <f>+'Ark1'!#REF!</f>
        <v>#REF!</v>
      </c>
      <c r="AL122" s="76" t="e">
        <f>+'Ark1'!#REF!</f>
        <v>#REF!</v>
      </c>
      <c r="AM122" s="76" t="e">
        <f>+'Ark1'!#REF!</f>
        <v>#REF!</v>
      </c>
      <c r="AN122" s="66" t="e">
        <f>+'Ark1'!#REF!</f>
        <v>#REF!</v>
      </c>
      <c r="AO122" s="76"/>
      <c r="AP122" s="66" t="e">
        <f t="shared" si="13"/>
        <v>#REF!</v>
      </c>
      <c r="AQ122" s="66" t="e">
        <f t="shared" si="14"/>
        <v>#REF!</v>
      </c>
      <c r="AR122" s="43"/>
    </row>
    <row r="123" spans="26:53">
      <c r="Z123" s="43"/>
      <c r="AA123" s="355" t="e">
        <f>+'Ark1'!#REF!</f>
        <v>#REF!</v>
      </c>
      <c r="AB123" s="51" t="e">
        <f>+'Ark1'!#REF!</f>
        <v>#REF!</v>
      </c>
      <c r="AC123" s="52" t="s">
        <v>8</v>
      </c>
      <c r="AD123" s="52" t="s">
        <v>7</v>
      </c>
      <c r="AE123" s="51" t="e">
        <f>+'Ark1'!#REF!</f>
        <v>#REF!</v>
      </c>
      <c r="AF123" s="76" t="e">
        <f>+'Ark1'!#REF!</f>
        <v>#REF!</v>
      </c>
      <c r="AG123" s="53" t="e">
        <f>+'Ark1'!#REF!</f>
        <v>#REF!</v>
      </c>
      <c r="AH123" s="53" t="e">
        <f>+'Ark1'!#REF!</f>
        <v>#REF!</v>
      </c>
      <c r="AI123" s="76" t="e">
        <f>+'Ark1'!#REF!</f>
        <v>#REF!</v>
      </c>
      <c r="AJ123" s="76" t="e">
        <f>+'Ark1'!#REF!</f>
        <v>#REF!</v>
      </c>
      <c r="AK123" s="76" t="e">
        <f>+'Ark1'!#REF!</f>
        <v>#REF!</v>
      </c>
      <c r="AL123" s="76" t="e">
        <f>+'Ark1'!#REF!</f>
        <v>#REF!</v>
      </c>
      <c r="AM123" s="76" t="e">
        <f>+'Ark1'!#REF!</f>
        <v>#REF!</v>
      </c>
      <c r="AN123" s="66" t="e">
        <f>+'Ark1'!#REF!</f>
        <v>#REF!</v>
      </c>
      <c r="AO123" s="76"/>
      <c r="AP123" s="66" t="e">
        <f t="shared" si="13"/>
        <v>#REF!</v>
      </c>
      <c r="AQ123" s="66" t="e">
        <f t="shared" si="14"/>
        <v>#REF!</v>
      </c>
      <c r="AR123" s="43"/>
    </row>
    <row r="124" spans="26:53">
      <c r="Z124" s="43"/>
      <c r="AA124" s="355" t="e">
        <f>+'Ark1'!#REF!</f>
        <v>#REF!</v>
      </c>
      <c r="AB124" s="51" t="e">
        <f>+'Ark1'!#REF!</f>
        <v>#REF!</v>
      </c>
      <c r="AC124" s="52" t="s">
        <v>8</v>
      </c>
      <c r="AD124" s="52" t="s">
        <v>5</v>
      </c>
      <c r="AE124" s="51" t="e">
        <f>+'Ark1'!#REF!</f>
        <v>#REF!</v>
      </c>
      <c r="AF124" s="76" t="e">
        <f>+'Ark1'!#REF!</f>
        <v>#REF!</v>
      </c>
      <c r="AG124" s="53" t="e">
        <f>+'Ark1'!#REF!</f>
        <v>#REF!</v>
      </c>
      <c r="AH124" s="53" t="e">
        <f>+'Ark1'!#REF!</f>
        <v>#REF!</v>
      </c>
      <c r="AI124" s="76" t="e">
        <f>+'Ark1'!#REF!</f>
        <v>#REF!</v>
      </c>
      <c r="AJ124" s="76" t="e">
        <f>+'Ark1'!#REF!</f>
        <v>#REF!</v>
      </c>
      <c r="AK124" s="76" t="e">
        <f>+'Ark1'!#REF!</f>
        <v>#REF!</v>
      </c>
      <c r="AL124" s="76" t="e">
        <f>+'Ark1'!#REF!</f>
        <v>#REF!</v>
      </c>
      <c r="AM124" s="76" t="e">
        <f>+'Ark1'!#REF!</f>
        <v>#REF!</v>
      </c>
      <c r="AN124" s="66" t="e">
        <f>+'Ark1'!#REF!</f>
        <v>#REF!</v>
      </c>
      <c r="AO124" s="76"/>
      <c r="AP124" s="66" t="e">
        <f t="shared" si="13"/>
        <v>#REF!</v>
      </c>
      <c r="AQ124" s="66" t="e">
        <f t="shared" si="14"/>
        <v>#REF!</v>
      </c>
      <c r="AR124" s="43"/>
    </row>
    <row r="125" spans="26:53">
      <c r="Z125" s="43"/>
      <c r="AA125" s="355" t="e">
        <f>+'Ark1'!#REF!</f>
        <v>#REF!</v>
      </c>
      <c r="AB125" s="51" t="e">
        <f>+'Ark1'!#REF!</f>
        <v>#REF!</v>
      </c>
      <c r="AC125" s="52" t="s">
        <v>8</v>
      </c>
      <c r="AD125" s="52" t="s">
        <v>431</v>
      </c>
      <c r="AE125" s="51" t="e">
        <f>+'Ark1'!#REF!</f>
        <v>#REF!</v>
      </c>
      <c r="AF125" s="76" t="e">
        <f>+'Ark1'!#REF!</f>
        <v>#REF!</v>
      </c>
      <c r="AG125" s="53" t="e">
        <f>+'Ark1'!#REF!</f>
        <v>#REF!</v>
      </c>
      <c r="AH125" s="53" t="e">
        <f>+'Ark1'!#REF!</f>
        <v>#REF!</v>
      </c>
      <c r="AI125" s="76" t="e">
        <f>+'Ark1'!#REF!</f>
        <v>#REF!</v>
      </c>
      <c r="AJ125" s="76" t="e">
        <f>+'Ark1'!#REF!</f>
        <v>#REF!</v>
      </c>
      <c r="AK125" s="76" t="e">
        <f>+'Ark1'!#REF!</f>
        <v>#REF!</v>
      </c>
      <c r="AL125" s="76" t="e">
        <f>+'Ark1'!#REF!</f>
        <v>#REF!</v>
      </c>
      <c r="AM125" s="76" t="e">
        <f>+'Ark1'!#REF!</f>
        <v>#REF!</v>
      </c>
      <c r="AN125" s="66" t="e">
        <f>+'Ark1'!#REF!</f>
        <v>#REF!</v>
      </c>
      <c r="AO125" s="76"/>
      <c r="AP125" s="66" t="e">
        <f t="shared" si="13"/>
        <v>#REF!</v>
      </c>
      <c r="AQ125" s="66" t="e">
        <f t="shared" si="14"/>
        <v>#REF!</v>
      </c>
      <c r="AR125" s="43"/>
    </row>
    <row r="126" spans="26:53">
      <c r="Z126" s="43"/>
      <c r="AA126" s="363" t="e">
        <f>+'Ark1'!#REF!</f>
        <v>#REF!</v>
      </c>
      <c r="AB126" s="11" t="e">
        <f>+'Ark1'!#REF!</f>
        <v>#REF!</v>
      </c>
      <c r="AC126" s="3" t="s">
        <v>430</v>
      </c>
      <c r="AD126" s="3" t="s">
        <v>76</v>
      </c>
      <c r="AE126" s="11" t="e">
        <f>+'Ark1'!#REF!</f>
        <v>#REF!</v>
      </c>
      <c r="AF126" s="11" t="e">
        <f>+'Ark1'!#REF!</f>
        <v>#REF!</v>
      </c>
      <c r="AG126" s="1" t="e">
        <f>+'Ark1'!#REF!</f>
        <v>#REF!</v>
      </c>
      <c r="AH126" s="1" t="e">
        <f>+'Ark1'!#REF!</f>
        <v>#REF!</v>
      </c>
      <c r="AI126" s="11" t="e">
        <f>+'Ark1'!#REF!</f>
        <v>#REF!</v>
      </c>
      <c r="AJ126" s="11" t="e">
        <f>+'Ark1'!#REF!</f>
        <v>#REF!</v>
      </c>
      <c r="AK126" s="11" t="e">
        <f>+'Ark1'!#REF!</f>
        <v>#REF!</v>
      </c>
      <c r="AL126" s="11" t="e">
        <f>+'Ark1'!#REF!</f>
        <v>#REF!</v>
      </c>
      <c r="AM126" s="11" t="e">
        <f>+'Ark1'!#REF!</f>
        <v>#REF!</v>
      </c>
      <c r="AN126" s="67" t="e">
        <f>+'Ark1'!#REF!</f>
        <v>#REF!</v>
      </c>
      <c r="AP126" s="67" t="e">
        <f t="shared" si="13"/>
        <v>#REF!</v>
      </c>
      <c r="AQ126" s="67" t="e">
        <f t="shared" si="14"/>
        <v>#REF!</v>
      </c>
      <c r="AR126" s="43"/>
    </row>
    <row r="127" spans="26:53">
      <c r="Z127" s="43"/>
      <c r="AA127" s="363" t="e">
        <f>+'Ark1'!#REF!</f>
        <v>#REF!</v>
      </c>
      <c r="AB127" s="11" t="e">
        <f>+'Ark1'!#REF!</f>
        <v>#REF!</v>
      </c>
      <c r="AC127" s="3" t="s">
        <v>108</v>
      </c>
      <c r="AD127" s="3" t="s">
        <v>76</v>
      </c>
      <c r="AE127" s="11" t="e">
        <f>+'Ark1'!#REF!</f>
        <v>#REF!</v>
      </c>
      <c r="AF127" s="11" t="e">
        <f>+'Ark1'!#REF!</f>
        <v>#REF!</v>
      </c>
      <c r="AG127" s="1" t="e">
        <f>+'Ark1'!#REF!</f>
        <v>#REF!</v>
      </c>
      <c r="AH127" s="1" t="e">
        <f>+'Ark1'!#REF!</f>
        <v>#REF!</v>
      </c>
      <c r="AI127" s="11" t="e">
        <f>+'Ark1'!#REF!</f>
        <v>#REF!</v>
      </c>
      <c r="AJ127" s="11" t="e">
        <f>+'Ark1'!#REF!</f>
        <v>#REF!</v>
      </c>
      <c r="AK127" s="11" t="e">
        <f>+'Ark1'!#REF!</f>
        <v>#REF!</v>
      </c>
      <c r="AL127" s="11" t="e">
        <f>+'Ark1'!#REF!</f>
        <v>#REF!</v>
      </c>
      <c r="AM127" s="11" t="e">
        <f>+'Ark1'!#REF!</f>
        <v>#REF!</v>
      </c>
      <c r="AN127" s="67" t="e">
        <f>+'Ark1'!#REF!</f>
        <v>#REF!</v>
      </c>
      <c r="AP127" s="67" t="e">
        <f t="shared" si="13"/>
        <v>#REF!</v>
      </c>
      <c r="AQ127" s="67" t="e">
        <f t="shared" si="14"/>
        <v>#REF!</v>
      </c>
      <c r="AR127" s="43"/>
    </row>
    <row r="128" spans="26:53">
      <c r="Z128" s="43"/>
      <c r="AA128" s="319" t="e">
        <f>+'Ark1'!#REF!</f>
        <v>#REF!</v>
      </c>
      <c r="AB128" t="e">
        <f>+'Ark1'!#REF!</f>
        <v>#REF!</v>
      </c>
      <c r="AC128" s="3" t="s">
        <v>109</v>
      </c>
      <c r="AD128" s="3" t="s">
        <v>76</v>
      </c>
      <c r="AE128" s="11" t="e">
        <f>+'Ark1'!#REF!</f>
        <v>#REF!</v>
      </c>
      <c r="AF128" s="11" t="e">
        <f>+'Ark1'!#REF!</f>
        <v>#REF!</v>
      </c>
      <c r="AG128" s="1" t="e">
        <f>+'Ark1'!#REF!</f>
        <v>#REF!</v>
      </c>
      <c r="AH128" s="1" t="e">
        <f>+'Ark1'!#REF!</f>
        <v>#REF!</v>
      </c>
      <c r="AI128" s="11" t="e">
        <f>+'Ark1'!#REF!</f>
        <v>#REF!</v>
      </c>
      <c r="AJ128" s="11" t="e">
        <f>+'Ark1'!#REF!</f>
        <v>#REF!</v>
      </c>
      <c r="AK128" s="11" t="e">
        <f>+'Ark1'!#REF!</f>
        <v>#REF!</v>
      </c>
      <c r="AL128" s="11" t="e">
        <f>+'Ark1'!#REF!</f>
        <v>#REF!</v>
      </c>
      <c r="AM128" s="11" t="e">
        <f>+'Ark1'!#REF!</f>
        <v>#REF!</v>
      </c>
      <c r="AN128" s="67" t="e">
        <f>+'Ark1'!#REF!</f>
        <v>#REF!</v>
      </c>
      <c r="AP128" s="67" t="e">
        <f t="shared" si="13"/>
        <v>#REF!</v>
      </c>
      <c r="AQ128" s="67" t="e">
        <f t="shared" si="14"/>
        <v>#REF!</v>
      </c>
      <c r="AR128" s="43"/>
      <c r="AS128" s="1"/>
      <c r="AT128" s="1"/>
      <c r="AU128" s="1"/>
      <c r="AV128" s="1"/>
      <c r="AW128" s="1"/>
      <c r="AX128" s="1"/>
      <c r="AZ128" s="13"/>
      <c r="BA128" s="13"/>
    </row>
    <row r="129" spans="26:53">
      <c r="Z129" s="43"/>
      <c r="AA129" s="319" t="e">
        <f>+'Ark1'!#REF!</f>
        <v>#REF!</v>
      </c>
      <c r="AB129" t="e">
        <f>+'Ark1'!#REF!</f>
        <v>#REF!</v>
      </c>
      <c r="AC129" s="3" t="s">
        <v>8</v>
      </c>
      <c r="AD129" s="3" t="s">
        <v>7</v>
      </c>
      <c r="AE129" s="11" t="e">
        <f>+'Ark1'!#REF!</f>
        <v>#REF!</v>
      </c>
      <c r="AF129" s="11" t="e">
        <f>+'Ark1'!#REF!</f>
        <v>#REF!</v>
      </c>
      <c r="AG129" s="1" t="e">
        <f>+'Ark1'!#REF!</f>
        <v>#REF!</v>
      </c>
      <c r="AH129" s="1" t="e">
        <f>+'Ark1'!#REF!</f>
        <v>#REF!</v>
      </c>
      <c r="AI129" s="11" t="e">
        <f>+'Ark1'!#REF!</f>
        <v>#REF!</v>
      </c>
      <c r="AJ129" s="11" t="e">
        <f>+'Ark1'!#REF!</f>
        <v>#REF!</v>
      </c>
      <c r="AK129" s="11" t="e">
        <f>+'Ark1'!#REF!</f>
        <v>#REF!</v>
      </c>
      <c r="AL129" s="11" t="e">
        <f>+'Ark1'!#REF!</f>
        <v>#REF!</v>
      </c>
      <c r="AM129" s="11" t="e">
        <f>+'Ark1'!#REF!</f>
        <v>#REF!</v>
      </c>
      <c r="AN129" s="67" t="e">
        <f>+'Ark1'!#REF!</f>
        <v>#REF!</v>
      </c>
      <c r="AP129" s="67" t="e">
        <f t="shared" si="13"/>
        <v>#REF!</v>
      </c>
      <c r="AQ129" s="67" t="e">
        <f t="shared" si="14"/>
        <v>#REF!</v>
      </c>
      <c r="AR129" s="43"/>
      <c r="AS129" s="1"/>
      <c r="AT129" s="1"/>
      <c r="AU129" s="1"/>
      <c r="AV129" s="1"/>
      <c r="AW129" s="1"/>
      <c r="AX129" s="1"/>
      <c r="AZ129" s="13"/>
      <c r="BA129" s="13"/>
    </row>
    <row r="130" spans="26:53">
      <c r="Z130" s="43"/>
      <c r="AA130" s="319" t="e">
        <f>+'Ark1'!#REF!</f>
        <v>#REF!</v>
      </c>
      <c r="AB130" t="e">
        <f>+'Ark1'!#REF!</f>
        <v>#REF!</v>
      </c>
      <c r="AC130" s="3" t="s">
        <v>8</v>
      </c>
      <c r="AD130" s="3" t="s">
        <v>5</v>
      </c>
      <c r="AE130" s="11" t="e">
        <f>+'Ark1'!#REF!</f>
        <v>#REF!</v>
      </c>
      <c r="AF130" s="11" t="e">
        <f>+'Ark1'!#REF!</f>
        <v>#REF!</v>
      </c>
      <c r="AG130" s="1" t="e">
        <f>+'Ark1'!#REF!</f>
        <v>#REF!</v>
      </c>
      <c r="AH130" s="1" t="e">
        <f>+'Ark1'!#REF!</f>
        <v>#REF!</v>
      </c>
      <c r="AI130" s="11" t="e">
        <f>+'Ark1'!#REF!</f>
        <v>#REF!</v>
      </c>
      <c r="AJ130" s="11" t="e">
        <f>+'Ark1'!#REF!</f>
        <v>#REF!</v>
      </c>
      <c r="AK130" s="11" t="e">
        <f>+'Ark1'!#REF!</f>
        <v>#REF!</v>
      </c>
      <c r="AL130" s="11" t="e">
        <f>+'Ark1'!#REF!</f>
        <v>#REF!</v>
      </c>
      <c r="AM130" s="11" t="e">
        <f>+'Ark1'!#REF!</f>
        <v>#REF!</v>
      </c>
      <c r="AN130" s="67" t="e">
        <f>+'Ark1'!#REF!</f>
        <v>#REF!</v>
      </c>
      <c r="AP130" s="67" t="e">
        <f t="shared" si="13"/>
        <v>#REF!</v>
      </c>
      <c r="AQ130" s="67" t="e">
        <f t="shared" si="14"/>
        <v>#REF!</v>
      </c>
      <c r="AR130" s="43"/>
      <c r="AS130" s="1"/>
      <c r="AT130" s="1"/>
      <c r="AU130" s="1"/>
      <c r="AV130" s="1"/>
      <c r="AW130" s="1"/>
      <c r="AX130" s="1"/>
      <c r="AZ130" s="13"/>
      <c r="BA130" s="13"/>
    </row>
    <row r="131" spans="26:53">
      <c r="Z131" s="43"/>
      <c r="AA131" s="319" t="e">
        <f>+'Ark1'!#REF!</f>
        <v>#REF!</v>
      </c>
      <c r="AB131" t="e">
        <f>+'Ark1'!#REF!</f>
        <v>#REF!</v>
      </c>
      <c r="AC131" s="3" t="s">
        <v>8</v>
      </c>
      <c r="AD131" s="3" t="s">
        <v>431</v>
      </c>
      <c r="AE131" s="11" t="e">
        <f>+'Ark1'!#REF!</f>
        <v>#REF!</v>
      </c>
      <c r="AF131" s="11" t="e">
        <f>+'Ark1'!#REF!</f>
        <v>#REF!</v>
      </c>
      <c r="AG131" s="1" t="e">
        <f>+'Ark1'!#REF!</f>
        <v>#REF!</v>
      </c>
      <c r="AH131" s="1" t="e">
        <f>+'Ark1'!#REF!</f>
        <v>#REF!</v>
      </c>
      <c r="AI131" s="11" t="e">
        <f>+'Ark1'!#REF!</f>
        <v>#REF!</v>
      </c>
      <c r="AJ131" s="11" t="e">
        <f>+'Ark1'!#REF!</f>
        <v>#REF!</v>
      </c>
      <c r="AK131" s="11" t="e">
        <f>+'Ark1'!#REF!</f>
        <v>#REF!</v>
      </c>
      <c r="AL131" s="11" t="e">
        <f>+'Ark1'!#REF!</f>
        <v>#REF!</v>
      </c>
      <c r="AM131" s="11" t="e">
        <f>+'Ark1'!#REF!</f>
        <v>#REF!</v>
      </c>
      <c r="AN131" s="67" t="e">
        <f>+'Ark1'!#REF!</f>
        <v>#REF!</v>
      </c>
      <c r="AP131" s="67" t="e">
        <f t="shared" si="13"/>
        <v>#REF!</v>
      </c>
      <c r="AQ131" s="67" t="e">
        <f t="shared" si="14"/>
        <v>#REF!</v>
      </c>
      <c r="AR131" s="43"/>
      <c r="AS131" s="1"/>
      <c r="AT131" s="1"/>
      <c r="AU131" s="1"/>
      <c r="AV131" s="1"/>
      <c r="AW131" s="1"/>
      <c r="AX131" s="1"/>
      <c r="AZ131" s="13"/>
      <c r="BA131" s="13"/>
    </row>
    <row r="132" spans="26:53">
      <c r="Z132" s="43"/>
      <c r="AA132" s="355" t="e">
        <f>+'Ark1'!#REF!</f>
        <v>#REF!</v>
      </c>
      <c r="AB132" s="51" t="e">
        <f>+'Ark1'!#REF!</f>
        <v>#REF!</v>
      </c>
      <c r="AC132" s="52" t="s">
        <v>430</v>
      </c>
      <c r="AD132" s="52" t="s">
        <v>76</v>
      </c>
      <c r="AE132" s="51" t="e">
        <f>+'Ark1'!#REF!</f>
        <v>#REF!</v>
      </c>
      <c r="AF132" s="76" t="e">
        <f>+'Ark1'!#REF!</f>
        <v>#REF!</v>
      </c>
      <c r="AG132" s="53" t="e">
        <f>+'Ark1'!#REF!</f>
        <v>#REF!</v>
      </c>
      <c r="AH132" s="53" t="e">
        <f>+'Ark1'!#REF!</f>
        <v>#REF!</v>
      </c>
      <c r="AI132" s="76" t="e">
        <f>+'Ark1'!#REF!</f>
        <v>#REF!</v>
      </c>
      <c r="AJ132" s="76" t="e">
        <f>+'Ark1'!#REF!</f>
        <v>#REF!</v>
      </c>
      <c r="AK132" s="76" t="e">
        <f>+'Ark1'!#REF!</f>
        <v>#REF!</v>
      </c>
      <c r="AL132" s="76" t="e">
        <f>+'Ark1'!#REF!</f>
        <v>#REF!</v>
      </c>
      <c r="AM132" s="76" t="e">
        <f>+'Ark1'!#REF!</f>
        <v>#REF!</v>
      </c>
      <c r="AN132" s="66" t="e">
        <f>+'Ark1'!#REF!</f>
        <v>#REF!</v>
      </c>
      <c r="AO132" s="76"/>
      <c r="AP132" s="66" t="e">
        <f t="shared" si="13"/>
        <v>#REF!</v>
      </c>
      <c r="AQ132" s="66" t="e">
        <f t="shared" si="14"/>
        <v>#REF!</v>
      </c>
      <c r="AR132" s="43"/>
      <c r="AS132" s="1"/>
      <c r="AT132" s="1"/>
      <c r="AU132" s="1"/>
      <c r="AV132" s="1"/>
      <c r="AW132" s="1"/>
      <c r="AX132" s="1"/>
      <c r="AZ132" s="13"/>
      <c r="BA132" s="13"/>
    </row>
    <row r="133" spans="26:53">
      <c r="Z133" s="43"/>
      <c r="AA133" s="355" t="e">
        <f>+'Ark1'!#REF!</f>
        <v>#REF!</v>
      </c>
      <c r="AB133" s="51" t="e">
        <f>+'Ark1'!#REF!</f>
        <v>#REF!</v>
      </c>
      <c r="AC133" s="52" t="s">
        <v>108</v>
      </c>
      <c r="AD133" s="52" t="s">
        <v>76</v>
      </c>
      <c r="AE133" s="51" t="e">
        <f>+'Ark1'!#REF!</f>
        <v>#REF!</v>
      </c>
      <c r="AF133" s="76" t="e">
        <f>+'Ark1'!#REF!</f>
        <v>#REF!</v>
      </c>
      <c r="AG133" s="53" t="e">
        <f>+'Ark1'!#REF!</f>
        <v>#REF!</v>
      </c>
      <c r="AH133" s="53" t="e">
        <f>+'Ark1'!#REF!</f>
        <v>#REF!</v>
      </c>
      <c r="AI133" s="76" t="e">
        <f>+'Ark1'!#REF!</f>
        <v>#REF!</v>
      </c>
      <c r="AJ133" s="76" t="e">
        <f>+'Ark1'!#REF!</f>
        <v>#REF!</v>
      </c>
      <c r="AK133" s="76" t="e">
        <f>+'Ark1'!#REF!</f>
        <v>#REF!</v>
      </c>
      <c r="AL133" s="76" t="e">
        <f>+'Ark1'!#REF!</f>
        <v>#REF!</v>
      </c>
      <c r="AM133" s="76" t="e">
        <f>+'Ark1'!#REF!</f>
        <v>#REF!</v>
      </c>
      <c r="AN133" s="66" t="e">
        <f>+'Ark1'!#REF!</f>
        <v>#REF!</v>
      </c>
      <c r="AO133" s="76"/>
      <c r="AP133" s="66" t="e">
        <f t="shared" si="13"/>
        <v>#REF!</v>
      </c>
      <c r="AQ133" s="66" t="e">
        <f t="shared" si="14"/>
        <v>#REF!</v>
      </c>
      <c r="AR133" s="43"/>
      <c r="AS133" s="1"/>
      <c r="AT133" s="1"/>
      <c r="AU133" s="1"/>
      <c r="AV133" s="1"/>
      <c r="AW133" s="1"/>
      <c r="AX133" s="1"/>
      <c r="AZ133" s="13"/>
      <c r="BA133" s="13"/>
    </row>
    <row r="134" spans="26:53">
      <c r="Z134" s="43"/>
      <c r="AA134" s="355" t="e">
        <f>+'Ark1'!#REF!</f>
        <v>#REF!</v>
      </c>
      <c r="AB134" s="51" t="e">
        <f>+'Ark1'!#REF!</f>
        <v>#REF!</v>
      </c>
      <c r="AC134" s="52" t="s">
        <v>109</v>
      </c>
      <c r="AD134" s="52" t="s">
        <v>76</v>
      </c>
      <c r="AE134" s="51" t="e">
        <f>+'Ark1'!#REF!</f>
        <v>#REF!</v>
      </c>
      <c r="AF134" s="76" t="e">
        <f>+'Ark1'!#REF!</f>
        <v>#REF!</v>
      </c>
      <c r="AG134" s="53" t="e">
        <f>+'Ark1'!#REF!</f>
        <v>#REF!</v>
      </c>
      <c r="AH134" s="53" t="e">
        <f>+'Ark1'!#REF!</f>
        <v>#REF!</v>
      </c>
      <c r="AI134" s="76" t="e">
        <f>+'Ark1'!#REF!</f>
        <v>#REF!</v>
      </c>
      <c r="AJ134" s="76" t="e">
        <f>+'Ark1'!#REF!</f>
        <v>#REF!</v>
      </c>
      <c r="AK134" s="76" t="e">
        <f>+'Ark1'!#REF!</f>
        <v>#REF!</v>
      </c>
      <c r="AL134" s="76" t="e">
        <f>+'Ark1'!#REF!</f>
        <v>#REF!</v>
      </c>
      <c r="AM134" s="76" t="e">
        <f>+'Ark1'!#REF!</f>
        <v>#REF!</v>
      </c>
      <c r="AN134" s="66" t="e">
        <f>+'Ark1'!#REF!</f>
        <v>#REF!</v>
      </c>
      <c r="AO134" s="76"/>
      <c r="AP134" s="66" t="e">
        <f t="shared" si="13"/>
        <v>#REF!</v>
      </c>
      <c r="AQ134" s="66" t="e">
        <f t="shared" si="14"/>
        <v>#REF!</v>
      </c>
      <c r="AR134" s="43"/>
      <c r="AS134" s="1"/>
      <c r="AT134" s="1"/>
      <c r="AU134" s="1"/>
      <c r="AV134" s="1"/>
      <c r="AW134" s="1"/>
      <c r="AX134" s="1"/>
      <c r="AZ134" s="13"/>
      <c r="BA134" s="13"/>
    </row>
    <row r="135" spans="26:53">
      <c r="Z135" s="43"/>
      <c r="AA135" s="355" t="e">
        <f>+'Ark1'!#REF!</f>
        <v>#REF!</v>
      </c>
      <c r="AB135" s="51" t="e">
        <f>+'Ark1'!#REF!</f>
        <v>#REF!</v>
      </c>
      <c r="AC135" s="52" t="s">
        <v>8</v>
      </c>
      <c r="AD135" s="52" t="s">
        <v>7</v>
      </c>
      <c r="AE135" s="51" t="e">
        <f>+'Ark1'!#REF!</f>
        <v>#REF!</v>
      </c>
      <c r="AF135" s="76" t="e">
        <f>+'Ark1'!#REF!</f>
        <v>#REF!</v>
      </c>
      <c r="AG135" s="53" t="e">
        <f>+'Ark1'!#REF!</f>
        <v>#REF!</v>
      </c>
      <c r="AH135" s="53" t="e">
        <f>+'Ark1'!#REF!</f>
        <v>#REF!</v>
      </c>
      <c r="AI135" s="76" t="e">
        <f>+'Ark1'!#REF!</f>
        <v>#REF!</v>
      </c>
      <c r="AJ135" s="76" t="e">
        <f>+'Ark1'!#REF!</f>
        <v>#REF!</v>
      </c>
      <c r="AK135" s="76" t="e">
        <f>+'Ark1'!#REF!</f>
        <v>#REF!</v>
      </c>
      <c r="AL135" s="76" t="e">
        <f>+'Ark1'!#REF!</f>
        <v>#REF!</v>
      </c>
      <c r="AM135" s="76" t="e">
        <f>+'Ark1'!#REF!</f>
        <v>#REF!</v>
      </c>
      <c r="AN135" s="66" t="e">
        <f>+'Ark1'!#REF!</f>
        <v>#REF!</v>
      </c>
      <c r="AO135" s="76"/>
      <c r="AP135" s="66" t="e">
        <f t="shared" si="13"/>
        <v>#REF!</v>
      </c>
      <c r="AQ135" s="66" t="e">
        <f t="shared" si="14"/>
        <v>#REF!</v>
      </c>
      <c r="AR135" s="43"/>
      <c r="AS135" s="1"/>
      <c r="AT135" s="1"/>
      <c r="AU135" s="1"/>
      <c r="AV135" s="1"/>
      <c r="AW135" s="1"/>
      <c r="AX135" s="1"/>
      <c r="AZ135" s="13"/>
      <c r="BA135" s="13"/>
    </row>
    <row r="136" spans="26:53">
      <c r="Z136" s="43"/>
      <c r="AA136" s="355" t="e">
        <f>+'Ark1'!#REF!</f>
        <v>#REF!</v>
      </c>
      <c r="AB136" s="51" t="e">
        <f>+'Ark1'!#REF!</f>
        <v>#REF!</v>
      </c>
      <c r="AC136" s="52" t="s">
        <v>8</v>
      </c>
      <c r="AD136" s="52" t="s">
        <v>5</v>
      </c>
      <c r="AE136" s="51" t="e">
        <f>+'Ark1'!#REF!</f>
        <v>#REF!</v>
      </c>
      <c r="AF136" s="76" t="e">
        <f>+'Ark1'!#REF!</f>
        <v>#REF!</v>
      </c>
      <c r="AG136" s="53" t="e">
        <f>+'Ark1'!#REF!</f>
        <v>#REF!</v>
      </c>
      <c r="AH136" s="53" t="e">
        <f>+'Ark1'!#REF!</f>
        <v>#REF!</v>
      </c>
      <c r="AI136" s="76" t="e">
        <f>+'Ark1'!#REF!</f>
        <v>#REF!</v>
      </c>
      <c r="AJ136" s="76" t="e">
        <f>+'Ark1'!#REF!</f>
        <v>#REF!</v>
      </c>
      <c r="AK136" s="76" t="e">
        <f>+'Ark1'!#REF!</f>
        <v>#REF!</v>
      </c>
      <c r="AL136" s="76" t="e">
        <f>+'Ark1'!#REF!</f>
        <v>#REF!</v>
      </c>
      <c r="AM136" s="76" t="e">
        <f>+'Ark1'!#REF!</f>
        <v>#REF!</v>
      </c>
      <c r="AN136" s="66" t="e">
        <f>+'Ark1'!#REF!</f>
        <v>#REF!</v>
      </c>
      <c r="AO136" s="76"/>
      <c r="AP136" s="66" t="e">
        <f t="shared" si="13"/>
        <v>#REF!</v>
      </c>
      <c r="AQ136" s="66" t="e">
        <f t="shared" si="14"/>
        <v>#REF!</v>
      </c>
      <c r="AR136" s="43"/>
      <c r="AS136" s="1"/>
      <c r="AT136" s="1"/>
      <c r="AU136" s="1"/>
      <c r="AV136" s="1"/>
      <c r="AW136" s="1"/>
      <c r="AX136" s="1"/>
      <c r="AZ136" s="13"/>
      <c r="BA136" s="13"/>
    </row>
    <row r="137" spans="26:53">
      <c r="Z137" s="43"/>
      <c r="AA137" s="355" t="e">
        <f>+'Ark1'!#REF!</f>
        <v>#REF!</v>
      </c>
      <c r="AB137" s="51" t="e">
        <f>+'Ark1'!#REF!</f>
        <v>#REF!</v>
      </c>
      <c r="AC137" s="52" t="s">
        <v>8</v>
      </c>
      <c r="AD137" s="52" t="s">
        <v>431</v>
      </c>
      <c r="AE137" s="51" t="e">
        <f>+'Ark1'!#REF!</f>
        <v>#REF!</v>
      </c>
      <c r="AF137" s="76" t="e">
        <f>+'Ark1'!#REF!</f>
        <v>#REF!</v>
      </c>
      <c r="AG137" s="53" t="e">
        <f>+'Ark1'!#REF!</f>
        <v>#REF!</v>
      </c>
      <c r="AH137" s="53" t="e">
        <f>+'Ark1'!#REF!</f>
        <v>#REF!</v>
      </c>
      <c r="AI137" s="76" t="e">
        <f>+'Ark1'!#REF!</f>
        <v>#REF!</v>
      </c>
      <c r="AJ137" s="76" t="e">
        <f>+'Ark1'!#REF!</f>
        <v>#REF!</v>
      </c>
      <c r="AK137" s="76" t="e">
        <f>+'Ark1'!#REF!</f>
        <v>#REF!</v>
      </c>
      <c r="AL137" s="76" t="e">
        <f>+'Ark1'!#REF!</f>
        <v>#REF!</v>
      </c>
      <c r="AM137" s="76" t="e">
        <f>+'Ark1'!#REF!</f>
        <v>#REF!</v>
      </c>
      <c r="AN137" s="66" t="e">
        <f>+'Ark1'!#REF!</f>
        <v>#REF!</v>
      </c>
      <c r="AO137" s="76"/>
      <c r="AP137" s="66" t="e">
        <f t="shared" si="13"/>
        <v>#REF!</v>
      </c>
      <c r="AQ137" s="66" t="e">
        <f t="shared" si="14"/>
        <v>#REF!</v>
      </c>
      <c r="AR137" s="43"/>
      <c r="AS137" s="1"/>
      <c r="AT137" s="1"/>
      <c r="AU137" s="1"/>
      <c r="AV137" s="1"/>
      <c r="AW137" s="1"/>
      <c r="AX137" s="1"/>
      <c r="AZ137" s="13"/>
      <c r="BA137" s="13"/>
    </row>
    <row r="138" spans="26:53">
      <c r="Z138" s="43"/>
      <c r="AA138" s="352"/>
      <c r="AB138" s="43"/>
      <c r="AC138" s="43"/>
      <c r="AD138" s="43"/>
      <c r="AE138" s="43"/>
      <c r="AF138" s="43"/>
      <c r="AG138" s="43"/>
      <c r="AH138" s="43"/>
      <c r="AI138" s="73"/>
      <c r="AJ138" s="73"/>
      <c r="AK138" s="73"/>
      <c r="AL138" s="73"/>
      <c r="AM138" s="73"/>
      <c r="AN138" s="43"/>
      <c r="AO138" s="73"/>
      <c r="AP138" s="64"/>
      <c r="AQ138" s="64"/>
      <c r="AR138" s="43"/>
      <c r="AS138" s="1"/>
      <c r="AT138" s="1"/>
      <c r="AU138" s="1"/>
      <c r="AV138" s="1"/>
      <c r="AW138" s="1"/>
      <c r="AX138" s="1"/>
      <c r="AZ138" s="13"/>
      <c r="BA138" s="13"/>
    </row>
    <row r="139" spans="26:53">
      <c r="Z139" s="43"/>
      <c r="AA139" s="352"/>
      <c r="AB139" s="43"/>
      <c r="AC139" s="43"/>
      <c r="AD139" s="43"/>
      <c r="AE139" s="43"/>
      <c r="AF139" s="43"/>
      <c r="AG139" s="43"/>
      <c r="AH139" s="43"/>
      <c r="AI139" s="73"/>
      <c r="AJ139" s="73"/>
      <c r="AK139" s="73"/>
      <c r="AL139" s="73"/>
      <c r="AM139" s="73"/>
      <c r="AN139" s="43"/>
      <c r="AO139" s="73"/>
      <c r="AP139" s="64"/>
      <c r="AQ139" s="64"/>
      <c r="AR139" s="43"/>
      <c r="AS139" s="1"/>
      <c r="AT139" s="1"/>
      <c r="AU139" s="1"/>
      <c r="AV139" s="1"/>
      <c r="AW139" s="1"/>
      <c r="AX139" s="1"/>
      <c r="AZ139" s="13"/>
      <c r="BA139" s="13"/>
    </row>
    <row r="140" spans="26:53">
      <c r="AJ140" s="16"/>
      <c r="AK140" s="16"/>
      <c r="AL140" s="16"/>
      <c r="AS140" s="1"/>
      <c r="AT140" s="1"/>
      <c r="AU140" s="1"/>
      <c r="AV140" s="1"/>
      <c r="AW140" s="1"/>
      <c r="AX140" s="1"/>
      <c r="AZ140" s="13"/>
      <c r="BA140" s="13"/>
    </row>
    <row r="141" spans="26:53">
      <c r="AJ141" s="16"/>
      <c r="AK141" s="16"/>
      <c r="AL141" s="16"/>
      <c r="AS141" s="1"/>
      <c r="AT141" s="1"/>
      <c r="AU141" s="1"/>
      <c r="AV141" s="1"/>
      <c r="AW141" s="1"/>
      <c r="AX141" s="1"/>
      <c r="AZ141" s="13"/>
      <c r="BA141" s="13"/>
    </row>
    <row r="142" spans="26:53">
      <c r="AJ142" s="16"/>
      <c r="AK142" s="16"/>
      <c r="AL142" s="16"/>
      <c r="AS142" s="1"/>
      <c r="AT142" s="1"/>
      <c r="AU142" s="1"/>
      <c r="AV142" s="1"/>
      <c r="AW142" s="1"/>
      <c r="AX142" s="1"/>
      <c r="AZ142" s="13"/>
      <c r="BA142" s="13"/>
    </row>
    <row r="143" spans="26:53">
      <c r="AJ143" s="16"/>
      <c r="AK143" s="16"/>
      <c r="AL143" s="16"/>
      <c r="AS143" s="1"/>
      <c r="AT143" s="1"/>
      <c r="AU143" s="1"/>
      <c r="AV143" s="1"/>
      <c r="AW143" s="1"/>
      <c r="AX143" s="1"/>
      <c r="AZ143" s="13"/>
      <c r="BA143" s="13"/>
    </row>
    <row r="144" spans="26:53">
      <c r="AJ144" s="16"/>
      <c r="AK144" s="16"/>
      <c r="AL144" s="16"/>
      <c r="AS144" s="1"/>
      <c r="AT144" s="1"/>
      <c r="AU144" s="1"/>
      <c r="AV144" s="1"/>
      <c r="AW144" s="1"/>
      <c r="AX144" s="1"/>
      <c r="AZ144" s="13"/>
      <c r="BA144" s="13"/>
    </row>
    <row r="145" spans="36:53">
      <c r="AJ145" s="16"/>
      <c r="AK145" s="16"/>
      <c r="AL145" s="16"/>
      <c r="AS145" s="1"/>
      <c r="AT145" s="1"/>
      <c r="AU145" s="1"/>
      <c r="AV145" s="1"/>
      <c r="AW145" s="1"/>
      <c r="AX145" s="1"/>
      <c r="AZ145" s="13"/>
      <c r="BA145" s="13"/>
    </row>
    <row r="146" spans="36:53">
      <c r="AJ146" s="16"/>
      <c r="AK146" s="16"/>
      <c r="AL146" s="16"/>
      <c r="AS146" s="1"/>
      <c r="AT146" s="1"/>
      <c r="AU146" s="1"/>
      <c r="AV146" s="1"/>
      <c r="AW146" s="1"/>
      <c r="AX146" s="1"/>
      <c r="AZ146" s="13"/>
      <c r="BA146" s="13"/>
    </row>
    <row r="147" spans="36:53">
      <c r="AJ147" s="16"/>
      <c r="AK147" s="16"/>
      <c r="AL147" s="16"/>
      <c r="AS147" s="1"/>
      <c r="AT147" s="1"/>
      <c r="AU147" s="1"/>
      <c r="AV147" s="1"/>
      <c r="AW147" s="1"/>
      <c r="AX147" s="1"/>
      <c r="AZ147" s="13"/>
      <c r="BA147" s="13"/>
    </row>
    <row r="148" spans="36:53">
      <c r="AZ148" s="13"/>
      <c r="BA148" s="13"/>
    </row>
    <row r="149" spans="36:53">
      <c r="AZ149" s="13"/>
      <c r="BA149" s="13"/>
    </row>
    <row r="150" spans="36:53">
      <c r="AJ150" s="16"/>
      <c r="AK150" s="16"/>
      <c r="AL150" s="16"/>
      <c r="AS150" s="1"/>
      <c r="AT150" s="1"/>
      <c r="AU150" s="1"/>
      <c r="AV150" s="1"/>
      <c r="AW150" s="1"/>
      <c r="AX150" s="1"/>
      <c r="AZ150" s="13"/>
      <c r="BA150" s="13"/>
    </row>
    <row r="151" spans="36:53">
      <c r="AJ151" s="16"/>
      <c r="AK151" s="16"/>
      <c r="AL151" s="16"/>
      <c r="AS151" s="1"/>
      <c r="AT151" s="1"/>
      <c r="AU151" s="1"/>
      <c r="AV151" s="1"/>
      <c r="AW151" s="1"/>
      <c r="AX151" s="1"/>
      <c r="AZ151" s="13"/>
      <c r="BA151" s="13"/>
    </row>
    <row r="152" spans="36:53">
      <c r="AJ152" s="16"/>
      <c r="AK152" s="16"/>
      <c r="AL152" s="16"/>
      <c r="AS152" s="1"/>
      <c r="AT152" s="1"/>
      <c r="AU152" s="1"/>
      <c r="AV152" s="1"/>
      <c r="AW152" s="1"/>
      <c r="AX152" s="1"/>
      <c r="AZ152" s="13"/>
      <c r="BA152" s="13"/>
    </row>
    <row r="153" spans="36:53">
      <c r="AJ153" s="16"/>
      <c r="AK153" s="16"/>
      <c r="AL153" s="16"/>
      <c r="AS153" s="1"/>
      <c r="AT153" s="1"/>
      <c r="AU153" s="1"/>
      <c r="AV153" s="1"/>
      <c r="AW153" s="1"/>
      <c r="AX153" s="1"/>
    </row>
    <row r="154" spans="36:53">
      <c r="AJ154" s="16"/>
      <c r="AK154" s="16"/>
      <c r="AL154" s="16"/>
      <c r="AS154" s="1"/>
      <c r="AT154" s="1"/>
      <c r="AU154" s="1"/>
      <c r="AV154" s="1"/>
      <c r="AW154" s="1"/>
      <c r="AX154" s="1"/>
    </row>
    <row r="155" spans="36:53">
      <c r="AJ155" s="16"/>
      <c r="AK155" s="16"/>
      <c r="AL155" s="16"/>
      <c r="AS155" s="1"/>
      <c r="AT155" s="1"/>
      <c r="AU155" s="1"/>
      <c r="AV155" s="1"/>
      <c r="AW155" s="1"/>
      <c r="AX155" s="1"/>
    </row>
    <row r="156" spans="36:53">
      <c r="AJ156" s="16"/>
      <c r="AK156" s="16"/>
      <c r="AL156" s="16"/>
      <c r="AS156" s="1"/>
      <c r="AT156" s="1"/>
      <c r="AU156" s="1"/>
      <c r="AV156" s="1"/>
      <c r="AW156" s="1"/>
      <c r="AX156" s="1"/>
    </row>
    <row r="157" spans="36:53">
      <c r="AJ157" s="16"/>
      <c r="AK157" s="16"/>
      <c r="AL157" s="16"/>
      <c r="AS157" s="1"/>
      <c r="AT157" s="1"/>
      <c r="AU157" s="1"/>
      <c r="AV157" s="1"/>
      <c r="AW157" s="1"/>
      <c r="AX157" s="1"/>
    </row>
    <row r="158" spans="36:53">
      <c r="AJ158" s="16"/>
      <c r="AK158" s="16"/>
      <c r="AL158" s="16"/>
      <c r="AS158" s="1"/>
      <c r="AT158" s="1"/>
      <c r="AU158" s="1"/>
      <c r="AV158" s="1"/>
      <c r="AW158" s="1"/>
      <c r="AX158" s="1"/>
    </row>
    <row r="159" spans="36:53">
      <c r="AJ159" s="16"/>
      <c r="AK159" s="16"/>
      <c r="AL159" s="16"/>
      <c r="AS159" s="1"/>
      <c r="AT159" s="1"/>
      <c r="AU159" s="1"/>
      <c r="AV159" s="1"/>
      <c r="AW159" s="1"/>
      <c r="AX159" s="1"/>
    </row>
    <row r="160" spans="36:53">
      <c r="AJ160" s="16"/>
      <c r="AK160" s="16"/>
      <c r="AL160" s="16"/>
      <c r="AS160" s="1"/>
      <c r="AT160" s="1"/>
      <c r="AU160" s="1"/>
      <c r="AV160" s="1"/>
      <c r="AW160" s="1"/>
      <c r="AX160" s="1"/>
    </row>
    <row r="161" spans="31:51">
      <c r="AJ161" s="16"/>
      <c r="AK161" s="16"/>
      <c r="AL161" s="16"/>
      <c r="AS161" s="1"/>
      <c r="AT161" s="1"/>
      <c r="AU161" s="1"/>
      <c r="AV161" s="1"/>
      <c r="AW161" s="1"/>
      <c r="AX161" s="1"/>
    </row>
    <row r="162" spans="31:51">
      <c r="AJ162" s="16"/>
      <c r="AK162" s="16"/>
      <c r="AL162" s="16"/>
      <c r="AS162" s="1"/>
      <c r="AT162" s="1"/>
      <c r="AU162" s="1"/>
      <c r="AV162" s="1"/>
      <c r="AW162" s="1"/>
      <c r="AX162" s="1"/>
    </row>
    <row r="163" spans="31:51">
      <c r="AJ163" s="16"/>
      <c r="AK163" s="16"/>
      <c r="AL163" s="16"/>
      <c r="AS163" s="1"/>
      <c r="AT163" s="1"/>
      <c r="AU163" s="1"/>
      <c r="AV163" s="1"/>
      <c r="AW163" s="1"/>
      <c r="AX163" s="1"/>
    </row>
    <row r="164" spans="31:51">
      <c r="AJ164" s="16"/>
      <c r="AK164" s="16"/>
      <c r="AL164" s="16"/>
      <c r="AS164" s="1"/>
      <c r="AT164" s="1"/>
      <c r="AU164" s="1"/>
      <c r="AV164" s="1"/>
      <c r="AW164" s="1"/>
      <c r="AX164" s="1"/>
    </row>
    <row r="165" spans="31:51">
      <c r="AJ165" s="16"/>
      <c r="AK165" s="16"/>
      <c r="AL165" s="16"/>
      <c r="AS165" s="1"/>
      <c r="AT165" s="1"/>
      <c r="AU165" s="1"/>
      <c r="AV165" s="1"/>
      <c r="AW165" s="1"/>
      <c r="AX165" s="1"/>
    </row>
    <row r="166" spans="31:51">
      <c r="AJ166" s="16"/>
      <c r="AK166" s="16"/>
      <c r="AL166" s="16"/>
      <c r="AS166" s="1"/>
      <c r="AT166" s="1"/>
      <c r="AU166" s="1"/>
      <c r="AV166" s="1"/>
      <c r="AW166" s="1"/>
      <c r="AX166" s="1"/>
    </row>
    <row r="167" spans="31:51">
      <c r="AJ167" s="16"/>
      <c r="AK167" s="16"/>
      <c r="AL167" s="16"/>
      <c r="AS167" s="1"/>
      <c r="AT167" s="1"/>
      <c r="AU167" s="1"/>
      <c r="AV167" s="1"/>
      <c r="AW167" s="1"/>
      <c r="AX167" s="1"/>
    </row>
    <row r="168" spans="31:51">
      <c r="AJ168" s="16"/>
      <c r="AK168" s="16"/>
      <c r="AL168" s="16"/>
      <c r="AS168" s="1"/>
      <c r="AT168" s="1"/>
      <c r="AU168" s="1"/>
      <c r="AV168" s="1"/>
      <c r="AW168" s="1"/>
      <c r="AX168" s="1"/>
    </row>
    <row r="169" spans="31:51">
      <c r="AJ169" s="16"/>
      <c r="AK169" s="16"/>
      <c r="AL169" s="16"/>
      <c r="AS169" s="1"/>
      <c r="AT169" s="1"/>
      <c r="AU169" s="1"/>
      <c r="AV169" s="1"/>
      <c r="AW169" s="1"/>
      <c r="AX169" s="1"/>
    </row>
    <row r="170" spans="31:51">
      <c r="AJ170" s="16"/>
      <c r="AK170" s="16"/>
      <c r="AL170" s="16"/>
      <c r="AS170" s="1"/>
      <c r="AT170" s="1"/>
      <c r="AU170" s="1"/>
      <c r="AV170" s="1"/>
      <c r="AW170" s="1"/>
      <c r="AX170" s="1"/>
    </row>
    <row r="171" spans="31:51">
      <c r="AJ171" s="16"/>
      <c r="AK171" s="16"/>
      <c r="AL171" s="16"/>
      <c r="AS171" s="1"/>
      <c r="AT171" s="1"/>
      <c r="AU171" s="1"/>
      <c r="AV171" s="1"/>
      <c r="AW171" s="1"/>
      <c r="AX171" s="1"/>
    </row>
    <row r="172" spans="31:51">
      <c r="AJ172" s="16"/>
      <c r="AK172" s="16"/>
      <c r="AL172" s="16"/>
      <c r="AS172" s="1"/>
      <c r="AT172" s="1"/>
      <c r="AU172" s="1"/>
      <c r="AV172" s="1"/>
      <c r="AW172" s="1"/>
      <c r="AX172" s="1"/>
    </row>
    <row r="173" spans="31:51">
      <c r="AJ173" s="16"/>
      <c r="AK173" s="16"/>
      <c r="AL173" s="16"/>
      <c r="AS173" s="1"/>
      <c r="AT173" s="1"/>
      <c r="AU173" s="1"/>
      <c r="AV173" s="1"/>
      <c r="AW173" s="1"/>
      <c r="AX173" s="1"/>
    </row>
    <row r="174" spans="31:51">
      <c r="AE174" s="14"/>
      <c r="AF174" s="14"/>
      <c r="AG174" s="14"/>
      <c r="AH174" s="14"/>
      <c r="AJ174" s="16"/>
      <c r="AK174" s="16"/>
      <c r="AL174" s="16"/>
      <c r="AS174" s="1"/>
      <c r="AT174" s="1"/>
      <c r="AU174" s="1"/>
      <c r="AV174" s="1"/>
      <c r="AW174" s="1"/>
      <c r="AX174" s="1"/>
    </row>
    <row r="175" spans="31:51">
      <c r="AE175" s="14"/>
      <c r="AF175" s="14"/>
      <c r="AG175" s="14"/>
      <c r="AH175" s="14"/>
      <c r="AJ175" s="16"/>
      <c r="AK175" s="16"/>
      <c r="AL175" s="16"/>
      <c r="AS175" s="1"/>
      <c r="AT175" s="1"/>
      <c r="AU175" s="1"/>
      <c r="AV175" s="1"/>
      <c r="AW175" s="1"/>
      <c r="AX175" s="1"/>
      <c r="AY175" s="14"/>
    </row>
    <row r="176" spans="31:51">
      <c r="AE176" s="14"/>
      <c r="AF176" s="14"/>
      <c r="AG176" s="14"/>
      <c r="AH176" s="14"/>
      <c r="AJ176" s="16"/>
      <c r="AK176" s="16"/>
      <c r="AL176" s="16"/>
      <c r="AS176" s="1"/>
      <c r="AT176" s="1"/>
      <c r="AU176" s="1"/>
      <c r="AV176" s="1"/>
      <c r="AW176" s="1"/>
      <c r="AX176" s="1"/>
      <c r="AY176" s="14"/>
    </row>
    <row r="177" spans="31:51">
      <c r="AE177" s="14"/>
      <c r="AF177" s="14"/>
      <c r="AG177" s="14"/>
      <c r="AH177" s="14"/>
      <c r="AJ177" s="16"/>
      <c r="AK177" s="16"/>
      <c r="AL177" s="16"/>
      <c r="AS177" s="1"/>
      <c r="AT177" s="1"/>
      <c r="AU177" s="1"/>
      <c r="AV177" s="1"/>
      <c r="AW177" s="1"/>
      <c r="AX177" s="1"/>
      <c r="AY177" s="14"/>
    </row>
    <row r="178" spans="31:51">
      <c r="AE178" s="14"/>
      <c r="AF178" s="14"/>
      <c r="AG178" s="14"/>
      <c r="AH178" s="14"/>
      <c r="AJ178" s="16"/>
      <c r="AK178" s="16"/>
      <c r="AL178" s="16"/>
      <c r="AS178" s="1"/>
      <c r="AT178" s="1"/>
      <c r="AU178" s="1"/>
      <c r="AV178" s="1"/>
      <c r="AW178" s="1"/>
      <c r="AX178" s="1"/>
      <c r="AY178" s="14"/>
    </row>
    <row r="179" spans="31:51">
      <c r="AE179" s="14"/>
      <c r="AF179" s="14"/>
      <c r="AG179" s="14"/>
      <c r="AH179" s="14"/>
      <c r="AJ179" s="16"/>
      <c r="AK179" s="16"/>
      <c r="AL179" s="16"/>
      <c r="AS179" s="1"/>
      <c r="AT179" s="1"/>
      <c r="AU179" s="1"/>
      <c r="AV179" s="1"/>
      <c r="AW179" s="1"/>
      <c r="AX179" s="1"/>
      <c r="AY179" s="14"/>
    </row>
    <row r="180" spans="31:51">
      <c r="AE180" s="14"/>
      <c r="AF180" s="14"/>
      <c r="AG180" s="14"/>
      <c r="AH180" s="14"/>
      <c r="AJ180" s="16"/>
      <c r="AK180" s="16"/>
      <c r="AL180" s="16"/>
      <c r="AS180" s="1"/>
      <c r="AT180" s="1"/>
      <c r="AU180" s="1"/>
      <c r="AV180" s="1"/>
      <c r="AW180" s="1"/>
      <c r="AX180" s="1"/>
      <c r="AY180" s="14"/>
    </row>
    <row r="181" spans="31:51">
      <c r="AE181" s="14"/>
      <c r="AF181" s="14"/>
      <c r="AG181" s="14"/>
      <c r="AH181" s="14"/>
      <c r="AJ181" s="16"/>
      <c r="AK181" s="16"/>
      <c r="AL181" s="16"/>
      <c r="AS181" s="1"/>
      <c r="AT181" s="1"/>
      <c r="AU181" s="1"/>
      <c r="AV181" s="1"/>
      <c r="AW181" s="1"/>
      <c r="AX181" s="1"/>
      <c r="AY181" s="14"/>
    </row>
    <row r="182" spans="31:51">
      <c r="AE182" s="14"/>
      <c r="AF182" s="14"/>
      <c r="AG182" s="14"/>
      <c r="AH182" s="14"/>
      <c r="AJ182" s="16"/>
      <c r="AK182" s="16"/>
      <c r="AL182" s="16"/>
      <c r="AS182" s="1"/>
      <c r="AT182" s="1"/>
      <c r="AU182" s="1"/>
      <c r="AV182" s="1"/>
      <c r="AW182" s="1"/>
      <c r="AX182" s="1"/>
      <c r="AY182" s="14"/>
    </row>
    <row r="183" spans="31:51">
      <c r="AE183" s="14"/>
      <c r="AF183" s="14"/>
      <c r="AG183" s="14"/>
      <c r="AH183" s="14"/>
      <c r="AJ183" s="16"/>
      <c r="AK183" s="16"/>
      <c r="AL183" s="16"/>
      <c r="AS183" s="1"/>
      <c r="AT183" s="1"/>
      <c r="AU183" s="1"/>
      <c r="AV183" s="1"/>
      <c r="AW183" s="1"/>
      <c r="AX183" s="1"/>
      <c r="AY183" s="14"/>
    </row>
    <row r="184" spans="31:51">
      <c r="AE184" s="14"/>
      <c r="AF184" s="14"/>
      <c r="AG184" s="14"/>
      <c r="AH184" s="14"/>
      <c r="AJ184" s="16"/>
      <c r="AK184" s="16"/>
      <c r="AL184" s="16"/>
      <c r="AS184" s="1"/>
      <c r="AT184" s="1"/>
      <c r="AU184" s="1"/>
      <c r="AV184" s="1"/>
      <c r="AW184" s="1"/>
      <c r="AX184" s="1"/>
      <c r="AY184" s="14"/>
    </row>
    <row r="185" spans="31:51">
      <c r="AE185" s="14"/>
      <c r="AF185" s="14"/>
      <c r="AG185" s="14"/>
      <c r="AH185" s="14"/>
      <c r="AJ185" s="16"/>
      <c r="AK185" s="16"/>
      <c r="AL185" s="16"/>
      <c r="AS185" s="1"/>
      <c r="AT185" s="1"/>
      <c r="AU185" s="1"/>
      <c r="AV185" s="1"/>
      <c r="AW185" s="1"/>
      <c r="AX185" s="1"/>
      <c r="AY185" s="14"/>
    </row>
    <row r="186" spans="31:51">
      <c r="AE186" s="14"/>
      <c r="AF186" s="14"/>
      <c r="AG186" s="14"/>
      <c r="AH186" s="14"/>
      <c r="AJ186" s="16"/>
      <c r="AK186" s="16"/>
      <c r="AL186" s="16"/>
      <c r="AS186" s="1"/>
      <c r="AT186" s="1"/>
      <c r="AU186" s="1"/>
      <c r="AV186" s="1"/>
      <c r="AW186" s="1"/>
      <c r="AX186" s="1"/>
      <c r="AY186" s="14"/>
    </row>
    <row r="187" spans="31:51">
      <c r="AE187" s="14"/>
      <c r="AF187" s="14"/>
      <c r="AG187" s="14"/>
      <c r="AH187" s="14"/>
      <c r="AJ187" s="16"/>
      <c r="AK187" s="16"/>
      <c r="AL187" s="16"/>
      <c r="AS187" s="1"/>
      <c r="AT187" s="1"/>
      <c r="AU187" s="1"/>
      <c r="AV187" s="1"/>
      <c r="AW187" s="1"/>
      <c r="AX187" s="1"/>
      <c r="AY187" s="14"/>
    </row>
    <row r="188" spans="31:51">
      <c r="AE188" s="14"/>
      <c r="AF188" s="14"/>
      <c r="AG188" s="14"/>
      <c r="AH188" s="14"/>
      <c r="AJ188" s="16"/>
      <c r="AK188" s="16"/>
      <c r="AL188" s="16"/>
      <c r="AS188" s="1"/>
      <c r="AT188" s="1"/>
      <c r="AU188" s="1"/>
      <c r="AV188" s="1"/>
      <c r="AW188" s="1"/>
      <c r="AX188" s="1"/>
      <c r="AY188" s="14"/>
    </row>
    <row r="189" spans="31:51">
      <c r="AE189" s="14"/>
      <c r="AF189" s="14"/>
      <c r="AG189" s="14"/>
      <c r="AH189" s="14"/>
      <c r="AJ189" s="16"/>
      <c r="AK189" s="16"/>
      <c r="AL189" s="16"/>
      <c r="AS189" s="1"/>
      <c r="AT189" s="1"/>
      <c r="AU189" s="1"/>
      <c r="AV189" s="1"/>
      <c r="AW189" s="1"/>
      <c r="AX189" s="1"/>
      <c r="AY189" s="14"/>
    </row>
    <row r="190" spans="31:51">
      <c r="AE190" s="14"/>
      <c r="AF190" s="14"/>
      <c r="AG190" s="14"/>
      <c r="AH190" s="14"/>
      <c r="AJ190" s="16"/>
      <c r="AK190" s="16"/>
      <c r="AL190" s="16"/>
      <c r="AS190" s="1"/>
      <c r="AT190" s="1"/>
      <c r="AU190" s="1"/>
      <c r="AV190" s="1"/>
      <c r="AW190" s="1"/>
      <c r="AX190" s="1"/>
      <c r="AY190" s="14"/>
    </row>
    <row r="191" spans="31:51">
      <c r="AE191" s="14"/>
      <c r="AF191" s="14"/>
      <c r="AG191" s="14"/>
      <c r="AH191" s="14"/>
      <c r="AJ191" s="16"/>
      <c r="AK191" s="16"/>
      <c r="AL191" s="16"/>
      <c r="AS191" s="1"/>
      <c r="AT191" s="1"/>
      <c r="AU191" s="1"/>
      <c r="AV191" s="1"/>
      <c r="AW191" s="1"/>
      <c r="AX191" s="1"/>
      <c r="AY191" s="14"/>
    </row>
    <row r="192" spans="31:51">
      <c r="AE192" s="14"/>
      <c r="AF192" s="14"/>
      <c r="AG192" s="14"/>
      <c r="AH192" s="14"/>
      <c r="AJ192" s="16"/>
      <c r="AK192" s="16"/>
      <c r="AL192" s="16"/>
      <c r="AS192" s="1"/>
      <c r="AT192" s="1"/>
      <c r="AU192" s="1"/>
      <c r="AV192" s="1"/>
      <c r="AW192" s="1"/>
      <c r="AX192" s="1"/>
      <c r="AY192" s="14"/>
    </row>
    <row r="193" spans="31:51">
      <c r="AE193" s="14"/>
      <c r="AF193" s="14"/>
      <c r="AG193" s="14"/>
      <c r="AH193" s="14"/>
      <c r="AJ193" s="16"/>
      <c r="AK193" s="16"/>
      <c r="AL193" s="16"/>
      <c r="AS193" s="1"/>
      <c r="AT193" s="1"/>
      <c r="AU193" s="1"/>
      <c r="AV193" s="1"/>
      <c r="AW193" s="1"/>
      <c r="AX193" s="1"/>
      <c r="AY193" s="14"/>
    </row>
    <row r="194" spans="31:51">
      <c r="AE194" s="14"/>
      <c r="AF194" s="14"/>
      <c r="AG194" s="14"/>
      <c r="AH194" s="14"/>
      <c r="AJ194" s="16"/>
      <c r="AK194" s="16"/>
      <c r="AL194" s="16"/>
      <c r="AS194" s="1"/>
      <c r="AT194" s="1"/>
      <c r="AU194" s="1"/>
      <c r="AV194" s="1"/>
      <c r="AW194" s="1"/>
      <c r="AX194" s="1"/>
      <c r="AY194" s="14"/>
    </row>
    <row r="195" spans="31:51">
      <c r="AE195" s="14"/>
      <c r="AF195" s="14"/>
      <c r="AG195" s="14"/>
      <c r="AH195" s="14"/>
      <c r="AJ195" s="16"/>
      <c r="AK195" s="16"/>
      <c r="AL195" s="16"/>
      <c r="AS195" s="1"/>
      <c r="AT195" s="1"/>
      <c r="AU195" s="1"/>
      <c r="AV195" s="1"/>
      <c r="AW195" s="1"/>
      <c r="AX195" s="1"/>
      <c r="AY195" s="14"/>
    </row>
    <row r="196" spans="31:51">
      <c r="AE196" s="14"/>
      <c r="AF196" s="14"/>
      <c r="AG196" s="14"/>
      <c r="AH196" s="14"/>
      <c r="AJ196" s="16"/>
      <c r="AK196" s="16"/>
      <c r="AL196" s="16"/>
      <c r="AS196" s="1"/>
      <c r="AT196" s="1"/>
      <c r="AU196" s="1"/>
      <c r="AV196" s="1"/>
      <c r="AW196" s="1"/>
      <c r="AX196" s="1"/>
      <c r="AY196" s="14"/>
    </row>
    <row r="197" spans="31:51">
      <c r="AE197" s="14"/>
      <c r="AF197" s="14"/>
      <c r="AG197" s="14"/>
      <c r="AH197" s="14"/>
      <c r="AJ197" s="16"/>
      <c r="AK197" s="16"/>
      <c r="AL197" s="16"/>
      <c r="AS197" s="1"/>
      <c r="AT197" s="1"/>
      <c r="AU197" s="1"/>
      <c r="AV197" s="1"/>
      <c r="AW197" s="1"/>
      <c r="AX197" s="1"/>
      <c r="AY197" s="14"/>
    </row>
    <row r="198" spans="31:51">
      <c r="AE198" s="14"/>
      <c r="AF198" s="14"/>
      <c r="AG198" s="14"/>
      <c r="AH198" s="14"/>
      <c r="AJ198" s="16"/>
      <c r="AK198" s="16"/>
      <c r="AL198" s="16"/>
      <c r="AS198" s="1"/>
      <c r="AT198" s="1"/>
      <c r="AU198" s="1"/>
      <c r="AV198" s="1"/>
      <c r="AW198" s="1"/>
      <c r="AX198" s="1"/>
      <c r="AY198" s="14"/>
    </row>
    <row r="199" spans="31:51">
      <c r="AE199" s="14"/>
      <c r="AF199" s="14"/>
      <c r="AG199" s="14"/>
      <c r="AH199" s="14"/>
      <c r="AJ199" s="16"/>
      <c r="AK199" s="16"/>
      <c r="AL199" s="16"/>
      <c r="AS199" s="1"/>
      <c r="AT199" s="1"/>
      <c r="AU199" s="1"/>
      <c r="AV199" s="1"/>
      <c r="AW199" s="1"/>
      <c r="AX199" s="1"/>
      <c r="AY199" s="14"/>
    </row>
    <row r="200" spans="31:51">
      <c r="AE200" s="14"/>
      <c r="AF200" s="14"/>
      <c r="AG200" s="14"/>
      <c r="AH200" s="14"/>
      <c r="AJ200" s="16"/>
      <c r="AK200" s="16"/>
      <c r="AL200" s="16"/>
      <c r="AS200" s="1"/>
      <c r="AT200" s="1"/>
      <c r="AU200" s="1"/>
      <c r="AV200" s="1"/>
      <c r="AW200" s="1"/>
      <c r="AX200" s="1"/>
      <c r="AY200" s="14"/>
    </row>
    <row r="201" spans="31:51">
      <c r="AE201" s="14"/>
      <c r="AF201" s="14"/>
      <c r="AG201" s="14"/>
      <c r="AH201" s="14"/>
      <c r="AJ201" s="16"/>
      <c r="AK201" s="16"/>
      <c r="AL201" s="16"/>
      <c r="AS201" s="1"/>
      <c r="AT201" s="1"/>
      <c r="AU201" s="1"/>
      <c r="AV201" s="1"/>
      <c r="AW201" s="1"/>
      <c r="AX201" s="1"/>
      <c r="AY201" s="14"/>
    </row>
    <row r="202" spans="31:51">
      <c r="AE202" s="14"/>
      <c r="AF202" s="14"/>
      <c r="AG202" s="14"/>
      <c r="AH202" s="14"/>
      <c r="AJ202" s="16"/>
      <c r="AK202" s="16"/>
      <c r="AL202" s="16"/>
      <c r="AS202" s="1"/>
      <c r="AT202" s="1"/>
      <c r="AU202" s="1"/>
      <c r="AV202" s="1"/>
      <c r="AW202" s="1"/>
      <c r="AX202" s="1"/>
      <c r="AY202" s="14"/>
    </row>
    <row r="203" spans="31:51">
      <c r="AE203" s="14"/>
      <c r="AF203" s="14"/>
      <c r="AG203" s="14"/>
      <c r="AH203" s="14"/>
      <c r="AJ203" s="16"/>
      <c r="AK203" s="16"/>
      <c r="AL203" s="16"/>
      <c r="AS203" s="1"/>
      <c r="AT203" s="1"/>
      <c r="AU203" s="1"/>
      <c r="AV203" s="1"/>
      <c r="AW203" s="1"/>
      <c r="AX203" s="1"/>
      <c r="AY203" s="14"/>
    </row>
    <row r="204" spans="31:51">
      <c r="AE204" s="14"/>
      <c r="AF204" s="14"/>
      <c r="AG204" s="14"/>
      <c r="AH204" s="14"/>
      <c r="AJ204" s="16"/>
      <c r="AK204" s="16"/>
      <c r="AL204" s="16"/>
      <c r="AS204" s="1"/>
      <c r="AT204" s="1"/>
      <c r="AU204" s="1"/>
      <c r="AV204" s="1"/>
      <c r="AW204" s="1"/>
      <c r="AX204" s="1"/>
      <c r="AY204" s="14"/>
    </row>
    <row r="205" spans="31:51">
      <c r="AE205" s="14"/>
      <c r="AF205" s="14"/>
      <c r="AG205" s="14"/>
      <c r="AH205" s="14"/>
      <c r="AJ205" s="16"/>
      <c r="AK205" s="16"/>
      <c r="AL205" s="16"/>
      <c r="AS205" s="1"/>
      <c r="AT205" s="1"/>
      <c r="AU205" s="1"/>
      <c r="AV205" s="1"/>
      <c r="AW205" s="1"/>
      <c r="AX205" s="1"/>
      <c r="AY205" s="14"/>
    </row>
    <row r="206" spans="31:51">
      <c r="AE206" s="14"/>
      <c r="AF206" s="14"/>
      <c r="AG206" s="14"/>
      <c r="AH206" s="14"/>
      <c r="AJ206" s="16"/>
      <c r="AK206" s="16"/>
      <c r="AL206" s="16"/>
      <c r="AS206" s="1"/>
      <c r="AT206" s="1"/>
      <c r="AU206" s="1"/>
      <c r="AV206" s="1"/>
      <c r="AW206" s="1"/>
      <c r="AX206" s="1"/>
      <c r="AY206" s="14"/>
    </row>
    <row r="207" spans="31:51">
      <c r="AE207" s="14"/>
      <c r="AF207" s="14"/>
      <c r="AG207" s="14"/>
      <c r="AH207" s="14"/>
      <c r="AJ207" s="16"/>
      <c r="AK207" s="16"/>
      <c r="AL207" s="16"/>
      <c r="AS207" s="1"/>
      <c r="AT207" s="1"/>
      <c r="AU207" s="1"/>
      <c r="AV207" s="1"/>
      <c r="AW207" s="1"/>
      <c r="AX207" s="1"/>
      <c r="AY207" s="14"/>
    </row>
    <row r="208" spans="31:51">
      <c r="AE208" s="14"/>
      <c r="AF208" s="14"/>
      <c r="AG208" s="14"/>
      <c r="AH208" s="14"/>
      <c r="AJ208" s="16"/>
      <c r="AK208" s="16"/>
      <c r="AL208" s="16"/>
      <c r="AS208" s="1"/>
      <c r="AT208" s="1"/>
      <c r="AU208" s="1"/>
      <c r="AV208" s="1"/>
      <c r="AW208" s="1"/>
      <c r="AX208" s="1"/>
      <c r="AY208" s="14"/>
    </row>
    <row r="209" spans="31:51">
      <c r="AE209" s="14"/>
      <c r="AF209" s="14"/>
      <c r="AG209" s="14"/>
      <c r="AH209" s="14"/>
      <c r="AJ209" s="16"/>
      <c r="AK209" s="16"/>
      <c r="AL209" s="16"/>
      <c r="AS209" s="1"/>
      <c r="AT209" s="1"/>
      <c r="AU209" s="1"/>
      <c r="AV209" s="1"/>
      <c r="AW209" s="1"/>
      <c r="AX209" s="1"/>
      <c r="AY209" s="14"/>
    </row>
    <row r="210" spans="31:51">
      <c r="AE210" s="14"/>
      <c r="AF210" s="14"/>
      <c r="AG210" s="14"/>
      <c r="AH210" s="14"/>
      <c r="AJ210" s="16"/>
      <c r="AK210" s="16"/>
      <c r="AL210" s="16"/>
      <c r="AS210" s="1"/>
      <c r="AT210" s="1"/>
      <c r="AU210" s="1"/>
      <c r="AV210" s="1"/>
      <c r="AW210" s="1"/>
      <c r="AX210" s="1"/>
      <c r="AY210" s="14"/>
    </row>
    <row r="211" spans="31:51">
      <c r="AE211" s="14"/>
      <c r="AF211" s="14"/>
      <c r="AG211" s="14"/>
      <c r="AH211" s="14"/>
      <c r="AI211" s="77"/>
      <c r="AJ211" s="77"/>
      <c r="AK211" s="77"/>
      <c r="AL211" s="77"/>
      <c r="AM211" s="77"/>
      <c r="AN211" s="77"/>
      <c r="AO211" s="77"/>
      <c r="AP211" s="68"/>
      <c r="AQ211" s="68"/>
      <c r="AR211" s="68"/>
      <c r="AS211" s="14"/>
      <c r="AT211" s="14"/>
      <c r="AU211" s="14"/>
      <c r="AV211" s="14"/>
      <c r="AW211" s="14"/>
      <c r="AX211" s="14"/>
      <c r="AY211" s="14"/>
    </row>
    <row r="212" spans="31:51">
      <c r="AE212" s="14"/>
      <c r="AF212" s="14"/>
      <c r="AG212" s="14"/>
      <c r="AH212" s="14"/>
      <c r="AI212" s="77"/>
      <c r="AJ212" s="77"/>
      <c r="AK212" s="77"/>
      <c r="AL212" s="77"/>
      <c r="AM212" s="77"/>
      <c r="AN212" s="77"/>
      <c r="AO212" s="77"/>
      <c r="AP212" s="68"/>
      <c r="AQ212" s="68"/>
      <c r="AR212" s="68"/>
      <c r="AS212" s="14"/>
      <c r="AT212" s="14"/>
      <c r="AU212" s="14"/>
      <c r="AV212" s="14"/>
      <c r="AW212" s="14"/>
      <c r="AX212" s="14"/>
      <c r="AY212" s="14"/>
    </row>
    <row r="213" spans="31:51">
      <c r="AE213" s="14"/>
      <c r="AF213" s="14"/>
      <c r="AG213" s="14"/>
      <c r="AH213" s="14"/>
      <c r="AI213" s="77"/>
      <c r="AJ213" s="77"/>
      <c r="AK213" s="77"/>
      <c r="AL213" s="77"/>
      <c r="AM213" s="77"/>
      <c r="AN213" s="77"/>
      <c r="AO213" s="77"/>
      <c r="AP213" s="68"/>
      <c r="AQ213" s="68"/>
      <c r="AR213" s="68"/>
      <c r="AS213" s="14"/>
      <c r="AT213" s="14"/>
      <c r="AU213" s="14"/>
      <c r="AV213" s="14"/>
      <c r="AW213" s="14"/>
      <c r="AX213" s="14"/>
      <c r="AY213" s="14"/>
    </row>
    <row r="214" spans="31:51">
      <c r="AE214" s="14"/>
      <c r="AF214" s="14"/>
      <c r="AG214" s="14"/>
      <c r="AH214" s="14"/>
      <c r="AI214" s="77"/>
      <c r="AJ214" s="77"/>
      <c r="AK214" s="77"/>
      <c r="AL214" s="77"/>
      <c r="AM214" s="77"/>
      <c r="AN214" s="77"/>
      <c r="AO214" s="77"/>
      <c r="AP214" s="68"/>
      <c r="AQ214" s="68"/>
      <c r="AR214" s="68"/>
      <c r="AS214" s="14"/>
      <c r="AT214" s="14"/>
      <c r="AU214" s="14"/>
      <c r="AV214" s="14"/>
      <c r="AW214" s="14"/>
      <c r="AX214" s="14"/>
      <c r="AY214" s="14"/>
    </row>
    <row r="215" spans="31:51">
      <c r="AE215" s="14"/>
      <c r="AF215" s="14"/>
      <c r="AG215" s="14"/>
      <c r="AH215" s="14"/>
      <c r="AI215" s="77"/>
      <c r="AJ215" s="77"/>
      <c r="AK215" s="77"/>
      <c r="AL215" s="77"/>
      <c r="AM215" s="77"/>
      <c r="AN215" s="77"/>
      <c r="AO215" s="77"/>
      <c r="AP215" s="68"/>
      <c r="AQ215" s="68"/>
      <c r="AR215" s="68"/>
      <c r="AS215" s="14"/>
      <c r="AT215" s="14"/>
      <c r="AU215" s="14"/>
      <c r="AV215" s="14"/>
      <c r="AW215" s="14"/>
      <c r="AX215" s="14"/>
      <c r="AY215" s="14"/>
    </row>
    <row r="216" spans="31:51">
      <c r="AE216" s="14"/>
      <c r="AF216" s="14"/>
      <c r="AG216" s="14"/>
      <c r="AH216" s="14"/>
      <c r="AI216" s="77"/>
      <c r="AJ216" s="77"/>
      <c r="AK216" s="77"/>
      <c r="AL216" s="77"/>
      <c r="AM216" s="77"/>
      <c r="AN216" s="77"/>
      <c r="AO216" s="77"/>
      <c r="AP216" s="68"/>
      <c r="AQ216" s="68"/>
      <c r="AR216" s="68"/>
      <c r="AS216" s="14"/>
      <c r="AT216" s="14"/>
      <c r="AU216" s="14"/>
      <c r="AV216" s="14"/>
      <c r="AW216" s="14"/>
      <c r="AX216" s="14"/>
      <c r="AY216" s="14"/>
    </row>
    <row r="217" spans="31:51">
      <c r="AE217" s="14"/>
      <c r="AF217" s="14"/>
      <c r="AG217" s="14"/>
      <c r="AH217" s="14"/>
      <c r="AI217" s="77"/>
      <c r="AJ217" s="77"/>
      <c r="AK217" s="77"/>
      <c r="AL217" s="77"/>
      <c r="AM217" s="77"/>
      <c r="AN217" s="77"/>
      <c r="AO217" s="77"/>
      <c r="AP217" s="68"/>
      <c r="AQ217" s="68"/>
      <c r="AR217" s="68"/>
      <c r="AS217" s="14"/>
      <c r="AT217" s="14"/>
      <c r="AU217" s="14"/>
      <c r="AV217" s="14"/>
      <c r="AW217" s="14"/>
      <c r="AX217" s="14"/>
      <c r="AY217" s="14"/>
    </row>
    <row r="218" spans="31:51">
      <c r="AE218" s="14"/>
      <c r="AF218" s="14"/>
      <c r="AG218" s="14"/>
      <c r="AH218" s="14"/>
      <c r="AI218" s="77"/>
      <c r="AJ218" s="77"/>
      <c r="AK218" s="77"/>
      <c r="AL218" s="77"/>
      <c r="AM218" s="77"/>
      <c r="AN218" s="77"/>
      <c r="AO218" s="77"/>
      <c r="AP218" s="68"/>
      <c r="AQ218" s="68"/>
      <c r="AR218" s="68"/>
      <c r="AS218" s="14"/>
      <c r="AT218" s="14"/>
      <c r="AU218" s="14"/>
      <c r="AV218" s="14"/>
      <c r="AW218" s="14"/>
      <c r="AX218" s="14"/>
      <c r="AY218" s="14"/>
    </row>
    <row r="219" spans="31:51">
      <c r="AE219" s="14"/>
      <c r="AF219" s="14"/>
      <c r="AG219" s="14"/>
      <c r="AH219" s="14"/>
      <c r="AI219" s="77"/>
      <c r="AJ219" s="77"/>
      <c r="AK219" s="77"/>
      <c r="AL219" s="77"/>
      <c r="AM219" s="77"/>
      <c r="AN219" s="77"/>
      <c r="AO219" s="77"/>
      <c r="AP219" s="68"/>
      <c r="AQ219" s="68"/>
      <c r="AR219" s="68"/>
      <c r="AS219" s="14"/>
      <c r="AT219" s="14"/>
      <c r="AU219" s="14"/>
      <c r="AV219" s="14"/>
      <c r="AW219" s="14"/>
      <c r="AX219" s="14"/>
      <c r="AY219" s="14"/>
    </row>
    <row r="220" spans="31:51">
      <c r="AE220" s="14"/>
      <c r="AF220" s="14"/>
      <c r="AG220" s="14"/>
      <c r="AH220" s="14"/>
      <c r="AI220" s="77"/>
      <c r="AJ220" s="77"/>
      <c r="AK220" s="77"/>
      <c r="AL220" s="77"/>
      <c r="AM220" s="77"/>
      <c r="AN220" s="77"/>
      <c r="AO220" s="77"/>
      <c r="AP220" s="68"/>
      <c r="AQ220" s="68"/>
      <c r="AR220" s="68"/>
      <c r="AS220" s="14"/>
      <c r="AT220" s="14"/>
      <c r="AU220" s="14"/>
      <c r="AV220" s="14"/>
      <c r="AW220" s="14"/>
      <c r="AX220" s="14"/>
      <c r="AY220" s="14"/>
    </row>
    <row r="221" spans="31:51">
      <c r="AE221" s="14"/>
      <c r="AF221" s="14"/>
      <c r="AG221" s="14"/>
      <c r="AH221" s="14"/>
      <c r="AI221" s="77"/>
      <c r="AJ221" s="77"/>
      <c r="AK221" s="77"/>
      <c r="AL221" s="77"/>
      <c r="AM221" s="77"/>
      <c r="AN221" s="77"/>
      <c r="AO221" s="77"/>
      <c r="AP221" s="68"/>
      <c r="AQ221" s="68"/>
      <c r="AR221" s="68"/>
      <c r="AS221" s="14"/>
      <c r="AT221" s="14"/>
      <c r="AU221" s="14"/>
      <c r="AV221" s="14"/>
      <c r="AW221" s="14"/>
      <c r="AX221" s="14"/>
      <c r="AY221" s="14"/>
    </row>
    <row r="222" spans="31:51">
      <c r="AE222" s="14"/>
      <c r="AF222" s="14"/>
      <c r="AG222" s="14"/>
      <c r="AH222" s="14"/>
      <c r="AI222" s="77"/>
      <c r="AJ222" s="77"/>
      <c r="AK222" s="77"/>
      <c r="AL222" s="77"/>
      <c r="AM222" s="77"/>
      <c r="AN222" s="77"/>
      <c r="AO222" s="77"/>
      <c r="AP222" s="68"/>
      <c r="AQ222" s="68"/>
      <c r="AR222" s="68"/>
      <c r="AS222" s="14"/>
      <c r="AT222" s="14"/>
      <c r="AU222" s="14"/>
      <c r="AV222" s="14"/>
      <c r="AW222" s="14"/>
      <c r="AX222" s="14"/>
      <c r="AY222" s="14"/>
    </row>
    <row r="223" spans="31:51">
      <c r="AE223" s="14"/>
      <c r="AF223" s="14"/>
      <c r="AG223" s="14"/>
      <c r="AH223" s="14"/>
      <c r="AI223" s="77"/>
      <c r="AJ223" s="77"/>
      <c r="AK223" s="77"/>
      <c r="AL223" s="77"/>
      <c r="AM223" s="77"/>
      <c r="AN223" s="77"/>
      <c r="AO223" s="77"/>
      <c r="AP223" s="68"/>
      <c r="AQ223" s="68"/>
      <c r="AR223" s="68"/>
      <c r="AS223" s="14"/>
      <c r="AT223" s="14"/>
      <c r="AU223" s="14"/>
      <c r="AV223" s="14"/>
      <c r="AW223" s="14"/>
      <c r="AX223" s="14"/>
      <c r="AY223" s="14"/>
    </row>
    <row r="224" spans="31:51">
      <c r="AE224" s="14"/>
      <c r="AF224" s="14"/>
      <c r="AG224" s="14"/>
      <c r="AH224" s="14"/>
      <c r="AI224" s="77"/>
      <c r="AJ224" s="77"/>
      <c r="AK224" s="77"/>
      <c r="AL224" s="77"/>
      <c r="AM224" s="77"/>
      <c r="AN224" s="77"/>
      <c r="AO224" s="77"/>
      <c r="AP224" s="68"/>
      <c r="AQ224" s="68"/>
      <c r="AR224" s="68"/>
      <c r="AS224" s="14"/>
      <c r="AT224" s="14"/>
      <c r="AU224" s="14"/>
      <c r="AV224" s="14"/>
      <c r="AW224" s="14"/>
      <c r="AX224" s="14"/>
      <c r="AY224" s="14"/>
    </row>
    <row r="225" spans="31:51">
      <c r="AE225" s="14"/>
      <c r="AF225" s="14"/>
      <c r="AG225" s="14"/>
      <c r="AH225" s="14"/>
      <c r="AI225" s="77"/>
      <c r="AJ225" s="77"/>
      <c r="AK225" s="77"/>
      <c r="AL225" s="77"/>
      <c r="AM225" s="77"/>
      <c r="AN225" s="77"/>
      <c r="AO225" s="77"/>
      <c r="AP225" s="68"/>
      <c r="AQ225" s="68"/>
      <c r="AR225" s="68"/>
      <c r="AS225" s="14"/>
      <c r="AT225" s="14"/>
      <c r="AU225" s="14"/>
      <c r="AV225" s="14"/>
      <c r="AW225" s="14"/>
      <c r="AX225" s="14"/>
      <c r="AY225" s="14"/>
    </row>
    <row r="226" spans="31:51">
      <c r="AE226" s="14"/>
      <c r="AF226" s="14"/>
      <c r="AG226" s="14"/>
      <c r="AH226" s="14"/>
      <c r="AI226" s="77"/>
      <c r="AJ226" s="77"/>
      <c r="AK226" s="77"/>
      <c r="AL226" s="77"/>
      <c r="AM226" s="77"/>
      <c r="AN226" s="77"/>
      <c r="AO226" s="77"/>
      <c r="AP226" s="68"/>
      <c r="AQ226" s="68"/>
      <c r="AR226" s="68"/>
      <c r="AS226" s="14"/>
      <c r="AT226" s="14"/>
      <c r="AU226" s="14"/>
      <c r="AV226" s="14"/>
      <c r="AW226" s="14"/>
      <c r="AX226" s="14"/>
      <c r="AY226" s="14"/>
    </row>
    <row r="227" spans="31:51">
      <c r="AE227" s="14"/>
      <c r="AF227" s="14"/>
      <c r="AG227" s="14"/>
      <c r="AH227" s="14"/>
      <c r="AI227" s="77"/>
      <c r="AJ227" s="77"/>
      <c r="AK227" s="77"/>
      <c r="AL227" s="77"/>
      <c r="AM227" s="77"/>
      <c r="AN227" s="77"/>
      <c r="AO227" s="77"/>
      <c r="AP227" s="68"/>
      <c r="AQ227" s="68"/>
      <c r="AR227" s="68"/>
      <c r="AS227" s="14"/>
      <c r="AT227" s="14"/>
      <c r="AU227" s="14"/>
      <c r="AV227" s="14"/>
      <c r="AW227" s="14"/>
      <c r="AX227" s="14"/>
      <c r="AY227" s="14"/>
    </row>
    <row r="228" spans="31:51">
      <c r="AE228" s="14"/>
      <c r="AF228" s="14"/>
      <c r="AG228" s="14"/>
      <c r="AH228" s="14"/>
      <c r="AI228" s="77"/>
      <c r="AJ228" s="77"/>
      <c r="AK228" s="77"/>
      <c r="AL228" s="77"/>
      <c r="AM228" s="77"/>
      <c r="AN228" s="77"/>
      <c r="AO228" s="77"/>
      <c r="AP228" s="68"/>
      <c r="AQ228" s="68"/>
      <c r="AR228" s="68"/>
      <c r="AS228" s="14"/>
      <c r="AT228" s="14"/>
      <c r="AU228" s="14"/>
      <c r="AV228" s="14"/>
      <c r="AW228" s="14"/>
      <c r="AX228" s="14"/>
      <c r="AY228" s="14"/>
    </row>
    <row r="229" spans="31:51">
      <c r="AE229" s="14"/>
      <c r="AF229" s="14"/>
      <c r="AG229" s="14"/>
      <c r="AH229" s="14"/>
      <c r="AI229" s="77"/>
      <c r="AJ229" s="77"/>
      <c r="AK229" s="77"/>
      <c r="AL229" s="77"/>
      <c r="AM229" s="77"/>
      <c r="AN229" s="77"/>
      <c r="AO229" s="77"/>
      <c r="AP229" s="68"/>
      <c r="AQ229" s="68"/>
      <c r="AR229" s="68"/>
      <c r="AS229" s="14"/>
      <c r="AT229" s="14"/>
      <c r="AU229" s="14"/>
      <c r="AV229" s="14"/>
      <c r="AW229" s="14"/>
      <c r="AX229" s="14"/>
      <c r="AY229" s="14"/>
    </row>
    <row r="230" spans="31:51">
      <c r="AE230" s="14"/>
      <c r="AF230" s="14"/>
      <c r="AG230" s="14"/>
      <c r="AH230" s="14"/>
      <c r="AI230" s="77"/>
      <c r="AJ230" s="77"/>
      <c r="AK230" s="77"/>
      <c r="AL230" s="77"/>
      <c r="AM230" s="77"/>
      <c r="AN230" s="77"/>
      <c r="AO230" s="77"/>
      <c r="AP230" s="68"/>
      <c r="AQ230" s="68"/>
      <c r="AR230" s="68"/>
      <c r="AS230" s="14"/>
      <c r="AT230" s="14"/>
      <c r="AU230" s="14"/>
      <c r="AV230" s="14"/>
      <c r="AW230" s="14"/>
      <c r="AX230" s="14"/>
      <c r="AY230" s="14"/>
    </row>
    <row r="231" spans="31:51">
      <c r="AE231" s="14"/>
      <c r="AF231" s="14"/>
      <c r="AG231" s="14"/>
      <c r="AH231" s="14"/>
      <c r="AI231" s="77"/>
      <c r="AJ231" s="77"/>
      <c r="AK231" s="77"/>
      <c r="AL231" s="77"/>
      <c r="AM231" s="77"/>
      <c r="AN231" s="77"/>
      <c r="AO231" s="77"/>
      <c r="AP231" s="68"/>
      <c r="AQ231" s="68"/>
      <c r="AR231" s="68"/>
      <c r="AS231" s="14"/>
      <c r="AT231" s="14"/>
      <c r="AU231" s="14"/>
      <c r="AV231" s="14"/>
      <c r="AW231" s="14"/>
      <c r="AX231" s="14"/>
      <c r="AY231" s="14"/>
    </row>
    <row r="232" spans="31:51">
      <c r="AE232" s="14"/>
      <c r="AF232" s="14"/>
      <c r="AG232" s="14"/>
      <c r="AH232" s="14"/>
      <c r="AI232" s="77"/>
      <c r="AJ232" s="77"/>
      <c r="AK232" s="77"/>
      <c r="AL232" s="77"/>
      <c r="AM232" s="77"/>
      <c r="AN232" s="77"/>
      <c r="AO232" s="77"/>
      <c r="AP232" s="68"/>
      <c r="AQ232" s="68"/>
      <c r="AR232" s="68"/>
      <c r="AS232" s="14"/>
      <c r="AT232" s="14"/>
      <c r="AU232" s="14"/>
      <c r="AV232" s="14"/>
      <c r="AW232" s="14"/>
      <c r="AX232" s="14"/>
      <c r="AY232" s="14"/>
    </row>
    <row r="233" spans="31:51">
      <c r="AE233" s="14"/>
      <c r="AF233" s="14"/>
      <c r="AG233" s="14"/>
      <c r="AH233" s="14"/>
      <c r="AI233" s="77"/>
      <c r="AJ233" s="77"/>
      <c r="AK233" s="77"/>
      <c r="AL233" s="77"/>
      <c r="AM233" s="77"/>
      <c r="AN233" s="77"/>
      <c r="AO233" s="77"/>
      <c r="AP233" s="68"/>
      <c r="AQ233" s="68"/>
      <c r="AR233" s="68"/>
      <c r="AS233" s="14"/>
      <c r="AT233" s="14"/>
      <c r="AU233" s="14"/>
      <c r="AV233" s="14"/>
      <c r="AW233" s="14"/>
      <c r="AX233" s="14"/>
      <c r="AY233" s="14"/>
    </row>
    <row r="234" spans="31:51">
      <c r="AE234" s="14"/>
      <c r="AF234" s="14"/>
      <c r="AG234" s="14"/>
      <c r="AH234" s="14"/>
      <c r="AI234" s="77"/>
      <c r="AJ234" s="77"/>
      <c r="AK234" s="77"/>
      <c r="AL234" s="77"/>
      <c r="AM234" s="77"/>
      <c r="AN234" s="77"/>
      <c r="AO234" s="77"/>
      <c r="AP234" s="68"/>
      <c r="AQ234" s="68"/>
      <c r="AR234" s="68"/>
      <c r="AS234" s="14"/>
      <c r="AT234" s="14"/>
      <c r="AU234" s="14"/>
      <c r="AV234" s="14"/>
      <c r="AW234" s="14"/>
      <c r="AX234" s="14"/>
      <c r="AY234" s="14"/>
    </row>
    <row r="235" spans="31:51">
      <c r="AE235" s="14"/>
      <c r="AF235" s="14"/>
      <c r="AG235" s="14"/>
      <c r="AH235" s="14"/>
      <c r="AI235" s="77"/>
      <c r="AJ235" s="77"/>
      <c r="AK235" s="77"/>
      <c r="AL235" s="77"/>
      <c r="AM235" s="77"/>
      <c r="AN235" s="77"/>
      <c r="AO235" s="77"/>
      <c r="AP235" s="68"/>
      <c r="AQ235" s="68"/>
      <c r="AR235" s="68"/>
      <c r="AS235" s="14"/>
      <c r="AT235" s="14"/>
      <c r="AU235" s="14"/>
      <c r="AV235" s="14"/>
      <c r="AW235" s="14"/>
      <c r="AX235" s="14"/>
      <c r="AY235" s="14"/>
    </row>
    <row r="236" spans="31:51">
      <c r="AE236" s="14"/>
      <c r="AF236" s="14"/>
      <c r="AG236" s="14"/>
      <c r="AH236" s="14"/>
      <c r="AI236" s="77"/>
      <c r="AJ236" s="77"/>
      <c r="AK236" s="77"/>
      <c r="AL236" s="77"/>
      <c r="AM236" s="77"/>
      <c r="AN236" s="77"/>
      <c r="AO236" s="77"/>
      <c r="AP236" s="68"/>
      <c r="AQ236" s="68"/>
      <c r="AR236" s="68"/>
      <c r="AS236" s="14"/>
      <c r="AT236" s="14"/>
      <c r="AU236" s="14"/>
      <c r="AV236" s="14"/>
      <c r="AW236" s="14"/>
      <c r="AX236" s="14"/>
      <c r="AY236" s="14"/>
    </row>
    <row r="237" spans="31:51">
      <c r="AE237" s="14"/>
      <c r="AF237" s="14"/>
      <c r="AG237" s="14"/>
      <c r="AH237" s="14"/>
      <c r="AI237" s="77"/>
      <c r="AJ237" s="77"/>
      <c r="AK237" s="77"/>
      <c r="AL237" s="77"/>
      <c r="AM237" s="77"/>
      <c r="AN237" s="77"/>
      <c r="AO237" s="77"/>
      <c r="AP237" s="68"/>
      <c r="AQ237" s="68"/>
      <c r="AR237" s="68"/>
      <c r="AS237" s="14"/>
      <c r="AT237" s="14"/>
      <c r="AU237" s="14"/>
      <c r="AV237" s="14"/>
      <c r="AW237" s="14"/>
      <c r="AX237" s="14"/>
      <c r="AY237" s="14"/>
    </row>
    <row r="238" spans="31:51">
      <c r="AE238" s="14"/>
      <c r="AF238" s="14"/>
      <c r="AG238" s="14"/>
      <c r="AH238" s="14"/>
      <c r="AI238" s="77"/>
      <c r="AJ238" s="77"/>
      <c r="AK238" s="77"/>
      <c r="AL238" s="77"/>
      <c r="AM238" s="77"/>
      <c r="AN238" s="77"/>
      <c r="AO238" s="77"/>
      <c r="AP238" s="68"/>
      <c r="AQ238" s="68"/>
      <c r="AR238" s="68"/>
      <c r="AS238" s="14"/>
      <c r="AT238" s="14"/>
      <c r="AU238" s="14"/>
      <c r="AV238" s="14"/>
      <c r="AW238" s="14"/>
      <c r="AX238" s="14"/>
      <c r="AY238" s="14"/>
    </row>
    <row r="239" spans="31:51">
      <c r="AE239" s="14"/>
      <c r="AF239" s="14"/>
      <c r="AG239" s="14"/>
      <c r="AH239" s="14"/>
      <c r="AI239" s="77"/>
      <c r="AJ239" s="77"/>
      <c r="AK239" s="77"/>
      <c r="AL239" s="77"/>
      <c r="AM239" s="77"/>
      <c r="AN239" s="77"/>
      <c r="AO239" s="77"/>
      <c r="AP239" s="68"/>
      <c r="AQ239" s="68"/>
      <c r="AR239" s="68"/>
      <c r="AS239" s="14"/>
      <c r="AT239" s="14"/>
      <c r="AU239" s="14"/>
      <c r="AV239" s="14"/>
      <c r="AW239" s="14"/>
      <c r="AX239" s="14"/>
      <c r="AY239" s="14"/>
    </row>
    <row r="240" spans="31:51">
      <c r="AE240" s="14"/>
      <c r="AF240" s="14"/>
      <c r="AG240" s="14"/>
      <c r="AH240" s="14"/>
      <c r="AI240" s="77"/>
      <c r="AJ240" s="77"/>
      <c r="AK240" s="77"/>
      <c r="AL240" s="77"/>
      <c r="AM240" s="77"/>
      <c r="AN240" s="77"/>
      <c r="AO240" s="77"/>
      <c r="AP240" s="68"/>
      <c r="AQ240" s="68"/>
      <c r="AR240" s="68"/>
      <c r="AS240" s="14"/>
      <c r="AT240" s="14"/>
      <c r="AU240" s="14"/>
      <c r="AV240" s="14"/>
      <c r="AW240" s="14"/>
      <c r="AX240" s="14"/>
      <c r="AY240" s="14"/>
    </row>
    <row r="241" spans="31:51">
      <c r="AE241" s="14"/>
      <c r="AF241" s="14"/>
      <c r="AG241" s="14"/>
      <c r="AH241" s="14"/>
      <c r="AI241" s="77"/>
      <c r="AJ241" s="77"/>
      <c r="AK241" s="77"/>
      <c r="AL241" s="77"/>
      <c r="AM241" s="77"/>
      <c r="AN241" s="77"/>
      <c r="AO241" s="77"/>
      <c r="AP241" s="68"/>
      <c r="AQ241" s="68"/>
      <c r="AR241" s="68"/>
      <c r="AS241" s="14"/>
      <c r="AT241" s="14"/>
      <c r="AU241" s="14"/>
      <c r="AV241" s="14"/>
      <c r="AW241" s="14"/>
      <c r="AX241" s="14"/>
      <c r="AY241" s="14"/>
    </row>
    <row r="242" spans="31:51">
      <c r="AE242" s="14"/>
      <c r="AF242" s="14"/>
      <c r="AG242" s="14"/>
      <c r="AH242" s="14"/>
      <c r="AI242" s="77"/>
      <c r="AJ242" s="77"/>
      <c r="AK242" s="77"/>
      <c r="AL242" s="77"/>
      <c r="AM242" s="77"/>
      <c r="AN242" s="77"/>
      <c r="AO242" s="77"/>
      <c r="AP242" s="68"/>
      <c r="AQ242" s="68"/>
      <c r="AR242" s="68"/>
      <c r="AS242" s="14"/>
      <c r="AT242" s="14"/>
      <c r="AU242" s="14"/>
      <c r="AV242" s="14"/>
      <c r="AW242" s="14"/>
      <c r="AX242" s="14"/>
      <c r="AY242" s="14"/>
    </row>
    <row r="243" spans="31:51">
      <c r="AE243" s="14"/>
      <c r="AF243" s="14"/>
      <c r="AG243" s="14"/>
      <c r="AH243" s="14"/>
      <c r="AI243" s="77"/>
      <c r="AJ243" s="77"/>
      <c r="AK243" s="77"/>
      <c r="AL243" s="77"/>
      <c r="AM243" s="77"/>
      <c r="AN243" s="77"/>
      <c r="AO243" s="77"/>
      <c r="AP243" s="68"/>
      <c r="AQ243" s="68"/>
      <c r="AR243" s="68"/>
      <c r="AS243" s="14"/>
      <c r="AT243" s="14"/>
      <c r="AU243" s="14"/>
      <c r="AV243" s="14"/>
      <c r="AW243" s="14"/>
      <c r="AX243" s="14"/>
      <c r="AY243" s="14"/>
    </row>
    <row r="244" spans="31:51">
      <c r="AE244" s="14"/>
      <c r="AF244" s="14"/>
      <c r="AG244" s="14"/>
      <c r="AH244" s="14"/>
      <c r="AI244" s="77"/>
      <c r="AJ244" s="77"/>
      <c r="AK244" s="77"/>
      <c r="AL244" s="77"/>
      <c r="AM244" s="77"/>
      <c r="AN244" s="77"/>
      <c r="AO244" s="77"/>
      <c r="AP244" s="68"/>
      <c r="AQ244" s="68"/>
      <c r="AR244" s="68"/>
      <c r="AS244" s="14"/>
      <c r="AT244" s="14"/>
      <c r="AU244" s="14"/>
      <c r="AV244" s="14"/>
      <c r="AW244" s="14"/>
      <c r="AX244" s="14"/>
      <c r="AY244" s="14"/>
    </row>
    <row r="245" spans="31:51">
      <c r="AE245" s="14"/>
      <c r="AF245" s="14"/>
      <c r="AG245" s="14"/>
      <c r="AH245" s="14"/>
      <c r="AI245" s="77"/>
      <c r="AJ245" s="77"/>
      <c r="AK245" s="77"/>
      <c r="AL245" s="77"/>
      <c r="AM245" s="77"/>
      <c r="AN245" s="77"/>
      <c r="AO245" s="77"/>
      <c r="AP245" s="68"/>
      <c r="AQ245" s="68"/>
      <c r="AR245" s="68"/>
      <c r="AS245" s="14"/>
      <c r="AT245" s="14"/>
      <c r="AU245" s="14"/>
      <c r="AV245" s="14"/>
      <c r="AW245" s="14"/>
      <c r="AX245" s="14"/>
      <c r="AY245" s="14"/>
    </row>
    <row r="246" spans="31:51">
      <c r="AE246" s="14"/>
      <c r="AF246" s="14"/>
      <c r="AG246" s="14"/>
      <c r="AH246" s="14"/>
      <c r="AI246" s="77"/>
      <c r="AJ246" s="77"/>
      <c r="AK246" s="77"/>
      <c r="AL246" s="77"/>
      <c r="AM246" s="77"/>
      <c r="AN246" s="77"/>
      <c r="AO246" s="77"/>
      <c r="AP246" s="68"/>
      <c r="AQ246" s="68"/>
      <c r="AR246" s="68"/>
      <c r="AS246" s="14"/>
      <c r="AT246" s="14"/>
      <c r="AU246" s="14"/>
      <c r="AV246" s="14"/>
      <c r="AW246" s="14"/>
      <c r="AX246" s="14"/>
      <c r="AY246" s="14"/>
    </row>
    <row r="247" spans="31:51">
      <c r="AE247" s="14"/>
      <c r="AF247" s="14"/>
      <c r="AG247" s="14"/>
      <c r="AH247" s="14"/>
      <c r="AI247" s="77"/>
      <c r="AJ247" s="77"/>
      <c r="AK247" s="77"/>
      <c r="AL247" s="77"/>
      <c r="AM247" s="77"/>
      <c r="AN247" s="77"/>
      <c r="AO247" s="77"/>
      <c r="AP247" s="68"/>
      <c r="AQ247" s="68"/>
      <c r="AR247" s="68"/>
      <c r="AS247" s="14"/>
      <c r="AT247" s="14"/>
      <c r="AU247" s="14"/>
      <c r="AV247" s="14"/>
      <c r="AW247" s="14"/>
      <c r="AX247" s="14"/>
      <c r="AY247" s="14"/>
    </row>
    <row r="248" spans="31:51">
      <c r="AE248" s="14"/>
      <c r="AF248" s="14"/>
      <c r="AG248" s="14"/>
      <c r="AH248" s="14"/>
      <c r="AI248" s="77"/>
      <c r="AJ248" s="77"/>
      <c r="AK248" s="77"/>
      <c r="AL248" s="77"/>
      <c r="AM248" s="77"/>
      <c r="AN248" s="77"/>
      <c r="AO248" s="77"/>
      <c r="AP248" s="68"/>
      <c r="AQ248" s="68"/>
      <c r="AR248" s="68"/>
      <c r="AS248" s="14"/>
      <c r="AT248" s="14"/>
      <c r="AU248" s="14"/>
      <c r="AV248" s="14"/>
      <c r="AW248" s="14"/>
      <c r="AX248" s="14"/>
      <c r="AY248" s="14"/>
    </row>
    <row r="249" spans="31:51">
      <c r="AE249" s="14"/>
      <c r="AF249" s="14"/>
      <c r="AG249" s="14"/>
      <c r="AH249" s="14"/>
      <c r="AI249" s="77"/>
      <c r="AJ249" s="77"/>
      <c r="AK249" s="77"/>
      <c r="AL249" s="77"/>
      <c r="AM249" s="77"/>
      <c r="AN249" s="77"/>
      <c r="AO249" s="77"/>
      <c r="AP249" s="68"/>
      <c r="AQ249" s="68"/>
      <c r="AR249" s="68"/>
      <c r="AS249" s="14"/>
      <c r="AT249" s="14"/>
      <c r="AU249" s="14"/>
      <c r="AV249" s="14"/>
      <c r="AW249" s="14"/>
      <c r="AX249" s="14"/>
      <c r="AY249" s="14"/>
    </row>
    <row r="250" spans="31:51">
      <c r="AE250" s="14"/>
      <c r="AF250" s="14"/>
      <c r="AG250" s="14"/>
      <c r="AH250" s="14"/>
      <c r="AI250" s="77"/>
      <c r="AJ250" s="77"/>
      <c r="AK250" s="77"/>
      <c r="AL250" s="77"/>
      <c r="AM250" s="77"/>
      <c r="AN250" s="77"/>
      <c r="AO250" s="77"/>
      <c r="AP250" s="68"/>
      <c r="AQ250" s="68"/>
      <c r="AR250" s="68"/>
      <c r="AS250" s="14"/>
      <c r="AT250" s="14"/>
      <c r="AU250" s="14"/>
      <c r="AV250" s="14"/>
      <c r="AW250" s="14"/>
      <c r="AX250" s="14"/>
      <c r="AY250" s="14"/>
    </row>
    <row r="251" spans="31:51">
      <c r="AE251" s="14"/>
      <c r="AF251" s="14"/>
      <c r="AG251" s="14"/>
      <c r="AH251" s="14"/>
      <c r="AI251" s="77"/>
      <c r="AJ251" s="77"/>
      <c r="AK251" s="77"/>
      <c r="AL251" s="77"/>
      <c r="AM251" s="77"/>
      <c r="AN251" s="77"/>
      <c r="AO251" s="77"/>
      <c r="AP251" s="68"/>
      <c r="AQ251" s="68"/>
      <c r="AR251" s="68"/>
      <c r="AS251" s="14"/>
      <c r="AT251" s="14"/>
      <c r="AU251" s="14"/>
      <c r="AV251" s="14"/>
      <c r="AW251" s="14"/>
      <c r="AX251" s="14"/>
      <c r="AY251" s="14"/>
    </row>
    <row r="252" spans="31:51">
      <c r="AE252" s="14"/>
      <c r="AF252" s="14"/>
      <c r="AG252" s="14"/>
      <c r="AH252" s="14"/>
      <c r="AI252" s="77"/>
      <c r="AJ252" s="77"/>
      <c r="AK252" s="77"/>
      <c r="AL252" s="77"/>
      <c r="AM252" s="77"/>
      <c r="AN252" s="77"/>
      <c r="AO252" s="77"/>
      <c r="AP252" s="68"/>
      <c r="AQ252" s="68"/>
      <c r="AR252" s="68"/>
      <c r="AS252" s="14"/>
      <c r="AT252" s="14"/>
      <c r="AU252" s="14"/>
      <c r="AV252" s="14"/>
      <c r="AW252" s="14"/>
      <c r="AX252" s="14"/>
      <c r="AY252" s="14"/>
    </row>
    <row r="253" spans="31:51">
      <c r="AE253" s="14"/>
      <c r="AF253" s="14"/>
      <c r="AG253" s="14"/>
      <c r="AH253" s="14"/>
      <c r="AI253" s="77"/>
      <c r="AJ253" s="77"/>
      <c r="AK253" s="77"/>
      <c r="AL253" s="77"/>
      <c r="AM253" s="77"/>
      <c r="AN253" s="77"/>
      <c r="AO253" s="77"/>
      <c r="AP253" s="68"/>
      <c r="AQ253" s="68"/>
      <c r="AR253" s="68"/>
      <c r="AS253" s="14"/>
      <c r="AT253" s="14"/>
      <c r="AU253" s="14"/>
      <c r="AV253" s="14"/>
      <c r="AW253" s="14"/>
      <c r="AX253" s="14"/>
      <c r="AY253" s="14"/>
    </row>
    <row r="254" spans="31:51">
      <c r="AE254" s="14"/>
      <c r="AF254" s="14"/>
      <c r="AG254" s="14"/>
      <c r="AH254" s="14"/>
      <c r="AI254" s="77"/>
      <c r="AJ254" s="77"/>
      <c r="AK254" s="77"/>
      <c r="AL254" s="77"/>
      <c r="AM254" s="77"/>
      <c r="AN254" s="77"/>
      <c r="AO254" s="77"/>
      <c r="AP254" s="68"/>
      <c r="AQ254" s="68"/>
      <c r="AR254" s="68"/>
      <c r="AS254" s="14"/>
      <c r="AT254" s="14"/>
      <c r="AU254" s="14"/>
      <c r="AV254" s="14"/>
      <c r="AW254" s="14"/>
      <c r="AX254" s="14"/>
      <c r="AY254" s="14"/>
    </row>
    <row r="255" spans="31:51">
      <c r="AE255" s="14"/>
      <c r="AF255" s="14"/>
      <c r="AG255" s="14"/>
      <c r="AH255" s="14"/>
      <c r="AI255" s="77"/>
      <c r="AJ255" s="77"/>
      <c r="AK255" s="77"/>
      <c r="AL255" s="77"/>
      <c r="AM255" s="77"/>
      <c r="AN255" s="77"/>
      <c r="AO255" s="77"/>
      <c r="AP255" s="68"/>
      <c r="AQ255" s="68"/>
      <c r="AR255" s="68"/>
      <c r="AS255" s="14"/>
      <c r="AT255" s="14"/>
      <c r="AU255" s="14"/>
      <c r="AV255" s="14"/>
      <c r="AW255" s="14"/>
      <c r="AX255" s="14"/>
      <c r="AY255" s="14"/>
    </row>
    <row r="256" spans="31:51">
      <c r="AE256" s="14"/>
      <c r="AF256" s="14"/>
      <c r="AG256" s="14"/>
      <c r="AH256" s="14"/>
      <c r="AI256" s="77"/>
      <c r="AJ256" s="77"/>
      <c r="AK256" s="77"/>
      <c r="AL256" s="77"/>
      <c r="AM256" s="77"/>
      <c r="AN256" s="77"/>
      <c r="AO256" s="77"/>
      <c r="AP256" s="68"/>
      <c r="AQ256" s="68"/>
      <c r="AR256" s="68"/>
      <c r="AS256" s="14"/>
      <c r="AT256" s="14"/>
      <c r="AU256" s="14"/>
      <c r="AV256" s="14"/>
      <c r="AW256" s="14"/>
      <c r="AX256" s="14"/>
      <c r="AY256" s="14"/>
    </row>
    <row r="257" spans="31:51">
      <c r="AE257" s="14"/>
      <c r="AF257" s="14"/>
      <c r="AG257" s="14"/>
      <c r="AH257" s="14"/>
      <c r="AI257" s="77"/>
      <c r="AJ257" s="77"/>
      <c r="AK257" s="77"/>
      <c r="AL257" s="77"/>
      <c r="AM257" s="77"/>
      <c r="AN257" s="77"/>
      <c r="AO257" s="77"/>
      <c r="AP257" s="68"/>
      <c r="AQ257" s="68"/>
      <c r="AR257" s="68"/>
      <c r="AS257" s="14"/>
      <c r="AT257" s="14"/>
      <c r="AU257" s="14"/>
      <c r="AV257" s="14"/>
      <c r="AW257" s="14"/>
      <c r="AX257" s="14"/>
      <c r="AY257" s="14"/>
    </row>
    <row r="258" spans="31:51">
      <c r="AE258" s="14"/>
      <c r="AF258" s="14"/>
      <c r="AG258" s="14"/>
      <c r="AH258" s="14"/>
      <c r="AI258" s="77"/>
      <c r="AJ258" s="77"/>
      <c r="AK258" s="77"/>
      <c r="AL258" s="77"/>
      <c r="AM258" s="77"/>
      <c r="AN258" s="77"/>
      <c r="AO258" s="77"/>
      <c r="AP258" s="68"/>
      <c r="AQ258" s="68"/>
      <c r="AR258" s="68"/>
      <c r="AS258" s="14"/>
      <c r="AT258" s="14"/>
      <c r="AU258" s="14"/>
      <c r="AV258" s="14"/>
      <c r="AW258" s="14"/>
      <c r="AX258" s="14"/>
      <c r="AY258" s="14"/>
    </row>
    <row r="259" spans="31:51">
      <c r="AE259" s="14"/>
      <c r="AF259" s="14"/>
      <c r="AG259" s="14"/>
      <c r="AH259" s="14"/>
      <c r="AI259" s="77"/>
      <c r="AJ259" s="77"/>
      <c r="AK259" s="77"/>
      <c r="AL259" s="77"/>
      <c r="AM259" s="77"/>
      <c r="AN259" s="77"/>
      <c r="AO259" s="77"/>
      <c r="AP259" s="68"/>
      <c r="AQ259" s="68"/>
      <c r="AR259" s="68"/>
      <c r="AS259" s="14"/>
      <c r="AT259" s="14"/>
      <c r="AU259" s="14"/>
      <c r="AV259" s="14"/>
      <c r="AW259" s="14"/>
      <c r="AX259" s="14"/>
      <c r="AY259" s="14"/>
    </row>
    <row r="260" spans="31:51">
      <c r="AE260" s="14"/>
      <c r="AF260" s="14"/>
      <c r="AG260" s="14"/>
      <c r="AH260" s="14"/>
      <c r="AI260" s="77"/>
      <c r="AJ260" s="77"/>
      <c r="AK260" s="77"/>
      <c r="AL260" s="77"/>
      <c r="AM260" s="77"/>
      <c r="AN260" s="77"/>
      <c r="AO260" s="77"/>
      <c r="AP260" s="68"/>
      <c r="AQ260" s="68"/>
      <c r="AR260" s="68"/>
      <c r="AS260" s="14"/>
      <c r="AT260" s="14"/>
      <c r="AU260" s="14"/>
      <c r="AV260" s="14"/>
      <c r="AW260" s="14"/>
      <c r="AX260" s="14"/>
      <c r="AY260" s="14"/>
    </row>
    <row r="261" spans="31:51">
      <c r="AE261" s="14"/>
      <c r="AF261" s="14"/>
      <c r="AG261" s="14"/>
      <c r="AH261" s="14"/>
      <c r="AI261" s="77"/>
      <c r="AJ261" s="77"/>
      <c r="AK261" s="77"/>
      <c r="AL261" s="77"/>
      <c r="AM261" s="77"/>
      <c r="AN261" s="77"/>
      <c r="AO261" s="77"/>
      <c r="AP261" s="68"/>
      <c r="AQ261" s="68"/>
      <c r="AR261" s="68"/>
      <c r="AS261" s="14"/>
      <c r="AT261" s="14"/>
      <c r="AU261" s="14"/>
      <c r="AV261" s="14"/>
      <c r="AW261" s="14"/>
      <c r="AX261" s="14"/>
      <c r="AY261" s="14"/>
    </row>
    <row r="262" spans="31:51">
      <c r="AE262" s="14"/>
      <c r="AF262" s="14"/>
      <c r="AG262" s="14"/>
      <c r="AH262" s="14"/>
      <c r="AI262" s="77"/>
      <c r="AJ262" s="77"/>
      <c r="AK262" s="77"/>
      <c r="AL262" s="77"/>
      <c r="AM262" s="77"/>
      <c r="AN262" s="77"/>
      <c r="AO262" s="77"/>
      <c r="AP262" s="68"/>
      <c r="AQ262" s="68"/>
      <c r="AR262" s="68"/>
      <c r="AS262" s="14"/>
      <c r="AT262" s="14"/>
      <c r="AU262" s="14"/>
      <c r="AV262" s="14"/>
      <c r="AW262" s="14"/>
      <c r="AX262" s="14"/>
      <c r="AY262" s="14"/>
    </row>
    <row r="263" spans="31:51">
      <c r="AE263" s="14"/>
      <c r="AF263" s="14"/>
      <c r="AG263" s="14"/>
      <c r="AH263" s="14"/>
      <c r="AI263" s="77"/>
      <c r="AJ263" s="77"/>
      <c r="AK263" s="77"/>
      <c r="AL263" s="77"/>
      <c r="AM263" s="77"/>
      <c r="AN263" s="77"/>
      <c r="AO263" s="77"/>
      <c r="AP263" s="68"/>
      <c r="AQ263" s="68"/>
      <c r="AR263" s="68"/>
      <c r="AS263" s="14"/>
      <c r="AT263" s="14"/>
      <c r="AU263" s="14"/>
      <c r="AV263" s="14"/>
      <c r="AW263" s="14"/>
      <c r="AX263" s="14"/>
      <c r="AY263" s="14"/>
    </row>
    <row r="264" spans="31:51">
      <c r="AE264" s="14"/>
      <c r="AF264" s="14"/>
      <c r="AG264" s="14"/>
      <c r="AH264" s="14"/>
      <c r="AI264" s="77"/>
      <c r="AJ264" s="77"/>
      <c r="AK264" s="77"/>
      <c r="AL264" s="77"/>
      <c r="AM264" s="77"/>
      <c r="AN264" s="77"/>
      <c r="AO264" s="77"/>
      <c r="AP264" s="68"/>
      <c r="AQ264" s="68"/>
      <c r="AR264" s="68"/>
      <c r="AS264" s="14"/>
      <c r="AT264" s="14"/>
      <c r="AU264" s="14"/>
      <c r="AV264" s="14"/>
      <c r="AW264" s="14"/>
      <c r="AX264" s="14"/>
      <c r="AY264" s="14"/>
    </row>
    <row r="265" spans="31:51">
      <c r="AE265" s="14"/>
      <c r="AF265" s="14"/>
      <c r="AG265" s="14"/>
      <c r="AH265" s="14"/>
      <c r="AI265" s="77"/>
      <c r="AJ265" s="77"/>
      <c r="AK265" s="77"/>
      <c r="AL265" s="77"/>
      <c r="AM265" s="77"/>
      <c r="AN265" s="77"/>
      <c r="AO265" s="77"/>
      <c r="AP265" s="68"/>
      <c r="AQ265" s="68"/>
      <c r="AR265" s="68"/>
      <c r="AS265" s="14"/>
      <c r="AT265" s="14"/>
      <c r="AU265" s="14"/>
      <c r="AV265" s="14"/>
      <c r="AW265" s="14"/>
      <c r="AX265" s="14"/>
      <c r="AY265" s="14"/>
    </row>
    <row r="266" spans="31:51">
      <c r="AE266" s="14"/>
      <c r="AF266" s="14"/>
      <c r="AG266" s="14"/>
      <c r="AH266" s="14"/>
      <c r="AI266" s="77"/>
      <c r="AJ266" s="77"/>
      <c r="AK266" s="77"/>
      <c r="AL266" s="77"/>
      <c r="AM266" s="77"/>
      <c r="AN266" s="77"/>
      <c r="AO266" s="77"/>
      <c r="AP266" s="68"/>
      <c r="AQ266" s="68"/>
      <c r="AR266" s="68"/>
      <c r="AS266" s="14"/>
      <c r="AT266" s="14"/>
      <c r="AU266" s="14"/>
      <c r="AV266" s="14"/>
      <c r="AW266" s="14"/>
      <c r="AX266" s="14"/>
      <c r="AY266" s="14"/>
    </row>
    <row r="267" spans="31:51">
      <c r="AE267" s="14"/>
      <c r="AF267" s="14"/>
      <c r="AG267" s="14"/>
      <c r="AH267" s="14"/>
      <c r="AI267" s="77"/>
      <c r="AJ267" s="77"/>
      <c r="AK267" s="77"/>
      <c r="AL267" s="77"/>
      <c r="AM267" s="77"/>
      <c r="AN267" s="77"/>
      <c r="AO267" s="77"/>
      <c r="AP267" s="68"/>
      <c r="AQ267" s="68"/>
      <c r="AR267" s="68"/>
      <c r="AS267" s="14"/>
      <c r="AT267" s="14"/>
      <c r="AU267" s="14"/>
      <c r="AV267" s="14"/>
      <c r="AW267" s="14"/>
      <c r="AX267" s="14"/>
      <c r="AY267" s="14"/>
    </row>
    <row r="268" spans="31:51">
      <c r="AE268" s="14"/>
      <c r="AF268" s="14"/>
      <c r="AG268" s="14"/>
      <c r="AH268" s="14"/>
      <c r="AI268" s="77"/>
      <c r="AJ268" s="77"/>
      <c r="AK268" s="77"/>
      <c r="AL268" s="77"/>
      <c r="AM268" s="77"/>
      <c r="AN268" s="77"/>
      <c r="AO268" s="77"/>
      <c r="AP268" s="68"/>
      <c r="AQ268" s="68"/>
      <c r="AR268" s="68"/>
      <c r="AS268" s="14"/>
      <c r="AT268" s="14"/>
      <c r="AU268" s="14"/>
      <c r="AV268" s="14"/>
      <c r="AW268" s="14"/>
      <c r="AX268" s="14"/>
      <c r="AY268" s="14"/>
    </row>
    <row r="269" spans="31:51">
      <c r="AE269" s="14"/>
      <c r="AF269" s="14"/>
      <c r="AG269" s="14"/>
      <c r="AH269" s="14"/>
      <c r="AI269" s="77"/>
      <c r="AJ269" s="77"/>
      <c r="AK269" s="77"/>
      <c r="AL269" s="77"/>
      <c r="AM269" s="77"/>
      <c r="AN269" s="77"/>
      <c r="AO269" s="77"/>
      <c r="AP269" s="68"/>
      <c r="AQ269" s="68"/>
      <c r="AR269" s="68"/>
      <c r="AS269" s="14"/>
      <c r="AT269" s="14"/>
      <c r="AU269" s="14"/>
      <c r="AV269" s="14"/>
      <c r="AW269" s="14"/>
      <c r="AX269" s="14"/>
      <c r="AY269" s="14"/>
    </row>
    <row r="270" spans="31:51">
      <c r="AE270" s="14"/>
      <c r="AF270" s="14"/>
      <c r="AG270" s="14"/>
      <c r="AH270" s="14"/>
      <c r="AI270" s="77"/>
      <c r="AJ270" s="77"/>
      <c r="AK270" s="77"/>
      <c r="AL270" s="77"/>
      <c r="AM270" s="77"/>
      <c r="AN270" s="77"/>
      <c r="AO270" s="77"/>
      <c r="AP270" s="68"/>
      <c r="AQ270" s="68"/>
      <c r="AR270" s="68"/>
      <c r="AS270" s="14"/>
      <c r="AT270" s="14"/>
      <c r="AU270" s="14"/>
      <c r="AV270" s="14"/>
      <c r="AW270" s="14"/>
      <c r="AX270" s="14"/>
      <c r="AY270" s="14"/>
    </row>
    <row r="271" spans="31:51">
      <c r="AE271" s="14"/>
      <c r="AF271" s="14"/>
      <c r="AG271" s="14"/>
      <c r="AH271" s="14"/>
      <c r="AI271" s="77"/>
      <c r="AJ271" s="77"/>
      <c r="AK271" s="77"/>
      <c r="AL271" s="77"/>
      <c r="AM271" s="77"/>
      <c r="AN271" s="77"/>
      <c r="AO271" s="77"/>
      <c r="AP271" s="68"/>
      <c r="AQ271" s="68"/>
      <c r="AR271" s="68"/>
      <c r="AS271" s="14"/>
      <c r="AT271" s="14"/>
      <c r="AU271" s="14"/>
      <c r="AV271" s="14"/>
      <c r="AW271" s="14"/>
      <c r="AX271" s="14"/>
      <c r="AY271" s="14"/>
    </row>
    <row r="272" spans="31:51">
      <c r="AE272" s="14"/>
      <c r="AF272" s="14"/>
      <c r="AG272" s="14"/>
      <c r="AH272" s="14"/>
      <c r="AI272" s="77"/>
      <c r="AJ272" s="77"/>
      <c r="AK272" s="77"/>
      <c r="AL272" s="77"/>
      <c r="AM272" s="77"/>
      <c r="AN272" s="77"/>
      <c r="AO272" s="77"/>
      <c r="AP272" s="68"/>
      <c r="AQ272" s="68"/>
      <c r="AR272" s="68"/>
      <c r="AS272" s="14"/>
      <c r="AT272" s="14"/>
      <c r="AU272" s="14"/>
      <c r="AV272" s="14"/>
      <c r="AW272" s="14"/>
      <c r="AX272" s="14"/>
      <c r="AY272" s="14"/>
    </row>
    <row r="273" spans="26:51">
      <c r="AE273" s="14"/>
      <c r="AF273" s="14"/>
      <c r="AG273" s="14"/>
      <c r="AH273" s="14"/>
      <c r="AI273" s="77"/>
      <c r="AJ273" s="77"/>
      <c r="AK273" s="77"/>
      <c r="AL273" s="77"/>
      <c r="AM273" s="77"/>
      <c r="AN273" s="77"/>
      <c r="AO273" s="77"/>
      <c r="AP273" s="68"/>
      <c r="AQ273" s="68"/>
      <c r="AR273" s="68"/>
      <c r="AS273" s="14"/>
      <c r="AT273" s="14"/>
      <c r="AU273" s="14"/>
      <c r="AV273" s="14"/>
      <c r="AW273" s="14"/>
      <c r="AX273" s="14"/>
      <c r="AY273" s="14"/>
    </row>
    <row r="274" spans="26:51">
      <c r="AE274" s="14"/>
      <c r="AF274" s="14"/>
      <c r="AG274" s="14"/>
      <c r="AH274" s="14"/>
      <c r="AI274" s="77"/>
      <c r="AJ274" s="77"/>
      <c r="AK274" s="77"/>
      <c r="AL274" s="77"/>
      <c r="AM274" s="77"/>
      <c r="AN274" s="77"/>
      <c r="AO274" s="77"/>
      <c r="AP274" s="68"/>
      <c r="AQ274" s="68"/>
      <c r="AR274" s="68"/>
      <c r="AS274" s="14"/>
      <c r="AT274" s="14"/>
      <c r="AU274" s="14"/>
      <c r="AV274" s="14"/>
      <c r="AW274" s="14"/>
      <c r="AX274" s="14"/>
      <c r="AY274" s="14"/>
    </row>
    <row r="275" spans="26:51">
      <c r="AE275" s="14"/>
      <c r="AF275" s="14"/>
      <c r="AG275" s="14"/>
      <c r="AH275" s="14"/>
      <c r="AI275" s="77"/>
      <c r="AJ275" s="77"/>
      <c r="AK275" s="77"/>
      <c r="AL275" s="77"/>
      <c r="AM275" s="77"/>
      <c r="AN275" s="77"/>
      <c r="AO275" s="77"/>
      <c r="AP275" s="68"/>
      <c r="AQ275" s="68"/>
      <c r="AR275" s="68"/>
      <c r="AS275" s="14"/>
      <c r="AT275" s="14"/>
      <c r="AU275" s="14"/>
      <c r="AV275" s="14"/>
      <c r="AW275" s="14"/>
      <c r="AX275" s="14"/>
      <c r="AY275" s="14"/>
    </row>
    <row r="276" spans="26:51">
      <c r="AE276" s="14"/>
      <c r="AF276" s="14"/>
      <c r="AG276" s="14"/>
      <c r="AH276" s="14"/>
      <c r="AI276" s="77"/>
      <c r="AJ276" s="77"/>
      <c r="AK276" s="77"/>
      <c r="AL276" s="77"/>
      <c r="AM276" s="77"/>
      <c r="AN276" s="77"/>
      <c r="AO276" s="77"/>
      <c r="AP276" s="68"/>
      <c r="AQ276" s="68"/>
      <c r="AR276" s="68"/>
      <c r="AS276" s="14"/>
      <c r="AT276" s="14"/>
      <c r="AU276" s="14"/>
      <c r="AV276" s="14"/>
      <c r="AW276" s="14"/>
      <c r="AX276" s="14"/>
      <c r="AY276" s="14"/>
    </row>
    <row r="277" spans="26:51">
      <c r="AE277" s="14"/>
      <c r="AF277" s="14"/>
      <c r="AG277" s="14"/>
      <c r="AH277" s="14"/>
      <c r="AI277" s="77"/>
      <c r="AJ277" s="77"/>
      <c r="AK277" s="77"/>
      <c r="AL277" s="77"/>
      <c r="AM277" s="77"/>
      <c r="AN277" s="77"/>
      <c r="AO277" s="77"/>
      <c r="AP277" s="68"/>
      <c r="AQ277" s="68"/>
      <c r="AR277" s="68"/>
      <c r="AS277" s="14"/>
      <c r="AT277" s="14"/>
      <c r="AU277" s="14"/>
      <c r="AV277" s="14"/>
      <c r="AW277" s="14"/>
      <c r="AX277" s="14"/>
      <c r="AY277" s="14"/>
    </row>
    <row r="278" spans="26:51">
      <c r="AE278" s="14"/>
      <c r="AF278" s="14"/>
      <c r="AG278" s="14"/>
      <c r="AH278" s="14"/>
      <c r="AI278" s="77"/>
      <c r="AJ278" s="77"/>
      <c r="AK278" s="77"/>
      <c r="AL278" s="77"/>
      <c r="AM278" s="77"/>
      <c r="AN278" s="77"/>
      <c r="AO278" s="77"/>
      <c r="AP278" s="68"/>
      <c r="AQ278" s="68"/>
      <c r="AR278" s="68"/>
      <c r="AS278" s="14"/>
      <c r="AT278" s="14"/>
      <c r="AU278" s="14"/>
      <c r="AV278" s="14"/>
      <c r="AW278" s="14"/>
      <c r="AX278" s="14"/>
      <c r="AY278" s="14"/>
    </row>
    <row r="279" spans="26:51">
      <c r="AE279" s="14"/>
      <c r="AF279" s="14"/>
      <c r="AG279" s="14"/>
      <c r="AH279" s="14"/>
      <c r="AI279" s="77"/>
      <c r="AJ279" s="77"/>
      <c r="AK279" s="77"/>
      <c r="AL279" s="77"/>
      <c r="AM279" s="77"/>
      <c r="AN279" s="77"/>
      <c r="AO279" s="77"/>
      <c r="AP279" s="68"/>
      <c r="AQ279" s="68"/>
      <c r="AR279" s="68"/>
      <c r="AS279" s="14"/>
      <c r="AT279" s="14"/>
      <c r="AU279" s="14"/>
      <c r="AV279" s="14"/>
      <c r="AW279" s="14"/>
      <c r="AX279" s="14"/>
      <c r="AY279" s="14"/>
    </row>
    <row r="280" spans="26:51">
      <c r="Z280" s="30"/>
      <c r="AA280" s="356"/>
      <c r="AB280" s="30"/>
      <c r="AC280" s="30"/>
      <c r="AD280" s="30"/>
      <c r="AE280" s="30"/>
      <c r="AF280" s="30"/>
      <c r="AG280" s="30"/>
      <c r="AH280" s="30"/>
      <c r="AI280" s="77"/>
      <c r="AJ280" s="77"/>
      <c r="AK280" s="77"/>
      <c r="AL280" s="77"/>
      <c r="AM280" s="77"/>
      <c r="AN280" s="77"/>
      <c r="AO280" s="77"/>
      <c r="AP280" s="68"/>
      <c r="AQ280" s="68"/>
      <c r="AR280" s="68"/>
      <c r="AS280" s="14"/>
      <c r="AT280" s="14"/>
      <c r="AU280" s="14"/>
      <c r="AV280" s="14"/>
      <c r="AW280" s="14"/>
      <c r="AX280" s="14"/>
      <c r="AY280" s="14"/>
    </row>
    <row r="281" spans="26:51">
      <c r="Z281" s="34"/>
      <c r="AA281" s="357"/>
      <c r="AB281" s="34"/>
      <c r="AC281" s="34"/>
      <c r="AD281" s="34"/>
      <c r="AE281" s="34"/>
      <c r="AF281" s="34"/>
      <c r="AG281" s="34"/>
      <c r="AH281" s="34"/>
      <c r="AI281" s="78"/>
      <c r="AJ281" s="78"/>
      <c r="AK281" s="78"/>
      <c r="AL281" s="78"/>
      <c r="AM281" s="78"/>
      <c r="AN281" s="78"/>
    </row>
    <row r="282" spans="26:51">
      <c r="Z282" s="34"/>
      <c r="AA282" s="357"/>
      <c r="AB282" s="34"/>
      <c r="AC282" s="34"/>
      <c r="AD282" s="34"/>
      <c r="AE282" s="34"/>
      <c r="AF282" s="34"/>
      <c r="AG282" s="34"/>
      <c r="AH282" s="34"/>
      <c r="AI282" s="79"/>
      <c r="AJ282" s="79"/>
      <c r="AK282" s="79"/>
      <c r="AL282" s="79"/>
      <c r="AM282" s="79"/>
      <c r="AN282" s="79"/>
    </row>
    <row r="283" spans="26:51">
      <c r="Z283" s="34"/>
      <c r="AA283" s="357"/>
      <c r="AB283" s="34"/>
      <c r="AC283" s="34"/>
      <c r="AD283" s="34"/>
      <c r="AE283" s="34"/>
      <c r="AF283" s="34"/>
      <c r="AG283" s="34"/>
      <c r="AH283" s="34"/>
      <c r="AI283" s="79"/>
      <c r="AJ283" s="79"/>
      <c r="AK283" s="79"/>
      <c r="AL283" s="79"/>
      <c r="AM283" s="79"/>
      <c r="AN283" s="79"/>
    </row>
    <row r="284" spans="26:51">
      <c r="Z284" s="34"/>
      <c r="AA284" s="357"/>
      <c r="AB284" s="34"/>
      <c r="AC284" s="34"/>
      <c r="AD284" s="34"/>
      <c r="AE284" s="34"/>
      <c r="AF284" s="34"/>
      <c r="AG284" s="34"/>
      <c r="AH284" s="34"/>
      <c r="AI284" s="79"/>
      <c r="AJ284" s="79"/>
      <c r="AK284" s="79"/>
      <c r="AL284" s="79"/>
      <c r="AM284" s="79"/>
      <c r="AN284" s="79"/>
    </row>
    <row r="285" spans="26:51">
      <c r="Z285" s="34"/>
      <c r="AA285" s="357"/>
      <c r="AB285" s="34"/>
      <c r="AC285" s="34"/>
      <c r="AD285" s="34"/>
      <c r="AE285" s="34"/>
      <c r="AF285" s="34"/>
      <c r="AG285" s="34"/>
      <c r="AH285" s="34"/>
      <c r="AI285" s="79"/>
      <c r="AJ285" s="79"/>
      <c r="AK285" s="79"/>
      <c r="AL285" s="79"/>
      <c r="AM285" s="79"/>
      <c r="AN285" s="79"/>
    </row>
    <row r="286" spans="26:51">
      <c r="Z286" s="34"/>
      <c r="AA286" s="357"/>
      <c r="AB286" s="34"/>
      <c r="AC286" s="34"/>
      <c r="AD286" s="34"/>
      <c r="AE286" s="34"/>
      <c r="AF286" s="34"/>
      <c r="AG286" s="34"/>
      <c r="AH286" s="34"/>
      <c r="AI286" s="79"/>
      <c r="AJ286" s="79"/>
      <c r="AK286" s="79"/>
      <c r="AL286" s="79"/>
      <c r="AM286" s="79"/>
      <c r="AN286" s="79"/>
    </row>
    <row r="287" spans="26:51">
      <c r="Z287" s="34"/>
      <c r="AA287" s="357"/>
      <c r="AB287" s="34"/>
      <c r="AC287" s="34"/>
      <c r="AD287" s="34"/>
      <c r="AE287" s="34"/>
      <c r="AF287" s="34"/>
      <c r="AG287" s="34"/>
      <c r="AH287" s="34"/>
      <c r="AI287" s="79"/>
      <c r="AJ287" s="79"/>
      <c r="AK287" s="79"/>
      <c r="AL287" s="79"/>
      <c r="AM287" s="79"/>
      <c r="AN287" s="79"/>
    </row>
    <row r="288" spans="26:51">
      <c r="Z288" s="34"/>
      <c r="AA288" s="357"/>
      <c r="AB288" s="34"/>
      <c r="AC288" s="34"/>
      <c r="AD288" s="34"/>
      <c r="AE288" s="34"/>
      <c r="AF288" s="34"/>
      <c r="AG288" s="34"/>
      <c r="AH288" s="34"/>
      <c r="AI288" s="79"/>
      <c r="AJ288" s="79"/>
      <c r="AK288" s="79"/>
      <c r="AL288" s="79"/>
      <c r="AM288" s="79"/>
      <c r="AN288" s="79"/>
    </row>
    <row r="289" spans="26:40">
      <c r="Z289" s="34"/>
      <c r="AA289" s="357"/>
      <c r="AB289" s="34"/>
      <c r="AC289" s="34"/>
      <c r="AD289" s="34"/>
      <c r="AE289" s="34"/>
      <c r="AF289" s="34"/>
      <c r="AG289" s="34"/>
      <c r="AH289" s="34"/>
      <c r="AI289" s="79"/>
      <c r="AJ289" s="79"/>
      <c r="AK289" s="79"/>
      <c r="AL289" s="79"/>
      <c r="AM289" s="79"/>
      <c r="AN289" s="79"/>
    </row>
    <row r="290" spans="26:40">
      <c r="Z290" s="34"/>
      <c r="AA290" s="357"/>
      <c r="AB290" s="34"/>
      <c r="AC290" s="34"/>
      <c r="AD290" s="34"/>
      <c r="AE290" s="34"/>
      <c r="AF290" s="34"/>
      <c r="AG290" s="34"/>
      <c r="AH290" s="34"/>
      <c r="AI290" s="79"/>
      <c r="AJ290" s="79"/>
      <c r="AK290" s="79"/>
      <c r="AL290" s="79"/>
      <c r="AM290" s="79"/>
      <c r="AN290" s="79"/>
    </row>
    <row r="291" spans="26:40">
      <c r="Z291" s="34"/>
      <c r="AA291" s="357"/>
      <c r="AB291" s="34"/>
      <c r="AC291" s="34"/>
      <c r="AD291" s="34"/>
      <c r="AE291" s="34"/>
      <c r="AF291" s="34"/>
      <c r="AG291" s="34"/>
      <c r="AH291" s="34"/>
      <c r="AI291" s="79"/>
      <c r="AJ291" s="79"/>
      <c r="AK291" s="79"/>
      <c r="AL291" s="79"/>
      <c r="AM291" s="79"/>
      <c r="AN291" s="79"/>
    </row>
    <row r="292" spans="26:40">
      <c r="Z292" s="34"/>
      <c r="AA292" s="357"/>
      <c r="AB292" s="34"/>
      <c r="AC292" s="34"/>
      <c r="AD292" s="34"/>
      <c r="AE292" s="34"/>
      <c r="AF292" s="34"/>
      <c r="AG292" s="34"/>
      <c r="AH292" s="34"/>
      <c r="AI292" s="79"/>
      <c r="AJ292" s="79"/>
      <c r="AK292" s="79"/>
      <c r="AL292" s="79"/>
      <c r="AM292" s="79"/>
      <c r="AN292" s="79"/>
    </row>
    <row r="293" spans="26:40">
      <c r="Z293" s="34"/>
      <c r="AA293" s="357"/>
      <c r="AB293" s="34"/>
      <c r="AC293" s="34"/>
      <c r="AD293" s="34"/>
      <c r="AE293" s="34"/>
      <c r="AF293" s="34"/>
      <c r="AG293" s="34"/>
      <c r="AH293" s="34"/>
      <c r="AI293" s="79"/>
      <c r="AJ293" s="79"/>
      <c r="AK293" s="79"/>
      <c r="AL293" s="79"/>
      <c r="AM293" s="79"/>
      <c r="AN293" s="79"/>
    </row>
    <row r="294" spans="26:40">
      <c r="Z294" s="34"/>
      <c r="AA294" s="357"/>
      <c r="AB294" s="34"/>
      <c r="AC294" s="34"/>
      <c r="AD294" s="34"/>
      <c r="AE294" s="34"/>
      <c r="AF294" s="34"/>
      <c r="AG294" s="34"/>
      <c r="AH294" s="34"/>
      <c r="AI294" s="79"/>
      <c r="AJ294" s="79"/>
      <c r="AK294" s="79"/>
      <c r="AL294" s="79"/>
      <c r="AM294" s="79"/>
      <c r="AN294" s="79"/>
    </row>
    <row r="295" spans="26:40">
      <c r="Z295" s="34"/>
      <c r="AA295" s="357"/>
      <c r="AB295" s="34"/>
      <c r="AC295" s="34"/>
      <c r="AD295" s="34"/>
      <c r="AE295" s="34"/>
      <c r="AF295" s="34"/>
      <c r="AG295" s="34"/>
      <c r="AH295" s="34"/>
      <c r="AI295" s="79"/>
      <c r="AJ295" s="79"/>
      <c r="AK295" s="79"/>
      <c r="AL295" s="79"/>
      <c r="AM295" s="79"/>
      <c r="AN295" s="79"/>
    </row>
    <row r="296" spans="26:40">
      <c r="Z296" s="34"/>
      <c r="AA296" s="357"/>
      <c r="AB296" s="34"/>
      <c r="AC296" s="34"/>
      <c r="AD296" s="34"/>
      <c r="AE296" s="34"/>
      <c r="AF296" s="34"/>
      <c r="AG296" s="34"/>
      <c r="AH296" s="34"/>
      <c r="AI296" s="79"/>
      <c r="AJ296" s="79"/>
      <c r="AK296" s="79"/>
      <c r="AL296" s="79"/>
      <c r="AM296" s="79"/>
      <c r="AN296" s="79"/>
    </row>
    <row r="297" spans="26:40">
      <c r="Z297" s="34"/>
      <c r="AA297" s="357"/>
      <c r="AB297" s="34"/>
      <c r="AC297" s="34"/>
      <c r="AD297" s="34"/>
      <c r="AE297" s="34"/>
      <c r="AF297" s="34"/>
      <c r="AG297" s="34"/>
      <c r="AH297" s="34"/>
      <c r="AI297" s="79"/>
      <c r="AJ297" s="79"/>
      <c r="AK297" s="79"/>
      <c r="AL297" s="79"/>
      <c r="AM297" s="79"/>
      <c r="AN297" s="79"/>
    </row>
    <row r="298" spans="26:40">
      <c r="Z298" s="34"/>
      <c r="AA298" s="357"/>
      <c r="AB298" s="34"/>
      <c r="AC298" s="34"/>
      <c r="AD298" s="34"/>
      <c r="AE298" s="34"/>
      <c r="AF298" s="34"/>
      <c r="AG298" s="34"/>
      <c r="AH298" s="34"/>
      <c r="AI298" s="79"/>
      <c r="AJ298" s="79"/>
      <c r="AK298" s="79"/>
      <c r="AL298" s="79"/>
      <c r="AM298" s="79"/>
      <c r="AN298" s="79"/>
    </row>
    <row r="299" spans="26:40">
      <c r="Z299" s="34"/>
      <c r="AA299" s="357"/>
      <c r="AB299" s="34"/>
      <c r="AC299" s="34"/>
      <c r="AD299" s="34"/>
      <c r="AE299" s="34"/>
      <c r="AF299" s="34"/>
      <c r="AG299" s="34"/>
      <c r="AH299" s="34"/>
      <c r="AI299" s="79"/>
      <c r="AJ299" s="79"/>
      <c r="AK299" s="79"/>
      <c r="AL299" s="79"/>
      <c r="AM299" s="79"/>
      <c r="AN299" s="79"/>
    </row>
    <row r="300" spans="26:40">
      <c r="Z300" s="34"/>
      <c r="AA300" s="357"/>
      <c r="AB300" s="34"/>
      <c r="AC300" s="34"/>
      <c r="AD300" s="34"/>
      <c r="AE300" s="34"/>
      <c r="AF300" s="34"/>
      <c r="AG300" s="34"/>
      <c r="AH300" s="34"/>
      <c r="AI300" s="79"/>
      <c r="AJ300" s="79"/>
      <c r="AK300" s="79"/>
      <c r="AL300" s="79"/>
      <c r="AM300" s="79"/>
      <c r="AN300" s="79"/>
    </row>
    <row r="301" spans="26:40">
      <c r="Z301" s="34"/>
      <c r="AA301" s="357"/>
      <c r="AB301" s="34"/>
      <c r="AC301" s="34"/>
      <c r="AD301" s="34"/>
      <c r="AE301" s="34"/>
      <c r="AF301" s="34"/>
      <c r="AG301" s="34"/>
      <c r="AH301" s="34"/>
      <c r="AI301" s="79"/>
      <c r="AJ301" s="79"/>
      <c r="AK301" s="79"/>
      <c r="AL301" s="79"/>
      <c r="AM301" s="79"/>
      <c r="AN301" s="79"/>
    </row>
    <row r="302" spans="26:40">
      <c r="Z302" s="34"/>
      <c r="AA302" s="357"/>
      <c r="AB302" s="34"/>
      <c r="AC302" s="34"/>
      <c r="AD302" s="34"/>
      <c r="AE302" s="34"/>
      <c r="AF302" s="34"/>
      <c r="AG302" s="34"/>
      <c r="AH302" s="34"/>
      <c r="AI302" s="79"/>
      <c r="AJ302" s="79"/>
      <c r="AK302" s="79"/>
      <c r="AL302" s="79"/>
      <c r="AM302" s="79"/>
      <c r="AN302" s="79"/>
    </row>
    <row r="303" spans="26:40">
      <c r="Z303" s="34"/>
      <c r="AA303" s="357"/>
      <c r="AB303" s="34"/>
      <c r="AC303" s="34"/>
      <c r="AD303" s="34"/>
      <c r="AE303" s="34"/>
      <c r="AF303" s="34"/>
      <c r="AG303" s="34"/>
      <c r="AH303" s="34"/>
      <c r="AI303" s="79"/>
      <c r="AJ303" s="79"/>
      <c r="AK303" s="79"/>
      <c r="AL303" s="79"/>
      <c r="AM303" s="79"/>
      <c r="AN303" s="79"/>
    </row>
    <row r="304" spans="26:40">
      <c r="Z304" s="34"/>
      <c r="AA304" s="357"/>
      <c r="AB304" s="34"/>
      <c r="AC304" s="34"/>
      <c r="AD304" s="34"/>
      <c r="AE304" s="34"/>
      <c r="AF304" s="34"/>
      <c r="AG304" s="34"/>
      <c r="AH304" s="34"/>
      <c r="AI304" s="79"/>
      <c r="AJ304" s="79"/>
      <c r="AK304" s="79"/>
      <c r="AL304" s="79"/>
      <c r="AM304" s="79"/>
      <c r="AN304" s="79"/>
    </row>
    <row r="305" spans="26:40">
      <c r="Z305" s="34"/>
      <c r="AA305" s="357"/>
      <c r="AB305" s="34"/>
      <c r="AC305" s="34"/>
      <c r="AD305" s="34"/>
      <c r="AE305" s="34"/>
      <c r="AF305" s="34"/>
      <c r="AG305" s="34"/>
      <c r="AH305" s="34"/>
      <c r="AI305" s="79"/>
      <c r="AJ305" s="79"/>
      <c r="AK305" s="79"/>
      <c r="AL305" s="79"/>
      <c r="AM305" s="79"/>
      <c r="AN305" s="79"/>
    </row>
    <row r="306" spans="26:40">
      <c r="Z306" s="34"/>
      <c r="AA306" s="357"/>
      <c r="AB306" s="34"/>
      <c r="AC306" s="34"/>
      <c r="AD306" s="34"/>
      <c r="AE306" s="34"/>
      <c r="AF306" s="34"/>
      <c r="AG306" s="34"/>
      <c r="AH306" s="34"/>
      <c r="AI306" s="79"/>
      <c r="AJ306" s="79"/>
      <c r="AK306" s="79"/>
      <c r="AL306" s="79"/>
      <c r="AM306" s="79"/>
      <c r="AN306" s="79"/>
    </row>
    <row r="307" spans="26:40">
      <c r="Z307" s="34"/>
      <c r="AA307" s="357"/>
      <c r="AB307" s="34"/>
      <c r="AC307" s="34"/>
      <c r="AD307" s="34"/>
      <c r="AE307" s="34"/>
      <c r="AF307" s="34"/>
      <c r="AG307" s="34"/>
      <c r="AH307" s="34"/>
      <c r="AI307" s="79"/>
      <c r="AJ307" s="79"/>
      <c r="AK307" s="79"/>
      <c r="AL307" s="79"/>
      <c r="AM307" s="79"/>
      <c r="AN307" s="79"/>
    </row>
    <row r="308" spans="26:40">
      <c r="Z308" s="34"/>
      <c r="AA308" s="357"/>
      <c r="AB308" s="34"/>
      <c r="AC308" s="34"/>
      <c r="AD308" s="34"/>
      <c r="AE308" s="34"/>
      <c r="AF308" s="34"/>
      <c r="AG308" s="34"/>
      <c r="AH308" s="34"/>
      <c r="AI308" s="79"/>
      <c r="AJ308" s="79"/>
      <c r="AK308" s="79"/>
      <c r="AL308" s="79"/>
      <c r="AM308" s="79"/>
      <c r="AN308" s="79"/>
    </row>
    <row r="309" spans="26:40">
      <c r="Z309" s="34"/>
      <c r="AA309" s="357"/>
      <c r="AB309" s="34"/>
      <c r="AC309" s="34"/>
      <c r="AD309" s="34"/>
      <c r="AE309" s="34"/>
      <c r="AF309" s="34"/>
      <c r="AG309" s="34"/>
      <c r="AH309" s="34"/>
      <c r="AI309" s="79"/>
      <c r="AJ309" s="79"/>
      <c r="AK309" s="79"/>
      <c r="AL309" s="79"/>
      <c r="AM309" s="79"/>
      <c r="AN309" s="79"/>
    </row>
    <row r="310" spans="26:40">
      <c r="Z310" s="34"/>
      <c r="AA310" s="357"/>
      <c r="AB310" s="34"/>
      <c r="AC310" s="34"/>
      <c r="AD310" s="34"/>
      <c r="AE310" s="34"/>
      <c r="AF310" s="34"/>
      <c r="AG310" s="34"/>
      <c r="AH310" s="34"/>
      <c r="AI310" s="79"/>
      <c r="AJ310" s="79"/>
      <c r="AK310" s="79"/>
      <c r="AL310" s="79"/>
      <c r="AM310" s="79"/>
      <c r="AN310" s="79"/>
    </row>
    <row r="311" spans="26:40">
      <c r="Z311" s="34"/>
      <c r="AA311" s="357"/>
      <c r="AB311" s="34"/>
      <c r="AC311" s="34"/>
      <c r="AD311" s="34"/>
      <c r="AE311" s="34"/>
      <c r="AF311" s="34"/>
      <c r="AG311" s="34"/>
      <c r="AH311" s="34"/>
      <c r="AI311" s="79"/>
      <c r="AJ311" s="79"/>
      <c r="AK311" s="79"/>
      <c r="AL311" s="79"/>
      <c r="AM311" s="79"/>
      <c r="AN311" s="79"/>
    </row>
    <row r="312" spans="26:40">
      <c r="Z312" s="34"/>
      <c r="AA312" s="357"/>
      <c r="AB312" s="34"/>
      <c r="AC312" s="34"/>
      <c r="AD312" s="34"/>
      <c r="AE312" s="34"/>
      <c r="AF312" s="34"/>
      <c r="AG312" s="34"/>
      <c r="AH312" s="34"/>
      <c r="AI312" s="79"/>
      <c r="AJ312" s="79"/>
      <c r="AK312" s="79"/>
      <c r="AL312" s="79"/>
      <c r="AM312" s="79"/>
      <c r="AN312" s="79"/>
    </row>
    <row r="313" spans="26:40">
      <c r="Z313" s="34"/>
      <c r="AA313" s="357"/>
      <c r="AB313" s="34"/>
      <c r="AC313" s="34"/>
      <c r="AD313" s="34"/>
      <c r="AE313" s="34"/>
      <c r="AF313" s="34"/>
      <c r="AG313" s="34"/>
      <c r="AH313" s="34"/>
      <c r="AI313" s="79"/>
      <c r="AJ313" s="79"/>
      <c r="AK313" s="79"/>
      <c r="AL313" s="79"/>
      <c r="AM313" s="79"/>
      <c r="AN313" s="79"/>
    </row>
    <row r="314" spans="26:40">
      <c r="Z314" s="34"/>
      <c r="AA314" s="357"/>
      <c r="AB314" s="34"/>
      <c r="AC314" s="34"/>
      <c r="AD314" s="34"/>
      <c r="AE314" s="34"/>
      <c r="AF314" s="34"/>
      <c r="AG314" s="34"/>
      <c r="AH314" s="34"/>
      <c r="AI314" s="79"/>
      <c r="AJ314" s="79"/>
      <c r="AK314" s="79"/>
      <c r="AL314" s="79"/>
      <c r="AM314" s="79"/>
      <c r="AN314" s="79"/>
    </row>
    <row r="315" spans="26:40">
      <c r="AH315" s="34"/>
      <c r="AI315" s="79"/>
      <c r="AJ315" s="79"/>
      <c r="AK315" s="79"/>
      <c r="AL315" s="79"/>
      <c r="AM315" s="79"/>
      <c r="AN315" s="79"/>
    </row>
    <row r="316" spans="26:40">
      <c r="AH316" s="34"/>
      <c r="AI316" s="79"/>
      <c r="AJ316" s="79"/>
      <c r="AK316" s="79"/>
      <c r="AL316" s="79"/>
      <c r="AM316" s="79"/>
      <c r="AN316" s="79"/>
    </row>
    <row r="317" spans="26:40">
      <c r="AH317" s="34"/>
      <c r="AI317" s="79"/>
      <c r="AJ317" s="79"/>
      <c r="AK317" s="79"/>
      <c r="AL317" s="79"/>
      <c r="AM317" s="79"/>
      <c r="AN317" s="79"/>
    </row>
    <row r="318" spans="26:40">
      <c r="AH318" s="34"/>
      <c r="AI318" s="79"/>
      <c r="AJ318" s="79"/>
      <c r="AK318" s="79"/>
      <c r="AL318" s="79"/>
      <c r="AM318" s="79"/>
      <c r="AN318" s="79"/>
    </row>
    <row r="319" spans="26:40">
      <c r="AH319" s="34"/>
      <c r="AI319" s="79"/>
      <c r="AJ319" s="79"/>
      <c r="AK319" s="79"/>
      <c r="AL319" s="79"/>
      <c r="AM319" s="79"/>
      <c r="AN319" s="79"/>
    </row>
    <row r="320" spans="26:40">
      <c r="AH320" s="34"/>
      <c r="AI320" s="79"/>
      <c r="AJ320" s="79"/>
      <c r="AK320" s="79"/>
      <c r="AL320" s="79"/>
      <c r="AM320" s="79"/>
      <c r="AN320" s="79"/>
    </row>
    <row r="321" spans="34:40">
      <c r="AH321" s="34"/>
      <c r="AI321" s="79"/>
      <c r="AJ321" s="79"/>
      <c r="AK321" s="79"/>
      <c r="AL321" s="79"/>
      <c r="AM321" s="79"/>
      <c r="AN321" s="79"/>
    </row>
    <row r="322" spans="34:40">
      <c r="AH322" s="34"/>
      <c r="AI322" s="79"/>
      <c r="AJ322" s="79"/>
      <c r="AK322" s="79"/>
      <c r="AL322" s="79"/>
      <c r="AM322" s="79"/>
      <c r="AN322" s="79"/>
    </row>
    <row r="323" spans="34:40">
      <c r="AH323" s="34"/>
      <c r="AI323" s="79"/>
      <c r="AJ323" s="79"/>
      <c r="AK323" s="79"/>
      <c r="AL323" s="79"/>
      <c r="AM323" s="79"/>
      <c r="AN323" s="79"/>
    </row>
    <row r="324" spans="34:40">
      <c r="AH324" s="34"/>
      <c r="AI324" s="79"/>
      <c r="AJ324" s="79"/>
      <c r="AK324" s="79"/>
      <c r="AL324" s="79"/>
      <c r="AM324" s="79"/>
      <c r="AN324" s="79"/>
    </row>
    <row r="325" spans="34:40">
      <c r="AH325" s="34"/>
      <c r="AI325" s="79"/>
      <c r="AJ325" s="79"/>
      <c r="AK325" s="79"/>
      <c r="AL325" s="79"/>
      <c r="AM325" s="79"/>
      <c r="AN325" s="79"/>
    </row>
    <row r="326" spans="34:40">
      <c r="AH326" s="34"/>
      <c r="AI326" s="79"/>
      <c r="AJ326" s="79"/>
      <c r="AK326" s="79"/>
      <c r="AL326" s="79"/>
      <c r="AM326" s="79"/>
      <c r="AN326" s="79"/>
    </row>
    <row r="327" spans="34:40">
      <c r="AH327" s="34"/>
      <c r="AI327" s="79"/>
      <c r="AJ327" s="79"/>
      <c r="AK327" s="79"/>
      <c r="AL327" s="79"/>
      <c r="AM327" s="79"/>
      <c r="AN327" s="79"/>
    </row>
    <row r="328" spans="34:40">
      <c r="AH328" s="34"/>
      <c r="AI328" s="79"/>
      <c r="AJ328" s="79"/>
      <c r="AK328" s="79"/>
      <c r="AL328" s="79"/>
      <c r="AM328" s="79"/>
      <c r="AN328" s="79"/>
    </row>
    <row r="329" spans="34:40">
      <c r="AH329" s="34"/>
      <c r="AI329" s="79"/>
      <c r="AJ329" s="79"/>
      <c r="AK329" s="79"/>
      <c r="AL329" s="79"/>
      <c r="AM329" s="79"/>
      <c r="AN329" s="79"/>
    </row>
    <row r="330" spans="34:40">
      <c r="AH330" s="34"/>
      <c r="AI330" s="79"/>
      <c r="AJ330" s="79"/>
      <c r="AK330" s="79"/>
      <c r="AL330" s="79"/>
      <c r="AM330" s="79"/>
      <c r="AN330" s="79"/>
    </row>
    <row r="331" spans="34:40">
      <c r="AH331" s="34"/>
      <c r="AI331" s="79"/>
      <c r="AJ331" s="79"/>
      <c r="AK331" s="79"/>
      <c r="AL331" s="79"/>
      <c r="AM331" s="79"/>
      <c r="AN331" s="79"/>
    </row>
    <row r="332" spans="34:40">
      <c r="AH332" s="34"/>
      <c r="AI332" s="79"/>
      <c r="AJ332" s="79"/>
      <c r="AK332" s="79"/>
      <c r="AL332" s="79"/>
      <c r="AM332" s="79"/>
      <c r="AN332" s="79"/>
    </row>
    <row r="333" spans="34:40">
      <c r="AH333" s="34"/>
      <c r="AI333" s="79"/>
      <c r="AJ333" s="79"/>
      <c r="AK333" s="79"/>
      <c r="AL333" s="79"/>
      <c r="AM333" s="79"/>
      <c r="AN333" s="79"/>
    </row>
    <row r="334" spans="34:40">
      <c r="AH334" s="34"/>
      <c r="AI334" s="79"/>
      <c r="AJ334" s="79"/>
      <c r="AK334" s="79"/>
      <c r="AL334" s="79"/>
      <c r="AM334" s="79"/>
      <c r="AN334" s="79"/>
    </row>
    <row r="335" spans="34:40">
      <c r="AH335" s="34"/>
      <c r="AI335" s="79"/>
      <c r="AJ335" s="79"/>
      <c r="AK335" s="79"/>
      <c r="AL335" s="79"/>
      <c r="AM335" s="79"/>
      <c r="AN335" s="79"/>
    </row>
    <row r="336" spans="34:40">
      <c r="AH336" s="34"/>
      <c r="AI336" s="79"/>
      <c r="AJ336" s="79"/>
      <c r="AK336" s="79"/>
      <c r="AL336" s="79"/>
      <c r="AM336" s="79"/>
      <c r="AN336" s="79"/>
    </row>
    <row r="337" spans="34:40">
      <c r="AH337" s="34"/>
      <c r="AI337" s="79"/>
      <c r="AJ337" s="79"/>
      <c r="AK337" s="79"/>
      <c r="AL337" s="79"/>
      <c r="AM337" s="79"/>
      <c r="AN337" s="79"/>
    </row>
    <row r="338" spans="34:40">
      <c r="AI338" s="79"/>
      <c r="AJ338" s="79"/>
      <c r="AK338" s="79"/>
      <c r="AL338" s="79"/>
      <c r="AM338" s="79"/>
      <c r="AN338" s="79"/>
    </row>
  </sheetData>
  <mergeCells count="1">
    <mergeCell ref="AM4:AN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325"/>
  <sheetViews>
    <sheetView zoomScale="78" zoomScaleNormal="78" workbookViewId="0">
      <pane xSplit="12" ySplit="9" topLeftCell="M10" activePane="bottomRight" state="frozen"/>
      <selection pane="topRight" activeCell="N1" sqref="N1"/>
      <selection pane="bottomLeft" activeCell="A10" sqref="A10"/>
      <selection pane="bottomRight" activeCell="AH9" sqref="AH9"/>
    </sheetView>
  </sheetViews>
  <sheetFormatPr baseColWidth="10" defaultRowHeight="15"/>
  <cols>
    <col min="1" max="1" width="3.08984375" customWidth="1"/>
    <col min="2" max="2" width="5.08984375" customWidth="1"/>
    <col min="3" max="3" width="3.36328125" customWidth="1"/>
    <col min="4" max="4" width="4.36328125" customWidth="1"/>
    <col min="5" max="5" width="11.36328125" customWidth="1"/>
    <col min="6" max="6" width="7.08984375" customWidth="1"/>
    <col min="7" max="7" width="6.90625" customWidth="1"/>
    <col min="8" max="8" width="5.54296875" customWidth="1"/>
    <col min="9" max="9" width="1.81640625" customWidth="1"/>
    <col min="10" max="10" width="4.54296875" style="67" customWidth="1"/>
    <col min="11" max="11" width="4.90625" customWidth="1"/>
    <col min="12" max="12" width="5.6328125" style="67" customWidth="1"/>
    <col min="13" max="13" width="5.90625" customWidth="1"/>
    <col min="14" max="14" width="5.08984375" customWidth="1"/>
    <col min="15" max="15" width="6.453125" style="11" customWidth="1"/>
    <col min="16" max="16" width="7.54296875" style="11" customWidth="1"/>
    <col min="17" max="17" width="6.1796875" customWidth="1"/>
    <col min="18" max="18" width="6" customWidth="1"/>
    <col min="19" max="19" width="5.08984375" style="11" customWidth="1"/>
    <col min="20" max="20" width="5.1796875" style="11" customWidth="1"/>
    <col min="21" max="21" width="5.36328125" style="11" customWidth="1"/>
    <col min="22" max="22" width="6" style="11" customWidth="1"/>
    <col min="23" max="23" width="5.90625" customWidth="1"/>
    <col min="24" max="24" width="5.1796875" style="11" customWidth="1"/>
    <col min="25" max="25" width="5.08984375" style="11" customWidth="1"/>
    <col min="26" max="26" width="6.81640625" style="11" customWidth="1"/>
    <col min="27" max="27" width="5.453125" customWidth="1"/>
    <col min="28" max="28" width="7.36328125" customWidth="1"/>
    <col min="29" max="29" width="7.54296875" style="11" customWidth="1"/>
    <col min="30" max="30" width="6.36328125" style="67" customWidth="1"/>
    <col min="31" max="31" width="7.54296875" style="67" customWidth="1"/>
    <col min="32" max="32" width="9" customWidth="1"/>
    <col min="33" max="33" width="7.36328125" customWidth="1"/>
    <col min="34" max="34" width="6.90625" style="67" customWidth="1"/>
    <col min="35" max="35" width="7.1796875" customWidth="1"/>
    <col min="36" max="36" width="6.90625" customWidth="1"/>
    <col min="37" max="39" width="11.54296875" style="67"/>
    <col min="40" max="40" width="9.08984375" customWidth="1"/>
    <col min="46" max="46" width="14" customWidth="1"/>
    <col min="47" max="47" width="12.54296875" customWidth="1"/>
    <col min="48" max="48" width="10.90625" customWidth="1"/>
  </cols>
  <sheetData>
    <row r="1" spans="1:46">
      <c r="A1" s="43"/>
      <c r="B1" s="43"/>
      <c r="C1" s="43"/>
      <c r="D1" s="43"/>
      <c r="E1" s="43"/>
      <c r="F1" s="43"/>
      <c r="G1" s="43"/>
      <c r="H1" s="43"/>
      <c r="I1" s="43"/>
      <c r="J1" s="64"/>
      <c r="K1" s="43"/>
      <c r="L1" s="64"/>
      <c r="M1" s="43"/>
      <c r="N1" s="43"/>
      <c r="O1" s="73"/>
      <c r="P1" s="73"/>
      <c r="Q1" s="43"/>
      <c r="R1" s="43"/>
      <c r="S1" s="73"/>
      <c r="T1" s="73"/>
      <c r="U1" s="73"/>
      <c r="V1" s="73"/>
      <c r="W1" s="43"/>
      <c r="X1" s="73"/>
      <c r="Y1" s="73"/>
      <c r="Z1" s="73"/>
      <c r="AA1" s="43"/>
      <c r="AB1" s="43"/>
      <c r="AC1" s="73"/>
      <c r="AD1" s="64"/>
      <c r="AE1" s="64"/>
      <c r="AF1" s="43"/>
      <c r="AG1" s="4"/>
      <c r="AH1" s="4"/>
      <c r="AI1" s="4"/>
      <c r="AJ1" s="4"/>
      <c r="AK1" s="4"/>
      <c r="AL1"/>
      <c r="AM1"/>
    </row>
    <row r="2" spans="1:46" s="184" customFormat="1" ht="31.8">
      <c r="A2" s="152"/>
      <c r="B2" s="152"/>
      <c r="C2" s="152"/>
      <c r="D2" s="152"/>
      <c r="E2" s="152" t="s">
        <v>41</v>
      </c>
      <c r="F2" s="152"/>
      <c r="G2" s="152"/>
      <c r="H2" s="152"/>
      <c r="I2" s="152"/>
      <c r="J2" s="183"/>
      <c r="K2" s="152"/>
      <c r="L2" s="183"/>
      <c r="M2" s="152"/>
      <c r="N2" s="152"/>
      <c r="O2" s="185"/>
      <c r="P2" s="185"/>
      <c r="Q2" s="152"/>
      <c r="R2" s="152" t="str">
        <f>+År!B2</f>
        <v>OKSE</v>
      </c>
      <c r="S2" s="185"/>
      <c r="T2" s="185"/>
      <c r="U2" s="185"/>
      <c r="V2" s="185"/>
      <c r="W2" s="152"/>
      <c r="X2" s="185"/>
      <c r="Y2" s="185"/>
      <c r="Z2" s="185"/>
      <c r="AA2" s="152"/>
      <c r="AB2" s="152"/>
      <c r="AC2" s="185"/>
      <c r="AD2" s="183"/>
      <c r="AE2" s="183"/>
      <c r="AF2" s="152"/>
      <c r="AG2" s="4"/>
      <c r="AH2" s="4"/>
      <c r="AI2" s="4"/>
      <c r="AJ2" s="4"/>
      <c r="AK2" s="4"/>
      <c r="AL2"/>
      <c r="AM2"/>
      <c r="AN2"/>
      <c r="AO2"/>
      <c r="AP2"/>
      <c r="AQ2"/>
      <c r="AR2"/>
    </row>
    <row r="3" spans="1:46">
      <c r="A3" s="43"/>
      <c r="B3" s="43"/>
      <c r="C3" s="43"/>
      <c r="D3" s="43"/>
      <c r="E3" s="43"/>
      <c r="F3" s="43"/>
      <c r="G3" s="43"/>
      <c r="H3" s="43"/>
      <c r="I3" s="43"/>
      <c r="J3" s="64"/>
      <c r="K3" s="43"/>
      <c r="L3" s="64"/>
      <c r="M3" s="43"/>
      <c r="N3" s="43"/>
      <c r="O3" s="73"/>
      <c r="P3" s="73"/>
      <c r="Q3" s="43"/>
      <c r="R3" s="43"/>
      <c r="S3" s="73"/>
      <c r="T3" s="73"/>
      <c r="U3" s="73"/>
      <c r="V3" s="73"/>
      <c r="W3" s="43"/>
      <c r="X3" s="73"/>
      <c r="Y3" s="73"/>
      <c r="Z3" s="73"/>
      <c r="AA3" s="43"/>
      <c r="AB3" s="43"/>
      <c r="AC3" s="73"/>
      <c r="AD3" s="64"/>
      <c r="AE3" s="64"/>
      <c r="AF3" s="43"/>
      <c r="AG3" s="4"/>
      <c r="AH3" s="4"/>
      <c r="AI3" s="4"/>
      <c r="AJ3" s="4"/>
      <c r="AK3" s="4"/>
      <c r="AL3"/>
      <c r="AM3"/>
    </row>
    <row r="4" spans="1:46" ht="30">
      <c r="A4" s="43"/>
      <c r="B4" s="43"/>
      <c r="C4" s="43"/>
      <c r="D4" s="43"/>
      <c r="E4" s="43"/>
      <c r="F4" s="49" t="s">
        <v>6</v>
      </c>
      <c r="G4" s="140">
        <f>+År!P2</f>
        <v>49</v>
      </c>
      <c r="H4" s="43"/>
      <c r="I4" s="43"/>
      <c r="J4" s="241"/>
      <c r="K4" s="145"/>
      <c r="L4" s="241"/>
      <c r="M4" s="145"/>
      <c r="N4" s="145"/>
      <c r="O4" s="73"/>
      <c r="P4" s="145"/>
      <c r="Q4" s="139"/>
      <c r="R4" s="405"/>
      <c r="S4" s="228"/>
      <c r="T4" s="146" t="s">
        <v>416</v>
      </c>
      <c r="U4" s="228"/>
      <c r="V4" s="73"/>
      <c r="W4" s="73"/>
      <c r="X4" s="73"/>
      <c r="Y4" s="536">
        <f>SUM(G10:G36)</f>
        <v>7817</v>
      </c>
      <c r="Z4" s="536"/>
      <c r="AA4" s="536"/>
      <c r="AB4" s="73"/>
      <c r="AC4" s="73"/>
      <c r="AD4" s="228"/>
      <c r="AE4" s="64"/>
      <c r="AF4" s="43"/>
      <c r="AG4" s="4"/>
      <c r="AH4" s="4"/>
      <c r="AI4" s="4"/>
      <c r="AJ4" s="4"/>
      <c r="AK4"/>
      <c r="AL4"/>
      <c r="AM4"/>
      <c r="AR4" s="2"/>
      <c r="AS4" s="5"/>
      <c r="AT4" s="5"/>
    </row>
    <row r="5" spans="1:46" ht="21">
      <c r="A5" s="49"/>
      <c r="B5" s="49"/>
      <c r="C5" s="43"/>
      <c r="D5" s="49"/>
      <c r="E5" s="46"/>
      <c r="F5" s="43"/>
      <c r="G5" s="43"/>
      <c r="H5" s="43"/>
      <c r="I5" s="43"/>
      <c r="J5" s="242"/>
      <c r="K5" s="43"/>
      <c r="L5" s="205"/>
      <c r="M5" s="43"/>
      <c r="N5" s="43"/>
      <c r="O5" s="73"/>
      <c r="P5" s="73"/>
      <c r="Q5" s="43"/>
      <c r="R5" s="43"/>
      <c r="S5" s="73"/>
      <c r="T5" s="73"/>
      <c r="U5" s="73"/>
      <c r="V5" s="73"/>
      <c r="W5" s="43"/>
      <c r="X5" s="73"/>
      <c r="Y5" s="73"/>
      <c r="Z5" s="73"/>
      <c r="AA5" s="43"/>
      <c r="AB5" s="43"/>
      <c r="AC5" s="73"/>
      <c r="AD5" s="64"/>
      <c r="AE5" s="64"/>
      <c r="AF5" s="43"/>
      <c r="AG5" s="4"/>
      <c r="AH5" s="4"/>
      <c r="AI5" s="4"/>
      <c r="AJ5" s="4"/>
      <c r="AK5" s="4"/>
      <c r="AL5"/>
      <c r="AM5"/>
      <c r="AS5" s="5"/>
      <c r="AT5" s="5"/>
    </row>
    <row r="6" spans="1:46" ht="15.75" customHeight="1">
      <c r="A6" s="49"/>
      <c r="B6" s="49"/>
      <c r="C6" s="43"/>
      <c r="D6" s="49"/>
      <c r="E6" s="46"/>
      <c r="F6" s="43"/>
      <c r="G6" s="43"/>
      <c r="H6" s="43"/>
      <c r="I6" s="43"/>
      <c r="J6" s="242"/>
      <c r="K6" s="43"/>
      <c r="L6" s="205"/>
      <c r="M6" s="43"/>
      <c r="N6" s="43"/>
      <c r="O6" s="73"/>
      <c r="P6" s="73"/>
      <c r="Q6" s="43"/>
      <c r="R6" s="43"/>
      <c r="S6" s="73"/>
      <c r="T6" s="73"/>
      <c r="U6" s="73"/>
      <c r="V6" s="73"/>
      <c r="W6" s="49" t="s">
        <v>538</v>
      </c>
      <c r="X6" s="173" t="s">
        <v>402</v>
      </c>
      <c r="Y6" s="73"/>
      <c r="Z6" s="73"/>
      <c r="AA6" s="43"/>
      <c r="AB6" s="43"/>
      <c r="AC6" s="74" t="s">
        <v>489</v>
      </c>
      <c r="AD6" s="65" t="s">
        <v>80</v>
      </c>
      <c r="AE6" s="65" t="s">
        <v>4</v>
      </c>
      <c r="AF6" s="43"/>
      <c r="AG6" s="4"/>
      <c r="AH6" s="4"/>
      <c r="AI6" s="4"/>
      <c r="AJ6" s="4"/>
      <c r="AK6" s="4"/>
      <c r="AL6"/>
      <c r="AM6"/>
      <c r="AS6" s="5"/>
      <c r="AT6" s="5"/>
    </row>
    <row r="7" spans="1:46" ht="18" customHeight="1">
      <c r="A7" s="49"/>
      <c r="B7" s="49"/>
      <c r="C7" s="43"/>
      <c r="D7" s="49"/>
      <c r="E7" s="46"/>
      <c r="F7" s="49" t="s">
        <v>4</v>
      </c>
      <c r="G7" s="43"/>
      <c r="H7" s="43"/>
      <c r="I7" s="43"/>
      <c r="J7" s="242"/>
      <c r="K7" s="43"/>
      <c r="L7" s="205"/>
      <c r="M7" s="49" t="s">
        <v>23</v>
      </c>
      <c r="N7" s="43"/>
      <c r="O7" s="73"/>
      <c r="P7" s="73"/>
      <c r="Q7" s="43"/>
      <c r="R7" s="43"/>
      <c r="S7" s="73"/>
      <c r="T7" s="73"/>
      <c r="U7" s="74" t="s">
        <v>402</v>
      </c>
      <c r="V7" s="74" t="s">
        <v>402</v>
      </c>
      <c r="W7" s="49" t="s">
        <v>563</v>
      </c>
      <c r="X7" s="284" t="s">
        <v>502</v>
      </c>
      <c r="Y7" s="173" t="s">
        <v>402</v>
      </c>
      <c r="Z7" s="74" t="s">
        <v>422</v>
      </c>
      <c r="AA7" s="43"/>
      <c r="AB7" s="43"/>
      <c r="AC7" s="74" t="s">
        <v>583</v>
      </c>
      <c r="AD7" s="65" t="s">
        <v>43</v>
      </c>
      <c r="AE7" s="65" t="s">
        <v>9</v>
      </c>
      <c r="AF7" s="43"/>
      <c r="AG7" s="4"/>
      <c r="AH7" s="4"/>
      <c r="AI7" s="4"/>
      <c r="AJ7" s="4"/>
      <c r="AK7" s="4"/>
      <c r="AL7"/>
      <c r="AM7"/>
      <c r="AS7" s="5"/>
      <c r="AT7" s="5"/>
    </row>
    <row r="8" spans="1:46" ht="15.6">
      <c r="A8" s="46"/>
      <c r="B8" s="46"/>
      <c r="C8" s="46"/>
      <c r="D8" s="46"/>
      <c r="E8" s="46"/>
      <c r="F8" s="49" t="s">
        <v>487</v>
      </c>
      <c r="G8" s="49" t="s">
        <v>4</v>
      </c>
      <c r="H8" s="121"/>
      <c r="I8" s="121"/>
      <c r="J8" s="65" t="s">
        <v>4</v>
      </c>
      <c r="K8" s="121"/>
      <c r="L8" s="65" t="s">
        <v>1</v>
      </c>
      <c r="M8" s="50" t="s">
        <v>0</v>
      </c>
      <c r="N8" s="121"/>
      <c r="O8" s="432" t="s">
        <v>23</v>
      </c>
      <c r="P8" s="432" t="s">
        <v>23</v>
      </c>
      <c r="Q8" s="121" t="s">
        <v>23</v>
      </c>
      <c r="R8" s="121"/>
      <c r="S8" s="74" t="s">
        <v>23</v>
      </c>
      <c r="T8" s="284"/>
      <c r="U8" s="74" t="s">
        <v>541</v>
      </c>
      <c r="V8" s="74" t="s">
        <v>500</v>
      </c>
      <c r="W8" s="50" t="s">
        <v>495</v>
      </c>
      <c r="X8" s="284" t="s">
        <v>482</v>
      </c>
      <c r="Y8" s="74" t="s">
        <v>571</v>
      </c>
      <c r="Z8" s="74" t="s">
        <v>415</v>
      </c>
      <c r="AA8" s="49" t="s">
        <v>550</v>
      </c>
      <c r="AB8" s="49" t="s">
        <v>413</v>
      </c>
      <c r="AC8" s="74" t="s">
        <v>70</v>
      </c>
      <c r="AD8" s="65" t="s">
        <v>542</v>
      </c>
      <c r="AE8" s="65" t="s">
        <v>70</v>
      </c>
      <c r="AF8" s="43"/>
      <c r="AG8" s="4"/>
      <c r="AH8" s="4"/>
      <c r="AI8" s="4"/>
      <c r="AJ8" s="4"/>
      <c r="AK8" s="4"/>
      <c r="AL8"/>
      <c r="AM8"/>
    </row>
    <row r="9" spans="1:46" ht="15.6">
      <c r="A9" s="43"/>
      <c r="B9" s="49" t="s">
        <v>89</v>
      </c>
      <c r="C9" s="49" t="s">
        <v>427</v>
      </c>
      <c r="D9" s="49" t="s">
        <v>432</v>
      </c>
      <c r="E9" s="46"/>
      <c r="F9" s="50" t="s">
        <v>488</v>
      </c>
      <c r="G9" s="50" t="s">
        <v>9</v>
      </c>
      <c r="H9" s="121" t="s">
        <v>540</v>
      </c>
      <c r="I9" s="122"/>
      <c r="J9" s="87" t="s">
        <v>402</v>
      </c>
      <c r="K9" s="121" t="s">
        <v>540</v>
      </c>
      <c r="L9" s="87" t="s">
        <v>402</v>
      </c>
      <c r="M9" s="50"/>
      <c r="N9" s="121" t="s">
        <v>540</v>
      </c>
      <c r="O9" s="432" t="s">
        <v>735</v>
      </c>
      <c r="P9" s="432" t="s">
        <v>736</v>
      </c>
      <c r="Q9" s="122" t="s">
        <v>539</v>
      </c>
      <c r="R9" s="121" t="s">
        <v>540</v>
      </c>
      <c r="S9" s="75" t="s">
        <v>44</v>
      </c>
      <c r="T9" s="284" t="s">
        <v>540</v>
      </c>
      <c r="U9" s="75" t="s">
        <v>561</v>
      </c>
      <c r="V9" s="75" t="s">
        <v>439</v>
      </c>
      <c r="W9" s="50"/>
      <c r="X9" s="284"/>
      <c r="Y9" s="75" t="s">
        <v>536</v>
      </c>
      <c r="Z9" s="75" t="s">
        <v>44</v>
      </c>
      <c r="AA9" s="50" t="s">
        <v>551</v>
      </c>
      <c r="AB9" s="50" t="s">
        <v>414</v>
      </c>
      <c r="AC9" s="75" t="s">
        <v>499</v>
      </c>
      <c r="AD9" s="87" t="s">
        <v>44</v>
      </c>
      <c r="AE9" s="87" t="s">
        <v>566</v>
      </c>
      <c r="AF9" s="43"/>
      <c r="AG9" s="4"/>
      <c r="AH9" s="56"/>
      <c r="AI9" s="4"/>
      <c r="AJ9" s="1"/>
      <c r="AK9" s="5"/>
      <c r="AL9"/>
      <c r="AM9"/>
    </row>
    <row r="10" spans="1:46" ht="15.6">
      <c r="A10" s="43">
        <v>1</v>
      </c>
      <c r="B10" s="51">
        <f>+'Ark1'!C287</f>
        <v>2024</v>
      </c>
      <c r="C10" s="61">
        <f>+'Ark1'!H287</f>
        <v>1</v>
      </c>
      <c r="D10" s="51">
        <f>+'Ark1'!J287</f>
        <v>103</v>
      </c>
      <c r="E10" s="61" t="str">
        <f>VLOOKUP(D10,RNR!$A$1:$B$30,2)</f>
        <v>Rudshøgda</v>
      </c>
      <c r="F10" s="51">
        <f>+'Ark1'!Q287</f>
        <v>450</v>
      </c>
      <c r="G10" s="98">
        <f>+'Ark1'!R287</f>
        <v>1233</v>
      </c>
      <c r="H10" s="76">
        <f>+G10-G38</f>
        <v>-173</v>
      </c>
      <c r="I10" s="90"/>
      <c r="J10" s="69">
        <f>+'Ark1'!AE287</f>
        <v>15.765247410817029</v>
      </c>
      <c r="K10" s="66">
        <f>+J10-J38</f>
        <v>-1.6875827778622181</v>
      </c>
      <c r="L10" s="69">
        <f>+'Ark1'!AF287</f>
        <v>17.236062454877771</v>
      </c>
      <c r="M10" s="362">
        <f>+IF(G10=0,"",'Ark1'!S287)</f>
        <v>6.0982142857142847</v>
      </c>
      <c r="N10" s="53">
        <f>+IF(G10=0,"",M10-M38)</f>
        <v>0.14953288870786974</v>
      </c>
      <c r="O10" s="453">
        <f>+IF(G10=0,"",'Ark1'!AR287)</f>
        <v>220.93665540540545</v>
      </c>
      <c r="P10" s="447">
        <f>+IF(G10=0,"",'Ark1'!AS287)</f>
        <v>34.969200180202151</v>
      </c>
      <c r="Q10" s="362">
        <f>+IF(G10=0,"",'Ark1'!T287)</f>
        <v>6.6042173560421746</v>
      </c>
      <c r="R10" s="53">
        <f>+IF(G10=0,"",Q10-Q38)</f>
        <v>-0.21512830540874894</v>
      </c>
      <c r="S10" s="300">
        <f>+IF(G10=0,"",'Ark1'!U287)</f>
        <v>388.93714517437161</v>
      </c>
      <c r="T10" s="76">
        <f>+IF(G10=0,"",S10-S38)</f>
        <v>7.4769744773595903</v>
      </c>
      <c r="U10" s="76">
        <f>+'Ark1'!W287</f>
        <v>52.635847526358489</v>
      </c>
      <c r="V10" s="76">
        <f>+'Ark1'!X287</f>
        <v>58.799675587996759</v>
      </c>
      <c r="W10" s="76">
        <f>+'Ark1'!AG287</f>
        <v>1014.0878378378378</v>
      </c>
      <c r="X10" s="76">
        <f>+'Ark1'!AH287</f>
        <v>8.1103000811030015E-2</v>
      </c>
      <c r="Y10" s="76">
        <f>+'Ark1'!AI287</f>
        <v>49.959448499594487</v>
      </c>
      <c r="Z10" s="76">
        <f>+'Ark1'!Y287</f>
        <v>116.7091199740548</v>
      </c>
      <c r="AA10" s="53">
        <f>+'Ark1'!Z287</f>
        <v>1.9125079931778717</v>
      </c>
      <c r="AB10" s="53">
        <f>+'Ark1'!AA287</f>
        <v>1.7990846707910231</v>
      </c>
      <c r="AC10" s="300">
        <f t="shared" ref="AC10:AC11" si="0">IF(W10=0,"",1000*S10/W10)</f>
        <v>383.53398064967848</v>
      </c>
      <c r="AD10" s="66">
        <f t="shared" ref="AD10:AD11" si="1">+IF(G10=0,"",S10/M10)</f>
        <v>63.77885835948701</v>
      </c>
      <c r="AE10" s="66">
        <f t="shared" ref="AE10:AE11" si="2">+G10/F10</f>
        <v>2.74</v>
      </c>
      <c r="AF10" s="43"/>
      <c r="AG10" s="4"/>
      <c r="AH10" s="56"/>
      <c r="AI10" s="4"/>
      <c r="AJ10" s="1"/>
      <c r="AK10" s="5"/>
      <c r="AL10"/>
      <c r="AM10"/>
    </row>
    <row r="11" spans="1:46" ht="15.6">
      <c r="A11" s="43"/>
      <c r="B11" s="51">
        <f>+'Ark1'!C288</f>
        <v>2024</v>
      </c>
      <c r="C11" s="61">
        <f>+'Ark1'!H288</f>
        <v>2</v>
      </c>
      <c r="D11" s="51">
        <f>+'Ark1'!J288</f>
        <v>106</v>
      </c>
      <c r="E11" s="61" t="str">
        <f>VLOOKUP(D11,RNR!$A$1:$B$30,2)</f>
        <v>Furuseth</v>
      </c>
      <c r="F11" s="51">
        <f>+'Ark1'!Q288</f>
        <v>115</v>
      </c>
      <c r="G11" s="98">
        <f>+'Ark1'!R288</f>
        <v>308</v>
      </c>
      <c r="H11" s="76">
        <f t="shared" ref="H11:H36" si="3">+G11-G39</f>
        <v>-47</v>
      </c>
      <c r="I11" s="90"/>
      <c r="J11" s="69">
        <f>+'Ark1'!AE288</f>
        <v>3.9381153305203944</v>
      </c>
      <c r="K11" s="66">
        <f t="shared" ref="K11:K36" si="4">+J11-J39</f>
        <v>-0.46853809549748116</v>
      </c>
      <c r="L11" s="69">
        <f>+'Ark1'!AF288</f>
        <v>4.2312428146308001</v>
      </c>
      <c r="M11" s="362">
        <f>+IF(G11=0,"",'Ark1'!S288)</f>
        <v>6.191558441558441</v>
      </c>
      <c r="N11" s="53">
        <f t="shared" ref="N11:N36" si="5">+IF(G11=0,"",M11-M39)</f>
        <v>-0.14083592463874073</v>
      </c>
      <c r="O11" s="453">
        <f>+IF(G11=0,"",'Ark1'!AR288)</f>
        <v>218.8928571428572</v>
      </c>
      <c r="P11" s="447">
        <f>+IF(G11=0,"",'Ark1'!AS288)</f>
        <v>35.90901542428351</v>
      </c>
      <c r="Q11" s="362">
        <f>+IF(G11=0,"",'Ark1'!T288)</f>
        <v>6.4058441558441555</v>
      </c>
      <c r="R11" s="53">
        <f t="shared" ref="R11:R36" si="6">+IF(G11=0,"",Q11-Q39)</f>
        <v>4.5280775562464015E-2</v>
      </c>
      <c r="S11" s="300">
        <f>+IF(G11=0,"",'Ark1'!U288)</f>
        <v>382.22727272727275</v>
      </c>
      <c r="T11" s="76">
        <f t="shared" ref="T11:T36" si="7">+IF(G11=0,"",S11-S39)</f>
        <v>1.9131882202302677</v>
      </c>
      <c r="U11" s="76">
        <f>+'Ark1'!W288</f>
        <v>46.753246753246763</v>
      </c>
      <c r="V11" s="76">
        <f>+'Ark1'!X288</f>
        <v>62.662337662337677</v>
      </c>
      <c r="W11" s="76">
        <f>+'Ark1'!AG288</f>
        <v>1079.090909090909</v>
      </c>
      <c r="X11" s="76">
        <f>+'Ark1'!AH288</f>
        <v>0</v>
      </c>
      <c r="Y11" s="76">
        <f>+'Ark1'!AI288</f>
        <v>65.909090909090892</v>
      </c>
      <c r="Z11" s="76">
        <f>+'Ark1'!Y288</f>
        <v>98.921716571464003</v>
      </c>
      <c r="AA11" s="53">
        <f>+'Ark1'!Z288</f>
        <v>1.8052035643999391</v>
      </c>
      <c r="AB11" s="53">
        <f>+'Ark1'!AA288</f>
        <v>1.488341577406638</v>
      </c>
      <c r="AC11" s="300">
        <f t="shared" si="0"/>
        <v>354.21229991575404</v>
      </c>
      <c r="AD11" s="66">
        <f t="shared" si="1"/>
        <v>61.733613004719466</v>
      </c>
      <c r="AE11" s="66">
        <f t="shared" si="2"/>
        <v>2.6782608695652175</v>
      </c>
      <c r="AF11" s="43"/>
      <c r="AG11" s="4"/>
      <c r="AH11" s="56"/>
      <c r="AI11" s="4"/>
      <c r="AJ11" s="1"/>
      <c r="AK11" s="5"/>
      <c r="AL11"/>
      <c r="AM11"/>
    </row>
    <row r="12" spans="1:46" ht="15.6">
      <c r="A12" s="43">
        <f>1+A10</f>
        <v>2</v>
      </c>
      <c r="B12" s="51">
        <f>+'Ark1'!C289</f>
        <v>2024</v>
      </c>
      <c r="C12" s="61">
        <f>+'Ark1'!H289</f>
        <v>1</v>
      </c>
      <c r="D12" s="51">
        <f>+'Ark1'!J289</f>
        <v>110</v>
      </c>
      <c r="E12" s="61" t="str">
        <f>VLOOKUP(D12,RNR!$A$1:$B$30,2)</f>
        <v>Gol</v>
      </c>
      <c r="F12" s="51">
        <f>+'Ark1'!Q289</f>
        <v>37</v>
      </c>
      <c r="G12" s="98">
        <f>+'Ark1'!R289</f>
        <v>72</v>
      </c>
      <c r="H12" s="76">
        <f t="shared" si="3"/>
        <v>-8</v>
      </c>
      <c r="I12" s="90"/>
      <c r="J12" s="69">
        <f>+'Ark1'!AE289</f>
        <v>0.92059838895281954</v>
      </c>
      <c r="K12" s="66">
        <f t="shared" si="4"/>
        <v>-7.245027043149066E-2</v>
      </c>
      <c r="L12" s="69">
        <f>+'Ark1'!AF289</f>
        <v>0.74719752855107691</v>
      </c>
      <c r="M12" s="362">
        <f>+IF(G12=0,"",'Ark1'!S289)</f>
        <v>5.375</v>
      </c>
      <c r="N12" s="53">
        <f t="shared" si="5"/>
        <v>-0.13750000000000018</v>
      </c>
      <c r="O12" s="453">
        <f>+IF(G12=0,"",'Ark1'!AR289)</f>
        <v>200.95833333333337</v>
      </c>
      <c r="P12" s="447">
        <f>+IF(G12=0,"",'Ark1'!AS289)</f>
        <v>33.174486954962397</v>
      </c>
      <c r="Q12" s="362">
        <f>+IF(G12=0,"",'Ark1'!T289)</f>
        <v>5.7361111111111116</v>
      </c>
      <c r="R12" s="53">
        <f t="shared" si="6"/>
        <v>-0.3888888888888884</v>
      </c>
      <c r="S12" s="300">
        <f>+IF(G12=0,"",'Ark1'!U289)</f>
        <v>288.74027777777781</v>
      </c>
      <c r="T12" s="76">
        <f t="shared" si="7"/>
        <v>-16.002222222222258</v>
      </c>
      <c r="U12" s="76">
        <f>+'Ark1'!W289</f>
        <v>36.111111111111114</v>
      </c>
      <c r="V12" s="76">
        <f>+'Ark1'!X289</f>
        <v>27.777777777777779</v>
      </c>
      <c r="W12" s="76">
        <f>+'Ark1'!AG289</f>
        <v>1144.9444444444443</v>
      </c>
      <c r="X12" s="76">
        <f>+'Ark1'!AH289</f>
        <v>0</v>
      </c>
      <c r="Y12" s="76">
        <f>+'Ark1'!AI289</f>
        <v>77.777777777777771</v>
      </c>
      <c r="Z12" s="76">
        <f>+'Ark1'!Y289</f>
        <v>126.91610161804861</v>
      </c>
      <c r="AA12" s="53">
        <f>+'Ark1'!Z289</f>
        <v>1.6619725562649277</v>
      </c>
      <c r="AB12" s="53">
        <f>+'Ark1'!AA289</f>
        <v>1.9929950629611848</v>
      </c>
      <c r="AC12" s="300">
        <f t="shared" ref="AC12:AC16" si="8">IF(W12=0,"",1000*S12/W12)</f>
        <v>252.18715124460192</v>
      </c>
      <c r="AD12" s="66">
        <f t="shared" ref="AD12:AD16" si="9">+IF(G12=0,"",S12/M12)</f>
        <v>53.719121447028428</v>
      </c>
      <c r="AE12" s="66">
        <f t="shared" ref="AE12:AE16" si="10">+G12/F12</f>
        <v>1.9459459459459461</v>
      </c>
      <c r="AF12" s="43"/>
      <c r="AG12" s="4"/>
      <c r="AH12" s="56"/>
      <c r="AI12" s="4"/>
      <c r="AJ12" s="1"/>
      <c r="AK12" s="5"/>
      <c r="AL12"/>
      <c r="AM12" s="2"/>
      <c r="AN12" s="2"/>
      <c r="AO12" s="2"/>
    </row>
    <row r="13" spans="1:46" ht="15.6">
      <c r="A13" s="43">
        <f t="shared" ref="A13:A36" si="11">1+A12</f>
        <v>3</v>
      </c>
      <c r="B13" s="51">
        <f>+'Ark1'!C290</f>
        <v>2024</v>
      </c>
      <c r="C13" s="61">
        <f>+'Ark1'!H290</f>
        <v>1</v>
      </c>
      <c r="D13" s="51">
        <f>+'Ark1'!J290</f>
        <v>113</v>
      </c>
      <c r="E13" s="61" t="str">
        <f>VLOOKUP(D13,RNR!$A$1:$B$30,2)</f>
        <v>Egersund</v>
      </c>
      <c r="F13" s="51">
        <f>+'Ark1'!Q290</f>
        <v>250</v>
      </c>
      <c r="G13" s="98">
        <f>+'Ark1'!R290</f>
        <v>556</v>
      </c>
      <c r="H13" s="76">
        <f t="shared" si="3"/>
        <v>42</v>
      </c>
      <c r="I13" s="90"/>
      <c r="J13" s="69">
        <f>+'Ark1'!AE290</f>
        <v>7.1090653369134387</v>
      </c>
      <c r="K13" s="66">
        <f t="shared" si="4"/>
        <v>0.72872770036924805</v>
      </c>
      <c r="L13" s="69">
        <f>+'Ark1'!AF290</f>
        <v>7.6815786173692002</v>
      </c>
      <c r="M13" s="362">
        <f>+IF(G13=0,"",'Ark1'!S290)</f>
        <v>6.0683453237410063</v>
      </c>
      <c r="N13" s="53">
        <f t="shared" si="5"/>
        <v>0.13267280912112511</v>
      </c>
      <c r="O13" s="453">
        <f>+IF(G13=0,"",'Ark1'!AR290)</f>
        <v>218.89661654135344</v>
      </c>
      <c r="P13" s="447">
        <f>+IF(G13=0,"",'Ark1'!AS290)</f>
        <v>35.706140461123525</v>
      </c>
      <c r="Q13" s="362">
        <f>+IF(G13=0,"",'Ark1'!T290)</f>
        <v>7.023381294964028</v>
      </c>
      <c r="R13" s="53">
        <f t="shared" si="6"/>
        <v>0.14400386305741275</v>
      </c>
      <c r="S13" s="300">
        <f>+IF(G13=0,"",'Ark1'!U290)</f>
        <v>384.39712230215889</v>
      </c>
      <c r="T13" s="76">
        <f t="shared" si="7"/>
        <v>11.162686504493195</v>
      </c>
      <c r="U13" s="76">
        <f>+'Ark1'!W290</f>
        <v>63.489208633093519</v>
      </c>
      <c r="V13" s="76">
        <f>+'Ark1'!X290</f>
        <v>63.309352517985616</v>
      </c>
      <c r="W13" s="76">
        <f>+'Ark1'!AG290</f>
        <v>1026.1785714285711</v>
      </c>
      <c r="X13" s="76">
        <f>+'Ark1'!AH290</f>
        <v>0</v>
      </c>
      <c r="Y13" s="76">
        <f>+'Ark1'!AI290</f>
        <v>46.04316546762589</v>
      </c>
      <c r="Z13" s="76">
        <f>+'Ark1'!Y290</f>
        <v>104.95713612410179</v>
      </c>
      <c r="AA13" s="53">
        <f>+'Ark1'!Z290</f>
        <v>1.7909659774965223</v>
      </c>
      <c r="AB13" s="53">
        <f>+'Ark1'!AA290</f>
        <v>1.7795278874173797</v>
      </c>
      <c r="AC13" s="300">
        <f t="shared" si="8"/>
        <v>374.59086849477791</v>
      </c>
      <c r="AD13" s="66">
        <f t="shared" si="9"/>
        <v>63.344635447540121</v>
      </c>
      <c r="AE13" s="66">
        <f t="shared" si="10"/>
        <v>2.2240000000000002</v>
      </c>
      <c r="AF13" s="43"/>
      <c r="AG13" s="4"/>
      <c r="AH13" s="56"/>
      <c r="AI13" s="4"/>
      <c r="AJ13" s="13"/>
      <c r="AK13" s="5"/>
      <c r="AL13"/>
      <c r="AM13" s="2"/>
      <c r="AN13" s="2"/>
      <c r="AO13" s="4"/>
      <c r="AP13" s="4"/>
      <c r="AQ13" s="4"/>
    </row>
    <row r="14" spans="1:46" ht="15.6">
      <c r="A14" s="43">
        <f t="shared" si="11"/>
        <v>4</v>
      </c>
      <c r="B14" s="51">
        <f>+'Ark1'!C291</f>
        <v>2024</v>
      </c>
      <c r="C14" s="61">
        <f>+'Ark1'!H291</f>
        <v>1</v>
      </c>
      <c r="D14" s="51">
        <f>+'Ark1'!J291</f>
        <v>116</v>
      </c>
      <c r="E14" s="61" t="str">
        <f>VLOOKUP(D14,RNR!$A$1:$B$30,2)</f>
        <v>Sandeid</v>
      </c>
      <c r="F14" s="51">
        <f>+'Ark1'!Q291</f>
        <v>114</v>
      </c>
      <c r="G14" s="98">
        <f>+'Ark1'!R291</f>
        <v>257</v>
      </c>
      <c r="H14" s="76">
        <f t="shared" si="3"/>
        <v>54</v>
      </c>
      <c r="I14" s="90"/>
      <c r="J14" s="69">
        <f>+'Ark1'!AE291</f>
        <v>3.2860248050121479</v>
      </c>
      <c r="K14" s="66">
        <f t="shared" si="4"/>
        <v>0.76616383182446235</v>
      </c>
      <c r="L14" s="69">
        <f>+'Ark1'!AF291</f>
        <v>3.2725586223873342</v>
      </c>
      <c r="M14" s="362">
        <f>+IF(G14=0,"",'Ark1'!S291)</f>
        <v>5.5642023346303509</v>
      </c>
      <c r="N14" s="53">
        <f t="shared" si="5"/>
        <v>-0.61806367522186711</v>
      </c>
      <c r="O14" s="453">
        <f>+IF(G14=0,"",'Ark1'!AR291)</f>
        <v>215.89411764705881</v>
      </c>
      <c r="P14" s="447">
        <f>+IF(G14=0,"",'Ark1'!AS291)</f>
        <v>34.424129150781674</v>
      </c>
      <c r="Q14" s="362">
        <f>+IF(G14=0,"",'Ark1'!T291)</f>
        <v>6.3774319066147882</v>
      </c>
      <c r="R14" s="53">
        <f t="shared" si="6"/>
        <v>-0.96246957121772514</v>
      </c>
      <c r="S14" s="300">
        <f>+IF(G14=0,"",'Ark1'!U291)</f>
        <v>354.28988326848281</v>
      </c>
      <c r="T14" s="76">
        <f t="shared" si="7"/>
        <v>-20.839180770926248</v>
      </c>
      <c r="U14" s="76">
        <f>+'Ark1'!W291</f>
        <v>47.470817120622563</v>
      </c>
      <c r="V14" s="76">
        <f>+'Ark1'!X291</f>
        <v>47.470817120622563</v>
      </c>
      <c r="W14" s="76">
        <f>+'Ark1'!AG291</f>
        <v>1048.2980392156862</v>
      </c>
      <c r="X14" s="76">
        <f>+'Ark1'!AH291</f>
        <v>0</v>
      </c>
      <c r="Y14" s="76">
        <f>+'Ark1'!AI291</f>
        <v>43.968871595330747</v>
      </c>
      <c r="Z14" s="76">
        <f>+'Ark1'!Y291</f>
        <v>101.5765658522489</v>
      </c>
      <c r="AA14" s="53">
        <f>+'Ark1'!Z291</f>
        <v>1.8348026129045605</v>
      </c>
      <c r="AB14" s="53">
        <f>+'Ark1'!AA291</f>
        <v>2.0990910623802965</v>
      </c>
      <c r="AC14" s="300">
        <f t="shared" si="8"/>
        <v>337.96675183476901</v>
      </c>
      <c r="AD14" s="66">
        <f t="shared" si="9"/>
        <v>63.673076923076977</v>
      </c>
      <c r="AE14" s="66">
        <f t="shared" si="10"/>
        <v>2.2543859649122808</v>
      </c>
      <c r="AF14" s="43"/>
      <c r="AG14" s="4"/>
      <c r="AH14" s="56"/>
      <c r="AI14" s="4"/>
      <c r="AJ14" s="13"/>
      <c r="AK14" s="5"/>
      <c r="AL14"/>
      <c r="AM14" s="1"/>
      <c r="AN14" s="1"/>
      <c r="AO14" s="11"/>
      <c r="AP14" s="11"/>
      <c r="AQ14" s="11"/>
    </row>
    <row r="15" spans="1:46" ht="15.6">
      <c r="A15" s="43">
        <f t="shared" si="11"/>
        <v>5</v>
      </c>
      <c r="B15" s="51">
        <f>+'Ark1'!C292</f>
        <v>2024</v>
      </c>
      <c r="C15" s="61">
        <f>+'Ark1'!H292</f>
        <v>2</v>
      </c>
      <c r="D15" s="51">
        <f>+'Ark1'!J292</f>
        <v>117</v>
      </c>
      <c r="E15" s="61" t="str">
        <f>VLOOKUP(D15,RNR!$A$1:$B$30,2)</f>
        <v>Jæren</v>
      </c>
      <c r="F15" s="51">
        <f>+'Ark1'!Q292</f>
        <v>226</v>
      </c>
      <c r="G15" s="98">
        <f>+'Ark1'!R292</f>
        <v>560</v>
      </c>
      <c r="H15" s="76">
        <f t="shared" si="3"/>
        <v>-61</v>
      </c>
      <c r="I15" s="90"/>
      <c r="J15" s="69">
        <f>+'Ark1'!AE292</f>
        <v>7.160209691855262</v>
      </c>
      <c r="K15" s="66">
        <f t="shared" si="4"/>
        <v>-0.54833052661544368</v>
      </c>
      <c r="L15" s="69">
        <f>+'Ark1'!AF292</f>
        <v>7.318595159528094</v>
      </c>
      <c r="M15" s="362">
        <f>+IF(G15=0,"",'Ark1'!S292)</f>
        <v>5.9964221824686961</v>
      </c>
      <c r="N15" s="53">
        <f t="shared" si="5"/>
        <v>0.24279899406289651</v>
      </c>
      <c r="O15" s="453">
        <f>+IF(G15=0,"",'Ark1'!AR292)</f>
        <v>215.61180679785329</v>
      </c>
      <c r="P15" s="447">
        <f>+IF(G15=0,"",'Ark1'!AS292)</f>
        <v>35.219723189432102</v>
      </c>
      <c r="Q15" s="362">
        <f>+IF(G15=0,"",'Ark1'!T292)</f>
        <v>7.0357142857142891</v>
      </c>
      <c r="R15" s="53">
        <f t="shared" si="6"/>
        <v>0.34972394755003755</v>
      </c>
      <c r="S15" s="300">
        <f>+IF(G15=0,"",'Ark1'!U292)</f>
        <v>363.61696428571457</v>
      </c>
      <c r="T15" s="76">
        <f t="shared" si="7"/>
        <v>1.7934538187258795</v>
      </c>
      <c r="U15" s="76">
        <f>+'Ark1'!W292</f>
        <v>61.964285714285694</v>
      </c>
      <c r="V15" s="76">
        <f>+'Ark1'!X292</f>
        <v>53.392857142857153</v>
      </c>
      <c r="W15" s="76">
        <f>+'Ark1'!AG292</f>
        <v>1003.4955277280862</v>
      </c>
      <c r="X15" s="76">
        <f>+'Ark1'!AH292</f>
        <v>0.53571428571428559</v>
      </c>
      <c r="Y15" s="76">
        <f>+'Ark1'!AI292</f>
        <v>59.107142857142847</v>
      </c>
      <c r="Z15" s="76">
        <f>+'Ark1'!Y292</f>
        <v>113.36649455290028</v>
      </c>
      <c r="AA15" s="53">
        <f>+'Ark1'!Z292</f>
        <v>1.8175905191521164</v>
      </c>
      <c r="AB15" s="53">
        <f>+'Ark1'!AA292</f>
        <v>1.838713503224136</v>
      </c>
      <c r="AC15" s="300">
        <f t="shared" si="8"/>
        <v>362.35035856008579</v>
      </c>
      <c r="AD15" s="66">
        <f t="shared" si="9"/>
        <v>60.638986585833642</v>
      </c>
      <c r="AE15" s="66">
        <f t="shared" si="10"/>
        <v>2.4778761061946901</v>
      </c>
      <c r="AF15" s="43"/>
      <c r="AG15" s="4"/>
      <c r="AH15" s="56"/>
      <c r="AI15" s="4"/>
      <c r="AJ15" s="13"/>
      <c r="AK15" s="5"/>
      <c r="AL15"/>
      <c r="AM15" s="1"/>
      <c r="AN15" s="1"/>
      <c r="AO15" s="11"/>
      <c r="AP15" s="11"/>
      <c r="AQ15" s="11"/>
    </row>
    <row r="16" spans="1:46" ht="15.6">
      <c r="A16" s="43">
        <f t="shared" si="11"/>
        <v>6</v>
      </c>
      <c r="B16" s="51">
        <f>+'Ark1'!C293</f>
        <v>2024</v>
      </c>
      <c r="C16" s="61">
        <f>+'Ark1'!H293</f>
        <v>1</v>
      </c>
      <c r="D16" s="51">
        <f>+'Ark1'!J293</f>
        <v>134</v>
      </c>
      <c r="E16" s="61" t="str">
        <f>VLOOKUP(D16,RNR!$A$1:$B$30,2)</f>
        <v>Førde</v>
      </c>
      <c r="F16" s="51">
        <f>+'Ark1'!Q293</f>
        <v>167</v>
      </c>
      <c r="G16" s="98">
        <f>+'Ark1'!R293</f>
        <v>517</v>
      </c>
      <c r="H16" s="76">
        <f t="shared" si="3"/>
        <v>119</v>
      </c>
      <c r="I16" s="90"/>
      <c r="J16" s="69">
        <f>+'Ark1'!AE293</f>
        <v>6.61040787623066</v>
      </c>
      <c r="K16" s="66">
        <f t="shared" si="4"/>
        <v>1.6699907957937192</v>
      </c>
      <c r="L16" s="69">
        <f>+'Ark1'!AF293</f>
        <v>6.1979120822602001</v>
      </c>
      <c r="M16" s="362">
        <f>+IF(G16=0,"",'Ark1'!S293)</f>
        <v>5.156673114119922</v>
      </c>
      <c r="N16" s="53">
        <f t="shared" si="5"/>
        <v>2.3507284974193965E-2</v>
      </c>
      <c r="O16" s="453">
        <f>+IF(G16=0,"",'Ark1'!AR293)</f>
        <v>214.13698630136989</v>
      </c>
      <c r="P16" s="447">
        <f>+IF(G16=0,"",'Ark1'!AS293)</f>
        <v>33.239461308877743</v>
      </c>
      <c r="Q16" s="362">
        <f>+IF(G16=0,"",'Ark1'!T293)</f>
        <v>6.4390715667311396</v>
      </c>
      <c r="R16" s="53">
        <f t="shared" si="6"/>
        <v>-0.10112943829398535</v>
      </c>
      <c r="S16" s="300">
        <f>+IF(G16=0,"",'Ark1'!U293)</f>
        <v>333.54874274661523</v>
      </c>
      <c r="T16" s="76">
        <f t="shared" si="7"/>
        <v>6.6469839526453143</v>
      </c>
      <c r="U16" s="76">
        <f>+'Ark1'!W293</f>
        <v>41.586073500967117</v>
      </c>
      <c r="V16" s="76">
        <f>+'Ark1'!X293</f>
        <v>41.779497098646026</v>
      </c>
      <c r="W16" s="76">
        <f>+'Ark1'!AG293</f>
        <v>921.15068493150704</v>
      </c>
      <c r="X16" s="76">
        <f>+'Ark1'!AH293</f>
        <v>0</v>
      </c>
      <c r="Y16" s="76">
        <f>+'Ark1'!AI293</f>
        <v>28.626692456479688</v>
      </c>
      <c r="Z16" s="76">
        <f>+'Ark1'!Y293</f>
        <v>95.274736114806529</v>
      </c>
      <c r="AA16" s="53">
        <f>+'Ark1'!Z293</f>
        <v>1.7103109073836378</v>
      </c>
      <c r="AB16" s="53">
        <f>+'Ark1'!AA293</f>
        <v>1.808710256983594</v>
      </c>
      <c r="AC16" s="300">
        <f t="shared" si="8"/>
        <v>362.10008655795178</v>
      </c>
      <c r="AD16" s="66">
        <f t="shared" si="9"/>
        <v>64.682933233308361</v>
      </c>
      <c r="AE16" s="66">
        <f t="shared" si="10"/>
        <v>3.0958083832335328</v>
      </c>
      <c r="AF16" s="43"/>
      <c r="AG16" s="4"/>
      <c r="AH16" s="56"/>
      <c r="AI16" s="4"/>
      <c r="AJ16" s="13"/>
      <c r="AK16" s="5"/>
      <c r="AL16"/>
      <c r="AM16" s="1"/>
      <c r="AN16" s="1"/>
      <c r="AO16" s="11"/>
      <c r="AP16" s="11"/>
      <c r="AQ16" s="11"/>
    </row>
    <row r="17" spans="1:43" ht="15.6">
      <c r="A17" s="43">
        <f t="shared" si="11"/>
        <v>7</v>
      </c>
      <c r="B17" s="51">
        <f>+'Ark1'!C294</f>
        <v>2024</v>
      </c>
      <c r="C17" s="61">
        <f>+'Ark1'!H294</f>
        <v>2</v>
      </c>
      <c r="D17" s="51">
        <f>+'Ark1'!J294</f>
        <v>138</v>
      </c>
      <c r="E17" s="61" t="str">
        <f>VLOOKUP(D17,RNR!$A$1:$B$30,2)</f>
        <v>Ytre Nordmøre</v>
      </c>
      <c r="F17" s="51">
        <f>+'Ark1'!Q294</f>
        <v>25</v>
      </c>
      <c r="G17" s="98">
        <f>+'Ark1'!R294</f>
        <v>85</v>
      </c>
      <c r="H17" s="76">
        <f t="shared" si="3"/>
        <v>-44</v>
      </c>
      <c r="I17" s="90"/>
      <c r="J17" s="69">
        <f>+'Ark1'!AE294</f>
        <v>1.086817542513745</v>
      </c>
      <c r="K17" s="66">
        <f t="shared" si="4"/>
        <v>-0.5144734207434547</v>
      </c>
      <c r="L17" s="69">
        <f>+'Ark1'!AF294</f>
        <v>0.94533194460373515</v>
      </c>
      <c r="M17" s="362">
        <f>+IF(G17=0,"",'Ark1'!S294)</f>
        <v>4.5176470588235293</v>
      </c>
      <c r="N17" s="53">
        <f t="shared" si="5"/>
        <v>-4.8244414044687822E-2</v>
      </c>
      <c r="O17" s="453">
        <f>+IF(G17=0,"",'Ark1'!AR294)</f>
        <v>214.77647058823527</v>
      </c>
      <c r="P17" s="447">
        <f>+IF(G17=0,"",'Ark1'!AS294)</f>
        <v>30.53734009314736</v>
      </c>
      <c r="Q17" s="362">
        <f>+IF(G17=0,"",'Ark1'!T294)</f>
        <v>5.9647058823529404</v>
      </c>
      <c r="R17" s="53">
        <f t="shared" si="6"/>
        <v>4.2225262197901792E-2</v>
      </c>
      <c r="S17" s="300">
        <f>+IF(G17=0,"",'Ark1'!U294)</f>
        <v>309.43529411764706</v>
      </c>
      <c r="T17" s="76">
        <f t="shared" si="7"/>
        <v>-1.1212950296398958</v>
      </c>
      <c r="U17" s="76">
        <f>+'Ark1'!W294</f>
        <v>20</v>
      </c>
      <c r="V17" s="76">
        <f>+'Ark1'!X294</f>
        <v>27.058823529411757</v>
      </c>
      <c r="W17" s="76">
        <f>+'Ark1'!AG294</f>
        <v>900.62352941176482</v>
      </c>
      <c r="X17" s="76">
        <f>+'Ark1'!AH294</f>
        <v>0</v>
      </c>
      <c r="Y17" s="76">
        <f>+'Ark1'!AI294</f>
        <v>32.941176470588246</v>
      </c>
      <c r="Z17" s="76">
        <f>+'Ark1'!Y294</f>
        <v>89.13635253116783</v>
      </c>
      <c r="AA17" s="53">
        <f>+'Ark1'!Z294</f>
        <v>1.2612949900412329</v>
      </c>
      <c r="AB17" s="53">
        <f>+'Ark1'!AA294</f>
        <v>1.6047507325110688</v>
      </c>
      <c r="AC17" s="300">
        <f t="shared" ref="AC17:AC35" si="12">IF(W17=0,"",1000*S17/W17)</f>
        <v>343.57895836871182</v>
      </c>
      <c r="AD17" s="66">
        <f t="shared" ref="AD17:AD35" si="13">+IF(G17=0,"",S17/M17)</f>
        <v>68.494791666666671</v>
      </c>
      <c r="AE17" s="66">
        <f t="shared" ref="AE17:AE35" si="14">+G17/F17</f>
        <v>3.4</v>
      </c>
      <c r="AF17" s="43"/>
      <c r="AG17" s="4"/>
      <c r="AH17" s="56"/>
      <c r="AI17" s="4"/>
      <c r="AJ17" s="5"/>
      <c r="AK17" s="5"/>
      <c r="AL17"/>
      <c r="AM17" s="1"/>
      <c r="AN17" s="1"/>
      <c r="AO17" s="11"/>
      <c r="AP17" s="11"/>
      <c r="AQ17" s="11"/>
    </row>
    <row r="18" spans="1:43" ht="15.6">
      <c r="A18" s="43">
        <f t="shared" si="11"/>
        <v>8</v>
      </c>
      <c r="B18" s="51">
        <f>+'Ark1'!C295</f>
        <v>2024</v>
      </c>
      <c r="C18" s="61">
        <f>+'Ark1'!H295</f>
        <v>2</v>
      </c>
      <c r="D18" s="51">
        <f>+'Ark1'!J295</f>
        <v>141</v>
      </c>
      <c r="E18" s="61" t="str">
        <f>VLOOKUP(D18,RNR!$A$1:$B$30,2)</f>
        <v>Ølen</v>
      </c>
      <c r="F18" s="51">
        <f>+'Ark1'!Q295</f>
        <v>171</v>
      </c>
      <c r="G18" s="98">
        <f>+'Ark1'!R295</f>
        <v>330</v>
      </c>
      <c r="H18" s="76">
        <f t="shared" si="3"/>
        <v>53</v>
      </c>
      <c r="I18" s="90"/>
      <c r="J18" s="69">
        <f>+'Ark1'!AE295</f>
        <v>4.2194092827004201</v>
      </c>
      <c r="K18" s="66">
        <f t="shared" si="4"/>
        <v>0.78097829958224807</v>
      </c>
      <c r="L18" s="69">
        <f>+'Ark1'!AF295</f>
        <v>4.1471110749939504</v>
      </c>
      <c r="M18" s="362">
        <f>+IF(G18=0,"",'Ark1'!S295)</f>
        <v>5.751515151515151</v>
      </c>
      <c r="N18" s="53">
        <f t="shared" si="5"/>
        <v>-0.14018159938737718</v>
      </c>
      <c r="O18" s="453">
        <f>+IF(G18=0,"",'Ark1'!AR295)</f>
        <v>213.5060606060606</v>
      </c>
      <c r="P18" s="447">
        <f>+IF(G18=0,"",'Ark1'!AS295)</f>
        <v>34.705329371954541</v>
      </c>
      <c r="Q18" s="362">
        <f>+IF(G18=0,"",'Ark1'!T295)</f>
        <v>6.5484848484848488</v>
      </c>
      <c r="R18" s="53">
        <f t="shared" si="6"/>
        <v>-7.967399628049332E-2</v>
      </c>
      <c r="S18" s="300">
        <f>+IF(G18=0,"",'Ark1'!U295)</f>
        <v>349.65212121212107</v>
      </c>
      <c r="T18" s="76">
        <f t="shared" si="7"/>
        <v>3.8037457608575664</v>
      </c>
      <c r="U18" s="76">
        <f>+'Ark1'!W295</f>
        <v>54.242424242424242</v>
      </c>
      <c r="V18" s="76">
        <f>+'Ark1'!X295</f>
        <v>49.090909090909086</v>
      </c>
      <c r="W18" s="76">
        <f>+'Ark1'!AG295</f>
        <v>1034.5212121212121</v>
      </c>
      <c r="X18" s="76">
        <f>+'Ark1'!AH295</f>
        <v>0</v>
      </c>
      <c r="Y18" s="76">
        <f>+'Ark1'!AI295</f>
        <v>60.909090909090899</v>
      </c>
      <c r="Z18" s="76">
        <f>+'Ark1'!Y295</f>
        <v>114.99143530050463</v>
      </c>
      <c r="AA18" s="53">
        <f>+'Ark1'!Z295</f>
        <v>1.9145568697080235</v>
      </c>
      <c r="AB18" s="53">
        <f>+'Ark1'!AA295</f>
        <v>1.9429158362471923</v>
      </c>
      <c r="AC18" s="300">
        <f t="shared" si="12"/>
        <v>337.9844870412897</v>
      </c>
      <c r="AD18" s="66">
        <f t="shared" si="13"/>
        <v>60.793045310853515</v>
      </c>
      <c r="AE18" s="66">
        <f t="shared" si="14"/>
        <v>1.9298245614035088</v>
      </c>
      <c r="AF18" s="43"/>
      <c r="AG18" s="4"/>
      <c r="AH18" s="56"/>
      <c r="AI18" s="4"/>
      <c r="AJ18" s="5"/>
      <c r="AK18" s="5"/>
      <c r="AL18"/>
      <c r="AM18" s="1"/>
      <c r="AN18" s="1"/>
      <c r="AO18" s="11"/>
      <c r="AP18" s="11"/>
      <c r="AQ18" s="11"/>
    </row>
    <row r="19" spans="1:43" ht="15.6">
      <c r="A19" s="43">
        <f t="shared" si="11"/>
        <v>9</v>
      </c>
      <c r="B19" s="51">
        <f>+'Ark1'!C296</f>
        <v>2024</v>
      </c>
      <c r="C19" s="61">
        <f>+'Ark1'!H296</f>
        <v>2</v>
      </c>
      <c r="D19" s="51">
        <f>+'Ark1'!J296</f>
        <v>143</v>
      </c>
      <c r="E19" s="61" t="str">
        <f>VLOOKUP(D19,RNR!$A$1:$B$30,2)</f>
        <v>Nordfjord</v>
      </c>
      <c r="F19" s="51">
        <f>+'Ark1'!Q296</f>
        <v>6</v>
      </c>
      <c r="G19" s="98">
        <f>+'Ark1'!R296</f>
        <v>9</v>
      </c>
      <c r="H19" s="76">
        <f t="shared" si="3"/>
        <v>-116</v>
      </c>
      <c r="I19" s="90"/>
      <c r="J19" s="69">
        <f>+'Ark1'!AE296</f>
        <v>0.11507479861910244</v>
      </c>
      <c r="K19" s="66">
        <f t="shared" si="4"/>
        <v>-1.4365637316688822</v>
      </c>
      <c r="L19" s="69">
        <f>+'Ark1'!AF296</f>
        <v>0.10073668824938592</v>
      </c>
      <c r="M19" s="362">
        <f>+IF(G19=0,"",'Ark1'!S296)</f>
        <v>5</v>
      </c>
      <c r="N19" s="53">
        <f t="shared" si="5"/>
        <v>-2.4000000000000021E-2</v>
      </c>
      <c r="O19" s="453">
        <f>+IF(G19=0,"",'Ark1'!AR296)</f>
        <v>210.11111111111111</v>
      </c>
      <c r="P19" s="447">
        <f>+IF(G19=0,"",'Ark1'!AS296)</f>
        <v>32.556149445930103</v>
      </c>
      <c r="Q19" s="362">
        <f>+IF(G19=0,"",'Ark1'!T296)</f>
        <v>6.1111111111111116</v>
      </c>
      <c r="R19" s="53">
        <f t="shared" si="6"/>
        <v>0.77511111111111131</v>
      </c>
      <c r="S19" s="300">
        <f>+IF(G19=0,"",'Ark1'!U296)</f>
        <v>311.42222222222222</v>
      </c>
      <c r="T19" s="76">
        <f t="shared" si="7"/>
        <v>2.8006222222222164</v>
      </c>
      <c r="U19" s="76">
        <f>+'Ark1'!W296</f>
        <v>33.333333333333343</v>
      </c>
      <c r="V19" s="76">
        <f>+'Ark1'!X296</f>
        <v>22.222222222222225</v>
      </c>
      <c r="W19" s="76">
        <f>+'Ark1'!AG296</f>
        <v>920.77777777777771</v>
      </c>
      <c r="X19" s="76">
        <f>+'Ark1'!AH296</f>
        <v>0</v>
      </c>
      <c r="Y19" s="76">
        <f>+'Ark1'!AI296</f>
        <v>33.333333333333343</v>
      </c>
      <c r="Z19" s="76">
        <f>+'Ark1'!Y296</f>
        <v>100.96456779790265</v>
      </c>
      <c r="AA19" s="53">
        <f>+'Ark1'!Z296</f>
        <v>1.6329931618554523</v>
      </c>
      <c r="AB19" s="53">
        <f>+'Ark1'!AA296</f>
        <v>0.99380798999990816</v>
      </c>
      <c r="AC19" s="300">
        <f t="shared" si="12"/>
        <v>338.2164836490889</v>
      </c>
      <c r="AD19" s="66">
        <f t="shared" si="13"/>
        <v>62.284444444444446</v>
      </c>
      <c r="AE19" s="66">
        <f t="shared" si="14"/>
        <v>1.5</v>
      </c>
      <c r="AF19" s="43"/>
      <c r="AG19" s="4"/>
      <c r="AH19" s="56"/>
      <c r="AI19" s="4"/>
      <c r="AJ19" s="5"/>
      <c r="AK19" s="5"/>
      <c r="AL19"/>
      <c r="AM19" s="1"/>
      <c r="AN19" s="1"/>
      <c r="AO19" s="11"/>
      <c r="AP19" s="11"/>
      <c r="AQ19" s="11"/>
    </row>
    <row r="20" spans="1:43" ht="15.6">
      <c r="A20" s="43">
        <f t="shared" si="11"/>
        <v>10</v>
      </c>
      <c r="B20" s="51">
        <f>+'Ark1'!C297</f>
        <v>2024</v>
      </c>
      <c r="C20" s="61">
        <f>+'Ark1'!H297</f>
        <v>1</v>
      </c>
      <c r="D20" s="51">
        <f>+'Ark1'!J297</f>
        <v>147</v>
      </c>
      <c r="E20" s="61" t="str">
        <f>VLOOKUP(D20,RNR!$A$1:$B$30,2)</f>
        <v>Midt-Norge_K</v>
      </c>
      <c r="F20" s="51">
        <f>+'Ark1'!Q297</f>
        <v>0</v>
      </c>
      <c r="G20" s="98">
        <f>+'Ark1'!R297</f>
        <v>0</v>
      </c>
      <c r="H20" s="76">
        <f t="shared" si="3"/>
        <v>0</v>
      </c>
      <c r="I20" s="90"/>
      <c r="J20" s="69">
        <f>+'Ark1'!AE297</f>
        <v>0</v>
      </c>
      <c r="K20" s="66">
        <f t="shared" si="4"/>
        <v>0</v>
      </c>
      <c r="L20" s="69">
        <f>+'Ark1'!AF297</f>
        <v>0</v>
      </c>
      <c r="M20" s="362" t="str">
        <f>+IF(G20=0,"",'Ark1'!S297)</f>
        <v/>
      </c>
      <c r="N20" s="53" t="str">
        <f t="shared" si="5"/>
        <v/>
      </c>
      <c r="O20" s="453" t="str">
        <f>+IF(G20=0,"",'Ark1'!AR297)</f>
        <v/>
      </c>
      <c r="P20" s="447" t="str">
        <f>+IF(G20=0,"",'Ark1'!AS297)</f>
        <v/>
      </c>
      <c r="Q20" s="362" t="str">
        <f>+IF(G20=0,"",'Ark1'!T297)</f>
        <v/>
      </c>
      <c r="R20" s="53" t="str">
        <f t="shared" si="6"/>
        <v/>
      </c>
      <c r="S20" s="300" t="str">
        <f>+IF(G20=0,"",'Ark1'!U297)</f>
        <v/>
      </c>
      <c r="T20" s="76" t="str">
        <f t="shared" si="7"/>
        <v/>
      </c>
      <c r="U20" s="76">
        <f>+'Ark1'!W297</f>
        <v>0</v>
      </c>
      <c r="V20" s="76">
        <f>+'Ark1'!X297</f>
        <v>0</v>
      </c>
      <c r="W20" s="76">
        <f>+'Ark1'!AG297</f>
        <v>0</v>
      </c>
      <c r="X20" s="76">
        <f>+'Ark1'!AH297</f>
        <v>0</v>
      </c>
      <c r="Y20" s="76">
        <f>+'Ark1'!AI297</f>
        <v>0</v>
      </c>
      <c r="Z20" s="76">
        <f>+'Ark1'!Y297</f>
        <v>0</v>
      </c>
      <c r="AA20" s="53">
        <f>+'Ark1'!Z297</f>
        <v>0</v>
      </c>
      <c r="AB20" s="53">
        <f>+'Ark1'!AA297</f>
        <v>0</v>
      </c>
      <c r="AC20" s="300" t="str">
        <f t="shared" si="12"/>
        <v/>
      </c>
      <c r="AD20" s="66" t="str">
        <f t="shared" si="13"/>
        <v/>
      </c>
      <c r="AE20" s="66" t="e">
        <f t="shared" si="14"/>
        <v>#DIV/0!</v>
      </c>
      <c r="AF20" s="43"/>
      <c r="AG20" s="4"/>
      <c r="AH20" s="56"/>
      <c r="AI20" s="4"/>
      <c r="AJ20" s="5"/>
      <c r="AK20" s="5"/>
      <c r="AL20"/>
      <c r="AM20" s="1"/>
      <c r="AN20" s="1"/>
      <c r="AO20" s="11"/>
      <c r="AP20" s="11"/>
      <c r="AQ20" s="11"/>
    </row>
    <row r="21" spans="1:43" ht="15.6">
      <c r="A21" s="43">
        <f t="shared" si="11"/>
        <v>11</v>
      </c>
      <c r="B21" s="51">
        <f>+'Ark1'!C298</f>
        <v>2024</v>
      </c>
      <c r="C21" s="61">
        <f>+'Ark1'!H298</f>
        <v>2</v>
      </c>
      <c r="D21" s="51">
        <f>+'Ark1'!J298</f>
        <v>147</v>
      </c>
      <c r="E21" s="61" t="str">
        <f>VLOOKUP(D21,RNR!$A$1:$B$30,2)</f>
        <v>Midt-Norge_K</v>
      </c>
      <c r="F21" s="51">
        <f>+'Ark1'!Q298</f>
        <v>97</v>
      </c>
      <c r="G21" s="98">
        <f>+'Ark1'!R298</f>
        <v>293</v>
      </c>
      <c r="H21" s="76">
        <f t="shared" si="3"/>
        <v>-7</v>
      </c>
      <c r="I21" s="90"/>
      <c r="J21" s="69">
        <f>+'Ark1'!AE298</f>
        <v>3.7463239994885562</v>
      </c>
      <c r="K21" s="66">
        <f t="shared" si="4"/>
        <v>2.2391526797394423E-2</v>
      </c>
      <c r="L21" s="69">
        <f>+'Ark1'!AF298</f>
        <v>3.6449120155169306</v>
      </c>
      <c r="M21" s="362">
        <f>+IF(G21=0,"",'Ark1'!S298)</f>
        <v>5.6335616438356153</v>
      </c>
      <c r="N21" s="53">
        <f t="shared" si="5"/>
        <v>0.20356164383561559</v>
      </c>
      <c r="O21" s="453">
        <f>+IF(G21=0,"",'Ark1'!AR298)</f>
        <v>214.22527472527472</v>
      </c>
      <c r="P21" s="447">
        <f>+IF(G21=0,"",'Ark1'!AS298)</f>
        <v>33.816672633033384</v>
      </c>
      <c r="Q21" s="362">
        <f>+IF(G21=0,"",'Ark1'!T298)</f>
        <v>6.1979522184300313</v>
      </c>
      <c r="R21" s="53">
        <f t="shared" si="6"/>
        <v>0.36461888509669826</v>
      </c>
      <c r="S21" s="300">
        <f>+IF(G21=0,"",'Ark1'!U298)</f>
        <v>346.11774744027321</v>
      </c>
      <c r="T21" s="76">
        <f t="shared" si="7"/>
        <v>2.5534141069397833</v>
      </c>
      <c r="U21" s="76">
        <f>+'Ark1'!W298</f>
        <v>42.320819112627994</v>
      </c>
      <c r="V21" s="76">
        <f>+'Ark1'!X298</f>
        <v>44.709897610921495</v>
      </c>
      <c r="W21" s="76">
        <f>+'Ark1'!AG298</f>
        <v>942.46153846153891</v>
      </c>
      <c r="X21" s="76">
        <f>+'Ark1'!AH298</f>
        <v>0</v>
      </c>
      <c r="Y21" s="76">
        <f>+'Ark1'!AI298</f>
        <v>28.327645051194541</v>
      </c>
      <c r="Z21" s="76">
        <f>+'Ark1'!Y298</f>
        <v>105.18915008664018</v>
      </c>
      <c r="AA21" s="53">
        <f>+'Ark1'!Z298</f>
        <v>1.8063729418655921</v>
      </c>
      <c r="AB21" s="53">
        <f>+'Ark1'!AA298</f>
        <v>1.8534340154410829</v>
      </c>
      <c r="AC21" s="300">
        <f t="shared" si="12"/>
        <v>367.24867096992733</v>
      </c>
      <c r="AD21" s="66">
        <f t="shared" si="13"/>
        <v>61.438530244717199</v>
      </c>
      <c r="AE21" s="66">
        <f t="shared" si="14"/>
        <v>3.0206185567010309</v>
      </c>
      <c r="AF21" s="43"/>
      <c r="AG21" s="4"/>
      <c r="AH21" s="56"/>
      <c r="AI21" s="4"/>
      <c r="AJ21" s="5"/>
      <c r="AK21" s="5"/>
      <c r="AL21"/>
      <c r="AM21" s="1"/>
      <c r="AN21" s="1"/>
      <c r="AO21" s="11"/>
      <c r="AP21" s="11"/>
      <c r="AQ21" s="11"/>
    </row>
    <row r="22" spans="1:43" ht="15.6">
      <c r="A22" s="43">
        <f t="shared" si="11"/>
        <v>12</v>
      </c>
      <c r="B22" s="51">
        <f>+'Ark1'!C299</f>
        <v>2024</v>
      </c>
      <c r="C22" s="61">
        <f>+'Ark1'!H299</f>
        <v>1</v>
      </c>
      <c r="D22" s="51">
        <f>+'Ark1'!J299</f>
        <v>155</v>
      </c>
      <c r="E22" s="61" t="str">
        <f>VLOOKUP(D22,RNR!$A$1:$B$30,2)</f>
        <v>Målselv</v>
      </c>
      <c r="F22" s="51">
        <f>+'Ark1'!Q299</f>
        <v>59</v>
      </c>
      <c r="G22" s="98">
        <f>+'Ark1'!R299</f>
        <v>184</v>
      </c>
      <c r="H22" s="76">
        <f t="shared" si="3"/>
        <v>-90</v>
      </c>
      <c r="I22" s="90"/>
      <c r="J22" s="69">
        <f>+'Ark1'!AE299</f>
        <v>2.3526403273238716</v>
      </c>
      <c r="K22" s="66">
        <f t="shared" si="4"/>
        <v>-1.0485513310673893</v>
      </c>
      <c r="L22" s="69">
        <f>+'Ark1'!AF299</f>
        <v>2.4371284350723688</v>
      </c>
      <c r="M22" s="362">
        <f>+IF(G22=0,"",'Ark1'!S299)</f>
        <v>5.3423913043478253</v>
      </c>
      <c r="N22" s="53">
        <f t="shared" si="5"/>
        <v>0.27669787369089072</v>
      </c>
      <c r="O22" s="453">
        <f>+IF(G22=0,"",'Ark1'!AR299)</f>
        <v>221.20879120879124</v>
      </c>
      <c r="P22" s="447">
        <f>+IF(G22=0,"",'Ark1'!AS299)</f>
        <v>33.512485596005774</v>
      </c>
      <c r="Q22" s="362">
        <f>+IF(G22=0,"",'Ark1'!T299)</f>
        <v>7.0489130434782608</v>
      </c>
      <c r="R22" s="53">
        <f t="shared" si="6"/>
        <v>6.3511583624245915E-2</v>
      </c>
      <c r="S22" s="300">
        <f>+IF(G22=0,"",'Ark1'!U299)</f>
        <v>368.52336956521731</v>
      </c>
      <c r="T22" s="76">
        <f t="shared" si="7"/>
        <v>20.221179784195442</v>
      </c>
      <c r="U22" s="76">
        <f>+'Ark1'!W299</f>
        <v>69.565217391304344</v>
      </c>
      <c r="V22" s="76">
        <f>+'Ark1'!X299</f>
        <v>55.434782608695663</v>
      </c>
      <c r="W22" s="76">
        <f>+'Ark1'!AG299</f>
        <v>976.5439560439562</v>
      </c>
      <c r="X22" s="76">
        <f>+'Ark1'!AH299</f>
        <v>0</v>
      </c>
      <c r="Y22" s="76">
        <f>+'Ark1'!AI299</f>
        <v>25</v>
      </c>
      <c r="Z22" s="76">
        <f>+'Ark1'!Y299</f>
        <v>81.934893609621895</v>
      </c>
      <c r="AA22" s="53">
        <f>+'Ark1'!Z299</f>
        <v>1.329901409851266</v>
      </c>
      <c r="AB22" s="53">
        <f>+'Ark1'!AA299</f>
        <v>1.4569171267363481</v>
      </c>
      <c r="AC22" s="300">
        <f t="shared" si="12"/>
        <v>377.37509641463527</v>
      </c>
      <c r="AD22" s="66">
        <f t="shared" si="13"/>
        <v>68.980976602238044</v>
      </c>
      <c r="AE22" s="66">
        <f t="shared" si="14"/>
        <v>3.1186440677966103</v>
      </c>
      <c r="AF22" s="43"/>
      <c r="AG22" s="4"/>
      <c r="AH22" s="56"/>
      <c r="AI22" s="4"/>
      <c r="AJ22" s="5"/>
      <c r="AK22" s="5"/>
      <c r="AL22"/>
      <c r="AM22" s="1"/>
      <c r="AN22" s="1"/>
      <c r="AO22" s="11"/>
      <c r="AP22" s="11"/>
      <c r="AQ22" s="11"/>
    </row>
    <row r="23" spans="1:43" ht="15.6">
      <c r="A23" s="43">
        <f t="shared" si="11"/>
        <v>13</v>
      </c>
      <c r="B23" s="51">
        <f>+'Ark1'!C300</f>
        <v>2024</v>
      </c>
      <c r="C23" s="61">
        <f>+'Ark1'!H300</f>
        <v>2</v>
      </c>
      <c r="D23" s="51">
        <f>+'Ark1'!J300</f>
        <v>160</v>
      </c>
      <c r="E23" s="61" t="str">
        <f>VLOOKUP(D23,RNR!$A$1:$B$30,2)</f>
        <v>Oslo</v>
      </c>
      <c r="F23" s="51">
        <f>+'Ark1'!Q300</f>
        <v>137</v>
      </c>
      <c r="G23" s="98">
        <f>+'Ark1'!R300</f>
        <v>376</v>
      </c>
      <c r="H23" s="76">
        <f t="shared" si="3"/>
        <v>-60</v>
      </c>
      <c r="I23" s="90"/>
      <c r="J23" s="69">
        <f>+'Ark1'!AE300</f>
        <v>4.8075693645313891</v>
      </c>
      <c r="K23" s="66">
        <f t="shared" si="4"/>
        <v>-0.60454582911310251</v>
      </c>
      <c r="L23" s="69">
        <f>+'Ark1'!AF300</f>
        <v>4.6758025752118764</v>
      </c>
      <c r="M23" s="362">
        <f>+IF(G23=0,"",'Ark1'!S300)</f>
        <v>5.7659574468085104</v>
      </c>
      <c r="N23" s="53">
        <f t="shared" si="5"/>
        <v>-0.2663006177076177</v>
      </c>
      <c r="O23" s="453">
        <f>+IF(G23=0,"",'Ark1'!AR300)</f>
        <v>213.85638297872339</v>
      </c>
      <c r="P23" s="447">
        <f>+IF(G23=0,"",'Ark1'!AS300)</f>
        <v>34.425896098085637</v>
      </c>
      <c r="Q23" s="362">
        <f>+IF(G23=0,"",'Ark1'!T300)</f>
        <v>6.2047872340425512</v>
      </c>
      <c r="R23" s="53">
        <f t="shared" si="6"/>
        <v>-1.3102674214330534E-2</v>
      </c>
      <c r="S23" s="300">
        <f>+IF(G23=0,"",'Ark1'!U300)</f>
        <v>345.99734042553177</v>
      </c>
      <c r="T23" s="76">
        <f t="shared" si="7"/>
        <v>-8.1304118680465649</v>
      </c>
      <c r="U23" s="76">
        <f>+'Ark1'!W300</f>
        <v>40.159574468085111</v>
      </c>
      <c r="V23" s="76">
        <f>+'Ark1'!X300</f>
        <v>40.957446808510632</v>
      </c>
      <c r="W23" s="76">
        <f>+'Ark1'!AG300</f>
        <v>1038.8510638297873</v>
      </c>
      <c r="X23" s="76">
        <f>+'Ark1'!AH300</f>
        <v>0</v>
      </c>
      <c r="Y23" s="76">
        <f>+'Ark1'!AI300</f>
        <v>70.212765957446777</v>
      </c>
      <c r="Z23" s="76">
        <f>+'Ark1'!Y300</f>
        <v>107.76424595241529</v>
      </c>
      <c r="AA23" s="53">
        <f>+'Ark1'!Z300</f>
        <v>1.8732468792259205</v>
      </c>
      <c r="AB23" s="53">
        <f>+'Ark1'!AA300</f>
        <v>1.5584629830779653</v>
      </c>
      <c r="AC23" s="300">
        <f t="shared" si="12"/>
        <v>333.05769467087191</v>
      </c>
      <c r="AD23" s="66">
        <f t="shared" si="13"/>
        <v>60.006918819188172</v>
      </c>
      <c r="AE23" s="66">
        <f t="shared" si="14"/>
        <v>2.7445255474452557</v>
      </c>
      <c r="AF23" s="43"/>
      <c r="AG23" s="4"/>
      <c r="AH23" s="56"/>
      <c r="AI23" s="4"/>
      <c r="AJ23" s="5"/>
      <c r="AK23" s="5"/>
      <c r="AL23"/>
      <c r="AM23" s="13"/>
      <c r="AN23" s="13"/>
      <c r="AO23" s="11"/>
      <c r="AP23" s="11"/>
      <c r="AQ23" s="11"/>
    </row>
    <row r="24" spans="1:43" ht="16.5" customHeight="1">
      <c r="A24" s="43">
        <f t="shared" si="11"/>
        <v>14</v>
      </c>
      <c r="B24" s="51">
        <f>+'Ark1'!C301</f>
        <v>2024</v>
      </c>
      <c r="C24" s="61">
        <f>+'Ark1'!H301</f>
        <v>1</v>
      </c>
      <c r="D24" s="51">
        <f>+'Ark1'!J301</f>
        <v>171</v>
      </c>
      <c r="E24" s="61" t="str">
        <f>VLOOKUP(D24,RNR!$A$1:$B$30,2)</f>
        <v>Prima Jæren</v>
      </c>
      <c r="F24" s="51">
        <f>+'Ark1'!Q301</f>
        <v>65</v>
      </c>
      <c r="G24" s="98">
        <f>+'Ark1'!R301</f>
        <v>153</v>
      </c>
      <c r="H24" s="76">
        <f t="shared" si="3"/>
        <v>-29</v>
      </c>
      <c r="I24" s="90"/>
      <c r="J24" s="69">
        <f>+'Ark1'!AE301</f>
        <v>1.9562715765247412</v>
      </c>
      <c r="K24" s="66">
        <f t="shared" si="4"/>
        <v>-0.30291412357456315</v>
      </c>
      <c r="L24" s="69">
        <f>+'Ark1'!AF301</f>
        <v>2.1383831258355719</v>
      </c>
      <c r="M24" s="362">
        <f>+IF(G24=0,"",'Ark1'!S301)</f>
        <v>5.9215686274509798</v>
      </c>
      <c r="N24" s="53">
        <f t="shared" si="5"/>
        <v>0.16882137470372882</v>
      </c>
      <c r="O24" s="453">
        <f>+IF(G24=0,"",'Ark1'!AR301)</f>
        <v>219.40860215053763</v>
      </c>
      <c r="P24" s="447">
        <f>+IF(G24=0,"",'Ark1'!AS301)</f>
        <v>35.010471090602742</v>
      </c>
      <c r="Q24" s="362">
        <f>+IF(G24=0,"",'Ark1'!T301)</f>
        <v>7.3398692810457504</v>
      </c>
      <c r="R24" s="53">
        <f t="shared" si="6"/>
        <v>0.1310780722545406</v>
      </c>
      <c r="S24" s="300">
        <f>+IF(G24=0,"",'Ark1'!U301)</f>
        <v>388.86470588235318</v>
      </c>
      <c r="T24" s="76">
        <f t="shared" si="7"/>
        <v>6.5570135746608003</v>
      </c>
      <c r="U24" s="76">
        <f>+'Ark1'!W301</f>
        <v>68.627450980392183</v>
      </c>
      <c r="V24" s="76">
        <f>+'Ark1'!X301</f>
        <v>65.359477124182987</v>
      </c>
      <c r="W24" s="76">
        <f>+'Ark1'!AG301</f>
        <v>953.5913978494624</v>
      </c>
      <c r="X24" s="76">
        <f>+'Ark1'!AH301</f>
        <v>0</v>
      </c>
      <c r="Y24" s="76">
        <f>+'Ark1'!AI301</f>
        <v>24.183006535947715</v>
      </c>
      <c r="Z24" s="76">
        <f>+'Ark1'!Y301</f>
        <v>93.068370728953838</v>
      </c>
      <c r="AA24" s="53">
        <f>+'Ark1'!Z301</f>
        <v>1.5404328895217509</v>
      </c>
      <c r="AB24" s="53">
        <f>+'Ark1'!AA301</f>
        <v>1.9307061212684364</v>
      </c>
      <c r="AC24" s="300">
        <f t="shared" si="12"/>
        <v>407.78965368114706</v>
      </c>
      <c r="AD24" s="66">
        <f t="shared" si="13"/>
        <v>65.669205298013296</v>
      </c>
      <c r="AE24" s="66">
        <f t="shared" si="14"/>
        <v>2.3538461538461539</v>
      </c>
      <c r="AF24" s="43"/>
      <c r="AG24" s="4"/>
      <c r="AH24" s="56"/>
      <c r="AI24" s="4"/>
      <c r="AJ24" s="5"/>
      <c r="AK24" s="5"/>
      <c r="AL24"/>
      <c r="AM24" s="13"/>
      <c r="AN24" s="13"/>
      <c r="AO24" s="11"/>
      <c r="AP24" s="11"/>
      <c r="AQ24" s="11"/>
    </row>
    <row r="25" spans="1:43" ht="16.5" customHeight="1">
      <c r="A25" s="43">
        <f t="shared" si="11"/>
        <v>15</v>
      </c>
      <c r="B25" s="51">
        <f>+'Ark1'!C302</f>
        <v>2024</v>
      </c>
      <c r="C25" s="61">
        <f>+'Ark1'!H302</f>
        <v>2</v>
      </c>
      <c r="D25" s="51">
        <f>+'Ark1'!J302</f>
        <v>175</v>
      </c>
      <c r="E25" s="61" t="str">
        <f>VLOOKUP(D25,RNR!$A$1:$B$30,2)</f>
        <v>Ole Ringdal</v>
      </c>
      <c r="F25" s="51">
        <f>+'Ark1'!Q302</f>
        <v>17</v>
      </c>
      <c r="G25" s="98">
        <f>+'Ark1'!R302</f>
        <v>38</v>
      </c>
      <c r="H25" s="76">
        <f t="shared" si="3"/>
        <v>8</v>
      </c>
      <c r="I25" s="90"/>
      <c r="J25" s="69">
        <f>+'Ark1'!AE302</f>
        <v>0.48587137194732122</v>
      </c>
      <c r="K25" s="66">
        <f t="shared" si="4"/>
        <v>0.11347812467820506</v>
      </c>
      <c r="L25" s="69">
        <f>+'Ark1'!AF302</f>
        <v>0.37504540752587312</v>
      </c>
      <c r="M25" s="362">
        <f>+IF(G25=0,"",'Ark1'!S302)</f>
        <v>4.2894736842105274</v>
      </c>
      <c r="N25" s="53">
        <f t="shared" si="5"/>
        <v>-1.1771929824561402</v>
      </c>
      <c r="O25" s="453">
        <f>+IF(G25=0,"",'Ark1'!AR302)</f>
        <v>203.52631578947364</v>
      </c>
      <c r="P25" s="447">
        <f>+IF(G25=0,"",'Ark1'!AS302)</f>
        <v>31.01824998534001</v>
      </c>
      <c r="Q25" s="362">
        <f>+IF(G25=0,"",'Ark1'!T302)</f>
        <v>5.8684210526315796</v>
      </c>
      <c r="R25" s="53">
        <f t="shared" si="6"/>
        <v>-0.76491228070175588</v>
      </c>
      <c r="S25" s="300">
        <f>+IF(G25=0,"",'Ark1'!U302)</f>
        <v>274.60263157894747</v>
      </c>
      <c r="T25" s="76">
        <f t="shared" si="7"/>
        <v>-72.457368421052536</v>
      </c>
      <c r="U25" s="76">
        <f>+'Ark1'!W302</f>
        <v>34.21052631578948</v>
      </c>
      <c r="V25" s="76">
        <f>+'Ark1'!X302</f>
        <v>18.421052631578945</v>
      </c>
      <c r="W25" s="76">
        <f>+'Ark1'!AG302</f>
        <v>960.86842105263122</v>
      </c>
      <c r="X25" s="76">
        <f>+'Ark1'!AH302</f>
        <v>0</v>
      </c>
      <c r="Y25" s="76">
        <f>+'Ark1'!AI302</f>
        <v>18.421052631578945</v>
      </c>
      <c r="Z25" s="76">
        <f>+'Ark1'!Y302</f>
        <v>106.64659169139232</v>
      </c>
      <c r="AA25" s="53">
        <f>+'Ark1'!Z302</f>
        <v>1.431008013086581</v>
      </c>
      <c r="AB25" s="53">
        <f>+'Ark1'!AA302</f>
        <v>1.8802442818838156</v>
      </c>
      <c r="AC25" s="300">
        <f t="shared" si="12"/>
        <v>285.78588447950068</v>
      </c>
      <c r="AD25" s="66">
        <f t="shared" si="13"/>
        <v>64.01779141104295</v>
      </c>
      <c r="AE25" s="66">
        <f t="shared" si="14"/>
        <v>2.2352941176470589</v>
      </c>
      <c r="AF25" s="43"/>
      <c r="AG25" s="4"/>
      <c r="AH25" s="55"/>
      <c r="AI25" s="4"/>
      <c r="AJ25" s="5"/>
      <c r="AK25" s="5"/>
      <c r="AL25"/>
      <c r="AM25" s="13"/>
      <c r="AN25" s="13"/>
      <c r="AO25" s="11"/>
      <c r="AP25" s="11"/>
      <c r="AQ25" s="11"/>
    </row>
    <row r="26" spans="1:43" ht="15.6">
      <c r="A26" s="43">
        <f t="shared" si="11"/>
        <v>16</v>
      </c>
      <c r="B26" s="51">
        <f>+'Ark1'!C303</f>
        <v>2024</v>
      </c>
      <c r="C26" s="61">
        <f>+'Ark1'!H303</f>
        <v>2</v>
      </c>
      <c r="D26" s="51">
        <f>+'Ark1'!J303</f>
        <v>177</v>
      </c>
      <c r="E26" s="61" t="str">
        <f>VLOOKUP(D26,RNR!$A$1:$B$30,2)</f>
        <v>Slakthuset</v>
      </c>
      <c r="F26" s="51">
        <f>+'Ark1'!Q303</f>
        <v>153</v>
      </c>
      <c r="G26" s="98">
        <f>+'Ark1'!R303</f>
        <v>574</v>
      </c>
      <c r="H26" s="76">
        <f t="shared" si="3"/>
        <v>124</v>
      </c>
      <c r="I26" s="90"/>
      <c r="J26" s="69">
        <f>+'Ark1'!AE303</f>
        <v>7.3392149341516415</v>
      </c>
      <c r="K26" s="66">
        <f t="shared" si="4"/>
        <v>1.753316225114899</v>
      </c>
      <c r="L26" s="69">
        <f>+'Ark1'!AF303</f>
        <v>6.7502854020469645</v>
      </c>
      <c r="M26" s="362">
        <f>+IF(G26=0,"",'Ark1'!S303)</f>
        <v>5.2630662020905916</v>
      </c>
      <c r="N26" s="53">
        <f t="shared" si="5"/>
        <v>-0.12804490902051935</v>
      </c>
      <c r="O26" s="453">
        <f>+IF(G26=0,"",'Ark1'!AR303)</f>
        <v>212.27336860670192</v>
      </c>
      <c r="P26" s="447">
        <f>+IF(G26=0,"",'Ark1'!AS303)</f>
        <v>33.028839778532621</v>
      </c>
      <c r="Q26" s="362">
        <f>+IF(G26=0,"",'Ark1'!T303)</f>
        <v>6.2891986062717775</v>
      </c>
      <c r="R26" s="53">
        <f t="shared" si="6"/>
        <v>0.38919860627177716</v>
      </c>
      <c r="S26" s="300">
        <f>+IF(G26=0,"",'Ark1'!U303)</f>
        <v>327.20104529616759</v>
      </c>
      <c r="T26" s="76">
        <f t="shared" si="7"/>
        <v>5.9390452961678193</v>
      </c>
      <c r="U26" s="76">
        <f>+'Ark1'!W303</f>
        <v>50</v>
      </c>
      <c r="V26" s="76">
        <f>+'Ark1'!X303</f>
        <v>36.411149825783966</v>
      </c>
      <c r="W26" s="76">
        <f>+'Ark1'!AG303</f>
        <v>953.96119929453266</v>
      </c>
      <c r="X26" s="76">
        <f>+'Ark1'!AH303</f>
        <v>0</v>
      </c>
      <c r="Y26" s="76">
        <f>+'Ark1'!AI303</f>
        <v>45.644599303135877</v>
      </c>
      <c r="Z26" s="76">
        <f>+'Ark1'!Y303</f>
        <v>98.922092840117017</v>
      </c>
      <c r="AA26" s="53">
        <f>+'Ark1'!Z303</f>
        <v>1.657669853755366</v>
      </c>
      <c r="AB26" s="53">
        <f>+'Ark1'!AA303</f>
        <v>1.8068747111738537</v>
      </c>
      <c r="AC26" s="300">
        <f t="shared" si="12"/>
        <v>342.99198493412234</v>
      </c>
      <c r="AD26" s="66">
        <f t="shared" si="13"/>
        <v>62.169281694803118</v>
      </c>
      <c r="AE26" s="66">
        <f t="shared" si="14"/>
        <v>3.7516339869281046</v>
      </c>
      <c r="AF26" s="43"/>
      <c r="AG26" s="2"/>
      <c r="AH26" s="55"/>
      <c r="AI26" s="4"/>
      <c r="AK26"/>
      <c r="AL26"/>
      <c r="AM26" s="13"/>
      <c r="AN26" s="13"/>
      <c r="AO26" s="11"/>
      <c r="AP26" s="11"/>
      <c r="AQ26" s="11"/>
    </row>
    <row r="27" spans="1:43" ht="17.25" customHeight="1">
      <c r="A27" s="43">
        <f t="shared" si="11"/>
        <v>17</v>
      </c>
      <c r="B27" s="51">
        <f>+'Ark1'!C304</f>
        <v>2024</v>
      </c>
      <c r="C27" s="61">
        <f>+'Ark1'!H304</f>
        <v>2</v>
      </c>
      <c r="D27" s="51">
        <f>+'Ark1'!J304</f>
        <v>178</v>
      </c>
      <c r="E27" s="61" t="str">
        <f>VLOOKUP(D27,RNR!$A$1:$B$30,2)</f>
        <v>Røros</v>
      </c>
      <c r="F27" s="51">
        <f>+'Ark1'!Q304</f>
        <v>63</v>
      </c>
      <c r="G27" s="98">
        <f>+'Ark1'!R304</f>
        <v>223</v>
      </c>
      <c r="H27" s="76">
        <f t="shared" si="3"/>
        <v>64</v>
      </c>
      <c r="I27" s="90"/>
      <c r="J27" s="69">
        <f>+'Ark1'!AE304</f>
        <v>2.8512977880066495</v>
      </c>
      <c r="K27" s="66">
        <f t="shared" si="4"/>
        <v>0.87761357748033353</v>
      </c>
      <c r="L27" s="69">
        <f>+'Ark1'!AF304</f>
        <v>2.5967228372782265</v>
      </c>
      <c r="M27" s="362">
        <f>+IF(G27=0,"",'Ark1'!S304)</f>
        <v>5.461538461538459</v>
      </c>
      <c r="N27" s="53">
        <f t="shared" si="5"/>
        <v>1.2036768263183344</v>
      </c>
      <c r="O27" s="453">
        <f>+IF(G27=0,"",'Ark1'!AR304)</f>
        <v>209.64125560538119</v>
      </c>
      <c r="P27" s="447">
        <f>+IF(G27=0,"",'Ark1'!AS304)</f>
        <v>33.995834227012438</v>
      </c>
      <c r="Q27" s="362">
        <f>+IF(G27=0,"",'Ark1'!T304)</f>
        <v>5.363228699551569</v>
      </c>
      <c r="R27" s="53">
        <f t="shared" si="6"/>
        <v>0.10536706433144438</v>
      </c>
      <c r="S27" s="300">
        <f>+IF(G27=0,"",'Ark1'!U304)</f>
        <v>323.98520179372224</v>
      </c>
      <c r="T27" s="76">
        <f t="shared" si="7"/>
        <v>47.004069718250435</v>
      </c>
      <c r="U27" s="76">
        <f>+'Ark1'!W304</f>
        <v>21.076233183856498</v>
      </c>
      <c r="V27" s="76">
        <f>+'Ark1'!X304</f>
        <v>30.941704035874444</v>
      </c>
      <c r="W27" s="76">
        <f>+'Ark1'!AG304</f>
        <v>1034.3991031390135</v>
      </c>
      <c r="X27" s="76">
        <f>+'Ark1'!AH304</f>
        <v>0</v>
      </c>
      <c r="Y27" s="76">
        <f>+'Ark1'!AI304</f>
        <v>54.260089686098638</v>
      </c>
      <c r="Z27" s="76">
        <f>+'Ark1'!Y304</f>
        <v>108.80082104440544</v>
      </c>
      <c r="AA27" s="53">
        <f>+'Ark1'!Z304</f>
        <v>1.823201579872368</v>
      </c>
      <c r="AB27" s="53">
        <f>+'Ark1'!AA304</f>
        <v>1.620466736916977</v>
      </c>
      <c r="AC27" s="300">
        <f t="shared" si="12"/>
        <v>313.21102349233348</v>
      </c>
      <c r="AD27" s="66">
        <f t="shared" si="13"/>
        <v>59.321234131244942</v>
      </c>
      <c r="AE27" s="66">
        <f t="shared" si="14"/>
        <v>3.5396825396825395</v>
      </c>
      <c r="AF27" s="43"/>
      <c r="AG27" s="2"/>
      <c r="AH27" s="55"/>
      <c r="AI27" s="4"/>
      <c r="AK27" s="5"/>
      <c r="AL27"/>
      <c r="AM27" s="13"/>
      <c r="AN27" s="13"/>
      <c r="AO27" s="11"/>
      <c r="AP27" s="11"/>
      <c r="AQ27" s="11"/>
    </row>
    <row r="28" spans="1:43" ht="15.6">
      <c r="A28" s="43">
        <f t="shared" si="11"/>
        <v>18</v>
      </c>
      <c r="B28" s="51">
        <f>+'Ark1'!C305</f>
        <v>2024</v>
      </c>
      <c r="C28" s="61">
        <f>+'Ark1'!H305</f>
        <v>2</v>
      </c>
      <c r="D28" s="51">
        <f>+'Ark1'!J305</f>
        <v>181</v>
      </c>
      <c r="E28" s="61" t="str">
        <f>VLOOKUP(D28,RNR!$A$1:$B$30,2)</f>
        <v>Horns</v>
      </c>
      <c r="F28" s="51">
        <f>+'Ark1'!Q305</f>
        <v>42</v>
      </c>
      <c r="G28" s="98">
        <f>+'Ark1'!R305</f>
        <v>118</v>
      </c>
      <c r="H28" s="76">
        <f t="shared" si="3"/>
        <v>-10</v>
      </c>
      <c r="I28" s="90"/>
      <c r="J28" s="69">
        <f>+'Ark1'!AE305</f>
        <v>1.5087584707837871</v>
      </c>
      <c r="K28" s="66">
        <f t="shared" si="4"/>
        <v>-8.0119384231109203E-2</v>
      </c>
      <c r="L28" s="69">
        <f>+'Ark1'!AF305</f>
        <v>1.3385960717220204</v>
      </c>
      <c r="M28" s="362">
        <f>+IF(G28=0,"",'Ark1'!S305)</f>
        <v>5.42372881355932</v>
      </c>
      <c r="N28" s="53">
        <f t="shared" si="5"/>
        <v>-3.7208686440679983E-2</v>
      </c>
      <c r="O28" s="453">
        <f>+IF(G28=0,"",'Ark1'!AR305)</f>
        <v>208.96610169491527</v>
      </c>
      <c r="P28" s="447">
        <f>+IF(G28=0,"",'Ark1'!AS305)</f>
        <v>33.501709336152203</v>
      </c>
      <c r="Q28" s="362">
        <f>+IF(G28=0,"",'Ark1'!T305)</f>
        <v>6.093220338983051</v>
      </c>
      <c r="R28" s="53">
        <f t="shared" si="6"/>
        <v>-8.6467161016948957E-2</v>
      </c>
      <c r="S28" s="300">
        <f>+IF(G28=0,"",'Ark1'!U305)</f>
        <v>315.62542372881359</v>
      </c>
      <c r="T28" s="76">
        <f t="shared" si="7"/>
        <v>3.7480799788135641</v>
      </c>
      <c r="U28" s="76">
        <f>+'Ark1'!W305</f>
        <v>36.440677966101696</v>
      </c>
      <c r="V28" s="76">
        <f>+'Ark1'!X305</f>
        <v>33.898305084745758</v>
      </c>
      <c r="W28" s="76">
        <f>+'Ark1'!AG305</f>
        <v>915.16949152542372</v>
      </c>
      <c r="X28" s="76">
        <f>+'Ark1'!AH305</f>
        <v>0</v>
      </c>
      <c r="Y28" s="76">
        <f>+'Ark1'!AI305</f>
        <v>49.152542372881364</v>
      </c>
      <c r="Z28" s="76">
        <f>+'Ark1'!Y305</f>
        <v>95.601917563245479</v>
      </c>
      <c r="AA28" s="53">
        <f>+'Ark1'!Z305</f>
        <v>1.5536004092245412</v>
      </c>
      <c r="AB28" s="53">
        <f>+'Ark1'!AA305</f>
        <v>1.3715467461499298</v>
      </c>
      <c r="AC28" s="300">
        <f t="shared" si="12"/>
        <v>344.88193351236231</v>
      </c>
      <c r="AD28" s="66">
        <f t="shared" si="13"/>
        <v>58.19343750000003</v>
      </c>
      <c r="AE28" s="66">
        <f t="shared" si="14"/>
        <v>2.8095238095238093</v>
      </c>
      <c r="AF28" s="43"/>
      <c r="AG28" s="14"/>
      <c r="AH28" s="13"/>
      <c r="AI28" s="4"/>
      <c r="AK28"/>
      <c r="AL28"/>
      <c r="AM28" s="13"/>
      <c r="AN28" s="13"/>
      <c r="AO28" s="11"/>
      <c r="AP28" s="11"/>
      <c r="AQ28" s="11"/>
    </row>
    <row r="29" spans="1:43" ht="15.6">
      <c r="A29" s="43">
        <f t="shared" si="11"/>
        <v>19</v>
      </c>
      <c r="B29" s="51">
        <f>+'Ark1'!C306</f>
        <v>2024</v>
      </c>
      <c r="C29" s="61">
        <f>+'Ark1'!H306</f>
        <v>1</v>
      </c>
      <c r="D29" s="51">
        <f>+'Ark1'!J306</f>
        <v>309</v>
      </c>
      <c r="E29" s="61" t="str">
        <f>VLOOKUP(D29,RNR!$A$1:$B$30,2)</f>
        <v>Malvik</v>
      </c>
      <c r="F29" s="51">
        <f>+'Ark1'!Q306</f>
        <v>344</v>
      </c>
      <c r="G29" s="98">
        <f>+'Ark1'!R306</f>
        <v>1250</v>
      </c>
      <c r="H29" s="76">
        <f t="shared" si="3"/>
        <v>-70</v>
      </c>
      <c r="I29" s="90"/>
      <c r="J29" s="69">
        <f>+'Ark1'!AE306</f>
        <v>15.982610919319781</v>
      </c>
      <c r="K29" s="66">
        <f t="shared" si="4"/>
        <v>-0.4026919605213326</v>
      </c>
      <c r="L29" s="69">
        <f>+'Ark1'!AF306</f>
        <v>15.78767245020857</v>
      </c>
      <c r="M29" s="362">
        <f>+IF(G29=0,"",'Ark1'!S306)</f>
        <v>5.2952000000000012</v>
      </c>
      <c r="N29" s="53">
        <f t="shared" si="5"/>
        <v>5.4290909090910056E-2</v>
      </c>
      <c r="O29" s="453">
        <f>+IF(G29=0,"",'Ark1'!AR306)</f>
        <v>218.48148148148152</v>
      </c>
      <c r="P29" s="447">
        <f>+IF(G29=0,"",'Ark1'!AS306)</f>
        <v>33.113559900497656</v>
      </c>
      <c r="Q29" s="362">
        <f>+IF(G29=0,"",'Ark1'!T306)</f>
        <v>6.7103999999999999</v>
      </c>
      <c r="R29" s="53">
        <f t="shared" si="6"/>
        <v>0.24600606060605923</v>
      </c>
      <c r="S29" s="300">
        <f>+IF(G29=0,"",'Ark1'!U306)</f>
        <v>351.40871999999928</v>
      </c>
      <c r="T29" s="76">
        <f t="shared" si="7"/>
        <v>1.3212957575754558</v>
      </c>
      <c r="U29" s="76">
        <f>+'Ark1'!W306</f>
        <v>55.6</v>
      </c>
      <c r="V29" s="76">
        <f>+'Ark1'!X306</f>
        <v>46.48</v>
      </c>
      <c r="W29" s="76">
        <f>+'Ark1'!AG306</f>
        <v>932.54732510288068</v>
      </c>
      <c r="X29" s="76">
        <f>+'Ark1'!AH306</f>
        <v>0</v>
      </c>
      <c r="Y29" s="76">
        <f>+'Ark1'!AI306</f>
        <v>28.48</v>
      </c>
      <c r="Z29" s="76">
        <f>+'Ark1'!Y306</f>
        <v>92.726543923313116</v>
      </c>
      <c r="AA29" s="53">
        <f>+'Ark1'!Z306</f>
        <v>1.6704660906465589</v>
      </c>
      <c r="AB29" s="53">
        <f>+'Ark1'!AA306</f>
        <v>1.7670687140006749</v>
      </c>
      <c r="AC29" s="300">
        <f t="shared" si="12"/>
        <v>376.82668808387939</v>
      </c>
      <c r="AD29" s="66">
        <f t="shared" si="13"/>
        <v>66.363634990179634</v>
      </c>
      <c r="AE29" s="66">
        <f t="shared" si="14"/>
        <v>3.6337209302325579</v>
      </c>
      <c r="AF29" s="43"/>
      <c r="AG29" s="2"/>
      <c r="AH29" s="5"/>
      <c r="AI29" s="4"/>
      <c r="AK29"/>
      <c r="AL29"/>
      <c r="AM29" s="13"/>
      <c r="AN29" s="13"/>
      <c r="AO29" s="11"/>
      <c r="AP29" s="11"/>
      <c r="AQ29" s="11"/>
    </row>
    <row r="30" spans="1:43" ht="17.399999999999999" customHeight="1">
      <c r="A30" s="43">
        <f t="shared" si="11"/>
        <v>20</v>
      </c>
      <c r="B30" s="51">
        <f>+'Ark1'!C307</f>
        <v>2024</v>
      </c>
      <c r="C30" s="61">
        <f>+'Ark1'!H307</f>
        <v>1</v>
      </c>
      <c r="D30" s="51">
        <f>+'Ark1'!J307</f>
        <v>420</v>
      </c>
      <c r="E30" s="61" t="str">
        <f>VLOOKUP(D30,RNR!$A$1:$B$30,2)</f>
        <v>Skodje</v>
      </c>
      <c r="F30" s="51">
        <f>+'Ark1'!Q307</f>
        <v>0</v>
      </c>
      <c r="G30" s="98">
        <f>+'Ark1'!R307</f>
        <v>0</v>
      </c>
      <c r="H30" s="76">
        <f t="shared" si="3"/>
        <v>0</v>
      </c>
      <c r="I30" s="90"/>
      <c r="J30" s="69">
        <f>+'Ark1'!AE307</f>
        <v>0</v>
      </c>
      <c r="K30" s="66">
        <f t="shared" si="4"/>
        <v>0</v>
      </c>
      <c r="L30" s="69">
        <f>+'Ark1'!AF307</f>
        <v>0</v>
      </c>
      <c r="M30" s="362" t="str">
        <f>+IF(G30=0,"",'Ark1'!S307)</f>
        <v/>
      </c>
      <c r="N30" s="53" t="str">
        <f t="shared" si="5"/>
        <v/>
      </c>
      <c r="O30" s="453" t="str">
        <f>+IF(G30=0,"",'Ark1'!AR307)</f>
        <v/>
      </c>
      <c r="P30" s="447" t="str">
        <f>+IF(G30=0,"",'Ark1'!AS307)</f>
        <v/>
      </c>
      <c r="Q30" s="362" t="str">
        <f>+IF(G30=0,"",'Ark1'!T307)</f>
        <v/>
      </c>
      <c r="R30" s="53" t="str">
        <f t="shared" si="6"/>
        <v/>
      </c>
      <c r="S30" s="300" t="str">
        <f>+IF(G30=0,"",'Ark1'!U307)</f>
        <v/>
      </c>
      <c r="T30" s="76" t="str">
        <f t="shared" si="7"/>
        <v/>
      </c>
      <c r="U30" s="76">
        <f>+'Ark1'!W307</f>
        <v>0</v>
      </c>
      <c r="V30" s="76">
        <f>+'Ark1'!X307</f>
        <v>0</v>
      </c>
      <c r="W30" s="76">
        <f>+'Ark1'!AG307</f>
        <v>0</v>
      </c>
      <c r="X30" s="76">
        <f>+'Ark1'!AH307</f>
        <v>0</v>
      </c>
      <c r="Y30" s="76">
        <f>+'Ark1'!AI307</f>
        <v>0</v>
      </c>
      <c r="Z30" s="76">
        <f>+'Ark1'!Y307</f>
        <v>0</v>
      </c>
      <c r="AA30" s="53">
        <f>+'Ark1'!Z307</f>
        <v>0</v>
      </c>
      <c r="AB30" s="53">
        <f>+'Ark1'!AA307</f>
        <v>0</v>
      </c>
      <c r="AC30" s="300" t="str">
        <f t="shared" si="12"/>
        <v/>
      </c>
      <c r="AD30" s="66" t="str">
        <f t="shared" si="13"/>
        <v/>
      </c>
      <c r="AE30" s="66" t="e">
        <f t="shared" si="14"/>
        <v>#DIV/0!</v>
      </c>
      <c r="AF30" s="43"/>
      <c r="AG30" s="4"/>
      <c r="AH30" s="4"/>
      <c r="AI30" s="4"/>
      <c r="AK30"/>
      <c r="AL30"/>
      <c r="AM30" s="54"/>
      <c r="AN30" s="54"/>
      <c r="AO30" s="11"/>
      <c r="AP30" s="11"/>
      <c r="AQ30" s="11"/>
    </row>
    <row r="31" spans="1:43" ht="15.6">
      <c r="A31" s="43">
        <f t="shared" si="11"/>
        <v>21</v>
      </c>
      <c r="B31" s="51">
        <f>+'Ark1'!C308</f>
        <v>2024</v>
      </c>
      <c r="C31" s="61">
        <f>+'Ark1'!H308</f>
        <v>2</v>
      </c>
      <c r="D31" s="51">
        <f>+'Ark1'!J308</f>
        <v>470</v>
      </c>
      <c r="E31" s="61" t="str">
        <f>VLOOKUP(D31,RNR!$A$1:$B$30,2)</f>
        <v>Jens Eide</v>
      </c>
      <c r="F31" s="51">
        <f>+'Ark1'!Q308</f>
        <v>80</v>
      </c>
      <c r="G31" s="98">
        <f>+'Ark1'!R308</f>
        <v>175</v>
      </c>
      <c r="H31" s="76">
        <f t="shared" si="3"/>
        <v>-9</v>
      </c>
      <c r="I31" s="90"/>
      <c r="J31" s="69">
        <f>+'Ark1'!AE308</f>
        <v>2.2375655287047702</v>
      </c>
      <c r="K31" s="66">
        <f t="shared" si="4"/>
        <v>-4.6446387879142126E-2</v>
      </c>
      <c r="L31" s="69">
        <f>+'Ark1'!AF308</f>
        <v>1.7341173217252999</v>
      </c>
      <c r="M31" s="362">
        <f>+IF(G31=0,"",'Ark1'!S308)</f>
        <v>5.0057142857142845</v>
      </c>
      <c r="N31" s="53">
        <f t="shared" si="5"/>
        <v>-0.1681987577639763</v>
      </c>
      <c r="O31" s="453">
        <f>+IF(G31=0,"",'Ark1'!AR308)</f>
        <v>200.37142857142859</v>
      </c>
      <c r="P31" s="447">
        <f>+IF(G31=0,"",'Ark1'!AS308)</f>
        <v>32.338175843301961</v>
      </c>
      <c r="Q31" s="362">
        <f>+IF(G31=0,"",'Ark1'!T308)</f>
        <v>6.8457142857142852</v>
      </c>
      <c r="R31" s="53">
        <f t="shared" si="6"/>
        <v>0.30767080745341602</v>
      </c>
      <c r="S31" s="300">
        <f>+IF(G31=0,"",'Ark1'!U308)</f>
        <v>275.70514285714262</v>
      </c>
      <c r="T31" s="76">
        <f t="shared" si="7"/>
        <v>-9.7574534161594784E-2</v>
      </c>
      <c r="U31" s="76">
        <f>+'Ark1'!W308</f>
        <v>45.142857142857153</v>
      </c>
      <c r="V31" s="76">
        <f>+'Ark1'!X308</f>
        <v>24</v>
      </c>
      <c r="W31" s="76">
        <f>+'Ark1'!AG308</f>
        <v>1070.805714285714</v>
      </c>
      <c r="X31" s="76">
        <f>+'Ark1'!AH308</f>
        <v>0</v>
      </c>
      <c r="Y31" s="76">
        <f>+'Ark1'!AI308</f>
        <v>76</v>
      </c>
      <c r="Z31" s="76">
        <f>+'Ark1'!Y308</f>
        <v>114.82455549654722</v>
      </c>
      <c r="AA31" s="53">
        <f>+'Ark1'!Z308</f>
        <v>1.5656934305180403</v>
      </c>
      <c r="AB31" s="53">
        <f>+'Ark1'!AA308</f>
        <v>2.2788898120598544</v>
      </c>
      <c r="AC31" s="300">
        <f t="shared" si="12"/>
        <v>257.47447849683266</v>
      </c>
      <c r="AD31" s="66">
        <f t="shared" si="13"/>
        <v>55.078082191780787</v>
      </c>
      <c r="AE31" s="66">
        <f t="shared" si="14"/>
        <v>2.1875</v>
      </c>
      <c r="AF31" s="43"/>
      <c r="AG31" s="4"/>
      <c r="AH31" s="16"/>
      <c r="AI31" s="4"/>
      <c r="AJ31" s="1"/>
      <c r="AK31" s="19"/>
      <c r="AL31"/>
      <c r="AM31" s="1"/>
      <c r="AN31" s="5"/>
    </row>
    <row r="32" spans="1:43" ht="15.6">
      <c r="A32" s="43">
        <f t="shared" si="11"/>
        <v>22</v>
      </c>
      <c r="B32" s="51">
        <f>+'Ark1'!C309</f>
        <v>2024</v>
      </c>
      <c r="C32" s="61">
        <f>+'Ark1'!H309</f>
        <v>2</v>
      </c>
      <c r="D32" s="51">
        <f>+'Ark1'!J309</f>
        <v>629</v>
      </c>
      <c r="E32" s="61" t="str">
        <f>VLOOKUP(D32,RNR!$A$1:$B$30,2)</f>
        <v>Bø Gårdsslakteri</v>
      </c>
      <c r="F32" s="51">
        <f>+'Ark1'!Q309</f>
        <v>0</v>
      </c>
      <c r="G32" s="98">
        <f>+'Ark1'!R309</f>
        <v>0</v>
      </c>
      <c r="H32" s="76">
        <f t="shared" si="3"/>
        <v>0</v>
      </c>
      <c r="I32" s="90"/>
      <c r="J32" s="69">
        <f>+'Ark1'!AE309</f>
        <v>0</v>
      </c>
      <c r="K32" s="66">
        <f t="shared" si="4"/>
        <v>0</v>
      </c>
      <c r="L32" s="69">
        <f>+'Ark1'!AF309</f>
        <v>0</v>
      </c>
      <c r="M32" s="362" t="str">
        <f>+IF(G32=0,"",'Ark1'!S309)</f>
        <v/>
      </c>
      <c r="N32" s="53" t="str">
        <f t="shared" si="5"/>
        <v/>
      </c>
      <c r="O32" s="453" t="str">
        <f>+IF(G32=0,"",'Ark1'!AR309)</f>
        <v/>
      </c>
      <c r="P32" s="447" t="str">
        <f>+IF(G32=0,"",'Ark1'!AS309)</f>
        <v/>
      </c>
      <c r="Q32" s="362" t="str">
        <f>+IF(G32=0,"",'Ark1'!T309)</f>
        <v/>
      </c>
      <c r="R32" s="53" t="str">
        <f t="shared" si="6"/>
        <v/>
      </c>
      <c r="S32" s="300" t="str">
        <f>+IF(G32=0,"",'Ark1'!U309)</f>
        <v/>
      </c>
      <c r="T32" s="76" t="str">
        <f t="shared" si="7"/>
        <v/>
      </c>
      <c r="U32" s="76">
        <f>+'Ark1'!W309</f>
        <v>0</v>
      </c>
      <c r="V32" s="76">
        <f>+'Ark1'!X309</f>
        <v>0</v>
      </c>
      <c r="W32" s="76">
        <f>+'Ark1'!AG309</f>
        <v>0</v>
      </c>
      <c r="X32" s="76">
        <f>+'Ark1'!AH309</f>
        <v>0</v>
      </c>
      <c r="Y32" s="76">
        <f>+'Ark1'!AI309</f>
        <v>0</v>
      </c>
      <c r="Z32" s="76">
        <f>+'Ark1'!Y309</f>
        <v>0</v>
      </c>
      <c r="AA32" s="53">
        <f>+'Ark1'!Z309</f>
        <v>0</v>
      </c>
      <c r="AB32" s="53">
        <f>+'Ark1'!AA309</f>
        <v>0</v>
      </c>
      <c r="AC32" s="300" t="str">
        <f t="shared" si="12"/>
        <v/>
      </c>
      <c r="AD32" s="66" t="str">
        <f t="shared" si="13"/>
        <v/>
      </c>
      <c r="AE32" s="66" t="e">
        <f t="shared" si="14"/>
        <v>#DIV/0!</v>
      </c>
      <c r="AF32" s="43"/>
      <c r="AG32" s="4"/>
      <c r="AH32" s="16"/>
      <c r="AI32" s="4"/>
      <c r="AJ32" s="1"/>
      <c r="AK32" s="19"/>
      <c r="AL32"/>
      <c r="AM32"/>
    </row>
    <row r="33" spans="1:39" ht="15.6">
      <c r="A33" s="43">
        <f t="shared" si="11"/>
        <v>23</v>
      </c>
      <c r="B33" s="51">
        <f>+'Ark1'!C310</f>
        <v>2024</v>
      </c>
      <c r="C33" s="61">
        <f>+'Ark1'!H310</f>
        <v>1</v>
      </c>
      <c r="D33" s="51">
        <f>+'Ark1'!J310</f>
        <v>643</v>
      </c>
      <c r="E33" s="61" t="str">
        <f>VLOOKUP(D33,RNR!$A$1:$B$30,2)</f>
        <v>Bjerka</v>
      </c>
      <c r="F33" s="51">
        <f>+'Ark1'!Q310</f>
        <v>134</v>
      </c>
      <c r="G33" s="98">
        <f>+'Ark1'!R310</f>
        <v>470</v>
      </c>
      <c r="H33" s="76">
        <f t="shared" si="3"/>
        <v>48</v>
      </c>
      <c r="I33" s="90"/>
      <c r="J33" s="69">
        <f>+'Ark1'!AE310</f>
        <v>6.0094617056642354</v>
      </c>
      <c r="K33" s="66">
        <f t="shared" si="4"/>
        <v>0.77113002741200187</v>
      </c>
      <c r="L33" s="69">
        <f>+'Ark1'!AF310</f>
        <v>6.1820295567366417</v>
      </c>
      <c r="M33" s="362">
        <f>+IF(G33=0,"",'Ark1'!S310)</f>
        <v>5.8170212765957459</v>
      </c>
      <c r="N33" s="53">
        <f t="shared" si="5"/>
        <v>1.1334072804278783E-2</v>
      </c>
      <c r="O33" s="453">
        <f>+IF(G33=0,"",'Ark1'!AR310)</f>
        <v>218.25159914712151</v>
      </c>
      <c r="P33" s="447">
        <f>+IF(G33=0,"",'Ark1'!AS310)</f>
        <v>34.680589972577224</v>
      </c>
      <c r="Q33" s="362">
        <f>+IF(G33=0,"",'Ark1'!T310)</f>
        <v>6.348936170212764</v>
      </c>
      <c r="R33" s="53">
        <f t="shared" si="6"/>
        <v>0.19253806594736211</v>
      </c>
      <c r="S33" s="300">
        <f>+IF(G33=0,"",'Ark1'!U310)</f>
        <v>365.96340425531889</v>
      </c>
      <c r="T33" s="76">
        <f t="shared" si="7"/>
        <v>7.2513189472618365</v>
      </c>
      <c r="U33" s="76">
        <f>+'Ark1'!W310</f>
        <v>44.468085106382965</v>
      </c>
      <c r="V33" s="76">
        <f>+'Ark1'!X310</f>
        <v>52.978723404255319</v>
      </c>
      <c r="W33" s="76">
        <f>+'Ark1'!AG310</f>
        <v>970.64179104477614</v>
      </c>
      <c r="X33" s="76">
        <f>+'Ark1'!AH310</f>
        <v>0</v>
      </c>
      <c r="Y33" s="76">
        <f>+'Ark1'!AI310</f>
        <v>42.127659574468069</v>
      </c>
      <c r="Z33" s="76">
        <f>+'Ark1'!Y310</f>
        <v>90.005651483945996</v>
      </c>
      <c r="AA33" s="53">
        <f>+'Ark1'!Z310</f>
        <v>1.7854398288729929</v>
      </c>
      <c r="AB33" s="53">
        <f>+'Ark1'!AA310</f>
        <v>1.9366424488400436</v>
      </c>
      <c r="AC33" s="300">
        <f t="shared" si="12"/>
        <v>377.03240024458916</v>
      </c>
      <c r="AD33" s="66">
        <f t="shared" si="13"/>
        <v>62.912509144111134</v>
      </c>
      <c r="AE33" s="66">
        <f t="shared" si="14"/>
        <v>3.5074626865671643</v>
      </c>
      <c r="AF33" s="43"/>
      <c r="AG33" s="4"/>
      <c r="AH33" s="16"/>
      <c r="AI33" s="4"/>
      <c r="AJ33" s="13"/>
      <c r="AK33" s="19"/>
      <c r="AL33"/>
      <c r="AM33"/>
    </row>
    <row r="34" spans="1:39" ht="15.6">
      <c r="A34" s="43">
        <f t="shared" si="11"/>
        <v>24</v>
      </c>
      <c r="B34" s="51">
        <f>+'Ark1'!C311</f>
        <v>2024</v>
      </c>
      <c r="C34" s="61">
        <f>+'Ark1'!H311</f>
        <v>1</v>
      </c>
      <c r="D34" s="51">
        <f>+'Ark1'!J311</f>
        <v>704</v>
      </c>
      <c r="E34" s="61" t="str">
        <f>VLOOKUP(D34,RNR!$A$1:$B$30,2)</f>
        <v>Øre Vilt K</v>
      </c>
      <c r="F34" s="51">
        <f>+'Ark1'!Q311</f>
        <v>0</v>
      </c>
      <c r="G34" s="98">
        <f>+'Ark1'!R311</f>
        <v>0</v>
      </c>
      <c r="H34" s="76">
        <f t="shared" si="3"/>
        <v>0</v>
      </c>
      <c r="I34" s="90"/>
      <c r="J34" s="69">
        <f>+'Ark1'!AE311</f>
        <v>0</v>
      </c>
      <c r="K34" s="66">
        <f t="shared" si="4"/>
        <v>0</v>
      </c>
      <c r="L34" s="69">
        <f>+'Ark1'!AF311</f>
        <v>0</v>
      </c>
      <c r="M34" s="362" t="str">
        <f>+IF(G34=0,"",'Ark1'!S311)</f>
        <v/>
      </c>
      <c r="N34" s="53" t="str">
        <f t="shared" si="5"/>
        <v/>
      </c>
      <c r="O34" s="453" t="str">
        <f>+IF(G34=0,"",'Ark1'!AR311)</f>
        <v/>
      </c>
      <c r="P34" s="447" t="str">
        <f>+IF(G34=0,"",'Ark1'!AS311)</f>
        <v/>
      </c>
      <c r="Q34" s="362" t="str">
        <f>+IF(G34=0,"",'Ark1'!T311)</f>
        <v/>
      </c>
      <c r="R34" s="53" t="str">
        <f t="shared" si="6"/>
        <v/>
      </c>
      <c r="S34" s="300" t="str">
        <f>+IF(G34=0,"",'Ark1'!U311)</f>
        <v/>
      </c>
      <c r="T34" s="76" t="str">
        <f t="shared" si="7"/>
        <v/>
      </c>
      <c r="U34" s="76">
        <f>+'Ark1'!W311</f>
        <v>0</v>
      </c>
      <c r="V34" s="76">
        <f>+'Ark1'!X311</f>
        <v>0</v>
      </c>
      <c r="W34" s="76">
        <f>+'Ark1'!AG311</f>
        <v>0</v>
      </c>
      <c r="X34" s="76">
        <f>+'Ark1'!AH311</f>
        <v>0</v>
      </c>
      <c r="Y34" s="76">
        <f>+'Ark1'!AI311</f>
        <v>0</v>
      </c>
      <c r="Z34" s="76">
        <f>+'Ark1'!Y311</f>
        <v>0</v>
      </c>
      <c r="AA34" s="53">
        <f>+'Ark1'!Z311</f>
        <v>0</v>
      </c>
      <c r="AB34" s="53">
        <f>+'Ark1'!AA311</f>
        <v>0</v>
      </c>
      <c r="AC34" s="300" t="str">
        <f t="shared" si="12"/>
        <v/>
      </c>
      <c r="AD34" s="66" t="str">
        <f t="shared" si="13"/>
        <v/>
      </c>
      <c r="AE34" s="66" t="e">
        <f t="shared" si="14"/>
        <v>#DIV/0!</v>
      </c>
      <c r="AF34" s="43"/>
      <c r="AG34" s="4"/>
      <c r="AH34" s="16"/>
      <c r="AI34" s="4"/>
      <c r="AJ34" s="13"/>
      <c r="AK34" s="19"/>
      <c r="AL34"/>
      <c r="AM34"/>
    </row>
    <row r="35" spans="1:39" ht="15.6">
      <c r="A35" s="43">
        <f t="shared" si="11"/>
        <v>25</v>
      </c>
      <c r="B35" s="51">
        <f>+'Ark1'!C312</f>
        <v>2024</v>
      </c>
      <c r="C35" s="61">
        <f>+'Ark1'!H312</f>
        <v>2</v>
      </c>
      <c r="D35" s="51">
        <f>+'Ark1'!J312</f>
        <v>704</v>
      </c>
      <c r="E35" s="61" t="str">
        <f>VLOOKUP(D35,RNR!$A$1:$B$30,2)</f>
        <v>Øre Vilt K</v>
      </c>
      <c r="F35" s="51">
        <f>+'Ark1'!Q312</f>
        <v>0</v>
      </c>
      <c r="G35" s="98">
        <f>+'Ark1'!R312</f>
        <v>0</v>
      </c>
      <c r="H35" s="76">
        <f t="shared" si="3"/>
        <v>0</v>
      </c>
      <c r="I35" s="90"/>
      <c r="J35" s="69">
        <f>+'Ark1'!AE312</f>
        <v>0</v>
      </c>
      <c r="K35" s="66">
        <f t="shared" si="4"/>
        <v>0</v>
      </c>
      <c r="L35" s="69">
        <f>+'Ark1'!AF312</f>
        <v>0</v>
      </c>
      <c r="M35" s="362" t="str">
        <f>+IF(G35=0,"",'Ark1'!S312)</f>
        <v/>
      </c>
      <c r="N35" s="53" t="str">
        <f t="shared" si="5"/>
        <v/>
      </c>
      <c r="O35" s="453" t="str">
        <f>+IF(G35=0,"",'Ark1'!AR312)</f>
        <v/>
      </c>
      <c r="P35" s="447" t="str">
        <f>+IF(G35=0,"",'Ark1'!AS312)</f>
        <v/>
      </c>
      <c r="Q35" s="362" t="str">
        <f>+IF(G35=0,"",'Ark1'!T312)</f>
        <v/>
      </c>
      <c r="R35" s="53" t="str">
        <f t="shared" si="6"/>
        <v/>
      </c>
      <c r="S35" s="300" t="str">
        <f>+IF(G35=0,"",'Ark1'!U312)</f>
        <v/>
      </c>
      <c r="T35" s="76" t="str">
        <f t="shared" si="7"/>
        <v/>
      </c>
      <c r="U35" s="76">
        <f>+'Ark1'!W312</f>
        <v>0</v>
      </c>
      <c r="V35" s="76">
        <f>+'Ark1'!X312</f>
        <v>0</v>
      </c>
      <c r="W35" s="76">
        <f>+'Ark1'!AG312</f>
        <v>0</v>
      </c>
      <c r="X35" s="76">
        <f>+'Ark1'!AH312</f>
        <v>0</v>
      </c>
      <c r="Y35" s="76">
        <f>+'Ark1'!AI312</f>
        <v>0</v>
      </c>
      <c r="Z35" s="76">
        <f>+'Ark1'!Y312</f>
        <v>0</v>
      </c>
      <c r="AA35" s="53">
        <f>+'Ark1'!Z312</f>
        <v>0</v>
      </c>
      <c r="AB35" s="53">
        <f>+'Ark1'!AA312</f>
        <v>0</v>
      </c>
      <c r="AC35" s="300" t="str">
        <f t="shared" si="12"/>
        <v/>
      </c>
      <c r="AD35" s="66" t="str">
        <f t="shared" si="13"/>
        <v/>
      </c>
      <c r="AE35" s="66" t="e">
        <f t="shared" si="14"/>
        <v>#DIV/0!</v>
      </c>
      <c r="AF35" s="43"/>
      <c r="AG35" s="4"/>
      <c r="AH35" s="16"/>
      <c r="AI35" s="4"/>
      <c r="AJ35" s="13"/>
      <c r="AK35" s="19"/>
      <c r="AL35"/>
      <c r="AM35"/>
    </row>
    <row r="36" spans="1:39" ht="15.6">
      <c r="A36" s="43">
        <f t="shared" si="11"/>
        <v>26</v>
      </c>
      <c r="B36" s="51">
        <f>+'Ark1'!C313</f>
        <v>2024</v>
      </c>
      <c r="C36" s="61">
        <f>+'Ark1'!H313</f>
        <v>1</v>
      </c>
      <c r="D36" s="51">
        <f>+'Ark1'!J313</f>
        <v>802</v>
      </c>
      <c r="E36" s="61" t="str">
        <f>VLOOKUP(D36,RNR!$A$1:$B$30,2)</f>
        <v>Karasjok</v>
      </c>
      <c r="F36" s="51">
        <f>+'Ark1'!Q313</f>
        <v>14</v>
      </c>
      <c r="G36" s="98">
        <f>+'Ark1'!R313</f>
        <v>36</v>
      </c>
      <c r="H36" s="76">
        <f t="shared" si="3"/>
        <v>-25</v>
      </c>
      <c r="I36" s="90"/>
      <c r="J36" s="69">
        <f>+'Ark1'!AE313</f>
        <v>0.46029919447640977</v>
      </c>
      <c r="K36" s="66">
        <f t="shared" si="4"/>
        <v>-0.29690040830412634</v>
      </c>
      <c r="L36" s="69">
        <f>+'Ark1'!AF313</f>
        <v>0.38196054196970847</v>
      </c>
      <c r="M36" s="362">
        <f>+IF(G36=0,"",'Ark1'!S313)</f>
        <v>4.3333333333333321</v>
      </c>
      <c r="N36" s="53">
        <f t="shared" si="5"/>
        <v>-0.24043715846994829</v>
      </c>
      <c r="O36" s="453">
        <f>+IF(G36=0,"",'Ark1'!AR313)</f>
        <v>210.44444444444443</v>
      </c>
      <c r="P36" s="447">
        <f>+IF(G36=0,"",'Ark1'!AS313)</f>
        <v>31.116228695289141</v>
      </c>
      <c r="Q36" s="362">
        <f>+IF(G36=0,"",'Ark1'!T313)</f>
        <v>5.916666666666667</v>
      </c>
      <c r="R36" s="53">
        <f t="shared" si="6"/>
        <v>-1.7759562841533238E-2</v>
      </c>
      <c r="S36" s="300">
        <f>+IF(G36=0,"",'Ark1'!U313)</f>
        <v>295.20277777777778</v>
      </c>
      <c r="T36" s="76">
        <f t="shared" si="7"/>
        <v>-3.7398451730419993</v>
      </c>
      <c r="U36" s="76">
        <f>+'Ark1'!W313</f>
        <v>22.222222222222225</v>
      </c>
      <c r="V36" s="76">
        <f>+'Ark1'!X313</f>
        <v>16.666666666666671</v>
      </c>
      <c r="W36" s="76">
        <f>+'Ark1'!AG313</f>
        <v>901.19444444444446</v>
      </c>
      <c r="X36" s="76">
        <f>+'Ark1'!AH313</f>
        <v>0</v>
      </c>
      <c r="Y36" s="76">
        <f>+'Ark1'!AI313</f>
        <v>11.111111111111112</v>
      </c>
      <c r="Z36" s="76">
        <f>+'Ark1'!Y313</f>
        <v>81.446425766031737</v>
      </c>
      <c r="AA36" s="53">
        <f>+'Ark1'!Z313</f>
        <v>1.4907119849998611</v>
      </c>
      <c r="AB36" s="53">
        <f>+'Ark1'!AA313</f>
        <v>1.4018836534383909</v>
      </c>
      <c r="AC36" s="300">
        <f t="shared" ref="AC36" si="15">IF(W36=0,"",1000*S36/W36)</f>
        <v>327.56835064574796</v>
      </c>
      <c r="AD36" s="66">
        <f t="shared" ref="AD36" si="16">+IF(G36=0,"",S36/M36)</f>
        <v>68.123717948717967</v>
      </c>
      <c r="AE36" s="66">
        <f t="shared" ref="AE36" si="17">+G36/F36</f>
        <v>2.5714285714285716</v>
      </c>
      <c r="AF36" s="43"/>
      <c r="AG36" s="4"/>
      <c r="AH36" s="16"/>
      <c r="AI36" s="4"/>
      <c r="AJ36" s="13"/>
      <c r="AK36" s="19"/>
      <c r="AL36"/>
      <c r="AM36"/>
    </row>
    <row r="37" spans="1:39" ht="15.6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73"/>
      <c r="P37" s="43"/>
      <c r="Q37" s="43"/>
      <c r="R37" s="43"/>
      <c r="S37" s="7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"/>
      <c r="AH37" s="16"/>
      <c r="AI37" s="4"/>
      <c r="AJ37" s="5"/>
      <c r="AK37" s="19"/>
      <c r="AL37"/>
      <c r="AM37"/>
    </row>
    <row r="38" spans="1:39" ht="15.6">
      <c r="A38" s="43">
        <v>1</v>
      </c>
      <c r="B38" s="80">
        <f>+'Ark1'!C314</f>
        <v>2023</v>
      </c>
      <c r="C38" s="81">
        <f>+'Ark1'!H314</f>
        <v>1</v>
      </c>
      <c r="D38" s="80">
        <f>+'Ark1'!J314</f>
        <v>103</v>
      </c>
      <c r="E38" s="81" t="str">
        <f>VLOOKUP(D38,RNR!A1:B30,2)</f>
        <v>Rudshøgda</v>
      </c>
      <c r="F38" s="80">
        <f>+'Ark1'!Q314</f>
        <v>495</v>
      </c>
      <c r="G38" s="80">
        <f>+'Ark1'!R314</f>
        <v>1406</v>
      </c>
      <c r="H38" s="80"/>
      <c r="I38" s="80"/>
      <c r="J38" s="243">
        <f>+'Ark1'!AE314</f>
        <v>17.452830188679247</v>
      </c>
      <c r="K38" s="80"/>
      <c r="L38" s="243">
        <f>+'Ark1'!AF314</f>
        <v>18.899662603812224</v>
      </c>
      <c r="M38" s="82">
        <f>+'Ark1'!S314</f>
        <v>5.948681397006415</v>
      </c>
      <c r="N38" s="80"/>
      <c r="O38" s="453">
        <f>+IF(G38=0,"",'Ark1'!AR314)</f>
        <v>221.02375649591681</v>
      </c>
      <c r="P38" s="447">
        <f>+IF(G38=0,"",'Ark1'!AS314)</f>
        <v>34.533284159222994</v>
      </c>
      <c r="Q38" s="82">
        <f>+'Ark1'!T314</f>
        <v>6.8193456614509236</v>
      </c>
      <c r="R38" s="80"/>
      <c r="S38" s="100">
        <f>+'Ark1'!U314</f>
        <v>381.46017069701202</v>
      </c>
      <c r="T38" s="100"/>
      <c r="U38" s="100">
        <f>+'Ark1'!W314</f>
        <v>60.881934566145105</v>
      </c>
      <c r="V38" s="100">
        <f>+'Ark1'!X314</f>
        <v>58.179231863442389</v>
      </c>
      <c r="W38" s="100">
        <f>+'Ark1'!AG314</f>
        <v>1002.729769858946</v>
      </c>
      <c r="X38" s="100">
        <f>+'Ark1'!AH314</f>
        <v>0</v>
      </c>
      <c r="Y38" s="100">
        <f>+'Ark1'!AI314</f>
        <v>47.866287339971556</v>
      </c>
      <c r="Z38" s="100">
        <f>+'Ark1'!Y314</f>
        <v>111.52306285590529</v>
      </c>
      <c r="AA38" s="82">
        <f>+'Ark1'!Z314</f>
        <v>1.8314745882738921</v>
      </c>
      <c r="AB38" s="82">
        <f>+'Ark1'!AA314</f>
        <v>1.7250793780587357</v>
      </c>
      <c r="AC38" s="100">
        <f t="shared" ref="AC38:AC40" si="18">1000*S38/W38</f>
        <v>380.42170698758849</v>
      </c>
      <c r="AD38" s="99">
        <f t="shared" ref="AD38:AD40" si="19">+S38/M38</f>
        <v>64.125164089133463</v>
      </c>
      <c r="AE38" s="99">
        <f t="shared" ref="AE38:AE40" si="20">+G38/F38</f>
        <v>2.8404040404040405</v>
      </c>
      <c r="AF38" s="43"/>
      <c r="AG38" s="4"/>
      <c r="AH38" s="16"/>
      <c r="AI38" s="4"/>
      <c r="AJ38" s="5"/>
      <c r="AK38" s="19"/>
      <c r="AL38"/>
      <c r="AM38"/>
    </row>
    <row r="39" spans="1:39" ht="15.6">
      <c r="A39" s="43">
        <f>1+A38</f>
        <v>2</v>
      </c>
      <c r="B39" s="80">
        <f>+'Ark1'!C315</f>
        <v>2023</v>
      </c>
      <c r="C39" s="81">
        <f>+'Ark1'!H315</f>
        <v>2</v>
      </c>
      <c r="D39" s="80">
        <f>+'Ark1'!J315</f>
        <v>106</v>
      </c>
      <c r="E39" s="81" t="str">
        <f>VLOOKUP(D39,RNR!A2:B31,2)</f>
        <v>Furuseth</v>
      </c>
      <c r="F39" s="80">
        <f>+'Ark1'!Q315</f>
        <v>120</v>
      </c>
      <c r="G39" s="80">
        <f>+'Ark1'!R315</f>
        <v>355</v>
      </c>
      <c r="H39" s="80"/>
      <c r="I39" s="80"/>
      <c r="J39" s="243">
        <f>+'Ark1'!AE315</f>
        <v>4.4066534260178756</v>
      </c>
      <c r="K39" s="80"/>
      <c r="L39" s="243">
        <f>+'Ark1'!AF315</f>
        <v>4.7576259481229002</v>
      </c>
      <c r="M39" s="82">
        <f>+'Ark1'!S315</f>
        <v>6.3323943661971818</v>
      </c>
      <c r="N39" s="80"/>
      <c r="O39" s="453">
        <f>+IF(G39=0,"",'Ark1'!AR315)</f>
        <v>217.50422535211277</v>
      </c>
      <c r="P39" s="447">
        <f>+IF(G39=0,"",'Ark1'!AS315)</f>
        <v>36.150339529782656</v>
      </c>
      <c r="Q39" s="82">
        <f>+'Ark1'!T315</f>
        <v>6.3605633802816914</v>
      </c>
      <c r="R39" s="80"/>
      <c r="S39" s="100">
        <f>+'Ark1'!U315</f>
        <v>380.31408450704248</v>
      </c>
      <c r="T39" s="100"/>
      <c r="U39" s="100">
        <f>+'Ark1'!W315</f>
        <v>44.507042253521114</v>
      </c>
      <c r="V39" s="100">
        <f>+'Ark1'!X315</f>
        <v>57.464788732394361</v>
      </c>
      <c r="W39" s="100">
        <f>+'Ark1'!AG315</f>
        <v>1023.830985915493</v>
      </c>
      <c r="X39" s="100">
        <f>+'Ark1'!AH315</f>
        <v>0</v>
      </c>
      <c r="Y39" s="100">
        <f>+'Ark1'!AI315</f>
        <v>67.042253521126753</v>
      </c>
      <c r="Z39" s="100">
        <f>+'Ark1'!Y315</f>
        <v>107.46390589045336</v>
      </c>
      <c r="AA39" s="82">
        <f>+'Ark1'!Z315</f>
        <v>1.8406807258772924</v>
      </c>
      <c r="AB39" s="82">
        <f>+'Ark1'!AA315</f>
        <v>1.7424669959280223</v>
      </c>
      <c r="AC39" s="100">
        <f t="shared" si="18"/>
        <v>371.46178396522333</v>
      </c>
      <c r="AD39" s="99">
        <f t="shared" si="19"/>
        <v>60.058496441281186</v>
      </c>
      <c r="AE39" s="99">
        <f t="shared" si="20"/>
        <v>2.9583333333333335</v>
      </c>
      <c r="AF39" s="43"/>
      <c r="AG39" s="4"/>
      <c r="AH39" s="16"/>
      <c r="AI39" s="4"/>
      <c r="AJ39" s="5"/>
      <c r="AK39" s="19"/>
      <c r="AL39"/>
      <c r="AM39"/>
    </row>
    <row r="40" spans="1:39" ht="15.6">
      <c r="A40" s="43"/>
      <c r="B40" s="80">
        <f>+'Ark1'!C316</f>
        <v>2023</v>
      </c>
      <c r="C40" s="81">
        <f>+'Ark1'!H316</f>
        <v>1</v>
      </c>
      <c r="D40" s="80">
        <f>+'Ark1'!J316</f>
        <v>110</v>
      </c>
      <c r="E40" s="81" t="str">
        <f>VLOOKUP(D40,RNR!A3:B32,2)</f>
        <v>Gol</v>
      </c>
      <c r="F40" s="80">
        <f>+'Ark1'!Q316</f>
        <v>39</v>
      </c>
      <c r="G40" s="80">
        <f>+'Ark1'!R316</f>
        <v>80</v>
      </c>
      <c r="H40" s="80"/>
      <c r="I40" s="80"/>
      <c r="J40" s="243">
        <f>+'Ark1'!AE316</f>
        <v>0.9930486593843102</v>
      </c>
      <c r="K40" s="80"/>
      <c r="L40" s="243">
        <f>+'Ark1'!AF316</f>
        <v>0.85909767715837104</v>
      </c>
      <c r="M40" s="82">
        <f>+'Ark1'!S316</f>
        <v>5.5125000000000002</v>
      </c>
      <c r="N40" s="80"/>
      <c r="O40" s="453">
        <f>+IF(G40=0,"",'Ark1'!AR316)</f>
        <v>203.39240506329111</v>
      </c>
      <c r="P40" s="447">
        <f>+IF(G40=0,"",'Ark1'!AS316)</f>
        <v>34.178934552363451</v>
      </c>
      <c r="Q40" s="82">
        <f>+'Ark1'!T316</f>
        <v>6.125</v>
      </c>
      <c r="R40" s="80"/>
      <c r="S40" s="100">
        <f>+'Ark1'!U316</f>
        <v>304.74250000000006</v>
      </c>
      <c r="T40" s="100"/>
      <c r="U40" s="100">
        <f>+'Ark1'!W316</f>
        <v>41.25</v>
      </c>
      <c r="V40" s="100">
        <f>+'Ark1'!X316</f>
        <v>27.5</v>
      </c>
      <c r="W40" s="100">
        <f>+'Ark1'!AG316</f>
        <v>1146.6202531645563</v>
      </c>
      <c r="X40" s="100">
        <f>+'Ark1'!AH316</f>
        <v>0</v>
      </c>
      <c r="Y40" s="100">
        <f>+'Ark1'!AI316</f>
        <v>82.5</v>
      </c>
      <c r="Z40" s="100">
        <f>+'Ark1'!Y316</f>
        <v>126.60059614294852</v>
      </c>
      <c r="AA40" s="82">
        <f>+'Ark1'!Z316</f>
        <v>1.77477991593324</v>
      </c>
      <c r="AB40" s="82">
        <f>+'Ark1'!AA316</f>
        <v>2.0577597041442921</v>
      </c>
      <c r="AC40" s="100">
        <f t="shared" si="18"/>
        <v>265.77456586776788</v>
      </c>
      <c r="AD40" s="99">
        <f t="shared" si="19"/>
        <v>55.282086167800465</v>
      </c>
      <c r="AE40" s="99">
        <f t="shared" si="20"/>
        <v>2.0512820512820511</v>
      </c>
      <c r="AF40" s="43"/>
      <c r="AG40" s="4"/>
      <c r="AH40" s="16"/>
      <c r="AI40" s="4"/>
      <c r="AJ40" s="5"/>
      <c r="AK40" s="19"/>
      <c r="AL40"/>
      <c r="AM40"/>
    </row>
    <row r="41" spans="1:39" ht="15.6">
      <c r="A41" s="43"/>
      <c r="B41" s="80">
        <f>+'Ark1'!C317</f>
        <v>2023</v>
      </c>
      <c r="C41" s="81">
        <f>+'Ark1'!H317</f>
        <v>1</v>
      </c>
      <c r="D41" s="80">
        <f>+'Ark1'!J317</f>
        <v>113</v>
      </c>
      <c r="E41" s="81" t="str">
        <f>VLOOKUP(D41,RNR!A4:B33,2)</f>
        <v>Egersund</v>
      </c>
      <c r="F41" s="80">
        <f>+'Ark1'!Q317</f>
        <v>254</v>
      </c>
      <c r="G41" s="80">
        <f>+'Ark1'!R317</f>
        <v>514</v>
      </c>
      <c r="H41" s="80"/>
      <c r="I41" s="80"/>
      <c r="J41" s="243">
        <f>+'Ark1'!AE317</f>
        <v>6.3803376365441906</v>
      </c>
      <c r="K41" s="80"/>
      <c r="L41" s="243">
        <f>+'Ark1'!AF317</f>
        <v>6.7602749095652444</v>
      </c>
      <c r="M41" s="82">
        <f>+'Ark1'!S317</f>
        <v>5.9356725146198812</v>
      </c>
      <c r="N41" s="80"/>
      <c r="O41" s="453">
        <f>+IF(G41=0,"",'Ark1'!AR317)</f>
        <v>217.09421841541752</v>
      </c>
      <c r="P41" s="447">
        <f>+IF(G41=0,"",'Ark1'!AS317)</f>
        <v>35.269819208756715</v>
      </c>
      <c r="Q41" s="82">
        <f>+'Ark1'!T317</f>
        <v>6.8793774319066152</v>
      </c>
      <c r="R41" s="80"/>
      <c r="S41" s="100">
        <f>+'Ark1'!U317</f>
        <v>373.2344357976657</v>
      </c>
      <c r="T41" s="100"/>
      <c r="U41" s="100">
        <f>+'Ark1'!W317</f>
        <v>57.587548638132304</v>
      </c>
      <c r="V41" s="100">
        <f>+'Ark1'!X317</f>
        <v>55.058365758754881</v>
      </c>
      <c r="W41" s="100">
        <f>+'Ark1'!AG317</f>
        <v>993.73019271948624</v>
      </c>
      <c r="X41" s="100">
        <f>+'Ark1'!AH317</f>
        <v>0</v>
      </c>
      <c r="Y41" s="100">
        <f>+'Ark1'!AI317</f>
        <v>42.996108949416346</v>
      </c>
      <c r="Z41" s="100">
        <f>+'Ark1'!Y317</f>
        <v>119.42021741645939</v>
      </c>
      <c r="AA41" s="82">
        <f>+'Ark1'!Z317</f>
        <v>1.8449874171966849</v>
      </c>
      <c r="AB41" s="82">
        <f>+'Ark1'!AA317</f>
        <v>1.879917106779518</v>
      </c>
      <c r="AC41" s="100">
        <f t="shared" ref="AC41:AC44" si="21">1000*S41/W41</f>
        <v>375.58930837781605</v>
      </c>
      <c r="AD41" s="99">
        <f t="shared" ref="AD41:AD44" si="22">+S41/M41</f>
        <v>62.879890168867838</v>
      </c>
      <c r="AE41" s="99">
        <f t="shared" ref="AE41:AE44" si="23">+G41/F41</f>
        <v>2.0236220472440944</v>
      </c>
      <c r="AF41" s="43"/>
      <c r="AG41" s="4"/>
      <c r="AH41" s="16"/>
      <c r="AI41" s="4"/>
      <c r="AJ41" s="5"/>
      <c r="AK41" s="19"/>
      <c r="AL41"/>
      <c r="AM41"/>
    </row>
    <row r="42" spans="1:39" ht="15.6">
      <c r="A42" s="43"/>
      <c r="B42" s="80">
        <f>+'Ark1'!C318</f>
        <v>2023</v>
      </c>
      <c r="C42" s="81">
        <f>+'Ark1'!H318</f>
        <v>1</v>
      </c>
      <c r="D42" s="80">
        <f>+'Ark1'!J318</f>
        <v>116</v>
      </c>
      <c r="E42" s="81" t="str">
        <f>VLOOKUP(D42,RNR!A5:B34,2)</f>
        <v>Sandeid</v>
      </c>
      <c r="F42" s="80">
        <f>+'Ark1'!Q318</f>
        <v>87</v>
      </c>
      <c r="G42" s="80">
        <f>+'Ark1'!R318</f>
        <v>203</v>
      </c>
      <c r="H42" s="80"/>
      <c r="I42" s="80"/>
      <c r="J42" s="243">
        <f>+'Ark1'!AE318</f>
        <v>2.5198609731876855</v>
      </c>
      <c r="K42" s="80"/>
      <c r="L42" s="243">
        <f>+'Ark1'!AF318</f>
        <v>2.6834671498405438</v>
      </c>
      <c r="M42" s="82">
        <f>+'Ark1'!S318</f>
        <v>6.182266009852218</v>
      </c>
      <c r="N42" s="80"/>
      <c r="O42" s="453">
        <f>+IF(G42=0,"",'Ark1'!AR318)</f>
        <v>216.99504950495049</v>
      </c>
      <c r="P42" s="447">
        <f>+IF(G42=0,"",'Ark1'!AS318)</f>
        <v>36.082896637223243</v>
      </c>
      <c r="Q42" s="82">
        <f>+'Ark1'!T318</f>
        <v>7.3399014778325133</v>
      </c>
      <c r="R42" s="80"/>
      <c r="S42" s="100">
        <f>+'Ark1'!U318</f>
        <v>375.12906403940906</v>
      </c>
      <c r="T42" s="100"/>
      <c r="U42" s="100">
        <f>+'Ark1'!W318</f>
        <v>65.517241379310363</v>
      </c>
      <c r="V42" s="100">
        <f>+'Ark1'!X318</f>
        <v>60.09852216748768</v>
      </c>
      <c r="W42" s="100">
        <f>+'Ark1'!AG318</f>
        <v>928.75247524752501</v>
      </c>
      <c r="X42" s="100">
        <f>+'Ark1'!AH318</f>
        <v>0</v>
      </c>
      <c r="Y42" s="100">
        <f>+'Ark1'!AI318</f>
        <v>49.75369458128079</v>
      </c>
      <c r="Z42" s="100">
        <f>+'Ark1'!Y318</f>
        <v>96.703671040555619</v>
      </c>
      <c r="AA42" s="82">
        <f>+'Ark1'!Z318</f>
        <v>1.5413131079460902</v>
      </c>
      <c r="AB42" s="82">
        <f>+'Ark1'!AA318</f>
        <v>1.9112665674288376</v>
      </c>
      <c r="AC42" s="100">
        <f t="shared" si="21"/>
        <v>403.90639490832268</v>
      </c>
      <c r="AD42" s="99">
        <f t="shared" si="22"/>
        <v>60.678247011952209</v>
      </c>
      <c r="AE42" s="99">
        <f t="shared" si="23"/>
        <v>2.3333333333333335</v>
      </c>
      <c r="AF42" s="43"/>
      <c r="AG42" s="4"/>
      <c r="AH42" s="16"/>
      <c r="AI42" s="4"/>
      <c r="AJ42" s="5"/>
      <c r="AK42" s="19"/>
      <c r="AL42"/>
      <c r="AM42"/>
    </row>
    <row r="43" spans="1:39" ht="15.6">
      <c r="A43" s="43"/>
      <c r="B43" s="80">
        <f>+'Ark1'!C319</f>
        <v>2023</v>
      </c>
      <c r="C43" s="81">
        <f>+'Ark1'!H319</f>
        <v>2</v>
      </c>
      <c r="D43" s="80">
        <f>+'Ark1'!J319</f>
        <v>117</v>
      </c>
      <c r="E43" s="81" t="str">
        <f>VLOOKUP(D43,RNR!A6:B35,2)</f>
        <v>Jæren</v>
      </c>
      <c r="F43" s="80">
        <f>+'Ark1'!Q319</f>
        <v>205</v>
      </c>
      <c r="G43" s="80">
        <f>+'Ark1'!R319</f>
        <v>621</v>
      </c>
      <c r="H43" s="80"/>
      <c r="I43" s="80"/>
      <c r="J43" s="243">
        <f>+'Ark1'!AE319</f>
        <v>7.7085402184707057</v>
      </c>
      <c r="K43" s="80"/>
      <c r="L43" s="243">
        <f>+'Ark1'!AF319</f>
        <v>7.917861756857822</v>
      </c>
      <c r="M43" s="82">
        <f>+'Ark1'!S319</f>
        <v>5.7536231884057996</v>
      </c>
      <c r="N43" s="80"/>
      <c r="O43" s="453">
        <f>+IF(G43=0,"",'Ark1'!AR319)</f>
        <v>217.158064516129</v>
      </c>
      <c r="P43" s="447">
        <f>+IF(G43=0,"",'Ark1'!AS319)</f>
        <v>34.431075226306945</v>
      </c>
      <c r="Q43" s="82">
        <f>+'Ark1'!T319</f>
        <v>6.6859903381642516</v>
      </c>
      <c r="R43" s="80"/>
      <c r="S43" s="100">
        <f>+'Ark1'!U319</f>
        <v>361.82351046698869</v>
      </c>
      <c r="T43" s="100"/>
      <c r="U43" s="100">
        <f>+'Ark1'!W319</f>
        <v>54.267310789049922</v>
      </c>
      <c r="V43" s="100">
        <f>+'Ark1'!X319</f>
        <v>56.199677938808357</v>
      </c>
      <c r="W43" s="100">
        <f>+'Ark1'!AG319</f>
        <v>953.67419354838717</v>
      </c>
      <c r="X43" s="100">
        <f>+'Ark1'!AH319</f>
        <v>0</v>
      </c>
      <c r="Y43" s="100">
        <f>+'Ark1'!AI319</f>
        <v>48.309178743961347</v>
      </c>
      <c r="Z43" s="100">
        <f>+'Ark1'!Y319</f>
        <v>108.81509347526578</v>
      </c>
      <c r="AA43" s="82">
        <f>+'Ark1'!Z319</f>
        <v>1.8655726382644684</v>
      </c>
      <c r="AB43" s="82">
        <f>+'Ark1'!AA319</f>
        <v>1.6515098815313003</v>
      </c>
      <c r="AC43" s="100">
        <f t="shared" si="21"/>
        <v>379.39949818787949</v>
      </c>
      <c r="AD43" s="99">
        <f t="shared" si="22"/>
        <v>62.88620207108869</v>
      </c>
      <c r="AE43" s="99">
        <f t="shared" si="23"/>
        <v>3.0292682926829269</v>
      </c>
      <c r="AF43" s="43"/>
      <c r="AG43" s="4"/>
      <c r="AH43" s="16"/>
      <c r="AI43" s="4"/>
      <c r="AJ43" s="5"/>
      <c r="AK43" s="19"/>
      <c r="AL43"/>
      <c r="AM43"/>
    </row>
    <row r="44" spans="1:39" ht="15.6">
      <c r="A44" s="43"/>
      <c r="B44" s="80">
        <f>+'Ark1'!C320</f>
        <v>2023</v>
      </c>
      <c r="C44" s="81">
        <f>+'Ark1'!H320</f>
        <v>1</v>
      </c>
      <c r="D44" s="80">
        <f>+'Ark1'!J320</f>
        <v>134</v>
      </c>
      <c r="E44" s="81" t="str">
        <f>VLOOKUP(D44,RNR!A7:B36,2)</f>
        <v>Førde</v>
      </c>
      <c r="F44" s="80">
        <f>+'Ark1'!Q320</f>
        <v>141</v>
      </c>
      <c r="G44" s="80">
        <f>+'Ark1'!R320</f>
        <v>398</v>
      </c>
      <c r="H44" s="80"/>
      <c r="I44" s="80"/>
      <c r="J44" s="243">
        <f>+'Ark1'!AE320</f>
        <v>4.9404170804369407</v>
      </c>
      <c r="K44" s="80"/>
      <c r="L44" s="243">
        <f>+'Ark1'!AF320</f>
        <v>4.584794358034916</v>
      </c>
      <c r="M44" s="82">
        <f>+'Ark1'!S320</f>
        <v>5.1331658291457281</v>
      </c>
      <c r="N44" s="80"/>
      <c r="O44" s="453">
        <f>+IF(G44=0,"",'Ark1'!AR320)</f>
        <v>213.09020618556704</v>
      </c>
      <c r="P44" s="447">
        <f>+IF(G44=0,"",'Ark1'!AS320)</f>
        <v>33.015003405504203</v>
      </c>
      <c r="Q44" s="82">
        <f>+'Ark1'!T320</f>
        <v>6.5402010050251249</v>
      </c>
      <c r="R44" s="80"/>
      <c r="S44" s="100">
        <f>+'Ark1'!U320</f>
        <v>326.90175879396992</v>
      </c>
      <c r="T44" s="100"/>
      <c r="U44" s="100">
        <f>+'Ark1'!W320</f>
        <v>45.226130653266317</v>
      </c>
      <c r="V44" s="100">
        <f>+'Ark1'!X320</f>
        <v>37.688442211055282</v>
      </c>
      <c r="W44" s="100">
        <f>+'Ark1'!AG320</f>
        <v>896.1829896907218</v>
      </c>
      <c r="X44" s="100">
        <f>+'Ark1'!AH320</f>
        <v>0</v>
      </c>
      <c r="Y44" s="100">
        <f>+'Ark1'!AI320</f>
        <v>26.884422110552755</v>
      </c>
      <c r="Z44" s="100">
        <f>+'Ark1'!Y320</f>
        <v>85.46877958259843</v>
      </c>
      <c r="AA44" s="82">
        <f>+'Ark1'!Z320</f>
        <v>1.592966805635784</v>
      </c>
      <c r="AB44" s="82">
        <f>+'Ark1'!AA320</f>
        <v>1.7485505727103301</v>
      </c>
      <c r="AC44" s="100">
        <f t="shared" si="21"/>
        <v>364.77121587276019</v>
      </c>
      <c r="AD44" s="99">
        <f t="shared" si="22"/>
        <v>63.6842388644151</v>
      </c>
      <c r="AE44" s="99">
        <f t="shared" si="23"/>
        <v>2.8226950354609928</v>
      </c>
      <c r="AF44" s="43"/>
      <c r="AG44" s="4"/>
      <c r="AH44" s="16"/>
      <c r="AI44" s="4"/>
      <c r="AJ44" s="5"/>
      <c r="AK44" s="19"/>
      <c r="AL44"/>
      <c r="AM44"/>
    </row>
    <row r="45" spans="1:39" ht="15.6">
      <c r="A45" s="43">
        <f>1+A39</f>
        <v>3</v>
      </c>
      <c r="B45" s="80">
        <f>+'Ark1'!C321</f>
        <v>2023</v>
      </c>
      <c r="C45" s="81">
        <f>+'Ark1'!H321</f>
        <v>2</v>
      </c>
      <c r="D45" s="80">
        <f>+'Ark1'!J321</f>
        <v>138</v>
      </c>
      <c r="E45" s="81" t="str">
        <f>VLOOKUP(D45,RNR!A8:B37,2)</f>
        <v>Ytre Nordmøre</v>
      </c>
      <c r="F45" s="80">
        <f>+'Ark1'!Q321</f>
        <v>28</v>
      </c>
      <c r="G45" s="80">
        <f>+'Ark1'!R321</f>
        <v>129</v>
      </c>
      <c r="H45" s="80"/>
      <c r="I45" s="80"/>
      <c r="J45" s="243">
        <f>+'Ark1'!AE321</f>
        <v>1.6012909632571997</v>
      </c>
      <c r="K45" s="80"/>
      <c r="L45" s="243">
        <f>+'Ark1'!AF321</f>
        <v>1.4117246250023878</v>
      </c>
      <c r="M45" s="82">
        <f>+'Ark1'!S321</f>
        <v>4.5658914728682172</v>
      </c>
      <c r="N45" s="80"/>
      <c r="O45" s="453">
        <f>+IF(G45=0,"",'Ark1'!AR321)</f>
        <v>214.9765625</v>
      </c>
      <c r="P45" s="447">
        <f>+IF(G45=0,"",'Ark1'!AS321)</f>
        <v>30.754517274311993</v>
      </c>
      <c r="Q45" s="82">
        <f>+'Ark1'!T321</f>
        <v>5.9224806201550386</v>
      </c>
      <c r="R45" s="80"/>
      <c r="S45" s="100">
        <f>+'Ark1'!U321</f>
        <v>310.55658914728696</v>
      </c>
      <c r="T45" s="100"/>
      <c r="U45" s="100">
        <f>+'Ark1'!W321</f>
        <v>25.581395348837205</v>
      </c>
      <c r="V45" s="100">
        <f>+'Ark1'!X321</f>
        <v>23.255813953488367</v>
      </c>
      <c r="W45" s="100">
        <f>+'Ark1'!AG321</f>
        <v>857.9140625</v>
      </c>
      <c r="X45" s="100">
        <f>+'Ark1'!AH321</f>
        <v>0.77519379844961245</v>
      </c>
      <c r="Y45" s="100">
        <f>+'Ark1'!AI321</f>
        <v>24.031007751937985</v>
      </c>
      <c r="Z45" s="100">
        <f>+'Ark1'!Y321</f>
        <v>66.780531263295103</v>
      </c>
      <c r="AA45" s="82">
        <f>+'Ark1'!Z321</f>
        <v>1.0103722641941784</v>
      </c>
      <c r="AB45" s="82">
        <f>+'Ark1'!AA321</f>
        <v>1.0969471597710845</v>
      </c>
      <c r="AC45" s="100">
        <f t="shared" ref="AC45:AC64" si="24">1000*S45/W45</f>
        <v>361.99032364886426</v>
      </c>
      <c r="AD45" s="99">
        <f t="shared" ref="AD45:AD64" si="25">+S45/M45</f>
        <v>68.016638370118869</v>
      </c>
      <c r="AE45" s="99">
        <f t="shared" ref="AE45:AE64" si="26">+G45/F45</f>
        <v>4.6071428571428568</v>
      </c>
      <c r="AF45" s="43"/>
      <c r="AG45" s="4"/>
      <c r="AH45" s="16"/>
      <c r="AI45" s="4"/>
      <c r="AJ45" s="5"/>
      <c r="AK45" s="19"/>
      <c r="AL45"/>
      <c r="AM45"/>
    </row>
    <row r="46" spans="1:39" ht="15.6">
      <c r="A46" s="43">
        <f t="shared" ref="A46:A64" si="27">1+A45</f>
        <v>4</v>
      </c>
      <c r="B46" s="80">
        <f>+'Ark1'!C322</f>
        <v>2023</v>
      </c>
      <c r="C46" s="81">
        <f>+'Ark1'!H322</f>
        <v>2</v>
      </c>
      <c r="D46" s="80">
        <f>+'Ark1'!J322</f>
        <v>141</v>
      </c>
      <c r="E46" s="81" t="str">
        <f>VLOOKUP(D46,RNR!A9:B38,2)</f>
        <v>Ølen</v>
      </c>
      <c r="F46" s="80">
        <f>+'Ark1'!Q322</f>
        <v>154</v>
      </c>
      <c r="G46" s="80">
        <f>+'Ark1'!R322</f>
        <v>277</v>
      </c>
      <c r="H46" s="80"/>
      <c r="I46" s="80"/>
      <c r="J46" s="243">
        <f>+'Ark1'!AE322</f>
        <v>3.4384309831181721</v>
      </c>
      <c r="K46" s="80"/>
      <c r="L46" s="243">
        <f>+'Ark1'!AF322</f>
        <v>3.375864765817532</v>
      </c>
      <c r="M46" s="82">
        <f>+'Ark1'!S322</f>
        <v>5.8916967509025282</v>
      </c>
      <c r="N46" s="80"/>
      <c r="O46" s="453">
        <f>+IF(G46=0,"",'Ark1'!AR322)</f>
        <v>212.00361010830329</v>
      </c>
      <c r="P46" s="447">
        <f>+IF(G46=0,"",'Ark1'!AS322)</f>
        <v>34.96199049040451</v>
      </c>
      <c r="Q46" s="82">
        <f>+'Ark1'!T322</f>
        <v>6.6281588447653421</v>
      </c>
      <c r="R46" s="80"/>
      <c r="S46" s="100">
        <f>+'Ark1'!U322</f>
        <v>345.84837545126351</v>
      </c>
      <c r="T46" s="100"/>
      <c r="U46" s="100">
        <f>+'Ark1'!W322</f>
        <v>48.375451263537911</v>
      </c>
      <c r="V46" s="100">
        <f>+'Ark1'!X322</f>
        <v>49.458483754512642</v>
      </c>
      <c r="W46" s="100">
        <f>+'Ark1'!AG322</f>
        <v>1039.8953068592057</v>
      </c>
      <c r="X46" s="100">
        <f>+'Ark1'!AH322</f>
        <v>0</v>
      </c>
      <c r="Y46" s="100">
        <f>+'Ark1'!AI322</f>
        <v>72.924187725631739</v>
      </c>
      <c r="Z46" s="100">
        <f>+'Ark1'!Y322</f>
        <v>115.71538112441516</v>
      </c>
      <c r="AA46" s="82">
        <f>+'Ark1'!Z322</f>
        <v>1.8854859877084844</v>
      </c>
      <c r="AB46" s="82">
        <f>+'Ark1'!AA322</f>
        <v>2.2309768311162994</v>
      </c>
      <c r="AC46" s="100">
        <f t="shared" si="24"/>
        <v>332.57999451486023</v>
      </c>
      <c r="AD46" s="99">
        <f t="shared" si="25"/>
        <v>58.700980392156843</v>
      </c>
      <c r="AE46" s="99">
        <f t="shared" si="26"/>
        <v>1.7987012987012987</v>
      </c>
      <c r="AF46" s="43"/>
      <c r="AG46" s="4"/>
      <c r="AH46" s="19"/>
      <c r="AI46" s="4"/>
      <c r="AJ46" s="5"/>
      <c r="AK46" s="19"/>
      <c r="AL46"/>
      <c r="AM46"/>
    </row>
    <row r="47" spans="1:39" ht="15.6">
      <c r="A47" s="43">
        <f t="shared" si="27"/>
        <v>5</v>
      </c>
      <c r="B47" s="80">
        <f>+'Ark1'!C323</f>
        <v>2023</v>
      </c>
      <c r="C47" s="81">
        <f>+'Ark1'!H323</f>
        <v>2</v>
      </c>
      <c r="D47" s="80">
        <f>+'Ark1'!J323</f>
        <v>143</v>
      </c>
      <c r="E47" s="81" t="str">
        <f>VLOOKUP(D47,RNR!A10:B39,2)</f>
        <v>Nordfjord</v>
      </c>
      <c r="F47" s="80">
        <f>+'Ark1'!Q323</f>
        <v>40</v>
      </c>
      <c r="G47" s="80">
        <f>+'Ark1'!R323</f>
        <v>125</v>
      </c>
      <c r="H47" s="80"/>
      <c r="I47" s="80"/>
      <c r="J47" s="243">
        <f>+'Ark1'!AE323</f>
        <v>1.5516385302879847</v>
      </c>
      <c r="K47" s="80"/>
      <c r="L47" s="243">
        <f>+'Ark1'!AF323</f>
        <v>1.3594269120697176</v>
      </c>
      <c r="M47" s="82">
        <f>+'Ark1'!S323</f>
        <v>5.024</v>
      </c>
      <c r="N47" s="80"/>
      <c r="O47" s="453">
        <f>+IF(G47=0,"",'Ark1'!AR323)</f>
        <v>211.75200000000001</v>
      </c>
      <c r="P47" s="447">
        <f>+IF(G47=0,"",'Ark1'!AS323)</f>
        <v>31.878665886572747</v>
      </c>
      <c r="Q47" s="82">
        <f>+'Ark1'!T323</f>
        <v>5.3360000000000003</v>
      </c>
      <c r="R47" s="80"/>
      <c r="S47" s="100">
        <f>+'Ark1'!U323</f>
        <v>308.6216</v>
      </c>
      <c r="T47" s="100"/>
      <c r="U47" s="100">
        <f>+'Ark1'!W323</f>
        <v>16.8</v>
      </c>
      <c r="V47" s="100">
        <f>+'Ark1'!X323</f>
        <v>30.4</v>
      </c>
      <c r="W47" s="100">
        <f>+'Ark1'!AG323</f>
        <v>923.47199999999998</v>
      </c>
      <c r="X47" s="100">
        <f>+'Ark1'!AH323</f>
        <v>0.8</v>
      </c>
      <c r="Y47" s="100">
        <f>+'Ark1'!AI323</f>
        <v>52.8</v>
      </c>
      <c r="Z47" s="100">
        <f>+'Ark1'!Y323</f>
        <v>90.366927210346105</v>
      </c>
      <c r="AA47" s="82">
        <f>+'Ark1'!Z323</f>
        <v>1.8306894875975004</v>
      </c>
      <c r="AB47" s="82">
        <f>+'Ark1'!AA323</f>
        <v>1.4856325252228428</v>
      </c>
      <c r="AC47" s="100">
        <f t="shared" si="24"/>
        <v>334.19703033768212</v>
      </c>
      <c r="AD47" s="99">
        <f t="shared" si="25"/>
        <v>61.429458598726114</v>
      </c>
      <c r="AE47" s="99">
        <f t="shared" si="26"/>
        <v>3.125</v>
      </c>
      <c r="AF47" s="43"/>
      <c r="AG47" s="13"/>
      <c r="AH47" s="13"/>
      <c r="AI47" s="4"/>
      <c r="AJ47" s="5"/>
      <c r="AK47" s="19"/>
      <c r="AL47"/>
      <c r="AM47"/>
    </row>
    <row r="48" spans="1:39" ht="15.6">
      <c r="A48" s="43">
        <f t="shared" si="27"/>
        <v>6</v>
      </c>
      <c r="B48" s="80">
        <f>+'Ark1'!C324</f>
        <v>2023</v>
      </c>
      <c r="C48" s="81">
        <f>+'Ark1'!H324</f>
        <v>1</v>
      </c>
      <c r="D48" s="80">
        <f>+'Ark1'!J324</f>
        <v>147</v>
      </c>
      <c r="E48" s="81" t="str">
        <f>VLOOKUP(D48,RNR!A11:B40,2)</f>
        <v>Midt-Norge_K</v>
      </c>
      <c r="F48" s="80">
        <f>+'Ark1'!Q324</f>
        <v>0</v>
      </c>
      <c r="G48" s="80">
        <f>+'Ark1'!R324</f>
        <v>0</v>
      </c>
      <c r="H48" s="80"/>
      <c r="I48" s="80"/>
      <c r="J48" s="243">
        <f>+'Ark1'!AE324</f>
        <v>0</v>
      </c>
      <c r="K48" s="80"/>
      <c r="L48" s="243">
        <f>+'Ark1'!AF324</f>
        <v>0</v>
      </c>
      <c r="M48" s="82">
        <f>+'Ark1'!S324</f>
        <v>0</v>
      </c>
      <c r="N48" s="80"/>
      <c r="O48" s="453" t="str">
        <f>+IF(G48=0,"",'Ark1'!AR324)</f>
        <v/>
      </c>
      <c r="P48" s="447" t="str">
        <f>+IF(G48=0,"",'Ark1'!AS324)</f>
        <v/>
      </c>
      <c r="Q48" s="82">
        <f>+'Ark1'!T324</f>
        <v>0</v>
      </c>
      <c r="R48" s="80"/>
      <c r="S48" s="100">
        <f>+'Ark1'!U324</f>
        <v>0</v>
      </c>
      <c r="T48" s="100"/>
      <c r="U48" s="100">
        <f>+'Ark1'!W324</f>
        <v>0</v>
      </c>
      <c r="V48" s="100">
        <f>+'Ark1'!X324</f>
        <v>0</v>
      </c>
      <c r="W48" s="100">
        <f>+'Ark1'!AG324</f>
        <v>0</v>
      </c>
      <c r="X48" s="100">
        <f>+'Ark1'!AH324</f>
        <v>0</v>
      </c>
      <c r="Y48" s="100">
        <f>+'Ark1'!AI324</f>
        <v>0</v>
      </c>
      <c r="Z48" s="100">
        <f>+'Ark1'!Y324</f>
        <v>0</v>
      </c>
      <c r="AA48" s="82">
        <f>+'Ark1'!Z324</f>
        <v>0</v>
      </c>
      <c r="AB48" s="82">
        <f>+'Ark1'!AA324</f>
        <v>0</v>
      </c>
      <c r="AC48" s="100" t="e">
        <f t="shared" si="24"/>
        <v>#DIV/0!</v>
      </c>
      <c r="AD48" s="99" t="e">
        <f t="shared" si="25"/>
        <v>#DIV/0!</v>
      </c>
      <c r="AE48" s="99" t="e">
        <f t="shared" si="26"/>
        <v>#DIV/0!</v>
      </c>
      <c r="AF48" s="43"/>
      <c r="AG48" s="13"/>
      <c r="AH48" s="13"/>
      <c r="AI48" s="4"/>
      <c r="AJ48" s="5"/>
      <c r="AK48" s="19"/>
      <c r="AL48"/>
      <c r="AM48"/>
    </row>
    <row r="49" spans="1:39" ht="15.6">
      <c r="A49" s="43">
        <f t="shared" si="27"/>
        <v>7</v>
      </c>
      <c r="B49" s="80">
        <f>+'Ark1'!C325</f>
        <v>2023</v>
      </c>
      <c r="C49" s="81">
        <f>+'Ark1'!H325</f>
        <v>2</v>
      </c>
      <c r="D49" s="80">
        <f>+'Ark1'!J325</f>
        <v>147</v>
      </c>
      <c r="E49" s="81" t="str">
        <f>VLOOKUP(D49,RNR!A12:B41,2)</f>
        <v>Midt-Norge_K</v>
      </c>
      <c r="F49" s="80">
        <f>+'Ark1'!Q325</f>
        <v>87</v>
      </c>
      <c r="G49" s="80">
        <f>+'Ark1'!R325</f>
        <v>300</v>
      </c>
      <c r="H49" s="80"/>
      <c r="I49" s="80"/>
      <c r="J49" s="243">
        <f>+'Ark1'!AE325</f>
        <v>3.7239324726911618</v>
      </c>
      <c r="K49" s="80"/>
      <c r="L49" s="243">
        <f>+'Ark1'!AF325</f>
        <v>3.63202524329308</v>
      </c>
      <c r="M49" s="82">
        <f>+'Ark1'!S325</f>
        <v>5.43</v>
      </c>
      <c r="N49" s="80"/>
      <c r="O49" s="453">
        <f>+IF(G49=0,"",'Ark1'!AR325)</f>
        <v>215.27868852459011</v>
      </c>
      <c r="P49" s="447">
        <f>+IF(G49=0,"",'Ark1'!AS325)</f>
        <v>33.911967779808393</v>
      </c>
      <c r="Q49" s="82">
        <f>+'Ark1'!T325</f>
        <v>5.833333333333333</v>
      </c>
      <c r="R49" s="80"/>
      <c r="S49" s="100">
        <f>+'Ark1'!U325</f>
        <v>343.56433333333342</v>
      </c>
      <c r="T49" s="100"/>
      <c r="U49" s="100">
        <f>+'Ark1'!W325</f>
        <v>32.666666666666664</v>
      </c>
      <c r="V49" s="100">
        <f>+'Ark1'!X325</f>
        <v>37.666666666666657</v>
      </c>
      <c r="W49" s="100">
        <f>+'Ark1'!AG325</f>
        <v>918.97814207650276</v>
      </c>
      <c r="X49" s="100">
        <f>+'Ark1'!AH325</f>
        <v>0</v>
      </c>
      <c r="Y49" s="100">
        <f>+'Ark1'!AI325</f>
        <v>25</v>
      </c>
      <c r="Z49" s="100">
        <f>+'Ark1'!Y325</f>
        <v>96.062921885721408</v>
      </c>
      <c r="AA49" s="82">
        <f>+'Ark1'!Z325</f>
        <v>1.7771981694041139</v>
      </c>
      <c r="AB49" s="82">
        <f>+'Ark1'!AA325</f>
        <v>1.6448573055300453</v>
      </c>
      <c r="AC49" s="100">
        <f t="shared" si="24"/>
        <v>373.85473887009221</v>
      </c>
      <c r="AD49" s="99">
        <f t="shared" si="25"/>
        <v>63.271516267648884</v>
      </c>
      <c r="AE49" s="99">
        <f t="shared" si="26"/>
        <v>3.4482758620689653</v>
      </c>
      <c r="AF49" s="43"/>
      <c r="AG49" s="13"/>
      <c r="AH49" s="13"/>
      <c r="AI49" s="4"/>
      <c r="AK49" s="19"/>
      <c r="AL49"/>
      <c r="AM49"/>
    </row>
    <row r="50" spans="1:39" ht="15.6">
      <c r="A50" s="43">
        <f t="shared" si="27"/>
        <v>8</v>
      </c>
      <c r="B50" s="80">
        <f>+'Ark1'!C326</f>
        <v>2023</v>
      </c>
      <c r="C50" s="81">
        <f>+'Ark1'!H326</f>
        <v>1</v>
      </c>
      <c r="D50" s="80">
        <f>+'Ark1'!J326</f>
        <v>155</v>
      </c>
      <c r="E50" s="81" t="str">
        <f>VLOOKUP(D50,RNR!A13:B42,2)</f>
        <v>Målselv</v>
      </c>
      <c r="F50" s="80">
        <f>+'Ark1'!Q326</f>
        <v>75</v>
      </c>
      <c r="G50" s="80">
        <f>+'Ark1'!R326</f>
        <v>274</v>
      </c>
      <c r="H50" s="80"/>
      <c r="I50" s="80"/>
      <c r="J50" s="243">
        <f>+'Ark1'!AE326</f>
        <v>3.4011916583912609</v>
      </c>
      <c r="K50" s="80"/>
      <c r="L50" s="243">
        <f>+'Ark1'!AF326</f>
        <v>3.3629956028480459</v>
      </c>
      <c r="M50" s="82">
        <f>+'Ark1'!S326</f>
        <v>5.0656934306569346</v>
      </c>
      <c r="N50" s="80"/>
      <c r="O50" s="453">
        <f>+IF(G50=0,"",'Ark1'!AR326)</f>
        <v>220.02230483271376</v>
      </c>
      <c r="P50" s="447">
        <f>+IF(G50=0,"",'Ark1'!AS326)</f>
        <v>32.363517596599081</v>
      </c>
      <c r="Q50" s="82">
        <f>+'Ark1'!T326</f>
        <v>6.9854014598540148</v>
      </c>
      <c r="R50" s="80"/>
      <c r="S50" s="100">
        <f>+'Ark1'!U326</f>
        <v>348.30218978102187</v>
      </c>
      <c r="T50" s="100"/>
      <c r="U50" s="100">
        <f>+'Ark1'!W326</f>
        <v>57.664233576642353</v>
      </c>
      <c r="V50" s="100">
        <f>+'Ark1'!X326</f>
        <v>50.364963503649619</v>
      </c>
      <c r="W50" s="100">
        <f>+'Ark1'!AG326</f>
        <v>907.21561338289985</v>
      </c>
      <c r="X50" s="100">
        <f>+'Ark1'!AH326</f>
        <v>0</v>
      </c>
      <c r="Y50" s="100">
        <f>+'Ark1'!AI326</f>
        <v>21.532846715328471</v>
      </c>
      <c r="Z50" s="100">
        <f>+'Ark1'!Y326</f>
        <v>83.914198416804737</v>
      </c>
      <c r="AA50" s="82">
        <f>+'Ark1'!Z326</f>
        <v>1.4684237517741114</v>
      </c>
      <c r="AB50" s="82">
        <f>+'Ark1'!AA326</f>
        <v>1.7900185598672986</v>
      </c>
      <c r="AC50" s="100">
        <f t="shared" si="24"/>
        <v>383.92437767053428</v>
      </c>
      <c r="AD50" s="99">
        <f t="shared" si="25"/>
        <v>68.757060518731976</v>
      </c>
      <c r="AE50" s="99">
        <f t="shared" si="26"/>
        <v>3.6533333333333333</v>
      </c>
      <c r="AF50" s="43"/>
      <c r="AG50" s="13"/>
      <c r="AH50" s="13"/>
      <c r="AI50" s="4"/>
      <c r="AK50"/>
      <c r="AL50"/>
      <c r="AM50"/>
    </row>
    <row r="51" spans="1:39" ht="15.6">
      <c r="A51" s="43">
        <f t="shared" si="27"/>
        <v>9</v>
      </c>
      <c r="B51" s="80">
        <f>+'Ark1'!C327</f>
        <v>2023</v>
      </c>
      <c r="C51" s="81">
        <f>+'Ark1'!H327</f>
        <v>2</v>
      </c>
      <c r="D51" s="80">
        <f>+'Ark1'!J327</f>
        <v>160</v>
      </c>
      <c r="E51" s="81" t="str">
        <f>VLOOKUP(D51,RNR!A14:B43,2)</f>
        <v>Oslo</v>
      </c>
      <c r="F51" s="80">
        <f>+'Ark1'!Q327</f>
        <v>133</v>
      </c>
      <c r="G51" s="80">
        <f>+'Ark1'!R327</f>
        <v>436</v>
      </c>
      <c r="H51" s="80"/>
      <c r="I51" s="80"/>
      <c r="J51" s="243">
        <f>+'Ark1'!AE327</f>
        <v>5.4121151936444916</v>
      </c>
      <c r="K51" s="80"/>
      <c r="L51" s="243">
        <f>+'Ark1'!AF327</f>
        <v>5.4408403662087412</v>
      </c>
      <c r="M51" s="82">
        <f>+'Ark1'!S327</f>
        <v>6.0322580645161281</v>
      </c>
      <c r="N51" s="80"/>
      <c r="O51" s="453">
        <f>+IF(G51=0,"",'Ark1'!AR327)</f>
        <v>214.38799076212473</v>
      </c>
      <c r="P51" s="447">
        <f>+IF(G51=0,"",'Ark1'!AS327)</f>
        <v>34.8641862967362</v>
      </c>
      <c r="Q51" s="82">
        <f>+'Ark1'!T327</f>
        <v>6.2178899082568817</v>
      </c>
      <c r="R51" s="80"/>
      <c r="S51" s="100">
        <f>+'Ark1'!U327</f>
        <v>354.12775229357834</v>
      </c>
      <c r="T51" s="100"/>
      <c r="U51" s="100">
        <f>+'Ark1'!W327</f>
        <v>40.825688073394488</v>
      </c>
      <c r="V51" s="100">
        <f>+'Ark1'!X327</f>
        <v>45.642201834862384</v>
      </c>
      <c r="W51" s="100">
        <f>+'Ark1'!AG327</f>
        <v>1032.4157043879907</v>
      </c>
      <c r="X51" s="100">
        <f>+'Ark1'!AH327</f>
        <v>0</v>
      </c>
      <c r="Y51" s="100">
        <f>+'Ark1'!AI327</f>
        <v>76.146788990825698</v>
      </c>
      <c r="Z51" s="100">
        <f>+'Ark1'!Y327</f>
        <v>115.02191787740011</v>
      </c>
      <c r="AA51" s="82">
        <f>+'Ark1'!Z327</f>
        <v>2.0725223476749863</v>
      </c>
      <c r="AB51" s="82">
        <f>+'Ark1'!AA327</f>
        <v>1.7028716024121797</v>
      </c>
      <c r="AC51" s="100">
        <f t="shared" si="24"/>
        <v>343.00887790495494</v>
      </c>
      <c r="AD51" s="99">
        <f t="shared" si="25"/>
        <v>58.705670166315137</v>
      </c>
      <c r="AE51" s="99">
        <f t="shared" si="26"/>
        <v>3.2781954887218046</v>
      </c>
      <c r="AF51" s="43"/>
      <c r="AG51" s="2"/>
      <c r="AH51" s="5"/>
      <c r="AI51" s="4"/>
      <c r="AK51"/>
      <c r="AL51"/>
      <c r="AM51"/>
    </row>
    <row r="52" spans="1:39" ht="15.6">
      <c r="A52" s="43">
        <f t="shared" si="27"/>
        <v>10</v>
      </c>
      <c r="B52" s="80">
        <f>+'Ark1'!C328</f>
        <v>2023</v>
      </c>
      <c r="C52" s="81">
        <f>+'Ark1'!H328</f>
        <v>1</v>
      </c>
      <c r="D52" s="80">
        <f>+'Ark1'!J328</f>
        <v>171</v>
      </c>
      <c r="E52" s="81" t="str">
        <f>VLOOKUP(D52,RNR!A15:B44,2)</f>
        <v>Prima Jæren</v>
      </c>
      <c r="F52" s="80">
        <f>+'Ark1'!Q328</f>
        <v>64</v>
      </c>
      <c r="G52" s="80">
        <f>+'Ark1'!R328</f>
        <v>182</v>
      </c>
      <c r="H52" s="80"/>
      <c r="I52" s="80"/>
      <c r="J52" s="243">
        <f>+'Ark1'!AE328</f>
        <v>2.2591857000993043</v>
      </c>
      <c r="K52" s="80"/>
      <c r="L52" s="243">
        <f>+'Ark1'!AF328</f>
        <v>2.451906789202337</v>
      </c>
      <c r="M52" s="82">
        <f>+'Ark1'!S328</f>
        <v>5.752747252747251</v>
      </c>
      <c r="N52" s="80"/>
      <c r="O52" s="453">
        <f>+IF(G52=0,"",'Ark1'!AR328)</f>
        <v>220.07453416149073</v>
      </c>
      <c r="P52" s="447">
        <f>+IF(G52=0,"",'Ark1'!AS328)</f>
        <v>34.901777011813287</v>
      </c>
      <c r="Q52" s="82">
        <f>+'Ark1'!T328</f>
        <v>7.2087912087912098</v>
      </c>
      <c r="R52" s="80"/>
      <c r="S52" s="100">
        <f>+'Ark1'!U328</f>
        <v>382.30769230769238</v>
      </c>
      <c r="T52" s="100"/>
      <c r="U52" s="100">
        <f>+'Ark1'!W328</f>
        <v>67.032967032967022</v>
      </c>
      <c r="V52" s="100">
        <f>+'Ark1'!X328</f>
        <v>60.439560439560424</v>
      </c>
      <c r="W52" s="100">
        <f>+'Ark1'!AG328</f>
        <v>894.56521739130437</v>
      </c>
      <c r="X52" s="100">
        <f>+'Ark1'!AH328</f>
        <v>0</v>
      </c>
      <c r="Y52" s="100">
        <f>+'Ark1'!AI328</f>
        <v>25.274725274725277</v>
      </c>
      <c r="Z52" s="100">
        <f>+'Ark1'!Y328</f>
        <v>98.086154359788068</v>
      </c>
      <c r="AA52" s="82">
        <f>+'Ark1'!Z328</f>
        <v>1.7941811110352661</v>
      </c>
      <c r="AB52" s="82">
        <f>+'Ark1'!AA328</f>
        <v>1.7226129112834725</v>
      </c>
      <c r="AC52" s="100">
        <f t="shared" si="24"/>
        <v>427.36704364893922</v>
      </c>
      <c r="AD52" s="99">
        <f t="shared" si="25"/>
        <v>66.456542502387805</v>
      </c>
      <c r="AE52" s="99">
        <f t="shared" si="26"/>
        <v>2.84375</v>
      </c>
      <c r="AF52" s="43"/>
      <c r="AG52" s="4"/>
      <c r="AH52" s="4"/>
      <c r="AI52" s="4"/>
      <c r="AK52"/>
      <c r="AL52"/>
      <c r="AM52"/>
    </row>
    <row r="53" spans="1:39" ht="15.6">
      <c r="A53" s="43">
        <f t="shared" si="27"/>
        <v>11</v>
      </c>
      <c r="B53" s="80">
        <f>+'Ark1'!C329</f>
        <v>2023</v>
      </c>
      <c r="C53" s="81">
        <f>+'Ark1'!H329</f>
        <v>2</v>
      </c>
      <c r="D53" s="80">
        <f>+'Ark1'!J329</f>
        <v>175</v>
      </c>
      <c r="E53" s="81" t="str">
        <f>VLOOKUP(D53,RNR!A16:B45,2)</f>
        <v>Ole Ringdal</v>
      </c>
      <c r="F53" s="80">
        <f>+'Ark1'!Q329</f>
        <v>13</v>
      </c>
      <c r="G53" s="80">
        <f>+'Ark1'!R329</f>
        <v>30</v>
      </c>
      <c r="H53" s="80"/>
      <c r="I53" s="80"/>
      <c r="J53" s="243">
        <f>+'Ark1'!AE329</f>
        <v>0.37239324726911616</v>
      </c>
      <c r="K53" s="80"/>
      <c r="L53" s="243">
        <f>+'Ark1'!AF329</f>
        <v>0.36689800384904991</v>
      </c>
      <c r="M53" s="82">
        <f>+'Ark1'!S329</f>
        <v>5.4666666666666677</v>
      </c>
      <c r="N53" s="80"/>
      <c r="O53" s="453">
        <f>+IF(G53=0,"",'Ark1'!AR329)</f>
        <v>216.1</v>
      </c>
      <c r="P53" s="447">
        <f>+IF(G53=0,"",'Ark1'!AS329)</f>
        <v>33.512947325791465</v>
      </c>
      <c r="Q53" s="82">
        <f>+'Ark1'!T329</f>
        <v>6.6333333333333355</v>
      </c>
      <c r="R53" s="80"/>
      <c r="S53" s="100">
        <f>+'Ark1'!U329</f>
        <v>347.06</v>
      </c>
      <c r="T53" s="100"/>
      <c r="U53" s="100">
        <f>+'Ark1'!W329</f>
        <v>53.33333333333335</v>
      </c>
      <c r="V53" s="100">
        <f>+'Ark1'!X329</f>
        <v>50</v>
      </c>
      <c r="W53" s="100">
        <f>+'Ark1'!AG329</f>
        <v>934.2</v>
      </c>
      <c r="X53" s="100">
        <f>+'Ark1'!AH329</f>
        <v>0</v>
      </c>
      <c r="Y53" s="100">
        <f>+'Ark1'!AI329</f>
        <v>33.333333333333343</v>
      </c>
      <c r="Z53" s="100">
        <f>+'Ark1'!Y329</f>
        <v>100.5036835145858</v>
      </c>
      <c r="AA53" s="82">
        <f>+'Ark1'!Z329</f>
        <v>1.7838784213679539</v>
      </c>
      <c r="AB53" s="82">
        <f>+'Ark1'!AA329</f>
        <v>1.8162843634433687</v>
      </c>
      <c r="AC53" s="100">
        <f t="shared" si="24"/>
        <v>371.50503104260326</v>
      </c>
      <c r="AD53" s="99">
        <f t="shared" si="25"/>
        <v>63.486585365853649</v>
      </c>
      <c r="AE53" s="99">
        <f t="shared" si="26"/>
        <v>2.3076923076923075</v>
      </c>
      <c r="AF53" s="43"/>
      <c r="AG53" s="4"/>
      <c r="AH53" s="13"/>
      <c r="AI53" s="4"/>
      <c r="AJ53" s="4"/>
      <c r="AK53" s="4"/>
      <c r="AL53"/>
      <c r="AM53"/>
    </row>
    <row r="54" spans="1:39" ht="15.6">
      <c r="A54" s="43">
        <f t="shared" si="27"/>
        <v>12</v>
      </c>
      <c r="B54" s="80">
        <f>+'Ark1'!C330</f>
        <v>2023</v>
      </c>
      <c r="C54" s="81">
        <f>+'Ark1'!H330</f>
        <v>2</v>
      </c>
      <c r="D54" s="80">
        <f>+'Ark1'!J330</f>
        <v>177</v>
      </c>
      <c r="E54" s="81" t="str">
        <f>VLOOKUP(D54,RNR!A17:B46,2)</f>
        <v>Slakthuset</v>
      </c>
      <c r="F54" s="80">
        <f>+'Ark1'!Q330</f>
        <v>146</v>
      </c>
      <c r="G54" s="80">
        <f>+'Ark1'!R330</f>
        <v>450</v>
      </c>
      <c r="H54" s="80"/>
      <c r="I54" s="80"/>
      <c r="J54" s="243">
        <f>+'Ark1'!AE330</f>
        <v>5.5858987090367425</v>
      </c>
      <c r="K54" s="80"/>
      <c r="L54" s="243">
        <f>+'Ark1'!AF330</f>
        <v>5.0943807920483515</v>
      </c>
      <c r="M54" s="82">
        <f>+'Ark1'!S330</f>
        <v>5.391111111111111</v>
      </c>
      <c r="N54" s="80"/>
      <c r="O54" s="453">
        <f>+IF(G54=0,"",'Ark1'!AR330)</f>
        <v>210.63945578231289</v>
      </c>
      <c r="P54" s="447">
        <f>+IF(G54=0,"",'Ark1'!AS330)</f>
        <v>33.197043372438358</v>
      </c>
      <c r="Q54" s="82">
        <f>+'Ark1'!T330</f>
        <v>5.9</v>
      </c>
      <c r="R54" s="80"/>
      <c r="S54" s="100">
        <f>+'Ark1'!U330</f>
        <v>321.26199999999977</v>
      </c>
      <c r="T54" s="100"/>
      <c r="U54" s="100">
        <f>+'Ark1'!W330</f>
        <v>36</v>
      </c>
      <c r="V54" s="100">
        <f>+'Ark1'!X330</f>
        <v>36.666666666666657</v>
      </c>
      <c r="W54" s="100">
        <f>+'Ark1'!AG330</f>
        <v>955.07936507936495</v>
      </c>
      <c r="X54" s="100">
        <f>+'Ark1'!AH330</f>
        <v>0.22222222222222224</v>
      </c>
      <c r="Y54" s="100">
        <f>+'Ark1'!AI330</f>
        <v>51.777777777777779</v>
      </c>
      <c r="Z54" s="100">
        <f>+'Ark1'!Y330</f>
        <v>98.011222715678045</v>
      </c>
      <c r="AA54" s="82">
        <f>+'Ark1'!Z330</f>
        <v>1.5642992356852428</v>
      </c>
      <c r="AB54" s="82">
        <f>+'Ark1'!AA330</f>
        <v>1.8126101499096681</v>
      </c>
      <c r="AC54" s="100">
        <f t="shared" si="24"/>
        <v>336.3720458700347</v>
      </c>
      <c r="AD54" s="99">
        <f t="shared" si="25"/>
        <v>59.591055234954617</v>
      </c>
      <c r="AE54" s="99">
        <f t="shared" si="26"/>
        <v>3.0821917808219177</v>
      </c>
      <c r="AF54" s="43"/>
      <c r="AG54" s="4"/>
      <c r="AH54" s="13"/>
      <c r="AI54" s="4"/>
      <c r="AJ54" s="1"/>
      <c r="AK54" s="5"/>
      <c r="AL54"/>
      <c r="AM54"/>
    </row>
    <row r="55" spans="1:39" ht="15.6">
      <c r="A55" s="43">
        <f t="shared" si="27"/>
        <v>13</v>
      </c>
      <c r="B55" s="80">
        <f>+'Ark1'!C331</f>
        <v>2023</v>
      </c>
      <c r="C55" s="81">
        <f>+'Ark1'!H331</f>
        <v>2</v>
      </c>
      <c r="D55" s="80">
        <f>+'Ark1'!J331</f>
        <v>178</v>
      </c>
      <c r="E55" s="81" t="str">
        <f>VLOOKUP(D55,RNR!A18:B47,2)</f>
        <v>Røros</v>
      </c>
      <c r="F55" s="80">
        <f>+'Ark1'!Q331</f>
        <v>37</v>
      </c>
      <c r="G55" s="80">
        <f>+'Ark1'!R331</f>
        <v>159</v>
      </c>
      <c r="H55" s="80"/>
      <c r="I55" s="80"/>
      <c r="J55" s="243">
        <f>+'Ark1'!AE331</f>
        <v>1.9736842105263159</v>
      </c>
      <c r="K55" s="80"/>
      <c r="L55" s="243">
        <f>+'Ark1'!AF331</f>
        <v>1.5519111094635079</v>
      </c>
      <c r="M55" s="82">
        <f>+'Ark1'!S331</f>
        <v>4.2578616352201246</v>
      </c>
      <c r="N55" s="80"/>
      <c r="O55" s="453">
        <f>+IF(G55=0,"",'Ark1'!AR331)</f>
        <v>206.04402515723277</v>
      </c>
      <c r="P55" s="447">
        <f>+IF(G55=0,"",'Ark1'!AS331)</f>
        <v>30.865515762566329</v>
      </c>
      <c r="Q55" s="82">
        <f>+'Ark1'!T331</f>
        <v>5.2578616352201246</v>
      </c>
      <c r="R55" s="80"/>
      <c r="S55" s="100">
        <f>+'Ark1'!U331</f>
        <v>276.98113207547181</v>
      </c>
      <c r="T55" s="100"/>
      <c r="U55" s="100">
        <f>+'Ark1'!W331</f>
        <v>21.383647798742139</v>
      </c>
      <c r="V55" s="100">
        <f>+'Ark1'!X331</f>
        <v>14.46540880503145</v>
      </c>
      <c r="W55" s="100">
        <f>+'Ark1'!AG331</f>
        <v>974.57232704402531</v>
      </c>
      <c r="X55" s="100">
        <f>+'Ark1'!AH331</f>
        <v>0</v>
      </c>
      <c r="Y55" s="100">
        <f>+'Ark1'!AI331</f>
        <v>32.704402515723274</v>
      </c>
      <c r="Z55" s="100">
        <f>+'Ark1'!Y331</f>
        <v>86.115284854146793</v>
      </c>
      <c r="AA55" s="82">
        <f>+'Ark1'!Z331</f>
        <v>1.476072625567431</v>
      </c>
      <c r="AB55" s="82">
        <f>+'Ark1'!AA331</f>
        <v>1.6144545059940127</v>
      </c>
      <c r="AC55" s="100">
        <f t="shared" si="24"/>
        <v>284.20787702394864</v>
      </c>
      <c r="AD55" s="99">
        <f t="shared" si="25"/>
        <v>65.05169867060566</v>
      </c>
      <c r="AE55" s="99">
        <f t="shared" si="26"/>
        <v>4.2972972972972974</v>
      </c>
      <c r="AF55" s="43"/>
      <c r="AG55" s="4"/>
      <c r="AH55" s="13"/>
      <c r="AI55" s="4"/>
      <c r="AJ55" s="1"/>
      <c r="AK55" s="5"/>
      <c r="AL55"/>
      <c r="AM55"/>
    </row>
    <row r="56" spans="1:39" ht="15.6">
      <c r="A56" s="43">
        <f t="shared" si="27"/>
        <v>14</v>
      </c>
      <c r="B56" s="80">
        <f>+'Ark1'!C332</f>
        <v>2023</v>
      </c>
      <c r="C56" s="81">
        <f>+'Ark1'!H332</f>
        <v>2</v>
      </c>
      <c r="D56" s="80">
        <f>+'Ark1'!J332</f>
        <v>181</v>
      </c>
      <c r="E56" s="81" t="str">
        <f>VLOOKUP(D56,RNR!A19:B48,2)</f>
        <v>Horns</v>
      </c>
      <c r="F56" s="80">
        <f>+'Ark1'!Q332</f>
        <v>46</v>
      </c>
      <c r="G56" s="80">
        <f>+'Ark1'!R332</f>
        <v>128</v>
      </c>
      <c r="H56" s="80"/>
      <c r="I56" s="80"/>
      <c r="J56" s="243">
        <f>+'Ark1'!AE332</f>
        <v>1.5888778550148963</v>
      </c>
      <c r="K56" s="80"/>
      <c r="L56" s="243">
        <f>+'Ark1'!AF332</f>
        <v>1.4067383529317916</v>
      </c>
      <c r="M56" s="82">
        <f>+'Ark1'!S332</f>
        <v>5.4609375</v>
      </c>
      <c r="N56" s="80"/>
      <c r="O56" s="453">
        <f>+IF(G56=0,"",'Ark1'!AR332)</f>
        <v>207.4375</v>
      </c>
      <c r="P56" s="447">
        <f>+IF(G56=0,"",'Ark1'!AS332)</f>
        <v>33.410143718933682</v>
      </c>
      <c r="Q56" s="82">
        <f>+'Ark1'!T332</f>
        <v>6.1796875</v>
      </c>
      <c r="R56" s="80"/>
      <c r="S56" s="100">
        <f>+'Ark1'!U332</f>
        <v>311.87734375000002</v>
      </c>
      <c r="T56" s="100"/>
      <c r="U56" s="100">
        <f>+'Ark1'!W332</f>
        <v>39.84375</v>
      </c>
      <c r="V56" s="100">
        <f>+'Ark1'!X332</f>
        <v>32.8125</v>
      </c>
      <c r="W56" s="100">
        <f>+'Ark1'!AG332</f>
        <v>1020.90625</v>
      </c>
      <c r="X56" s="100">
        <f>+'Ark1'!AH332</f>
        <v>0</v>
      </c>
      <c r="Y56" s="100">
        <f>+'Ark1'!AI332</f>
        <v>66.40625</v>
      </c>
      <c r="Z56" s="100">
        <f>+'Ark1'!Y332</f>
        <v>116.476008939907</v>
      </c>
      <c r="AA56" s="82">
        <f>+'Ark1'!Z332</f>
        <v>1.6997350149637296</v>
      </c>
      <c r="AB56" s="82">
        <f>+'Ark1'!AA332</f>
        <v>1.394372583760793</v>
      </c>
      <c r="AC56" s="100">
        <f t="shared" si="24"/>
        <v>305.49067923719736</v>
      </c>
      <c r="AD56" s="99">
        <f t="shared" si="25"/>
        <v>57.110586552217455</v>
      </c>
      <c r="AE56" s="99">
        <f t="shared" si="26"/>
        <v>2.7826086956521738</v>
      </c>
      <c r="AF56" s="43"/>
      <c r="AG56" s="4"/>
      <c r="AH56" s="13"/>
      <c r="AI56" s="4"/>
      <c r="AJ56" s="1"/>
      <c r="AK56" s="5"/>
      <c r="AL56"/>
      <c r="AM56"/>
    </row>
    <row r="57" spans="1:39" ht="15.6">
      <c r="A57" s="43">
        <f t="shared" si="27"/>
        <v>15</v>
      </c>
      <c r="B57" s="80">
        <f>+'Ark1'!C333</f>
        <v>2023</v>
      </c>
      <c r="C57" s="81">
        <f>+'Ark1'!H333</f>
        <v>1</v>
      </c>
      <c r="D57" s="80">
        <f>+'Ark1'!J333</f>
        <v>309</v>
      </c>
      <c r="E57" s="81" t="str">
        <f>VLOOKUP(D57,RNR!A20:B49,2)</f>
        <v>Malvik</v>
      </c>
      <c r="F57" s="80">
        <f>+'Ark1'!Q333</f>
        <v>345</v>
      </c>
      <c r="G57" s="80">
        <f>+'Ark1'!R333</f>
        <v>1320</v>
      </c>
      <c r="H57" s="80"/>
      <c r="I57" s="80"/>
      <c r="J57" s="243">
        <f>+'Ark1'!AE333</f>
        <v>16.385302879841113</v>
      </c>
      <c r="K57" s="80"/>
      <c r="L57" s="243">
        <f>+'Ark1'!AF333</f>
        <v>16.284332949913082</v>
      </c>
      <c r="M57" s="82">
        <f>+'Ark1'!S333</f>
        <v>5.2409090909090912</v>
      </c>
      <c r="N57" s="80"/>
      <c r="O57" s="453">
        <f>+IF(G57=0,"",'Ark1'!AR333)</f>
        <v>218.81895881895875</v>
      </c>
      <c r="P57" s="447">
        <f>+IF(G57=0,"",'Ark1'!AS333)</f>
        <v>32.773060639015476</v>
      </c>
      <c r="Q57" s="82">
        <f>+'Ark1'!T333</f>
        <v>6.4643939393939407</v>
      </c>
      <c r="R57" s="80"/>
      <c r="S57" s="100">
        <f>+'Ark1'!U333</f>
        <v>350.08742424242382</v>
      </c>
      <c r="T57" s="100"/>
      <c r="U57" s="100">
        <f>+'Ark1'!W333</f>
        <v>49.848484848484851</v>
      </c>
      <c r="V57" s="100">
        <f>+'Ark1'!X333</f>
        <v>47.878787878787882</v>
      </c>
      <c r="W57" s="100">
        <f>+'Ark1'!AG333</f>
        <v>917.99766899766894</v>
      </c>
      <c r="X57" s="100">
        <f>+'Ark1'!AH333</f>
        <v>0</v>
      </c>
      <c r="Y57" s="100">
        <f>+'Ark1'!AI333</f>
        <v>25.606060606060606</v>
      </c>
      <c r="Z57" s="100">
        <f>+'Ark1'!Y333</f>
        <v>90.432019215686481</v>
      </c>
      <c r="AA57" s="82">
        <f>+'Ark1'!Z333</f>
        <v>1.6061885312117443</v>
      </c>
      <c r="AB57" s="82">
        <f>+'Ark1'!AA333</f>
        <v>1.7671939997324937</v>
      </c>
      <c r="AC57" s="100">
        <f t="shared" si="24"/>
        <v>381.35981829308196</v>
      </c>
      <c r="AD57" s="99">
        <f t="shared" si="25"/>
        <v>66.798988146863167</v>
      </c>
      <c r="AE57" s="99">
        <f t="shared" si="26"/>
        <v>3.8260869565217392</v>
      </c>
      <c r="AF57" s="43"/>
      <c r="AG57" s="4"/>
      <c r="AH57" s="13"/>
      <c r="AI57" s="4"/>
      <c r="AJ57" s="1"/>
      <c r="AK57" s="5"/>
      <c r="AL57"/>
      <c r="AM57"/>
    </row>
    <row r="58" spans="1:39" ht="15.6">
      <c r="A58" s="43">
        <f t="shared" si="27"/>
        <v>16</v>
      </c>
      <c r="B58" s="80">
        <f>+'Ark1'!C334</f>
        <v>2023</v>
      </c>
      <c r="C58" s="81">
        <f>+'Ark1'!H334</f>
        <v>1</v>
      </c>
      <c r="D58" s="80">
        <f>+'Ark1'!J334</f>
        <v>420</v>
      </c>
      <c r="E58" s="81" t="str">
        <f>VLOOKUP(D58,RNR!A21:B50,2)</f>
        <v>Skodje</v>
      </c>
      <c r="F58" s="80">
        <f>+'Ark1'!Q334</f>
        <v>0</v>
      </c>
      <c r="G58" s="80">
        <f>+'Ark1'!R334</f>
        <v>0</v>
      </c>
      <c r="H58" s="80"/>
      <c r="I58" s="80"/>
      <c r="J58" s="243">
        <f>+'Ark1'!AE334</f>
        <v>0</v>
      </c>
      <c r="K58" s="80"/>
      <c r="L58" s="243">
        <f>+'Ark1'!AF334</f>
        <v>0</v>
      </c>
      <c r="M58" s="82">
        <f>+'Ark1'!S334</f>
        <v>0</v>
      </c>
      <c r="N58" s="80"/>
      <c r="O58" s="453" t="str">
        <f>+IF(G58=0,"",'Ark1'!AR334)</f>
        <v/>
      </c>
      <c r="P58" s="447" t="str">
        <f>+IF(G58=0,"",'Ark1'!AS334)</f>
        <v/>
      </c>
      <c r="Q58" s="82">
        <f>+'Ark1'!T334</f>
        <v>0</v>
      </c>
      <c r="R58" s="80"/>
      <c r="S58" s="100">
        <f>+'Ark1'!U334</f>
        <v>0</v>
      </c>
      <c r="T58" s="100"/>
      <c r="U58" s="100">
        <f>+'Ark1'!W334</f>
        <v>0</v>
      </c>
      <c r="V58" s="100">
        <f>+'Ark1'!X334</f>
        <v>0</v>
      </c>
      <c r="W58" s="100">
        <f>+'Ark1'!AG334</f>
        <v>0</v>
      </c>
      <c r="X58" s="100">
        <f>+'Ark1'!AH334</f>
        <v>0</v>
      </c>
      <c r="Y58" s="100">
        <f>+'Ark1'!AI334</f>
        <v>0</v>
      </c>
      <c r="Z58" s="100">
        <f>+'Ark1'!Y334</f>
        <v>0</v>
      </c>
      <c r="AA58" s="82">
        <f>+'Ark1'!Z334</f>
        <v>0</v>
      </c>
      <c r="AB58" s="82">
        <f>+'Ark1'!AA334</f>
        <v>0</v>
      </c>
      <c r="AC58" s="100" t="e">
        <f t="shared" si="24"/>
        <v>#DIV/0!</v>
      </c>
      <c r="AD58" s="99" t="e">
        <f t="shared" si="25"/>
        <v>#DIV/0!</v>
      </c>
      <c r="AE58" s="99" t="e">
        <f t="shared" si="26"/>
        <v>#DIV/0!</v>
      </c>
      <c r="AF58" s="43"/>
      <c r="AG58" s="4"/>
      <c r="AH58" s="13"/>
      <c r="AI58" s="4"/>
      <c r="AJ58" s="13"/>
      <c r="AK58" s="5"/>
      <c r="AL58"/>
      <c r="AM58"/>
    </row>
    <row r="59" spans="1:39" ht="15.6">
      <c r="A59" s="43">
        <f t="shared" si="27"/>
        <v>17</v>
      </c>
      <c r="B59" s="80">
        <f>+'Ark1'!C335</f>
        <v>2023</v>
      </c>
      <c r="C59" s="81">
        <f>+'Ark1'!H335</f>
        <v>2</v>
      </c>
      <c r="D59" s="80">
        <f>+'Ark1'!J335</f>
        <v>470</v>
      </c>
      <c r="E59" s="81" t="str">
        <f>VLOOKUP(D59,RNR!A22:B51,2)</f>
        <v>Jens Eide</v>
      </c>
      <c r="F59" s="80">
        <f>+'Ark1'!Q335</f>
        <v>85</v>
      </c>
      <c r="G59" s="80">
        <f>+'Ark1'!R335</f>
        <v>184</v>
      </c>
      <c r="H59" s="80"/>
      <c r="I59" s="80"/>
      <c r="J59" s="243">
        <f>+'Ark1'!AE335</f>
        <v>2.2840119165839123</v>
      </c>
      <c r="K59" s="80"/>
      <c r="L59" s="243">
        <f>+'Ark1'!AF335</f>
        <v>1.7882815488129253</v>
      </c>
      <c r="M59" s="82">
        <f>+'Ark1'!S335</f>
        <v>5.1739130434782608</v>
      </c>
      <c r="N59" s="80"/>
      <c r="O59" s="453">
        <f>+IF(G59=0,"",'Ark1'!AR335)</f>
        <v>198.48369565217391</v>
      </c>
      <c r="P59" s="447">
        <f>+IF(G59=0,"",'Ark1'!AS335)</f>
        <v>33.071674221314574</v>
      </c>
      <c r="Q59" s="82">
        <f>+'Ark1'!T335</f>
        <v>6.5380434782608692</v>
      </c>
      <c r="R59" s="80"/>
      <c r="S59" s="100">
        <f>+'Ark1'!U335</f>
        <v>275.80271739130421</v>
      </c>
      <c r="T59" s="100"/>
      <c r="U59" s="100">
        <f>+'Ark1'!W335</f>
        <v>43.478260869565219</v>
      </c>
      <c r="V59" s="100">
        <f>+'Ark1'!X335</f>
        <v>22.826086956521738</v>
      </c>
      <c r="W59" s="100">
        <f>+'Ark1'!AG335</f>
        <v>1110.4021739130435</v>
      </c>
      <c r="X59" s="100">
        <f>+'Ark1'!AH335</f>
        <v>0</v>
      </c>
      <c r="Y59" s="100">
        <f>+'Ark1'!AI335</f>
        <v>80.978260869565219</v>
      </c>
      <c r="Z59" s="100">
        <f>+'Ark1'!Y335</f>
        <v>122.57847860260335</v>
      </c>
      <c r="AA59" s="82">
        <f>+'Ark1'!Z335</f>
        <v>1.5680831253765659</v>
      </c>
      <c r="AB59" s="82">
        <f>+'Ark1'!AA335</f>
        <v>2.5789002708141515</v>
      </c>
      <c r="AC59" s="100">
        <f t="shared" si="24"/>
        <v>248.38092348052496</v>
      </c>
      <c r="AD59" s="99">
        <f t="shared" si="25"/>
        <v>53.306407563025182</v>
      </c>
      <c r="AE59" s="99">
        <f t="shared" si="26"/>
        <v>2.164705882352941</v>
      </c>
      <c r="AF59" s="43"/>
      <c r="AG59" s="4"/>
      <c r="AH59" s="13"/>
      <c r="AI59" s="4"/>
      <c r="AJ59" s="13"/>
      <c r="AK59" s="5"/>
      <c r="AL59"/>
      <c r="AM59"/>
    </row>
    <row r="60" spans="1:39" ht="15.6">
      <c r="A60" s="43">
        <f t="shared" si="27"/>
        <v>18</v>
      </c>
      <c r="B60" s="80">
        <f>+'Ark1'!C336</f>
        <v>2023</v>
      </c>
      <c r="C60" s="81">
        <f>+'Ark1'!H336</f>
        <v>2</v>
      </c>
      <c r="D60" s="80">
        <f>+'Ark1'!J336</f>
        <v>629</v>
      </c>
      <c r="E60" s="81" t="str">
        <f>VLOOKUP(D60,RNR!A23:B52,2)</f>
        <v>Bø Gårdsslakteri</v>
      </c>
      <c r="F60" s="80">
        <f>+'Ark1'!Q336</f>
        <v>0</v>
      </c>
      <c r="G60" s="80">
        <f>+'Ark1'!R336</f>
        <v>0</v>
      </c>
      <c r="H60" s="80"/>
      <c r="I60" s="80"/>
      <c r="J60" s="243">
        <f>+'Ark1'!AE336</f>
        <v>0</v>
      </c>
      <c r="K60" s="80"/>
      <c r="L60" s="243">
        <f>+'Ark1'!AF336</f>
        <v>0</v>
      </c>
      <c r="M60" s="82">
        <f>+'Ark1'!S336</f>
        <v>0</v>
      </c>
      <c r="N60" s="80"/>
      <c r="O60" s="453" t="str">
        <f>+IF(G60=0,"",'Ark1'!AR336)</f>
        <v/>
      </c>
      <c r="P60" s="447" t="str">
        <f>+IF(G60=0,"",'Ark1'!AS336)</f>
        <v/>
      </c>
      <c r="Q60" s="82">
        <f>+'Ark1'!T336</f>
        <v>0</v>
      </c>
      <c r="R60" s="80"/>
      <c r="S60" s="100">
        <f>+'Ark1'!U336</f>
        <v>0</v>
      </c>
      <c r="T60" s="100"/>
      <c r="U60" s="100">
        <f>+'Ark1'!W336</f>
        <v>0</v>
      </c>
      <c r="V60" s="100">
        <f>+'Ark1'!X336</f>
        <v>0</v>
      </c>
      <c r="W60" s="100">
        <f>+'Ark1'!AG336</f>
        <v>0</v>
      </c>
      <c r="X60" s="100">
        <f>+'Ark1'!AH336</f>
        <v>0</v>
      </c>
      <c r="Y60" s="100">
        <f>+'Ark1'!AI336</f>
        <v>0</v>
      </c>
      <c r="Z60" s="100">
        <f>+'Ark1'!Y336</f>
        <v>0</v>
      </c>
      <c r="AA60" s="82">
        <f>+'Ark1'!Z336</f>
        <v>0</v>
      </c>
      <c r="AB60" s="82">
        <f>+'Ark1'!AA336</f>
        <v>0</v>
      </c>
      <c r="AC60" s="100" t="e">
        <f t="shared" si="24"/>
        <v>#DIV/0!</v>
      </c>
      <c r="AD60" s="99" t="e">
        <f t="shared" si="25"/>
        <v>#DIV/0!</v>
      </c>
      <c r="AE60" s="99" t="e">
        <f t="shared" si="26"/>
        <v>#DIV/0!</v>
      </c>
      <c r="AF60" s="43"/>
      <c r="AG60" s="4"/>
      <c r="AH60" s="13"/>
      <c r="AI60" s="4"/>
      <c r="AJ60" s="13"/>
      <c r="AK60" s="5"/>
      <c r="AL60"/>
      <c r="AM60"/>
    </row>
    <row r="61" spans="1:39" ht="15.6">
      <c r="A61" s="43">
        <f t="shared" si="27"/>
        <v>19</v>
      </c>
      <c r="B61" s="80">
        <f>+'Ark1'!C337</f>
        <v>2023</v>
      </c>
      <c r="C61" s="81">
        <f>+'Ark1'!H337</f>
        <v>1</v>
      </c>
      <c r="D61" s="80">
        <f>+'Ark1'!J337</f>
        <v>643</v>
      </c>
      <c r="E61" s="81" t="str">
        <f>VLOOKUP(D61,RNR!A24:B53,2)</f>
        <v>Bjerka</v>
      </c>
      <c r="F61" s="80">
        <f>+'Ark1'!Q337</f>
        <v>130</v>
      </c>
      <c r="G61" s="80">
        <f>+'Ark1'!R337</f>
        <v>422</v>
      </c>
      <c r="H61" s="80"/>
      <c r="I61" s="80"/>
      <c r="J61" s="243">
        <f>+'Ark1'!AE337</f>
        <v>5.2383316782522336</v>
      </c>
      <c r="K61" s="80"/>
      <c r="L61" s="243">
        <f>+'Ark1'!AF337</f>
        <v>5.3343068133901665</v>
      </c>
      <c r="M61" s="82">
        <f>+'Ark1'!S337</f>
        <v>5.8056872037914671</v>
      </c>
      <c r="N61" s="80"/>
      <c r="O61" s="453">
        <f>+IF(G61=0,"",'Ark1'!AR337)</f>
        <v>217.38461538461536</v>
      </c>
      <c r="P61" s="447">
        <f>+IF(G61=0,"",'Ark1'!AS337)</f>
        <v>34.382201559564358</v>
      </c>
      <c r="Q61" s="82">
        <f>+'Ark1'!T337</f>
        <v>6.1563981042654019</v>
      </c>
      <c r="R61" s="80"/>
      <c r="S61" s="100">
        <f>+'Ark1'!U337</f>
        <v>358.71208530805706</v>
      </c>
      <c r="T61" s="100"/>
      <c r="U61" s="100">
        <f>+'Ark1'!W337</f>
        <v>38.862559241706151</v>
      </c>
      <c r="V61" s="100">
        <f>+'Ark1'!X337</f>
        <v>52.843601895734594</v>
      </c>
      <c r="W61" s="100">
        <f>+'Ark1'!AG337</f>
        <v>948.86057692307679</v>
      </c>
      <c r="X61" s="100">
        <f>+'Ark1'!AH337</f>
        <v>0</v>
      </c>
      <c r="Y61" s="100">
        <f>+'Ark1'!AI337</f>
        <v>44.312796208530813</v>
      </c>
      <c r="Z61" s="100">
        <f>+'Ark1'!Y337</f>
        <v>90.102788174859214</v>
      </c>
      <c r="AA61" s="82">
        <f>+'Ark1'!Z337</f>
        <v>1.6637096324242096</v>
      </c>
      <c r="AB61" s="82">
        <f>+'Ark1'!AA337</f>
        <v>1.9026532516502752</v>
      </c>
      <c r="AC61" s="100">
        <f t="shared" si="24"/>
        <v>378.04509327521311</v>
      </c>
      <c r="AD61" s="99">
        <f t="shared" si="25"/>
        <v>61.7863265306123</v>
      </c>
      <c r="AE61" s="99">
        <f t="shared" si="26"/>
        <v>3.2461538461538462</v>
      </c>
      <c r="AF61" s="43"/>
      <c r="AG61" s="4"/>
      <c r="AH61" s="13"/>
      <c r="AI61" s="4"/>
      <c r="AJ61" s="13"/>
      <c r="AK61" s="5"/>
      <c r="AL61"/>
      <c r="AM61"/>
    </row>
    <row r="62" spans="1:39" ht="15.6">
      <c r="A62" s="43">
        <f t="shared" si="27"/>
        <v>20</v>
      </c>
      <c r="B62" s="80">
        <f>+'Ark1'!C338</f>
        <v>2023</v>
      </c>
      <c r="C62" s="81">
        <f>+'Ark1'!H338</f>
        <v>1</v>
      </c>
      <c r="D62" s="80">
        <f>+'Ark1'!J338</f>
        <v>704</v>
      </c>
      <c r="E62" s="81" t="str">
        <f>VLOOKUP(D62,RNR!A25:B54,2)</f>
        <v>Øre Vilt K</v>
      </c>
      <c r="F62" s="80">
        <f>+'Ark1'!Q338</f>
        <v>0</v>
      </c>
      <c r="G62" s="80">
        <f>+'Ark1'!R338</f>
        <v>0</v>
      </c>
      <c r="H62" s="80"/>
      <c r="I62" s="80"/>
      <c r="J62" s="243">
        <f>+'Ark1'!AE338</f>
        <v>0</v>
      </c>
      <c r="K62" s="80"/>
      <c r="L62" s="243">
        <f>+'Ark1'!AF338</f>
        <v>0</v>
      </c>
      <c r="M62" s="82">
        <f>+'Ark1'!S338</f>
        <v>0</v>
      </c>
      <c r="N62" s="80"/>
      <c r="O62" s="453" t="str">
        <f>+IF(G62=0,"",'Ark1'!AR338)</f>
        <v/>
      </c>
      <c r="P62" s="447" t="str">
        <f>+IF(G62=0,"",'Ark1'!AS338)</f>
        <v/>
      </c>
      <c r="Q62" s="82">
        <f>+'Ark1'!T338</f>
        <v>0</v>
      </c>
      <c r="R62" s="80"/>
      <c r="S62" s="100">
        <f>+'Ark1'!U338</f>
        <v>0</v>
      </c>
      <c r="T62" s="100"/>
      <c r="U62" s="100">
        <f>+'Ark1'!W338</f>
        <v>0</v>
      </c>
      <c r="V62" s="100">
        <f>+'Ark1'!X338</f>
        <v>0</v>
      </c>
      <c r="W62" s="100">
        <f>+'Ark1'!AG338</f>
        <v>0</v>
      </c>
      <c r="X62" s="100">
        <f>+'Ark1'!AH338</f>
        <v>0</v>
      </c>
      <c r="Y62" s="100">
        <f>+'Ark1'!AI338</f>
        <v>0</v>
      </c>
      <c r="Z62" s="100">
        <f>+'Ark1'!Y338</f>
        <v>0</v>
      </c>
      <c r="AA62" s="82">
        <f>+'Ark1'!Z338</f>
        <v>0</v>
      </c>
      <c r="AB62" s="82">
        <f>+'Ark1'!AA338</f>
        <v>0</v>
      </c>
      <c r="AC62" s="100" t="e">
        <f t="shared" si="24"/>
        <v>#DIV/0!</v>
      </c>
      <c r="AD62" s="99" t="e">
        <f t="shared" si="25"/>
        <v>#DIV/0!</v>
      </c>
      <c r="AE62" s="99" t="e">
        <f t="shared" si="26"/>
        <v>#DIV/0!</v>
      </c>
      <c r="AF62" s="43"/>
      <c r="AG62" s="4"/>
      <c r="AH62" s="13"/>
      <c r="AI62" s="4"/>
      <c r="AJ62" s="5"/>
      <c r="AK62" s="5"/>
      <c r="AL62"/>
      <c r="AM62"/>
    </row>
    <row r="63" spans="1:39" ht="15.6">
      <c r="A63" s="43">
        <f t="shared" si="27"/>
        <v>21</v>
      </c>
      <c r="B63" s="80">
        <f>+'Ark1'!C339</f>
        <v>2023</v>
      </c>
      <c r="C63" s="81">
        <f>+'Ark1'!H339</f>
        <v>2</v>
      </c>
      <c r="D63" s="80">
        <f>+'Ark1'!J339</f>
        <v>704</v>
      </c>
      <c r="E63" s="81" t="str">
        <f>VLOOKUP(D63,RNR!A26:B55,2)</f>
        <v>Øre Vilt K</v>
      </c>
      <c r="F63" s="80">
        <f>+'Ark1'!Q339</f>
        <v>0</v>
      </c>
      <c r="G63" s="80">
        <f>+'Ark1'!R339</f>
        <v>0</v>
      </c>
      <c r="H63" s="80"/>
      <c r="I63" s="80"/>
      <c r="J63" s="243">
        <f>+'Ark1'!AE339</f>
        <v>0</v>
      </c>
      <c r="K63" s="80"/>
      <c r="L63" s="243">
        <f>+'Ark1'!AF339</f>
        <v>0</v>
      </c>
      <c r="M63" s="82">
        <f>+'Ark1'!S339</f>
        <v>0</v>
      </c>
      <c r="N63" s="80"/>
      <c r="O63" s="453" t="str">
        <f>+IF(G63=0,"",'Ark1'!AR339)</f>
        <v/>
      </c>
      <c r="P63" s="447" t="str">
        <f>+IF(G63=0,"",'Ark1'!AS339)</f>
        <v/>
      </c>
      <c r="Q63" s="82">
        <f>+'Ark1'!T339</f>
        <v>0</v>
      </c>
      <c r="R63" s="80"/>
      <c r="S63" s="100">
        <f>+'Ark1'!U339</f>
        <v>0</v>
      </c>
      <c r="T63" s="100"/>
      <c r="U63" s="100">
        <f>+'Ark1'!W339</f>
        <v>0</v>
      </c>
      <c r="V63" s="100">
        <f>+'Ark1'!X339</f>
        <v>0</v>
      </c>
      <c r="W63" s="100">
        <f>+'Ark1'!AG339</f>
        <v>0</v>
      </c>
      <c r="X63" s="100">
        <f>+'Ark1'!AH339</f>
        <v>0</v>
      </c>
      <c r="Y63" s="100">
        <f>+'Ark1'!AI339</f>
        <v>0</v>
      </c>
      <c r="Z63" s="100">
        <f>+'Ark1'!Y339</f>
        <v>0</v>
      </c>
      <c r="AA63" s="82">
        <f>+'Ark1'!Z339</f>
        <v>0</v>
      </c>
      <c r="AB63" s="82">
        <f>+'Ark1'!AA339</f>
        <v>0</v>
      </c>
      <c r="AC63" s="100" t="e">
        <f t="shared" si="24"/>
        <v>#DIV/0!</v>
      </c>
      <c r="AD63" s="99" t="e">
        <f t="shared" si="25"/>
        <v>#DIV/0!</v>
      </c>
      <c r="AE63" s="99" t="e">
        <f t="shared" si="26"/>
        <v>#DIV/0!</v>
      </c>
      <c r="AF63" s="43"/>
      <c r="AG63" s="1"/>
      <c r="AH63"/>
      <c r="AI63" s="4"/>
      <c r="AJ63" s="5"/>
      <c r="AK63" s="5"/>
      <c r="AL63"/>
      <c r="AM63"/>
    </row>
    <row r="64" spans="1:39" ht="15.6">
      <c r="A64" s="43">
        <f t="shared" si="27"/>
        <v>22</v>
      </c>
      <c r="B64" s="80">
        <f>+'Ark1'!C340</f>
        <v>2023</v>
      </c>
      <c r="C64" s="81">
        <f>+'Ark1'!H340</f>
        <v>1</v>
      </c>
      <c r="D64" s="80">
        <f>+'Ark1'!J340</f>
        <v>802</v>
      </c>
      <c r="E64" s="81" t="str">
        <f>VLOOKUP(D64,RNR!A27:B56,2)</f>
        <v>Karasjok</v>
      </c>
      <c r="F64" s="80">
        <f>+'Ark1'!Q340</f>
        <v>16</v>
      </c>
      <c r="G64" s="80">
        <f>+'Ark1'!R340</f>
        <v>61</v>
      </c>
      <c r="H64" s="80"/>
      <c r="I64" s="80"/>
      <c r="J64" s="243">
        <f>+'Ark1'!AE340</f>
        <v>0.75719960278053611</v>
      </c>
      <c r="K64" s="80"/>
      <c r="L64" s="243">
        <f>+'Ark1'!AF340</f>
        <v>0.64259480101321043</v>
      </c>
      <c r="M64" s="82">
        <f>+'Ark1'!S340</f>
        <v>4.5737704918032804</v>
      </c>
      <c r="N64" s="80"/>
      <c r="O64" s="453">
        <f>+IF(G64=0,"",'Ark1'!AR340)</f>
        <v>209.88524590163937</v>
      </c>
      <c r="P64" s="447">
        <f>+IF(G64=0,"",'Ark1'!AS340)</f>
        <v>31.905414728884928</v>
      </c>
      <c r="Q64" s="82">
        <f>+'Ark1'!T340</f>
        <v>5.9344262295082002</v>
      </c>
      <c r="R64" s="80"/>
      <c r="S64" s="100">
        <f>+'Ark1'!U340</f>
        <v>298.94262295081978</v>
      </c>
      <c r="T64" s="100"/>
      <c r="U64" s="100">
        <f>+'Ark1'!W340</f>
        <v>32.786885245901637</v>
      </c>
      <c r="V64" s="100">
        <f>+'Ark1'!X340</f>
        <v>21.311475409836063</v>
      </c>
      <c r="W64" s="100">
        <f>+'Ark1'!AG340</f>
        <v>877.63934426229503</v>
      </c>
      <c r="X64" s="100">
        <f>+'Ark1'!AH340</f>
        <v>0</v>
      </c>
      <c r="Y64" s="100">
        <f>+'Ark1'!AI340</f>
        <v>11.475409836065577</v>
      </c>
      <c r="Z64" s="100">
        <f>+'Ark1'!Y340</f>
        <v>65.922374765776652</v>
      </c>
      <c r="AA64" s="82">
        <f>+'Ark1'!Z340</f>
        <v>1.3962363508109892</v>
      </c>
      <c r="AB64" s="82">
        <f>+'Ark1'!AA340</f>
        <v>1.4806827452560181</v>
      </c>
      <c r="AC64" s="100">
        <f t="shared" si="24"/>
        <v>340.62126419605517</v>
      </c>
      <c r="AD64" s="99">
        <f t="shared" si="25"/>
        <v>65.36021505376344</v>
      </c>
      <c r="AE64" s="99">
        <f t="shared" si="26"/>
        <v>3.8125</v>
      </c>
      <c r="AF64" s="43"/>
      <c r="AG64" s="1"/>
      <c r="AH64"/>
      <c r="AI64" s="4"/>
      <c r="AJ64" s="13"/>
      <c r="AK64" s="13"/>
      <c r="AL64" s="5"/>
      <c r="AM64" s="5"/>
    </row>
    <row r="65" spans="1:50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1"/>
      <c r="AH65"/>
      <c r="AI65" s="4"/>
      <c r="AJ65" s="13"/>
      <c r="AK65"/>
      <c r="AL65"/>
      <c r="AM65"/>
    </row>
    <row r="66" spans="1:50" ht="15.6">
      <c r="A66" s="43"/>
      <c r="B66" s="43"/>
      <c r="C66" s="43"/>
      <c r="D66" s="43"/>
      <c r="E66" s="43"/>
      <c r="F66" s="43"/>
      <c r="G66" s="43"/>
      <c r="H66" s="43"/>
      <c r="I66" s="43"/>
      <c r="J66" s="64"/>
      <c r="K66" s="43"/>
      <c r="L66" s="64"/>
      <c r="M66" s="43"/>
      <c r="N66" s="43"/>
      <c r="O66" s="73"/>
      <c r="P66" s="73"/>
      <c r="Q66" s="43"/>
      <c r="R66" s="43"/>
      <c r="S66" s="73"/>
      <c r="T66" s="73"/>
      <c r="U66" s="73"/>
      <c r="V66" s="73"/>
      <c r="W66" s="43"/>
      <c r="X66" s="73"/>
      <c r="Y66" s="73"/>
      <c r="Z66" s="73"/>
      <c r="AA66" s="43"/>
      <c r="AB66" s="43"/>
      <c r="AC66" s="73"/>
      <c r="AD66" s="64"/>
      <c r="AE66" s="64"/>
      <c r="AF66" s="43"/>
      <c r="AG66" s="1"/>
      <c r="AH66"/>
      <c r="AI66" s="4"/>
      <c r="AJ66" s="5"/>
      <c r="AK66" s="5"/>
      <c r="AL66"/>
      <c r="AM66" s="2"/>
    </row>
    <row r="67" spans="1:50">
      <c r="V67" s="16"/>
      <c r="W67" s="3"/>
      <c r="Y67" s="16"/>
      <c r="AB67" s="58"/>
      <c r="AF67" s="1"/>
      <c r="AG67" s="1"/>
      <c r="AI67" s="1"/>
      <c r="AJ67" s="1"/>
      <c r="AN67" s="1"/>
      <c r="AO67" s="1"/>
      <c r="AP67" s="1"/>
      <c r="AQ67" s="1"/>
      <c r="AR67" s="1"/>
      <c r="AT67" s="4"/>
      <c r="AU67" s="4"/>
      <c r="AV67" s="4"/>
      <c r="AW67" s="4"/>
      <c r="AX67" s="4"/>
    </row>
    <row r="68" spans="1:50" ht="15.6">
      <c r="V68" s="16"/>
      <c r="W68" s="3"/>
      <c r="Y68" s="16"/>
      <c r="AB68" s="58"/>
      <c r="AF68" s="1"/>
      <c r="AG68" s="1"/>
      <c r="AI68" s="1"/>
      <c r="AJ68" s="1"/>
      <c r="AN68" s="1"/>
      <c r="AO68" s="1"/>
      <c r="AP68" s="1"/>
      <c r="AQ68" s="1"/>
      <c r="AR68" s="1"/>
      <c r="AT68" s="4"/>
      <c r="AU68" s="13"/>
      <c r="AV68" s="13"/>
      <c r="AW68" s="1"/>
      <c r="AX68" s="5"/>
    </row>
    <row r="69" spans="1:50" ht="15.6">
      <c r="V69" s="16"/>
      <c r="W69" s="3"/>
      <c r="Y69" s="16"/>
      <c r="AB69" s="58"/>
      <c r="AF69" s="1"/>
      <c r="AG69" s="1"/>
      <c r="AI69" s="1"/>
      <c r="AJ69" s="1"/>
      <c r="AN69" s="1"/>
      <c r="AO69" s="1"/>
      <c r="AP69" s="1"/>
      <c r="AQ69" s="1"/>
      <c r="AR69" s="1"/>
      <c r="AT69" s="4"/>
      <c r="AU69" s="13"/>
      <c r="AV69" s="13"/>
      <c r="AW69" s="1"/>
      <c r="AX69" s="5"/>
    </row>
    <row r="70" spans="1:50" ht="15.6">
      <c r="V70" s="16"/>
      <c r="W70" s="3"/>
      <c r="Y70" s="16"/>
      <c r="AB70" s="58"/>
      <c r="AF70" s="1"/>
      <c r="AG70" s="1"/>
      <c r="AI70" s="1"/>
      <c r="AJ70" s="1"/>
      <c r="AN70" s="1"/>
      <c r="AO70" s="1"/>
      <c r="AP70" s="1"/>
      <c r="AQ70" s="1"/>
      <c r="AR70" s="1"/>
      <c r="AT70" s="4"/>
      <c r="AU70" s="13"/>
      <c r="AV70" s="13"/>
      <c r="AW70" s="1"/>
      <c r="AX70" s="5"/>
    </row>
    <row r="71" spans="1:50" ht="15.6">
      <c r="V71" s="16"/>
      <c r="W71" s="3"/>
      <c r="Y71" s="16"/>
      <c r="AB71" s="58"/>
      <c r="AF71" s="1"/>
      <c r="AG71" s="1"/>
      <c r="AI71" s="1"/>
      <c r="AJ71" s="1"/>
      <c r="AN71" s="1"/>
      <c r="AO71" s="1"/>
      <c r="AP71" s="1"/>
      <c r="AQ71" s="1"/>
      <c r="AR71" s="1"/>
      <c r="AT71" s="4"/>
      <c r="AU71" s="13"/>
      <c r="AV71" s="13"/>
      <c r="AW71" s="1"/>
      <c r="AX71" s="5"/>
    </row>
    <row r="72" spans="1:50" ht="15.6">
      <c r="V72" s="16"/>
      <c r="W72" s="3"/>
      <c r="Y72" s="16"/>
      <c r="AB72" s="58"/>
      <c r="AF72" s="1"/>
      <c r="AG72" s="1"/>
      <c r="AI72" s="1"/>
      <c r="AJ72" s="1"/>
      <c r="AN72" s="1"/>
      <c r="AO72" s="1"/>
      <c r="AP72" s="1"/>
      <c r="AQ72" s="1"/>
      <c r="AR72" s="1"/>
      <c r="AT72" s="4"/>
      <c r="AU72" s="13"/>
      <c r="AV72" s="13"/>
      <c r="AW72" s="13"/>
      <c r="AX72" s="5"/>
    </row>
    <row r="73" spans="1:50" ht="15.6">
      <c r="V73" s="16"/>
      <c r="W73" s="3"/>
      <c r="Y73" s="16"/>
      <c r="AB73" s="58"/>
      <c r="AF73" s="1"/>
      <c r="AG73" s="1"/>
      <c r="AI73" s="1"/>
      <c r="AJ73" s="1"/>
      <c r="AN73" s="1"/>
      <c r="AO73" s="1"/>
      <c r="AP73" s="1"/>
      <c r="AQ73" s="1"/>
      <c r="AR73" s="1"/>
      <c r="AT73" s="4"/>
      <c r="AU73" s="13"/>
      <c r="AV73" s="13"/>
      <c r="AW73" s="13"/>
      <c r="AX73" s="5"/>
    </row>
    <row r="74" spans="1:50" ht="15.6">
      <c r="V74" s="16"/>
      <c r="W74" s="3"/>
      <c r="Y74" s="16"/>
      <c r="AB74" s="58"/>
      <c r="AF74" s="1"/>
      <c r="AG74" s="1"/>
      <c r="AI74" s="1"/>
      <c r="AJ74" s="1"/>
      <c r="AN74" s="1"/>
      <c r="AO74" s="1"/>
      <c r="AP74" s="1"/>
      <c r="AQ74" s="1"/>
      <c r="AR74" s="1"/>
      <c r="AT74" s="4"/>
      <c r="AU74" s="13"/>
      <c r="AV74" s="13"/>
      <c r="AW74" s="13"/>
      <c r="AX74" s="5"/>
    </row>
    <row r="75" spans="1:50" ht="15.6">
      <c r="V75" s="16"/>
      <c r="W75" s="3"/>
      <c r="Y75" s="16"/>
      <c r="AB75" s="58"/>
      <c r="AF75" s="1"/>
      <c r="AG75" s="1"/>
      <c r="AI75" s="1"/>
      <c r="AJ75" s="1"/>
      <c r="AN75" s="1"/>
      <c r="AO75" s="1"/>
      <c r="AP75" s="1"/>
      <c r="AQ75" s="1"/>
      <c r="AR75" s="1"/>
      <c r="AT75" s="4"/>
      <c r="AU75" s="13"/>
      <c r="AV75" s="13"/>
      <c r="AW75" s="13"/>
      <c r="AX75" s="5"/>
    </row>
    <row r="76" spans="1:50" ht="15.6">
      <c r="V76" s="16"/>
      <c r="W76" s="3"/>
      <c r="Y76" s="16"/>
      <c r="AB76" s="58"/>
      <c r="AF76" s="1"/>
      <c r="AG76" s="1"/>
      <c r="AI76" s="1"/>
      <c r="AJ76" s="1"/>
      <c r="AN76" s="1"/>
      <c r="AO76" s="1"/>
      <c r="AP76" s="1"/>
      <c r="AQ76" s="1"/>
      <c r="AR76" s="1"/>
      <c r="AT76" s="4"/>
      <c r="AU76" s="13"/>
      <c r="AV76" s="13"/>
      <c r="AW76" s="5"/>
      <c r="AX76" s="5"/>
    </row>
    <row r="77" spans="1:50" ht="15.6">
      <c r="V77" s="16"/>
      <c r="W77" s="3"/>
      <c r="Y77" s="16"/>
      <c r="AB77" s="58"/>
      <c r="AF77" s="1"/>
      <c r="AG77" s="1"/>
      <c r="AI77" s="1"/>
      <c r="AJ77" s="1"/>
      <c r="AN77" s="1"/>
      <c r="AO77" s="1"/>
      <c r="AP77" s="1"/>
      <c r="AQ77" s="1"/>
      <c r="AR77" s="1"/>
      <c r="AT77" s="4"/>
      <c r="AU77" s="13"/>
      <c r="AV77" s="13"/>
      <c r="AW77" s="5"/>
      <c r="AX77" s="5"/>
    </row>
    <row r="78" spans="1:50" ht="15.6">
      <c r="V78" s="16"/>
      <c r="W78" s="3"/>
      <c r="Y78" s="16"/>
      <c r="AB78" s="58"/>
      <c r="AF78" s="1"/>
      <c r="AG78" s="1"/>
      <c r="AI78" s="1"/>
      <c r="AJ78" s="1"/>
      <c r="AN78" s="1"/>
      <c r="AO78" s="1"/>
      <c r="AP78" s="1"/>
      <c r="AQ78" s="1"/>
      <c r="AR78" s="1"/>
      <c r="AT78" s="4"/>
      <c r="AU78" s="13"/>
      <c r="AV78" s="13"/>
      <c r="AW78" s="5"/>
      <c r="AX78" s="5"/>
    </row>
    <row r="79" spans="1:50" ht="15.6">
      <c r="V79" s="16"/>
      <c r="W79" s="3"/>
      <c r="Y79" s="16"/>
      <c r="AB79" s="58"/>
      <c r="AF79" s="1"/>
      <c r="AG79" s="1"/>
      <c r="AI79" s="1"/>
      <c r="AJ79" s="1"/>
      <c r="AN79" s="1"/>
      <c r="AO79" s="1"/>
      <c r="AP79" s="1"/>
      <c r="AQ79" s="1"/>
      <c r="AR79" s="1"/>
      <c r="AT79" s="4"/>
      <c r="AU79" s="13"/>
      <c r="AV79" s="13"/>
      <c r="AW79" s="5"/>
      <c r="AX79" s="5"/>
    </row>
    <row r="80" spans="1:50" ht="15.6">
      <c r="V80" s="16"/>
      <c r="W80" s="3"/>
      <c r="Y80" s="16"/>
      <c r="AB80" s="58"/>
      <c r="AF80" s="1"/>
      <c r="AG80" s="1"/>
      <c r="AI80" s="1"/>
      <c r="AJ80" s="1"/>
      <c r="AN80" s="1"/>
      <c r="AO80" s="1"/>
      <c r="AP80" s="1"/>
      <c r="AQ80" s="1"/>
      <c r="AR80" s="1"/>
      <c r="AT80" s="4"/>
      <c r="AU80" s="13"/>
      <c r="AV80" s="13"/>
      <c r="AW80" s="5"/>
      <c r="AX80" s="5"/>
    </row>
    <row r="81" spans="22:50" ht="15.6">
      <c r="V81" s="16"/>
      <c r="W81" s="3"/>
      <c r="Y81" s="16"/>
      <c r="AB81" s="58"/>
      <c r="AF81" s="1"/>
      <c r="AG81" s="1"/>
      <c r="AI81" s="1"/>
      <c r="AJ81" s="1"/>
      <c r="AN81" s="1"/>
      <c r="AO81" s="1"/>
      <c r="AP81" s="1"/>
      <c r="AQ81" s="1"/>
      <c r="AR81" s="1"/>
      <c r="AT81" s="4"/>
      <c r="AU81" s="13"/>
      <c r="AV81" s="13"/>
      <c r="AW81" s="5"/>
      <c r="AX81" s="5"/>
    </row>
    <row r="82" spans="22:50" ht="15.6">
      <c r="V82" s="16"/>
      <c r="W82" s="3"/>
      <c r="Y82" s="16"/>
      <c r="AB82" s="58"/>
      <c r="AF82" s="1"/>
      <c r="AG82" s="1"/>
      <c r="AI82" s="1"/>
      <c r="AJ82" s="1"/>
      <c r="AN82" s="1"/>
      <c r="AO82" s="1"/>
      <c r="AP82" s="1"/>
      <c r="AQ82" s="1"/>
      <c r="AR82" s="1"/>
      <c r="AT82" s="4"/>
      <c r="AU82" s="13"/>
      <c r="AV82" s="13"/>
      <c r="AW82" s="5"/>
      <c r="AX82" s="5"/>
    </row>
    <row r="83" spans="22:50" ht="15.6">
      <c r="V83" s="16"/>
      <c r="W83" s="3"/>
      <c r="Y83" s="16"/>
      <c r="AB83" s="58"/>
      <c r="AF83" s="1"/>
      <c r="AG83" s="1"/>
      <c r="AI83" s="1"/>
      <c r="AJ83" s="1"/>
      <c r="AN83" s="1"/>
      <c r="AO83" s="1"/>
      <c r="AP83" s="1"/>
      <c r="AQ83" s="1"/>
      <c r="AR83" s="1"/>
      <c r="AT83" s="13"/>
      <c r="AU83" s="13"/>
      <c r="AV83" s="13"/>
      <c r="AW83" s="5"/>
      <c r="AX83" s="5"/>
    </row>
    <row r="84" spans="22:50" ht="15.6">
      <c r="V84" s="16"/>
      <c r="W84" s="3"/>
      <c r="Y84" s="16"/>
      <c r="AB84" s="58"/>
      <c r="AF84" s="1"/>
      <c r="AG84" s="1"/>
      <c r="AI84" s="1"/>
      <c r="AJ84" s="1"/>
      <c r="AN84" s="1"/>
      <c r="AO84" s="1"/>
      <c r="AP84" s="1"/>
      <c r="AQ84" s="1"/>
      <c r="AR84" s="1"/>
      <c r="AT84" s="5"/>
      <c r="AU84" s="5"/>
      <c r="AV84" s="5"/>
      <c r="AW84" s="5"/>
      <c r="AX84" s="5"/>
    </row>
    <row r="85" spans="22:50">
      <c r="V85" s="16"/>
      <c r="W85" s="3"/>
      <c r="Y85" s="16"/>
      <c r="AB85" s="58"/>
      <c r="AF85" s="1"/>
      <c r="AG85" s="1"/>
      <c r="AI85" s="1"/>
      <c r="AJ85" s="1"/>
      <c r="AN85" s="1"/>
      <c r="AO85" s="1"/>
      <c r="AP85" s="1"/>
      <c r="AQ85" s="1"/>
      <c r="AR85" s="1"/>
      <c r="AT85" s="13"/>
      <c r="AU85" s="13"/>
    </row>
    <row r="86" spans="22:50" ht="15.6">
      <c r="V86" s="16"/>
      <c r="W86" s="3"/>
      <c r="Y86" s="16"/>
      <c r="AB86" s="58"/>
      <c r="AF86" s="1"/>
      <c r="AG86" s="1"/>
      <c r="AI86" s="1"/>
      <c r="AJ86" s="1"/>
      <c r="AN86" s="1"/>
      <c r="AO86" s="1"/>
      <c r="AP86" s="1"/>
      <c r="AQ86" s="1"/>
      <c r="AR86" s="1"/>
      <c r="AT86" s="13"/>
      <c r="AU86" s="5"/>
      <c r="AV86" s="5"/>
      <c r="AX86" s="5"/>
    </row>
    <row r="87" spans="22:50">
      <c r="V87" s="16"/>
      <c r="W87" s="3"/>
      <c r="Y87" s="16"/>
      <c r="AB87" s="58"/>
      <c r="AF87" s="1"/>
      <c r="AG87" s="1"/>
      <c r="AI87" s="1"/>
      <c r="AJ87" s="1"/>
      <c r="AN87" s="1"/>
      <c r="AO87" s="1"/>
      <c r="AP87" s="1"/>
      <c r="AQ87" s="1"/>
      <c r="AR87" s="1"/>
      <c r="AT87" s="13"/>
      <c r="AU87" s="13"/>
    </row>
    <row r="88" spans="22:50">
      <c r="V88" s="16"/>
      <c r="W88" s="3"/>
      <c r="Y88" s="16"/>
      <c r="AB88" s="58"/>
      <c r="AF88" s="1"/>
      <c r="AG88" s="1"/>
      <c r="AI88" s="1"/>
      <c r="AJ88" s="1"/>
      <c r="AN88" s="1"/>
      <c r="AO88" s="1"/>
      <c r="AP88" s="1"/>
      <c r="AQ88" s="1"/>
      <c r="AR88" s="1"/>
      <c r="AT88" s="13"/>
      <c r="AU88" s="13"/>
    </row>
    <row r="89" spans="22:50">
      <c r="V89" s="16"/>
      <c r="W89" s="3"/>
      <c r="Y89" s="16"/>
      <c r="AB89" s="58"/>
      <c r="AF89" s="1"/>
      <c r="AG89" s="1"/>
      <c r="AI89" s="1"/>
      <c r="AJ89" s="1"/>
      <c r="AN89" s="1"/>
      <c r="AO89" s="1"/>
      <c r="AP89" s="1"/>
      <c r="AQ89" s="1"/>
      <c r="AR89" s="1"/>
      <c r="AT89" s="13"/>
      <c r="AU89" s="13"/>
    </row>
    <row r="90" spans="22:50">
      <c r="V90" s="16"/>
      <c r="W90" s="3"/>
      <c r="Y90" s="16"/>
      <c r="AB90" s="58"/>
      <c r="AF90" s="1"/>
      <c r="AG90" s="1"/>
      <c r="AI90" s="1"/>
      <c r="AJ90" s="1"/>
      <c r="AN90" s="1"/>
      <c r="AO90" s="1"/>
      <c r="AP90" s="1"/>
      <c r="AQ90" s="1"/>
      <c r="AR90" s="1"/>
      <c r="AT90" s="13"/>
      <c r="AU90" s="13"/>
    </row>
    <row r="91" spans="22:50">
      <c r="V91" s="16"/>
      <c r="W91" s="3"/>
      <c r="Y91" s="16"/>
      <c r="AB91" s="58"/>
      <c r="AF91" s="1"/>
      <c r="AG91" s="1"/>
      <c r="AI91" s="1"/>
      <c r="AJ91" s="1"/>
      <c r="AN91" s="1"/>
      <c r="AO91" s="1"/>
      <c r="AP91" s="1"/>
      <c r="AQ91" s="1"/>
      <c r="AR91" s="1"/>
      <c r="AT91" s="13"/>
      <c r="AU91" s="13"/>
    </row>
    <row r="92" spans="22:50">
      <c r="V92" s="16"/>
      <c r="W92" s="3"/>
      <c r="Y92" s="16"/>
      <c r="AB92" s="58"/>
      <c r="AF92" s="1"/>
      <c r="AG92" s="1"/>
      <c r="AI92" s="1"/>
      <c r="AJ92" s="1"/>
      <c r="AN92" s="1"/>
      <c r="AO92" s="1"/>
      <c r="AP92" s="1"/>
      <c r="AQ92" s="1"/>
      <c r="AR92" s="1"/>
      <c r="AT92" s="13"/>
      <c r="AU92" s="13"/>
    </row>
    <row r="93" spans="22:50">
      <c r="V93" s="16"/>
      <c r="W93" s="3"/>
      <c r="Y93" s="16"/>
      <c r="AB93" s="58"/>
      <c r="AF93" s="1"/>
      <c r="AG93" s="1"/>
      <c r="AI93" s="1"/>
      <c r="AJ93" s="1"/>
      <c r="AN93" s="1"/>
      <c r="AO93" s="1"/>
      <c r="AP93" s="1"/>
      <c r="AQ93" s="1"/>
      <c r="AR93" s="1"/>
      <c r="AT93" s="13"/>
      <c r="AU93" s="13"/>
    </row>
    <row r="94" spans="22:50">
      <c r="V94" s="16"/>
      <c r="W94" s="3"/>
      <c r="Y94" s="16"/>
      <c r="AB94" s="58"/>
      <c r="AF94" s="1"/>
      <c r="AG94" s="1"/>
      <c r="AI94" s="1"/>
      <c r="AJ94" s="1"/>
      <c r="AN94" s="1"/>
      <c r="AO94" s="1"/>
      <c r="AP94" s="1"/>
      <c r="AQ94" s="1"/>
      <c r="AR94" s="1"/>
      <c r="AT94" s="13"/>
      <c r="AU94" s="13"/>
    </row>
    <row r="95" spans="22:50">
      <c r="V95" s="16"/>
      <c r="W95" s="3"/>
      <c r="Y95" s="16"/>
      <c r="AB95" s="58"/>
      <c r="AF95" s="1"/>
      <c r="AG95" s="1"/>
      <c r="AI95" s="1"/>
      <c r="AJ95" s="1"/>
      <c r="AN95" s="1"/>
      <c r="AO95" s="1"/>
      <c r="AP95" s="1"/>
      <c r="AQ95" s="1"/>
      <c r="AR95" s="1"/>
      <c r="AT95" s="13"/>
      <c r="AU95" s="13"/>
    </row>
    <row r="96" spans="22:50">
      <c r="V96" s="16"/>
      <c r="W96" s="3"/>
      <c r="Y96" s="16"/>
      <c r="AB96" s="58"/>
      <c r="AF96" s="1"/>
      <c r="AG96" s="1"/>
      <c r="AI96" s="1"/>
      <c r="AJ96" s="1"/>
      <c r="AN96" s="1"/>
      <c r="AO96" s="1"/>
      <c r="AP96" s="1"/>
      <c r="AQ96" s="1"/>
      <c r="AR96" s="1"/>
      <c r="AT96" s="13"/>
      <c r="AU96" s="13"/>
    </row>
    <row r="97" spans="22:47">
      <c r="V97" s="16"/>
      <c r="W97" s="3"/>
      <c r="Y97" s="16"/>
      <c r="AB97" s="58"/>
      <c r="AF97" s="1"/>
      <c r="AG97" s="1"/>
      <c r="AI97" s="1"/>
      <c r="AJ97" s="1"/>
      <c r="AN97" s="1"/>
      <c r="AO97" s="1"/>
      <c r="AP97" s="1"/>
      <c r="AQ97" s="1"/>
      <c r="AR97" s="1"/>
      <c r="AT97" s="13"/>
      <c r="AU97" s="13"/>
    </row>
    <row r="98" spans="22:47">
      <c r="V98" s="16"/>
      <c r="W98" s="3"/>
      <c r="Y98" s="16"/>
      <c r="AB98" s="58"/>
      <c r="AF98" s="1"/>
      <c r="AG98" s="1"/>
      <c r="AI98" s="1"/>
      <c r="AJ98" s="1"/>
      <c r="AN98" s="1"/>
      <c r="AO98" s="1"/>
      <c r="AP98" s="1"/>
      <c r="AQ98" s="1"/>
      <c r="AR98" s="1"/>
      <c r="AT98" s="13"/>
      <c r="AU98" s="13"/>
    </row>
    <row r="99" spans="22:47">
      <c r="V99" s="16"/>
      <c r="AR99" s="1"/>
      <c r="AT99" s="13"/>
      <c r="AU99" s="13"/>
    </row>
    <row r="100" spans="22:47">
      <c r="V100" s="16"/>
      <c r="AR100" s="1"/>
      <c r="AT100" s="13"/>
      <c r="AU100" s="13"/>
    </row>
    <row r="101" spans="22:47">
      <c r="W101" s="3"/>
      <c r="Y101" s="16"/>
      <c r="AB101" s="58"/>
      <c r="AF101" s="1"/>
      <c r="AG101" s="1"/>
      <c r="AI101" s="1"/>
      <c r="AJ101" s="1"/>
      <c r="AN101" s="1"/>
      <c r="AO101" s="1"/>
      <c r="AP101" s="1"/>
      <c r="AQ101" s="1"/>
      <c r="AT101" s="13"/>
      <c r="AU101" s="13"/>
    </row>
    <row r="102" spans="22:47">
      <c r="W102" s="3"/>
      <c r="Y102" s="16"/>
      <c r="AB102" s="58"/>
      <c r="AF102" s="1"/>
      <c r="AG102" s="1"/>
      <c r="AI102" s="1"/>
      <c r="AJ102" s="1"/>
      <c r="AN102" s="1"/>
      <c r="AO102" s="1"/>
      <c r="AP102" s="1"/>
      <c r="AQ102" s="1"/>
      <c r="AT102" s="13"/>
      <c r="AU102" s="13"/>
    </row>
    <row r="103" spans="22:47">
      <c r="V103" s="16"/>
      <c r="W103" s="3"/>
      <c r="Y103" s="16"/>
      <c r="AB103" s="58"/>
      <c r="AF103" s="1"/>
      <c r="AG103" s="1"/>
      <c r="AI103" s="1"/>
      <c r="AJ103" s="1"/>
      <c r="AN103" s="1"/>
      <c r="AO103" s="1"/>
      <c r="AP103" s="1"/>
      <c r="AQ103" s="1"/>
      <c r="AR103" s="1"/>
      <c r="AT103" s="13"/>
      <c r="AU103" s="13"/>
    </row>
    <row r="104" spans="22:47">
      <c r="V104" s="16"/>
      <c r="W104" s="3"/>
      <c r="Y104" s="16"/>
      <c r="AB104" s="58"/>
      <c r="AF104" s="1"/>
      <c r="AG104" s="1"/>
      <c r="AI104" s="1"/>
      <c r="AJ104" s="1"/>
      <c r="AN104" s="1"/>
      <c r="AO104" s="1"/>
      <c r="AP104" s="1"/>
      <c r="AQ104" s="1"/>
      <c r="AR104" s="1"/>
      <c r="AT104" s="13"/>
      <c r="AU104" s="13"/>
    </row>
    <row r="105" spans="22:47">
      <c r="V105" s="16"/>
      <c r="W105" s="3"/>
      <c r="Y105" s="16"/>
      <c r="AB105" s="58"/>
      <c r="AF105" s="1"/>
      <c r="AG105" s="1"/>
      <c r="AI105" s="1"/>
      <c r="AJ105" s="1"/>
      <c r="AN105" s="1"/>
      <c r="AO105" s="1"/>
      <c r="AP105" s="1"/>
      <c r="AQ105" s="1"/>
      <c r="AR105" s="1"/>
      <c r="AT105" s="13"/>
      <c r="AU105" s="13"/>
    </row>
    <row r="106" spans="22:47">
      <c r="V106" s="16"/>
      <c r="W106" s="3"/>
      <c r="Y106" s="16"/>
      <c r="AB106" s="58"/>
      <c r="AF106" s="1"/>
      <c r="AG106" s="1"/>
      <c r="AI106" s="1"/>
      <c r="AJ106" s="1"/>
      <c r="AN106" s="1"/>
      <c r="AO106" s="1"/>
      <c r="AP106" s="1"/>
      <c r="AQ106" s="1"/>
      <c r="AR106" s="1"/>
      <c r="AT106" s="13"/>
      <c r="AU106" s="13"/>
    </row>
    <row r="107" spans="22:47">
      <c r="V107" s="16"/>
      <c r="W107" s="3"/>
      <c r="Y107" s="16"/>
      <c r="AB107" s="58"/>
      <c r="AF107" s="1"/>
      <c r="AG107" s="1"/>
      <c r="AI107" s="1"/>
      <c r="AJ107" s="1"/>
      <c r="AN107" s="1"/>
      <c r="AO107" s="1"/>
      <c r="AP107" s="1"/>
      <c r="AQ107" s="1"/>
      <c r="AR107" s="1"/>
      <c r="AT107" s="13"/>
      <c r="AU107" s="13"/>
    </row>
    <row r="108" spans="22:47">
      <c r="V108" s="16"/>
      <c r="W108" s="3"/>
      <c r="Y108" s="16"/>
      <c r="AB108" s="58"/>
      <c r="AF108" s="1"/>
      <c r="AG108" s="1"/>
      <c r="AI108" s="1"/>
      <c r="AJ108" s="1"/>
      <c r="AN108" s="1"/>
      <c r="AO108" s="1"/>
      <c r="AP108" s="1"/>
      <c r="AQ108" s="1"/>
      <c r="AR108" s="1"/>
      <c r="AT108" s="13"/>
      <c r="AU108" s="13"/>
    </row>
    <row r="109" spans="22:47">
      <c r="V109" s="16"/>
      <c r="W109" s="3"/>
      <c r="Y109" s="16"/>
      <c r="AB109" s="58"/>
      <c r="AF109" s="1"/>
      <c r="AG109" s="1"/>
      <c r="AI109" s="1"/>
      <c r="AJ109" s="1"/>
      <c r="AN109" s="1"/>
      <c r="AO109" s="1"/>
      <c r="AP109" s="1"/>
      <c r="AQ109" s="1"/>
      <c r="AR109" s="1"/>
      <c r="AT109" s="13"/>
      <c r="AU109" s="13"/>
    </row>
    <row r="110" spans="22:47">
      <c r="V110" s="16"/>
      <c r="W110" s="3"/>
      <c r="Y110" s="16"/>
      <c r="AB110" s="58"/>
      <c r="AF110" s="1"/>
      <c r="AG110" s="1"/>
      <c r="AI110" s="1"/>
      <c r="AJ110" s="1"/>
      <c r="AN110" s="1"/>
      <c r="AO110" s="1"/>
      <c r="AP110" s="1"/>
      <c r="AQ110" s="1"/>
      <c r="AR110" s="1"/>
      <c r="AT110" s="13"/>
      <c r="AU110" s="13"/>
    </row>
    <row r="111" spans="22:47">
      <c r="V111" s="16"/>
      <c r="W111" s="3"/>
      <c r="Y111" s="16"/>
      <c r="AB111" s="58"/>
      <c r="AF111" s="1"/>
      <c r="AG111" s="1"/>
      <c r="AI111" s="1"/>
      <c r="AJ111" s="1"/>
      <c r="AN111" s="1"/>
      <c r="AO111" s="1"/>
      <c r="AP111" s="1"/>
      <c r="AQ111" s="1"/>
      <c r="AR111" s="1"/>
      <c r="AT111" s="13"/>
      <c r="AU111" s="13"/>
    </row>
    <row r="112" spans="22:47">
      <c r="V112" s="16"/>
      <c r="W112" s="3"/>
      <c r="Y112" s="16"/>
      <c r="AB112" s="58"/>
      <c r="AF112" s="1"/>
      <c r="AG112" s="1"/>
      <c r="AI112" s="1"/>
      <c r="AJ112" s="1"/>
      <c r="AN112" s="1"/>
      <c r="AO112" s="1"/>
      <c r="AP112" s="1"/>
      <c r="AQ112" s="1"/>
      <c r="AR112" s="1"/>
      <c r="AT112" s="13"/>
      <c r="AU112" s="13"/>
    </row>
    <row r="113" spans="22:47">
      <c r="V113" s="16"/>
      <c r="W113" s="3"/>
      <c r="Y113" s="16"/>
      <c r="AB113" s="58"/>
      <c r="AF113" s="1"/>
      <c r="AG113" s="1"/>
      <c r="AI113" s="1"/>
      <c r="AJ113" s="1"/>
      <c r="AN113" s="1"/>
      <c r="AO113" s="1"/>
      <c r="AP113" s="1"/>
      <c r="AQ113" s="1"/>
      <c r="AR113" s="1"/>
      <c r="AT113" s="13"/>
      <c r="AU113" s="13"/>
    </row>
    <row r="114" spans="22:47">
      <c r="V114" s="16"/>
      <c r="W114" s="3"/>
      <c r="Y114" s="16"/>
      <c r="AB114" s="58"/>
      <c r="AF114" s="1"/>
      <c r="AG114" s="1"/>
      <c r="AI114" s="1"/>
      <c r="AJ114" s="1"/>
      <c r="AN114" s="1"/>
      <c r="AO114" s="1"/>
      <c r="AP114" s="1"/>
      <c r="AQ114" s="1"/>
      <c r="AR114" s="1"/>
      <c r="AT114" s="13"/>
      <c r="AU114" s="13"/>
    </row>
    <row r="115" spans="22:47">
      <c r="V115" s="16"/>
      <c r="W115" s="3"/>
      <c r="Y115" s="16"/>
      <c r="AB115" s="58"/>
      <c r="AF115" s="1"/>
      <c r="AG115" s="1"/>
      <c r="AI115" s="1"/>
      <c r="AJ115" s="1"/>
      <c r="AN115" s="1"/>
      <c r="AO115" s="1"/>
      <c r="AP115" s="1"/>
      <c r="AQ115" s="1"/>
      <c r="AR115" s="1"/>
      <c r="AT115" s="13"/>
      <c r="AU115" s="13"/>
    </row>
    <row r="116" spans="22:47">
      <c r="V116" s="16"/>
      <c r="W116" s="3"/>
      <c r="Y116" s="16"/>
      <c r="AB116" s="58"/>
      <c r="AF116" s="1"/>
      <c r="AG116" s="1"/>
      <c r="AI116" s="1"/>
      <c r="AJ116" s="1"/>
      <c r="AN116" s="1"/>
      <c r="AO116" s="1"/>
      <c r="AP116" s="1"/>
      <c r="AQ116" s="1"/>
      <c r="AR116" s="1"/>
      <c r="AT116" s="13"/>
      <c r="AU116" s="13"/>
    </row>
    <row r="117" spans="22:47">
      <c r="V117" s="16"/>
      <c r="W117" s="3"/>
      <c r="Y117" s="16"/>
      <c r="AB117" s="58"/>
      <c r="AF117" s="1"/>
      <c r="AG117" s="1"/>
      <c r="AI117" s="1"/>
      <c r="AJ117" s="1"/>
      <c r="AN117" s="1"/>
      <c r="AO117" s="1"/>
      <c r="AP117" s="1"/>
      <c r="AQ117" s="1"/>
      <c r="AR117" s="1"/>
      <c r="AT117" s="13"/>
      <c r="AU117" s="13"/>
    </row>
    <row r="118" spans="22:47">
      <c r="V118" s="16"/>
      <c r="W118" s="3"/>
      <c r="Y118" s="16"/>
      <c r="AB118" s="58"/>
      <c r="AF118" s="1"/>
      <c r="AG118" s="1"/>
      <c r="AI118" s="1"/>
      <c r="AJ118" s="1"/>
      <c r="AN118" s="1"/>
      <c r="AO118" s="1"/>
      <c r="AP118" s="1"/>
      <c r="AQ118" s="1"/>
      <c r="AR118" s="1"/>
      <c r="AT118" s="13"/>
      <c r="AU118" s="13"/>
    </row>
    <row r="119" spans="22:47">
      <c r="V119" s="16"/>
      <c r="W119" s="3"/>
      <c r="Y119" s="16"/>
      <c r="AB119" s="58"/>
      <c r="AF119" s="1"/>
      <c r="AG119" s="1"/>
      <c r="AI119" s="1"/>
      <c r="AJ119" s="1"/>
      <c r="AN119" s="1"/>
      <c r="AO119" s="1"/>
      <c r="AP119" s="1"/>
      <c r="AQ119" s="1"/>
      <c r="AR119" s="1"/>
      <c r="AT119" s="13"/>
      <c r="AU119" s="13"/>
    </row>
    <row r="120" spans="22:47">
      <c r="V120" s="16"/>
      <c r="W120" s="3"/>
      <c r="Y120" s="16"/>
      <c r="AB120" s="58"/>
      <c r="AF120" s="1"/>
      <c r="AG120" s="1"/>
      <c r="AI120" s="1"/>
      <c r="AJ120" s="1"/>
      <c r="AN120" s="1"/>
      <c r="AO120" s="1"/>
      <c r="AP120" s="1"/>
      <c r="AQ120" s="1"/>
      <c r="AR120" s="1"/>
      <c r="AT120" s="13"/>
      <c r="AU120" s="13"/>
    </row>
    <row r="121" spans="22:47">
      <c r="V121" s="16"/>
      <c r="W121" s="3"/>
      <c r="Y121" s="16"/>
      <c r="AB121" s="58"/>
      <c r="AF121" s="1"/>
      <c r="AG121" s="1"/>
      <c r="AI121" s="1"/>
      <c r="AJ121" s="1"/>
      <c r="AN121" s="1"/>
      <c r="AO121" s="1"/>
      <c r="AP121" s="1"/>
      <c r="AQ121" s="1"/>
      <c r="AR121" s="1"/>
      <c r="AT121" s="13"/>
      <c r="AU121" s="13"/>
    </row>
    <row r="122" spans="22:47">
      <c r="V122" s="16"/>
      <c r="W122" s="3"/>
      <c r="Y122" s="16"/>
      <c r="AB122" s="58"/>
      <c r="AF122" s="1"/>
      <c r="AG122" s="1"/>
      <c r="AI122" s="1"/>
      <c r="AJ122" s="1"/>
      <c r="AN122" s="1"/>
      <c r="AO122" s="1"/>
      <c r="AP122" s="1"/>
      <c r="AQ122" s="1"/>
      <c r="AR122" s="1"/>
      <c r="AT122" s="13"/>
      <c r="AU122" s="13"/>
    </row>
    <row r="123" spans="22:47">
      <c r="V123" s="16"/>
      <c r="W123" s="3"/>
      <c r="Y123" s="16"/>
      <c r="AB123" s="58"/>
      <c r="AF123" s="1"/>
      <c r="AG123" s="1"/>
      <c r="AI123" s="1"/>
      <c r="AJ123" s="1"/>
      <c r="AN123" s="1"/>
      <c r="AO123" s="1"/>
      <c r="AP123" s="1"/>
      <c r="AQ123" s="1"/>
      <c r="AR123" s="1"/>
      <c r="AT123" s="13"/>
      <c r="AU123" s="13"/>
    </row>
    <row r="124" spans="22:47">
      <c r="V124" s="16"/>
      <c r="W124" s="3"/>
      <c r="Y124" s="16"/>
      <c r="AB124" s="58"/>
      <c r="AF124" s="1"/>
      <c r="AG124" s="1"/>
      <c r="AI124" s="1"/>
      <c r="AJ124" s="1"/>
      <c r="AN124" s="1"/>
      <c r="AO124" s="1"/>
      <c r="AP124" s="1"/>
      <c r="AQ124" s="1"/>
      <c r="AR124" s="1"/>
      <c r="AT124" s="13"/>
      <c r="AU124" s="13"/>
    </row>
    <row r="125" spans="22:47">
      <c r="V125" s="16"/>
      <c r="W125" s="3"/>
      <c r="Y125" s="16"/>
      <c r="AB125" s="58"/>
      <c r="AF125" s="1"/>
      <c r="AG125" s="1"/>
      <c r="AI125" s="1"/>
      <c r="AJ125" s="1"/>
      <c r="AN125" s="1"/>
      <c r="AO125" s="1"/>
      <c r="AP125" s="1"/>
      <c r="AQ125" s="1"/>
      <c r="AR125" s="1"/>
      <c r="AT125" s="13"/>
      <c r="AU125" s="13"/>
    </row>
    <row r="126" spans="22:47">
      <c r="V126" s="16"/>
      <c r="W126" s="3"/>
      <c r="Y126" s="16"/>
      <c r="AB126" s="58"/>
      <c r="AF126" s="1"/>
      <c r="AG126" s="1"/>
      <c r="AI126" s="1"/>
      <c r="AJ126" s="1"/>
      <c r="AN126" s="1"/>
      <c r="AO126" s="1"/>
      <c r="AP126" s="1"/>
      <c r="AQ126" s="1"/>
      <c r="AR126" s="1"/>
      <c r="AT126" s="13"/>
      <c r="AU126" s="13"/>
    </row>
    <row r="127" spans="22:47">
      <c r="V127" s="16"/>
      <c r="W127" s="3"/>
      <c r="Y127" s="16"/>
      <c r="AB127" s="58"/>
      <c r="AF127" s="1"/>
      <c r="AG127" s="1"/>
      <c r="AI127" s="1"/>
      <c r="AJ127" s="1"/>
      <c r="AN127" s="1"/>
      <c r="AO127" s="1"/>
      <c r="AP127" s="1"/>
      <c r="AQ127" s="1"/>
      <c r="AR127" s="1"/>
      <c r="AT127" s="13"/>
      <c r="AU127" s="13"/>
    </row>
    <row r="128" spans="22:47">
      <c r="V128" s="16"/>
      <c r="W128" s="3"/>
      <c r="Y128" s="16"/>
      <c r="AB128" s="58"/>
      <c r="AF128" s="1"/>
      <c r="AG128" s="1"/>
      <c r="AI128" s="1"/>
      <c r="AJ128" s="1"/>
      <c r="AN128" s="1"/>
      <c r="AO128" s="1"/>
      <c r="AP128" s="1"/>
      <c r="AQ128" s="1"/>
      <c r="AR128" s="1"/>
      <c r="AT128" s="13"/>
      <c r="AU128" s="13"/>
    </row>
    <row r="129" spans="22:47">
      <c r="V129" s="16"/>
      <c r="W129" s="3"/>
      <c r="Y129" s="16"/>
      <c r="AB129" s="58"/>
      <c r="AF129" s="1"/>
      <c r="AG129" s="1"/>
      <c r="AI129" s="1"/>
      <c r="AJ129" s="1"/>
      <c r="AN129" s="1"/>
      <c r="AO129" s="1"/>
      <c r="AP129" s="1"/>
      <c r="AQ129" s="1"/>
      <c r="AR129" s="1"/>
      <c r="AT129" s="13"/>
      <c r="AU129" s="13"/>
    </row>
    <row r="130" spans="22:47">
      <c r="V130" s="16"/>
      <c r="W130" s="3"/>
      <c r="Y130" s="16"/>
      <c r="AB130" s="58"/>
      <c r="AF130" s="1"/>
      <c r="AG130" s="1"/>
      <c r="AI130" s="1"/>
      <c r="AJ130" s="1"/>
      <c r="AN130" s="1"/>
      <c r="AO130" s="1"/>
      <c r="AP130" s="1"/>
      <c r="AQ130" s="1"/>
      <c r="AR130" s="1"/>
      <c r="AT130" s="13"/>
      <c r="AU130" s="13"/>
    </row>
    <row r="131" spans="22:47">
      <c r="V131" s="16"/>
      <c r="W131" s="3"/>
      <c r="Y131" s="16"/>
      <c r="AB131" s="58"/>
      <c r="AF131" s="1"/>
      <c r="AG131" s="1"/>
      <c r="AI131" s="1"/>
      <c r="AJ131" s="1"/>
      <c r="AN131" s="1"/>
      <c r="AO131" s="1"/>
      <c r="AP131" s="1"/>
      <c r="AQ131" s="1"/>
      <c r="AR131" s="1"/>
      <c r="AT131" s="13"/>
      <c r="AU131" s="13"/>
    </row>
    <row r="132" spans="22:47">
      <c r="V132" s="16"/>
      <c r="W132" s="3"/>
      <c r="Y132" s="16"/>
      <c r="AB132" s="58"/>
      <c r="AF132" s="1"/>
      <c r="AG132" s="1"/>
      <c r="AI132" s="1"/>
      <c r="AJ132" s="1"/>
      <c r="AN132" s="1"/>
      <c r="AO132" s="1"/>
      <c r="AP132" s="1"/>
      <c r="AQ132" s="1"/>
      <c r="AR132" s="1"/>
      <c r="AT132" s="13"/>
      <c r="AU132" s="13"/>
    </row>
    <row r="133" spans="22:47">
      <c r="V133" s="16"/>
      <c r="AR133" s="1"/>
      <c r="AT133" s="13"/>
      <c r="AU133" s="13"/>
    </row>
    <row r="134" spans="22:47">
      <c r="V134" s="16"/>
      <c r="AR134" s="1"/>
      <c r="AT134" s="13"/>
      <c r="AU134" s="13"/>
    </row>
    <row r="135" spans="22:47">
      <c r="W135" s="3"/>
      <c r="Y135" s="16"/>
      <c r="AB135" s="58"/>
      <c r="AF135" s="1"/>
      <c r="AG135" s="1"/>
      <c r="AI135" s="1"/>
      <c r="AJ135" s="1"/>
      <c r="AN135" s="1"/>
      <c r="AO135" s="1"/>
      <c r="AP135" s="1"/>
      <c r="AQ135" s="1"/>
      <c r="AT135" s="13"/>
      <c r="AU135" s="13"/>
    </row>
    <row r="136" spans="22:47">
      <c r="W136" s="3"/>
      <c r="Y136" s="16"/>
      <c r="AB136" s="58"/>
      <c r="AF136" s="1"/>
      <c r="AG136" s="1"/>
      <c r="AI136" s="1"/>
      <c r="AJ136" s="1"/>
      <c r="AN136" s="1"/>
      <c r="AO136" s="1"/>
      <c r="AP136" s="1"/>
      <c r="AQ136" s="1"/>
      <c r="AT136" s="13"/>
      <c r="AU136" s="13"/>
    </row>
    <row r="137" spans="22:47">
      <c r="V137" s="16"/>
      <c r="W137" s="3"/>
      <c r="Y137" s="16"/>
      <c r="AB137" s="58"/>
      <c r="AF137" s="1"/>
      <c r="AG137" s="1"/>
      <c r="AI137" s="1"/>
      <c r="AJ137" s="1"/>
      <c r="AN137" s="1"/>
      <c r="AO137" s="1"/>
      <c r="AP137" s="1"/>
      <c r="AQ137" s="1"/>
      <c r="AR137" s="1"/>
      <c r="AT137" s="13"/>
      <c r="AU137" s="13"/>
    </row>
    <row r="138" spans="22:47">
      <c r="V138" s="16"/>
      <c r="W138" s="3"/>
      <c r="Y138" s="16"/>
      <c r="AB138" s="58"/>
      <c r="AF138" s="1"/>
      <c r="AG138" s="1"/>
      <c r="AI138" s="1"/>
      <c r="AJ138" s="1"/>
      <c r="AN138" s="1"/>
      <c r="AO138" s="1"/>
      <c r="AP138" s="1"/>
      <c r="AQ138" s="1"/>
      <c r="AR138" s="1"/>
      <c r="AT138" s="13"/>
      <c r="AU138" s="13"/>
    </row>
    <row r="139" spans="22:47">
      <c r="V139" s="16"/>
      <c r="W139" s="3"/>
      <c r="Y139" s="16"/>
      <c r="AB139" s="58"/>
      <c r="AF139" s="1"/>
      <c r="AG139" s="1"/>
      <c r="AI139" s="1"/>
      <c r="AJ139" s="1"/>
      <c r="AN139" s="1"/>
      <c r="AO139" s="1"/>
      <c r="AP139" s="1"/>
      <c r="AQ139" s="1"/>
      <c r="AR139" s="1"/>
      <c r="AT139" s="13"/>
      <c r="AU139" s="13"/>
    </row>
    <row r="140" spans="22:47">
      <c r="V140" s="16"/>
      <c r="W140" s="3"/>
      <c r="Y140" s="16"/>
      <c r="AB140" s="58"/>
      <c r="AF140" s="1"/>
      <c r="AG140" s="1"/>
      <c r="AI140" s="1"/>
      <c r="AJ140" s="1"/>
      <c r="AN140" s="1"/>
      <c r="AO140" s="1"/>
      <c r="AP140" s="1"/>
      <c r="AQ140" s="1"/>
      <c r="AR140" s="1"/>
      <c r="AU140" s="13"/>
    </row>
    <row r="141" spans="22:47">
      <c r="V141" s="16"/>
      <c r="W141" s="3"/>
      <c r="Y141" s="16"/>
      <c r="AB141" s="58"/>
      <c r="AF141" s="1"/>
      <c r="AG141" s="1"/>
      <c r="AI141" s="1"/>
      <c r="AJ141" s="1"/>
      <c r="AN141" s="1"/>
      <c r="AO141" s="1"/>
      <c r="AP141" s="1"/>
      <c r="AQ141" s="1"/>
      <c r="AR141" s="1"/>
      <c r="AU141" s="13"/>
    </row>
    <row r="142" spans="22:47">
      <c r="V142" s="16"/>
      <c r="W142" s="3"/>
      <c r="Y142" s="16"/>
      <c r="AB142" s="58"/>
      <c r="AF142" s="1"/>
      <c r="AG142" s="1"/>
      <c r="AI142" s="1"/>
      <c r="AJ142" s="1"/>
      <c r="AN142" s="1"/>
      <c r="AO142" s="1"/>
      <c r="AP142" s="1"/>
      <c r="AQ142" s="1"/>
      <c r="AR142" s="1"/>
    </row>
    <row r="143" spans="22:47">
      <c r="V143" s="16"/>
      <c r="W143" s="3"/>
      <c r="Y143" s="16"/>
      <c r="AB143" s="58"/>
      <c r="AF143" s="1"/>
      <c r="AG143" s="1"/>
      <c r="AI143" s="1"/>
      <c r="AJ143" s="1"/>
      <c r="AN143" s="1"/>
      <c r="AO143" s="1"/>
      <c r="AP143" s="1"/>
      <c r="AQ143" s="1"/>
      <c r="AR143" s="1"/>
    </row>
    <row r="144" spans="22:47">
      <c r="V144" s="16"/>
      <c r="W144" s="3"/>
      <c r="Y144" s="16"/>
      <c r="AB144" s="58"/>
      <c r="AF144" s="1"/>
      <c r="AG144" s="1"/>
      <c r="AI144" s="1"/>
      <c r="AJ144" s="1"/>
      <c r="AN144" s="1"/>
      <c r="AO144" s="1"/>
      <c r="AP144" s="1"/>
      <c r="AQ144" s="1"/>
      <c r="AR144" s="1"/>
    </row>
    <row r="145" spans="22:44">
      <c r="V145" s="16"/>
      <c r="W145" s="3"/>
      <c r="Y145" s="16"/>
      <c r="AB145" s="58"/>
      <c r="AF145" s="1"/>
      <c r="AG145" s="1"/>
      <c r="AI145" s="1"/>
      <c r="AJ145" s="1"/>
      <c r="AN145" s="1"/>
      <c r="AO145" s="1"/>
      <c r="AP145" s="1"/>
      <c r="AQ145" s="1"/>
      <c r="AR145" s="1"/>
    </row>
    <row r="146" spans="22:44">
      <c r="V146" s="16"/>
      <c r="W146" s="3"/>
      <c r="Y146" s="16"/>
      <c r="AB146" s="58"/>
      <c r="AF146" s="1"/>
      <c r="AG146" s="1"/>
      <c r="AI146" s="1"/>
      <c r="AJ146" s="1"/>
      <c r="AN146" s="1"/>
      <c r="AO146" s="1"/>
      <c r="AP146" s="1"/>
      <c r="AQ146" s="1"/>
      <c r="AR146" s="1"/>
    </row>
    <row r="147" spans="22:44">
      <c r="V147" s="16"/>
      <c r="W147" s="3"/>
      <c r="Y147" s="16"/>
      <c r="AB147" s="58"/>
      <c r="AF147" s="1"/>
      <c r="AG147" s="1"/>
      <c r="AI147" s="1"/>
      <c r="AJ147" s="1"/>
      <c r="AN147" s="1"/>
      <c r="AO147" s="1"/>
      <c r="AP147" s="1"/>
      <c r="AQ147" s="1"/>
      <c r="AR147" s="1"/>
    </row>
    <row r="148" spans="22:44">
      <c r="V148" s="16"/>
      <c r="W148" s="3"/>
      <c r="Y148" s="16"/>
      <c r="AB148" s="58"/>
      <c r="AF148" s="1"/>
      <c r="AG148" s="1"/>
      <c r="AI148" s="1"/>
      <c r="AJ148" s="1"/>
      <c r="AN148" s="1"/>
      <c r="AO148" s="1"/>
      <c r="AP148" s="1"/>
      <c r="AQ148" s="1"/>
      <c r="AR148" s="1"/>
    </row>
    <row r="149" spans="22:44">
      <c r="V149" s="16"/>
      <c r="W149" s="3"/>
      <c r="Y149" s="16"/>
      <c r="AB149" s="58"/>
      <c r="AF149" s="1"/>
      <c r="AG149" s="1"/>
      <c r="AI149" s="1"/>
      <c r="AJ149" s="1"/>
      <c r="AN149" s="1"/>
      <c r="AO149" s="1"/>
      <c r="AP149" s="1"/>
      <c r="AQ149" s="1"/>
      <c r="AR149" s="1"/>
    </row>
    <row r="150" spans="22:44">
      <c r="V150" s="16"/>
      <c r="W150" s="3"/>
      <c r="Y150" s="16"/>
      <c r="AB150" s="58"/>
      <c r="AF150" s="1"/>
      <c r="AG150" s="1"/>
      <c r="AI150" s="1"/>
      <c r="AJ150" s="1"/>
      <c r="AN150" s="1"/>
      <c r="AO150" s="1"/>
      <c r="AP150" s="1"/>
      <c r="AQ150" s="1"/>
      <c r="AR150" s="1"/>
    </row>
    <row r="151" spans="22:44">
      <c r="V151" s="16"/>
      <c r="W151" s="3"/>
      <c r="Y151" s="16"/>
      <c r="AB151" s="58"/>
      <c r="AF151" s="1"/>
      <c r="AG151" s="1"/>
      <c r="AI151" s="1"/>
      <c r="AJ151" s="1"/>
      <c r="AN151" s="1"/>
      <c r="AO151" s="1"/>
      <c r="AP151" s="1"/>
      <c r="AQ151" s="1"/>
      <c r="AR151" s="1"/>
    </row>
    <row r="152" spans="22:44">
      <c r="V152" s="16"/>
      <c r="W152" s="3"/>
      <c r="Y152" s="16"/>
      <c r="AB152" s="58"/>
      <c r="AF152" s="1"/>
      <c r="AG152" s="1"/>
      <c r="AI152" s="1"/>
      <c r="AJ152" s="1"/>
      <c r="AN152" s="1"/>
      <c r="AO152" s="1"/>
      <c r="AP152" s="1"/>
      <c r="AQ152" s="1"/>
      <c r="AR152" s="1"/>
    </row>
    <row r="153" spans="22:44">
      <c r="V153" s="16"/>
      <c r="W153" s="3"/>
      <c r="Y153" s="16"/>
      <c r="AB153" s="58"/>
      <c r="AF153" s="1"/>
      <c r="AG153" s="1"/>
      <c r="AI153" s="1"/>
      <c r="AJ153" s="1"/>
      <c r="AN153" s="1"/>
      <c r="AO153" s="1"/>
      <c r="AP153" s="1"/>
      <c r="AQ153" s="1"/>
      <c r="AR153" s="1"/>
    </row>
    <row r="154" spans="22:44">
      <c r="V154" s="16"/>
      <c r="W154" s="3"/>
      <c r="Y154" s="16"/>
      <c r="AB154" s="58"/>
      <c r="AF154" s="1"/>
      <c r="AG154" s="1"/>
      <c r="AI154" s="1"/>
      <c r="AJ154" s="1"/>
      <c r="AN154" s="1"/>
      <c r="AO154" s="1"/>
      <c r="AP154" s="1"/>
      <c r="AQ154" s="1"/>
      <c r="AR154" s="1"/>
    </row>
    <row r="155" spans="22:44">
      <c r="V155" s="16"/>
      <c r="W155" s="3"/>
      <c r="Y155" s="16"/>
      <c r="AB155" s="58"/>
      <c r="AF155" s="1"/>
      <c r="AG155" s="1"/>
      <c r="AI155" s="1"/>
      <c r="AJ155" s="1"/>
      <c r="AN155" s="1"/>
      <c r="AO155" s="1"/>
      <c r="AP155" s="1"/>
      <c r="AQ155" s="1"/>
      <c r="AR155" s="1"/>
    </row>
    <row r="156" spans="22:44">
      <c r="V156" s="16"/>
      <c r="W156" s="3"/>
      <c r="Y156" s="16"/>
      <c r="AB156" s="58"/>
      <c r="AF156" s="1"/>
      <c r="AG156" s="1"/>
      <c r="AI156" s="1"/>
      <c r="AJ156" s="1"/>
      <c r="AN156" s="1"/>
      <c r="AO156" s="1"/>
      <c r="AP156" s="1"/>
      <c r="AQ156" s="1"/>
      <c r="AR156" s="1"/>
    </row>
    <row r="157" spans="22:44">
      <c r="V157" s="16"/>
      <c r="W157" s="3"/>
      <c r="Y157" s="16"/>
      <c r="AB157" s="58"/>
      <c r="AF157" s="1"/>
      <c r="AG157" s="1"/>
      <c r="AI157" s="1"/>
      <c r="AJ157" s="1"/>
      <c r="AN157" s="1"/>
      <c r="AO157" s="1"/>
      <c r="AP157" s="1"/>
      <c r="AQ157" s="1"/>
      <c r="AR157" s="1"/>
    </row>
    <row r="158" spans="22:44">
      <c r="V158" s="16"/>
      <c r="W158" s="3"/>
      <c r="Y158" s="16"/>
      <c r="AB158" s="58"/>
      <c r="AF158" s="1"/>
      <c r="AG158" s="1"/>
      <c r="AI158" s="1"/>
      <c r="AJ158" s="1"/>
      <c r="AN158" s="1"/>
      <c r="AO158" s="1"/>
      <c r="AP158" s="1"/>
      <c r="AQ158" s="1"/>
      <c r="AR158" s="1"/>
    </row>
    <row r="159" spans="22:44">
      <c r="V159" s="16"/>
      <c r="W159" s="3"/>
      <c r="Y159" s="16"/>
      <c r="AB159" s="58"/>
      <c r="AF159" s="1"/>
      <c r="AG159" s="1"/>
      <c r="AI159" s="1"/>
      <c r="AJ159" s="1"/>
      <c r="AN159" s="1"/>
      <c r="AO159" s="1"/>
      <c r="AP159" s="1"/>
      <c r="AQ159" s="1"/>
      <c r="AR159" s="1"/>
    </row>
    <row r="160" spans="22:44">
      <c r="V160" s="16"/>
      <c r="W160" s="3"/>
      <c r="Y160" s="16"/>
      <c r="AB160" s="58"/>
      <c r="AF160" s="1"/>
      <c r="AG160" s="1"/>
      <c r="AI160" s="1"/>
      <c r="AJ160" s="1"/>
      <c r="AN160" s="1"/>
      <c r="AO160" s="1"/>
      <c r="AP160" s="1"/>
      <c r="AQ160" s="1"/>
      <c r="AR160" s="1"/>
    </row>
    <row r="161" spans="7:45">
      <c r="S161" s="77"/>
      <c r="V161" s="16"/>
      <c r="W161" s="3"/>
      <c r="Y161" s="16"/>
      <c r="AB161" s="58"/>
      <c r="AF161" s="1"/>
      <c r="AG161" s="1"/>
      <c r="AI161" s="1"/>
      <c r="AJ161" s="1"/>
      <c r="AN161" s="1"/>
      <c r="AO161" s="1"/>
      <c r="AP161" s="1"/>
      <c r="AQ161" s="1"/>
      <c r="AR161" s="1"/>
    </row>
    <row r="162" spans="7:45">
      <c r="S162" s="77"/>
      <c r="V162" s="16"/>
      <c r="W162" s="3"/>
      <c r="Y162" s="16"/>
      <c r="AB162" s="58"/>
      <c r="AF162" s="1"/>
      <c r="AG162" s="1"/>
      <c r="AI162" s="1"/>
      <c r="AJ162" s="1"/>
      <c r="AN162" s="1"/>
      <c r="AO162" s="1"/>
      <c r="AP162" s="1"/>
      <c r="AQ162" s="1"/>
      <c r="AR162" s="1"/>
      <c r="AS162" s="14"/>
    </row>
    <row r="163" spans="7:45">
      <c r="G163" s="14"/>
      <c r="H163" s="14"/>
      <c r="I163" s="14"/>
      <c r="J163" s="68"/>
      <c r="K163" s="14"/>
      <c r="L163" s="68"/>
      <c r="M163" s="14"/>
      <c r="N163" s="14"/>
      <c r="O163" s="77"/>
      <c r="P163" s="77"/>
      <c r="Q163" s="14"/>
      <c r="R163" s="14"/>
      <c r="S163" s="77"/>
      <c r="T163" s="77"/>
      <c r="V163" s="16"/>
      <c r="W163" s="3"/>
      <c r="X163" s="77"/>
      <c r="Y163" s="16"/>
      <c r="AB163" s="58"/>
      <c r="AF163" s="1"/>
      <c r="AG163" s="1"/>
      <c r="AI163" s="1"/>
      <c r="AJ163" s="1"/>
      <c r="AN163" s="1"/>
      <c r="AO163" s="1"/>
      <c r="AP163" s="1"/>
      <c r="AQ163" s="1"/>
      <c r="AR163" s="1"/>
      <c r="AS163" s="14"/>
    </row>
    <row r="164" spans="7:45">
      <c r="G164" s="14"/>
      <c r="H164" s="14"/>
      <c r="I164" s="14"/>
      <c r="J164" s="68"/>
      <c r="K164" s="14"/>
      <c r="L164" s="68"/>
      <c r="M164" s="14"/>
      <c r="N164" s="14"/>
      <c r="O164" s="77"/>
      <c r="P164" s="77"/>
      <c r="Q164" s="14"/>
      <c r="R164" s="14"/>
      <c r="S164" s="77"/>
      <c r="T164" s="77"/>
      <c r="V164" s="16"/>
      <c r="W164" s="3"/>
      <c r="X164" s="77"/>
      <c r="Y164" s="16"/>
      <c r="AB164" s="58"/>
      <c r="AF164" s="1"/>
      <c r="AG164" s="1"/>
      <c r="AI164" s="1"/>
      <c r="AJ164" s="1"/>
      <c r="AN164" s="1"/>
      <c r="AO164" s="1"/>
      <c r="AP164" s="1"/>
      <c r="AQ164" s="1"/>
      <c r="AR164" s="1"/>
      <c r="AS164" s="14"/>
    </row>
    <row r="165" spans="7:45">
      <c r="G165" s="14"/>
      <c r="H165" s="14"/>
      <c r="I165" s="14"/>
      <c r="J165" s="68"/>
      <c r="K165" s="14"/>
      <c r="L165" s="68"/>
      <c r="M165" s="14"/>
      <c r="N165" s="14"/>
      <c r="O165" s="77"/>
      <c r="P165" s="77"/>
      <c r="Q165" s="14"/>
      <c r="R165" s="14"/>
      <c r="S165" s="77"/>
      <c r="T165" s="77"/>
      <c r="V165" s="16"/>
      <c r="W165" s="3"/>
      <c r="X165" s="77"/>
      <c r="Y165" s="16"/>
      <c r="AB165" s="58"/>
      <c r="AF165" s="1"/>
      <c r="AG165" s="1"/>
      <c r="AI165" s="1"/>
      <c r="AJ165" s="1"/>
      <c r="AN165" s="1"/>
      <c r="AO165" s="1"/>
      <c r="AP165" s="1"/>
      <c r="AQ165" s="1"/>
      <c r="AR165" s="1"/>
      <c r="AS165" s="14"/>
    </row>
    <row r="166" spans="7:45">
      <c r="G166" s="14"/>
      <c r="H166" s="14"/>
      <c r="I166" s="14"/>
      <c r="J166" s="68"/>
      <c r="K166" s="14"/>
      <c r="L166" s="68"/>
      <c r="M166" s="14"/>
      <c r="N166" s="14"/>
      <c r="O166" s="77"/>
      <c r="P166" s="77"/>
      <c r="Q166" s="14"/>
      <c r="R166" s="14"/>
      <c r="S166" s="77"/>
      <c r="T166" s="77"/>
      <c r="V166" s="16"/>
      <c r="W166" s="3"/>
      <c r="X166" s="77"/>
      <c r="Y166" s="16"/>
      <c r="AB166" s="58"/>
      <c r="AF166" s="1"/>
      <c r="AG166" s="1"/>
      <c r="AI166" s="1"/>
      <c r="AJ166" s="1"/>
      <c r="AN166" s="1"/>
      <c r="AO166" s="1"/>
      <c r="AP166" s="1"/>
      <c r="AQ166" s="1"/>
      <c r="AR166" s="1"/>
      <c r="AS166" s="14"/>
    </row>
    <row r="167" spans="7:45">
      <c r="G167" s="14"/>
      <c r="H167" s="14"/>
      <c r="I167" s="14"/>
      <c r="J167" s="68"/>
      <c r="K167" s="14"/>
      <c r="L167" s="68"/>
      <c r="M167" s="14"/>
      <c r="N167" s="14"/>
      <c r="O167" s="77"/>
      <c r="P167" s="77"/>
      <c r="Q167" s="14"/>
      <c r="R167" s="14"/>
      <c r="S167" s="77"/>
      <c r="T167" s="77"/>
      <c r="V167" s="16"/>
      <c r="W167" s="3"/>
      <c r="X167" s="77"/>
      <c r="Y167" s="16"/>
      <c r="AB167" s="58"/>
      <c r="AF167" s="1"/>
      <c r="AG167" s="1"/>
      <c r="AI167" s="1"/>
      <c r="AJ167" s="1"/>
      <c r="AN167" s="1"/>
      <c r="AO167" s="1"/>
      <c r="AP167" s="1"/>
      <c r="AQ167" s="1"/>
      <c r="AR167" s="1"/>
      <c r="AS167" s="14"/>
    </row>
    <row r="168" spans="7:45">
      <c r="G168" s="14"/>
      <c r="H168" s="14"/>
      <c r="I168" s="14"/>
      <c r="J168" s="68"/>
      <c r="K168" s="14"/>
      <c r="L168" s="68"/>
      <c r="M168" s="14"/>
      <c r="N168" s="14"/>
      <c r="O168" s="77"/>
      <c r="P168" s="77"/>
      <c r="Q168" s="14"/>
      <c r="R168" s="14"/>
      <c r="S168" s="77"/>
      <c r="T168" s="77"/>
      <c r="V168" s="16"/>
      <c r="W168" s="3"/>
      <c r="X168" s="77"/>
      <c r="Y168" s="16"/>
      <c r="AB168" s="58"/>
      <c r="AF168" s="1"/>
      <c r="AG168" s="1"/>
      <c r="AI168" s="1"/>
      <c r="AJ168" s="1"/>
      <c r="AN168" s="1"/>
      <c r="AO168" s="1"/>
      <c r="AP168" s="1"/>
      <c r="AQ168" s="1"/>
      <c r="AR168" s="1"/>
      <c r="AS168" s="14"/>
    </row>
    <row r="169" spans="7:45">
      <c r="G169" s="14"/>
      <c r="H169" s="14"/>
      <c r="I169" s="14"/>
      <c r="J169" s="68"/>
      <c r="K169" s="14"/>
      <c r="L169" s="68"/>
      <c r="M169" s="14"/>
      <c r="N169" s="14"/>
      <c r="O169" s="77"/>
      <c r="P169" s="77"/>
      <c r="Q169" s="14"/>
      <c r="R169" s="14"/>
      <c r="S169" s="77"/>
      <c r="T169" s="77"/>
      <c r="V169" s="16"/>
      <c r="W169" s="3"/>
      <c r="X169" s="77"/>
      <c r="Y169" s="16"/>
      <c r="AB169" s="58"/>
      <c r="AF169" s="1"/>
      <c r="AG169" s="1"/>
      <c r="AI169" s="1"/>
      <c r="AJ169" s="1"/>
      <c r="AN169" s="1"/>
      <c r="AO169" s="1"/>
      <c r="AP169" s="1"/>
      <c r="AQ169" s="1"/>
      <c r="AR169" s="1"/>
      <c r="AS169" s="14"/>
    </row>
    <row r="170" spans="7:45">
      <c r="G170" s="14"/>
      <c r="H170" s="14"/>
      <c r="I170" s="14"/>
      <c r="J170" s="68"/>
      <c r="K170" s="14"/>
      <c r="L170" s="68"/>
      <c r="M170" s="14"/>
      <c r="N170" s="14"/>
      <c r="O170" s="77"/>
      <c r="P170" s="77"/>
      <c r="Q170" s="14"/>
      <c r="R170" s="14"/>
      <c r="S170" s="77"/>
      <c r="T170" s="77"/>
      <c r="V170" s="16"/>
      <c r="W170" s="3"/>
      <c r="X170" s="77"/>
      <c r="Y170" s="16"/>
      <c r="AB170" s="58"/>
      <c r="AF170" s="1"/>
      <c r="AG170" s="1"/>
      <c r="AI170" s="1"/>
      <c r="AJ170" s="1"/>
      <c r="AN170" s="1"/>
      <c r="AO170" s="1"/>
      <c r="AP170" s="1"/>
      <c r="AQ170" s="1"/>
      <c r="AR170" s="1"/>
      <c r="AS170" s="14"/>
    </row>
    <row r="171" spans="7:45">
      <c r="G171" s="14"/>
      <c r="H171" s="14"/>
      <c r="I171" s="14"/>
      <c r="J171" s="68"/>
      <c r="K171" s="14"/>
      <c r="L171" s="68"/>
      <c r="M171" s="14"/>
      <c r="N171" s="14"/>
      <c r="O171" s="77"/>
      <c r="P171" s="77"/>
      <c r="Q171" s="14"/>
      <c r="R171" s="14"/>
      <c r="S171" s="77"/>
      <c r="T171" s="77"/>
      <c r="V171" s="16"/>
      <c r="W171" s="3"/>
      <c r="X171" s="77"/>
      <c r="Y171" s="16"/>
      <c r="AB171" s="58"/>
      <c r="AF171" s="1"/>
      <c r="AG171" s="1"/>
      <c r="AI171" s="1"/>
      <c r="AJ171" s="1"/>
      <c r="AN171" s="1"/>
      <c r="AO171" s="1"/>
      <c r="AP171" s="1"/>
      <c r="AQ171" s="1"/>
      <c r="AR171" s="1"/>
      <c r="AS171" s="14"/>
    </row>
    <row r="172" spans="7:45">
      <c r="G172" s="14"/>
      <c r="H172" s="14"/>
      <c r="I172" s="14"/>
      <c r="J172" s="68"/>
      <c r="K172" s="14"/>
      <c r="L172" s="68"/>
      <c r="M172" s="14"/>
      <c r="N172" s="14"/>
      <c r="O172" s="77"/>
      <c r="P172" s="77"/>
      <c r="Q172" s="14"/>
      <c r="R172" s="14"/>
      <c r="S172" s="77"/>
      <c r="T172" s="77"/>
      <c r="V172" s="16"/>
      <c r="W172" s="3"/>
      <c r="X172" s="77"/>
      <c r="Y172" s="16"/>
      <c r="AB172" s="58"/>
      <c r="AF172" s="1"/>
      <c r="AG172" s="1"/>
      <c r="AI172" s="1"/>
      <c r="AJ172" s="1"/>
      <c r="AN172" s="1"/>
      <c r="AO172" s="1"/>
      <c r="AP172" s="1"/>
      <c r="AQ172" s="1"/>
      <c r="AR172" s="1"/>
      <c r="AS172" s="14"/>
    </row>
    <row r="173" spans="7:45">
      <c r="G173" s="14"/>
      <c r="H173" s="14"/>
      <c r="I173" s="14"/>
      <c r="J173" s="68"/>
      <c r="K173" s="14"/>
      <c r="L173" s="68"/>
      <c r="M173" s="14"/>
      <c r="N173" s="14"/>
      <c r="O173" s="77"/>
      <c r="P173" s="77"/>
      <c r="Q173" s="14"/>
      <c r="R173" s="14"/>
      <c r="S173" s="77"/>
      <c r="T173" s="77"/>
      <c r="V173" s="16"/>
      <c r="W173" s="3"/>
      <c r="X173" s="77"/>
      <c r="Y173" s="16"/>
      <c r="AB173" s="58"/>
      <c r="AF173" s="1"/>
      <c r="AG173" s="1"/>
      <c r="AI173" s="1"/>
      <c r="AJ173" s="1"/>
      <c r="AN173" s="1"/>
      <c r="AO173" s="1"/>
      <c r="AP173" s="1"/>
      <c r="AQ173" s="1"/>
      <c r="AR173" s="1"/>
      <c r="AS173" s="14"/>
    </row>
    <row r="174" spans="7:45">
      <c r="G174" s="14"/>
      <c r="H174" s="14"/>
      <c r="I174" s="14"/>
      <c r="J174" s="68"/>
      <c r="K174" s="14"/>
      <c r="L174" s="68"/>
      <c r="M174" s="14"/>
      <c r="N174" s="14"/>
      <c r="O174" s="77"/>
      <c r="P174" s="77"/>
      <c r="Q174" s="14"/>
      <c r="R174" s="14"/>
      <c r="S174" s="77"/>
      <c r="T174" s="77"/>
      <c r="V174" s="16"/>
      <c r="W174" s="3"/>
      <c r="X174" s="77"/>
      <c r="Y174" s="16"/>
      <c r="AB174" s="58"/>
      <c r="AF174" s="1"/>
      <c r="AG174" s="1"/>
      <c r="AI174" s="1"/>
      <c r="AJ174" s="1"/>
      <c r="AN174" s="1"/>
      <c r="AO174" s="1"/>
      <c r="AP174" s="1"/>
      <c r="AQ174" s="1"/>
      <c r="AR174" s="1"/>
      <c r="AS174" s="14"/>
    </row>
    <row r="175" spans="7:45">
      <c r="G175" s="14"/>
      <c r="H175" s="14"/>
      <c r="I175" s="14"/>
      <c r="J175" s="68"/>
      <c r="K175" s="14"/>
      <c r="L175" s="68"/>
      <c r="M175" s="14"/>
      <c r="N175" s="14"/>
      <c r="O175" s="77"/>
      <c r="P175" s="77"/>
      <c r="Q175" s="14"/>
      <c r="R175" s="14"/>
      <c r="S175" s="77"/>
      <c r="T175" s="77"/>
      <c r="V175" s="16"/>
      <c r="W175" s="3"/>
      <c r="X175" s="77"/>
      <c r="Y175" s="16"/>
      <c r="AB175" s="58"/>
      <c r="AF175" s="1"/>
      <c r="AG175" s="1"/>
      <c r="AI175" s="1"/>
      <c r="AJ175" s="1"/>
      <c r="AN175" s="1"/>
      <c r="AO175" s="1"/>
      <c r="AP175" s="1"/>
      <c r="AQ175" s="1"/>
      <c r="AR175" s="1"/>
      <c r="AS175" s="14"/>
    </row>
    <row r="176" spans="7:45">
      <c r="G176" s="14"/>
      <c r="H176" s="14"/>
      <c r="I176" s="14"/>
      <c r="J176" s="68"/>
      <c r="K176" s="14"/>
      <c r="L176" s="68"/>
      <c r="M176" s="14"/>
      <c r="N176" s="14"/>
      <c r="O176" s="77"/>
      <c r="P176" s="77"/>
      <c r="Q176" s="14"/>
      <c r="R176" s="14"/>
      <c r="S176" s="77"/>
      <c r="T176" s="77"/>
      <c r="V176" s="16"/>
      <c r="W176" s="3"/>
      <c r="X176" s="77"/>
      <c r="Y176" s="16"/>
      <c r="AB176" s="58"/>
      <c r="AF176" s="1"/>
      <c r="AG176" s="1"/>
      <c r="AI176" s="1"/>
      <c r="AJ176" s="1"/>
      <c r="AN176" s="1"/>
      <c r="AO176" s="1"/>
      <c r="AP176" s="1"/>
      <c r="AQ176" s="1"/>
      <c r="AR176" s="1"/>
      <c r="AS176" s="14"/>
    </row>
    <row r="177" spans="7:45">
      <c r="G177" s="14"/>
      <c r="H177" s="14"/>
      <c r="I177" s="14"/>
      <c r="J177" s="68"/>
      <c r="K177" s="14"/>
      <c r="L177" s="68"/>
      <c r="M177" s="14"/>
      <c r="N177" s="14"/>
      <c r="O177" s="77"/>
      <c r="P177" s="77"/>
      <c r="Q177" s="14"/>
      <c r="R177" s="14"/>
      <c r="S177" s="77"/>
      <c r="T177" s="77"/>
      <c r="V177" s="16"/>
      <c r="W177" s="3"/>
      <c r="X177" s="77"/>
      <c r="Y177" s="16"/>
      <c r="AB177" s="58"/>
      <c r="AF177" s="1"/>
      <c r="AG177" s="1"/>
      <c r="AI177" s="1"/>
      <c r="AJ177" s="1"/>
      <c r="AN177" s="1"/>
      <c r="AO177" s="1"/>
      <c r="AP177" s="1"/>
      <c r="AQ177" s="1"/>
      <c r="AR177" s="1"/>
      <c r="AS177" s="14"/>
    </row>
    <row r="178" spans="7:45">
      <c r="G178" s="14"/>
      <c r="H178" s="14"/>
      <c r="I178" s="14"/>
      <c r="J178" s="68"/>
      <c r="K178" s="14"/>
      <c r="L178" s="68"/>
      <c r="M178" s="14"/>
      <c r="N178" s="14"/>
      <c r="O178" s="77"/>
      <c r="P178" s="77"/>
      <c r="Q178" s="14"/>
      <c r="R178" s="14"/>
      <c r="S178" s="77"/>
      <c r="T178" s="77"/>
      <c r="V178" s="16"/>
      <c r="W178" s="3"/>
      <c r="X178" s="77"/>
      <c r="Y178" s="16"/>
      <c r="AB178" s="58"/>
      <c r="AF178" s="1"/>
      <c r="AG178" s="1"/>
      <c r="AI178" s="1"/>
      <c r="AJ178" s="1"/>
      <c r="AN178" s="1"/>
      <c r="AO178" s="1"/>
      <c r="AP178" s="1"/>
      <c r="AQ178" s="1"/>
      <c r="AR178" s="1"/>
      <c r="AS178" s="14"/>
    </row>
    <row r="179" spans="7:45">
      <c r="G179" s="14"/>
      <c r="H179" s="14"/>
      <c r="I179" s="14"/>
      <c r="J179" s="68"/>
      <c r="K179" s="14"/>
      <c r="L179" s="68"/>
      <c r="M179" s="14"/>
      <c r="N179" s="14"/>
      <c r="O179" s="77"/>
      <c r="P179" s="77"/>
      <c r="Q179" s="14"/>
      <c r="R179" s="14"/>
      <c r="S179" s="77"/>
      <c r="T179" s="77"/>
      <c r="V179" s="16"/>
      <c r="W179" s="3"/>
      <c r="X179" s="77"/>
      <c r="Y179" s="16"/>
      <c r="AB179" s="58"/>
      <c r="AF179" s="1"/>
      <c r="AG179" s="1"/>
      <c r="AI179" s="1"/>
      <c r="AJ179" s="1"/>
      <c r="AN179" s="1"/>
      <c r="AO179" s="1"/>
      <c r="AP179" s="1"/>
      <c r="AQ179" s="1"/>
      <c r="AR179" s="1"/>
      <c r="AS179" s="14"/>
    </row>
    <row r="180" spans="7:45">
      <c r="G180" s="14"/>
      <c r="H180" s="14"/>
      <c r="I180" s="14"/>
      <c r="J180" s="68"/>
      <c r="K180" s="14"/>
      <c r="L180" s="68"/>
      <c r="M180" s="14"/>
      <c r="N180" s="14"/>
      <c r="O180" s="77"/>
      <c r="P180" s="77"/>
      <c r="Q180" s="14"/>
      <c r="R180" s="14"/>
      <c r="S180" s="77"/>
      <c r="T180" s="77"/>
      <c r="V180" s="16"/>
      <c r="W180" s="3"/>
      <c r="X180" s="77"/>
      <c r="Y180" s="16"/>
      <c r="AB180" s="58"/>
      <c r="AF180" s="1"/>
      <c r="AG180" s="1"/>
      <c r="AI180" s="1"/>
      <c r="AJ180" s="1"/>
      <c r="AN180" s="1"/>
      <c r="AO180" s="1"/>
      <c r="AP180" s="1"/>
      <c r="AQ180" s="1"/>
      <c r="AR180" s="1"/>
      <c r="AS180" s="14"/>
    </row>
    <row r="181" spans="7:45">
      <c r="G181" s="14"/>
      <c r="H181" s="14"/>
      <c r="I181" s="14"/>
      <c r="J181" s="68"/>
      <c r="K181" s="14"/>
      <c r="L181" s="68"/>
      <c r="M181" s="14"/>
      <c r="N181" s="14"/>
      <c r="O181" s="77"/>
      <c r="P181" s="77"/>
      <c r="Q181" s="14"/>
      <c r="R181" s="14"/>
      <c r="S181" s="77"/>
      <c r="T181" s="77"/>
      <c r="V181" s="16"/>
      <c r="W181" s="3"/>
      <c r="X181" s="77"/>
      <c r="Y181" s="16"/>
      <c r="AB181" s="58"/>
      <c r="AF181" s="1"/>
      <c r="AG181" s="1"/>
      <c r="AI181" s="1"/>
      <c r="AJ181" s="1"/>
      <c r="AN181" s="1"/>
      <c r="AO181" s="1"/>
      <c r="AP181" s="1"/>
      <c r="AQ181" s="1"/>
      <c r="AR181" s="1"/>
      <c r="AS181" s="14"/>
    </row>
    <row r="182" spans="7:45">
      <c r="G182" s="14"/>
      <c r="H182" s="14"/>
      <c r="I182" s="14"/>
      <c r="J182" s="68"/>
      <c r="K182" s="14"/>
      <c r="L182" s="68"/>
      <c r="M182" s="14"/>
      <c r="N182" s="14"/>
      <c r="O182" s="77"/>
      <c r="P182" s="77"/>
      <c r="Q182" s="14"/>
      <c r="R182" s="14"/>
      <c r="S182" s="77"/>
      <c r="T182" s="77"/>
      <c r="V182" s="16"/>
      <c r="W182" s="3"/>
      <c r="X182" s="77"/>
      <c r="Y182" s="16"/>
      <c r="AB182" s="58"/>
      <c r="AF182" s="1"/>
      <c r="AG182" s="1"/>
      <c r="AI182" s="1"/>
      <c r="AJ182" s="1"/>
      <c r="AN182" s="1"/>
      <c r="AO182" s="1"/>
      <c r="AP182" s="1"/>
      <c r="AQ182" s="1"/>
      <c r="AR182" s="1"/>
      <c r="AS182" s="14"/>
    </row>
    <row r="183" spans="7:45">
      <c r="G183" s="14"/>
      <c r="H183" s="14"/>
      <c r="I183" s="14"/>
      <c r="J183" s="68"/>
      <c r="K183" s="14"/>
      <c r="L183" s="68"/>
      <c r="M183" s="14"/>
      <c r="N183" s="14"/>
      <c r="O183" s="77"/>
      <c r="P183" s="77"/>
      <c r="Q183" s="14"/>
      <c r="R183" s="14"/>
      <c r="S183" s="77"/>
      <c r="T183" s="77"/>
      <c r="V183" s="16"/>
      <c r="W183" s="3"/>
      <c r="X183" s="77"/>
      <c r="Y183" s="16"/>
      <c r="AB183" s="58"/>
      <c r="AF183" s="1"/>
      <c r="AG183" s="1"/>
      <c r="AI183" s="1"/>
      <c r="AJ183" s="1"/>
      <c r="AN183" s="1"/>
      <c r="AO183" s="1"/>
      <c r="AP183" s="1"/>
      <c r="AQ183" s="1"/>
      <c r="AR183" s="1"/>
      <c r="AS183" s="14"/>
    </row>
    <row r="184" spans="7:45">
      <c r="G184" s="14"/>
      <c r="H184" s="14"/>
      <c r="I184" s="14"/>
      <c r="J184" s="68"/>
      <c r="K184" s="14"/>
      <c r="L184" s="68"/>
      <c r="M184" s="14"/>
      <c r="N184" s="14"/>
      <c r="O184" s="77"/>
      <c r="P184" s="77"/>
      <c r="Q184" s="14"/>
      <c r="R184" s="14"/>
      <c r="S184" s="77"/>
      <c r="T184" s="77"/>
      <c r="V184" s="16"/>
      <c r="W184" s="3"/>
      <c r="X184" s="77"/>
      <c r="Y184" s="16"/>
      <c r="AB184" s="58"/>
      <c r="AF184" s="1"/>
      <c r="AG184" s="1"/>
      <c r="AI184" s="1"/>
      <c r="AJ184" s="1"/>
      <c r="AN184" s="1"/>
      <c r="AO184" s="1"/>
      <c r="AP184" s="1"/>
      <c r="AQ184" s="1"/>
      <c r="AR184" s="1"/>
      <c r="AS184" s="14"/>
    </row>
    <row r="185" spans="7:45">
      <c r="G185" s="14"/>
      <c r="H185" s="14"/>
      <c r="I185" s="14"/>
      <c r="J185" s="68"/>
      <c r="K185" s="14"/>
      <c r="L185" s="68"/>
      <c r="M185" s="14"/>
      <c r="N185" s="14"/>
      <c r="O185" s="77"/>
      <c r="P185" s="77"/>
      <c r="Q185" s="14"/>
      <c r="R185" s="14"/>
      <c r="S185" s="77"/>
      <c r="T185" s="77"/>
      <c r="V185" s="16"/>
      <c r="W185" s="3"/>
      <c r="X185" s="77"/>
      <c r="Y185" s="16"/>
      <c r="AB185" s="58"/>
      <c r="AF185" s="1"/>
      <c r="AG185" s="1"/>
      <c r="AI185" s="1"/>
      <c r="AJ185" s="1"/>
      <c r="AN185" s="1"/>
      <c r="AO185" s="1"/>
      <c r="AP185" s="1"/>
      <c r="AQ185" s="1"/>
      <c r="AR185" s="1"/>
      <c r="AS185" s="14"/>
    </row>
    <row r="186" spans="7:45">
      <c r="G186" s="14"/>
      <c r="H186" s="14"/>
      <c r="I186" s="14"/>
      <c r="J186" s="68"/>
      <c r="K186" s="14"/>
      <c r="L186" s="68"/>
      <c r="M186" s="14"/>
      <c r="N186" s="14"/>
      <c r="O186" s="77"/>
      <c r="P186" s="77"/>
      <c r="Q186" s="14"/>
      <c r="R186" s="14"/>
      <c r="S186" s="77"/>
      <c r="T186" s="77"/>
      <c r="V186" s="16"/>
      <c r="W186" s="3"/>
      <c r="X186" s="77"/>
      <c r="Y186" s="16"/>
      <c r="AB186" s="58"/>
      <c r="AF186" s="1"/>
      <c r="AG186" s="1"/>
      <c r="AI186" s="1"/>
      <c r="AJ186" s="1"/>
      <c r="AN186" s="1"/>
      <c r="AO186" s="1"/>
      <c r="AP186" s="1"/>
      <c r="AQ186" s="1"/>
      <c r="AR186" s="1"/>
      <c r="AS186" s="14"/>
    </row>
    <row r="187" spans="7:45">
      <c r="G187" s="14"/>
      <c r="H187" s="14"/>
      <c r="I187" s="14"/>
      <c r="J187" s="68"/>
      <c r="K187" s="14"/>
      <c r="L187" s="68"/>
      <c r="M187" s="14"/>
      <c r="N187" s="14"/>
      <c r="O187" s="77"/>
      <c r="P187" s="77"/>
      <c r="Q187" s="14"/>
      <c r="R187" s="14"/>
      <c r="S187" s="77"/>
      <c r="T187" s="77"/>
      <c r="V187" s="16"/>
      <c r="W187" s="3"/>
      <c r="X187" s="77"/>
      <c r="Y187" s="16"/>
      <c r="AB187" s="58"/>
      <c r="AF187" s="1"/>
      <c r="AG187" s="1"/>
      <c r="AI187" s="1"/>
      <c r="AJ187" s="1"/>
      <c r="AN187" s="1"/>
      <c r="AO187" s="1"/>
      <c r="AP187" s="1"/>
      <c r="AQ187" s="1"/>
      <c r="AR187" s="1"/>
      <c r="AS187" s="14"/>
    </row>
    <row r="188" spans="7:45">
      <c r="G188" s="14"/>
      <c r="H188" s="14"/>
      <c r="I188" s="14"/>
      <c r="J188" s="68"/>
      <c r="K188" s="14"/>
      <c r="L188" s="68"/>
      <c r="M188" s="14"/>
      <c r="N188" s="14"/>
      <c r="O188" s="77"/>
      <c r="P188" s="77"/>
      <c r="Q188" s="14"/>
      <c r="R188" s="14"/>
      <c r="S188" s="77"/>
      <c r="T188" s="77"/>
      <c r="V188" s="16"/>
      <c r="W188" s="3"/>
      <c r="X188" s="77"/>
      <c r="Y188" s="16"/>
      <c r="AB188" s="58"/>
      <c r="AF188" s="1"/>
      <c r="AG188" s="1"/>
      <c r="AI188" s="1"/>
      <c r="AJ188" s="1"/>
      <c r="AN188" s="1"/>
      <c r="AO188" s="1"/>
      <c r="AP188" s="1"/>
      <c r="AQ188" s="1"/>
      <c r="AR188" s="1"/>
      <c r="AS188" s="14"/>
    </row>
    <row r="189" spans="7:45">
      <c r="G189" s="14"/>
      <c r="H189" s="14"/>
      <c r="I189" s="14"/>
      <c r="J189" s="68"/>
      <c r="K189" s="14"/>
      <c r="L189" s="68"/>
      <c r="M189" s="14"/>
      <c r="N189" s="14"/>
      <c r="O189" s="77"/>
      <c r="P189" s="77"/>
      <c r="Q189" s="14"/>
      <c r="R189" s="14"/>
      <c r="S189" s="77"/>
      <c r="T189" s="77"/>
      <c r="V189" s="16"/>
      <c r="W189" s="3"/>
      <c r="X189" s="77"/>
      <c r="Y189" s="16"/>
      <c r="AB189" s="58"/>
      <c r="AF189" s="1"/>
      <c r="AG189" s="1"/>
      <c r="AI189" s="1"/>
      <c r="AJ189" s="1"/>
      <c r="AN189" s="1"/>
      <c r="AO189" s="1"/>
      <c r="AP189" s="1"/>
      <c r="AQ189" s="1"/>
      <c r="AR189" s="1"/>
      <c r="AS189" s="14"/>
    </row>
    <row r="190" spans="7:45">
      <c r="G190" s="14"/>
      <c r="H190" s="14"/>
      <c r="I190" s="14"/>
      <c r="J190" s="68"/>
      <c r="K190" s="14"/>
      <c r="L190" s="68"/>
      <c r="M190" s="14"/>
      <c r="N190" s="14"/>
      <c r="O190" s="77"/>
      <c r="P190" s="77"/>
      <c r="Q190" s="14"/>
      <c r="R190" s="14"/>
      <c r="S190" s="77"/>
      <c r="T190" s="77"/>
      <c r="V190" s="16"/>
      <c r="W190" s="3"/>
      <c r="X190" s="77"/>
      <c r="Y190" s="16"/>
      <c r="AB190" s="58"/>
      <c r="AF190" s="1"/>
      <c r="AG190" s="1"/>
      <c r="AI190" s="1"/>
      <c r="AJ190" s="1"/>
      <c r="AN190" s="1"/>
      <c r="AO190" s="1"/>
      <c r="AP190" s="1"/>
      <c r="AQ190" s="1"/>
      <c r="AR190" s="1"/>
      <c r="AS190" s="14"/>
    </row>
    <row r="191" spans="7:45">
      <c r="G191" s="14"/>
      <c r="H191" s="14"/>
      <c r="I191" s="14"/>
      <c r="J191" s="68"/>
      <c r="K191" s="14"/>
      <c r="L191" s="68"/>
      <c r="M191" s="14"/>
      <c r="N191" s="14"/>
      <c r="O191" s="77"/>
      <c r="P191" s="77"/>
      <c r="Q191" s="14"/>
      <c r="R191" s="14"/>
      <c r="S191" s="77"/>
      <c r="T191" s="77"/>
      <c r="V191" s="16"/>
      <c r="W191" s="3"/>
      <c r="X191" s="77"/>
      <c r="Y191" s="16"/>
      <c r="AB191" s="58"/>
      <c r="AF191" s="1"/>
      <c r="AG191" s="1"/>
      <c r="AI191" s="1"/>
      <c r="AJ191" s="1"/>
      <c r="AN191" s="1"/>
      <c r="AO191" s="1"/>
      <c r="AP191" s="1"/>
      <c r="AQ191" s="1"/>
      <c r="AR191" s="1"/>
      <c r="AS191" s="14"/>
    </row>
    <row r="192" spans="7:45">
      <c r="G192" s="14"/>
      <c r="H192" s="14"/>
      <c r="I192" s="14"/>
      <c r="J192" s="68"/>
      <c r="K192" s="14"/>
      <c r="L192" s="68"/>
      <c r="M192" s="14"/>
      <c r="N192" s="14"/>
      <c r="O192" s="77"/>
      <c r="P192" s="77"/>
      <c r="Q192" s="14"/>
      <c r="R192" s="14"/>
      <c r="S192" s="77"/>
      <c r="T192" s="77"/>
      <c r="V192" s="16"/>
      <c r="W192" s="3"/>
      <c r="X192" s="77"/>
      <c r="Y192" s="16"/>
      <c r="AB192" s="58"/>
      <c r="AF192" s="1"/>
      <c r="AG192" s="1"/>
      <c r="AI192" s="1"/>
      <c r="AJ192" s="1"/>
      <c r="AN192" s="1"/>
      <c r="AO192" s="1"/>
      <c r="AP192" s="1"/>
      <c r="AQ192" s="1"/>
      <c r="AR192" s="1"/>
      <c r="AS192" s="14"/>
    </row>
    <row r="193" spans="7:45">
      <c r="G193" s="14"/>
      <c r="H193" s="14"/>
      <c r="I193" s="14"/>
      <c r="J193" s="68"/>
      <c r="K193" s="14"/>
      <c r="L193" s="68"/>
      <c r="M193" s="14"/>
      <c r="N193" s="14"/>
      <c r="O193" s="77"/>
      <c r="P193" s="77"/>
      <c r="Q193" s="14"/>
      <c r="R193" s="14"/>
      <c r="S193" s="77"/>
      <c r="T193" s="77"/>
      <c r="V193" s="16"/>
      <c r="W193" s="3"/>
      <c r="X193" s="77"/>
      <c r="Y193" s="16"/>
      <c r="AB193" s="58"/>
      <c r="AF193" s="1"/>
      <c r="AG193" s="1"/>
      <c r="AI193" s="1"/>
      <c r="AJ193" s="1"/>
      <c r="AN193" s="1"/>
      <c r="AO193" s="1"/>
      <c r="AP193" s="1"/>
      <c r="AQ193" s="1"/>
      <c r="AR193" s="1"/>
      <c r="AS193" s="14"/>
    </row>
    <row r="194" spans="7:45">
      <c r="G194" s="14"/>
      <c r="H194" s="14"/>
      <c r="I194" s="14"/>
      <c r="J194" s="68"/>
      <c r="K194" s="14"/>
      <c r="L194" s="68"/>
      <c r="M194" s="14"/>
      <c r="N194" s="14"/>
      <c r="O194" s="77"/>
      <c r="P194" s="77"/>
      <c r="Q194" s="14"/>
      <c r="R194" s="14"/>
      <c r="S194" s="77"/>
      <c r="T194" s="77"/>
      <c r="V194" s="16"/>
      <c r="W194" s="3"/>
      <c r="X194" s="77"/>
      <c r="Y194" s="16"/>
      <c r="AB194" s="58"/>
      <c r="AF194" s="1"/>
      <c r="AG194" s="1"/>
      <c r="AI194" s="1"/>
      <c r="AJ194" s="1"/>
      <c r="AN194" s="1"/>
      <c r="AO194" s="1"/>
      <c r="AP194" s="1"/>
      <c r="AQ194" s="1"/>
      <c r="AR194" s="1"/>
      <c r="AS194" s="14"/>
    </row>
    <row r="195" spans="7:45">
      <c r="G195" s="14"/>
      <c r="H195" s="14"/>
      <c r="I195" s="14"/>
      <c r="J195" s="68"/>
      <c r="K195" s="14"/>
      <c r="L195" s="68"/>
      <c r="M195" s="14"/>
      <c r="N195" s="14"/>
      <c r="O195" s="77"/>
      <c r="P195" s="77"/>
      <c r="Q195" s="14"/>
      <c r="R195" s="14"/>
      <c r="S195" s="77"/>
      <c r="T195" s="77"/>
      <c r="V195" s="16"/>
      <c r="W195" s="3"/>
      <c r="X195" s="77"/>
      <c r="Y195" s="16"/>
      <c r="AB195" s="58"/>
      <c r="AF195" s="1"/>
      <c r="AG195" s="1"/>
      <c r="AI195" s="1"/>
      <c r="AJ195" s="1"/>
      <c r="AN195" s="1"/>
      <c r="AO195" s="1"/>
      <c r="AP195" s="1"/>
      <c r="AQ195" s="1"/>
      <c r="AR195" s="1"/>
      <c r="AS195" s="14"/>
    </row>
    <row r="196" spans="7:45">
      <c r="G196" s="14"/>
      <c r="H196" s="14"/>
      <c r="I196" s="14"/>
      <c r="J196" s="68"/>
      <c r="K196" s="14"/>
      <c r="L196" s="68"/>
      <c r="M196" s="14"/>
      <c r="N196" s="14"/>
      <c r="O196" s="77"/>
      <c r="P196" s="77"/>
      <c r="Q196" s="14"/>
      <c r="R196" s="14"/>
      <c r="S196" s="77"/>
      <c r="T196" s="77"/>
      <c r="U196" s="77"/>
      <c r="V196" s="16"/>
      <c r="W196" s="14"/>
      <c r="X196" s="77"/>
      <c r="Y196" s="77"/>
      <c r="Z196" s="77"/>
      <c r="AA196" s="14"/>
      <c r="AB196" s="14"/>
      <c r="AC196" s="77"/>
      <c r="AD196" s="68"/>
      <c r="AE196" s="68"/>
      <c r="AF196" s="14"/>
      <c r="AG196" s="14"/>
      <c r="AH196" s="68"/>
      <c r="AI196" s="14"/>
      <c r="AJ196" s="14"/>
      <c r="AK196" s="68"/>
      <c r="AL196" s="68"/>
      <c r="AM196" s="68"/>
      <c r="AN196" s="14"/>
      <c r="AO196" s="14"/>
      <c r="AP196" s="14"/>
      <c r="AQ196" s="14"/>
      <c r="AR196" s="1"/>
      <c r="AS196" s="14"/>
    </row>
    <row r="197" spans="7:45">
      <c r="G197" s="14"/>
      <c r="H197" s="14"/>
      <c r="I197" s="14"/>
      <c r="J197" s="68"/>
      <c r="K197" s="14"/>
      <c r="L197" s="68"/>
      <c r="M197" s="14"/>
      <c r="N197" s="14"/>
      <c r="O197" s="77"/>
      <c r="P197" s="77"/>
      <c r="Q197" s="14"/>
      <c r="R197" s="14"/>
      <c r="S197" s="77"/>
      <c r="T197" s="77"/>
      <c r="U197" s="77"/>
      <c r="V197" s="16"/>
      <c r="W197" s="14"/>
      <c r="X197" s="77"/>
      <c r="Y197" s="77"/>
      <c r="Z197" s="77"/>
      <c r="AA197" s="14"/>
      <c r="AB197" s="14"/>
      <c r="AC197" s="77"/>
      <c r="AD197" s="68"/>
      <c r="AE197" s="68"/>
      <c r="AF197" s="14"/>
      <c r="AG197" s="14"/>
      <c r="AH197" s="68"/>
      <c r="AI197" s="14"/>
      <c r="AJ197" s="14"/>
      <c r="AK197" s="68"/>
      <c r="AL197" s="68"/>
      <c r="AM197" s="68"/>
      <c r="AN197" s="14"/>
      <c r="AO197" s="14"/>
      <c r="AP197" s="14"/>
      <c r="AQ197" s="14"/>
      <c r="AR197" s="1"/>
      <c r="AS197" s="14"/>
    </row>
    <row r="198" spans="7:45">
      <c r="G198" s="14"/>
      <c r="H198" s="14"/>
      <c r="I198" s="14"/>
      <c r="J198" s="68"/>
      <c r="K198" s="14"/>
      <c r="L198" s="68"/>
      <c r="M198" s="14"/>
      <c r="N198" s="14"/>
      <c r="O198" s="77"/>
      <c r="P198" s="77"/>
      <c r="Q198" s="14"/>
      <c r="R198" s="14"/>
      <c r="S198" s="77"/>
      <c r="T198" s="77"/>
      <c r="U198" s="77"/>
      <c r="V198" s="77"/>
      <c r="W198" s="14"/>
      <c r="X198" s="77"/>
      <c r="Y198" s="77"/>
      <c r="Z198" s="77"/>
      <c r="AA198" s="14"/>
      <c r="AB198" s="14"/>
      <c r="AC198" s="77"/>
      <c r="AD198" s="68"/>
      <c r="AE198" s="68"/>
      <c r="AF198" s="14"/>
      <c r="AG198" s="14"/>
      <c r="AH198" s="68"/>
      <c r="AI198" s="14"/>
      <c r="AJ198" s="14"/>
      <c r="AK198" s="68"/>
      <c r="AL198" s="68"/>
      <c r="AM198" s="68"/>
      <c r="AN198" s="14"/>
      <c r="AO198" s="14"/>
      <c r="AP198" s="14"/>
      <c r="AQ198" s="14"/>
      <c r="AR198" s="14"/>
      <c r="AS198" s="14"/>
    </row>
    <row r="199" spans="7:45">
      <c r="G199" s="14"/>
      <c r="H199" s="14"/>
      <c r="I199" s="14"/>
      <c r="J199" s="68"/>
      <c r="K199" s="14"/>
      <c r="L199" s="68"/>
      <c r="M199" s="14"/>
      <c r="N199" s="14"/>
      <c r="O199" s="77"/>
      <c r="P199" s="77"/>
      <c r="Q199" s="14"/>
      <c r="R199" s="14"/>
      <c r="S199" s="77"/>
      <c r="T199" s="77"/>
      <c r="U199" s="77"/>
      <c r="V199" s="77"/>
      <c r="W199" s="14"/>
      <c r="X199" s="77"/>
      <c r="Y199" s="77"/>
      <c r="Z199" s="77"/>
      <c r="AA199" s="14"/>
      <c r="AB199" s="14"/>
      <c r="AC199" s="77"/>
      <c r="AD199" s="68"/>
      <c r="AE199" s="68"/>
      <c r="AF199" s="14"/>
      <c r="AG199" s="14"/>
      <c r="AH199" s="68"/>
      <c r="AI199" s="14"/>
      <c r="AJ199" s="14"/>
      <c r="AK199" s="68"/>
      <c r="AL199" s="68"/>
      <c r="AM199" s="68"/>
      <c r="AN199" s="14"/>
      <c r="AO199" s="14"/>
      <c r="AP199" s="14"/>
      <c r="AQ199" s="14"/>
      <c r="AR199" s="14"/>
      <c r="AS199" s="14"/>
    </row>
    <row r="200" spans="7:45">
      <c r="G200" s="14"/>
      <c r="H200" s="14"/>
      <c r="I200" s="14"/>
      <c r="J200" s="68"/>
      <c r="K200" s="14"/>
      <c r="L200" s="68"/>
      <c r="M200" s="14"/>
      <c r="N200" s="14"/>
      <c r="O200" s="77"/>
      <c r="P200" s="77"/>
      <c r="Q200" s="14"/>
      <c r="R200" s="14"/>
      <c r="S200" s="77"/>
      <c r="T200" s="77"/>
      <c r="U200" s="77"/>
      <c r="V200" s="77"/>
      <c r="W200" s="14"/>
      <c r="X200" s="77"/>
      <c r="Y200" s="77"/>
      <c r="Z200" s="77"/>
      <c r="AA200" s="14"/>
      <c r="AB200" s="14"/>
      <c r="AC200" s="77"/>
      <c r="AD200" s="68"/>
      <c r="AE200" s="68"/>
      <c r="AF200" s="14"/>
      <c r="AG200" s="14"/>
      <c r="AH200" s="68"/>
      <c r="AI200" s="14"/>
      <c r="AJ200" s="14"/>
      <c r="AK200" s="68"/>
      <c r="AL200" s="68"/>
      <c r="AM200" s="68"/>
      <c r="AN200" s="14"/>
      <c r="AO200" s="14"/>
      <c r="AP200" s="14"/>
      <c r="AQ200" s="14"/>
      <c r="AR200" s="14"/>
      <c r="AS200" s="14"/>
    </row>
    <row r="201" spans="7:45">
      <c r="G201" s="14"/>
      <c r="H201" s="14"/>
      <c r="I201" s="14"/>
      <c r="J201" s="68"/>
      <c r="K201" s="14"/>
      <c r="L201" s="68"/>
      <c r="M201" s="14"/>
      <c r="N201" s="14"/>
      <c r="O201" s="77"/>
      <c r="P201" s="77"/>
      <c r="Q201" s="14"/>
      <c r="R201" s="14"/>
      <c r="S201" s="77"/>
      <c r="T201" s="77"/>
      <c r="U201" s="77"/>
      <c r="V201" s="77"/>
      <c r="W201" s="14"/>
      <c r="X201" s="77"/>
      <c r="Y201" s="77"/>
      <c r="Z201" s="77"/>
      <c r="AA201" s="14"/>
      <c r="AB201" s="14"/>
      <c r="AC201" s="77"/>
      <c r="AD201" s="68"/>
      <c r="AE201" s="68"/>
      <c r="AF201" s="14"/>
      <c r="AG201" s="14"/>
      <c r="AH201" s="68"/>
      <c r="AI201" s="14"/>
      <c r="AJ201" s="14"/>
      <c r="AK201" s="68"/>
      <c r="AL201" s="68"/>
      <c r="AM201" s="68"/>
      <c r="AN201" s="14"/>
      <c r="AO201" s="14"/>
      <c r="AP201" s="14"/>
      <c r="AQ201" s="14"/>
      <c r="AR201" s="14"/>
      <c r="AS201" s="14"/>
    </row>
    <row r="202" spans="7:45">
      <c r="G202" s="14"/>
      <c r="H202" s="14"/>
      <c r="I202" s="14"/>
      <c r="J202" s="68"/>
      <c r="K202" s="14"/>
      <c r="L202" s="68"/>
      <c r="M202" s="14"/>
      <c r="N202" s="14"/>
      <c r="O202" s="77"/>
      <c r="P202" s="77"/>
      <c r="Q202" s="14"/>
      <c r="R202" s="14"/>
      <c r="S202" s="77"/>
      <c r="T202" s="77"/>
      <c r="U202" s="77"/>
      <c r="V202" s="77"/>
      <c r="W202" s="14"/>
      <c r="X202" s="77"/>
      <c r="Y202" s="77"/>
      <c r="Z202" s="77"/>
      <c r="AA202" s="14"/>
      <c r="AB202" s="14"/>
      <c r="AC202" s="77"/>
      <c r="AD202" s="68"/>
      <c r="AE202" s="68"/>
      <c r="AF202" s="14"/>
      <c r="AG202" s="14"/>
      <c r="AH202" s="68"/>
      <c r="AI202" s="14"/>
      <c r="AJ202" s="14"/>
      <c r="AK202" s="68"/>
      <c r="AL202" s="68"/>
      <c r="AM202" s="68"/>
      <c r="AN202" s="14"/>
      <c r="AO202" s="14"/>
      <c r="AP202" s="14"/>
      <c r="AQ202" s="14"/>
      <c r="AR202" s="14"/>
      <c r="AS202" s="14"/>
    </row>
    <row r="203" spans="7:45">
      <c r="G203" s="14"/>
      <c r="H203" s="14"/>
      <c r="I203" s="14"/>
      <c r="J203" s="68"/>
      <c r="K203" s="14"/>
      <c r="L203" s="68"/>
      <c r="M203" s="14"/>
      <c r="N203" s="14"/>
      <c r="O203" s="77"/>
      <c r="P203" s="77"/>
      <c r="Q203" s="14"/>
      <c r="R203" s="14"/>
      <c r="S203" s="77"/>
      <c r="T203" s="77"/>
      <c r="U203" s="77"/>
      <c r="V203" s="77"/>
      <c r="W203" s="14"/>
      <c r="X203" s="77"/>
      <c r="Y203" s="77"/>
      <c r="Z203" s="77"/>
      <c r="AA203" s="14"/>
      <c r="AB203" s="14"/>
      <c r="AC203" s="77"/>
      <c r="AD203" s="68"/>
      <c r="AE203" s="68"/>
      <c r="AF203" s="14"/>
      <c r="AG203" s="14"/>
      <c r="AH203" s="68"/>
      <c r="AI203" s="14"/>
      <c r="AJ203" s="14"/>
      <c r="AK203" s="68"/>
      <c r="AL203" s="68"/>
      <c r="AM203" s="68"/>
      <c r="AN203" s="14"/>
      <c r="AO203" s="14"/>
      <c r="AP203" s="14"/>
      <c r="AQ203" s="14"/>
      <c r="AR203" s="14"/>
      <c r="AS203" s="14"/>
    </row>
    <row r="204" spans="7:45">
      <c r="G204" s="14"/>
      <c r="H204" s="14"/>
      <c r="I204" s="14"/>
      <c r="J204" s="68"/>
      <c r="K204" s="14"/>
      <c r="L204" s="68"/>
      <c r="M204" s="14"/>
      <c r="N204" s="14"/>
      <c r="O204" s="77"/>
      <c r="P204" s="77"/>
      <c r="Q204" s="14"/>
      <c r="R204" s="14"/>
      <c r="S204" s="77"/>
      <c r="T204" s="77"/>
      <c r="U204" s="77"/>
      <c r="V204" s="77"/>
      <c r="W204" s="14"/>
      <c r="X204" s="77"/>
      <c r="Y204" s="77"/>
      <c r="Z204" s="77"/>
      <c r="AA204" s="14"/>
      <c r="AB204" s="14"/>
      <c r="AC204" s="77"/>
      <c r="AD204" s="68"/>
      <c r="AE204" s="68"/>
      <c r="AF204" s="14"/>
      <c r="AG204" s="14"/>
      <c r="AH204" s="68"/>
      <c r="AI204" s="14"/>
      <c r="AJ204" s="14"/>
      <c r="AK204" s="68"/>
      <c r="AL204" s="68"/>
      <c r="AM204" s="68"/>
      <c r="AN204" s="14"/>
      <c r="AO204" s="14"/>
      <c r="AP204" s="14"/>
      <c r="AQ204" s="14"/>
      <c r="AR204" s="14"/>
      <c r="AS204" s="14"/>
    </row>
    <row r="205" spans="7:45">
      <c r="G205" s="14"/>
      <c r="H205" s="14"/>
      <c r="I205" s="14"/>
      <c r="J205" s="68"/>
      <c r="K205" s="14"/>
      <c r="L205" s="68"/>
      <c r="M205" s="14"/>
      <c r="N205" s="14"/>
      <c r="O205" s="77"/>
      <c r="P205" s="77"/>
      <c r="Q205" s="14"/>
      <c r="R205" s="14"/>
      <c r="S205" s="77"/>
      <c r="T205" s="77"/>
      <c r="U205" s="77"/>
      <c r="V205" s="77"/>
      <c r="W205" s="14"/>
      <c r="X205" s="77"/>
      <c r="Y205" s="77"/>
      <c r="Z205" s="77"/>
      <c r="AA205" s="14"/>
      <c r="AB205" s="14"/>
      <c r="AC205" s="77"/>
      <c r="AD205" s="68"/>
      <c r="AE205" s="68"/>
      <c r="AF205" s="14"/>
      <c r="AG205" s="14"/>
      <c r="AH205" s="68"/>
      <c r="AI205" s="14"/>
      <c r="AJ205" s="14"/>
      <c r="AK205" s="68"/>
      <c r="AL205" s="68"/>
      <c r="AM205" s="68"/>
      <c r="AN205" s="14"/>
      <c r="AO205" s="14"/>
      <c r="AP205" s="14"/>
      <c r="AQ205" s="14"/>
      <c r="AR205" s="14"/>
      <c r="AS205" s="14"/>
    </row>
    <row r="206" spans="7:45">
      <c r="G206" s="14"/>
      <c r="H206" s="14"/>
      <c r="I206" s="14"/>
      <c r="J206" s="68"/>
      <c r="K206" s="14"/>
      <c r="L206" s="68"/>
      <c r="M206" s="14"/>
      <c r="N206" s="14"/>
      <c r="O206" s="77"/>
      <c r="P206" s="77"/>
      <c r="Q206" s="14"/>
      <c r="R206" s="14"/>
      <c r="S206" s="77"/>
      <c r="T206" s="77"/>
      <c r="U206" s="77"/>
      <c r="V206" s="77"/>
      <c r="W206" s="14"/>
      <c r="X206" s="77"/>
      <c r="Y206" s="77"/>
      <c r="Z206" s="77"/>
      <c r="AA206" s="14"/>
      <c r="AB206" s="14"/>
      <c r="AC206" s="77"/>
      <c r="AD206" s="68"/>
      <c r="AE206" s="68"/>
      <c r="AF206" s="14"/>
      <c r="AG206" s="14"/>
      <c r="AH206" s="68"/>
      <c r="AI206" s="14"/>
      <c r="AJ206" s="14"/>
      <c r="AK206" s="68"/>
      <c r="AL206" s="68"/>
      <c r="AM206" s="68"/>
      <c r="AN206" s="14"/>
      <c r="AO206" s="14"/>
      <c r="AP206" s="14"/>
      <c r="AQ206" s="14"/>
      <c r="AR206" s="14"/>
      <c r="AS206" s="14"/>
    </row>
    <row r="207" spans="7:45">
      <c r="G207" s="14"/>
      <c r="H207" s="14"/>
      <c r="I207" s="14"/>
      <c r="J207" s="68"/>
      <c r="K207" s="14"/>
      <c r="L207" s="68"/>
      <c r="M207" s="14"/>
      <c r="N207" s="14"/>
      <c r="O207" s="77"/>
      <c r="P207" s="77"/>
      <c r="Q207" s="14"/>
      <c r="R207" s="14"/>
      <c r="S207" s="77"/>
      <c r="T207" s="77"/>
      <c r="U207" s="77"/>
      <c r="V207" s="77"/>
      <c r="W207" s="14"/>
      <c r="X207" s="77"/>
      <c r="Y207" s="77"/>
      <c r="Z207" s="77"/>
      <c r="AA207" s="14"/>
      <c r="AB207" s="14"/>
      <c r="AC207" s="77"/>
      <c r="AD207" s="68"/>
      <c r="AE207" s="68"/>
      <c r="AF207" s="14"/>
      <c r="AG207" s="14"/>
      <c r="AH207" s="68"/>
      <c r="AI207" s="14"/>
      <c r="AJ207" s="14"/>
      <c r="AK207" s="68"/>
      <c r="AL207" s="68"/>
      <c r="AM207" s="68"/>
      <c r="AN207" s="14"/>
      <c r="AO207" s="14"/>
      <c r="AP207" s="14"/>
      <c r="AQ207" s="14"/>
      <c r="AR207" s="14"/>
      <c r="AS207" s="14"/>
    </row>
    <row r="208" spans="7:45">
      <c r="G208" s="14"/>
      <c r="H208" s="14"/>
      <c r="I208" s="14"/>
      <c r="J208" s="68"/>
      <c r="K208" s="14"/>
      <c r="L208" s="68"/>
      <c r="M208" s="14"/>
      <c r="N208" s="14"/>
      <c r="O208" s="77"/>
      <c r="P208" s="77"/>
      <c r="Q208" s="14"/>
      <c r="R208" s="14"/>
      <c r="S208" s="77"/>
      <c r="T208" s="77"/>
      <c r="U208" s="77"/>
      <c r="V208" s="77"/>
      <c r="W208" s="14"/>
      <c r="X208" s="77"/>
      <c r="Y208" s="77"/>
      <c r="Z208" s="77"/>
      <c r="AA208" s="14"/>
      <c r="AB208" s="14"/>
      <c r="AC208" s="77"/>
      <c r="AD208" s="68"/>
      <c r="AE208" s="68"/>
      <c r="AF208" s="14"/>
      <c r="AG208" s="14"/>
      <c r="AH208" s="68"/>
      <c r="AI208" s="14"/>
      <c r="AJ208" s="14"/>
      <c r="AK208" s="68"/>
      <c r="AL208" s="68"/>
      <c r="AM208" s="68"/>
      <c r="AN208" s="14"/>
      <c r="AO208" s="14"/>
      <c r="AP208" s="14"/>
      <c r="AQ208" s="14"/>
      <c r="AR208" s="14"/>
      <c r="AS208" s="14"/>
    </row>
    <row r="209" spans="7:45">
      <c r="G209" s="14"/>
      <c r="H209" s="14"/>
      <c r="I209" s="14"/>
      <c r="J209" s="68"/>
      <c r="K209" s="14"/>
      <c r="L209" s="68"/>
      <c r="M209" s="14"/>
      <c r="N209" s="14"/>
      <c r="O209" s="77"/>
      <c r="P209" s="77"/>
      <c r="Q209" s="14"/>
      <c r="R209" s="14"/>
      <c r="S209" s="77"/>
      <c r="T209" s="77"/>
      <c r="U209" s="77"/>
      <c r="V209" s="77"/>
      <c r="W209" s="14"/>
      <c r="X209" s="77"/>
      <c r="Y209" s="77"/>
      <c r="Z209" s="77"/>
      <c r="AA209" s="14"/>
      <c r="AB209" s="14"/>
      <c r="AC209" s="77"/>
      <c r="AD209" s="68"/>
      <c r="AE209" s="68"/>
      <c r="AF209" s="14"/>
      <c r="AG209" s="14"/>
      <c r="AH209" s="68"/>
      <c r="AI209" s="14"/>
      <c r="AJ209" s="14"/>
      <c r="AK209" s="68"/>
      <c r="AL209" s="68"/>
      <c r="AM209" s="68"/>
      <c r="AN209" s="14"/>
      <c r="AO209" s="14"/>
      <c r="AP209" s="14"/>
      <c r="AQ209" s="14"/>
      <c r="AR209" s="14"/>
      <c r="AS209" s="14"/>
    </row>
    <row r="210" spans="7:45">
      <c r="G210" s="14"/>
      <c r="H210" s="14"/>
      <c r="I210" s="14"/>
      <c r="J210" s="68"/>
      <c r="K210" s="14"/>
      <c r="L210" s="68"/>
      <c r="M210" s="14"/>
      <c r="N210" s="14"/>
      <c r="O210" s="77"/>
      <c r="P210" s="77"/>
      <c r="Q210" s="14"/>
      <c r="R210" s="14"/>
      <c r="S210" s="77"/>
      <c r="T210" s="77"/>
      <c r="U210" s="77"/>
      <c r="V210" s="77"/>
      <c r="W210" s="14"/>
      <c r="X210" s="77"/>
      <c r="Y210" s="77"/>
      <c r="Z210" s="77"/>
      <c r="AA210" s="14"/>
      <c r="AB210" s="14"/>
      <c r="AC210" s="77"/>
      <c r="AD210" s="68"/>
      <c r="AE210" s="68"/>
      <c r="AF210" s="14"/>
      <c r="AG210" s="14"/>
      <c r="AH210" s="68"/>
      <c r="AI210" s="14"/>
      <c r="AJ210" s="14"/>
      <c r="AK210" s="68"/>
      <c r="AL210" s="68"/>
      <c r="AM210" s="68"/>
      <c r="AN210" s="14"/>
      <c r="AO210" s="14"/>
      <c r="AP210" s="14"/>
      <c r="AQ210" s="14"/>
      <c r="AR210" s="14"/>
      <c r="AS210" s="14"/>
    </row>
    <row r="211" spans="7:45">
      <c r="G211" s="14"/>
      <c r="H211" s="14"/>
      <c r="I211" s="14"/>
      <c r="J211" s="68"/>
      <c r="K211" s="14"/>
      <c r="L211" s="68"/>
      <c r="M211" s="14"/>
      <c r="N211" s="14"/>
      <c r="O211" s="77"/>
      <c r="P211" s="77"/>
      <c r="Q211" s="14"/>
      <c r="R211" s="14"/>
      <c r="S211" s="77"/>
      <c r="T211" s="77"/>
      <c r="U211" s="77"/>
      <c r="V211" s="77"/>
      <c r="W211" s="14"/>
      <c r="X211" s="77"/>
      <c r="Y211" s="77"/>
      <c r="Z211" s="77"/>
      <c r="AA211" s="14"/>
      <c r="AB211" s="14"/>
      <c r="AC211" s="77"/>
      <c r="AD211" s="68"/>
      <c r="AE211" s="68"/>
      <c r="AF211" s="14"/>
      <c r="AG211" s="14"/>
      <c r="AH211" s="68"/>
      <c r="AI211" s="14"/>
      <c r="AJ211" s="14"/>
      <c r="AK211" s="68"/>
      <c r="AL211" s="68"/>
      <c r="AM211" s="68"/>
      <c r="AN211" s="14"/>
      <c r="AO211" s="14"/>
      <c r="AP211" s="14"/>
      <c r="AQ211" s="14"/>
      <c r="AR211" s="14"/>
      <c r="AS211" s="14"/>
    </row>
    <row r="212" spans="7:45">
      <c r="G212" s="14"/>
      <c r="H212" s="14"/>
      <c r="I212" s="14"/>
      <c r="J212" s="68"/>
      <c r="K212" s="14"/>
      <c r="L212" s="68"/>
      <c r="M212" s="14"/>
      <c r="N212" s="14"/>
      <c r="O212" s="77"/>
      <c r="P212" s="77"/>
      <c r="Q212" s="14"/>
      <c r="R212" s="14"/>
      <c r="S212" s="77"/>
      <c r="T212" s="77"/>
      <c r="U212" s="77"/>
      <c r="V212" s="77"/>
      <c r="W212" s="14"/>
      <c r="X212" s="77"/>
      <c r="Y212" s="77"/>
      <c r="Z212" s="77"/>
      <c r="AA212" s="14"/>
      <c r="AB212" s="14"/>
      <c r="AC212" s="77"/>
      <c r="AD212" s="68"/>
      <c r="AE212" s="68"/>
      <c r="AF212" s="14"/>
      <c r="AG212" s="14"/>
      <c r="AH212" s="68"/>
      <c r="AI212" s="14"/>
      <c r="AJ212" s="14"/>
      <c r="AK212" s="68"/>
      <c r="AL212" s="68"/>
      <c r="AM212" s="68"/>
      <c r="AN212" s="14"/>
      <c r="AO212" s="14"/>
      <c r="AP212" s="14"/>
      <c r="AQ212" s="14"/>
      <c r="AR212" s="14"/>
      <c r="AS212" s="14"/>
    </row>
    <row r="213" spans="7:45">
      <c r="G213" s="14"/>
      <c r="H213" s="14"/>
      <c r="I213" s="14"/>
      <c r="J213" s="68"/>
      <c r="K213" s="14"/>
      <c r="L213" s="68"/>
      <c r="M213" s="14"/>
      <c r="N213" s="14"/>
      <c r="O213" s="77"/>
      <c r="P213" s="77"/>
      <c r="Q213" s="14"/>
      <c r="R213" s="14"/>
      <c r="S213" s="77"/>
      <c r="T213" s="77"/>
      <c r="U213" s="77"/>
      <c r="V213" s="77"/>
      <c r="W213" s="14"/>
      <c r="X213" s="77"/>
      <c r="Y213" s="77"/>
      <c r="Z213" s="77"/>
      <c r="AA213" s="14"/>
      <c r="AB213" s="14"/>
      <c r="AC213" s="77"/>
      <c r="AD213" s="68"/>
      <c r="AE213" s="68"/>
      <c r="AF213" s="14"/>
      <c r="AG213" s="14"/>
      <c r="AH213" s="68"/>
      <c r="AI213" s="14"/>
      <c r="AJ213" s="14"/>
      <c r="AK213" s="68"/>
      <c r="AL213" s="68"/>
      <c r="AM213" s="68"/>
      <c r="AN213" s="14"/>
      <c r="AO213" s="14"/>
      <c r="AP213" s="14"/>
      <c r="AQ213" s="14"/>
      <c r="AR213" s="14"/>
      <c r="AS213" s="14"/>
    </row>
    <row r="214" spans="7:45">
      <c r="G214" s="14"/>
      <c r="H214" s="14"/>
      <c r="I214" s="14"/>
      <c r="J214" s="68"/>
      <c r="K214" s="14"/>
      <c r="L214" s="68"/>
      <c r="M214" s="14"/>
      <c r="N214" s="14"/>
      <c r="O214" s="77"/>
      <c r="P214" s="77"/>
      <c r="Q214" s="14"/>
      <c r="R214" s="14"/>
      <c r="S214" s="77"/>
      <c r="T214" s="77"/>
      <c r="U214" s="77"/>
      <c r="V214" s="77"/>
      <c r="W214" s="14"/>
      <c r="X214" s="77"/>
      <c r="Y214" s="77"/>
      <c r="Z214" s="77"/>
      <c r="AA214" s="14"/>
      <c r="AB214" s="14"/>
      <c r="AC214" s="77"/>
      <c r="AD214" s="68"/>
      <c r="AE214" s="68"/>
      <c r="AF214" s="14"/>
      <c r="AG214" s="14"/>
      <c r="AH214" s="68"/>
      <c r="AI214" s="14"/>
      <c r="AJ214" s="14"/>
      <c r="AK214" s="68"/>
      <c r="AL214" s="68"/>
      <c r="AM214" s="68"/>
      <c r="AN214" s="14"/>
      <c r="AO214" s="14"/>
      <c r="AP214" s="14"/>
      <c r="AQ214" s="14"/>
      <c r="AR214" s="14"/>
      <c r="AS214" s="14"/>
    </row>
    <row r="215" spans="7:45">
      <c r="G215" s="14"/>
      <c r="H215" s="14"/>
      <c r="I215" s="14"/>
      <c r="J215" s="68"/>
      <c r="K215" s="14"/>
      <c r="L215" s="68"/>
      <c r="M215" s="14"/>
      <c r="N215" s="14"/>
      <c r="O215" s="77"/>
      <c r="P215" s="77"/>
      <c r="Q215" s="14"/>
      <c r="R215" s="14"/>
      <c r="S215" s="77"/>
      <c r="T215" s="77"/>
      <c r="U215" s="77"/>
      <c r="V215" s="77"/>
      <c r="W215" s="14"/>
      <c r="X215" s="77"/>
      <c r="Y215" s="77"/>
      <c r="Z215" s="77"/>
      <c r="AA215" s="14"/>
      <c r="AB215" s="14"/>
      <c r="AC215" s="77"/>
      <c r="AD215" s="68"/>
      <c r="AE215" s="68"/>
      <c r="AF215" s="14"/>
      <c r="AG215" s="14"/>
      <c r="AH215" s="68"/>
      <c r="AI215" s="14"/>
      <c r="AJ215" s="14"/>
      <c r="AK215" s="68"/>
      <c r="AL215" s="68"/>
      <c r="AM215" s="68"/>
      <c r="AN215" s="14"/>
      <c r="AO215" s="14"/>
      <c r="AP215" s="14"/>
      <c r="AQ215" s="14"/>
      <c r="AR215" s="14"/>
      <c r="AS215" s="14"/>
    </row>
    <row r="216" spans="7:45">
      <c r="G216" s="14"/>
      <c r="H216" s="14"/>
      <c r="I216" s="14"/>
      <c r="J216" s="68"/>
      <c r="K216" s="14"/>
      <c r="L216" s="68"/>
      <c r="M216" s="14"/>
      <c r="N216" s="14"/>
      <c r="O216" s="77"/>
      <c r="P216" s="77"/>
      <c r="Q216" s="14"/>
      <c r="R216" s="14"/>
      <c r="S216" s="77"/>
      <c r="T216" s="77"/>
      <c r="U216" s="77"/>
      <c r="V216" s="77"/>
      <c r="W216" s="14"/>
      <c r="X216" s="77"/>
      <c r="Y216" s="77"/>
      <c r="Z216" s="77"/>
      <c r="AA216" s="14"/>
      <c r="AB216" s="14"/>
      <c r="AC216" s="77"/>
      <c r="AD216" s="68"/>
      <c r="AE216" s="68"/>
      <c r="AF216" s="14"/>
      <c r="AG216" s="14"/>
      <c r="AH216" s="68"/>
      <c r="AI216" s="14"/>
      <c r="AJ216" s="14"/>
      <c r="AK216" s="68"/>
      <c r="AL216" s="68"/>
      <c r="AM216" s="68"/>
      <c r="AN216" s="14"/>
      <c r="AO216" s="14"/>
      <c r="AP216" s="14"/>
      <c r="AQ216" s="14"/>
      <c r="AR216" s="14"/>
      <c r="AS216" s="14"/>
    </row>
    <row r="217" spans="7:45">
      <c r="G217" s="14"/>
      <c r="H217" s="14"/>
      <c r="I217" s="14"/>
      <c r="J217" s="68"/>
      <c r="K217" s="14"/>
      <c r="L217" s="68"/>
      <c r="M217" s="14"/>
      <c r="N217" s="14"/>
      <c r="O217" s="77"/>
      <c r="P217" s="77"/>
      <c r="Q217" s="14"/>
      <c r="R217" s="14"/>
      <c r="S217" s="77"/>
      <c r="T217" s="77"/>
      <c r="U217" s="77"/>
      <c r="V217" s="77"/>
      <c r="W217" s="14"/>
      <c r="X217" s="77"/>
      <c r="Y217" s="77"/>
      <c r="Z217" s="77"/>
      <c r="AA217" s="14"/>
      <c r="AB217" s="14"/>
      <c r="AC217" s="77"/>
      <c r="AD217" s="68"/>
      <c r="AE217" s="68"/>
      <c r="AF217" s="14"/>
      <c r="AG217" s="14"/>
      <c r="AH217" s="68"/>
      <c r="AI217" s="14"/>
      <c r="AJ217" s="14"/>
      <c r="AK217" s="68"/>
      <c r="AL217" s="68"/>
      <c r="AM217" s="68"/>
      <c r="AN217" s="14"/>
      <c r="AO217" s="14"/>
      <c r="AP217" s="14"/>
      <c r="AQ217" s="14"/>
      <c r="AR217" s="14"/>
      <c r="AS217" s="14"/>
    </row>
    <row r="218" spans="7:45">
      <c r="G218" s="14"/>
      <c r="H218" s="14"/>
      <c r="I218" s="14"/>
      <c r="J218" s="68"/>
      <c r="K218" s="14"/>
      <c r="L218" s="68"/>
      <c r="M218" s="14"/>
      <c r="N218" s="14"/>
      <c r="O218" s="77"/>
      <c r="P218" s="77"/>
      <c r="Q218" s="14"/>
      <c r="R218" s="14"/>
      <c r="S218" s="77"/>
      <c r="T218" s="77"/>
      <c r="U218" s="77"/>
      <c r="V218" s="77"/>
      <c r="W218" s="14"/>
      <c r="X218" s="77"/>
      <c r="Y218" s="77"/>
      <c r="Z218" s="77"/>
      <c r="AA218" s="14"/>
      <c r="AB218" s="14"/>
      <c r="AC218" s="77"/>
      <c r="AD218" s="68"/>
      <c r="AE218" s="68"/>
      <c r="AF218" s="14"/>
      <c r="AG218" s="14"/>
      <c r="AH218" s="68"/>
      <c r="AI218" s="14"/>
      <c r="AJ218" s="14"/>
      <c r="AK218" s="68"/>
      <c r="AL218" s="68"/>
      <c r="AM218" s="68"/>
      <c r="AN218" s="14"/>
      <c r="AO218" s="14"/>
      <c r="AP218" s="14"/>
      <c r="AQ218" s="14"/>
      <c r="AR218" s="14"/>
      <c r="AS218" s="14"/>
    </row>
    <row r="219" spans="7:45">
      <c r="G219" s="14"/>
      <c r="H219" s="14"/>
      <c r="I219" s="14"/>
      <c r="J219" s="68"/>
      <c r="K219" s="14"/>
      <c r="L219" s="68"/>
      <c r="M219" s="14"/>
      <c r="N219" s="14"/>
      <c r="O219" s="77"/>
      <c r="P219" s="77"/>
      <c r="Q219" s="14"/>
      <c r="R219" s="14"/>
      <c r="S219" s="77"/>
      <c r="T219" s="77"/>
      <c r="U219" s="77"/>
      <c r="V219" s="77"/>
      <c r="W219" s="14"/>
      <c r="X219" s="77"/>
      <c r="Y219" s="77"/>
      <c r="Z219" s="77"/>
      <c r="AA219" s="14"/>
      <c r="AB219" s="14"/>
      <c r="AC219" s="77"/>
      <c r="AD219" s="68"/>
      <c r="AE219" s="68"/>
      <c r="AF219" s="14"/>
      <c r="AG219" s="14"/>
      <c r="AH219" s="68"/>
      <c r="AI219" s="14"/>
      <c r="AJ219" s="14"/>
      <c r="AK219" s="68"/>
      <c r="AL219" s="68"/>
      <c r="AM219" s="68"/>
      <c r="AN219" s="14"/>
      <c r="AO219" s="14"/>
      <c r="AP219" s="14"/>
      <c r="AQ219" s="14"/>
      <c r="AR219" s="14"/>
      <c r="AS219" s="14"/>
    </row>
    <row r="220" spans="7:45">
      <c r="G220" s="14"/>
      <c r="H220" s="14"/>
      <c r="I220" s="14"/>
      <c r="J220" s="68"/>
      <c r="K220" s="14"/>
      <c r="L220" s="68"/>
      <c r="M220" s="14"/>
      <c r="N220" s="14"/>
      <c r="O220" s="77"/>
      <c r="P220" s="77"/>
      <c r="Q220" s="14"/>
      <c r="R220" s="14"/>
      <c r="S220" s="77"/>
      <c r="T220" s="77"/>
      <c r="U220" s="77"/>
      <c r="V220" s="77"/>
      <c r="W220" s="14"/>
      <c r="X220" s="77"/>
      <c r="Y220" s="77"/>
      <c r="Z220" s="77"/>
      <c r="AA220" s="14"/>
      <c r="AB220" s="14"/>
      <c r="AC220" s="77"/>
      <c r="AD220" s="68"/>
      <c r="AE220" s="68"/>
      <c r="AF220" s="14"/>
      <c r="AG220" s="14"/>
      <c r="AH220" s="68"/>
      <c r="AI220" s="14"/>
      <c r="AJ220" s="14"/>
      <c r="AK220" s="68"/>
      <c r="AL220" s="68"/>
      <c r="AM220" s="68"/>
      <c r="AN220" s="14"/>
      <c r="AO220" s="14"/>
      <c r="AP220" s="14"/>
      <c r="AQ220" s="14"/>
      <c r="AR220" s="14"/>
      <c r="AS220" s="14"/>
    </row>
    <row r="221" spans="7:45">
      <c r="G221" s="14"/>
      <c r="H221" s="14"/>
      <c r="I221" s="14"/>
      <c r="J221" s="68"/>
      <c r="K221" s="14"/>
      <c r="L221" s="68"/>
      <c r="M221" s="14"/>
      <c r="N221" s="14"/>
      <c r="O221" s="77"/>
      <c r="P221" s="77"/>
      <c r="Q221" s="14"/>
      <c r="R221" s="14"/>
      <c r="S221" s="77"/>
      <c r="T221" s="77"/>
      <c r="U221" s="77"/>
      <c r="V221" s="77"/>
      <c r="W221" s="14"/>
      <c r="X221" s="77"/>
      <c r="Y221" s="77"/>
      <c r="Z221" s="77"/>
      <c r="AA221" s="14"/>
      <c r="AB221" s="14"/>
      <c r="AC221" s="77"/>
      <c r="AD221" s="68"/>
      <c r="AE221" s="68"/>
      <c r="AF221" s="14"/>
      <c r="AG221" s="14"/>
      <c r="AH221" s="68"/>
      <c r="AI221" s="14"/>
      <c r="AJ221" s="14"/>
      <c r="AK221" s="68"/>
      <c r="AL221" s="68"/>
      <c r="AM221" s="68"/>
      <c r="AN221" s="14"/>
      <c r="AO221" s="14"/>
      <c r="AP221" s="14"/>
      <c r="AQ221" s="14"/>
      <c r="AR221" s="14"/>
      <c r="AS221" s="14"/>
    </row>
    <row r="222" spans="7:45">
      <c r="G222" s="14"/>
      <c r="H222" s="14"/>
      <c r="I222" s="14"/>
      <c r="J222" s="68"/>
      <c r="K222" s="14"/>
      <c r="L222" s="68"/>
      <c r="M222" s="14"/>
      <c r="N222" s="14"/>
      <c r="O222" s="77"/>
      <c r="P222" s="77"/>
      <c r="Q222" s="14"/>
      <c r="R222" s="14"/>
      <c r="S222" s="77"/>
      <c r="T222" s="77"/>
      <c r="U222" s="77"/>
      <c r="V222" s="77"/>
      <c r="W222" s="14"/>
      <c r="X222" s="77"/>
      <c r="Y222" s="77"/>
      <c r="Z222" s="77"/>
      <c r="AA222" s="14"/>
      <c r="AB222" s="14"/>
      <c r="AC222" s="77"/>
      <c r="AD222" s="68"/>
      <c r="AE222" s="68"/>
      <c r="AF222" s="14"/>
      <c r="AG222" s="14"/>
      <c r="AH222" s="68"/>
      <c r="AI222" s="14"/>
      <c r="AJ222" s="14"/>
      <c r="AK222" s="68"/>
      <c r="AL222" s="68"/>
      <c r="AM222" s="68"/>
      <c r="AN222" s="14"/>
      <c r="AO222" s="14"/>
      <c r="AP222" s="14"/>
      <c r="AQ222" s="14"/>
      <c r="AR222" s="14"/>
      <c r="AS222" s="14"/>
    </row>
    <row r="223" spans="7:45">
      <c r="G223" s="14"/>
      <c r="H223" s="14"/>
      <c r="I223" s="14"/>
      <c r="J223" s="68"/>
      <c r="K223" s="14"/>
      <c r="L223" s="68"/>
      <c r="M223" s="14"/>
      <c r="N223" s="14"/>
      <c r="O223" s="77"/>
      <c r="P223" s="77"/>
      <c r="Q223" s="14"/>
      <c r="R223" s="14"/>
      <c r="S223" s="77"/>
      <c r="T223" s="77"/>
      <c r="U223" s="77"/>
      <c r="V223" s="77"/>
      <c r="W223" s="14"/>
      <c r="X223" s="77"/>
      <c r="Y223" s="77"/>
      <c r="Z223" s="77"/>
      <c r="AA223" s="14"/>
      <c r="AB223" s="14"/>
      <c r="AC223" s="77"/>
      <c r="AD223" s="68"/>
      <c r="AE223" s="68"/>
      <c r="AF223" s="14"/>
      <c r="AG223" s="14"/>
      <c r="AH223" s="68"/>
      <c r="AI223" s="14"/>
      <c r="AJ223" s="14"/>
      <c r="AK223" s="68"/>
      <c r="AL223" s="68"/>
      <c r="AM223" s="68"/>
      <c r="AN223" s="14"/>
      <c r="AO223" s="14"/>
      <c r="AP223" s="14"/>
      <c r="AQ223" s="14"/>
      <c r="AR223" s="14"/>
      <c r="AS223" s="14"/>
    </row>
    <row r="224" spans="7:45">
      <c r="G224" s="14"/>
      <c r="H224" s="14"/>
      <c r="I224" s="14"/>
      <c r="J224" s="68"/>
      <c r="K224" s="14"/>
      <c r="L224" s="68"/>
      <c r="M224" s="14"/>
      <c r="N224" s="14"/>
      <c r="O224" s="77"/>
      <c r="P224" s="77"/>
      <c r="Q224" s="14"/>
      <c r="R224" s="14"/>
      <c r="S224" s="77"/>
      <c r="T224" s="77"/>
      <c r="U224" s="77"/>
      <c r="V224" s="77"/>
      <c r="W224" s="14"/>
      <c r="X224" s="77"/>
      <c r="Y224" s="77"/>
      <c r="Z224" s="77"/>
      <c r="AA224" s="14"/>
      <c r="AB224" s="14"/>
      <c r="AC224" s="77"/>
      <c r="AD224" s="68"/>
      <c r="AE224" s="68"/>
      <c r="AF224" s="14"/>
      <c r="AG224" s="14"/>
      <c r="AH224" s="68"/>
      <c r="AI224" s="14"/>
      <c r="AJ224" s="14"/>
      <c r="AK224" s="68"/>
      <c r="AL224" s="68"/>
      <c r="AM224" s="68"/>
      <c r="AN224" s="14"/>
      <c r="AO224" s="14"/>
      <c r="AP224" s="14"/>
      <c r="AQ224" s="14"/>
      <c r="AR224" s="14"/>
      <c r="AS224" s="14"/>
    </row>
    <row r="225" spans="7:45">
      <c r="G225" s="14"/>
      <c r="H225" s="14"/>
      <c r="I225" s="14"/>
      <c r="J225" s="68"/>
      <c r="K225" s="14"/>
      <c r="L225" s="68"/>
      <c r="M225" s="14"/>
      <c r="N225" s="14"/>
      <c r="O225" s="77"/>
      <c r="P225" s="77"/>
      <c r="Q225" s="14"/>
      <c r="R225" s="14"/>
      <c r="S225" s="77"/>
      <c r="T225" s="77"/>
      <c r="U225" s="77"/>
      <c r="V225" s="77"/>
      <c r="W225" s="14"/>
      <c r="X225" s="77"/>
      <c r="Y225" s="77"/>
      <c r="Z225" s="77"/>
      <c r="AA225" s="14"/>
      <c r="AB225" s="14"/>
      <c r="AC225" s="77"/>
      <c r="AD225" s="68"/>
      <c r="AE225" s="68"/>
      <c r="AF225" s="14"/>
      <c r="AG225" s="14"/>
      <c r="AH225" s="68"/>
      <c r="AI225" s="14"/>
      <c r="AJ225" s="14"/>
      <c r="AK225" s="68"/>
      <c r="AL225" s="68"/>
      <c r="AM225" s="68"/>
      <c r="AN225" s="14"/>
      <c r="AO225" s="14"/>
      <c r="AP225" s="14"/>
      <c r="AQ225" s="14"/>
      <c r="AR225" s="14"/>
      <c r="AS225" s="14"/>
    </row>
    <row r="226" spans="7:45">
      <c r="G226" s="14"/>
      <c r="H226" s="14"/>
      <c r="I226" s="14"/>
      <c r="J226" s="68"/>
      <c r="K226" s="14"/>
      <c r="L226" s="68"/>
      <c r="M226" s="14"/>
      <c r="N226" s="14"/>
      <c r="O226" s="77"/>
      <c r="P226" s="77"/>
      <c r="Q226" s="14"/>
      <c r="R226" s="14"/>
      <c r="S226" s="77"/>
      <c r="T226" s="77"/>
      <c r="U226" s="77"/>
      <c r="V226" s="77"/>
      <c r="W226" s="14"/>
      <c r="X226" s="77"/>
      <c r="Y226" s="77"/>
      <c r="Z226" s="77"/>
      <c r="AA226" s="14"/>
      <c r="AB226" s="14"/>
      <c r="AC226" s="77"/>
      <c r="AD226" s="68"/>
      <c r="AE226" s="68"/>
      <c r="AF226" s="14"/>
      <c r="AG226" s="14"/>
      <c r="AH226" s="68"/>
      <c r="AI226" s="14"/>
      <c r="AJ226" s="14"/>
      <c r="AK226" s="68"/>
      <c r="AL226" s="68"/>
      <c r="AM226" s="68"/>
      <c r="AN226" s="14"/>
      <c r="AO226" s="14"/>
      <c r="AP226" s="14"/>
      <c r="AQ226" s="14"/>
      <c r="AR226" s="14"/>
      <c r="AS226" s="14"/>
    </row>
    <row r="227" spans="7:45">
      <c r="G227" s="14"/>
      <c r="H227" s="14"/>
      <c r="I227" s="14"/>
      <c r="J227" s="68"/>
      <c r="K227" s="14"/>
      <c r="L227" s="68"/>
      <c r="M227" s="14"/>
      <c r="N227" s="14"/>
      <c r="O227" s="77"/>
      <c r="P227" s="77"/>
      <c r="Q227" s="14"/>
      <c r="R227" s="14"/>
      <c r="S227" s="77"/>
      <c r="T227" s="77"/>
      <c r="U227" s="77"/>
      <c r="V227" s="77"/>
      <c r="W227" s="14"/>
      <c r="X227" s="77"/>
      <c r="Y227" s="77"/>
      <c r="Z227" s="77"/>
      <c r="AA227" s="14"/>
      <c r="AB227" s="14"/>
      <c r="AC227" s="77"/>
      <c r="AD227" s="68"/>
      <c r="AE227" s="68"/>
      <c r="AF227" s="14"/>
      <c r="AG227" s="14"/>
      <c r="AH227" s="68"/>
      <c r="AI227" s="14"/>
      <c r="AJ227" s="14"/>
      <c r="AK227" s="68"/>
      <c r="AL227" s="68"/>
      <c r="AM227" s="68"/>
      <c r="AN227" s="14"/>
      <c r="AO227" s="14"/>
      <c r="AP227" s="14"/>
      <c r="AQ227" s="14"/>
      <c r="AR227" s="14"/>
      <c r="AS227" s="14"/>
    </row>
    <row r="228" spans="7:45">
      <c r="G228" s="14"/>
      <c r="H228" s="14"/>
      <c r="I228" s="14"/>
      <c r="J228" s="68"/>
      <c r="K228" s="14"/>
      <c r="L228" s="68"/>
      <c r="M228" s="14"/>
      <c r="N228" s="14"/>
      <c r="O228" s="77"/>
      <c r="P228" s="77"/>
      <c r="Q228" s="14"/>
      <c r="R228" s="14"/>
      <c r="S228" s="77"/>
      <c r="T228" s="77"/>
      <c r="U228" s="77"/>
      <c r="V228" s="77"/>
      <c r="W228" s="14"/>
      <c r="X228" s="77"/>
      <c r="Y228" s="77"/>
      <c r="Z228" s="77"/>
      <c r="AA228" s="14"/>
      <c r="AB228" s="14"/>
      <c r="AC228" s="77"/>
      <c r="AD228" s="68"/>
      <c r="AE228" s="68"/>
      <c r="AF228" s="14"/>
      <c r="AG228" s="14"/>
      <c r="AH228" s="68"/>
      <c r="AI228" s="14"/>
      <c r="AJ228" s="14"/>
      <c r="AK228" s="68"/>
      <c r="AL228" s="68"/>
      <c r="AM228" s="68"/>
      <c r="AN228" s="14"/>
      <c r="AO228" s="14"/>
      <c r="AP228" s="14"/>
      <c r="AQ228" s="14"/>
      <c r="AR228" s="14"/>
      <c r="AS228" s="14"/>
    </row>
    <row r="229" spans="7:45">
      <c r="G229" s="14"/>
      <c r="H229" s="14"/>
      <c r="I229" s="14"/>
      <c r="J229" s="68"/>
      <c r="K229" s="14"/>
      <c r="L229" s="68"/>
      <c r="M229" s="14"/>
      <c r="N229" s="14"/>
      <c r="O229" s="77"/>
      <c r="P229" s="77"/>
      <c r="Q229" s="14"/>
      <c r="R229" s="14"/>
      <c r="S229" s="77"/>
      <c r="T229" s="77"/>
      <c r="U229" s="77"/>
      <c r="V229" s="77"/>
      <c r="W229" s="14"/>
      <c r="X229" s="77"/>
      <c r="Y229" s="77"/>
      <c r="Z229" s="77"/>
      <c r="AA229" s="14"/>
      <c r="AB229" s="14"/>
      <c r="AC229" s="77"/>
      <c r="AD229" s="68"/>
      <c r="AE229" s="68"/>
      <c r="AF229" s="14"/>
      <c r="AG229" s="14"/>
      <c r="AH229" s="68"/>
      <c r="AI229" s="14"/>
      <c r="AJ229" s="14"/>
      <c r="AK229" s="68"/>
      <c r="AL229" s="68"/>
      <c r="AM229" s="68"/>
      <c r="AN229" s="14"/>
      <c r="AO229" s="14"/>
      <c r="AP229" s="14"/>
      <c r="AQ229" s="14"/>
      <c r="AR229" s="14"/>
      <c r="AS229" s="14"/>
    </row>
    <row r="230" spans="7:45">
      <c r="G230" s="14"/>
      <c r="H230" s="14"/>
      <c r="I230" s="14"/>
      <c r="J230" s="68"/>
      <c r="K230" s="14"/>
      <c r="L230" s="68"/>
      <c r="M230" s="14"/>
      <c r="N230" s="14"/>
      <c r="O230" s="77"/>
      <c r="P230" s="77"/>
      <c r="Q230" s="14"/>
      <c r="R230" s="14"/>
      <c r="S230" s="77"/>
      <c r="T230" s="77"/>
      <c r="U230" s="77"/>
      <c r="V230" s="77"/>
      <c r="W230" s="14"/>
      <c r="X230" s="77"/>
      <c r="Y230" s="77"/>
      <c r="Z230" s="77"/>
      <c r="AA230" s="14"/>
      <c r="AB230" s="14"/>
      <c r="AC230" s="77"/>
      <c r="AD230" s="68"/>
      <c r="AE230" s="68"/>
      <c r="AF230" s="14"/>
      <c r="AG230" s="14"/>
      <c r="AH230" s="68"/>
      <c r="AI230" s="14"/>
      <c r="AJ230" s="14"/>
      <c r="AK230" s="68"/>
      <c r="AL230" s="68"/>
      <c r="AM230" s="68"/>
      <c r="AN230" s="14"/>
      <c r="AO230" s="14"/>
      <c r="AP230" s="14"/>
      <c r="AQ230" s="14"/>
      <c r="AR230" s="14"/>
      <c r="AS230" s="14"/>
    </row>
    <row r="231" spans="7:45">
      <c r="G231" s="14"/>
      <c r="H231" s="14"/>
      <c r="I231" s="14"/>
      <c r="J231" s="68"/>
      <c r="K231" s="14"/>
      <c r="L231" s="68"/>
      <c r="M231" s="14"/>
      <c r="N231" s="14"/>
      <c r="O231" s="77"/>
      <c r="P231" s="77"/>
      <c r="Q231" s="14"/>
      <c r="R231" s="14"/>
      <c r="S231" s="77"/>
      <c r="T231" s="77"/>
      <c r="U231" s="77"/>
      <c r="V231" s="77"/>
      <c r="W231" s="14"/>
      <c r="X231" s="77"/>
      <c r="Y231" s="77"/>
      <c r="Z231" s="77"/>
      <c r="AA231" s="14"/>
      <c r="AB231" s="14"/>
      <c r="AC231" s="77"/>
      <c r="AD231" s="68"/>
      <c r="AE231" s="68"/>
      <c r="AF231" s="14"/>
      <c r="AG231" s="14"/>
      <c r="AH231" s="68"/>
      <c r="AI231" s="14"/>
      <c r="AJ231" s="14"/>
      <c r="AK231" s="68"/>
      <c r="AL231" s="68"/>
      <c r="AM231" s="68"/>
      <c r="AN231" s="14"/>
      <c r="AO231" s="14"/>
      <c r="AP231" s="14"/>
      <c r="AQ231" s="14"/>
      <c r="AR231" s="14"/>
      <c r="AS231" s="14"/>
    </row>
    <row r="232" spans="7:45">
      <c r="G232" s="14"/>
      <c r="H232" s="14"/>
      <c r="I232" s="14"/>
      <c r="J232" s="68"/>
      <c r="K232" s="14"/>
      <c r="L232" s="68"/>
      <c r="M232" s="14"/>
      <c r="N232" s="14"/>
      <c r="O232" s="77"/>
      <c r="P232" s="77"/>
      <c r="Q232" s="14"/>
      <c r="R232" s="14"/>
      <c r="S232" s="77"/>
      <c r="T232" s="77"/>
      <c r="U232" s="77"/>
      <c r="V232" s="77"/>
      <c r="W232" s="14"/>
      <c r="X232" s="77"/>
      <c r="Y232" s="77"/>
      <c r="Z232" s="77"/>
      <c r="AA232" s="14"/>
      <c r="AB232" s="14"/>
      <c r="AC232" s="77"/>
      <c r="AD232" s="68"/>
      <c r="AE232" s="68"/>
      <c r="AF232" s="14"/>
      <c r="AG232" s="14"/>
      <c r="AH232" s="68"/>
      <c r="AI232" s="14"/>
      <c r="AJ232" s="14"/>
      <c r="AK232" s="68"/>
      <c r="AL232" s="68"/>
      <c r="AM232" s="68"/>
      <c r="AN232" s="14"/>
      <c r="AO232" s="14"/>
      <c r="AP232" s="14"/>
      <c r="AQ232" s="14"/>
      <c r="AR232" s="14"/>
      <c r="AS232" s="14"/>
    </row>
    <row r="233" spans="7:45">
      <c r="G233" s="14"/>
      <c r="H233" s="14"/>
      <c r="I233" s="14"/>
      <c r="J233" s="68"/>
      <c r="K233" s="14"/>
      <c r="L233" s="68"/>
      <c r="M233" s="14"/>
      <c r="N233" s="14"/>
      <c r="O233" s="77"/>
      <c r="P233" s="77"/>
      <c r="Q233" s="14"/>
      <c r="R233" s="14"/>
      <c r="S233" s="77"/>
      <c r="T233" s="77"/>
      <c r="U233" s="77"/>
      <c r="V233" s="77"/>
      <c r="W233" s="14"/>
      <c r="X233" s="77"/>
      <c r="Y233" s="77"/>
      <c r="Z233" s="77"/>
      <c r="AA233" s="14"/>
      <c r="AB233" s="14"/>
      <c r="AC233" s="77"/>
      <c r="AD233" s="68"/>
      <c r="AE233" s="68"/>
      <c r="AF233" s="14"/>
      <c r="AG233" s="14"/>
      <c r="AH233" s="68"/>
      <c r="AI233" s="14"/>
      <c r="AJ233" s="14"/>
      <c r="AK233" s="68"/>
      <c r="AL233" s="68"/>
      <c r="AM233" s="68"/>
      <c r="AN233" s="14"/>
      <c r="AO233" s="14"/>
      <c r="AP233" s="14"/>
      <c r="AQ233" s="14"/>
      <c r="AR233" s="14"/>
      <c r="AS233" s="14"/>
    </row>
    <row r="234" spans="7:45">
      <c r="G234" s="14"/>
      <c r="H234" s="14"/>
      <c r="I234" s="14"/>
      <c r="J234" s="68"/>
      <c r="K234" s="14"/>
      <c r="L234" s="68"/>
      <c r="M234" s="14"/>
      <c r="N234" s="14"/>
      <c r="O234" s="77"/>
      <c r="P234" s="77"/>
      <c r="Q234" s="14"/>
      <c r="R234" s="14"/>
      <c r="S234" s="77"/>
      <c r="T234" s="77"/>
      <c r="U234" s="77"/>
      <c r="V234" s="77"/>
      <c r="W234" s="14"/>
      <c r="X234" s="77"/>
      <c r="Y234" s="77"/>
      <c r="Z234" s="77"/>
      <c r="AA234" s="14"/>
      <c r="AB234" s="14"/>
      <c r="AC234" s="77"/>
      <c r="AD234" s="68"/>
      <c r="AE234" s="68"/>
      <c r="AF234" s="14"/>
      <c r="AG234" s="14"/>
      <c r="AH234" s="68"/>
      <c r="AI234" s="14"/>
      <c r="AJ234" s="14"/>
      <c r="AK234" s="68"/>
      <c r="AL234" s="68"/>
      <c r="AM234" s="68"/>
      <c r="AN234" s="14"/>
      <c r="AO234" s="14"/>
      <c r="AP234" s="14"/>
      <c r="AQ234" s="14"/>
      <c r="AR234" s="14"/>
      <c r="AS234" s="14"/>
    </row>
    <row r="235" spans="7:45">
      <c r="G235" s="14"/>
      <c r="H235" s="14"/>
      <c r="I235" s="14"/>
      <c r="J235" s="68"/>
      <c r="K235" s="14"/>
      <c r="L235" s="68"/>
      <c r="M235" s="14"/>
      <c r="N235" s="14"/>
      <c r="O235" s="77"/>
      <c r="P235" s="77"/>
      <c r="Q235" s="14"/>
      <c r="R235" s="14"/>
      <c r="S235" s="77"/>
      <c r="T235" s="77"/>
      <c r="U235" s="77"/>
      <c r="V235" s="77"/>
      <c r="W235" s="14"/>
      <c r="X235" s="77"/>
      <c r="Y235" s="77"/>
      <c r="Z235" s="77"/>
      <c r="AA235" s="14"/>
      <c r="AB235" s="14"/>
      <c r="AC235" s="77"/>
      <c r="AD235" s="68"/>
      <c r="AE235" s="68"/>
      <c r="AF235" s="14"/>
      <c r="AG235" s="14"/>
      <c r="AH235" s="68"/>
      <c r="AI235" s="14"/>
      <c r="AJ235" s="14"/>
      <c r="AK235" s="68"/>
      <c r="AL235" s="68"/>
      <c r="AM235" s="68"/>
      <c r="AN235" s="14"/>
      <c r="AO235" s="14"/>
      <c r="AP235" s="14"/>
      <c r="AQ235" s="14"/>
      <c r="AR235" s="14"/>
      <c r="AS235" s="14"/>
    </row>
    <row r="236" spans="7:45">
      <c r="G236" s="14"/>
      <c r="H236" s="14"/>
      <c r="I236" s="14"/>
      <c r="J236" s="68"/>
      <c r="K236" s="14"/>
      <c r="L236" s="68"/>
      <c r="M236" s="14"/>
      <c r="N236" s="14"/>
      <c r="O236" s="77"/>
      <c r="P236" s="77"/>
      <c r="Q236" s="14"/>
      <c r="R236" s="14"/>
      <c r="S236" s="77"/>
      <c r="T236" s="77"/>
      <c r="U236" s="77"/>
      <c r="V236" s="77"/>
      <c r="W236" s="14"/>
      <c r="X236" s="77"/>
      <c r="Y236" s="77"/>
      <c r="Z236" s="77"/>
      <c r="AA236" s="14"/>
      <c r="AB236" s="14"/>
      <c r="AC236" s="77"/>
      <c r="AD236" s="68"/>
      <c r="AE236" s="68"/>
      <c r="AF236" s="14"/>
      <c r="AG236" s="14"/>
      <c r="AH236" s="68"/>
      <c r="AI236" s="14"/>
      <c r="AJ236" s="14"/>
      <c r="AK236" s="68"/>
      <c r="AL236" s="68"/>
      <c r="AM236" s="68"/>
      <c r="AN236" s="14"/>
      <c r="AO236" s="14"/>
      <c r="AP236" s="14"/>
      <c r="AQ236" s="14"/>
      <c r="AR236" s="14"/>
      <c r="AS236" s="14"/>
    </row>
    <row r="237" spans="7:45">
      <c r="G237" s="14"/>
      <c r="H237" s="14"/>
      <c r="I237" s="14"/>
      <c r="J237" s="68"/>
      <c r="K237" s="14"/>
      <c r="L237" s="68"/>
      <c r="M237" s="14"/>
      <c r="N237" s="14"/>
      <c r="O237" s="77"/>
      <c r="P237" s="77"/>
      <c r="Q237" s="14"/>
      <c r="R237" s="14"/>
      <c r="S237" s="77"/>
      <c r="T237" s="77"/>
      <c r="U237" s="77"/>
      <c r="V237" s="77"/>
      <c r="W237" s="14"/>
      <c r="X237" s="77"/>
      <c r="Y237" s="77"/>
      <c r="Z237" s="77"/>
      <c r="AA237" s="14"/>
      <c r="AB237" s="14"/>
      <c r="AC237" s="77"/>
      <c r="AD237" s="68"/>
      <c r="AE237" s="68"/>
      <c r="AF237" s="14"/>
      <c r="AG237" s="14"/>
      <c r="AH237" s="68"/>
      <c r="AI237" s="14"/>
      <c r="AJ237" s="14"/>
      <c r="AK237" s="68"/>
      <c r="AL237" s="68"/>
      <c r="AM237" s="68"/>
      <c r="AN237" s="14"/>
      <c r="AO237" s="14"/>
      <c r="AP237" s="14"/>
      <c r="AQ237" s="14"/>
      <c r="AR237" s="14"/>
      <c r="AS237" s="14"/>
    </row>
    <row r="238" spans="7:45">
      <c r="G238" s="14"/>
      <c r="H238" s="14"/>
      <c r="I238" s="14"/>
      <c r="J238" s="68"/>
      <c r="K238" s="14"/>
      <c r="L238" s="68"/>
      <c r="M238" s="14"/>
      <c r="N238" s="14"/>
      <c r="O238" s="77"/>
      <c r="P238" s="77"/>
      <c r="Q238" s="14"/>
      <c r="R238" s="14"/>
      <c r="S238" s="77"/>
      <c r="T238" s="77"/>
      <c r="U238" s="77"/>
      <c r="V238" s="77"/>
      <c r="W238" s="14"/>
      <c r="X238" s="77"/>
      <c r="Y238" s="77"/>
      <c r="Z238" s="77"/>
      <c r="AA238" s="14"/>
      <c r="AB238" s="14"/>
      <c r="AC238" s="77"/>
      <c r="AD238" s="68"/>
      <c r="AE238" s="68"/>
      <c r="AF238" s="14"/>
      <c r="AG238" s="14"/>
      <c r="AH238" s="68"/>
      <c r="AI238" s="14"/>
      <c r="AJ238" s="14"/>
      <c r="AK238" s="68"/>
      <c r="AL238" s="68"/>
      <c r="AM238" s="68"/>
      <c r="AN238" s="14"/>
      <c r="AO238" s="14"/>
      <c r="AP238" s="14"/>
      <c r="AQ238" s="14"/>
      <c r="AR238" s="14"/>
      <c r="AS238" s="14"/>
    </row>
    <row r="239" spans="7:45">
      <c r="G239" s="14"/>
      <c r="H239" s="14"/>
      <c r="I239" s="14"/>
      <c r="J239" s="68"/>
      <c r="K239" s="14"/>
      <c r="L239" s="68"/>
      <c r="M239" s="14"/>
      <c r="N239" s="14"/>
      <c r="O239" s="77"/>
      <c r="P239" s="77"/>
      <c r="Q239" s="14"/>
      <c r="R239" s="14"/>
      <c r="S239" s="77"/>
      <c r="T239" s="77"/>
      <c r="U239" s="77"/>
      <c r="V239" s="77"/>
      <c r="W239" s="14"/>
      <c r="X239" s="77"/>
      <c r="Y239" s="77"/>
      <c r="Z239" s="77"/>
      <c r="AA239" s="14"/>
      <c r="AB239" s="14"/>
      <c r="AC239" s="77"/>
      <c r="AD239" s="68"/>
      <c r="AE239" s="68"/>
      <c r="AF239" s="14"/>
      <c r="AG239" s="14"/>
      <c r="AH239" s="68"/>
      <c r="AI239" s="14"/>
      <c r="AJ239" s="14"/>
      <c r="AK239" s="68"/>
      <c r="AL239" s="68"/>
      <c r="AM239" s="68"/>
      <c r="AN239" s="14"/>
      <c r="AO239" s="14"/>
      <c r="AP239" s="14"/>
      <c r="AQ239" s="14"/>
      <c r="AR239" s="14"/>
      <c r="AS239" s="14"/>
    </row>
    <row r="240" spans="7:45">
      <c r="G240" s="14"/>
      <c r="H240" s="14"/>
      <c r="I240" s="14"/>
      <c r="J240" s="68"/>
      <c r="K240" s="14"/>
      <c r="L240" s="68"/>
      <c r="M240" s="14"/>
      <c r="N240" s="14"/>
      <c r="O240" s="77"/>
      <c r="P240" s="77"/>
      <c r="Q240" s="14"/>
      <c r="R240" s="14"/>
      <c r="S240" s="77"/>
      <c r="T240" s="77"/>
      <c r="U240" s="77"/>
      <c r="V240" s="77"/>
      <c r="W240" s="14"/>
      <c r="X240" s="77"/>
      <c r="Y240" s="77"/>
      <c r="Z240" s="77"/>
      <c r="AA240" s="14"/>
      <c r="AB240" s="14"/>
      <c r="AC240" s="77"/>
      <c r="AD240" s="68"/>
      <c r="AE240" s="68"/>
      <c r="AF240" s="14"/>
      <c r="AG240" s="14"/>
      <c r="AH240" s="68"/>
      <c r="AI240" s="14"/>
      <c r="AJ240" s="14"/>
      <c r="AK240" s="68"/>
      <c r="AL240" s="68"/>
      <c r="AM240" s="68"/>
      <c r="AN240" s="14"/>
      <c r="AO240" s="14"/>
      <c r="AP240" s="14"/>
      <c r="AQ240" s="14"/>
      <c r="AR240" s="14"/>
      <c r="AS240" s="14"/>
    </row>
    <row r="241" spans="7:45">
      <c r="G241" s="14"/>
      <c r="H241" s="14"/>
      <c r="I241" s="14"/>
      <c r="J241" s="68"/>
      <c r="K241" s="14"/>
      <c r="L241" s="68"/>
      <c r="M241" s="14"/>
      <c r="N241" s="14"/>
      <c r="O241" s="77"/>
      <c r="P241" s="77"/>
      <c r="Q241" s="14"/>
      <c r="R241" s="14"/>
      <c r="S241" s="77"/>
      <c r="T241" s="77"/>
      <c r="U241" s="77"/>
      <c r="V241" s="77"/>
      <c r="W241" s="14"/>
      <c r="X241" s="77"/>
      <c r="Y241" s="77"/>
      <c r="Z241" s="77"/>
      <c r="AA241" s="14"/>
      <c r="AB241" s="14"/>
      <c r="AC241" s="77"/>
      <c r="AD241" s="68"/>
      <c r="AE241" s="68"/>
      <c r="AF241" s="14"/>
      <c r="AG241" s="14"/>
      <c r="AH241" s="68"/>
      <c r="AI241" s="14"/>
      <c r="AJ241" s="14"/>
      <c r="AK241" s="68"/>
      <c r="AL241" s="68"/>
      <c r="AM241" s="68"/>
      <c r="AN241" s="14"/>
      <c r="AO241" s="14"/>
      <c r="AP241" s="14"/>
      <c r="AQ241" s="14"/>
      <c r="AR241" s="14"/>
      <c r="AS241" s="14"/>
    </row>
    <row r="242" spans="7:45">
      <c r="G242" s="14"/>
      <c r="H242" s="14"/>
      <c r="I242" s="14"/>
      <c r="J242" s="68"/>
      <c r="K242" s="14"/>
      <c r="L242" s="68"/>
      <c r="M242" s="14"/>
      <c r="N242" s="14"/>
      <c r="O242" s="77"/>
      <c r="P242" s="77"/>
      <c r="Q242" s="14"/>
      <c r="R242" s="14"/>
      <c r="S242" s="77"/>
      <c r="T242" s="77"/>
      <c r="U242" s="77"/>
      <c r="V242" s="77"/>
      <c r="W242" s="14"/>
      <c r="X242" s="77"/>
      <c r="Y242" s="77"/>
      <c r="Z242" s="77"/>
      <c r="AA242" s="14"/>
      <c r="AB242" s="14"/>
      <c r="AC242" s="77"/>
      <c r="AD242" s="68"/>
      <c r="AE242" s="68"/>
      <c r="AF242" s="14"/>
      <c r="AG242" s="14"/>
      <c r="AH242" s="68"/>
      <c r="AI242" s="14"/>
      <c r="AJ242" s="14"/>
      <c r="AK242" s="68"/>
      <c r="AL242" s="68"/>
      <c r="AM242" s="68"/>
      <c r="AN242" s="14"/>
      <c r="AO242" s="14"/>
      <c r="AP242" s="14"/>
      <c r="AQ242" s="14"/>
      <c r="AR242" s="14"/>
      <c r="AS242" s="14"/>
    </row>
    <row r="243" spans="7:45">
      <c r="G243" s="14"/>
      <c r="H243" s="14"/>
      <c r="I243" s="14"/>
      <c r="J243" s="68"/>
      <c r="K243" s="14"/>
      <c r="L243" s="68"/>
      <c r="M243" s="14"/>
      <c r="N243" s="14"/>
      <c r="O243" s="77"/>
      <c r="P243" s="77"/>
      <c r="Q243" s="14"/>
      <c r="R243" s="14"/>
      <c r="S243" s="77"/>
      <c r="T243" s="77"/>
      <c r="U243" s="77"/>
      <c r="V243" s="77"/>
      <c r="W243" s="14"/>
      <c r="X243" s="77"/>
      <c r="Y243" s="77"/>
      <c r="Z243" s="77"/>
      <c r="AA243" s="14"/>
      <c r="AB243" s="14"/>
      <c r="AC243" s="77"/>
      <c r="AD243" s="68"/>
      <c r="AE243" s="68"/>
      <c r="AF243" s="14"/>
      <c r="AG243" s="14"/>
      <c r="AH243" s="68"/>
      <c r="AI243" s="14"/>
      <c r="AJ243" s="14"/>
      <c r="AK243" s="68"/>
      <c r="AL243" s="68"/>
      <c r="AM243" s="68"/>
      <c r="AN243" s="14"/>
      <c r="AO243" s="14"/>
      <c r="AP243" s="14"/>
      <c r="AQ243" s="14"/>
      <c r="AR243" s="14"/>
      <c r="AS243" s="14"/>
    </row>
    <row r="244" spans="7:45">
      <c r="G244" s="14"/>
      <c r="H244" s="14"/>
      <c r="I244" s="14"/>
      <c r="J244" s="68"/>
      <c r="K244" s="14"/>
      <c r="L244" s="68"/>
      <c r="M244" s="14"/>
      <c r="N244" s="14"/>
      <c r="O244" s="77"/>
      <c r="P244" s="77"/>
      <c r="Q244" s="14"/>
      <c r="R244" s="14"/>
      <c r="S244" s="77"/>
      <c r="T244" s="77"/>
      <c r="U244" s="77"/>
      <c r="V244" s="77"/>
      <c r="W244" s="14"/>
      <c r="X244" s="77"/>
      <c r="Y244" s="77"/>
      <c r="Z244" s="77"/>
      <c r="AA244" s="14"/>
      <c r="AB244" s="14"/>
      <c r="AC244" s="77"/>
      <c r="AD244" s="68"/>
      <c r="AE244" s="68"/>
      <c r="AF244" s="14"/>
      <c r="AG244" s="14"/>
      <c r="AH244" s="68"/>
      <c r="AI244" s="14"/>
      <c r="AJ244" s="14"/>
      <c r="AK244" s="68"/>
      <c r="AL244" s="68"/>
      <c r="AM244" s="68"/>
      <c r="AN244" s="14"/>
      <c r="AO244" s="14"/>
      <c r="AP244" s="14"/>
      <c r="AQ244" s="14"/>
      <c r="AR244" s="14"/>
      <c r="AS244" s="14"/>
    </row>
    <row r="245" spans="7:45">
      <c r="G245" s="14"/>
      <c r="H245" s="14"/>
      <c r="I245" s="14"/>
      <c r="J245" s="68"/>
      <c r="K245" s="14"/>
      <c r="L245" s="68"/>
      <c r="M245" s="14"/>
      <c r="N245" s="14"/>
      <c r="O245" s="77"/>
      <c r="P245" s="77"/>
      <c r="Q245" s="14"/>
      <c r="R245" s="14"/>
      <c r="S245" s="77"/>
      <c r="T245" s="77"/>
      <c r="U245" s="77"/>
      <c r="V245" s="77"/>
      <c r="W245" s="14"/>
      <c r="X245" s="77"/>
      <c r="Y245" s="77"/>
      <c r="Z245" s="77"/>
      <c r="AA245" s="14"/>
      <c r="AB245" s="14"/>
      <c r="AC245" s="77"/>
      <c r="AD245" s="68"/>
      <c r="AE245" s="68"/>
      <c r="AF245" s="14"/>
      <c r="AG245" s="14"/>
      <c r="AH245" s="68"/>
      <c r="AI245" s="14"/>
      <c r="AJ245" s="14"/>
      <c r="AK245" s="68"/>
      <c r="AL245" s="68"/>
      <c r="AM245" s="68"/>
      <c r="AN245" s="14"/>
      <c r="AO245" s="14"/>
      <c r="AP245" s="14"/>
      <c r="AQ245" s="14"/>
      <c r="AR245" s="14"/>
      <c r="AS245" s="14"/>
    </row>
    <row r="246" spans="7:45">
      <c r="G246" s="14"/>
      <c r="H246" s="14"/>
      <c r="I246" s="14"/>
      <c r="J246" s="68"/>
      <c r="K246" s="14"/>
      <c r="L246" s="68"/>
      <c r="M246" s="14"/>
      <c r="N246" s="14"/>
      <c r="O246" s="77"/>
      <c r="P246" s="77"/>
      <c r="Q246" s="14"/>
      <c r="R246" s="14"/>
      <c r="S246" s="77"/>
      <c r="T246" s="77"/>
      <c r="U246" s="77"/>
      <c r="V246" s="77"/>
      <c r="W246" s="14"/>
      <c r="X246" s="77"/>
      <c r="Y246" s="77"/>
      <c r="Z246" s="77"/>
      <c r="AA246" s="14"/>
      <c r="AB246" s="14"/>
      <c r="AC246" s="77"/>
      <c r="AD246" s="68"/>
      <c r="AE246" s="68"/>
      <c r="AF246" s="14"/>
      <c r="AG246" s="14"/>
      <c r="AH246" s="68"/>
      <c r="AI246" s="14"/>
      <c r="AJ246" s="14"/>
      <c r="AK246" s="68"/>
      <c r="AL246" s="68"/>
      <c r="AM246" s="68"/>
      <c r="AN246" s="14"/>
      <c r="AO246" s="14"/>
      <c r="AP246" s="14"/>
      <c r="AQ246" s="14"/>
      <c r="AR246" s="14"/>
      <c r="AS246" s="14"/>
    </row>
    <row r="247" spans="7:45">
      <c r="G247" s="14"/>
      <c r="H247" s="14"/>
      <c r="I247" s="14"/>
      <c r="J247" s="68"/>
      <c r="K247" s="14"/>
      <c r="L247" s="68"/>
      <c r="M247" s="14"/>
      <c r="N247" s="14"/>
      <c r="O247" s="77"/>
      <c r="P247" s="77"/>
      <c r="Q247" s="14"/>
      <c r="R247" s="14"/>
      <c r="S247" s="77"/>
      <c r="T247" s="77"/>
      <c r="U247" s="77"/>
      <c r="V247" s="77"/>
      <c r="W247" s="14"/>
      <c r="X247" s="77"/>
      <c r="Y247" s="77"/>
      <c r="Z247" s="77"/>
      <c r="AA247" s="14"/>
      <c r="AB247" s="14"/>
      <c r="AC247" s="77"/>
      <c r="AD247" s="68"/>
      <c r="AE247" s="68"/>
      <c r="AF247" s="14"/>
      <c r="AG247" s="14"/>
      <c r="AH247" s="68"/>
      <c r="AI247" s="14"/>
      <c r="AJ247" s="14"/>
      <c r="AK247" s="68"/>
      <c r="AL247" s="68"/>
      <c r="AM247" s="68"/>
      <c r="AN247" s="14"/>
      <c r="AO247" s="14"/>
      <c r="AP247" s="14"/>
      <c r="AQ247" s="14"/>
      <c r="AR247" s="14"/>
      <c r="AS247" s="14"/>
    </row>
    <row r="248" spans="7:45">
      <c r="G248" s="14"/>
      <c r="H248" s="14"/>
      <c r="I248" s="14"/>
      <c r="J248" s="68"/>
      <c r="K248" s="14"/>
      <c r="L248" s="68"/>
      <c r="M248" s="14"/>
      <c r="N248" s="14"/>
      <c r="O248" s="77"/>
      <c r="P248" s="77"/>
      <c r="Q248" s="14"/>
      <c r="R248" s="14"/>
      <c r="S248" s="77"/>
      <c r="T248" s="77"/>
      <c r="U248" s="77"/>
      <c r="V248" s="77"/>
      <c r="W248" s="14"/>
      <c r="X248" s="77"/>
      <c r="Y248" s="77"/>
      <c r="Z248" s="77"/>
      <c r="AA248" s="14"/>
      <c r="AB248" s="14"/>
      <c r="AC248" s="77"/>
      <c r="AD248" s="68"/>
      <c r="AE248" s="68"/>
      <c r="AF248" s="14"/>
      <c r="AG248" s="14"/>
      <c r="AH248" s="68"/>
      <c r="AI248" s="14"/>
      <c r="AJ248" s="14"/>
      <c r="AK248" s="68"/>
      <c r="AL248" s="68"/>
      <c r="AM248" s="68"/>
      <c r="AN248" s="14"/>
      <c r="AO248" s="14"/>
      <c r="AP248" s="14"/>
      <c r="AQ248" s="14"/>
      <c r="AR248" s="14"/>
      <c r="AS248" s="14"/>
    </row>
    <row r="249" spans="7:45">
      <c r="G249" s="14"/>
      <c r="H249" s="14"/>
      <c r="I249" s="14"/>
      <c r="J249" s="68"/>
      <c r="K249" s="14"/>
      <c r="L249" s="68"/>
      <c r="M249" s="14"/>
      <c r="N249" s="14"/>
      <c r="O249" s="77"/>
      <c r="P249" s="77"/>
      <c r="Q249" s="14"/>
      <c r="R249" s="14"/>
      <c r="S249" s="77"/>
      <c r="T249" s="77"/>
      <c r="U249" s="77"/>
      <c r="V249" s="77"/>
      <c r="W249" s="14"/>
      <c r="X249" s="77"/>
      <c r="Y249" s="77"/>
      <c r="Z249" s="77"/>
      <c r="AA249" s="14"/>
      <c r="AB249" s="14"/>
      <c r="AC249" s="77"/>
      <c r="AD249" s="68"/>
      <c r="AE249" s="68"/>
      <c r="AF249" s="14"/>
      <c r="AG249" s="14"/>
      <c r="AH249" s="68"/>
      <c r="AI249" s="14"/>
      <c r="AJ249" s="14"/>
      <c r="AK249" s="68"/>
      <c r="AL249" s="68"/>
      <c r="AM249" s="68"/>
      <c r="AN249" s="14"/>
      <c r="AO249" s="14"/>
      <c r="AP249" s="14"/>
      <c r="AQ249" s="14"/>
      <c r="AR249" s="14"/>
      <c r="AS249" s="14"/>
    </row>
    <row r="250" spans="7:45">
      <c r="G250" s="14"/>
      <c r="H250" s="14"/>
      <c r="I250" s="14"/>
      <c r="J250" s="68"/>
      <c r="K250" s="14"/>
      <c r="L250" s="68"/>
      <c r="M250" s="14"/>
      <c r="N250" s="14"/>
      <c r="O250" s="77"/>
      <c r="P250" s="77"/>
      <c r="Q250" s="14"/>
      <c r="R250" s="14"/>
      <c r="S250" s="77"/>
      <c r="T250" s="77"/>
      <c r="U250" s="77"/>
      <c r="V250" s="77"/>
      <c r="W250" s="14"/>
      <c r="X250" s="77"/>
      <c r="Y250" s="77"/>
      <c r="Z250" s="77"/>
      <c r="AA250" s="14"/>
      <c r="AB250" s="14"/>
      <c r="AC250" s="77"/>
      <c r="AD250" s="68"/>
      <c r="AE250" s="68"/>
      <c r="AF250" s="14"/>
      <c r="AG250" s="14"/>
      <c r="AH250" s="68"/>
      <c r="AI250" s="14"/>
      <c r="AJ250" s="14"/>
      <c r="AK250" s="68"/>
      <c r="AL250" s="68"/>
      <c r="AM250" s="68"/>
      <c r="AN250" s="14"/>
      <c r="AO250" s="14"/>
      <c r="AP250" s="14"/>
      <c r="AQ250" s="14"/>
      <c r="AR250" s="14"/>
      <c r="AS250" s="14"/>
    </row>
    <row r="251" spans="7:45">
      <c r="G251" s="14"/>
      <c r="H251" s="14"/>
      <c r="I251" s="14"/>
      <c r="J251" s="68"/>
      <c r="K251" s="14"/>
      <c r="L251" s="68"/>
      <c r="M251" s="14"/>
      <c r="N251" s="14"/>
      <c r="O251" s="77"/>
      <c r="P251" s="77"/>
      <c r="Q251" s="14"/>
      <c r="R251" s="14"/>
      <c r="S251" s="77"/>
      <c r="T251" s="77"/>
      <c r="U251" s="77"/>
      <c r="V251" s="77"/>
      <c r="W251" s="14"/>
      <c r="X251" s="77"/>
      <c r="Y251" s="77"/>
      <c r="Z251" s="77"/>
      <c r="AA251" s="14"/>
      <c r="AB251" s="14"/>
      <c r="AC251" s="77"/>
      <c r="AD251" s="68"/>
      <c r="AE251" s="68"/>
      <c r="AF251" s="14"/>
      <c r="AG251" s="14"/>
      <c r="AH251" s="68"/>
      <c r="AI251" s="14"/>
      <c r="AJ251" s="14"/>
      <c r="AK251" s="68"/>
      <c r="AL251" s="68"/>
      <c r="AM251" s="68"/>
      <c r="AN251" s="14"/>
      <c r="AO251" s="14"/>
      <c r="AP251" s="14"/>
      <c r="AQ251" s="14"/>
      <c r="AR251" s="14"/>
      <c r="AS251" s="14"/>
    </row>
    <row r="252" spans="7:45">
      <c r="G252" s="14"/>
      <c r="H252" s="14"/>
      <c r="I252" s="14"/>
      <c r="J252" s="68"/>
      <c r="K252" s="14"/>
      <c r="L252" s="68"/>
      <c r="M252" s="14"/>
      <c r="N252" s="14"/>
      <c r="O252" s="77"/>
      <c r="P252" s="77"/>
      <c r="Q252" s="14"/>
      <c r="R252" s="14"/>
      <c r="S252" s="77"/>
      <c r="T252" s="77"/>
      <c r="U252" s="77"/>
      <c r="V252" s="77"/>
      <c r="W252" s="14"/>
      <c r="X252" s="77"/>
      <c r="Y252" s="77"/>
      <c r="Z252" s="77"/>
      <c r="AA252" s="14"/>
      <c r="AB252" s="14"/>
      <c r="AC252" s="77"/>
      <c r="AD252" s="68"/>
      <c r="AE252" s="68"/>
      <c r="AF252" s="14"/>
      <c r="AG252" s="14"/>
      <c r="AH252" s="68"/>
      <c r="AI252" s="14"/>
      <c r="AJ252" s="14"/>
      <c r="AK252" s="68"/>
      <c r="AL252" s="68"/>
      <c r="AM252" s="68"/>
      <c r="AN252" s="14"/>
      <c r="AO252" s="14"/>
      <c r="AP252" s="14"/>
      <c r="AQ252" s="14"/>
      <c r="AR252" s="14"/>
      <c r="AS252" s="14"/>
    </row>
    <row r="253" spans="7:45">
      <c r="G253" s="14"/>
      <c r="H253" s="14"/>
      <c r="I253" s="14"/>
      <c r="J253" s="68"/>
      <c r="K253" s="14"/>
      <c r="L253" s="68"/>
      <c r="M253" s="14"/>
      <c r="N253" s="14"/>
      <c r="O253" s="77"/>
      <c r="P253" s="77"/>
      <c r="Q253" s="14"/>
      <c r="R253" s="14"/>
      <c r="S253" s="77"/>
      <c r="T253" s="77"/>
      <c r="U253" s="77"/>
      <c r="V253" s="77"/>
      <c r="W253" s="14"/>
      <c r="X253" s="77"/>
      <c r="Y253" s="77"/>
      <c r="Z253" s="77"/>
      <c r="AA253" s="14"/>
      <c r="AB253" s="14"/>
      <c r="AC253" s="77"/>
      <c r="AD253" s="68"/>
      <c r="AE253" s="68"/>
      <c r="AF253" s="14"/>
      <c r="AG253" s="14"/>
      <c r="AH253" s="68"/>
      <c r="AI253" s="14"/>
      <c r="AJ253" s="14"/>
      <c r="AK253" s="68"/>
      <c r="AL253" s="68"/>
      <c r="AM253" s="68"/>
      <c r="AN253" s="14"/>
      <c r="AO253" s="14"/>
      <c r="AP253" s="14"/>
      <c r="AQ253" s="14"/>
      <c r="AR253" s="14"/>
      <c r="AS253" s="14"/>
    </row>
    <row r="254" spans="7:45">
      <c r="G254" s="14"/>
      <c r="H254" s="14"/>
      <c r="I254" s="14"/>
      <c r="J254" s="68"/>
      <c r="K254" s="14"/>
      <c r="L254" s="68"/>
      <c r="M254" s="14"/>
      <c r="N254" s="14"/>
      <c r="O254" s="77"/>
      <c r="P254" s="77"/>
      <c r="Q254" s="14"/>
      <c r="R254" s="14"/>
      <c r="S254" s="77"/>
      <c r="T254" s="77"/>
      <c r="U254" s="77"/>
      <c r="V254" s="77"/>
      <c r="W254" s="14"/>
      <c r="X254" s="77"/>
      <c r="Y254" s="77"/>
      <c r="Z254" s="77"/>
      <c r="AA254" s="14"/>
      <c r="AB254" s="14"/>
      <c r="AC254" s="77"/>
      <c r="AD254" s="68"/>
      <c r="AE254" s="68"/>
      <c r="AF254" s="14"/>
      <c r="AG254" s="14"/>
      <c r="AH254" s="68"/>
      <c r="AI254" s="14"/>
      <c r="AJ254" s="14"/>
      <c r="AK254" s="68"/>
      <c r="AL254" s="68"/>
      <c r="AM254" s="68"/>
      <c r="AN254" s="14"/>
      <c r="AO254" s="14"/>
      <c r="AP254" s="14"/>
      <c r="AQ254" s="14"/>
      <c r="AR254" s="14"/>
      <c r="AS254" s="14"/>
    </row>
    <row r="255" spans="7:45">
      <c r="G255" s="14"/>
      <c r="H255" s="14"/>
      <c r="I255" s="14"/>
      <c r="J255" s="68"/>
      <c r="K255" s="14"/>
      <c r="L255" s="68"/>
      <c r="M255" s="14"/>
      <c r="N255" s="14"/>
      <c r="O255" s="77"/>
      <c r="P255" s="77"/>
      <c r="Q255" s="14"/>
      <c r="R255" s="14"/>
      <c r="S255" s="77"/>
      <c r="T255" s="77"/>
      <c r="U255" s="77"/>
      <c r="V255" s="77"/>
      <c r="W255" s="14"/>
      <c r="X255" s="77"/>
      <c r="Y255" s="77"/>
      <c r="Z255" s="77"/>
      <c r="AA255" s="14"/>
      <c r="AB255" s="14"/>
      <c r="AC255" s="77"/>
      <c r="AD255" s="68"/>
      <c r="AE255" s="68"/>
      <c r="AF255" s="14"/>
      <c r="AG255" s="14"/>
      <c r="AH255" s="68"/>
      <c r="AI255" s="14"/>
      <c r="AJ255" s="14"/>
      <c r="AK255" s="68"/>
      <c r="AL255" s="68"/>
      <c r="AM255" s="68"/>
      <c r="AN255" s="14"/>
      <c r="AO255" s="14"/>
      <c r="AP255" s="14"/>
      <c r="AQ255" s="14"/>
      <c r="AR255" s="14"/>
      <c r="AS255" s="14"/>
    </row>
    <row r="256" spans="7:45">
      <c r="G256" s="14"/>
      <c r="H256" s="14"/>
      <c r="I256" s="14"/>
      <c r="J256" s="68"/>
      <c r="K256" s="14"/>
      <c r="L256" s="68"/>
      <c r="M256" s="14"/>
      <c r="N256" s="14"/>
      <c r="O256" s="77"/>
      <c r="P256" s="77"/>
      <c r="Q256" s="14"/>
      <c r="R256" s="14"/>
      <c r="S256" s="77"/>
      <c r="T256" s="77"/>
      <c r="U256" s="77"/>
      <c r="V256" s="77"/>
      <c r="W256" s="14"/>
      <c r="X256" s="77"/>
      <c r="Y256" s="77"/>
      <c r="Z256" s="77"/>
      <c r="AA256" s="14"/>
      <c r="AB256" s="14"/>
      <c r="AC256" s="77"/>
      <c r="AD256" s="68"/>
      <c r="AE256" s="68"/>
      <c r="AF256" s="14"/>
      <c r="AG256" s="14"/>
      <c r="AH256" s="68"/>
      <c r="AI256" s="14"/>
      <c r="AJ256" s="14"/>
      <c r="AK256" s="68"/>
      <c r="AL256" s="68"/>
      <c r="AM256" s="68"/>
      <c r="AN256" s="14"/>
      <c r="AO256" s="14"/>
      <c r="AP256" s="14"/>
      <c r="AQ256" s="14"/>
      <c r="AR256" s="14"/>
      <c r="AS256" s="14"/>
    </row>
    <row r="257" spans="1:45">
      <c r="G257" s="14"/>
      <c r="H257" s="14"/>
      <c r="I257" s="14"/>
      <c r="J257" s="68"/>
      <c r="K257" s="14"/>
      <c r="L257" s="68"/>
      <c r="M257" s="14"/>
      <c r="N257" s="14"/>
      <c r="O257" s="77"/>
      <c r="P257" s="77"/>
      <c r="Q257" s="14"/>
      <c r="R257" s="14"/>
      <c r="S257" s="77"/>
      <c r="T257" s="77"/>
      <c r="U257" s="77"/>
      <c r="V257" s="77"/>
      <c r="W257" s="14"/>
      <c r="X257" s="77"/>
      <c r="Y257" s="77"/>
      <c r="Z257" s="77"/>
      <c r="AA257" s="14"/>
      <c r="AB257" s="14"/>
      <c r="AC257" s="77"/>
      <c r="AD257" s="68"/>
      <c r="AE257" s="68"/>
      <c r="AF257" s="14"/>
      <c r="AG257" s="14"/>
      <c r="AH257" s="68"/>
      <c r="AI257" s="14"/>
      <c r="AJ257" s="14"/>
      <c r="AK257" s="68"/>
      <c r="AL257" s="68"/>
      <c r="AM257" s="68"/>
      <c r="AN257" s="14"/>
      <c r="AO257" s="14"/>
      <c r="AP257" s="14"/>
      <c r="AQ257" s="14"/>
      <c r="AR257" s="14"/>
      <c r="AS257" s="14"/>
    </row>
    <row r="258" spans="1:45">
      <c r="G258" s="14"/>
      <c r="H258" s="14"/>
      <c r="I258" s="14"/>
      <c r="J258" s="68"/>
      <c r="K258" s="14"/>
      <c r="L258" s="68"/>
      <c r="M258" s="14"/>
      <c r="N258" s="14"/>
      <c r="O258" s="77"/>
      <c r="P258" s="77"/>
      <c r="Q258" s="14"/>
      <c r="R258" s="14"/>
      <c r="S258" s="77"/>
      <c r="T258" s="77"/>
      <c r="U258" s="77"/>
      <c r="V258" s="77"/>
      <c r="W258" s="14"/>
      <c r="X258" s="77"/>
      <c r="Y258" s="77"/>
      <c r="Z258" s="77"/>
      <c r="AA258" s="14"/>
      <c r="AB258" s="14"/>
      <c r="AC258" s="77"/>
      <c r="AD258" s="68"/>
      <c r="AE258" s="68"/>
      <c r="AF258" s="14"/>
      <c r="AG258" s="14"/>
      <c r="AH258" s="68"/>
      <c r="AI258" s="14"/>
      <c r="AJ258" s="14"/>
      <c r="AK258" s="68"/>
      <c r="AL258" s="68"/>
      <c r="AM258" s="68"/>
      <c r="AN258" s="14"/>
      <c r="AO258" s="14"/>
      <c r="AP258" s="14"/>
      <c r="AQ258" s="14"/>
      <c r="AR258" s="14"/>
      <c r="AS258" s="14"/>
    </row>
    <row r="259" spans="1:45">
      <c r="G259" s="14"/>
      <c r="H259" s="14"/>
      <c r="I259" s="14"/>
      <c r="J259" s="68"/>
      <c r="K259" s="14"/>
      <c r="L259" s="68"/>
      <c r="M259" s="14"/>
      <c r="N259" s="14"/>
      <c r="O259" s="77"/>
      <c r="P259" s="77"/>
      <c r="Q259" s="14"/>
      <c r="R259" s="14"/>
      <c r="S259" s="77"/>
      <c r="T259" s="77"/>
      <c r="U259" s="77"/>
      <c r="V259" s="77"/>
      <c r="W259" s="14"/>
      <c r="X259" s="77"/>
      <c r="Y259" s="77"/>
      <c r="Z259" s="77"/>
      <c r="AA259" s="14"/>
      <c r="AB259" s="14"/>
      <c r="AC259" s="77"/>
      <c r="AD259" s="68"/>
      <c r="AE259" s="68"/>
      <c r="AF259" s="14"/>
      <c r="AG259" s="14"/>
      <c r="AH259" s="68"/>
      <c r="AI259" s="14"/>
      <c r="AJ259" s="14"/>
      <c r="AK259" s="68"/>
      <c r="AL259" s="68"/>
      <c r="AM259" s="68"/>
      <c r="AN259" s="14"/>
      <c r="AO259" s="14"/>
      <c r="AP259" s="14"/>
      <c r="AQ259" s="14"/>
      <c r="AR259" s="14"/>
      <c r="AS259" s="14"/>
    </row>
    <row r="260" spans="1:45">
      <c r="G260" s="14"/>
      <c r="H260" s="14"/>
      <c r="I260" s="14"/>
      <c r="J260" s="68"/>
      <c r="K260" s="14"/>
      <c r="L260" s="68"/>
      <c r="M260" s="14"/>
      <c r="N260" s="14"/>
      <c r="O260" s="77"/>
      <c r="P260" s="77"/>
      <c r="Q260" s="14"/>
      <c r="R260" s="14"/>
      <c r="S260" s="77"/>
      <c r="T260" s="77"/>
      <c r="U260" s="77"/>
      <c r="V260" s="77"/>
      <c r="W260" s="14"/>
      <c r="X260" s="77"/>
      <c r="Y260" s="77"/>
      <c r="Z260" s="77"/>
      <c r="AA260" s="14"/>
      <c r="AB260" s="14"/>
      <c r="AC260" s="77"/>
      <c r="AD260" s="68"/>
      <c r="AE260" s="68"/>
      <c r="AF260" s="14"/>
      <c r="AG260" s="14"/>
      <c r="AH260" s="68"/>
      <c r="AI260" s="14"/>
      <c r="AJ260" s="14"/>
      <c r="AK260" s="68"/>
      <c r="AL260" s="68"/>
      <c r="AM260" s="68"/>
      <c r="AN260" s="14"/>
      <c r="AO260" s="14"/>
      <c r="AP260" s="14"/>
      <c r="AQ260" s="14"/>
      <c r="AR260" s="14"/>
      <c r="AS260" s="14"/>
    </row>
    <row r="261" spans="1:45">
      <c r="G261" s="14"/>
      <c r="H261" s="14"/>
      <c r="I261" s="14"/>
      <c r="J261" s="68"/>
      <c r="K261" s="14"/>
      <c r="L261" s="68"/>
      <c r="M261" s="14"/>
      <c r="N261" s="14"/>
      <c r="O261" s="77"/>
      <c r="P261" s="77"/>
      <c r="Q261" s="14"/>
      <c r="R261" s="14"/>
      <c r="S261" s="77"/>
      <c r="T261" s="77"/>
      <c r="U261" s="77"/>
      <c r="V261" s="77"/>
      <c r="W261" s="14"/>
      <c r="X261" s="77"/>
      <c r="Y261" s="77"/>
      <c r="Z261" s="77"/>
      <c r="AA261" s="14"/>
      <c r="AB261" s="14"/>
      <c r="AC261" s="77"/>
      <c r="AD261" s="68"/>
      <c r="AE261" s="68"/>
      <c r="AF261" s="14"/>
      <c r="AG261" s="14"/>
      <c r="AH261" s="68"/>
      <c r="AI261" s="14"/>
      <c r="AJ261" s="14"/>
      <c r="AK261" s="68"/>
      <c r="AL261" s="68"/>
      <c r="AM261" s="68"/>
      <c r="AN261" s="14"/>
      <c r="AO261" s="14"/>
      <c r="AP261" s="14"/>
      <c r="AQ261" s="14"/>
      <c r="AR261" s="14"/>
      <c r="AS261" s="14"/>
    </row>
    <row r="262" spans="1:45">
      <c r="G262" s="14"/>
      <c r="H262" s="14"/>
      <c r="I262" s="14"/>
      <c r="J262" s="68"/>
      <c r="K262" s="14"/>
      <c r="L262" s="68"/>
      <c r="M262" s="14"/>
      <c r="N262" s="14"/>
      <c r="O262" s="77"/>
      <c r="P262" s="77"/>
      <c r="Q262" s="14"/>
      <c r="R262" s="14"/>
      <c r="S262" s="77"/>
      <c r="T262" s="77"/>
      <c r="U262" s="77"/>
      <c r="V262" s="77"/>
      <c r="W262" s="14"/>
      <c r="X262" s="77"/>
      <c r="Y262" s="77"/>
      <c r="Z262" s="77"/>
      <c r="AA262" s="14"/>
      <c r="AB262" s="14"/>
      <c r="AC262" s="77"/>
      <c r="AD262" s="68"/>
      <c r="AE262" s="68"/>
      <c r="AF262" s="14"/>
      <c r="AG262" s="14"/>
      <c r="AH262" s="68"/>
      <c r="AI262" s="14"/>
      <c r="AJ262" s="14"/>
      <c r="AK262" s="68"/>
      <c r="AL262" s="68"/>
      <c r="AM262" s="68"/>
      <c r="AN262" s="14"/>
      <c r="AO262" s="14"/>
      <c r="AP262" s="14"/>
      <c r="AQ262" s="14"/>
      <c r="AR262" s="14"/>
      <c r="AS262" s="14"/>
    </row>
    <row r="263" spans="1:45">
      <c r="G263" s="14"/>
      <c r="H263" s="14"/>
      <c r="I263" s="14"/>
      <c r="J263" s="68"/>
      <c r="K263" s="14"/>
      <c r="L263" s="68"/>
      <c r="M263" s="14"/>
      <c r="N263" s="14"/>
      <c r="O263" s="77"/>
      <c r="P263" s="77"/>
      <c r="Q263" s="14"/>
      <c r="R263" s="14"/>
      <c r="S263" s="77"/>
      <c r="T263" s="77"/>
      <c r="U263" s="77"/>
      <c r="V263" s="77"/>
      <c r="W263" s="14"/>
      <c r="X263" s="77"/>
      <c r="Y263" s="77"/>
      <c r="Z263" s="77"/>
      <c r="AA263" s="14"/>
      <c r="AB263" s="14"/>
      <c r="AC263" s="77"/>
      <c r="AD263" s="68"/>
      <c r="AE263" s="68"/>
      <c r="AF263" s="14"/>
      <c r="AG263" s="14"/>
      <c r="AH263" s="68"/>
      <c r="AI263" s="14"/>
      <c r="AJ263" s="14"/>
      <c r="AK263" s="68"/>
      <c r="AL263" s="68"/>
      <c r="AM263" s="68"/>
      <c r="AN263" s="14"/>
      <c r="AO263" s="14"/>
      <c r="AP263" s="14"/>
      <c r="AQ263" s="14"/>
      <c r="AR263" s="14"/>
      <c r="AS263" s="14"/>
    </row>
    <row r="264" spans="1:45">
      <c r="G264" s="14"/>
      <c r="H264" s="14"/>
      <c r="I264" s="14"/>
      <c r="J264" s="68"/>
      <c r="K264" s="14"/>
      <c r="L264" s="68"/>
      <c r="M264" s="14"/>
      <c r="N264" s="14"/>
      <c r="O264" s="77"/>
      <c r="P264" s="77"/>
      <c r="Q264" s="14"/>
      <c r="R264" s="14"/>
      <c r="S264" s="77"/>
      <c r="T264" s="77"/>
      <c r="U264" s="77"/>
      <c r="V264" s="77"/>
      <c r="W264" s="14"/>
      <c r="X264" s="77"/>
      <c r="Y264" s="77"/>
      <c r="Z264" s="77"/>
      <c r="AA264" s="14"/>
      <c r="AB264" s="14"/>
      <c r="AC264" s="77"/>
      <c r="AD264" s="68"/>
      <c r="AE264" s="68"/>
      <c r="AF264" s="14"/>
      <c r="AG264" s="14"/>
      <c r="AH264" s="68"/>
      <c r="AI264" s="14"/>
      <c r="AJ264" s="14"/>
      <c r="AK264" s="68"/>
      <c r="AL264" s="68"/>
      <c r="AM264" s="68"/>
      <c r="AN264" s="14"/>
      <c r="AO264" s="14"/>
      <c r="AP264" s="14"/>
      <c r="AQ264" s="14"/>
      <c r="AR264" s="14"/>
      <c r="AS264" s="14"/>
    </row>
    <row r="265" spans="1:45">
      <c r="G265" s="14"/>
      <c r="H265" s="14"/>
      <c r="I265" s="14"/>
      <c r="J265" s="68"/>
      <c r="K265" s="14"/>
      <c r="L265" s="68"/>
      <c r="M265" s="14"/>
      <c r="N265" s="14"/>
      <c r="O265" s="77"/>
      <c r="P265" s="77"/>
      <c r="Q265" s="14"/>
      <c r="R265" s="14"/>
      <c r="S265" s="77"/>
      <c r="T265" s="77"/>
      <c r="U265" s="77"/>
      <c r="V265" s="77"/>
      <c r="W265" s="14"/>
      <c r="X265" s="77"/>
      <c r="Y265" s="77"/>
      <c r="Z265" s="77"/>
      <c r="AA265" s="14"/>
      <c r="AB265" s="14"/>
      <c r="AC265" s="77"/>
      <c r="AD265" s="68"/>
      <c r="AE265" s="68"/>
      <c r="AF265" s="14"/>
      <c r="AG265" s="14"/>
      <c r="AH265" s="68"/>
      <c r="AI265" s="14"/>
      <c r="AJ265" s="14"/>
      <c r="AK265" s="68"/>
      <c r="AL265" s="68"/>
      <c r="AM265" s="68"/>
      <c r="AN265" s="14"/>
      <c r="AO265" s="14"/>
      <c r="AP265" s="14"/>
      <c r="AQ265" s="14"/>
      <c r="AR265" s="14"/>
      <c r="AS265" s="14"/>
    </row>
    <row r="266" spans="1:45">
      <c r="G266" s="14"/>
      <c r="H266" s="14"/>
      <c r="I266" s="14"/>
      <c r="J266" s="68"/>
      <c r="K266" s="14"/>
      <c r="L266" s="68"/>
      <c r="M266" s="14"/>
      <c r="N266" s="14"/>
      <c r="O266" s="77"/>
      <c r="P266" s="77"/>
      <c r="Q266" s="14"/>
      <c r="R266" s="14"/>
      <c r="S266" s="77"/>
      <c r="T266" s="77"/>
      <c r="U266" s="78"/>
      <c r="V266" s="77"/>
      <c r="W266" s="30"/>
      <c r="X266" s="77"/>
      <c r="Y266" s="78"/>
      <c r="Z266" s="78"/>
      <c r="AA266" s="30"/>
      <c r="AB266" s="30"/>
      <c r="AR266" s="14"/>
      <c r="AS266" s="14"/>
    </row>
    <row r="267" spans="1:45">
      <c r="G267" s="14"/>
      <c r="H267" s="14"/>
      <c r="I267" s="14"/>
      <c r="J267" s="68"/>
      <c r="K267" s="14"/>
      <c r="L267" s="68"/>
      <c r="M267" s="14"/>
      <c r="N267" s="14"/>
      <c r="O267" s="77"/>
      <c r="P267" s="77"/>
      <c r="Q267" s="14"/>
      <c r="R267" s="14"/>
      <c r="S267" s="78"/>
      <c r="T267" s="77"/>
      <c r="U267" s="79"/>
      <c r="V267" s="77"/>
      <c r="W267" s="34"/>
      <c r="X267" s="77"/>
      <c r="Y267" s="79"/>
      <c r="Z267" s="79"/>
      <c r="AA267" s="34"/>
      <c r="AB267" s="34"/>
      <c r="AR267" s="14"/>
      <c r="AS267" s="14"/>
    </row>
    <row r="268" spans="1:45">
      <c r="G268" s="14"/>
      <c r="H268" s="14"/>
      <c r="I268" s="14"/>
      <c r="J268" s="68"/>
      <c r="K268" s="14"/>
      <c r="L268" s="68"/>
      <c r="M268" s="14"/>
      <c r="N268" s="14"/>
      <c r="O268" s="77"/>
      <c r="P268" s="77"/>
      <c r="Q268" s="14"/>
      <c r="R268" s="14"/>
      <c r="S268" s="79"/>
      <c r="T268" s="77"/>
      <c r="U268" s="79"/>
      <c r="V268" s="78"/>
      <c r="W268" s="34"/>
      <c r="X268" s="77"/>
      <c r="Y268" s="79"/>
      <c r="Z268" s="79"/>
      <c r="AA268" s="34"/>
      <c r="AB268" s="34"/>
    </row>
    <row r="269" spans="1:45">
      <c r="A269" s="30"/>
      <c r="B269" s="30"/>
      <c r="C269" s="30"/>
      <c r="D269" s="30"/>
      <c r="E269" s="30"/>
      <c r="F269" s="30"/>
      <c r="G269" s="30"/>
      <c r="H269" s="30"/>
      <c r="I269" s="30"/>
      <c r="J269" s="71"/>
      <c r="K269" s="30"/>
      <c r="L269" s="71"/>
      <c r="M269" s="30"/>
      <c r="N269" s="30"/>
      <c r="O269" s="78"/>
      <c r="P269" s="78"/>
      <c r="Q269" s="30"/>
      <c r="R269" s="30"/>
      <c r="S269" s="79"/>
      <c r="T269" s="78"/>
      <c r="U269" s="79"/>
      <c r="V269" s="79"/>
      <c r="W269" s="34"/>
      <c r="X269" s="78"/>
      <c r="Y269" s="79"/>
      <c r="Z269" s="79"/>
      <c r="AA269" s="34"/>
      <c r="AB269" s="34"/>
    </row>
    <row r="270" spans="1:45">
      <c r="A270" s="34"/>
      <c r="B270" s="34"/>
      <c r="C270" s="34"/>
      <c r="D270" s="34"/>
      <c r="E270" s="34"/>
      <c r="F270" s="34"/>
      <c r="G270" s="34"/>
      <c r="H270" s="34"/>
      <c r="I270" s="34"/>
      <c r="J270" s="72"/>
      <c r="K270" s="34"/>
      <c r="L270" s="72"/>
      <c r="M270" s="34"/>
      <c r="N270" s="34"/>
      <c r="O270" s="79"/>
      <c r="P270" s="79"/>
      <c r="Q270" s="34"/>
      <c r="R270" s="34"/>
      <c r="S270" s="79"/>
      <c r="T270" s="79"/>
      <c r="U270" s="79"/>
      <c r="V270" s="79"/>
      <c r="W270" s="34"/>
      <c r="X270" s="79"/>
      <c r="Y270" s="79"/>
      <c r="Z270" s="79"/>
      <c r="AA270" s="34"/>
      <c r="AB270" s="34"/>
    </row>
    <row r="271" spans="1:45">
      <c r="A271" s="34"/>
      <c r="B271" s="34"/>
      <c r="C271" s="34"/>
      <c r="D271" s="34"/>
      <c r="E271" s="34"/>
      <c r="F271" s="34"/>
      <c r="G271" s="34"/>
      <c r="H271" s="34"/>
      <c r="I271" s="34"/>
      <c r="J271" s="72"/>
      <c r="K271" s="34"/>
      <c r="L271" s="72"/>
      <c r="M271" s="34"/>
      <c r="N271" s="34"/>
      <c r="O271" s="79"/>
      <c r="P271" s="79"/>
      <c r="Q271" s="34"/>
      <c r="R271" s="34"/>
      <c r="S271" s="79"/>
      <c r="T271" s="79"/>
      <c r="U271" s="79"/>
      <c r="V271" s="79"/>
      <c r="W271" s="34"/>
      <c r="X271" s="79"/>
      <c r="Y271" s="79"/>
      <c r="Z271" s="79"/>
      <c r="AA271" s="34"/>
      <c r="AB271" s="34"/>
    </row>
    <row r="272" spans="1:45">
      <c r="A272" s="34"/>
      <c r="B272" s="34"/>
      <c r="C272" s="34"/>
      <c r="D272" s="34"/>
      <c r="E272" s="34"/>
      <c r="F272" s="34"/>
      <c r="G272" s="34"/>
      <c r="H272" s="34"/>
      <c r="I272" s="34"/>
      <c r="J272" s="72"/>
      <c r="K272" s="34"/>
      <c r="L272" s="72"/>
      <c r="M272" s="34"/>
      <c r="N272" s="34"/>
      <c r="O272" s="79"/>
      <c r="P272" s="79"/>
      <c r="Q272" s="34"/>
      <c r="R272" s="34"/>
      <c r="S272" s="79"/>
      <c r="T272" s="79"/>
      <c r="U272" s="79"/>
      <c r="V272" s="79"/>
      <c r="W272" s="34"/>
      <c r="X272" s="79"/>
      <c r="Y272" s="79"/>
      <c r="Z272" s="79"/>
      <c r="AA272" s="34"/>
      <c r="AB272" s="34"/>
    </row>
    <row r="273" spans="1:28">
      <c r="A273" s="34"/>
      <c r="B273" s="34"/>
      <c r="C273" s="34"/>
      <c r="D273" s="34"/>
      <c r="E273" s="34"/>
      <c r="F273" s="34"/>
      <c r="G273" s="34"/>
      <c r="H273" s="34"/>
      <c r="I273" s="34"/>
      <c r="J273" s="72"/>
      <c r="K273" s="34"/>
      <c r="L273" s="72"/>
      <c r="M273" s="34"/>
      <c r="N273" s="34"/>
      <c r="O273" s="79"/>
      <c r="P273" s="79"/>
      <c r="Q273" s="34"/>
      <c r="R273" s="34"/>
      <c r="S273" s="79"/>
      <c r="T273" s="79"/>
      <c r="U273" s="79"/>
      <c r="V273" s="79"/>
      <c r="W273" s="34"/>
      <c r="X273" s="79"/>
      <c r="Y273" s="79"/>
      <c r="Z273" s="79"/>
      <c r="AA273" s="34"/>
      <c r="AB273" s="34"/>
    </row>
    <row r="274" spans="1:28">
      <c r="A274" s="34"/>
      <c r="B274" s="34"/>
      <c r="C274" s="34"/>
      <c r="D274" s="34"/>
      <c r="E274" s="34"/>
      <c r="F274" s="34"/>
      <c r="G274" s="34"/>
      <c r="H274" s="34"/>
      <c r="I274" s="34"/>
      <c r="J274" s="72"/>
      <c r="K274" s="34"/>
      <c r="L274" s="72"/>
      <c r="M274" s="34"/>
      <c r="N274" s="34"/>
      <c r="O274" s="79"/>
      <c r="P274" s="79"/>
      <c r="Q274" s="34"/>
      <c r="R274" s="34"/>
      <c r="S274" s="79"/>
      <c r="T274" s="79"/>
      <c r="U274" s="79"/>
      <c r="V274" s="79"/>
      <c r="W274" s="34"/>
      <c r="X274" s="79"/>
      <c r="Y274" s="79"/>
      <c r="Z274" s="79"/>
      <c r="AA274" s="34"/>
      <c r="AB274" s="34"/>
    </row>
    <row r="275" spans="1:28">
      <c r="A275" s="34"/>
      <c r="B275" s="34"/>
      <c r="C275" s="34"/>
      <c r="D275" s="34"/>
      <c r="E275" s="34"/>
      <c r="F275" s="34"/>
      <c r="G275" s="34"/>
      <c r="H275" s="34"/>
      <c r="I275" s="34"/>
      <c r="J275" s="72"/>
      <c r="K275" s="34"/>
      <c r="L275" s="72"/>
      <c r="M275" s="34"/>
      <c r="N275" s="34"/>
      <c r="O275" s="79"/>
      <c r="P275" s="79"/>
      <c r="Q275" s="34"/>
      <c r="R275" s="34"/>
      <c r="S275" s="79"/>
      <c r="T275" s="79"/>
      <c r="U275" s="79"/>
      <c r="V275" s="79"/>
      <c r="W275" s="34"/>
      <c r="X275" s="79"/>
      <c r="Y275" s="79"/>
      <c r="Z275" s="79"/>
      <c r="AA275" s="34"/>
      <c r="AB275" s="34"/>
    </row>
    <row r="276" spans="1:28">
      <c r="A276" s="34"/>
      <c r="B276" s="34"/>
      <c r="C276" s="34"/>
      <c r="D276" s="34"/>
      <c r="E276" s="34"/>
      <c r="F276" s="34"/>
      <c r="G276" s="34"/>
      <c r="H276" s="34"/>
      <c r="I276" s="34"/>
      <c r="J276" s="72"/>
      <c r="K276" s="34"/>
      <c r="L276" s="72"/>
      <c r="M276" s="34"/>
      <c r="N276" s="34"/>
      <c r="O276" s="79"/>
      <c r="P276" s="79"/>
      <c r="Q276" s="34"/>
      <c r="R276" s="34"/>
      <c r="S276" s="79"/>
      <c r="T276" s="79"/>
      <c r="U276" s="79"/>
      <c r="V276" s="79"/>
      <c r="W276" s="34"/>
      <c r="X276" s="79"/>
      <c r="Y276" s="79"/>
      <c r="Z276" s="79"/>
      <c r="AA276" s="34"/>
      <c r="AB276" s="34"/>
    </row>
    <row r="277" spans="1:28">
      <c r="A277" s="34"/>
      <c r="B277" s="34"/>
      <c r="C277" s="34"/>
      <c r="D277" s="34"/>
      <c r="E277" s="34"/>
      <c r="F277" s="34"/>
      <c r="G277" s="34"/>
      <c r="H277" s="34"/>
      <c r="I277" s="34"/>
      <c r="J277" s="72"/>
      <c r="K277" s="34"/>
      <c r="L277" s="72"/>
      <c r="M277" s="34"/>
      <c r="N277" s="34"/>
      <c r="O277" s="79"/>
      <c r="P277" s="79"/>
      <c r="Q277" s="34"/>
      <c r="R277" s="34"/>
      <c r="S277" s="79"/>
      <c r="T277" s="79"/>
      <c r="U277" s="79"/>
      <c r="V277" s="79"/>
      <c r="W277" s="34"/>
      <c r="X277" s="79"/>
      <c r="Y277" s="79"/>
      <c r="Z277" s="79"/>
      <c r="AA277" s="34"/>
      <c r="AB277" s="34"/>
    </row>
    <row r="278" spans="1:28">
      <c r="A278" s="34"/>
      <c r="B278" s="34"/>
      <c r="C278" s="34"/>
      <c r="D278" s="34"/>
      <c r="E278" s="34"/>
      <c r="F278" s="34"/>
      <c r="G278" s="34"/>
      <c r="H278" s="34"/>
      <c r="I278" s="34"/>
      <c r="J278" s="72"/>
      <c r="K278" s="34"/>
      <c r="L278" s="72"/>
      <c r="M278" s="34"/>
      <c r="N278" s="34"/>
      <c r="O278" s="79"/>
      <c r="P278" s="79"/>
      <c r="Q278" s="34"/>
      <c r="R278" s="34"/>
      <c r="S278" s="79"/>
      <c r="T278" s="79"/>
      <c r="U278" s="79"/>
      <c r="V278" s="79"/>
      <c r="W278" s="34"/>
      <c r="X278" s="79"/>
      <c r="Y278" s="79"/>
      <c r="Z278" s="79"/>
      <c r="AA278" s="34"/>
      <c r="AB278" s="34"/>
    </row>
    <row r="279" spans="1:28">
      <c r="A279" s="34"/>
      <c r="B279" s="34"/>
      <c r="C279" s="34"/>
      <c r="D279" s="34"/>
      <c r="E279" s="34"/>
      <c r="F279" s="34"/>
      <c r="G279" s="34"/>
      <c r="H279" s="34"/>
      <c r="I279" s="34"/>
      <c r="J279" s="72"/>
      <c r="K279" s="34"/>
      <c r="L279" s="72"/>
      <c r="M279" s="34"/>
      <c r="N279" s="34"/>
      <c r="O279" s="79"/>
      <c r="P279" s="79"/>
      <c r="Q279" s="34"/>
      <c r="R279" s="34"/>
      <c r="S279" s="79"/>
      <c r="T279" s="79"/>
      <c r="U279" s="79"/>
      <c r="V279" s="79"/>
      <c r="W279" s="34"/>
      <c r="X279" s="79"/>
      <c r="Y279" s="79"/>
      <c r="Z279" s="79"/>
      <c r="AA279" s="34"/>
      <c r="AB279" s="34"/>
    </row>
    <row r="280" spans="1:28">
      <c r="A280" s="34"/>
      <c r="B280" s="34"/>
      <c r="C280" s="34"/>
      <c r="D280" s="34"/>
      <c r="E280" s="34"/>
      <c r="F280" s="34"/>
      <c r="G280" s="34"/>
      <c r="H280" s="34"/>
      <c r="I280" s="34"/>
      <c r="J280" s="72"/>
      <c r="K280" s="34"/>
      <c r="L280" s="72"/>
      <c r="M280" s="34"/>
      <c r="N280" s="34"/>
      <c r="O280" s="79"/>
      <c r="P280" s="79"/>
      <c r="Q280" s="34"/>
      <c r="R280" s="34"/>
      <c r="S280" s="79"/>
      <c r="T280" s="79"/>
      <c r="U280" s="79"/>
      <c r="V280" s="79"/>
      <c r="W280" s="34"/>
      <c r="X280" s="79"/>
      <c r="Y280" s="79"/>
      <c r="Z280" s="79"/>
      <c r="AA280" s="34"/>
      <c r="AB280" s="34"/>
    </row>
    <row r="281" spans="1:28">
      <c r="A281" s="34"/>
      <c r="B281" s="34"/>
      <c r="C281" s="34"/>
      <c r="D281" s="34"/>
      <c r="E281" s="34"/>
      <c r="F281" s="34"/>
      <c r="G281" s="34"/>
      <c r="H281" s="34"/>
      <c r="I281" s="34"/>
      <c r="J281" s="72"/>
      <c r="K281" s="34"/>
      <c r="L281" s="72"/>
      <c r="M281" s="34"/>
      <c r="N281" s="34"/>
      <c r="O281" s="79"/>
      <c r="P281" s="79"/>
      <c r="Q281" s="34"/>
      <c r="R281" s="34"/>
      <c r="S281" s="79"/>
      <c r="T281" s="79"/>
      <c r="U281" s="79"/>
      <c r="V281" s="79"/>
      <c r="W281" s="34"/>
      <c r="X281" s="79"/>
      <c r="Y281" s="79"/>
      <c r="Z281" s="79"/>
      <c r="AA281" s="34"/>
      <c r="AB281" s="34"/>
    </row>
    <row r="282" spans="1:28">
      <c r="A282" s="34"/>
      <c r="B282" s="34"/>
      <c r="C282" s="34"/>
      <c r="D282" s="34"/>
      <c r="E282" s="34"/>
      <c r="F282" s="34"/>
      <c r="G282" s="34"/>
      <c r="H282" s="34"/>
      <c r="I282" s="34"/>
      <c r="J282" s="72"/>
      <c r="K282" s="34"/>
      <c r="L282" s="72"/>
      <c r="M282" s="34"/>
      <c r="N282" s="34"/>
      <c r="O282" s="79"/>
      <c r="P282" s="79"/>
      <c r="Q282" s="34"/>
      <c r="R282" s="34"/>
      <c r="S282" s="79"/>
      <c r="T282" s="79"/>
      <c r="U282" s="79"/>
      <c r="V282" s="79"/>
      <c r="W282" s="34"/>
      <c r="X282" s="79"/>
      <c r="Y282" s="79"/>
      <c r="Z282" s="79"/>
      <c r="AA282" s="34"/>
      <c r="AB282" s="34"/>
    </row>
    <row r="283" spans="1:28">
      <c r="A283" s="34"/>
      <c r="B283" s="34"/>
      <c r="C283" s="34"/>
      <c r="D283" s="34"/>
      <c r="E283" s="34"/>
      <c r="F283" s="34"/>
      <c r="G283" s="34"/>
      <c r="H283" s="34"/>
      <c r="I283" s="34"/>
      <c r="J283" s="72"/>
      <c r="K283" s="34"/>
      <c r="L283" s="72"/>
      <c r="M283" s="34"/>
      <c r="N283" s="34"/>
      <c r="O283" s="79"/>
      <c r="P283" s="79"/>
      <c r="Q283" s="34"/>
      <c r="R283" s="34"/>
      <c r="S283" s="79"/>
      <c r="T283" s="79"/>
      <c r="U283" s="79"/>
      <c r="V283" s="79"/>
      <c r="W283" s="34"/>
      <c r="X283" s="79"/>
      <c r="Y283" s="79"/>
      <c r="Z283" s="79"/>
      <c r="AA283" s="34"/>
      <c r="AB283" s="34"/>
    </row>
    <row r="284" spans="1:28">
      <c r="A284" s="34"/>
      <c r="B284" s="34"/>
      <c r="C284" s="34"/>
      <c r="D284" s="34"/>
      <c r="E284" s="34"/>
      <c r="F284" s="34"/>
      <c r="G284" s="34"/>
      <c r="H284" s="34"/>
      <c r="I284" s="34"/>
      <c r="J284" s="72"/>
      <c r="K284" s="34"/>
      <c r="L284" s="72"/>
      <c r="M284" s="34"/>
      <c r="N284" s="34"/>
      <c r="O284" s="79"/>
      <c r="P284" s="79"/>
      <c r="Q284" s="34"/>
      <c r="R284" s="34"/>
      <c r="S284" s="79"/>
      <c r="T284" s="79"/>
      <c r="U284" s="79"/>
      <c r="V284" s="79"/>
      <c r="W284" s="34"/>
      <c r="X284" s="79"/>
      <c r="Y284" s="79"/>
      <c r="Z284" s="79"/>
      <c r="AA284" s="34"/>
      <c r="AB284" s="34"/>
    </row>
    <row r="285" spans="1:28">
      <c r="A285" s="34"/>
      <c r="B285" s="34"/>
      <c r="C285" s="34"/>
      <c r="D285" s="34"/>
      <c r="E285" s="34"/>
      <c r="F285" s="34"/>
      <c r="G285" s="34"/>
      <c r="H285" s="34"/>
      <c r="I285" s="34"/>
      <c r="J285" s="72"/>
      <c r="K285" s="34"/>
      <c r="L285" s="72"/>
      <c r="M285" s="34"/>
      <c r="N285" s="34"/>
      <c r="O285" s="79"/>
      <c r="P285" s="79"/>
      <c r="Q285" s="34"/>
      <c r="R285" s="34"/>
      <c r="S285" s="79"/>
      <c r="T285" s="79"/>
      <c r="U285" s="79"/>
      <c r="V285" s="79"/>
      <c r="W285" s="34"/>
      <c r="X285" s="79"/>
      <c r="Y285" s="79"/>
      <c r="Z285" s="79"/>
      <c r="AA285" s="34"/>
      <c r="AB285" s="34"/>
    </row>
    <row r="286" spans="1:28">
      <c r="A286" s="34"/>
      <c r="B286" s="34"/>
      <c r="C286" s="34"/>
      <c r="D286" s="34"/>
      <c r="E286" s="34"/>
      <c r="F286" s="34"/>
      <c r="G286" s="34"/>
      <c r="H286" s="34"/>
      <c r="I286" s="34"/>
      <c r="J286" s="72"/>
      <c r="K286" s="34"/>
      <c r="L286" s="72"/>
      <c r="M286" s="34"/>
      <c r="N286" s="34"/>
      <c r="O286" s="79"/>
      <c r="P286" s="79"/>
      <c r="Q286" s="34"/>
      <c r="R286" s="34"/>
      <c r="S286" s="79"/>
      <c r="T286" s="79"/>
      <c r="U286" s="79"/>
      <c r="V286" s="79"/>
      <c r="W286" s="34"/>
      <c r="X286" s="79"/>
      <c r="Y286" s="79"/>
      <c r="Z286" s="79"/>
      <c r="AA286" s="34"/>
      <c r="AB286" s="34"/>
    </row>
    <row r="287" spans="1:28">
      <c r="A287" s="34"/>
      <c r="B287" s="34"/>
      <c r="C287" s="34"/>
      <c r="D287" s="34"/>
      <c r="E287" s="34"/>
      <c r="F287" s="34"/>
      <c r="G287" s="34"/>
      <c r="H287" s="34"/>
      <c r="I287" s="34"/>
      <c r="J287" s="72"/>
      <c r="K287" s="34"/>
      <c r="L287" s="72"/>
      <c r="M287" s="34"/>
      <c r="N287" s="34"/>
      <c r="O287" s="79"/>
      <c r="P287" s="79"/>
      <c r="Q287" s="34"/>
      <c r="R287" s="34"/>
      <c r="S287" s="79"/>
      <c r="T287" s="79"/>
      <c r="U287" s="79"/>
      <c r="V287" s="79"/>
      <c r="W287" s="34"/>
      <c r="X287" s="79"/>
      <c r="Y287" s="79"/>
      <c r="Z287" s="79"/>
      <c r="AA287" s="34"/>
      <c r="AB287" s="34"/>
    </row>
    <row r="288" spans="1:28">
      <c r="A288" s="34"/>
      <c r="B288" s="34"/>
      <c r="C288" s="34"/>
      <c r="D288" s="34"/>
      <c r="E288" s="34"/>
      <c r="F288" s="34"/>
      <c r="G288" s="34"/>
      <c r="H288" s="34"/>
      <c r="I288" s="34"/>
      <c r="J288" s="72"/>
      <c r="K288" s="34"/>
      <c r="L288" s="72"/>
      <c r="M288" s="34"/>
      <c r="N288" s="34"/>
      <c r="O288" s="79"/>
      <c r="P288" s="79"/>
      <c r="Q288" s="34"/>
      <c r="R288" s="34"/>
      <c r="S288" s="79"/>
      <c r="T288" s="79"/>
      <c r="U288" s="79"/>
      <c r="V288" s="79"/>
      <c r="W288" s="34"/>
      <c r="X288" s="79"/>
      <c r="Y288" s="79"/>
      <c r="Z288" s="79"/>
      <c r="AA288" s="34"/>
      <c r="AB288" s="34"/>
    </row>
    <row r="289" spans="1:28">
      <c r="A289" s="34"/>
      <c r="B289" s="34"/>
      <c r="C289" s="34"/>
      <c r="D289" s="34"/>
      <c r="E289" s="34"/>
      <c r="F289" s="34"/>
      <c r="G289" s="34"/>
      <c r="H289" s="34"/>
      <c r="I289" s="34"/>
      <c r="J289" s="72"/>
      <c r="K289" s="34"/>
      <c r="L289" s="72"/>
      <c r="M289" s="34"/>
      <c r="N289" s="34"/>
      <c r="O289" s="79"/>
      <c r="P289" s="79"/>
      <c r="Q289" s="34"/>
      <c r="R289" s="34"/>
      <c r="S289" s="79"/>
      <c r="T289" s="79"/>
      <c r="U289" s="79"/>
      <c r="V289" s="79"/>
      <c r="W289" s="34"/>
      <c r="X289" s="79"/>
      <c r="Y289" s="79"/>
      <c r="Z289" s="79"/>
      <c r="AA289" s="34"/>
      <c r="AB289" s="34"/>
    </row>
    <row r="290" spans="1:28">
      <c r="A290" s="34"/>
      <c r="B290" s="34"/>
      <c r="C290" s="34"/>
      <c r="D290" s="34"/>
      <c r="E290" s="34"/>
      <c r="F290" s="34"/>
      <c r="G290" s="34"/>
      <c r="H290" s="34"/>
      <c r="I290" s="34"/>
      <c r="J290" s="72"/>
      <c r="K290" s="34"/>
      <c r="L290" s="72"/>
      <c r="M290" s="34"/>
      <c r="N290" s="34"/>
      <c r="O290" s="79"/>
      <c r="P290" s="79"/>
      <c r="Q290" s="34"/>
      <c r="R290" s="34"/>
      <c r="S290" s="79"/>
      <c r="T290" s="79"/>
      <c r="U290" s="79"/>
      <c r="V290" s="79"/>
      <c r="W290" s="34"/>
      <c r="X290" s="79"/>
      <c r="Y290" s="79"/>
      <c r="Z290" s="79"/>
      <c r="AA290" s="34"/>
      <c r="AB290" s="34"/>
    </row>
    <row r="291" spans="1:28">
      <c r="A291" s="34"/>
      <c r="B291" s="34"/>
      <c r="C291" s="34"/>
      <c r="D291" s="34"/>
      <c r="E291" s="34"/>
      <c r="F291" s="34"/>
      <c r="G291" s="34"/>
      <c r="H291" s="34"/>
      <c r="I291" s="34"/>
      <c r="J291" s="72"/>
      <c r="K291" s="34"/>
      <c r="L291" s="72"/>
      <c r="M291" s="34"/>
      <c r="N291" s="34"/>
      <c r="O291" s="79"/>
      <c r="P291" s="79"/>
      <c r="Q291" s="34"/>
      <c r="R291" s="34"/>
      <c r="S291" s="79"/>
      <c r="T291" s="79"/>
      <c r="U291" s="79"/>
      <c r="V291" s="79"/>
      <c r="W291" s="34"/>
      <c r="X291" s="79"/>
      <c r="Y291" s="79"/>
      <c r="Z291" s="79"/>
      <c r="AA291" s="34"/>
      <c r="AB291" s="34"/>
    </row>
    <row r="292" spans="1:28">
      <c r="A292" s="34"/>
      <c r="B292" s="34"/>
      <c r="C292" s="34"/>
      <c r="D292" s="34"/>
      <c r="E292" s="34"/>
      <c r="F292" s="34"/>
      <c r="G292" s="34"/>
      <c r="H292" s="34"/>
      <c r="I292" s="34"/>
      <c r="J292" s="72"/>
      <c r="K292" s="34"/>
      <c r="L292" s="72"/>
      <c r="M292" s="34"/>
      <c r="N292" s="34"/>
      <c r="O292" s="79"/>
      <c r="P292" s="79"/>
      <c r="Q292" s="34"/>
      <c r="R292" s="34"/>
      <c r="S292" s="79"/>
      <c r="T292" s="79"/>
      <c r="U292" s="79"/>
      <c r="V292" s="79"/>
      <c r="W292" s="34"/>
      <c r="X292" s="79"/>
      <c r="Y292" s="79"/>
      <c r="Z292" s="79"/>
      <c r="AA292" s="34"/>
      <c r="AB292" s="34"/>
    </row>
    <row r="293" spans="1:28">
      <c r="A293" s="34"/>
      <c r="B293" s="34"/>
      <c r="C293" s="34"/>
      <c r="D293" s="34"/>
      <c r="E293" s="34"/>
      <c r="F293" s="34"/>
      <c r="G293" s="34"/>
      <c r="H293" s="34"/>
      <c r="I293" s="34"/>
      <c r="J293" s="72"/>
      <c r="K293" s="34"/>
      <c r="L293" s="72"/>
      <c r="M293" s="34"/>
      <c r="N293" s="34"/>
      <c r="O293" s="79"/>
      <c r="P293" s="79"/>
      <c r="Q293" s="34"/>
      <c r="R293" s="34"/>
      <c r="S293" s="79"/>
      <c r="T293" s="79"/>
      <c r="U293" s="79"/>
      <c r="V293" s="79"/>
      <c r="W293" s="34"/>
      <c r="X293" s="79"/>
      <c r="Y293" s="79"/>
      <c r="Z293" s="79"/>
      <c r="AA293" s="34"/>
      <c r="AB293" s="34"/>
    </row>
    <row r="294" spans="1:28">
      <c r="A294" s="34"/>
      <c r="B294" s="34"/>
      <c r="C294" s="34"/>
      <c r="D294" s="34"/>
      <c r="E294" s="34"/>
      <c r="F294" s="34"/>
      <c r="G294" s="34"/>
      <c r="H294" s="34"/>
      <c r="I294" s="34"/>
      <c r="J294" s="72"/>
      <c r="K294" s="34"/>
      <c r="L294" s="72"/>
      <c r="M294" s="34"/>
      <c r="N294" s="34"/>
      <c r="O294" s="79"/>
      <c r="P294" s="79"/>
      <c r="Q294" s="34"/>
      <c r="R294" s="34"/>
      <c r="S294" s="79"/>
      <c r="T294" s="79"/>
      <c r="U294" s="79"/>
      <c r="V294" s="79"/>
      <c r="W294" s="34"/>
      <c r="X294" s="79"/>
      <c r="Y294" s="79"/>
      <c r="Z294" s="79"/>
      <c r="AA294" s="34"/>
      <c r="AB294" s="34"/>
    </row>
    <row r="295" spans="1:28">
      <c r="A295" s="34"/>
      <c r="B295" s="34"/>
      <c r="C295" s="34"/>
      <c r="D295" s="34"/>
      <c r="E295" s="34"/>
      <c r="F295" s="34"/>
      <c r="G295" s="34"/>
      <c r="H295" s="34"/>
      <c r="I295" s="34"/>
      <c r="J295" s="72"/>
      <c r="K295" s="34"/>
      <c r="L295" s="72"/>
      <c r="M295" s="34"/>
      <c r="N295" s="34"/>
      <c r="O295" s="79"/>
      <c r="P295" s="79"/>
      <c r="Q295" s="34"/>
      <c r="R295" s="34"/>
      <c r="S295" s="79"/>
      <c r="T295" s="79"/>
      <c r="U295" s="79"/>
      <c r="V295" s="79"/>
      <c r="W295" s="34"/>
      <c r="X295" s="79"/>
      <c r="Y295" s="79"/>
      <c r="Z295" s="79"/>
      <c r="AA295" s="34"/>
      <c r="AB295" s="34"/>
    </row>
    <row r="296" spans="1:28">
      <c r="A296" s="34"/>
      <c r="B296" s="34"/>
      <c r="C296" s="34"/>
      <c r="D296" s="34"/>
      <c r="E296" s="34"/>
      <c r="F296" s="34"/>
      <c r="G296" s="34"/>
      <c r="H296" s="34"/>
      <c r="I296" s="34"/>
      <c r="J296" s="72"/>
      <c r="K296" s="34"/>
      <c r="L296" s="72"/>
      <c r="M296" s="34"/>
      <c r="N296" s="34"/>
      <c r="O296" s="79"/>
      <c r="P296" s="79"/>
      <c r="Q296" s="34"/>
      <c r="R296" s="34"/>
      <c r="S296" s="79"/>
      <c r="T296" s="79"/>
      <c r="U296" s="79"/>
      <c r="V296" s="79"/>
      <c r="W296" s="34"/>
      <c r="X296" s="79"/>
      <c r="Y296" s="79"/>
      <c r="Z296" s="79"/>
      <c r="AA296" s="34"/>
      <c r="AB296" s="34"/>
    </row>
    <row r="297" spans="1:28">
      <c r="A297" s="34"/>
      <c r="B297" s="34"/>
      <c r="C297" s="34"/>
      <c r="D297" s="34"/>
      <c r="E297" s="34"/>
      <c r="F297" s="34"/>
      <c r="G297" s="34"/>
      <c r="H297" s="34"/>
      <c r="I297" s="34"/>
      <c r="J297" s="72"/>
      <c r="K297" s="34"/>
      <c r="L297" s="72"/>
      <c r="M297" s="34"/>
      <c r="N297" s="34"/>
      <c r="O297" s="79"/>
      <c r="P297" s="79"/>
      <c r="Q297" s="34"/>
      <c r="R297" s="34"/>
      <c r="S297" s="79"/>
      <c r="T297" s="79"/>
      <c r="U297" s="79"/>
      <c r="V297" s="79"/>
      <c r="W297" s="34"/>
      <c r="X297" s="79"/>
      <c r="Y297" s="79"/>
      <c r="Z297" s="79"/>
      <c r="AA297" s="34"/>
      <c r="AB297" s="34"/>
    </row>
    <row r="298" spans="1:28">
      <c r="A298" s="34"/>
      <c r="B298" s="34"/>
      <c r="C298" s="34"/>
      <c r="D298" s="34"/>
      <c r="E298" s="34"/>
      <c r="F298" s="34"/>
      <c r="G298" s="34"/>
      <c r="H298" s="34"/>
      <c r="I298" s="34"/>
      <c r="J298" s="72"/>
      <c r="K298" s="34"/>
      <c r="L298" s="72"/>
      <c r="M298" s="34"/>
      <c r="N298" s="34"/>
      <c r="O298" s="79"/>
      <c r="P298" s="79"/>
      <c r="Q298" s="34"/>
      <c r="R298" s="34"/>
      <c r="S298" s="79"/>
      <c r="T298" s="79"/>
      <c r="U298" s="79"/>
      <c r="V298" s="79"/>
      <c r="W298" s="34"/>
      <c r="X298" s="79"/>
      <c r="Y298" s="79"/>
      <c r="Z298" s="79"/>
      <c r="AA298" s="34"/>
      <c r="AB298" s="34"/>
    </row>
    <row r="299" spans="1:28">
      <c r="A299" s="34"/>
      <c r="B299" s="34"/>
      <c r="C299" s="34"/>
      <c r="D299" s="34"/>
      <c r="E299" s="34"/>
      <c r="F299" s="34"/>
      <c r="G299" s="34"/>
      <c r="H299" s="34"/>
      <c r="I299" s="34"/>
      <c r="J299" s="72"/>
      <c r="K299" s="34"/>
      <c r="L299" s="72"/>
      <c r="M299" s="34"/>
      <c r="N299" s="34"/>
      <c r="O299" s="79"/>
      <c r="P299" s="79"/>
      <c r="Q299" s="34"/>
      <c r="R299" s="34"/>
      <c r="S299" s="79"/>
      <c r="T299" s="79"/>
      <c r="U299" s="79"/>
      <c r="V299" s="79"/>
      <c r="W299" s="34"/>
      <c r="X299" s="79"/>
      <c r="Y299" s="79"/>
      <c r="Z299" s="79"/>
      <c r="AA299" s="34"/>
      <c r="AB299" s="34"/>
    </row>
    <row r="300" spans="1:28">
      <c r="A300" s="34"/>
      <c r="B300" s="34"/>
      <c r="C300" s="34"/>
      <c r="D300" s="34"/>
      <c r="E300" s="34"/>
      <c r="F300" s="34"/>
      <c r="G300" s="34"/>
      <c r="H300" s="34"/>
      <c r="I300" s="34"/>
      <c r="J300" s="72"/>
      <c r="K300" s="34"/>
      <c r="L300" s="72"/>
      <c r="M300" s="34"/>
      <c r="N300" s="34"/>
      <c r="O300" s="79"/>
      <c r="P300" s="79"/>
      <c r="Q300" s="34"/>
      <c r="R300" s="34"/>
      <c r="S300" s="79"/>
      <c r="T300" s="79"/>
      <c r="U300" s="79"/>
      <c r="V300" s="79"/>
      <c r="W300" s="34"/>
      <c r="X300" s="79"/>
      <c r="Y300" s="79"/>
      <c r="Z300" s="79"/>
      <c r="AA300" s="34"/>
      <c r="AB300" s="34"/>
    </row>
    <row r="301" spans="1:28">
      <c r="A301" s="34"/>
      <c r="B301" s="34"/>
      <c r="C301" s="34"/>
      <c r="D301" s="34"/>
      <c r="E301" s="34"/>
      <c r="F301" s="34"/>
      <c r="G301" s="34"/>
      <c r="H301" s="34"/>
      <c r="I301" s="34"/>
      <c r="J301" s="72"/>
      <c r="K301" s="34"/>
      <c r="L301" s="72"/>
      <c r="M301" s="34"/>
      <c r="N301" s="34"/>
      <c r="O301" s="79"/>
      <c r="P301" s="79"/>
      <c r="Q301" s="34"/>
      <c r="R301" s="34"/>
      <c r="S301" s="79"/>
      <c r="T301" s="79"/>
      <c r="U301" s="79"/>
      <c r="V301" s="79"/>
      <c r="W301" s="34"/>
      <c r="X301" s="79"/>
      <c r="Y301" s="79"/>
      <c r="Z301" s="79"/>
      <c r="AA301" s="34"/>
    </row>
    <row r="302" spans="1:28">
      <c r="A302" s="34"/>
      <c r="B302" s="34"/>
      <c r="C302" s="34"/>
      <c r="D302" s="34"/>
      <c r="E302" s="34"/>
      <c r="F302" s="34"/>
      <c r="G302" s="34"/>
      <c r="H302" s="34"/>
      <c r="I302" s="34"/>
      <c r="J302" s="72"/>
      <c r="K302" s="34"/>
      <c r="L302" s="72"/>
      <c r="M302" s="34"/>
      <c r="N302" s="34"/>
      <c r="O302" s="79"/>
      <c r="P302" s="79"/>
      <c r="Q302" s="34"/>
      <c r="R302" s="34"/>
      <c r="S302" s="79"/>
      <c r="T302" s="79"/>
      <c r="U302" s="79"/>
      <c r="V302" s="79"/>
      <c r="W302" s="34"/>
      <c r="X302" s="79"/>
      <c r="Y302" s="79"/>
      <c r="Z302" s="79"/>
      <c r="AA302" s="34"/>
    </row>
    <row r="303" spans="1:28">
      <c r="A303" s="34"/>
      <c r="B303" s="34"/>
      <c r="C303" s="34"/>
      <c r="D303" s="34"/>
      <c r="E303" s="34"/>
      <c r="F303" s="34"/>
      <c r="G303" s="34"/>
      <c r="H303" s="34"/>
      <c r="I303" s="34"/>
      <c r="J303" s="72"/>
      <c r="K303" s="34"/>
      <c r="L303" s="72"/>
      <c r="M303" s="34"/>
      <c r="N303" s="34"/>
      <c r="O303" s="79"/>
      <c r="P303" s="79"/>
      <c r="Q303" s="34"/>
      <c r="R303" s="34"/>
      <c r="S303" s="79"/>
      <c r="T303" s="79"/>
      <c r="U303" s="79"/>
      <c r="V303" s="79"/>
      <c r="W303" s="34"/>
      <c r="X303" s="79"/>
      <c r="Y303" s="79"/>
      <c r="Z303" s="79"/>
      <c r="AA303" s="34"/>
    </row>
    <row r="304" spans="1:28">
      <c r="S304" s="79"/>
      <c r="U304" s="79"/>
      <c r="V304" s="79"/>
      <c r="W304" s="34"/>
      <c r="Y304" s="79"/>
      <c r="Z304" s="79"/>
      <c r="AA304" s="34"/>
    </row>
    <row r="305" spans="19:27">
      <c r="S305" s="79"/>
      <c r="U305" s="79"/>
      <c r="V305" s="79"/>
      <c r="W305" s="34"/>
      <c r="Y305" s="79"/>
      <c r="Z305" s="79"/>
      <c r="AA305" s="34"/>
    </row>
    <row r="306" spans="19:27">
      <c r="S306" s="79"/>
      <c r="U306" s="79"/>
      <c r="V306" s="79"/>
      <c r="W306" s="34"/>
      <c r="Y306" s="79"/>
      <c r="Z306" s="79"/>
      <c r="AA306" s="34"/>
    </row>
    <row r="307" spans="19:27">
      <c r="S307" s="79"/>
      <c r="U307" s="79"/>
      <c r="V307" s="79"/>
      <c r="W307" s="34"/>
      <c r="Y307" s="79"/>
      <c r="Z307" s="79"/>
      <c r="AA307" s="34"/>
    </row>
    <row r="308" spans="19:27">
      <c r="S308" s="79"/>
      <c r="U308" s="79"/>
      <c r="V308" s="79"/>
      <c r="W308" s="34"/>
      <c r="Y308" s="79"/>
      <c r="Z308" s="79"/>
      <c r="AA308" s="34"/>
    </row>
    <row r="309" spans="19:27">
      <c r="S309" s="79"/>
      <c r="U309" s="79"/>
      <c r="V309" s="79"/>
      <c r="W309" s="34"/>
      <c r="Y309" s="79"/>
      <c r="Z309" s="79"/>
      <c r="AA309" s="34"/>
    </row>
    <row r="310" spans="19:27">
      <c r="S310" s="79"/>
      <c r="U310" s="79"/>
      <c r="V310" s="79"/>
      <c r="W310" s="34"/>
      <c r="Y310" s="79"/>
      <c r="Z310" s="79"/>
      <c r="AA310" s="34"/>
    </row>
    <row r="311" spans="19:27">
      <c r="S311" s="79"/>
      <c r="U311" s="79"/>
      <c r="V311" s="79"/>
      <c r="W311" s="34"/>
      <c r="Y311" s="79"/>
      <c r="Z311" s="79"/>
      <c r="AA311" s="34"/>
    </row>
    <row r="312" spans="19:27">
      <c r="S312" s="79"/>
      <c r="U312" s="79"/>
      <c r="V312" s="79"/>
      <c r="W312" s="34"/>
      <c r="Y312" s="79"/>
      <c r="Z312" s="79"/>
      <c r="AA312" s="34"/>
    </row>
    <row r="313" spans="19:27">
      <c r="S313" s="79"/>
      <c r="U313" s="79"/>
      <c r="V313" s="79"/>
      <c r="W313" s="34"/>
      <c r="Y313" s="79"/>
      <c r="Z313" s="79"/>
      <c r="AA313" s="34"/>
    </row>
    <row r="314" spans="19:27">
      <c r="S314" s="79"/>
      <c r="U314" s="79"/>
      <c r="V314" s="79"/>
      <c r="W314" s="34"/>
      <c r="Y314" s="79"/>
      <c r="Z314" s="79"/>
      <c r="AA314" s="34"/>
    </row>
    <row r="315" spans="19:27">
      <c r="S315" s="79"/>
      <c r="U315" s="79"/>
      <c r="V315" s="79"/>
      <c r="W315" s="34"/>
      <c r="Y315" s="79"/>
      <c r="Z315" s="79"/>
      <c r="AA315" s="34"/>
    </row>
    <row r="316" spans="19:27">
      <c r="S316" s="79"/>
      <c r="U316" s="79"/>
      <c r="V316" s="79"/>
      <c r="W316" s="34"/>
      <c r="Y316" s="79"/>
      <c r="Z316" s="79"/>
      <c r="AA316" s="34"/>
    </row>
    <row r="317" spans="19:27">
      <c r="S317" s="79"/>
      <c r="U317" s="79"/>
      <c r="V317" s="79"/>
      <c r="W317" s="34"/>
      <c r="Y317" s="79"/>
      <c r="Z317" s="79"/>
      <c r="AA317" s="34"/>
    </row>
    <row r="318" spans="19:27">
      <c r="S318" s="79"/>
      <c r="U318" s="79"/>
      <c r="V318" s="79"/>
      <c r="W318" s="34"/>
      <c r="Y318" s="79"/>
      <c r="Z318" s="79"/>
      <c r="AA318" s="34"/>
    </row>
    <row r="319" spans="19:27">
      <c r="S319" s="79"/>
      <c r="U319" s="79"/>
      <c r="V319" s="79"/>
      <c r="W319" s="34"/>
      <c r="Y319" s="79"/>
      <c r="Z319" s="79"/>
      <c r="AA319" s="34"/>
    </row>
    <row r="320" spans="19:27">
      <c r="S320" s="79"/>
      <c r="U320" s="79"/>
      <c r="V320" s="79"/>
      <c r="W320" s="34"/>
      <c r="Y320" s="79"/>
      <c r="Z320" s="79"/>
      <c r="AA320" s="34"/>
    </row>
    <row r="321" spans="19:27">
      <c r="S321" s="79"/>
      <c r="U321" s="79"/>
      <c r="V321" s="79"/>
      <c r="W321" s="34"/>
      <c r="Y321" s="79"/>
      <c r="Z321" s="79"/>
      <c r="AA321" s="34"/>
    </row>
    <row r="322" spans="19:27">
      <c r="S322" s="79"/>
      <c r="U322" s="79"/>
      <c r="V322" s="79"/>
      <c r="W322" s="34"/>
      <c r="Y322" s="79"/>
      <c r="Z322" s="79"/>
      <c r="AA322" s="34"/>
    </row>
    <row r="323" spans="19:27">
      <c r="S323" s="79"/>
      <c r="U323" s="79"/>
      <c r="V323" s="79"/>
      <c r="W323" s="34"/>
      <c r="Y323" s="79"/>
      <c r="Z323" s="79"/>
      <c r="AA323" s="34"/>
    </row>
    <row r="324" spans="19:27">
      <c r="S324" s="79"/>
      <c r="V324" s="79"/>
    </row>
    <row r="325" spans="19:27">
      <c r="V325" s="79"/>
    </row>
  </sheetData>
  <mergeCells count="1">
    <mergeCell ref="Y4:AA4"/>
  </mergeCells>
  <conditionalFormatting sqref="AH26:AH27 AU86:AV86">
    <cfRule type="cellIs" dxfId="239" priority="38" stopIfTrue="1" operator="lessThan">
      <formula>0</formula>
    </cfRule>
  </conditionalFormatting>
  <conditionalFormatting sqref="N10:N36">
    <cfRule type="cellIs" dxfId="238" priority="11" operator="lessThan">
      <formula>0</formula>
    </cfRule>
    <cfRule type="cellIs" dxfId="237" priority="12" operator="greaterThan">
      <formula>0</formula>
    </cfRule>
  </conditionalFormatting>
  <conditionalFormatting sqref="R10:R36">
    <cfRule type="cellIs" dxfId="236" priority="9" operator="lessThan">
      <formula>0</formula>
    </cfRule>
    <cfRule type="cellIs" dxfId="235" priority="10" operator="greaterThan">
      <formula>0</formula>
    </cfRule>
  </conditionalFormatting>
  <conditionalFormatting sqref="H10:H36">
    <cfRule type="cellIs" dxfId="234" priority="5" operator="lessThan">
      <formula>0</formula>
    </cfRule>
    <cfRule type="cellIs" dxfId="233" priority="6" operator="greaterThan">
      <formula>0</formula>
    </cfRule>
  </conditionalFormatting>
  <conditionalFormatting sqref="K10:K36">
    <cfRule type="cellIs" dxfId="232" priority="2" operator="lessThan">
      <formula>0</formula>
    </cfRule>
    <cfRule type="cellIs" dxfId="231" priority="3" operator="greaterThan">
      <formula>0</formula>
    </cfRule>
  </conditionalFormatting>
  <conditionalFormatting sqref="T10:T36">
    <cfRule type="cellIs" dxfId="230" priority="7" operator="lessThan">
      <formula>0</formula>
    </cfRule>
    <cfRule type="cellIs" dxfId="229" priority="8" operator="greaterThan">
      <formula>0</formula>
    </cfRule>
  </conditionalFormatting>
  <conditionalFormatting sqref="G10:G36">
    <cfRule type="cellIs" dxfId="228" priority="1" operator="greaterThan">
      <formula>200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90C-2A6D-4484-9978-2A43259DDF87}">
  <dimension ref="O1:CL328"/>
  <sheetViews>
    <sheetView zoomScale="95" zoomScaleNormal="95" workbookViewId="0"/>
  </sheetViews>
  <sheetFormatPr baseColWidth="10" defaultRowHeight="15"/>
  <cols>
    <col min="12" max="12" width="8.453125" customWidth="1"/>
    <col min="37" max="37" width="3.08984375" customWidth="1"/>
    <col min="38" max="38" width="5.08984375" customWidth="1"/>
    <col min="39" max="39" width="3.36328125" customWidth="1"/>
    <col min="40" max="40" width="4.36328125" customWidth="1"/>
    <col min="41" max="41" width="11.36328125" customWidth="1"/>
    <col min="42" max="42" width="7.08984375" customWidth="1"/>
    <col min="43" max="43" width="6.90625" customWidth="1"/>
    <col min="44" max="44" width="4.81640625" customWidth="1"/>
    <col min="45" max="45" width="1.81640625" customWidth="1"/>
    <col min="46" max="46" width="6.54296875" customWidth="1"/>
    <col min="47" max="47" width="4.54296875" style="67" customWidth="1"/>
    <col min="48" max="48" width="4.90625" customWidth="1"/>
    <col min="49" max="49" width="5.6328125" style="67" customWidth="1"/>
    <col min="50" max="50" width="5.90625" customWidth="1"/>
    <col min="51" max="51" width="5.08984375" customWidth="1"/>
    <col min="52" max="52" width="6.1796875" customWidth="1"/>
    <col min="53" max="53" width="6" customWidth="1"/>
    <col min="54" max="54" width="5.1796875" customWidth="1"/>
    <col min="55" max="55" width="5.1796875" style="11" customWidth="1"/>
    <col min="56" max="56" width="5.36328125" style="11" customWidth="1"/>
    <col min="57" max="57" width="6" style="11" customWidth="1"/>
    <col min="58" max="58" width="5.90625" customWidth="1"/>
    <col min="59" max="59" width="5.1796875" style="11" customWidth="1"/>
    <col min="60" max="60" width="5.08984375" style="11" customWidth="1"/>
    <col min="61" max="61" width="5.1796875" customWidth="1"/>
    <col min="62" max="62" width="6.81640625" style="11" customWidth="1"/>
    <col min="63" max="63" width="5.453125" customWidth="1"/>
    <col min="64" max="64" width="7" customWidth="1"/>
    <col min="65" max="65" width="4.81640625" style="11" customWidth="1"/>
    <col min="66" max="66" width="5.08984375" style="11" customWidth="1"/>
    <col min="67" max="67" width="4.54296875" style="11" customWidth="1"/>
    <col min="68" max="68" width="7.54296875" style="11" customWidth="1"/>
    <col min="69" max="69" width="6.36328125" style="67" customWidth="1"/>
    <col min="70" max="70" width="5.1796875" style="11" customWidth="1"/>
    <col min="71" max="71" width="7.54296875" style="67" customWidth="1"/>
    <col min="72" max="72" width="9" customWidth="1"/>
    <col min="73" max="73" width="7.36328125" customWidth="1"/>
    <col min="74" max="74" width="6.90625" style="67" customWidth="1"/>
    <col min="75" max="75" width="7.1796875" customWidth="1"/>
    <col min="76" max="76" width="6.90625" customWidth="1"/>
    <col min="77" max="79" width="10.90625" style="67"/>
    <col min="80" max="80" width="9.08984375" customWidth="1"/>
    <col min="86" max="86" width="14" customWidth="1"/>
    <col min="87" max="87" width="12.54296875" customWidth="1"/>
    <col min="88" max="88" width="10.90625" customWidth="1"/>
  </cols>
  <sheetData>
    <row r="1" spans="37:87"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/>
      <c r="CA1"/>
    </row>
    <row r="2" spans="37:87" s="184" customFormat="1" ht="15" customHeight="1"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/>
      <c r="CA2"/>
      <c r="CB2"/>
      <c r="CC2"/>
      <c r="CD2"/>
      <c r="CE2"/>
      <c r="CF2"/>
    </row>
    <row r="3" spans="37:87"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/>
      <c r="CA3"/>
    </row>
    <row r="4" spans="37:87" ht="15.6"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/>
      <c r="CA4"/>
      <c r="CG4" s="2"/>
      <c r="CH4" s="5"/>
      <c r="CI4" s="5"/>
    </row>
    <row r="5" spans="37:87" ht="15.6"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W5" s="1"/>
      <c r="BX5" s="1"/>
      <c r="BZ5"/>
      <c r="CA5"/>
      <c r="CG5" s="5"/>
      <c r="CH5" s="5"/>
    </row>
    <row r="6" spans="37:87" ht="15.75" customHeight="1">
      <c r="BE6" s="16"/>
      <c r="BF6" s="3"/>
      <c r="BH6" s="16"/>
      <c r="BL6" s="58"/>
      <c r="BM6" s="203"/>
      <c r="BT6" s="1"/>
      <c r="BU6" s="1"/>
      <c r="BW6" s="1"/>
      <c r="BX6" s="1"/>
      <c r="BZ6"/>
      <c r="CA6"/>
      <c r="CG6" s="5"/>
      <c r="CH6" s="5"/>
    </row>
    <row r="7" spans="37:87" ht="18" customHeight="1">
      <c r="BE7" s="16"/>
      <c r="BF7" s="3"/>
      <c r="BH7" s="16"/>
      <c r="BL7" s="58"/>
      <c r="BM7" s="203"/>
      <c r="BT7" s="1"/>
      <c r="BU7" s="1"/>
      <c r="BW7" s="1"/>
      <c r="BX7" s="1"/>
      <c r="BZ7"/>
      <c r="CA7"/>
      <c r="CG7" s="5"/>
      <c r="CH7" s="5"/>
    </row>
    <row r="8" spans="37:87">
      <c r="BE8" s="16"/>
      <c r="BF8" s="3"/>
      <c r="BH8" s="16"/>
      <c r="BL8" s="58"/>
      <c r="BM8" s="203"/>
      <c r="BT8" s="1"/>
      <c r="BU8" s="1"/>
      <c r="BW8" s="1"/>
      <c r="BX8" s="1"/>
      <c r="BZ8"/>
      <c r="CA8"/>
    </row>
    <row r="9" spans="37:87">
      <c r="BE9" s="16"/>
      <c r="BF9" s="3"/>
      <c r="BH9" s="16"/>
      <c r="BL9" s="58"/>
      <c r="BM9" s="203"/>
      <c r="BT9" s="1"/>
      <c r="BU9" s="1"/>
      <c r="BW9" s="1"/>
      <c r="BX9" s="1"/>
      <c r="BZ9"/>
      <c r="CA9"/>
    </row>
    <row r="10" spans="37:87">
      <c r="BE10" s="16"/>
      <c r="BF10" s="3"/>
      <c r="BH10" s="16"/>
      <c r="BL10" s="58"/>
      <c r="BM10" s="203"/>
      <c r="BT10" s="1"/>
      <c r="BU10" s="1"/>
      <c r="BW10" s="1"/>
      <c r="BX10" s="1"/>
      <c r="BZ10"/>
      <c r="CA10"/>
    </row>
    <row r="11" spans="37:87">
      <c r="BE11" s="16"/>
      <c r="BF11" s="3"/>
      <c r="BH11" s="16"/>
      <c r="BL11" s="58"/>
      <c r="BM11" s="203"/>
      <c r="BT11" s="1"/>
      <c r="BU11" s="1"/>
      <c r="BW11" s="1"/>
      <c r="BX11" s="1"/>
      <c r="BZ11"/>
      <c r="CA11"/>
    </row>
    <row r="12" spans="37:87" ht="15.6">
      <c r="BE12" s="16"/>
      <c r="BF12" s="3"/>
      <c r="BH12" s="16"/>
      <c r="BL12" s="58"/>
      <c r="BM12" s="203"/>
      <c r="BT12" s="1"/>
      <c r="BU12" s="1"/>
      <c r="BW12" s="1"/>
      <c r="BX12" s="1"/>
      <c r="BZ12"/>
      <c r="CA12" s="2"/>
      <c r="CB12" s="2"/>
      <c r="CC12" s="2"/>
    </row>
    <row r="13" spans="37:87" ht="15.6">
      <c r="BE13" s="16"/>
      <c r="BF13" s="3"/>
      <c r="BH13" s="16"/>
      <c r="BL13" s="58"/>
      <c r="BM13" s="203"/>
      <c r="BT13" s="1"/>
      <c r="BU13" s="1"/>
      <c r="BW13" s="1"/>
      <c r="BX13" s="1"/>
      <c r="BZ13"/>
      <c r="CA13" s="2"/>
      <c r="CB13" s="2"/>
      <c r="CC13" s="4"/>
      <c r="CD13" s="4"/>
      <c r="CE13" s="4"/>
    </row>
    <row r="14" spans="37:87">
      <c r="BE14" s="16"/>
      <c r="BF14" s="3"/>
      <c r="BH14" s="16"/>
      <c r="BL14" s="58"/>
      <c r="BM14" s="203"/>
      <c r="BT14" s="1"/>
      <c r="BU14" s="1"/>
      <c r="BW14" s="1"/>
      <c r="BX14" s="1"/>
      <c r="BZ14"/>
      <c r="CA14" s="1"/>
      <c r="CB14" s="1"/>
      <c r="CC14" s="11"/>
      <c r="CD14" s="11"/>
      <c r="CE14" s="11"/>
    </row>
    <row r="15" spans="37:87">
      <c r="BE15" s="16"/>
      <c r="BF15" s="3"/>
      <c r="BH15" s="16"/>
      <c r="BL15" s="58"/>
      <c r="BM15" s="203"/>
      <c r="BT15" s="1"/>
      <c r="BU15" s="1"/>
      <c r="BW15" s="1"/>
      <c r="BX15" s="1"/>
      <c r="BZ15"/>
      <c r="CA15" s="1"/>
      <c r="CB15" s="1"/>
      <c r="CC15" s="11"/>
      <c r="CD15" s="11"/>
      <c r="CE15" s="11"/>
    </row>
    <row r="16" spans="37:87">
      <c r="BE16" s="16"/>
      <c r="BF16" s="3"/>
      <c r="BH16" s="16"/>
      <c r="BL16" s="58"/>
      <c r="BM16" s="203"/>
      <c r="BT16" s="1"/>
      <c r="BU16" s="1"/>
      <c r="BW16" s="1"/>
      <c r="BX16" s="1"/>
      <c r="BZ16"/>
      <c r="CA16" s="1"/>
      <c r="CB16" s="1"/>
      <c r="CC16" s="11"/>
      <c r="CD16" s="11"/>
      <c r="CE16" s="11"/>
    </row>
    <row r="17" spans="57:83">
      <c r="BE17" s="16"/>
      <c r="BF17" s="3"/>
      <c r="BH17" s="16"/>
      <c r="BL17" s="58"/>
      <c r="BM17" s="203"/>
      <c r="BT17" s="1"/>
      <c r="BU17" s="1"/>
      <c r="BW17" s="1"/>
      <c r="BX17" s="1"/>
      <c r="BZ17"/>
      <c r="CA17" s="1"/>
      <c r="CB17" s="1"/>
      <c r="CC17" s="11"/>
      <c r="CD17" s="11"/>
      <c r="CE17" s="11"/>
    </row>
    <row r="18" spans="57:83">
      <c r="BE18" s="16"/>
      <c r="BF18" s="3"/>
      <c r="BH18" s="16"/>
      <c r="BL18" s="58"/>
      <c r="BM18" s="203"/>
      <c r="BT18" s="1"/>
      <c r="BU18" s="1"/>
      <c r="BW18" s="1"/>
      <c r="BX18" s="1"/>
      <c r="BZ18"/>
      <c r="CA18" s="1"/>
      <c r="CB18" s="1"/>
      <c r="CC18" s="11"/>
      <c r="CD18" s="11"/>
      <c r="CE18" s="11"/>
    </row>
    <row r="19" spans="57:83">
      <c r="BE19" s="16"/>
      <c r="BF19" s="3"/>
      <c r="BH19" s="16"/>
      <c r="BL19" s="58"/>
      <c r="BM19" s="203"/>
      <c r="BT19" s="1"/>
      <c r="BU19" s="1"/>
      <c r="BW19" s="1"/>
      <c r="BX19" s="1"/>
      <c r="BZ19"/>
      <c r="CA19" s="1"/>
      <c r="CB19" s="1"/>
      <c r="CC19" s="11"/>
      <c r="CD19" s="11"/>
      <c r="CE19" s="11"/>
    </row>
    <row r="20" spans="57:83">
      <c r="BE20" s="16"/>
      <c r="BF20" s="3"/>
      <c r="BH20" s="16"/>
      <c r="BL20" s="58"/>
      <c r="BM20" s="203"/>
      <c r="BT20" s="1"/>
      <c r="BU20" s="1"/>
      <c r="BW20" s="1"/>
      <c r="BX20" s="1"/>
      <c r="BZ20"/>
      <c r="CA20" s="1"/>
      <c r="CB20" s="1"/>
      <c r="CC20" s="11"/>
      <c r="CD20" s="11"/>
      <c r="CE20" s="11"/>
    </row>
    <row r="21" spans="57:83">
      <c r="BE21" s="16"/>
      <c r="BF21" s="3"/>
      <c r="BH21" s="16"/>
      <c r="BL21" s="58"/>
      <c r="BM21" s="203"/>
      <c r="BT21" s="1"/>
      <c r="BU21" s="1"/>
      <c r="BW21" s="1"/>
      <c r="BX21" s="1"/>
      <c r="BZ21"/>
      <c r="CA21" s="1"/>
      <c r="CB21" s="1"/>
      <c r="CC21" s="11"/>
      <c r="CD21" s="11"/>
      <c r="CE21" s="11"/>
    </row>
    <row r="22" spans="57:83">
      <c r="BE22" s="16"/>
      <c r="BF22" s="3"/>
      <c r="BH22" s="16"/>
      <c r="BL22" s="58"/>
      <c r="BM22" s="203"/>
      <c r="BT22" s="1"/>
      <c r="BU22" s="1"/>
      <c r="BW22" s="1"/>
      <c r="BX22" s="1"/>
      <c r="BZ22"/>
      <c r="CA22" s="1"/>
      <c r="CB22" s="1"/>
      <c r="CC22" s="11"/>
      <c r="CD22" s="11"/>
      <c r="CE22" s="11"/>
    </row>
    <row r="23" spans="57:83">
      <c r="BE23" s="16"/>
      <c r="BF23" s="3"/>
      <c r="BH23" s="16"/>
      <c r="BL23" s="58"/>
      <c r="BM23" s="203"/>
      <c r="BT23" s="1"/>
      <c r="BU23" s="1"/>
      <c r="BW23" s="1"/>
      <c r="BX23" s="1"/>
      <c r="BZ23"/>
      <c r="CA23" s="13"/>
      <c r="CB23" s="13"/>
      <c r="CC23" s="11"/>
      <c r="CD23" s="11"/>
      <c r="CE23" s="11"/>
    </row>
    <row r="24" spans="57:83" ht="16.5" customHeight="1">
      <c r="BE24" s="16"/>
      <c r="BF24" s="3"/>
      <c r="BH24" s="16"/>
      <c r="BL24" s="58"/>
      <c r="BM24" s="203"/>
      <c r="BT24" s="1"/>
      <c r="BU24" s="1"/>
      <c r="BW24" s="1"/>
      <c r="BX24" s="1"/>
      <c r="BZ24"/>
      <c r="CA24" s="13"/>
      <c r="CB24" s="13"/>
      <c r="CC24" s="11"/>
      <c r="CD24" s="11"/>
      <c r="CE24" s="11"/>
    </row>
    <row r="25" spans="57:83" ht="16.5" customHeight="1">
      <c r="BE25" s="16"/>
      <c r="BF25" s="3"/>
      <c r="BH25" s="16"/>
      <c r="BL25" s="58"/>
      <c r="BM25" s="203"/>
      <c r="BT25" s="1"/>
      <c r="BU25" s="1"/>
      <c r="BW25" s="1"/>
      <c r="BX25" s="1"/>
      <c r="BZ25"/>
      <c r="CA25" s="13"/>
      <c r="CB25" s="13"/>
      <c r="CC25" s="11"/>
      <c r="CD25" s="11"/>
      <c r="CE25" s="11"/>
    </row>
    <row r="26" spans="57:83">
      <c r="BE26" s="16"/>
      <c r="BF26" s="3"/>
      <c r="BH26" s="16"/>
      <c r="BL26" s="58"/>
      <c r="BM26" s="203"/>
      <c r="BT26" s="1"/>
      <c r="BU26" s="1"/>
      <c r="BW26" s="1"/>
      <c r="BX26" s="1"/>
      <c r="BZ26"/>
      <c r="CA26" s="13"/>
      <c r="CB26" s="13"/>
      <c r="CC26" s="11"/>
      <c r="CD26" s="11"/>
      <c r="CE26" s="11"/>
    </row>
    <row r="27" spans="57:83" ht="17.25" customHeight="1">
      <c r="BE27" s="16"/>
      <c r="BF27" s="3"/>
      <c r="BH27" s="16"/>
      <c r="BL27" s="58"/>
      <c r="BM27" s="203"/>
      <c r="BT27" s="1"/>
      <c r="BU27" s="1"/>
      <c r="BW27" s="1"/>
      <c r="BX27" s="1"/>
      <c r="BZ27"/>
      <c r="CA27" s="13"/>
      <c r="CB27" s="13"/>
      <c r="CC27" s="11"/>
      <c r="CD27" s="11"/>
      <c r="CE27" s="11"/>
    </row>
    <row r="28" spans="57:83">
      <c r="BE28" s="16"/>
      <c r="BF28" s="3"/>
      <c r="BH28" s="16"/>
      <c r="BL28" s="58"/>
      <c r="BM28" s="203"/>
      <c r="BT28" s="1"/>
      <c r="BU28" s="1"/>
      <c r="BW28" s="1"/>
      <c r="BX28" s="1"/>
      <c r="BZ28"/>
      <c r="CA28" s="13"/>
      <c r="CB28" s="13"/>
      <c r="CC28" s="11"/>
      <c r="CD28" s="11"/>
      <c r="CE28" s="11"/>
    </row>
    <row r="29" spans="57:83">
      <c r="BE29" s="16"/>
      <c r="BF29" s="3"/>
      <c r="BH29" s="16"/>
      <c r="BL29" s="58"/>
      <c r="BM29" s="203"/>
      <c r="BT29" s="1"/>
      <c r="BU29" s="1"/>
      <c r="BW29" s="1"/>
      <c r="BX29" s="1"/>
      <c r="BZ29"/>
      <c r="CA29" s="13"/>
      <c r="CB29" s="13"/>
      <c r="CC29" s="11"/>
      <c r="CD29" s="11"/>
      <c r="CE29" s="11"/>
    </row>
    <row r="30" spans="57:83" ht="17.399999999999999" customHeight="1">
      <c r="BE30" s="16"/>
      <c r="BF30" s="3"/>
      <c r="BH30" s="16"/>
      <c r="BL30" s="58"/>
      <c r="BM30" s="203"/>
      <c r="BT30" s="1"/>
      <c r="BU30" s="1"/>
      <c r="BW30" s="1"/>
      <c r="BX30" s="1"/>
      <c r="BZ30"/>
      <c r="CA30" s="54"/>
      <c r="CB30" s="54"/>
      <c r="CC30" s="11"/>
      <c r="CD30" s="11"/>
      <c r="CE30" s="11"/>
    </row>
    <row r="31" spans="57:83" ht="15.6">
      <c r="BE31" s="16"/>
      <c r="BF31" s="3"/>
      <c r="BH31" s="16"/>
      <c r="BL31" s="58"/>
      <c r="BM31" s="203"/>
      <c r="BT31" s="1"/>
      <c r="BU31" s="1"/>
      <c r="BW31" s="1"/>
      <c r="BX31" s="1"/>
      <c r="BZ31"/>
      <c r="CA31" s="1"/>
      <c r="CB31" s="5"/>
    </row>
    <row r="32" spans="57:83">
      <c r="BE32" s="16"/>
      <c r="BF32" s="3"/>
      <c r="BH32" s="16"/>
      <c r="BL32" s="58"/>
      <c r="BM32" s="203"/>
      <c r="BT32" s="1"/>
      <c r="BU32" s="1"/>
      <c r="BW32" s="1"/>
      <c r="BX32" s="1"/>
      <c r="BZ32"/>
      <c r="CA32"/>
    </row>
    <row r="33" spans="57:79">
      <c r="BE33" s="16"/>
      <c r="BF33" s="3"/>
      <c r="BH33" s="16"/>
      <c r="BL33" s="58"/>
      <c r="BM33" s="203"/>
      <c r="BT33" s="1"/>
      <c r="BU33" s="1"/>
      <c r="BW33" s="1"/>
      <c r="BX33" s="1"/>
      <c r="BZ33"/>
      <c r="CA33"/>
    </row>
    <row r="34" spans="57:79">
      <c r="BE34" s="16"/>
      <c r="BF34" s="3"/>
      <c r="BH34" s="16"/>
      <c r="BL34" s="58"/>
      <c r="BM34" s="203"/>
      <c r="BT34" s="1"/>
      <c r="BU34" s="1"/>
      <c r="BW34" s="1"/>
      <c r="BX34" s="1"/>
      <c r="BZ34"/>
      <c r="CA34"/>
    </row>
    <row r="35" spans="57:79">
      <c r="BE35" s="16"/>
      <c r="BF35" s="3"/>
      <c r="BH35" s="16"/>
      <c r="BL35" s="58"/>
      <c r="BM35" s="203"/>
      <c r="BT35" s="1"/>
      <c r="BU35" s="1"/>
      <c r="BW35" s="1"/>
      <c r="BX35" s="1"/>
      <c r="BZ35"/>
      <c r="CA35"/>
    </row>
    <row r="36" spans="57:79">
      <c r="BE36" s="16"/>
      <c r="BF36" s="3"/>
      <c r="BH36" s="16"/>
      <c r="BL36" s="58"/>
      <c r="BM36" s="203"/>
      <c r="BT36" s="1"/>
      <c r="BU36" s="1"/>
      <c r="BW36" s="1"/>
      <c r="BX36" s="1"/>
      <c r="BZ36"/>
      <c r="CA36"/>
    </row>
    <row r="37" spans="57:79">
      <c r="BE37" s="16"/>
      <c r="BF37" s="3"/>
      <c r="BH37" s="16"/>
      <c r="BL37" s="58"/>
      <c r="BM37" s="203"/>
      <c r="BT37" s="1"/>
      <c r="BU37" s="1"/>
      <c r="BW37" s="1"/>
      <c r="BX37" s="1"/>
      <c r="BZ37"/>
      <c r="CA37"/>
    </row>
    <row r="38" spans="57:79">
      <c r="BE38" s="16"/>
      <c r="BF38" s="3"/>
      <c r="BH38" s="16"/>
      <c r="BL38" s="58"/>
      <c r="BM38" s="203"/>
      <c r="BT38" s="1"/>
      <c r="BU38" s="1"/>
      <c r="BW38" s="1"/>
      <c r="BX38" s="1"/>
      <c r="BZ38"/>
      <c r="CA38"/>
    </row>
    <row r="39" spans="57:79">
      <c r="BE39" s="16"/>
      <c r="BF39" s="3"/>
      <c r="BH39" s="16"/>
      <c r="BL39" s="58"/>
      <c r="BM39" s="203"/>
      <c r="BT39" s="1"/>
      <c r="BU39" s="1"/>
      <c r="BW39" s="1"/>
      <c r="BX39" s="1"/>
      <c r="BZ39"/>
      <c r="CA39"/>
    </row>
    <row r="40" spans="57:79">
      <c r="BE40" s="16"/>
      <c r="BF40" s="3"/>
      <c r="BH40" s="16"/>
      <c r="BL40" s="58"/>
      <c r="BM40" s="203"/>
      <c r="BT40" s="1"/>
      <c r="BU40" s="1"/>
      <c r="BW40" s="1"/>
      <c r="BX40" s="1"/>
      <c r="BZ40"/>
      <c r="CA40"/>
    </row>
    <row r="41" spans="57:79">
      <c r="BE41" s="16"/>
      <c r="BF41" s="3"/>
      <c r="BH41" s="16"/>
      <c r="BL41" s="58"/>
      <c r="BM41" s="203"/>
      <c r="BT41" s="1"/>
      <c r="BU41" s="1"/>
      <c r="BW41" s="1"/>
      <c r="BX41" s="1"/>
      <c r="BZ41"/>
      <c r="CA41"/>
    </row>
    <row r="42" spans="57:79">
      <c r="BE42" s="16"/>
      <c r="BF42" s="3"/>
      <c r="BH42" s="16"/>
      <c r="BL42" s="58"/>
      <c r="BM42" s="203"/>
      <c r="BT42" s="1"/>
      <c r="BU42" s="1"/>
      <c r="BW42" s="1"/>
      <c r="BX42" s="1"/>
      <c r="BZ42"/>
      <c r="CA42"/>
    </row>
    <row r="43" spans="57:79">
      <c r="BE43" s="16"/>
      <c r="BF43" s="3"/>
      <c r="BH43" s="16"/>
      <c r="BL43" s="58"/>
      <c r="BM43" s="203"/>
      <c r="BT43" s="1"/>
      <c r="BU43" s="1"/>
      <c r="BW43" s="1"/>
      <c r="BX43" s="1"/>
      <c r="BZ43"/>
      <c r="CA43"/>
    </row>
    <row r="44" spans="57:79">
      <c r="BE44" s="16"/>
      <c r="BF44" s="3"/>
      <c r="BH44" s="16"/>
      <c r="BL44" s="58"/>
      <c r="BM44" s="203"/>
      <c r="BT44" s="1"/>
      <c r="BU44" s="1"/>
      <c r="BW44" s="1"/>
      <c r="BX44" s="1"/>
      <c r="BZ44"/>
      <c r="CA44"/>
    </row>
    <row r="45" spans="57:79">
      <c r="BE45" s="16"/>
      <c r="BF45" s="3"/>
      <c r="BH45" s="16"/>
      <c r="BL45" s="58"/>
      <c r="BM45" s="203"/>
      <c r="BT45" s="1"/>
      <c r="BU45" s="1"/>
      <c r="BW45" s="1"/>
      <c r="BX45" s="1"/>
      <c r="BZ45"/>
      <c r="CA45"/>
    </row>
    <row r="46" spans="57:79">
      <c r="BE46" s="16"/>
      <c r="BF46" s="3"/>
      <c r="BH46" s="16"/>
      <c r="BL46" s="58"/>
      <c r="BM46" s="203"/>
      <c r="BT46" s="1"/>
      <c r="BU46" s="1"/>
      <c r="BW46" s="1"/>
      <c r="BX46" s="1"/>
      <c r="BZ46"/>
      <c r="CA46"/>
    </row>
    <row r="47" spans="57:79">
      <c r="BE47" s="16"/>
      <c r="BF47" s="3"/>
      <c r="BH47" s="16"/>
      <c r="BL47" s="58"/>
      <c r="BM47" s="203"/>
      <c r="BT47" s="1"/>
      <c r="BU47" s="1"/>
      <c r="BW47" s="1"/>
      <c r="BX47" s="1"/>
      <c r="BZ47"/>
      <c r="CA47"/>
    </row>
    <row r="48" spans="57:79">
      <c r="BE48" s="16"/>
      <c r="BF48" s="3"/>
      <c r="BH48" s="16"/>
      <c r="BL48" s="58"/>
      <c r="BM48" s="203"/>
      <c r="BT48" s="1"/>
      <c r="BU48" s="1"/>
      <c r="BW48" s="1"/>
      <c r="BX48" s="1"/>
      <c r="BZ48"/>
      <c r="CA48"/>
    </row>
    <row r="49" spans="57:79">
      <c r="BE49" s="16"/>
      <c r="BF49" s="3"/>
      <c r="BH49" s="16"/>
      <c r="BL49" s="58"/>
      <c r="BM49" s="203"/>
      <c r="BT49" s="1"/>
      <c r="BU49" s="1"/>
      <c r="BW49" s="1"/>
      <c r="BX49" s="1"/>
      <c r="BZ49"/>
      <c r="CA49"/>
    </row>
    <row r="50" spans="57:79">
      <c r="BE50" s="16"/>
      <c r="BF50" s="3"/>
      <c r="BH50" s="16"/>
      <c r="BL50" s="58"/>
      <c r="BM50" s="203"/>
      <c r="BT50" s="1"/>
      <c r="BU50" s="1"/>
      <c r="BW50" s="1"/>
      <c r="BX50" s="1"/>
      <c r="BZ50"/>
      <c r="CA50"/>
    </row>
    <row r="51" spans="57:79">
      <c r="BE51" s="16"/>
      <c r="BF51" s="3"/>
      <c r="BH51" s="16"/>
      <c r="BL51" s="58"/>
      <c r="BM51" s="203"/>
      <c r="BT51" s="1"/>
      <c r="BU51" s="1"/>
      <c r="BW51" s="1"/>
      <c r="BX51" s="1"/>
      <c r="BZ51"/>
      <c r="CA51"/>
    </row>
    <row r="52" spans="57:79">
      <c r="BE52" s="16"/>
      <c r="BF52" s="3"/>
      <c r="BH52" s="16"/>
      <c r="BL52" s="58"/>
      <c r="BM52" s="203"/>
      <c r="BT52" s="1"/>
      <c r="BU52" s="1"/>
      <c r="BW52" s="1"/>
      <c r="BX52" s="1"/>
      <c r="BZ52"/>
      <c r="CA52"/>
    </row>
    <row r="53" spans="57:79">
      <c r="BE53" s="16"/>
      <c r="BF53" s="3"/>
      <c r="BH53" s="16"/>
      <c r="BL53" s="58"/>
      <c r="BM53" s="203"/>
      <c r="BT53" s="1"/>
      <c r="BU53" s="1"/>
      <c r="BW53" s="1"/>
      <c r="BX53" s="1"/>
      <c r="BZ53"/>
      <c r="CA53"/>
    </row>
    <row r="54" spans="57:79">
      <c r="BE54" s="16"/>
      <c r="BF54" s="3"/>
      <c r="BH54" s="16"/>
      <c r="BL54" s="58"/>
      <c r="BM54" s="203"/>
      <c r="BT54" s="1"/>
      <c r="BU54" s="1"/>
      <c r="BW54" s="1"/>
      <c r="BX54" s="1"/>
      <c r="BZ54"/>
      <c r="CA54"/>
    </row>
    <row r="55" spans="57:79">
      <c r="BE55" s="16"/>
      <c r="BF55" s="3"/>
      <c r="BH55" s="16"/>
      <c r="BL55" s="58"/>
      <c r="BM55" s="203"/>
      <c r="BT55" s="1"/>
      <c r="BU55" s="1"/>
      <c r="BW55" s="1"/>
      <c r="BX55" s="1"/>
      <c r="BZ55"/>
      <c r="CA55"/>
    </row>
    <row r="56" spans="57:79">
      <c r="BE56" s="16"/>
      <c r="BF56" s="3"/>
      <c r="BH56" s="16"/>
      <c r="BL56" s="58"/>
      <c r="BM56" s="203"/>
      <c r="BT56" s="1"/>
      <c r="BU56" s="1"/>
      <c r="BW56" s="1"/>
      <c r="BX56" s="1"/>
      <c r="BZ56"/>
      <c r="CA56"/>
    </row>
    <row r="57" spans="57:79">
      <c r="BE57" s="16"/>
      <c r="BF57" s="3"/>
      <c r="BH57" s="16"/>
      <c r="BL57" s="58"/>
      <c r="BM57" s="203"/>
      <c r="BT57" s="1"/>
      <c r="BU57" s="1"/>
      <c r="BW57" s="1"/>
      <c r="BX57" s="1"/>
      <c r="BZ57"/>
      <c r="CA57"/>
    </row>
    <row r="58" spans="57:79">
      <c r="BE58" s="16"/>
      <c r="BF58" s="3"/>
      <c r="BH58" s="16"/>
      <c r="BL58" s="58"/>
      <c r="BM58" s="203"/>
      <c r="BT58" s="1"/>
      <c r="BU58" s="1"/>
      <c r="BW58" s="1"/>
      <c r="BX58" s="1"/>
      <c r="BZ58"/>
      <c r="CA58"/>
    </row>
    <row r="59" spans="57:79">
      <c r="BE59" s="16"/>
      <c r="BF59" s="3"/>
      <c r="BH59" s="16"/>
      <c r="BL59" s="58"/>
      <c r="BM59" s="203"/>
      <c r="BT59" s="1"/>
      <c r="BU59" s="1"/>
      <c r="BW59" s="1"/>
      <c r="BX59" s="1"/>
      <c r="BZ59"/>
      <c r="CA59"/>
    </row>
    <row r="60" spans="57:79">
      <c r="BE60" s="16"/>
      <c r="BF60" s="3"/>
      <c r="BH60" s="16"/>
      <c r="BL60" s="58"/>
      <c r="BM60" s="203"/>
      <c r="BT60" s="1"/>
      <c r="BU60" s="1"/>
      <c r="BW60" s="1"/>
      <c r="BX60" s="1"/>
      <c r="BZ60"/>
      <c r="CA60"/>
    </row>
    <row r="61" spans="57:79" ht="15.6">
      <c r="BE61" s="16"/>
      <c r="BF61" s="3"/>
      <c r="BH61" s="16"/>
      <c r="BL61" s="58"/>
      <c r="BM61" s="203"/>
      <c r="BT61" s="1"/>
      <c r="BU61" s="1"/>
      <c r="BW61" s="1"/>
      <c r="BX61" s="1"/>
      <c r="BZ61" s="5"/>
      <c r="CA61" s="5"/>
    </row>
    <row r="62" spans="57:79" ht="15.6">
      <c r="BE62" s="16"/>
      <c r="BF62" s="3"/>
      <c r="BH62" s="16"/>
      <c r="BL62" s="58"/>
      <c r="BM62" s="203"/>
      <c r="BT62" s="1"/>
      <c r="BU62" s="1"/>
      <c r="BW62" s="1"/>
      <c r="BX62" s="1"/>
      <c r="BZ62" s="5"/>
      <c r="CA62" s="5"/>
    </row>
    <row r="63" spans="57:79" ht="15.6">
      <c r="BE63" s="16"/>
      <c r="BF63" s="3"/>
      <c r="BH63" s="16"/>
      <c r="BL63" s="58"/>
      <c r="BM63" s="203"/>
      <c r="BT63" s="1"/>
      <c r="BU63" s="1"/>
      <c r="BW63" s="1"/>
      <c r="BX63" s="1"/>
      <c r="BZ63" s="5"/>
      <c r="CA63" s="5"/>
    </row>
    <row r="64" spans="57:79">
      <c r="BE64" s="16"/>
      <c r="BF64" s="3"/>
      <c r="BH64" s="16"/>
      <c r="BL64" s="58"/>
      <c r="BM64" s="203"/>
      <c r="BT64" s="1"/>
      <c r="BU64" s="1"/>
      <c r="BW64" s="1"/>
      <c r="BX64" s="1"/>
      <c r="BZ64"/>
      <c r="CA64"/>
    </row>
    <row r="65" spans="57:90" ht="15.6">
      <c r="BE65" s="16"/>
      <c r="BF65" s="3"/>
      <c r="BH65" s="16"/>
      <c r="BL65" s="58"/>
      <c r="BM65" s="203"/>
      <c r="BT65" s="1"/>
      <c r="BU65" s="1"/>
      <c r="BW65" s="1"/>
      <c r="BX65" s="1"/>
      <c r="BZ65"/>
      <c r="CA65" s="5"/>
    </row>
    <row r="66" spans="57:90" ht="15.6">
      <c r="BE66" s="16"/>
      <c r="BF66" s="3"/>
      <c r="BH66" s="16"/>
      <c r="BL66" s="58"/>
      <c r="BM66" s="203"/>
      <c r="BT66" s="1"/>
      <c r="BU66" s="1"/>
      <c r="BW66" s="1"/>
      <c r="BX66" s="1"/>
      <c r="BZ66"/>
      <c r="CA66" s="5"/>
    </row>
    <row r="67" spans="57:90">
      <c r="BE67" s="16"/>
      <c r="BF67" s="3"/>
      <c r="BH67" s="16"/>
      <c r="BL67" s="58"/>
      <c r="BM67" s="203"/>
      <c r="BT67" s="1"/>
      <c r="BU67" s="1"/>
      <c r="BW67" s="1"/>
      <c r="BX67" s="1"/>
      <c r="BZ67"/>
      <c r="CA67"/>
    </row>
    <row r="68" spans="57:90">
      <c r="BE68" s="16"/>
      <c r="BF68" s="3"/>
      <c r="BH68" s="16"/>
      <c r="BL68" s="58"/>
      <c r="BM68" s="203"/>
      <c r="BT68" s="1"/>
      <c r="BU68" s="1"/>
      <c r="BW68" s="1"/>
      <c r="BX68" s="1"/>
      <c r="BZ68"/>
      <c r="CA68"/>
    </row>
    <row r="69" spans="57:90" ht="15.6">
      <c r="BE69" s="16"/>
      <c r="BF69" s="3"/>
      <c r="BH69" s="16"/>
      <c r="BL69" s="58"/>
      <c r="BM69" s="203"/>
      <c r="BT69" s="1"/>
      <c r="BU69" s="1"/>
      <c r="BW69" s="1"/>
      <c r="BX69" s="1"/>
      <c r="BZ69"/>
      <c r="CA69" s="2"/>
    </row>
    <row r="70" spans="57:90">
      <c r="BE70" s="16"/>
      <c r="BF70" s="3"/>
      <c r="BH70" s="16"/>
      <c r="BL70" s="58"/>
      <c r="BM70" s="203"/>
      <c r="BT70" s="1"/>
      <c r="BU70" s="1"/>
      <c r="BW70" s="1"/>
      <c r="BX70" s="1"/>
      <c r="CB70" s="1"/>
      <c r="CC70" s="1"/>
      <c r="CD70" s="1"/>
      <c r="CE70" s="1"/>
      <c r="CF70" s="1"/>
      <c r="CH70" s="4"/>
      <c r="CI70" s="4"/>
      <c r="CJ70" s="4"/>
      <c r="CK70" s="4"/>
      <c r="CL70" s="4"/>
    </row>
    <row r="71" spans="57:90" ht="15.6">
      <c r="BE71" s="16"/>
      <c r="BF71" s="3"/>
      <c r="BH71" s="16"/>
      <c r="BL71" s="58"/>
      <c r="BM71" s="203"/>
      <c r="BT71" s="1"/>
      <c r="BU71" s="1"/>
      <c r="BW71" s="1"/>
      <c r="BX71" s="1"/>
      <c r="CB71" s="1"/>
      <c r="CC71" s="1"/>
      <c r="CD71" s="1"/>
      <c r="CE71" s="1"/>
      <c r="CF71" s="1"/>
      <c r="CH71" s="4"/>
      <c r="CI71" s="13"/>
      <c r="CJ71" s="13"/>
      <c r="CK71" s="1"/>
      <c r="CL71" s="5"/>
    </row>
    <row r="72" spans="57:90" ht="15.6">
      <c r="BE72" s="16"/>
      <c r="BF72" s="3"/>
      <c r="BH72" s="16"/>
      <c r="BL72" s="58"/>
      <c r="BM72" s="203"/>
      <c r="BT72" s="1"/>
      <c r="BU72" s="1"/>
      <c r="BW72" s="1"/>
      <c r="BX72" s="1"/>
      <c r="CB72" s="1"/>
      <c r="CC72" s="1"/>
      <c r="CD72" s="1"/>
      <c r="CE72" s="1"/>
      <c r="CF72" s="1"/>
      <c r="CH72" s="4"/>
      <c r="CI72" s="13"/>
      <c r="CJ72" s="13"/>
      <c r="CK72" s="1"/>
      <c r="CL72" s="5"/>
    </row>
    <row r="73" spans="57:90" ht="15.6">
      <c r="BE73" s="16"/>
      <c r="BF73" s="3"/>
      <c r="BH73" s="16"/>
      <c r="BL73" s="58"/>
      <c r="BM73" s="203"/>
      <c r="BT73" s="1"/>
      <c r="BU73" s="1"/>
      <c r="BW73" s="1"/>
      <c r="BX73" s="1"/>
      <c r="CB73" s="1"/>
      <c r="CC73" s="1"/>
      <c r="CD73" s="1"/>
      <c r="CE73" s="1"/>
      <c r="CF73" s="1"/>
      <c r="CH73" s="4"/>
      <c r="CI73" s="13"/>
      <c r="CJ73" s="13"/>
      <c r="CK73" s="1"/>
      <c r="CL73" s="5"/>
    </row>
    <row r="74" spans="57:90" ht="15.6">
      <c r="BE74" s="16"/>
      <c r="BF74" s="3"/>
      <c r="BH74" s="16"/>
      <c r="BL74" s="58"/>
      <c r="BM74" s="203"/>
      <c r="BT74" s="1"/>
      <c r="BU74" s="1"/>
      <c r="BW74" s="1"/>
      <c r="BX74" s="1"/>
      <c r="CB74" s="1"/>
      <c r="CC74" s="1"/>
      <c r="CD74" s="1"/>
      <c r="CE74" s="1"/>
      <c r="CF74" s="1"/>
      <c r="CH74" s="4"/>
      <c r="CI74" s="13"/>
      <c r="CJ74" s="13"/>
      <c r="CK74" s="1"/>
      <c r="CL74" s="5"/>
    </row>
    <row r="75" spans="57:90" ht="15.6">
      <c r="BE75" s="16"/>
      <c r="BF75" s="3"/>
      <c r="BH75" s="16"/>
      <c r="BL75" s="58"/>
      <c r="BM75" s="203"/>
      <c r="BT75" s="1"/>
      <c r="BU75" s="1"/>
      <c r="BW75" s="1"/>
      <c r="BX75" s="1"/>
      <c r="CB75" s="1"/>
      <c r="CC75" s="1"/>
      <c r="CD75" s="1"/>
      <c r="CE75" s="1"/>
      <c r="CF75" s="1"/>
      <c r="CH75" s="4"/>
      <c r="CI75" s="13"/>
      <c r="CJ75" s="13"/>
      <c r="CK75" s="13"/>
      <c r="CL75" s="5"/>
    </row>
    <row r="76" spans="57:90" ht="15.6">
      <c r="BE76" s="16"/>
      <c r="BF76" s="3"/>
      <c r="BH76" s="16"/>
      <c r="BL76" s="58"/>
      <c r="BM76" s="203"/>
      <c r="BT76" s="1"/>
      <c r="BU76" s="1"/>
      <c r="BW76" s="1"/>
      <c r="BX76" s="1"/>
      <c r="CB76" s="1"/>
      <c r="CC76" s="1"/>
      <c r="CD76" s="1"/>
      <c r="CE76" s="1"/>
      <c r="CF76" s="1"/>
      <c r="CH76" s="4"/>
      <c r="CI76" s="13"/>
      <c r="CJ76" s="13"/>
      <c r="CK76" s="13"/>
      <c r="CL76" s="5"/>
    </row>
    <row r="77" spans="57:90" ht="15.6">
      <c r="BE77" s="16"/>
      <c r="BF77" s="3"/>
      <c r="BH77" s="16"/>
      <c r="BL77" s="58"/>
      <c r="BM77" s="203"/>
      <c r="BT77" s="1"/>
      <c r="BU77" s="1"/>
      <c r="BW77" s="1"/>
      <c r="BX77" s="1"/>
      <c r="CB77" s="1"/>
      <c r="CC77" s="1"/>
      <c r="CD77" s="1"/>
      <c r="CE77" s="1"/>
      <c r="CF77" s="1"/>
      <c r="CH77" s="4"/>
      <c r="CI77" s="13"/>
      <c r="CJ77" s="13"/>
      <c r="CK77" s="13"/>
      <c r="CL77" s="5"/>
    </row>
    <row r="78" spans="57:90" ht="15.6">
      <c r="BE78" s="16"/>
      <c r="BF78" s="3"/>
      <c r="BH78" s="16"/>
      <c r="BL78" s="58"/>
      <c r="BM78" s="203"/>
      <c r="BT78" s="1"/>
      <c r="BU78" s="1"/>
      <c r="BW78" s="1"/>
      <c r="BX78" s="1"/>
      <c r="CB78" s="1"/>
      <c r="CC78" s="1"/>
      <c r="CD78" s="1"/>
      <c r="CE78" s="1"/>
      <c r="CF78" s="1"/>
      <c r="CH78" s="4"/>
      <c r="CI78" s="13"/>
      <c r="CJ78" s="13"/>
      <c r="CK78" s="13"/>
      <c r="CL78" s="5"/>
    </row>
    <row r="79" spans="57:90" ht="15.6">
      <c r="BE79" s="16"/>
      <c r="BF79" s="3"/>
      <c r="BH79" s="16"/>
      <c r="BL79" s="58"/>
      <c r="BM79" s="203"/>
      <c r="BT79" s="1"/>
      <c r="BU79" s="1"/>
      <c r="BW79" s="1"/>
      <c r="BX79" s="1"/>
      <c r="CB79" s="1"/>
      <c r="CC79" s="1"/>
      <c r="CD79" s="1"/>
      <c r="CE79" s="1"/>
      <c r="CF79" s="1"/>
      <c r="CH79" s="4"/>
      <c r="CI79" s="13"/>
      <c r="CJ79" s="13"/>
      <c r="CK79" s="5"/>
      <c r="CL79" s="5"/>
    </row>
    <row r="80" spans="57:90" ht="15.6">
      <c r="BE80" s="16"/>
      <c r="BF80" s="3"/>
      <c r="BH80" s="16"/>
      <c r="BL80" s="58"/>
      <c r="BM80" s="203"/>
      <c r="BT80" s="1"/>
      <c r="BU80" s="1"/>
      <c r="BW80" s="1"/>
      <c r="BX80" s="1"/>
      <c r="CB80" s="1"/>
      <c r="CC80" s="1"/>
      <c r="CD80" s="1"/>
      <c r="CE80" s="1"/>
      <c r="CF80" s="1"/>
      <c r="CH80" s="4"/>
      <c r="CI80" s="13"/>
      <c r="CJ80" s="13"/>
      <c r="CK80" s="5"/>
      <c r="CL80" s="5"/>
    </row>
    <row r="81" spans="57:90" ht="15.6">
      <c r="BE81" s="16"/>
      <c r="BF81" s="3"/>
      <c r="BH81" s="16"/>
      <c r="BL81" s="58"/>
      <c r="BM81" s="203"/>
      <c r="BT81" s="1"/>
      <c r="BU81" s="1"/>
      <c r="BW81" s="1"/>
      <c r="BX81" s="1"/>
      <c r="CB81" s="1"/>
      <c r="CC81" s="1"/>
      <c r="CD81" s="1"/>
      <c r="CE81" s="1"/>
      <c r="CF81" s="1"/>
      <c r="CH81" s="4"/>
      <c r="CI81" s="13"/>
      <c r="CJ81" s="13"/>
      <c r="CK81" s="5"/>
      <c r="CL81" s="5"/>
    </row>
    <row r="82" spans="57:90" ht="15.6">
      <c r="BE82" s="16"/>
      <c r="BF82" s="3"/>
      <c r="BH82" s="16"/>
      <c r="BL82" s="58"/>
      <c r="BM82" s="203"/>
      <c r="BT82" s="1"/>
      <c r="BU82" s="1"/>
      <c r="BW82" s="1"/>
      <c r="BX82" s="1"/>
      <c r="CB82" s="1"/>
      <c r="CC82" s="1"/>
      <c r="CD82" s="1"/>
      <c r="CE82" s="1"/>
      <c r="CF82" s="1"/>
      <c r="CH82" s="4"/>
      <c r="CI82" s="13"/>
      <c r="CJ82" s="13"/>
      <c r="CK82" s="5"/>
      <c r="CL82" s="5"/>
    </row>
    <row r="83" spans="57:90" ht="15.6">
      <c r="BE83" s="16"/>
      <c r="BF83" s="3"/>
      <c r="BH83" s="16"/>
      <c r="BL83" s="58"/>
      <c r="BM83" s="203"/>
      <c r="BT83" s="1"/>
      <c r="BU83" s="1"/>
      <c r="BW83" s="1"/>
      <c r="BX83" s="1"/>
      <c r="CB83" s="1"/>
      <c r="CC83" s="1"/>
      <c r="CD83" s="1"/>
      <c r="CE83" s="1"/>
      <c r="CF83" s="1"/>
      <c r="CH83" s="4"/>
      <c r="CI83" s="13"/>
      <c r="CJ83" s="13"/>
      <c r="CK83" s="5"/>
      <c r="CL83" s="5"/>
    </row>
    <row r="84" spans="57:90" ht="15.6">
      <c r="BE84" s="16"/>
      <c r="BF84" s="3"/>
      <c r="BH84" s="16"/>
      <c r="BL84" s="58"/>
      <c r="BM84" s="203"/>
      <c r="BT84" s="1"/>
      <c r="BU84" s="1"/>
      <c r="BW84" s="1"/>
      <c r="BX84" s="1"/>
      <c r="CB84" s="1"/>
      <c r="CC84" s="1"/>
      <c r="CD84" s="1"/>
      <c r="CE84" s="1"/>
      <c r="CF84" s="1"/>
      <c r="CH84" s="4"/>
      <c r="CI84" s="13"/>
      <c r="CJ84" s="13"/>
      <c r="CK84" s="5"/>
      <c r="CL84" s="5"/>
    </row>
    <row r="85" spans="57:90" ht="15.6">
      <c r="BE85" s="16"/>
      <c r="BF85" s="3"/>
      <c r="BH85" s="16"/>
      <c r="BL85" s="58"/>
      <c r="BM85" s="203"/>
      <c r="BT85" s="1"/>
      <c r="BU85" s="1"/>
      <c r="BW85" s="1"/>
      <c r="BX85" s="1"/>
      <c r="CB85" s="1"/>
      <c r="CC85" s="1"/>
      <c r="CD85" s="1"/>
      <c r="CE85" s="1"/>
      <c r="CF85" s="1"/>
      <c r="CH85" s="4"/>
      <c r="CI85" s="13"/>
      <c r="CJ85" s="13"/>
      <c r="CK85" s="5"/>
      <c r="CL85" s="5"/>
    </row>
    <row r="86" spans="57:90" ht="15.6">
      <c r="BE86" s="16"/>
      <c r="BF86" s="3"/>
      <c r="BH86" s="16"/>
      <c r="BL86" s="58"/>
      <c r="BM86" s="203"/>
      <c r="BT86" s="1"/>
      <c r="BU86" s="1"/>
      <c r="BW86" s="1"/>
      <c r="BX86" s="1"/>
      <c r="CB86" s="1"/>
      <c r="CC86" s="1"/>
      <c r="CD86" s="1"/>
      <c r="CE86" s="1"/>
      <c r="CF86" s="1"/>
      <c r="CH86" s="13"/>
      <c r="CI86" s="13"/>
      <c r="CJ86" s="13"/>
      <c r="CK86" s="5"/>
      <c r="CL86" s="5"/>
    </row>
    <row r="87" spans="57:90" ht="15.6">
      <c r="BE87" s="16"/>
      <c r="BF87" s="3"/>
      <c r="BH87" s="16"/>
      <c r="BL87" s="58"/>
      <c r="BM87" s="203"/>
      <c r="BT87" s="1"/>
      <c r="BU87" s="1"/>
      <c r="BW87" s="1"/>
      <c r="BX87" s="1"/>
      <c r="CB87" s="1"/>
      <c r="CC87" s="1"/>
      <c r="CD87" s="1"/>
      <c r="CE87" s="1"/>
      <c r="CF87" s="1"/>
      <c r="CH87" s="5"/>
      <c r="CI87" s="5"/>
      <c r="CJ87" s="5"/>
      <c r="CK87" s="5"/>
      <c r="CL87" s="5"/>
    </row>
    <row r="88" spans="57:90">
      <c r="BE88" s="16"/>
      <c r="BF88" s="3"/>
      <c r="BH88" s="16"/>
      <c r="BL88" s="58"/>
      <c r="BM88" s="203"/>
      <c r="BT88" s="1"/>
      <c r="BU88" s="1"/>
      <c r="BW88" s="1"/>
      <c r="BX88" s="1"/>
      <c r="CB88" s="1"/>
      <c r="CC88" s="1"/>
      <c r="CD88" s="1"/>
      <c r="CE88" s="1"/>
      <c r="CF88" s="1"/>
      <c r="CH88" s="13"/>
      <c r="CI88" s="13"/>
    </row>
    <row r="89" spans="57:90" ht="15.6">
      <c r="BE89" s="16"/>
      <c r="BF89" s="3"/>
      <c r="BH89" s="16"/>
      <c r="BL89" s="58"/>
      <c r="BM89" s="203"/>
      <c r="BT89" s="1"/>
      <c r="BU89" s="1"/>
      <c r="BW89" s="1"/>
      <c r="BX89" s="1"/>
      <c r="CB89" s="1"/>
      <c r="CC89" s="1"/>
      <c r="CD89" s="1"/>
      <c r="CE89" s="1"/>
      <c r="CF89" s="1"/>
      <c r="CH89" s="13"/>
      <c r="CI89" s="5"/>
      <c r="CJ89" s="5"/>
      <c r="CL89" s="5"/>
    </row>
    <row r="90" spans="57:90">
      <c r="BE90" s="16"/>
      <c r="BF90" s="3"/>
      <c r="BH90" s="16"/>
      <c r="BL90" s="58"/>
      <c r="BM90" s="203"/>
      <c r="BT90" s="1"/>
      <c r="BU90" s="1"/>
      <c r="BW90" s="1"/>
      <c r="BX90" s="1"/>
      <c r="CB90" s="1"/>
      <c r="CC90" s="1"/>
      <c r="CD90" s="1"/>
      <c r="CE90" s="1"/>
      <c r="CF90" s="1"/>
      <c r="CH90" s="13"/>
      <c r="CI90" s="13"/>
    </row>
    <row r="91" spans="57:90">
      <c r="BE91" s="16"/>
      <c r="BF91" s="3"/>
      <c r="BH91" s="16"/>
      <c r="BL91" s="58"/>
      <c r="BM91" s="203"/>
      <c r="BT91" s="1"/>
      <c r="BU91" s="1"/>
      <c r="BW91" s="1"/>
      <c r="BX91" s="1"/>
      <c r="CB91" s="1"/>
      <c r="CC91" s="1"/>
      <c r="CD91" s="1"/>
      <c r="CE91" s="1"/>
      <c r="CF91" s="1"/>
      <c r="CH91" s="13"/>
      <c r="CI91" s="13"/>
    </row>
    <row r="92" spans="57:90">
      <c r="BE92" s="16"/>
      <c r="BF92" s="3"/>
      <c r="BH92" s="16"/>
      <c r="BL92" s="58"/>
      <c r="BM92" s="203"/>
      <c r="BT92" s="1"/>
      <c r="BU92" s="1"/>
      <c r="BW92" s="1"/>
      <c r="BX92" s="1"/>
      <c r="CB92" s="1"/>
      <c r="CC92" s="1"/>
      <c r="CD92" s="1"/>
      <c r="CE92" s="1"/>
      <c r="CF92" s="1"/>
      <c r="CH92" s="13"/>
      <c r="CI92" s="13"/>
    </row>
    <row r="93" spans="57:90">
      <c r="BE93" s="16"/>
      <c r="BF93" s="3"/>
      <c r="BH93" s="16"/>
      <c r="BL93" s="58"/>
      <c r="BM93" s="203"/>
      <c r="BT93" s="1"/>
      <c r="BU93" s="1"/>
      <c r="BW93" s="1"/>
      <c r="BX93" s="1"/>
      <c r="CB93" s="1"/>
      <c r="CC93" s="1"/>
      <c r="CD93" s="1"/>
      <c r="CE93" s="1"/>
      <c r="CF93" s="1"/>
      <c r="CH93" s="13"/>
      <c r="CI93" s="13"/>
    </row>
    <row r="94" spans="57:90">
      <c r="BE94" s="16"/>
      <c r="BF94" s="3"/>
      <c r="BH94" s="16"/>
      <c r="BL94" s="58"/>
      <c r="BM94" s="203"/>
      <c r="BT94" s="1"/>
      <c r="BU94" s="1"/>
      <c r="BW94" s="1"/>
      <c r="BX94" s="1"/>
      <c r="CB94" s="1"/>
      <c r="CC94" s="1"/>
      <c r="CD94" s="1"/>
      <c r="CE94" s="1"/>
      <c r="CF94" s="1"/>
      <c r="CH94" s="13"/>
      <c r="CI94" s="13"/>
    </row>
    <row r="95" spans="57:90">
      <c r="BE95" s="16"/>
      <c r="BF95" s="3"/>
      <c r="BH95" s="16"/>
      <c r="BL95" s="58"/>
      <c r="BM95" s="203"/>
      <c r="BT95" s="1"/>
      <c r="BU95" s="1"/>
      <c r="BW95" s="1"/>
      <c r="BX95" s="1"/>
      <c r="CB95" s="1"/>
      <c r="CC95" s="1"/>
      <c r="CD95" s="1"/>
      <c r="CE95" s="1"/>
      <c r="CF95" s="1"/>
      <c r="CH95" s="13"/>
      <c r="CI95" s="13"/>
    </row>
    <row r="96" spans="57:90">
      <c r="BE96" s="16"/>
      <c r="BF96" s="3"/>
      <c r="BH96" s="16"/>
      <c r="BL96" s="58"/>
      <c r="BM96" s="203"/>
      <c r="BT96" s="1"/>
      <c r="BU96" s="1"/>
      <c r="BW96" s="1"/>
      <c r="BX96" s="1"/>
      <c r="CB96" s="1"/>
      <c r="CC96" s="1"/>
      <c r="CD96" s="1"/>
      <c r="CE96" s="1"/>
      <c r="CF96" s="1"/>
      <c r="CH96" s="13"/>
      <c r="CI96" s="13"/>
    </row>
    <row r="97" spans="57:87">
      <c r="BE97" s="16"/>
      <c r="BF97" s="3"/>
      <c r="BH97" s="16"/>
      <c r="BL97" s="58"/>
      <c r="BM97" s="203"/>
      <c r="BT97" s="1"/>
      <c r="BU97" s="1"/>
      <c r="BW97" s="1"/>
      <c r="BX97" s="1"/>
      <c r="CB97" s="1"/>
      <c r="CC97" s="1"/>
      <c r="CD97" s="1"/>
      <c r="CE97" s="1"/>
      <c r="CF97" s="1"/>
      <c r="CH97" s="13"/>
      <c r="CI97" s="13"/>
    </row>
    <row r="98" spans="57:87">
      <c r="BE98" s="16"/>
      <c r="BF98" s="3"/>
      <c r="BH98" s="16"/>
      <c r="BL98" s="58"/>
      <c r="BM98" s="203"/>
      <c r="BT98" s="1"/>
      <c r="BU98" s="1"/>
      <c r="BW98" s="1"/>
      <c r="BX98" s="1"/>
      <c r="CB98" s="1"/>
      <c r="CC98" s="1"/>
      <c r="CD98" s="1"/>
      <c r="CE98" s="1"/>
      <c r="CF98" s="1"/>
      <c r="CH98" s="13"/>
      <c r="CI98" s="13"/>
    </row>
    <row r="99" spans="57:87">
      <c r="BE99" s="16"/>
      <c r="BF99" s="3"/>
      <c r="BH99" s="16"/>
      <c r="BL99" s="58"/>
      <c r="BM99" s="203"/>
      <c r="BT99" s="1"/>
      <c r="BU99" s="1"/>
      <c r="BW99" s="1"/>
      <c r="BX99" s="1"/>
      <c r="CB99" s="1"/>
      <c r="CC99" s="1"/>
      <c r="CD99" s="1"/>
      <c r="CE99" s="1"/>
      <c r="CF99" s="1"/>
      <c r="CH99" s="13"/>
      <c r="CI99" s="13"/>
    </row>
    <row r="100" spans="57:87">
      <c r="BE100" s="16"/>
      <c r="BF100" s="3"/>
      <c r="BH100" s="16"/>
      <c r="BL100" s="58"/>
      <c r="BM100" s="203"/>
      <c r="BT100" s="1"/>
      <c r="BU100" s="1"/>
      <c r="BW100" s="1"/>
      <c r="BX100" s="1"/>
      <c r="CB100" s="1"/>
      <c r="CC100" s="1"/>
      <c r="CD100" s="1"/>
      <c r="CE100" s="1"/>
      <c r="CF100" s="1"/>
      <c r="CH100" s="13"/>
      <c r="CI100" s="13"/>
    </row>
    <row r="101" spans="57:87">
      <c r="BE101" s="16"/>
      <c r="BF101" s="3"/>
      <c r="BH101" s="16"/>
      <c r="BL101" s="58"/>
      <c r="BM101" s="203"/>
      <c r="BT101" s="1"/>
      <c r="BU101" s="1"/>
      <c r="BW101" s="1"/>
      <c r="BX101" s="1"/>
      <c r="CB101" s="1"/>
      <c r="CC101" s="1"/>
      <c r="CD101" s="1"/>
      <c r="CE101" s="1"/>
      <c r="CF101" s="1"/>
      <c r="CH101" s="13"/>
      <c r="CI101" s="13"/>
    </row>
    <row r="102" spans="57:87">
      <c r="BE102" s="16"/>
      <c r="CF102" s="1"/>
      <c r="CH102" s="13"/>
      <c r="CI102" s="13"/>
    </row>
    <row r="103" spans="57:87">
      <c r="BE103" s="16"/>
      <c r="CF103" s="1"/>
      <c r="CH103" s="13"/>
      <c r="CI103" s="13"/>
    </row>
    <row r="104" spans="57:87">
      <c r="BF104" s="3"/>
      <c r="BH104" s="16"/>
      <c r="BL104" s="58"/>
      <c r="BM104" s="203"/>
      <c r="BT104" s="1"/>
      <c r="BU104" s="1"/>
      <c r="BW104" s="1"/>
      <c r="BX104" s="1"/>
      <c r="CB104" s="1"/>
      <c r="CC104" s="1"/>
      <c r="CD104" s="1"/>
      <c r="CE104" s="1"/>
      <c r="CH104" s="13"/>
      <c r="CI104" s="13"/>
    </row>
    <row r="105" spans="57:87">
      <c r="BF105" s="3"/>
      <c r="BH105" s="16"/>
      <c r="BL105" s="58"/>
      <c r="BM105" s="203"/>
      <c r="BT105" s="1"/>
      <c r="BU105" s="1"/>
      <c r="BW105" s="1"/>
      <c r="BX105" s="1"/>
      <c r="CB105" s="1"/>
      <c r="CC105" s="1"/>
      <c r="CD105" s="1"/>
      <c r="CE105" s="1"/>
      <c r="CH105" s="13"/>
      <c r="CI105" s="13"/>
    </row>
    <row r="106" spans="57:87">
      <c r="BE106" s="16"/>
      <c r="BF106" s="3"/>
      <c r="BH106" s="16"/>
      <c r="BL106" s="58"/>
      <c r="BM106" s="203"/>
      <c r="BT106" s="1"/>
      <c r="BU106" s="1"/>
      <c r="BW106" s="1"/>
      <c r="BX106" s="1"/>
      <c r="CB106" s="1"/>
      <c r="CC106" s="1"/>
      <c r="CD106" s="1"/>
      <c r="CE106" s="1"/>
      <c r="CF106" s="1"/>
      <c r="CH106" s="13"/>
      <c r="CI106" s="13"/>
    </row>
    <row r="107" spans="57:87">
      <c r="BE107" s="16"/>
      <c r="BF107" s="3"/>
      <c r="BH107" s="16"/>
      <c r="BL107" s="58"/>
      <c r="BM107" s="203"/>
      <c r="BT107" s="1"/>
      <c r="BU107" s="1"/>
      <c r="BW107" s="1"/>
      <c r="BX107" s="1"/>
      <c r="CB107" s="1"/>
      <c r="CC107" s="1"/>
      <c r="CD107" s="1"/>
      <c r="CE107" s="1"/>
      <c r="CF107" s="1"/>
      <c r="CH107" s="13"/>
      <c r="CI107" s="13"/>
    </row>
    <row r="108" spans="57:87">
      <c r="BE108" s="16"/>
      <c r="BF108" s="3"/>
      <c r="BH108" s="16"/>
      <c r="BL108" s="58"/>
      <c r="BM108" s="203"/>
      <c r="BT108" s="1"/>
      <c r="BU108" s="1"/>
      <c r="BW108" s="1"/>
      <c r="BX108" s="1"/>
      <c r="CB108" s="1"/>
      <c r="CC108" s="1"/>
      <c r="CD108" s="1"/>
      <c r="CE108" s="1"/>
      <c r="CF108" s="1"/>
      <c r="CH108" s="13"/>
      <c r="CI108" s="13"/>
    </row>
    <row r="109" spans="57:87">
      <c r="BE109" s="16"/>
      <c r="BF109" s="3"/>
      <c r="BH109" s="16"/>
      <c r="BL109" s="58"/>
      <c r="BM109" s="203"/>
      <c r="BT109" s="1"/>
      <c r="BU109" s="1"/>
      <c r="BW109" s="1"/>
      <c r="BX109" s="1"/>
      <c r="CB109" s="1"/>
      <c r="CC109" s="1"/>
      <c r="CD109" s="1"/>
      <c r="CE109" s="1"/>
      <c r="CF109" s="1"/>
      <c r="CH109" s="13"/>
      <c r="CI109" s="13"/>
    </row>
    <row r="110" spans="57:87">
      <c r="BE110" s="16"/>
      <c r="BF110" s="3"/>
      <c r="BH110" s="16"/>
      <c r="BL110" s="58"/>
      <c r="BM110" s="203"/>
      <c r="BT110" s="1"/>
      <c r="BU110" s="1"/>
      <c r="BW110" s="1"/>
      <c r="BX110" s="1"/>
      <c r="CB110" s="1"/>
      <c r="CC110" s="1"/>
      <c r="CD110" s="1"/>
      <c r="CE110" s="1"/>
      <c r="CF110" s="1"/>
      <c r="CH110" s="13"/>
      <c r="CI110" s="13"/>
    </row>
    <row r="111" spans="57:87">
      <c r="BE111" s="16"/>
      <c r="BF111" s="3"/>
      <c r="BH111" s="16"/>
      <c r="BL111" s="58"/>
      <c r="BM111" s="203"/>
      <c r="BT111" s="1"/>
      <c r="BU111" s="1"/>
      <c r="BW111" s="1"/>
      <c r="BX111" s="1"/>
      <c r="CB111" s="1"/>
      <c r="CC111" s="1"/>
      <c r="CD111" s="1"/>
      <c r="CE111" s="1"/>
      <c r="CF111" s="1"/>
      <c r="CH111" s="13"/>
      <c r="CI111" s="13"/>
    </row>
    <row r="112" spans="57:87">
      <c r="BE112" s="16"/>
      <c r="BF112" s="3"/>
      <c r="BH112" s="16"/>
      <c r="BL112" s="58"/>
      <c r="BM112" s="203"/>
      <c r="BT112" s="1"/>
      <c r="BU112" s="1"/>
      <c r="BW112" s="1"/>
      <c r="BX112" s="1"/>
      <c r="CB112" s="1"/>
      <c r="CC112" s="1"/>
      <c r="CD112" s="1"/>
      <c r="CE112" s="1"/>
      <c r="CF112" s="1"/>
      <c r="CH112" s="13"/>
      <c r="CI112" s="13"/>
    </row>
    <row r="113" spans="57:87">
      <c r="BE113" s="16"/>
      <c r="BF113" s="3"/>
      <c r="BH113" s="16"/>
      <c r="BL113" s="58"/>
      <c r="BM113" s="203"/>
      <c r="BT113" s="1"/>
      <c r="BU113" s="1"/>
      <c r="BW113" s="1"/>
      <c r="BX113" s="1"/>
      <c r="CB113" s="1"/>
      <c r="CC113" s="1"/>
      <c r="CD113" s="1"/>
      <c r="CE113" s="1"/>
      <c r="CF113" s="1"/>
      <c r="CH113" s="13"/>
      <c r="CI113" s="13"/>
    </row>
    <row r="114" spans="57:87">
      <c r="BE114" s="16"/>
      <c r="BF114" s="3"/>
      <c r="BH114" s="16"/>
      <c r="BL114" s="58"/>
      <c r="BM114" s="203"/>
      <c r="BT114" s="1"/>
      <c r="BU114" s="1"/>
      <c r="BW114" s="1"/>
      <c r="BX114" s="1"/>
      <c r="CB114" s="1"/>
      <c r="CC114" s="1"/>
      <c r="CD114" s="1"/>
      <c r="CE114" s="1"/>
      <c r="CF114" s="1"/>
      <c r="CH114" s="13"/>
      <c r="CI114" s="13"/>
    </row>
    <row r="115" spans="57:87">
      <c r="BE115" s="16"/>
      <c r="BF115" s="3"/>
      <c r="BH115" s="16"/>
      <c r="BL115" s="58"/>
      <c r="BM115" s="203"/>
      <c r="BT115" s="1"/>
      <c r="BU115" s="1"/>
      <c r="BW115" s="1"/>
      <c r="BX115" s="1"/>
      <c r="CB115" s="1"/>
      <c r="CC115" s="1"/>
      <c r="CD115" s="1"/>
      <c r="CE115" s="1"/>
      <c r="CF115" s="1"/>
      <c r="CH115" s="13"/>
      <c r="CI115" s="13"/>
    </row>
    <row r="116" spans="57:87">
      <c r="BE116" s="16"/>
      <c r="BF116" s="3"/>
      <c r="BH116" s="16"/>
      <c r="BL116" s="58"/>
      <c r="BM116" s="203"/>
      <c r="BT116" s="1"/>
      <c r="BU116" s="1"/>
      <c r="BW116" s="1"/>
      <c r="BX116" s="1"/>
      <c r="CB116" s="1"/>
      <c r="CC116" s="1"/>
      <c r="CD116" s="1"/>
      <c r="CE116" s="1"/>
      <c r="CF116" s="1"/>
      <c r="CH116" s="13"/>
      <c r="CI116" s="13"/>
    </row>
    <row r="117" spans="57:87">
      <c r="BE117" s="16"/>
      <c r="BF117" s="3"/>
      <c r="BH117" s="16"/>
      <c r="BL117" s="58"/>
      <c r="BM117" s="203"/>
      <c r="BT117" s="1"/>
      <c r="BU117" s="1"/>
      <c r="BW117" s="1"/>
      <c r="BX117" s="1"/>
      <c r="CB117" s="1"/>
      <c r="CC117" s="1"/>
      <c r="CD117" s="1"/>
      <c r="CE117" s="1"/>
      <c r="CF117" s="1"/>
      <c r="CH117" s="13"/>
      <c r="CI117" s="13"/>
    </row>
    <row r="118" spans="57:87">
      <c r="BE118" s="16"/>
      <c r="BF118" s="3"/>
      <c r="BH118" s="16"/>
      <c r="BL118" s="58"/>
      <c r="BM118" s="203"/>
      <c r="BT118" s="1"/>
      <c r="BU118" s="1"/>
      <c r="BW118" s="1"/>
      <c r="BX118" s="1"/>
      <c r="CB118" s="1"/>
      <c r="CC118" s="1"/>
      <c r="CD118" s="1"/>
      <c r="CE118" s="1"/>
      <c r="CF118" s="1"/>
      <c r="CH118" s="13"/>
      <c r="CI118" s="13"/>
    </row>
    <row r="119" spans="57:87">
      <c r="BE119" s="16"/>
      <c r="BF119" s="3"/>
      <c r="BH119" s="16"/>
      <c r="BL119" s="58"/>
      <c r="BM119" s="203"/>
      <c r="BT119" s="1"/>
      <c r="BU119" s="1"/>
      <c r="BW119" s="1"/>
      <c r="BX119" s="1"/>
      <c r="CB119" s="1"/>
      <c r="CC119" s="1"/>
      <c r="CD119" s="1"/>
      <c r="CE119" s="1"/>
      <c r="CF119" s="1"/>
      <c r="CH119" s="13"/>
      <c r="CI119" s="13"/>
    </row>
    <row r="120" spans="57:87">
      <c r="BE120" s="16"/>
      <c r="BF120" s="3"/>
      <c r="BH120" s="16"/>
      <c r="BL120" s="58"/>
      <c r="BM120" s="203"/>
      <c r="BT120" s="1"/>
      <c r="BU120" s="1"/>
      <c r="BW120" s="1"/>
      <c r="BX120" s="1"/>
      <c r="CB120" s="1"/>
      <c r="CC120" s="1"/>
      <c r="CD120" s="1"/>
      <c r="CE120" s="1"/>
      <c r="CF120" s="1"/>
      <c r="CH120" s="13"/>
      <c r="CI120" s="13"/>
    </row>
    <row r="121" spans="57:87">
      <c r="BE121" s="16"/>
      <c r="BF121" s="3"/>
      <c r="BH121" s="16"/>
      <c r="BL121" s="58"/>
      <c r="BM121" s="203"/>
      <c r="BT121" s="1"/>
      <c r="BU121" s="1"/>
      <c r="BW121" s="1"/>
      <c r="BX121" s="1"/>
      <c r="CB121" s="1"/>
      <c r="CC121" s="1"/>
      <c r="CD121" s="1"/>
      <c r="CE121" s="1"/>
      <c r="CF121" s="1"/>
      <c r="CH121" s="13"/>
      <c r="CI121" s="13"/>
    </row>
    <row r="122" spans="57:87">
      <c r="BE122" s="16"/>
      <c r="BF122" s="3"/>
      <c r="BH122" s="16"/>
      <c r="BL122" s="58"/>
      <c r="BM122" s="203"/>
      <c r="BT122" s="1"/>
      <c r="BU122" s="1"/>
      <c r="BW122" s="1"/>
      <c r="BX122" s="1"/>
      <c r="CB122" s="1"/>
      <c r="CC122" s="1"/>
      <c r="CD122" s="1"/>
      <c r="CE122" s="1"/>
      <c r="CF122" s="1"/>
      <c r="CH122" s="13"/>
      <c r="CI122" s="13"/>
    </row>
    <row r="123" spans="57:87">
      <c r="BE123" s="16"/>
      <c r="BF123" s="3"/>
      <c r="BH123" s="16"/>
      <c r="BL123" s="58"/>
      <c r="BM123" s="203"/>
      <c r="BT123" s="1"/>
      <c r="BU123" s="1"/>
      <c r="BW123" s="1"/>
      <c r="BX123" s="1"/>
      <c r="CB123" s="1"/>
      <c r="CC123" s="1"/>
      <c r="CD123" s="1"/>
      <c r="CE123" s="1"/>
      <c r="CF123" s="1"/>
      <c r="CH123" s="13"/>
      <c r="CI123" s="13"/>
    </row>
    <row r="124" spans="57:87">
      <c r="BE124" s="16"/>
      <c r="BF124" s="3"/>
      <c r="BH124" s="16"/>
      <c r="BL124" s="58"/>
      <c r="BM124" s="203"/>
      <c r="BT124" s="1"/>
      <c r="BU124" s="1"/>
      <c r="BW124" s="1"/>
      <c r="BX124" s="1"/>
      <c r="CB124" s="1"/>
      <c r="CC124" s="1"/>
      <c r="CD124" s="1"/>
      <c r="CE124" s="1"/>
      <c r="CF124" s="1"/>
      <c r="CH124" s="13"/>
      <c r="CI124" s="13"/>
    </row>
    <row r="125" spans="57:87">
      <c r="BE125" s="16"/>
      <c r="BF125" s="3"/>
      <c r="BH125" s="16"/>
      <c r="BL125" s="58"/>
      <c r="BM125" s="203"/>
      <c r="BT125" s="1"/>
      <c r="BU125" s="1"/>
      <c r="BW125" s="1"/>
      <c r="BX125" s="1"/>
      <c r="CB125" s="1"/>
      <c r="CC125" s="1"/>
      <c r="CD125" s="1"/>
      <c r="CE125" s="1"/>
      <c r="CF125" s="1"/>
      <c r="CH125" s="13"/>
      <c r="CI125" s="13"/>
    </row>
    <row r="126" spans="57:87">
      <c r="BE126" s="16"/>
      <c r="BF126" s="3"/>
      <c r="BH126" s="16"/>
      <c r="BL126" s="58"/>
      <c r="BM126" s="203"/>
      <c r="BT126" s="1"/>
      <c r="BU126" s="1"/>
      <c r="BW126" s="1"/>
      <c r="BX126" s="1"/>
      <c r="CB126" s="1"/>
      <c r="CC126" s="1"/>
      <c r="CD126" s="1"/>
      <c r="CE126" s="1"/>
      <c r="CF126" s="1"/>
      <c r="CH126" s="13"/>
      <c r="CI126" s="13"/>
    </row>
    <row r="127" spans="57:87">
      <c r="BE127" s="16"/>
      <c r="BF127" s="3"/>
      <c r="BH127" s="16"/>
      <c r="BL127" s="58"/>
      <c r="BM127" s="203"/>
      <c r="BT127" s="1"/>
      <c r="BU127" s="1"/>
      <c r="BW127" s="1"/>
      <c r="BX127" s="1"/>
      <c r="CB127" s="1"/>
      <c r="CC127" s="1"/>
      <c r="CD127" s="1"/>
      <c r="CE127" s="1"/>
      <c r="CF127" s="1"/>
      <c r="CH127" s="13"/>
      <c r="CI127" s="13"/>
    </row>
    <row r="128" spans="57:87">
      <c r="BE128" s="16"/>
      <c r="BF128" s="3"/>
      <c r="BH128" s="16"/>
      <c r="BL128" s="58"/>
      <c r="BM128" s="203"/>
      <c r="BT128" s="1"/>
      <c r="BU128" s="1"/>
      <c r="BW128" s="1"/>
      <c r="BX128" s="1"/>
      <c r="CB128" s="1"/>
      <c r="CC128" s="1"/>
      <c r="CD128" s="1"/>
      <c r="CE128" s="1"/>
      <c r="CF128" s="1"/>
      <c r="CH128" s="13"/>
      <c r="CI128" s="13"/>
    </row>
    <row r="129" spans="15:87">
      <c r="BE129" s="16"/>
      <c r="BF129" s="3"/>
      <c r="BH129" s="16"/>
      <c r="BL129" s="58"/>
      <c r="BM129" s="203"/>
      <c r="BT129" s="1"/>
      <c r="BU129" s="1"/>
      <c r="BW129" s="1"/>
      <c r="BX129" s="1"/>
      <c r="CB129" s="1"/>
      <c r="CC129" s="1"/>
      <c r="CD129" s="1"/>
      <c r="CE129" s="1"/>
      <c r="CF129" s="1"/>
      <c r="CH129" s="13"/>
      <c r="CI129" s="13"/>
    </row>
    <row r="130" spans="15:87">
      <c r="BE130" s="16"/>
      <c r="BF130" s="3"/>
      <c r="BH130" s="16"/>
      <c r="BL130" s="58"/>
      <c r="BM130" s="203"/>
      <c r="BT130" s="1"/>
      <c r="BU130" s="1"/>
      <c r="BW130" s="1"/>
      <c r="BX130" s="1"/>
      <c r="CB130" s="1"/>
      <c r="CC130" s="1"/>
      <c r="CD130" s="1"/>
      <c r="CE130" s="1"/>
      <c r="CF130" s="1"/>
      <c r="CH130" s="13"/>
      <c r="CI130" s="13"/>
    </row>
    <row r="131" spans="15:87">
      <c r="BE131" s="16"/>
      <c r="BF131" s="3"/>
      <c r="BH131" s="16"/>
      <c r="BL131" s="58"/>
      <c r="BM131" s="203"/>
      <c r="BT131" s="1"/>
      <c r="BU131" s="1"/>
      <c r="BW131" s="1"/>
      <c r="BX131" s="1"/>
      <c r="CB131" s="1"/>
      <c r="CC131" s="1"/>
      <c r="CD131" s="1"/>
      <c r="CE131" s="1"/>
      <c r="CF131" s="1"/>
      <c r="CH131" s="13"/>
      <c r="CI131" s="13"/>
    </row>
    <row r="132" spans="15:87">
      <c r="BE132" s="16"/>
      <c r="BF132" s="3"/>
      <c r="BH132" s="16"/>
      <c r="BL132" s="58"/>
      <c r="BM132" s="203"/>
      <c r="BT132" s="1"/>
      <c r="BU132" s="1"/>
      <c r="BW132" s="1"/>
      <c r="BX132" s="1"/>
      <c r="CB132" s="1"/>
      <c r="CC132" s="1"/>
      <c r="CD132" s="1"/>
      <c r="CE132" s="1"/>
      <c r="CF132" s="1"/>
      <c r="CH132" s="13"/>
      <c r="CI132" s="13"/>
    </row>
    <row r="133" spans="15:87">
      <c r="BE133" s="16"/>
      <c r="BF133" s="3"/>
      <c r="BH133" s="16"/>
      <c r="BL133" s="58"/>
      <c r="BM133" s="203"/>
      <c r="BT133" s="1"/>
      <c r="BU133" s="1"/>
      <c r="BW133" s="1"/>
      <c r="BX133" s="1"/>
      <c r="CB133" s="1"/>
      <c r="CC133" s="1"/>
      <c r="CD133" s="1"/>
      <c r="CE133" s="1"/>
      <c r="CF133" s="1"/>
      <c r="CH133" s="13"/>
      <c r="CI133" s="13"/>
    </row>
    <row r="134" spans="15:87">
      <c r="BE134" s="16"/>
      <c r="BF134" s="3"/>
      <c r="BH134" s="16"/>
      <c r="BL134" s="58"/>
      <c r="BM134" s="203"/>
      <c r="BT134" s="1"/>
      <c r="BU134" s="1"/>
      <c r="BW134" s="1"/>
      <c r="BX134" s="1"/>
      <c r="CB134" s="1"/>
      <c r="CC134" s="1"/>
      <c r="CD134" s="1"/>
      <c r="CE134" s="1"/>
      <c r="CF134" s="1"/>
      <c r="CH134" s="13"/>
      <c r="CI134" s="13"/>
    </row>
    <row r="135" spans="15:87">
      <c r="BE135" s="16"/>
      <c r="BF135" s="3"/>
      <c r="BH135" s="16"/>
      <c r="BL135" s="58"/>
      <c r="BM135" s="203"/>
      <c r="BT135" s="1"/>
      <c r="BU135" s="1"/>
      <c r="BW135" s="1"/>
      <c r="BX135" s="1"/>
      <c r="CB135" s="1"/>
      <c r="CC135" s="1"/>
      <c r="CD135" s="1"/>
      <c r="CE135" s="1"/>
      <c r="CF135" s="1"/>
      <c r="CH135" s="13"/>
      <c r="CI135" s="13"/>
    </row>
    <row r="136" spans="15:87">
      <c r="BE136" s="16"/>
      <c r="CF136" s="1"/>
      <c r="CH136" s="13"/>
      <c r="CI136" s="13"/>
    </row>
    <row r="137" spans="15:87">
      <c r="BE137" s="16"/>
      <c r="CF137" s="1"/>
      <c r="CH137" s="13"/>
      <c r="CI137" s="13"/>
    </row>
    <row r="138" spans="15:87">
      <c r="O138" t="s">
        <v>659</v>
      </c>
      <c r="P138" t="s">
        <v>0</v>
      </c>
      <c r="BF138" s="3"/>
      <c r="BH138" s="16"/>
      <c r="BL138" s="58"/>
      <c r="BM138" s="203"/>
      <c r="BT138" s="1"/>
      <c r="BU138" s="1"/>
      <c r="BW138" s="1"/>
      <c r="BX138" s="1"/>
      <c r="CB138" s="1"/>
      <c r="CC138" s="1"/>
      <c r="CD138" s="1"/>
      <c r="CE138" s="1"/>
      <c r="CH138" s="13"/>
      <c r="CI138" s="13"/>
    </row>
    <row r="139" spans="15:87">
      <c r="O139">
        <v>2</v>
      </c>
      <c r="P139" t="s">
        <v>29</v>
      </c>
      <c r="BF139" s="3"/>
      <c r="BH139" s="16"/>
      <c r="BL139" s="58"/>
      <c r="BM139" s="203"/>
      <c r="BT139" s="1"/>
      <c r="BU139" s="1"/>
      <c r="BW139" s="1"/>
      <c r="BX139" s="1"/>
      <c r="CB139" s="1"/>
      <c r="CC139" s="1"/>
      <c r="CD139" s="1"/>
      <c r="CE139" s="1"/>
      <c r="CH139" s="13"/>
      <c r="CI139" s="13"/>
    </row>
    <row r="140" spans="15:87">
      <c r="O140">
        <f t="shared" ref="O140:O145" si="0">1+O139</f>
        <v>3</v>
      </c>
      <c r="P140" t="s">
        <v>30</v>
      </c>
      <c r="BE140" s="16"/>
      <c r="BF140" s="3"/>
      <c r="BH140" s="16"/>
      <c r="BL140" s="58"/>
      <c r="BM140" s="203"/>
      <c r="BT140" s="1"/>
      <c r="BU140" s="1"/>
      <c r="BW140" s="1"/>
      <c r="BX140" s="1"/>
      <c r="CB140" s="1"/>
      <c r="CC140" s="1"/>
      <c r="CD140" s="1"/>
      <c r="CE140" s="1"/>
      <c r="CF140" s="1"/>
      <c r="CH140" s="13"/>
      <c r="CI140" s="13"/>
    </row>
    <row r="141" spans="15:87">
      <c r="O141">
        <f t="shared" si="0"/>
        <v>4</v>
      </c>
      <c r="P141" t="s">
        <v>31</v>
      </c>
      <c r="BE141" s="16"/>
      <c r="BF141" s="3"/>
      <c r="BH141" s="16"/>
      <c r="BL141" s="58"/>
      <c r="BM141" s="203"/>
      <c r="BT141" s="1"/>
      <c r="BU141" s="1"/>
      <c r="BW141" s="1"/>
      <c r="BX141" s="1"/>
      <c r="CB141" s="1"/>
      <c r="CC141" s="1"/>
      <c r="CD141" s="1"/>
      <c r="CE141" s="1"/>
      <c r="CF141" s="1"/>
      <c r="CH141" s="13"/>
      <c r="CI141" s="13"/>
    </row>
    <row r="142" spans="15:87">
      <c r="O142">
        <f t="shared" si="0"/>
        <v>5</v>
      </c>
      <c r="P142" t="s">
        <v>400</v>
      </c>
      <c r="BE142" s="16"/>
      <c r="BF142" s="3"/>
      <c r="BH142" s="16"/>
      <c r="BL142" s="58"/>
      <c r="BM142" s="203"/>
      <c r="BT142" s="1"/>
      <c r="BU142" s="1"/>
      <c r="BW142" s="1"/>
      <c r="BX142" s="1"/>
      <c r="CB142" s="1"/>
      <c r="CC142" s="1"/>
      <c r="CD142" s="1"/>
      <c r="CE142" s="1"/>
      <c r="CF142" s="1"/>
      <c r="CH142" s="13"/>
      <c r="CI142" s="13"/>
    </row>
    <row r="143" spans="15:87">
      <c r="O143">
        <f t="shared" si="0"/>
        <v>6</v>
      </c>
      <c r="P143" t="s">
        <v>32</v>
      </c>
      <c r="BE143" s="16"/>
      <c r="BF143" s="3"/>
      <c r="BH143" s="16"/>
      <c r="BL143" s="58"/>
      <c r="BM143" s="203"/>
      <c r="BT143" s="1"/>
      <c r="BU143" s="1"/>
      <c r="BW143" s="1"/>
      <c r="BX143" s="1"/>
      <c r="CB143" s="1"/>
      <c r="CC143" s="1"/>
      <c r="CD143" s="1"/>
      <c r="CE143" s="1"/>
      <c r="CF143" s="1"/>
      <c r="CI143" s="13"/>
    </row>
    <row r="144" spans="15:87">
      <c r="O144">
        <f t="shared" si="0"/>
        <v>7</v>
      </c>
      <c r="P144" t="s">
        <v>33</v>
      </c>
      <c r="BE144" s="16"/>
      <c r="BF144" s="3"/>
      <c r="BH144" s="16"/>
      <c r="BL144" s="58"/>
      <c r="BM144" s="203"/>
      <c r="BT144" s="1"/>
      <c r="BU144" s="1"/>
      <c r="BW144" s="1"/>
      <c r="BX144" s="1"/>
      <c r="CB144" s="1"/>
      <c r="CC144" s="1"/>
      <c r="CD144" s="1"/>
      <c r="CE144" s="1"/>
      <c r="CF144" s="1"/>
      <c r="CI144" s="13"/>
    </row>
    <row r="145" spans="15:84">
      <c r="O145">
        <f t="shared" si="0"/>
        <v>8</v>
      </c>
      <c r="P145" t="s">
        <v>34</v>
      </c>
      <c r="BE145" s="16"/>
      <c r="BF145" s="3"/>
      <c r="BH145" s="16"/>
      <c r="BL145" s="58"/>
      <c r="BM145" s="203"/>
      <c r="BT145" s="1"/>
      <c r="BU145" s="1"/>
      <c r="BW145" s="1"/>
      <c r="BX145" s="1"/>
      <c r="CB145" s="1"/>
      <c r="CC145" s="1"/>
      <c r="CD145" s="1"/>
      <c r="CE145" s="1"/>
      <c r="CF145" s="1"/>
    </row>
    <row r="146" spans="15:84">
      <c r="BE146" s="16"/>
      <c r="BF146" s="3"/>
      <c r="BH146" s="16"/>
      <c r="BL146" s="58"/>
      <c r="BM146" s="203"/>
      <c r="BT146" s="1"/>
      <c r="BU146" s="1"/>
      <c r="BW146" s="1"/>
      <c r="BX146" s="1"/>
      <c r="CB146" s="1"/>
      <c r="CC146" s="1"/>
      <c r="CD146" s="1"/>
      <c r="CE146" s="1"/>
      <c r="CF146" s="1"/>
    </row>
    <row r="147" spans="15:84">
      <c r="BE147" s="16"/>
      <c r="BF147" s="3"/>
      <c r="BH147" s="16"/>
      <c r="BL147" s="58"/>
      <c r="BM147" s="203"/>
      <c r="BT147" s="1"/>
      <c r="BU147" s="1"/>
      <c r="BW147" s="1"/>
      <c r="BX147" s="1"/>
      <c r="CB147" s="1"/>
      <c r="CC147" s="1"/>
      <c r="CD147" s="1"/>
      <c r="CE147" s="1"/>
      <c r="CF147" s="1"/>
    </row>
    <row r="148" spans="15:84">
      <c r="BE148" s="16"/>
      <c r="BF148" s="3"/>
      <c r="BH148" s="16"/>
      <c r="BL148" s="58"/>
      <c r="BM148" s="203"/>
      <c r="BT148" s="1"/>
      <c r="BU148" s="1"/>
      <c r="BW148" s="1"/>
      <c r="BX148" s="1"/>
      <c r="CB148" s="1"/>
      <c r="CC148" s="1"/>
      <c r="CD148" s="1"/>
      <c r="CE148" s="1"/>
      <c r="CF148" s="1"/>
    </row>
    <row r="149" spans="15:84">
      <c r="BE149" s="16"/>
      <c r="BF149" s="3"/>
      <c r="BH149" s="16"/>
      <c r="BL149" s="58"/>
      <c r="BM149" s="203"/>
      <c r="BT149" s="1"/>
      <c r="BU149" s="1"/>
      <c r="BW149" s="1"/>
      <c r="BX149" s="1"/>
      <c r="CB149" s="1"/>
      <c r="CC149" s="1"/>
      <c r="CD149" s="1"/>
      <c r="CE149" s="1"/>
      <c r="CF149" s="1"/>
    </row>
    <row r="150" spans="15:84">
      <c r="BE150" s="16"/>
      <c r="BF150" s="3"/>
      <c r="BH150" s="16"/>
      <c r="BL150" s="58"/>
      <c r="BM150" s="203"/>
      <c r="BT150" s="1"/>
      <c r="BU150" s="1"/>
      <c r="BW150" s="1"/>
      <c r="BX150" s="1"/>
      <c r="CB150" s="1"/>
      <c r="CC150" s="1"/>
      <c r="CD150" s="1"/>
      <c r="CE150" s="1"/>
      <c r="CF150" s="1"/>
    </row>
    <row r="151" spans="15:84">
      <c r="BE151" s="16"/>
      <c r="BF151" s="3"/>
      <c r="BH151" s="16"/>
      <c r="BL151" s="58"/>
      <c r="BM151" s="203"/>
      <c r="BT151" s="1"/>
      <c r="BU151" s="1"/>
      <c r="BW151" s="1"/>
      <c r="BX151" s="1"/>
      <c r="CB151" s="1"/>
      <c r="CC151" s="1"/>
      <c r="CD151" s="1"/>
      <c r="CE151" s="1"/>
      <c r="CF151" s="1"/>
    </row>
    <row r="152" spans="15:84">
      <c r="BE152" s="16"/>
      <c r="BF152" s="3"/>
      <c r="BH152" s="16"/>
      <c r="BL152" s="58"/>
      <c r="BM152" s="203"/>
      <c r="BT152" s="1"/>
      <c r="BU152" s="1"/>
      <c r="BW152" s="1"/>
      <c r="BX152" s="1"/>
      <c r="CB152" s="1"/>
      <c r="CC152" s="1"/>
      <c r="CD152" s="1"/>
      <c r="CE152" s="1"/>
      <c r="CF152" s="1"/>
    </row>
    <row r="153" spans="15:84">
      <c r="BE153" s="16"/>
      <c r="BF153" s="3"/>
      <c r="BH153" s="16"/>
      <c r="BL153" s="58"/>
      <c r="BM153" s="203"/>
      <c r="BT153" s="1"/>
      <c r="BU153" s="1"/>
      <c r="BW153" s="1"/>
      <c r="BX153" s="1"/>
      <c r="CB153" s="1"/>
      <c r="CC153" s="1"/>
      <c r="CD153" s="1"/>
      <c r="CE153" s="1"/>
      <c r="CF153" s="1"/>
    </row>
    <row r="154" spans="15:84">
      <c r="BE154" s="16"/>
      <c r="BF154" s="3"/>
      <c r="BH154" s="16"/>
      <c r="BL154" s="58"/>
      <c r="BM154" s="203"/>
      <c r="BT154" s="1"/>
      <c r="BU154" s="1"/>
      <c r="BW154" s="1"/>
      <c r="BX154" s="1"/>
      <c r="CB154" s="1"/>
      <c r="CC154" s="1"/>
      <c r="CD154" s="1"/>
      <c r="CE154" s="1"/>
      <c r="CF154" s="1"/>
    </row>
    <row r="155" spans="15:84">
      <c r="BE155" s="16"/>
      <c r="BF155" s="3"/>
      <c r="BH155" s="16"/>
      <c r="BL155" s="58"/>
      <c r="BM155" s="203"/>
      <c r="BT155" s="1"/>
      <c r="BU155" s="1"/>
      <c r="BW155" s="1"/>
      <c r="BX155" s="1"/>
      <c r="CB155" s="1"/>
      <c r="CC155" s="1"/>
      <c r="CD155" s="1"/>
      <c r="CE155" s="1"/>
      <c r="CF155" s="1"/>
    </row>
    <row r="156" spans="15:84">
      <c r="BE156" s="16"/>
      <c r="BF156" s="3"/>
      <c r="BH156" s="16"/>
      <c r="BL156" s="58"/>
      <c r="BM156" s="203"/>
      <c r="BT156" s="1"/>
      <c r="BU156" s="1"/>
      <c r="BW156" s="1"/>
      <c r="BX156" s="1"/>
      <c r="CB156" s="1"/>
      <c r="CC156" s="1"/>
      <c r="CD156" s="1"/>
      <c r="CE156" s="1"/>
      <c r="CF156" s="1"/>
    </row>
    <row r="157" spans="15:84">
      <c r="BE157" s="16"/>
      <c r="BF157" s="3"/>
      <c r="BH157" s="16"/>
      <c r="BL157" s="58"/>
      <c r="BM157" s="203"/>
      <c r="BT157" s="1"/>
      <c r="BU157" s="1"/>
      <c r="BW157" s="1"/>
      <c r="BX157" s="1"/>
      <c r="CB157" s="1"/>
      <c r="CC157" s="1"/>
      <c r="CD157" s="1"/>
      <c r="CE157" s="1"/>
      <c r="CF157" s="1"/>
    </row>
    <row r="158" spans="15:84">
      <c r="BE158" s="16"/>
      <c r="BF158" s="3"/>
      <c r="BH158" s="16"/>
      <c r="BL158" s="58"/>
      <c r="BM158" s="203"/>
      <c r="BT158" s="1"/>
      <c r="BU158" s="1"/>
      <c r="BW158" s="1"/>
      <c r="BX158" s="1"/>
      <c r="CB158" s="1"/>
      <c r="CC158" s="1"/>
      <c r="CD158" s="1"/>
      <c r="CE158" s="1"/>
      <c r="CF158" s="1"/>
    </row>
    <row r="159" spans="15:84">
      <c r="BE159" s="16"/>
      <c r="BF159" s="3"/>
      <c r="BH159" s="16"/>
      <c r="BL159" s="58"/>
      <c r="BM159" s="203"/>
      <c r="BT159" s="1"/>
      <c r="BU159" s="1"/>
      <c r="BW159" s="1"/>
      <c r="BX159" s="1"/>
      <c r="CB159" s="1"/>
      <c r="CC159" s="1"/>
      <c r="CD159" s="1"/>
      <c r="CE159" s="1"/>
      <c r="CF159" s="1"/>
    </row>
    <row r="160" spans="15:84">
      <c r="BE160" s="16"/>
      <c r="BF160" s="3"/>
      <c r="BH160" s="16"/>
      <c r="BL160" s="58"/>
      <c r="BM160" s="203"/>
      <c r="BT160" s="1"/>
      <c r="BU160" s="1"/>
      <c r="BW160" s="1"/>
      <c r="BX160" s="1"/>
      <c r="CB160" s="1"/>
      <c r="CC160" s="1"/>
      <c r="CD160" s="1"/>
      <c r="CE160" s="1"/>
      <c r="CF160" s="1"/>
    </row>
    <row r="161" spans="15:85">
      <c r="BE161" s="16"/>
      <c r="BF161" s="3"/>
      <c r="BH161" s="16"/>
      <c r="BL161" s="58"/>
      <c r="BM161" s="203"/>
      <c r="BT161" s="1"/>
      <c r="BU161" s="1"/>
      <c r="BW161" s="1"/>
      <c r="BX161" s="1"/>
      <c r="CB161" s="1"/>
      <c r="CC161" s="1"/>
      <c r="CD161" s="1"/>
      <c r="CE161" s="1"/>
      <c r="CF161" s="1"/>
    </row>
    <row r="162" spans="15:85">
      <c r="BE162" s="16"/>
      <c r="BF162" s="3"/>
      <c r="BH162" s="16"/>
      <c r="BL162" s="58"/>
      <c r="BM162" s="203"/>
      <c r="BT162" s="1"/>
      <c r="BU162" s="1"/>
      <c r="BW162" s="1"/>
      <c r="BX162" s="1"/>
      <c r="CB162" s="1"/>
      <c r="CC162" s="1"/>
      <c r="CD162" s="1"/>
      <c r="CE162" s="1"/>
      <c r="CF162" s="1"/>
    </row>
    <row r="163" spans="15:85">
      <c r="BE163" s="16"/>
      <c r="BF163" s="3"/>
      <c r="BH163" s="16"/>
      <c r="BL163" s="58"/>
      <c r="BM163" s="203"/>
      <c r="BT163" s="1"/>
      <c r="BU163" s="1"/>
      <c r="BW163" s="1"/>
      <c r="BX163" s="1"/>
      <c r="CB163" s="1"/>
      <c r="CC163" s="1"/>
      <c r="CD163" s="1"/>
      <c r="CE163" s="1"/>
      <c r="CF163" s="1"/>
    </row>
    <row r="164" spans="15:85">
      <c r="BB164" s="14"/>
      <c r="BE164" s="16"/>
      <c r="BF164" s="3"/>
      <c r="BH164" s="16"/>
      <c r="BL164" s="58"/>
      <c r="BM164" s="203"/>
      <c r="BT164" s="1"/>
      <c r="BU164" s="1"/>
      <c r="BW164" s="1"/>
      <c r="BX164" s="1"/>
      <c r="CB164" s="1"/>
      <c r="CC164" s="1"/>
      <c r="CD164" s="1"/>
      <c r="CE164" s="1"/>
      <c r="CF164" s="1"/>
    </row>
    <row r="165" spans="15:85">
      <c r="BB165" s="14"/>
      <c r="BE165" s="16"/>
      <c r="BF165" s="3"/>
      <c r="BH165" s="16"/>
      <c r="BL165" s="58"/>
      <c r="BM165" s="203"/>
      <c r="BT165" s="1"/>
      <c r="BU165" s="1"/>
      <c r="BW165" s="1"/>
      <c r="BX165" s="1"/>
      <c r="CB165" s="1"/>
      <c r="CC165" s="1"/>
      <c r="CD165" s="1"/>
      <c r="CE165" s="1"/>
      <c r="CF165" s="1"/>
      <c r="CG165" s="14"/>
    </row>
    <row r="166" spans="15:85">
      <c r="AQ166" s="14"/>
      <c r="AR166" s="14"/>
      <c r="AS166" s="14"/>
      <c r="AT166" s="14"/>
      <c r="AU166" s="68"/>
      <c r="AV166" s="14"/>
      <c r="AW166" s="68"/>
      <c r="AX166" s="14"/>
      <c r="AY166" s="14"/>
      <c r="AZ166" s="14"/>
      <c r="BA166" s="14"/>
      <c r="BB166" s="14"/>
      <c r="BC166" s="77"/>
      <c r="BE166" s="16"/>
      <c r="BF166" s="3"/>
      <c r="BG166" s="77"/>
      <c r="BH166" s="16"/>
      <c r="BI166" s="14"/>
      <c r="BL166" s="58"/>
      <c r="BM166" s="203"/>
      <c r="BR166" s="77"/>
      <c r="BT166" s="1"/>
      <c r="BU166" s="1"/>
      <c r="BW166" s="1"/>
      <c r="BX166" s="1"/>
      <c r="CB166" s="1"/>
      <c r="CC166" s="1"/>
      <c r="CD166" s="1"/>
      <c r="CE166" s="1"/>
      <c r="CF166" s="1"/>
      <c r="CG166" s="14"/>
    </row>
    <row r="167" spans="15:85">
      <c r="AQ167" s="14"/>
      <c r="AR167" s="14"/>
      <c r="AS167" s="14"/>
      <c r="AT167" s="14"/>
      <c r="AU167" s="68"/>
      <c r="AV167" s="14"/>
      <c r="AW167" s="68"/>
      <c r="AX167" s="14"/>
      <c r="AY167" s="14"/>
      <c r="AZ167" s="14"/>
      <c r="BA167" s="14"/>
      <c r="BB167" s="14"/>
      <c r="BC167" s="77"/>
      <c r="BE167" s="16"/>
      <c r="BF167" s="3"/>
      <c r="BG167" s="77"/>
      <c r="BH167" s="16"/>
      <c r="BI167" s="14"/>
      <c r="BL167" s="58"/>
      <c r="BM167" s="203"/>
      <c r="BR167" s="77"/>
      <c r="BT167" s="1"/>
      <c r="BU167" s="1"/>
      <c r="BW167" s="1"/>
      <c r="BX167" s="1"/>
      <c r="CB167" s="1"/>
      <c r="CC167" s="1"/>
      <c r="CD167" s="1"/>
      <c r="CE167" s="1"/>
      <c r="CF167" s="1"/>
      <c r="CG167" s="14"/>
    </row>
    <row r="168" spans="15:85">
      <c r="AQ168" s="14"/>
      <c r="AR168" s="14"/>
      <c r="AS168" s="14"/>
      <c r="AT168" s="14"/>
      <c r="AU168" s="68"/>
      <c r="AV168" s="14"/>
      <c r="AW168" s="68"/>
      <c r="AX168" s="14"/>
      <c r="AY168" s="14"/>
      <c r="AZ168" s="14"/>
      <c r="BA168" s="14"/>
      <c r="BB168" s="14"/>
      <c r="BC168" s="77"/>
      <c r="BE168" s="16"/>
      <c r="BF168" s="3"/>
      <c r="BG168" s="77"/>
      <c r="BH168" s="16"/>
      <c r="BI168" s="14"/>
      <c r="BL168" s="58"/>
      <c r="BM168" s="203"/>
      <c r="BR168" s="77"/>
      <c r="BT168" s="1"/>
      <c r="BU168" s="1"/>
      <c r="BW168" s="1"/>
      <c r="BX168" s="1"/>
      <c r="CB168" s="1"/>
      <c r="CC168" s="1"/>
      <c r="CD168" s="1"/>
      <c r="CE168" s="1"/>
      <c r="CF168" s="1"/>
      <c r="CG168" s="14"/>
    </row>
    <row r="169" spans="15:85">
      <c r="AQ169" s="14"/>
      <c r="AR169" s="14"/>
      <c r="AS169" s="14"/>
      <c r="AT169" s="14"/>
      <c r="AU169" s="68"/>
      <c r="AV169" s="14"/>
      <c r="AW169" s="68"/>
      <c r="AX169" s="14"/>
      <c r="AY169" s="14"/>
      <c r="AZ169" s="14"/>
      <c r="BA169" s="14"/>
      <c r="BB169" s="14"/>
      <c r="BC169" s="77"/>
      <c r="BE169" s="16"/>
      <c r="BF169" s="3"/>
      <c r="BG169" s="77"/>
      <c r="BH169" s="16"/>
      <c r="BI169" s="14"/>
      <c r="BL169" s="58"/>
      <c r="BM169" s="203"/>
      <c r="BR169" s="77"/>
      <c r="BT169" s="1"/>
      <c r="BU169" s="1"/>
      <c r="BW169" s="1"/>
      <c r="BX169" s="1"/>
      <c r="CB169" s="1"/>
      <c r="CC169" s="1"/>
      <c r="CD169" s="1"/>
      <c r="CE169" s="1"/>
      <c r="CF169" s="1"/>
      <c r="CG169" s="14"/>
    </row>
    <row r="170" spans="15:85">
      <c r="AQ170" s="14"/>
      <c r="AR170" s="14"/>
      <c r="AS170" s="14"/>
      <c r="AT170" s="14"/>
      <c r="AU170" s="68"/>
      <c r="AV170" s="14"/>
      <c r="AW170" s="68"/>
      <c r="AX170" s="14"/>
      <c r="AY170" s="14"/>
      <c r="AZ170" s="14"/>
      <c r="BA170" s="14"/>
      <c r="BB170" s="14"/>
      <c r="BC170" s="77"/>
      <c r="BE170" s="16"/>
      <c r="BF170" s="3"/>
      <c r="BG170" s="77"/>
      <c r="BH170" s="16"/>
      <c r="BI170" s="14"/>
      <c r="BL170" s="58"/>
      <c r="BM170" s="203"/>
      <c r="BR170" s="77"/>
      <c r="BT170" s="1"/>
      <c r="BU170" s="1"/>
      <c r="BW170" s="1"/>
      <c r="BX170" s="1"/>
      <c r="CB170" s="1"/>
      <c r="CC170" s="1"/>
      <c r="CD170" s="1"/>
      <c r="CE170" s="1"/>
      <c r="CF170" s="1"/>
      <c r="CG170" s="14"/>
    </row>
    <row r="171" spans="15:85">
      <c r="O171" t="s">
        <v>659</v>
      </c>
      <c r="P171" t="s">
        <v>3</v>
      </c>
      <c r="AQ171" s="14"/>
      <c r="AR171" s="14"/>
      <c r="AS171" s="14"/>
      <c r="AT171" s="14"/>
      <c r="AU171" s="68"/>
      <c r="AV171" s="14"/>
      <c r="AW171" s="68"/>
      <c r="AX171" s="14"/>
      <c r="AY171" s="14"/>
      <c r="AZ171" s="14"/>
      <c r="BA171" s="14"/>
      <c r="BB171" s="14"/>
      <c r="BC171" s="77"/>
      <c r="BE171" s="16"/>
      <c r="BF171" s="3"/>
      <c r="BG171" s="77"/>
      <c r="BH171" s="16"/>
      <c r="BI171" s="14"/>
      <c r="BL171" s="58"/>
      <c r="BM171" s="203"/>
      <c r="BR171" s="77"/>
      <c r="BT171" s="1"/>
      <c r="BU171" s="1"/>
      <c r="BW171" s="1"/>
      <c r="BX171" s="1"/>
      <c r="CB171" s="1"/>
      <c r="CC171" s="1"/>
      <c r="CD171" s="1"/>
      <c r="CE171" s="1"/>
      <c r="CF171" s="1"/>
      <c r="CG171" s="14"/>
    </row>
    <row r="172" spans="15:85">
      <c r="O172">
        <v>2</v>
      </c>
      <c r="P172" s="22" t="s">
        <v>93</v>
      </c>
      <c r="AQ172" s="14"/>
      <c r="AR172" s="14"/>
      <c r="AS172" s="14"/>
      <c r="AT172" s="14"/>
      <c r="AU172" s="68"/>
      <c r="AV172" s="14"/>
      <c r="AW172" s="68"/>
      <c r="AX172" s="14"/>
      <c r="AY172" s="14"/>
      <c r="AZ172" s="14"/>
      <c r="BA172" s="14"/>
      <c r="BB172" s="14"/>
      <c r="BC172" s="77"/>
      <c r="BE172" s="16"/>
      <c r="BF172" s="3"/>
      <c r="BG172" s="77"/>
      <c r="BH172" s="16"/>
      <c r="BI172" s="14"/>
      <c r="BL172" s="58"/>
      <c r="BM172" s="203"/>
      <c r="BR172" s="77"/>
      <c r="BT172" s="1"/>
      <c r="BU172" s="1"/>
      <c r="BW172" s="1"/>
      <c r="BX172" s="1"/>
      <c r="CB172" s="1"/>
      <c r="CC172" s="1"/>
      <c r="CD172" s="1"/>
      <c r="CE172" s="1"/>
      <c r="CF172" s="1"/>
      <c r="CG172" s="14"/>
    </row>
    <row r="173" spans="15:85">
      <c r="O173">
        <f t="shared" ref="O173:O178" si="1">1+O172</f>
        <v>3</v>
      </c>
      <c r="P173" t="s">
        <v>94</v>
      </c>
      <c r="AQ173" s="14"/>
      <c r="AR173" s="14"/>
      <c r="AS173" s="14"/>
      <c r="AT173" s="14"/>
      <c r="AU173" s="68"/>
      <c r="AV173" s="14"/>
      <c r="AW173" s="68"/>
      <c r="AX173" s="14"/>
      <c r="AY173" s="14"/>
      <c r="AZ173" s="14"/>
      <c r="BA173" s="14"/>
      <c r="BB173" s="14"/>
      <c r="BC173" s="77"/>
      <c r="BE173" s="16"/>
      <c r="BF173" s="3"/>
      <c r="BG173" s="77"/>
      <c r="BH173" s="16"/>
      <c r="BI173" s="14"/>
      <c r="BL173" s="58"/>
      <c r="BM173" s="203"/>
      <c r="BR173" s="77"/>
      <c r="BT173" s="1"/>
      <c r="BU173" s="1"/>
      <c r="BW173" s="1"/>
      <c r="BX173" s="1"/>
      <c r="CB173" s="1"/>
      <c r="CC173" s="1"/>
      <c r="CD173" s="1"/>
      <c r="CE173" s="1"/>
      <c r="CF173" s="1"/>
      <c r="CG173" s="14"/>
    </row>
    <row r="174" spans="15:85">
      <c r="O174">
        <f t="shared" si="1"/>
        <v>4</v>
      </c>
      <c r="P174" t="s">
        <v>95</v>
      </c>
      <c r="AQ174" s="14"/>
      <c r="AR174" s="14"/>
      <c r="AS174" s="14"/>
      <c r="AT174" s="14"/>
      <c r="AU174" s="68"/>
      <c r="AV174" s="14"/>
      <c r="AW174" s="68"/>
      <c r="AX174" s="14"/>
      <c r="AY174" s="14"/>
      <c r="AZ174" s="14"/>
      <c r="BA174" s="14"/>
      <c r="BB174" s="14"/>
      <c r="BC174" s="77"/>
      <c r="BE174" s="16"/>
      <c r="BF174" s="3"/>
      <c r="BG174" s="77"/>
      <c r="BH174" s="16"/>
      <c r="BI174" s="14"/>
      <c r="BL174" s="58"/>
      <c r="BM174" s="203"/>
      <c r="BR174" s="77"/>
      <c r="BT174" s="1"/>
      <c r="BU174" s="1"/>
      <c r="BW174" s="1"/>
      <c r="BX174" s="1"/>
      <c r="CB174" s="1"/>
      <c r="CC174" s="1"/>
      <c r="CD174" s="1"/>
      <c r="CE174" s="1"/>
      <c r="CF174" s="1"/>
      <c r="CG174" s="14"/>
    </row>
    <row r="175" spans="15:85">
      <c r="O175">
        <f t="shared" si="1"/>
        <v>5</v>
      </c>
      <c r="P175" s="22" t="s">
        <v>96</v>
      </c>
      <c r="AQ175" s="14"/>
      <c r="AR175" s="14"/>
      <c r="AS175" s="14"/>
      <c r="AT175" s="14"/>
      <c r="AU175" s="68"/>
      <c r="AV175" s="14"/>
      <c r="AW175" s="68"/>
      <c r="AX175" s="14"/>
      <c r="AY175" s="14"/>
      <c r="AZ175" s="14"/>
      <c r="BA175" s="14"/>
      <c r="BB175" s="14"/>
      <c r="BC175" s="77"/>
      <c r="BE175" s="16"/>
      <c r="BF175" s="3"/>
      <c r="BG175" s="77"/>
      <c r="BH175" s="16"/>
      <c r="BI175" s="14"/>
      <c r="BL175" s="58"/>
      <c r="BM175" s="203"/>
      <c r="BR175" s="77"/>
      <c r="BT175" s="1"/>
      <c r="BU175" s="1"/>
      <c r="BW175" s="1"/>
      <c r="BX175" s="1"/>
      <c r="CB175" s="1"/>
      <c r="CC175" s="1"/>
      <c r="CD175" s="1"/>
      <c r="CE175" s="1"/>
      <c r="CF175" s="1"/>
      <c r="CG175" s="14"/>
    </row>
    <row r="176" spans="15:85">
      <c r="O176">
        <f t="shared" si="1"/>
        <v>6</v>
      </c>
      <c r="P176" t="s">
        <v>97</v>
      </c>
      <c r="AQ176" s="14"/>
      <c r="AR176" s="14"/>
      <c r="AS176" s="14"/>
      <c r="AT176" s="14"/>
      <c r="AU176" s="68"/>
      <c r="AV176" s="14"/>
      <c r="AW176" s="68"/>
      <c r="AX176" s="14"/>
      <c r="AY176" s="14"/>
      <c r="AZ176" s="14"/>
      <c r="BA176" s="14"/>
      <c r="BB176" s="14"/>
      <c r="BC176" s="77"/>
      <c r="BE176" s="16"/>
      <c r="BF176" s="3"/>
      <c r="BG176" s="77"/>
      <c r="BH176" s="16"/>
      <c r="BI176" s="14"/>
      <c r="BL176" s="58"/>
      <c r="BM176" s="203"/>
      <c r="BR176" s="77"/>
      <c r="BT176" s="1"/>
      <c r="BU176" s="1"/>
      <c r="BW176" s="1"/>
      <c r="BX176" s="1"/>
      <c r="CB176" s="1"/>
      <c r="CC176" s="1"/>
      <c r="CD176" s="1"/>
      <c r="CE176" s="1"/>
      <c r="CF176" s="1"/>
      <c r="CG176" s="14"/>
    </row>
    <row r="177" spans="15:85">
      <c r="O177">
        <f t="shared" si="1"/>
        <v>7</v>
      </c>
      <c r="P177" t="s">
        <v>98</v>
      </c>
      <c r="AQ177" s="14"/>
      <c r="AR177" s="14"/>
      <c r="AS177" s="14"/>
      <c r="AT177" s="14"/>
      <c r="AU177" s="68"/>
      <c r="AV177" s="14"/>
      <c r="AW177" s="68"/>
      <c r="AX177" s="14"/>
      <c r="AY177" s="14"/>
      <c r="AZ177" s="14"/>
      <c r="BA177" s="14"/>
      <c r="BB177" s="14"/>
      <c r="BC177" s="77"/>
      <c r="BE177" s="16"/>
      <c r="BF177" s="3"/>
      <c r="BG177" s="77"/>
      <c r="BH177" s="16"/>
      <c r="BI177" s="14"/>
      <c r="BL177" s="58"/>
      <c r="BM177" s="203"/>
      <c r="BR177" s="77"/>
      <c r="BT177" s="1"/>
      <c r="BU177" s="1"/>
      <c r="BW177" s="1"/>
      <c r="BX177" s="1"/>
      <c r="CB177" s="1"/>
      <c r="CC177" s="1"/>
      <c r="CD177" s="1"/>
      <c r="CE177" s="1"/>
      <c r="CF177" s="1"/>
      <c r="CG177" s="14"/>
    </row>
    <row r="178" spans="15:85">
      <c r="O178">
        <f t="shared" si="1"/>
        <v>8</v>
      </c>
      <c r="P178" s="22" t="s">
        <v>99</v>
      </c>
      <c r="AQ178" s="14"/>
      <c r="AR178" s="14"/>
      <c r="AS178" s="14"/>
      <c r="AT178" s="14"/>
      <c r="AU178" s="68"/>
      <c r="AV178" s="14"/>
      <c r="AW178" s="68"/>
      <c r="AX178" s="14"/>
      <c r="AY178" s="14"/>
      <c r="AZ178" s="14"/>
      <c r="BA178" s="14"/>
      <c r="BB178" s="14"/>
      <c r="BC178" s="77"/>
      <c r="BE178" s="16"/>
      <c r="BF178" s="3"/>
      <c r="BG178" s="77"/>
      <c r="BH178" s="16"/>
      <c r="BI178" s="14"/>
      <c r="BL178" s="58"/>
      <c r="BM178" s="203"/>
      <c r="BR178" s="77"/>
      <c r="BT178" s="1"/>
      <c r="BU178" s="1"/>
      <c r="BW178" s="1"/>
      <c r="BX178" s="1"/>
      <c r="CB178" s="1"/>
      <c r="CC178" s="1"/>
      <c r="CD178" s="1"/>
      <c r="CE178" s="1"/>
      <c r="CF178" s="1"/>
      <c r="CG178" s="14"/>
    </row>
    <row r="179" spans="15:85">
      <c r="O179">
        <v>9</v>
      </c>
      <c r="P179" t="s">
        <v>100</v>
      </c>
      <c r="AQ179" s="14"/>
      <c r="AR179" s="14"/>
      <c r="AS179" s="14"/>
      <c r="AT179" s="14"/>
      <c r="AU179" s="68"/>
      <c r="AV179" s="14"/>
      <c r="AW179" s="68"/>
      <c r="AX179" s="14"/>
      <c r="AY179" s="14"/>
      <c r="AZ179" s="14"/>
      <c r="BA179" s="14"/>
      <c r="BB179" s="14"/>
      <c r="BC179" s="77"/>
      <c r="BE179" s="16"/>
      <c r="BF179" s="3"/>
      <c r="BG179" s="77"/>
      <c r="BH179" s="16"/>
      <c r="BI179" s="14"/>
      <c r="BL179" s="58"/>
      <c r="BM179" s="203"/>
      <c r="BR179" s="77"/>
      <c r="BT179" s="1"/>
      <c r="BU179" s="1"/>
      <c r="BW179" s="1"/>
      <c r="BX179" s="1"/>
      <c r="CB179" s="1"/>
      <c r="CC179" s="1"/>
      <c r="CD179" s="1"/>
      <c r="CE179" s="1"/>
      <c r="CF179" s="1"/>
      <c r="CG179" s="14"/>
    </row>
    <row r="180" spans="15:85">
      <c r="AQ180" s="14"/>
      <c r="AR180" s="14"/>
      <c r="AS180" s="14"/>
      <c r="AT180" s="14"/>
      <c r="AU180" s="68"/>
      <c r="AV180" s="14"/>
      <c r="AW180" s="68"/>
      <c r="AX180" s="14"/>
      <c r="AY180" s="14"/>
      <c r="AZ180" s="14"/>
      <c r="BA180" s="14"/>
      <c r="BB180" s="14"/>
      <c r="BC180" s="77"/>
      <c r="BE180" s="16"/>
      <c r="BF180" s="3"/>
      <c r="BG180" s="77"/>
      <c r="BH180" s="16"/>
      <c r="BI180" s="14"/>
      <c r="BL180" s="58"/>
      <c r="BM180" s="203"/>
      <c r="BR180" s="77"/>
      <c r="BT180" s="1"/>
      <c r="BU180" s="1"/>
      <c r="BW180" s="1"/>
      <c r="BX180" s="1"/>
      <c r="CB180" s="1"/>
      <c r="CC180" s="1"/>
      <c r="CD180" s="1"/>
      <c r="CE180" s="1"/>
      <c r="CF180" s="1"/>
      <c r="CG180" s="14"/>
    </row>
    <row r="181" spans="15:85">
      <c r="AQ181" s="14"/>
      <c r="AR181" s="14"/>
      <c r="AS181" s="14"/>
      <c r="AT181" s="14"/>
      <c r="AU181" s="68"/>
      <c r="AV181" s="14"/>
      <c r="AW181" s="68"/>
      <c r="AX181" s="14"/>
      <c r="AY181" s="14"/>
      <c r="AZ181" s="14"/>
      <c r="BA181" s="14"/>
      <c r="BB181" s="14"/>
      <c r="BC181" s="77"/>
      <c r="BE181" s="16"/>
      <c r="BF181" s="3"/>
      <c r="BG181" s="77"/>
      <c r="BH181" s="16"/>
      <c r="BI181" s="14"/>
      <c r="BL181" s="58"/>
      <c r="BM181" s="203"/>
      <c r="BR181" s="77"/>
      <c r="BT181" s="1"/>
      <c r="BU181" s="1"/>
      <c r="BW181" s="1"/>
      <c r="BX181" s="1"/>
      <c r="CB181" s="1"/>
      <c r="CC181" s="1"/>
      <c r="CD181" s="1"/>
      <c r="CE181" s="1"/>
      <c r="CF181" s="1"/>
      <c r="CG181" s="14"/>
    </row>
    <row r="182" spans="15:85">
      <c r="AQ182" s="14"/>
      <c r="AR182" s="14"/>
      <c r="AS182" s="14"/>
      <c r="AT182" s="14"/>
      <c r="AU182" s="68"/>
      <c r="AV182" s="14"/>
      <c r="AW182" s="68"/>
      <c r="AX182" s="14"/>
      <c r="AY182" s="14"/>
      <c r="AZ182" s="14"/>
      <c r="BA182" s="14"/>
      <c r="BB182" s="14"/>
      <c r="BC182" s="77"/>
      <c r="BE182" s="16"/>
      <c r="BF182" s="3"/>
      <c r="BG182" s="77"/>
      <c r="BH182" s="16"/>
      <c r="BI182" s="14"/>
      <c r="BL182" s="58"/>
      <c r="BM182" s="203"/>
      <c r="BR182" s="77"/>
      <c r="BT182" s="1"/>
      <c r="BU182" s="1"/>
      <c r="BW182" s="1"/>
      <c r="BX182" s="1"/>
      <c r="CB182" s="1"/>
      <c r="CC182" s="1"/>
      <c r="CD182" s="1"/>
      <c r="CE182" s="1"/>
      <c r="CF182" s="1"/>
      <c r="CG182" s="14"/>
    </row>
    <row r="183" spans="15:85">
      <c r="AQ183" s="14"/>
      <c r="AR183" s="14"/>
      <c r="AS183" s="14"/>
      <c r="AT183" s="14"/>
      <c r="AU183" s="68"/>
      <c r="AV183" s="14"/>
      <c r="AW183" s="68"/>
      <c r="AX183" s="14"/>
      <c r="AY183" s="14"/>
      <c r="AZ183" s="14"/>
      <c r="BA183" s="14"/>
      <c r="BB183" s="14"/>
      <c r="BC183" s="77"/>
      <c r="BE183" s="16"/>
      <c r="BF183" s="3"/>
      <c r="BG183" s="77"/>
      <c r="BH183" s="16"/>
      <c r="BI183" s="14"/>
      <c r="BL183" s="58"/>
      <c r="BM183" s="203"/>
      <c r="BR183" s="77"/>
      <c r="BT183" s="1"/>
      <c r="BU183" s="1"/>
      <c r="BW183" s="1"/>
      <c r="BX183" s="1"/>
      <c r="CB183" s="1"/>
      <c r="CC183" s="1"/>
      <c r="CD183" s="1"/>
      <c r="CE183" s="1"/>
      <c r="CF183" s="1"/>
      <c r="CG183" s="14"/>
    </row>
    <row r="184" spans="15:85">
      <c r="AQ184" s="14"/>
      <c r="AR184" s="14"/>
      <c r="AS184" s="14"/>
      <c r="AT184" s="14"/>
      <c r="AU184" s="68"/>
      <c r="AV184" s="14"/>
      <c r="AW184" s="68"/>
      <c r="AX184" s="14"/>
      <c r="AY184" s="14"/>
      <c r="AZ184" s="14"/>
      <c r="BA184" s="14"/>
      <c r="BB184" s="14"/>
      <c r="BC184" s="77"/>
      <c r="BE184" s="16"/>
      <c r="BF184" s="3"/>
      <c r="BG184" s="77"/>
      <c r="BH184" s="16"/>
      <c r="BI184" s="14"/>
      <c r="BL184" s="58"/>
      <c r="BM184" s="203"/>
      <c r="BR184" s="77"/>
      <c r="BT184" s="1"/>
      <c r="BU184" s="1"/>
      <c r="BW184" s="1"/>
      <c r="BX184" s="1"/>
      <c r="CB184" s="1"/>
      <c r="CC184" s="1"/>
      <c r="CD184" s="1"/>
      <c r="CE184" s="1"/>
      <c r="CF184" s="1"/>
      <c r="CG184" s="14"/>
    </row>
    <row r="185" spans="15:85">
      <c r="AQ185" s="14"/>
      <c r="AR185" s="14"/>
      <c r="AS185" s="14"/>
      <c r="AT185" s="14"/>
      <c r="AU185" s="68"/>
      <c r="AV185" s="14"/>
      <c r="AW185" s="68"/>
      <c r="AX185" s="14"/>
      <c r="AY185" s="14"/>
      <c r="AZ185" s="14"/>
      <c r="BA185" s="14"/>
      <c r="BB185" s="14"/>
      <c r="BC185" s="77"/>
      <c r="BE185" s="16"/>
      <c r="BF185" s="3"/>
      <c r="BG185" s="77"/>
      <c r="BH185" s="16"/>
      <c r="BI185" s="14"/>
      <c r="BL185" s="58"/>
      <c r="BM185" s="203"/>
      <c r="BR185" s="77"/>
      <c r="BT185" s="1"/>
      <c r="BU185" s="1"/>
      <c r="BW185" s="1"/>
      <c r="BX185" s="1"/>
      <c r="CB185" s="1"/>
      <c r="CC185" s="1"/>
      <c r="CD185" s="1"/>
      <c r="CE185" s="1"/>
      <c r="CF185" s="1"/>
      <c r="CG185" s="14"/>
    </row>
    <row r="186" spans="15:85">
      <c r="AQ186" s="14"/>
      <c r="AR186" s="14"/>
      <c r="AS186" s="14"/>
      <c r="AT186" s="14"/>
      <c r="AU186" s="68"/>
      <c r="AV186" s="14"/>
      <c r="AW186" s="68"/>
      <c r="AX186" s="14"/>
      <c r="AY186" s="14"/>
      <c r="AZ186" s="14"/>
      <c r="BA186" s="14"/>
      <c r="BB186" s="14"/>
      <c r="BC186" s="77"/>
      <c r="BE186" s="16"/>
      <c r="BF186" s="3"/>
      <c r="BG186" s="77"/>
      <c r="BH186" s="16"/>
      <c r="BI186" s="14"/>
      <c r="BL186" s="58"/>
      <c r="BM186" s="203"/>
      <c r="BR186" s="77"/>
      <c r="BT186" s="1"/>
      <c r="BU186" s="1"/>
      <c r="BW186" s="1"/>
      <c r="BX186" s="1"/>
      <c r="CB186" s="1"/>
      <c r="CC186" s="1"/>
      <c r="CD186" s="1"/>
      <c r="CE186" s="1"/>
      <c r="CF186" s="1"/>
      <c r="CG186" s="14"/>
    </row>
    <row r="187" spans="15:85">
      <c r="AQ187" s="14"/>
      <c r="AR187" s="14"/>
      <c r="AS187" s="14"/>
      <c r="AT187" s="14"/>
      <c r="AU187" s="68"/>
      <c r="AV187" s="14"/>
      <c r="AW187" s="68"/>
      <c r="AX187" s="14"/>
      <c r="AY187" s="14"/>
      <c r="AZ187" s="14"/>
      <c r="BA187" s="14"/>
      <c r="BB187" s="14"/>
      <c r="BC187" s="77"/>
      <c r="BE187" s="16"/>
      <c r="BF187" s="3"/>
      <c r="BG187" s="77"/>
      <c r="BH187" s="16"/>
      <c r="BI187" s="14"/>
      <c r="BL187" s="58"/>
      <c r="BM187" s="203"/>
      <c r="BR187" s="77"/>
      <c r="BT187" s="1"/>
      <c r="BU187" s="1"/>
      <c r="BW187" s="1"/>
      <c r="BX187" s="1"/>
      <c r="CB187" s="1"/>
      <c r="CC187" s="1"/>
      <c r="CD187" s="1"/>
      <c r="CE187" s="1"/>
      <c r="CF187" s="1"/>
      <c r="CG187" s="14"/>
    </row>
    <row r="188" spans="15:85">
      <c r="AQ188" s="14"/>
      <c r="AR188" s="14"/>
      <c r="AS188" s="14"/>
      <c r="AT188" s="14"/>
      <c r="AU188" s="68"/>
      <c r="AV188" s="14"/>
      <c r="AW188" s="68"/>
      <c r="AX188" s="14"/>
      <c r="AY188" s="14"/>
      <c r="AZ188" s="14"/>
      <c r="BA188" s="14"/>
      <c r="BB188" s="14"/>
      <c r="BC188" s="77"/>
      <c r="BE188" s="16"/>
      <c r="BF188" s="3"/>
      <c r="BG188" s="77"/>
      <c r="BH188" s="16"/>
      <c r="BI188" s="14"/>
      <c r="BL188" s="58"/>
      <c r="BM188" s="203"/>
      <c r="BR188" s="77"/>
      <c r="BT188" s="1"/>
      <c r="BU188" s="1"/>
      <c r="BW188" s="1"/>
      <c r="BX188" s="1"/>
      <c r="CB188" s="1"/>
      <c r="CC188" s="1"/>
      <c r="CD188" s="1"/>
      <c r="CE188" s="1"/>
      <c r="CF188" s="1"/>
      <c r="CG188" s="14"/>
    </row>
    <row r="189" spans="15:85">
      <c r="AQ189" s="14"/>
      <c r="AR189" s="14"/>
      <c r="AS189" s="14"/>
      <c r="AT189" s="14"/>
      <c r="AU189" s="68"/>
      <c r="AV189" s="14"/>
      <c r="AW189" s="68"/>
      <c r="AX189" s="14"/>
      <c r="AY189" s="14"/>
      <c r="AZ189" s="14"/>
      <c r="BA189" s="14"/>
      <c r="BB189" s="14"/>
      <c r="BC189" s="77"/>
      <c r="BE189" s="16"/>
      <c r="BF189" s="3"/>
      <c r="BG189" s="77"/>
      <c r="BH189" s="16"/>
      <c r="BI189" s="14"/>
      <c r="BL189" s="58"/>
      <c r="BM189" s="203"/>
      <c r="BR189" s="77"/>
      <c r="BT189" s="1"/>
      <c r="BU189" s="1"/>
      <c r="BW189" s="1"/>
      <c r="BX189" s="1"/>
      <c r="CB189" s="1"/>
      <c r="CC189" s="1"/>
      <c r="CD189" s="1"/>
      <c r="CE189" s="1"/>
      <c r="CF189" s="1"/>
      <c r="CG189" s="14"/>
    </row>
    <row r="190" spans="15:85">
      <c r="AQ190" s="14"/>
      <c r="AR190" s="14"/>
      <c r="AS190" s="14"/>
      <c r="AT190" s="14"/>
      <c r="AU190" s="68"/>
      <c r="AV190" s="14"/>
      <c r="AW190" s="68"/>
      <c r="AX190" s="14"/>
      <c r="AY190" s="14"/>
      <c r="AZ190" s="14"/>
      <c r="BA190" s="14"/>
      <c r="BB190" s="14"/>
      <c r="BC190" s="77"/>
      <c r="BE190" s="16"/>
      <c r="BF190" s="3"/>
      <c r="BG190" s="77"/>
      <c r="BH190" s="16"/>
      <c r="BI190" s="14"/>
      <c r="BL190" s="58"/>
      <c r="BM190" s="203"/>
      <c r="BR190" s="77"/>
      <c r="BT190" s="1"/>
      <c r="BU190" s="1"/>
      <c r="BW190" s="1"/>
      <c r="BX190" s="1"/>
      <c r="CB190" s="1"/>
      <c r="CC190" s="1"/>
      <c r="CD190" s="1"/>
      <c r="CE190" s="1"/>
      <c r="CF190" s="1"/>
      <c r="CG190" s="14"/>
    </row>
    <row r="191" spans="15:85">
      <c r="AQ191" s="14"/>
      <c r="AR191" s="14"/>
      <c r="AS191" s="14"/>
      <c r="AT191" s="14"/>
      <c r="AU191" s="68"/>
      <c r="AV191" s="14"/>
      <c r="AW191" s="68"/>
      <c r="AX191" s="14"/>
      <c r="AY191" s="14"/>
      <c r="AZ191" s="14"/>
      <c r="BA191" s="14"/>
      <c r="BB191" s="14"/>
      <c r="BC191" s="77"/>
      <c r="BE191" s="16"/>
      <c r="BF191" s="3"/>
      <c r="BG191" s="77"/>
      <c r="BH191" s="16"/>
      <c r="BI191" s="14"/>
      <c r="BL191" s="58"/>
      <c r="BM191" s="203"/>
      <c r="BR191" s="77"/>
      <c r="BT191" s="1"/>
      <c r="BU191" s="1"/>
      <c r="BW191" s="1"/>
      <c r="BX191" s="1"/>
      <c r="CB191" s="1"/>
      <c r="CC191" s="1"/>
      <c r="CD191" s="1"/>
      <c r="CE191" s="1"/>
      <c r="CF191" s="1"/>
      <c r="CG191" s="14"/>
    </row>
    <row r="192" spans="15:85">
      <c r="AQ192" s="14"/>
      <c r="AR192" s="14"/>
      <c r="AS192" s="14"/>
      <c r="AT192" s="14"/>
      <c r="AU192" s="68"/>
      <c r="AV192" s="14"/>
      <c r="AW192" s="68"/>
      <c r="AX192" s="14"/>
      <c r="AY192" s="14"/>
      <c r="AZ192" s="14"/>
      <c r="BA192" s="14"/>
      <c r="BB192" s="14"/>
      <c r="BC192" s="77"/>
      <c r="BE192" s="16"/>
      <c r="BF192" s="3"/>
      <c r="BG192" s="77"/>
      <c r="BH192" s="16"/>
      <c r="BI192" s="14"/>
      <c r="BL192" s="58"/>
      <c r="BM192" s="203"/>
      <c r="BR192" s="77"/>
      <c r="BT192" s="1"/>
      <c r="BU192" s="1"/>
      <c r="BW192" s="1"/>
      <c r="BX192" s="1"/>
      <c r="CB192" s="1"/>
      <c r="CC192" s="1"/>
      <c r="CD192" s="1"/>
      <c r="CE192" s="1"/>
      <c r="CF192" s="1"/>
      <c r="CG192" s="14"/>
    </row>
    <row r="193" spans="43:85">
      <c r="AQ193" s="14"/>
      <c r="AR193" s="14"/>
      <c r="AS193" s="14"/>
      <c r="AT193" s="14"/>
      <c r="AU193" s="68"/>
      <c r="AV193" s="14"/>
      <c r="AW193" s="68"/>
      <c r="AX193" s="14"/>
      <c r="AY193" s="14"/>
      <c r="AZ193" s="14"/>
      <c r="BA193" s="14"/>
      <c r="BB193" s="14"/>
      <c r="BC193" s="77"/>
      <c r="BE193" s="16"/>
      <c r="BF193" s="3"/>
      <c r="BG193" s="77"/>
      <c r="BH193" s="16"/>
      <c r="BI193" s="14"/>
      <c r="BL193" s="58"/>
      <c r="BM193" s="203"/>
      <c r="BR193" s="77"/>
      <c r="BT193" s="1"/>
      <c r="BU193" s="1"/>
      <c r="BW193" s="1"/>
      <c r="BX193" s="1"/>
      <c r="CB193" s="1"/>
      <c r="CC193" s="1"/>
      <c r="CD193" s="1"/>
      <c r="CE193" s="1"/>
      <c r="CF193" s="1"/>
      <c r="CG193" s="14"/>
    </row>
    <row r="194" spans="43:85">
      <c r="AQ194" s="14"/>
      <c r="AR194" s="14"/>
      <c r="AS194" s="14"/>
      <c r="AT194" s="14"/>
      <c r="AU194" s="68"/>
      <c r="AV194" s="14"/>
      <c r="AW194" s="68"/>
      <c r="AX194" s="14"/>
      <c r="AY194" s="14"/>
      <c r="AZ194" s="14"/>
      <c r="BA194" s="14"/>
      <c r="BB194" s="14"/>
      <c r="BC194" s="77"/>
      <c r="BE194" s="16"/>
      <c r="BF194" s="3"/>
      <c r="BG194" s="77"/>
      <c r="BH194" s="16"/>
      <c r="BI194" s="14"/>
      <c r="BL194" s="58"/>
      <c r="BM194" s="203"/>
      <c r="BR194" s="77"/>
      <c r="BT194" s="1"/>
      <c r="BU194" s="1"/>
      <c r="BW194" s="1"/>
      <c r="BX194" s="1"/>
      <c r="CB194" s="1"/>
      <c r="CC194" s="1"/>
      <c r="CD194" s="1"/>
      <c r="CE194" s="1"/>
      <c r="CF194" s="1"/>
      <c r="CG194" s="14"/>
    </row>
    <row r="195" spans="43:85">
      <c r="AQ195" s="14"/>
      <c r="AR195" s="14"/>
      <c r="AS195" s="14"/>
      <c r="AT195" s="14"/>
      <c r="AU195" s="68"/>
      <c r="AV195" s="14"/>
      <c r="AW195" s="68"/>
      <c r="AX195" s="14"/>
      <c r="AY195" s="14"/>
      <c r="AZ195" s="14"/>
      <c r="BA195" s="14"/>
      <c r="BB195" s="14"/>
      <c r="BC195" s="77"/>
      <c r="BE195" s="16"/>
      <c r="BF195" s="3"/>
      <c r="BG195" s="77"/>
      <c r="BH195" s="16"/>
      <c r="BI195" s="14"/>
      <c r="BL195" s="58"/>
      <c r="BM195" s="203"/>
      <c r="BR195" s="77"/>
      <c r="BT195" s="1"/>
      <c r="BU195" s="1"/>
      <c r="BW195" s="1"/>
      <c r="BX195" s="1"/>
      <c r="CB195" s="1"/>
      <c r="CC195" s="1"/>
      <c r="CD195" s="1"/>
      <c r="CE195" s="1"/>
      <c r="CF195" s="1"/>
      <c r="CG195" s="14"/>
    </row>
    <row r="196" spans="43:85">
      <c r="AQ196" s="14"/>
      <c r="AR196" s="14"/>
      <c r="AS196" s="14"/>
      <c r="AT196" s="14"/>
      <c r="AU196" s="68"/>
      <c r="AV196" s="14"/>
      <c r="AW196" s="68"/>
      <c r="AX196" s="14"/>
      <c r="AY196" s="14"/>
      <c r="AZ196" s="14"/>
      <c r="BA196" s="14"/>
      <c r="BB196" s="14"/>
      <c r="BC196" s="77"/>
      <c r="BE196" s="16"/>
      <c r="BF196" s="3"/>
      <c r="BG196" s="77"/>
      <c r="BH196" s="16"/>
      <c r="BI196" s="14"/>
      <c r="BL196" s="58"/>
      <c r="BM196" s="203"/>
      <c r="BR196" s="77"/>
      <c r="BT196" s="1"/>
      <c r="BU196" s="1"/>
      <c r="BW196" s="1"/>
      <c r="BX196" s="1"/>
      <c r="CB196" s="1"/>
      <c r="CC196" s="1"/>
      <c r="CD196" s="1"/>
      <c r="CE196" s="1"/>
      <c r="CF196" s="1"/>
      <c r="CG196" s="14"/>
    </row>
    <row r="197" spans="43:85">
      <c r="AQ197" s="14"/>
      <c r="AR197" s="14"/>
      <c r="AS197" s="14"/>
      <c r="AT197" s="14"/>
      <c r="AU197" s="68"/>
      <c r="AV197" s="14"/>
      <c r="AW197" s="68"/>
      <c r="AX197" s="14"/>
      <c r="AY197" s="14"/>
      <c r="AZ197" s="14"/>
      <c r="BA197" s="14"/>
      <c r="BB197" s="14"/>
      <c r="BC197" s="77"/>
      <c r="BE197" s="16"/>
      <c r="BF197" s="3"/>
      <c r="BG197" s="77"/>
      <c r="BH197" s="16"/>
      <c r="BI197" s="14"/>
      <c r="BL197" s="58"/>
      <c r="BM197" s="203"/>
      <c r="BR197" s="77"/>
      <c r="BT197" s="1"/>
      <c r="BU197" s="1"/>
      <c r="BW197" s="1"/>
      <c r="BX197" s="1"/>
      <c r="CB197" s="1"/>
      <c r="CC197" s="1"/>
      <c r="CD197" s="1"/>
      <c r="CE197" s="1"/>
      <c r="CF197" s="1"/>
      <c r="CG197" s="14"/>
    </row>
    <row r="198" spans="43:85">
      <c r="AQ198" s="14"/>
      <c r="AR198" s="14"/>
      <c r="AS198" s="14"/>
      <c r="AT198" s="14"/>
      <c r="AU198" s="68"/>
      <c r="AV198" s="14"/>
      <c r="AW198" s="68"/>
      <c r="AX198" s="14"/>
      <c r="AY198" s="14"/>
      <c r="AZ198" s="14"/>
      <c r="BA198" s="14"/>
      <c r="BB198" s="14"/>
      <c r="BC198" s="77"/>
      <c r="BE198" s="16"/>
      <c r="BF198" s="3"/>
      <c r="BG198" s="77"/>
      <c r="BH198" s="16"/>
      <c r="BI198" s="14"/>
      <c r="BL198" s="58"/>
      <c r="BM198" s="203"/>
      <c r="BR198" s="77"/>
      <c r="BT198" s="1"/>
      <c r="BU198" s="1"/>
      <c r="BW198" s="1"/>
      <c r="BX198" s="1"/>
      <c r="CB198" s="1"/>
      <c r="CC198" s="1"/>
      <c r="CD198" s="1"/>
      <c r="CE198" s="1"/>
      <c r="CF198" s="1"/>
      <c r="CG198" s="14"/>
    </row>
    <row r="199" spans="43:85">
      <c r="AQ199" s="14"/>
      <c r="AR199" s="14"/>
      <c r="AS199" s="14"/>
      <c r="AT199" s="14"/>
      <c r="AU199" s="68"/>
      <c r="AV199" s="14"/>
      <c r="AW199" s="68"/>
      <c r="AX199" s="14"/>
      <c r="AY199" s="14"/>
      <c r="AZ199" s="14"/>
      <c r="BA199" s="14"/>
      <c r="BB199" s="14"/>
      <c r="BC199" s="77"/>
      <c r="BD199" s="77"/>
      <c r="BE199" s="16"/>
      <c r="BF199" s="14"/>
      <c r="BG199" s="77"/>
      <c r="BH199" s="77"/>
      <c r="BI199" s="14"/>
      <c r="BJ199" s="77"/>
      <c r="BK199" s="14"/>
      <c r="BL199" s="14"/>
      <c r="BM199" s="77"/>
      <c r="BN199" s="77"/>
      <c r="BO199" s="77"/>
      <c r="BP199" s="77"/>
      <c r="BQ199" s="68"/>
      <c r="BR199" s="77"/>
      <c r="BS199" s="68"/>
      <c r="BT199" s="14"/>
      <c r="BU199" s="14"/>
      <c r="BV199" s="68"/>
      <c r="BW199" s="14"/>
      <c r="BX199" s="14"/>
      <c r="BY199" s="68"/>
      <c r="BZ199" s="68"/>
      <c r="CA199" s="68"/>
      <c r="CB199" s="14"/>
      <c r="CC199" s="14"/>
      <c r="CD199" s="14"/>
      <c r="CE199" s="14"/>
      <c r="CF199" s="1"/>
      <c r="CG199" s="14"/>
    </row>
    <row r="200" spans="43:85">
      <c r="AQ200" s="14"/>
      <c r="AR200" s="14"/>
      <c r="AS200" s="14"/>
      <c r="AT200" s="14"/>
      <c r="AU200" s="68"/>
      <c r="AV200" s="14"/>
      <c r="AW200" s="68"/>
      <c r="AX200" s="14"/>
      <c r="AY200" s="14"/>
      <c r="AZ200" s="14"/>
      <c r="BA200" s="14"/>
      <c r="BB200" s="14"/>
      <c r="BC200" s="77"/>
      <c r="BD200" s="77"/>
      <c r="BE200" s="16"/>
      <c r="BF200" s="14"/>
      <c r="BG200" s="77"/>
      <c r="BH200" s="77"/>
      <c r="BI200" s="14"/>
      <c r="BJ200" s="77"/>
      <c r="BK200" s="14"/>
      <c r="BL200" s="14"/>
      <c r="BM200" s="77"/>
      <c r="BN200" s="77"/>
      <c r="BO200" s="77"/>
      <c r="BP200" s="77"/>
      <c r="BQ200" s="68"/>
      <c r="BR200" s="77"/>
      <c r="BS200" s="68"/>
      <c r="BT200" s="14"/>
      <c r="BU200" s="14"/>
      <c r="BV200" s="68"/>
      <c r="BW200" s="14"/>
      <c r="BX200" s="14"/>
      <c r="BY200" s="68"/>
      <c r="BZ200" s="68"/>
      <c r="CA200" s="68"/>
      <c r="CB200" s="14"/>
      <c r="CC200" s="14"/>
      <c r="CD200" s="14"/>
      <c r="CE200" s="14"/>
      <c r="CF200" s="1"/>
      <c r="CG200" s="14"/>
    </row>
    <row r="201" spans="43:85">
      <c r="AQ201" s="14"/>
      <c r="AR201" s="14"/>
      <c r="AS201" s="14"/>
      <c r="AT201" s="14"/>
      <c r="AU201" s="68"/>
      <c r="AV201" s="14"/>
      <c r="AW201" s="68"/>
      <c r="AX201" s="14"/>
      <c r="AY201" s="14"/>
      <c r="AZ201" s="14"/>
      <c r="BA201" s="14"/>
      <c r="BB201" s="14"/>
      <c r="BC201" s="77"/>
      <c r="BD201" s="77"/>
      <c r="BE201" s="77"/>
      <c r="BF201" s="14"/>
      <c r="BG201" s="77"/>
      <c r="BH201" s="77"/>
      <c r="BI201" s="14"/>
      <c r="BJ201" s="77"/>
      <c r="BK201" s="14"/>
      <c r="BL201" s="14"/>
      <c r="BM201" s="77"/>
      <c r="BN201" s="77"/>
      <c r="BO201" s="77"/>
      <c r="BP201" s="77"/>
      <c r="BQ201" s="68"/>
      <c r="BR201" s="77"/>
      <c r="BS201" s="68"/>
      <c r="BT201" s="14"/>
      <c r="BU201" s="14"/>
      <c r="BV201" s="68"/>
      <c r="BW201" s="14"/>
      <c r="BX201" s="14"/>
      <c r="BY201" s="68"/>
      <c r="BZ201" s="68"/>
      <c r="CA201" s="68"/>
      <c r="CB201" s="14"/>
      <c r="CC201" s="14"/>
      <c r="CD201" s="14"/>
      <c r="CE201" s="14"/>
      <c r="CF201" s="14"/>
      <c r="CG201" s="14"/>
    </row>
    <row r="202" spans="43:85">
      <c r="AQ202" s="14"/>
      <c r="AR202" s="14"/>
      <c r="AS202" s="14"/>
      <c r="AT202" s="14"/>
      <c r="AU202" s="68"/>
      <c r="AV202" s="14"/>
      <c r="AW202" s="68"/>
      <c r="AX202" s="14"/>
      <c r="AY202" s="14"/>
      <c r="AZ202" s="14"/>
      <c r="BA202" s="14"/>
      <c r="BB202" s="14"/>
      <c r="BC202" s="77"/>
      <c r="BD202" s="77"/>
      <c r="BE202" s="77"/>
      <c r="BF202" s="14"/>
      <c r="BG202" s="77"/>
      <c r="BH202" s="77"/>
      <c r="BI202" s="14"/>
      <c r="BJ202" s="77"/>
      <c r="BK202" s="14"/>
      <c r="BL202" s="14"/>
      <c r="BM202" s="77"/>
      <c r="BN202" s="77"/>
      <c r="BO202" s="77"/>
      <c r="BP202" s="77"/>
      <c r="BQ202" s="68"/>
      <c r="BR202" s="77"/>
      <c r="BS202" s="68"/>
      <c r="BT202" s="14"/>
      <c r="BU202" s="14"/>
      <c r="BV202" s="68"/>
      <c r="BW202" s="14"/>
      <c r="BX202" s="14"/>
      <c r="BY202" s="68"/>
      <c r="BZ202" s="68"/>
      <c r="CA202" s="68"/>
      <c r="CB202" s="14"/>
      <c r="CC202" s="14"/>
      <c r="CD202" s="14"/>
      <c r="CE202" s="14"/>
      <c r="CF202" s="14"/>
      <c r="CG202" s="14"/>
    </row>
    <row r="203" spans="43:85">
      <c r="AQ203" s="14"/>
      <c r="AR203" s="14"/>
      <c r="AS203" s="14"/>
      <c r="AT203" s="14"/>
      <c r="AU203" s="68"/>
      <c r="AV203" s="14"/>
      <c r="AW203" s="68"/>
      <c r="AX203" s="14"/>
      <c r="AY203" s="14"/>
      <c r="AZ203" s="14"/>
      <c r="BA203" s="14"/>
      <c r="BB203" s="14"/>
      <c r="BC203" s="77"/>
      <c r="BD203" s="77"/>
      <c r="BE203" s="77"/>
      <c r="BF203" s="14"/>
      <c r="BG203" s="77"/>
      <c r="BH203" s="77"/>
      <c r="BI203" s="14"/>
      <c r="BJ203" s="77"/>
      <c r="BK203" s="14"/>
      <c r="BL203" s="14"/>
      <c r="BM203" s="77"/>
      <c r="BN203" s="77"/>
      <c r="BO203" s="77"/>
      <c r="BP203" s="77"/>
      <c r="BQ203" s="68"/>
      <c r="BR203" s="77"/>
      <c r="BS203" s="68"/>
      <c r="BT203" s="14"/>
      <c r="BU203" s="14"/>
      <c r="BV203" s="68"/>
      <c r="BW203" s="14"/>
      <c r="BX203" s="14"/>
      <c r="BY203" s="68"/>
      <c r="BZ203" s="68"/>
      <c r="CA203" s="68"/>
      <c r="CB203" s="14"/>
      <c r="CC203" s="14"/>
      <c r="CD203" s="14"/>
      <c r="CE203" s="14"/>
      <c r="CF203" s="14"/>
      <c r="CG203" s="14"/>
    </row>
    <row r="204" spans="43:85">
      <c r="AQ204" s="14"/>
      <c r="AR204" s="14"/>
      <c r="AS204" s="14"/>
      <c r="AT204" s="14"/>
      <c r="AU204" s="68"/>
      <c r="AV204" s="14"/>
      <c r="AW204" s="68"/>
      <c r="AX204" s="14"/>
      <c r="AY204" s="14"/>
      <c r="AZ204" s="14"/>
      <c r="BA204" s="14"/>
      <c r="BB204" s="14"/>
      <c r="BC204" s="77"/>
      <c r="BD204" s="77"/>
      <c r="BE204" s="77"/>
      <c r="BF204" s="14"/>
      <c r="BG204" s="77"/>
      <c r="BH204" s="77"/>
      <c r="BI204" s="14"/>
      <c r="BJ204" s="77"/>
      <c r="BK204" s="14"/>
      <c r="BL204" s="14"/>
      <c r="BM204" s="77"/>
      <c r="BN204" s="77"/>
      <c r="BO204" s="77"/>
      <c r="BP204" s="77"/>
      <c r="BQ204" s="68"/>
      <c r="BR204" s="77"/>
      <c r="BS204" s="68"/>
      <c r="BT204" s="14"/>
      <c r="BU204" s="14"/>
      <c r="BV204" s="68"/>
      <c r="BW204" s="14"/>
      <c r="BX204" s="14"/>
      <c r="BY204" s="68"/>
      <c r="BZ204" s="68"/>
      <c r="CA204" s="68"/>
      <c r="CB204" s="14"/>
      <c r="CC204" s="14"/>
      <c r="CD204" s="14"/>
      <c r="CE204" s="14"/>
      <c r="CF204" s="14"/>
      <c r="CG204" s="14"/>
    </row>
    <row r="205" spans="43:85">
      <c r="AQ205" s="14"/>
      <c r="AR205" s="14"/>
      <c r="AS205" s="14"/>
      <c r="AT205" s="14"/>
      <c r="AU205" s="68"/>
      <c r="AV205" s="14"/>
      <c r="AW205" s="68"/>
      <c r="AX205" s="14"/>
      <c r="AY205" s="14"/>
      <c r="AZ205" s="14"/>
      <c r="BA205" s="14"/>
      <c r="BB205" s="14"/>
      <c r="BC205" s="77"/>
      <c r="BD205" s="77"/>
      <c r="BE205" s="77"/>
      <c r="BF205" s="14"/>
      <c r="BG205" s="77"/>
      <c r="BH205" s="77"/>
      <c r="BI205" s="14"/>
      <c r="BJ205" s="77"/>
      <c r="BK205" s="14"/>
      <c r="BL205" s="14"/>
      <c r="BM205" s="77"/>
      <c r="BN205" s="77"/>
      <c r="BO205" s="77"/>
      <c r="BP205" s="77"/>
      <c r="BQ205" s="68"/>
      <c r="BR205" s="77"/>
      <c r="BS205" s="68"/>
      <c r="BT205" s="14"/>
      <c r="BU205" s="14"/>
      <c r="BV205" s="68"/>
      <c r="BW205" s="14"/>
      <c r="BX205" s="14"/>
      <c r="BY205" s="68"/>
      <c r="BZ205" s="68"/>
      <c r="CA205" s="68"/>
      <c r="CB205" s="14"/>
      <c r="CC205" s="14"/>
      <c r="CD205" s="14"/>
      <c r="CE205" s="14"/>
      <c r="CF205" s="14"/>
      <c r="CG205" s="14"/>
    </row>
    <row r="206" spans="43:85">
      <c r="AQ206" s="14"/>
      <c r="AR206" s="14"/>
      <c r="AS206" s="14"/>
      <c r="AT206" s="14"/>
      <c r="AU206" s="68"/>
      <c r="AV206" s="14"/>
      <c r="AW206" s="68"/>
      <c r="AX206" s="14"/>
      <c r="AY206" s="14"/>
      <c r="AZ206" s="14"/>
      <c r="BA206" s="14"/>
      <c r="BB206" s="14"/>
      <c r="BC206" s="77"/>
      <c r="BD206" s="77"/>
      <c r="BE206" s="77"/>
      <c r="BF206" s="14"/>
      <c r="BG206" s="77"/>
      <c r="BH206" s="77"/>
      <c r="BI206" s="14"/>
      <c r="BJ206" s="77"/>
      <c r="BK206" s="14"/>
      <c r="BL206" s="14"/>
      <c r="BM206" s="77"/>
      <c r="BN206" s="77"/>
      <c r="BO206" s="77"/>
      <c r="BP206" s="77"/>
      <c r="BQ206" s="68"/>
      <c r="BR206" s="77"/>
      <c r="BS206" s="68"/>
      <c r="BT206" s="14"/>
      <c r="BU206" s="14"/>
      <c r="BV206" s="68"/>
      <c r="BW206" s="14"/>
      <c r="BX206" s="14"/>
      <c r="BY206" s="68"/>
      <c r="BZ206" s="68"/>
      <c r="CA206" s="68"/>
      <c r="CB206" s="14"/>
      <c r="CC206" s="14"/>
      <c r="CD206" s="14"/>
      <c r="CE206" s="14"/>
      <c r="CF206" s="14"/>
      <c r="CG206" s="14"/>
    </row>
    <row r="207" spans="43:85">
      <c r="AQ207" s="14"/>
      <c r="AR207" s="14"/>
      <c r="AS207" s="14"/>
      <c r="AT207" s="14"/>
      <c r="AU207" s="68"/>
      <c r="AV207" s="14"/>
      <c r="AW207" s="68"/>
      <c r="AX207" s="14"/>
      <c r="AY207" s="14"/>
      <c r="AZ207" s="14"/>
      <c r="BA207" s="14"/>
      <c r="BB207" s="14"/>
      <c r="BC207" s="77"/>
      <c r="BD207" s="77"/>
      <c r="BE207" s="77"/>
      <c r="BF207" s="14"/>
      <c r="BG207" s="77"/>
      <c r="BH207" s="77"/>
      <c r="BI207" s="14"/>
      <c r="BJ207" s="77"/>
      <c r="BK207" s="14"/>
      <c r="BL207" s="14"/>
      <c r="BM207" s="77"/>
      <c r="BN207" s="77"/>
      <c r="BO207" s="77"/>
      <c r="BP207" s="77"/>
      <c r="BQ207" s="68"/>
      <c r="BR207" s="77"/>
      <c r="BS207" s="68"/>
      <c r="BT207" s="14"/>
      <c r="BU207" s="14"/>
      <c r="BV207" s="68"/>
      <c r="BW207" s="14"/>
      <c r="BX207" s="14"/>
      <c r="BY207" s="68"/>
      <c r="BZ207" s="68"/>
      <c r="CA207" s="68"/>
      <c r="CB207" s="14"/>
      <c r="CC207" s="14"/>
      <c r="CD207" s="14"/>
      <c r="CE207" s="14"/>
      <c r="CF207" s="14"/>
      <c r="CG207" s="14"/>
    </row>
    <row r="208" spans="43:85">
      <c r="AQ208" s="14"/>
      <c r="AR208" s="14"/>
      <c r="AS208" s="14"/>
      <c r="AT208" s="14"/>
      <c r="AU208" s="68"/>
      <c r="AV208" s="14"/>
      <c r="AW208" s="68"/>
      <c r="AX208" s="14"/>
      <c r="AY208" s="14"/>
      <c r="AZ208" s="14"/>
      <c r="BA208" s="14"/>
      <c r="BB208" s="14"/>
      <c r="BC208" s="77"/>
      <c r="BD208" s="77"/>
      <c r="BE208" s="77"/>
      <c r="BF208" s="14"/>
      <c r="BG208" s="77"/>
      <c r="BH208" s="77"/>
      <c r="BI208" s="14"/>
      <c r="BJ208" s="77"/>
      <c r="BK208" s="14"/>
      <c r="BL208" s="14"/>
      <c r="BM208" s="77"/>
      <c r="BN208" s="77"/>
      <c r="BO208" s="77"/>
      <c r="BP208" s="77"/>
      <c r="BQ208" s="68"/>
      <c r="BR208" s="77"/>
      <c r="BS208" s="68"/>
      <c r="BT208" s="14"/>
      <c r="BU208" s="14"/>
      <c r="BV208" s="68"/>
      <c r="BW208" s="14"/>
      <c r="BX208" s="14"/>
      <c r="BY208" s="68"/>
      <c r="BZ208" s="68"/>
      <c r="CA208" s="68"/>
      <c r="CB208" s="14"/>
      <c r="CC208" s="14"/>
      <c r="CD208" s="14"/>
      <c r="CE208" s="14"/>
      <c r="CF208" s="14"/>
      <c r="CG208" s="14"/>
    </row>
    <row r="209" spans="43:85">
      <c r="AQ209" s="14"/>
      <c r="AR209" s="14"/>
      <c r="AS209" s="14"/>
      <c r="AT209" s="14"/>
      <c r="AU209" s="68"/>
      <c r="AV209" s="14"/>
      <c r="AW209" s="68"/>
      <c r="AX209" s="14"/>
      <c r="AY209" s="14"/>
      <c r="AZ209" s="14"/>
      <c r="BA209" s="14"/>
      <c r="BB209" s="14"/>
      <c r="BC209" s="77"/>
      <c r="BD209" s="77"/>
      <c r="BE209" s="77"/>
      <c r="BF209" s="14"/>
      <c r="BG209" s="77"/>
      <c r="BH209" s="77"/>
      <c r="BI209" s="14"/>
      <c r="BJ209" s="77"/>
      <c r="BK209" s="14"/>
      <c r="BL209" s="14"/>
      <c r="BM209" s="77"/>
      <c r="BN209" s="77"/>
      <c r="BO209" s="77"/>
      <c r="BP209" s="77"/>
      <c r="BQ209" s="68"/>
      <c r="BR209" s="77"/>
      <c r="BS209" s="68"/>
      <c r="BT209" s="14"/>
      <c r="BU209" s="14"/>
      <c r="BV209" s="68"/>
      <c r="BW209" s="14"/>
      <c r="BX209" s="14"/>
      <c r="BY209" s="68"/>
      <c r="BZ209" s="68"/>
      <c r="CA209" s="68"/>
      <c r="CB209" s="14"/>
      <c r="CC209" s="14"/>
      <c r="CD209" s="14"/>
      <c r="CE209" s="14"/>
      <c r="CF209" s="14"/>
      <c r="CG209" s="14"/>
    </row>
    <row r="210" spans="43:85">
      <c r="AQ210" s="14"/>
      <c r="AR210" s="14"/>
      <c r="AS210" s="14"/>
      <c r="AT210" s="14"/>
      <c r="AU210" s="68"/>
      <c r="AV210" s="14"/>
      <c r="AW210" s="68"/>
      <c r="AX210" s="14"/>
      <c r="AY210" s="14"/>
      <c r="AZ210" s="14"/>
      <c r="BA210" s="14"/>
      <c r="BB210" s="14"/>
      <c r="BC210" s="77"/>
      <c r="BD210" s="77"/>
      <c r="BE210" s="77"/>
      <c r="BF210" s="14"/>
      <c r="BG210" s="77"/>
      <c r="BH210" s="77"/>
      <c r="BI210" s="14"/>
      <c r="BJ210" s="77"/>
      <c r="BK210" s="14"/>
      <c r="BL210" s="14"/>
      <c r="BM210" s="77"/>
      <c r="BN210" s="77"/>
      <c r="BO210" s="77"/>
      <c r="BP210" s="77"/>
      <c r="BQ210" s="68"/>
      <c r="BR210" s="77"/>
      <c r="BS210" s="68"/>
      <c r="BT210" s="14"/>
      <c r="BU210" s="14"/>
      <c r="BV210" s="68"/>
      <c r="BW210" s="14"/>
      <c r="BX210" s="14"/>
      <c r="BY210" s="68"/>
      <c r="BZ210" s="68"/>
      <c r="CA210" s="68"/>
      <c r="CB210" s="14"/>
      <c r="CC210" s="14"/>
      <c r="CD210" s="14"/>
      <c r="CE210" s="14"/>
      <c r="CF210" s="14"/>
      <c r="CG210" s="14"/>
    </row>
    <row r="211" spans="43:85">
      <c r="AQ211" s="14"/>
      <c r="AR211" s="14"/>
      <c r="AS211" s="14"/>
      <c r="AT211" s="14"/>
      <c r="AU211" s="68"/>
      <c r="AV211" s="14"/>
      <c r="AW211" s="68"/>
      <c r="AX211" s="14"/>
      <c r="AY211" s="14"/>
      <c r="AZ211" s="14"/>
      <c r="BA211" s="14"/>
      <c r="BB211" s="14"/>
      <c r="BC211" s="77"/>
      <c r="BD211" s="77"/>
      <c r="BE211" s="77"/>
      <c r="BF211" s="14"/>
      <c r="BG211" s="77"/>
      <c r="BH211" s="77"/>
      <c r="BI211" s="14"/>
      <c r="BJ211" s="77"/>
      <c r="BK211" s="14"/>
      <c r="BL211" s="14"/>
      <c r="BM211" s="77"/>
      <c r="BN211" s="77"/>
      <c r="BO211" s="77"/>
      <c r="BP211" s="77"/>
      <c r="BQ211" s="68"/>
      <c r="BR211" s="77"/>
      <c r="BS211" s="68"/>
      <c r="BT211" s="14"/>
      <c r="BU211" s="14"/>
      <c r="BV211" s="68"/>
      <c r="BW211" s="14"/>
      <c r="BX211" s="14"/>
      <c r="BY211" s="68"/>
      <c r="BZ211" s="68"/>
      <c r="CA211" s="68"/>
      <c r="CB211" s="14"/>
      <c r="CC211" s="14"/>
      <c r="CD211" s="14"/>
      <c r="CE211" s="14"/>
      <c r="CF211" s="14"/>
      <c r="CG211" s="14"/>
    </row>
    <row r="212" spans="43:85">
      <c r="AQ212" s="14"/>
      <c r="AR212" s="14"/>
      <c r="AS212" s="14"/>
      <c r="AT212" s="14"/>
      <c r="AU212" s="68"/>
      <c r="AV212" s="14"/>
      <c r="AW212" s="68"/>
      <c r="AX212" s="14"/>
      <c r="AY212" s="14"/>
      <c r="AZ212" s="14"/>
      <c r="BA212" s="14"/>
      <c r="BB212" s="14"/>
      <c r="BC212" s="77"/>
      <c r="BD212" s="77"/>
      <c r="BE212" s="77"/>
      <c r="BF212" s="14"/>
      <c r="BG212" s="77"/>
      <c r="BH212" s="77"/>
      <c r="BI212" s="14"/>
      <c r="BJ212" s="77"/>
      <c r="BK212" s="14"/>
      <c r="BL212" s="14"/>
      <c r="BM212" s="77"/>
      <c r="BN212" s="77"/>
      <c r="BO212" s="77"/>
      <c r="BP212" s="77"/>
      <c r="BQ212" s="68"/>
      <c r="BR212" s="77"/>
      <c r="BS212" s="68"/>
      <c r="BT212" s="14"/>
      <c r="BU212" s="14"/>
      <c r="BV212" s="68"/>
      <c r="BW212" s="14"/>
      <c r="BX212" s="14"/>
      <c r="BY212" s="68"/>
      <c r="BZ212" s="68"/>
      <c r="CA212" s="68"/>
      <c r="CB212" s="14"/>
      <c r="CC212" s="14"/>
      <c r="CD212" s="14"/>
      <c r="CE212" s="14"/>
      <c r="CF212" s="14"/>
      <c r="CG212" s="14"/>
    </row>
    <row r="213" spans="43:85">
      <c r="AQ213" s="14"/>
      <c r="AR213" s="14"/>
      <c r="AS213" s="14"/>
      <c r="AT213" s="14"/>
      <c r="AU213" s="68"/>
      <c r="AV213" s="14"/>
      <c r="AW213" s="68"/>
      <c r="AX213" s="14"/>
      <c r="AY213" s="14"/>
      <c r="AZ213" s="14"/>
      <c r="BA213" s="14"/>
      <c r="BB213" s="14"/>
      <c r="BC213" s="77"/>
      <c r="BD213" s="77"/>
      <c r="BE213" s="77"/>
      <c r="BF213" s="14"/>
      <c r="BG213" s="77"/>
      <c r="BH213" s="77"/>
      <c r="BI213" s="14"/>
      <c r="BJ213" s="77"/>
      <c r="BK213" s="14"/>
      <c r="BL213" s="14"/>
      <c r="BM213" s="77"/>
      <c r="BN213" s="77"/>
      <c r="BO213" s="77"/>
      <c r="BP213" s="77"/>
      <c r="BQ213" s="68"/>
      <c r="BR213" s="77"/>
      <c r="BS213" s="68"/>
      <c r="BT213" s="14"/>
      <c r="BU213" s="14"/>
      <c r="BV213" s="68"/>
      <c r="BW213" s="14"/>
      <c r="BX213" s="14"/>
      <c r="BY213" s="68"/>
      <c r="BZ213" s="68"/>
      <c r="CA213" s="68"/>
      <c r="CB213" s="14"/>
      <c r="CC213" s="14"/>
      <c r="CD213" s="14"/>
      <c r="CE213" s="14"/>
      <c r="CF213" s="14"/>
      <c r="CG213" s="14"/>
    </row>
    <row r="214" spans="43:85">
      <c r="AQ214" s="14"/>
      <c r="AR214" s="14"/>
      <c r="AS214" s="14"/>
      <c r="AT214" s="14"/>
      <c r="AU214" s="68"/>
      <c r="AV214" s="14"/>
      <c r="AW214" s="68"/>
      <c r="AX214" s="14"/>
      <c r="AY214" s="14"/>
      <c r="AZ214" s="14"/>
      <c r="BA214" s="14"/>
      <c r="BB214" s="14"/>
      <c r="BC214" s="77"/>
      <c r="BD214" s="77"/>
      <c r="BE214" s="77"/>
      <c r="BF214" s="14"/>
      <c r="BG214" s="77"/>
      <c r="BH214" s="77"/>
      <c r="BI214" s="14"/>
      <c r="BJ214" s="77"/>
      <c r="BK214" s="14"/>
      <c r="BL214" s="14"/>
      <c r="BM214" s="77"/>
      <c r="BN214" s="77"/>
      <c r="BO214" s="77"/>
      <c r="BP214" s="77"/>
      <c r="BQ214" s="68"/>
      <c r="BR214" s="77"/>
      <c r="BS214" s="68"/>
      <c r="BT214" s="14"/>
      <c r="BU214" s="14"/>
      <c r="BV214" s="68"/>
      <c r="BW214" s="14"/>
      <c r="BX214" s="14"/>
      <c r="BY214" s="68"/>
      <c r="BZ214" s="68"/>
      <c r="CA214" s="68"/>
      <c r="CB214" s="14"/>
      <c r="CC214" s="14"/>
      <c r="CD214" s="14"/>
      <c r="CE214" s="14"/>
      <c r="CF214" s="14"/>
      <c r="CG214" s="14"/>
    </row>
    <row r="215" spans="43:85">
      <c r="AQ215" s="14"/>
      <c r="AR215" s="14"/>
      <c r="AS215" s="14"/>
      <c r="AT215" s="14"/>
      <c r="AU215" s="68"/>
      <c r="AV215" s="14"/>
      <c r="AW215" s="68"/>
      <c r="AX215" s="14"/>
      <c r="AY215" s="14"/>
      <c r="AZ215" s="14"/>
      <c r="BA215" s="14"/>
      <c r="BB215" s="14"/>
      <c r="BC215" s="77"/>
      <c r="BD215" s="77"/>
      <c r="BE215" s="77"/>
      <c r="BF215" s="14"/>
      <c r="BG215" s="77"/>
      <c r="BH215" s="77"/>
      <c r="BI215" s="14"/>
      <c r="BJ215" s="77"/>
      <c r="BK215" s="14"/>
      <c r="BL215" s="14"/>
      <c r="BM215" s="77"/>
      <c r="BN215" s="77"/>
      <c r="BO215" s="77"/>
      <c r="BP215" s="77"/>
      <c r="BQ215" s="68"/>
      <c r="BR215" s="77"/>
      <c r="BS215" s="68"/>
      <c r="BT215" s="14"/>
      <c r="BU215" s="14"/>
      <c r="BV215" s="68"/>
      <c r="BW215" s="14"/>
      <c r="BX215" s="14"/>
      <c r="BY215" s="68"/>
      <c r="BZ215" s="68"/>
      <c r="CA215" s="68"/>
      <c r="CB215" s="14"/>
      <c r="CC215" s="14"/>
      <c r="CD215" s="14"/>
      <c r="CE215" s="14"/>
      <c r="CF215" s="14"/>
      <c r="CG215" s="14"/>
    </row>
    <row r="216" spans="43:85">
      <c r="AQ216" s="14"/>
      <c r="AR216" s="14"/>
      <c r="AS216" s="14"/>
      <c r="AT216" s="14"/>
      <c r="AU216" s="68"/>
      <c r="AV216" s="14"/>
      <c r="AW216" s="68"/>
      <c r="AX216" s="14"/>
      <c r="AY216" s="14"/>
      <c r="AZ216" s="14"/>
      <c r="BA216" s="14"/>
      <c r="BB216" s="14"/>
      <c r="BC216" s="77"/>
      <c r="BD216" s="77"/>
      <c r="BE216" s="77"/>
      <c r="BF216" s="14"/>
      <c r="BG216" s="77"/>
      <c r="BH216" s="77"/>
      <c r="BI216" s="14"/>
      <c r="BJ216" s="77"/>
      <c r="BK216" s="14"/>
      <c r="BL216" s="14"/>
      <c r="BM216" s="77"/>
      <c r="BN216" s="77"/>
      <c r="BO216" s="77"/>
      <c r="BP216" s="77"/>
      <c r="BQ216" s="68"/>
      <c r="BR216" s="77"/>
      <c r="BS216" s="68"/>
      <c r="BT216" s="14"/>
      <c r="BU216" s="14"/>
      <c r="BV216" s="68"/>
      <c r="BW216" s="14"/>
      <c r="BX216" s="14"/>
      <c r="BY216" s="68"/>
      <c r="BZ216" s="68"/>
      <c r="CA216" s="68"/>
      <c r="CB216" s="14"/>
      <c r="CC216" s="14"/>
      <c r="CD216" s="14"/>
      <c r="CE216" s="14"/>
      <c r="CF216" s="14"/>
      <c r="CG216" s="14"/>
    </row>
    <row r="217" spans="43:85">
      <c r="AQ217" s="14"/>
      <c r="AR217" s="14"/>
      <c r="AS217" s="14"/>
      <c r="AT217" s="14"/>
      <c r="AU217" s="68"/>
      <c r="AV217" s="14"/>
      <c r="AW217" s="68"/>
      <c r="AX217" s="14"/>
      <c r="AY217" s="14"/>
      <c r="AZ217" s="14"/>
      <c r="BA217" s="14"/>
      <c r="BB217" s="14"/>
      <c r="BC217" s="77"/>
      <c r="BD217" s="77"/>
      <c r="BE217" s="77"/>
      <c r="BF217" s="14"/>
      <c r="BG217" s="77"/>
      <c r="BH217" s="77"/>
      <c r="BI217" s="14"/>
      <c r="BJ217" s="77"/>
      <c r="BK217" s="14"/>
      <c r="BL217" s="14"/>
      <c r="BM217" s="77"/>
      <c r="BN217" s="77"/>
      <c r="BO217" s="77"/>
      <c r="BP217" s="77"/>
      <c r="BQ217" s="68"/>
      <c r="BR217" s="77"/>
      <c r="BS217" s="68"/>
      <c r="BT217" s="14"/>
      <c r="BU217" s="14"/>
      <c r="BV217" s="68"/>
      <c r="BW217" s="14"/>
      <c r="BX217" s="14"/>
      <c r="BY217" s="68"/>
      <c r="BZ217" s="68"/>
      <c r="CA217" s="68"/>
      <c r="CB217" s="14"/>
      <c r="CC217" s="14"/>
      <c r="CD217" s="14"/>
      <c r="CE217" s="14"/>
      <c r="CF217" s="14"/>
      <c r="CG217" s="14"/>
    </row>
    <row r="218" spans="43:85">
      <c r="AQ218" s="14"/>
      <c r="AR218" s="14"/>
      <c r="AS218" s="14"/>
      <c r="AT218" s="14"/>
      <c r="AU218" s="68"/>
      <c r="AV218" s="14"/>
      <c r="AW218" s="68"/>
      <c r="AX218" s="14"/>
      <c r="AY218" s="14"/>
      <c r="AZ218" s="14"/>
      <c r="BA218" s="14"/>
      <c r="BB218" s="14"/>
      <c r="BC218" s="77"/>
      <c r="BD218" s="77"/>
      <c r="BE218" s="77"/>
      <c r="BF218" s="14"/>
      <c r="BG218" s="77"/>
      <c r="BH218" s="77"/>
      <c r="BI218" s="14"/>
      <c r="BJ218" s="77"/>
      <c r="BK218" s="14"/>
      <c r="BL218" s="14"/>
      <c r="BM218" s="77"/>
      <c r="BN218" s="77"/>
      <c r="BO218" s="77"/>
      <c r="BP218" s="77"/>
      <c r="BQ218" s="68"/>
      <c r="BR218" s="77"/>
      <c r="BS218" s="68"/>
      <c r="BT218" s="14"/>
      <c r="BU218" s="14"/>
      <c r="BV218" s="68"/>
      <c r="BW218" s="14"/>
      <c r="BX218" s="14"/>
      <c r="BY218" s="68"/>
      <c r="BZ218" s="68"/>
      <c r="CA218" s="68"/>
      <c r="CB218" s="14"/>
      <c r="CC218" s="14"/>
      <c r="CD218" s="14"/>
      <c r="CE218" s="14"/>
      <c r="CF218" s="14"/>
      <c r="CG218" s="14"/>
    </row>
    <row r="219" spans="43:85">
      <c r="AQ219" s="14"/>
      <c r="AR219" s="14"/>
      <c r="AS219" s="14"/>
      <c r="AT219" s="14"/>
      <c r="AU219" s="68"/>
      <c r="AV219" s="14"/>
      <c r="AW219" s="68"/>
      <c r="AX219" s="14"/>
      <c r="AY219" s="14"/>
      <c r="AZ219" s="14"/>
      <c r="BA219" s="14"/>
      <c r="BB219" s="14"/>
      <c r="BC219" s="77"/>
      <c r="BD219" s="77"/>
      <c r="BE219" s="77"/>
      <c r="BF219" s="14"/>
      <c r="BG219" s="77"/>
      <c r="BH219" s="77"/>
      <c r="BI219" s="14"/>
      <c r="BJ219" s="77"/>
      <c r="BK219" s="14"/>
      <c r="BL219" s="14"/>
      <c r="BM219" s="77"/>
      <c r="BN219" s="77"/>
      <c r="BO219" s="77"/>
      <c r="BP219" s="77"/>
      <c r="BQ219" s="68"/>
      <c r="BR219" s="77"/>
      <c r="BS219" s="68"/>
      <c r="BT219" s="14"/>
      <c r="BU219" s="14"/>
      <c r="BV219" s="68"/>
      <c r="BW219" s="14"/>
      <c r="BX219" s="14"/>
      <c r="BY219" s="68"/>
      <c r="BZ219" s="68"/>
      <c r="CA219" s="68"/>
      <c r="CB219" s="14"/>
      <c r="CC219" s="14"/>
      <c r="CD219" s="14"/>
      <c r="CE219" s="14"/>
      <c r="CF219" s="14"/>
      <c r="CG219" s="14"/>
    </row>
    <row r="220" spans="43:85">
      <c r="AQ220" s="14"/>
      <c r="AR220" s="14"/>
      <c r="AS220" s="14"/>
      <c r="AT220" s="14"/>
      <c r="AU220" s="68"/>
      <c r="AV220" s="14"/>
      <c r="AW220" s="68"/>
      <c r="AX220" s="14"/>
      <c r="AY220" s="14"/>
      <c r="AZ220" s="14"/>
      <c r="BA220" s="14"/>
      <c r="BB220" s="14"/>
      <c r="BC220" s="77"/>
      <c r="BD220" s="77"/>
      <c r="BE220" s="77"/>
      <c r="BF220" s="14"/>
      <c r="BG220" s="77"/>
      <c r="BH220" s="77"/>
      <c r="BI220" s="14"/>
      <c r="BJ220" s="77"/>
      <c r="BK220" s="14"/>
      <c r="BL220" s="14"/>
      <c r="BM220" s="77"/>
      <c r="BN220" s="77"/>
      <c r="BO220" s="77"/>
      <c r="BP220" s="77"/>
      <c r="BQ220" s="68"/>
      <c r="BR220" s="77"/>
      <c r="BS220" s="68"/>
      <c r="BT220" s="14"/>
      <c r="BU220" s="14"/>
      <c r="BV220" s="68"/>
      <c r="BW220" s="14"/>
      <c r="BX220" s="14"/>
      <c r="BY220" s="68"/>
      <c r="BZ220" s="68"/>
      <c r="CA220" s="68"/>
      <c r="CB220" s="14"/>
      <c r="CC220" s="14"/>
      <c r="CD220" s="14"/>
      <c r="CE220" s="14"/>
      <c r="CF220" s="14"/>
      <c r="CG220" s="14"/>
    </row>
    <row r="221" spans="43:85">
      <c r="AQ221" s="14"/>
      <c r="AR221" s="14"/>
      <c r="AS221" s="14"/>
      <c r="AT221" s="14"/>
      <c r="AU221" s="68"/>
      <c r="AV221" s="14"/>
      <c r="AW221" s="68"/>
      <c r="AX221" s="14"/>
      <c r="AY221" s="14"/>
      <c r="AZ221" s="14"/>
      <c r="BA221" s="14"/>
      <c r="BB221" s="14"/>
      <c r="BC221" s="77"/>
      <c r="BD221" s="77"/>
      <c r="BE221" s="77"/>
      <c r="BF221" s="14"/>
      <c r="BG221" s="77"/>
      <c r="BH221" s="77"/>
      <c r="BI221" s="14"/>
      <c r="BJ221" s="77"/>
      <c r="BK221" s="14"/>
      <c r="BL221" s="14"/>
      <c r="BM221" s="77"/>
      <c r="BN221" s="77"/>
      <c r="BO221" s="77"/>
      <c r="BP221" s="77"/>
      <c r="BQ221" s="68"/>
      <c r="BR221" s="77"/>
      <c r="BS221" s="68"/>
      <c r="BT221" s="14"/>
      <c r="BU221" s="14"/>
      <c r="BV221" s="68"/>
      <c r="BW221" s="14"/>
      <c r="BX221" s="14"/>
      <c r="BY221" s="68"/>
      <c r="BZ221" s="68"/>
      <c r="CA221" s="68"/>
      <c r="CB221" s="14"/>
      <c r="CC221" s="14"/>
      <c r="CD221" s="14"/>
      <c r="CE221" s="14"/>
      <c r="CF221" s="14"/>
      <c r="CG221" s="14"/>
    </row>
    <row r="222" spans="43:85">
      <c r="AQ222" s="14"/>
      <c r="AR222" s="14"/>
      <c r="AS222" s="14"/>
      <c r="AT222" s="14"/>
      <c r="AU222" s="68"/>
      <c r="AV222" s="14"/>
      <c r="AW222" s="68"/>
      <c r="AX222" s="14"/>
      <c r="AY222" s="14"/>
      <c r="AZ222" s="14"/>
      <c r="BA222" s="14"/>
      <c r="BB222" s="14"/>
      <c r="BC222" s="77"/>
      <c r="BD222" s="77"/>
      <c r="BE222" s="77"/>
      <c r="BF222" s="14"/>
      <c r="BG222" s="77"/>
      <c r="BH222" s="77"/>
      <c r="BI222" s="14"/>
      <c r="BJ222" s="77"/>
      <c r="BK222" s="14"/>
      <c r="BL222" s="14"/>
      <c r="BM222" s="77"/>
      <c r="BN222" s="77"/>
      <c r="BO222" s="77"/>
      <c r="BP222" s="77"/>
      <c r="BQ222" s="68"/>
      <c r="BR222" s="77"/>
      <c r="BS222" s="68"/>
      <c r="BT222" s="14"/>
      <c r="BU222" s="14"/>
      <c r="BV222" s="68"/>
      <c r="BW222" s="14"/>
      <c r="BX222" s="14"/>
      <c r="BY222" s="68"/>
      <c r="BZ222" s="68"/>
      <c r="CA222" s="68"/>
      <c r="CB222" s="14"/>
      <c r="CC222" s="14"/>
      <c r="CD222" s="14"/>
      <c r="CE222" s="14"/>
      <c r="CF222" s="14"/>
      <c r="CG222" s="14"/>
    </row>
    <row r="223" spans="43:85">
      <c r="AQ223" s="14"/>
      <c r="AR223" s="14"/>
      <c r="AS223" s="14"/>
      <c r="AT223" s="14"/>
      <c r="AU223" s="68"/>
      <c r="AV223" s="14"/>
      <c r="AW223" s="68"/>
      <c r="AX223" s="14"/>
      <c r="AY223" s="14"/>
      <c r="AZ223" s="14"/>
      <c r="BA223" s="14"/>
      <c r="BB223" s="14"/>
      <c r="BC223" s="77"/>
      <c r="BD223" s="77"/>
      <c r="BE223" s="77"/>
      <c r="BF223" s="14"/>
      <c r="BG223" s="77"/>
      <c r="BH223" s="77"/>
      <c r="BI223" s="14"/>
      <c r="BJ223" s="77"/>
      <c r="BK223" s="14"/>
      <c r="BL223" s="14"/>
      <c r="BM223" s="77"/>
      <c r="BN223" s="77"/>
      <c r="BO223" s="77"/>
      <c r="BP223" s="77"/>
      <c r="BQ223" s="68"/>
      <c r="BR223" s="77"/>
      <c r="BS223" s="68"/>
      <c r="BT223" s="14"/>
      <c r="BU223" s="14"/>
      <c r="BV223" s="68"/>
      <c r="BW223" s="14"/>
      <c r="BX223" s="14"/>
      <c r="BY223" s="68"/>
      <c r="BZ223" s="68"/>
      <c r="CA223" s="68"/>
      <c r="CB223" s="14"/>
      <c r="CC223" s="14"/>
      <c r="CD223" s="14"/>
      <c r="CE223" s="14"/>
      <c r="CF223" s="14"/>
      <c r="CG223" s="14"/>
    </row>
    <row r="224" spans="43:85">
      <c r="AQ224" s="14"/>
      <c r="AR224" s="14"/>
      <c r="AS224" s="14"/>
      <c r="AT224" s="14"/>
      <c r="AU224" s="68"/>
      <c r="AV224" s="14"/>
      <c r="AW224" s="68"/>
      <c r="AX224" s="14"/>
      <c r="AY224" s="14"/>
      <c r="AZ224" s="14"/>
      <c r="BA224" s="14"/>
      <c r="BB224" s="14"/>
      <c r="BC224" s="77"/>
      <c r="BD224" s="77"/>
      <c r="BE224" s="77"/>
      <c r="BF224" s="14"/>
      <c r="BG224" s="77"/>
      <c r="BH224" s="77"/>
      <c r="BI224" s="14"/>
      <c r="BJ224" s="77"/>
      <c r="BK224" s="14"/>
      <c r="BL224" s="14"/>
      <c r="BM224" s="77"/>
      <c r="BN224" s="77"/>
      <c r="BO224" s="77"/>
      <c r="BP224" s="77"/>
      <c r="BQ224" s="68"/>
      <c r="BR224" s="77"/>
      <c r="BS224" s="68"/>
      <c r="BT224" s="14"/>
      <c r="BU224" s="14"/>
      <c r="BV224" s="68"/>
      <c r="BW224" s="14"/>
      <c r="BX224" s="14"/>
      <c r="BY224" s="68"/>
      <c r="BZ224" s="68"/>
      <c r="CA224" s="68"/>
      <c r="CB224" s="14"/>
      <c r="CC224" s="14"/>
      <c r="CD224" s="14"/>
      <c r="CE224" s="14"/>
      <c r="CF224" s="14"/>
      <c r="CG224" s="14"/>
    </row>
    <row r="225" spans="43:85">
      <c r="AQ225" s="14"/>
      <c r="AR225" s="14"/>
      <c r="AS225" s="14"/>
      <c r="AT225" s="14"/>
      <c r="AU225" s="68"/>
      <c r="AV225" s="14"/>
      <c r="AW225" s="68"/>
      <c r="AX225" s="14"/>
      <c r="AY225" s="14"/>
      <c r="AZ225" s="14"/>
      <c r="BA225" s="14"/>
      <c r="BB225" s="14"/>
      <c r="BC225" s="77"/>
      <c r="BD225" s="77"/>
      <c r="BE225" s="77"/>
      <c r="BF225" s="14"/>
      <c r="BG225" s="77"/>
      <c r="BH225" s="77"/>
      <c r="BI225" s="14"/>
      <c r="BJ225" s="77"/>
      <c r="BK225" s="14"/>
      <c r="BL225" s="14"/>
      <c r="BM225" s="77"/>
      <c r="BN225" s="77"/>
      <c r="BO225" s="77"/>
      <c r="BP225" s="77"/>
      <c r="BQ225" s="68"/>
      <c r="BR225" s="77"/>
      <c r="BS225" s="68"/>
      <c r="BT225" s="14"/>
      <c r="BU225" s="14"/>
      <c r="BV225" s="68"/>
      <c r="BW225" s="14"/>
      <c r="BX225" s="14"/>
      <c r="BY225" s="68"/>
      <c r="BZ225" s="68"/>
      <c r="CA225" s="68"/>
      <c r="CB225" s="14"/>
      <c r="CC225" s="14"/>
      <c r="CD225" s="14"/>
      <c r="CE225" s="14"/>
      <c r="CF225" s="14"/>
      <c r="CG225" s="14"/>
    </row>
    <row r="226" spans="43:85">
      <c r="AQ226" s="14"/>
      <c r="AR226" s="14"/>
      <c r="AS226" s="14"/>
      <c r="AT226" s="14"/>
      <c r="AU226" s="68"/>
      <c r="AV226" s="14"/>
      <c r="AW226" s="68"/>
      <c r="AX226" s="14"/>
      <c r="AY226" s="14"/>
      <c r="AZ226" s="14"/>
      <c r="BA226" s="14"/>
      <c r="BB226" s="14"/>
      <c r="BC226" s="77"/>
      <c r="BD226" s="77"/>
      <c r="BE226" s="77"/>
      <c r="BF226" s="14"/>
      <c r="BG226" s="77"/>
      <c r="BH226" s="77"/>
      <c r="BI226" s="14"/>
      <c r="BJ226" s="77"/>
      <c r="BK226" s="14"/>
      <c r="BL226" s="14"/>
      <c r="BM226" s="77"/>
      <c r="BN226" s="77"/>
      <c r="BO226" s="77"/>
      <c r="BP226" s="77"/>
      <c r="BQ226" s="68"/>
      <c r="BR226" s="77"/>
      <c r="BS226" s="68"/>
      <c r="BT226" s="14"/>
      <c r="BU226" s="14"/>
      <c r="BV226" s="68"/>
      <c r="BW226" s="14"/>
      <c r="BX226" s="14"/>
      <c r="BY226" s="68"/>
      <c r="BZ226" s="68"/>
      <c r="CA226" s="68"/>
      <c r="CB226" s="14"/>
      <c r="CC226" s="14"/>
      <c r="CD226" s="14"/>
      <c r="CE226" s="14"/>
      <c r="CF226" s="14"/>
      <c r="CG226" s="14"/>
    </row>
    <row r="227" spans="43:85">
      <c r="AQ227" s="14"/>
      <c r="AR227" s="14"/>
      <c r="AS227" s="14"/>
      <c r="AT227" s="14"/>
      <c r="AU227" s="68"/>
      <c r="AV227" s="14"/>
      <c r="AW227" s="68"/>
      <c r="AX227" s="14"/>
      <c r="AY227" s="14"/>
      <c r="AZ227" s="14"/>
      <c r="BA227" s="14"/>
      <c r="BB227" s="14"/>
      <c r="BC227" s="77"/>
      <c r="BD227" s="77"/>
      <c r="BE227" s="77"/>
      <c r="BF227" s="14"/>
      <c r="BG227" s="77"/>
      <c r="BH227" s="77"/>
      <c r="BI227" s="14"/>
      <c r="BJ227" s="77"/>
      <c r="BK227" s="14"/>
      <c r="BL227" s="14"/>
      <c r="BM227" s="77"/>
      <c r="BN227" s="77"/>
      <c r="BO227" s="77"/>
      <c r="BP227" s="77"/>
      <c r="BQ227" s="68"/>
      <c r="BR227" s="77"/>
      <c r="BS227" s="68"/>
      <c r="BT227" s="14"/>
      <c r="BU227" s="14"/>
      <c r="BV227" s="68"/>
      <c r="BW227" s="14"/>
      <c r="BX227" s="14"/>
      <c r="BY227" s="68"/>
      <c r="BZ227" s="68"/>
      <c r="CA227" s="68"/>
      <c r="CB227" s="14"/>
      <c r="CC227" s="14"/>
      <c r="CD227" s="14"/>
      <c r="CE227" s="14"/>
      <c r="CF227" s="14"/>
      <c r="CG227" s="14"/>
    </row>
    <row r="228" spans="43:85">
      <c r="AQ228" s="14"/>
      <c r="AR228" s="14"/>
      <c r="AS228" s="14"/>
      <c r="AT228" s="14"/>
      <c r="AU228" s="68"/>
      <c r="AV228" s="14"/>
      <c r="AW228" s="68"/>
      <c r="AX228" s="14"/>
      <c r="AY228" s="14"/>
      <c r="AZ228" s="14"/>
      <c r="BA228" s="14"/>
      <c r="BB228" s="14"/>
      <c r="BC228" s="77"/>
      <c r="BD228" s="77"/>
      <c r="BE228" s="77"/>
      <c r="BF228" s="14"/>
      <c r="BG228" s="77"/>
      <c r="BH228" s="77"/>
      <c r="BI228" s="14"/>
      <c r="BJ228" s="77"/>
      <c r="BK228" s="14"/>
      <c r="BL228" s="14"/>
      <c r="BM228" s="77"/>
      <c r="BN228" s="77"/>
      <c r="BO228" s="77"/>
      <c r="BP228" s="77"/>
      <c r="BQ228" s="68"/>
      <c r="BR228" s="77"/>
      <c r="BS228" s="68"/>
      <c r="BT228" s="14"/>
      <c r="BU228" s="14"/>
      <c r="BV228" s="68"/>
      <c r="BW228" s="14"/>
      <c r="BX228" s="14"/>
      <c r="BY228" s="68"/>
      <c r="BZ228" s="68"/>
      <c r="CA228" s="68"/>
      <c r="CB228" s="14"/>
      <c r="CC228" s="14"/>
      <c r="CD228" s="14"/>
      <c r="CE228" s="14"/>
      <c r="CF228" s="14"/>
      <c r="CG228" s="14"/>
    </row>
    <row r="229" spans="43:85">
      <c r="AQ229" s="14"/>
      <c r="AR229" s="14"/>
      <c r="AS229" s="14"/>
      <c r="AT229" s="14"/>
      <c r="AU229" s="68"/>
      <c r="AV229" s="14"/>
      <c r="AW229" s="68"/>
      <c r="AX229" s="14"/>
      <c r="AY229" s="14"/>
      <c r="AZ229" s="14"/>
      <c r="BA229" s="14"/>
      <c r="BB229" s="14"/>
      <c r="BC229" s="77"/>
      <c r="BD229" s="77"/>
      <c r="BE229" s="77"/>
      <c r="BF229" s="14"/>
      <c r="BG229" s="77"/>
      <c r="BH229" s="77"/>
      <c r="BI229" s="14"/>
      <c r="BJ229" s="77"/>
      <c r="BK229" s="14"/>
      <c r="BL229" s="14"/>
      <c r="BM229" s="77"/>
      <c r="BN229" s="77"/>
      <c r="BO229" s="77"/>
      <c r="BP229" s="77"/>
      <c r="BQ229" s="68"/>
      <c r="BR229" s="77"/>
      <c r="BS229" s="68"/>
      <c r="BT229" s="14"/>
      <c r="BU229" s="14"/>
      <c r="BV229" s="68"/>
      <c r="BW229" s="14"/>
      <c r="BX229" s="14"/>
      <c r="BY229" s="68"/>
      <c r="BZ229" s="68"/>
      <c r="CA229" s="68"/>
      <c r="CB229" s="14"/>
      <c r="CC229" s="14"/>
      <c r="CD229" s="14"/>
      <c r="CE229" s="14"/>
      <c r="CF229" s="14"/>
      <c r="CG229" s="14"/>
    </row>
    <row r="230" spans="43:85">
      <c r="AQ230" s="14"/>
      <c r="AR230" s="14"/>
      <c r="AS230" s="14"/>
      <c r="AT230" s="14"/>
      <c r="AU230" s="68"/>
      <c r="AV230" s="14"/>
      <c r="AW230" s="68"/>
      <c r="AX230" s="14"/>
      <c r="AY230" s="14"/>
      <c r="AZ230" s="14"/>
      <c r="BA230" s="14"/>
      <c r="BB230" s="14"/>
      <c r="BC230" s="77"/>
      <c r="BD230" s="77"/>
      <c r="BE230" s="77"/>
      <c r="BF230" s="14"/>
      <c r="BG230" s="77"/>
      <c r="BH230" s="77"/>
      <c r="BI230" s="14"/>
      <c r="BJ230" s="77"/>
      <c r="BK230" s="14"/>
      <c r="BL230" s="14"/>
      <c r="BM230" s="77"/>
      <c r="BN230" s="77"/>
      <c r="BO230" s="77"/>
      <c r="BP230" s="77"/>
      <c r="BQ230" s="68"/>
      <c r="BR230" s="77"/>
      <c r="BS230" s="68"/>
      <c r="BT230" s="14"/>
      <c r="BU230" s="14"/>
      <c r="BV230" s="68"/>
      <c r="BW230" s="14"/>
      <c r="BX230" s="14"/>
      <c r="BY230" s="68"/>
      <c r="BZ230" s="68"/>
      <c r="CA230" s="68"/>
      <c r="CB230" s="14"/>
      <c r="CC230" s="14"/>
      <c r="CD230" s="14"/>
      <c r="CE230" s="14"/>
      <c r="CF230" s="14"/>
      <c r="CG230" s="14"/>
    </row>
    <row r="231" spans="43:85">
      <c r="AQ231" s="14"/>
      <c r="AR231" s="14"/>
      <c r="AS231" s="14"/>
      <c r="AT231" s="14"/>
      <c r="AU231" s="68"/>
      <c r="AV231" s="14"/>
      <c r="AW231" s="68"/>
      <c r="AX231" s="14"/>
      <c r="AY231" s="14"/>
      <c r="AZ231" s="14"/>
      <c r="BA231" s="14"/>
      <c r="BB231" s="14"/>
      <c r="BC231" s="77"/>
      <c r="BD231" s="77"/>
      <c r="BE231" s="77"/>
      <c r="BF231" s="14"/>
      <c r="BG231" s="77"/>
      <c r="BH231" s="77"/>
      <c r="BI231" s="14"/>
      <c r="BJ231" s="77"/>
      <c r="BK231" s="14"/>
      <c r="BL231" s="14"/>
      <c r="BM231" s="77"/>
      <c r="BN231" s="77"/>
      <c r="BO231" s="77"/>
      <c r="BP231" s="77"/>
      <c r="BQ231" s="68"/>
      <c r="BR231" s="77"/>
      <c r="BS231" s="68"/>
      <c r="BT231" s="14"/>
      <c r="BU231" s="14"/>
      <c r="BV231" s="68"/>
      <c r="BW231" s="14"/>
      <c r="BX231" s="14"/>
      <c r="BY231" s="68"/>
      <c r="BZ231" s="68"/>
      <c r="CA231" s="68"/>
      <c r="CB231" s="14"/>
      <c r="CC231" s="14"/>
      <c r="CD231" s="14"/>
      <c r="CE231" s="14"/>
      <c r="CF231" s="14"/>
      <c r="CG231" s="14"/>
    </row>
    <row r="232" spans="43:85">
      <c r="AQ232" s="14"/>
      <c r="AR232" s="14"/>
      <c r="AS232" s="14"/>
      <c r="AT232" s="14"/>
      <c r="AU232" s="68"/>
      <c r="AV232" s="14"/>
      <c r="AW232" s="68"/>
      <c r="AX232" s="14"/>
      <c r="AY232" s="14"/>
      <c r="AZ232" s="14"/>
      <c r="BA232" s="14"/>
      <c r="BB232" s="14"/>
      <c r="BC232" s="77"/>
      <c r="BD232" s="77"/>
      <c r="BE232" s="77"/>
      <c r="BF232" s="14"/>
      <c r="BG232" s="77"/>
      <c r="BH232" s="77"/>
      <c r="BI232" s="14"/>
      <c r="BJ232" s="77"/>
      <c r="BK232" s="14"/>
      <c r="BL232" s="14"/>
      <c r="BM232" s="77"/>
      <c r="BN232" s="77"/>
      <c r="BO232" s="77"/>
      <c r="BP232" s="77"/>
      <c r="BQ232" s="68"/>
      <c r="BR232" s="77"/>
      <c r="BS232" s="68"/>
      <c r="BT232" s="14"/>
      <c r="BU232" s="14"/>
      <c r="BV232" s="68"/>
      <c r="BW232" s="14"/>
      <c r="BX232" s="14"/>
      <c r="BY232" s="68"/>
      <c r="BZ232" s="68"/>
      <c r="CA232" s="68"/>
      <c r="CB232" s="14"/>
      <c r="CC232" s="14"/>
      <c r="CD232" s="14"/>
      <c r="CE232" s="14"/>
      <c r="CF232" s="14"/>
      <c r="CG232" s="14"/>
    </row>
    <row r="233" spans="43:85">
      <c r="AQ233" s="14"/>
      <c r="AR233" s="14"/>
      <c r="AS233" s="14"/>
      <c r="AT233" s="14"/>
      <c r="AU233" s="68"/>
      <c r="AV233" s="14"/>
      <c r="AW233" s="68"/>
      <c r="AX233" s="14"/>
      <c r="AY233" s="14"/>
      <c r="AZ233" s="14"/>
      <c r="BA233" s="14"/>
      <c r="BB233" s="14"/>
      <c r="BC233" s="77"/>
      <c r="BD233" s="77"/>
      <c r="BE233" s="77"/>
      <c r="BF233" s="14"/>
      <c r="BG233" s="77"/>
      <c r="BH233" s="77"/>
      <c r="BI233" s="14"/>
      <c r="BJ233" s="77"/>
      <c r="BK233" s="14"/>
      <c r="BL233" s="14"/>
      <c r="BM233" s="77"/>
      <c r="BN233" s="77"/>
      <c r="BO233" s="77"/>
      <c r="BP233" s="77"/>
      <c r="BQ233" s="68"/>
      <c r="BR233" s="77"/>
      <c r="BS233" s="68"/>
      <c r="BT233" s="14"/>
      <c r="BU233" s="14"/>
      <c r="BV233" s="68"/>
      <c r="BW233" s="14"/>
      <c r="BX233" s="14"/>
      <c r="BY233" s="68"/>
      <c r="BZ233" s="68"/>
      <c r="CA233" s="68"/>
      <c r="CB233" s="14"/>
      <c r="CC233" s="14"/>
      <c r="CD233" s="14"/>
      <c r="CE233" s="14"/>
      <c r="CF233" s="14"/>
      <c r="CG233" s="14"/>
    </row>
    <row r="234" spans="43:85">
      <c r="AQ234" s="14"/>
      <c r="AR234" s="14"/>
      <c r="AS234" s="14"/>
      <c r="AT234" s="14"/>
      <c r="AU234" s="68"/>
      <c r="AV234" s="14"/>
      <c r="AW234" s="68"/>
      <c r="AX234" s="14"/>
      <c r="AY234" s="14"/>
      <c r="AZ234" s="14"/>
      <c r="BA234" s="14"/>
      <c r="BB234" s="14"/>
      <c r="BC234" s="77"/>
      <c r="BD234" s="77"/>
      <c r="BE234" s="77"/>
      <c r="BF234" s="14"/>
      <c r="BG234" s="77"/>
      <c r="BH234" s="77"/>
      <c r="BI234" s="14"/>
      <c r="BJ234" s="77"/>
      <c r="BK234" s="14"/>
      <c r="BL234" s="14"/>
      <c r="BM234" s="77"/>
      <c r="BN234" s="77"/>
      <c r="BO234" s="77"/>
      <c r="BP234" s="77"/>
      <c r="BQ234" s="68"/>
      <c r="BR234" s="77"/>
      <c r="BS234" s="68"/>
      <c r="BT234" s="14"/>
      <c r="BU234" s="14"/>
      <c r="BV234" s="68"/>
      <c r="BW234" s="14"/>
      <c r="BX234" s="14"/>
      <c r="BY234" s="68"/>
      <c r="BZ234" s="68"/>
      <c r="CA234" s="68"/>
      <c r="CB234" s="14"/>
      <c r="CC234" s="14"/>
      <c r="CD234" s="14"/>
      <c r="CE234" s="14"/>
      <c r="CF234" s="14"/>
      <c r="CG234" s="14"/>
    </row>
    <row r="235" spans="43:85">
      <c r="AQ235" s="14"/>
      <c r="AR235" s="14"/>
      <c r="AS235" s="14"/>
      <c r="AT235" s="14"/>
      <c r="AU235" s="68"/>
      <c r="AV235" s="14"/>
      <c r="AW235" s="68"/>
      <c r="AX235" s="14"/>
      <c r="AY235" s="14"/>
      <c r="AZ235" s="14"/>
      <c r="BA235" s="14"/>
      <c r="BB235" s="14"/>
      <c r="BC235" s="77"/>
      <c r="BD235" s="77"/>
      <c r="BE235" s="77"/>
      <c r="BF235" s="14"/>
      <c r="BG235" s="77"/>
      <c r="BH235" s="77"/>
      <c r="BI235" s="14"/>
      <c r="BJ235" s="77"/>
      <c r="BK235" s="14"/>
      <c r="BL235" s="14"/>
      <c r="BM235" s="77"/>
      <c r="BN235" s="77"/>
      <c r="BO235" s="77"/>
      <c r="BP235" s="77"/>
      <c r="BQ235" s="68"/>
      <c r="BR235" s="77"/>
      <c r="BS235" s="68"/>
      <c r="BT235" s="14"/>
      <c r="BU235" s="14"/>
      <c r="BV235" s="68"/>
      <c r="BW235" s="14"/>
      <c r="BX235" s="14"/>
      <c r="BY235" s="68"/>
      <c r="BZ235" s="68"/>
      <c r="CA235" s="68"/>
      <c r="CB235" s="14"/>
      <c r="CC235" s="14"/>
      <c r="CD235" s="14"/>
      <c r="CE235" s="14"/>
      <c r="CF235" s="14"/>
      <c r="CG235" s="14"/>
    </row>
    <row r="236" spans="43:85">
      <c r="AQ236" s="14"/>
      <c r="AR236" s="14"/>
      <c r="AS236" s="14"/>
      <c r="AT236" s="14"/>
      <c r="AU236" s="68"/>
      <c r="AV236" s="14"/>
      <c r="AW236" s="68"/>
      <c r="AX236" s="14"/>
      <c r="AY236" s="14"/>
      <c r="AZ236" s="14"/>
      <c r="BA236" s="14"/>
      <c r="BB236" s="14"/>
      <c r="BC236" s="77"/>
      <c r="BD236" s="77"/>
      <c r="BE236" s="77"/>
      <c r="BF236" s="14"/>
      <c r="BG236" s="77"/>
      <c r="BH236" s="77"/>
      <c r="BI236" s="14"/>
      <c r="BJ236" s="77"/>
      <c r="BK236" s="14"/>
      <c r="BL236" s="14"/>
      <c r="BM236" s="77"/>
      <c r="BN236" s="77"/>
      <c r="BO236" s="77"/>
      <c r="BP236" s="77"/>
      <c r="BQ236" s="68"/>
      <c r="BR236" s="77"/>
      <c r="BS236" s="68"/>
      <c r="BT236" s="14"/>
      <c r="BU236" s="14"/>
      <c r="BV236" s="68"/>
      <c r="BW236" s="14"/>
      <c r="BX236" s="14"/>
      <c r="BY236" s="68"/>
      <c r="BZ236" s="68"/>
      <c r="CA236" s="68"/>
      <c r="CB236" s="14"/>
      <c r="CC236" s="14"/>
      <c r="CD236" s="14"/>
      <c r="CE236" s="14"/>
      <c r="CF236" s="14"/>
      <c r="CG236" s="14"/>
    </row>
    <row r="237" spans="43:85">
      <c r="AQ237" s="14"/>
      <c r="AR237" s="14"/>
      <c r="AS237" s="14"/>
      <c r="AT237" s="14"/>
      <c r="AU237" s="68"/>
      <c r="AV237" s="14"/>
      <c r="AW237" s="68"/>
      <c r="AX237" s="14"/>
      <c r="AY237" s="14"/>
      <c r="AZ237" s="14"/>
      <c r="BA237" s="14"/>
      <c r="BB237" s="14"/>
      <c r="BC237" s="77"/>
      <c r="BD237" s="77"/>
      <c r="BE237" s="77"/>
      <c r="BF237" s="14"/>
      <c r="BG237" s="77"/>
      <c r="BH237" s="77"/>
      <c r="BI237" s="14"/>
      <c r="BJ237" s="77"/>
      <c r="BK237" s="14"/>
      <c r="BL237" s="14"/>
      <c r="BM237" s="77"/>
      <c r="BN237" s="77"/>
      <c r="BO237" s="77"/>
      <c r="BP237" s="77"/>
      <c r="BQ237" s="68"/>
      <c r="BR237" s="77"/>
      <c r="BS237" s="68"/>
      <c r="BT237" s="14"/>
      <c r="BU237" s="14"/>
      <c r="BV237" s="68"/>
      <c r="BW237" s="14"/>
      <c r="BX237" s="14"/>
      <c r="BY237" s="68"/>
      <c r="BZ237" s="68"/>
      <c r="CA237" s="68"/>
      <c r="CB237" s="14"/>
      <c r="CC237" s="14"/>
      <c r="CD237" s="14"/>
      <c r="CE237" s="14"/>
      <c r="CF237" s="14"/>
      <c r="CG237" s="14"/>
    </row>
    <row r="238" spans="43:85">
      <c r="AQ238" s="14"/>
      <c r="AR238" s="14"/>
      <c r="AS238" s="14"/>
      <c r="AT238" s="14"/>
      <c r="AU238" s="68"/>
      <c r="AV238" s="14"/>
      <c r="AW238" s="68"/>
      <c r="AX238" s="14"/>
      <c r="AY238" s="14"/>
      <c r="AZ238" s="14"/>
      <c r="BA238" s="14"/>
      <c r="BB238" s="14"/>
      <c r="BC238" s="77"/>
      <c r="BD238" s="77"/>
      <c r="BE238" s="77"/>
      <c r="BF238" s="14"/>
      <c r="BG238" s="77"/>
      <c r="BH238" s="77"/>
      <c r="BI238" s="14"/>
      <c r="BJ238" s="77"/>
      <c r="BK238" s="14"/>
      <c r="BL238" s="14"/>
      <c r="BM238" s="77"/>
      <c r="BN238" s="77"/>
      <c r="BO238" s="77"/>
      <c r="BP238" s="77"/>
      <c r="BQ238" s="68"/>
      <c r="BR238" s="77"/>
      <c r="BS238" s="68"/>
      <c r="BT238" s="14"/>
      <c r="BU238" s="14"/>
      <c r="BV238" s="68"/>
      <c r="BW238" s="14"/>
      <c r="BX238" s="14"/>
      <c r="BY238" s="68"/>
      <c r="BZ238" s="68"/>
      <c r="CA238" s="68"/>
      <c r="CB238" s="14"/>
      <c r="CC238" s="14"/>
      <c r="CD238" s="14"/>
      <c r="CE238" s="14"/>
      <c r="CF238" s="14"/>
      <c r="CG238" s="14"/>
    </row>
    <row r="239" spans="43:85">
      <c r="AQ239" s="14"/>
      <c r="AR239" s="14"/>
      <c r="AS239" s="14"/>
      <c r="AT239" s="14"/>
      <c r="AU239" s="68"/>
      <c r="AV239" s="14"/>
      <c r="AW239" s="68"/>
      <c r="AX239" s="14"/>
      <c r="AY239" s="14"/>
      <c r="AZ239" s="14"/>
      <c r="BA239" s="14"/>
      <c r="BB239" s="14"/>
      <c r="BC239" s="77"/>
      <c r="BD239" s="77"/>
      <c r="BE239" s="77"/>
      <c r="BF239" s="14"/>
      <c r="BG239" s="77"/>
      <c r="BH239" s="77"/>
      <c r="BI239" s="14"/>
      <c r="BJ239" s="77"/>
      <c r="BK239" s="14"/>
      <c r="BL239" s="14"/>
      <c r="BM239" s="77"/>
      <c r="BN239" s="77"/>
      <c r="BO239" s="77"/>
      <c r="BP239" s="77"/>
      <c r="BQ239" s="68"/>
      <c r="BR239" s="77"/>
      <c r="BS239" s="68"/>
      <c r="BT239" s="14"/>
      <c r="BU239" s="14"/>
      <c r="BV239" s="68"/>
      <c r="BW239" s="14"/>
      <c r="BX239" s="14"/>
      <c r="BY239" s="68"/>
      <c r="BZ239" s="68"/>
      <c r="CA239" s="68"/>
      <c r="CB239" s="14"/>
      <c r="CC239" s="14"/>
      <c r="CD239" s="14"/>
      <c r="CE239" s="14"/>
      <c r="CF239" s="14"/>
      <c r="CG239" s="14"/>
    </row>
    <row r="240" spans="43:85">
      <c r="AQ240" s="14"/>
      <c r="AR240" s="14"/>
      <c r="AS240" s="14"/>
      <c r="AT240" s="14"/>
      <c r="AU240" s="68"/>
      <c r="AV240" s="14"/>
      <c r="AW240" s="68"/>
      <c r="AX240" s="14"/>
      <c r="AY240" s="14"/>
      <c r="AZ240" s="14"/>
      <c r="BA240" s="14"/>
      <c r="BB240" s="14"/>
      <c r="BC240" s="77"/>
      <c r="BD240" s="77"/>
      <c r="BE240" s="77"/>
      <c r="BF240" s="14"/>
      <c r="BG240" s="77"/>
      <c r="BH240" s="77"/>
      <c r="BI240" s="14"/>
      <c r="BJ240" s="77"/>
      <c r="BK240" s="14"/>
      <c r="BL240" s="14"/>
      <c r="BM240" s="77"/>
      <c r="BN240" s="77"/>
      <c r="BO240" s="77"/>
      <c r="BP240" s="77"/>
      <c r="BQ240" s="68"/>
      <c r="BR240" s="77"/>
      <c r="BS240" s="68"/>
      <c r="BT240" s="14"/>
      <c r="BU240" s="14"/>
      <c r="BV240" s="68"/>
      <c r="BW240" s="14"/>
      <c r="BX240" s="14"/>
      <c r="BY240" s="68"/>
      <c r="BZ240" s="68"/>
      <c r="CA240" s="68"/>
      <c r="CB240" s="14"/>
      <c r="CC240" s="14"/>
      <c r="CD240" s="14"/>
      <c r="CE240" s="14"/>
      <c r="CF240" s="14"/>
      <c r="CG240" s="14"/>
    </row>
    <row r="241" spans="43:85">
      <c r="AQ241" s="14"/>
      <c r="AR241" s="14"/>
      <c r="AS241" s="14"/>
      <c r="AT241" s="14"/>
      <c r="AU241" s="68"/>
      <c r="AV241" s="14"/>
      <c r="AW241" s="68"/>
      <c r="AX241" s="14"/>
      <c r="AY241" s="14"/>
      <c r="AZ241" s="14"/>
      <c r="BA241" s="14"/>
      <c r="BB241" s="14"/>
      <c r="BC241" s="77"/>
      <c r="BD241" s="77"/>
      <c r="BE241" s="77"/>
      <c r="BF241" s="14"/>
      <c r="BG241" s="77"/>
      <c r="BH241" s="77"/>
      <c r="BI241" s="14"/>
      <c r="BJ241" s="77"/>
      <c r="BK241" s="14"/>
      <c r="BL241" s="14"/>
      <c r="BM241" s="77"/>
      <c r="BN241" s="77"/>
      <c r="BO241" s="77"/>
      <c r="BP241" s="77"/>
      <c r="BQ241" s="68"/>
      <c r="BR241" s="77"/>
      <c r="BS241" s="68"/>
      <c r="BT241" s="14"/>
      <c r="BU241" s="14"/>
      <c r="BV241" s="68"/>
      <c r="BW241" s="14"/>
      <c r="BX241" s="14"/>
      <c r="BY241" s="68"/>
      <c r="BZ241" s="68"/>
      <c r="CA241" s="68"/>
      <c r="CB241" s="14"/>
      <c r="CC241" s="14"/>
      <c r="CD241" s="14"/>
      <c r="CE241" s="14"/>
      <c r="CF241" s="14"/>
      <c r="CG241" s="14"/>
    </row>
    <row r="242" spans="43:85">
      <c r="AQ242" s="14"/>
      <c r="AR242" s="14"/>
      <c r="AS242" s="14"/>
      <c r="AT242" s="14"/>
      <c r="AU242" s="68"/>
      <c r="AV242" s="14"/>
      <c r="AW242" s="68"/>
      <c r="AX242" s="14"/>
      <c r="AY242" s="14"/>
      <c r="AZ242" s="14"/>
      <c r="BA242" s="14"/>
      <c r="BB242" s="14"/>
      <c r="BC242" s="77"/>
      <c r="BD242" s="77"/>
      <c r="BE242" s="77"/>
      <c r="BF242" s="14"/>
      <c r="BG242" s="77"/>
      <c r="BH242" s="77"/>
      <c r="BI242" s="14"/>
      <c r="BJ242" s="77"/>
      <c r="BK242" s="14"/>
      <c r="BL242" s="14"/>
      <c r="BM242" s="77"/>
      <c r="BN242" s="77"/>
      <c r="BO242" s="77"/>
      <c r="BP242" s="77"/>
      <c r="BQ242" s="68"/>
      <c r="BR242" s="77"/>
      <c r="BS242" s="68"/>
      <c r="BT242" s="14"/>
      <c r="BU242" s="14"/>
      <c r="BV242" s="68"/>
      <c r="BW242" s="14"/>
      <c r="BX242" s="14"/>
      <c r="BY242" s="68"/>
      <c r="BZ242" s="68"/>
      <c r="CA242" s="68"/>
      <c r="CB242" s="14"/>
      <c r="CC242" s="14"/>
      <c r="CD242" s="14"/>
      <c r="CE242" s="14"/>
      <c r="CF242" s="14"/>
      <c r="CG242" s="14"/>
    </row>
    <row r="243" spans="43:85">
      <c r="AQ243" s="14"/>
      <c r="AR243" s="14"/>
      <c r="AS243" s="14"/>
      <c r="AT243" s="14"/>
      <c r="AU243" s="68"/>
      <c r="AV243" s="14"/>
      <c r="AW243" s="68"/>
      <c r="AX243" s="14"/>
      <c r="AY243" s="14"/>
      <c r="AZ243" s="14"/>
      <c r="BA243" s="14"/>
      <c r="BB243" s="14"/>
      <c r="BC243" s="77"/>
      <c r="BD243" s="77"/>
      <c r="BE243" s="77"/>
      <c r="BF243" s="14"/>
      <c r="BG243" s="77"/>
      <c r="BH243" s="77"/>
      <c r="BI243" s="14"/>
      <c r="BJ243" s="77"/>
      <c r="BK243" s="14"/>
      <c r="BL243" s="14"/>
      <c r="BM243" s="77"/>
      <c r="BN243" s="77"/>
      <c r="BO243" s="77"/>
      <c r="BP243" s="77"/>
      <c r="BQ243" s="68"/>
      <c r="BR243" s="77"/>
      <c r="BS243" s="68"/>
      <c r="BT243" s="14"/>
      <c r="BU243" s="14"/>
      <c r="BV243" s="68"/>
      <c r="BW243" s="14"/>
      <c r="BX243" s="14"/>
      <c r="BY243" s="68"/>
      <c r="BZ243" s="68"/>
      <c r="CA243" s="68"/>
      <c r="CB243" s="14"/>
      <c r="CC243" s="14"/>
      <c r="CD243" s="14"/>
      <c r="CE243" s="14"/>
      <c r="CF243" s="14"/>
      <c r="CG243" s="14"/>
    </row>
    <row r="244" spans="43:85">
      <c r="AQ244" s="14"/>
      <c r="AR244" s="14"/>
      <c r="AS244" s="14"/>
      <c r="AT244" s="14"/>
      <c r="AU244" s="68"/>
      <c r="AV244" s="14"/>
      <c r="AW244" s="68"/>
      <c r="AX244" s="14"/>
      <c r="AY244" s="14"/>
      <c r="AZ244" s="14"/>
      <c r="BA244" s="14"/>
      <c r="BB244" s="14"/>
      <c r="BC244" s="77"/>
      <c r="BD244" s="77"/>
      <c r="BE244" s="77"/>
      <c r="BF244" s="14"/>
      <c r="BG244" s="77"/>
      <c r="BH244" s="77"/>
      <c r="BI244" s="14"/>
      <c r="BJ244" s="77"/>
      <c r="BK244" s="14"/>
      <c r="BL244" s="14"/>
      <c r="BM244" s="77"/>
      <c r="BN244" s="77"/>
      <c r="BO244" s="77"/>
      <c r="BP244" s="77"/>
      <c r="BQ244" s="68"/>
      <c r="BR244" s="77"/>
      <c r="BS244" s="68"/>
      <c r="BT244" s="14"/>
      <c r="BU244" s="14"/>
      <c r="BV244" s="68"/>
      <c r="BW244" s="14"/>
      <c r="BX244" s="14"/>
      <c r="BY244" s="68"/>
      <c r="BZ244" s="68"/>
      <c r="CA244" s="68"/>
      <c r="CB244" s="14"/>
      <c r="CC244" s="14"/>
      <c r="CD244" s="14"/>
      <c r="CE244" s="14"/>
      <c r="CF244" s="14"/>
      <c r="CG244" s="14"/>
    </row>
    <row r="245" spans="43:85">
      <c r="AQ245" s="14"/>
      <c r="AR245" s="14"/>
      <c r="AS245" s="14"/>
      <c r="AT245" s="14"/>
      <c r="AU245" s="68"/>
      <c r="AV245" s="14"/>
      <c r="AW245" s="68"/>
      <c r="AX245" s="14"/>
      <c r="AY245" s="14"/>
      <c r="AZ245" s="14"/>
      <c r="BA245" s="14"/>
      <c r="BB245" s="14"/>
      <c r="BC245" s="77"/>
      <c r="BD245" s="77"/>
      <c r="BE245" s="77"/>
      <c r="BF245" s="14"/>
      <c r="BG245" s="77"/>
      <c r="BH245" s="77"/>
      <c r="BI245" s="14"/>
      <c r="BJ245" s="77"/>
      <c r="BK245" s="14"/>
      <c r="BL245" s="14"/>
      <c r="BM245" s="77"/>
      <c r="BN245" s="77"/>
      <c r="BO245" s="77"/>
      <c r="BP245" s="77"/>
      <c r="BQ245" s="68"/>
      <c r="BR245" s="77"/>
      <c r="BS245" s="68"/>
      <c r="BT245" s="14"/>
      <c r="BU245" s="14"/>
      <c r="BV245" s="68"/>
      <c r="BW245" s="14"/>
      <c r="BX245" s="14"/>
      <c r="BY245" s="68"/>
      <c r="BZ245" s="68"/>
      <c r="CA245" s="68"/>
      <c r="CB245" s="14"/>
      <c r="CC245" s="14"/>
      <c r="CD245" s="14"/>
      <c r="CE245" s="14"/>
      <c r="CF245" s="14"/>
      <c r="CG245" s="14"/>
    </row>
    <row r="246" spans="43:85">
      <c r="AQ246" s="14"/>
      <c r="AR246" s="14"/>
      <c r="AS246" s="14"/>
      <c r="AT246" s="14"/>
      <c r="AU246" s="68"/>
      <c r="AV246" s="14"/>
      <c r="AW246" s="68"/>
      <c r="AX246" s="14"/>
      <c r="AY246" s="14"/>
      <c r="AZ246" s="14"/>
      <c r="BA246" s="14"/>
      <c r="BB246" s="14"/>
      <c r="BC246" s="77"/>
      <c r="BD246" s="77"/>
      <c r="BE246" s="77"/>
      <c r="BF246" s="14"/>
      <c r="BG246" s="77"/>
      <c r="BH246" s="77"/>
      <c r="BI246" s="14"/>
      <c r="BJ246" s="77"/>
      <c r="BK246" s="14"/>
      <c r="BL246" s="14"/>
      <c r="BM246" s="77"/>
      <c r="BN246" s="77"/>
      <c r="BO246" s="77"/>
      <c r="BP246" s="77"/>
      <c r="BQ246" s="68"/>
      <c r="BR246" s="77"/>
      <c r="BS246" s="68"/>
      <c r="BT246" s="14"/>
      <c r="BU246" s="14"/>
      <c r="BV246" s="68"/>
      <c r="BW246" s="14"/>
      <c r="BX246" s="14"/>
      <c r="BY246" s="68"/>
      <c r="BZ246" s="68"/>
      <c r="CA246" s="68"/>
      <c r="CB246" s="14"/>
      <c r="CC246" s="14"/>
      <c r="CD246" s="14"/>
      <c r="CE246" s="14"/>
      <c r="CF246" s="14"/>
      <c r="CG246" s="14"/>
    </row>
    <row r="247" spans="43:85">
      <c r="AQ247" s="14"/>
      <c r="AR247" s="14"/>
      <c r="AS247" s="14"/>
      <c r="AT247" s="14"/>
      <c r="AU247" s="68"/>
      <c r="AV247" s="14"/>
      <c r="AW247" s="68"/>
      <c r="AX247" s="14"/>
      <c r="AY247" s="14"/>
      <c r="AZ247" s="14"/>
      <c r="BA247" s="14"/>
      <c r="BB247" s="14"/>
      <c r="BC247" s="77"/>
      <c r="BD247" s="77"/>
      <c r="BE247" s="77"/>
      <c r="BF247" s="14"/>
      <c r="BG247" s="77"/>
      <c r="BH247" s="77"/>
      <c r="BI247" s="14"/>
      <c r="BJ247" s="77"/>
      <c r="BK247" s="14"/>
      <c r="BL247" s="14"/>
      <c r="BM247" s="77"/>
      <c r="BN247" s="77"/>
      <c r="BO247" s="77"/>
      <c r="BP247" s="77"/>
      <c r="BQ247" s="68"/>
      <c r="BR247" s="77"/>
      <c r="BS247" s="68"/>
      <c r="BT247" s="14"/>
      <c r="BU247" s="14"/>
      <c r="BV247" s="68"/>
      <c r="BW247" s="14"/>
      <c r="BX247" s="14"/>
      <c r="BY247" s="68"/>
      <c r="BZ247" s="68"/>
      <c r="CA247" s="68"/>
      <c r="CB247" s="14"/>
      <c r="CC247" s="14"/>
      <c r="CD247" s="14"/>
      <c r="CE247" s="14"/>
      <c r="CF247" s="14"/>
      <c r="CG247" s="14"/>
    </row>
    <row r="248" spans="43:85">
      <c r="AQ248" s="14"/>
      <c r="AR248" s="14"/>
      <c r="AS248" s="14"/>
      <c r="AT248" s="14"/>
      <c r="AU248" s="68"/>
      <c r="AV248" s="14"/>
      <c r="AW248" s="68"/>
      <c r="AX248" s="14"/>
      <c r="AY248" s="14"/>
      <c r="AZ248" s="14"/>
      <c r="BA248" s="14"/>
      <c r="BB248" s="14"/>
      <c r="BC248" s="77"/>
      <c r="BD248" s="77"/>
      <c r="BE248" s="77"/>
      <c r="BF248" s="14"/>
      <c r="BG248" s="77"/>
      <c r="BH248" s="77"/>
      <c r="BI248" s="14"/>
      <c r="BJ248" s="77"/>
      <c r="BK248" s="14"/>
      <c r="BL248" s="14"/>
      <c r="BM248" s="77"/>
      <c r="BN248" s="77"/>
      <c r="BO248" s="77"/>
      <c r="BP248" s="77"/>
      <c r="BQ248" s="68"/>
      <c r="BR248" s="77"/>
      <c r="BS248" s="68"/>
      <c r="BT248" s="14"/>
      <c r="BU248" s="14"/>
      <c r="BV248" s="68"/>
      <c r="BW248" s="14"/>
      <c r="BX248" s="14"/>
      <c r="BY248" s="68"/>
      <c r="BZ248" s="68"/>
      <c r="CA248" s="68"/>
      <c r="CB248" s="14"/>
      <c r="CC248" s="14"/>
      <c r="CD248" s="14"/>
      <c r="CE248" s="14"/>
      <c r="CF248" s="14"/>
      <c r="CG248" s="14"/>
    </row>
    <row r="249" spans="43:85">
      <c r="AQ249" s="14"/>
      <c r="AR249" s="14"/>
      <c r="AS249" s="14"/>
      <c r="AT249" s="14"/>
      <c r="AU249" s="68"/>
      <c r="AV249" s="14"/>
      <c r="AW249" s="68"/>
      <c r="AX249" s="14"/>
      <c r="AY249" s="14"/>
      <c r="AZ249" s="14"/>
      <c r="BA249" s="14"/>
      <c r="BB249" s="14"/>
      <c r="BC249" s="77"/>
      <c r="BD249" s="77"/>
      <c r="BE249" s="77"/>
      <c r="BF249" s="14"/>
      <c r="BG249" s="77"/>
      <c r="BH249" s="77"/>
      <c r="BI249" s="14"/>
      <c r="BJ249" s="77"/>
      <c r="BK249" s="14"/>
      <c r="BL249" s="14"/>
      <c r="BM249" s="77"/>
      <c r="BN249" s="77"/>
      <c r="BO249" s="77"/>
      <c r="BP249" s="77"/>
      <c r="BQ249" s="68"/>
      <c r="BR249" s="77"/>
      <c r="BS249" s="68"/>
      <c r="BT249" s="14"/>
      <c r="BU249" s="14"/>
      <c r="BV249" s="68"/>
      <c r="BW249" s="14"/>
      <c r="BX249" s="14"/>
      <c r="BY249" s="68"/>
      <c r="BZ249" s="68"/>
      <c r="CA249" s="68"/>
      <c r="CB249" s="14"/>
      <c r="CC249" s="14"/>
      <c r="CD249" s="14"/>
      <c r="CE249" s="14"/>
      <c r="CF249" s="14"/>
      <c r="CG249" s="14"/>
    </row>
    <row r="250" spans="43:85">
      <c r="AQ250" s="14"/>
      <c r="AR250" s="14"/>
      <c r="AS250" s="14"/>
      <c r="AT250" s="14"/>
      <c r="AU250" s="68"/>
      <c r="AV250" s="14"/>
      <c r="AW250" s="68"/>
      <c r="AX250" s="14"/>
      <c r="AY250" s="14"/>
      <c r="AZ250" s="14"/>
      <c r="BA250" s="14"/>
      <c r="BB250" s="14"/>
      <c r="BC250" s="77"/>
      <c r="BD250" s="77"/>
      <c r="BE250" s="77"/>
      <c r="BF250" s="14"/>
      <c r="BG250" s="77"/>
      <c r="BH250" s="77"/>
      <c r="BI250" s="14"/>
      <c r="BJ250" s="77"/>
      <c r="BK250" s="14"/>
      <c r="BL250" s="14"/>
      <c r="BM250" s="77"/>
      <c r="BN250" s="77"/>
      <c r="BO250" s="77"/>
      <c r="BP250" s="77"/>
      <c r="BQ250" s="68"/>
      <c r="BR250" s="77"/>
      <c r="BS250" s="68"/>
      <c r="BT250" s="14"/>
      <c r="BU250" s="14"/>
      <c r="BV250" s="68"/>
      <c r="BW250" s="14"/>
      <c r="BX250" s="14"/>
      <c r="BY250" s="68"/>
      <c r="BZ250" s="68"/>
      <c r="CA250" s="68"/>
      <c r="CB250" s="14"/>
      <c r="CC250" s="14"/>
      <c r="CD250" s="14"/>
      <c r="CE250" s="14"/>
      <c r="CF250" s="14"/>
      <c r="CG250" s="14"/>
    </row>
    <row r="251" spans="43:85">
      <c r="AQ251" s="14"/>
      <c r="AR251" s="14"/>
      <c r="AS251" s="14"/>
      <c r="AT251" s="14"/>
      <c r="AU251" s="68"/>
      <c r="AV251" s="14"/>
      <c r="AW251" s="68"/>
      <c r="AX251" s="14"/>
      <c r="AY251" s="14"/>
      <c r="AZ251" s="14"/>
      <c r="BA251" s="14"/>
      <c r="BB251" s="14"/>
      <c r="BC251" s="77"/>
      <c r="BD251" s="77"/>
      <c r="BE251" s="77"/>
      <c r="BF251" s="14"/>
      <c r="BG251" s="77"/>
      <c r="BH251" s="77"/>
      <c r="BI251" s="14"/>
      <c r="BJ251" s="77"/>
      <c r="BK251" s="14"/>
      <c r="BL251" s="14"/>
      <c r="BM251" s="77"/>
      <c r="BN251" s="77"/>
      <c r="BO251" s="77"/>
      <c r="BP251" s="77"/>
      <c r="BQ251" s="68"/>
      <c r="BR251" s="77"/>
      <c r="BS251" s="68"/>
      <c r="BT251" s="14"/>
      <c r="BU251" s="14"/>
      <c r="BV251" s="68"/>
      <c r="BW251" s="14"/>
      <c r="BX251" s="14"/>
      <c r="BY251" s="68"/>
      <c r="BZ251" s="68"/>
      <c r="CA251" s="68"/>
      <c r="CB251" s="14"/>
      <c r="CC251" s="14"/>
      <c r="CD251" s="14"/>
      <c r="CE251" s="14"/>
      <c r="CF251" s="14"/>
      <c r="CG251" s="14"/>
    </row>
    <row r="252" spans="43:85">
      <c r="AQ252" s="14"/>
      <c r="AR252" s="14"/>
      <c r="AS252" s="14"/>
      <c r="AT252" s="14"/>
      <c r="AU252" s="68"/>
      <c r="AV252" s="14"/>
      <c r="AW252" s="68"/>
      <c r="AX252" s="14"/>
      <c r="AY252" s="14"/>
      <c r="AZ252" s="14"/>
      <c r="BA252" s="14"/>
      <c r="BB252" s="14"/>
      <c r="BC252" s="77"/>
      <c r="BD252" s="77"/>
      <c r="BE252" s="77"/>
      <c r="BF252" s="14"/>
      <c r="BG252" s="77"/>
      <c r="BH252" s="77"/>
      <c r="BI252" s="14"/>
      <c r="BJ252" s="77"/>
      <c r="BK252" s="14"/>
      <c r="BL252" s="14"/>
      <c r="BM252" s="77"/>
      <c r="BN252" s="77"/>
      <c r="BO252" s="77"/>
      <c r="BP252" s="77"/>
      <c r="BQ252" s="68"/>
      <c r="BR252" s="77"/>
      <c r="BS252" s="68"/>
      <c r="BT252" s="14"/>
      <c r="BU252" s="14"/>
      <c r="BV252" s="68"/>
      <c r="BW252" s="14"/>
      <c r="BX252" s="14"/>
      <c r="BY252" s="68"/>
      <c r="BZ252" s="68"/>
      <c r="CA252" s="68"/>
      <c r="CB252" s="14"/>
      <c r="CC252" s="14"/>
      <c r="CD252" s="14"/>
      <c r="CE252" s="14"/>
      <c r="CF252" s="14"/>
      <c r="CG252" s="14"/>
    </row>
    <row r="253" spans="43:85">
      <c r="AQ253" s="14"/>
      <c r="AR253" s="14"/>
      <c r="AS253" s="14"/>
      <c r="AT253" s="14"/>
      <c r="AU253" s="68"/>
      <c r="AV253" s="14"/>
      <c r="AW253" s="68"/>
      <c r="AX253" s="14"/>
      <c r="AY253" s="14"/>
      <c r="AZ253" s="14"/>
      <c r="BA253" s="14"/>
      <c r="BB253" s="14"/>
      <c r="BC253" s="77"/>
      <c r="BD253" s="77"/>
      <c r="BE253" s="77"/>
      <c r="BF253" s="14"/>
      <c r="BG253" s="77"/>
      <c r="BH253" s="77"/>
      <c r="BI253" s="14"/>
      <c r="BJ253" s="77"/>
      <c r="BK253" s="14"/>
      <c r="BL253" s="14"/>
      <c r="BM253" s="77"/>
      <c r="BN253" s="77"/>
      <c r="BO253" s="77"/>
      <c r="BP253" s="77"/>
      <c r="BQ253" s="68"/>
      <c r="BR253" s="77"/>
      <c r="BS253" s="68"/>
      <c r="BT253" s="14"/>
      <c r="BU253" s="14"/>
      <c r="BV253" s="68"/>
      <c r="BW253" s="14"/>
      <c r="BX253" s="14"/>
      <c r="BY253" s="68"/>
      <c r="BZ253" s="68"/>
      <c r="CA253" s="68"/>
      <c r="CB253" s="14"/>
      <c r="CC253" s="14"/>
      <c r="CD253" s="14"/>
      <c r="CE253" s="14"/>
      <c r="CF253" s="14"/>
      <c r="CG253" s="14"/>
    </row>
    <row r="254" spans="43:85">
      <c r="AQ254" s="14"/>
      <c r="AR254" s="14"/>
      <c r="AS254" s="14"/>
      <c r="AT254" s="14"/>
      <c r="AU254" s="68"/>
      <c r="AV254" s="14"/>
      <c r="AW254" s="68"/>
      <c r="AX254" s="14"/>
      <c r="AY254" s="14"/>
      <c r="AZ254" s="14"/>
      <c r="BA254" s="14"/>
      <c r="BB254" s="14"/>
      <c r="BC254" s="77"/>
      <c r="BD254" s="77"/>
      <c r="BE254" s="77"/>
      <c r="BF254" s="14"/>
      <c r="BG254" s="77"/>
      <c r="BH254" s="77"/>
      <c r="BI254" s="14"/>
      <c r="BJ254" s="77"/>
      <c r="BK254" s="14"/>
      <c r="BL254" s="14"/>
      <c r="BM254" s="77"/>
      <c r="BN254" s="77"/>
      <c r="BO254" s="77"/>
      <c r="BP254" s="77"/>
      <c r="BQ254" s="68"/>
      <c r="BR254" s="77"/>
      <c r="BS254" s="68"/>
      <c r="BT254" s="14"/>
      <c r="BU254" s="14"/>
      <c r="BV254" s="68"/>
      <c r="BW254" s="14"/>
      <c r="BX254" s="14"/>
      <c r="BY254" s="68"/>
      <c r="BZ254" s="68"/>
      <c r="CA254" s="68"/>
      <c r="CB254" s="14"/>
      <c r="CC254" s="14"/>
      <c r="CD254" s="14"/>
      <c r="CE254" s="14"/>
      <c r="CF254" s="14"/>
      <c r="CG254" s="14"/>
    </row>
    <row r="255" spans="43:85">
      <c r="AQ255" s="14"/>
      <c r="AR255" s="14"/>
      <c r="AS255" s="14"/>
      <c r="AT255" s="14"/>
      <c r="AU255" s="68"/>
      <c r="AV255" s="14"/>
      <c r="AW255" s="68"/>
      <c r="AX255" s="14"/>
      <c r="AY255" s="14"/>
      <c r="AZ255" s="14"/>
      <c r="BA255" s="14"/>
      <c r="BB255" s="14"/>
      <c r="BC255" s="77"/>
      <c r="BD255" s="77"/>
      <c r="BE255" s="77"/>
      <c r="BF255" s="14"/>
      <c r="BG255" s="77"/>
      <c r="BH255" s="77"/>
      <c r="BI255" s="14"/>
      <c r="BJ255" s="77"/>
      <c r="BK255" s="14"/>
      <c r="BL255" s="14"/>
      <c r="BM255" s="77"/>
      <c r="BN255" s="77"/>
      <c r="BO255" s="77"/>
      <c r="BP255" s="77"/>
      <c r="BQ255" s="68"/>
      <c r="BR255" s="77"/>
      <c r="BS255" s="68"/>
      <c r="BT255" s="14"/>
      <c r="BU255" s="14"/>
      <c r="BV255" s="68"/>
      <c r="BW255" s="14"/>
      <c r="BX255" s="14"/>
      <c r="BY255" s="68"/>
      <c r="BZ255" s="68"/>
      <c r="CA255" s="68"/>
      <c r="CB255" s="14"/>
      <c r="CC255" s="14"/>
      <c r="CD255" s="14"/>
      <c r="CE255" s="14"/>
      <c r="CF255" s="14"/>
      <c r="CG255" s="14"/>
    </row>
    <row r="256" spans="43:85">
      <c r="AQ256" s="14"/>
      <c r="AR256" s="14"/>
      <c r="AS256" s="14"/>
      <c r="AT256" s="14"/>
      <c r="AU256" s="68"/>
      <c r="AV256" s="14"/>
      <c r="AW256" s="68"/>
      <c r="AX256" s="14"/>
      <c r="AY256" s="14"/>
      <c r="AZ256" s="14"/>
      <c r="BA256" s="14"/>
      <c r="BB256" s="14"/>
      <c r="BC256" s="77"/>
      <c r="BD256" s="77"/>
      <c r="BE256" s="77"/>
      <c r="BF256" s="14"/>
      <c r="BG256" s="77"/>
      <c r="BH256" s="77"/>
      <c r="BI256" s="14"/>
      <c r="BJ256" s="77"/>
      <c r="BK256" s="14"/>
      <c r="BL256" s="14"/>
      <c r="BM256" s="77"/>
      <c r="BN256" s="77"/>
      <c r="BO256" s="77"/>
      <c r="BP256" s="77"/>
      <c r="BQ256" s="68"/>
      <c r="BR256" s="77"/>
      <c r="BS256" s="68"/>
      <c r="BT256" s="14"/>
      <c r="BU256" s="14"/>
      <c r="BV256" s="68"/>
      <c r="BW256" s="14"/>
      <c r="BX256" s="14"/>
      <c r="BY256" s="68"/>
      <c r="BZ256" s="68"/>
      <c r="CA256" s="68"/>
      <c r="CB256" s="14"/>
      <c r="CC256" s="14"/>
      <c r="CD256" s="14"/>
      <c r="CE256" s="14"/>
      <c r="CF256" s="14"/>
      <c r="CG256" s="14"/>
    </row>
    <row r="257" spans="37:85">
      <c r="AQ257" s="14"/>
      <c r="AR257" s="14"/>
      <c r="AS257" s="14"/>
      <c r="AT257" s="14"/>
      <c r="AU257" s="68"/>
      <c r="AV257" s="14"/>
      <c r="AW257" s="68"/>
      <c r="AX257" s="14"/>
      <c r="AY257" s="14"/>
      <c r="AZ257" s="14"/>
      <c r="BA257" s="14"/>
      <c r="BB257" s="14"/>
      <c r="BC257" s="77"/>
      <c r="BD257" s="77"/>
      <c r="BE257" s="77"/>
      <c r="BF257" s="14"/>
      <c r="BG257" s="77"/>
      <c r="BH257" s="77"/>
      <c r="BI257" s="14"/>
      <c r="BJ257" s="77"/>
      <c r="BK257" s="14"/>
      <c r="BL257" s="14"/>
      <c r="BM257" s="77"/>
      <c r="BN257" s="77"/>
      <c r="BO257" s="77"/>
      <c r="BP257" s="77"/>
      <c r="BQ257" s="68"/>
      <c r="BR257" s="77"/>
      <c r="BS257" s="68"/>
      <c r="BT257" s="14"/>
      <c r="BU257" s="14"/>
      <c r="BV257" s="68"/>
      <c r="BW257" s="14"/>
      <c r="BX257" s="14"/>
      <c r="BY257" s="68"/>
      <c r="BZ257" s="68"/>
      <c r="CA257" s="68"/>
      <c r="CB257" s="14"/>
      <c r="CC257" s="14"/>
      <c r="CD257" s="14"/>
      <c r="CE257" s="14"/>
      <c r="CF257" s="14"/>
      <c r="CG257" s="14"/>
    </row>
    <row r="258" spans="37:85">
      <c r="AQ258" s="14"/>
      <c r="AR258" s="14"/>
      <c r="AS258" s="14"/>
      <c r="AT258" s="14"/>
      <c r="AU258" s="68"/>
      <c r="AV258" s="14"/>
      <c r="AW258" s="68"/>
      <c r="AX258" s="14"/>
      <c r="AY258" s="14"/>
      <c r="AZ258" s="14"/>
      <c r="BA258" s="14"/>
      <c r="BB258" s="14"/>
      <c r="BC258" s="77"/>
      <c r="BD258" s="77"/>
      <c r="BE258" s="77"/>
      <c r="BF258" s="14"/>
      <c r="BG258" s="77"/>
      <c r="BH258" s="77"/>
      <c r="BI258" s="14"/>
      <c r="BJ258" s="77"/>
      <c r="BK258" s="14"/>
      <c r="BL258" s="14"/>
      <c r="BM258" s="77"/>
      <c r="BN258" s="77"/>
      <c r="BO258" s="77"/>
      <c r="BP258" s="77"/>
      <c r="BQ258" s="68"/>
      <c r="BR258" s="77"/>
      <c r="BS258" s="68"/>
      <c r="BT258" s="14"/>
      <c r="BU258" s="14"/>
      <c r="BV258" s="68"/>
      <c r="BW258" s="14"/>
      <c r="BX258" s="14"/>
      <c r="BY258" s="68"/>
      <c r="BZ258" s="68"/>
      <c r="CA258" s="68"/>
      <c r="CB258" s="14"/>
      <c r="CC258" s="14"/>
      <c r="CD258" s="14"/>
      <c r="CE258" s="14"/>
      <c r="CF258" s="14"/>
      <c r="CG258" s="14"/>
    </row>
    <row r="259" spans="37:85">
      <c r="AQ259" s="14"/>
      <c r="AR259" s="14"/>
      <c r="AS259" s="14"/>
      <c r="AT259" s="14"/>
      <c r="AU259" s="68"/>
      <c r="AV259" s="14"/>
      <c r="AW259" s="68"/>
      <c r="AX259" s="14"/>
      <c r="AY259" s="14"/>
      <c r="AZ259" s="14"/>
      <c r="BA259" s="14"/>
      <c r="BB259" s="14"/>
      <c r="BC259" s="77"/>
      <c r="BD259" s="77"/>
      <c r="BE259" s="77"/>
      <c r="BF259" s="14"/>
      <c r="BG259" s="77"/>
      <c r="BH259" s="77"/>
      <c r="BI259" s="14"/>
      <c r="BJ259" s="77"/>
      <c r="BK259" s="14"/>
      <c r="BL259" s="14"/>
      <c r="BM259" s="77"/>
      <c r="BN259" s="77"/>
      <c r="BO259" s="77"/>
      <c r="BP259" s="77"/>
      <c r="BQ259" s="68"/>
      <c r="BR259" s="77"/>
      <c r="BS259" s="68"/>
      <c r="BT259" s="14"/>
      <c r="BU259" s="14"/>
      <c r="BV259" s="68"/>
      <c r="BW259" s="14"/>
      <c r="BX259" s="14"/>
      <c r="BY259" s="68"/>
      <c r="BZ259" s="68"/>
      <c r="CA259" s="68"/>
      <c r="CB259" s="14"/>
      <c r="CC259" s="14"/>
      <c r="CD259" s="14"/>
      <c r="CE259" s="14"/>
      <c r="CF259" s="14"/>
      <c r="CG259" s="14"/>
    </row>
    <row r="260" spans="37:85">
      <c r="AQ260" s="14"/>
      <c r="AR260" s="14"/>
      <c r="AS260" s="14"/>
      <c r="AT260" s="14"/>
      <c r="AU260" s="68"/>
      <c r="AV260" s="14"/>
      <c r="AW260" s="68"/>
      <c r="AX260" s="14"/>
      <c r="AY260" s="14"/>
      <c r="AZ260" s="14"/>
      <c r="BA260" s="14"/>
      <c r="BB260" s="14"/>
      <c r="BC260" s="77"/>
      <c r="BD260" s="77"/>
      <c r="BE260" s="77"/>
      <c r="BF260" s="14"/>
      <c r="BG260" s="77"/>
      <c r="BH260" s="77"/>
      <c r="BI260" s="14"/>
      <c r="BJ260" s="77"/>
      <c r="BK260" s="14"/>
      <c r="BL260" s="14"/>
      <c r="BM260" s="77"/>
      <c r="BN260" s="77"/>
      <c r="BO260" s="77"/>
      <c r="BP260" s="77"/>
      <c r="BQ260" s="68"/>
      <c r="BR260" s="77"/>
      <c r="BS260" s="68"/>
      <c r="BT260" s="14"/>
      <c r="BU260" s="14"/>
      <c r="BV260" s="68"/>
      <c r="BW260" s="14"/>
      <c r="BX260" s="14"/>
      <c r="BY260" s="68"/>
      <c r="BZ260" s="68"/>
      <c r="CA260" s="68"/>
      <c r="CB260" s="14"/>
      <c r="CC260" s="14"/>
      <c r="CD260" s="14"/>
      <c r="CE260" s="14"/>
      <c r="CF260" s="14"/>
      <c r="CG260" s="14"/>
    </row>
    <row r="261" spans="37:85">
      <c r="AQ261" s="14"/>
      <c r="AR261" s="14"/>
      <c r="AS261" s="14"/>
      <c r="AT261" s="14"/>
      <c r="AU261" s="68"/>
      <c r="AV261" s="14"/>
      <c r="AW261" s="68"/>
      <c r="AX261" s="14"/>
      <c r="AY261" s="14"/>
      <c r="AZ261" s="14"/>
      <c r="BA261" s="14"/>
      <c r="BB261" s="14"/>
      <c r="BC261" s="77"/>
      <c r="BD261" s="77"/>
      <c r="BE261" s="77"/>
      <c r="BF261" s="14"/>
      <c r="BG261" s="77"/>
      <c r="BH261" s="77"/>
      <c r="BI261" s="14"/>
      <c r="BJ261" s="77"/>
      <c r="BK261" s="14"/>
      <c r="BL261" s="14"/>
      <c r="BM261" s="77"/>
      <c r="BN261" s="77"/>
      <c r="BO261" s="77"/>
      <c r="BP261" s="77"/>
      <c r="BQ261" s="68"/>
      <c r="BR261" s="77"/>
      <c r="BS261" s="68"/>
      <c r="BT261" s="14"/>
      <c r="BU261" s="14"/>
      <c r="BV261" s="68"/>
      <c r="BW261" s="14"/>
      <c r="BX261" s="14"/>
      <c r="BY261" s="68"/>
      <c r="BZ261" s="68"/>
      <c r="CA261" s="68"/>
      <c r="CB261" s="14"/>
      <c r="CC261" s="14"/>
      <c r="CD261" s="14"/>
      <c r="CE261" s="14"/>
      <c r="CF261" s="14"/>
      <c r="CG261" s="14"/>
    </row>
    <row r="262" spans="37:85">
      <c r="AQ262" s="14"/>
      <c r="AR262" s="14"/>
      <c r="AS262" s="14"/>
      <c r="AT262" s="14"/>
      <c r="AU262" s="68"/>
      <c r="AV262" s="14"/>
      <c r="AW262" s="68"/>
      <c r="AX262" s="14"/>
      <c r="AY262" s="14"/>
      <c r="AZ262" s="14"/>
      <c r="BA262" s="14"/>
      <c r="BB262" s="14"/>
      <c r="BC262" s="77"/>
      <c r="BD262" s="77"/>
      <c r="BE262" s="77"/>
      <c r="BF262" s="14"/>
      <c r="BG262" s="77"/>
      <c r="BH262" s="77"/>
      <c r="BI262" s="14"/>
      <c r="BJ262" s="77"/>
      <c r="BK262" s="14"/>
      <c r="BL262" s="14"/>
      <c r="BM262" s="77"/>
      <c r="BN262" s="77"/>
      <c r="BO262" s="77"/>
      <c r="BP262" s="77"/>
      <c r="BQ262" s="68"/>
      <c r="BR262" s="77"/>
      <c r="BS262" s="68"/>
      <c r="BT262" s="14"/>
      <c r="BU262" s="14"/>
      <c r="BV262" s="68"/>
      <c r="BW262" s="14"/>
      <c r="BX262" s="14"/>
      <c r="BY262" s="68"/>
      <c r="BZ262" s="68"/>
      <c r="CA262" s="68"/>
      <c r="CB262" s="14"/>
      <c r="CC262" s="14"/>
      <c r="CD262" s="14"/>
      <c r="CE262" s="14"/>
      <c r="CF262" s="14"/>
      <c r="CG262" s="14"/>
    </row>
    <row r="263" spans="37:85">
      <c r="AQ263" s="14"/>
      <c r="AR263" s="14"/>
      <c r="AS263" s="14"/>
      <c r="AT263" s="14"/>
      <c r="AU263" s="68"/>
      <c r="AV263" s="14"/>
      <c r="AW263" s="68"/>
      <c r="AX263" s="14"/>
      <c r="AY263" s="14"/>
      <c r="AZ263" s="14"/>
      <c r="BA263" s="14"/>
      <c r="BB263" s="14"/>
      <c r="BC263" s="77"/>
      <c r="BD263" s="77"/>
      <c r="BE263" s="77"/>
      <c r="BF263" s="14"/>
      <c r="BG263" s="77"/>
      <c r="BH263" s="77"/>
      <c r="BI263" s="14"/>
      <c r="BJ263" s="77"/>
      <c r="BK263" s="14"/>
      <c r="BL263" s="14"/>
      <c r="BM263" s="77"/>
      <c r="BN263" s="77"/>
      <c r="BO263" s="77"/>
      <c r="BP263" s="77"/>
      <c r="BQ263" s="68"/>
      <c r="BR263" s="77"/>
      <c r="BS263" s="68"/>
      <c r="BT263" s="14"/>
      <c r="BU263" s="14"/>
      <c r="BV263" s="68"/>
      <c r="BW263" s="14"/>
      <c r="BX263" s="14"/>
      <c r="BY263" s="68"/>
      <c r="BZ263" s="68"/>
      <c r="CA263" s="68"/>
      <c r="CB263" s="14"/>
      <c r="CC263" s="14"/>
      <c r="CD263" s="14"/>
      <c r="CE263" s="14"/>
      <c r="CF263" s="14"/>
      <c r="CG263" s="14"/>
    </row>
    <row r="264" spans="37:85">
      <c r="AQ264" s="14"/>
      <c r="AR264" s="14"/>
      <c r="AS264" s="14"/>
      <c r="AT264" s="14"/>
      <c r="AU264" s="68"/>
      <c r="AV264" s="14"/>
      <c r="AW264" s="68"/>
      <c r="AX264" s="14"/>
      <c r="AY264" s="14"/>
      <c r="AZ264" s="14"/>
      <c r="BA264" s="14"/>
      <c r="BB264" s="14"/>
      <c r="BC264" s="77"/>
      <c r="BD264" s="77"/>
      <c r="BE264" s="77"/>
      <c r="BF264" s="14"/>
      <c r="BG264" s="77"/>
      <c r="BH264" s="77"/>
      <c r="BI264" s="14"/>
      <c r="BJ264" s="77"/>
      <c r="BK264" s="14"/>
      <c r="BL264" s="14"/>
      <c r="BM264" s="77"/>
      <c r="BN264" s="77"/>
      <c r="BO264" s="77"/>
      <c r="BP264" s="77"/>
      <c r="BQ264" s="68"/>
      <c r="BR264" s="77"/>
      <c r="BS264" s="68"/>
      <c r="BT264" s="14"/>
      <c r="BU264" s="14"/>
      <c r="BV264" s="68"/>
      <c r="BW264" s="14"/>
      <c r="BX264" s="14"/>
      <c r="BY264" s="68"/>
      <c r="BZ264" s="68"/>
      <c r="CA264" s="68"/>
      <c r="CB264" s="14"/>
      <c r="CC264" s="14"/>
      <c r="CD264" s="14"/>
      <c r="CE264" s="14"/>
      <c r="CF264" s="14"/>
      <c r="CG264" s="14"/>
    </row>
    <row r="265" spans="37:85">
      <c r="AQ265" s="14"/>
      <c r="AR265" s="14"/>
      <c r="AS265" s="14"/>
      <c r="AT265" s="14"/>
      <c r="AU265" s="68"/>
      <c r="AV265" s="14"/>
      <c r="AW265" s="68"/>
      <c r="AX265" s="14"/>
      <c r="AY265" s="14"/>
      <c r="AZ265" s="14"/>
      <c r="BA265" s="14"/>
      <c r="BB265" s="14"/>
      <c r="BC265" s="77"/>
      <c r="BD265" s="77"/>
      <c r="BE265" s="77"/>
      <c r="BF265" s="14"/>
      <c r="BG265" s="77"/>
      <c r="BH265" s="77"/>
      <c r="BI265" s="14"/>
      <c r="BJ265" s="77"/>
      <c r="BK265" s="14"/>
      <c r="BL265" s="14"/>
      <c r="BM265" s="77"/>
      <c r="BN265" s="77"/>
      <c r="BO265" s="77"/>
      <c r="BP265" s="77"/>
      <c r="BQ265" s="68"/>
      <c r="BR265" s="77"/>
      <c r="BS265" s="68"/>
      <c r="BT265" s="14"/>
      <c r="BU265" s="14"/>
      <c r="BV265" s="68"/>
      <c r="BW265" s="14"/>
      <c r="BX265" s="14"/>
      <c r="BY265" s="68"/>
      <c r="BZ265" s="68"/>
      <c r="CA265" s="68"/>
      <c r="CB265" s="14"/>
      <c r="CC265" s="14"/>
      <c r="CD265" s="14"/>
      <c r="CE265" s="14"/>
      <c r="CF265" s="14"/>
      <c r="CG265" s="14"/>
    </row>
    <row r="266" spans="37:85">
      <c r="AQ266" s="14"/>
      <c r="AR266" s="14"/>
      <c r="AS266" s="14"/>
      <c r="AT266" s="14"/>
      <c r="AU266" s="68"/>
      <c r="AV266" s="14"/>
      <c r="AW266" s="68"/>
      <c r="AX266" s="14"/>
      <c r="AY266" s="14"/>
      <c r="AZ266" s="14"/>
      <c r="BA266" s="14"/>
      <c r="BB266" s="14"/>
      <c r="BC266" s="77"/>
      <c r="BD266" s="77"/>
      <c r="BE266" s="77"/>
      <c r="BF266" s="14"/>
      <c r="BG266" s="77"/>
      <c r="BH266" s="77"/>
      <c r="BI266" s="14"/>
      <c r="BJ266" s="77"/>
      <c r="BK266" s="14"/>
      <c r="BL266" s="14"/>
      <c r="BM266" s="77"/>
      <c r="BN266" s="77"/>
      <c r="BO266" s="77"/>
      <c r="BP266" s="77"/>
      <c r="BQ266" s="68"/>
      <c r="BR266" s="77"/>
      <c r="BS266" s="68"/>
      <c r="BT266" s="14"/>
      <c r="BU266" s="14"/>
      <c r="BV266" s="68"/>
      <c r="BW266" s="14"/>
      <c r="BX266" s="14"/>
      <c r="BY266" s="68"/>
      <c r="BZ266" s="68"/>
      <c r="CA266" s="68"/>
      <c r="CB266" s="14"/>
      <c r="CC266" s="14"/>
      <c r="CD266" s="14"/>
      <c r="CE266" s="14"/>
      <c r="CF266" s="14"/>
      <c r="CG266" s="14"/>
    </row>
    <row r="267" spans="37:85">
      <c r="AQ267" s="14"/>
      <c r="AR267" s="14"/>
      <c r="AS267" s="14"/>
      <c r="AT267" s="14"/>
      <c r="AU267" s="68"/>
      <c r="AV267" s="14"/>
      <c r="AW267" s="68"/>
      <c r="AX267" s="14"/>
      <c r="AY267" s="14"/>
      <c r="AZ267" s="14"/>
      <c r="BA267" s="14"/>
      <c r="BB267" s="14"/>
      <c r="BC267" s="77"/>
      <c r="BD267" s="77"/>
      <c r="BE267" s="77"/>
      <c r="BF267" s="14"/>
      <c r="BG267" s="77"/>
      <c r="BH267" s="77"/>
      <c r="BI267" s="14"/>
      <c r="BJ267" s="77"/>
      <c r="BK267" s="14"/>
      <c r="BL267" s="14"/>
      <c r="BM267" s="77"/>
      <c r="BN267" s="77"/>
      <c r="BO267" s="77"/>
      <c r="BP267" s="77"/>
      <c r="BQ267" s="68"/>
      <c r="BR267" s="77"/>
      <c r="BS267" s="68"/>
      <c r="BT267" s="14"/>
      <c r="BU267" s="14"/>
      <c r="BV267" s="68"/>
      <c r="BW267" s="14"/>
      <c r="BX267" s="14"/>
      <c r="BY267" s="68"/>
      <c r="BZ267" s="68"/>
      <c r="CA267" s="68"/>
      <c r="CB267" s="14"/>
      <c r="CC267" s="14"/>
      <c r="CD267" s="14"/>
      <c r="CE267" s="14"/>
      <c r="CF267" s="14"/>
      <c r="CG267" s="14"/>
    </row>
    <row r="268" spans="37:85">
      <c r="AQ268" s="14"/>
      <c r="AR268" s="14"/>
      <c r="AS268" s="14"/>
      <c r="AT268" s="14"/>
      <c r="AU268" s="68"/>
      <c r="AV268" s="14"/>
      <c r="AW268" s="68"/>
      <c r="AX268" s="14"/>
      <c r="AY268" s="14"/>
      <c r="AZ268" s="14"/>
      <c r="BA268" s="14"/>
      <c r="BB268" s="14"/>
      <c r="BC268" s="77"/>
      <c r="BD268" s="77"/>
      <c r="BE268" s="77"/>
      <c r="BF268" s="14"/>
      <c r="BG268" s="77"/>
      <c r="BH268" s="77"/>
      <c r="BI268" s="14"/>
      <c r="BJ268" s="77"/>
      <c r="BK268" s="14"/>
      <c r="BL268" s="14"/>
      <c r="BM268" s="77"/>
      <c r="BN268" s="77"/>
      <c r="BO268" s="77"/>
      <c r="BP268" s="77"/>
      <c r="BQ268" s="68"/>
      <c r="BR268" s="77"/>
      <c r="BS268" s="68"/>
      <c r="BT268" s="14"/>
      <c r="BU268" s="14"/>
      <c r="BV268" s="68"/>
      <c r="BW268" s="14"/>
      <c r="BX268" s="14"/>
      <c r="BY268" s="68"/>
      <c r="BZ268" s="68"/>
      <c r="CA268" s="68"/>
      <c r="CB268" s="14"/>
      <c r="CC268" s="14"/>
      <c r="CD268" s="14"/>
      <c r="CE268" s="14"/>
      <c r="CF268" s="14"/>
      <c r="CG268" s="14"/>
    </row>
    <row r="269" spans="37:85">
      <c r="AQ269" s="14"/>
      <c r="AR269" s="14"/>
      <c r="AS269" s="14"/>
      <c r="AT269" s="14"/>
      <c r="AU269" s="68"/>
      <c r="AV269" s="14"/>
      <c r="AW269" s="68"/>
      <c r="AX269" s="14"/>
      <c r="AY269" s="14"/>
      <c r="AZ269" s="14"/>
      <c r="BA269" s="14"/>
      <c r="BB269" s="14"/>
      <c r="BC269" s="77"/>
      <c r="BD269" s="78"/>
      <c r="BE269" s="77"/>
      <c r="BF269" s="30"/>
      <c r="BG269" s="77"/>
      <c r="BH269" s="78"/>
      <c r="BI269" s="14"/>
      <c r="BJ269" s="78"/>
      <c r="BK269" s="30"/>
      <c r="BL269" s="30"/>
      <c r="BM269" s="78"/>
      <c r="BN269" s="78"/>
      <c r="BO269" s="78"/>
      <c r="BR269" s="77"/>
      <c r="CF269" s="14"/>
      <c r="CG269" s="14"/>
    </row>
    <row r="270" spans="37:85">
      <c r="AQ270" s="14"/>
      <c r="AR270" s="14"/>
      <c r="AS270" s="14"/>
      <c r="AT270" s="14"/>
      <c r="AU270" s="68"/>
      <c r="AV270" s="14"/>
      <c r="AW270" s="68"/>
      <c r="AX270" s="14"/>
      <c r="AY270" s="14"/>
      <c r="AZ270" s="14"/>
      <c r="BA270" s="14"/>
      <c r="BB270" s="30"/>
      <c r="BC270" s="77"/>
      <c r="BD270" s="79"/>
      <c r="BE270" s="77"/>
      <c r="BF270" s="34"/>
      <c r="BG270" s="77"/>
      <c r="BH270" s="79"/>
      <c r="BI270" s="14"/>
      <c r="BJ270" s="79"/>
      <c r="BK270" s="34"/>
      <c r="BL270" s="34"/>
      <c r="BM270" s="79"/>
      <c r="BN270" s="79"/>
      <c r="BO270" s="79"/>
      <c r="BR270" s="77"/>
      <c r="CF270" s="14"/>
      <c r="CG270" s="14"/>
    </row>
    <row r="271" spans="37:85">
      <c r="AQ271" s="14"/>
      <c r="AR271" s="14"/>
      <c r="AS271" s="14"/>
      <c r="AT271" s="14"/>
      <c r="AU271" s="68"/>
      <c r="AV271" s="14"/>
      <c r="AW271" s="68"/>
      <c r="AX271" s="14"/>
      <c r="AY271" s="14"/>
      <c r="AZ271" s="14"/>
      <c r="BA271" s="14"/>
      <c r="BB271" s="34"/>
      <c r="BC271" s="77"/>
      <c r="BD271" s="79"/>
      <c r="BE271" s="78"/>
      <c r="BF271" s="34"/>
      <c r="BG271" s="77"/>
      <c r="BH271" s="79"/>
      <c r="BI271" s="14"/>
      <c r="BJ271" s="79"/>
      <c r="BK271" s="34"/>
      <c r="BL271" s="34"/>
      <c r="BM271" s="79"/>
      <c r="BN271" s="79"/>
      <c r="BO271" s="79"/>
      <c r="BR271" s="77"/>
    </row>
    <row r="272" spans="37:85"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71"/>
      <c r="AV272" s="30"/>
      <c r="AW272" s="71"/>
      <c r="AX272" s="30"/>
      <c r="AY272" s="30"/>
      <c r="AZ272" s="30"/>
      <c r="BA272" s="30"/>
      <c r="BB272" s="34"/>
      <c r="BC272" s="78"/>
      <c r="BD272" s="79"/>
      <c r="BE272" s="79"/>
      <c r="BF272" s="34"/>
      <c r="BG272" s="78"/>
      <c r="BH272" s="79"/>
      <c r="BI272" s="30"/>
      <c r="BJ272" s="79"/>
      <c r="BK272" s="34"/>
      <c r="BL272" s="34"/>
      <c r="BM272" s="79"/>
      <c r="BN272" s="79"/>
      <c r="BO272" s="79"/>
      <c r="BR272" s="78"/>
    </row>
    <row r="273" spans="37:70"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72"/>
      <c r="AV273" s="34"/>
      <c r="AW273" s="72"/>
      <c r="AX273" s="34"/>
      <c r="AY273" s="34"/>
      <c r="AZ273" s="34"/>
      <c r="BA273" s="34"/>
      <c r="BB273" s="34"/>
      <c r="BC273" s="79"/>
      <c r="BD273" s="79"/>
      <c r="BE273" s="79"/>
      <c r="BF273" s="34"/>
      <c r="BG273" s="79"/>
      <c r="BH273" s="79"/>
      <c r="BI273" s="34"/>
      <c r="BJ273" s="79"/>
      <c r="BK273" s="34"/>
      <c r="BL273" s="34"/>
      <c r="BM273" s="79"/>
      <c r="BN273" s="79"/>
      <c r="BO273" s="79"/>
      <c r="BR273" s="79"/>
    </row>
    <row r="274" spans="37:70"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72"/>
      <c r="AV274" s="34"/>
      <c r="AW274" s="72"/>
      <c r="AX274" s="34"/>
      <c r="AY274" s="34"/>
      <c r="AZ274" s="34"/>
      <c r="BA274" s="34"/>
      <c r="BB274" s="34"/>
      <c r="BC274" s="79"/>
      <c r="BD274" s="79"/>
      <c r="BE274" s="79"/>
      <c r="BF274" s="34"/>
      <c r="BG274" s="79"/>
      <c r="BH274" s="79"/>
      <c r="BI274" s="34"/>
      <c r="BJ274" s="79"/>
      <c r="BK274" s="34"/>
      <c r="BL274" s="34"/>
      <c r="BM274" s="79"/>
      <c r="BN274" s="79"/>
      <c r="BO274" s="79"/>
      <c r="BR274" s="79"/>
    </row>
    <row r="275" spans="37:70"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72"/>
      <c r="AV275" s="34"/>
      <c r="AW275" s="72"/>
      <c r="AX275" s="34"/>
      <c r="AY275" s="34"/>
      <c r="AZ275" s="34"/>
      <c r="BA275" s="34"/>
      <c r="BB275" s="34"/>
      <c r="BC275" s="79"/>
      <c r="BD275" s="79"/>
      <c r="BE275" s="79"/>
      <c r="BF275" s="34"/>
      <c r="BG275" s="79"/>
      <c r="BH275" s="79"/>
      <c r="BI275" s="34"/>
      <c r="BJ275" s="79"/>
      <c r="BK275" s="34"/>
      <c r="BL275" s="34"/>
      <c r="BM275" s="79"/>
      <c r="BN275" s="79"/>
      <c r="BO275" s="79"/>
      <c r="BR275" s="79"/>
    </row>
    <row r="276" spans="37:70"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72"/>
      <c r="AV276" s="34"/>
      <c r="AW276" s="72"/>
      <c r="AX276" s="34"/>
      <c r="AY276" s="34"/>
      <c r="AZ276" s="34"/>
      <c r="BA276" s="34"/>
      <c r="BB276" s="34"/>
      <c r="BC276" s="79"/>
      <c r="BD276" s="79"/>
      <c r="BE276" s="79"/>
      <c r="BF276" s="34"/>
      <c r="BG276" s="79"/>
      <c r="BH276" s="79"/>
      <c r="BI276" s="34"/>
      <c r="BJ276" s="79"/>
      <c r="BK276" s="34"/>
      <c r="BL276" s="34"/>
      <c r="BM276" s="79"/>
      <c r="BN276" s="79"/>
      <c r="BO276" s="79"/>
      <c r="BR276" s="79"/>
    </row>
    <row r="277" spans="37:70"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72"/>
      <c r="AV277" s="34"/>
      <c r="AW277" s="72"/>
      <c r="AX277" s="34"/>
      <c r="AY277" s="34"/>
      <c r="AZ277" s="34"/>
      <c r="BA277" s="34"/>
      <c r="BB277" s="34"/>
      <c r="BC277" s="79"/>
      <c r="BD277" s="79"/>
      <c r="BE277" s="79"/>
      <c r="BF277" s="34"/>
      <c r="BG277" s="79"/>
      <c r="BH277" s="79"/>
      <c r="BI277" s="34"/>
      <c r="BJ277" s="79"/>
      <c r="BK277" s="34"/>
      <c r="BL277" s="34"/>
      <c r="BM277" s="79"/>
      <c r="BN277" s="79"/>
      <c r="BO277" s="79"/>
      <c r="BR277" s="79"/>
    </row>
    <row r="278" spans="37:70"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72"/>
      <c r="AV278" s="34"/>
      <c r="AW278" s="72"/>
      <c r="AX278" s="34"/>
      <c r="AY278" s="34"/>
      <c r="AZ278" s="34"/>
      <c r="BA278" s="34"/>
      <c r="BB278" s="34"/>
      <c r="BC278" s="79"/>
      <c r="BD278" s="79"/>
      <c r="BE278" s="79"/>
      <c r="BF278" s="34"/>
      <c r="BG278" s="79"/>
      <c r="BH278" s="79"/>
      <c r="BI278" s="34"/>
      <c r="BJ278" s="79"/>
      <c r="BK278" s="34"/>
      <c r="BL278" s="34"/>
      <c r="BM278" s="79"/>
      <c r="BN278" s="79"/>
      <c r="BO278" s="79"/>
      <c r="BR278" s="79"/>
    </row>
    <row r="279" spans="37:70"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72"/>
      <c r="AV279" s="34"/>
      <c r="AW279" s="72"/>
      <c r="AX279" s="34"/>
      <c r="AY279" s="34"/>
      <c r="AZ279" s="34"/>
      <c r="BA279" s="34"/>
      <c r="BB279" s="34"/>
      <c r="BC279" s="79"/>
      <c r="BD279" s="79"/>
      <c r="BE279" s="79"/>
      <c r="BF279" s="34"/>
      <c r="BG279" s="79"/>
      <c r="BH279" s="79"/>
      <c r="BI279" s="34"/>
      <c r="BJ279" s="79"/>
      <c r="BK279" s="34"/>
      <c r="BL279" s="34"/>
      <c r="BM279" s="79"/>
      <c r="BN279" s="79"/>
      <c r="BO279" s="79"/>
      <c r="BR279" s="79"/>
    </row>
    <row r="280" spans="37:70"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72"/>
      <c r="AV280" s="34"/>
      <c r="AW280" s="72"/>
      <c r="AX280" s="34"/>
      <c r="AY280" s="34"/>
      <c r="AZ280" s="34"/>
      <c r="BA280" s="34"/>
      <c r="BB280" s="34"/>
      <c r="BC280" s="79"/>
      <c r="BD280" s="79"/>
      <c r="BE280" s="79"/>
      <c r="BF280" s="34"/>
      <c r="BG280" s="79"/>
      <c r="BH280" s="79"/>
      <c r="BI280" s="34"/>
      <c r="BJ280" s="79"/>
      <c r="BK280" s="34"/>
      <c r="BL280" s="34"/>
      <c r="BM280" s="79"/>
      <c r="BN280" s="79"/>
      <c r="BO280" s="79"/>
      <c r="BR280" s="79"/>
    </row>
    <row r="281" spans="37:70"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72"/>
      <c r="AV281" s="34"/>
      <c r="AW281" s="72"/>
      <c r="AX281" s="34"/>
      <c r="AY281" s="34"/>
      <c r="AZ281" s="34"/>
      <c r="BA281" s="34"/>
      <c r="BB281" s="34"/>
      <c r="BC281" s="79"/>
      <c r="BD281" s="79"/>
      <c r="BE281" s="79"/>
      <c r="BF281" s="34"/>
      <c r="BG281" s="79"/>
      <c r="BH281" s="79"/>
      <c r="BI281" s="34"/>
      <c r="BJ281" s="79"/>
      <c r="BK281" s="34"/>
      <c r="BL281" s="34"/>
      <c r="BM281" s="79"/>
      <c r="BN281" s="79"/>
      <c r="BO281" s="79"/>
      <c r="BR281" s="79"/>
    </row>
    <row r="282" spans="37:70"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72"/>
      <c r="AV282" s="34"/>
      <c r="AW282" s="72"/>
      <c r="AX282" s="34"/>
      <c r="AY282" s="34"/>
      <c r="AZ282" s="34"/>
      <c r="BA282" s="34"/>
      <c r="BB282" s="34"/>
      <c r="BC282" s="79"/>
      <c r="BD282" s="79"/>
      <c r="BE282" s="79"/>
      <c r="BF282" s="34"/>
      <c r="BG282" s="79"/>
      <c r="BH282" s="79"/>
      <c r="BI282" s="34"/>
      <c r="BJ282" s="79"/>
      <c r="BK282" s="34"/>
      <c r="BL282" s="34"/>
      <c r="BM282" s="79"/>
      <c r="BN282" s="79"/>
      <c r="BO282" s="79"/>
      <c r="BR282" s="79"/>
    </row>
    <row r="283" spans="37:70"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72"/>
      <c r="AV283" s="34"/>
      <c r="AW283" s="72"/>
      <c r="AX283" s="34"/>
      <c r="AY283" s="34"/>
      <c r="AZ283" s="34"/>
      <c r="BA283" s="34"/>
      <c r="BB283" s="34"/>
      <c r="BC283" s="79"/>
      <c r="BD283" s="79"/>
      <c r="BE283" s="79"/>
      <c r="BF283" s="34"/>
      <c r="BG283" s="79"/>
      <c r="BH283" s="79"/>
      <c r="BI283" s="34"/>
      <c r="BJ283" s="79"/>
      <c r="BK283" s="34"/>
      <c r="BL283" s="34"/>
      <c r="BM283" s="79"/>
      <c r="BN283" s="79"/>
      <c r="BO283" s="79"/>
      <c r="BR283" s="79"/>
    </row>
    <row r="284" spans="37:70"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72"/>
      <c r="AV284" s="34"/>
      <c r="AW284" s="72"/>
      <c r="AX284" s="34"/>
      <c r="AY284" s="34"/>
      <c r="AZ284" s="34"/>
      <c r="BA284" s="34"/>
      <c r="BB284" s="34"/>
      <c r="BC284" s="79"/>
      <c r="BD284" s="79"/>
      <c r="BE284" s="79"/>
      <c r="BF284" s="34"/>
      <c r="BG284" s="79"/>
      <c r="BH284" s="79"/>
      <c r="BI284" s="34"/>
      <c r="BJ284" s="79"/>
      <c r="BK284" s="34"/>
      <c r="BL284" s="34"/>
      <c r="BM284" s="79"/>
      <c r="BN284" s="79"/>
      <c r="BO284" s="79"/>
      <c r="BR284" s="79"/>
    </row>
    <row r="285" spans="37:70"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72"/>
      <c r="AV285" s="34"/>
      <c r="AW285" s="72"/>
      <c r="AX285" s="34"/>
      <c r="AY285" s="34"/>
      <c r="AZ285" s="34"/>
      <c r="BA285" s="34"/>
      <c r="BB285" s="34"/>
      <c r="BC285" s="79"/>
      <c r="BD285" s="79"/>
      <c r="BE285" s="79"/>
      <c r="BF285" s="34"/>
      <c r="BG285" s="79"/>
      <c r="BH285" s="79"/>
      <c r="BI285" s="34"/>
      <c r="BJ285" s="79"/>
      <c r="BK285" s="34"/>
      <c r="BL285" s="34"/>
      <c r="BM285" s="79"/>
      <c r="BN285" s="79"/>
      <c r="BO285" s="79"/>
      <c r="BR285" s="79"/>
    </row>
    <row r="286" spans="37:70"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72"/>
      <c r="AV286" s="34"/>
      <c r="AW286" s="72"/>
      <c r="AX286" s="34"/>
      <c r="AY286" s="34"/>
      <c r="AZ286" s="34"/>
      <c r="BA286" s="34"/>
      <c r="BB286" s="34"/>
      <c r="BC286" s="79"/>
      <c r="BD286" s="79"/>
      <c r="BE286" s="79"/>
      <c r="BF286" s="34"/>
      <c r="BG286" s="79"/>
      <c r="BH286" s="79"/>
      <c r="BI286" s="34"/>
      <c r="BJ286" s="79"/>
      <c r="BK286" s="34"/>
      <c r="BL286" s="34"/>
      <c r="BM286" s="79"/>
      <c r="BN286" s="79"/>
      <c r="BO286" s="79"/>
      <c r="BR286" s="79"/>
    </row>
    <row r="287" spans="37:70"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72"/>
      <c r="AV287" s="34"/>
      <c r="AW287" s="72"/>
      <c r="AX287" s="34"/>
      <c r="AY287" s="34"/>
      <c r="AZ287" s="34"/>
      <c r="BA287" s="34"/>
      <c r="BB287" s="34"/>
      <c r="BC287" s="79"/>
      <c r="BD287" s="79"/>
      <c r="BE287" s="79"/>
      <c r="BF287" s="34"/>
      <c r="BG287" s="79"/>
      <c r="BH287" s="79"/>
      <c r="BI287" s="34"/>
      <c r="BJ287" s="79"/>
      <c r="BK287" s="34"/>
      <c r="BL287" s="34"/>
      <c r="BM287" s="79"/>
      <c r="BN287" s="79"/>
      <c r="BO287" s="79"/>
      <c r="BR287" s="79"/>
    </row>
    <row r="288" spans="37:70"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72"/>
      <c r="AV288" s="34"/>
      <c r="AW288" s="72"/>
      <c r="AX288" s="34"/>
      <c r="AY288" s="34"/>
      <c r="AZ288" s="34"/>
      <c r="BA288" s="34"/>
      <c r="BB288" s="34"/>
      <c r="BC288" s="79"/>
      <c r="BD288" s="79"/>
      <c r="BE288" s="79"/>
      <c r="BF288" s="34"/>
      <c r="BG288" s="79"/>
      <c r="BH288" s="79"/>
      <c r="BI288" s="34"/>
      <c r="BJ288" s="79"/>
      <c r="BK288" s="34"/>
      <c r="BL288" s="34"/>
      <c r="BM288" s="79"/>
      <c r="BN288" s="79"/>
      <c r="BO288" s="79"/>
      <c r="BR288" s="79"/>
    </row>
    <row r="289" spans="37:70"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72"/>
      <c r="AV289" s="34"/>
      <c r="AW289" s="72"/>
      <c r="AX289" s="34"/>
      <c r="AY289" s="34"/>
      <c r="AZ289" s="34"/>
      <c r="BA289" s="34"/>
      <c r="BB289" s="34"/>
      <c r="BC289" s="79"/>
      <c r="BD289" s="79"/>
      <c r="BE289" s="79"/>
      <c r="BF289" s="34"/>
      <c r="BG289" s="79"/>
      <c r="BH289" s="79"/>
      <c r="BI289" s="34"/>
      <c r="BJ289" s="79"/>
      <c r="BK289" s="34"/>
      <c r="BL289" s="34"/>
      <c r="BM289" s="79"/>
      <c r="BN289" s="79"/>
      <c r="BO289" s="79"/>
      <c r="BR289" s="79"/>
    </row>
    <row r="290" spans="37:70"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72"/>
      <c r="AV290" s="34"/>
      <c r="AW290" s="72"/>
      <c r="AX290" s="34"/>
      <c r="AY290" s="34"/>
      <c r="AZ290" s="34"/>
      <c r="BA290" s="34"/>
      <c r="BB290" s="34"/>
      <c r="BC290" s="79"/>
      <c r="BD290" s="79"/>
      <c r="BE290" s="79"/>
      <c r="BF290" s="34"/>
      <c r="BG290" s="79"/>
      <c r="BH290" s="79"/>
      <c r="BI290" s="34"/>
      <c r="BJ290" s="79"/>
      <c r="BK290" s="34"/>
      <c r="BL290" s="34"/>
      <c r="BM290" s="79"/>
      <c r="BN290" s="79"/>
      <c r="BO290" s="79"/>
      <c r="BR290" s="79"/>
    </row>
    <row r="291" spans="37:70"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72"/>
      <c r="AV291" s="34"/>
      <c r="AW291" s="72"/>
      <c r="AX291" s="34"/>
      <c r="AY291" s="34"/>
      <c r="AZ291" s="34"/>
      <c r="BA291" s="34"/>
      <c r="BB291" s="34"/>
      <c r="BC291" s="79"/>
      <c r="BD291" s="79"/>
      <c r="BE291" s="79"/>
      <c r="BF291" s="34"/>
      <c r="BG291" s="79"/>
      <c r="BH291" s="79"/>
      <c r="BI291" s="34"/>
      <c r="BJ291" s="79"/>
      <c r="BK291" s="34"/>
      <c r="BL291" s="34"/>
      <c r="BM291" s="79"/>
      <c r="BN291" s="79"/>
      <c r="BO291" s="79"/>
      <c r="BR291" s="79"/>
    </row>
    <row r="292" spans="37:70"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72"/>
      <c r="AV292" s="34"/>
      <c r="AW292" s="72"/>
      <c r="AX292" s="34"/>
      <c r="AY292" s="34"/>
      <c r="AZ292" s="34"/>
      <c r="BA292" s="34"/>
      <c r="BB292" s="34"/>
      <c r="BC292" s="79"/>
      <c r="BD292" s="79"/>
      <c r="BE292" s="79"/>
      <c r="BF292" s="34"/>
      <c r="BG292" s="79"/>
      <c r="BH292" s="79"/>
      <c r="BI292" s="34"/>
      <c r="BJ292" s="79"/>
      <c r="BK292" s="34"/>
      <c r="BL292" s="34"/>
      <c r="BM292" s="79"/>
      <c r="BN292" s="79"/>
      <c r="BO292" s="79"/>
      <c r="BR292" s="79"/>
    </row>
    <row r="293" spans="37:70"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72"/>
      <c r="AV293" s="34"/>
      <c r="AW293" s="72"/>
      <c r="AX293" s="34"/>
      <c r="AY293" s="34"/>
      <c r="AZ293" s="34"/>
      <c r="BA293" s="34"/>
      <c r="BB293" s="34"/>
      <c r="BC293" s="79"/>
      <c r="BD293" s="79"/>
      <c r="BE293" s="79"/>
      <c r="BF293" s="34"/>
      <c r="BG293" s="79"/>
      <c r="BH293" s="79"/>
      <c r="BI293" s="34"/>
      <c r="BJ293" s="79"/>
      <c r="BK293" s="34"/>
      <c r="BL293" s="34"/>
      <c r="BM293" s="79"/>
      <c r="BN293" s="79"/>
      <c r="BO293" s="79"/>
      <c r="BR293" s="79"/>
    </row>
    <row r="294" spans="37:70"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72"/>
      <c r="AV294" s="34"/>
      <c r="AW294" s="72"/>
      <c r="AX294" s="34"/>
      <c r="AY294" s="34"/>
      <c r="AZ294" s="34"/>
      <c r="BA294" s="34"/>
      <c r="BB294" s="34"/>
      <c r="BC294" s="79"/>
      <c r="BD294" s="79"/>
      <c r="BE294" s="79"/>
      <c r="BF294" s="34"/>
      <c r="BG294" s="79"/>
      <c r="BH294" s="79"/>
      <c r="BI294" s="34"/>
      <c r="BJ294" s="79"/>
      <c r="BK294" s="34"/>
      <c r="BL294" s="34"/>
      <c r="BM294" s="79"/>
      <c r="BN294" s="79"/>
      <c r="BO294" s="79"/>
      <c r="BR294" s="79"/>
    </row>
    <row r="295" spans="37:70"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72"/>
      <c r="AV295" s="34"/>
      <c r="AW295" s="72"/>
      <c r="AX295" s="34"/>
      <c r="AY295" s="34"/>
      <c r="AZ295" s="34"/>
      <c r="BA295" s="34"/>
      <c r="BB295" s="34"/>
      <c r="BC295" s="79"/>
      <c r="BD295" s="79"/>
      <c r="BE295" s="79"/>
      <c r="BF295" s="34"/>
      <c r="BG295" s="79"/>
      <c r="BH295" s="79"/>
      <c r="BI295" s="34"/>
      <c r="BJ295" s="79"/>
      <c r="BK295" s="34"/>
      <c r="BL295" s="34"/>
      <c r="BM295" s="79"/>
      <c r="BN295" s="79"/>
      <c r="BO295" s="79"/>
      <c r="BR295" s="79"/>
    </row>
    <row r="296" spans="37:70"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72"/>
      <c r="AV296" s="34"/>
      <c r="AW296" s="72"/>
      <c r="AX296" s="34"/>
      <c r="AY296" s="34"/>
      <c r="AZ296" s="34"/>
      <c r="BA296" s="34"/>
      <c r="BB296" s="34"/>
      <c r="BC296" s="79"/>
      <c r="BD296" s="79"/>
      <c r="BE296" s="79"/>
      <c r="BF296" s="34"/>
      <c r="BG296" s="79"/>
      <c r="BH296" s="79"/>
      <c r="BI296" s="34"/>
      <c r="BJ296" s="79"/>
      <c r="BK296" s="34"/>
      <c r="BL296" s="34"/>
      <c r="BM296" s="79"/>
      <c r="BN296" s="79"/>
      <c r="BO296" s="79"/>
      <c r="BR296" s="79"/>
    </row>
    <row r="297" spans="37:70"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72"/>
      <c r="AV297" s="34"/>
      <c r="AW297" s="72"/>
      <c r="AX297" s="34"/>
      <c r="AY297" s="34"/>
      <c r="AZ297" s="34"/>
      <c r="BA297" s="34"/>
      <c r="BB297" s="34"/>
      <c r="BC297" s="79"/>
      <c r="BD297" s="79"/>
      <c r="BE297" s="79"/>
      <c r="BF297" s="34"/>
      <c r="BG297" s="79"/>
      <c r="BH297" s="79"/>
      <c r="BI297" s="34"/>
      <c r="BJ297" s="79"/>
      <c r="BK297" s="34"/>
      <c r="BL297" s="34"/>
      <c r="BM297" s="79"/>
      <c r="BN297" s="79"/>
      <c r="BO297" s="79"/>
      <c r="BR297" s="79"/>
    </row>
    <row r="298" spans="37:70"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72"/>
      <c r="AV298" s="34"/>
      <c r="AW298" s="72"/>
      <c r="AX298" s="34"/>
      <c r="AY298" s="34"/>
      <c r="AZ298" s="34"/>
      <c r="BA298" s="34"/>
      <c r="BB298" s="34"/>
      <c r="BC298" s="79"/>
      <c r="BD298" s="79"/>
      <c r="BE298" s="79"/>
      <c r="BF298" s="34"/>
      <c r="BG298" s="79"/>
      <c r="BH298" s="79"/>
      <c r="BI298" s="34"/>
      <c r="BJ298" s="79"/>
      <c r="BK298" s="34"/>
      <c r="BL298" s="34"/>
      <c r="BM298" s="79"/>
      <c r="BN298" s="79"/>
      <c r="BO298" s="79"/>
      <c r="BR298" s="79"/>
    </row>
    <row r="299" spans="37:70"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72"/>
      <c r="AV299" s="34"/>
      <c r="AW299" s="72"/>
      <c r="AX299" s="34"/>
      <c r="AY299" s="34"/>
      <c r="AZ299" s="34"/>
      <c r="BA299" s="34"/>
      <c r="BB299" s="34"/>
      <c r="BC299" s="79"/>
      <c r="BD299" s="79"/>
      <c r="BE299" s="79"/>
      <c r="BF299" s="34"/>
      <c r="BG299" s="79"/>
      <c r="BH299" s="79"/>
      <c r="BI299" s="34"/>
      <c r="BJ299" s="79"/>
      <c r="BK299" s="34"/>
      <c r="BL299" s="34"/>
      <c r="BM299" s="79"/>
      <c r="BN299" s="79"/>
      <c r="BO299" s="79"/>
      <c r="BR299" s="79"/>
    </row>
    <row r="300" spans="37:70"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72"/>
      <c r="AV300" s="34"/>
      <c r="AW300" s="72"/>
      <c r="AX300" s="34"/>
      <c r="AY300" s="34"/>
      <c r="AZ300" s="34"/>
      <c r="BA300" s="34"/>
      <c r="BB300" s="34"/>
      <c r="BC300" s="79"/>
      <c r="BD300" s="79"/>
      <c r="BE300" s="79"/>
      <c r="BF300" s="34"/>
      <c r="BG300" s="79"/>
      <c r="BH300" s="79"/>
      <c r="BI300" s="34"/>
      <c r="BJ300" s="79"/>
      <c r="BK300" s="34"/>
      <c r="BL300" s="34"/>
      <c r="BM300" s="79"/>
      <c r="BN300" s="79"/>
      <c r="BO300" s="79"/>
      <c r="BR300" s="79"/>
    </row>
    <row r="301" spans="37:70"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72"/>
      <c r="AV301" s="34"/>
      <c r="AW301" s="72"/>
      <c r="AX301" s="34"/>
      <c r="AY301" s="34"/>
      <c r="AZ301" s="34"/>
      <c r="BA301" s="34"/>
      <c r="BB301" s="34"/>
      <c r="BC301" s="79"/>
      <c r="BD301" s="79"/>
      <c r="BE301" s="79"/>
      <c r="BF301" s="34"/>
      <c r="BG301" s="79"/>
      <c r="BH301" s="79"/>
      <c r="BI301" s="34"/>
      <c r="BJ301" s="79"/>
      <c r="BK301" s="34"/>
      <c r="BL301" s="34"/>
      <c r="BM301" s="79"/>
      <c r="BN301" s="79"/>
      <c r="BO301" s="79"/>
      <c r="BR301" s="79"/>
    </row>
    <row r="302" spans="37:70"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72"/>
      <c r="AV302" s="34"/>
      <c r="AW302" s="72"/>
      <c r="AX302" s="34"/>
      <c r="AY302" s="34"/>
      <c r="AZ302" s="34"/>
      <c r="BA302" s="34"/>
      <c r="BB302" s="34"/>
      <c r="BC302" s="79"/>
      <c r="BD302" s="79"/>
      <c r="BE302" s="79"/>
      <c r="BF302" s="34"/>
      <c r="BG302" s="79"/>
      <c r="BH302" s="79"/>
      <c r="BI302" s="34"/>
      <c r="BJ302" s="79"/>
      <c r="BK302" s="34"/>
      <c r="BL302" s="34"/>
      <c r="BM302" s="79"/>
      <c r="BN302" s="79"/>
      <c r="BO302" s="79"/>
      <c r="BR302" s="79"/>
    </row>
    <row r="303" spans="37:70"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72"/>
      <c r="AV303" s="34"/>
      <c r="AW303" s="72"/>
      <c r="AX303" s="34"/>
      <c r="AY303" s="34"/>
      <c r="AZ303" s="34"/>
      <c r="BA303" s="34"/>
      <c r="BB303" s="34"/>
      <c r="BC303" s="79"/>
      <c r="BD303" s="79"/>
      <c r="BE303" s="79"/>
      <c r="BF303" s="34"/>
      <c r="BG303" s="79"/>
      <c r="BH303" s="79"/>
      <c r="BI303" s="34"/>
      <c r="BJ303" s="79"/>
      <c r="BK303" s="34"/>
      <c r="BL303" s="34"/>
      <c r="BM303" s="79"/>
      <c r="BN303" s="79"/>
      <c r="BO303" s="79"/>
      <c r="BR303" s="79"/>
    </row>
    <row r="304" spans="37:70"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72"/>
      <c r="AV304" s="34"/>
      <c r="AW304" s="72"/>
      <c r="AX304" s="34"/>
      <c r="AY304" s="34"/>
      <c r="AZ304" s="34"/>
      <c r="BA304" s="34"/>
      <c r="BB304" s="34"/>
      <c r="BC304" s="79"/>
      <c r="BD304" s="79"/>
      <c r="BE304" s="79"/>
      <c r="BF304" s="34"/>
      <c r="BG304" s="79"/>
      <c r="BH304" s="79"/>
      <c r="BI304" s="34"/>
      <c r="BJ304" s="79"/>
      <c r="BK304" s="34"/>
      <c r="BR304" s="79"/>
    </row>
    <row r="305" spans="37:70"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72"/>
      <c r="AV305" s="34"/>
      <c r="AW305" s="72"/>
      <c r="AX305" s="34"/>
      <c r="AY305" s="34"/>
      <c r="AZ305" s="34"/>
      <c r="BA305" s="34"/>
      <c r="BB305" s="34"/>
      <c r="BC305" s="79"/>
      <c r="BD305" s="79"/>
      <c r="BE305" s="79"/>
      <c r="BF305" s="34"/>
      <c r="BG305" s="79"/>
      <c r="BH305" s="79"/>
      <c r="BI305" s="34"/>
      <c r="BJ305" s="79"/>
      <c r="BK305" s="34"/>
      <c r="BR305" s="79"/>
    </row>
    <row r="306" spans="37:70"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72"/>
      <c r="AV306" s="34"/>
      <c r="AW306" s="72"/>
      <c r="AX306" s="34"/>
      <c r="AY306" s="34"/>
      <c r="AZ306" s="34"/>
      <c r="BA306" s="34"/>
      <c r="BB306" s="34"/>
      <c r="BC306" s="79"/>
      <c r="BD306" s="79"/>
      <c r="BE306" s="79"/>
      <c r="BF306" s="34"/>
      <c r="BG306" s="79"/>
      <c r="BH306" s="79"/>
      <c r="BI306" s="34"/>
      <c r="BJ306" s="79"/>
      <c r="BK306" s="34"/>
      <c r="BR306" s="79"/>
    </row>
    <row r="307" spans="37:70">
      <c r="BB307" s="34"/>
      <c r="BD307" s="79"/>
      <c r="BE307" s="79"/>
      <c r="BF307" s="34"/>
      <c r="BH307" s="79"/>
      <c r="BJ307" s="79"/>
      <c r="BK307" s="34"/>
    </row>
    <row r="308" spans="37:70">
      <c r="BB308" s="34"/>
      <c r="BD308" s="79"/>
      <c r="BE308" s="79"/>
      <c r="BF308" s="34"/>
      <c r="BH308" s="79"/>
      <c r="BJ308" s="79"/>
      <c r="BK308" s="34"/>
    </row>
    <row r="309" spans="37:70">
      <c r="BB309" s="34"/>
      <c r="BD309" s="79"/>
      <c r="BE309" s="79"/>
      <c r="BF309" s="34"/>
      <c r="BH309" s="79"/>
      <c r="BJ309" s="79"/>
      <c r="BK309" s="34"/>
    </row>
    <row r="310" spans="37:70">
      <c r="BB310" s="34"/>
      <c r="BD310" s="79"/>
      <c r="BE310" s="79"/>
      <c r="BF310" s="34"/>
      <c r="BH310" s="79"/>
      <c r="BJ310" s="79"/>
      <c r="BK310" s="34"/>
    </row>
    <row r="311" spans="37:70">
      <c r="BB311" s="34"/>
      <c r="BD311" s="79"/>
      <c r="BE311" s="79"/>
      <c r="BF311" s="34"/>
      <c r="BH311" s="79"/>
      <c r="BJ311" s="79"/>
      <c r="BK311" s="34"/>
    </row>
    <row r="312" spans="37:70">
      <c r="BB312" s="34"/>
      <c r="BD312" s="79"/>
      <c r="BE312" s="79"/>
      <c r="BF312" s="34"/>
      <c r="BH312" s="79"/>
      <c r="BJ312" s="79"/>
      <c r="BK312" s="34"/>
    </row>
    <row r="313" spans="37:70">
      <c r="BB313" s="34"/>
      <c r="BD313" s="79"/>
      <c r="BE313" s="79"/>
      <c r="BF313" s="34"/>
      <c r="BH313" s="79"/>
      <c r="BJ313" s="79"/>
      <c r="BK313" s="34"/>
    </row>
    <row r="314" spans="37:70">
      <c r="BB314" s="34"/>
      <c r="BD314" s="79"/>
      <c r="BE314" s="79"/>
      <c r="BF314" s="34"/>
      <c r="BH314" s="79"/>
      <c r="BJ314" s="79"/>
      <c r="BK314" s="34"/>
    </row>
    <row r="315" spans="37:70">
      <c r="BB315" s="34"/>
      <c r="BD315" s="79"/>
      <c r="BE315" s="79"/>
      <c r="BF315" s="34"/>
      <c r="BH315" s="79"/>
      <c r="BJ315" s="79"/>
      <c r="BK315" s="34"/>
    </row>
    <row r="316" spans="37:70">
      <c r="BB316" s="34"/>
      <c r="BD316" s="79"/>
      <c r="BE316" s="79"/>
      <c r="BF316" s="34"/>
      <c r="BH316" s="79"/>
      <c r="BJ316" s="79"/>
      <c r="BK316" s="34"/>
    </row>
    <row r="317" spans="37:70">
      <c r="BB317" s="34"/>
      <c r="BD317" s="79"/>
      <c r="BE317" s="79"/>
      <c r="BF317" s="34"/>
      <c r="BH317" s="79"/>
      <c r="BJ317" s="79"/>
      <c r="BK317" s="34"/>
    </row>
    <row r="318" spans="37:70">
      <c r="BB318" s="34"/>
      <c r="BD318" s="79"/>
      <c r="BE318" s="79"/>
      <c r="BF318" s="34"/>
      <c r="BH318" s="79"/>
      <c r="BJ318" s="79"/>
      <c r="BK318" s="34"/>
    </row>
    <row r="319" spans="37:70">
      <c r="BB319" s="34"/>
      <c r="BD319" s="79"/>
      <c r="BE319" s="79"/>
      <c r="BF319" s="34"/>
      <c r="BH319" s="79"/>
      <c r="BJ319" s="79"/>
      <c r="BK319" s="34"/>
    </row>
    <row r="320" spans="37:70">
      <c r="BB320" s="34"/>
      <c r="BD320" s="79"/>
      <c r="BE320" s="79"/>
      <c r="BF320" s="34"/>
      <c r="BH320" s="79"/>
      <c r="BJ320" s="79"/>
      <c r="BK320" s="34"/>
    </row>
    <row r="321" spans="54:63">
      <c r="BB321" s="34"/>
      <c r="BD321" s="79"/>
      <c r="BE321" s="79"/>
      <c r="BF321" s="34"/>
      <c r="BH321" s="79"/>
      <c r="BJ321" s="79"/>
      <c r="BK321" s="34"/>
    </row>
    <row r="322" spans="54:63">
      <c r="BB322" s="34"/>
      <c r="BD322" s="79"/>
      <c r="BE322" s="79"/>
      <c r="BF322" s="34"/>
      <c r="BH322" s="79"/>
      <c r="BJ322" s="79"/>
      <c r="BK322" s="34"/>
    </row>
    <row r="323" spans="54:63">
      <c r="BB323" s="34"/>
      <c r="BD323" s="79"/>
      <c r="BE323" s="79"/>
      <c r="BF323" s="34"/>
      <c r="BH323" s="79"/>
      <c r="BJ323" s="79"/>
      <c r="BK323" s="34"/>
    </row>
    <row r="324" spans="54:63">
      <c r="BB324" s="34"/>
      <c r="BD324" s="79"/>
      <c r="BE324" s="79"/>
      <c r="BF324" s="34"/>
      <c r="BH324" s="79"/>
      <c r="BJ324" s="79"/>
      <c r="BK324" s="34"/>
    </row>
    <row r="325" spans="54:63">
      <c r="BB325" s="34"/>
      <c r="BD325" s="79"/>
      <c r="BE325" s="79"/>
      <c r="BF325" s="34"/>
      <c r="BH325" s="79"/>
      <c r="BJ325" s="79"/>
      <c r="BK325" s="34"/>
    </row>
    <row r="326" spans="54:63">
      <c r="BB326" s="34"/>
      <c r="BD326" s="79"/>
      <c r="BE326" s="79"/>
      <c r="BF326" s="34"/>
      <c r="BH326" s="79"/>
      <c r="BJ326" s="79"/>
      <c r="BK326" s="34"/>
    </row>
    <row r="327" spans="54:63">
      <c r="BB327" s="34"/>
      <c r="BE327" s="79"/>
    </row>
    <row r="328" spans="54:63">
      <c r="BE328" s="79"/>
    </row>
  </sheetData>
  <conditionalFormatting sqref="CI89:CJ89">
    <cfRule type="cellIs" dxfId="227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V84"/>
  <sheetViews>
    <sheetView zoomScale="98" zoomScaleNormal="98" workbookViewId="0">
      <pane xSplit="10" ySplit="10" topLeftCell="K42" activePane="bottomRight" state="frozen"/>
      <selection pane="topRight" activeCell="K1" sqref="K1"/>
      <selection pane="bottomLeft" activeCell="A12" sqref="A12"/>
      <selection pane="bottomRight" activeCell="D25" sqref="D25"/>
    </sheetView>
  </sheetViews>
  <sheetFormatPr baseColWidth="10" defaultRowHeight="15"/>
  <cols>
    <col min="1" max="1" width="2.08984375" customWidth="1"/>
    <col min="2" max="2" width="4.90625" customWidth="1"/>
    <col min="3" max="3" width="3.6328125" customWidth="1"/>
    <col min="4" max="4" width="8.08984375" customWidth="1"/>
    <col min="5" max="5" width="6.81640625" customWidth="1"/>
    <col min="6" max="6" width="6.453125" customWidth="1"/>
    <col min="7" max="7" width="5.08984375" style="67" customWidth="1"/>
    <col min="8" max="8" width="5.453125" style="67" customWidth="1"/>
    <col min="9" max="9" width="5" style="67" customWidth="1"/>
    <col min="10" max="10" width="5.54296875" style="67" customWidth="1"/>
    <col min="11" max="11" width="6.6328125" style="11" customWidth="1"/>
    <col min="12" max="12" width="6.1796875" style="11" customWidth="1"/>
    <col min="13" max="13" width="6.6328125" customWidth="1"/>
    <col min="14" max="14" width="5" style="67" customWidth="1"/>
    <col min="15" max="15" width="6.36328125" style="11" customWidth="1"/>
    <col min="16" max="16" width="5" style="11" customWidth="1"/>
    <col min="17" max="17" width="4.90625" style="11" customWidth="1"/>
    <col min="18" max="18" width="3.453125" style="11" customWidth="1"/>
    <col min="19" max="19" width="6.08984375" style="11" customWidth="1"/>
    <col min="20" max="20" width="7.6328125" style="11" customWidth="1"/>
    <col min="21" max="21" width="5.6328125" style="11" customWidth="1"/>
    <col min="22" max="22" width="5.1796875" style="11" customWidth="1"/>
    <col min="23" max="23" width="6.08984375" style="11" customWidth="1"/>
    <col min="24" max="24" width="6.90625" style="67" customWidth="1"/>
    <col min="25" max="25" width="2.453125" style="67" customWidth="1"/>
    <col min="26" max="27" width="7.453125" style="11" customWidth="1"/>
    <col min="28" max="28" width="6.81640625" style="11" customWidth="1"/>
    <col min="29" max="29" width="8.54296875" style="67" customWidth="1"/>
    <col min="30" max="30" width="8.08984375" style="67" customWidth="1"/>
    <col min="31" max="33" width="10.1796875" style="67" customWidth="1"/>
    <col min="34" max="36" width="11.54296875" style="67"/>
    <col min="37" max="37" width="10.08984375" style="67" customWidth="1"/>
    <col min="41" max="41" width="14" customWidth="1"/>
    <col min="42" max="42" width="12.54296875" customWidth="1"/>
    <col min="43" max="43" width="10.90625" customWidth="1"/>
  </cols>
  <sheetData>
    <row r="1" spans="1:48">
      <c r="A1" s="43"/>
      <c r="B1" s="43"/>
      <c r="C1" s="43"/>
      <c r="D1" s="43"/>
      <c r="E1" s="43"/>
      <c r="F1" s="43"/>
      <c r="G1" s="64"/>
      <c r="H1" s="64"/>
      <c r="I1" s="64"/>
      <c r="J1" s="64"/>
      <c r="K1" s="73"/>
      <c r="L1" s="73"/>
      <c r="M1" s="43"/>
      <c r="N1" s="64"/>
      <c r="O1" s="73"/>
      <c r="P1" s="73"/>
      <c r="Q1" s="73"/>
      <c r="R1" s="73"/>
      <c r="S1" s="73"/>
      <c r="T1" s="73"/>
      <c r="U1" s="73"/>
      <c r="V1" s="73"/>
      <c r="W1" s="73"/>
      <c r="X1" s="43"/>
      <c r="Y1" s="43"/>
      <c r="Z1" s="73"/>
      <c r="AA1" s="73"/>
      <c r="AB1" s="73"/>
      <c r="AC1" s="43"/>
    </row>
    <row r="2" spans="1:48" s="199" customFormat="1" ht="31.8">
      <c r="A2" s="198"/>
      <c r="B2" s="198"/>
      <c r="C2" s="152" t="s">
        <v>27</v>
      </c>
      <c r="D2" s="198"/>
      <c r="E2" s="198"/>
      <c r="F2" s="198"/>
      <c r="G2" s="201"/>
      <c r="H2" s="201"/>
      <c r="I2" s="201"/>
      <c r="J2" s="201"/>
      <c r="K2" s="202"/>
      <c r="L2" s="202"/>
      <c r="M2" s="198"/>
      <c r="N2" s="201"/>
      <c r="O2" s="202"/>
      <c r="P2" s="202"/>
      <c r="Q2" s="202"/>
      <c r="R2" s="202"/>
      <c r="S2" s="185" t="str">
        <f>+År!B2</f>
        <v>OKSE</v>
      </c>
      <c r="T2" s="202"/>
      <c r="U2" s="202"/>
      <c r="V2" s="202"/>
      <c r="W2" s="202"/>
      <c r="X2" s="198"/>
      <c r="Y2" s="198"/>
      <c r="Z2" s="202"/>
      <c r="AA2" s="202"/>
      <c r="AB2" s="202"/>
      <c r="AC2" s="198"/>
      <c r="AD2" s="67"/>
      <c r="AE2" s="208"/>
      <c r="AF2" s="208"/>
      <c r="AG2" s="208"/>
      <c r="AH2" s="208"/>
      <c r="AI2" s="208"/>
      <c r="AJ2" s="208"/>
      <c r="AK2" s="208"/>
    </row>
    <row r="3" spans="1:48" ht="21">
      <c r="A3" s="43"/>
      <c r="B3" s="43"/>
      <c r="C3" s="60"/>
      <c r="D3" s="43"/>
      <c r="E3" s="43"/>
      <c r="F3" s="43"/>
      <c r="G3" s="64"/>
      <c r="H3" s="64"/>
      <c r="I3" s="64"/>
      <c r="J3" s="64"/>
      <c r="K3" s="73"/>
      <c r="L3" s="73"/>
      <c r="M3" s="43"/>
      <c r="N3" s="64"/>
      <c r="O3" s="73"/>
      <c r="P3" s="73"/>
      <c r="Q3" s="73"/>
      <c r="R3" s="73"/>
      <c r="S3" s="73"/>
      <c r="T3" s="73"/>
      <c r="U3" s="73"/>
      <c r="V3" s="73"/>
      <c r="W3" s="73"/>
      <c r="X3" s="43"/>
      <c r="Y3" s="43"/>
      <c r="Z3" s="73"/>
      <c r="AA3" s="73"/>
      <c r="AB3" s="73"/>
      <c r="AC3" s="43"/>
    </row>
    <row r="4" spans="1:48" ht="16.2">
      <c r="A4" s="43"/>
      <c r="B4" s="43"/>
      <c r="C4" s="43"/>
      <c r="D4" s="43"/>
      <c r="E4" s="43"/>
      <c r="F4" s="43"/>
      <c r="G4" s="64"/>
      <c r="H4" s="64"/>
      <c r="I4" s="64"/>
      <c r="J4" s="64"/>
      <c r="K4" s="73"/>
      <c r="L4" s="43"/>
      <c r="M4" s="64"/>
      <c r="N4" s="73"/>
      <c r="O4" s="73"/>
      <c r="P4" s="73"/>
      <c r="Q4" s="73"/>
      <c r="R4" s="73"/>
      <c r="S4" s="73"/>
      <c r="T4" s="73"/>
      <c r="U4" s="73"/>
      <c r="V4" s="228" t="s">
        <v>625</v>
      </c>
      <c r="W4" s="43"/>
      <c r="X4" s="43"/>
      <c r="Y4" s="73"/>
      <c r="Z4" s="283">
        <f>+H15</f>
        <v>24.063419000127858</v>
      </c>
      <c r="AA4" s="95" t="s">
        <v>402</v>
      </c>
      <c r="AB4" s="64"/>
      <c r="AC4" s="43"/>
      <c r="AL4" s="67"/>
    </row>
    <row r="5" spans="1:48" s="182" customFormat="1" ht="19.8">
      <c r="A5" s="180"/>
      <c r="B5" s="180"/>
      <c r="C5" s="180"/>
      <c r="D5" s="180"/>
      <c r="E5" s="180"/>
      <c r="F5" s="154" t="s">
        <v>6</v>
      </c>
      <c r="G5" s="64"/>
      <c r="H5" s="177">
        <f>+År!P2</f>
        <v>49</v>
      </c>
      <c r="I5" s="181"/>
      <c r="J5" s="64"/>
      <c r="K5" s="186"/>
      <c r="L5" s="176" t="s">
        <v>421</v>
      </c>
      <c r="M5" s="73"/>
      <c r="N5" s="186"/>
      <c r="O5" s="186"/>
      <c r="P5" s="186"/>
      <c r="Q5" s="531">
        <f>SUM(F11:F27)</f>
        <v>7821</v>
      </c>
      <c r="R5" s="532"/>
      <c r="S5" s="532"/>
      <c r="T5" s="73"/>
      <c r="U5" s="186"/>
      <c r="V5" s="228" t="s">
        <v>626</v>
      </c>
      <c r="W5" s="64"/>
      <c r="X5" s="64"/>
      <c r="Y5" s="64"/>
      <c r="Z5" s="43"/>
      <c r="AA5" s="43"/>
      <c r="AB5" s="55">
        <f>SUM(H16:H27)</f>
        <v>47.781613604398416</v>
      </c>
      <c r="AC5" s="43"/>
      <c r="AD5" s="67"/>
      <c r="AE5" s="67"/>
      <c r="AF5" s="67"/>
      <c r="AG5" s="67"/>
      <c r="AH5" s="209"/>
      <c r="AI5" s="209"/>
      <c r="AJ5" s="209"/>
      <c r="AK5" s="209"/>
      <c r="AL5" s="209"/>
      <c r="AM5" s="209"/>
      <c r="AN5" s="209"/>
      <c r="AO5" s="209"/>
      <c r="AP5" s="209"/>
      <c r="AT5" s="177"/>
      <c r="AU5" s="179"/>
      <c r="AV5" s="179"/>
    </row>
    <row r="6" spans="1:48" ht="19.8">
      <c r="A6" s="49"/>
      <c r="B6" s="49"/>
      <c r="C6" s="49"/>
      <c r="D6" s="49"/>
      <c r="E6" s="49"/>
      <c r="F6" s="49"/>
      <c r="G6" s="176"/>
      <c r="H6" s="65"/>
      <c r="I6" s="176"/>
      <c r="J6" s="65"/>
      <c r="K6" s="178"/>
      <c r="L6" s="178"/>
      <c r="M6" s="43"/>
      <c r="N6" s="176"/>
      <c r="O6" s="73"/>
      <c r="P6" s="178"/>
      <c r="Q6" s="73"/>
      <c r="R6" s="178"/>
      <c r="S6" s="73"/>
      <c r="T6" s="73"/>
      <c r="U6" s="73"/>
      <c r="V6" s="73"/>
      <c r="W6" s="73"/>
      <c r="X6" s="43"/>
      <c r="Y6" s="43"/>
      <c r="Z6" s="73"/>
      <c r="AA6" s="73"/>
      <c r="AB6" s="73"/>
      <c r="AC6" s="43"/>
      <c r="AO6" s="2"/>
      <c r="AP6" s="5"/>
      <c r="AQ6" s="5"/>
    </row>
    <row r="7" spans="1:48" ht="19.8">
      <c r="A7" s="49"/>
      <c r="B7" s="49"/>
      <c r="C7" s="49"/>
      <c r="D7" s="49"/>
      <c r="E7" s="49"/>
      <c r="F7" s="49"/>
      <c r="G7" s="176"/>
      <c r="H7" s="65"/>
      <c r="I7" s="176"/>
      <c r="J7" s="65"/>
      <c r="K7" s="178"/>
      <c r="L7" s="178"/>
      <c r="M7" s="43"/>
      <c r="N7" s="176"/>
      <c r="O7" s="73"/>
      <c r="P7" s="178"/>
      <c r="Q7" s="73"/>
      <c r="R7" s="178"/>
      <c r="S7" s="73"/>
      <c r="T7" s="73"/>
      <c r="U7" s="73"/>
      <c r="V7" s="73"/>
      <c r="W7" s="73"/>
      <c r="X7" s="43"/>
      <c r="Y7" s="43"/>
      <c r="Z7" s="74" t="s">
        <v>489</v>
      </c>
      <c r="AA7" s="74" t="s">
        <v>80</v>
      </c>
      <c r="AB7" s="74" t="s">
        <v>4</v>
      </c>
      <c r="AC7" s="43"/>
      <c r="AE7"/>
      <c r="AO7" s="2"/>
      <c r="AP7" s="5"/>
      <c r="AQ7" s="5"/>
    </row>
    <row r="8" spans="1:48" ht="15.6">
      <c r="A8" s="43"/>
      <c r="B8" s="43"/>
      <c r="C8" s="43"/>
      <c r="D8" s="43"/>
      <c r="E8" s="49" t="s">
        <v>4</v>
      </c>
      <c r="F8" s="73"/>
      <c r="G8" s="64"/>
      <c r="H8" s="64"/>
      <c r="I8" s="64"/>
      <c r="J8" s="64"/>
      <c r="K8" s="443"/>
      <c r="L8" s="443"/>
      <c r="M8" s="49" t="s">
        <v>23</v>
      </c>
      <c r="N8" s="64"/>
      <c r="O8" s="73"/>
      <c r="P8" s="73"/>
      <c r="Q8" s="173" t="s">
        <v>402</v>
      </c>
      <c r="R8" s="73"/>
      <c r="S8" s="74" t="s">
        <v>402</v>
      </c>
      <c r="T8" s="74" t="s">
        <v>538</v>
      </c>
      <c r="U8" s="443" t="s">
        <v>402</v>
      </c>
      <c r="V8" s="443" t="s">
        <v>402</v>
      </c>
      <c r="W8" s="74" t="s">
        <v>422</v>
      </c>
      <c r="X8" s="64"/>
      <c r="Y8" s="64"/>
      <c r="Z8" s="74" t="s">
        <v>486</v>
      </c>
      <c r="AA8" s="74" t="s">
        <v>43</v>
      </c>
      <c r="AB8" s="74" t="s">
        <v>9</v>
      </c>
      <c r="AC8" s="43"/>
      <c r="AD8" s="4"/>
      <c r="AE8"/>
      <c r="AF8" s="4"/>
      <c r="AG8" s="4"/>
      <c r="AH8" s="4"/>
      <c r="AI8"/>
      <c r="AJ8"/>
      <c r="AK8"/>
    </row>
    <row r="9" spans="1:48" ht="15.6">
      <c r="A9" s="43"/>
      <c r="B9" s="43"/>
      <c r="C9" s="43"/>
      <c r="D9" s="43"/>
      <c r="E9" s="49" t="s">
        <v>487</v>
      </c>
      <c r="F9" s="74" t="s">
        <v>4</v>
      </c>
      <c r="G9" s="65"/>
      <c r="H9" s="65" t="s">
        <v>4</v>
      </c>
      <c r="I9" s="65"/>
      <c r="J9" s="65" t="s">
        <v>1</v>
      </c>
      <c r="K9" s="457" t="s">
        <v>23</v>
      </c>
      <c r="L9" s="457" t="s">
        <v>23</v>
      </c>
      <c r="M9" s="49" t="s">
        <v>493</v>
      </c>
      <c r="N9" s="65"/>
      <c r="O9" s="74" t="s">
        <v>23</v>
      </c>
      <c r="P9" s="74"/>
      <c r="Q9" s="74" t="s">
        <v>585</v>
      </c>
      <c r="R9" s="74"/>
      <c r="S9" s="74" t="s">
        <v>500</v>
      </c>
      <c r="T9" s="74" t="s">
        <v>563</v>
      </c>
      <c r="U9" s="441" t="s">
        <v>502</v>
      </c>
      <c r="V9" s="441" t="s">
        <v>554</v>
      </c>
      <c r="W9" s="74" t="s">
        <v>415</v>
      </c>
      <c r="X9" s="65" t="s">
        <v>413</v>
      </c>
      <c r="Y9" s="65"/>
      <c r="Z9" s="74" t="s">
        <v>70</v>
      </c>
      <c r="AA9" s="74" t="s">
        <v>542</v>
      </c>
      <c r="AB9" s="74" t="s">
        <v>70</v>
      </c>
      <c r="AC9" s="43"/>
      <c r="AD9" s="4"/>
      <c r="AE9"/>
      <c r="AF9" s="56"/>
      <c r="AG9" s="1"/>
      <c r="AH9" s="5"/>
      <c r="AI9"/>
      <c r="AJ9"/>
      <c r="AK9"/>
    </row>
    <row r="10" spans="1:48" ht="15.6">
      <c r="A10" s="43"/>
      <c r="B10" s="49" t="s">
        <v>89</v>
      </c>
      <c r="C10" s="49" t="s">
        <v>0</v>
      </c>
      <c r="D10" s="46"/>
      <c r="E10" s="50" t="s">
        <v>488</v>
      </c>
      <c r="F10" s="75" t="s">
        <v>9</v>
      </c>
      <c r="G10" s="195" t="s">
        <v>540</v>
      </c>
      <c r="H10" s="87" t="s">
        <v>402</v>
      </c>
      <c r="I10" s="195" t="s">
        <v>540</v>
      </c>
      <c r="J10" s="87" t="s">
        <v>402</v>
      </c>
      <c r="K10" s="457" t="s">
        <v>735</v>
      </c>
      <c r="L10" s="457" t="s">
        <v>736</v>
      </c>
      <c r="M10" s="50" t="s">
        <v>414</v>
      </c>
      <c r="N10" s="195" t="s">
        <v>540</v>
      </c>
      <c r="O10" s="75" t="s">
        <v>44</v>
      </c>
      <c r="P10" s="245" t="s">
        <v>540</v>
      </c>
      <c r="Q10" s="75" t="s">
        <v>561</v>
      </c>
      <c r="R10" s="245" t="s">
        <v>540</v>
      </c>
      <c r="S10" s="75" t="s">
        <v>439</v>
      </c>
      <c r="T10" s="75" t="s">
        <v>495</v>
      </c>
      <c r="U10" s="440" t="s">
        <v>482</v>
      </c>
      <c r="V10" s="440" t="s">
        <v>536</v>
      </c>
      <c r="W10" s="75" t="s">
        <v>44</v>
      </c>
      <c r="X10" s="87" t="s">
        <v>414</v>
      </c>
      <c r="Y10" s="87"/>
      <c r="Z10" s="75" t="s">
        <v>499</v>
      </c>
      <c r="AA10" s="75" t="s">
        <v>44</v>
      </c>
      <c r="AB10" s="75" t="s">
        <v>566</v>
      </c>
      <c r="AC10" s="43"/>
      <c r="AD10" s="4"/>
      <c r="AE10"/>
      <c r="AF10" s="56"/>
      <c r="AG10" s="1"/>
      <c r="AH10" s="5"/>
      <c r="AI10"/>
      <c r="AJ10"/>
      <c r="AK10"/>
    </row>
    <row r="11" spans="1:48" ht="15.6">
      <c r="A11" s="43"/>
      <c r="B11" s="51">
        <f>+'Ark1'!C386</f>
        <v>2024</v>
      </c>
      <c r="C11" s="51">
        <f>+'Ark1'!L386</f>
        <v>1</v>
      </c>
      <c r="D11" s="52" t="str">
        <f>VLOOKUP(C11,RNR!$L$9:$M$24,2)</f>
        <v>P-</v>
      </c>
      <c r="E11" s="51">
        <f>+'Ark1'!Q386</f>
        <v>10</v>
      </c>
      <c r="F11" s="300">
        <f>+'Ark1'!R386</f>
        <v>20</v>
      </c>
      <c r="G11" s="417">
        <f t="shared" ref="G11" si="0">+F11-F29</f>
        <v>-2</v>
      </c>
      <c r="H11" s="69">
        <f>+'Ark1'!AE386</f>
        <v>0.2557217747091165</v>
      </c>
      <c r="I11" s="69">
        <f t="shared" ref="I11" si="1">+H11-H29</f>
        <v>-1.7366606621568748E-2</v>
      </c>
      <c r="J11" s="69">
        <f>+'Ark1'!AF386</f>
        <v>0.12394408071500183</v>
      </c>
      <c r="K11" s="485">
        <f>+IF(F11=0,"",'Ark1'!AR386)</f>
        <v>201.77777777777777</v>
      </c>
      <c r="L11" s="486">
        <f>+IF(F11=0,"",'Ark1'!AS386)</f>
        <v>20.701477379781036</v>
      </c>
      <c r="M11" s="362">
        <f>+'Ark1'!T386</f>
        <v>3.4</v>
      </c>
      <c r="N11" s="57">
        <f t="shared" ref="N11" si="2">+M11-M29</f>
        <v>0.44545454545454488</v>
      </c>
      <c r="O11" s="300">
        <f>+'Ark1'!U386</f>
        <v>172.42500000000001</v>
      </c>
      <c r="P11" s="244">
        <f t="shared" ref="P11" si="3">+O11-O29</f>
        <v>7.5840909090909463</v>
      </c>
      <c r="Q11" s="76">
        <f>+'Ark1'!W386</f>
        <v>0</v>
      </c>
      <c r="R11" s="244">
        <f t="shared" ref="R11:R24" si="4">+Q11-Q29</f>
        <v>0</v>
      </c>
      <c r="S11" s="76">
        <f>+'Ark1'!X386</f>
        <v>0</v>
      </c>
      <c r="T11" s="300">
        <f>+'Ark1'!AG386</f>
        <v>1069.2222222222222</v>
      </c>
      <c r="U11" s="76">
        <f>+'Ark1'!AH386</f>
        <v>0</v>
      </c>
      <c r="V11" s="300">
        <f>+'Ark1'!AI386</f>
        <v>20</v>
      </c>
      <c r="W11" s="76">
        <f>+'Ark1'!Y386</f>
        <v>34.423623792390039</v>
      </c>
      <c r="X11" s="66">
        <f>+'Ark1'!AA386</f>
        <v>0.91651513899116821</v>
      </c>
      <c r="Y11" s="87"/>
      <c r="Z11" s="300">
        <f t="shared" ref="Z11:Z24" si="5">+IF(F11=0,"",1000*O11/T11)</f>
        <v>161.26208043229764</v>
      </c>
      <c r="AA11" s="76">
        <f t="shared" ref="AA11:AA24" si="6">+IF(F11=0,"",O11/C11)</f>
        <v>172.42500000000001</v>
      </c>
      <c r="AB11" s="76">
        <f t="shared" ref="AB11:AB24" si="7">+IF(F11=0,"",F11/E11)</f>
        <v>2</v>
      </c>
      <c r="AC11" s="43"/>
      <c r="AD11" s="4"/>
      <c r="AE11"/>
      <c r="AF11" s="56"/>
      <c r="AG11" s="1"/>
      <c r="AH11" s="5"/>
      <c r="AI11"/>
      <c r="AJ11"/>
      <c r="AK11"/>
    </row>
    <row r="12" spans="1:48" ht="15.6">
      <c r="A12" s="43"/>
      <c r="B12" s="51">
        <f>+'Ark1'!C387</f>
        <v>2024</v>
      </c>
      <c r="C12" s="51">
        <f>+'Ark1'!L387</f>
        <v>2</v>
      </c>
      <c r="D12" s="52" t="str">
        <f>VLOOKUP(C12,RNR!$L$9:$M$24,2)</f>
        <v>P</v>
      </c>
      <c r="E12" s="51">
        <f>+'Ark1'!Q387</f>
        <v>70</v>
      </c>
      <c r="F12" s="300">
        <f>+'Ark1'!R387</f>
        <v>152</v>
      </c>
      <c r="G12" s="417">
        <f t="shared" ref="G12:G25" si="8">+F12-F30</f>
        <v>13</v>
      </c>
      <c r="H12" s="69">
        <f>+'Ark1'!AE387</f>
        <v>1.9434854877892849</v>
      </c>
      <c r="I12" s="69">
        <f t="shared" ref="I12:I25" si="9">+H12-H30</f>
        <v>0.21806344210904682</v>
      </c>
      <c r="J12" s="69">
        <f>+'Ark1'!AF387</f>
        <v>1.0389162848576776</v>
      </c>
      <c r="K12" s="485">
        <f>+IF(F12=0,"",'Ark1'!AR387)</f>
        <v>198.07638888888889</v>
      </c>
      <c r="L12" s="486">
        <f>+IF(F12=0,"",'Ark1'!AS387)</f>
        <v>23.770835647511017</v>
      </c>
      <c r="M12" s="362">
        <f>+'Ark1'!T387</f>
        <v>4.1118421052631566</v>
      </c>
      <c r="N12" s="57">
        <f t="shared" ref="N12:N25" si="10">+M12-M30</f>
        <v>-0.1039852328663402</v>
      </c>
      <c r="O12" s="300">
        <f>+'Ark1'!U387</f>
        <v>190.16973684210535</v>
      </c>
      <c r="P12" s="244">
        <f t="shared" ref="P12:P25" si="11">+O12-O30</f>
        <v>-3.3860280196847725E-2</v>
      </c>
      <c r="Q12" s="76">
        <f>+'Ark1'!W387</f>
        <v>4.6052631578947363</v>
      </c>
      <c r="R12" s="244">
        <f t="shared" si="4"/>
        <v>-0.43070806512684623</v>
      </c>
      <c r="S12" s="76">
        <f>+'Ark1'!X387</f>
        <v>0</v>
      </c>
      <c r="T12" s="300">
        <f>+'Ark1'!AG387</f>
        <v>1057.333333333333</v>
      </c>
      <c r="U12" s="76">
        <f>+'Ark1'!AH387</f>
        <v>0</v>
      </c>
      <c r="V12" s="300">
        <f>+'Ark1'!AI387</f>
        <v>17.10526315789474</v>
      </c>
      <c r="W12" s="76">
        <f>+'Ark1'!Y387</f>
        <v>46.444781928132592</v>
      </c>
      <c r="X12" s="66">
        <f>+'Ark1'!AA387</f>
        <v>1.325604837647921</v>
      </c>
      <c r="Y12" s="87"/>
      <c r="Z12" s="300">
        <f t="shared" si="5"/>
        <v>179.85788478131028</v>
      </c>
      <c r="AA12" s="76">
        <f t="shared" si="6"/>
        <v>95.084868421052676</v>
      </c>
      <c r="AB12" s="76">
        <f t="shared" si="7"/>
        <v>2.1714285714285713</v>
      </c>
      <c r="AC12" s="43"/>
      <c r="AD12" s="4"/>
      <c r="AE12"/>
      <c r="AF12" s="56"/>
      <c r="AG12" s="1"/>
      <c r="AH12" s="5"/>
      <c r="AI12"/>
      <c r="AJ12"/>
      <c r="AK12"/>
    </row>
    <row r="13" spans="1:48" ht="15.6">
      <c r="A13" s="43"/>
      <c r="B13" s="51">
        <f>+'Ark1'!C388</f>
        <v>2024</v>
      </c>
      <c r="C13" s="51">
        <f>+'Ark1'!L388</f>
        <v>3</v>
      </c>
      <c r="D13" s="52" t="str">
        <f>VLOOKUP(C13,RNR!$L$9:$M$24,2)</f>
        <v>P+</v>
      </c>
      <c r="E13" s="51">
        <f>+'Ark1'!Q388</f>
        <v>272</v>
      </c>
      <c r="F13" s="300">
        <f>+'Ark1'!R388</f>
        <v>543</v>
      </c>
      <c r="G13" s="417">
        <f t="shared" si="8"/>
        <v>-55</v>
      </c>
      <c r="H13" s="69">
        <f>+'Ark1'!AE388</f>
        <v>6.9428461833525104</v>
      </c>
      <c r="I13" s="69">
        <f t="shared" si="9"/>
        <v>-0.48019254554520785</v>
      </c>
      <c r="J13" s="69">
        <f>+'Ark1'!AF388</f>
        <v>4.5167365122800556</v>
      </c>
      <c r="K13" s="485">
        <f>+IF(F13=0,"",'Ark1'!AR388)</f>
        <v>204.29433962264156</v>
      </c>
      <c r="L13" s="486">
        <f>+IF(F13=0,"",'Ark1'!AS388)</f>
        <v>26.660794735493397</v>
      </c>
      <c r="M13" s="362">
        <f>+'Ark1'!T388</f>
        <v>5.1896869244935537</v>
      </c>
      <c r="N13" s="57">
        <f t="shared" si="10"/>
        <v>0.16460331245342186</v>
      </c>
      <c r="O13" s="300">
        <f>+'Ark1'!U388</f>
        <v>231.4351749539594</v>
      </c>
      <c r="P13" s="244">
        <f t="shared" si="11"/>
        <v>3.5868471947618445</v>
      </c>
      <c r="Q13" s="76">
        <f>+'Ark1'!W388</f>
        <v>15.469613259668506</v>
      </c>
      <c r="R13" s="244">
        <f t="shared" si="4"/>
        <v>4.2655998817420819</v>
      </c>
      <c r="S13" s="76">
        <f>+'Ark1'!X388</f>
        <v>0.36832412523020258</v>
      </c>
      <c r="T13" s="300">
        <f>+'Ark1'!AG388</f>
        <v>949.72075471698111</v>
      </c>
      <c r="U13" s="76">
        <f>+'Ark1'!AH388</f>
        <v>0.18416206261510129</v>
      </c>
      <c r="V13" s="300">
        <f>+'Ark1'!AI388</f>
        <v>17.127071823204421</v>
      </c>
      <c r="W13" s="76">
        <f>+'Ark1'!Y388</f>
        <v>51.597628647638608</v>
      </c>
      <c r="X13" s="66">
        <f>+'Ark1'!AA388</f>
        <v>1.366167258241161</v>
      </c>
      <c r="Y13" s="87"/>
      <c r="Z13" s="300">
        <f t="shared" si="5"/>
        <v>243.68760375561931</v>
      </c>
      <c r="AA13" s="76">
        <f t="shared" si="6"/>
        <v>77.145058317986468</v>
      </c>
      <c r="AB13" s="76">
        <f t="shared" si="7"/>
        <v>1.9963235294117647</v>
      </c>
      <c r="AC13" s="43"/>
      <c r="AD13" s="4"/>
      <c r="AE13"/>
      <c r="AF13" s="56"/>
      <c r="AG13" s="1"/>
      <c r="AH13" s="5"/>
      <c r="AI13"/>
      <c r="AJ13"/>
      <c r="AK13"/>
    </row>
    <row r="14" spans="1:48" ht="15.6">
      <c r="A14" s="43"/>
      <c r="B14" s="51">
        <f>+'Ark1'!C389</f>
        <v>2024</v>
      </c>
      <c r="C14" s="51">
        <f>+'Ark1'!L389</f>
        <v>4</v>
      </c>
      <c r="D14" s="52" t="str">
        <f>VLOOKUP(C14,RNR!$L$9:$M$24,2)</f>
        <v>O-</v>
      </c>
      <c r="E14" s="51">
        <f>+'Ark1'!Q389</f>
        <v>602</v>
      </c>
      <c r="F14" s="300">
        <f>+'Ark1'!R389</f>
        <v>1487</v>
      </c>
      <c r="G14" s="417">
        <f t="shared" si="8"/>
        <v>-34</v>
      </c>
      <c r="H14" s="69">
        <f>+'Ark1'!AE389</f>
        <v>19.012913949622806</v>
      </c>
      <c r="I14" s="69">
        <f t="shared" si="9"/>
        <v>0.13257631307861573</v>
      </c>
      <c r="J14" s="69">
        <f>+'Ark1'!AF389</f>
        <v>14.88934113612568</v>
      </c>
      <c r="K14" s="485">
        <f>+IF(F14=0,"",'Ark1'!AR389)</f>
        <v>210.29025570145129</v>
      </c>
      <c r="L14" s="486">
        <f>+IF(F14=0,"",'Ark1'!AS389)</f>
        <v>29.549061449775735</v>
      </c>
      <c r="M14" s="362">
        <f>+'Ark1'!T389</f>
        <v>5.9327505043712154</v>
      </c>
      <c r="N14" s="57">
        <f t="shared" si="10"/>
        <v>9.1856355784759813E-2</v>
      </c>
      <c r="O14" s="300">
        <f>+'Ark1'!U389</f>
        <v>278.59219905850722</v>
      </c>
      <c r="P14" s="244">
        <f t="shared" si="11"/>
        <v>0.34939826955263698</v>
      </c>
      <c r="Q14" s="76">
        <f>+'Ark1'!W389</f>
        <v>29.657027572293202</v>
      </c>
      <c r="R14" s="244">
        <f t="shared" si="4"/>
        <v>1.3861531475726281</v>
      </c>
      <c r="S14" s="76">
        <f>+'Ark1'!X389</f>
        <v>4.4384667114996637</v>
      </c>
      <c r="T14" s="300">
        <f>+'Ark1'!AG389</f>
        <v>900.08500345542495</v>
      </c>
      <c r="U14" s="76">
        <f>+'Ark1'!AH389</f>
        <v>6.7249495628782754E-2</v>
      </c>
      <c r="V14" s="300">
        <f>+'Ark1'!AI389</f>
        <v>21.990585070611964</v>
      </c>
      <c r="W14" s="76">
        <f>+'Ark1'!Y389</f>
        <v>53.380379878356763</v>
      </c>
      <c r="X14" s="66">
        <f>+'Ark1'!AA389</f>
        <v>1.3827827489370781</v>
      </c>
      <c r="Y14" s="87"/>
      <c r="Z14" s="300">
        <f t="shared" si="5"/>
        <v>309.51765443151726</v>
      </c>
      <c r="AA14" s="76">
        <f t="shared" si="6"/>
        <v>69.648049764626805</v>
      </c>
      <c r="AB14" s="76">
        <f t="shared" si="7"/>
        <v>2.4700996677740865</v>
      </c>
      <c r="AC14" s="43"/>
      <c r="AD14" s="4"/>
      <c r="AE14"/>
      <c r="AF14" s="56"/>
      <c r="AG14" s="1"/>
      <c r="AH14" s="5"/>
      <c r="AI14"/>
      <c r="AJ14" s="2"/>
      <c r="AK14" s="2"/>
      <c r="AL14" s="2"/>
    </row>
    <row r="15" spans="1:48" ht="15.6">
      <c r="A15" s="43"/>
      <c r="B15" s="51">
        <f>+'Ark1'!C390</f>
        <v>2024</v>
      </c>
      <c r="C15" s="51">
        <f>+'Ark1'!L390</f>
        <v>5</v>
      </c>
      <c r="D15" s="52" t="str">
        <f>VLOOKUP(C15,RNR!$L$9:$M$24,2)</f>
        <v>O</v>
      </c>
      <c r="E15" s="51">
        <f>+'Ark1'!Q390</f>
        <v>774</v>
      </c>
      <c r="F15" s="300">
        <f>+'Ark1'!R390</f>
        <v>1882</v>
      </c>
      <c r="G15" s="417">
        <f t="shared" si="8"/>
        <v>-192</v>
      </c>
      <c r="H15" s="69">
        <f>+'Ark1'!AE390</f>
        <v>24.063419000127858</v>
      </c>
      <c r="I15" s="69">
        <f t="shared" si="9"/>
        <v>-1.6813674944103774</v>
      </c>
      <c r="J15" s="69">
        <f>+'Ark1'!AF390</f>
        <v>22.290073284970287</v>
      </c>
      <c r="K15" s="485">
        <f>+IF(F15=0,"",'Ark1'!AR390)</f>
        <v>215.91753710830125</v>
      </c>
      <c r="L15" s="486">
        <f>+IF(F15=0,"",'Ark1'!AS390)</f>
        <v>32.351421796914877</v>
      </c>
      <c r="M15" s="362">
        <f>+'Ark1'!T390</f>
        <v>6.6168969181721584</v>
      </c>
      <c r="N15" s="57">
        <f t="shared" si="10"/>
        <v>0.12316499917504942</v>
      </c>
      <c r="O15" s="300">
        <f>+'Ark1'!U390</f>
        <v>329.53103081827879</v>
      </c>
      <c r="P15" s="244">
        <f t="shared" si="11"/>
        <v>2.7229787449912237</v>
      </c>
      <c r="Q15" s="76">
        <f>+'Ark1'!W390</f>
        <v>57.438894792773645</v>
      </c>
      <c r="R15" s="244">
        <f t="shared" si="4"/>
        <v>3.8709102218961107</v>
      </c>
      <c r="S15" s="76">
        <f>+'Ark1'!X390</f>
        <v>38.894792773645058</v>
      </c>
      <c r="T15" s="300">
        <f>+'Ark1'!AG390</f>
        <v>903.82737768004381</v>
      </c>
      <c r="U15" s="76">
        <f>+'Ark1'!AH390</f>
        <v>0</v>
      </c>
      <c r="V15" s="300">
        <f>+'Ark1'!AI390</f>
        <v>26.833156216790648</v>
      </c>
      <c r="W15" s="76">
        <f>+'Ark1'!Y390</f>
        <v>62.208483451083886</v>
      </c>
      <c r="X15" s="66">
        <f>+'Ark1'!AA390</f>
        <v>1.3988728341649879</v>
      </c>
      <c r="Y15" s="87"/>
      <c r="Z15" s="300">
        <f t="shared" si="5"/>
        <v>364.59509742238993</v>
      </c>
      <c r="AA15" s="76">
        <f t="shared" si="6"/>
        <v>65.906206163655753</v>
      </c>
      <c r="AB15" s="76">
        <f t="shared" si="7"/>
        <v>2.4315245478036176</v>
      </c>
      <c r="AC15" s="43"/>
      <c r="AD15" s="4"/>
      <c r="AE15"/>
      <c r="AF15" s="56"/>
      <c r="AG15" s="13"/>
      <c r="AH15" s="5"/>
      <c r="AI15"/>
      <c r="AJ15" s="2"/>
      <c r="AK15" s="2"/>
      <c r="AL15" s="4"/>
      <c r="AM15" s="4"/>
      <c r="AN15" s="4"/>
    </row>
    <row r="16" spans="1:48" ht="15.6">
      <c r="A16" s="43"/>
      <c r="B16" s="51">
        <f>+'Ark1'!C391</f>
        <v>2024</v>
      </c>
      <c r="C16" s="51">
        <f>+'Ark1'!L391</f>
        <v>6</v>
      </c>
      <c r="D16" s="52" t="str">
        <f>VLOOKUP(C16,RNR!$L$9:$M$24,2)</f>
        <v>O+</v>
      </c>
      <c r="E16" s="51">
        <f>+'Ark1'!Q391</f>
        <v>801</v>
      </c>
      <c r="F16" s="300">
        <f>+'Ark1'!R391</f>
        <v>1505</v>
      </c>
      <c r="G16" s="417">
        <f t="shared" si="8"/>
        <v>-3</v>
      </c>
      <c r="H16" s="69">
        <f>+'Ark1'!AE391</f>
        <v>19.243063546861016</v>
      </c>
      <c r="I16" s="69">
        <f t="shared" si="9"/>
        <v>0.52409631746677121</v>
      </c>
      <c r="J16" s="69">
        <f>+'Ark1'!AF391</f>
        <v>20.17050550675085</v>
      </c>
      <c r="K16" s="485">
        <f>+IF(F16=0,"",'Ark1'!AR391)</f>
        <v>218.75515818431913</v>
      </c>
      <c r="L16" s="486">
        <f>+IF(F16=0,"",'Ark1'!AS391)</f>
        <v>35.206634002980088</v>
      </c>
      <c r="M16" s="362">
        <f>+'Ark1'!T391</f>
        <v>7.081063122923589</v>
      </c>
      <c r="N16" s="57">
        <f t="shared" si="10"/>
        <v>6.1832353692816255E-2</v>
      </c>
      <c r="O16" s="300">
        <f>+'Ark1'!U391</f>
        <v>372.89342192691038</v>
      </c>
      <c r="P16" s="244">
        <f t="shared" si="11"/>
        <v>2.2601328022427651</v>
      </c>
      <c r="Q16" s="76">
        <f>+'Ark1'!W391</f>
        <v>68.903654485049827</v>
      </c>
      <c r="R16" s="244">
        <f t="shared" si="4"/>
        <v>1.8612141667474447</v>
      </c>
      <c r="S16" s="76">
        <f>+'Ark1'!X391</f>
        <v>69.568106312292358</v>
      </c>
      <c r="T16" s="300">
        <f>+'Ark1'!AG391</f>
        <v>933.1176066024758</v>
      </c>
      <c r="U16" s="76">
        <f>+'Ark1'!AH391</f>
        <v>0</v>
      </c>
      <c r="V16" s="300">
        <f>+'Ark1'!AI391</f>
        <v>43.322259136212622</v>
      </c>
      <c r="W16" s="76">
        <f>+'Ark1'!Y391</f>
        <v>68.234500216911556</v>
      </c>
      <c r="X16" s="66">
        <f>+'Ark1'!AA391</f>
        <v>1.6274453206676396</v>
      </c>
      <c r="Y16" s="87"/>
      <c r="Z16" s="300">
        <f t="shared" si="5"/>
        <v>399.62103307066786</v>
      </c>
      <c r="AA16" s="76">
        <f t="shared" si="6"/>
        <v>62.148903654485061</v>
      </c>
      <c r="AB16" s="76">
        <f t="shared" si="7"/>
        <v>1.8789013732833957</v>
      </c>
      <c r="AC16" s="43"/>
      <c r="AD16" s="4"/>
      <c r="AE16"/>
      <c r="AF16" s="56"/>
      <c r="AG16" s="1"/>
      <c r="AH16" s="5"/>
      <c r="AI16"/>
      <c r="AJ16"/>
      <c r="AK16"/>
    </row>
    <row r="17" spans="1:40" ht="15.6">
      <c r="A17" s="43"/>
      <c r="B17" s="51">
        <f>+'Ark1'!C392</f>
        <v>2024</v>
      </c>
      <c r="C17" s="51">
        <f>+'Ark1'!L392</f>
        <v>7</v>
      </c>
      <c r="D17" s="52" t="str">
        <f>VLOOKUP(C17,RNR!$L$9:$M$24,2)</f>
        <v>R-</v>
      </c>
      <c r="E17" s="51">
        <f>+'Ark1'!Q392</f>
        <v>650</v>
      </c>
      <c r="F17" s="300">
        <f>+'Ark1'!R392</f>
        <v>912</v>
      </c>
      <c r="G17" s="417">
        <f t="shared" si="8"/>
        <v>8</v>
      </c>
      <c r="H17" s="69">
        <f>+'Ark1'!AE392</f>
        <v>11.66091292673571</v>
      </c>
      <c r="I17" s="69">
        <f t="shared" si="9"/>
        <v>0.43946307569300735</v>
      </c>
      <c r="J17" s="69">
        <f>+'Ark1'!AF392</f>
        <v>13.706012116365022</v>
      </c>
      <c r="K17" s="485">
        <f>+IF(F17=0,"",'Ark1'!AR392)</f>
        <v>221.35103926097</v>
      </c>
      <c r="L17" s="486">
        <f>+IF(F17=0,"",'Ark1'!AS392)</f>
        <v>38.048669642227182</v>
      </c>
      <c r="M17" s="362">
        <f>+'Ark1'!T392</f>
        <v>7.1951754385964941</v>
      </c>
      <c r="N17" s="57">
        <f t="shared" si="10"/>
        <v>4.9157739481449525E-2</v>
      </c>
      <c r="O17" s="300">
        <f>+'Ark1'!U392</f>
        <v>418.13903508771904</v>
      </c>
      <c r="P17" s="244">
        <f t="shared" si="11"/>
        <v>-0.51284544325449133</v>
      </c>
      <c r="Q17" s="76">
        <f>+'Ark1'!W392</f>
        <v>65.131578947368439</v>
      </c>
      <c r="R17" s="244">
        <f t="shared" si="4"/>
        <v>0.75104797391712452</v>
      </c>
      <c r="S17" s="76">
        <f>+'Ark1'!X392</f>
        <v>80.592105263157904</v>
      </c>
      <c r="T17" s="300">
        <f>+'Ark1'!AG392</f>
        <v>1083.8290993071594</v>
      </c>
      <c r="U17" s="76">
        <f>+'Ark1'!AH392</f>
        <v>0</v>
      </c>
      <c r="V17" s="300">
        <f>+'Ark1'!AI392</f>
        <v>76.535087719298261</v>
      </c>
      <c r="W17" s="76">
        <f>+'Ark1'!Y392</f>
        <v>77.239307656884307</v>
      </c>
      <c r="X17" s="66">
        <f>+'Ark1'!AA392</f>
        <v>2.0014410301808736</v>
      </c>
      <c r="Y17" s="87"/>
      <c r="Z17" s="300">
        <f t="shared" si="5"/>
        <v>385.79794116527739</v>
      </c>
      <c r="AA17" s="76">
        <f t="shared" si="6"/>
        <v>59.734147869674146</v>
      </c>
      <c r="AB17" s="76">
        <f t="shared" si="7"/>
        <v>1.4030769230769231</v>
      </c>
      <c r="AC17" s="43"/>
      <c r="AD17" s="4"/>
      <c r="AE17"/>
      <c r="AF17" s="56"/>
      <c r="AG17" s="1"/>
      <c r="AH17" s="5"/>
      <c r="AI17"/>
      <c r="AJ17"/>
      <c r="AK17"/>
    </row>
    <row r="18" spans="1:40" ht="15.6">
      <c r="A18" s="43"/>
      <c r="B18" s="51">
        <f>+'Ark1'!C393</f>
        <v>2024</v>
      </c>
      <c r="C18" s="51">
        <f>+'Ark1'!L393</f>
        <v>8</v>
      </c>
      <c r="D18" s="52" t="str">
        <f>VLOOKUP(C18,RNR!$L$9:$M$24,2)</f>
        <v>R</v>
      </c>
      <c r="E18" s="51">
        <f>+'Ark1'!Q393</f>
        <v>521</v>
      </c>
      <c r="F18" s="300">
        <f>+'Ark1'!R393</f>
        <v>698</v>
      </c>
      <c r="G18" s="417">
        <f t="shared" si="8"/>
        <v>33</v>
      </c>
      <c r="H18" s="69">
        <f>+'Ark1'!AE393</f>
        <v>8.9246899373481607</v>
      </c>
      <c r="I18" s="69">
        <f t="shared" si="9"/>
        <v>0.66997295621608188</v>
      </c>
      <c r="J18" s="69">
        <f>+'Ark1'!AF393</f>
        <v>11.600544167887389</v>
      </c>
      <c r="K18" s="485">
        <f>+IF(F18=0,"",'Ark1'!AR393)</f>
        <v>223.56534954407289</v>
      </c>
      <c r="L18" s="486">
        <f>+IF(F18=0,"",'Ark1'!AS393)</f>
        <v>40.729636434818723</v>
      </c>
      <c r="M18" s="362">
        <f>+'Ark1'!T393</f>
        <v>7.0802292263610305</v>
      </c>
      <c r="N18" s="57">
        <f t="shared" si="10"/>
        <v>-0.34834220221040013</v>
      </c>
      <c r="O18" s="300">
        <f>+'Ark1'!U393</f>
        <v>462.4101719197709</v>
      </c>
      <c r="P18" s="244">
        <f t="shared" si="11"/>
        <v>-3.4743393584251976</v>
      </c>
      <c r="Q18" s="76">
        <f>+'Ark1'!W393</f>
        <v>54.154727793696289</v>
      </c>
      <c r="R18" s="244">
        <f t="shared" si="4"/>
        <v>-4.7926406273563344</v>
      </c>
      <c r="S18" s="76">
        <f>+'Ark1'!X393</f>
        <v>89.255014326647583</v>
      </c>
      <c r="T18" s="300">
        <f>+'Ark1'!AG393</f>
        <v>1189.4042553191484</v>
      </c>
      <c r="U18" s="76">
        <f>+'Ark1'!AH393</f>
        <v>0</v>
      </c>
      <c r="V18" s="300">
        <f>+'Ark1'!AI393</f>
        <v>92.406876790830964</v>
      </c>
      <c r="W18" s="76">
        <f>+'Ark1'!Y393</f>
        <v>89.119854085573891</v>
      </c>
      <c r="X18" s="66">
        <f>+'Ark1'!AA393</f>
        <v>2.3787222869071778</v>
      </c>
      <c r="Y18" s="87"/>
      <c r="Z18" s="300">
        <f t="shared" si="5"/>
        <v>388.77460699490609</v>
      </c>
      <c r="AA18" s="76">
        <f t="shared" si="6"/>
        <v>57.801271489971363</v>
      </c>
      <c r="AB18" s="76">
        <f t="shared" si="7"/>
        <v>1.3397312859884838</v>
      </c>
      <c r="AC18" s="43"/>
      <c r="AD18" s="4"/>
      <c r="AE18"/>
      <c r="AF18" s="56"/>
      <c r="AG18" s="1"/>
      <c r="AH18" s="5"/>
      <c r="AI18"/>
      <c r="AJ18" s="2"/>
      <c r="AK18" s="2"/>
      <c r="AL18" s="2"/>
    </row>
    <row r="19" spans="1:40" ht="15.6">
      <c r="A19" s="43"/>
      <c r="B19" s="51">
        <f>+'Ark1'!C394</f>
        <v>2024</v>
      </c>
      <c r="C19" s="51">
        <f>+'Ark1'!L394</f>
        <v>9</v>
      </c>
      <c r="D19" s="52" t="str">
        <f>VLOOKUP(C19,RNR!$L$9:$M$24,2)</f>
        <v>R+</v>
      </c>
      <c r="E19" s="51">
        <f>+'Ark1'!Q394</f>
        <v>345</v>
      </c>
      <c r="F19" s="300">
        <f>+'Ark1'!R394</f>
        <v>410</v>
      </c>
      <c r="G19" s="417">
        <f t="shared" si="8"/>
        <v>-3</v>
      </c>
      <c r="H19" s="69">
        <f>+'Ark1'!AE394</f>
        <v>5.2422963815368888</v>
      </c>
      <c r="I19" s="69">
        <f t="shared" si="9"/>
        <v>0.11568267746538918</v>
      </c>
      <c r="J19" s="69">
        <f>+'Ark1'!AF394</f>
        <v>7.5422048733655185</v>
      </c>
      <c r="K19" s="485">
        <f>+IF(F19=0,"",'Ark1'!AR394)</f>
        <v>226.09819121447032</v>
      </c>
      <c r="L19" s="486">
        <f>+IF(F19=0,"",'Ark1'!AS394)</f>
        <v>43.848253923653473</v>
      </c>
      <c r="M19" s="362">
        <f>+'Ark1'!T394</f>
        <v>6.8365853658536579</v>
      </c>
      <c r="N19" s="57">
        <f t="shared" si="10"/>
        <v>-6.1719718892105924E-2</v>
      </c>
      <c r="O19" s="300">
        <f>+'Ark1'!U394</f>
        <v>511.82195121951219</v>
      </c>
      <c r="P19" s="244">
        <f t="shared" si="11"/>
        <v>8.5270359652749903</v>
      </c>
      <c r="Q19" s="76">
        <f>+'Ark1'!W394</f>
        <v>50.731707317073187</v>
      </c>
      <c r="R19" s="244">
        <f t="shared" si="4"/>
        <v>-1.3264040630720899</v>
      </c>
      <c r="S19" s="76">
        <f>+'Ark1'!X394</f>
        <v>96.58536585365853</v>
      </c>
      <c r="T19" s="300">
        <f>+'Ark1'!AG394</f>
        <v>1295.395348837209</v>
      </c>
      <c r="U19" s="76">
        <f>+'Ark1'!AH394</f>
        <v>0.24390243902439024</v>
      </c>
      <c r="V19" s="300">
        <f>+'Ark1'!AI394</f>
        <v>92.682926829268283</v>
      </c>
      <c r="W19" s="76">
        <f>+'Ark1'!Y394</f>
        <v>91.406507246063228</v>
      </c>
      <c r="X19" s="66">
        <f>+'Ark1'!AA394</f>
        <v>2.3571640771518436</v>
      </c>
      <c r="Y19" s="87"/>
      <c r="Z19" s="300">
        <f t="shared" si="5"/>
        <v>395.10868375352823</v>
      </c>
      <c r="AA19" s="76">
        <f t="shared" si="6"/>
        <v>56.869105691056909</v>
      </c>
      <c r="AB19" s="76">
        <f t="shared" si="7"/>
        <v>1.1884057971014492</v>
      </c>
      <c r="AC19" s="43"/>
      <c r="AD19" s="4"/>
      <c r="AE19"/>
      <c r="AF19" s="56"/>
      <c r="AG19" s="1"/>
      <c r="AH19" s="5"/>
      <c r="AI19"/>
      <c r="AJ19" s="2"/>
      <c r="AK19" s="2"/>
      <c r="AL19" s="2"/>
    </row>
    <row r="20" spans="1:40" ht="15.6">
      <c r="A20" s="43"/>
      <c r="B20" s="51">
        <f>+'Ark1'!C395</f>
        <v>2024</v>
      </c>
      <c r="C20" s="51">
        <f>+'Ark1'!L395</f>
        <v>10</v>
      </c>
      <c r="D20" s="52" t="str">
        <f>VLOOKUP(C20,RNR!$L$9:$M$24,2)</f>
        <v>U-</v>
      </c>
      <c r="E20" s="51">
        <f>+'Ark1'!Q395</f>
        <v>142</v>
      </c>
      <c r="F20" s="300">
        <f>+'Ark1'!R395</f>
        <v>172</v>
      </c>
      <c r="G20" s="417">
        <f t="shared" si="8"/>
        <v>8</v>
      </c>
      <c r="H20" s="69">
        <f>+'Ark1'!AE395</f>
        <v>2.1992072624984016</v>
      </c>
      <c r="I20" s="69">
        <f t="shared" si="9"/>
        <v>0.16345751076056603</v>
      </c>
      <c r="J20" s="69">
        <f>+'Ark1'!AF395</f>
        <v>3.3701648105844364</v>
      </c>
      <c r="K20" s="485">
        <f>+IF(F20=0,"",'Ark1'!AR395)</f>
        <v>224.0625</v>
      </c>
      <c r="L20" s="486">
        <f>+IF(F20=0,"",'Ark1'!AS395)</f>
        <v>47.442253726148131</v>
      </c>
      <c r="M20" s="362">
        <f>+'Ark1'!T395</f>
        <v>6.8953488372093004</v>
      </c>
      <c r="N20" s="57">
        <f t="shared" si="10"/>
        <v>0.27339761769710424</v>
      </c>
      <c r="O20" s="300">
        <f>+'Ark1'!U395</f>
        <v>545.16395348837204</v>
      </c>
      <c r="P20" s="244">
        <f t="shared" si="11"/>
        <v>3.3535876347133353</v>
      </c>
      <c r="Q20" s="76">
        <f>+'Ark1'!W395</f>
        <v>56.395348837209312</v>
      </c>
      <c r="R20" s="244">
        <f t="shared" si="4"/>
        <v>7.0051049347702801</v>
      </c>
      <c r="S20" s="76">
        <f>+'Ark1'!X395</f>
        <v>98.837209302325562</v>
      </c>
      <c r="T20" s="300">
        <f>+'Ark1'!AG395</f>
        <v>1255.2562499999999</v>
      </c>
      <c r="U20" s="76">
        <f>+'Ark1'!AH395</f>
        <v>0.58139534883720945</v>
      </c>
      <c r="V20" s="300">
        <f>+'Ark1'!AI395</f>
        <v>93.023255813953469</v>
      </c>
      <c r="W20" s="76">
        <f>+'Ark1'!Y395</f>
        <v>102.84655019345836</v>
      </c>
      <c r="X20" s="66">
        <f>+'Ark1'!AA395</f>
        <v>2.1648839582599368</v>
      </c>
      <c r="Y20" s="87"/>
      <c r="Z20" s="300">
        <f t="shared" si="5"/>
        <v>434.30491064145036</v>
      </c>
      <c r="AA20" s="76">
        <f t="shared" si="6"/>
        <v>54.516395348837207</v>
      </c>
      <c r="AB20" s="76">
        <f t="shared" si="7"/>
        <v>1.2112676056338028</v>
      </c>
      <c r="AC20" s="43"/>
      <c r="AD20" s="4"/>
      <c r="AE20"/>
      <c r="AF20" s="56"/>
      <c r="AG20" s="1"/>
      <c r="AH20" s="5"/>
      <c r="AI20"/>
      <c r="AJ20" s="2"/>
      <c r="AK20" s="2"/>
      <c r="AL20" s="2"/>
    </row>
    <row r="21" spans="1:40" ht="15.6">
      <c r="A21" s="43"/>
      <c r="B21" s="51">
        <f>+'Ark1'!C396</f>
        <v>2024</v>
      </c>
      <c r="C21" s="51">
        <f>+'Ark1'!L396</f>
        <v>11</v>
      </c>
      <c r="D21" s="52" t="str">
        <f>VLOOKUP(C21,RNR!$L$9:$M$24,2)</f>
        <v>U</v>
      </c>
      <c r="E21" s="51">
        <f>+'Ark1'!Q396</f>
        <v>27</v>
      </c>
      <c r="F21" s="300">
        <f>+'Ark1'!R396</f>
        <v>34</v>
      </c>
      <c r="G21" s="417">
        <f t="shared" si="8"/>
        <v>-8</v>
      </c>
      <c r="H21" s="69">
        <f>+'Ark1'!AE396</f>
        <v>0.4347270170054981</v>
      </c>
      <c r="I21" s="69">
        <f t="shared" si="9"/>
        <v>-8.6623529171264368E-2</v>
      </c>
      <c r="J21" s="69">
        <f>+'Ark1'!AF396</f>
        <v>0.66855404790369488</v>
      </c>
      <c r="K21" s="485">
        <f>+IF(F21=0,"",'Ark1'!AR396)</f>
        <v>219.28125</v>
      </c>
      <c r="L21" s="486">
        <f>+IF(F21=0,"",'Ark1'!AS396)</f>
        <v>51.173277337630083</v>
      </c>
      <c r="M21" s="362">
        <f>+'Ark1'!T396</f>
        <v>6.7352941176470607</v>
      </c>
      <c r="N21" s="57">
        <f t="shared" si="10"/>
        <v>-0.59803921568627061</v>
      </c>
      <c r="O21" s="300">
        <f>+'Ark1'!U396</f>
        <v>547.09411764705885</v>
      </c>
      <c r="P21" s="244">
        <f t="shared" si="11"/>
        <v>-26.398739495798623</v>
      </c>
      <c r="Q21" s="76">
        <f>+'Ark1'!W396</f>
        <v>52.941176470588239</v>
      </c>
      <c r="R21" s="244">
        <f t="shared" si="4"/>
        <v>-11.344537815126067</v>
      </c>
      <c r="S21" s="76">
        <f>+'Ark1'!X396</f>
        <v>100</v>
      </c>
      <c r="T21" s="300">
        <f>+'Ark1'!AG396</f>
        <v>1066.65625</v>
      </c>
      <c r="U21" s="76">
        <f>+'Ark1'!AH396</f>
        <v>0</v>
      </c>
      <c r="V21" s="300">
        <f>+'Ark1'!AI396</f>
        <v>94.117647058823522</v>
      </c>
      <c r="W21" s="76">
        <f>+'Ark1'!Y396</f>
        <v>77.1979005397869</v>
      </c>
      <c r="X21" s="66">
        <f>+'Ark1'!AA396</f>
        <v>1.4814306187603548</v>
      </c>
      <c r="Y21" s="87"/>
      <c r="Z21" s="300">
        <f t="shared" si="5"/>
        <v>512.90574413927527</v>
      </c>
      <c r="AA21" s="76">
        <f t="shared" si="6"/>
        <v>49.735828877005353</v>
      </c>
      <c r="AB21" s="76">
        <f t="shared" si="7"/>
        <v>1.2592592592592593</v>
      </c>
      <c r="AC21" s="43"/>
      <c r="AD21" s="4"/>
      <c r="AE21"/>
      <c r="AF21" s="56"/>
      <c r="AG21" s="1"/>
      <c r="AH21" s="5"/>
      <c r="AI21"/>
      <c r="AJ21" s="2"/>
      <c r="AK21" s="2"/>
      <c r="AL21" s="2"/>
    </row>
    <row r="22" spans="1:40" ht="15.6">
      <c r="A22" s="43"/>
      <c r="B22" s="51">
        <f>+'Ark1'!C397</f>
        <v>2024</v>
      </c>
      <c r="C22" s="51">
        <f>+'Ark1'!L397</f>
        <v>12</v>
      </c>
      <c r="D22" s="52" t="str">
        <f>VLOOKUP(C22,RNR!$L$9:$M$24,2)</f>
        <v>U+</v>
      </c>
      <c r="E22" s="51">
        <f>+'Ark1'!Q397</f>
        <v>1</v>
      </c>
      <c r="F22" s="300">
        <f>+'Ark1'!R397</f>
        <v>1</v>
      </c>
      <c r="G22" s="417">
        <f t="shared" si="8"/>
        <v>1</v>
      </c>
      <c r="H22" s="69">
        <f>+'Ark1'!AE397</f>
        <v>1.2786088735455824E-2</v>
      </c>
      <c r="I22" s="69">
        <f t="shared" si="9"/>
        <v>1.2786088735455824E-2</v>
      </c>
      <c r="J22" s="69">
        <f>+'Ark1'!AF397</f>
        <v>2.0633984845145018E-2</v>
      </c>
      <c r="K22" s="485">
        <f>+IF(F22=0,"",'Ark1'!AR397)</f>
        <v>223</v>
      </c>
      <c r="L22" s="486">
        <f>+IF(F22=0,"",'Ark1'!AS397)</f>
        <v>51.760361788697438</v>
      </c>
      <c r="M22" s="362">
        <f>+'Ark1'!T397</f>
        <v>7</v>
      </c>
      <c r="N22" s="57">
        <f t="shared" si="10"/>
        <v>7</v>
      </c>
      <c r="O22" s="300">
        <f>+'Ark1'!U397</f>
        <v>574.1</v>
      </c>
      <c r="P22" s="244">
        <f t="shared" si="11"/>
        <v>574.1</v>
      </c>
      <c r="Q22" s="76">
        <f>+'Ark1'!W397</f>
        <v>100</v>
      </c>
      <c r="R22" s="244">
        <f t="shared" si="4"/>
        <v>100</v>
      </c>
      <c r="S22" s="76">
        <f>+'Ark1'!X397</f>
        <v>100</v>
      </c>
      <c r="T22" s="300">
        <f>+'Ark1'!AG397</f>
        <v>781</v>
      </c>
      <c r="U22" s="76">
        <f>+'Ark1'!AH397</f>
        <v>0</v>
      </c>
      <c r="V22" s="300">
        <f>+'Ark1'!AI397</f>
        <v>100</v>
      </c>
      <c r="W22" s="76">
        <f>+'Ark1'!Y397</f>
        <v>0</v>
      </c>
      <c r="X22" s="66">
        <f>+'Ark1'!AA397</f>
        <v>0</v>
      </c>
      <c r="Y22" s="87"/>
      <c r="Z22" s="300">
        <f t="shared" si="5"/>
        <v>735.08322663252238</v>
      </c>
      <c r="AA22" s="76">
        <f t="shared" si="6"/>
        <v>47.841666666666669</v>
      </c>
      <c r="AB22" s="76">
        <f t="shared" si="7"/>
        <v>1</v>
      </c>
      <c r="AC22" s="43"/>
      <c r="AD22" s="4"/>
      <c r="AE22"/>
      <c r="AF22" s="56"/>
      <c r="AG22" s="13"/>
      <c r="AH22" s="5"/>
      <c r="AI22"/>
      <c r="AJ22" s="2"/>
      <c r="AK22" s="2"/>
      <c r="AL22" s="4"/>
      <c r="AM22" s="4"/>
      <c r="AN22" s="4"/>
    </row>
    <row r="23" spans="1:40" ht="15.6">
      <c r="A23" s="43"/>
      <c r="B23" s="51">
        <f>+'Ark1'!C398</f>
        <v>2024</v>
      </c>
      <c r="C23" s="51">
        <f>+'Ark1'!L398</f>
        <v>13</v>
      </c>
      <c r="D23" s="52" t="str">
        <f>VLOOKUP(C23,RNR!$L$9:$M$24,2)</f>
        <v>E-</v>
      </c>
      <c r="E23" s="51">
        <f>+'Ark1'!Q398</f>
        <v>0</v>
      </c>
      <c r="F23" s="300">
        <f>+'Ark1'!R398</f>
        <v>0</v>
      </c>
      <c r="G23" s="417">
        <f t="shared" si="8"/>
        <v>0</v>
      </c>
      <c r="H23" s="69">
        <f>+'Ark1'!AE398</f>
        <v>0</v>
      </c>
      <c r="I23" s="69">
        <f t="shared" si="9"/>
        <v>0</v>
      </c>
      <c r="J23" s="69">
        <f>+'Ark1'!AF398</f>
        <v>0</v>
      </c>
      <c r="K23" s="485" t="str">
        <f>+IF(F23=0,"",'Ark1'!AR398)</f>
        <v/>
      </c>
      <c r="L23" s="486" t="str">
        <f>+IF(F23=0,"",'Ark1'!AS398)</f>
        <v/>
      </c>
      <c r="M23" s="362">
        <f>+'Ark1'!T398</f>
        <v>0</v>
      </c>
      <c r="N23" s="57">
        <f t="shared" si="10"/>
        <v>0</v>
      </c>
      <c r="O23" s="300">
        <f>+'Ark1'!U398</f>
        <v>0</v>
      </c>
      <c r="P23" s="244">
        <f t="shared" si="11"/>
        <v>0</v>
      </c>
      <c r="Q23" s="76">
        <f>+'Ark1'!W398</f>
        <v>0</v>
      </c>
      <c r="R23" s="244">
        <f t="shared" si="4"/>
        <v>0</v>
      </c>
      <c r="S23" s="76">
        <f>+'Ark1'!X398</f>
        <v>0</v>
      </c>
      <c r="T23" s="300">
        <f>+'Ark1'!AG398</f>
        <v>0</v>
      </c>
      <c r="U23" s="76">
        <f>+'Ark1'!AH398</f>
        <v>0</v>
      </c>
      <c r="V23" s="300">
        <f>+'Ark1'!AI398</f>
        <v>0</v>
      </c>
      <c r="W23" s="76">
        <f>+'Ark1'!Y398</f>
        <v>0</v>
      </c>
      <c r="X23" s="66">
        <f>+'Ark1'!AA398</f>
        <v>0</v>
      </c>
      <c r="Y23" s="87"/>
      <c r="Z23" s="300" t="str">
        <f t="shared" si="5"/>
        <v/>
      </c>
      <c r="AA23" s="76" t="str">
        <f t="shared" si="6"/>
        <v/>
      </c>
      <c r="AB23" s="76" t="str">
        <f t="shared" si="7"/>
        <v/>
      </c>
      <c r="AC23" s="43"/>
      <c r="AD23" s="4"/>
      <c r="AE23"/>
      <c r="AF23" s="56"/>
      <c r="AG23" s="13"/>
      <c r="AH23" s="5"/>
      <c r="AI23"/>
      <c r="AJ23" s="1"/>
      <c r="AK23" s="1"/>
      <c r="AL23" s="11"/>
      <c r="AM23" s="11"/>
      <c r="AN23" s="11"/>
    </row>
    <row r="24" spans="1:40" ht="15.6">
      <c r="A24" s="43"/>
      <c r="B24" s="51">
        <f>+'Ark1'!C399</f>
        <v>2024</v>
      </c>
      <c r="C24" s="51">
        <f>+'Ark1'!L399</f>
        <v>14</v>
      </c>
      <c r="D24" s="52" t="str">
        <f>VLOOKUP(C24,RNR!$L$9:$M$24,2)</f>
        <v>E</v>
      </c>
      <c r="E24" s="51">
        <f>+'Ark1'!Q399</f>
        <v>0</v>
      </c>
      <c r="F24" s="300">
        <f>+'Ark1'!R399</f>
        <v>0</v>
      </c>
      <c r="G24" s="417">
        <f t="shared" si="8"/>
        <v>0</v>
      </c>
      <c r="H24" s="69">
        <f>+'Ark1'!AE399</f>
        <v>0</v>
      </c>
      <c r="I24" s="69">
        <f t="shared" si="9"/>
        <v>0</v>
      </c>
      <c r="J24" s="69">
        <f>+'Ark1'!AF399</f>
        <v>0</v>
      </c>
      <c r="K24" s="485" t="str">
        <f>+IF(F24=0,"",'Ark1'!AR399)</f>
        <v/>
      </c>
      <c r="L24" s="486" t="str">
        <f>+IF(F24=0,"",'Ark1'!AS399)</f>
        <v/>
      </c>
      <c r="M24" s="362">
        <f>+'Ark1'!T399</f>
        <v>0</v>
      </c>
      <c r="N24" s="57">
        <f t="shared" si="10"/>
        <v>0</v>
      </c>
      <c r="O24" s="300">
        <f>+'Ark1'!U399</f>
        <v>0</v>
      </c>
      <c r="P24" s="244">
        <f t="shared" si="11"/>
        <v>0</v>
      </c>
      <c r="Q24" s="76">
        <f>+'Ark1'!W399</f>
        <v>0</v>
      </c>
      <c r="R24" s="244">
        <f t="shared" si="4"/>
        <v>0</v>
      </c>
      <c r="S24" s="76">
        <f>+'Ark1'!X399</f>
        <v>0</v>
      </c>
      <c r="T24" s="300">
        <f>+'Ark1'!AG399</f>
        <v>0</v>
      </c>
      <c r="U24" s="76">
        <f>+'Ark1'!AH399</f>
        <v>0</v>
      </c>
      <c r="V24" s="300">
        <f>+'Ark1'!AI399</f>
        <v>0</v>
      </c>
      <c r="W24" s="76">
        <f>+'Ark1'!Y399</f>
        <v>0</v>
      </c>
      <c r="X24" s="66">
        <f>+'Ark1'!AA399</f>
        <v>0</v>
      </c>
      <c r="Y24" s="87"/>
      <c r="Z24" s="300" t="str">
        <f t="shared" si="5"/>
        <v/>
      </c>
      <c r="AA24" s="76" t="str">
        <f t="shared" si="6"/>
        <v/>
      </c>
      <c r="AB24" s="76" t="str">
        <f t="shared" si="7"/>
        <v/>
      </c>
      <c r="AC24" s="43"/>
      <c r="AD24" s="4"/>
      <c r="AE24"/>
      <c r="AF24" s="56"/>
      <c r="AG24" s="13"/>
      <c r="AH24" s="5"/>
      <c r="AI24"/>
      <c r="AJ24" s="1"/>
      <c r="AK24" s="1"/>
      <c r="AL24" s="11"/>
      <c r="AM24" s="11"/>
      <c r="AN24" s="11"/>
    </row>
    <row r="25" spans="1:40" s="504" customFormat="1" ht="15.6">
      <c r="A25" s="43"/>
      <c r="B25" s="51">
        <f>+'Ark1'!C400</f>
        <v>2024</v>
      </c>
      <c r="C25" s="51">
        <f>+'Ark1'!L400</f>
        <v>15</v>
      </c>
      <c r="D25" s="52" t="str">
        <f>VLOOKUP(C25,RNR!$L$9:$M$24,2)</f>
        <v>E+</v>
      </c>
      <c r="E25" s="51">
        <f>+'Ark1'!Q400</f>
        <v>0</v>
      </c>
      <c r="F25" s="300">
        <f>+'Ark1'!R400</f>
        <v>0</v>
      </c>
      <c r="G25" s="417">
        <f t="shared" si="8"/>
        <v>0</v>
      </c>
      <c r="H25" s="69">
        <f>+'Ark1'!AE400</f>
        <v>0</v>
      </c>
      <c r="I25" s="69">
        <f t="shared" si="9"/>
        <v>0</v>
      </c>
      <c r="J25" s="69">
        <f>+'Ark1'!AF400</f>
        <v>0</v>
      </c>
      <c r="K25" s="485" t="str">
        <f>+IF(F25=0,"",'Ark1'!AR400)</f>
        <v/>
      </c>
      <c r="L25" s="486" t="str">
        <f>+IF(F25=0,"",'Ark1'!AS400)</f>
        <v/>
      </c>
      <c r="M25" s="362">
        <f>+'Ark1'!T400</f>
        <v>0</v>
      </c>
      <c r="N25" s="57">
        <f t="shared" si="10"/>
        <v>0</v>
      </c>
      <c r="O25" s="300">
        <f>+'Ark1'!U400</f>
        <v>0</v>
      </c>
      <c r="P25" s="244">
        <f t="shared" si="11"/>
        <v>0</v>
      </c>
      <c r="Q25" s="76">
        <f>+'Ark1'!W400</f>
        <v>0</v>
      </c>
      <c r="R25" s="244" t="e">
        <f>+Q25-#REF!</f>
        <v>#REF!</v>
      </c>
      <c r="S25" s="76">
        <f>+'Ark1'!X400</f>
        <v>0</v>
      </c>
      <c r="T25" s="300">
        <f>+'Ark1'!AG400</f>
        <v>0</v>
      </c>
      <c r="U25" s="76">
        <f>+'Ark1'!AH400</f>
        <v>0</v>
      </c>
      <c r="V25" s="300">
        <f>+'Ark1'!AI400</f>
        <v>0</v>
      </c>
      <c r="W25" s="76">
        <f>+'Ark1'!Y400</f>
        <v>0</v>
      </c>
      <c r="X25" s="66">
        <f>+'Ark1'!AA400</f>
        <v>0</v>
      </c>
      <c r="Y25" s="87"/>
      <c r="Z25" s="300" t="str">
        <f t="shared" ref="Z25:Z27" si="12">+IF(F25=0,"",1000*O25/T25)</f>
        <v/>
      </c>
      <c r="AA25" s="76" t="str">
        <f t="shared" ref="AA25:AA27" si="13">+IF(F25=0,"",O25/C25)</f>
        <v/>
      </c>
      <c r="AB25" s="76" t="str">
        <f t="shared" ref="AB25:AB27" si="14">+IF(F25=0,"",F25/E25)</f>
        <v/>
      </c>
      <c r="AC25" s="43"/>
      <c r="AD25" s="4"/>
      <c r="AF25" s="56"/>
      <c r="AG25" s="13"/>
      <c r="AH25" s="5"/>
      <c r="AJ25" s="1"/>
      <c r="AK25" s="1"/>
      <c r="AL25" s="505"/>
      <c r="AM25" s="505"/>
      <c r="AN25" s="505"/>
    </row>
    <row r="26" spans="1:40" s="504" customFormat="1" ht="15.6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"/>
      <c r="AF26" s="56"/>
      <c r="AG26" s="13"/>
      <c r="AH26" s="5"/>
      <c r="AJ26" s="1"/>
      <c r="AK26" s="1"/>
      <c r="AL26" s="505"/>
      <c r="AM26" s="505"/>
      <c r="AN26" s="505"/>
    </row>
    <row r="27" spans="1:40" ht="15.6">
      <c r="A27" s="43"/>
      <c r="B27" s="51">
        <f>+'Ark1'!C401</f>
        <v>2024</v>
      </c>
      <c r="C27" s="51">
        <f>+'Ark1'!L401</f>
        <v>99</v>
      </c>
      <c r="D27" s="52" t="str">
        <f>VLOOKUP(C27,RNR!$L$9:$M$24,2)</f>
        <v>Kasserte</v>
      </c>
      <c r="E27" s="51">
        <f>+'Ark1'!Q401</f>
        <v>5</v>
      </c>
      <c r="F27" s="300">
        <f>+'Ark1'!R401</f>
        <v>5</v>
      </c>
      <c r="G27" s="417">
        <f>+F27-F46</f>
        <v>5</v>
      </c>
      <c r="H27" s="69">
        <f>+'Ark1'!AE401</f>
        <v>6.3930443677279125E-2</v>
      </c>
      <c r="I27" s="418">
        <f>+H27-H46</f>
        <v>6.3930443677279125E-2</v>
      </c>
      <c r="J27" s="69">
        <f>+'Ark1'!AF401</f>
        <v>6.2369193349207694E-2</v>
      </c>
      <c r="K27" s="485">
        <f>+IF(F27=0,"",'Ark1'!AR401)</f>
        <v>209.33333333333337</v>
      </c>
      <c r="L27" s="486">
        <f>+IF(F27=0,"",'Ark1'!AS401)</f>
        <v>30.594134941890296</v>
      </c>
      <c r="M27" s="362">
        <f>+'Ark1'!T401</f>
        <v>5.4</v>
      </c>
      <c r="N27" s="57">
        <f>+M27-M46</f>
        <v>5.4</v>
      </c>
      <c r="O27" s="300">
        <f>+'Ark1'!U401</f>
        <v>347.06</v>
      </c>
      <c r="P27" s="244">
        <f>+O27-O46</f>
        <v>347.06</v>
      </c>
      <c r="Q27" s="76">
        <f>+'Ark1'!W401</f>
        <v>40</v>
      </c>
      <c r="R27" s="244">
        <f>+Q27-Q46</f>
        <v>40</v>
      </c>
      <c r="S27" s="76">
        <f>+'Ark1'!X401</f>
        <v>40</v>
      </c>
      <c r="T27" s="300">
        <f>+'Ark1'!AG401</f>
        <v>985</v>
      </c>
      <c r="U27" s="76">
        <f>+'Ark1'!AH401</f>
        <v>0</v>
      </c>
      <c r="V27" s="300">
        <f>+'Ark1'!AI401</f>
        <v>20</v>
      </c>
      <c r="W27" s="76">
        <f>+'Ark1'!Y401</f>
        <v>111.40939996248063</v>
      </c>
      <c r="X27" s="66">
        <f>+'Ark1'!AA401</f>
        <v>1.7435595774162684</v>
      </c>
      <c r="Y27" s="87"/>
      <c r="Z27" s="300">
        <f t="shared" si="12"/>
        <v>352.34517766497464</v>
      </c>
      <c r="AA27" s="76">
        <f t="shared" si="13"/>
        <v>3.5056565656565657</v>
      </c>
      <c r="AB27" s="76">
        <f t="shared" si="14"/>
        <v>1</v>
      </c>
      <c r="AC27" s="43"/>
      <c r="AD27" s="4"/>
      <c r="AE27"/>
      <c r="AF27" s="56"/>
      <c r="AG27" s="13"/>
      <c r="AH27" s="5"/>
      <c r="AI27"/>
      <c r="AJ27" s="1"/>
      <c r="AK27" s="1"/>
      <c r="AL27" s="11"/>
      <c r="AM27" s="11"/>
      <c r="AN27" s="11"/>
    </row>
    <row r="28" spans="1:40" ht="15.6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87"/>
      <c r="Z28" s="43"/>
      <c r="AA28" s="43"/>
      <c r="AB28" s="43"/>
      <c r="AC28" s="43"/>
      <c r="AD28" s="4"/>
      <c r="AE28"/>
      <c r="AF28" s="56"/>
      <c r="AG28" s="13"/>
      <c r="AH28" s="5"/>
      <c r="AI28"/>
      <c r="AJ28" s="1"/>
      <c r="AK28" s="1"/>
      <c r="AL28" s="11"/>
      <c r="AM28" s="11"/>
      <c r="AN28" s="11"/>
    </row>
    <row r="29" spans="1:40" ht="15" customHeight="1">
      <c r="A29" s="43"/>
      <c r="B29">
        <f>+'Ark1'!C402</f>
        <v>2023</v>
      </c>
      <c r="C29">
        <f>+'Ark1'!L402</f>
        <v>1</v>
      </c>
      <c r="D29" s="52" t="str">
        <f>VLOOKUP(C29,RNR!$L$9:$M$24,2)</f>
        <v>P-</v>
      </c>
      <c r="E29">
        <f>+'Ark1'!Q402</f>
        <v>15</v>
      </c>
      <c r="F29" s="11">
        <f>+'Ark1'!R402</f>
        <v>22</v>
      </c>
      <c r="G29" s="70"/>
      <c r="H29" s="70">
        <f>+'Ark1'!AE402</f>
        <v>0.27308838133068525</v>
      </c>
      <c r="I29" s="69">
        <f t="shared" ref="I29:I43" si="15">+H29-H47</f>
        <v>0.21564187838655197</v>
      </c>
      <c r="J29" s="70">
        <f>+'Ark1'!AF402</f>
        <v>0.12779304356197579</v>
      </c>
      <c r="K29" s="455">
        <f>+IF(F29=0,"",'Ark1'!AR402)</f>
        <v>199.19047619047623</v>
      </c>
      <c r="L29" s="456">
        <f>+IF(F29=0,"",'Ark1'!AS402)</f>
        <v>20.732264486649527</v>
      </c>
      <c r="M29" s="1">
        <f>+'Ark1'!T402</f>
        <v>2.954545454545455</v>
      </c>
      <c r="N29" s="57">
        <f t="shared" ref="N29:N43" si="16">+M29-M47</f>
        <v>-0.54545454545454497</v>
      </c>
      <c r="O29" s="11">
        <f>+'Ark1'!U402</f>
        <v>164.84090909090907</v>
      </c>
      <c r="P29" s="244">
        <f t="shared" ref="P29:P43" si="17">+O29-O47</f>
        <v>-17.584090909090946</v>
      </c>
      <c r="Q29" s="11">
        <f>+'Ark1'!W402</f>
        <v>0</v>
      </c>
      <c r="R29" s="203"/>
      <c r="S29" s="11">
        <f>+'Ark1'!X402</f>
        <v>0</v>
      </c>
      <c r="T29" s="11">
        <f>+'Ark1'!AG402</f>
        <v>1157.3809523809523</v>
      </c>
      <c r="U29" s="11">
        <f>+'Ark1'!AH402</f>
        <v>0</v>
      </c>
      <c r="V29" s="11">
        <f>+'Ark1'!AI402</f>
        <v>18.181818181818183</v>
      </c>
      <c r="W29" s="11">
        <f>+'Ark1'!Y402</f>
        <v>34.043403567303379</v>
      </c>
      <c r="X29" s="67">
        <f>+'Ark1'!AA402</f>
        <v>0.63798494761900948</v>
      </c>
      <c r="Y29" s="87"/>
      <c r="Z29" s="11">
        <f t="shared" ref="Z29:Z42" si="18">1000*O29/T29</f>
        <v>142.42580090142317</v>
      </c>
      <c r="AA29" s="11">
        <f t="shared" ref="AA29:AA42" si="19">+O29/C29</f>
        <v>164.84090909090907</v>
      </c>
      <c r="AB29" s="11">
        <f t="shared" ref="AB29:AB42" si="20">+F29/E29</f>
        <v>1.4666666666666666</v>
      </c>
      <c r="AC29" s="43"/>
      <c r="AD29" s="4"/>
      <c r="AE29"/>
      <c r="AF29" s="56"/>
      <c r="AG29" s="5"/>
      <c r="AH29" s="5"/>
      <c r="AI29"/>
      <c r="AJ29" s="1"/>
      <c r="AK29" s="1"/>
      <c r="AL29" s="11"/>
      <c r="AM29" s="11"/>
      <c r="AN29" s="11"/>
    </row>
    <row r="30" spans="1:40" ht="15" customHeight="1">
      <c r="A30" s="43"/>
      <c r="B30">
        <f>+'Ark1'!C403</f>
        <v>2023</v>
      </c>
      <c r="C30">
        <f>+'Ark1'!L403</f>
        <v>2</v>
      </c>
      <c r="D30" s="52" t="str">
        <f>VLOOKUP(C30,RNR!$L$9:$M$24,2)</f>
        <v>P</v>
      </c>
      <c r="E30">
        <f>+'Ark1'!Q403</f>
        <v>78</v>
      </c>
      <c r="F30" s="11">
        <f>+'Ark1'!R403</f>
        <v>139</v>
      </c>
      <c r="G30" s="70"/>
      <c r="H30" s="70">
        <f>+'Ark1'!AE403</f>
        <v>1.725422045680238</v>
      </c>
      <c r="I30" s="69">
        <f t="shared" si="15"/>
        <v>0.83500125004617209</v>
      </c>
      <c r="J30" s="70">
        <f>+'Ark1'!AF403</f>
        <v>0.93165057868594692</v>
      </c>
      <c r="K30" s="455">
        <f>+IF(F30=0,"",'Ark1'!AR403)</f>
        <v>200.32835820895525</v>
      </c>
      <c r="L30" s="456">
        <f>+IF(F30=0,"",'Ark1'!AS403)</f>
        <v>23.276251844545985</v>
      </c>
      <c r="M30" s="1">
        <f>+'Ark1'!T403</f>
        <v>4.2158273381294968</v>
      </c>
      <c r="N30" s="57">
        <f t="shared" si="16"/>
        <v>0.11905314458110983</v>
      </c>
      <c r="O30" s="11">
        <f>+'Ark1'!U403</f>
        <v>190.2035971223022</v>
      </c>
      <c r="P30" s="244">
        <f t="shared" si="17"/>
        <v>-10.276402877697848</v>
      </c>
      <c r="Q30" s="11">
        <f>+'Ark1'!W403</f>
        <v>5.0359712230215825</v>
      </c>
      <c r="R30" s="203"/>
      <c r="S30" s="11">
        <f>+'Ark1'!X403</f>
        <v>0</v>
      </c>
      <c r="T30" s="11">
        <f>+'Ark1'!AG403</f>
        <v>936.64925373134304</v>
      </c>
      <c r="U30" s="11">
        <f>+'Ark1'!AH403</f>
        <v>0</v>
      </c>
      <c r="V30" s="11">
        <f>+'Ark1'!AI403</f>
        <v>18.705035971223023</v>
      </c>
      <c r="W30" s="11">
        <f>+'Ark1'!Y403</f>
        <v>38.249842074384837</v>
      </c>
      <c r="X30" s="67">
        <f>+'Ark1'!AA403</f>
        <v>1.1676859605912773</v>
      </c>
      <c r="Y30" s="87"/>
      <c r="Z30" s="11">
        <f t="shared" si="18"/>
        <v>203.06811366643959</v>
      </c>
      <c r="AA30" s="11">
        <f t="shared" si="19"/>
        <v>95.101798561151099</v>
      </c>
      <c r="AB30" s="11">
        <f t="shared" si="20"/>
        <v>1.7820512820512822</v>
      </c>
      <c r="AC30" s="43"/>
      <c r="AD30" s="4"/>
      <c r="AE30"/>
      <c r="AF30" s="56"/>
      <c r="AG30" s="5"/>
      <c r="AH30" s="5"/>
      <c r="AI30"/>
      <c r="AJ30" s="1"/>
      <c r="AK30" s="1"/>
      <c r="AL30" s="11"/>
      <c r="AM30" s="11"/>
      <c r="AN30" s="11"/>
    </row>
    <row r="31" spans="1:40" ht="15" customHeight="1">
      <c r="A31" s="43"/>
      <c r="B31">
        <f>+'Ark1'!C404</f>
        <v>2023</v>
      </c>
      <c r="C31">
        <f>+'Ark1'!L404</f>
        <v>3</v>
      </c>
      <c r="D31" s="52" t="str">
        <f>VLOOKUP(C31,RNR!$L$9:$M$24,2)</f>
        <v>P+</v>
      </c>
      <c r="E31">
        <f>+'Ark1'!Q404</f>
        <v>271</v>
      </c>
      <c r="F31" s="11">
        <f>+'Ark1'!R404</f>
        <v>598</v>
      </c>
      <c r="G31" s="70"/>
      <c r="H31" s="70">
        <f>+'Ark1'!AE404</f>
        <v>7.4230387288977182</v>
      </c>
      <c r="I31" s="69">
        <f t="shared" si="15"/>
        <v>2.2241302124536562</v>
      </c>
      <c r="J31" s="70">
        <f>+'Ark1'!AF404</f>
        <v>4.801385330859774</v>
      </c>
      <c r="K31" s="455">
        <f>+IF(F31=0,"",'Ark1'!AR404)</f>
        <v>203.74475524475525</v>
      </c>
      <c r="L31" s="456">
        <f>+IF(F31=0,"",'Ark1'!AS404)</f>
        <v>26.437058845114887</v>
      </c>
      <c r="M31" s="1">
        <f>+'Ark1'!T404</f>
        <v>5.0250836120401319</v>
      </c>
      <c r="N31" s="57">
        <f t="shared" si="16"/>
        <v>1.6796319222451395E-2</v>
      </c>
      <c r="O31" s="11">
        <f>+'Ark1'!U404</f>
        <v>227.84832775919756</v>
      </c>
      <c r="P31" s="244">
        <f t="shared" si="17"/>
        <v>-8.0670589811339539</v>
      </c>
      <c r="Q31" s="11">
        <f>+'Ark1'!W404</f>
        <v>11.204013377926424</v>
      </c>
      <c r="R31" s="203"/>
      <c r="S31" s="11">
        <f>+'Ark1'!X404</f>
        <v>0.66889632107023422</v>
      </c>
      <c r="T31" s="11">
        <f>+'Ark1'!AG404</f>
        <v>908.34615384615358</v>
      </c>
      <c r="U31" s="11">
        <f>+'Ark1'!AH404</f>
        <v>0</v>
      </c>
      <c r="V31" s="11">
        <f>+'Ark1'!AI404</f>
        <v>21.404682274247495</v>
      </c>
      <c r="W31" s="11">
        <f>+'Ark1'!Y404</f>
        <v>49.639355093782278</v>
      </c>
      <c r="X31" s="67">
        <f>+'Ark1'!AA404</f>
        <v>1.3191563546419756</v>
      </c>
      <c r="Y31" s="87"/>
      <c r="Z31" s="11">
        <f t="shared" si="18"/>
        <v>250.83865527963493</v>
      </c>
      <c r="AA31" s="11">
        <f t="shared" si="19"/>
        <v>75.949442586399186</v>
      </c>
      <c r="AB31" s="11">
        <f t="shared" si="20"/>
        <v>2.2066420664206641</v>
      </c>
      <c r="AC31" s="43"/>
      <c r="AD31" s="4"/>
      <c r="AE31"/>
      <c r="AF31" s="56"/>
      <c r="AG31" s="5"/>
      <c r="AH31" s="5"/>
      <c r="AI31"/>
      <c r="AJ31" s="1"/>
      <c r="AK31" s="1"/>
      <c r="AL31" s="11"/>
      <c r="AM31" s="11"/>
      <c r="AN31" s="11"/>
    </row>
    <row r="32" spans="1:40" ht="15" customHeight="1">
      <c r="A32" s="43"/>
      <c r="B32">
        <f>+'Ark1'!C405</f>
        <v>2023</v>
      </c>
      <c r="C32">
        <f>+'Ark1'!L405</f>
        <v>4</v>
      </c>
      <c r="D32" s="52" t="str">
        <f>VLOOKUP(C32,RNR!$L$9:$M$24,2)</f>
        <v>O-</v>
      </c>
      <c r="E32">
        <f>+'Ark1'!Q405</f>
        <v>611</v>
      </c>
      <c r="F32" s="11">
        <f>+'Ark1'!R405</f>
        <v>1521</v>
      </c>
      <c r="G32" s="70"/>
      <c r="H32" s="70">
        <f>+'Ark1'!AE405</f>
        <v>18.880337636544191</v>
      </c>
      <c r="I32" s="69">
        <f t="shared" si="15"/>
        <v>3.2548888357399388</v>
      </c>
      <c r="J32" s="70">
        <f>+'Ark1'!AF405</f>
        <v>14.913263180655221</v>
      </c>
      <c r="K32" s="455">
        <f>+IF(F32=0,"",'Ark1'!AR405)</f>
        <v>210.55403556771543</v>
      </c>
      <c r="L32" s="456">
        <f>+IF(F32=0,"",'Ark1'!AS405)</f>
        <v>29.389479341547048</v>
      </c>
      <c r="M32" s="1">
        <f>+'Ark1'!T405</f>
        <v>5.8408941485864556</v>
      </c>
      <c r="N32" s="57">
        <f t="shared" si="16"/>
        <v>0.19567356035116124</v>
      </c>
      <c r="O32" s="11">
        <f>+'Ark1'!U405</f>
        <v>278.24280078895458</v>
      </c>
      <c r="P32" s="244">
        <f t="shared" si="17"/>
        <v>-3.2780723728098451</v>
      </c>
      <c r="Q32" s="11">
        <f>+'Ark1'!W405</f>
        <v>28.270874424720574</v>
      </c>
      <c r="R32" s="203"/>
      <c r="S32" s="11">
        <f>+'Ark1'!X405</f>
        <v>4.7337278106508878</v>
      </c>
      <c r="T32" s="11">
        <f>+'Ark1'!AG405</f>
        <v>892.77222982216176</v>
      </c>
      <c r="U32" s="11">
        <f>+'Ark1'!AH405</f>
        <v>0</v>
      </c>
      <c r="V32" s="11">
        <f>+'Ark1'!AI405</f>
        <v>21.827744904667973</v>
      </c>
      <c r="W32" s="11">
        <f>+'Ark1'!Y405</f>
        <v>55.636269108216517</v>
      </c>
      <c r="X32" s="67">
        <f>+'Ark1'!AA405</f>
        <v>1.3648870849777031</v>
      </c>
      <c r="Y32" s="87"/>
      <c r="Z32" s="11">
        <f t="shared" si="18"/>
        <v>311.66157670963838</v>
      </c>
      <c r="AA32" s="11">
        <f t="shared" si="19"/>
        <v>69.560700197238646</v>
      </c>
      <c r="AB32" s="11">
        <f t="shared" si="20"/>
        <v>2.4893617021276597</v>
      </c>
      <c r="AC32" s="43"/>
      <c r="AD32" s="4"/>
      <c r="AE32"/>
      <c r="AF32" s="56"/>
      <c r="AG32" s="5"/>
      <c r="AH32" s="5"/>
      <c r="AI32"/>
      <c r="AJ32" s="1"/>
      <c r="AK32" s="1"/>
      <c r="AL32" s="11"/>
      <c r="AM32" s="11"/>
      <c r="AN32" s="11"/>
    </row>
    <row r="33" spans="1:40" ht="15" customHeight="1">
      <c r="A33" s="43"/>
      <c r="B33">
        <f>+'Ark1'!C406</f>
        <v>2023</v>
      </c>
      <c r="C33">
        <f>+'Ark1'!L406</f>
        <v>5</v>
      </c>
      <c r="D33" s="52" t="str">
        <f>VLOOKUP(C33,RNR!$L$9:$M$24,2)</f>
        <v>O</v>
      </c>
      <c r="E33">
        <f>+'Ark1'!Q406</f>
        <v>834</v>
      </c>
      <c r="F33" s="11">
        <f>+'Ark1'!R406</f>
        <v>2074</v>
      </c>
      <c r="G33" s="70"/>
      <c r="H33" s="70">
        <f>+'Ark1'!AE406</f>
        <v>25.744786494538236</v>
      </c>
      <c r="I33" s="69">
        <f t="shared" si="15"/>
        <v>2.091188907291361</v>
      </c>
      <c r="J33" s="70">
        <f>+'Ark1'!AF406</f>
        <v>23.884768274369961</v>
      </c>
      <c r="K33" s="455">
        <f>+IF(F33=0,"",'Ark1'!AR406)</f>
        <v>215.583791895948</v>
      </c>
      <c r="L33" s="456">
        <f>+IF(F33=0,"",'Ark1'!AS406)</f>
        <v>32.200542981844443</v>
      </c>
      <c r="M33" s="1">
        <f>+'Ark1'!T406</f>
        <v>6.493731918997109</v>
      </c>
      <c r="N33" s="57">
        <f t="shared" si="16"/>
        <v>4.2608664595165102E-2</v>
      </c>
      <c r="O33" s="11">
        <f>+'Ark1'!U406</f>
        <v>326.80805207328757</v>
      </c>
      <c r="P33" s="244">
        <f t="shared" si="17"/>
        <v>-3.5188453159043434</v>
      </c>
      <c r="Q33" s="11">
        <f>+'Ark1'!W406</f>
        <v>53.567984570877535</v>
      </c>
      <c r="R33" s="203"/>
      <c r="S33" s="11">
        <f>+'Ark1'!X406</f>
        <v>39.488910318225642</v>
      </c>
      <c r="T33" s="11">
        <f>+'Ark1'!AG406</f>
        <v>890.38019009504762</v>
      </c>
      <c r="U33" s="11">
        <f>+'Ark1'!AH406</f>
        <v>0</v>
      </c>
      <c r="V33" s="11">
        <f>+'Ark1'!AI406</f>
        <v>28.495660559305687</v>
      </c>
      <c r="W33" s="11">
        <f>+'Ark1'!Y406</f>
        <v>63.477754079940418</v>
      </c>
      <c r="X33" s="67">
        <f>+'Ark1'!AA406</f>
        <v>1.3902155877412441</v>
      </c>
      <c r="Y33" s="87"/>
      <c r="Z33" s="11">
        <f t="shared" si="18"/>
        <v>367.04326501064781</v>
      </c>
      <c r="AA33" s="11">
        <f t="shared" si="19"/>
        <v>65.36161041465752</v>
      </c>
      <c r="AB33" s="11">
        <f t="shared" si="20"/>
        <v>2.4868105515587531</v>
      </c>
      <c r="AC33" s="43"/>
      <c r="AD33" s="4"/>
      <c r="AE33"/>
      <c r="AF33" s="56"/>
      <c r="AG33" s="5"/>
      <c r="AH33" s="5"/>
      <c r="AI33"/>
      <c r="AJ33" s="1"/>
      <c r="AK33" s="1"/>
      <c r="AL33" s="11"/>
      <c r="AM33" s="11"/>
      <c r="AN33" s="11"/>
    </row>
    <row r="34" spans="1:40" ht="15" customHeight="1">
      <c r="A34" s="43"/>
      <c r="B34">
        <f>+'Ark1'!C407</f>
        <v>2023</v>
      </c>
      <c r="C34">
        <f>+'Ark1'!L407</f>
        <v>6</v>
      </c>
      <c r="D34" s="52" t="str">
        <f>VLOOKUP(C34,RNR!$L$9:$M$24,2)</f>
        <v>O+</v>
      </c>
      <c r="E34">
        <f>+'Ark1'!Q407</f>
        <v>821</v>
      </c>
      <c r="F34" s="11">
        <f>+'Ark1'!R407</f>
        <v>1508</v>
      </c>
      <c r="G34" s="70"/>
      <c r="H34" s="70">
        <f>+'Ark1'!AE407</f>
        <v>18.718967229394245</v>
      </c>
      <c r="I34" s="69">
        <f t="shared" si="15"/>
        <v>-2.1341133393261309</v>
      </c>
      <c r="J34" s="70">
        <f>+'Ark1'!AF407</f>
        <v>19.695422292138861</v>
      </c>
      <c r="K34" s="455">
        <f>+IF(F34=0,"",'Ark1'!AR407)</f>
        <v>218.70129870129873</v>
      </c>
      <c r="L34" s="456">
        <f>+IF(F34=0,"",'Ark1'!AS407)</f>
        <v>35.058447351261428</v>
      </c>
      <c r="M34" s="1">
        <f>+'Ark1'!T407</f>
        <v>7.0192307692307727</v>
      </c>
      <c r="N34" s="57">
        <f t="shared" si="16"/>
        <v>1.1655011655014036E-2</v>
      </c>
      <c r="O34" s="11">
        <f>+'Ark1'!U407</f>
        <v>370.63328912466761</v>
      </c>
      <c r="P34" s="244">
        <f t="shared" si="17"/>
        <v>-6.9143210681698974</v>
      </c>
      <c r="Q34" s="11">
        <f>+'Ark1'!W407</f>
        <v>67.042440318302383</v>
      </c>
      <c r="R34" s="203"/>
      <c r="S34" s="11">
        <f>+'Ark1'!X407</f>
        <v>67.241379310344811</v>
      </c>
      <c r="T34" s="11">
        <f>+'Ark1'!AG407</f>
        <v>917.36842105263122</v>
      </c>
      <c r="U34" s="11">
        <f>+'Ark1'!AH407</f>
        <v>6.6312997347480085E-2</v>
      </c>
      <c r="V34" s="11">
        <f>+'Ark1'!AI407</f>
        <v>43.501326259946943</v>
      </c>
      <c r="W34" s="11">
        <f>+'Ark1'!Y407</f>
        <v>67.204892126891622</v>
      </c>
      <c r="X34" s="67">
        <f>+'Ark1'!AA407</f>
        <v>1.6445477613369921</v>
      </c>
      <c r="Y34" s="87"/>
      <c r="Z34" s="11">
        <f t="shared" si="18"/>
        <v>404.01792847783634</v>
      </c>
      <c r="AA34" s="11">
        <f t="shared" si="19"/>
        <v>61.772214854111269</v>
      </c>
      <c r="AB34" s="11">
        <f t="shared" si="20"/>
        <v>1.8367844092570036</v>
      </c>
      <c r="AC34" s="43"/>
      <c r="AD34" s="4"/>
      <c r="AE34"/>
      <c r="AF34" s="56"/>
      <c r="AG34" s="5"/>
      <c r="AH34" s="5"/>
      <c r="AI34"/>
      <c r="AJ34" s="1"/>
      <c r="AK34" s="1"/>
      <c r="AL34" s="11"/>
      <c r="AM34" s="11"/>
      <c r="AN34" s="11"/>
    </row>
    <row r="35" spans="1:40" ht="15" customHeight="1">
      <c r="A35" s="43"/>
      <c r="B35">
        <f>+'Ark1'!C408</f>
        <v>2023</v>
      </c>
      <c r="C35">
        <f>+'Ark1'!L408</f>
        <v>7</v>
      </c>
      <c r="D35" s="52" t="str">
        <f>VLOOKUP(C35,RNR!$L$9:$M$24,2)</f>
        <v>R-</v>
      </c>
      <c r="E35">
        <f>+'Ark1'!Q408</f>
        <v>604</v>
      </c>
      <c r="F35" s="11">
        <f>+'Ark1'!R408</f>
        <v>904</v>
      </c>
      <c r="G35" s="70"/>
      <c r="H35" s="70">
        <f>+'Ark1'!AE408</f>
        <v>11.221449851042703</v>
      </c>
      <c r="I35" s="69">
        <f t="shared" si="15"/>
        <v>-1.9768842003719218</v>
      </c>
      <c r="J35" s="70">
        <f>+'Ark1'!AF408</f>
        <v>13.336473568846545</v>
      </c>
      <c r="K35" s="455">
        <f>+IF(F35=0,"",'Ark1'!AR408)</f>
        <v>222.01267281105996</v>
      </c>
      <c r="L35" s="456">
        <f>+IF(F35=0,"",'Ark1'!AS408)</f>
        <v>37.762284537746247</v>
      </c>
      <c r="M35" s="1">
        <f>+'Ark1'!T408</f>
        <v>7.1460176991150446</v>
      </c>
      <c r="N35" s="57">
        <f t="shared" si="16"/>
        <v>-6.2905042995946125E-2</v>
      </c>
      <c r="O35" s="11">
        <f>+'Ark1'!U408</f>
        <v>418.65188053097353</v>
      </c>
      <c r="P35" s="244">
        <f t="shared" si="17"/>
        <v>0.33278368657755664</v>
      </c>
      <c r="Q35" s="11">
        <f>+'Ark1'!W408</f>
        <v>64.380530973451314</v>
      </c>
      <c r="R35" s="203"/>
      <c r="S35" s="11">
        <f>+'Ark1'!X408</f>
        <v>80.752212389380517</v>
      </c>
      <c r="T35" s="11">
        <f>+'Ark1'!AG408</f>
        <v>1075.094470046083</v>
      </c>
      <c r="U35" s="11">
        <f>+'Ark1'!AH408</f>
        <v>0</v>
      </c>
      <c r="V35" s="11">
        <f>+'Ark1'!AI408</f>
        <v>74.115044247787623</v>
      </c>
      <c r="W35" s="11">
        <f>+'Ark1'!Y408</f>
        <v>74.899203187059456</v>
      </c>
      <c r="X35" s="67">
        <f>+'Ark1'!AA408</f>
        <v>2.0183685428850633</v>
      </c>
      <c r="Y35" s="87"/>
      <c r="Z35" s="11">
        <f t="shared" si="18"/>
        <v>389.40938884471092</v>
      </c>
      <c r="AA35" s="11">
        <f t="shared" si="19"/>
        <v>59.807411504424792</v>
      </c>
      <c r="AB35" s="11">
        <f t="shared" si="20"/>
        <v>1.4966887417218544</v>
      </c>
      <c r="AC35" s="43"/>
      <c r="AD35" s="4"/>
      <c r="AE35"/>
      <c r="AF35" s="56"/>
      <c r="AG35" s="5"/>
      <c r="AH35" s="5"/>
      <c r="AI35"/>
      <c r="AJ35" s="13"/>
      <c r="AK35" s="13"/>
      <c r="AL35" s="11"/>
      <c r="AM35" s="11"/>
      <c r="AN35" s="11"/>
    </row>
    <row r="36" spans="1:40" ht="15" customHeight="1">
      <c r="A36" s="43"/>
      <c r="B36">
        <f>+'Ark1'!C409</f>
        <v>2023</v>
      </c>
      <c r="C36">
        <f>+'Ark1'!L409</f>
        <v>8</v>
      </c>
      <c r="D36" s="52" t="str">
        <f>VLOOKUP(C36,RNR!$L$9:$M$24,2)</f>
        <v>R</v>
      </c>
      <c r="E36">
        <f>+'Ark1'!Q409</f>
        <v>508</v>
      </c>
      <c r="F36" s="11">
        <f>+'Ark1'!R409</f>
        <v>665</v>
      </c>
      <c r="G36" s="70"/>
      <c r="H36" s="70">
        <f>+'Ark1'!AE409</f>
        <v>8.2547169811320789</v>
      </c>
      <c r="I36" s="69">
        <f t="shared" si="15"/>
        <v>-1.9276756657155385</v>
      </c>
      <c r="J36" s="70">
        <f>+'Ark1'!AF409</f>
        <v>10.917405697966403</v>
      </c>
      <c r="K36" s="455">
        <f>+IF(F36=0,"",'Ark1'!AR409)</f>
        <v>223.96879875195003</v>
      </c>
      <c r="L36" s="456">
        <f>+IF(F36=0,"",'Ark1'!AS409)</f>
        <v>41.078864651194429</v>
      </c>
      <c r="M36" s="1">
        <f>+'Ark1'!T409</f>
        <v>7.4285714285714306</v>
      </c>
      <c r="N36" s="57">
        <f t="shared" si="16"/>
        <v>0.28047551883941146</v>
      </c>
      <c r="O36" s="11">
        <f>+'Ark1'!U409</f>
        <v>465.8845112781961</v>
      </c>
      <c r="P36" s="244">
        <f t="shared" si="17"/>
        <v>7.7966849423319218E-2</v>
      </c>
      <c r="Q36" s="11">
        <f>+'Ark1'!W409</f>
        <v>58.947368421052623</v>
      </c>
      <c r="R36" s="203"/>
      <c r="S36" s="11">
        <f>+'Ark1'!X409</f>
        <v>92.781954887218049</v>
      </c>
      <c r="T36" s="11">
        <f>+'Ark1'!AG409</f>
        <v>1179.7940717628703</v>
      </c>
      <c r="U36" s="11">
        <f>+'Ark1'!AH409</f>
        <v>0.15037593984962405</v>
      </c>
      <c r="V36" s="11">
        <f>+'Ark1'!AI409</f>
        <v>90.075187969924812</v>
      </c>
      <c r="W36" s="11">
        <f>+'Ark1'!Y409</f>
        <v>88.075006742722351</v>
      </c>
      <c r="X36" s="67">
        <f>+'Ark1'!AA409</f>
        <v>2.4626097602673727</v>
      </c>
      <c r="Y36" s="87"/>
      <c r="Z36" s="11">
        <f t="shared" si="18"/>
        <v>394.88629620088091</v>
      </c>
      <c r="AA36" s="11">
        <f t="shared" si="19"/>
        <v>58.235563909774513</v>
      </c>
      <c r="AB36" s="11">
        <f t="shared" si="20"/>
        <v>1.3090551181102361</v>
      </c>
      <c r="AC36" s="43"/>
      <c r="AD36" s="4"/>
      <c r="AE36"/>
      <c r="AF36" s="56"/>
      <c r="AG36" s="5"/>
      <c r="AH36" s="5"/>
      <c r="AI36"/>
      <c r="AJ36" s="13"/>
      <c r="AK36" s="13"/>
      <c r="AL36" s="11"/>
      <c r="AM36" s="11"/>
      <c r="AN36" s="11"/>
    </row>
    <row r="37" spans="1:40" ht="15" customHeight="1">
      <c r="A37" s="43"/>
      <c r="B37">
        <f>+'Ark1'!C410</f>
        <v>2023</v>
      </c>
      <c r="C37">
        <f>+'Ark1'!L410</f>
        <v>9</v>
      </c>
      <c r="D37" s="52" t="str">
        <f>VLOOKUP(C37,RNR!$L$9:$M$24,2)</f>
        <v>R+</v>
      </c>
      <c r="E37">
        <f>+'Ark1'!Q410</f>
        <v>317</v>
      </c>
      <c r="F37" s="11">
        <f>+'Ark1'!R410</f>
        <v>413</v>
      </c>
      <c r="G37" s="70"/>
      <c r="H37" s="70">
        <f>+'Ark1'!AE410</f>
        <v>5.1266137040714996</v>
      </c>
      <c r="I37" s="69">
        <f t="shared" si="15"/>
        <v>-1.2643097484633277</v>
      </c>
      <c r="J37" s="70">
        <f>+'Ark1'!AF410</f>
        <v>7.324738527292749</v>
      </c>
      <c r="K37" s="455">
        <f>+IF(F37=0,"",'Ark1'!AR410)</f>
        <v>225.40932642487044</v>
      </c>
      <c r="L37" s="456">
        <f>+IF(F37=0,"",'Ark1'!AS410)</f>
        <v>43.584598243270726</v>
      </c>
      <c r="M37" s="1">
        <f>+'Ark1'!T410</f>
        <v>6.8983050847457639</v>
      </c>
      <c r="N37" s="57">
        <f t="shared" si="16"/>
        <v>7.5833174633403999E-2</v>
      </c>
      <c r="O37" s="11">
        <f>+'Ark1'!U410</f>
        <v>503.2949152542372</v>
      </c>
      <c r="P37" s="244">
        <f t="shared" si="17"/>
        <v>-16.080230813178844</v>
      </c>
      <c r="Q37" s="11">
        <f>+'Ark1'!W410</f>
        <v>52.058111380145277</v>
      </c>
      <c r="R37" s="203"/>
      <c r="S37" s="11">
        <f>+'Ark1'!X410</f>
        <v>98.062953995157415</v>
      </c>
      <c r="T37" s="11">
        <f>+'Ark1'!AG410</f>
        <v>1202.4507772020725</v>
      </c>
      <c r="U37" s="11">
        <f>+'Ark1'!AH410</f>
        <v>0.24213075060532688</v>
      </c>
      <c r="V37" s="11">
        <f>+'Ark1'!AI410</f>
        <v>91.767554479418905</v>
      </c>
      <c r="W37" s="11">
        <f>+'Ark1'!Y410</f>
        <v>87.8943838377796</v>
      </c>
      <c r="X37" s="67">
        <f>+'Ark1'!AA410</f>
        <v>2.2601553512995607</v>
      </c>
      <c r="Y37" s="87"/>
      <c r="Z37" s="11">
        <f t="shared" si="18"/>
        <v>418.55760318549676</v>
      </c>
      <c r="AA37" s="11">
        <f t="shared" si="19"/>
        <v>55.921657250470801</v>
      </c>
      <c r="AB37" s="11">
        <f t="shared" si="20"/>
        <v>1.3028391167192428</v>
      </c>
      <c r="AC37" s="43"/>
      <c r="AD37" s="4"/>
      <c r="AE37"/>
      <c r="AF37" s="5"/>
      <c r="AG37" s="5"/>
      <c r="AH37" s="5"/>
      <c r="AI37"/>
      <c r="AJ37" s="13"/>
      <c r="AK37" s="13"/>
      <c r="AL37" s="11"/>
      <c r="AM37" s="11"/>
      <c r="AN37" s="11"/>
    </row>
    <row r="38" spans="1:40" ht="15" customHeight="1">
      <c r="A38" s="43"/>
      <c r="B38">
        <f>+'Ark1'!C411</f>
        <v>2023</v>
      </c>
      <c r="C38">
        <f>+'Ark1'!L411</f>
        <v>10</v>
      </c>
      <c r="D38" s="52" t="str">
        <f>VLOOKUP(C38,RNR!$L$9:$M$24,2)</f>
        <v>U-</v>
      </c>
      <c r="E38">
        <f>+'Ark1'!Q411</f>
        <v>137</v>
      </c>
      <c r="F38" s="11">
        <f>+'Ark1'!R411</f>
        <v>164</v>
      </c>
      <c r="G38" s="70"/>
      <c r="H38" s="70">
        <f>+'Ark1'!AE411</f>
        <v>2.0357497517378356</v>
      </c>
      <c r="I38" s="69">
        <f t="shared" si="15"/>
        <v>-0.95146840135709487</v>
      </c>
      <c r="J38" s="70">
        <f>+'Ark1'!AF411</f>
        <v>3.1311991431082662</v>
      </c>
      <c r="K38" s="455">
        <f>+IF(F38=0,"",'Ark1'!AR411)</f>
        <v>225.29220779220779</v>
      </c>
      <c r="L38" s="456">
        <f>+IF(F38=0,"",'Ark1'!AS411)</f>
        <v>47.007032403470191</v>
      </c>
      <c r="M38" s="1">
        <f>+'Ark1'!T411</f>
        <v>6.6219512195121961</v>
      </c>
      <c r="N38" s="57">
        <f t="shared" si="16"/>
        <v>-0.1136257035647299</v>
      </c>
      <c r="O38" s="11">
        <f>+'Ark1'!U411</f>
        <v>541.81036585365871</v>
      </c>
      <c r="P38" s="244">
        <f t="shared" si="17"/>
        <v>-7.0271341463413819</v>
      </c>
      <c r="Q38" s="11">
        <f>+'Ark1'!W411</f>
        <v>49.390243902439032</v>
      </c>
      <c r="R38" s="203"/>
      <c r="S38" s="11">
        <f>+'Ark1'!X411</f>
        <v>98.17073170731706</v>
      </c>
      <c r="T38" s="11">
        <f>+'Ark1'!AG411</f>
        <v>1194.5064935064936</v>
      </c>
      <c r="U38" s="11">
        <f>+'Ark1'!AH411</f>
        <v>0</v>
      </c>
      <c r="V38" s="11">
        <f>+'Ark1'!AI411</f>
        <v>93.902439024390233</v>
      </c>
      <c r="W38" s="11">
        <f>+'Ark1'!Y411</f>
        <v>86.911465057278818</v>
      </c>
      <c r="X38" s="67">
        <f>+'Ark1'!AA411</f>
        <v>1.8454971165993628</v>
      </c>
      <c r="Y38" s="87"/>
      <c r="Z38" s="11">
        <f t="shared" si="18"/>
        <v>453.58511552596542</v>
      </c>
      <c r="AA38" s="11">
        <f t="shared" si="19"/>
        <v>54.181036585365874</v>
      </c>
      <c r="AB38" s="11">
        <f t="shared" si="20"/>
        <v>1.197080291970803</v>
      </c>
      <c r="AC38" s="43"/>
      <c r="AD38"/>
      <c r="AE38"/>
      <c r="AF38"/>
      <c r="AG38"/>
      <c r="AH38"/>
      <c r="AI38"/>
      <c r="AJ38" s="13"/>
      <c r="AK38" s="13"/>
      <c r="AL38" s="11"/>
      <c r="AM38" s="11"/>
      <c r="AN38" s="11"/>
    </row>
    <row r="39" spans="1:40" ht="15" customHeight="1">
      <c r="A39" s="43"/>
      <c r="B39">
        <f>+'Ark1'!C412</f>
        <v>2023</v>
      </c>
      <c r="C39">
        <f>+'Ark1'!L412</f>
        <v>11</v>
      </c>
      <c r="D39" s="52" t="str">
        <f>VLOOKUP(C39,RNR!$L$9:$M$24,2)</f>
        <v>U</v>
      </c>
      <c r="E39">
        <f>+'Ark1'!Q412</f>
        <v>40</v>
      </c>
      <c r="F39" s="11">
        <f>+'Ark1'!R412</f>
        <v>42</v>
      </c>
      <c r="G39" s="70"/>
      <c r="H39" s="70">
        <f>+'Ark1'!AE412</f>
        <v>0.52135054617676246</v>
      </c>
      <c r="I39" s="69">
        <f t="shared" si="15"/>
        <v>-0.21109236636093676</v>
      </c>
      <c r="J39" s="70">
        <f>+'Ark1'!AF412</f>
        <v>0.84878331789997052</v>
      </c>
      <c r="K39" s="455">
        <f>+IF(F39=0,"",'Ark1'!AR412)</f>
        <v>221.3333333333334</v>
      </c>
      <c r="L39" s="456">
        <f>+IF(F39=0,"",'Ark1'!AS412)</f>
        <v>51.760584384786647</v>
      </c>
      <c r="M39" s="1">
        <f>+'Ark1'!T412</f>
        <v>7.3333333333333313</v>
      </c>
      <c r="N39" s="57">
        <f t="shared" si="16"/>
        <v>0.56862745098039191</v>
      </c>
      <c r="O39" s="11">
        <f>+'Ark1'!U412</f>
        <v>573.49285714285747</v>
      </c>
      <c r="P39" s="244">
        <f t="shared" si="17"/>
        <v>5.5740336134456356</v>
      </c>
      <c r="Q39" s="11">
        <f>+'Ark1'!W412</f>
        <v>64.285714285714306</v>
      </c>
      <c r="R39" s="203"/>
      <c r="S39" s="11">
        <f>+'Ark1'!X412</f>
        <v>100</v>
      </c>
      <c r="T39" s="11">
        <f>+'Ark1'!AG412</f>
        <v>1129.897435897436</v>
      </c>
      <c r="U39" s="11">
        <f>+'Ark1'!AH412</f>
        <v>0</v>
      </c>
      <c r="V39" s="11">
        <f>+'Ark1'!AI412</f>
        <v>90.476190476190439</v>
      </c>
      <c r="W39" s="11">
        <f>+'Ark1'!Y412</f>
        <v>98.250157864545216</v>
      </c>
      <c r="X39" s="67">
        <f>+'Ark1'!AA412</f>
        <v>1.8344152651674503</v>
      </c>
      <c r="Y39" s="87"/>
      <c r="Z39" s="11">
        <f t="shared" si="18"/>
        <v>507.56187147849681</v>
      </c>
      <c r="AA39" s="11">
        <f t="shared" si="19"/>
        <v>52.135714285714315</v>
      </c>
      <c r="AB39" s="11">
        <f t="shared" si="20"/>
        <v>1.05</v>
      </c>
      <c r="AC39" s="43"/>
      <c r="AD39" s="2"/>
      <c r="AE39"/>
      <c r="AF39"/>
      <c r="AG39"/>
      <c r="AH39" s="5"/>
      <c r="AI39"/>
      <c r="AJ39" s="13"/>
      <c r="AK39" s="13"/>
      <c r="AL39" s="11"/>
      <c r="AM39" s="11"/>
      <c r="AN39" s="11"/>
    </row>
    <row r="40" spans="1:40" ht="15" customHeight="1">
      <c r="A40" s="43"/>
      <c r="B40">
        <f>+'Ark1'!C413</f>
        <v>2023</v>
      </c>
      <c r="C40">
        <f>+'Ark1'!L413</f>
        <v>12</v>
      </c>
      <c r="D40" s="52" t="str">
        <f>VLOOKUP(C40,RNR!$L$9:$M$24,2)</f>
        <v>U+</v>
      </c>
      <c r="E40">
        <f>+'Ark1'!Q413</f>
        <v>0</v>
      </c>
      <c r="F40" s="11">
        <f>+'Ark1'!R413</f>
        <v>0</v>
      </c>
      <c r="G40" s="70"/>
      <c r="H40" s="70">
        <f>+'Ark1'!AE413</f>
        <v>0</v>
      </c>
      <c r="I40" s="69">
        <f t="shared" si="15"/>
        <v>-7.1808128680166602E-2</v>
      </c>
      <c r="J40" s="70">
        <f>+'Ark1'!AF413</f>
        <v>0</v>
      </c>
      <c r="K40" s="455" t="str">
        <f>+IF(F40=0,"",'Ark1'!AR413)</f>
        <v/>
      </c>
      <c r="L40" s="456" t="str">
        <f>+IF(F40=0,"",'Ark1'!AS413)</f>
        <v/>
      </c>
      <c r="M40" s="1">
        <f>+'Ark1'!T413</f>
        <v>0</v>
      </c>
      <c r="N40" s="57">
        <f t="shared" si="16"/>
        <v>-7</v>
      </c>
      <c r="O40" s="11">
        <f>+'Ark1'!U413</f>
        <v>0</v>
      </c>
      <c r="P40" s="244">
        <f t="shared" si="17"/>
        <v>-577.62000000000012</v>
      </c>
      <c r="Q40" s="11">
        <f>+'Ark1'!W413</f>
        <v>0</v>
      </c>
      <c r="R40" s="203"/>
      <c r="S40" s="11">
        <f>+'Ark1'!X413</f>
        <v>0</v>
      </c>
      <c r="T40" s="11">
        <f>+'Ark1'!AG413</f>
        <v>0</v>
      </c>
      <c r="U40" s="11">
        <f>+'Ark1'!AH413</f>
        <v>0</v>
      </c>
      <c r="V40" s="11">
        <f>+'Ark1'!AI413</f>
        <v>0</v>
      </c>
      <c r="W40" s="11">
        <f>+'Ark1'!Y413</f>
        <v>0</v>
      </c>
      <c r="X40" s="67">
        <f>+'Ark1'!AA413</f>
        <v>0</v>
      </c>
      <c r="Y40" s="87"/>
      <c r="Z40" s="11" t="e">
        <f t="shared" si="18"/>
        <v>#DIV/0!</v>
      </c>
      <c r="AA40" s="11">
        <f t="shared" si="19"/>
        <v>0</v>
      </c>
      <c r="AB40" s="11" t="e">
        <f t="shared" si="20"/>
        <v>#DIV/0!</v>
      </c>
      <c r="AC40" s="43"/>
      <c r="AD40" s="2"/>
      <c r="AE40"/>
      <c r="AF40" s="5"/>
      <c r="AG40"/>
      <c r="AH40"/>
      <c r="AI40"/>
      <c r="AJ40" s="13"/>
      <c r="AK40" s="13"/>
      <c r="AL40" s="11"/>
      <c r="AM40" s="11"/>
      <c r="AN40" s="11"/>
    </row>
    <row r="41" spans="1:40" ht="15" customHeight="1">
      <c r="A41" s="43"/>
      <c r="B41">
        <f>+'Ark1'!C414</f>
        <v>2023</v>
      </c>
      <c r="C41">
        <f>+'Ark1'!L414</f>
        <v>13</v>
      </c>
      <c r="D41" s="52" t="str">
        <f>VLOOKUP(C41,RNR!$L$9:$M$24,2)</f>
        <v>E-</v>
      </c>
      <c r="E41">
        <f>+'Ark1'!Q414</f>
        <v>0</v>
      </c>
      <c r="F41" s="11">
        <f>+'Ark1'!R414</f>
        <v>0</v>
      </c>
      <c r="G41" s="70"/>
      <c r="H41" s="70">
        <f>+'Ark1'!AE414</f>
        <v>0</v>
      </c>
      <c r="I41" s="69">
        <f t="shared" si="15"/>
        <v>0</v>
      </c>
      <c r="J41" s="70">
        <f>+'Ark1'!AF414</f>
        <v>0</v>
      </c>
      <c r="K41" s="455" t="str">
        <f>+IF(F41=0,"",'Ark1'!AR414)</f>
        <v/>
      </c>
      <c r="L41" s="456" t="str">
        <f>+IF(F41=0,"",'Ark1'!AS414)</f>
        <v/>
      </c>
      <c r="M41" s="1">
        <f>+'Ark1'!T414</f>
        <v>0</v>
      </c>
      <c r="N41" s="57">
        <f t="shared" si="16"/>
        <v>0</v>
      </c>
      <c r="O41" s="11">
        <f>+'Ark1'!U414</f>
        <v>0</v>
      </c>
      <c r="P41" s="244">
        <f t="shared" si="17"/>
        <v>0</v>
      </c>
      <c r="Q41" s="11">
        <f>+'Ark1'!W414</f>
        <v>0</v>
      </c>
      <c r="R41" s="203"/>
      <c r="S41" s="11">
        <f>+'Ark1'!X414</f>
        <v>0</v>
      </c>
      <c r="T41" s="11">
        <f>+'Ark1'!AG414</f>
        <v>0</v>
      </c>
      <c r="U41" s="11">
        <f>+'Ark1'!AH414</f>
        <v>0</v>
      </c>
      <c r="V41" s="11">
        <f>+'Ark1'!AI414</f>
        <v>0</v>
      </c>
      <c r="W41" s="11">
        <f>+'Ark1'!Y414</f>
        <v>0</v>
      </c>
      <c r="X41" s="67">
        <f>+'Ark1'!AA414</f>
        <v>0</v>
      </c>
      <c r="Y41" s="87"/>
      <c r="Z41" s="11" t="e">
        <f t="shared" si="18"/>
        <v>#DIV/0!</v>
      </c>
      <c r="AA41" s="11">
        <f t="shared" si="19"/>
        <v>0</v>
      </c>
      <c r="AB41" s="11" t="e">
        <f t="shared" si="20"/>
        <v>#DIV/0!</v>
      </c>
      <c r="AC41" s="43"/>
      <c r="AD41" s="14"/>
      <c r="AE41"/>
      <c r="AF41" s="4"/>
      <c r="AG41"/>
      <c r="AH41"/>
      <c r="AI41"/>
      <c r="AJ41" s="13"/>
      <c r="AK41" s="13"/>
      <c r="AL41" s="11"/>
      <c r="AM41" s="11"/>
      <c r="AN41" s="11"/>
    </row>
    <row r="42" spans="1:40" ht="15" customHeight="1">
      <c r="A42" s="43"/>
      <c r="B42">
        <f>+'Ark1'!C415</f>
        <v>2023</v>
      </c>
      <c r="C42">
        <f>+'Ark1'!L415</f>
        <v>14</v>
      </c>
      <c r="D42" s="52" t="str">
        <f>VLOOKUP(C42,RNR!$L$9:$M$24,2)</f>
        <v>E</v>
      </c>
      <c r="E42">
        <f>+'Ark1'!Q415</f>
        <v>0</v>
      </c>
      <c r="F42" s="11">
        <f>+'Ark1'!R415</f>
        <v>0</v>
      </c>
      <c r="G42" s="70"/>
      <c r="H42" s="70">
        <f>+'Ark1'!AE415</f>
        <v>0</v>
      </c>
      <c r="I42" s="69">
        <f t="shared" si="15"/>
        <v>0</v>
      </c>
      <c r="J42" s="70">
        <f>+'Ark1'!AF415</f>
        <v>0</v>
      </c>
      <c r="K42" s="455" t="str">
        <f>+IF(F42=0,"",'Ark1'!AR415)</f>
        <v/>
      </c>
      <c r="L42" s="456" t="str">
        <f>+IF(F42=0,"",'Ark1'!AS415)</f>
        <v/>
      </c>
      <c r="M42" s="1">
        <f>+'Ark1'!T415</f>
        <v>0</v>
      </c>
      <c r="N42" s="57">
        <f t="shared" si="16"/>
        <v>0</v>
      </c>
      <c r="O42" s="11">
        <f>+'Ark1'!U415</f>
        <v>0</v>
      </c>
      <c r="P42" s="244">
        <f t="shared" si="17"/>
        <v>0</v>
      </c>
      <c r="Q42" s="11">
        <f>+'Ark1'!W415</f>
        <v>0</v>
      </c>
      <c r="R42" s="203"/>
      <c r="S42" s="11">
        <f>+'Ark1'!X415</f>
        <v>0</v>
      </c>
      <c r="T42" s="11">
        <f>+'Ark1'!AG415</f>
        <v>0</v>
      </c>
      <c r="U42" s="11">
        <f>+'Ark1'!AH415</f>
        <v>0</v>
      </c>
      <c r="V42" s="11">
        <f>+'Ark1'!AI415</f>
        <v>0</v>
      </c>
      <c r="W42" s="11">
        <f>+'Ark1'!Y415</f>
        <v>0</v>
      </c>
      <c r="X42" s="67">
        <f>+'Ark1'!AA415</f>
        <v>0</v>
      </c>
      <c r="Y42" s="87"/>
      <c r="Z42" s="11" t="e">
        <f t="shared" si="18"/>
        <v>#DIV/0!</v>
      </c>
      <c r="AA42" s="11">
        <f t="shared" si="19"/>
        <v>0</v>
      </c>
      <c r="AB42" s="11" t="e">
        <f t="shared" si="20"/>
        <v>#DIV/0!</v>
      </c>
      <c r="AC42" s="43"/>
      <c r="AD42" s="2"/>
      <c r="AE42"/>
      <c r="AF42" s="13"/>
      <c r="AG42"/>
      <c r="AH42"/>
      <c r="AI42"/>
      <c r="AJ42" s="54"/>
      <c r="AK42" s="54"/>
      <c r="AL42" s="11"/>
      <c r="AM42" s="11"/>
      <c r="AN42" s="11"/>
    </row>
    <row r="43" spans="1:40" s="504" customFormat="1" ht="15" customHeight="1">
      <c r="A43" s="43"/>
      <c r="B43" s="504">
        <f>+'Ark1'!C416</f>
        <v>2023</v>
      </c>
      <c r="C43" s="504">
        <f>+'Ark1'!L416</f>
        <v>15</v>
      </c>
      <c r="D43" s="52" t="str">
        <f>VLOOKUP(C43,RNR!$L$9:$M$24,2)</f>
        <v>E+</v>
      </c>
      <c r="E43" s="504">
        <f>+'Ark1'!Q416</f>
        <v>0</v>
      </c>
      <c r="F43" s="505">
        <f>+'Ark1'!R416</f>
        <v>0</v>
      </c>
      <c r="G43" s="70"/>
      <c r="H43" s="70">
        <f>+'Ark1'!AE416</f>
        <v>0</v>
      </c>
      <c r="I43" s="69">
        <f t="shared" si="15"/>
        <v>0</v>
      </c>
      <c r="J43" s="70">
        <f>+'Ark1'!AF416</f>
        <v>0</v>
      </c>
      <c r="K43" s="455" t="str">
        <f>+IF(F43=0,"",'Ark1'!AR416)</f>
        <v/>
      </c>
      <c r="L43" s="456" t="str">
        <f>+IF(F43=0,"",'Ark1'!AS416)</f>
        <v/>
      </c>
      <c r="M43" s="1">
        <f>+'Ark1'!T416</f>
        <v>0</v>
      </c>
      <c r="N43" s="57">
        <f t="shared" si="16"/>
        <v>0</v>
      </c>
      <c r="O43" s="505">
        <f>+'Ark1'!U416</f>
        <v>0</v>
      </c>
      <c r="P43" s="244">
        <f t="shared" si="17"/>
        <v>0</v>
      </c>
      <c r="Q43" s="505">
        <f>+'Ark1'!W416</f>
        <v>0</v>
      </c>
      <c r="R43" s="203"/>
      <c r="S43" s="505">
        <f>+'Ark1'!X416</f>
        <v>0</v>
      </c>
      <c r="T43" s="505">
        <f>+'Ark1'!AG416</f>
        <v>0</v>
      </c>
      <c r="U43" s="505">
        <f>+'Ark1'!AH416</f>
        <v>0</v>
      </c>
      <c r="V43" s="505">
        <f>+'Ark1'!AI416</f>
        <v>0</v>
      </c>
      <c r="W43" s="505">
        <f>+'Ark1'!Y416</f>
        <v>0</v>
      </c>
      <c r="X43" s="67">
        <f>+'Ark1'!AA416</f>
        <v>0</v>
      </c>
      <c r="Y43" s="87"/>
      <c r="Z43" s="505" t="e">
        <f t="shared" ref="Z43:Z45" si="21">1000*O43/T43</f>
        <v>#DIV/0!</v>
      </c>
      <c r="AA43" s="505">
        <f t="shared" ref="AA43:AA45" si="22">+O43/C43</f>
        <v>0</v>
      </c>
      <c r="AB43" s="505" t="e">
        <f t="shared" ref="AB43:AB45" si="23">+F43/E43</f>
        <v>#DIV/0!</v>
      </c>
      <c r="AC43" s="43"/>
      <c r="AD43" s="506"/>
      <c r="AF43" s="13"/>
      <c r="AJ43" s="54"/>
      <c r="AK43" s="54"/>
      <c r="AL43" s="505"/>
      <c r="AM43" s="505"/>
      <c r="AN43" s="505"/>
    </row>
    <row r="44" spans="1:40" s="504" customFormat="1" ht="1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506"/>
      <c r="AF44" s="13"/>
      <c r="AJ44" s="54"/>
      <c r="AK44" s="54"/>
      <c r="AL44" s="505"/>
      <c r="AM44" s="505"/>
      <c r="AN44" s="505"/>
    </row>
    <row r="45" spans="1:40" s="504" customFormat="1" ht="15" customHeight="1">
      <c r="A45" s="43"/>
      <c r="B45" s="504">
        <f>+'Ark1'!C417</f>
        <v>2023</v>
      </c>
      <c r="C45" s="504">
        <f>+'Ark1'!L417</f>
        <v>99</v>
      </c>
      <c r="D45" s="52" t="str">
        <f>VLOOKUP(C45,RNR!$L$9:$M$24,2)</f>
        <v>Kasserte</v>
      </c>
      <c r="E45" s="504">
        <f>+'Ark1'!Q417</f>
        <v>5</v>
      </c>
      <c r="F45" s="505">
        <f>+'Ark1'!R417</f>
        <v>6</v>
      </c>
      <c r="G45" s="70"/>
      <c r="H45" s="70">
        <f>+'Ark1'!AE417</f>
        <v>7.4478649453823237E-2</v>
      </c>
      <c r="I45" s="69">
        <f>+H45-H62</f>
        <v>7.4478649453823237E-2</v>
      </c>
      <c r="J45" s="70">
        <f>+'Ark1'!AF417</f>
        <v>8.7117044614343497E-2</v>
      </c>
      <c r="K45" s="455">
        <f>+IF(F45=0,"",'Ark1'!AR417)</f>
        <v>236</v>
      </c>
      <c r="L45" s="456">
        <f>+IF(F45=0,"",'Ark1'!AS417)</f>
        <v>48.538312096173399</v>
      </c>
      <c r="M45" s="1">
        <f>+'Ark1'!T417</f>
        <v>6</v>
      </c>
      <c r="N45" s="57">
        <f>+M45-M62</f>
        <v>6</v>
      </c>
      <c r="O45" s="505">
        <f>+'Ark1'!U417</f>
        <v>412.03333333333342</v>
      </c>
      <c r="P45" s="244">
        <f>+O45-O62</f>
        <v>412.03333333333342</v>
      </c>
      <c r="Q45" s="505">
        <f>+'Ark1'!W417</f>
        <v>16.666666666666671</v>
      </c>
      <c r="R45" s="203"/>
      <c r="S45" s="505">
        <f>+'Ark1'!X417</f>
        <v>83.333333333333314</v>
      </c>
      <c r="T45" s="505">
        <f>+'Ark1'!AG417</f>
        <v>2659</v>
      </c>
      <c r="U45" s="505">
        <f>+'Ark1'!AH417</f>
        <v>0</v>
      </c>
      <c r="V45" s="505">
        <f>+'Ark1'!AI417</f>
        <v>16.666666666666671</v>
      </c>
      <c r="W45" s="505">
        <f>+'Ark1'!Y417</f>
        <v>128.39451788227657</v>
      </c>
      <c r="X45" s="67">
        <f>+'Ark1'!AA417</f>
        <v>1.5275252316519472</v>
      </c>
      <c r="Y45" s="87"/>
      <c r="Z45" s="505">
        <f t="shared" si="21"/>
        <v>154.95800426225401</v>
      </c>
      <c r="AA45" s="505">
        <f t="shared" si="22"/>
        <v>4.1619528619528632</v>
      </c>
      <c r="AB45" s="505">
        <f t="shared" si="23"/>
        <v>1.2</v>
      </c>
      <c r="AC45" s="43"/>
      <c r="AD45" s="506"/>
      <c r="AF45" s="13"/>
      <c r="AJ45" s="54"/>
      <c r="AK45" s="54"/>
      <c r="AL45" s="505"/>
      <c r="AM45" s="505"/>
      <c r="AN45" s="505"/>
    </row>
    <row r="46" spans="1:40" ht="15.6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87"/>
      <c r="Z46" s="43"/>
      <c r="AA46" s="43"/>
      <c r="AB46" s="43"/>
      <c r="AC46" s="43"/>
      <c r="AD46" s="4"/>
      <c r="AE46"/>
      <c r="AF46" s="13"/>
      <c r="AG46" s="4"/>
      <c r="AH46" s="4"/>
      <c r="AI46"/>
      <c r="AJ46"/>
      <c r="AK46"/>
    </row>
    <row r="47" spans="1:40" ht="15.6">
      <c r="A47" s="43"/>
      <c r="B47" s="51">
        <f>+'Ark1'!C418</f>
        <v>2022</v>
      </c>
      <c r="C47" s="51">
        <f>+'Ark1'!L418</f>
        <v>1</v>
      </c>
      <c r="D47" s="52" t="str">
        <f t="shared" ref="D47:D61" si="24">+D29</f>
        <v>P-</v>
      </c>
      <c r="E47" s="51">
        <f>+'Ark1'!Q418</f>
        <v>3</v>
      </c>
      <c r="F47" s="76">
        <f>+'Ark1'!R418</f>
        <v>4</v>
      </c>
      <c r="G47" s="69"/>
      <c r="H47" s="69">
        <f>+'Ark1'!AE418</f>
        <v>5.7446502944133282E-2</v>
      </c>
      <c r="I47" s="69"/>
      <c r="J47" s="69">
        <f>+'Ark1'!AF418</f>
        <v>2.8147515167294551E-2</v>
      </c>
      <c r="K47" s="455">
        <f>+IF(F47=0,"",'Ark1'!AR418)</f>
        <v>203.5</v>
      </c>
      <c r="L47" s="456">
        <f>+IF(F47=0,"",'Ark1'!AS418)</f>
        <v>21.641342087795024</v>
      </c>
      <c r="M47" s="53">
        <f>+'Ark1'!T418</f>
        <v>3.5</v>
      </c>
      <c r="N47" s="69"/>
      <c r="O47" s="76">
        <f>+'Ark1'!U418</f>
        <v>182.42500000000001</v>
      </c>
      <c r="P47" s="244"/>
      <c r="Q47" s="76">
        <f>+'Ark1'!W418</f>
        <v>0</v>
      </c>
      <c r="R47" s="244"/>
      <c r="S47" s="76">
        <f>+'Ark1'!X418</f>
        <v>0</v>
      </c>
      <c r="T47" s="76">
        <f>+'Ark1'!AG418</f>
        <v>1287.25</v>
      </c>
      <c r="U47" s="76">
        <f>+'Ark1'!AH418</f>
        <v>0</v>
      </c>
      <c r="V47" s="76">
        <f>+'Ark1'!AI418</f>
        <v>0</v>
      </c>
      <c r="W47" s="76">
        <f>+'Ark1'!Y418</f>
        <v>18.964226190382806</v>
      </c>
      <c r="X47" s="66">
        <f>+'Ark1'!AA418</f>
        <v>0.8660254037844386</v>
      </c>
      <c r="Y47" s="87"/>
      <c r="Z47" s="76">
        <f t="shared" ref="Z47:Z61" si="25">1000*O47/T47</f>
        <v>141.7168382210138</v>
      </c>
      <c r="AA47" s="76">
        <f t="shared" ref="AA47:AA61" si="26">+O47/C47</f>
        <v>182.42500000000001</v>
      </c>
      <c r="AB47" s="76">
        <f t="shared" ref="AB47:AB61" si="27">+F47/E47</f>
        <v>1.3333333333333333</v>
      </c>
      <c r="AC47" s="43"/>
      <c r="AD47" s="4"/>
      <c r="AE47"/>
      <c r="AF47" s="13"/>
      <c r="AG47" s="1"/>
      <c r="AH47" s="19"/>
      <c r="AI47"/>
      <c r="AJ47" s="1"/>
      <c r="AK47" s="5"/>
    </row>
    <row r="48" spans="1:40" ht="15.6">
      <c r="A48" s="43"/>
      <c r="B48" s="51">
        <f>+'Ark1'!C419</f>
        <v>2022</v>
      </c>
      <c r="C48" s="51">
        <f>+'Ark1'!L419</f>
        <v>2</v>
      </c>
      <c r="D48" s="52" t="str">
        <f t="shared" si="24"/>
        <v>P</v>
      </c>
      <c r="E48" s="51">
        <f>+'Ark1'!Q419</f>
        <v>38</v>
      </c>
      <c r="F48" s="76">
        <f>+'Ark1'!R419</f>
        <v>62</v>
      </c>
      <c r="G48" s="69"/>
      <c r="H48" s="69">
        <f>+'Ark1'!AE419</f>
        <v>0.89042079563406595</v>
      </c>
      <c r="I48" s="69"/>
      <c r="J48" s="69">
        <f>+'Ark1'!AF419</f>
        <v>0.47946670977913008</v>
      </c>
      <c r="K48" s="455">
        <f>+IF(F48=0,"",'Ark1'!AR419)</f>
        <v>202.42622950819671</v>
      </c>
      <c r="L48" s="456">
        <f>+IF(F48=0,"",'Ark1'!AS419)</f>
        <v>23.95793263915084</v>
      </c>
      <c r="M48" s="53">
        <f>+'Ark1'!T419</f>
        <v>4.096774193548387</v>
      </c>
      <c r="N48" s="69"/>
      <c r="O48" s="76">
        <f>+'Ark1'!U419</f>
        <v>200.48000000000005</v>
      </c>
      <c r="P48" s="244"/>
      <c r="Q48" s="76">
        <f>+'Ark1'!W419</f>
        <v>4.8387096774193559</v>
      </c>
      <c r="R48" s="244"/>
      <c r="S48" s="76">
        <f>+'Ark1'!X419</f>
        <v>0</v>
      </c>
      <c r="T48" s="76">
        <f>+'Ark1'!AG419</f>
        <v>966.49180327868817</v>
      </c>
      <c r="U48" s="76">
        <f>+'Ark1'!AH419</f>
        <v>0</v>
      </c>
      <c r="V48" s="76">
        <f>+'Ark1'!AI419</f>
        <v>3.2258064516129026</v>
      </c>
      <c r="W48" s="76">
        <f>+'Ark1'!Y419</f>
        <v>36.008848554119702</v>
      </c>
      <c r="X48" s="66">
        <f>+'Ark1'!AA419</f>
        <v>1.1317938576031517</v>
      </c>
      <c r="Y48" s="87"/>
      <c r="Z48" s="76">
        <f t="shared" si="25"/>
        <v>207.43062622973079</v>
      </c>
      <c r="AA48" s="76">
        <f t="shared" si="26"/>
        <v>100.24000000000002</v>
      </c>
      <c r="AB48" s="76">
        <f t="shared" si="27"/>
        <v>1.631578947368421</v>
      </c>
      <c r="AC48" s="43"/>
      <c r="AD48" s="4"/>
      <c r="AE48"/>
      <c r="AF48" s="13"/>
      <c r="AG48" s="1"/>
      <c r="AH48" s="19"/>
      <c r="AI48"/>
      <c r="AJ48"/>
      <c r="AK48"/>
    </row>
    <row r="49" spans="1:37" ht="15.6">
      <c r="A49" s="43"/>
      <c r="B49" s="51">
        <f>+'Ark1'!C420</f>
        <v>2022</v>
      </c>
      <c r="C49" s="51">
        <f>+'Ark1'!L420</f>
        <v>3</v>
      </c>
      <c r="D49" s="52" t="str">
        <f t="shared" si="24"/>
        <v>P+</v>
      </c>
      <c r="E49" s="51">
        <f>+'Ark1'!Q420</f>
        <v>184</v>
      </c>
      <c r="F49" s="76">
        <f>+'Ark1'!R420</f>
        <v>362</v>
      </c>
      <c r="G49" s="69"/>
      <c r="H49" s="69">
        <f>+'Ark1'!AE420</f>
        <v>5.198908516444062</v>
      </c>
      <c r="I49" s="69"/>
      <c r="J49" s="69">
        <f>+'Ark1'!AF420</f>
        <v>3.2942803307972217</v>
      </c>
      <c r="K49" s="455">
        <f>+IF(F49=0,"",'Ark1'!AR420)</f>
        <v>205.66853932584263</v>
      </c>
      <c r="L49" s="456">
        <f>+IF(F49=0,"",'Ark1'!AS420)</f>
        <v>26.753600721357561</v>
      </c>
      <c r="M49" s="53">
        <f>+'Ark1'!T420</f>
        <v>5.0082872928176805</v>
      </c>
      <c r="N49" s="69"/>
      <c r="O49" s="76">
        <f>+'Ark1'!U420</f>
        <v>235.91538674033151</v>
      </c>
      <c r="P49" s="244"/>
      <c r="Q49" s="76">
        <f>+'Ark1'!W420</f>
        <v>9.9447513812154682</v>
      </c>
      <c r="R49" s="244"/>
      <c r="S49" s="76">
        <f>+'Ark1'!X420</f>
        <v>0.82872928176795602</v>
      </c>
      <c r="T49" s="76">
        <f>+'Ark1'!AG420</f>
        <v>925.31741573033685</v>
      </c>
      <c r="U49" s="76">
        <f>+'Ark1'!AH420</f>
        <v>0</v>
      </c>
      <c r="V49" s="76">
        <f>+'Ark1'!AI420</f>
        <v>11.878453038674031</v>
      </c>
      <c r="W49" s="76">
        <f>+'Ark1'!Y420</f>
        <v>47.191023223879426</v>
      </c>
      <c r="X49" s="66">
        <f>+'Ark1'!AA420</f>
        <v>1.1927209457703889</v>
      </c>
      <c r="Y49" s="87"/>
      <c r="Z49" s="76">
        <f t="shared" si="25"/>
        <v>254.95617258443971</v>
      </c>
      <c r="AA49" s="76">
        <f t="shared" si="26"/>
        <v>78.638462246777166</v>
      </c>
      <c r="AB49" s="76">
        <f t="shared" si="27"/>
        <v>1.9673913043478262</v>
      </c>
      <c r="AC49" s="43"/>
      <c r="AD49" s="4"/>
      <c r="AE49"/>
      <c r="AF49" s="13"/>
      <c r="AG49" s="1"/>
      <c r="AH49" s="19"/>
      <c r="AI49"/>
      <c r="AJ49"/>
      <c r="AK49"/>
    </row>
    <row r="50" spans="1:37" ht="15.6">
      <c r="A50" s="43"/>
      <c r="B50" s="51">
        <f>+'Ark1'!C421</f>
        <v>2022</v>
      </c>
      <c r="C50" s="51">
        <f>+'Ark1'!L421</f>
        <v>4</v>
      </c>
      <c r="D50" s="52" t="str">
        <f t="shared" si="24"/>
        <v>O-</v>
      </c>
      <c r="E50" s="51">
        <f>+'Ark1'!Q421</f>
        <v>496</v>
      </c>
      <c r="F50" s="76">
        <f>+'Ark1'!R421</f>
        <v>1088</v>
      </c>
      <c r="G50" s="69"/>
      <c r="H50" s="69">
        <f>+'Ark1'!AE421</f>
        <v>15.625448800804252</v>
      </c>
      <c r="I50" s="69"/>
      <c r="J50" s="69">
        <f>+'Ark1'!AF421</f>
        <v>11.815040421251298</v>
      </c>
      <c r="K50" s="455">
        <f>+IF(F50=0,"",'Ark1'!AR421)</f>
        <v>211.06981132075472</v>
      </c>
      <c r="L50" s="456">
        <f>+IF(F50=0,"",'Ark1'!AS421)</f>
        <v>29.529958684697505</v>
      </c>
      <c r="M50" s="53">
        <f>+'Ark1'!T421</f>
        <v>5.6452205882352944</v>
      </c>
      <c r="N50" s="69"/>
      <c r="O50" s="76">
        <f>+'Ark1'!U421</f>
        <v>281.52087316176443</v>
      </c>
      <c r="P50" s="244"/>
      <c r="Q50" s="76">
        <f>+'Ark1'!W421</f>
        <v>22.242647058823529</v>
      </c>
      <c r="R50" s="244"/>
      <c r="S50" s="76">
        <f>+'Ark1'!X421</f>
        <v>7.0772058823529393</v>
      </c>
      <c r="T50" s="76">
        <f>+'Ark1'!AG421</f>
        <v>906.98018867924509</v>
      </c>
      <c r="U50" s="76">
        <f>+'Ark1'!AH421</f>
        <v>0</v>
      </c>
      <c r="V50" s="76">
        <f>+'Ark1'!AI421</f>
        <v>22.150735294117649</v>
      </c>
      <c r="W50" s="76">
        <f>+'Ark1'!Y421</f>
        <v>55.444702462283011</v>
      </c>
      <c r="X50" s="66">
        <f>+'Ark1'!AA421</f>
        <v>1.3514205309010312</v>
      </c>
      <c r="Y50" s="87"/>
      <c r="Z50" s="76">
        <f t="shared" si="25"/>
        <v>310.39363006563389</v>
      </c>
      <c r="AA50" s="76">
        <f t="shared" si="26"/>
        <v>70.380218290441107</v>
      </c>
      <c r="AB50" s="76">
        <f t="shared" si="27"/>
        <v>2.193548387096774</v>
      </c>
      <c r="AC50" s="43"/>
      <c r="AD50" s="4"/>
      <c r="AE50"/>
      <c r="AF50" s="5"/>
      <c r="AG50" s="1"/>
      <c r="AH50" s="19"/>
      <c r="AI50"/>
      <c r="AJ50"/>
      <c r="AK50"/>
    </row>
    <row r="51" spans="1:37" ht="15.6">
      <c r="A51" s="43"/>
      <c r="B51" s="51">
        <f>+'Ark1'!C422</f>
        <v>2022</v>
      </c>
      <c r="C51" s="51">
        <f>+'Ark1'!L422</f>
        <v>5</v>
      </c>
      <c r="D51" s="52" t="str">
        <f t="shared" si="24"/>
        <v>O</v>
      </c>
      <c r="E51" s="51">
        <f>+'Ark1'!Q422</f>
        <v>745</v>
      </c>
      <c r="F51" s="76">
        <f>+'Ark1'!R422</f>
        <v>1647</v>
      </c>
      <c r="G51" s="69"/>
      <c r="H51" s="69">
        <f>+'Ark1'!AE422</f>
        <v>23.653597587246875</v>
      </c>
      <c r="I51" s="69"/>
      <c r="J51" s="69">
        <f>+'Ark1'!AF422</f>
        <v>20.986173209185004</v>
      </c>
      <c r="K51" s="455">
        <f>+IF(F51=0,"",'Ark1'!AR422)</f>
        <v>215.99686912961803</v>
      </c>
      <c r="L51" s="456">
        <f>+IF(F51=0,"",'Ark1'!AS422)</f>
        <v>32.419203240613797</v>
      </c>
      <c r="M51" s="53">
        <f>+'Ark1'!T422</f>
        <v>6.4511232544019439</v>
      </c>
      <c r="N51" s="69"/>
      <c r="O51" s="76">
        <f>+'Ark1'!U422</f>
        <v>330.32689738919191</v>
      </c>
      <c r="P51" s="244"/>
      <c r="Q51" s="76">
        <f>+'Ark1'!W422</f>
        <v>50.333940497874913</v>
      </c>
      <c r="R51" s="244"/>
      <c r="S51" s="76">
        <f>+'Ark1'!X422</f>
        <v>40.862173649058903</v>
      </c>
      <c r="T51" s="76">
        <f>+'Ark1'!AG422</f>
        <v>884.41515341264881</v>
      </c>
      <c r="U51" s="76">
        <f>+'Ark1'!AH422</f>
        <v>6.0716454159077102E-2</v>
      </c>
      <c r="V51" s="76">
        <f>+'Ark1'!AI422</f>
        <v>24.286581663630848</v>
      </c>
      <c r="W51" s="76">
        <f>+'Ark1'!Y422</f>
        <v>60.397249450063853</v>
      </c>
      <c r="X51" s="66">
        <f>+'Ark1'!AA422</f>
        <v>1.3300997725607699</v>
      </c>
      <c r="Y51" s="87"/>
      <c r="Z51" s="76">
        <f t="shared" si="25"/>
        <v>373.49755498260731</v>
      </c>
      <c r="AA51" s="76">
        <f t="shared" si="26"/>
        <v>66.065379477838377</v>
      </c>
      <c r="AB51" s="76">
        <f t="shared" si="27"/>
        <v>2.210738255033557</v>
      </c>
      <c r="AC51" s="43"/>
      <c r="AD51" s="4"/>
      <c r="AE51"/>
      <c r="AF51"/>
      <c r="AG51" s="13"/>
      <c r="AH51" s="19"/>
      <c r="AI51"/>
      <c r="AJ51"/>
      <c r="AK51"/>
    </row>
    <row r="52" spans="1:37" ht="15.6">
      <c r="A52" s="43"/>
      <c r="B52" s="51">
        <f>+'Ark1'!C423</f>
        <v>2022</v>
      </c>
      <c r="C52" s="51">
        <f>+'Ark1'!L423</f>
        <v>6</v>
      </c>
      <c r="D52" s="52" t="str">
        <f t="shared" si="24"/>
        <v>O+</v>
      </c>
      <c r="E52" s="51">
        <f>+'Ark1'!Q423</f>
        <v>766</v>
      </c>
      <c r="F52" s="76">
        <f>+'Ark1'!R423</f>
        <v>1452</v>
      </c>
      <c r="G52" s="69"/>
      <c r="H52" s="69">
        <f>+'Ark1'!AE423</f>
        <v>20.853080568720376</v>
      </c>
      <c r="I52" s="69"/>
      <c r="J52" s="69">
        <f>+'Ark1'!AF423</f>
        <v>21.146283851408359</v>
      </c>
      <c r="K52" s="455">
        <f>+IF(F52=0,"",'Ark1'!AR423)</f>
        <v>219.78384124734225</v>
      </c>
      <c r="L52" s="456">
        <f>+IF(F52=0,"",'Ark1'!AS423)</f>
        <v>35.29880943417421</v>
      </c>
      <c r="M52" s="53">
        <f>+'Ark1'!T423</f>
        <v>7.0075757575757587</v>
      </c>
      <c r="N52" s="69"/>
      <c r="O52" s="76">
        <f>+'Ark1'!U423</f>
        <v>377.54761019283751</v>
      </c>
      <c r="P52" s="244"/>
      <c r="Q52" s="76">
        <f>+'Ark1'!W423</f>
        <v>70.041322314049594</v>
      </c>
      <c r="R52" s="244"/>
      <c r="S52" s="76">
        <f>+'Ark1'!X423</f>
        <v>72.245179063360865</v>
      </c>
      <c r="T52" s="76">
        <f>+'Ark1'!AG423</f>
        <v>908.33380581148128</v>
      </c>
      <c r="U52" s="76">
        <f>+'Ark1'!AH423</f>
        <v>0</v>
      </c>
      <c r="V52" s="76">
        <f>+'Ark1'!AI423</f>
        <v>37.121212121212125</v>
      </c>
      <c r="W52" s="76">
        <f>+'Ark1'!Y423</f>
        <v>63.27848071633656</v>
      </c>
      <c r="X52" s="66">
        <f>+'Ark1'!AA423</f>
        <v>1.5673398413059878</v>
      </c>
      <c r="Y52" s="87"/>
      <c r="Z52" s="76">
        <f t="shared" si="25"/>
        <v>415.64852896292513</v>
      </c>
      <c r="AA52" s="76">
        <f t="shared" si="26"/>
        <v>62.924601698806249</v>
      </c>
      <c r="AB52" s="76">
        <f t="shared" si="27"/>
        <v>1.8955613577023498</v>
      </c>
      <c r="AC52" s="43"/>
      <c r="AD52" s="4"/>
      <c r="AE52"/>
      <c r="AF52" s="5"/>
      <c r="AG52" s="13"/>
      <c r="AH52" s="19"/>
      <c r="AI52"/>
      <c r="AJ52"/>
      <c r="AK52"/>
    </row>
    <row r="53" spans="1:37" ht="15.6">
      <c r="A53" s="43"/>
      <c r="B53" s="51">
        <f>+'Ark1'!C424</f>
        <v>2022</v>
      </c>
      <c r="C53" s="51">
        <f>+'Ark1'!L424</f>
        <v>7</v>
      </c>
      <c r="D53" s="52" t="str">
        <f t="shared" si="24"/>
        <v>R-</v>
      </c>
      <c r="E53" s="51">
        <f>+'Ark1'!Q424</f>
        <v>638</v>
      </c>
      <c r="F53" s="76">
        <f>+'Ark1'!R424</f>
        <v>919</v>
      </c>
      <c r="G53" s="69"/>
      <c r="H53" s="69">
        <f>+'Ark1'!AE424</f>
        <v>13.198334051414625</v>
      </c>
      <c r="I53" s="69"/>
      <c r="J53" s="69">
        <f>+'Ark1'!AF424</f>
        <v>14.829240825294875</v>
      </c>
      <c r="K53" s="455">
        <f>+IF(F53=0,"",'Ark1'!AR424)</f>
        <v>221.23536036036035</v>
      </c>
      <c r="L53" s="456">
        <f>+IF(F53=0,"",'Ark1'!AS424)</f>
        <v>38.216527560253127</v>
      </c>
      <c r="M53" s="53">
        <f>+'Ark1'!T424</f>
        <v>7.2089227421109907</v>
      </c>
      <c r="N53" s="69"/>
      <c r="O53" s="76">
        <f>+'Ark1'!U424</f>
        <v>418.31909684439597</v>
      </c>
      <c r="P53" s="244"/>
      <c r="Q53" s="76">
        <f>+'Ark1'!W424</f>
        <v>65.941240478781268</v>
      </c>
      <c r="R53" s="244"/>
      <c r="S53" s="76">
        <f>+'Ark1'!X424</f>
        <v>82.263329706202398</v>
      </c>
      <c r="T53" s="76">
        <f>+'Ark1'!AG424</f>
        <v>1055.6306306306303</v>
      </c>
      <c r="U53" s="76">
        <f>+'Ark1'!AH424</f>
        <v>0</v>
      </c>
      <c r="V53" s="76">
        <f>+'Ark1'!AI424</f>
        <v>71.490750816104466</v>
      </c>
      <c r="W53" s="76">
        <f>+'Ark1'!Y424</f>
        <v>75.250726613608762</v>
      </c>
      <c r="X53" s="66">
        <f>+'Ark1'!AA424</f>
        <v>2.0387665181881887</v>
      </c>
      <c r="Y53" s="87"/>
      <c r="Z53" s="76">
        <f t="shared" si="25"/>
        <v>396.27411777024082</v>
      </c>
      <c r="AA53" s="76">
        <f t="shared" si="26"/>
        <v>59.759870977770852</v>
      </c>
      <c r="AB53" s="76">
        <f t="shared" si="27"/>
        <v>1.4404388714733543</v>
      </c>
      <c r="AC53" s="43"/>
      <c r="AD53" s="4"/>
      <c r="AE53"/>
      <c r="AF53"/>
      <c r="AG53" s="13"/>
      <c r="AH53" s="19"/>
      <c r="AI53"/>
      <c r="AJ53"/>
      <c r="AK53"/>
    </row>
    <row r="54" spans="1:37" ht="15.6">
      <c r="A54" s="43"/>
      <c r="B54" s="51">
        <f>+'Ark1'!C425</f>
        <v>2022</v>
      </c>
      <c r="C54" s="51">
        <f>+'Ark1'!L425</f>
        <v>8</v>
      </c>
      <c r="D54" s="52" t="str">
        <f t="shared" si="24"/>
        <v>R</v>
      </c>
      <c r="E54" s="51">
        <f>+'Ark1'!Q425</f>
        <v>549</v>
      </c>
      <c r="F54" s="76">
        <f>+'Ark1'!R425</f>
        <v>709</v>
      </c>
      <c r="G54" s="69"/>
      <c r="H54" s="69">
        <f>+'Ark1'!AE425</f>
        <v>10.182392646847617</v>
      </c>
      <c r="I54" s="69"/>
      <c r="J54" s="69">
        <f>+'Ark1'!AF425</f>
        <v>12.73935783610081</v>
      </c>
      <c r="K54" s="455">
        <f>+IF(F54=0,"",'Ark1'!AR425)</f>
        <v>224.13402061855672</v>
      </c>
      <c r="L54" s="456">
        <f>+IF(F54=0,"",'Ark1'!AS425)</f>
        <v>40.903196605909969</v>
      </c>
      <c r="M54" s="53">
        <f>+'Ark1'!T425</f>
        <v>7.1480959097320191</v>
      </c>
      <c r="N54" s="69"/>
      <c r="O54" s="76">
        <f>+'Ark1'!U425</f>
        <v>465.80654442877278</v>
      </c>
      <c r="P54" s="244"/>
      <c r="Q54" s="76">
        <f>+'Ark1'!W425</f>
        <v>55.994358251057825</v>
      </c>
      <c r="R54" s="244"/>
      <c r="S54" s="76">
        <f>+'Ark1'!X425</f>
        <v>93.794076163610754</v>
      </c>
      <c r="T54" s="76">
        <f>+'Ark1'!AG425</f>
        <v>1203.4580265095728</v>
      </c>
      <c r="U54" s="76">
        <f>+'Ark1'!AH425</f>
        <v>0.42313117066290562</v>
      </c>
      <c r="V54" s="76">
        <f>+'Ark1'!AI425</f>
        <v>91.537376586741885</v>
      </c>
      <c r="W54" s="76">
        <f>+'Ark1'!Y425</f>
        <v>83.417977920748442</v>
      </c>
      <c r="X54" s="66">
        <f>+'Ark1'!AA425</f>
        <v>2.4654023292850593</v>
      </c>
      <c r="Y54" s="87"/>
      <c r="Z54" s="76">
        <f t="shared" si="25"/>
        <v>387.05674329146825</v>
      </c>
      <c r="AA54" s="76">
        <f t="shared" si="26"/>
        <v>58.225818053596598</v>
      </c>
      <c r="AB54" s="76">
        <f t="shared" si="27"/>
        <v>1.2914389799635702</v>
      </c>
      <c r="AC54" s="43"/>
      <c r="AD54" s="4"/>
      <c r="AE54"/>
      <c r="AF54"/>
      <c r="AG54" s="13"/>
      <c r="AH54" s="19"/>
      <c r="AI54"/>
      <c r="AJ54"/>
      <c r="AK54"/>
    </row>
    <row r="55" spans="1:37" ht="15.6">
      <c r="A55" s="43"/>
      <c r="B55" s="51">
        <f>+'Ark1'!C426</f>
        <v>2022</v>
      </c>
      <c r="C55" s="51">
        <f>+'Ark1'!L426</f>
        <v>9</v>
      </c>
      <c r="D55" s="52" t="str">
        <f t="shared" si="24"/>
        <v>R+</v>
      </c>
      <c r="E55" s="51">
        <f>+'Ark1'!Q426</f>
        <v>376</v>
      </c>
      <c r="F55" s="76">
        <f>+'Ark1'!R426</f>
        <v>445</v>
      </c>
      <c r="G55" s="69"/>
      <c r="H55" s="69">
        <f>+'Ark1'!AE426</f>
        <v>6.3909234525348273</v>
      </c>
      <c r="I55" s="69"/>
      <c r="J55" s="69">
        <f>+'Ark1'!AF426</f>
        <v>8.9153190511779368</v>
      </c>
      <c r="K55" s="455">
        <f>+IF(F55=0,"",'Ark1'!AR426)</f>
        <v>226.8571428571428</v>
      </c>
      <c r="L55" s="456">
        <f>+IF(F55=0,"",'Ark1'!AS426)</f>
        <v>44.047446277607243</v>
      </c>
      <c r="M55" s="53">
        <f>+'Ark1'!T426</f>
        <v>6.8224719101123599</v>
      </c>
      <c r="N55" s="69"/>
      <c r="O55" s="76">
        <f>+'Ark1'!U426</f>
        <v>519.37514606741604</v>
      </c>
      <c r="P55" s="244"/>
      <c r="Q55" s="76">
        <f>+'Ark1'!W426</f>
        <v>52.359550561797754</v>
      </c>
      <c r="R55" s="244"/>
      <c r="S55" s="76">
        <f>+'Ark1'!X426</f>
        <v>99.101123595505612</v>
      </c>
      <c r="T55" s="76">
        <f>+'Ark1'!AG426</f>
        <v>1292.3880952380953</v>
      </c>
      <c r="U55" s="76">
        <f>+'Ark1'!AH426</f>
        <v>0</v>
      </c>
      <c r="V55" s="76">
        <f>+'Ark1'!AI426</f>
        <v>92.584269662921315</v>
      </c>
      <c r="W55" s="76">
        <f>+'Ark1'!Y426</f>
        <v>88.118780476234747</v>
      </c>
      <c r="X55" s="66">
        <f>+'Ark1'!AA426</f>
        <v>2.1066909357210317</v>
      </c>
      <c r="Y55" s="87"/>
      <c r="Z55" s="76">
        <f t="shared" si="25"/>
        <v>401.87243133938966</v>
      </c>
      <c r="AA55" s="76">
        <f t="shared" si="26"/>
        <v>57.708349563046227</v>
      </c>
      <c r="AB55" s="76">
        <f t="shared" si="27"/>
        <v>1.1835106382978724</v>
      </c>
      <c r="AC55" s="43"/>
      <c r="AD55" s="4"/>
      <c r="AE55"/>
      <c r="AF55" s="5"/>
      <c r="AG55" s="5"/>
      <c r="AH55" s="19"/>
      <c r="AI55"/>
      <c r="AJ55"/>
      <c r="AK55"/>
    </row>
    <row r="56" spans="1:37" ht="15.6">
      <c r="A56" s="43"/>
      <c r="B56" s="51">
        <f>+'Ark1'!C427</f>
        <v>2022</v>
      </c>
      <c r="C56" s="51">
        <f>+'Ark1'!L427</f>
        <v>10</v>
      </c>
      <c r="D56" s="52" t="str">
        <f t="shared" si="24"/>
        <v>U-</v>
      </c>
      <c r="E56" s="51">
        <f>+'Ark1'!Q427</f>
        <v>173</v>
      </c>
      <c r="F56" s="76">
        <f>+'Ark1'!R427</f>
        <v>208</v>
      </c>
      <c r="G56" s="69"/>
      <c r="H56" s="69">
        <f>+'Ark1'!AE427</f>
        <v>2.9872181530949304</v>
      </c>
      <c r="I56" s="69"/>
      <c r="J56" s="69">
        <f>+'Ark1'!AF427</f>
        <v>4.4035489461025685</v>
      </c>
      <c r="K56" s="455">
        <f>+IF(F56=0,"",'Ark1'!AR427)</f>
        <v>225.6428571428572</v>
      </c>
      <c r="L56" s="456">
        <f>+IF(F56=0,"",'Ark1'!AS427)</f>
        <v>47.536175564057686</v>
      </c>
      <c r="M56" s="53">
        <f>+'Ark1'!T427</f>
        <v>6.735576923076926</v>
      </c>
      <c r="N56" s="69"/>
      <c r="O56" s="76">
        <f>+'Ark1'!U427</f>
        <v>548.83750000000009</v>
      </c>
      <c r="P56" s="244"/>
      <c r="Q56" s="76">
        <f>+'Ark1'!W427</f>
        <v>54.807692307692307</v>
      </c>
      <c r="R56" s="244"/>
      <c r="S56" s="76">
        <f>+'Ark1'!X427</f>
        <v>100</v>
      </c>
      <c r="T56" s="76">
        <f>+'Ark1'!AG427</f>
        <v>1245.6122448979595</v>
      </c>
      <c r="U56" s="76">
        <f>+'Ark1'!AH427</f>
        <v>0</v>
      </c>
      <c r="V56" s="76">
        <f>+'Ark1'!AI427</f>
        <v>93.75</v>
      </c>
      <c r="W56" s="76">
        <f>+'Ark1'!Y427</f>
        <v>92.350962332561309</v>
      </c>
      <c r="X56" s="66">
        <f>+'Ark1'!AA427</f>
        <v>1.7354570595728662</v>
      </c>
      <c r="Y56" s="87"/>
      <c r="Z56" s="76">
        <f t="shared" si="25"/>
        <v>440.61665437863519</v>
      </c>
      <c r="AA56" s="76">
        <f t="shared" si="26"/>
        <v>54.883750000000006</v>
      </c>
      <c r="AB56" s="76">
        <f t="shared" si="27"/>
        <v>1.2023121387283238</v>
      </c>
      <c r="AC56" s="43"/>
      <c r="AD56" s="4"/>
      <c r="AE56"/>
      <c r="AF56" s="4"/>
      <c r="AG56" s="5"/>
      <c r="AH56" s="19"/>
      <c r="AI56"/>
      <c r="AJ56"/>
      <c r="AK56"/>
    </row>
    <row r="57" spans="1:37" ht="15.6">
      <c r="A57" s="43"/>
      <c r="B57" s="51">
        <f>+'Ark1'!C428</f>
        <v>2022</v>
      </c>
      <c r="C57" s="51">
        <f>+'Ark1'!L428</f>
        <v>11</v>
      </c>
      <c r="D57" s="52" t="str">
        <f t="shared" si="24"/>
        <v>U</v>
      </c>
      <c r="E57" s="51">
        <f>+'Ark1'!Q428</f>
        <v>47</v>
      </c>
      <c r="F57" s="76">
        <f>+'Ark1'!R428</f>
        <v>51</v>
      </c>
      <c r="G57" s="69"/>
      <c r="H57" s="69">
        <f>+'Ark1'!AE428</f>
        <v>0.73244291253769922</v>
      </c>
      <c r="I57" s="69"/>
      <c r="J57" s="69">
        <f>+'Ark1'!AF428</f>
        <v>1.1172546096387501</v>
      </c>
      <c r="K57" s="455">
        <f>+IF(F57=0,"",'Ark1'!AR428)</f>
        <v>222.52000000000004</v>
      </c>
      <c r="L57" s="456">
        <f>+IF(F57=0,"",'Ark1'!AS428)</f>
        <v>51.049229062020608</v>
      </c>
      <c r="M57" s="53">
        <f>+'Ark1'!T428</f>
        <v>6.7647058823529393</v>
      </c>
      <c r="N57" s="69"/>
      <c r="O57" s="76">
        <f>+'Ark1'!U428</f>
        <v>567.91882352941184</v>
      </c>
      <c r="P57" s="244"/>
      <c r="Q57" s="76">
        <f>+'Ark1'!W428</f>
        <v>58.82352941176471</v>
      </c>
      <c r="R57" s="244"/>
      <c r="S57" s="76">
        <f>+'Ark1'!X428</f>
        <v>100</v>
      </c>
      <c r="T57" s="76">
        <f>+'Ark1'!AG428</f>
        <v>1138.3599999999999</v>
      </c>
      <c r="U57" s="76">
        <f>+'Ark1'!AH428</f>
        <v>0</v>
      </c>
      <c r="V57" s="76">
        <f>+'Ark1'!AI428</f>
        <v>98.039215686274531</v>
      </c>
      <c r="W57" s="76">
        <f>+'Ark1'!Y428</f>
        <v>95.120403321409754</v>
      </c>
      <c r="X57" s="66">
        <f>+'Ark1'!AA428</f>
        <v>1.5286574308672911</v>
      </c>
      <c r="Y57" s="87"/>
      <c r="Z57" s="76">
        <f t="shared" si="25"/>
        <v>498.89211104519825</v>
      </c>
      <c r="AA57" s="76">
        <f t="shared" si="26"/>
        <v>51.628983957219255</v>
      </c>
      <c r="AB57" s="76">
        <f t="shared" si="27"/>
        <v>1.0851063829787233</v>
      </c>
      <c r="AC57" s="43"/>
      <c r="AD57" s="4"/>
      <c r="AE57"/>
      <c r="AF57" s="13"/>
      <c r="AG57" s="5"/>
      <c r="AH57" s="19"/>
      <c r="AI57"/>
      <c r="AJ57"/>
      <c r="AK57"/>
    </row>
    <row r="58" spans="1:37" ht="15.6">
      <c r="A58" s="43"/>
      <c r="B58" s="51">
        <f>+'Ark1'!C429</f>
        <v>2022</v>
      </c>
      <c r="C58" s="51">
        <f>+'Ark1'!L429</f>
        <v>12</v>
      </c>
      <c r="D58" s="52" t="str">
        <f t="shared" si="24"/>
        <v>U+</v>
      </c>
      <c r="E58" s="51">
        <f>+'Ark1'!Q429</f>
        <v>5</v>
      </c>
      <c r="F58" s="76">
        <f>+'Ark1'!R429</f>
        <v>5</v>
      </c>
      <c r="G58" s="69"/>
      <c r="H58" s="69">
        <f>+'Ark1'!AE429</f>
        <v>7.1808128680166602E-2</v>
      </c>
      <c r="I58" s="69"/>
      <c r="J58" s="69">
        <f>+'Ark1'!AF429</f>
        <v>0.11140583603489564</v>
      </c>
      <c r="K58" s="455">
        <f>+IF(F58=0,"",'Ark1'!AR429)</f>
        <v>217.6</v>
      </c>
      <c r="L58" s="456">
        <f>+IF(F58=0,"",'Ark1'!AS429)</f>
        <v>55.914405513325981</v>
      </c>
      <c r="M58" s="53">
        <f>+'Ark1'!T429</f>
        <v>7</v>
      </c>
      <c r="N58" s="69"/>
      <c r="O58" s="76">
        <f>+'Ark1'!U429</f>
        <v>577.62000000000012</v>
      </c>
      <c r="P58" s="244"/>
      <c r="Q58" s="76">
        <f>+'Ark1'!W429</f>
        <v>60</v>
      </c>
      <c r="R58" s="244"/>
      <c r="S58" s="76">
        <f>+'Ark1'!X429</f>
        <v>100</v>
      </c>
      <c r="T58" s="76">
        <f>+'Ark1'!AG429</f>
        <v>1420.4</v>
      </c>
      <c r="U58" s="76">
        <f>+'Ark1'!AH429</f>
        <v>0</v>
      </c>
      <c r="V58" s="76">
        <f>+'Ark1'!AI429</f>
        <v>100</v>
      </c>
      <c r="W58" s="76">
        <f>+'Ark1'!Y429</f>
        <v>61.489621888574511</v>
      </c>
      <c r="X58" s="66">
        <f>+'Ark1'!AA429</f>
        <v>1.4142135623730951</v>
      </c>
      <c r="Y58" s="87"/>
      <c r="Z58" s="76">
        <f t="shared" si="25"/>
        <v>406.66009574767679</v>
      </c>
      <c r="AA58" s="76">
        <f t="shared" si="26"/>
        <v>48.135000000000012</v>
      </c>
      <c r="AB58" s="76">
        <f t="shared" si="27"/>
        <v>1</v>
      </c>
      <c r="AC58" s="43"/>
      <c r="AD58" s="4"/>
      <c r="AE58"/>
      <c r="AF58" s="13"/>
      <c r="AG58" s="5"/>
      <c r="AH58" s="19"/>
      <c r="AI58"/>
      <c r="AJ58"/>
      <c r="AK58"/>
    </row>
    <row r="59" spans="1:37" ht="15.6">
      <c r="A59" s="43"/>
      <c r="B59" s="51">
        <f>+'Ark1'!C430</f>
        <v>2022</v>
      </c>
      <c r="C59" s="51">
        <f>+'Ark1'!L430</f>
        <v>13</v>
      </c>
      <c r="D59" s="52" t="str">
        <f t="shared" si="24"/>
        <v>E-</v>
      </c>
      <c r="E59" s="51">
        <f>+'Ark1'!Q430</f>
        <v>0</v>
      </c>
      <c r="F59" s="76">
        <f>+'Ark1'!R430</f>
        <v>0</v>
      </c>
      <c r="G59" s="69"/>
      <c r="H59" s="69">
        <f>+'Ark1'!AE430</f>
        <v>0</v>
      </c>
      <c r="I59" s="69"/>
      <c r="J59" s="69">
        <f>+'Ark1'!AF430</f>
        <v>0</v>
      </c>
      <c r="K59" s="455" t="str">
        <f>+IF(F59=0,"",'Ark1'!AR430)</f>
        <v/>
      </c>
      <c r="L59" s="456" t="str">
        <f>+IF(F59=0,"",'Ark1'!AS430)</f>
        <v/>
      </c>
      <c r="M59" s="53">
        <f>+'Ark1'!T430</f>
        <v>0</v>
      </c>
      <c r="N59" s="69"/>
      <c r="O59" s="76">
        <f>+'Ark1'!U430</f>
        <v>0</v>
      </c>
      <c r="P59" s="244"/>
      <c r="Q59" s="76">
        <f>+'Ark1'!W430</f>
        <v>0</v>
      </c>
      <c r="R59" s="244"/>
      <c r="S59" s="76">
        <f>+'Ark1'!X430</f>
        <v>0</v>
      </c>
      <c r="T59" s="76">
        <f>+'Ark1'!AG430</f>
        <v>0</v>
      </c>
      <c r="U59" s="76">
        <f>+'Ark1'!AH430</f>
        <v>0</v>
      </c>
      <c r="V59" s="76">
        <f>+'Ark1'!AI430</f>
        <v>0</v>
      </c>
      <c r="W59" s="76">
        <f>+'Ark1'!Y430</f>
        <v>0</v>
      </c>
      <c r="X59" s="66">
        <f>+'Ark1'!AA430</f>
        <v>0</v>
      </c>
      <c r="Y59" s="87"/>
      <c r="Z59" s="76" t="e">
        <f t="shared" si="25"/>
        <v>#DIV/0!</v>
      </c>
      <c r="AA59" s="76">
        <f t="shared" si="26"/>
        <v>0</v>
      </c>
      <c r="AB59" s="76" t="e">
        <f t="shared" si="27"/>
        <v>#DIV/0!</v>
      </c>
      <c r="AC59" s="43"/>
      <c r="AD59" s="4"/>
      <c r="AE59"/>
      <c r="AF59" s="13"/>
      <c r="AG59" s="5"/>
      <c r="AH59" s="19"/>
      <c r="AI59"/>
      <c r="AJ59"/>
      <c r="AK59"/>
    </row>
    <row r="60" spans="1:37" ht="15.6">
      <c r="A60" s="43"/>
      <c r="B60" s="51">
        <f>+'Ark1'!C431</f>
        <v>2022</v>
      </c>
      <c r="C60" s="51">
        <f>+'Ark1'!L431</f>
        <v>14</v>
      </c>
      <c r="D60" s="52" t="str">
        <f t="shared" si="24"/>
        <v>E</v>
      </c>
      <c r="E60" s="51">
        <f>+'Ark1'!Q431</f>
        <v>0</v>
      </c>
      <c r="F60" s="76">
        <f>+'Ark1'!R431</f>
        <v>0</v>
      </c>
      <c r="G60" s="69"/>
      <c r="H60" s="69">
        <f>+'Ark1'!AE431</f>
        <v>0</v>
      </c>
      <c r="I60" s="69"/>
      <c r="J60" s="69">
        <f>+'Ark1'!AF431</f>
        <v>0</v>
      </c>
      <c r="K60" s="455" t="str">
        <f>+IF(F60=0,"",'Ark1'!AR431)</f>
        <v/>
      </c>
      <c r="L60" s="456" t="str">
        <f>+IF(F60=0,"",'Ark1'!AS431)</f>
        <v/>
      </c>
      <c r="M60" s="53">
        <f>+'Ark1'!T431</f>
        <v>0</v>
      </c>
      <c r="N60" s="69"/>
      <c r="O60" s="76">
        <f>+'Ark1'!U431</f>
        <v>0</v>
      </c>
      <c r="P60" s="244"/>
      <c r="Q60" s="76">
        <f>+'Ark1'!W431</f>
        <v>0</v>
      </c>
      <c r="R60" s="244"/>
      <c r="S60" s="76">
        <f>+'Ark1'!X431</f>
        <v>0</v>
      </c>
      <c r="T60" s="76">
        <f>+'Ark1'!AG431</f>
        <v>0</v>
      </c>
      <c r="U60" s="76">
        <f>+'Ark1'!AH431</f>
        <v>0</v>
      </c>
      <c r="V60" s="76">
        <f>+'Ark1'!AI431</f>
        <v>0</v>
      </c>
      <c r="W60" s="76">
        <f>+'Ark1'!Y431</f>
        <v>0</v>
      </c>
      <c r="X60" s="66">
        <f>+'Ark1'!AA431</f>
        <v>0</v>
      </c>
      <c r="Y60" s="87"/>
      <c r="Z60" s="76" t="e">
        <f t="shared" si="25"/>
        <v>#DIV/0!</v>
      </c>
      <c r="AA60" s="76">
        <f t="shared" si="26"/>
        <v>0</v>
      </c>
      <c r="AB60" s="76" t="e">
        <f t="shared" si="27"/>
        <v>#DIV/0!</v>
      </c>
      <c r="AC60" s="43"/>
      <c r="AD60" s="4"/>
      <c r="AE60"/>
      <c r="AF60" s="13"/>
      <c r="AG60" s="5"/>
      <c r="AH60" s="19"/>
      <c r="AI60"/>
      <c r="AJ60"/>
      <c r="AK60"/>
    </row>
    <row r="61" spans="1:37" ht="15.6">
      <c r="A61" s="43"/>
      <c r="B61" s="51">
        <f>+'Ark1'!C432</f>
        <v>2022</v>
      </c>
      <c r="C61" s="51">
        <f>+'Ark1'!L432</f>
        <v>15</v>
      </c>
      <c r="D61" s="52" t="str">
        <f t="shared" si="24"/>
        <v>E+</v>
      </c>
      <c r="E61" s="51">
        <f>+'Ark1'!Q432</f>
        <v>0</v>
      </c>
      <c r="F61" s="76">
        <f>+'Ark1'!R432</f>
        <v>0</v>
      </c>
      <c r="G61" s="69"/>
      <c r="H61" s="69">
        <f>+'Ark1'!AE432</f>
        <v>0</v>
      </c>
      <c r="I61" s="69"/>
      <c r="J61" s="69">
        <f>+'Ark1'!AF432</f>
        <v>0</v>
      </c>
      <c r="K61" s="455" t="str">
        <f>+IF(F61=0,"",'Ark1'!AR432)</f>
        <v/>
      </c>
      <c r="L61" s="456" t="str">
        <f>+IF(F61=0,"",'Ark1'!AS432)</f>
        <v/>
      </c>
      <c r="M61" s="53">
        <f>+'Ark1'!T432</f>
        <v>0</v>
      </c>
      <c r="N61" s="69"/>
      <c r="O61" s="76">
        <f>+'Ark1'!U432</f>
        <v>0</v>
      </c>
      <c r="P61" s="244"/>
      <c r="Q61" s="76">
        <f>+'Ark1'!W432</f>
        <v>0</v>
      </c>
      <c r="R61" s="244"/>
      <c r="S61" s="76">
        <f>+'Ark1'!X432</f>
        <v>0</v>
      </c>
      <c r="T61" s="76">
        <f>+'Ark1'!AG432</f>
        <v>0</v>
      </c>
      <c r="U61" s="76">
        <f>+'Ark1'!AH432</f>
        <v>0</v>
      </c>
      <c r="V61" s="76">
        <f>+'Ark1'!AI432</f>
        <v>0</v>
      </c>
      <c r="W61" s="76">
        <f>+'Ark1'!Y432</f>
        <v>0</v>
      </c>
      <c r="X61" s="66">
        <f>+'Ark1'!AA432</f>
        <v>0</v>
      </c>
      <c r="Y61" s="87"/>
      <c r="Z61" s="76" t="e">
        <f t="shared" si="25"/>
        <v>#DIV/0!</v>
      </c>
      <c r="AA61" s="76">
        <f t="shared" si="26"/>
        <v>0</v>
      </c>
      <c r="AB61" s="76" t="e">
        <f t="shared" si="27"/>
        <v>#DIV/0!</v>
      </c>
      <c r="AC61" s="43"/>
      <c r="AD61" s="4"/>
      <c r="AE61"/>
      <c r="AF61" s="13"/>
      <c r="AG61" s="5"/>
      <c r="AH61" s="19"/>
      <c r="AI61"/>
      <c r="AJ61"/>
      <c r="AK61"/>
    </row>
    <row r="62" spans="1:37" ht="15.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"/>
      <c r="AE62"/>
      <c r="AF62" s="13"/>
      <c r="AG62" s="5"/>
      <c r="AH62" s="19"/>
      <c r="AI62"/>
      <c r="AJ62"/>
      <c r="AK62"/>
    </row>
    <row r="63" spans="1:37" ht="15.6">
      <c r="A63" s="43"/>
      <c r="B63">
        <f>+'Ark1'!C433</f>
        <v>2021</v>
      </c>
      <c r="C63">
        <f>+'Ark1'!L433</f>
        <v>1</v>
      </c>
      <c r="D63" s="3" t="str">
        <f t="shared" ref="D63:D77" si="28">+D47</f>
        <v>P-</v>
      </c>
      <c r="E63">
        <f>+'Ark1'!Q433</f>
        <v>4</v>
      </c>
      <c r="F63" s="11">
        <f>+'Ark1'!R433</f>
        <v>4</v>
      </c>
      <c r="G63" s="70"/>
      <c r="H63" s="70">
        <f>+'Ark1'!AE433</f>
        <v>5.6514656369696256E-2</v>
      </c>
      <c r="I63" s="70"/>
      <c r="J63" s="70">
        <f>+'Ark1'!AF433</f>
        <v>2.5214030348396754E-2</v>
      </c>
      <c r="K63" s="203"/>
      <c r="L63" s="203"/>
      <c r="M63" s="1">
        <f>+'Ark1'!T433</f>
        <v>3.75</v>
      </c>
      <c r="N63" s="70"/>
      <c r="O63" s="11">
        <f>+'Ark1'!U433</f>
        <v>164.1825</v>
      </c>
      <c r="P63" s="203"/>
      <c r="Q63" s="11">
        <f>+'Ark1'!W433</f>
        <v>0</v>
      </c>
      <c r="R63" s="203"/>
      <c r="S63" s="11">
        <f>+'Ark1'!X433</f>
        <v>0</v>
      </c>
      <c r="T63" s="11">
        <f>+'Ark1'!AG433</f>
        <v>1010</v>
      </c>
      <c r="U63" s="11">
        <f>+'Ark1'!AH433</f>
        <v>0</v>
      </c>
      <c r="V63" s="11">
        <f>+'Ark1'!AI433</f>
        <v>0</v>
      </c>
      <c r="W63" s="11">
        <f>+'Ark1'!Y433</f>
        <v>35.773402392699552</v>
      </c>
      <c r="X63" s="67">
        <f>+'Ark1'!AA433</f>
        <v>1.0897247358851685</v>
      </c>
      <c r="Y63" s="87"/>
      <c r="Z63" s="11">
        <f t="shared" ref="Z63:Z77" si="29">1000*O63/T63</f>
        <v>162.55693069306932</v>
      </c>
      <c r="AA63" s="11">
        <f t="shared" ref="AA63:AA77" si="30">+O63/C63</f>
        <v>164.1825</v>
      </c>
      <c r="AB63" s="11">
        <f t="shared" ref="AB63:AB77" si="31">+F63/E63</f>
        <v>1</v>
      </c>
      <c r="AC63" s="43"/>
      <c r="AD63" s="4"/>
      <c r="AE63"/>
      <c r="AF63" s="5"/>
      <c r="AG63" s="5"/>
      <c r="AH63" s="19"/>
      <c r="AI63"/>
      <c r="AJ63"/>
      <c r="AK63"/>
    </row>
    <row r="64" spans="1:37" ht="15.6">
      <c r="A64" s="43"/>
      <c r="B64">
        <f>+'Ark1'!C434</f>
        <v>2021</v>
      </c>
      <c r="C64">
        <f>+'Ark1'!L434</f>
        <v>2</v>
      </c>
      <c r="D64" s="3" t="str">
        <f t="shared" si="28"/>
        <v>P</v>
      </c>
      <c r="E64">
        <f>+'Ark1'!Q434</f>
        <v>38</v>
      </c>
      <c r="F64" s="11">
        <f>+'Ark1'!R434</f>
        <v>66</v>
      </c>
      <c r="G64" s="70"/>
      <c r="H64" s="70">
        <f>+'Ark1'!AE434</f>
        <v>0.93249183009998848</v>
      </c>
      <c r="I64" s="70"/>
      <c r="J64" s="70">
        <f>+'Ark1'!AF434</f>
        <v>0.49384377294191512</v>
      </c>
      <c r="K64" s="203"/>
      <c r="L64" s="203"/>
      <c r="M64" s="1">
        <f>+'Ark1'!T434</f>
        <v>3.8484848484848486</v>
      </c>
      <c r="N64" s="70"/>
      <c r="O64" s="11">
        <f>+'Ark1'!U434</f>
        <v>194.89030303030313</v>
      </c>
      <c r="P64" s="203"/>
      <c r="Q64" s="11">
        <f>+'Ark1'!W434</f>
        <v>1.5151515151515151</v>
      </c>
      <c r="R64" s="203"/>
      <c r="S64" s="11">
        <f>+'Ark1'!X434</f>
        <v>0</v>
      </c>
      <c r="T64" s="11">
        <f>+'Ark1'!AG434</f>
        <v>934.06060606060623</v>
      </c>
      <c r="U64" s="11">
        <f>+'Ark1'!AH434</f>
        <v>0</v>
      </c>
      <c r="V64" s="11">
        <f>+'Ark1'!AI434</f>
        <v>9.0909090909090917</v>
      </c>
      <c r="W64" s="11">
        <f>+'Ark1'!Y434</f>
        <v>36.662883219528254</v>
      </c>
      <c r="X64" s="67">
        <f>+'Ark1'!AA434</f>
        <v>1.090488134269489</v>
      </c>
      <c r="Y64" s="87"/>
      <c r="Z64" s="11">
        <f t="shared" si="29"/>
        <v>208.64845574876725</v>
      </c>
      <c r="AA64" s="11">
        <f t="shared" si="30"/>
        <v>97.445151515151565</v>
      </c>
      <c r="AB64" s="11">
        <f t="shared" si="31"/>
        <v>1.736842105263158</v>
      </c>
      <c r="AC64" s="43"/>
      <c r="AD64" s="4"/>
      <c r="AE64"/>
      <c r="AF64"/>
      <c r="AG64" s="5"/>
      <c r="AH64" s="19"/>
      <c r="AI64"/>
      <c r="AJ64"/>
      <c r="AK64"/>
    </row>
    <row r="65" spans="1:39" ht="15.6">
      <c r="A65" s="43"/>
      <c r="B65">
        <f>+'Ark1'!C435</f>
        <v>2021</v>
      </c>
      <c r="C65">
        <f>+'Ark1'!L435</f>
        <v>3</v>
      </c>
      <c r="D65" s="3" t="str">
        <f t="shared" si="28"/>
        <v>P+</v>
      </c>
      <c r="E65">
        <f>+'Ark1'!Q435</f>
        <v>195</v>
      </c>
      <c r="F65" s="11">
        <f>+'Ark1'!R435</f>
        <v>393</v>
      </c>
      <c r="G65" s="70"/>
      <c r="H65" s="70">
        <f>+'Ark1'!AE435</f>
        <v>5.5525649883226578</v>
      </c>
      <c r="I65" s="70"/>
      <c r="J65" s="70">
        <f>+'Ark1'!AF435</f>
        <v>3.5444792188751539</v>
      </c>
      <c r="K65" s="203"/>
      <c r="L65" s="203"/>
      <c r="M65" s="1">
        <f>+'Ark1'!T435</f>
        <v>5.1374045801526718</v>
      </c>
      <c r="N65" s="70"/>
      <c r="O65" s="11">
        <f>+'Ark1'!U435</f>
        <v>234.91160305343527</v>
      </c>
      <c r="P65" s="203"/>
      <c r="Q65" s="11">
        <f>+'Ark1'!W435</f>
        <v>14.503816793893126</v>
      </c>
      <c r="R65" s="203"/>
      <c r="S65" s="11">
        <f>+'Ark1'!X435</f>
        <v>0.5089058524173028</v>
      </c>
      <c r="T65" s="11">
        <f>+'Ark1'!AG435</f>
        <v>899.33418367346894</v>
      </c>
      <c r="U65" s="11">
        <f>+'Ark1'!AH435</f>
        <v>0</v>
      </c>
      <c r="V65" s="11">
        <f>+'Ark1'!AI435</f>
        <v>15.776081424936388</v>
      </c>
      <c r="W65" s="11">
        <f>+'Ark1'!Y435</f>
        <v>46.081285430159426</v>
      </c>
      <c r="X65" s="67">
        <f>+'Ark1'!AA435</f>
        <v>1.4165328354732676</v>
      </c>
      <c r="Y65" s="87"/>
      <c r="Z65" s="11">
        <f t="shared" si="29"/>
        <v>261.20613151153964</v>
      </c>
      <c r="AA65" s="11">
        <f t="shared" si="30"/>
        <v>78.303867684478419</v>
      </c>
      <c r="AB65" s="11">
        <f t="shared" si="31"/>
        <v>2.0153846153846153</v>
      </c>
      <c r="AC65" s="43"/>
      <c r="AD65" s="13"/>
      <c r="AE65"/>
      <c r="AF65" s="5"/>
      <c r="AG65"/>
      <c r="AH65"/>
      <c r="AI65"/>
      <c r="AJ65"/>
      <c r="AK65"/>
    </row>
    <row r="66" spans="1:39" ht="15.6">
      <c r="A66" s="43"/>
      <c r="B66">
        <f>+'Ark1'!C436</f>
        <v>2021</v>
      </c>
      <c r="C66">
        <f>+'Ark1'!L436</f>
        <v>4</v>
      </c>
      <c r="D66" s="3" t="str">
        <f t="shared" si="28"/>
        <v>O-</v>
      </c>
      <c r="E66">
        <f>+'Ark1'!Q436</f>
        <v>494</v>
      </c>
      <c r="F66" s="11">
        <f>+'Ark1'!R436</f>
        <v>1072</v>
      </c>
      <c r="G66" s="70"/>
      <c r="H66" s="70">
        <f>+'Ark1'!AE436</f>
        <v>15.145927907078597</v>
      </c>
      <c r="I66" s="70"/>
      <c r="J66" s="70">
        <f>+'Ark1'!AF436</f>
        <v>11.52792048139913</v>
      </c>
      <c r="K66" s="203"/>
      <c r="L66" s="203"/>
      <c r="M66" s="1">
        <f>+'Ark1'!T436</f>
        <v>5.755597014925371</v>
      </c>
      <c r="N66" s="70"/>
      <c r="O66" s="11">
        <f>+'Ark1'!U436</f>
        <v>280.09204291044784</v>
      </c>
      <c r="P66" s="203"/>
      <c r="Q66" s="11">
        <f>+'Ark1'!W436</f>
        <v>24.067164179104477</v>
      </c>
      <c r="R66" s="203"/>
      <c r="S66" s="11">
        <f>+'Ark1'!X436</f>
        <v>7.08955223880597</v>
      </c>
      <c r="T66" s="11">
        <f>+'Ark1'!AG436</f>
        <v>894.5844277673549</v>
      </c>
      <c r="U66" s="11">
        <f>+'Ark1'!AH436</f>
        <v>9.3283582089552258E-2</v>
      </c>
      <c r="V66" s="11">
        <f>+'Ark1'!AI436</f>
        <v>22.388059701492537</v>
      </c>
      <c r="W66" s="11">
        <f>+'Ark1'!Y436</f>
        <v>56.483743746970319</v>
      </c>
      <c r="X66" s="67">
        <f>+'Ark1'!AA436</f>
        <v>1.3862216505554623</v>
      </c>
      <c r="Y66" s="87"/>
      <c r="Z66" s="11">
        <f t="shared" si="29"/>
        <v>313.09738266904913</v>
      </c>
      <c r="AA66" s="11">
        <f t="shared" si="30"/>
        <v>70.023010727611961</v>
      </c>
      <c r="AB66" s="11">
        <f t="shared" si="31"/>
        <v>2.1700404858299596</v>
      </c>
      <c r="AC66" s="43"/>
      <c r="AD66" s="5"/>
      <c r="AE66"/>
      <c r="AF66"/>
      <c r="AG66"/>
      <c r="AH66" s="19"/>
      <c r="AI66"/>
      <c r="AJ66"/>
      <c r="AK66"/>
    </row>
    <row r="67" spans="1:39" ht="15.6">
      <c r="A67" s="43"/>
      <c r="B67">
        <f>+'Ark1'!C437</f>
        <v>2021</v>
      </c>
      <c r="C67">
        <f>+'Ark1'!L437</f>
        <v>5</v>
      </c>
      <c r="D67" s="3" t="str">
        <f t="shared" si="28"/>
        <v>O</v>
      </c>
      <c r="E67">
        <f>+'Ark1'!Q437</f>
        <v>780</v>
      </c>
      <c r="F67" s="11">
        <f>+'Ark1'!R437</f>
        <v>1733</v>
      </c>
      <c r="G67" s="70"/>
      <c r="H67" s="70">
        <f>+'Ark1'!AE437</f>
        <v>24.484974872170906</v>
      </c>
      <c r="I67" s="70"/>
      <c r="J67" s="70">
        <f>+'Ark1'!AF437</f>
        <v>21.962327667076423</v>
      </c>
      <c r="K67" s="203"/>
      <c r="L67" s="203"/>
      <c r="M67" s="1">
        <f>+'Ark1'!T437</f>
        <v>6.51933064050779</v>
      </c>
      <c r="N67" s="70"/>
      <c r="O67" s="11">
        <f>+'Ark1'!U437</f>
        <v>330.08393537218694</v>
      </c>
      <c r="P67" s="203"/>
      <c r="Q67" s="11">
        <f>+'Ark1'!W437</f>
        <v>53.664166185804966</v>
      </c>
      <c r="R67" s="203"/>
      <c r="S67" s="11">
        <f>+'Ark1'!X437</f>
        <v>40.450086555106743</v>
      </c>
      <c r="T67" s="11">
        <f>+'Ark1'!AG437</f>
        <v>892.15049389889612</v>
      </c>
      <c r="U67" s="11">
        <f>+'Ark1'!AH437</f>
        <v>5.770340450086555E-2</v>
      </c>
      <c r="V67" s="11">
        <f>+'Ark1'!AI437</f>
        <v>25.908828620888631</v>
      </c>
      <c r="W67" s="11">
        <f>+'Ark1'!Y437</f>
        <v>59.771631052571408</v>
      </c>
      <c r="X67" s="67">
        <f>+'Ark1'!AA437</f>
        <v>1.3913014791384557</v>
      </c>
      <c r="Y67" s="87"/>
      <c r="Z67" s="11">
        <f t="shared" si="29"/>
        <v>369.98683252378947</v>
      </c>
      <c r="AA67" s="11">
        <f t="shared" si="30"/>
        <v>66.016787074437389</v>
      </c>
      <c r="AB67" s="11">
        <f t="shared" si="31"/>
        <v>2.2217948717948719</v>
      </c>
      <c r="AC67" s="43"/>
      <c r="AD67" s="13"/>
      <c r="AE67"/>
      <c r="AF67"/>
      <c r="AG67"/>
      <c r="AH67"/>
      <c r="AI67"/>
      <c r="AJ67"/>
      <c r="AK67"/>
    </row>
    <row r="68" spans="1:39" ht="15.6">
      <c r="A68" s="43"/>
      <c r="B68">
        <f>+'Ark1'!C438</f>
        <v>2021</v>
      </c>
      <c r="C68">
        <f>+'Ark1'!L438</f>
        <v>6</v>
      </c>
      <c r="D68" s="3" t="str">
        <f t="shared" si="28"/>
        <v>O+</v>
      </c>
      <c r="E68">
        <f>+'Ark1'!Q438</f>
        <v>837</v>
      </c>
      <c r="F68" s="11">
        <f>+'Ark1'!R438</f>
        <v>1522</v>
      </c>
      <c r="G68" s="70"/>
      <c r="H68" s="70">
        <f>+'Ark1'!AE438</f>
        <v>21.503826748669436</v>
      </c>
      <c r="I68" s="70"/>
      <c r="J68" s="70">
        <f>+'Ark1'!AF438</f>
        <v>21.721951453917296</v>
      </c>
      <c r="K68" s="203"/>
      <c r="L68" s="203"/>
      <c r="M68" s="1">
        <f>+'Ark1'!T438</f>
        <v>7.0427069645203684</v>
      </c>
      <c r="N68" s="70"/>
      <c r="O68" s="11">
        <f>+'Ark1'!U438</f>
        <v>371.73099211563681</v>
      </c>
      <c r="P68" s="203"/>
      <c r="Q68" s="11">
        <f>+'Ark1'!W438</f>
        <v>69.250985545335084</v>
      </c>
      <c r="R68" s="203"/>
      <c r="S68" s="11">
        <f>+'Ark1'!X438</f>
        <v>69.119579500657025</v>
      </c>
      <c r="T68" s="11">
        <f>+'Ark1'!AG438</f>
        <v>933.50499001996013</v>
      </c>
      <c r="U68" s="11">
        <f>+'Ark1'!AH438</f>
        <v>0</v>
      </c>
      <c r="V68" s="11">
        <f>+'Ark1'!AI438</f>
        <v>42.641261498028896</v>
      </c>
      <c r="W68" s="11">
        <f>+'Ark1'!Y438</f>
        <v>63.602409951542093</v>
      </c>
      <c r="X68" s="67">
        <f>+'Ark1'!AA438</f>
        <v>1.5975145049418027</v>
      </c>
      <c r="Y68" s="87"/>
      <c r="Z68" s="11">
        <f t="shared" si="29"/>
        <v>398.20996790567614</v>
      </c>
      <c r="AA68" s="11">
        <f t="shared" si="30"/>
        <v>61.955165352606137</v>
      </c>
      <c r="AB68" s="11">
        <f t="shared" si="31"/>
        <v>1.8183990442054958</v>
      </c>
      <c r="AC68" s="43"/>
      <c r="AD68" s="13"/>
      <c r="AE68"/>
      <c r="AF68" s="5"/>
      <c r="AG68"/>
      <c r="AH68"/>
      <c r="AI68"/>
      <c r="AJ68"/>
      <c r="AK68"/>
    </row>
    <row r="69" spans="1:39" ht="15.6">
      <c r="A69" s="43"/>
      <c r="B69">
        <f>+'Ark1'!C439</f>
        <v>2021</v>
      </c>
      <c r="C69">
        <f>+'Ark1'!L439</f>
        <v>7</v>
      </c>
      <c r="D69" s="3" t="str">
        <f t="shared" si="28"/>
        <v>R-</v>
      </c>
      <c r="E69">
        <f>+'Ark1'!Q439</f>
        <v>669</v>
      </c>
      <c r="F69" s="11">
        <f>+'Ark1'!R439</f>
        <v>943</v>
      </c>
      <c r="G69" s="70"/>
      <c r="H69" s="70">
        <f>+'Ark1'!AE439</f>
        <v>13.32333023915589</v>
      </c>
      <c r="I69" s="70"/>
      <c r="J69" s="70">
        <f>+'Ark1'!AF439</f>
        <v>15.135031454553756</v>
      </c>
      <c r="K69" s="203"/>
      <c r="L69" s="203"/>
      <c r="M69" s="1">
        <f>+'Ark1'!T439</f>
        <v>7.2502651113467644</v>
      </c>
      <c r="N69" s="70"/>
      <c r="O69" s="11">
        <f>+'Ark1'!U439</f>
        <v>418.03844114528192</v>
      </c>
      <c r="P69" s="203"/>
      <c r="Q69" s="11">
        <f>+'Ark1'!W439</f>
        <v>67.2322375397667</v>
      </c>
      <c r="R69" s="203"/>
      <c r="S69" s="11">
        <f>+'Ark1'!X439</f>
        <v>80.593849416755006</v>
      </c>
      <c r="T69" s="11">
        <f>+'Ark1'!AG439</f>
        <v>1084.8208955223879</v>
      </c>
      <c r="U69" s="11">
        <f>+'Ark1'!AH439</f>
        <v>0</v>
      </c>
      <c r="V69" s="11">
        <f>+'Ark1'!AI439</f>
        <v>77.412513255567333</v>
      </c>
      <c r="W69" s="11">
        <f>+'Ark1'!Y439</f>
        <v>77.216526613109309</v>
      </c>
      <c r="X69" s="67">
        <f>+'Ark1'!AA439</f>
        <v>2.0260596598319802</v>
      </c>
      <c r="Y69" s="87"/>
      <c r="Z69" s="11">
        <f t="shared" si="29"/>
        <v>385.35249723778458</v>
      </c>
      <c r="AA69" s="11">
        <f t="shared" si="30"/>
        <v>59.719777306468849</v>
      </c>
      <c r="AB69" s="11">
        <f t="shared" si="31"/>
        <v>1.4095665171898355</v>
      </c>
      <c r="AC69" s="43"/>
      <c r="AD69" s="2"/>
      <c r="AE69"/>
      <c r="AF69" s="4"/>
      <c r="AG69"/>
      <c r="AH69"/>
      <c r="AI69"/>
      <c r="AJ69"/>
      <c r="AK69"/>
    </row>
    <row r="70" spans="1:39" ht="15.6">
      <c r="A70" s="43"/>
      <c r="B70">
        <f>+'Ark1'!C440</f>
        <v>2021</v>
      </c>
      <c r="C70">
        <f>+'Ark1'!L440</f>
        <v>8</v>
      </c>
      <c r="D70" s="3" t="str">
        <f t="shared" si="28"/>
        <v>R</v>
      </c>
      <c r="E70">
        <f>+'Ark1'!Q440</f>
        <v>493</v>
      </c>
      <c r="F70" s="11">
        <f>+'Ark1'!R440</f>
        <v>665</v>
      </c>
      <c r="G70" s="70"/>
      <c r="H70" s="70">
        <f>+'Ark1'!AE440</f>
        <v>9.3955616214620061</v>
      </c>
      <c r="I70" s="70"/>
      <c r="J70" s="70">
        <f>+'Ark1'!AF440</f>
        <v>11.788423229038512</v>
      </c>
      <c r="K70" s="203"/>
      <c r="L70" s="203"/>
      <c r="M70" s="1">
        <f>+'Ark1'!T440</f>
        <v>7.2375939849624045</v>
      </c>
      <c r="N70" s="70"/>
      <c r="O70" s="11">
        <f>+'Ark1'!U440</f>
        <v>461.7199699248124</v>
      </c>
      <c r="P70" s="203"/>
      <c r="Q70" s="11">
        <f>+'Ark1'!W440</f>
        <v>59.699248120300759</v>
      </c>
      <c r="R70" s="203"/>
      <c r="S70" s="11">
        <f>+'Ark1'!X440</f>
        <v>92.180451127819552</v>
      </c>
      <c r="T70" s="11">
        <f>+'Ark1'!AG440</f>
        <v>1191.5045454545452</v>
      </c>
      <c r="U70" s="11">
        <f>+'Ark1'!AH440</f>
        <v>0</v>
      </c>
      <c r="V70" s="11">
        <f>+'Ark1'!AI440</f>
        <v>95.037593984962413</v>
      </c>
      <c r="W70" s="11">
        <f>+'Ark1'!Y440</f>
        <v>84.803447754064848</v>
      </c>
      <c r="X70" s="67">
        <f>+'Ark1'!AA440</f>
        <v>2.3937450289709683</v>
      </c>
      <c r="Y70" s="87"/>
      <c r="Z70" s="11">
        <f t="shared" si="29"/>
        <v>387.51003652165804</v>
      </c>
      <c r="AA70" s="11">
        <f t="shared" si="30"/>
        <v>57.71499624060155</v>
      </c>
      <c r="AB70" s="11">
        <f t="shared" si="31"/>
        <v>1.3488843813387423</v>
      </c>
      <c r="AC70" s="43"/>
      <c r="AD70" s="4"/>
      <c r="AE70"/>
      <c r="AF70" s="13"/>
      <c r="AG70" s="4"/>
      <c r="AH70" s="4"/>
      <c r="AI70"/>
      <c r="AJ70"/>
      <c r="AK70"/>
    </row>
    <row r="71" spans="1:39" ht="15.6">
      <c r="A71" s="43"/>
      <c r="B71">
        <f>+'Ark1'!C441</f>
        <v>2021</v>
      </c>
      <c r="C71">
        <f>+'Ark1'!L441</f>
        <v>9</v>
      </c>
      <c r="D71" s="3" t="str">
        <f t="shared" si="28"/>
        <v>R+</v>
      </c>
      <c r="E71">
        <f>+'Ark1'!Q441</f>
        <v>340</v>
      </c>
      <c r="F71" s="11">
        <f>+'Ark1'!R441</f>
        <v>417.81</v>
      </c>
      <c r="G71" s="70"/>
      <c r="H71" s="70">
        <f>+'Ark1'!AE441</f>
        <v>5.9030971444556988</v>
      </c>
      <c r="I71" s="70"/>
      <c r="J71" s="70">
        <f>+'Ark1'!AF441</f>
        <v>8.1585300570069883</v>
      </c>
      <c r="K71" s="203"/>
      <c r="L71" s="203"/>
      <c r="M71" s="1">
        <f>+'Ark1'!T441</f>
        <v>6.6130537804265108</v>
      </c>
      <c r="N71" s="70"/>
      <c r="O71" s="11">
        <f>+'Ark1'!U441</f>
        <v>508.60154137047954</v>
      </c>
      <c r="P71" s="203"/>
      <c r="Q71" s="11">
        <f>+'Ark1'!W441</f>
        <v>44.039156554414689</v>
      </c>
      <c r="R71" s="203"/>
      <c r="S71" s="11">
        <f>+'Ark1'!X441</f>
        <v>98.370072521002371</v>
      </c>
      <c r="T71" s="11">
        <f>+'Ark1'!AG441</f>
        <v>1292.2556800460641</v>
      </c>
      <c r="U71" s="11">
        <f>+'Ark1'!AH441</f>
        <v>0</v>
      </c>
      <c r="V71" s="11">
        <f>+'Ark1'!AI441</f>
        <v>99.042627031425781</v>
      </c>
      <c r="W71" s="11">
        <f>+'Ark1'!Y441</f>
        <v>89.558755032841987</v>
      </c>
      <c r="X71" s="67">
        <f>+'Ark1'!AA441</f>
        <v>2.3439940393685075</v>
      </c>
      <c r="Y71" s="87"/>
      <c r="Z71" s="11">
        <f t="shared" si="29"/>
        <v>393.57655704198555</v>
      </c>
      <c r="AA71" s="11">
        <f t="shared" si="30"/>
        <v>56.511282374497725</v>
      </c>
      <c r="AB71" s="11">
        <f t="shared" si="31"/>
        <v>1.2288529411764706</v>
      </c>
      <c r="AC71" s="43"/>
      <c r="AD71" s="4"/>
      <c r="AE71"/>
      <c r="AF71" s="13"/>
      <c r="AG71" s="1"/>
      <c r="AH71" s="5"/>
      <c r="AI71"/>
      <c r="AJ71"/>
      <c r="AK71"/>
    </row>
    <row r="72" spans="1:39" ht="15.6">
      <c r="A72" s="43"/>
      <c r="B72">
        <f>+'Ark1'!C442</f>
        <v>2021</v>
      </c>
      <c r="C72">
        <f>+'Ark1'!L442</f>
        <v>10</v>
      </c>
      <c r="D72" s="3" t="str">
        <f t="shared" si="28"/>
        <v>U-</v>
      </c>
      <c r="E72">
        <f>+'Ark1'!Q442</f>
        <v>175</v>
      </c>
      <c r="F72" s="11">
        <f>+'Ark1'!R442</f>
        <v>202</v>
      </c>
      <c r="G72" s="70"/>
      <c r="H72" s="70">
        <f>+'Ark1'!AE442</f>
        <v>2.8539901466696622</v>
      </c>
      <c r="I72" s="70"/>
      <c r="J72" s="70">
        <f>+'Ark1'!AF442</f>
        <v>4.2773078318702815</v>
      </c>
      <c r="K72" s="203"/>
      <c r="L72" s="203"/>
      <c r="M72" s="1">
        <f>+'Ark1'!T442</f>
        <v>6.7871287128712883</v>
      </c>
      <c r="N72" s="70"/>
      <c r="O72" s="11">
        <f>+'Ark1'!U442</f>
        <v>551.5231188118812</v>
      </c>
      <c r="P72" s="203"/>
      <c r="Q72" s="11">
        <f>+'Ark1'!W442</f>
        <v>50.990099009900995</v>
      </c>
      <c r="R72" s="203"/>
      <c r="S72" s="11">
        <f>+'Ark1'!X442</f>
        <v>100</v>
      </c>
      <c r="T72" s="11">
        <f>+'Ark1'!AG442</f>
        <v>1253.8168316831684</v>
      </c>
      <c r="U72" s="11">
        <f>+'Ark1'!AH442</f>
        <v>0</v>
      </c>
      <c r="V72" s="11">
        <f>+'Ark1'!AI442</f>
        <v>99.504950495049499</v>
      </c>
      <c r="W72" s="11">
        <f>+'Ark1'!Y442</f>
        <v>89.394700524455061</v>
      </c>
      <c r="X72" s="67">
        <f>+'Ark1'!AA442</f>
        <v>1.9394887233973472</v>
      </c>
      <c r="Y72" s="87"/>
      <c r="Z72" s="11">
        <f t="shared" si="29"/>
        <v>439.8753509087104</v>
      </c>
      <c r="AA72" s="11">
        <f t="shared" si="30"/>
        <v>55.152311881188119</v>
      </c>
      <c r="AB72" s="11">
        <f t="shared" si="31"/>
        <v>1.1542857142857144</v>
      </c>
      <c r="AC72" s="43"/>
      <c r="AD72" s="4"/>
      <c r="AE72"/>
      <c r="AF72" s="13"/>
      <c r="AG72" s="1"/>
      <c r="AH72" s="5"/>
      <c r="AI72"/>
      <c r="AJ72"/>
      <c r="AK72"/>
    </row>
    <row r="73" spans="1:39" ht="15.6">
      <c r="A73" s="43"/>
      <c r="B73">
        <f>+'Ark1'!C443</f>
        <v>2021</v>
      </c>
      <c r="C73">
        <f>+'Ark1'!L443</f>
        <v>11</v>
      </c>
      <c r="D73" s="3" t="str">
        <f t="shared" si="28"/>
        <v>U</v>
      </c>
      <c r="E73">
        <f>+'Ark1'!Q443</f>
        <v>48</v>
      </c>
      <c r="F73" s="11">
        <f>+'Ark1'!R443</f>
        <v>51</v>
      </c>
      <c r="G73" s="70"/>
      <c r="H73" s="70">
        <f>+'Ark1'!AE443</f>
        <v>0.72056186871362748</v>
      </c>
      <c r="I73" s="70"/>
      <c r="J73" s="70">
        <f>+'Ark1'!AF443</f>
        <v>1.1528470657354073</v>
      </c>
      <c r="K73" s="203"/>
      <c r="L73" s="203"/>
      <c r="M73" s="1">
        <f>+'Ark1'!T443</f>
        <v>6.7843137254901995</v>
      </c>
      <c r="N73" s="70"/>
      <c r="O73" s="11">
        <f>+'Ark1'!U443</f>
        <v>588.77058823529444</v>
      </c>
      <c r="P73" s="203"/>
      <c r="Q73" s="11">
        <f>+'Ark1'!W443</f>
        <v>58.82352941176471</v>
      </c>
      <c r="R73" s="203"/>
      <c r="S73" s="11">
        <f>+'Ark1'!X443</f>
        <v>100</v>
      </c>
      <c r="T73" s="11">
        <f>+'Ark1'!AG443</f>
        <v>1262.3725490196077</v>
      </c>
      <c r="U73" s="11">
        <f>+'Ark1'!AH443</f>
        <v>0</v>
      </c>
      <c r="V73" s="11">
        <f>+'Ark1'!AI443</f>
        <v>100</v>
      </c>
      <c r="W73" s="11">
        <f>+'Ark1'!Y443</f>
        <v>87.009742285534116</v>
      </c>
      <c r="X73" s="67">
        <f>+'Ark1'!AA443</f>
        <v>1.5506320721386331</v>
      </c>
      <c r="Y73" s="87"/>
      <c r="Z73" s="11">
        <f t="shared" si="29"/>
        <v>466.40002485205292</v>
      </c>
      <c r="AA73" s="11">
        <f t="shared" si="30"/>
        <v>53.524598930481311</v>
      </c>
      <c r="AB73" s="11">
        <f t="shared" si="31"/>
        <v>1.0625</v>
      </c>
      <c r="AC73" s="43"/>
      <c r="AD73" s="4"/>
      <c r="AE73"/>
      <c r="AF73" s="13"/>
      <c r="AG73" s="1"/>
      <c r="AH73" s="5"/>
      <c r="AI73"/>
      <c r="AJ73"/>
      <c r="AK73"/>
    </row>
    <row r="74" spans="1:39" ht="15.6">
      <c r="A74" s="43"/>
      <c r="B74">
        <f>+'Ark1'!C444</f>
        <v>2021</v>
      </c>
      <c r="C74">
        <f>+'Ark1'!L444</f>
        <v>12</v>
      </c>
      <c r="D74" s="3" t="str">
        <f t="shared" si="28"/>
        <v>U+</v>
      </c>
      <c r="E74">
        <f>+'Ark1'!Q444</f>
        <v>8</v>
      </c>
      <c r="F74" s="11">
        <f>+'Ark1'!R444</f>
        <v>8</v>
      </c>
      <c r="G74" s="70"/>
      <c r="H74" s="70">
        <f>+'Ark1'!AE444</f>
        <v>0.11302931273939253</v>
      </c>
      <c r="I74" s="70"/>
      <c r="J74" s="70">
        <f>+'Ark1'!AF444</f>
        <v>0.18726023769566996</v>
      </c>
      <c r="K74" s="203"/>
      <c r="L74" s="203"/>
      <c r="M74" s="1">
        <f>+'Ark1'!T444</f>
        <v>7.875</v>
      </c>
      <c r="N74" s="70"/>
      <c r="O74" s="11">
        <f>+'Ark1'!U444</f>
        <v>609.67750000000001</v>
      </c>
      <c r="P74" s="203"/>
      <c r="Q74" s="11">
        <f>+'Ark1'!W444</f>
        <v>87.5</v>
      </c>
      <c r="R74" s="203"/>
      <c r="S74" s="11">
        <f>+'Ark1'!X444</f>
        <v>100</v>
      </c>
      <c r="T74" s="11">
        <f>+'Ark1'!AG444</f>
        <v>1401.5714285714289</v>
      </c>
      <c r="U74" s="11">
        <f>+'Ark1'!AH444</f>
        <v>0</v>
      </c>
      <c r="V74" s="11">
        <f>+'Ark1'!AI444</f>
        <v>87.5</v>
      </c>
      <c r="W74" s="11">
        <f>+'Ark1'!Y444</f>
        <v>82.571582997723709</v>
      </c>
      <c r="X74" s="67">
        <f>+'Ark1'!AA444</f>
        <v>1.7633419974582347</v>
      </c>
      <c r="Y74" s="87"/>
      <c r="Z74" s="11">
        <f t="shared" si="29"/>
        <v>434.99566812761174</v>
      </c>
      <c r="AA74" s="11">
        <f t="shared" si="30"/>
        <v>50.806458333333332</v>
      </c>
      <c r="AB74" s="11">
        <f t="shared" si="31"/>
        <v>1</v>
      </c>
      <c r="AC74" s="43"/>
      <c r="AD74" s="4"/>
      <c r="AE74"/>
      <c r="AF74" s="13"/>
      <c r="AG74" s="1"/>
      <c r="AH74" s="5"/>
      <c r="AI74"/>
      <c r="AJ74"/>
      <c r="AK74"/>
    </row>
    <row r="75" spans="1:39" ht="15.6">
      <c r="A75" s="43"/>
      <c r="B75">
        <f>+'Ark1'!C445</f>
        <v>2021</v>
      </c>
      <c r="C75">
        <f>+'Ark1'!L445</f>
        <v>13</v>
      </c>
      <c r="D75" s="3" t="str">
        <f t="shared" si="28"/>
        <v>E-</v>
      </c>
      <c r="E75">
        <f>+'Ark1'!Q445</f>
        <v>0</v>
      </c>
      <c r="F75" s="11">
        <f>+'Ark1'!R445</f>
        <v>0</v>
      </c>
      <c r="G75" s="70"/>
      <c r="H75" s="70">
        <f>+'Ark1'!AE445</f>
        <v>0</v>
      </c>
      <c r="I75" s="70"/>
      <c r="J75" s="70">
        <f>+'Ark1'!AF445</f>
        <v>0</v>
      </c>
      <c r="K75" s="203"/>
      <c r="L75" s="203"/>
      <c r="M75" s="1">
        <f>+'Ark1'!T445</f>
        <v>0</v>
      </c>
      <c r="N75" s="70"/>
      <c r="O75" s="11">
        <f>+'Ark1'!U445</f>
        <v>0</v>
      </c>
      <c r="P75" s="203"/>
      <c r="Q75" s="11">
        <f>+'Ark1'!W445</f>
        <v>0</v>
      </c>
      <c r="R75" s="203"/>
      <c r="S75" s="11">
        <f>+'Ark1'!X445</f>
        <v>0</v>
      </c>
      <c r="T75" s="11">
        <f>+'Ark1'!AG445</f>
        <v>0</v>
      </c>
      <c r="U75" s="11">
        <f>+'Ark1'!AH445</f>
        <v>0</v>
      </c>
      <c r="V75" s="11">
        <f>+'Ark1'!AI445</f>
        <v>0</v>
      </c>
      <c r="W75" s="11">
        <f>+'Ark1'!Y445</f>
        <v>0</v>
      </c>
      <c r="X75" s="67">
        <f>+'Ark1'!AA445</f>
        <v>0</v>
      </c>
      <c r="Y75" s="87"/>
      <c r="Z75" s="11" t="e">
        <f t="shared" si="29"/>
        <v>#DIV/0!</v>
      </c>
      <c r="AA75" s="11">
        <f t="shared" si="30"/>
        <v>0</v>
      </c>
      <c r="AB75" s="11" t="e">
        <f t="shared" si="31"/>
        <v>#DIV/0!</v>
      </c>
      <c r="AC75" s="43"/>
      <c r="AD75" s="4"/>
      <c r="AE75"/>
      <c r="AF75" s="5"/>
      <c r="AG75" s="13"/>
      <c r="AH75" s="5"/>
      <c r="AI75"/>
      <c r="AJ75"/>
      <c r="AK75"/>
    </row>
    <row r="76" spans="1:39" ht="15.6">
      <c r="A76" s="43"/>
      <c r="B76">
        <f>+'Ark1'!C446</f>
        <v>2021</v>
      </c>
      <c r="C76">
        <f>+'Ark1'!L446</f>
        <v>14</v>
      </c>
      <c r="D76" s="3" t="str">
        <f t="shared" si="28"/>
        <v>E</v>
      </c>
      <c r="E76">
        <f>+'Ark1'!Q446</f>
        <v>0</v>
      </c>
      <c r="F76" s="11">
        <f>+'Ark1'!R446</f>
        <v>0</v>
      </c>
      <c r="G76" s="70"/>
      <c r="H76" s="70">
        <f>+'Ark1'!AE446</f>
        <v>0</v>
      </c>
      <c r="I76" s="70"/>
      <c r="J76" s="70">
        <f>+'Ark1'!AF446</f>
        <v>0</v>
      </c>
      <c r="K76" s="203"/>
      <c r="L76" s="203"/>
      <c r="M76" s="1">
        <f>+'Ark1'!T446</f>
        <v>0</v>
      </c>
      <c r="N76" s="70"/>
      <c r="O76" s="11">
        <f>+'Ark1'!U446</f>
        <v>0</v>
      </c>
      <c r="P76" s="203"/>
      <c r="Q76" s="11">
        <f>+'Ark1'!W446</f>
        <v>0</v>
      </c>
      <c r="R76" s="203"/>
      <c r="S76" s="11">
        <f>+'Ark1'!X446</f>
        <v>0</v>
      </c>
      <c r="T76" s="11">
        <f>+'Ark1'!AG446</f>
        <v>0</v>
      </c>
      <c r="U76" s="11">
        <f>+'Ark1'!AH446</f>
        <v>0</v>
      </c>
      <c r="V76" s="11">
        <f>+'Ark1'!AI446</f>
        <v>0</v>
      </c>
      <c r="W76" s="11">
        <f>+'Ark1'!Y446</f>
        <v>0</v>
      </c>
      <c r="X76" s="67">
        <f>+'Ark1'!AA446</f>
        <v>0</v>
      </c>
      <c r="Y76" s="87"/>
      <c r="Z76" s="11" t="e">
        <f t="shared" si="29"/>
        <v>#DIV/0!</v>
      </c>
      <c r="AA76" s="11">
        <f t="shared" si="30"/>
        <v>0</v>
      </c>
      <c r="AB76" s="11" t="e">
        <f t="shared" si="31"/>
        <v>#DIV/0!</v>
      </c>
      <c r="AC76" s="43"/>
      <c r="AD76" s="4"/>
      <c r="AE76"/>
      <c r="AF76"/>
      <c r="AG76" s="13"/>
      <c r="AH76" s="5"/>
      <c r="AI76"/>
      <c r="AJ76"/>
      <c r="AK76"/>
    </row>
    <row r="77" spans="1:39" ht="15.6">
      <c r="A77" s="43"/>
      <c r="B77">
        <f>+'Ark1'!C447</f>
        <v>2021</v>
      </c>
      <c r="C77">
        <f>+'Ark1'!L447</f>
        <v>15</v>
      </c>
      <c r="D77" s="3" t="str">
        <f t="shared" si="28"/>
        <v>E+</v>
      </c>
      <c r="E77">
        <f>+'Ark1'!Q447</f>
        <v>1</v>
      </c>
      <c r="F77" s="11">
        <f>+'Ark1'!R447</f>
        <v>1</v>
      </c>
      <c r="G77" s="70"/>
      <c r="H77" s="70">
        <f>+'Ark1'!AE447</f>
        <v>1.4128664092424064E-2</v>
      </c>
      <c r="I77" s="70"/>
      <c r="J77" s="70">
        <f>+'Ark1'!AF447</f>
        <v>2.4863499541092595E-2</v>
      </c>
      <c r="K77" s="203"/>
      <c r="L77" s="203"/>
      <c r="M77" s="1">
        <f>+'Ark1'!T447</f>
        <v>3</v>
      </c>
      <c r="N77" s="70"/>
      <c r="O77" s="11">
        <f>+'Ark1'!U447</f>
        <v>647.6</v>
      </c>
      <c r="P77" s="203"/>
      <c r="Q77" s="11">
        <f>+'Ark1'!W447</f>
        <v>0</v>
      </c>
      <c r="R77" s="203"/>
      <c r="S77" s="11">
        <f>+'Ark1'!X447</f>
        <v>100</v>
      </c>
      <c r="T77" s="11">
        <f>+'Ark1'!AG447</f>
        <v>1590</v>
      </c>
      <c r="U77" s="11">
        <f>+'Ark1'!AH447</f>
        <v>0</v>
      </c>
      <c r="V77" s="11">
        <f>+'Ark1'!AI447</f>
        <v>100</v>
      </c>
      <c r="W77" s="11">
        <f>+'Ark1'!Y447</f>
        <v>0</v>
      </c>
      <c r="X77" s="67">
        <f>+'Ark1'!AA447</f>
        <v>0</v>
      </c>
      <c r="Y77" s="87"/>
      <c r="Z77" s="11">
        <f t="shared" si="29"/>
        <v>407.29559748427675</v>
      </c>
      <c r="AA77" s="11">
        <f t="shared" si="30"/>
        <v>43.173333333333332</v>
      </c>
      <c r="AB77" s="11">
        <f t="shared" si="31"/>
        <v>1</v>
      </c>
      <c r="AC77" s="43"/>
      <c r="AD77" s="4"/>
      <c r="AE77"/>
      <c r="AF77" s="5"/>
      <c r="AG77" s="13"/>
      <c r="AH77" s="5"/>
      <c r="AI77"/>
      <c r="AJ77"/>
      <c r="AK77"/>
    </row>
    <row r="78" spans="1:39" ht="15.6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73"/>
      <c r="P78" s="43"/>
      <c r="Q78" s="43"/>
      <c r="R78" s="43"/>
      <c r="S78" s="43"/>
      <c r="T78" s="43"/>
      <c r="U78" s="43"/>
      <c r="V78" s="43"/>
      <c r="W78" s="43"/>
      <c r="X78" s="43"/>
      <c r="Y78" s="87"/>
      <c r="Z78" s="43"/>
      <c r="AA78" s="43"/>
      <c r="AB78" s="43"/>
      <c r="AC78" s="43"/>
      <c r="AL78" s="1"/>
      <c r="AM78" s="1"/>
    </row>
    <row r="79" spans="1:39" ht="15.6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73"/>
      <c r="P79" s="43"/>
      <c r="Q79" s="43"/>
      <c r="R79" s="43"/>
      <c r="S79" s="43"/>
      <c r="T79" s="43"/>
      <c r="U79" s="43"/>
      <c r="V79" s="43"/>
      <c r="W79" s="43"/>
      <c r="X79" s="43"/>
      <c r="Y79" s="87"/>
      <c r="Z79" s="43"/>
      <c r="AA79" s="43"/>
      <c r="AB79" s="43"/>
      <c r="AC79" s="43"/>
      <c r="AL79" s="1"/>
      <c r="AM79" s="1"/>
    </row>
    <row r="80" spans="1:39">
      <c r="T80" s="16"/>
      <c r="W80" s="203"/>
      <c r="AL80" s="1"/>
      <c r="AM80" s="1"/>
    </row>
    <row r="81" spans="17:39">
      <c r="T81" s="16"/>
      <c r="W81" s="203"/>
      <c r="AL81" s="1"/>
      <c r="AM81" s="1"/>
    </row>
    <row r="82" spans="17:39">
      <c r="T82" s="16"/>
      <c r="W82" s="203"/>
      <c r="AL82" s="1"/>
      <c r="AM82" s="1"/>
    </row>
    <row r="83" spans="17:39">
      <c r="Q83" s="79"/>
      <c r="S83" s="79"/>
      <c r="T83" s="79"/>
      <c r="U83" s="79"/>
      <c r="V83" s="79"/>
    </row>
    <row r="84" spans="17:39">
      <c r="Q84" s="79"/>
      <c r="S84" s="79"/>
      <c r="T84" s="79"/>
      <c r="U84" s="79"/>
      <c r="V84" s="79"/>
    </row>
  </sheetData>
  <mergeCells count="1">
    <mergeCell ref="Q5:S5"/>
  </mergeCells>
  <conditionalFormatting sqref="AF58 AF71 AF46">
    <cfRule type="cellIs" dxfId="226" priority="25" stopIfTrue="1" operator="greaterThan">
      <formula>0</formula>
    </cfRule>
  </conditionalFormatting>
  <conditionalFormatting sqref="AF58 AF71 AF46">
    <cfRule type="cellIs" dxfId="225" priority="23" operator="lessThan">
      <formula>0</formula>
    </cfRule>
  </conditionalFormatting>
  <conditionalFormatting sqref="I27 I11:I25">
    <cfRule type="cellIs" dxfId="224" priority="21" operator="lessThan">
      <formula>0</formula>
    </cfRule>
    <cfRule type="cellIs" dxfId="223" priority="22" operator="greaterThan">
      <formula>0</formula>
    </cfRule>
  </conditionalFormatting>
  <conditionalFormatting sqref="G27 G11:G25">
    <cfRule type="cellIs" dxfId="222" priority="19" operator="lessThan">
      <formula>0</formula>
    </cfRule>
    <cfRule type="cellIs" dxfId="221" priority="20" operator="greaterThan">
      <formula>0</formula>
    </cfRule>
  </conditionalFormatting>
  <conditionalFormatting sqref="P27 P11:P25">
    <cfRule type="cellIs" dxfId="220" priority="17" operator="lessThan">
      <formula>0</formula>
    </cfRule>
    <cfRule type="cellIs" dxfId="219" priority="18" operator="greaterThan">
      <formula>0</formula>
    </cfRule>
  </conditionalFormatting>
  <conditionalFormatting sqref="N27 N11:N25">
    <cfRule type="cellIs" dxfId="218" priority="13" operator="lessThan">
      <formula>0</formula>
    </cfRule>
    <cfRule type="cellIs" dxfId="217" priority="14" operator="greaterThan">
      <formula>0</formula>
    </cfRule>
  </conditionalFormatting>
  <conditionalFormatting sqref="R11:R25 R27">
    <cfRule type="cellIs" dxfId="216" priority="9" operator="lessThan">
      <formula>0</formula>
    </cfRule>
    <cfRule type="cellIs" dxfId="215" priority="10" operator="greaterThan">
      <formula>0</formula>
    </cfRule>
  </conditionalFormatting>
  <conditionalFormatting sqref="P29:P43 P45">
    <cfRule type="cellIs" dxfId="214" priority="5" operator="lessThan">
      <formula>0</formula>
    </cfRule>
    <cfRule type="cellIs" dxfId="213" priority="6" operator="greaterThan">
      <formula>0</formula>
    </cfRule>
  </conditionalFormatting>
  <conditionalFormatting sqref="N29:N43 N45">
    <cfRule type="cellIs" dxfId="212" priority="3" operator="lessThan">
      <formula>0</formula>
    </cfRule>
    <cfRule type="cellIs" dxfId="211" priority="4" operator="greaterThan">
      <formula>0</formula>
    </cfRule>
  </conditionalFormatting>
  <conditionalFormatting sqref="I29:I43 I45">
    <cfRule type="cellIs" dxfId="210" priority="1" operator="lessThan">
      <formula>0</formula>
    </cfRule>
    <cfRule type="cellIs" dxfId="20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F8CF-F4D5-405C-9A0F-0C4603FE5ACC}">
  <dimension ref="AL1:CB369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9" customFormat="1" ht="15" customHeight="1">
      <c r="BN2" s="208"/>
      <c r="BO2" s="208"/>
      <c r="BP2" s="208"/>
      <c r="BQ2" s="208"/>
      <c r="BR2" s="208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2" customFormat="1" ht="19.8">
      <c r="BN5" s="209"/>
      <c r="BO5" s="209"/>
      <c r="BP5" s="209"/>
      <c r="BQ5" s="209"/>
      <c r="BR5" s="209"/>
      <c r="BS5" s="209"/>
      <c r="BT5" s="209"/>
      <c r="BU5" s="209"/>
      <c r="BV5" s="209"/>
      <c r="BZ5" s="177"/>
      <c r="CA5" s="179"/>
      <c r="CB5" s="179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3"/>
      <c r="BP9"/>
      <c r="BQ9"/>
      <c r="BR9"/>
    </row>
    <row r="10" spans="38:80">
      <c r="AT10" s="79"/>
      <c r="AX10" s="16"/>
      <c r="BB10" s="203"/>
      <c r="BP10"/>
      <c r="BQ10"/>
      <c r="BR10"/>
    </row>
    <row r="11" spans="38:80">
      <c r="AT11" s="79"/>
      <c r="AX11" s="16"/>
      <c r="BB11" s="203"/>
      <c r="BP11"/>
      <c r="BQ11"/>
      <c r="BR11"/>
    </row>
    <row r="12" spans="38:80">
      <c r="AT12" s="79"/>
      <c r="AX12" s="16"/>
      <c r="BB12" s="203"/>
      <c r="BP12"/>
      <c r="BQ12"/>
      <c r="BR12"/>
    </row>
    <row r="13" spans="38:80">
      <c r="AT13" s="79"/>
      <c r="AX13" s="16"/>
      <c r="BB13" s="203"/>
      <c r="BP13"/>
      <c r="BQ13"/>
      <c r="BR13"/>
    </row>
    <row r="14" spans="38:80">
      <c r="AT14" s="79"/>
      <c r="AX14" s="16"/>
      <c r="BB14" s="203"/>
      <c r="BP14"/>
      <c r="BQ14"/>
      <c r="BR14"/>
    </row>
    <row r="15" spans="38:80" ht="15.6">
      <c r="AT15" s="79"/>
      <c r="AX15" s="16"/>
      <c r="BB15" s="203"/>
      <c r="BP15"/>
      <c r="BQ15" s="2"/>
      <c r="BR15" s="2"/>
      <c r="BS15" s="2"/>
    </row>
    <row r="16" spans="38:80" ht="15.6">
      <c r="AT16" s="79"/>
      <c r="AX16" s="16"/>
      <c r="BB16" s="203"/>
      <c r="BP16"/>
      <c r="BQ16" s="2"/>
      <c r="BR16" s="2"/>
      <c r="BS16" s="4"/>
      <c r="BT16" s="4"/>
      <c r="BU16" s="4"/>
    </row>
    <row r="17" spans="46:73">
      <c r="AT17" s="79"/>
      <c r="AX17" s="16"/>
      <c r="BB17" s="203"/>
      <c r="BP17"/>
      <c r="BQ17"/>
      <c r="BR17"/>
    </row>
    <row r="18" spans="46:73">
      <c r="AT18" s="79"/>
      <c r="AX18" s="16"/>
      <c r="BB18" s="203"/>
      <c r="BP18"/>
      <c r="BQ18"/>
      <c r="BR18"/>
    </row>
    <row r="19" spans="46:73" ht="15.6">
      <c r="AT19" s="79"/>
      <c r="AX19" s="16"/>
      <c r="BB19" s="203"/>
      <c r="BP19"/>
      <c r="BQ19" s="2"/>
      <c r="BR19" s="2"/>
      <c r="BS19" s="2"/>
    </row>
    <row r="20" spans="46:73" ht="15.6">
      <c r="AT20" s="79"/>
      <c r="AX20" s="16"/>
      <c r="BB20" s="203"/>
      <c r="BP20"/>
      <c r="BQ20" s="2"/>
      <c r="BR20" s="2"/>
      <c r="BS20" s="2"/>
    </row>
    <row r="21" spans="46:73" ht="15.6">
      <c r="AT21" s="79"/>
      <c r="AX21" s="16"/>
      <c r="BB21" s="203"/>
      <c r="BP21"/>
      <c r="BQ21" s="2"/>
      <c r="BR21" s="2"/>
      <c r="BS21" s="2"/>
    </row>
    <row r="22" spans="46:73" ht="15.6">
      <c r="AT22" s="79"/>
      <c r="AX22" s="16"/>
      <c r="BB22" s="203"/>
      <c r="BP22"/>
      <c r="BQ22" s="2"/>
      <c r="BR22" s="2"/>
      <c r="BS22" s="2"/>
    </row>
    <row r="23" spans="46:73" ht="15.6">
      <c r="AT23" s="79"/>
      <c r="AX23" s="16"/>
      <c r="BB23" s="203"/>
      <c r="BP23"/>
      <c r="BQ23" s="2"/>
      <c r="BR23" s="2"/>
      <c r="BS23" s="4"/>
      <c r="BT23" s="4"/>
      <c r="BU23" s="4"/>
    </row>
    <row r="24" spans="46:73">
      <c r="AT24" s="79"/>
      <c r="AX24" s="16"/>
      <c r="BB24" s="203"/>
      <c r="BP24"/>
      <c r="BQ24" s="1"/>
      <c r="BR24" s="1"/>
      <c r="BS24" s="11"/>
      <c r="BT24" s="11"/>
      <c r="BU24" s="11"/>
    </row>
    <row r="25" spans="46:73">
      <c r="AT25" s="79"/>
      <c r="AX25" s="16"/>
      <c r="BB25" s="203"/>
      <c r="BP25"/>
      <c r="BQ25" s="1"/>
      <c r="BR25" s="1"/>
      <c r="BS25" s="11"/>
      <c r="BT25" s="11"/>
      <c r="BU25" s="11"/>
    </row>
    <row r="26" spans="46:73">
      <c r="AT26" s="79"/>
      <c r="AX26" s="16"/>
      <c r="BB26" s="203"/>
      <c r="BP26"/>
      <c r="BQ26" s="1"/>
      <c r="BR26" s="1"/>
      <c r="BS26" s="11"/>
      <c r="BT26" s="11"/>
      <c r="BU26" s="11"/>
    </row>
    <row r="27" spans="46:73">
      <c r="AT27" s="79"/>
      <c r="AX27" s="16"/>
      <c r="BB27" s="203"/>
      <c r="BP27"/>
      <c r="BQ27" s="1"/>
      <c r="BR27" s="1"/>
      <c r="BS27" s="11"/>
      <c r="BT27" s="11"/>
      <c r="BU27" s="11"/>
    </row>
    <row r="28" spans="46:73">
      <c r="AT28" s="79"/>
      <c r="AX28" s="16"/>
      <c r="BB28" s="203"/>
      <c r="BP28"/>
      <c r="BQ28" s="1"/>
      <c r="BR28" s="1"/>
      <c r="BS28" s="11"/>
      <c r="BT28" s="11"/>
      <c r="BU28" s="11"/>
    </row>
    <row r="29" spans="46:73">
      <c r="AT29" s="79"/>
      <c r="AX29" s="16"/>
      <c r="BB29" s="203"/>
      <c r="BP29"/>
      <c r="BQ29" s="1"/>
      <c r="BR29" s="1"/>
      <c r="BS29" s="11"/>
      <c r="BT29" s="11"/>
      <c r="BU29" s="11"/>
    </row>
    <row r="30" spans="46:73">
      <c r="AT30" s="79"/>
      <c r="AX30" s="16"/>
      <c r="BB30" s="203"/>
      <c r="BP30"/>
      <c r="BQ30" s="1"/>
      <c r="BR30" s="1"/>
      <c r="BS30" s="11"/>
      <c r="BT30" s="11"/>
      <c r="BU30" s="11"/>
    </row>
    <row r="31" spans="46:73">
      <c r="AT31" s="79"/>
      <c r="AX31" s="16"/>
      <c r="BB31" s="203"/>
      <c r="BP31"/>
      <c r="BQ31" s="1"/>
      <c r="BR31" s="1"/>
      <c r="BS31" s="11"/>
      <c r="BT31" s="11"/>
      <c r="BU31" s="11"/>
    </row>
    <row r="32" spans="46:73">
      <c r="AT32" s="79"/>
      <c r="AX32" s="16"/>
      <c r="BB32" s="203"/>
      <c r="BP32"/>
      <c r="BQ32" s="1"/>
      <c r="BR32" s="1"/>
      <c r="BS32" s="11"/>
      <c r="BT32" s="11"/>
      <c r="BU32" s="11"/>
    </row>
    <row r="33" spans="46:73">
      <c r="AT33" s="79"/>
      <c r="AX33" s="16"/>
      <c r="BB33" s="203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3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3"/>
      <c r="BP35"/>
      <c r="BQ35" s="13"/>
      <c r="BR35" s="13"/>
      <c r="BS35" s="11"/>
      <c r="BT35" s="11"/>
      <c r="BU35" s="11"/>
    </row>
    <row r="36" spans="46:73">
      <c r="AT36" s="79"/>
      <c r="AX36" s="16"/>
      <c r="BB36" s="203"/>
      <c r="BP36"/>
      <c r="BQ36" s="13"/>
      <c r="BR36" s="13"/>
      <c r="BS36" s="11"/>
      <c r="BT36" s="11"/>
      <c r="BU36" s="11"/>
    </row>
    <row r="37" spans="46:73" ht="17.25" customHeight="1">
      <c r="AT37" s="79"/>
      <c r="AX37" s="16"/>
      <c r="BB37" s="203"/>
      <c r="BP37"/>
      <c r="BQ37" s="13"/>
      <c r="BR37" s="13"/>
      <c r="BS37" s="11"/>
      <c r="BT37" s="11"/>
      <c r="BU37" s="11"/>
    </row>
    <row r="38" spans="46:73">
      <c r="AT38" s="79"/>
      <c r="AX38" s="16"/>
      <c r="BB38" s="203"/>
      <c r="BP38"/>
      <c r="BQ38" s="13"/>
      <c r="BR38" s="13"/>
      <c r="BS38" s="11"/>
      <c r="BT38" s="11"/>
      <c r="BU38" s="11"/>
    </row>
    <row r="39" spans="46:73">
      <c r="AT39" s="79"/>
      <c r="AX39" s="16"/>
      <c r="BB39" s="203"/>
      <c r="BP39"/>
      <c r="BQ39" s="13"/>
      <c r="BR39" s="13"/>
      <c r="BS39" s="11"/>
      <c r="BT39" s="11"/>
      <c r="BU39" s="11"/>
    </row>
    <row r="40" spans="46:73" ht="21">
      <c r="AT40" s="79"/>
      <c r="AX40" s="16"/>
      <c r="BB40" s="203"/>
      <c r="BP40"/>
      <c r="BQ40" s="54"/>
      <c r="BR40" s="54"/>
      <c r="BS40" s="11"/>
      <c r="BT40" s="11"/>
      <c r="BU40" s="11"/>
    </row>
    <row r="41" spans="46:73">
      <c r="AT41" s="79"/>
      <c r="AX41" s="16"/>
      <c r="BB41" s="203"/>
      <c r="BP41"/>
      <c r="BQ41"/>
      <c r="BR41"/>
    </row>
    <row r="42" spans="46:73" ht="15.6">
      <c r="AT42" s="79"/>
      <c r="AX42" s="16"/>
      <c r="BB42" s="203"/>
      <c r="BP42"/>
      <c r="BQ42" s="1"/>
      <c r="BR42" s="5"/>
    </row>
    <row r="43" spans="46:73">
      <c r="AT43" s="79"/>
      <c r="AX43" s="16"/>
      <c r="BB43" s="203"/>
      <c r="BP43"/>
      <c r="BQ43"/>
      <c r="BR43"/>
    </row>
    <row r="44" spans="46:73">
      <c r="AT44" s="79"/>
      <c r="AX44" s="16"/>
      <c r="BB44" s="203"/>
      <c r="BP44"/>
      <c r="BQ44"/>
      <c r="BR44"/>
    </row>
    <row r="45" spans="46:73">
      <c r="AT45" s="79"/>
      <c r="AX45" s="16"/>
      <c r="BB45" s="203"/>
      <c r="BP45"/>
      <c r="BQ45"/>
      <c r="BR45"/>
    </row>
    <row r="46" spans="46:73">
      <c r="AT46" s="79"/>
      <c r="AX46" s="16"/>
      <c r="BB46" s="203"/>
      <c r="BP46"/>
      <c r="BQ46"/>
      <c r="BR46"/>
    </row>
    <row r="47" spans="46:73">
      <c r="AT47" s="79"/>
      <c r="AX47" s="16"/>
      <c r="BB47" s="203"/>
      <c r="BP47"/>
      <c r="BQ47"/>
      <c r="BR47"/>
    </row>
    <row r="48" spans="46:73">
      <c r="AT48" s="79"/>
      <c r="AX48" s="16"/>
      <c r="BB48" s="203"/>
      <c r="BP48"/>
      <c r="BQ48"/>
      <c r="BR48"/>
    </row>
    <row r="49" spans="46:70">
      <c r="AT49" s="79"/>
      <c r="AX49" s="16"/>
      <c r="BB49" s="203"/>
      <c r="BP49"/>
      <c r="BQ49"/>
      <c r="BR49"/>
    </row>
    <row r="50" spans="46:70">
      <c r="AT50" s="79"/>
      <c r="AX50" s="16"/>
      <c r="BB50" s="203"/>
      <c r="BP50"/>
      <c r="BQ50"/>
      <c r="BR50"/>
    </row>
    <row r="51" spans="46:70">
      <c r="AT51" s="79"/>
      <c r="AX51" s="16"/>
      <c r="BB51" s="203"/>
      <c r="BP51"/>
      <c r="BQ51"/>
      <c r="BR51"/>
    </row>
    <row r="52" spans="46:70">
      <c r="AT52" s="79"/>
      <c r="AX52" s="16"/>
      <c r="BB52" s="203"/>
      <c r="BP52"/>
      <c r="BQ52"/>
      <c r="BR52"/>
    </row>
    <row r="53" spans="46:70">
      <c r="AT53" s="79"/>
      <c r="AX53" s="16"/>
      <c r="BB53" s="203"/>
      <c r="BP53"/>
      <c r="BQ53"/>
      <c r="BR53"/>
    </row>
    <row r="54" spans="46:70">
      <c r="AT54" s="79"/>
      <c r="AX54" s="16"/>
      <c r="BB54" s="203"/>
      <c r="BP54"/>
      <c r="BQ54"/>
      <c r="BR54"/>
    </row>
    <row r="55" spans="46:70">
      <c r="AT55" s="79"/>
      <c r="AX55" s="16"/>
      <c r="BB55" s="203"/>
      <c r="BP55"/>
      <c r="BQ55"/>
      <c r="BR55"/>
    </row>
    <row r="56" spans="46:70">
      <c r="AT56" s="79"/>
      <c r="AX56" s="16"/>
      <c r="BB56" s="203"/>
      <c r="BP56"/>
      <c r="BQ56"/>
      <c r="BR56"/>
    </row>
    <row r="57" spans="46:70">
      <c r="AT57" s="79"/>
      <c r="AX57" s="16"/>
      <c r="BB57" s="203"/>
      <c r="BP57"/>
      <c r="BQ57"/>
      <c r="BR57"/>
    </row>
    <row r="58" spans="46:70">
      <c r="AT58" s="79"/>
      <c r="AX58" s="16"/>
      <c r="BB58" s="203"/>
      <c r="BP58"/>
      <c r="BQ58"/>
      <c r="BR58"/>
    </row>
    <row r="59" spans="46:70">
      <c r="AT59" s="79"/>
      <c r="AX59" s="16"/>
      <c r="BB59" s="203"/>
      <c r="BP59"/>
      <c r="BQ59"/>
      <c r="BR59"/>
    </row>
    <row r="60" spans="46:70">
      <c r="AT60" s="79"/>
      <c r="AX60" s="16"/>
      <c r="BB60" s="203"/>
      <c r="BP60"/>
      <c r="BQ60"/>
      <c r="BR60"/>
    </row>
    <row r="61" spans="46:70">
      <c r="AT61" s="79"/>
      <c r="AX61" s="16"/>
      <c r="BB61" s="203"/>
      <c r="BP61"/>
      <c r="BQ61"/>
      <c r="BR61"/>
    </row>
    <row r="62" spans="46:70">
      <c r="AT62" s="79"/>
      <c r="AX62" s="16"/>
      <c r="BB62" s="203"/>
      <c r="BP62"/>
      <c r="BQ62"/>
      <c r="BR62"/>
    </row>
    <row r="63" spans="46:70">
      <c r="AT63" s="79"/>
      <c r="AX63" s="16"/>
      <c r="BB63" s="203"/>
      <c r="BP63"/>
      <c r="BQ63"/>
      <c r="BR63"/>
    </row>
    <row r="64" spans="46:70">
      <c r="AT64" s="79"/>
      <c r="AX64" s="16"/>
      <c r="BB64" s="203"/>
      <c r="BP64"/>
      <c r="BQ64"/>
      <c r="BR64"/>
    </row>
    <row r="65" spans="46:70">
      <c r="AT65" s="79"/>
      <c r="AX65" s="16"/>
      <c r="BB65" s="203"/>
      <c r="BP65"/>
      <c r="BQ65"/>
      <c r="BR65"/>
    </row>
    <row r="66" spans="46:70">
      <c r="AT66" s="79"/>
      <c r="AX66" s="16"/>
      <c r="BB66" s="203"/>
      <c r="BP66"/>
      <c r="BQ66"/>
      <c r="BR66"/>
    </row>
    <row r="67" spans="46:70">
      <c r="AT67" s="79"/>
      <c r="AX67" s="16"/>
      <c r="BB67" s="203"/>
      <c r="BP67"/>
      <c r="BQ67"/>
      <c r="BR67"/>
    </row>
    <row r="68" spans="46:70">
      <c r="AT68" s="79"/>
      <c r="AX68" s="16"/>
      <c r="BB68" s="203"/>
      <c r="BP68"/>
      <c r="BQ68"/>
      <c r="BR68"/>
    </row>
    <row r="69" spans="46:70">
      <c r="AT69" s="79"/>
      <c r="AX69" s="16"/>
      <c r="BB69" s="203"/>
      <c r="BP69"/>
      <c r="BQ69"/>
      <c r="BR69"/>
    </row>
    <row r="70" spans="46:70">
      <c r="AT70" s="79"/>
      <c r="AX70" s="16"/>
      <c r="BB70" s="203"/>
      <c r="BP70"/>
      <c r="BQ70"/>
      <c r="BR70"/>
    </row>
    <row r="71" spans="46:70">
      <c r="AT71" s="79"/>
      <c r="AX71" s="16"/>
      <c r="BB71" s="203"/>
      <c r="BP71"/>
      <c r="BQ71"/>
      <c r="BR71"/>
    </row>
    <row r="72" spans="46:70">
      <c r="AT72" s="79"/>
      <c r="AX72" s="16"/>
      <c r="BB72" s="203"/>
      <c r="BP72"/>
      <c r="BQ72"/>
      <c r="BR72"/>
    </row>
    <row r="73" spans="46:70">
      <c r="AT73" s="79"/>
      <c r="AX73" s="16"/>
      <c r="BB73" s="203"/>
      <c r="BP73"/>
      <c r="BQ73"/>
      <c r="BR73"/>
    </row>
    <row r="74" spans="46:70">
      <c r="AT74" s="79"/>
      <c r="AX74" s="16"/>
      <c r="BB74" s="203"/>
      <c r="BP74"/>
      <c r="BQ74"/>
      <c r="BR74"/>
    </row>
    <row r="75" spans="46:70">
      <c r="AT75" s="79"/>
      <c r="AX75" s="16"/>
      <c r="BB75" s="203"/>
      <c r="BP75"/>
      <c r="BQ75"/>
      <c r="BR75"/>
    </row>
    <row r="76" spans="46:70">
      <c r="AT76" s="79"/>
      <c r="AX76" s="16"/>
      <c r="BB76" s="203"/>
      <c r="BP76"/>
      <c r="BQ76"/>
      <c r="BR76"/>
    </row>
    <row r="77" spans="46:70">
      <c r="AT77" s="79"/>
      <c r="AX77" s="16"/>
      <c r="BB77" s="203"/>
      <c r="BP77"/>
      <c r="BQ77"/>
      <c r="BR77"/>
    </row>
    <row r="78" spans="46:70">
      <c r="AT78" s="79"/>
      <c r="AX78" s="16"/>
      <c r="BB78" s="203"/>
      <c r="BP78"/>
      <c r="BQ78"/>
      <c r="BR78"/>
    </row>
    <row r="79" spans="46:70">
      <c r="AT79" s="79"/>
      <c r="AX79" s="16"/>
      <c r="BB79" s="203"/>
      <c r="BP79"/>
      <c r="BQ79"/>
      <c r="BR79"/>
    </row>
    <row r="80" spans="46:70">
      <c r="AT80" s="79"/>
      <c r="AX80" s="16"/>
      <c r="BB80" s="203"/>
      <c r="BP80"/>
      <c r="BQ80"/>
      <c r="BR80"/>
    </row>
    <row r="81" spans="46:70">
      <c r="AT81" s="79"/>
      <c r="AX81" s="16"/>
      <c r="BB81" s="203"/>
      <c r="BP81"/>
      <c r="BQ81"/>
      <c r="BR81"/>
    </row>
    <row r="82" spans="46:70">
      <c r="AT82" s="79"/>
      <c r="AX82" s="16"/>
      <c r="BB82" s="203"/>
      <c r="BP82"/>
      <c r="BQ82"/>
      <c r="BR82"/>
    </row>
    <row r="83" spans="46:70">
      <c r="AT83" s="79"/>
      <c r="AX83" s="16"/>
      <c r="BB83" s="203"/>
      <c r="BP83"/>
      <c r="BQ83"/>
      <c r="BR83"/>
    </row>
    <row r="84" spans="46:70">
      <c r="AT84" s="79"/>
      <c r="AX84" s="16"/>
      <c r="BB84" s="203"/>
      <c r="BP84"/>
      <c r="BQ84"/>
      <c r="BR84"/>
    </row>
    <row r="85" spans="46:70">
      <c r="AT85" s="79"/>
      <c r="AX85" s="16"/>
      <c r="BB85" s="203"/>
      <c r="BP85"/>
      <c r="BQ85"/>
      <c r="BR85"/>
    </row>
    <row r="86" spans="46:70">
      <c r="AT86" s="79"/>
      <c r="AX86" s="16"/>
      <c r="BB86" s="203"/>
      <c r="BP86"/>
      <c r="BQ86"/>
      <c r="BR86"/>
    </row>
    <row r="87" spans="46:70">
      <c r="AT87" s="79"/>
      <c r="AX87" s="16"/>
      <c r="BB87" s="203"/>
      <c r="BP87"/>
      <c r="BQ87"/>
      <c r="BR87"/>
    </row>
    <row r="88" spans="46:70">
      <c r="AT88" s="79"/>
      <c r="AX88" s="16"/>
      <c r="BB88" s="203"/>
      <c r="BP88"/>
      <c r="BQ88"/>
      <c r="BR88"/>
    </row>
    <row r="89" spans="46:70">
      <c r="AT89" s="79"/>
      <c r="AX89" s="16"/>
      <c r="BB89" s="203"/>
      <c r="BP89"/>
      <c r="BQ89"/>
      <c r="BR89"/>
    </row>
    <row r="90" spans="46:70">
      <c r="AT90" s="79"/>
      <c r="AX90" s="16"/>
      <c r="BB90" s="203"/>
      <c r="BP90"/>
      <c r="BQ90"/>
      <c r="BR90"/>
    </row>
    <row r="91" spans="46:70">
      <c r="AT91" s="79"/>
      <c r="AX91" s="16"/>
      <c r="BB91" s="203"/>
      <c r="BP91"/>
      <c r="BQ91"/>
      <c r="BR91"/>
    </row>
    <row r="92" spans="46:70">
      <c r="AT92" s="79"/>
      <c r="AX92" s="16"/>
      <c r="BB92" s="203"/>
      <c r="BP92"/>
      <c r="BQ92"/>
      <c r="BR92"/>
    </row>
    <row r="93" spans="46:70">
      <c r="AT93" s="79"/>
      <c r="AX93" s="16"/>
      <c r="BB93" s="203"/>
      <c r="BP93"/>
      <c r="BQ93"/>
      <c r="BR93"/>
    </row>
    <row r="94" spans="46:70">
      <c r="AT94" s="79"/>
      <c r="AX94" s="16"/>
      <c r="BB94" s="203"/>
      <c r="BP94"/>
      <c r="BQ94"/>
      <c r="BR94"/>
    </row>
    <row r="95" spans="46:70">
      <c r="AT95" s="79"/>
      <c r="AX95" s="16"/>
      <c r="BB95" s="203"/>
      <c r="BP95"/>
      <c r="BQ95"/>
      <c r="BR95"/>
    </row>
    <row r="96" spans="46:70">
      <c r="AT96" s="79"/>
      <c r="AX96" s="16"/>
      <c r="BB96" s="203"/>
      <c r="BP96"/>
      <c r="BQ96"/>
      <c r="BR96"/>
    </row>
    <row r="97" spans="46:70">
      <c r="AT97" s="79"/>
      <c r="AX97" s="16"/>
      <c r="BB97" s="203"/>
      <c r="BP97"/>
      <c r="BQ97"/>
      <c r="BR97"/>
    </row>
    <row r="98" spans="46:70">
      <c r="AT98" s="79"/>
      <c r="AX98" s="16"/>
      <c r="BB98" s="203"/>
      <c r="BP98"/>
      <c r="BQ98"/>
      <c r="BR98"/>
    </row>
    <row r="99" spans="46:70">
      <c r="AT99" s="79"/>
      <c r="AX99" s="16"/>
      <c r="BB99" s="203"/>
      <c r="BP99"/>
      <c r="BQ99"/>
      <c r="BR99"/>
    </row>
    <row r="100" spans="46:70">
      <c r="AT100" s="79"/>
      <c r="AX100" s="16"/>
      <c r="BB100" s="203"/>
      <c r="BP100"/>
      <c r="BQ100"/>
      <c r="BR100"/>
    </row>
    <row r="101" spans="46:70">
      <c r="AT101" s="79"/>
      <c r="AX101" s="16"/>
      <c r="BB101" s="203"/>
      <c r="BP101"/>
      <c r="BQ101"/>
      <c r="BR101"/>
    </row>
    <row r="102" spans="46:70">
      <c r="AT102" s="79"/>
      <c r="AX102" s="16"/>
      <c r="BB102" s="203"/>
      <c r="BP102"/>
      <c r="BQ102"/>
      <c r="BR102"/>
    </row>
    <row r="103" spans="46:70">
      <c r="AT103" s="79"/>
      <c r="AX103" s="16"/>
      <c r="BB103" s="203"/>
      <c r="BP103"/>
      <c r="BQ103"/>
      <c r="BR103"/>
    </row>
    <row r="104" spans="46:70">
      <c r="AT104" s="79"/>
      <c r="AX104" s="16"/>
      <c r="BB104" s="203"/>
      <c r="BP104"/>
      <c r="BQ104"/>
      <c r="BR104"/>
    </row>
    <row r="105" spans="46:70">
      <c r="AT105" s="79"/>
      <c r="AX105" s="16"/>
      <c r="BB105" s="203"/>
      <c r="BP105"/>
      <c r="BQ105"/>
      <c r="BR105"/>
    </row>
    <row r="106" spans="46:70">
      <c r="AT106" s="79"/>
      <c r="AX106" s="16"/>
      <c r="BB106" s="203"/>
      <c r="BP106"/>
      <c r="BQ106"/>
      <c r="BR106"/>
    </row>
    <row r="107" spans="46:70">
      <c r="AT107" s="79"/>
      <c r="AX107" s="16"/>
      <c r="BB107" s="203"/>
      <c r="BP107"/>
      <c r="BQ107"/>
      <c r="BR107"/>
    </row>
    <row r="108" spans="46:70">
      <c r="AT108" s="79"/>
      <c r="AX108" s="16"/>
      <c r="BB108" s="203"/>
      <c r="BP108"/>
      <c r="BQ108"/>
      <c r="BR108"/>
    </row>
    <row r="109" spans="46:70">
      <c r="AT109" s="79"/>
      <c r="AX109" s="16"/>
      <c r="BB109" s="203"/>
      <c r="BP109"/>
      <c r="BQ109"/>
      <c r="BR109"/>
    </row>
    <row r="110" spans="46:70">
      <c r="AT110" s="79"/>
      <c r="AX110" s="16"/>
      <c r="BB110" s="203"/>
      <c r="BP110"/>
      <c r="BQ110"/>
      <c r="BR110"/>
    </row>
    <row r="111" spans="46:70">
      <c r="AT111" s="79"/>
      <c r="AX111" s="16"/>
      <c r="BB111" s="203"/>
      <c r="BP111"/>
      <c r="BQ111"/>
      <c r="BR111"/>
    </row>
    <row r="112" spans="46:70">
      <c r="AT112" s="79"/>
      <c r="AX112" s="16"/>
      <c r="BB112" s="203"/>
      <c r="BP112"/>
      <c r="BQ112"/>
      <c r="BR112"/>
    </row>
    <row r="113" spans="46:70">
      <c r="AT113" s="79"/>
      <c r="AX113" s="16"/>
      <c r="BB113" s="203"/>
      <c r="BP113"/>
      <c r="BQ113"/>
      <c r="BR113"/>
    </row>
    <row r="114" spans="46:70">
      <c r="AT114" s="79"/>
      <c r="AX114" s="16"/>
      <c r="BB114" s="203"/>
      <c r="BP114"/>
      <c r="BQ114"/>
      <c r="BR114"/>
    </row>
    <row r="115" spans="46:70">
      <c r="AT115" s="79"/>
      <c r="AX115" s="16"/>
      <c r="BB115" s="203"/>
      <c r="BP115"/>
      <c r="BQ115"/>
      <c r="BR115"/>
    </row>
    <row r="116" spans="46:70">
      <c r="AT116" s="79"/>
      <c r="AX116" s="16"/>
      <c r="BB116" s="203"/>
      <c r="BP116"/>
      <c r="BQ116"/>
      <c r="BR116"/>
    </row>
    <row r="117" spans="46:70">
      <c r="AT117" s="79"/>
      <c r="AX117" s="16"/>
      <c r="BB117" s="203"/>
      <c r="BP117"/>
      <c r="BQ117"/>
      <c r="BR117"/>
    </row>
    <row r="118" spans="46:70">
      <c r="AT118" s="79"/>
      <c r="AX118" s="16"/>
      <c r="BB118" s="203"/>
      <c r="BP118"/>
      <c r="BQ118"/>
      <c r="BR118"/>
    </row>
    <row r="119" spans="46:70">
      <c r="AT119" s="79"/>
      <c r="AX119" s="16"/>
      <c r="BB119" s="203"/>
      <c r="BP119"/>
      <c r="BQ119"/>
      <c r="BR119"/>
    </row>
    <row r="120" spans="46:70">
      <c r="AT120" s="79"/>
      <c r="AX120" s="16"/>
      <c r="BB120" s="203"/>
      <c r="BP120"/>
      <c r="BQ120"/>
      <c r="BR120"/>
    </row>
    <row r="121" spans="46:70">
      <c r="AT121" s="79"/>
      <c r="AX121" s="16"/>
      <c r="BB121" s="203"/>
      <c r="BP121"/>
      <c r="BQ121"/>
      <c r="BR121"/>
    </row>
    <row r="122" spans="46:70">
      <c r="AT122" s="79"/>
      <c r="AX122" s="16"/>
      <c r="BB122" s="203"/>
      <c r="BP122"/>
      <c r="BQ122"/>
      <c r="BR122"/>
    </row>
    <row r="123" spans="46:70">
      <c r="AT123" s="79"/>
      <c r="AX123" s="16"/>
      <c r="BB123" s="203"/>
      <c r="BP123"/>
      <c r="BQ123"/>
      <c r="BR123"/>
    </row>
    <row r="124" spans="46:70">
      <c r="AT124" s="79"/>
      <c r="AX124" s="16"/>
      <c r="BB124" s="203"/>
      <c r="BP124"/>
      <c r="BQ124"/>
      <c r="BR124"/>
    </row>
    <row r="125" spans="46:70">
      <c r="AT125" s="79"/>
      <c r="AX125" s="16"/>
      <c r="BB125" s="203"/>
      <c r="BP125"/>
      <c r="BQ125"/>
      <c r="BR125"/>
    </row>
    <row r="126" spans="46:70">
      <c r="AT126" s="79"/>
      <c r="AX126" s="16"/>
      <c r="BB126" s="203"/>
      <c r="BP126"/>
      <c r="BQ126"/>
      <c r="BR126"/>
    </row>
    <row r="127" spans="46:70">
      <c r="AT127" s="79"/>
      <c r="AX127" s="16"/>
      <c r="BB127" s="203"/>
      <c r="BP127"/>
      <c r="BQ127"/>
      <c r="BR127"/>
    </row>
    <row r="128" spans="46:70">
      <c r="AT128" s="79"/>
      <c r="AX128" s="16"/>
      <c r="BB128" s="203"/>
      <c r="BP128"/>
      <c r="BQ128"/>
      <c r="BR128"/>
    </row>
    <row r="129" spans="46:70">
      <c r="AT129" s="79"/>
      <c r="AX129" s="16"/>
      <c r="BB129" s="203"/>
      <c r="BP129"/>
      <c r="BQ129"/>
      <c r="BR129"/>
    </row>
    <row r="130" spans="46:70">
      <c r="AT130" s="79"/>
      <c r="AX130" s="16"/>
      <c r="BB130" s="203"/>
      <c r="BP130"/>
      <c r="BQ130"/>
      <c r="BR130"/>
    </row>
    <row r="131" spans="46:70">
      <c r="AT131" s="79"/>
      <c r="AX131" s="16"/>
      <c r="BB131" s="203"/>
      <c r="BP131"/>
      <c r="BQ131"/>
      <c r="BR131"/>
    </row>
    <row r="132" spans="46:70">
      <c r="AT132" s="79"/>
      <c r="AX132" s="16"/>
      <c r="BB132" s="203"/>
      <c r="BP132"/>
      <c r="BQ132"/>
      <c r="BR132"/>
    </row>
    <row r="133" spans="46:70">
      <c r="AT133" s="79"/>
      <c r="AX133" s="16"/>
      <c r="BB133" s="203"/>
      <c r="BP133"/>
      <c r="BQ133"/>
      <c r="BR133"/>
    </row>
    <row r="134" spans="46:70">
      <c r="AT134" s="79"/>
      <c r="AX134" s="16"/>
      <c r="BB134" s="203"/>
      <c r="BP134"/>
      <c r="BQ134"/>
      <c r="BR134"/>
    </row>
    <row r="135" spans="46:70">
      <c r="AT135" s="79"/>
      <c r="AX135" s="16"/>
      <c r="BB135" s="203"/>
      <c r="BP135"/>
      <c r="BQ135"/>
      <c r="BR135"/>
    </row>
    <row r="136" spans="46:70">
      <c r="AT136" s="79"/>
      <c r="AX136" s="16"/>
      <c r="BB136" s="203"/>
      <c r="BP136"/>
      <c r="BQ136"/>
      <c r="BR136"/>
    </row>
    <row r="137" spans="46:70">
      <c r="AT137" s="79"/>
      <c r="AX137" s="16"/>
      <c r="BB137" s="203"/>
      <c r="BP137"/>
      <c r="BQ137"/>
      <c r="BR137"/>
    </row>
    <row r="138" spans="46:70">
      <c r="AT138" s="79"/>
      <c r="AX138" s="16"/>
      <c r="BB138" s="203"/>
      <c r="BP138"/>
      <c r="BQ138"/>
      <c r="BR138"/>
    </row>
    <row r="139" spans="46:70">
      <c r="AT139" s="79"/>
      <c r="AX139" s="16"/>
      <c r="BB139" s="203"/>
      <c r="BP139"/>
      <c r="BQ139"/>
      <c r="BR139"/>
    </row>
    <row r="140" spans="46:70">
      <c r="AT140" s="79"/>
      <c r="AX140" s="16"/>
      <c r="BB140" s="203"/>
      <c r="BP140"/>
      <c r="BQ140"/>
      <c r="BR140"/>
    </row>
    <row r="141" spans="46:70">
      <c r="AT141" s="79"/>
      <c r="AX141" s="16"/>
      <c r="BB141" s="203"/>
      <c r="BP141"/>
      <c r="BQ141"/>
      <c r="BR141"/>
    </row>
    <row r="142" spans="46:70">
      <c r="AT142" s="79"/>
      <c r="AX142" s="16"/>
      <c r="BB142" s="203"/>
      <c r="BP142"/>
      <c r="BQ142"/>
      <c r="BR142"/>
    </row>
    <row r="143" spans="46:70">
      <c r="AT143" s="79"/>
      <c r="AX143" s="16"/>
      <c r="BB143" s="203"/>
      <c r="BP143"/>
      <c r="BQ143"/>
      <c r="BR143"/>
    </row>
    <row r="144" spans="46:70">
      <c r="AT144" s="79"/>
      <c r="AX144" s="16"/>
      <c r="BB144" s="203"/>
      <c r="BP144"/>
      <c r="BQ144"/>
      <c r="BR144"/>
    </row>
    <row r="145" spans="46:70">
      <c r="AT145" s="79"/>
      <c r="AX145" s="16"/>
      <c r="BB145" s="203"/>
      <c r="BP145"/>
      <c r="BQ145"/>
      <c r="BR145"/>
    </row>
    <row r="146" spans="46:70">
      <c r="AT146" s="79"/>
      <c r="AX146" s="16"/>
      <c r="BB146" s="203"/>
      <c r="BP146"/>
      <c r="BQ146"/>
      <c r="BR146"/>
    </row>
    <row r="147" spans="46:70">
      <c r="AT147" s="79"/>
      <c r="AX147" s="16"/>
      <c r="BB147" s="203"/>
      <c r="BP147"/>
      <c r="BQ147"/>
      <c r="BR147"/>
    </row>
    <row r="148" spans="46:70">
      <c r="AT148" s="79"/>
      <c r="AX148" s="16"/>
      <c r="BB148" s="203"/>
      <c r="BP148"/>
      <c r="BQ148"/>
      <c r="BR148"/>
    </row>
    <row r="149" spans="46:70">
      <c r="AT149" s="79"/>
      <c r="AX149" s="16"/>
      <c r="BB149" s="203"/>
      <c r="BP149"/>
      <c r="BQ149"/>
      <c r="BR149"/>
    </row>
    <row r="150" spans="46:70">
      <c r="AT150" s="79"/>
      <c r="AX150" s="16"/>
      <c r="BB150" s="203"/>
      <c r="BP150"/>
      <c r="BQ150"/>
      <c r="BR150"/>
    </row>
    <row r="151" spans="46:70">
      <c r="AT151" s="79"/>
      <c r="AX151" s="16"/>
      <c r="BB151" s="203"/>
      <c r="BP151"/>
      <c r="BQ151"/>
      <c r="BR151"/>
    </row>
    <row r="152" spans="46:70">
      <c r="AT152" s="79"/>
      <c r="AX152" s="16"/>
      <c r="BB152" s="203"/>
      <c r="BP152"/>
      <c r="BQ152"/>
      <c r="BR152"/>
    </row>
    <row r="153" spans="46:70">
      <c r="AT153" s="79"/>
      <c r="AX153" s="16"/>
      <c r="BB153" s="203"/>
      <c r="BP153"/>
      <c r="BQ153"/>
      <c r="BR153"/>
    </row>
    <row r="154" spans="46:70">
      <c r="AT154" s="79"/>
      <c r="AX154" s="16"/>
      <c r="BB154" s="203"/>
      <c r="BP154"/>
      <c r="BQ154"/>
      <c r="BR154"/>
    </row>
    <row r="155" spans="46:70">
      <c r="AT155" s="79"/>
      <c r="AX155" s="16"/>
      <c r="BB155" s="203"/>
      <c r="BP155"/>
      <c r="BQ155"/>
      <c r="BR155"/>
    </row>
    <row r="156" spans="46:70">
      <c r="AT156" s="79"/>
      <c r="AX156" s="16"/>
      <c r="BB156" s="203"/>
      <c r="BP156"/>
      <c r="BQ156"/>
      <c r="BR156"/>
    </row>
    <row r="157" spans="46:70">
      <c r="AT157" s="79"/>
      <c r="AX157" s="16"/>
      <c r="BB157" s="203"/>
      <c r="BP157"/>
      <c r="BQ157"/>
      <c r="BR157"/>
    </row>
    <row r="158" spans="46:70">
      <c r="AT158" s="79"/>
      <c r="AX158" s="16"/>
      <c r="BB158" s="203"/>
      <c r="BP158"/>
      <c r="BQ158"/>
      <c r="BR158"/>
    </row>
    <row r="159" spans="46:70">
      <c r="AT159" s="79"/>
      <c r="AX159" s="16"/>
      <c r="BB159" s="203"/>
      <c r="BP159"/>
      <c r="BQ159"/>
      <c r="BR159"/>
    </row>
    <row r="160" spans="46:70">
      <c r="AT160" s="79"/>
      <c r="AX160" s="16"/>
      <c r="BB160" s="203"/>
      <c r="BP160"/>
      <c r="BQ160"/>
      <c r="BR160"/>
    </row>
    <row r="161" spans="46:70">
      <c r="AT161" s="79"/>
      <c r="AX161" s="16"/>
      <c r="BB161" s="203"/>
      <c r="BP161"/>
      <c r="BQ161"/>
      <c r="BR161"/>
    </row>
    <row r="162" spans="46:70">
      <c r="AT162" s="79"/>
      <c r="AX162" s="16"/>
      <c r="BB162" s="203"/>
      <c r="BP162"/>
      <c r="BQ162"/>
      <c r="BR162"/>
    </row>
    <row r="163" spans="46:70">
      <c r="AT163" s="79"/>
      <c r="AX163" s="16"/>
      <c r="BB163" s="203"/>
      <c r="BP163"/>
      <c r="BQ163"/>
      <c r="BR163"/>
    </row>
    <row r="164" spans="46:70">
      <c r="AT164" s="79"/>
      <c r="AX164" s="16"/>
      <c r="BB164" s="203"/>
      <c r="BP164"/>
      <c r="BQ164"/>
      <c r="BR164"/>
    </row>
    <row r="165" spans="46:70">
      <c r="AT165" s="79"/>
      <c r="AX165" s="16"/>
      <c r="BB165" s="203"/>
      <c r="BP165"/>
      <c r="BQ165"/>
      <c r="BR165"/>
    </row>
    <row r="166" spans="46:70">
      <c r="AT166" s="79"/>
      <c r="AX166" s="16"/>
      <c r="BB166" s="203"/>
      <c r="BP166"/>
      <c r="BQ166"/>
      <c r="BR166"/>
    </row>
    <row r="167" spans="46:70">
      <c r="AT167" s="79"/>
      <c r="AX167" s="16"/>
      <c r="BB167" s="203"/>
      <c r="BP167"/>
      <c r="BQ167"/>
      <c r="BR167"/>
    </row>
    <row r="168" spans="46:70">
      <c r="AT168" s="79"/>
      <c r="AX168" s="16"/>
      <c r="BB168" s="203"/>
      <c r="BP168"/>
      <c r="BQ168"/>
      <c r="BR168"/>
    </row>
    <row r="169" spans="46:70">
      <c r="AT169" s="79"/>
      <c r="AX169" s="16"/>
      <c r="BB169" s="203"/>
      <c r="BP169"/>
      <c r="BQ169"/>
      <c r="BR169"/>
    </row>
    <row r="170" spans="46:70">
      <c r="AT170" s="79"/>
      <c r="AX170" s="16"/>
      <c r="BB170" s="203"/>
      <c r="BP170"/>
      <c r="BQ170"/>
      <c r="BR170"/>
    </row>
    <row r="171" spans="46:70">
      <c r="AT171" s="79"/>
      <c r="AX171" s="16"/>
      <c r="BB171" s="203"/>
      <c r="BP171"/>
      <c r="BQ171"/>
      <c r="BR171"/>
    </row>
    <row r="172" spans="46:70">
      <c r="AT172" s="79"/>
      <c r="AX172" s="16"/>
      <c r="BB172" s="203"/>
      <c r="BP172"/>
      <c r="BQ172"/>
      <c r="BR172"/>
    </row>
    <row r="173" spans="46:70">
      <c r="AT173" s="79"/>
      <c r="AX173" s="16"/>
      <c r="BB173" s="203"/>
      <c r="BP173"/>
      <c r="BQ173"/>
      <c r="BR173"/>
    </row>
    <row r="174" spans="46:70">
      <c r="AT174" s="79"/>
      <c r="AX174" s="16"/>
      <c r="BB174" s="203"/>
      <c r="BP174"/>
      <c r="BQ174"/>
      <c r="BR174"/>
    </row>
    <row r="175" spans="46:70">
      <c r="AT175" s="79"/>
      <c r="AX175" s="16"/>
      <c r="BB175" s="203"/>
      <c r="BP175"/>
      <c r="BQ175"/>
      <c r="BR175"/>
    </row>
    <row r="176" spans="46:70">
      <c r="AT176" s="79"/>
      <c r="AX176" s="16"/>
      <c r="BB176" s="203"/>
      <c r="BP176"/>
      <c r="BQ176"/>
      <c r="BR176"/>
    </row>
    <row r="177" spans="46:70">
      <c r="AT177" s="79"/>
      <c r="AX177" s="16"/>
      <c r="BB177" s="203"/>
      <c r="BP177"/>
      <c r="BQ177"/>
      <c r="BR177"/>
    </row>
    <row r="178" spans="46:70">
      <c r="AT178" s="79"/>
      <c r="AX178" s="16"/>
      <c r="BB178" s="203"/>
      <c r="BP178"/>
      <c r="BQ178"/>
      <c r="BR178"/>
    </row>
    <row r="179" spans="46:70">
      <c r="AT179" s="79"/>
      <c r="AX179" s="16"/>
      <c r="BB179" s="203"/>
      <c r="BP179"/>
      <c r="BQ179"/>
      <c r="BR179"/>
    </row>
    <row r="180" spans="46:70">
      <c r="AT180" s="79"/>
      <c r="AX180" s="16"/>
      <c r="BB180" s="203"/>
      <c r="BP180"/>
      <c r="BQ180"/>
      <c r="BR180"/>
    </row>
    <row r="181" spans="46:70">
      <c r="AT181" s="79"/>
      <c r="AX181" s="16"/>
      <c r="BB181" s="203"/>
      <c r="BP181"/>
      <c r="BQ181"/>
      <c r="BR181"/>
    </row>
    <row r="182" spans="46:70">
      <c r="AT182" s="79"/>
      <c r="AX182" s="16"/>
      <c r="BB182" s="203"/>
      <c r="BP182"/>
      <c r="BQ182"/>
      <c r="BR182"/>
    </row>
    <row r="183" spans="46:70">
      <c r="AT183" s="79"/>
      <c r="AX183" s="16"/>
      <c r="BB183" s="203"/>
      <c r="BP183"/>
      <c r="BQ183"/>
      <c r="BR183"/>
    </row>
    <row r="184" spans="46:70">
      <c r="AT184" s="79"/>
      <c r="AX184" s="16"/>
      <c r="BB184" s="203"/>
      <c r="BP184"/>
      <c r="BQ184"/>
      <c r="BR184"/>
    </row>
    <row r="185" spans="46:70">
      <c r="AT185" s="79"/>
      <c r="AX185" s="16"/>
      <c r="BB185" s="203"/>
      <c r="BP185"/>
      <c r="BQ185"/>
      <c r="BR185"/>
    </row>
    <row r="186" spans="46:70">
      <c r="AT186" s="79"/>
      <c r="AX186" s="16"/>
      <c r="BB186" s="203"/>
      <c r="BP186"/>
      <c r="BQ186"/>
      <c r="BR186"/>
    </row>
    <row r="187" spans="46:70">
      <c r="AT187" s="79"/>
      <c r="AX187" s="16"/>
      <c r="BB187" s="203"/>
      <c r="BP187"/>
      <c r="BQ187"/>
      <c r="BR187"/>
    </row>
    <row r="188" spans="46:70">
      <c r="AT188" s="79"/>
      <c r="AX188" s="16"/>
      <c r="BB188" s="203"/>
      <c r="BP188"/>
      <c r="BQ188"/>
      <c r="BR188"/>
    </row>
    <row r="189" spans="46:70">
      <c r="AT189" s="79"/>
      <c r="AX189" s="16"/>
      <c r="BB189" s="203"/>
      <c r="BP189"/>
      <c r="BQ189"/>
      <c r="BR189"/>
    </row>
    <row r="190" spans="46:70">
      <c r="AT190" s="79"/>
      <c r="AX190" s="16"/>
      <c r="BB190" s="203"/>
      <c r="BP190"/>
      <c r="BQ190"/>
      <c r="BR190"/>
    </row>
    <row r="191" spans="46:70">
      <c r="AT191" s="79"/>
      <c r="AX191" s="16"/>
      <c r="BB191" s="203"/>
      <c r="BP191"/>
      <c r="BQ191"/>
      <c r="BR191"/>
    </row>
    <row r="192" spans="46:70">
      <c r="AT192" s="79"/>
      <c r="AX192" s="16"/>
      <c r="BB192" s="203"/>
      <c r="BP192"/>
      <c r="BQ192"/>
      <c r="BR192"/>
    </row>
    <row r="193" spans="46:70">
      <c r="AT193" s="79"/>
      <c r="AX193" s="16"/>
      <c r="BB193" s="203"/>
      <c r="BP193"/>
      <c r="BQ193"/>
      <c r="BR193"/>
    </row>
    <row r="194" spans="46:70">
      <c r="AT194" s="79"/>
      <c r="AX194" s="16"/>
      <c r="BB194" s="203"/>
      <c r="BP194"/>
      <c r="BQ194"/>
      <c r="BR194"/>
    </row>
    <row r="195" spans="46:70">
      <c r="AT195" s="79"/>
      <c r="AX195" s="16"/>
      <c r="BB195" s="203"/>
      <c r="BP195"/>
      <c r="BQ195"/>
      <c r="BR195"/>
    </row>
    <row r="196" spans="46:70">
      <c r="AT196" s="79"/>
      <c r="AX196" s="16"/>
      <c r="BB196" s="203"/>
      <c r="BP196"/>
      <c r="BQ196"/>
      <c r="BR196"/>
    </row>
    <row r="197" spans="46:70">
      <c r="AT197" s="79"/>
      <c r="AX197" s="16"/>
      <c r="BB197" s="203"/>
      <c r="BP197"/>
      <c r="BQ197"/>
      <c r="BR197"/>
    </row>
    <row r="198" spans="46:70">
      <c r="AT198" s="79"/>
      <c r="AX198" s="16"/>
      <c r="BB198" s="203"/>
      <c r="BP198"/>
      <c r="BQ198"/>
      <c r="BR198"/>
    </row>
    <row r="199" spans="46:70">
      <c r="AT199" s="79"/>
      <c r="AX199" s="16"/>
      <c r="BB199" s="203"/>
      <c r="BP199"/>
      <c r="BQ199"/>
      <c r="BR199"/>
    </row>
    <row r="200" spans="46:70">
      <c r="AT200" s="79"/>
      <c r="AX200" s="16"/>
      <c r="BB200" s="203"/>
      <c r="BP200"/>
      <c r="BQ200"/>
      <c r="BR200"/>
    </row>
    <row r="201" spans="46:70">
      <c r="AT201" s="79"/>
      <c r="AX201" s="16"/>
      <c r="BB201" s="203"/>
      <c r="BP201"/>
      <c r="BQ201"/>
      <c r="BR201"/>
    </row>
    <row r="202" spans="46:70">
      <c r="AT202" s="79"/>
      <c r="AX202" s="16"/>
      <c r="BB202" s="203"/>
      <c r="BP202"/>
      <c r="BQ202"/>
      <c r="BR202"/>
    </row>
    <row r="203" spans="46:70">
      <c r="AT203" s="79"/>
      <c r="AX203" s="16"/>
      <c r="BB203" s="203"/>
      <c r="BP203"/>
      <c r="BQ203"/>
      <c r="BR203"/>
    </row>
    <row r="204" spans="46:70">
      <c r="AT204" s="79"/>
      <c r="AX204" s="16"/>
      <c r="BB204" s="203"/>
      <c r="BP204"/>
      <c r="BQ204"/>
      <c r="BR204"/>
    </row>
    <row r="205" spans="46:70">
      <c r="AT205" s="79"/>
      <c r="AX205" s="16"/>
      <c r="BB205" s="203"/>
      <c r="BP205"/>
      <c r="BQ205"/>
      <c r="BR205"/>
    </row>
    <row r="206" spans="46:70">
      <c r="AT206" s="79"/>
      <c r="AX206" s="16"/>
      <c r="BB206" s="203"/>
      <c r="BP206"/>
      <c r="BQ206"/>
      <c r="BR206"/>
    </row>
    <row r="207" spans="46:70">
      <c r="AT207" s="79"/>
      <c r="AX207" s="16"/>
      <c r="BB207" s="203"/>
      <c r="BP207"/>
      <c r="BQ207"/>
      <c r="BR207"/>
    </row>
    <row r="208" spans="46:70">
      <c r="AT208" s="79"/>
      <c r="AX208" s="16"/>
      <c r="BB208" s="203"/>
      <c r="BP208"/>
      <c r="BQ208"/>
      <c r="BR208"/>
    </row>
    <row r="209" spans="38:70">
      <c r="AT209" s="79"/>
      <c r="AX209" s="16"/>
      <c r="BB209" s="203"/>
      <c r="BP209"/>
      <c r="BQ209"/>
      <c r="BR209"/>
    </row>
    <row r="210" spans="38:70">
      <c r="AT210" s="79"/>
      <c r="AX210" s="16"/>
      <c r="BB210" s="203"/>
      <c r="BP210"/>
      <c r="BQ210"/>
      <c r="BR210"/>
    </row>
    <row r="211" spans="38:70">
      <c r="AT211" s="79"/>
      <c r="AX211" s="16"/>
      <c r="BB211" s="203"/>
      <c r="BP211"/>
      <c r="BQ211"/>
      <c r="BR211"/>
    </row>
    <row r="212" spans="38:70">
      <c r="AT212" s="79"/>
      <c r="AX212" s="16"/>
      <c r="BB212" s="203"/>
      <c r="BP212"/>
      <c r="BQ212"/>
      <c r="BR212"/>
    </row>
    <row r="213" spans="38:70">
      <c r="AT213" s="79"/>
      <c r="AX213" s="16"/>
      <c r="BB213" s="203"/>
      <c r="BP213"/>
      <c r="BQ213"/>
      <c r="BR213"/>
    </row>
    <row r="214" spans="38:70">
      <c r="AT214" s="79"/>
      <c r="AX214" s="16"/>
      <c r="BB214" s="203"/>
      <c r="BP214"/>
      <c r="BQ214"/>
      <c r="BR214"/>
    </row>
    <row r="215" spans="38:70">
      <c r="AT215" s="79"/>
      <c r="AX215" s="16"/>
      <c r="BB215" s="203"/>
      <c r="BP215"/>
      <c r="BQ215"/>
      <c r="BR215"/>
    </row>
    <row r="216" spans="38:70">
      <c r="AT216" s="79"/>
      <c r="AX216" s="16"/>
      <c r="BB216" s="203"/>
      <c r="BP216"/>
      <c r="BQ216"/>
      <c r="BR216"/>
    </row>
    <row r="217" spans="38:70">
      <c r="AT217" s="79"/>
      <c r="AX217" s="16"/>
      <c r="BB217" s="203"/>
      <c r="BP217"/>
      <c r="BQ217"/>
      <c r="BR217"/>
    </row>
    <row r="218" spans="38:70">
      <c r="AT218" s="79"/>
      <c r="AX218" s="16"/>
      <c r="BB218" s="203"/>
      <c r="BP218"/>
      <c r="BQ218"/>
      <c r="BR218"/>
    </row>
    <row r="219" spans="38:70">
      <c r="AT219" s="79"/>
      <c r="AX219" s="16"/>
      <c r="BB219" s="203"/>
      <c r="BP219"/>
      <c r="BQ219"/>
      <c r="BR219"/>
    </row>
    <row r="220" spans="38:70">
      <c r="AT220" s="79"/>
      <c r="AX220" s="16"/>
      <c r="BB220" s="203"/>
      <c r="BP220"/>
      <c r="BQ220"/>
      <c r="BR220"/>
    </row>
    <row r="221" spans="38:70" s="516" customFormat="1">
      <c r="AL221" s="67"/>
      <c r="AM221" s="67"/>
      <c r="AN221" s="67"/>
      <c r="AO221" s="67"/>
      <c r="AQ221" s="67"/>
      <c r="AS221" s="517"/>
      <c r="AT221" s="79"/>
      <c r="AU221" s="517"/>
      <c r="AV221" s="517"/>
      <c r="AW221" s="517"/>
      <c r="AX221" s="16"/>
      <c r="AY221" s="517"/>
      <c r="AZ221" s="517"/>
      <c r="BA221" s="517"/>
      <c r="BB221" s="203"/>
      <c r="BC221" s="67"/>
      <c r="BD221" s="517"/>
      <c r="BE221" s="517"/>
      <c r="BF221" s="67"/>
      <c r="BG221" s="517"/>
      <c r="BH221" s="67"/>
      <c r="BI221" s="517"/>
      <c r="BJ221" s="67"/>
      <c r="BK221" s="67"/>
      <c r="BL221" s="67"/>
      <c r="BM221" s="67"/>
      <c r="BN221" s="67"/>
      <c r="BO221" s="67"/>
    </row>
    <row r="222" spans="38:70" s="516" customFormat="1">
      <c r="AL222" s="67"/>
      <c r="AM222" s="67"/>
      <c r="AN222" s="67"/>
      <c r="AO222" s="67"/>
      <c r="AQ222" s="67"/>
      <c r="AS222" s="517"/>
      <c r="AT222" s="79"/>
      <c r="AU222" s="517"/>
      <c r="AV222" s="517"/>
      <c r="AW222" s="517"/>
      <c r="AX222" s="16"/>
      <c r="AY222" s="517"/>
      <c r="AZ222" s="517"/>
      <c r="BA222" s="517"/>
      <c r="BB222" s="203"/>
      <c r="BC222" s="67"/>
      <c r="BD222" s="517"/>
      <c r="BE222" s="517"/>
      <c r="BF222" s="67"/>
      <c r="BG222" s="517"/>
      <c r="BH222" s="67"/>
      <c r="BI222" s="517"/>
      <c r="BJ222" s="67"/>
      <c r="BK222" s="67"/>
      <c r="BL222" s="67"/>
      <c r="BM222" s="67"/>
      <c r="BN222" s="67"/>
      <c r="BO222" s="67"/>
    </row>
    <row r="223" spans="38:70" s="516" customFormat="1">
      <c r="AL223" s="67"/>
      <c r="AM223" s="67"/>
      <c r="AN223" s="67"/>
      <c r="AO223" s="67"/>
      <c r="AQ223" s="67"/>
      <c r="AS223" s="517"/>
      <c r="AT223" s="79"/>
      <c r="AU223" s="517"/>
      <c r="AV223" s="517"/>
      <c r="AW223" s="517"/>
      <c r="AX223" s="16"/>
      <c r="AY223" s="517"/>
      <c r="AZ223" s="517"/>
      <c r="BA223" s="517"/>
      <c r="BB223" s="203"/>
      <c r="BC223" s="67"/>
      <c r="BD223" s="517"/>
      <c r="BE223" s="517"/>
      <c r="BF223" s="67"/>
      <c r="BG223" s="517"/>
      <c r="BH223" s="67"/>
      <c r="BI223" s="517"/>
      <c r="BJ223" s="67"/>
      <c r="BK223" s="67"/>
      <c r="BL223" s="67"/>
      <c r="BM223" s="67"/>
      <c r="BN223" s="67"/>
      <c r="BO223" s="67"/>
    </row>
    <row r="224" spans="38:70" s="516" customFormat="1">
      <c r="AL224" s="67"/>
      <c r="AM224" s="67"/>
      <c r="AN224" s="67"/>
      <c r="AO224" s="67"/>
      <c r="AQ224" s="67"/>
      <c r="AS224" s="517"/>
      <c r="AT224" s="79"/>
      <c r="AU224" s="517"/>
      <c r="AV224" s="517"/>
      <c r="AW224" s="517"/>
      <c r="AX224" s="16"/>
      <c r="AY224" s="517"/>
      <c r="AZ224" s="517"/>
      <c r="BA224" s="517"/>
      <c r="BB224" s="203"/>
      <c r="BC224" s="67"/>
      <c r="BD224" s="517"/>
      <c r="BE224" s="517"/>
      <c r="BF224" s="67"/>
      <c r="BG224" s="517"/>
      <c r="BH224" s="67"/>
      <c r="BI224" s="517"/>
      <c r="BJ224" s="67"/>
      <c r="BK224" s="67"/>
      <c r="BL224" s="67"/>
      <c r="BM224" s="67"/>
      <c r="BN224" s="67"/>
      <c r="BO224" s="67"/>
    </row>
    <row r="225" spans="38:67" s="516" customFormat="1">
      <c r="AL225" s="67"/>
      <c r="AM225" s="67"/>
      <c r="AN225" s="67"/>
      <c r="AO225" s="67"/>
      <c r="AQ225" s="67"/>
      <c r="AS225" s="517"/>
      <c r="AT225" s="79"/>
      <c r="AU225" s="517"/>
      <c r="AV225" s="517"/>
      <c r="AW225" s="517"/>
      <c r="AX225" s="16"/>
      <c r="AY225" s="517"/>
      <c r="AZ225" s="517"/>
      <c r="BA225" s="517"/>
      <c r="BB225" s="203"/>
      <c r="BC225" s="67"/>
      <c r="BD225" s="517"/>
      <c r="BE225" s="517"/>
      <c r="BF225" s="67"/>
      <c r="BG225" s="517"/>
      <c r="BH225" s="67"/>
      <c r="BI225" s="517"/>
      <c r="BJ225" s="67"/>
      <c r="BK225" s="67"/>
      <c r="BL225" s="67"/>
      <c r="BM225" s="67"/>
      <c r="BN225" s="67"/>
      <c r="BO225" s="67"/>
    </row>
    <row r="226" spans="38:67" s="516" customFormat="1">
      <c r="AL226" s="67"/>
      <c r="AM226" s="67"/>
      <c r="AN226" s="67"/>
      <c r="AO226" s="67"/>
      <c r="AQ226" s="67"/>
      <c r="AS226" s="517"/>
      <c r="AT226" s="79"/>
      <c r="AU226" s="517"/>
      <c r="AV226" s="517"/>
      <c r="AW226" s="517"/>
      <c r="AX226" s="16"/>
      <c r="AY226" s="517"/>
      <c r="AZ226" s="517"/>
      <c r="BA226" s="517"/>
      <c r="BB226" s="203"/>
      <c r="BC226" s="67"/>
      <c r="BD226" s="517"/>
      <c r="BE226" s="517"/>
      <c r="BF226" s="67"/>
      <c r="BG226" s="517"/>
      <c r="BH226" s="67"/>
      <c r="BI226" s="517"/>
      <c r="BJ226" s="67"/>
      <c r="BK226" s="67"/>
      <c r="BL226" s="67"/>
      <c r="BM226" s="67"/>
      <c r="BN226" s="67"/>
      <c r="BO226" s="67"/>
    </row>
    <row r="227" spans="38:67" s="516" customFormat="1">
      <c r="AL227" s="67"/>
      <c r="AM227" s="67"/>
      <c r="AN227" s="67"/>
      <c r="AO227" s="67"/>
      <c r="AQ227" s="67"/>
      <c r="AS227" s="517"/>
      <c r="AT227" s="79"/>
      <c r="AU227" s="517"/>
      <c r="AV227" s="517"/>
      <c r="AW227" s="517"/>
      <c r="AX227" s="16"/>
      <c r="AY227" s="517"/>
      <c r="AZ227" s="517"/>
      <c r="BA227" s="517"/>
      <c r="BB227" s="203"/>
      <c r="BC227" s="67"/>
      <c r="BD227" s="517"/>
      <c r="BE227" s="517"/>
      <c r="BF227" s="67"/>
      <c r="BG227" s="517"/>
      <c r="BH227" s="67"/>
      <c r="BI227" s="517"/>
      <c r="BJ227" s="67"/>
      <c r="BK227" s="67"/>
      <c r="BL227" s="67"/>
      <c r="BM227" s="67"/>
      <c r="BN227" s="67"/>
      <c r="BO227" s="67"/>
    </row>
    <row r="228" spans="38:67" s="516" customFormat="1">
      <c r="AL228" s="67"/>
      <c r="AM228" s="67"/>
      <c r="AN228" s="67"/>
      <c r="AO228" s="67"/>
      <c r="AQ228" s="67"/>
      <c r="AS228" s="517"/>
      <c r="AT228" s="79"/>
      <c r="AU228" s="517"/>
      <c r="AV228" s="517"/>
      <c r="AW228" s="517"/>
      <c r="AX228" s="16"/>
      <c r="AY228" s="517"/>
      <c r="AZ228" s="517"/>
      <c r="BA228" s="517"/>
      <c r="BB228" s="203"/>
      <c r="BC228" s="67"/>
      <c r="BD228" s="517"/>
      <c r="BE228" s="517"/>
      <c r="BF228" s="67"/>
      <c r="BG228" s="517"/>
      <c r="BH228" s="67"/>
      <c r="BI228" s="517"/>
      <c r="BJ228" s="67"/>
      <c r="BK228" s="67"/>
      <c r="BL228" s="67"/>
      <c r="BM228" s="67"/>
      <c r="BN228" s="67"/>
      <c r="BO228" s="67"/>
    </row>
    <row r="229" spans="38:67" s="516" customFormat="1">
      <c r="AL229" s="67"/>
      <c r="AM229" s="67"/>
      <c r="AN229" s="67"/>
      <c r="AO229" s="67"/>
      <c r="AQ229" s="67"/>
      <c r="AS229" s="517"/>
      <c r="AT229" s="79"/>
      <c r="AU229" s="517"/>
      <c r="AV229" s="517"/>
      <c r="AW229" s="517"/>
      <c r="AX229" s="16"/>
      <c r="AY229" s="517"/>
      <c r="AZ229" s="517"/>
      <c r="BA229" s="517"/>
      <c r="BB229" s="203"/>
      <c r="BC229" s="67"/>
      <c r="BD229" s="517"/>
      <c r="BE229" s="517"/>
      <c r="BF229" s="67"/>
      <c r="BG229" s="517"/>
      <c r="BH229" s="67"/>
      <c r="BI229" s="517"/>
      <c r="BJ229" s="67"/>
      <c r="BK229" s="67"/>
      <c r="BL229" s="67"/>
      <c r="BM229" s="67"/>
      <c r="BN229" s="67"/>
      <c r="BO229" s="67"/>
    </row>
    <row r="230" spans="38:67" s="516" customFormat="1">
      <c r="AL230" s="67"/>
      <c r="AM230" s="67"/>
      <c r="AN230" s="67"/>
      <c r="AO230" s="67"/>
      <c r="AQ230" s="67"/>
      <c r="AS230" s="517"/>
      <c r="AT230" s="79"/>
      <c r="AU230" s="517"/>
      <c r="AV230" s="517"/>
      <c r="AW230" s="517"/>
      <c r="AX230" s="16"/>
      <c r="AY230" s="517"/>
      <c r="AZ230" s="517"/>
      <c r="BA230" s="517"/>
      <c r="BB230" s="203"/>
      <c r="BC230" s="67"/>
      <c r="BD230" s="517"/>
      <c r="BE230" s="517"/>
      <c r="BF230" s="67"/>
      <c r="BG230" s="517"/>
      <c r="BH230" s="67"/>
      <c r="BI230" s="517"/>
      <c r="BJ230" s="67"/>
      <c r="BK230" s="67"/>
      <c r="BL230" s="67"/>
      <c r="BM230" s="67"/>
      <c r="BN230" s="67"/>
      <c r="BO230" s="67"/>
    </row>
    <row r="231" spans="38:67" s="516" customFormat="1">
      <c r="AL231" s="67"/>
      <c r="AM231" s="67"/>
      <c r="AN231" s="67"/>
      <c r="AO231" s="67"/>
      <c r="AQ231" s="67"/>
      <c r="AS231" s="517"/>
      <c r="AT231" s="79"/>
      <c r="AU231" s="517"/>
      <c r="AV231" s="517"/>
      <c r="AW231" s="517"/>
      <c r="AX231" s="16"/>
      <c r="AY231" s="517"/>
      <c r="AZ231" s="517"/>
      <c r="BA231" s="517"/>
      <c r="BB231" s="203"/>
      <c r="BC231" s="67"/>
      <c r="BD231" s="517"/>
      <c r="BE231" s="517"/>
      <c r="BF231" s="67"/>
      <c r="BG231" s="517"/>
      <c r="BH231" s="67"/>
      <c r="BI231" s="517"/>
      <c r="BJ231" s="67"/>
      <c r="BK231" s="67"/>
      <c r="BL231" s="67"/>
      <c r="BM231" s="67"/>
      <c r="BN231" s="67"/>
      <c r="BO231" s="67"/>
    </row>
    <row r="232" spans="38:67" s="516" customFormat="1">
      <c r="AL232" s="67"/>
      <c r="AM232" s="67"/>
      <c r="AN232" s="67"/>
      <c r="AO232" s="67"/>
      <c r="AQ232" s="67"/>
      <c r="AS232" s="517"/>
      <c r="AT232" s="79"/>
      <c r="AU232" s="517"/>
      <c r="AV232" s="517"/>
      <c r="AW232" s="517"/>
      <c r="AX232" s="16"/>
      <c r="AY232" s="517"/>
      <c r="AZ232" s="517"/>
      <c r="BA232" s="517"/>
      <c r="BB232" s="203"/>
      <c r="BC232" s="67"/>
      <c r="BD232" s="517"/>
      <c r="BE232" s="517"/>
      <c r="BF232" s="67"/>
      <c r="BG232" s="517"/>
      <c r="BH232" s="67"/>
      <c r="BI232" s="517"/>
      <c r="BJ232" s="67"/>
      <c r="BK232" s="67"/>
      <c r="BL232" s="67"/>
      <c r="BM232" s="67"/>
      <c r="BN232" s="67"/>
      <c r="BO232" s="67"/>
    </row>
    <row r="233" spans="38:67" s="516" customFormat="1">
      <c r="AL233" s="67"/>
      <c r="AM233" s="67"/>
      <c r="AN233" s="67"/>
      <c r="AO233" s="67"/>
      <c r="AQ233" s="67"/>
      <c r="AS233" s="517"/>
      <c r="AT233" s="79"/>
      <c r="AU233" s="517"/>
      <c r="AV233" s="517"/>
      <c r="AW233" s="517"/>
      <c r="AX233" s="16"/>
      <c r="AY233" s="517"/>
      <c r="AZ233" s="517"/>
      <c r="BA233" s="517"/>
      <c r="BB233" s="203"/>
      <c r="BC233" s="67"/>
      <c r="BD233" s="517"/>
      <c r="BE233" s="517"/>
      <c r="BF233" s="67"/>
      <c r="BG233" s="517"/>
      <c r="BH233" s="67"/>
      <c r="BI233" s="517"/>
      <c r="BJ233" s="67"/>
      <c r="BK233" s="67"/>
      <c r="BL233" s="67"/>
      <c r="BM233" s="67"/>
      <c r="BN233" s="67"/>
      <c r="BO233" s="67"/>
    </row>
    <row r="234" spans="38:67" s="516" customFormat="1">
      <c r="AL234" s="67"/>
      <c r="AM234" s="67"/>
      <c r="AN234" s="67"/>
      <c r="AO234" s="67"/>
      <c r="AQ234" s="67"/>
      <c r="AS234" s="517"/>
      <c r="AT234" s="79"/>
      <c r="AU234" s="517"/>
      <c r="AV234" s="517"/>
      <c r="AW234" s="517"/>
      <c r="AX234" s="16"/>
      <c r="AY234" s="517"/>
      <c r="AZ234" s="517"/>
      <c r="BA234" s="517"/>
      <c r="BB234" s="203"/>
      <c r="BC234" s="67"/>
      <c r="BD234" s="517"/>
      <c r="BE234" s="517"/>
      <c r="BF234" s="67"/>
      <c r="BG234" s="517"/>
      <c r="BH234" s="67"/>
      <c r="BI234" s="517"/>
      <c r="BJ234" s="67"/>
      <c r="BK234" s="67"/>
      <c r="BL234" s="67"/>
      <c r="BM234" s="67"/>
      <c r="BN234" s="67"/>
      <c r="BO234" s="67"/>
    </row>
    <row r="235" spans="38:67" s="516" customFormat="1">
      <c r="AL235" s="67"/>
      <c r="AM235" s="67"/>
      <c r="AN235" s="67"/>
      <c r="AO235" s="67"/>
      <c r="AQ235" s="67"/>
      <c r="AS235" s="517"/>
      <c r="AT235" s="79"/>
      <c r="AU235" s="517"/>
      <c r="AV235" s="517"/>
      <c r="AW235" s="517"/>
      <c r="AX235" s="16"/>
      <c r="AY235" s="517"/>
      <c r="AZ235" s="517"/>
      <c r="BA235" s="517"/>
      <c r="BB235" s="203"/>
      <c r="BC235" s="67"/>
      <c r="BD235" s="517"/>
      <c r="BE235" s="517"/>
      <c r="BF235" s="67"/>
      <c r="BG235" s="517"/>
      <c r="BH235" s="67"/>
      <c r="BI235" s="517"/>
      <c r="BJ235" s="67"/>
      <c r="BK235" s="67"/>
      <c r="BL235" s="67"/>
      <c r="BM235" s="67"/>
      <c r="BN235" s="67"/>
      <c r="BO235" s="67"/>
    </row>
    <row r="236" spans="38:67" s="516" customFormat="1">
      <c r="AL236" s="67"/>
      <c r="AM236" s="67"/>
      <c r="AN236" s="67"/>
      <c r="AO236" s="67"/>
      <c r="AQ236" s="67"/>
      <c r="AS236" s="517"/>
      <c r="AT236" s="79"/>
      <c r="AU236" s="517"/>
      <c r="AV236" s="517"/>
      <c r="AW236" s="517"/>
      <c r="AX236" s="16"/>
      <c r="AY236" s="517"/>
      <c r="AZ236" s="517"/>
      <c r="BA236" s="517"/>
      <c r="BB236" s="203"/>
      <c r="BC236" s="67"/>
      <c r="BD236" s="517"/>
      <c r="BE236" s="517"/>
      <c r="BF236" s="67"/>
      <c r="BG236" s="517"/>
      <c r="BH236" s="67"/>
      <c r="BI236" s="517"/>
      <c r="BJ236" s="67"/>
      <c r="BK236" s="67"/>
      <c r="BL236" s="67"/>
      <c r="BM236" s="67"/>
      <c r="BN236" s="67"/>
      <c r="BO236" s="67"/>
    </row>
    <row r="237" spans="38:67" s="516" customFormat="1">
      <c r="AL237" s="67"/>
      <c r="AM237" s="67"/>
      <c r="AN237" s="67"/>
      <c r="AO237" s="67"/>
      <c r="AQ237" s="67"/>
      <c r="AS237" s="517"/>
      <c r="AT237" s="79"/>
      <c r="AU237" s="517"/>
      <c r="AV237" s="517"/>
      <c r="AW237" s="517"/>
      <c r="AX237" s="16"/>
      <c r="AY237" s="517"/>
      <c r="AZ237" s="517"/>
      <c r="BA237" s="517"/>
      <c r="BB237" s="203"/>
      <c r="BC237" s="67"/>
      <c r="BD237" s="517"/>
      <c r="BE237" s="517"/>
      <c r="BF237" s="67"/>
      <c r="BG237" s="517"/>
      <c r="BH237" s="67"/>
      <c r="BI237" s="517"/>
      <c r="BJ237" s="67"/>
      <c r="BK237" s="67"/>
      <c r="BL237" s="67"/>
      <c r="BM237" s="67"/>
      <c r="BN237" s="67"/>
      <c r="BO237" s="67"/>
    </row>
    <row r="238" spans="38:67" s="516" customFormat="1">
      <c r="AL238" s="67"/>
      <c r="AM238" s="67"/>
      <c r="AN238" s="67"/>
      <c r="AO238" s="67"/>
      <c r="AQ238" s="67"/>
      <c r="AS238" s="517"/>
      <c r="AT238" s="79"/>
      <c r="AU238" s="517"/>
      <c r="AV238" s="517"/>
      <c r="AW238" s="517"/>
      <c r="AX238" s="16"/>
      <c r="AY238" s="517"/>
      <c r="AZ238" s="517"/>
      <c r="BA238" s="517"/>
      <c r="BB238" s="203"/>
      <c r="BC238" s="67"/>
      <c r="BD238" s="517"/>
      <c r="BE238" s="517"/>
      <c r="BF238" s="67"/>
      <c r="BG238" s="517"/>
      <c r="BH238" s="67"/>
      <c r="BI238" s="517"/>
      <c r="BJ238" s="67"/>
      <c r="BK238" s="67"/>
      <c r="BL238" s="67"/>
      <c r="BM238" s="67"/>
      <c r="BN238" s="67"/>
      <c r="BO238" s="67"/>
    </row>
    <row r="239" spans="38:67" s="516" customFormat="1">
      <c r="AL239" s="67"/>
      <c r="AM239" s="67"/>
      <c r="AN239" s="67"/>
      <c r="AO239" s="67"/>
      <c r="AQ239" s="67"/>
      <c r="AS239" s="517"/>
      <c r="AT239" s="79"/>
      <c r="AU239" s="517"/>
      <c r="AV239" s="517"/>
      <c r="AW239" s="517"/>
      <c r="AX239" s="16"/>
      <c r="AY239" s="517"/>
      <c r="AZ239" s="517"/>
      <c r="BA239" s="517"/>
      <c r="BB239" s="203"/>
      <c r="BC239" s="67"/>
      <c r="BD239" s="517"/>
      <c r="BE239" s="517"/>
      <c r="BF239" s="67"/>
      <c r="BG239" s="517"/>
      <c r="BH239" s="67"/>
      <c r="BI239" s="517"/>
      <c r="BJ239" s="67"/>
      <c r="BK239" s="67"/>
      <c r="BL239" s="67"/>
      <c r="BM239" s="67"/>
      <c r="BN239" s="67"/>
      <c r="BO239" s="67"/>
    </row>
    <row r="240" spans="38:67" s="516" customFormat="1">
      <c r="AL240" s="67"/>
      <c r="AM240" s="67"/>
      <c r="AN240" s="67"/>
      <c r="AO240" s="67"/>
      <c r="AQ240" s="67"/>
      <c r="AS240" s="517"/>
      <c r="AT240" s="79"/>
      <c r="AU240" s="517"/>
      <c r="AV240" s="517"/>
      <c r="AW240" s="517"/>
      <c r="AX240" s="16"/>
      <c r="AY240" s="517"/>
      <c r="AZ240" s="517"/>
      <c r="BA240" s="517"/>
      <c r="BB240" s="203"/>
      <c r="BC240" s="67"/>
      <c r="BD240" s="517"/>
      <c r="BE240" s="517"/>
      <c r="BF240" s="67"/>
      <c r="BG240" s="517"/>
      <c r="BH240" s="67"/>
      <c r="BI240" s="517"/>
      <c r="BJ240" s="67"/>
      <c r="BK240" s="67"/>
      <c r="BL240" s="67"/>
      <c r="BM240" s="67"/>
      <c r="BN240" s="67"/>
      <c r="BO240" s="67"/>
    </row>
    <row r="241" spans="38:67" s="516" customFormat="1">
      <c r="AL241" s="67"/>
      <c r="AM241" s="67"/>
      <c r="AN241" s="67"/>
      <c r="AO241" s="67"/>
      <c r="AQ241" s="67"/>
      <c r="AS241" s="517"/>
      <c r="AT241" s="79"/>
      <c r="AU241" s="517"/>
      <c r="AV241" s="517"/>
      <c r="AW241" s="517"/>
      <c r="AX241" s="16"/>
      <c r="AY241" s="517"/>
      <c r="AZ241" s="517"/>
      <c r="BA241" s="517"/>
      <c r="BB241" s="203"/>
      <c r="BC241" s="67"/>
      <c r="BD241" s="517"/>
      <c r="BE241" s="517"/>
      <c r="BF241" s="67"/>
      <c r="BG241" s="517"/>
      <c r="BH241" s="67"/>
      <c r="BI241" s="517"/>
      <c r="BJ241" s="67"/>
      <c r="BK241" s="67"/>
      <c r="BL241" s="67"/>
      <c r="BM241" s="67"/>
      <c r="BN241" s="67"/>
      <c r="BO241" s="67"/>
    </row>
    <row r="242" spans="38:67" s="516" customFormat="1">
      <c r="AL242" s="67"/>
      <c r="AM242" s="67"/>
      <c r="AN242" s="67"/>
      <c r="AO242" s="67"/>
      <c r="AQ242" s="67"/>
      <c r="AS242" s="517"/>
      <c r="AT242" s="79"/>
      <c r="AU242" s="517"/>
      <c r="AV242" s="517"/>
      <c r="AW242" s="517"/>
      <c r="AX242" s="16"/>
      <c r="AY242" s="517"/>
      <c r="AZ242" s="517"/>
      <c r="BA242" s="517"/>
      <c r="BB242" s="203"/>
      <c r="BC242" s="67"/>
      <c r="BD242" s="517"/>
      <c r="BE242" s="517"/>
      <c r="BF242" s="67"/>
      <c r="BG242" s="517"/>
      <c r="BH242" s="67"/>
      <c r="BI242" s="517"/>
      <c r="BJ242" s="67"/>
      <c r="BK242" s="67"/>
      <c r="BL242" s="67"/>
      <c r="BM242" s="67"/>
      <c r="BN242" s="67"/>
      <c r="BO242" s="67"/>
    </row>
    <row r="243" spans="38:67" s="516" customFormat="1">
      <c r="AL243" s="67"/>
      <c r="AM243" s="67"/>
      <c r="AN243" s="67"/>
      <c r="AO243" s="67"/>
      <c r="AQ243" s="67"/>
      <c r="AS243" s="517"/>
      <c r="AT243" s="79"/>
      <c r="AU243" s="517"/>
      <c r="AV243" s="517"/>
      <c r="AW243" s="517"/>
      <c r="AX243" s="16"/>
      <c r="AY243" s="517"/>
      <c r="AZ243" s="517"/>
      <c r="BA243" s="517"/>
      <c r="BB243" s="203"/>
      <c r="BC243" s="67"/>
      <c r="BD243" s="517"/>
      <c r="BE243" s="517"/>
      <c r="BF243" s="67"/>
      <c r="BG243" s="517"/>
      <c r="BH243" s="67"/>
      <c r="BI243" s="517"/>
      <c r="BJ243" s="67"/>
      <c r="BK243" s="67"/>
      <c r="BL243" s="67"/>
      <c r="BM243" s="67"/>
      <c r="BN243" s="67"/>
      <c r="BO243" s="67"/>
    </row>
    <row r="244" spans="38:67" s="516" customFormat="1">
      <c r="AL244" s="67"/>
      <c r="AM244" s="67"/>
      <c r="AN244" s="67"/>
      <c r="AO244" s="67"/>
      <c r="AQ244" s="67"/>
      <c r="AS244" s="517"/>
      <c r="AT244" s="79"/>
      <c r="AU244" s="517"/>
      <c r="AV244" s="517"/>
      <c r="AW244" s="517"/>
      <c r="AX244" s="16"/>
      <c r="AY244" s="517"/>
      <c r="AZ244" s="517"/>
      <c r="BA244" s="517"/>
      <c r="BB244" s="203"/>
      <c r="BC244" s="67"/>
      <c r="BD244" s="517"/>
      <c r="BE244" s="517"/>
      <c r="BF244" s="67"/>
      <c r="BG244" s="517"/>
      <c r="BH244" s="67"/>
      <c r="BI244" s="517"/>
      <c r="BJ244" s="67"/>
      <c r="BK244" s="67"/>
      <c r="BL244" s="67"/>
      <c r="BM244" s="67"/>
      <c r="BN244" s="67"/>
      <c r="BO244" s="67"/>
    </row>
    <row r="245" spans="38:67" s="516" customFormat="1">
      <c r="AL245" s="67"/>
      <c r="AM245" s="67"/>
      <c r="AN245" s="67"/>
      <c r="AO245" s="67"/>
      <c r="AQ245" s="67"/>
      <c r="AS245" s="517"/>
      <c r="AT245" s="79"/>
      <c r="AU245" s="517"/>
      <c r="AV245" s="517"/>
      <c r="AW245" s="517"/>
      <c r="AX245" s="16"/>
      <c r="AY245" s="517"/>
      <c r="AZ245" s="517"/>
      <c r="BA245" s="517"/>
      <c r="BB245" s="203"/>
      <c r="BC245" s="67"/>
      <c r="BD245" s="517"/>
      <c r="BE245" s="517"/>
      <c r="BF245" s="67"/>
      <c r="BG245" s="517"/>
      <c r="BH245" s="67"/>
      <c r="BI245" s="517"/>
      <c r="BJ245" s="67"/>
      <c r="BK245" s="67"/>
      <c r="BL245" s="67"/>
      <c r="BM245" s="67"/>
      <c r="BN245" s="67"/>
      <c r="BO245" s="67"/>
    </row>
    <row r="246" spans="38:67" s="516" customFormat="1">
      <c r="AL246" s="67"/>
      <c r="AM246" s="67"/>
      <c r="AN246" s="67"/>
      <c r="AO246" s="67"/>
      <c r="AQ246" s="67"/>
      <c r="AS246" s="517"/>
      <c r="AT246" s="79"/>
      <c r="AU246" s="517"/>
      <c r="AV246" s="517"/>
      <c r="AW246" s="517"/>
      <c r="AX246" s="16"/>
      <c r="AY246" s="517"/>
      <c r="AZ246" s="517"/>
      <c r="BA246" s="517"/>
      <c r="BB246" s="203"/>
      <c r="BC246" s="67"/>
      <c r="BD246" s="517"/>
      <c r="BE246" s="517"/>
      <c r="BF246" s="67"/>
      <c r="BG246" s="517"/>
      <c r="BH246" s="67"/>
      <c r="BI246" s="517"/>
      <c r="BJ246" s="67"/>
      <c r="BK246" s="67"/>
      <c r="BL246" s="67"/>
      <c r="BM246" s="67"/>
      <c r="BN246" s="67"/>
      <c r="BO246" s="67"/>
    </row>
    <row r="247" spans="38:67" s="516" customFormat="1">
      <c r="AL247" s="67"/>
      <c r="AM247" s="67"/>
      <c r="AN247" s="67"/>
      <c r="AO247" s="67"/>
      <c r="AQ247" s="67"/>
      <c r="AS247" s="517"/>
      <c r="AT247" s="79"/>
      <c r="AU247" s="517"/>
      <c r="AV247" s="517"/>
      <c r="AW247" s="517"/>
      <c r="AX247" s="16"/>
      <c r="AY247" s="517"/>
      <c r="AZ247" s="517"/>
      <c r="BA247" s="517"/>
      <c r="BB247" s="203"/>
      <c r="BC247" s="67"/>
      <c r="BD247" s="517"/>
      <c r="BE247" s="517"/>
      <c r="BF247" s="67"/>
      <c r="BG247" s="517"/>
      <c r="BH247" s="67"/>
      <c r="BI247" s="517"/>
      <c r="BJ247" s="67"/>
      <c r="BK247" s="67"/>
      <c r="BL247" s="67"/>
      <c r="BM247" s="67"/>
      <c r="BN247" s="67"/>
      <c r="BO247" s="67"/>
    </row>
    <row r="248" spans="38:67" s="516" customFormat="1">
      <c r="AL248" s="67"/>
      <c r="AM248" s="67"/>
      <c r="AN248" s="67"/>
      <c r="AO248" s="67"/>
      <c r="AQ248" s="67"/>
      <c r="AS248" s="517"/>
      <c r="AT248" s="79"/>
      <c r="AU248" s="517"/>
      <c r="AV248" s="517"/>
      <c r="AW248" s="517"/>
      <c r="AX248" s="16"/>
      <c r="AY248" s="517"/>
      <c r="AZ248" s="517"/>
      <c r="BA248" s="517"/>
      <c r="BB248" s="203"/>
      <c r="BC248" s="67"/>
      <c r="BD248" s="517"/>
      <c r="BE248" s="517"/>
      <c r="BF248" s="67"/>
      <c r="BG248" s="517"/>
      <c r="BH248" s="67"/>
      <c r="BI248" s="517"/>
      <c r="BJ248" s="67"/>
      <c r="BK248" s="67"/>
      <c r="BL248" s="67"/>
      <c r="BM248" s="67"/>
      <c r="BN248" s="67"/>
      <c r="BO248" s="67"/>
    </row>
    <row r="249" spans="38:67" s="516" customFormat="1">
      <c r="AL249" s="67"/>
      <c r="AM249" s="67"/>
      <c r="AN249" s="67"/>
      <c r="AO249" s="67"/>
      <c r="AQ249" s="67"/>
      <c r="AS249" s="517"/>
      <c r="AT249" s="79"/>
      <c r="AU249" s="517"/>
      <c r="AV249" s="517"/>
      <c r="AW249" s="517"/>
      <c r="AX249" s="16"/>
      <c r="AY249" s="517"/>
      <c r="AZ249" s="517"/>
      <c r="BA249" s="517"/>
      <c r="BB249" s="203"/>
      <c r="BC249" s="67"/>
      <c r="BD249" s="517"/>
      <c r="BE249" s="517"/>
      <c r="BF249" s="67"/>
      <c r="BG249" s="517"/>
      <c r="BH249" s="67"/>
      <c r="BI249" s="517"/>
      <c r="BJ249" s="67"/>
      <c r="BK249" s="67"/>
      <c r="BL249" s="67"/>
      <c r="BM249" s="67"/>
      <c r="BN249" s="67"/>
      <c r="BO249" s="67"/>
    </row>
    <row r="250" spans="38:67" s="516" customFormat="1">
      <c r="AL250" s="67"/>
      <c r="AM250" s="67"/>
      <c r="AN250" s="67"/>
      <c r="AO250" s="67"/>
      <c r="AQ250" s="67"/>
      <c r="AS250" s="517"/>
      <c r="AT250" s="79"/>
      <c r="AU250" s="517"/>
      <c r="AV250" s="517"/>
      <c r="AW250" s="517"/>
      <c r="AX250" s="16"/>
      <c r="AY250" s="517"/>
      <c r="AZ250" s="517"/>
      <c r="BA250" s="517"/>
      <c r="BB250" s="203"/>
      <c r="BC250" s="67"/>
      <c r="BD250" s="517"/>
      <c r="BE250" s="517"/>
      <c r="BF250" s="67"/>
      <c r="BG250" s="517"/>
      <c r="BH250" s="67"/>
      <c r="BI250" s="517"/>
      <c r="BJ250" s="67"/>
      <c r="BK250" s="67"/>
      <c r="BL250" s="67"/>
      <c r="BM250" s="67"/>
      <c r="BN250" s="67"/>
      <c r="BO250" s="67"/>
    </row>
    <row r="251" spans="38:67" s="516" customFormat="1">
      <c r="AL251" s="67"/>
      <c r="AM251" s="67"/>
      <c r="AN251" s="67"/>
      <c r="AO251" s="67"/>
      <c r="AQ251" s="67"/>
      <c r="AS251" s="517"/>
      <c r="AT251" s="79"/>
      <c r="AU251" s="517"/>
      <c r="AV251" s="517"/>
      <c r="AW251" s="517"/>
      <c r="AX251" s="16"/>
      <c r="AY251" s="517"/>
      <c r="AZ251" s="517"/>
      <c r="BA251" s="517"/>
      <c r="BB251" s="203"/>
      <c r="BC251" s="67"/>
      <c r="BD251" s="517"/>
      <c r="BE251" s="517"/>
      <c r="BF251" s="67"/>
      <c r="BG251" s="517"/>
      <c r="BH251" s="67"/>
      <c r="BI251" s="517"/>
      <c r="BJ251" s="67"/>
      <c r="BK251" s="67"/>
      <c r="BL251" s="67"/>
      <c r="BM251" s="67"/>
      <c r="BN251" s="67"/>
      <c r="BO251" s="67"/>
    </row>
    <row r="252" spans="38:67" s="516" customFormat="1">
      <c r="AL252" s="67"/>
      <c r="AM252" s="67"/>
      <c r="AN252" s="67"/>
      <c r="AO252" s="67"/>
      <c r="AQ252" s="67"/>
      <c r="AS252" s="517"/>
      <c r="AT252" s="79"/>
      <c r="AU252" s="517"/>
      <c r="AV252" s="517"/>
      <c r="AW252" s="517"/>
      <c r="AX252" s="16"/>
      <c r="AY252" s="517"/>
      <c r="AZ252" s="517"/>
      <c r="BA252" s="517"/>
      <c r="BB252" s="203"/>
      <c r="BC252" s="67"/>
      <c r="BD252" s="517"/>
      <c r="BE252" s="517"/>
      <c r="BF252" s="67"/>
      <c r="BG252" s="517"/>
      <c r="BH252" s="67"/>
      <c r="BI252" s="517"/>
      <c r="BJ252" s="67"/>
      <c r="BK252" s="67"/>
      <c r="BL252" s="67"/>
      <c r="BM252" s="67"/>
      <c r="BN252" s="67"/>
      <c r="BO252" s="67"/>
    </row>
    <row r="253" spans="38:67" s="516" customFormat="1">
      <c r="AL253" s="67"/>
      <c r="AM253" s="67"/>
      <c r="AN253" s="67"/>
      <c r="AO253" s="67"/>
      <c r="AQ253" s="67"/>
      <c r="AS253" s="517"/>
      <c r="AT253" s="79"/>
      <c r="AU253" s="517"/>
      <c r="AV253" s="517"/>
      <c r="AW253" s="517"/>
      <c r="AX253" s="16"/>
      <c r="AY253" s="517"/>
      <c r="AZ253" s="517"/>
      <c r="BA253" s="517"/>
      <c r="BB253" s="203"/>
      <c r="BC253" s="67"/>
      <c r="BD253" s="517"/>
      <c r="BE253" s="517"/>
      <c r="BF253" s="67"/>
      <c r="BG253" s="517"/>
      <c r="BH253" s="67"/>
      <c r="BI253" s="517"/>
      <c r="BJ253" s="67"/>
      <c r="BK253" s="67"/>
      <c r="BL253" s="67"/>
      <c r="BM253" s="67"/>
      <c r="BN253" s="67"/>
      <c r="BO253" s="67"/>
    </row>
    <row r="254" spans="38:67" s="516" customFormat="1">
      <c r="AL254" s="67"/>
      <c r="AM254" s="67"/>
      <c r="AN254" s="67"/>
      <c r="AO254" s="67"/>
      <c r="AQ254" s="67"/>
      <c r="AS254" s="517"/>
      <c r="AT254" s="79"/>
      <c r="AU254" s="517"/>
      <c r="AV254" s="517"/>
      <c r="AW254" s="517"/>
      <c r="AX254" s="16"/>
      <c r="AY254" s="517"/>
      <c r="AZ254" s="517"/>
      <c r="BA254" s="517"/>
      <c r="BB254" s="203"/>
      <c r="BC254" s="67"/>
      <c r="BD254" s="517"/>
      <c r="BE254" s="517"/>
      <c r="BF254" s="67"/>
      <c r="BG254" s="517"/>
      <c r="BH254" s="67"/>
      <c r="BI254" s="517"/>
      <c r="BJ254" s="67"/>
      <c r="BK254" s="67"/>
      <c r="BL254" s="67"/>
      <c r="BM254" s="67"/>
      <c r="BN254" s="67"/>
      <c r="BO254" s="67"/>
    </row>
    <row r="255" spans="38:67" s="516" customFormat="1">
      <c r="AL255" s="67"/>
      <c r="AM255" s="67"/>
      <c r="AN255" s="67"/>
      <c r="AO255" s="67"/>
      <c r="AQ255" s="67"/>
      <c r="AS255" s="517"/>
      <c r="AT255" s="79"/>
      <c r="AU255" s="517"/>
      <c r="AV255" s="517"/>
      <c r="AW255" s="517"/>
      <c r="AX255" s="16"/>
      <c r="AY255" s="517"/>
      <c r="AZ255" s="517"/>
      <c r="BA255" s="517"/>
      <c r="BB255" s="203"/>
      <c r="BC255" s="67"/>
      <c r="BD255" s="517"/>
      <c r="BE255" s="517"/>
      <c r="BF255" s="67"/>
      <c r="BG255" s="517"/>
      <c r="BH255" s="67"/>
      <c r="BI255" s="517"/>
      <c r="BJ255" s="67"/>
      <c r="BK255" s="67"/>
      <c r="BL255" s="67"/>
      <c r="BM255" s="67"/>
      <c r="BN255" s="67"/>
      <c r="BO255" s="67"/>
    </row>
    <row r="256" spans="38:67" s="516" customFormat="1">
      <c r="AL256" s="67"/>
      <c r="AM256" s="67"/>
      <c r="AN256" s="67"/>
      <c r="AO256" s="67"/>
      <c r="AQ256" s="67"/>
      <c r="AS256" s="517"/>
      <c r="AT256" s="79"/>
      <c r="AU256" s="517"/>
      <c r="AV256" s="517"/>
      <c r="AW256" s="517"/>
      <c r="AX256" s="16"/>
      <c r="AY256" s="517"/>
      <c r="AZ256" s="517"/>
      <c r="BA256" s="517"/>
      <c r="BB256" s="203"/>
      <c r="BC256" s="67"/>
      <c r="BD256" s="517"/>
      <c r="BE256" s="517"/>
      <c r="BF256" s="67"/>
      <c r="BG256" s="517"/>
      <c r="BH256" s="67"/>
      <c r="BI256" s="517"/>
      <c r="BJ256" s="67"/>
      <c r="BK256" s="67"/>
      <c r="BL256" s="67"/>
      <c r="BM256" s="67"/>
      <c r="BN256" s="67"/>
      <c r="BO256" s="67"/>
    </row>
    <row r="257" spans="46:70">
      <c r="AT257" s="79"/>
      <c r="AX257" s="16"/>
      <c r="BB257" s="203"/>
      <c r="BP257"/>
      <c r="BQ257"/>
      <c r="BR257"/>
    </row>
    <row r="258" spans="46:70">
      <c r="AT258" s="79"/>
      <c r="AX258" s="16"/>
      <c r="BB258" s="203"/>
      <c r="BP258"/>
      <c r="BQ258"/>
      <c r="BR258"/>
    </row>
    <row r="259" spans="46:70">
      <c r="AT259" s="79"/>
      <c r="AX259" s="16"/>
      <c r="BB259" s="203"/>
      <c r="BP259"/>
      <c r="BQ259"/>
      <c r="BR259"/>
    </row>
    <row r="260" spans="46:70">
      <c r="AT260" s="79"/>
      <c r="AX260" s="16"/>
      <c r="BB260" s="203"/>
      <c r="BP260"/>
      <c r="BQ260"/>
      <c r="BR260"/>
    </row>
    <row r="261" spans="46:70">
      <c r="AT261" s="79"/>
      <c r="AX261" s="16"/>
      <c r="BB261" s="203"/>
      <c r="BP261"/>
      <c r="BQ261"/>
      <c r="BR261"/>
    </row>
    <row r="262" spans="46:70">
      <c r="AT262" s="79"/>
      <c r="AX262" s="16"/>
      <c r="BB262" s="203"/>
      <c r="BP262"/>
      <c r="BQ262"/>
      <c r="BR262"/>
    </row>
    <row r="263" spans="46:70">
      <c r="AT263" s="79"/>
      <c r="AX263" s="16"/>
      <c r="BB263" s="203"/>
      <c r="BP263"/>
      <c r="BQ263"/>
      <c r="BR263"/>
    </row>
    <row r="264" spans="46:70">
      <c r="AT264" s="79"/>
      <c r="AX264" s="16"/>
      <c r="BB264" s="203"/>
      <c r="BP264"/>
      <c r="BQ264"/>
      <c r="BR264"/>
    </row>
    <row r="265" spans="46:70">
      <c r="AT265" s="79"/>
      <c r="AX265" s="16"/>
      <c r="BB265" s="203"/>
      <c r="BP265"/>
      <c r="BQ265"/>
      <c r="BR265"/>
    </row>
    <row r="266" spans="46:70">
      <c r="AT266" s="79"/>
      <c r="AX266" s="16"/>
      <c r="BB266" s="203"/>
      <c r="BP266"/>
      <c r="BQ266"/>
      <c r="BR266"/>
    </row>
    <row r="267" spans="46:70">
      <c r="AT267" s="79"/>
      <c r="AX267" s="16"/>
      <c r="BB267" s="203"/>
      <c r="BP267"/>
      <c r="BQ267"/>
      <c r="BR267"/>
    </row>
    <row r="268" spans="46:70">
      <c r="AT268" s="79"/>
      <c r="AX268" s="16"/>
      <c r="BB268" s="203"/>
      <c r="BP268"/>
      <c r="BQ268"/>
      <c r="BR268"/>
    </row>
    <row r="269" spans="46:70">
      <c r="AT269" s="79"/>
      <c r="AX269" s="16"/>
      <c r="BB269" s="203"/>
      <c r="BP269"/>
      <c r="BQ269"/>
      <c r="BR269"/>
    </row>
    <row r="270" spans="46:70">
      <c r="AT270" s="79"/>
      <c r="AX270" s="16"/>
      <c r="BB270" s="203"/>
      <c r="BP270"/>
      <c r="BQ270"/>
      <c r="BR270"/>
    </row>
    <row r="271" spans="46:70">
      <c r="AT271" s="79"/>
      <c r="AX271" s="16"/>
      <c r="BB271" s="203"/>
      <c r="BP271"/>
      <c r="BQ271"/>
      <c r="BR271"/>
    </row>
    <row r="272" spans="46:70">
      <c r="AT272" s="79"/>
      <c r="AX272" s="16"/>
      <c r="BB272" s="203"/>
      <c r="BP272"/>
      <c r="BQ272"/>
      <c r="BR272"/>
    </row>
    <row r="273" spans="46:70">
      <c r="AT273" s="79"/>
      <c r="AX273" s="16"/>
      <c r="BB273" s="203"/>
      <c r="BP273"/>
      <c r="BQ273"/>
      <c r="BR273"/>
    </row>
    <row r="274" spans="46:70">
      <c r="AT274" s="79"/>
      <c r="AX274" s="16"/>
      <c r="BB274" s="203"/>
      <c r="BP274"/>
      <c r="BQ274"/>
      <c r="BR274"/>
    </row>
    <row r="275" spans="46:70">
      <c r="AT275" s="79"/>
      <c r="AX275" s="16"/>
      <c r="BB275" s="203"/>
      <c r="BP275"/>
      <c r="BQ275"/>
      <c r="BR275"/>
    </row>
    <row r="276" spans="46:70">
      <c r="AT276" s="79"/>
      <c r="AX276" s="16"/>
      <c r="BB276" s="203"/>
      <c r="BP276"/>
      <c r="BQ276"/>
      <c r="BR276"/>
    </row>
    <row r="277" spans="46:70">
      <c r="AT277" s="79"/>
      <c r="AX277" s="16"/>
      <c r="BB277" s="203"/>
      <c r="BP277"/>
      <c r="BQ277"/>
      <c r="BR277"/>
    </row>
    <row r="278" spans="46:70">
      <c r="AT278" s="79"/>
      <c r="AX278" s="16"/>
      <c r="BB278" s="203"/>
      <c r="BP278"/>
      <c r="BQ278"/>
      <c r="BR278"/>
    </row>
    <row r="279" spans="46:70">
      <c r="AT279" s="79"/>
      <c r="AX279" s="16"/>
      <c r="BB279" s="203"/>
      <c r="BP279"/>
      <c r="BQ279"/>
      <c r="BR279"/>
    </row>
    <row r="280" spans="46:70">
      <c r="AT280" s="79"/>
      <c r="AX280" s="16"/>
      <c r="BB280" s="203"/>
      <c r="BP280"/>
      <c r="BQ280"/>
      <c r="BR280"/>
    </row>
    <row r="281" spans="46:70">
      <c r="AT281" s="79"/>
      <c r="AX281" s="16"/>
      <c r="BB281" s="203"/>
      <c r="BP281"/>
      <c r="BQ281"/>
      <c r="BR281"/>
    </row>
    <row r="282" spans="46:70">
      <c r="AT282" s="79"/>
      <c r="AX282" s="16"/>
      <c r="BB282" s="203"/>
      <c r="BP282"/>
      <c r="BQ282"/>
      <c r="BR282"/>
    </row>
    <row r="283" spans="46:70">
      <c r="AT283" s="79"/>
      <c r="AX283" s="16"/>
      <c r="BB283" s="203"/>
      <c r="BP283"/>
      <c r="BQ283"/>
      <c r="BR283"/>
    </row>
    <row r="284" spans="46:70">
      <c r="AT284" s="79"/>
      <c r="AX284" s="16"/>
      <c r="BB284" s="203"/>
      <c r="BP284"/>
      <c r="BQ284"/>
      <c r="BR284"/>
    </row>
    <row r="285" spans="46:70">
      <c r="AT285" s="79"/>
      <c r="AX285" s="16"/>
      <c r="BB285" s="203"/>
      <c r="BP285"/>
      <c r="BQ285"/>
      <c r="BR285"/>
    </row>
    <row r="286" spans="46:70">
      <c r="AT286" s="79"/>
      <c r="AX286" s="16"/>
      <c r="BB286" s="203"/>
      <c r="BP286"/>
      <c r="BQ286"/>
      <c r="BR286"/>
    </row>
    <row r="287" spans="46:70">
      <c r="AT287" s="79"/>
      <c r="AX287" s="16"/>
      <c r="BB287" s="203"/>
      <c r="BP287"/>
      <c r="BQ287"/>
      <c r="BR287"/>
    </row>
    <row r="288" spans="46:70">
      <c r="AT288" s="79"/>
      <c r="AX288" s="16"/>
      <c r="BB288" s="203"/>
      <c r="BP288"/>
      <c r="BQ288"/>
      <c r="BR288"/>
    </row>
    <row r="289" spans="46:70">
      <c r="AT289" s="79"/>
      <c r="AX289" s="16"/>
      <c r="BB289" s="203"/>
      <c r="BP289"/>
      <c r="BQ289"/>
      <c r="BR289"/>
    </row>
    <row r="290" spans="46:70">
      <c r="AT290" s="79"/>
      <c r="AX290" s="16"/>
      <c r="BB290" s="203"/>
      <c r="BP290"/>
      <c r="BQ290"/>
      <c r="BR290"/>
    </row>
    <row r="291" spans="46:70">
      <c r="AT291" s="79"/>
      <c r="AX291" s="16"/>
      <c r="BB291" s="203"/>
      <c r="BP291"/>
      <c r="BQ291"/>
      <c r="BR291"/>
    </row>
    <row r="292" spans="46:70">
      <c r="AT292" s="79"/>
      <c r="AX292" s="16"/>
      <c r="BB292" s="203"/>
      <c r="BP292"/>
      <c r="BQ292"/>
      <c r="BR292"/>
    </row>
    <row r="293" spans="46:70">
      <c r="AT293" s="79"/>
      <c r="AX293" s="16"/>
      <c r="BB293" s="203"/>
      <c r="BP293"/>
      <c r="BQ293"/>
      <c r="BR293"/>
    </row>
    <row r="294" spans="46:70">
      <c r="AT294" s="79"/>
      <c r="AX294" s="16"/>
      <c r="BB294" s="203"/>
      <c r="BP294"/>
      <c r="BQ294"/>
      <c r="BR294"/>
    </row>
    <row r="295" spans="46:70">
      <c r="AT295" s="79"/>
      <c r="AX295" s="16"/>
      <c r="BB295" s="203"/>
      <c r="BP295"/>
      <c r="BQ295"/>
      <c r="BR295"/>
    </row>
    <row r="296" spans="46:70">
      <c r="AT296" s="79"/>
      <c r="AX296" s="16"/>
      <c r="BB296" s="203"/>
      <c r="BP296"/>
      <c r="BQ296"/>
      <c r="BR296"/>
    </row>
    <row r="297" spans="46:70">
      <c r="AT297" s="79"/>
      <c r="AX297" s="16"/>
      <c r="BB297" s="203"/>
      <c r="BP297"/>
      <c r="BQ297"/>
      <c r="BR297"/>
    </row>
    <row r="298" spans="46:70">
      <c r="AT298" s="79"/>
      <c r="AX298" s="16"/>
      <c r="BB298" s="203"/>
      <c r="BP298"/>
      <c r="BQ298"/>
      <c r="BR298"/>
    </row>
    <row r="299" spans="46:70">
      <c r="AT299" s="79"/>
      <c r="AX299" s="16"/>
      <c r="BB299" s="203"/>
      <c r="BP299"/>
      <c r="BQ299"/>
      <c r="BR299"/>
    </row>
    <row r="300" spans="46:70">
      <c r="AT300" s="79"/>
      <c r="AX300" s="16"/>
      <c r="BB300" s="203"/>
      <c r="BP300"/>
      <c r="BQ300"/>
      <c r="BR300"/>
    </row>
    <row r="301" spans="46:70">
      <c r="AT301" s="79"/>
      <c r="AX301" s="16"/>
      <c r="BB301" s="203"/>
      <c r="BP301"/>
      <c r="BQ301"/>
      <c r="BR301"/>
    </row>
    <row r="302" spans="46:70">
      <c r="AT302" s="79"/>
      <c r="AX302" s="16"/>
      <c r="BB302" s="203"/>
      <c r="BP302"/>
      <c r="BQ302"/>
      <c r="BR302"/>
    </row>
    <row r="303" spans="46:70">
      <c r="AT303" s="79"/>
      <c r="AX303" s="16"/>
      <c r="BB303" s="203"/>
      <c r="BP303"/>
      <c r="BQ303"/>
      <c r="BR303"/>
    </row>
    <row r="304" spans="46:70">
      <c r="AT304" s="79"/>
      <c r="AX304" s="16"/>
      <c r="BB304" s="203"/>
      <c r="BP304"/>
      <c r="BQ304"/>
      <c r="BR304"/>
    </row>
    <row r="305" spans="46:70">
      <c r="AT305" s="79"/>
      <c r="AX305" s="16"/>
      <c r="BB305" s="203"/>
      <c r="BP305"/>
      <c r="BQ305"/>
      <c r="BR305"/>
    </row>
    <row r="306" spans="46:70">
      <c r="AT306" s="79"/>
      <c r="AX306" s="16"/>
      <c r="BB306" s="203"/>
      <c r="BP306"/>
      <c r="BQ306"/>
      <c r="BR306"/>
    </row>
    <row r="307" spans="46:70">
      <c r="AT307" s="79"/>
      <c r="AX307" s="16"/>
      <c r="BB307" s="203"/>
      <c r="BP307"/>
      <c r="BQ307"/>
      <c r="BR307"/>
    </row>
    <row r="308" spans="46:70">
      <c r="AT308" s="79"/>
      <c r="AX308" s="16"/>
      <c r="BB308" s="203"/>
      <c r="BP308"/>
      <c r="BQ308"/>
      <c r="BR308"/>
    </row>
    <row r="309" spans="46:70">
      <c r="AT309" s="79"/>
      <c r="AX309" s="16"/>
      <c r="BB309" s="203"/>
      <c r="BP309"/>
      <c r="BQ309"/>
      <c r="BR309"/>
    </row>
    <row r="310" spans="46:70">
      <c r="AT310" s="79"/>
      <c r="AX310" s="16"/>
      <c r="BB310" s="203"/>
      <c r="BP310"/>
      <c r="BQ310"/>
      <c r="BR310"/>
    </row>
    <row r="311" spans="46:70">
      <c r="AT311" s="79"/>
      <c r="AX311" s="16"/>
      <c r="BB311" s="203"/>
      <c r="BP311"/>
      <c r="BQ311"/>
      <c r="BR311"/>
    </row>
    <row r="312" spans="46:70">
      <c r="AT312" s="79"/>
      <c r="AX312" s="16"/>
      <c r="BB312" s="203"/>
      <c r="BP312"/>
      <c r="BQ312"/>
      <c r="BR312"/>
    </row>
    <row r="313" spans="46:70">
      <c r="AT313" s="79"/>
      <c r="AX313" s="16"/>
      <c r="BB313" s="203"/>
      <c r="BP313"/>
      <c r="BQ313"/>
      <c r="BR313"/>
    </row>
    <row r="314" spans="46:70">
      <c r="AT314" s="79"/>
      <c r="AX314" s="16"/>
      <c r="BB314" s="203"/>
      <c r="BP314"/>
      <c r="BQ314"/>
      <c r="BR314"/>
    </row>
    <row r="315" spans="46:70">
      <c r="AT315" s="79"/>
      <c r="AX315" s="16"/>
      <c r="BB315" s="203"/>
      <c r="BP315"/>
      <c r="BQ315"/>
      <c r="BR315"/>
    </row>
    <row r="316" spans="46:70">
      <c r="AT316" s="79"/>
      <c r="AX316" s="16"/>
      <c r="BB316" s="203"/>
      <c r="BP316"/>
      <c r="BQ316"/>
      <c r="BR316"/>
    </row>
    <row r="317" spans="46:70">
      <c r="AT317" s="79"/>
      <c r="AX317" s="16"/>
      <c r="BB317" s="203"/>
      <c r="BP317"/>
      <c r="BQ317"/>
      <c r="BR317"/>
    </row>
    <row r="318" spans="46:70">
      <c r="AT318" s="79"/>
      <c r="AX318" s="16"/>
      <c r="BB318" s="203"/>
      <c r="BP318"/>
      <c r="BQ318"/>
      <c r="BR318"/>
    </row>
    <row r="319" spans="46:70">
      <c r="AT319" s="79"/>
      <c r="AX319" s="16"/>
      <c r="BB319" s="203"/>
      <c r="BP319"/>
      <c r="BQ319"/>
      <c r="BR319"/>
    </row>
    <row r="320" spans="46:70">
      <c r="AT320" s="79"/>
      <c r="AX320" s="16"/>
      <c r="BB320" s="203"/>
      <c r="BP320"/>
      <c r="BQ320"/>
      <c r="BR320"/>
    </row>
    <row r="321" spans="46:70">
      <c r="AT321" s="79"/>
      <c r="AX321" s="16"/>
      <c r="BB321" s="203"/>
      <c r="BP321"/>
      <c r="BQ321"/>
      <c r="BR321"/>
    </row>
    <row r="322" spans="46:70">
      <c r="AT322" s="79"/>
      <c r="AX322" s="16"/>
      <c r="BB322" s="203"/>
      <c r="BP322"/>
      <c r="BQ322"/>
      <c r="BR322"/>
    </row>
    <row r="323" spans="46:70">
      <c r="AT323" s="79"/>
      <c r="AX323" s="16"/>
      <c r="BB323" s="203"/>
      <c r="BP323"/>
      <c r="BQ323"/>
      <c r="BR323"/>
    </row>
    <row r="324" spans="46:70">
      <c r="AT324" s="79"/>
      <c r="AX324" s="16"/>
      <c r="BB324" s="203"/>
      <c r="BP324"/>
      <c r="BQ324"/>
      <c r="BR324"/>
    </row>
    <row r="325" spans="46:70">
      <c r="AT325" s="79"/>
      <c r="AX325" s="16"/>
      <c r="BB325" s="203"/>
      <c r="BP325"/>
      <c r="BQ325"/>
      <c r="BR325"/>
    </row>
    <row r="326" spans="46:70">
      <c r="AT326" s="79"/>
      <c r="AX326" s="16"/>
      <c r="BB326" s="203"/>
      <c r="BP326"/>
      <c r="BQ326"/>
      <c r="BR326"/>
    </row>
    <row r="327" spans="46:70">
      <c r="AT327" s="79"/>
      <c r="AX327" s="16"/>
      <c r="BB327" s="203"/>
      <c r="BP327"/>
      <c r="BQ327"/>
      <c r="BR327"/>
    </row>
    <row r="328" spans="46:70">
      <c r="AT328" s="79"/>
      <c r="AX328" s="16"/>
      <c r="BB328" s="203"/>
      <c r="BP328"/>
      <c r="BQ328"/>
      <c r="BR328"/>
    </row>
    <row r="329" spans="46:70">
      <c r="AT329" s="79"/>
      <c r="AX329" s="16"/>
      <c r="BB329" s="203"/>
      <c r="BP329"/>
      <c r="BQ329"/>
      <c r="BR329"/>
    </row>
    <row r="330" spans="46:70">
      <c r="AT330" s="79"/>
      <c r="AX330" s="16"/>
      <c r="BB330" s="203"/>
      <c r="BP330"/>
      <c r="BQ330"/>
      <c r="BR330"/>
    </row>
    <row r="331" spans="46:70">
      <c r="AT331" s="79"/>
      <c r="AX331" s="16"/>
      <c r="BB331" s="203"/>
      <c r="BP331"/>
      <c r="BQ331"/>
      <c r="BR331"/>
    </row>
    <row r="332" spans="46:70">
      <c r="AT332" s="79"/>
      <c r="AX332" s="16"/>
      <c r="BB332" s="203"/>
      <c r="BP332"/>
      <c r="BQ332"/>
      <c r="BR332"/>
    </row>
    <row r="333" spans="46:70">
      <c r="AT333" s="79"/>
      <c r="AX333" s="16"/>
      <c r="BB333" s="203"/>
      <c r="BP333"/>
      <c r="BQ333"/>
      <c r="BR333"/>
    </row>
    <row r="334" spans="46:70">
      <c r="AT334" s="79"/>
      <c r="AX334" s="16"/>
      <c r="BB334" s="203"/>
      <c r="BP334"/>
      <c r="BQ334"/>
      <c r="BR334"/>
    </row>
    <row r="335" spans="46:70">
      <c r="AT335" s="79"/>
      <c r="AX335" s="16"/>
      <c r="BB335" s="203"/>
    </row>
    <row r="336" spans="46:70">
      <c r="AT336" s="79"/>
      <c r="AX336" s="16"/>
      <c r="BB336" s="203"/>
    </row>
    <row r="337" spans="46:54">
      <c r="AT337" s="79"/>
      <c r="AX337" s="16"/>
      <c r="BB337" s="203"/>
    </row>
    <row r="338" spans="46:54">
      <c r="AT338" s="79"/>
      <c r="AX338" s="16"/>
      <c r="BB338" s="203"/>
    </row>
    <row r="339" spans="46:54">
      <c r="AT339" s="79"/>
      <c r="AX339" s="16"/>
      <c r="BB339" s="203"/>
    </row>
    <row r="340" spans="46:54">
      <c r="AT340" s="79"/>
      <c r="AX340" s="16"/>
      <c r="BB340" s="203"/>
    </row>
    <row r="341" spans="46:54">
      <c r="AT341" s="79"/>
      <c r="AX341" s="16"/>
      <c r="BB341" s="203"/>
    </row>
    <row r="342" spans="46:54">
      <c r="AT342" s="79"/>
      <c r="AX342" s="16"/>
      <c r="BB342" s="203"/>
    </row>
    <row r="343" spans="46:54">
      <c r="AT343" s="79"/>
      <c r="AX343" s="16"/>
      <c r="BB343" s="203"/>
    </row>
    <row r="344" spans="46:54">
      <c r="AT344" s="79"/>
      <c r="AX344" s="16"/>
      <c r="BB344" s="203"/>
    </row>
    <row r="345" spans="46:54">
      <c r="AT345" s="79"/>
      <c r="AX345" s="16"/>
      <c r="BB345" s="203"/>
    </row>
    <row r="346" spans="46:54">
      <c r="AT346" s="79"/>
      <c r="AX346" s="16"/>
      <c r="BB346" s="203"/>
    </row>
    <row r="347" spans="46:54">
      <c r="AT347" s="79"/>
      <c r="AX347" s="16"/>
      <c r="BB347" s="203"/>
    </row>
    <row r="348" spans="46:54">
      <c r="AT348" s="79"/>
      <c r="AX348" s="16"/>
      <c r="BB348" s="203"/>
    </row>
    <row r="349" spans="46:54">
      <c r="AT349" s="79"/>
      <c r="AX349" s="16"/>
      <c r="BB349" s="203"/>
    </row>
    <row r="350" spans="46:54">
      <c r="AT350" s="79"/>
      <c r="AX350" s="16"/>
      <c r="BB350" s="203"/>
    </row>
    <row r="351" spans="46:54">
      <c r="AT351" s="79"/>
      <c r="AX351" s="16"/>
      <c r="BB351" s="203"/>
    </row>
    <row r="352" spans="46:54">
      <c r="AT352" s="79"/>
      <c r="AX352" s="16"/>
      <c r="BB352" s="203"/>
    </row>
    <row r="353" spans="46:54">
      <c r="AT353" s="79"/>
      <c r="AX353" s="16"/>
      <c r="BB353" s="203"/>
    </row>
    <row r="354" spans="46:54">
      <c r="AT354" s="79"/>
      <c r="AX354" s="16"/>
      <c r="BB354" s="203"/>
    </row>
    <row r="355" spans="46:54">
      <c r="AT355" s="79"/>
      <c r="AX355" s="16"/>
      <c r="BB355" s="203"/>
    </row>
    <row r="356" spans="46:54">
      <c r="AT356" s="79"/>
      <c r="AX356" s="16"/>
      <c r="BB356" s="203"/>
    </row>
    <row r="357" spans="46:54">
      <c r="AT357" s="79"/>
      <c r="AX357" s="16"/>
      <c r="BB357" s="203"/>
    </row>
    <row r="358" spans="46:54">
      <c r="AT358" s="79"/>
      <c r="AX358" s="16"/>
      <c r="BB358" s="203"/>
    </row>
    <row r="359" spans="46:54">
      <c r="AT359" s="79"/>
      <c r="AX359" s="16"/>
      <c r="BB359" s="203"/>
    </row>
    <row r="360" spans="46:54">
      <c r="AT360" s="79"/>
      <c r="AX360" s="16"/>
      <c r="BB360" s="203"/>
    </row>
    <row r="361" spans="46:54">
      <c r="AT361" s="79"/>
      <c r="AX361" s="16"/>
      <c r="BB361" s="203"/>
    </row>
    <row r="362" spans="46:54">
      <c r="AT362" s="79"/>
      <c r="AX362" s="16"/>
      <c r="BB362" s="203"/>
    </row>
    <row r="363" spans="46:54">
      <c r="AT363" s="79"/>
      <c r="AX363" s="16"/>
      <c r="BB363" s="203"/>
    </row>
    <row r="364" spans="46:54">
      <c r="AT364" s="79"/>
      <c r="AX364" s="16"/>
      <c r="BB364" s="203"/>
    </row>
    <row r="365" spans="46:54">
      <c r="AT365" s="79"/>
      <c r="AX365" s="16"/>
      <c r="BB365" s="203"/>
    </row>
    <row r="366" spans="46:54">
      <c r="AT366" s="79"/>
      <c r="AX366" s="16"/>
      <c r="BB366" s="203"/>
    </row>
    <row r="367" spans="46:54">
      <c r="AT367" s="79"/>
      <c r="AX367" s="16"/>
      <c r="BB367" s="203"/>
    </row>
    <row r="368" spans="46:54">
      <c r="AT368" s="79"/>
      <c r="AX368" s="16"/>
      <c r="BB368" s="203"/>
    </row>
    <row r="369" spans="46:54">
      <c r="AT369" s="79"/>
      <c r="AX369" s="16"/>
      <c r="BB369" s="20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P144"/>
  <sheetViews>
    <sheetView tabSelected="1" zoomScale="96" zoomScaleNormal="96" workbookViewId="0">
      <pane xSplit="1" ySplit="7" topLeftCell="B20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6.6328125" customWidth="1"/>
    <col min="3" max="3" width="4.1796875" customWidth="1"/>
    <col min="4" max="4" width="1.1796875" customWidth="1"/>
    <col min="5" max="5" width="6" customWidth="1"/>
    <col min="6" max="6" width="1.36328125" style="503" customWidth="1"/>
    <col min="7" max="7" width="5.54296875" customWidth="1"/>
    <col min="8" max="8" width="3.54296875" customWidth="1"/>
    <col min="9" max="9" width="1" style="498" customWidth="1"/>
    <col min="10" max="10" width="6.6328125" customWidth="1"/>
    <col min="11" max="11" width="7.1796875" customWidth="1"/>
    <col min="12" max="12" width="2" style="503" customWidth="1"/>
    <col min="13" max="13" width="6.81640625" customWidth="1"/>
    <col min="14" max="14" width="5.1796875" customWidth="1"/>
    <col min="15" max="15" width="1.81640625" customWidth="1"/>
    <col min="16" max="16" width="1.81640625" style="498" customWidth="1"/>
    <col min="17" max="17" width="7.1796875" customWidth="1"/>
    <col min="18" max="18" width="4.90625" customWidth="1"/>
    <col min="19" max="19" width="4.90625" style="11" customWidth="1"/>
    <col min="20" max="20" width="4.08984375" customWidth="1"/>
    <col min="21" max="21" width="5.90625" customWidth="1"/>
    <col min="22" max="22" width="4.54296875" customWidth="1"/>
    <col min="23" max="23" width="5.08984375" customWidth="1"/>
    <col min="24" max="24" width="1.453125" customWidth="1"/>
    <col min="25" max="25" width="5.36328125" customWidth="1"/>
    <col min="26" max="26" width="6.36328125" customWidth="1"/>
    <col min="27" max="27" width="6.81640625" customWidth="1"/>
    <col min="28" max="28" width="7.1796875" customWidth="1"/>
    <col min="29" max="29" width="1" customWidth="1"/>
    <col min="30" max="30" width="6" customWidth="1"/>
    <col min="31" max="31" width="1.7265625" style="67" customWidth="1"/>
    <col min="32" max="32" width="7.08984375" style="11" customWidth="1"/>
    <col min="33" max="33" width="5" customWidth="1"/>
    <col min="34" max="34" width="6.1796875" customWidth="1"/>
    <col min="35" max="35" width="5.90625" customWidth="1"/>
    <col min="36" max="36" width="7.08984375" customWidth="1"/>
    <col min="37" max="37" width="8.08984375" customWidth="1"/>
    <col min="38" max="38" width="6.90625" customWidth="1"/>
    <col min="39" max="39" width="8.54296875" customWidth="1"/>
    <col min="40" max="40" width="9.6328125" customWidth="1"/>
    <col min="41" max="41" width="9.54296875" customWidth="1"/>
    <col min="42" max="42" width="8.08984375" customWidth="1"/>
    <col min="43" max="43" width="7.6328125" customWidth="1"/>
    <col min="44" max="44" width="7" customWidth="1"/>
    <col min="45" max="45" width="6.6328125" customWidth="1"/>
    <col min="46" max="46" width="7.6328125" customWidth="1"/>
    <col min="47" max="47" width="8.453125" customWidth="1"/>
    <col min="48" max="48" width="9.453125" customWidth="1"/>
    <col min="49" max="49" width="8.81640625" customWidth="1"/>
    <col min="50" max="50" width="8.36328125" customWidth="1"/>
    <col min="51" max="51" width="7.54296875" customWidth="1"/>
    <col min="52" max="52" width="8.08984375" customWidth="1"/>
    <col min="53" max="53" width="11.08984375" customWidth="1"/>
  </cols>
  <sheetData>
    <row r="1" spans="1:42" ht="15.7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159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155"/>
      <c r="AF1" s="159"/>
      <c r="AG1" s="25"/>
      <c r="AH1" s="25"/>
      <c r="AI1" s="25"/>
      <c r="AJ1" s="499"/>
      <c r="AK1" s="499"/>
    </row>
    <row r="2" spans="1:42" s="175" customFormat="1" ht="29.4">
      <c r="A2" s="238"/>
      <c r="B2" s="138" t="s">
        <v>773</v>
      </c>
      <c r="C2" s="238"/>
      <c r="D2" s="238"/>
      <c r="E2" s="238"/>
      <c r="F2" s="238"/>
      <c r="G2" s="528">
        <v>2024</v>
      </c>
      <c r="H2" s="529"/>
      <c r="I2" s="530"/>
      <c r="J2" s="530"/>
      <c r="K2" s="25"/>
      <c r="L2" s="239" t="s">
        <v>90</v>
      </c>
      <c r="M2" s="240"/>
      <c r="N2" s="240"/>
      <c r="O2" s="240"/>
      <c r="P2" s="524">
        <v>49</v>
      </c>
      <c r="Q2" s="525"/>
      <c r="R2" s="147"/>
      <c r="S2" s="238"/>
      <c r="T2" s="238"/>
      <c r="U2" s="238" t="s">
        <v>610</v>
      </c>
      <c r="V2" s="238"/>
      <c r="W2" s="238"/>
      <c r="X2" s="238"/>
      <c r="Y2" s="238"/>
      <c r="Z2" s="238"/>
      <c r="AA2" s="526">
        <v>45640</v>
      </c>
      <c r="AB2" s="527"/>
      <c r="AC2" s="527"/>
      <c r="AD2" s="527"/>
      <c r="AE2" s="527"/>
      <c r="AF2" s="527"/>
      <c r="AG2" s="25"/>
      <c r="AH2" s="25"/>
      <c r="AI2" s="25"/>
      <c r="AJ2" s="503"/>
    </row>
    <row r="3" spans="1:42" ht="18.75" customHeight="1">
      <c r="A3" s="25"/>
      <c r="B3" s="138"/>
      <c r="C3" s="25"/>
      <c r="D3" s="25"/>
      <c r="E3" s="25"/>
      <c r="F3" s="25"/>
      <c r="G3" s="25"/>
      <c r="H3" s="141"/>
      <c r="I3" s="141"/>
      <c r="J3" s="26"/>
      <c r="K3" s="26"/>
      <c r="L3" s="26"/>
      <c r="M3" s="141"/>
      <c r="N3" s="141"/>
      <c r="O3" s="141"/>
      <c r="P3" s="25"/>
      <c r="Q3" s="141"/>
      <c r="R3" s="141"/>
      <c r="S3" s="229"/>
      <c r="T3" s="141"/>
      <c r="U3" s="141"/>
      <c r="V3" s="26"/>
      <c r="W3" s="141"/>
      <c r="X3" s="141"/>
      <c r="Y3" s="141"/>
      <c r="Z3" s="141"/>
      <c r="AA3" s="141"/>
      <c r="AB3" s="141"/>
      <c r="AC3" s="141"/>
      <c r="AD3" s="141"/>
      <c r="AE3" s="156"/>
      <c r="AF3" s="128"/>
      <c r="AG3" s="26"/>
      <c r="AH3" s="26"/>
      <c r="AI3" s="25"/>
    </row>
    <row r="4" spans="1:42" ht="1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25"/>
      <c r="N4" s="12"/>
      <c r="O4" s="12"/>
      <c r="P4" s="25"/>
      <c r="Q4" s="6"/>
      <c r="R4" s="12"/>
      <c r="S4" s="160"/>
      <c r="T4" s="12"/>
      <c r="U4" s="6"/>
      <c r="V4" s="12"/>
      <c r="W4" s="6"/>
      <c r="X4" s="6"/>
      <c r="Y4" s="7"/>
      <c r="Z4" s="430" t="s">
        <v>484</v>
      </c>
      <c r="AA4" s="6"/>
      <c r="AB4" s="6"/>
      <c r="AC4" s="6"/>
      <c r="AD4" s="8"/>
      <c r="AE4" s="156"/>
      <c r="AF4" s="161" t="s">
        <v>75</v>
      </c>
      <c r="AG4" s="6"/>
      <c r="AH4" s="12"/>
      <c r="AI4" s="6"/>
    </row>
    <row r="5" spans="1:42" ht="15" customHeight="1">
      <c r="A5" s="12"/>
      <c r="B5" s="12"/>
      <c r="C5" s="12"/>
      <c r="D5" s="12"/>
      <c r="E5" s="12"/>
      <c r="F5" s="12"/>
      <c r="G5" s="7"/>
      <c r="H5" s="12"/>
      <c r="I5" s="12"/>
      <c r="J5" s="12"/>
      <c r="K5" s="12"/>
      <c r="L5" s="12"/>
      <c r="M5" s="6"/>
      <c r="N5" s="12"/>
      <c r="O5" s="12"/>
      <c r="P5" s="25"/>
      <c r="Q5" s="8" t="s">
        <v>23</v>
      </c>
      <c r="R5" s="12"/>
      <c r="S5" s="230" t="s">
        <v>402</v>
      </c>
      <c r="T5" s="12"/>
      <c r="U5" s="8" t="s">
        <v>538</v>
      </c>
      <c r="V5" s="12"/>
      <c r="W5" s="8" t="s">
        <v>402</v>
      </c>
      <c r="X5" s="8"/>
      <c r="Y5" s="8" t="s">
        <v>402</v>
      </c>
      <c r="Z5" s="430" t="s">
        <v>486</v>
      </c>
      <c r="AA5" s="8" t="s">
        <v>73</v>
      </c>
      <c r="AB5" s="8" t="s">
        <v>4</v>
      </c>
      <c r="AC5" s="8"/>
      <c r="AD5" s="8" t="s">
        <v>567</v>
      </c>
      <c r="AE5" s="156"/>
      <c r="AF5" s="161" t="s">
        <v>44</v>
      </c>
      <c r="AG5" s="8" t="s">
        <v>470</v>
      </c>
      <c r="AH5" s="12"/>
      <c r="AI5" s="6"/>
    </row>
    <row r="6" spans="1:42" ht="15" customHeight="1">
      <c r="A6" s="6"/>
      <c r="B6" s="8" t="s">
        <v>4</v>
      </c>
      <c r="C6" s="126"/>
      <c r="D6" s="126"/>
      <c r="E6" s="126" t="s">
        <v>4</v>
      </c>
      <c r="F6" s="126"/>
      <c r="G6" s="8" t="s">
        <v>23</v>
      </c>
      <c r="H6" s="12"/>
      <c r="I6" s="12"/>
      <c r="J6" s="8" t="s">
        <v>23</v>
      </c>
      <c r="K6" s="12"/>
      <c r="L6" s="12"/>
      <c r="M6" s="8" t="s">
        <v>23</v>
      </c>
      <c r="N6" s="126"/>
      <c r="O6" s="126"/>
      <c r="P6" s="25"/>
      <c r="Q6" s="8" t="s">
        <v>413</v>
      </c>
      <c r="R6" s="12"/>
      <c r="S6" s="161" t="s">
        <v>585</v>
      </c>
      <c r="T6" s="126"/>
      <c r="U6" s="8" t="s">
        <v>568</v>
      </c>
      <c r="V6" s="12"/>
      <c r="W6" s="8" t="s">
        <v>502</v>
      </c>
      <c r="X6" s="8"/>
      <c r="Y6" s="8" t="s">
        <v>554</v>
      </c>
      <c r="Z6" s="430" t="s">
        <v>485</v>
      </c>
      <c r="AA6" s="8" t="s">
        <v>469</v>
      </c>
      <c r="AB6" s="8" t="s">
        <v>72</v>
      </c>
      <c r="AC6" s="8"/>
      <c r="AD6" s="8" t="s">
        <v>70</v>
      </c>
      <c r="AE6" s="156"/>
      <c r="AF6" s="161" t="s">
        <v>542</v>
      </c>
      <c r="AG6" s="8" t="s">
        <v>615</v>
      </c>
      <c r="AH6" s="126"/>
      <c r="AI6" s="6"/>
    </row>
    <row r="7" spans="1:42" ht="15" customHeight="1">
      <c r="A7" s="7" t="s">
        <v>89</v>
      </c>
      <c r="B7" s="8" t="s">
        <v>9</v>
      </c>
      <c r="C7" s="126" t="s">
        <v>559</v>
      </c>
      <c r="D7" s="8"/>
      <c r="E7" s="126" t="s">
        <v>540</v>
      </c>
      <c r="F7" s="126"/>
      <c r="G7" s="8" t="s">
        <v>1</v>
      </c>
      <c r="H7" s="126" t="s">
        <v>540</v>
      </c>
      <c r="I7" s="126"/>
      <c r="J7" s="431" t="s">
        <v>735</v>
      </c>
      <c r="K7" s="431" t="s">
        <v>736</v>
      </c>
      <c r="L7" s="431"/>
      <c r="M7" s="8" t="s">
        <v>0</v>
      </c>
      <c r="N7" s="126" t="s">
        <v>540</v>
      </c>
      <c r="O7" s="126"/>
      <c r="P7" s="25"/>
      <c r="Q7" s="8" t="s">
        <v>414</v>
      </c>
      <c r="R7" s="126" t="s">
        <v>540</v>
      </c>
      <c r="S7" s="161" t="s">
        <v>561</v>
      </c>
      <c r="T7" s="126" t="s">
        <v>540</v>
      </c>
      <c r="U7" s="8" t="s">
        <v>481</v>
      </c>
      <c r="V7" s="126" t="s">
        <v>540</v>
      </c>
      <c r="W7" s="8" t="s">
        <v>482</v>
      </c>
      <c r="X7" s="8"/>
      <c r="Y7" s="8" t="s">
        <v>536</v>
      </c>
      <c r="Z7" s="8"/>
      <c r="AA7" s="8" t="s">
        <v>439</v>
      </c>
      <c r="AB7" s="8" t="s">
        <v>71</v>
      </c>
      <c r="AC7" s="8"/>
      <c r="AD7" s="8" t="s">
        <v>566</v>
      </c>
      <c r="AE7" s="156"/>
      <c r="AF7" s="161" t="s">
        <v>43</v>
      </c>
      <c r="AG7" s="8" t="s">
        <v>578</v>
      </c>
      <c r="AH7" s="126" t="s">
        <v>559</v>
      </c>
      <c r="AI7" s="6"/>
    </row>
    <row r="8" spans="1:42" ht="15" customHeight="1">
      <c r="A8" s="7">
        <f>+'Ark1'!C2</f>
        <v>1996</v>
      </c>
      <c r="B8" s="462">
        <f>+'Ark1'!R2</f>
        <v>1702.75</v>
      </c>
      <c r="C8" s="17"/>
      <c r="D8" s="137"/>
      <c r="E8" s="133"/>
      <c r="F8" s="126"/>
      <c r="G8" s="350">
        <f>+'Ark1'!U2</f>
        <v>357.92253707238325</v>
      </c>
      <c r="H8" s="17"/>
      <c r="I8" s="126"/>
      <c r="J8" s="17"/>
      <c r="K8" s="17"/>
      <c r="L8" s="431"/>
      <c r="M8" s="10">
        <f>+'Ark1'!S2</f>
        <v>5.6608427543679349</v>
      </c>
      <c r="N8" s="133"/>
      <c r="O8" s="126"/>
      <c r="P8" s="25"/>
      <c r="Q8" s="9">
        <f>+'Ark1'!T2</f>
        <v>6.7907796212009996</v>
      </c>
      <c r="R8" s="133"/>
      <c r="S8" s="231">
        <f>+'Ark1'!W2</f>
        <v>46.395536631918951</v>
      </c>
      <c r="T8" s="17"/>
      <c r="U8" s="88"/>
      <c r="V8" s="17"/>
      <c r="W8" s="18"/>
      <c r="X8" s="8"/>
      <c r="Y8" s="101"/>
      <c r="Z8" s="89"/>
      <c r="AA8" s="101">
        <f>+'Ark1'!X2</f>
        <v>53.325502863015714</v>
      </c>
      <c r="AB8" s="89">
        <f>+'Ark1'!Q2</f>
        <v>1136</v>
      </c>
      <c r="AC8" s="8"/>
      <c r="AD8" s="88">
        <f t="shared" ref="AD8:AD36" si="0">+B8/AB8</f>
        <v>1.498899647887324</v>
      </c>
      <c r="AE8" s="156"/>
      <c r="AF8" s="101">
        <f>+'Ark1'!AB2</f>
        <v>27.686977348068066</v>
      </c>
      <c r="AG8" s="102">
        <f t="shared" ref="AG8:AG36" si="1">+B8*G8/1000000</f>
        <v>0.60945260000000057</v>
      </c>
      <c r="AH8" s="17"/>
      <c r="AI8" s="6"/>
      <c r="AP8" s="463">
        <f>+B36</f>
        <v>7821</v>
      </c>
    </row>
    <row r="9" spans="1:42" ht="15" customHeight="1">
      <c r="A9" s="7">
        <f>+'Ark1'!C3</f>
        <v>1997</v>
      </c>
      <c r="B9" s="462">
        <f>+'Ark1'!R3</f>
        <v>3955.4899999999993</v>
      </c>
      <c r="C9" s="17">
        <f t="shared" ref="C9:C26" si="2">100*B9/B8</f>
        <v>232.30010277492289</v>
      </c>
      <c r="D9" s="137"/>
      <c r="E9" s="37">
        <f t="shared" ref="E9:E26" si="3">+B9-B8</f>
        <v>2252.7399999999993</v>
      </c>
      <c r="F9" s="126"/>
      <c r="G9" s="350">
        <f>+'Ark1'!U3</f>
        <v>360.05544193007745</v>
      </c>
      <c r="H9" s="37">
        <f t="shared" ref="H9:H26" si="4">+G9-G8</f>
        <v>2.1329048576942</v>
      </c>
      <c r="I9" s="126"/>
      <c r="J9" s="17"/>
      <c r="K9" s="17"/>
      <c r="L9" s="431"/>
      <c r="M9" s="10">
        <f>+'Ark1'!S3</f>
        <v>5.6650377070855953</v>
      </c>
      <c r="N9" s="132">
        <f t="shared" ref="N9:N26" si="5">+M9-M8</f>
        <v>4.1949527176603496E-3</v>
      </c>
      <c r="O9" s="126"/>
      <c r="P9" s="25"/>
      <c r="Q9" s="9">
        <f>+'Ark1'!T3</f>
        <v>6.9174741940947904</v>
      </c>
      <c r="R9" s="132">
        <f t="shared" ref="R9:R27" si="6">+Q9-Q8</f>
        <v>0.12669457289379071</v>
      </c>
      <c r="S9" s="231">
        <f>+'Ark1'!W3</f>
        <v>56.023400387815435</v>
      </c>
      <c r="T9" s="37">
        <f t="shared" ref="T9:T27" si="7">+S9-S8</f>
        <v>9.6278637558964846</v>
      </c>
      <c r="U9" s="88"/>
      <c r="V9" s="17"/>
      <c r="W9" s="18"/>
      <c r="X9" s="8"/>
      <c r="Y9" s="101"/>
      <c r="Z9" s="89"/>
      <c r="AA9" s="101">
        <f>+'Ark1'!X3</f>
        <v>54.835178448182155</v>
      </c>
      <c r="AB9" s="89">
        <f>+'Ark1'!Q3</f>
        <v>2191</v>
      </c>
      <c r="AC9" s="8"/>
      <c r="AD9" s="88">
        <f t="shared" si="0"/>
        <v>1.8053354632587857</v>
      </c>
      <c r="AE9" s="156"/>
      <c r="AF9" s="101">
        <f>+'Ark1'!AB3</f>
        <v>56.612139942173933</v>
      </c>
      <c r="AG9" s="102">
        <f t="shared" si="1"/>
        <v>1.4241957000000018</v>
      </c>
      <c r="AH9" s="17">
        <f t="shared" ref="AH9:AH26" si="8">100*AG9/AG8</f>
        <v>233.68440794247175</v>
      </c>
      <c r="AI9" s="6"/>
      <c r="AP9">
        <f>+AP8</f>
        <v>7821</v>
      </c>
    </row>
    <row r="10" spans="1:42" ht="15" customHeight="1">
      <c r="A10" s="7">
        <f>+'Ark1'!C4</f>
        <v>1998</v>
      </c>
      <c r="B10" s="462">
        <f>+'Ark1'!R4</f>
        <v>2039</v>
      </c>
      <c r="C10" s="17">
        <f t="shared" si="2"/>
        <v>51.548607125792259</v>
      </c>
      <c r="D10" s="137"/>
      <c r="E10" s="37">
        <f t="shared" si="3"/>
        <v>-1916.4899999999993</v>
      </c>
      <c r="F10" s="126"/>
      <c r="G10" s="350">
        <f>+'Ark1'!U4</f>
        <v>377.4737616478663</v>
      </c>
      <c r="H10" s="37">
        <f t="shared" si="4"/>
        <v>17.418319717788847</v>
      </c>
      <c r="I10" s="126"/>
      <c r="J10" s="17"/>
      <c r="K10" s="17"/>
      <c r="L10" s="431"/>
      <c r="M10" s="10">
        <f>+'Ark1'!S4</f>
        <v>5.9019127023050517</v>
      </c>
      <c r="N10" s="132">
        <f t="shared" si="5"/>
        <v>0.23687499521945643</v>
      </c>
      <c r="O10" s="126"/>
      <c r="P10" s="25"/>
      <c r="Q10" s="9">
        <f>+'Ark1'!T4</f>
        <v>7.354095144678765</v>
      </c>
      <c r="R10" s="132">
        <f t="shared" si="6"/>
        <v>0.43662095058397465</v>
      </c>
      <c r="S10" s="231">
        <f>+'Ark1'!W4</f>
        <v>70.966159882295244</v>
      </c>
      <c r="T10" s="37">
        <f t="shared" si="7"/>
        <v>14.942759494479809</v>
      </c>
      <c r="U10" s="88"/>
      <c r="V10" s="17"/>
      <c r="W10" s="18"/>
      <c r="X10" s="8"/>
      <c r="Y10" s="101"/>
      <c r="Z10" s="89"/>
      <c r="AA10" s="101">
        <f>+'Ark1'!X4</f>
        <v>65.865620402157901</v>
      </c>
      <c r="AB10" s="89">
        <f>+'Ark1'!Q4</f>
        <v>1283</v>
      </c>
      <c r="AC10" s="8"/>
      <c r="AD10" s="88">
        <f t="shared" si="0"/>
        <v>1.5892439594699923</v>
      </c>
      <c r="AE10" s="156"/>
      <c r="AF10" s="101">
        <f>+'Ark1'!AB4</f>
        <v>65.968321113484194</v>
      </c>
      <c r="AG10" s="102">
        <f t="shared" si="1"/>
        <v>0.76966899999999938</v>
      </c>
      <c r="AH10" s="17">
        <f t="shared" si="8"/>
        <v>54.042362296136574</v>
      </c>
      <c r="AI10" s="6"/>
      <c r="AP10">
        <f t="shared" ref="AP10:AP35" si="9">+AP9</f>
        <v>7821</v>
      </c>
    </row>
    <row r="11" spans="1:42" ht="15" customHeight="1">
      <c r="A11" s="7">
        <f>+'Ark1'!C5</f>
        <v>1999</v>
      </c>
      <c r="B11" s="462">
        <f>+'Ark1'!R5</f>
        <v>1611.5</v>
      </c>
      <c r="C11" s="17">
        <f t="shared" si="2"/>
        <v>79.033840117704756</v>
      </c>
      <c r="D11" s="137"/>
      <c r="E11" s="37">
        <f t="shared" si="3"/>
        <v>-427.5</v>
      </c>
      <c r="F11" s="126"/>
      <c r="G11" s="350">
        <f>+'Ark1'!U5</f>
        <v>385.240583307478</v>
      </c>
      <c r="H11" s="37">
        <f t="shared" si="4"/>
        <v>7.7668216596117077</v>
      </c>
      <c r="I11" s="126"/>
      <c r="J11" s="17"/>
      <c r="K11" s="17"/>
      <c r="L11" s="431"/>
      <c r="M11" s="10">
        <f>+'Ark1'!S5</f>
        <v>5.8094942600062014</v>
      </c>
      <c r="N11" s="132">
        <f t="shared" si="5"/>
        <v>-9.2418442298850323E-2</v>
      </c>
      <c r="O11" s="126"/>
      <c r="P11" s="25"/>
      <c r="Q11" s="9">
        <f>+'Ark1'!T5</f>
        <v>7.0158237666770074</v>
      </c>
      <c r="R11" s="132">
        <f t="shared" si="6"/>
        <v>-0.33827137800175766</v>
      </c>
      <c r="S11" s="231">
        <f>+'Ark1'!W5</f>
        <v>63.853552590753942</v>
      </c>
      <c r="T11" s="37">
        <f t="shared" si="7"/>
        <v>-7.1126072915413019</v>
      </c>
      <c r="U11" s="88"/>
      <c r="V11" s="17"/>
      <c r="W11" s="18"/>
      <c r="X11" s="8"/>
      <c r="Y11" s="101"/>
      <c r="Z11" s="89"/>
      <c r="AA11" s="101">
        <f>+'Ark1'!X5</f>
        <v>68.011169717654354</v>
      </c>
      <c r="AB11" s="89">
        <f>+'Ark1'!Q5</f>
        <v>1047</v>
      </c>
      <c r="AC11" s="8"/>
      <c r="AD11" s="88">
        <f t="shared" si="0"/>
        <v>1.5391595033428844</v>
      </c>
      <c r="AE11" s="156"/>
      <c r="AF11" s="101">
        <f>+'Ark1'!AB5</f>
        <v>66.152625495101915</v>
      </c>
      <c r="AG11" s="102">
        <f t="shared" si="1"/>
        <v>0.62081520000000079</v>
      </c>
      <c r="AH11" s="17">
        <f t="shared" si="8"/>
        <v>80.660023984336291</v>
      </c>
      <c r="AI11" s="6"/>
      <c r="AP11">
        <f t="shared" si="9"/>
        <v>7821</v>
      </c>
    </row>
    <row r="12" spans="1:42" ht="15" customHeight="1">
      <c r="A12" s="7">
        <f>+'Ark1'!C6</f>
        <v>2000</v>
      </c>
      <c r="B12" s="462">
        <f>+'Ark1'!R6</f>
        <v>1110</v>
      </c>
      <c r="C12" s="17">
        <f t="shared" si="2"/>
        <v>68.879925535215634</v>
      </c>
      <c r="D12" s="137"/>
      <c r="E12" s="37">
        <f t="shared" si="3"/>
        <v>-501.5</v>
      </c>
      <c r="F12" s="126"/>
      <c r="G12" s="350">
        <f>+'Ark1'!U6</f>
        <v>398.03837837837824</v>
      </c>
      <c r="H12" s="37">
        <f t="shared" si="4"/>
        <v>12.797795070900236</v>
      </c>
      <c r="I12" s="126"/>
      <c r="J12" s="17"/>
      <c r="K12" s="17"/>
      <c r="L12" s="431"/>
      <c r="M12" s="10">
        <f>+'Ark1'!S6</f>
        <v>6.2720720720720724</v>
      </c>
      <c r="N12" s="132">
        <f t="shared" si="5"/>
        <v>0.46257781206587101</v>
      </c>
      <c r="O12" s="126"/>
      <c r="P12" s="25"/>
      <c r="Q12" s="9">
        <f>+'Ark1'!T6</f>
        <v>6.8</v>
      </c>
      <c r="R12" s="132">
        <f t="shared" si="6"/>
        <v>-0.21582376667700753</v>
      </c>
      <c r="S12" s="231">
        <f>+'Ark1'!W6</f>
        <v>56.936936936936945</v>
      </c>
      <c r="T12" s="37">
        <f t="shared" si="7"/>
        <v>-6.9166156538169972</v>
      </c>
      <c r="U12" s="88"/>
      <c r="V12" s="17"/>
      <c r="W12" s="18"/>
      <c r="X12" s="8"/>
      <c r="Y12" s="101"/>
      <c r="Z12" s="89"/>
      <c r="AA12" s="101">
        <f>+'Ark1'!X6</f>
        <v>70.360360360360346</v>
      </c>
      <c r="AB12" s="89">
        <f>+'Ark1'!Q6</f>
        <v>758</v>
      </c>
      <c r="AC12" s="8"/>
      <c r="AD12" s="88">
        <f t="shared" si="0"/>
        <v>1.4643799472295516</v>
      </c>
      <c r="AE12" s="156"/>
      <c r="AF12" s="101">
        <f>+'Ark1'!AB6</f>
        <v>66.638106286152038</v>
      </c>
      <c r="AG12" s="102">
        <f t="shared" si="1"/>
        <v>0.44182259999999984</v>
      </c>
      <c r="AH12" s="17">
        <f t="shared" si="8"/>
        <v>71.168135058548714</v>
      </c>
      <c r="AI12" s="6"/>
      <c r="AP12">
        <f t="shared" si="9"/>
        <v>7821</v>
      </c>
    </row>
    <row r="13" spans="1:42" ht="15" customHeight="1">
      <c r="A13" s="7">
        <f>+'Ark1'!C7</f>
        <v>2001</v>
      </c>
      <c r="B13" s="462">
        <f>+'Ark1'!R7</f>
        <v>1262</v>
      </c>
      <c r="C13" s="17">
        <f t="shared" si="2"/>
        <v>113.69369369369369</v>
      </c>
      <c r="D13" s="137"/>
      <c r="E13" s="37">
        <f t="shared" si="3"/>
        <v>152</v>
      </c>
      <c r="F13" s="126"/>
      <c r="G13" s="350">
        <f>+'Ark1'!U7</f>
        <v>397.97163232963504</v>
      </c>
      <c r="H13" s="37">
        <f t="shared" si="4"/>
        <v>-6.6746048743198116E-2</v>
      </c>
      <c r="I13" s="126"/>
      <c r="J13" s="17"/>
      <c r="K13" s="17"/>
      <c r="L13" s="431"/>
      <c r="M13" s="10">
        <f>+'Ark1'!S7</f>
        <v>6.2234548335974642</v>
      </c>
      <c r="N13" s="132">
        <f t="shared" si="5"/>
        <v>-4.8617238474608193E-2</v>
      </c>
      <c r="O13" s="126"/>
      <c r="P13" s="25"/>
      <c r="Q13" s="9">
        <f>+'Ark1'!T7</f>
        <v>6.6632329635499215</v>
      </c>
      <c r="R13" s="132">
        <f t="shared" si="6"/>
        <v>-0.13676703645007837</v>
      </c>
      <c r="S13" s="231">
        <f>+'Ark1'!W7</f>
        <v>53.011093502377193</v>
      </c>
      <c r="T13" s="37">
        <f t="shared" si="7"/>
        <v>-3.9258434345597522</v>
      </c>
      <c r="U13" s="88"/>
      <c r="V13" s="17"/>
      <c r="W13" s="18"/>
      <c r="X13" s="8"/>
      <c r="Y13" s="101"/>
      <c r="Z13" s="89"/>
      <c r="AA13" s="101">
        <f>+'Ark1'!X7</f>
        <v>67.591125198098254</v>
      </c>
      <c r="AB13" s="89">
        <f>+'Ark1'!Q7</f>
        <v>923</v>
      </c>
      <c r="AC13" s="8"/>
      <c r="AD13" s="88">
        <f t="shared" si="0"/>
        <v>1.3672806067172265</v>
      </c>
      <c r="AE13" s="156"/>
      <c r="AF13" s="101">
        <f>+'Ark1'!AB7</f>
        <v>65.484039150430661</v>
      </c>
      <c r="AG13" s="102">
        <f t="shared" si="1"/>
        <v>0.50224019999999947</v>
      </c>
      <c r="AH13" s="17">
        <f t="shared" si="8"/>
        <v>113.67462868581183</v>
      </c>
      <c r="AI13" s="6"/>
      <c r="AP13">
        <f t="shared" si="9"/>
        <v>7821</v>
      </c>
    </row>
    <row r="14" spans="1:42" ht="15" customHeight="1">
      <c r="A14" s="7">
        <f>+'Ark1'!C8</f>
        <v>2002</v>
      </c>
      <c r="B14" s="462">
        <f>+'Ark1'!R8</f>
        <v>1441</v>
      </c>
      <c r="C14" s="17">
        <f t="shared" si="2"/>
        <v>114.18383518225039</v>
      </c>
      <c r="D14" s="137"/>
      <c r="E14" s="37">
        <f t="shared" si="3"/>
        <v>179</v>
      </c>
      <c r="F14" s="126"/>
      <c r="G14" s="350">
        <f>+'Ark1'!U8</f>
        <v>394.89861207494761</v>
      </c>
      <c r="H14" s="37">
        <f t="shared" si="4"/>
        <v>-3.0730202546874352</v>
      </c>
      <c r="I14" s="126"/>
      <c r="J14" s="17"/>
      <c r="K14" s="17"/>
      <c r="L14" s="431"/>
      <c r="M14" s="10">
        <f>+'Ark1'!S8</f>
        <v>5.9937543372657895</v>
      </c>
      <c r="N14" s="132">
        <f t="shared" si="5"/>
        <v>-0.22970049633167466</v>
      </c>
      <c r="O14" s="126"/>
      <c r="P14" s="25"/>
      <c r="Q14" s="9">
        <f>+'Ark1'!T8</f>
        <v>6.7827897293546133</v>
      </c>
      <c r="R14" s="132">
        <f t="shared" si="6"/>
        <v>0.11955676580469188</v>
      </c>
      <c r="S14" s="231">
        <f>+'Ark1'!W8</f>
        <v>57.321304649548892</v>
      </c>
      <c r="T14" s="37">
        <f t="shared" si="7"/>
        <v>4.3102111471716995</v>
      </c>
      <c r="U14" s="88"/>
      <c r="V14" s="17"/>
      <c r="W14" s="18"/>
      <c r="X14" s="8"/>
      <c r="Y14" s="101"/>
      <c r="Z14" s="89"/>
      <c r="AA14" s="101">
        <f>+'Ark1'!X8</f>
        <v>66.134628730048547</v>
      </c>
      <c r="AB14" s="89">
        <f>+'Ark1'!Q8</f>
        <v>969</v>
      </c>
      <c r="AC14" s="8"/>
      <c r="AD14" s="88">
        <f t="shared" si="0"/>
        <v>1.4871001031991744</v>
      </c>
      <c r="AE14" s="156"/>
      <c r="AF14" s="101">
        <f>+'Ark1'!AB8</f>
        <v>68.591721480223896</v>
      </c>
      <c r="AG14" s="102">
        <f t="shared" si="1"/>
        <v>0.56904889999999952</v>
      </c>
      <c r="AH14" s="17">
        <f t="shared" si="8"/>
        <v>113.30214108707349</v>
      </c>
      <c r="AI14" s="6"/>
      <c r="AP14">
        <f t="shared" si="9"/>
        <v>7821</v>
      </c>
    </row>
    <row r="15" spans="1:42" ht="15" customHeight="1">
      <c r="A15" s="7">
        <f>+'Ark1'!C9</f>
        <v>2003</v>
      </c>
      <c r="B15" s="462">
        <f>+'Ark1'!R9</f>
        <v>1641</v>
      </c>
      <c r="C15" s="17">
        <f t="shared" si="2"/>
        <v>113.8792505204719</v>
      </c>
      <c r="D15" s="137"/>
      <c r="E15" s="37">
        <f t="shared" si="3"/>
        <v>200</v>
      </c>
      <c r="F15" s="126"/>
      <c r="G15" s="350">
        <f>+'Ark1'!U9</f>
        <v>395.70847044485049</v>
      </c>
      <c r="H15" s="37">
        <f t="shared" si="4"/>
        <v>0.80985836990288362</v>
      </c>
      <c r="I15" s="126"/>
      <c r="J15" s="17"/>
      <c r="K15" s="17"/>
      <c r="L15" s="431"/>
      <c r="M15" s="10">
        <f>+'Ark1'!S9</f>
        <v>6.196221815965874</v>
      </c>
      <c r="N15" s="132">
        <f t="shared" si="5"/>
        <v>0.20246747870008441</v>
      </c>
      <c r="O15" s="126"/>
      <c r="P15" s="25"/>
      <c r="Q15" s="9">
        <f>+'Ark1'!T9</f>
        <v>6.8580134064594755</v>
      </c>
      <c r="R15" s="132">
        <f t="shared" si="6"/>
        <v>7.5223677104862219E-2</v>
      </c>
      <c r="S15" s="231">
        <f>+'Ark1'!W9</f>
        <v>59.232175502742251</v>
      </c>
      <c r="T15" s="37">
        <f t="shared" si="7"/>
        <v>1.9108708531933587</v>
      </c>
      <c r="U15" s="88"/>
      <c r="V15" s="17"/>
      <c r="W15" s="18"/>
      <c r="X15" s="8"/>
      <c r="Y15" s="101"/>
      <c r="Z15" s="89"/>
      <c r="AA15" s="101">
        <f>+'Ark1'!X9</f>
        <v>71.60268129189518</v>
      </c>
      <c r="AB15" s="89">
        <f>+'Ark1'!Q9</f>
        <v>1109</v>
      </c>
      <c r="AC15" s="8"/>
      <c r="AD15" s="88">
        <f t="shared" si="0"/>
        <v>1.479711451758341</v>
      </c>
      <c r="AE15" s="156"/>
      <c r="AF15" s="101">
        <f>+'Ark1'!AB9</f>
        <v>69.915893432982358</v>
      </c>
      <c r="AG15" s="102">
        <f t="shared" si="1"/>
        <v>0.64935759999999965</v>
      </c>
      <c r="AH15" s="17">
        <f t="shared" si="8"/>
        <v>114.11279417287339</v>
      </c>
      <c r="AI15" s="6"/>
      <c r="AP15">
        <f t="shared" si="9"/>
        <v>7821</v>
      </c>
    </row>
    <row r="16" spans="1:42" ht="15" customHeight="1">
      <c r="A16" s="7">
        <f>+'Ark1'!C10</f>
        <v>2004</v>
      </c>
      <c r="B16" s="462">
        <f>+'Ark1'!R10</f>
        <v>1378</v>
      </c>
      <c r="C16" s="17">
        <f t="shared" si="2"/>
        <v>83.973187081048138</v>
      </c>
      <c r="D16" s="137"/>
      <c r="E16" s="37">
        <f t="shared" si="3"/>
        <v>-263</v>
      </c>
      <c r="F16" s="126"/>
      <c r="G16" s="350">
        <f>+'Ark1'!U10</f>
        <v>405.26473149492006</v>
      </c>
      <c r="H16" s="37">
        <f t="shared" si="4"/>
        <v>9.5562610500695655</v>
      </c>
      <c r="I16" s="126"/>
      <c r="J16" s="17"/>
      <c r="K16" s="17"/>
      <c r="L16" s="431"/>
      <c r="M16" s="10">
        <f>+'Ark1'!S10</f>
        <v>7.0130624092888212</v>
      </c>
      <c r="N16" s="132">
        <f t="shared" si="5"/>
        <v>0.81684059332294723</v>
      </c>
      <c r="O16" s="126"/>
      <c r="P16" s="25"/>
      <c r="Q16" s="9">
        <f>+'Ark1'!T10</f>
        <v>6.6124818577648785</v>
      </c>
      <c r="R16" s="132">
        <f t="shared" si="6"/>
        <v>-0.24553154869459703</v>
      </c>
      <c r="S16" s="231">
        <f>+'Ark1'!W10</f>
        <v>52.031930333817137</v>
      </c>
      <c r="T16" s="37">
        <f t="shared" si="7"/>
        <v>-7.2002451689251146</v>
      </c>
      <c r="U16" s="88"/>
      <c r="V16" s="17"/>
      <c r="W16" s="18"/>
      <c r="X16" s="8"/>
      <c r="Y16" s="101"/>
      <c r="Z16" s="89"/>
      <c r="AA16" s="101">
        <f>+'Ark1'!X10</f>
        <v>73.512336719883891</v>
      </c>
      <c r="AB16" s="89">
        <f>+'Ark1'!Q10</f>
        <v>944</v>
      </c>
      <c r="AC16" s="8"/>
      <c r="AD16" s="88">
        <f t="shared" si="0"/>
        <v>1.4597457627118644</v>
      </c>
      <c r="AE16" s="156"/>
      <c r="AF16" s="101">
        <f>+'Ark1'!AB10</f>
        <v>67.886878988476681</v>
      </c>
      <c r="AG16" s="102">
        <f t="shared" si="1"/>
        <v>0.55845479999999981</v>
      </c>
      <c r="AH16" s="17">
        <f t="shared" si="8"/>
        <v>86.00111864402605</v>
      </c>
      <c r="AI16" s="6"/>
      <c r="AP16">
        <f t="shared" si="9"/>
        <v>7821</v>
      </c>
    </row>
    <row r="17" spans="1:42" ht="15" customHeight="1">
      <c r="A17" s="7">
        <f>+'Ark1'!C11</f>
        <v>2005</v>
      </c>
      <c r="B17" s="462">
        <f>+'Ark1'!R11</f>
        <v>1361</v>
      </c>
      <c r="C17" s="17">
        <f t="shared" si="2"/>
        <v>98.766328011611037</v>
      </c>
      <c r="D17" s="137"/>
      <c r="E17" s="37">
        <f t="shared" si="3"/>
        <v>-17</v>
      </c>
      <c r="F17" s="126"/>
      <c r="G17" s="350">
        <f>+'Ark1'!U11</f>
        <v>419.24393828067633</v>
      </c>
      <c r="H17" s="37">
        <f t="shared" si="4"/>
        <v>13.979206785756276</v>
      </c>
      <c r="I17" s="126"/>
      <c r="J17" s="17"/>
      <c r="K17" s="17"/>
      <c r="L17" s="431"/>
      <c r="M17" s="10">
        <f>+'Ark1'!S11</f>
        <v>7.2005878030859671</v>
      </c>
      <c r="N17" s="132">
        <f t="shared" si="5"/>
        <v>0.18752539379714595</v>
      </c>
      <c r="O17" s="126"/>
      <c r="P17" s="25"/>
      <c r="Q17" s="9">
        <f>+'Ark1'!T11</f>
        <v>6.5804555473916251</v>
      </c>
      <c r="R17" s="132">
        <f t="shared" si="6"/>
        <v>-3.202631037325343E-2</v>
      </c>
      <c r="S17" s="231">
        <f>+'Ark1'!W11</f>
        <v>53.930933137398974</v>
      </c>
      <c r="T17" s="37">
        <f t="shared" si="7"/>
        <v>1.8990028035818369</v>
      </c>
      <c r="U17" s="88"/>
      <c r="V17" s="17"/>
      <c r="W17" s="18"/>
      <c r="X17" s="8"/>
      <c r="Y17" s="101"/>
      <c r="Z17" s="89"/>
      <c r="AA17" s="101">
        <f>+'Ark1'!X11</f>
        <v>80.308596620132221</v>
      </c>
      <c r="AB17" s="89">
        <f>+'Ark1'!Q11</f>
        <v>942</v>
      </c>
      <c r="AC17" s="8"/>
      <c r="AD17" s="88">
        <f t="shared" si="0"/>
        <v>1.4447983014861996</v>
      </c>
      <c r="AE17" s="156"/>
      <c r="AF17" s="101">
        <f>+'Ark1'!AB11</f>
        <v>68.857305703655697</v>
      </c>
      <c r="AG17" s="102">
        <f t="shared" si="1"/>
        <v>0.57059100000000051</v>
      </c>
      <c r="AH17" s="17">
        <f t="shared" si="8"/>
        <v>102.17317498211148</v>
      </c>
      <c r="AI17" s="6"/>
      <c r="AP17">
        <f t="shared" si="9"/>
        <v>7821</v>
      </c>
    </row>
    <row r="18" spans="1:42" ht="15" customHeight="1">
      <c r="A18" s="7">
        <f>+'Ark1'!C12</f>
        <v>2006</v>
      </c>
      <c r="B18" s="462">
        <f>+'Ark1'!R12</f>
        <v>4222</v>
      </c>
      <c r="C18" s="17">
        <f t="shared" si="2"/>
        <v>310.21307861866273</v>
      </c>
      <c r="D18" s="137"/>
      <c r="E18" s="37">
        <f t="shared" si="3"/>
        <v>2861</v>
      </c>
      <c r="F18" s="126"/>
      <c r="G18" s="350">
        <f>+'Ark1'!U12</f>
        <v>369.09360492657561</v>
      </c>
      <c r="H18" s="37">
        <f t="shared" si="4"/>
        <v>-50.150333354100724</v>
      </c>
      <c r="I18" s="126"/>
      <c r="J18" s="17"/>
      <c r="K18" s="17"/>
      <c r="L18" s="431"/>
      <c r="M18" s="10">
        <f>+'Ark1'!S12</f>
        <v>6.0445286594031256</v>
      </c>
      <c r="N18" s="132">
        <f t="shared" si="5"/>
        <v>-1.1560591436828416</v>
      </c>
      <c r="O18" s="126"/>
      <c r="P18" s="25"/>
      <c r="Q18" s="9">
        <f>+'Ark1'!T12</f>
        <v>6.241117953576504</v>
      </c>
      <c r="R18" s="132">
        <f t="shared" si="6"/>
        <v>-0.33933759381512107</v>
      </c>
      <c r="S18" s="231">
        <f>+'Ark1'!W12</f>
        <v>43.652297489341549</v>
      </c>
      <c r="T18" s="37">
        <f t="shared" si="7"/>
        <v>-10.278635648057424</v>
      </c>
      <c r="U18" s="88"/>
      <c r="V18" s="17"/>
      <c r="W18" s="18"/>
      <c r="X18" s="8"/>
      <c r="Y18" s="101"/>
      <c r="Z18" s="89"/>
      <c r="AA18" s="101">
        <f>+'Ark1'!X12</f>
        <v>56.442444339175758</v>
      </c>
      <c r="AB18" s="89">
        <f>+'Ark1'!Q12</f>
        <v>1898</v>
      </c>
      <c r="AC18" s="8"/>
      <c r="AD18" s="88">
        <f t="shared" si="0"/>
        <v>2.2244467860906219</v>
      </c>
      <c r="AE18" s="156"/>
      <c r="AF18" s="101">
        <f>+'Ark1'!AB12</f>
        <v>66.566405948338158</v>
      </c>
      <c r="AG18" s="102">
        <f t="shared" si="1"/>
        <v>1.5583132000000022</v>
      </c>
      <c r="AH18" s="17">
        <f t="shared" si="8"/>
        <v>273.10511382058263</v>
      </c>
      <c r="AI18" s="6"/>
      <c r="AP18">
        <f t="shared" si="9"/>
        <v>7821</v>
      </c>
    </row>
    <row r="19" spans="1:42" ht="15" customHeight="1">
      <c r="A19" s="7">
        <f>+'Ark1'!C13</f>
        <v>2007</v>
      </c>
      <c r="B19" s="462">
        <f>+'Ark1'!R13</f>
        <v>5941</v>
      </c>
      <c r="C19" s="17">
        <f t="shared" si="2"/>
        <v>140.71530080530553</v>
      </c>
      <c r="D19" s="137"/>
      <c r="E19" s="37">
        <f t="shared" si="3"/>
        <v>1719</v>
      </c>
      <c r="F19" s="126"/>
      <c r="G19" s="350">
        <f>+'Ark1'!U13</f>
        <v>354.19533748527243</v>
      </c>
      <c r="H19" s="37">
        <f t="shared" si="4"/>
        <v>-14.898267441303176</v>
      </c>
      <c r="I19" s="126"/>
      <c r="J19" s="17"/>
      <c r="K19" s="17"/>
      <c r="L19" s="431"/>
      <c r="M19" s="10">
        <f>+'Ark1'!S13</f>
        <v>5.939740784379735</v>
      </c>
      <c r="N19" s="132">
        <f t="shared" si="5"/>
        <v>-0.1047878750233906</v>
      </c>
      <c r="O19" s="126"/>
      <c r="P19" s="25"/>
      <c r="Q19" s="9">
        <f>+'Ark1'!T13</f>
        <v>5.9712169668405997</v>
      </c>
      <c r="R19" s="132">
        <f t="shared" si="6"/>
        <v>-0.26990098673590435</v>
      </c>
      <c r="S19" s="231">
        <f>+'Ark1'!W13</f>
        <v>38.040733883184643</v>
      </c>
      <c r="T19" s="37">
        <f t="shared" si="7"/>
        <v>-5.6115636061569063</v>
      </c>
      <c r="U19" s="88"/>
      <c r="V19" s="17"/>
      <c r="W19" s="18"/>
      <c r="X19" s="8"/>
      <c r="Y19" s="101"/>
      <c r="Z19" s="89"/>
      <c r="AA19" s="101">
        <f>+'Ark1'!X13</f>
        <v>48.746002356505613</v>
      </c>
      <c r="AB19" s="89">
        <f>+'Ark1'!Q13</f>
        <v>2158</v>
      </c>
      <c r="AC19" s="8"/>
      <c r="AD19" s="88">
        <f t="shared" si="0"/>
        <v>2.7530120481927711</v>
      </c>
      <c r="AE19" s="156"/>
      <c r="AF19" s="101">
        <f>+'Ark1'!AB13</f>
        <v>67.300164942108694</v>
      </c>
      <c r="AG19" s="102">
        <f t="shared" si="1"/>
        <v>2.1042745000000038</v>
      </c>
      <c r="AH19" s="17">
        <f t="shared" si="8"/>
        <v>135.03540238252495</v>
      </c>
      <c r="AI19" s="6"/>
      <c r="AP19">
        <f t="shared" si="9"/>
        <v>7821</v>
      </c>
    </row>
    <row r="20" spans="1:42" ht="15" customHeight="1">
      <c r="A20" s="7">
        <f>+'Ark1'!C14</f>
        <v>2008</v>
      </c>
      <c r="B20" s="462">
        <f>+'Ark1'!R14</f>
        <v>5812</v>
      </c>
      <c r="C20" s="17">
        <f t="shared" si="2"/>
        <v>97.828648375694328</v>
      </c>
      <c r="D20" s="137"/>
      <c r="E20" s="37">
        <f t="shared" si="3"/>
        <v>-129</v>
      </c>
      <c r="F20" s="126"/>
      <c r="G20" s="101">
        <f>+'Ark1'!U14</f>
        <v>357.61264624913815</v>
      </c>
      <c r="H20" s="37">
        <f t="shared" si="4"/>
        <v>3.4173087638657194</v>
      </c>
      <c r="I20" s="126"/>
      <c r="J20" s="17"/>
      <c r="K20" s="17"/>
      <c r="L20" s="431"/>
      <c r="M20" s="10">
        <f>+'Ark1'!S14</f>
        <v>5.8033379215416403</v>
      </c>
      <c r="N20" s="132">
        <f t="shared" si="5"/>
        <v>-0.13640286283809466</v>
      </c>
      <c r="O20" s="126"/>
      <c r="P20" s="25"/>
      <c r="Q20" s="9">
        <f>+'Ark1'!T14</f>
        <v>6.0304542326221595</v>
      </c>
      <c r="R20" s="132">
        <f t="shared" si="6"/>
        <v>5.9237265781559856E-2</v>
      </c>
      <c r="S20" s="231">
        <f>+'Ark1'!W14</f>
        <v>37.525808671713683</v>
      </c>
      <c r="T20" s="37">
        <f t="shared" si="7"/>
        <v>-0.51492521147095971</v>
      </c>
      <c r="U20" s="88"/>
      <c r="V20" s="17"/>
      <c r="W20" s="18"/>
      <c r="X20" s="8"/>
      <c r="Y20" s="101"/>
      <c r="Z20" s="89"/>
      <c r="AA20" s="101">
        <f>+'Ark1'!X14</f>
        <v>50.636613902271186</v>
      </c>
      <c r="AB20" s="89">
        <f>+'Ark1'!Q14</f>
        <v>2145</v>
      </c>
      <c r="AC20" s="8"/>
      <c r="AD20" s="88">
        <f t="shared" si="0"/>
        <v>2.7095571095571094</v>
      </c>
      <c r="AE20" s="156"/>
      <c r="AF20" s="101">
        <f>+'Ark1'!AB14</f>
        <v>66.210862155357674</v>
      </c>
      <c r="AG20" s="102">
        <f t="shared" si="1"/>
        <v>2.078444699999991</v>
      </c>
      <c r="AH20" s="17">
        <f t="shared" si="8"/>
        <v>98.772508054438106</v>
      </c>
      <c r="AI20" s="6"/>
      <c r="AP20">
        <f t="shared" si="9"/>
        <v>7821</v>
      </c>
    </row>
    <row r="21" spans="1:42" ht="15" customHeight="1">
      <c r="A21" s="7">
        <f>+'Ark1'!C15</f>
        <v>2009</v>
      </c>
      <c r="B21" s="462">
        <f>+'Ark1'!R15</f>
        <v>6714</v>
      </c>
      <c r="C21" s="17">
        <f t="shared" si="2"/>
        <v>115.51961459050241</v>
      </c>
      <c r="D21" s="137"/>
      <c r="E21" s="37">
        <f t="shared" si="3"/>
        <v>902</v>
      </c>
      <c r="F21" s="126"/>
      <c r="G21" s="101">
        <f>+'Ark1'!U15</f>
        <v>353.89737861185574</v>
      </c>
      <c r="H21" s="37">
        <f t="shared" si="4"/>
        <v>-3.7152676372824089</v>
      </c>
      <c r="I21" s="126"/>
      <c r="J21" s="137"/>
      <c r="K21" s="17"/>
      <c r="L21" s="431"/>
      <c r="M21" s="10">
        <f>+'Ark1'!S15</f>
        <v>5.8044384867441172</v>
      </c>
      <c r="N21" s="132">
        <f t="shared" si="5"/>
        <v>1.1005652024769219E-3</v>
      </c>
      <c r="O21" s="126"/>
      <c r="P21" s="25"/>
      <c r="Q21" s="9">
        <f>+'Ark1'!T15</f>
        <v>5.8975275543640153</v>
      </c>
      <c r="R21" s="132">
        <f t="shared" si="6"/>
        <v>-0.13292667825814419</v>
      </c>
      <c r="S21" s="231">
        <f>+'Ark1'!W15</f>
        <v>34.048257372654149</v>
      </c>
      <c r="T21" s="37">
        <f t="shared" si="7"/>
        <v>-3.4775512990595345</v>
      </c>
      <c r="U21" s="88"/>
      <c r="V21" s="17"/>
      <c r="W21" s="18"/>
      <c r="X21" s="8"/>
      <c r="Y21" s="101"/>
      <c r="Z21" s="89"/>
      <c r="AA21" s="101">
        <f>+'Ark1'!X15</f>
        <v>48.465892165624069</v>
      </c>
      <c r="AB21" s="89">
        <f>+'Ark1'!Q15</f>
        <v>2283</v>
      </c>
      <c r="AC21" s="8"/>
      <c r="AD21" s="88">
        <f t="shared" si="0"/>
        <v>2.9408672798948752</v>
      </c>
      <c r="AE21" s="156"/>
      <c r="AF21" s="101">
        <f>+'Ark1'!AB15</f>
        <v>65.472000809185431</v>
      </c>
      <c r="AG21" s="102">
        <f t="shared" si="1"/>
        <v>2.3760669999999995</v>
      </c>
      <c r="AH21" s="17">
        <f t="shared" si="8"/>
        <v>114.31947167033167</v>
      </c>
      <c r="AI21" s="6"/>
      <c r="AP21">
        <f t="shared" si="9"/>
        <v>7821</v>
      </c>
    </row>
    <row r="22" spans="1:42" ht="15" customHeight="1">
      <c r="A22" s="7">
        <f>+'Ark1'!C16</f>
        <v>2010</v>
      </c>
      <c r="B22" s="462">
        <f>+'Ark1'!R16</f>
        <v>6454.75</v>
      </c>
      <c r="C22" s="17">
        <f t="shared" si="2"/>
        <v>96.138665475126601</v>
      </c>
      <c r="D22" s="137"/>
      <c r="E22" s="37">
        <f t="shared" si="3"/>
        <v>-259.25</v>
      </c>
      <c r="F22" s="126"/>
      <c r="G22" s="101">
        <f>+'Ark1'!U16</f>
        <v>356.10744800341001</v>
      </c>
      <c r="H22" s="37">
        <f t="shared" si="4"/>
        <v>2.2100693915542706</v>
      </c>
      <c r="I22" s="126"/>
      <c r="J22" s="137"/>
      <c r="K22" s="17"/>
      <c r="L22" s="431"/>
      <c r="M22" s="10">
        <f>+'Ark1'!S16</f>
        <v>5.8832642627522356</v>
      </c>
      <c r="N22" s="132">
        <f t="shared" si="5"/>
        <v>7.8825776008118353E-2</v>
      </c>
      <c r="O22" s="126"/>
      <c r="P22" s="25"/>
      <c r="Q22" s="9">
        <f>+'Ark1'!T16</f>
        <v>6.0341608892675955</v>
      </c>
      <c r="R22" s="132">
        <f t="shared" si="6"/>
        <v>0.13663333490358021</v>
      </c>
      <c r="S22" s="231">
        <f>+'Ark1'!W16</f>
        <v>38.142453232115891</v>
      </c>
      <c r="T22" s="37">
        <f t="shared" si="7"/>
        <v>4.0941958594617418</v>
      </c>
      <c r="U22" s="88"/>
      <c r="V22" s="17"/>
      <c r="W22" s="18"/>
      <c r="X22" s="8"/>
      <c r="Y22" s="101"/>
      <c r="Z22" s="89"/>
      <c r="AA22" s="101">
        <f>+'Ark1'!X16</f>
        <v>49.730818389558067</v>
      </c>
      <c r="AB22" s="89">
        <f>+'Ark1'!Q16</f>
        <v>2337</v>
      </c>
      <c r="AC22" s="8"/>
      <c r="AD22" s="88">
        <f t="shared" si="0"/>
        <v>2.7619811724433032</v>
      </c>
      <c r="AE22" s="156"/>
      <c r="AF22" s="101">
        <f>+'Ark1'!AB16</f>
        <v>67.168835341331629</v>
      </c>
      <c r="AG22" s="102">
        <f t="shared" si="1"/>
        <v>2.2985845500000108</v>
      </c>
      <c r="AH22" s="17">
        <f t="shared" si="8"/>
        <v>96.739046079088311</v>
      </c>
      <c r="AI22" s="6"/>
      <c r="AP22">
        <f t="shared" si="9"/>
        <v>7821</v>
      </c>
    </row>
    <row r="23" spans="1:42" ht="15" customHeight="1">
      <c r="A23" s="7">
        <f>+'Ark1'!C17</f>
        <v>2011</v>
      </c>
      <c r="B23" s="462">
        <f>+'Ark1'!R17</f>
        <v>7592</v>
      </c>
      <c r="C23" s="17">
        <f t="shared" si="2"/>
        <v>117.61880785468067</v>
      </c>
      <c r="D23" s="137"/>
      <c r="E23" s="37">
        <f t="shared" si="3"/>
        <v>1137.25</v>
      </c>
      <c r="F23" s="126"/>
      <c r="G23" s="101">
        <f>+'Ark1'!U17</f>
        <v>344.40702054794519</v>
      </c>
      <c r="H23" s="37">
        <f t="shared" si="4"/>
        <v>-11.700427455464819</v>
      </c>
      <c r="I23" s="126"/>
      <c r="J23" s="137"/>
      <c r="K23" s="17"/>
      <c r="L23" s="431"/>
      <c r="M23" s="10">
        <f>+'Ark1'!S17</f>
        <v>5.812302423603799</v>
      </c>
      <c r="N23" s="132">
        <f t="shared" si="5"/>
        <v>-7.0961839148436567E-2</v>
      </c>
      <c r="O23" s="126"/>
      <c r="P23" s="25"/>
      <c r="Q23" s="9">
        <f>+'Ark1'!T17</f>
        <v>5.8622233930453103</v>
      </c>
      <c r="R23" s="132">
        <f t="shared" si="6"/>
        <v>-0.17193749622228527</v>
      </c>
      <c r="S23" s="231">
        <f>+'Ark1'!W17</f>
        <v>33.759220231822979</v>
      </c>
      <c r="T23" s="37">
        <f t="shared" si="7"/>
        <v>-4.3832330002929112</v>
      </c>
      <c r="U23" s="101">
        <f>+'Ark1'!AG17</f>
        <v>928.27385835384189</v>
      </c>
      <c r="V23" s="17"/>
      <c r="W23" s="102">
        <f>+'Ark1'!AH17</f>
        <v>2.3050579557428876</v>
      </c>
      <c r="X23" s="8"/>
      <c r="Y23" s="101">
        <f>+'Ark1'!AI17</f>
        <v>37.012644889357219</v>
      </c>
      <c r="Z23" s="89">
        <f t="shared" ref="Z23:Z36" si="10">1000*G23/U23</f>
        <v>371.01876504278675</v>
      </c>
      <c r="AA23" s="101">
        <f>+'Ark1'!X17</f>
        <v>43.13751317175975</v>
      </c>
      <c r="AB23" s="89">
        <f>+'Ark1'!Q17</f>
        <v>2680</v>
      </c>
      <c r="AC23" s="8"/>
      <c r="AD23" s="88">
        <f t="shared" si="0"/>
        <v>2.8328358208955224</v>
      </c>
      <c r="AE23" s="156"/>
      <c r="AF23" s="101">
        <f>+'Ark1'!AB17</f>
        <v>67.769287428598403</v>
      </c>
      <c r="AG23" s="102">
        <f t="shared" si="1"/>
        <v>2.6147381000000003</v>
      </c>
      <c r="AH23" s="17">
        <f t="shared" si="8"/>
        <v>113.7542710795645</v>
      </c>
      <c r="AI23" s="6"/>
      <c r="AP23">
        <f t="shared" si="9"/>
        <v>7821</v>
      </c>
    </row>
    <row r="24" spans="1:42" ht="15" customHeight="1">
      <c r="A24" s="7">
        <f>+'Ark1'!C18</f>
        <v>2012</v>
      </c>
      <c r="B24" s="462">
        <f>+'Ark1'!R18</f>
        <v>8722</v>
      </c>
      <c r="C24" s="17">
        <f t="shared" si="2"/>
        <v>114.8840885142255</v>
      </c>
      <c r="D24" s="137"/>
      <c r="E24" s="37">
        <f t="shared" si="3"/>
        <v>1130</v>
      </c>
      <c r="F24" s="126"/>
      <c r="G24" s="101">
        <f>+'Ark1'!U18</f>
        <v>335.6007223113956</v>
      </c>
      <c r="H24" s="37">
        <f t="shared" si="4"/>
        <v>-8.8062982365495941</v>
      </c>
      <c r="I24" s="126"/>
      <c r="J24" s="137"/>
      <c r="K24" s="17"/>
      <c r="L24" s="431"/>
      <c r="M24" s="10">
        <f>+'Ark1'!S18</f>
        <v>5.7007567071772547</v>
      </c>
      <c r="N24" s="132">
        <f t="shared" si="5"/>
        <v>-0.11154571642654432</v>
      </c>
      <c r="O24" s="126"/>
      <c r="P24" s="25"/>
      <c r="Q24" s="9">
        <f>+'Ark1'!T18</f>
        <v>5.7622105021783989</v>
      </c>
      <c r="R24" s="132">
        <f t="shared" si="6"/>
        <v>-0.10001289086691134</v>
      </c>
      <c r="S24" s="231">
        <f>+'Ark1'!W18</f>
        <v>31.311625773905075</v>
      </c>
      <c r="T24" s="37">
        <f t="shared" si="7"/>
        <v>-2.447594457917905</v>
      </c>
      <c r="U24" s="101">
        <f>+'Ark1'!AG18</f>
        <v>931.39828387558111</v>
      </c>
      <c r="V24" s="17">
        <f t="shared" ref="V24:V31" si="11">+U24-U23</f>
        <v>3.1244255217392265</v>
      </c>
      <c r="W24" s="102">
        <f>+'Ark1'!AH18</f>
        <v>0</v>
      </c>
      <c r="X24" s="8"/>
      <c r="Y24" s="101">
        <f>+'Ark1'!AI18</f>
        <v>34.877321715202932</v>
      </c>
      <c r="Z24" s="89">
        <f t="shared" si="10"/>
        <v>360.3192405669347</v>
      </c>
      <c r="AA24" s="101">
        <f>+'Ark1'!X18</f>
        <v>38.603531300160512</v>
      </c>
      <c r="AB24" s="89">
        <f>+'Ark1'!Q18</f>
        <v>3097</v>
      </c>
      <c r="AC24" s="8"/>
      <c r="AD24" s="88">
        <f t="shared" si="0"/>
        <v>2.8162738133677752</v>
      </c>
      <c r="AE24" s="156"/>
      <c r="AF24" s="101">
        <f>+'Ark1'!AB18</f>
        <v>68.55705647768751</v>
      </c>
      <c r="AG24" s="102">
        <f t="shared" si="1"/>
        <v>2.9271094999999927</v>
      </c>
      <c r="AH24" s="17">
        <f t="shared" si="8"/>
        <v>111.9465655087977</v>
      </c>
      <c r="AI24" s="6"/>
      <c r="AP24">
        <f t="shared" si="9"/>
        <v>7821</v>
      </c>
    </row>
    <row r="25" spans="1:42" ht="15" customHeight="1">
      <c r="A25" s="7">
        <f>+'Ark1'!C19</f>
        <v>2013</v>
      </c>
      <c r="B25" s="462">
        <f>+'Ark1'!R19</f>
        <v>8894</v>
      </c>
      <c r="C25" s="17">
        <f t="shared" si="2"/>
        <v>101.97202476496217</v>
      </c>
      <c r="D25" s="137"/>
      <c r="E25" s="37">
        <f t="shared" si="3"/>
        <v>172</v>
      </c>
      <c r="F25" s="126"/>
      <c r="G25" s="101">
        <f>+'Ark1'!U19</f>
        <v>335.6149089273647</v>
      </c>
      <c r="H25" s="37">
        <f t="shared" si="4"/>
        <v>1.4186615969094873E-2</v>
      </c>
      <c r="I25" s="126"/>
      <c r="J25" s="137"/>
      <c r="K25" s="17"/>
      <c r="L25" s="431"/>
      <c r="M25" s="10">
        <f>+'Ark1'!S19</f>
        <v>5.7578142568023392</v>
      </c>
      <c r="N25" s="132">
        <f t="shared" si="5"/>
        <v>5.7057549625084469E-2</v>
      </c>
      <c r="O25" s="126"/>
      <c r="P25" s="25"/>
      <c r="Q25" s="9">
        <f>+'Ark1'!T19</f>
        <v>6.0322689453564209</v>
      </c>
      <c r="R25" s="132">
        <f t="shared" si="6"/>
        <v>0.27005844317802197</v>
      </c>
      <c r="S25" s="231">
        <f>+'Ark1'!W19</f>
        <v>38.025635259725654</v>
      </c>
      <c r="T25" s="37">
        <f t="shared" si="7"/>
        <v>6.7140094858205792</v>
      </c>
      <c r="U25" s="101">
        <f>+'Ark1'!AG19</f>
        <v>937.23527361449987</v>
      </c>
      <c r="V25" s="17">
        <f t="shared" si="11"/>
        <v>5.8369897389187599</v>
      </c>
      <c r="W25" s="102">
        <f>+'Ark1'!AH19</f>
        <v>1.5740948954351248</v>
      </c>
      <c r="X25" s="8"/>
      <c r="Y25" s="101">
        <f>+'Ark1'!AI19</f>
        <v>37.856982235214751</v>
      </c>
      <c r="Z25" s="89">
        <f t="shared" si="10"/>
        <v>358.090351884695</v>
      </c>
      <c r="AA25" s="101">
        <f>+'Ark1'!X19</f>
        <v>38.34045423881269</v>
      </c>
      <c r="AB25" s="89">
        <f>+'Ark1'!Q19</f>
        <v>2960</v>
      </c>
      <c r="AC25" s="8"/>
      <c r="AD25" s="88">
        <f t="shared" si="0"/>
        <v>3.0047297297297297</v>
      </c>
      <c r="AE25" s="156"/>
      <c r="AF25" s="101">
        <f>+'Ark1'!AB19</f>
        <v>67.729700012128902</v>
      </c>
      <c r="AG25" s="102">
        <f t="shared" si="1"/>
        <v>2.9849589999999813</v>
      </c>
      <c r="AH25" s="17">
        <f t="shared" si="8"/>
        <v>101.9763353574572</v>
      </c>
      <c r="AI25" s="6"/>
      <c r="AP25">
        <f t="shared" si="9"/>
        <v>7821</v>
      </c>
    </row>
    <row r="26" spans="1:42" ht="15" customHeight="1">
      <c r="A26" s="7">
        <f>+'Ark1'!C20</f>
        <v>2014</v>
      </c>
      <c r="B26" s="462">
        <f>+'Ark1'!R20</f>
        <v>7714</v>
      </c>
      <c r="C26" s="17">
        <f t="shared" si="2"/>
        <v>86.73262873847537</v>
      </c>
      <c r="D26" s="137"/>
      <c r="E26" s="37">
        <f t="shared" si="3"/>
        <v>-1180</v>
      </c>
      <c r="F26" s="126"/>
      <c r="G26" s="101">
        <f>+'Ark1'!U20</f>
        <v>344.93091781177174</v>
      </c>
      <c r="H26" s="37">
        <f t="shared" si="4"/>
        <v>9.3160088844070401</v>
      </c>
      <c r="I26" s="126"/>
      <c r="J26" s="137"/>
      <c r="K26" s="17"/>
      <c r="L26" s="431"/>
      <c r="M26" s="10">
        <f>+'Ark1'!S20</f>
        <v>5.8988851438942191</v>
      </c>
      <c r="N26" s="132">
        <f t="shared" si="5"/>
        <v>0.14107088709187998</v>
      </c>
      <c r="O26" s="126"/>
      <c r="P26" s="25"/>
      <c r="Q26" s="9">
        <f>+'Ark1'!T20</f>
        <v>6.0036297640653356</v>
      </c>
      <c r="R26" s="132">
        <f t="shared" si="6"/>
        <v>-2.8639181291085336E-2</v>
      </c>
      <c r="S26" s="231">
        <f>+'Ark1'!W20</f>
        <v>37.723619393310862</v>
      </c>
      <c r="T26" s="37">
        <f t="shared" si="7"/>
        <v>-0.30201586641479139</v>
      </c>
      <c r="U26" s="101">
        <f>+'Ark1'!AG20</f>
        <v>956.05803511593615</v>
      </c>
      <c r="V26" s="17">
        <f t="shared" si="11"/>
        <v>18.822761501436275</v>
      </c>
      <c r="W26" s="102">
        <f>+'Ark1'!AH20</f>
        <v>1.607466943220119</v>
      </c>
      <c r="X26" s="8"/>
      <c r="Y26" s="101">
        <f>+'Ark1'!AI20</f>
        <v>34.158672543427542</v>
      </c>
      <c r="Z26" s="89">
        <f t="shared" si="10"/>
        <v>360.78449753308519</v>
      </c>
      <c r="AA26" s="101">
        <f>+'Ark1'!X20</f>
        <v>43.609022556390975</v>
      </c>
      <c r="AB26" s="89">
        <f>+'Ark1'!Q20</f>
        <v>2612</v>
      </c>
      <c r="AC26" s="8"/>
      <c r="AD26" s="88">
        <f t="shared" si="0"/>
        <v>2.9532924961715161</v>
      </c>
      <c r="AE26" s="156"/>
      <c r="AF26" s="101">
        <f>+'Ark1'!AB20</f>
        <v>67.742491890302873</v>
      </c>
      <c r="AG26" s="102">
        <f t="shared" si="1"/>
        <v>2.660797100000007</v>
      </c>
      <c r="AH26" s="17">
        <f t="shared" si="8"/>
        <v>89.140155693931604</v>
      </c>
      <c r="AI26" s="6"/>
      <c r="AP26">
        <f t="shared" si="9"/>
        <v>7821</v>
      </c>
    </row>
    <row r="27" spans="1:42" ht="15" customHeight="1">
      <c r="A27" s="7">
        <f>+'Ark1'!C21</f>
        <v>2015</v>
      </c>
      <c r="B27" s="462">
        <f>+'Ark1'!R21</f>
        <v>7536</v>
      </c>
      <c r="C27" s="37">
        <f t="shared" ref="C27:C31" si="12">100*B27/B26</f>
        <v>97.692507129893698</v>
      </c>
      <c r="D27" s="137"/>
      <c r="E27" s="37">
        <f t="shared" ref="E27:E31" si="13">+B27-B26</f>
        <v>-178</v>
      </c>
      <c r="F27" s="126"/>
      <c r="G27" s="101">
        <f>+'Ark1'!U21</f>
        <v>352.05002653927801</v>
      </c>
      <c r="H27" s="37">
        <f t="shared" ref="H27:H31" si="14">+G27-G26</f>
        <v>7.1191087275062728</v>
      </c>
      <c r="I27" s="126"/>
      <c r="J27" s="137"/>
      <c r="K27" s="17"/>
      <c r="L27" s="431"/>
      <c r="M27" s="10">
        <f>+'Ark1'!S21</f>
        <v>5.9632430997876877</v>
      </c>
      <c r="N27" s="132">
        <f t="shared" ref="N27:N31" si="15">+M27-M26</f>
        <v>6.4357955893468599E-2</v>
      </c>
      <c r="O27" s="126"/>
      <c r="P27" s="25"/>
      <c r="Q27" s="9">
        <f>+'Ark1'!T21</f>
        <v>6.1994426751592382</v>
      </c>
      <c r="R27" s="132">
        <f t="shared" si="6"/>
        <v>0.19581291109390264</v>
      </c>
      <c r="S27" s="231">
        <f>+'Ark1'!W21</f>
        <v>41.613588110403391</v>
      </c>
      <c r="T27" s="37">
        <f t="shared" si="7"/>
        <v>3.889968717092529</v>
      </c>
      <c r="U27" s="101">
        <f>+'Ark1'!AG21</f>
        <v>942.03917609046869</v>
      </c>
      <c r="V27" s="17">
        <f t="shared" si="11"/>
        <v>-14.018859025467464</v>
      </c>
      <c r="W27" s="102">
        <f>+'Ark1'!AH21</f>
        <v>1.5127388535031856</v>
      </c>
      <c r="X27" s="8"/>
      <c r="Y27" s="101">
        <f>+'Ark1'!AI21</f>
        <v>35.071656050955404</v>
      </c>
      <c r="Z27" s="89">
        <f t="shared" si="10"/>
        <v>373.71060086939406</v>
      </c>
      <c r="AA27" s="101">
        <f>+'Ark1'!X21</f>
        <v>47.531847133757971</v>
      </c>
      <c r="AB27" s="89">
        <f>+'Ark1'!Q21</f>
        <v>2546</v>
      </c>
      <c r="AC27" s="8"/>
      <c r="AD27" s="88">
        <f t="shared" si="0"/>
        <v>2.9599371563236447</v>
      </c>
      <c r="AE27" s="156"/>
      <c r="AF27" s="101">
        <f>+'Ark1'!AB21</f>
        <v>67.012181102836053</v>
      </c>
      <c r="AG27" s="102">
        <f t="shared" si="1"/>
        <v>2.6530489999999989</v>
      </c>
      <c r="AH27" s="17">
        <f t="shared" ref="AH27:AH31" si="16">100*AG27/AG26</f>
        <v>99.708805304996446</v>
      </c>
      <c r="AI27" s="6"/>
      <c r="AP27">
        <f t="shared" si="9"/>
        <v>7821</v>
      </c>
    </row>
    <row r="28" spans="1:42" ht="15" customHeight="1">
      <c r="A28" s="7">
        <f>+'Ark1'!C22</f>
        <v>2016</v>
      </c>
      <c r="B28" s="462">
        <f>+'Ark1'!R22</f>
        <v>7654</v>
      </c>
      <c r="C28" s="37">
        <f t="shared" si="12"/>
        <v>101.56581740976645</v>
      </c>
      <c r="D28" s="137"/>
      <c r="E28" s="37">
        <f t="shared" si="13"/>
        <v>118</v>
      </c>
      <c r="F28" s="126"/>
      <c r="G28" s="101">
        <f>+'Ark1'!U22</f>
        <v>361.54128560230112</v>
      </c>
      <c r="H28" s="37">
        <f t="shared" si="14"/>
        <v>9.491259063023108</v>
      </c>
      <c r="I28" s="126"/>
      <c r="J28" s="137"/>
      <c r="K28" s="17"/>
      <c r="L28" s="431"/>
      <c r="M28" s="10">
        <f>+'Ark1'!S22</f>
        <v>5.888163051998955</v>
      </c>
      <c r="N28" s="132">
        <f t="shared" si="15"/>
        <v>-7.5080047788732784E-2</v>
      </c>
      <c r="O28" s="126"/>
      <c r="P28" s="25"/>
      <c r="Q28" s="9">
        <f>+'Ark1'!T22</f>
        <v>6.2100862294225241</v>
      </c>
      <c r="R28" s="132">
        <f>+Q28-Q27</f>
        <v>1.0643554263285893E-2</v>
      </c>
      <c r="S28" s="231">
        <f>+'Ark1'!W22</f>
        <v>42.487588189182127</v>
      </c>
      <c r="T28" s="37">
        <f>+S28-S27</f>
        <v>0.8740000787787352</v>
      </c>
      <c r="U28" s="101">
        <f>+'Ark1'!AG22</f>
        <v>962.53210526315809</v>
      </c>
      <c r="V28" s="17">
        <f t="shared" si="11"/>
        <v>20.492929172689401</v>
      </c>
      <c r="W28" s="102">
        <f>+'Ark1'!AH22</f>
        <v>0</v>
      </c>
      <c r="X28" s="8"/>
      <c r="Y28" s="101">
        <f>+'Ark1'!AI22</f>
        <v>35.380193362947466</v>
      </c>
      <c r="Z28" s="89">
        <f t="shared" si="10"/>
        <v>375.61478066589274</v>
      </c>
      <c r="AA28" s="101">
        <f>+'Ark1'!X22</f>
        <v>52.194930755160705</v>
      </c>
      <c r="AB28" s="89">
        <f>+'Ark1'!Q22</f>
        <v>2529</v>
      </c>
      <c r="AC28" s="8"/>
      <c r="AD28" s="88">
        <f t="shared" si="0"/>
        <v>3.0264926848556741</v>
      </c>
      <c r="AE28" s="156"/>
      <c r="AF28" s="101">
        <f>+'Ark1'!AB22</f>
        <v>64.362106515501651</v>
      </c>
      <c r="AG28" s="102">
        <f t="shared" si="1"/>
        <v>2.7672370000000126</v>
      </c>
      <c r="AH28" s="17">
        <f t="shared" si="16"/>
        <v>104.30402906241135</v>
      </c>
      <c r="AI28" s="6"/>
      <c r="AP28">
        <f t="shared" si="9"/>
        <v>7821</v>
      </c>
    </row>
    <row r="29" spans="1:42" ht="15" customHeight="1">
      <c r="A29" s="7">
        <f>+'Ark1'!C23</f>
        <v>2017</v>
      </c>
      <c r="B29" s="462">
        <f>+'Ark1'!R23</f>
        <v>7561</v>
      </c>
      <c r="C29" s="37">
        <f t="shared" si="12"/>
        <v>98.784949046250333</v>
      </c>
      <c r="D29" s="137"/>
      <c r="E29" s="37">
        <f t="shared" si="13"/>
        <v>-93</v>
      </c>
      <c r="F29" s="126"/>
      <c r="G29" s="101">
        <f>+'Ark1'!U23</f>
        <v>358.96421108318953</v>
      </c>
      <c r="H29" s="37">
        <f t="shared" si="14"/>
        <v>-2.5770745191115907</v>
      </c>
      <c r="I29" s="126"/>
      <c r="J29" s="137"/>
      <c r="K29" s="17"/>
      <c r="L29" s="431"/>
      <c r="M29" s="10">
        <f>+'Ark1'!S23</f>
        <v>5.903451924348631</v>
      </c>
      <c r="N29" s="132">
        <f t="shared" si="15"/>
        <v>1.5288872349676019E-2</v>
      </c>
      <c r="O29" s="126"/>
      <c r="P29" s="25"/>
      <c r="Q29" s="9">
        <f>+'Ark1'!T23</f>
        <v>6.3100119031874069</v>
      </c>
      <c r="R29" s="132">
        <f>+Q29-Q28</f>
        <v>9.9925673764882816E-2</v>
      </c>
      <c r="S29" s="231">
        <f>+'Ark1'!W23</f>
        <v>44.015341885993905</v>
      </c>
      <c r="T29" s="37">
        <f>+S29-S28</f>
        <v>1.5277536968117786</v>
      </c>
      <c r="U29" s="101">
        <f>+'Ark1'!AG23</f>
        <v>949.15187350518204</v>
      </c>
      <c r="V29" s="17">
        <f t="shared" si="11"/>
        <v>-13.380231757976048</v>
      </c>
      <c r="W29" s="102">
        <f>+'Ark1'!AH23</f>
        <v>0.97870652030154714</v>
      </c>
      <c r="X29" s="8"/>
      <c r="Y29" s="101">
        <f>+'Ark1'!AI23</f>
        <v>40.735352466604951</v>
      </c>
      <c r="Z29" s="89">
        <f t="shared" si="10"/>
        <v>378.19470319070041</v>
      </c>
      <c r="AA29" s="101">
        <f>+'Ark1'!X23</f>
        <v>50.800158709165459</v>
      </c>
      <c r="AB29" s="89">
        <f>+'Ark1'!Q23</f>
        <v>2644</v>
      </c>
      <c r="AC29" s="8"/>
      <c r="AD29" s="88">
        <f t="shared" si="0"/>
        <v>2.8596822995461424</v>
      </c>
      <c r="AE29" s="156"/>
      <c r="AF29" s="101">
        <f>+'Ark1'!AB23</f>
        <v>69.549030861776231</v>
      </c>
      <c r="AG29" s="102">
        <f t="shared" si="1"/>
        <v>2.7141283999999963</v>
      </c>
      <c r="AH29" s="17">
        <f t="shared" si="16"/>
        <v>98.080807679283836</v>
      </c>
      <c r="AI29" s="6"/>
      <c r="AP29">
        <f t="shared" si="9"/>
        <v>7821</v>
      </c>
    </row>
    <row r="30" spans="1:42" ht="15" customHeight="1">
      <c r="A30" s="7">
        <f>+'Ark1'!C24</f>
        <v>2018</v>
      </c>
      <c r="B30" s="462">
        <f>+'Ark1'!R24</f>
        <v>7424</v>
      </c>
      <c r="C30" s="37">
        <f t="shared" si="12"/>
        <v>98.188070361063353</v>
      </c>
      <c r="D30" s="137"/>
      <c r="E30" s="37">
        <f t="shared" si="13"/>
        <v>-137</v>
      </c>
      <c r="F30" s="126"/>
      <c r="G30" s="101">
        <f>+'Ark1'!U24</f>
        <v>360.70613550646567</v>
      </c>
      <c r="H30" s="37">
        <f t="shared" si="14"/>
        <v>1.7419244232761457</v>
      </c>
      <c r="I30" s="126"/>
      <c r="J30" s="436">
        <f>+'Ark1'!AR24</f>
        <v>213.79179254783483</v>
      </c>
      <c r="K30" s="133">
        <f>+'Ark1'!AS24</f>
        <v>36.559784679795136</v>
      </c>
      <c r="L30" s="431"/>
      <c r="M30" s="10">
        <f>+'Ark1'!S24</f>
        <v>5.9139278017241361</v>
      </c>
      <c r="N30" s="132">
        <f t="shared" si="15"/>
        <v>1.0475877375505149E-2</v>
      </c>
      <c r="O30" s="126"/>
      <c r="P30" s="25"/>
      <c r="Q30" s="9">
        <f>+'Ark1'!T24</f>
        <v>6.3748653017241361</v>
      </c>
      <c r="R30" s="132">
        <f>+Q30-Q29</f>
        <v>6.4853398536729223E-2</v>
      </c>
      <c r="S30" s="231">
        <f>+'Ark1'!W24</f>
        <v>45.797413793103438</v>
      </c>
      <c r="T30" s="37">
        <f>+S30-S29</f>
        <v>1.7820719071095326</v>
      </c>
      <c r="U30" s="101">
        <f>+'Ark1'!AG24</f>
        <v>962.04582939029308</v>
      </c>
      <c r="V30" s="17">
        <f t="shared" si="11"/>
        <v>12.893955885111041</v>
      </c>
      <c r="W30" s="102">
        <f>+'Ark1'!AH24</f>
        <v>0.95635775862068972</v>
      </c>
      <c r="X30" s="8"/>
      <c r="Y30" s="101">
        <f>+'Ark1'!AI24</f>
        <v>44.288793103448285</v>
      </c>
      <c r="Z30" s="89">
        <f t="shared" si="10"/>
        <v>374.93654094947544</v>
      </c>
      <c r="AA30" s="101">
        <f>+'Ark1'!X24</f>
        <v>51.602909482758598</v>
      </c>
      <c r="AB30" s="89">
        <f>+'Ark1'!Q24</f>
        <v>2711</v>
      </c>
      <c r="AC30" s="8"/>
      <c r="AD30" s="88">
        <f t="shared" si="0"/>
        <v>2.7384728882331242</v>
      </c>
      <c r="AE30" s="156"/>
      <c r="AF30" s="101">
        <f>+'Ark1'!AB24</f>
        <v>71.171466288491544</v>
      </c>
      <c r="AG30" s="102">
        <f t="shared" si="1"/>
        <v>2.6778823500000009</v>
      </c>
      <c r="AH30" s="17">
        <f t="shared" si="16"/>
        <v>98.664541810181291</v>
      </c>
      <c r="AI30" s="6"/>
      <c r="AP30">
        <f t="shared" si="9"/>
        <v>7821</v>
      </c>
    </row>
    <row r="31" spans="1:42" ht="15" customHeight="1">
      <c r="A31" s="7">
        <f>+'Ark1'!C25</f>
        <v>2019</v>
      </c>
      <c r="B31" s="462">
        <f>+'Ark1'!R25</f>
        <v>6771</v>
      </c>
      <c r="C31" s="37">
        <f t="shared" si="12"/>
        <v>91.20420258620689</v>
      </c>
      <c r="D31" s="137"/>
      <c r="E31" s="37">
        <f t="shared" si="13"/>
        <v>-653</v>
      </c>
      <c r="F31" s="126"/>
      <c r="G31" s="101">
        <f>+'Ark1'!U25</f>
        <v>360.3857096440704</v>
      </c>
      <c r="H31" s="37">
        <f t="shared" si="14"/>
        <v>-0.32042586239526827</v>
      </c>
      <c r="I31" s="126"/>
      <c r="J31" s="436">
        <f>+'Ark1'!AR25</f>
        <v>216.41898954703831</v>
      </c>
      <c r="K31" s="133">
        <f>+'Ark1'!AS25</f>
        <v>34.842983252156444</v>
      </c>
      <c r="L31" s="431"/>
      <c r="M31" s="10">
        <f>+'Ark1'!S25</f>
        <v>5.7337173238812573</v>
      </c>
      <c r="N31" s="132">
        <f t="shared" si="15"/>
        <v>-0.1802104778428788</v>
      </c>
      <c r="O31" s="126"/>
      <c r="P31" s="25"/>
      <c r="Q31" s="9">
        <f>+'Ark1'!T25</f>
        <v>6.4718653079308837</v>
      </c>
      <c r="R31" s="132">
        <f>+Q31-Q30</f>
        <v>9.7000006206747535E-2</v>
      </c>
      <c r="S31" s="231">
        <f>+'Ark1'!W25</f>
        <v>49.136021267168807</v>
      </c>
      <c r="T31" s="37">
        <f>+S31-S30</f>
        <v>3.3386074740653697</v>
      </c>
      <c r="U31" s="101">
        <f>+'Ark1'!AG25</f>
        <v>964</v>
      </c>
      <c r="V31" s="17">
        <f t="shared" si="11"/>
        <v>1.9541706097069209</v>
      </c>
      <c r="W31" s="102">
        <f>+'Ark1'!AH25</f>
        <v>0</v>
      </c>
      <c r="X31" s="8"/>
      <c r="Y31" s="101">
        <f>+'Ark1'!AI25</f>
        <v>43.331856446610544</v>
      </c>
      <c r="Z31" s="89">
        <f t="shared" si="10"/>
        <v>373.84409714115191</v>
      </c>
      <c r="AA31" s="101">
        <f>+'Ark1'!X25</f>
        <v>50.568601388273521</v>
      </c>
      <c r="AB31" s="89">
        <f>+'Ark1'!Q25</f>
        <v>2473</v>
      </c>
      <c r="AC31" s="8"/>
      <c r="AD31" s="88">
        <f t="shared" si="0"/>
        <v>2.7379700768297615</v>
      </c>
      <c r="AE31" s="156"/>
      <c r="AF31" s="101">
        <f>+'Ark1'!AB25</f>
        <v>75.958849207947935</v>
      </c>
      <c r="AG31" s="102">
        <f t="shared" si="1"/>
        <v>2.4401716400000004</v>
      </c>
      <c r="AH31" s="17">
        <f t="shared" si="16"/>
        <v>91.123183212287117</v>
      </c>
      <c r="AI31" s="6"/>
      <c r="AP31">
        <f t="shared" si="9"/>
        <v>7821</v>
      </c>
    </row>
    <row r="32" spans="1:42" ht="15" customHeight="1">
      <c r="A32" s="7">
        <f>+'Ark1'!C26</f>
        <v>2020</v>
      </c>
      <c r="B32" s="462">
        <f>+'Ark1'!R26</f>
        <v>6626</v>
      </c>
      <c r="C32" s="37">
        <f t="shared" ref="C32" si="17">100*B32/B31</f>
        <v>97.858514251956876</v>
      </c>
      <c r="D32" s="137"/>
      <c r="E32" s="37">
        <f t="shared" ref="E32" si="18">+B32-B31</f>
        <v>-145</v>
      </c>
      <c r="F32" s="126"/>
      <c r="G32" s="101">
        <f>+'Ark1'!U26</f>
        <v>362.86668427407216</v>
      </c>
      <c r="H32" s="37">
        <f t="shared" ref="H32" si="19">+G32-G31</f>
        <v>2.4809746300017537</v>
      </c>
      <c r="I32" s="126"/>
      <c r="J32" s="436">
        <f>+'Ark1'!AR26</f>
        <v>216.478939617084</v>
      </c>
      <c r="K32" s="133">
        <f>+'Ark1'!AS26</f>
        <v>35.011554150097062</v>
      </c>
      <c r="L32" s="431"/>
      <c r="M32" s="10">
        <f>+'Ark1'!S26</f>
        <v>5.7938424388771503</v>
      </c>
      <c r="N32" s="132">
        <f t="shared" ref="N32" si="20">+M32-M31</f>
        <v>6.0125114995893014E-2</v>
      </c>
      <c r="O32" s="126"/>
      <c r="P32" s="25"/>
      <c r="Q32" s="9">
        <f>+'Ark1'!T26</f>
        <v>6.5884394808330855</v>
      </c>
      <c r="R32" s="132">
        <f t="shared" ref="R32" si="21">+Q32-Q31</f>
        <v>0.11657417290220184</v>
      </c>
      <c r="S32" s="231">
        <f>+'Ark1'!W26</f>
        <v>51.826139450648967</v>
      </c>
      <c r="T32" s="37">
        <f t="shared" ref="T32" si="22">+S32-S31</f>
        <v>2.6901181834801591</v>
      </c>
      <c r="U32" s="101">
        <f>+'Ark1'!AG26</f>
        <v>974.2164541590771</v>
      </c>
      <c r="V32" s="17">
        <f t="shared" ref="V32" si="23">+U32-U31</f>
        <v>10.216454159077102</v>
      </c>
      <c r="W32" s="102">
        <f>+'Ark1'!AH26</f>
        <v>0</v>
      </c>
      <c r="X32" s="8"/>
      <c r="Y32" s="101">
        <f>+'Ark1'!AI26</f>
        <v>46.091156051916705</v>
      </c>
      <c r="Z32" s="89">
        <f t="shared" si="10"/>
        <v>372.47028904607339</v>
      </c>
      <c r="AA32" s="101">
        <f>+'Ark1'!X26</f>
        <v>53.018412315122248</v>
      </c>
      <c r="AB32" s="89">
        <f>+'Ark1'!Q26</f>
        <v>2528</v>
      </c>
      <c r="AC32" s="8"/>
      <c r="AD32" s="88">
        <f t="shared" si="0"/>
        <v>2.6210443037974684</v>
      </c>
      <c r="AE32" s="156"/>
      <c r="AF32" s="101">
        <f>+'Ark1'!AB26</f>
        <v>78.096515646180634</v>
      </c>
      <c r="AG32" s="102">
        <f t="shared" si="1"/>
        <v>2.4043546500000024</v>
      </c>
      <c r="AH32" s="17">
        <f t="shared" ref="AH32" si="24">100*AG32/AG31</f>
        <v>98.532193825513119</v>
      </c>
      <c r="AI32" s="6"/>
      <c r="AP32">
        <f t="shared" si="9"/>
        <v>7821</v>
      </c>
    </row>
    <row r="33" spans="1:42" ht="15" customHeight="1">
      <c r="A33" s="7">
        <f>+'Ark1'!C27</f>
        <v>2021</v>
      </c>
      <c r="B33" s="462">
        <f>+'Ark1'!R27</f>
        <v>7077.8099999999986</v>
      </c>
      <c r="C33" s="37">
        <f t="shared" ref="C33" si="25">100*B33/B32</f>
        <v>106.8187443404769</v>
      </c>
      <c r="D33" s="137"/>
      <c r="E33" s="37">
        <f t="shared" ref="E33" si="26">+B33-B32</f>
        <v>451.80999999999858</v>
      </c>
      <c r="F33" s="126"/>
      <c r="G33" s="101">
        <f>+'Ark1'!U27</f>
        <v>367.99819153099594</v>
      </c>
      <c r="H33" s="37">
        <f t="shared" ref="H33" si="27">+G33-G32</f>
        <v>5.1315072569237827</v>
      </c>
      <c r="I33" s="126"/>
      <c r="J33" s="436">
        <f>+'Ark1'!AR27</f>
        <v>216.93759429433553</v>
      </c>
      <c r="K33" s="133">
        <f>+'Ark1'!AS27</f>
        <v>35.176389992638775</v>
      </c>
      <c r="L33" s="431"/>
      <c r="M33" s="10">
        <f>+'Ark1'!S27</f>
        <v>5.9020078244541745</v>
      </c>
      <c r="N33" s="132">
        <f t="shared" ref="N33" si="28">+M33-M32</f>
        <v>0.10816538557702415</v>
      </c>
      <c r="O33" s="126"/>
      <c r="P33" s="25"/>
      <c r="Q33" s="9">
        <f>+'Ark1'!T27</f>
        <v>6.5939888185752364</v>
      </c>
      <c r="R33" s="132">
        <f t="shared" ref="R33" si="29">+Q33-Q32</f>
        <v>5.5493377421509393E-3</v>
      </c>
      <c r="S33" s="231">
        <f>+'Ark1'!W27</f>
        <v>51.640267257809967</v>
      </c>
      <c r="T33" s="37">
        <f t="shared" ref="T33" si="30">+S33-S32</f>
        <v>-0.18587219283899969</v>
      </c>
      <c r="U33" s="101">
        <f>+'Ark1'!AG27</f>
        <v>993.47251704300493</v>
      </c>
      <c r="V33" s="17">
        <f t="shared" ref="V33" si="31">+U33-U32</f>
        <v>19.256062883927825</v>
      </c>
      <c r="W33" s="102">
        <f>+'Ark1'!AH27</f>
        <v>2.8257328184848138E-2</v>
      </c>
      <c r="X33" s="8"/>
      <c r="Y33" s="101">
        <f>+'Ark1'!AI27</f>
        <v>48.628177359946079</v>
      </c>
      <c r="Z33" s="89">
        <f t="shared" si="10"/>
        <v>370.41607615509531</v>
      </c>
      <c r="AA33" s="101">
        <f>+'Ark1'!X27</f>
        <v>54.776830686328118</v>
      </c>
      <c r="AB33" s="89">
        <f>+'Ark1'!Q27</f>
        <v>2712</v>
      </c>
      <c r="AC33" s="8"/>
      <c r="AD33" s="88">
        <f t="shared" si="0"/>
        <v>2.6098119469026542</v>
      </c>
      <c r="AE33" s="156"/>
      <c r="AF33" s="101">
        <f>+'Ark1'!AB27</f>
        <v>76.569866548658482</v>
      </c>
      <c r="AG33" s="102">
        <f t="shared" si="1"/>
        <v>2.6046212799999982</v>
      </c>
      <c r="AH33" s="17">
        <f t="shared" ref="AH33" si="32">100*AG33/AG32</f>
        <v>108.32932986820376</v>
      </c>
      <c r="AI33" s="6"/>
      <c r="AP33">
        <f t="shared" si="9"/>
        <v>7821</v>
      </c>
    </row>
    <row r="34" spans="1:42" ht="15" customHeight="1">
      <c r="A34" s="7">
        <f>+'Ark1'!C28</f>
        <v>2022</v>
      </c>
      <c r="B34" s="462">
        <f>+'Ark1'!R28</f>
        <v>6963</v>
      </c>
      <c r="C34" s="37">
        <f t="shared" ref="C34" si="33">100*B34/B33</f>
        <v>98.37788807554881</v>
      </c>
      <c r="D34" s="137"/>
      <c r="E34" s="37">
        <f t="shared" ref="E34" si="34">+B34-B33</f>
        <v>-114.80999999999858</v>
      </c>
      <c r="F34" s="126"/>
      <c r="G34" s="101">
        <f>+'Ark1'!U28</f>
        <v>372.31273301737752</v>
      </c>
      <c r="H34" s="37">
        <f t="shared" ref="H34" si="35">+G34-G33</f>
        <v>4.3145414863815859</v>
      </c>
      <c r="I34" s="126"/>
      <c r="J34" s="436">
        <f>+'Ark1'!AR28</f>
        <v>217.84494281895141</v>
      </c>
      <c r="K34" s="133">
        <f>+'Ark1'!AS28</f>
        <v>35.126515482770039</v>
      </c>
      <c r="L34" s="431"/>
      <c r="M34" s="10">
        <f>+'Ark1'!S28</f>
        <v>5.9441887226697361</v>
      </c>
      <c r="N34" s="132">
        <f t="shared" ref="N34" si="36">+M34-M33</f>
        <v>4.2180898215561591E-2</v>
      </c>
      <c r="O34" s="126"/>
      <c r="P34" s="25"/>
      <c r="Q34" s="9">
        <f>+'Ark1'!T28</f>
        <v>6.5473215568002301</v>
      </c>
      <c r="R34" s="132">
        <f t="shared" ref="R34" si="37">+Q34-Q33</f>
        <v>-4.6667261775006352E-2</v>
      </c>
      <c r="S34" s="231">
        <f>+'Ark1'!W28</f>
        <v>50.452391210685057</v>
      </c>
      <c r="T34" s="37">
        <f t="shared" ref="T34" si="38">+S34-S33</f>
        <v>-1.1878760471249095</v>
      </c>
      <c r="U34" s="101">
        <f>+'Ark1'!AG28</f>
        <v>989.271350066835</v>
      </c>
      <c r="V34" s="17">
        <f t="shared" ref="V34" si="39">+U34-U33</f>
        <v>-4.2011669761699295</v>
      </c>
      <c r="W34" s="102">
        <f>+'Ark1'!AH28</f>
        <v>5.7446502944133282E-2</v>
      </c>
      <c r="X34" s="8"/>
      <c r="Y34" s="101">
        <f>+'Ark1'!AI28</f>
        <v>45.885394226626445</v>
      </c>
      <c r="Z34" s="89">
        <f t="shared" si="10"/>
        <v>376.35046541297703</v>
      </c>
      <c r="AA34" s="101">
        <f>+'Ark1'!X28</f>
        <v>56.498635645555083</v>
      </c>
      <c r="AB34" s="89">
        <f>+'Ark1'!Q28</f>
        <v>2714</v>
      </c>
      <c r="AC34" s="8"/>
      <c r="AD34" s="88">
        <f t="shared" si="0"/>
        <v>2.5655858511422256</v>
      </c>
      <c r="AE34" s="156"/>
      <c r="AF34" s="101">
        <f>+'Ark1'!AB28</f>
        <v>76.087379003507422</v>
      </c>
      <c r="AG34" s="102">
        <f t="shared" si="1"/>
        <v>2.5924135599999998</v>
      </c>
      <c r="AH34" s="17">
        <f t="shared" ref="AH34" si="40">100*AG34/AG33</f>
        <v>99.53130537273357</v>
      </c>
      <c r="AI34" s="6"/>
      <c r="AP34">
        <f t="shared" si="9"/>
        <v>7821</v>
      </c>
    </row>
    <row r="35" spans="1:42" s="500" customFormat="1" ht="15" customHeight="1">
      <c r="A35" s="7">
        <f>+'Ark1'!C29</f>
        <v>2023</v>
      </c>
      <c r="B35" s="462">
        <f>+'Ark1'!R29</f>
        <v>8056</v>
      </c>
      <c r="C35" s="37">
        <f t="shared" ref="C35" si="41">100*B35/B34</f>
        <v>115.69725692948441</v>
      </c>
      <c r="D35" s="137"/>
      <c r="E35" s="37">
        <f t="shared" ref="E35" si="42">+B35-B34</f>
        <v>1093</v>
      </c>
      <c r="F35" s="126"/>
      <c r="G35" s="101">
        <f>+'Ark1'!U29</f>
        <v>352.25811817279225</v>
      </c>
      <c r="H35" s="37">
        <f t="shared" ref="H35" si="43">+G35-G34</f>
        <v>-20.054614844585274</v>
      </c>
      <c r="I35" s="126"/>
      <c r="J35" s="436">
        <f>+'Ark1'!AR29</f>
        <v>216.16963824289405</v>
      </c>
      <c r="K35" s="133">
        <f>+'Ark1'!AS29</f>
        <v>33.920201536053931</v>
      </c>
      <c r="L35" s="431"/>
      <c r="M35" s="10">
        <f>+'Ark1'!S29</f>
        <v>5.5978881987577642</v>
      </c>
      <c r="N35" s="132">
        <f t="shared" ref="N35" si="44">+M35-M34</f>
        <v>-0.34630052391197186</v>
      </c>
      <c r="O35" s="126"/>
      <c r="P35" s="25"/>
      <c r="Q35" s="9">
        <f>+'Ark1'!T29</f>
        <v>6.4885799404170816</v>
      </c>
      <c r="R35" s="132">
        <f t="shared" ref="R35" si="45">+Q35-Q34</f>
        <v>-5.8741616383148454E-2</v>
      </c>
      <c r="S35" s="231">
        <f>+'Ark1'!W29</f>
        <v>48.709036742800386</v>
      </c>
      <c r="T35" s="37">
        <f t="shared" ref="T35" si="46">+S35-S34</f>
        <v>-1.7433544678846715</v>
      </c>
      <c r="U35" s="101">
        <f>+'Ark1'!AG29</f>
        <v>966.51912144702817</v>
      </c>
      <c r="V35" s="17">
        <f t="shared" ref="V35" si="47">+U35-U34</f>
        <v>-22.752228619806829</v>
      </c>
      <c r="W35" s="102">
        <f>+'Ark1'!AH29</f>
        <v>3.7239324726911618E-2</v>
      </c>
      <c r="X35" s="8"/>
      <c r="Y35" s="101">
        <f>+'Ark1'!AI29</f>
        <v>44.414101290963266</v>
      </c>
      <c r="Z35" s="89">
        <f t="shared" si="10"/>
        <v>364.460578540244</v>
      </c>
      <c r="AA35" s="101">
        <f>+'Ark1'!X29</f>
        <v>48.026315789473685</v>
      </c>
      <c r="AB35" s="89">
        <f>+'Ark1'!Q29</f>
        <v>2665</v>
      </c>
      <c r="AC35" s="8"/>
      <c r="AD35" s="88">
        <f t="shared" si="0"/>
        <v>3.0228893058161352</v>
      </c>
      <c r="AE35" s="156"/>
      <c r="AF35" s="101">
        <f>+'Ark1'!AB29</f>
        <v>76.371075550120068</v>
      </c>
      <c r="AG35" s="102">
        <f t="shared" si="1"/>
        <v>2.8377914000000142</v>
      </c>
      <c r="AH35" s="17">
        <f t="shared" ref="AH35" si="48">100*AG35/AG34</f>
        <v>109.46522745391033</v>
      </c>
      <c r="AI35" s="6"/>
      <c r="AP35" s="500">
        <f t="shared" si="9"/>
        <v>7821</v>
      </c>
    </row>
    <row r="36" spans="1:42" ht="15" customHeight="1">
      <c r="A36" s="7">
        <f>+'Ark1'!C30</f>
        <v>2024</v>
      </c>
      <c r="B36" s="462">
        <f>+'Ark1'!R30</f>
        <v>7821</v>
      </c>
      <c r="C36" s="37">
        <f>100*B36/B34</f>
        <v>112.32227488151659</v>
      </c>
      <c r="D36" s="137"/>
      <c r="E36" s="37">
        <f>+B36-B34</f>
        <v>858</v>
      </c>
      <c r="F36" s="126"/>
      <c r="G36" s="101">
        <f>+'Ark1'!U30</f>
        <v>355.74774325533963</v>
      </c>
      <c r="H36" s="37">
        <f>+G36-G34</f>
        <v>-16.564989762037897</v>
      </c>
      <c r="I36" s="126"/>
      <c r="J36" s="436">
        <f>+'Ark1'!AR30</f>
        <v>216.19350977523607</v>
      </c>
      <c r="K36" s="133">
        <f>+'Ark1'!AS30</f>
        <v>34.15512612487985</v>
      </c>
      <c r="L36" s="431"/>
      <c r="M36" s="10">
        <f>+'Ark1'!S30</f>
        <v>5.6429119754350046</v>
      </c>
      <c r="N36" s="132">
        <f>+M36-M34</f>
        <v>-0.30127674723473152</v>
      </c>
      <c r="O36" s="126"/>
      <c r="P36" s="25"/>
      <c r="Q36" s="9">
        <f>+'Ark1'!T30</f>
        <v>6.5463495716660303</v>
      </c>
      <c r="R36" s="132">
        <f>+Q36-Q34</f>
        <v>-9.7198513419982646E-4</v>
      </c>
      <c r="S36" s="231">
        <f>+'Ark1'!W30</f>
        <v>50.479478327579585</v>
      </c>
      <c r="T36" s="37">
        <f>+S36-S34</f>
        <v>2.7087116894527696E-2</v>
      </c>
      <c r="U36" s="101">
        <f>+'Ark1'!AG30</f>
        <v>989.40603803697275</v>
      </c>
      <c r="V36" s="17">
        <f>+U36-U34</f>
        <v>0.13468797013774747</v>
      </c>
      <c r="W36" s="102">
        <f>+'Ark1'!AH30</f>
        <v>5.1144354941823296E-2</v>
      </c>
      <c r="X36" s="8"/>
      <c r="Y36" s="101">
        <f>+'Ark1'!AI30</f>
        <v>45.058176703746319</v>
      </c>
      <c r="Z36" s="89">
        <f t="shared" si="10"/>
        <v>359.55687511384059</v>
      </c>
      <c r="AA36" s="101">
        <f>+'Ark1'!X30</f>
        <v>48.689425904615774</v>
      </c>
      <c r="AB36" s="89">
        <f>+'Ark1'!Q30</f>
        <v>2719</v>
      </c>
      <c r="AC36" s="8"/>
      <c r="AD36" s="88">
        <f t="shared" si="0"/>
        <v>2.8764251563074659</v>
      </c>
      <c r="AE36" s="156"/>
      <c r="AF36" s="101">
        <f>+'Ark1'!AB30</f>
        <v>76.214358609509503</v>
      </c>
      <c r="AG36" s="102">
        <f t="shared" si="1"/>
        <v>2.7823031000000111</v>
      </c>
      <c r="AH36" s="17">
        <f>100*AG36/AG34</f>
        <v>107.32481664692463</v>
      </c>
      <c r="AI36" s="6"/>
      <c r="AP36">
        <f>+AP34</f>
        <v>7821</v>
      </c>
    </row>
    <row r="37" spans="1:42" ht="24.6">
      <c r="A37" s="6"/>
      <c r="B37" s="6"/>
      <c r="C37" s="6"/>
      <c r="D37" s="6"/>
      <c r="E37" s="6"/>
      <c r="F37" s="6"/>
      <c r="G37" s="6"/>
      <c r="H37" s="6"/>
      <c r="I37" s="126"/>
      <c r="J37" s="6"/>
      <c r="K37" s="6"/>
      <c r="L37" s="431"/>
      <c r="M37" s="6"/>
      <c r="N37" s="6"/>
      <c r="O37" s="126"/>
      <c r="P37" s="25"/>
      <c r="Q37" s="6"/>
      <c r="R37" s="6"/>
      <c r="S37" s="160"/>
      <c r="T37" s="6"/>
      <c r="U37" s="85"/>
      <c r="V37" s="6"/>
      <c r="W37" s="85"/>
      <c r="X37" s="8"/>
      <c r="Y37" s="85"/>
      <c r="Z37" s="6"/>
      <c r="AA37" s="6"/>
      <c r="AB37" s="6"/>
      <c r="AC37" s="8"/>
      <c r="AD37" s="6"/>
      <c r="AE37" s="156"/>
      <c r="AF37" s="160"/>
      <c r="AG37" s="6"/>
      <c r="AH37" s="6"/>
      <c r="AI37" s="6"/>
    </row>
    <row r="38" spans="1:42">
      <c r="A38" t="s">
        <v>2</v>
      </c>
    </row>
    <row r="40" spans="1:42" ht="15.6">
      <c r="B40" s="19">
        <f>+A36</f>
        <v>2024</v>
      </c>
      <c r="C40" s="3" t="s">
        <v>838</v>
      </c>
      <c r="E40" s="3" t="s">
        <v>833</v>
      </c>
      <c r="F40" s="3"/>
      <c r="M40" s="55">
        <f>+U36/30</f>
        <v>32.980201267899091</v>
      </c>
      <c r="Q40" s="3" t="s">
        <v>834</v>
      </c>
      <c r="S40" s="2">
        <f>+INT(U36/365)</f>
        <v>2</v>
      </c>
      <c r="T40" s="3" t="s">
        <v>836</v>
      </c>
      <c r="U40" s="19">
        <f>+INT(U36-(S40*365))/30</f>
        <v>8.6333333333333329</v>
      </c>
      <c r="V40" s="3" t="s">
        <v>835</v>
      </c>
      <c r="Y40" s="19">
        <f>+U36-((365*S40) +(U40*30))</f>
        <v>0.40603803697274543</v>
      </c>
      <c r="Z40" s="3" t="s">
        <v>837</v>
      </c>
      <c r="AE40"/>
      <c r="AF40" s="67"/>
      <c r="AG40" s="11"/>
    </row>
    <row r="41" spans="1:42" ht="15.6">
      <c r="B41" s="19">
        <f>+A35</f>
        <v>2023</v>
      </c>
      <c r="C41" s="3" t="s">
        <v>838</v>
      </c>
      <c r="E41" s="3" t="s">
        <v>833</v>
      </c>
      <c r="F41" s="3"/>
      <c r="M41" s="55">
        <f>+U35/30</f>
        <v>32.217304048234276</v>
      </c>
      <c r="Q41" s="3" t="s">
        <v>839</v>
      </c>
      <c r="S41" s="2">
        <f>+INT(U31/365)</f>
        <v>2</v>
      </c>
      <c r="T41" s="3" t="s">
        <v>836</v>
      </c>
      <c r="U41" s="19">
        <f>+INT(U35-(S41*365))/30</f>
        <v>7.8666666666666663</v>
      </c>
      <c r="V41" s="3" t="s">
        <v>835</v>
      </c>
      <c r="Y41" s="19">
        <f>+U35-((365*S41) +(U41*30))</f>
        <v>0.51912144702816931</v>
      </c>
      <c r="Z41" s="3" t="s">
        <v>837</v>
      </c>
    </row>
    <row r="127" spans="1:37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162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157"/>
      <c r="AF127" s="162"/>
      <c r="AG127" s="29"/>
      <c r="AH127" s="29"/>
      <c r="AI127" s="29"/>
      <c r="AJ127" s="29"/>
      <c r="AK127" s="29"/>
    </row>
    <row r="128" spans="1:37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163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158"/>
      <c r="AF128" s="163"/>
      <c r="AG128" s="36"/>
      <c r="AH128" s="36"/>
      <c r="AI128" s="36"/>
      <c r="AJ128" s="36"/>
      <c r="AK128" s="36"/>
    </row>
    <row r="129" spans="1:37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163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158"/>
      <c r="AF129" s="163"/>
      <c r="AG129" s="36"/>
      <c r="AH129" s="36"/>
      <c r="AI129" s="36"/>
      <c r="AJ129" s="36"/>
      <c r="AK129" s="36"/>
    </row>
    <row r="130" spans="1:37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163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158"/>
      <c r="AF130" s="163"/>
      <c r="AG130" s="36"/>
      <c r="AH130" s="36"/>
      <c r="AI130" s="36"/>
      <c r="AJ130" s="36"/>
      <c r="AK130" s="36"/>
    </row>
    <row r="131" spans="1:37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163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158"/>
      <c r="AF131" s="163"/>
      <c r="AG131" s="36"/>
      <c r="AH131" s="36"/>
      <c r="AI131" s="36"/>
      <c r="AJ131" s="36"/>
      <c r="AK131" s="36"/>
    </row>
    <row r="132" spans="1:37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163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158"/>
      <c r="AF132" s="163"/>
      <c r="AG132" s="36"/>
      <c r="AH132" s="36"/>
      <c r="AI132" s="36"/>
      <c r="AJ132" s="36"/>
      <c r="AK132" s="36"/>
    </row>
    <row r="133" spans="1:37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163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158"/>
      <c r="AF133" s="163"/>
      <c r="AG133" s="36"/>
      <c r="AH133" s="36"/>
      <c r="AI133" s="36"/>
      <c r="AJ133" s="36"/>
      <c r="AK133" s="36"/>
    </row>
    <row r="134" spans="1:37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163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158"/>
      <c r="AF134" s="163"/>
      <c r="AG134" s="36"/>
      <c r="AH134" s="36"/>
      <c r="AI134" s="36"/>
      <c r="AJ134" s="36"/>
      <c r="AK134" s="36"/>
    </row>
    <row r="135" spans="1:37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163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158"/>
      <c r="AF135" s="163"/>
      <c r="AG135" s="36"/>
      <c r="AH135" s="36"/>
      <c r="AI135" s="36"/>
      <c r="AJ135" s="36"/>
      <c r="AK135" s="36"/>
    </row>
    <row r="136" spans="1:37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163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158"/>
      <c r="AF136" s="163"/>
      <c r="AG136" s="36"/>
      <c r="AH136" s="36"/>
      <c r="AI136" s="36"/>
      <c r="AJ136" s="36"/>
      <c r="AK136" s="36"/>
    </row>
    <row r="137" spans="1:37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163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158"/>
      <c r="AF137" s="163"/>
      <c r="AG137" s="36"/>
      <c r="AH137" s="36"/>
      <c r="AI137" s="36"/>
      <c r="AJ137" s="36"/>
      <c r="AK137" s="36"/>
    </row>
    <row r="138" spans="1:37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163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158"/>
      <c r="AF138" s="163"/>
      <c r="AG138" s="36"/>
      <c r="AH138" s="36"/>
      <c r="AI138" s="36"/>
      <c r="AJ138" s="36"/>
      <c r="AK138" s="36"/>
    </row>
    <row r="139" spans="1:37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163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158"/>
      <c r="AF139" s="163"/>
      <c r="AG139" s="36"/>
      <c r="AH139" s="36"/>
      <c r="AI139" s="36"/>
      <c r="AJ139" s="36"/>
      <c r="AK139" s="36"/>
    </row>
    <row r="140" spans="1:37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163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158"/>
      <c r="AF140" s="163"/>
      <c r="AG140" s="36"/>
      <c r="AH140" s="36"/>
      <c r="AI140" s="36"/>
      <c r="AJ140" s="36"/>
      <c r="AK140" s="36"/>
    </row>
    <row r="141" spans="1:37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163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158"/>
      <c r="AF141" s="163"/>
      <c r="AG141" s="36"/>
      <c r="AH141" s="36"/>
      <c r="AI141" s="36"/>
      <c r="AJ141" s="36"/>
      <c r="AK141" s="36"/>
    </row>
    <row r="142" spans="1:37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163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158"/>
      <c r="AF142" s="163"/>
      <c r="AG142" s="36"/>
      <c r="AH142" s="36"/>
      <c r="AI142" s="36"/>
      <c r="AJ142" s="36"/>
      <c r="AK142" s="36"/>
    </row>
    <row r="143" spans="1:37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163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158"/>
      <c r="AF143" s="163"/>
      <c r="AG143" s="36"/>
      <c r="AH143" s="36"/>
      <c r="AI143" s="36"/>
      <c r="AJ143" s="36"/>
      <c r="AK143" s="36"/>
    </row>
    <row r="144" spans="1:37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163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158"/>
      <c r="AF144" s="163"/>
      <c r="AG144" s="36"/>
      <c r="AH144" s="36"/>
      <c r="AI144" s="36"/>
      <c r="AJ144" s="36"/>
      <c r="AK144" s="36"/>
    </row>
  </sheetData>
  <mergeCells count="3">
    <mergeCell ref="P2:Q2"/>
    <mergeCell ref="AA2:AF2"/>
    <mergeCell ref="G2:J2"/>
  </mergeCells>
  <phoneticPr fontId="11" type="noConversion"/>
  <conditionalFormatting sqref="C9:C36">
    <cfRule type="cellIs" dxfId="372" priority="23" operator="lessThan">
      <formula>100</formula>
    </cfRule>
    <cfRule type="cellIs" dxfId="371" priority="24" operator="greaterThan">
      <formula>100</formula>
    </cfRule>
  </conditionalFormatting>
  <conditionalFormatting sqref="AH9:AH36">
    <cfRule type="cellIs" dxfId="370" priority="21" operator="lessThan">
      <formula>100</formula>
    </cfRule>
    <cfRule type="cellIs" dxfId="369" priority="22" operator="greaterThan">
      <formula>100</formula>
    </cfRule>
  </conditionalFormatting>
  <conditionalFormatting sqref="H9:H36">
    <cfRule type="cellIs" dxfId="368" priority="19" operator="lessThan">
      <formula>0</formula>
    </cfRule>
    <cfRule type="cellIs" dxfId="367" priority="20" operator="greaterThan">
      <formula>0</formula>
    </cfRule>
  </conditionalFormatting>
  <conditionalFormatting sqref="E9:E36 H9:K29 H30:I36">
    <cfRule type="cellIs" dxfId="366" priority="17" operator="lessThan">
      <formula>0</formula>
    </cfRule>
    <cfRule type="cellIs" dxfId="365" priority="18" operator="greaterThan">
      <formula>0</formula>
    </cfRule>
  </conditionalFormatting>
  <conditionalFormatting sqref="R9:R36">
    <cfRule type="cellIs" dxfId="364" priority="13" operator="lessThan">
      <formula>0</formula>
    </cfRule>
    <cfRule type="cellIs" dxfId="363" priority="14" operator="greaterThan">
      <formula>0</formula>
    </cfRule>
  </conditionalFormatting>
  <conditionalFormatting sqref="T9:T36">
    <cfRule type="cellIs" dxfId="362" priority="11" operator="lessThan">
      <formula>0</formula>
    </cfRule>
    <cfRule type="cellIs" dxfId="361" priority="12" operator="greaterThan">
      <formula>0</formula>
    </cfRule>
  </conditionalFormatting>
  <conditionalFormatting sqref="V24:V36">
    <cfRule type="cellIs" dxfId="360" priority="9" operator="lessThan">
      <formula>0</formula>
    </cfRule>
    <cfRule type="cellIs" dxfId="359" priority="10" operator="greaterThan">
      <formula>0</formula>
    </cfRule>
  </conditionalFormatting>
  <conditionalFormatting sqref="N9:N36">
    <cfRule type="cellIs" dxfId="358" priority="1" operator="lessThan">
      <formula>0</formula>
    </cfRule>
    <cfRule type="cellIs" dxfId="357" priority="2" operator="greaterThan">
      <formula>0</formula>
    </cfRule>
  </conditionalFormatting>
  <pageMargins left="0.75" right="0.75" top="1" bottom="1" header="0.5" footer="0.5"/>
  <pageSetup paperSize="9" scale="72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D528"/>
  <sheetViews>
    <sheetView zoomScale="86" zoomScaleNormal="86" workbookViewId="0">
      <pane ySplit="9" topLeftCell="A10" activePane="bottomLeft" state="frozen"/>
      <selection pane="bottomLeft" activeCell="AD26" sqref="AD26"/>
    </sheetView>
  </sheetViews>
  <sheetFormatPr baseColWidth="10" defaultRowHeight="15"/>
  <cols>
    <col min="1" max="1" width="1.6328125" customWidth="1"/>
    <col min="2" max="2" width="4.81640625" customWidth="1"/>
    <col min="3" max="3" width="3.453125" customWidth="1"/>
    <col min="4" max="4" width="3.54296875" customWidth="1"/>
    <col min="5" max="5" width="3.1796875" customWidth="1"/>
    <col min="6" max="6" width="5" customWidth="1"/>
    <col min="7" max="7" width="6.6328125" customWidth="1"/>
    <col min="8" max="8" width="6.453125" customWidth="1"/>
    <col min="9" max="9" width="6" customWidth="1"/>
    <col min="10" max="10" width="6.6328125" style="67" customWidth="1"/>
    <col min="11" max="11" width="5.453125" style="67" customWidth="1"/>
    <col min="12" max="12" width="7.54296875" customWidth="1"/>
    <col min="13" max="13" width="5.90625" customWidth="1"/>
    <col min="14" max="14" width="4.1796875" customWidth="1"/>
    <col min="15" max="15" width="5.54296875" style="11" customWidth="1"/>
    <col min="16" max="16" width="6.54296875" style="11" customWidth="1"/>
    <col min="17" max="17" width="7.36328125" customWidth="1"/>
    <col min="18" max="18" width="5.81640625" style="11" customWidth="1"/>
    <col min="19" max="19" width="5.453125" style="11" customWidth="1"/>
    <col min="20" max="20" width="6.81640625" style="11" customWidth="1"/>
    <col min="21" max="21" width="7.1796875" style="11" customWidth="1"/>
    <col min="22" max="22" width="5.08984375" style="11" customWidth="1"/>
    <col min="23" max="23" width="7.81640625" style="1" customWidth="1"/>
    <col min="24" max="24" width="5.453125" style="11" customWidth="1"/>
    <col min="25" max="25" width="7" style="67" customWidth="1"/>
    <col min="26" max="26" width="4.6328125" customWidth="1"/>
    <col min="27" max="27" width="7.453125" style="67" customWidth="1"/>
    <col min="28" max="28" width="5.90625" style="67" customWidth="1"/>
    <col min="29" max="29" width="9.453125" style="67" customWidth="1"/>
    <col min="30" max="30" width="8.90625" style="67" customWidth="1"/>
    <col min="31" max="31" width="11.54296875" style="67"/>
    <col min="32" max="32" width="9.81640625" style="11" customWidth="1"/>
    <col min="33" max="33" width="9.1796875" style="67" customWidth="1"/>
    <col min="34" max="34" width="6.81640625" style="67" customWidth="1"/>
    <col min="35" max="35" width="9.90625" style="67" customWidth="1"/>
    <col min="36" max="36" width="10" customWidth="1"/>
    <col min="37" max="37" width="13.08984375" customWidth="1"/>
    <col min="38" max="38" width="9.36328125" customWidth="1"/>
    <col min="39" max="39" width="9.81640625" style="67" customWidth="1"/>
    <col min="40" max="40" width="9.81640625" customWidth="1"/>
    <col min="42" max="42" width="14" customWidth="1"/>
    <col min="43" max="43" width="12.54296875" customWidth="1"/>
    <col min="44" max="44" width="10.90625" customWidth="1"/>
  </cols>
  <sheetData>
    <row r="1" spans="1:56" ht="15.6">
      <c r="A1" s="43"/>
      <c r="B1" s="43"/>
      <c r="C1" s="43"/>
      <c r="D1" s="43"/>
      <c r="E1" s="43"/>
      <c r="F1" s="43"/>
      <c r="G1" s="43"/>
      <c r="H1" s="43"/>
      <c r="I1" s="43"/>
      <c r="J1" s="64"/>
      <c r="K1" s="64"/>
      <c r="L1" s="43"/>
      <c r="M1" s="43"/>
      <c r="N1" s="43"/>
      <c r="O1" s="73"/>
      <c r="P1" s="73"/>
      <c r="Q1" s="43"/>
      <c r="R1" s="73"/>
      <c r="S1" s="73"/>
      <c r="T1" s="73"/>
      <c r="U1" s="73"/>
      <c r="V1" s="73"/>
      <c r="W1" s="43"/>
      <c r="X1" s="73"/>
      <c r="Y1" s="43"/>
      <c r="Z1" s="43"/>
      <c r="AA1" s="64"/>
      <c r="AB1" s="64"/>
      <c r="AC1" s="43"/>
      <c r="AD1" s="4"/>
      <c r="AE1" s="56"/>
      <c r="AF1" s="56"/>
      <c r="AG1" s="1"/>
      <c r="AH1" s="5"/>
      <c r="AI1"/>
      <c r="AM1"/>
    </row>
    <row r="2" spans="1:56" s="199" customFormat="1" ht="31.8">
      <c r="A2" s="198"/>
      <c r="B2" s="198"/>
      <c r="C2" s="198"/>
      <c r="D2" s="152" t="s">
        <v>462</v>
      </c>
      <c r="E2" s="198"/>
      <c r="F2" s="198"/>
      <c r="G2" s="198"/>
      <c r="H2" s="198"/>
      <c r="I2" s="198"/>
      <c r="J2" s="201"/>
      <c r="K2" s="201"/>
      <c r="L2" s="198"/>
      <c r="M2" s="198"/>
      <c r="N2" s="198"/>
      <c r="O2" s="202"/>
      <c r="P2" s="202"/>
      <c r="Q2" s="198"/>
      <c r="R2" s="202"/>
      <c r="S2" s="202"/>
      <c r="T2" s="202"/>
      <c r="U2" s="185" t="str">
        <f>+År!B2</f>
        <v>OKSE</v>
      </c>
      <c r="V2" s="202"/>
      <c r="W2" s="198"/>
      <c r="X2" s="202"/>
      <c r="Y2" s="198"/>
      <c r="Z2" s="198"/>
      <c r="AA2" s="201"/>
      <c r="AB2" s="201"/>
      <c r="AC2" s="198"/>
      <c r="AD2" s="4"/>
      <c r="AE2" s="56"/>
      <c r="AF2" s="56"/>
      <c r="AG2" s="1"/>
      <c r="AH2" s="5"/>
      <c r="AI2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56" ht="15.6">
      <c r="A3" s="43"/>
      <c r="B3" s="43"/>
      <c r="C3" s="43"/>
      <c r="D3" s="43"/>
      <c r="E3" s="43"/>
      <c r="F3" s="43"/>
      <c r="G3" s="43"/>
      <c r="H3" s="43"/>
      <c r="I3" s="43"/>
      <c r="J3" s="64"/>
      <c r="K3" s="64"/>
      <c r="L3" s="43"/>
      <c r="M3" s="43"/>
      <c r="N3" s="43"/>
      <c r="O3" s="73"/>
      <c r="P3" s="73"/>
      <c r="Q3" s="43"/>
      <c r="R3" s="73"/>
      <c r="S3" s="73"/>
      <c r="T3" s="73"/>
      <c r="U3" s="73"/>
      <c r="V3" s="73"/>
      <c r="W3" s="43"/>
      <c r="X3" s="73"/>
      <c r="Y3" s="43"/>
      <c r="Z3" s="43"/>
      <c r="AA3" s="64"/>
      <c r="AB3" s="64"/>
      <c r="AC3" s="43"/>
      <c r="AD3" s="4"/>
      <c r="AE3" s="56"/>
      <c r="AF3" s="56"/>
      <c r="AG3" s="1"/>
      <c r="AH3" s="5"/>
      <c r="AI3"/>
      <c r="AM3"/>
    </row>
    <row r="4" spans="1:56" s="182" customFormat="1" ht="19.8">
      <c r="A4" s="180"/>
      <c r="B4" s="180"/>
      <c r="C4" s="180"/>
      <c r="D4" s="180"/>
      <c r="E4" s="180"/>
      <c r="F4" s="154" t="s">
        <v>6</v>
      </c>
      <c r="G4" s="154"/>
      <c r="H4" s="177">
        <f>+År!P2</f>
        <v>49</v>
      </c>
      <c r="I4" s="180"/>
      <c r="J4" s="181"/>
      <c r="K4" s="181"/>
      <c r="L4" s="154" t="s">
        <v>421</v>
      </c>
      <c r="M4" s="180"/>
      <c r="N4" s="180"/>
      <c r="O4" s="186"/>
      <c r="P4" s="186"/>
      <c r="Q4" s="531">
        <f>+H11+H26+H41+H56+G71+G86+H101+H116+H131+H146+H161+H176+G192+G207+G223</f>
        <v>7816</v>
      </c>
      <c r="R4" s="532"/>
      <c r="S4" s="180"/>
      <c r="T4" s="180"/>
      <c r="U4" s="180"/>
      <c r="V4" s="180"/>
      <c r="W4" s="180"/>
      <c r="X4" s="186"/>
      <c r="Y4" s="186"/>
      <c r="Z4" s="180"/>
      <c r="AA4" s="181"/>
      <c r="AB4" s="180"/>
      <c r="AC4" s="186"/>
      <c r="AD4" s="4"/>
      <c r="AE4" s="56"/>
      <c r="AF4" s="56"/>
      <c r="AG4" s="1"/>
      <c r="AH4" s="4"/>
      <c r="AI4" s="56"/>
      <c r="AJ4" s="56"/>
      <c r="AK4" s="1"/>
      <c r="AL4" s="5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 s="179"/>
      <c r="BB4" s="179"/>
    </row>
    <row r="5" spans="1:56" ht="19.8">
      <c r="A5" s="46"/>
      <c r="B5" s="46"/>
      <c r="C5" s="46"/>
      <c r="D5" s="46"/>
      <c r="E5" s="46"/>
      <c r="F5" s="46"/>
      <c r="G5" s="46"/>
      <c r="H5" s="46"/>
      <c r="I5" s="43"/>
      <c r="J5" s="95" t="s">
        <v>468</v>
      </c>
      <c r="K5" s="64"/>
      <c r="L5" s="43"/>
      <c r="M5" s="43"/>
      <c r="N5" s="43"/>
      <c r="O5" s="73"/>
      <c r="P5" s="73"/>
      <c r="Q5" s="43"/>
      <c r="R5" s="73"/>
      <c r="S5" s="73"/>
      <c r="T5" s="73"/>
      <c r="U5" s="73"/>
      <c r="V5" s="73"/>
      <c r="W5" s="43"/>
      <c r="X5" s="73"/>
      <c r="Y5" s="43"/>
      <c r="Z5" s="43"/>
      <c r="AA5" s="64"/>
      <c r="AB5" s="64"/>
      <c r="AC5" s="43"/>
      <c r="AD5" s="4"/>
      <c r="AE5" s="56"/>
      <c r="AF5" s="56"/>
      <c r="AG5" s="1"/>
      <c r="AH5" s="5"/>
      <c r="AI5"/>
      <c r="AM5"/>
      <c r="BD5" s="182"/>
    </row>
    <row r="6" spans="1:56" ht="15" customHeight="1">
      <c r="A6" s="246"/>
      <c r="B6" s="276"/>
      <c r="C6" s="277"/>
      <c r="D6" s="277"/>
      <c r="E6" s="278"/>
      <c r="F6" s="278"/>
      <c r="G6" s="278"/>
      <c r="H6" s="46"/>
      <c r="I6" s="43"/>
      <c r="J6" s="95"/>
      <c r="K6" s="64"/>
      <c r="L6" s="43"/>
      <c r="M6" s="43"/>
      <c r="N6" s="43"/>
      <c r="O6" s="73"/>
      <c r="P6" s="73"/>
      <c r="Q6" s="43"/>
      <c r="R6" s="73"/>
      <c r="S6" s="73"/>
      <c r="T6" s="73"/>
      <c r="U6" s="73"/>
      <c r="V6" s="73"/>
      <c r="W6" s="43"/>
      <c r="X6" s="73"/>
      <c r="Y6" s="49" t="s">
        <v>629</v>
      </c>
      <c r="Z6" s="43"/>
      <c r="AA6" s="65" t="s">
        <v>80</v>
      </c>
      <c r="AB6" s="65" t="s">
        <v>4</v>
      </c>
      <c r="AC6" s="43"/>
      <c r="AD6" s="4"/>
      <c r="AE6" s="56"/>
      <c r="AF6" s="56"/>
      <c r="AG6" s="1"/>
      <c r="AH6" s="5"/>
      <c r="AI6"/>
      <c r="AM6"/>
    </row>
    <row r="7" spans="1:56" ht="15" customHeight="1">
      <c r="A7" s="43"/>
      <c r="B7" s="43"/>
      <c r="C7" s="43"/>
      <c r="D7" s="43"/>
      <c r="E7" s="43"/>
      <c r="F7" s="43"/>
      <c r="G7" s="49" t="s">
        <v>4</v>
      </c>
      <c r="H7" s="43"/>
      <c r="I7" s="64"/>
      <c r="J7" s="64"/>
      <c r="K7" s="64"/>
      <c r="L7" s="49" t="s">
        <v>23</v>
      </c>
      <c r="M7" s="65" t="s">
        <v>23</v>
      </c>
      <c r="N7" s="64"/>
      <c r="O7" s="173" t="s">
        <v>402</v>
      </c>
      <c r="P7" s="173" t="s">
        <v>402</v>
      </c>
      <c r="Q7" s="74" t="s">
        <v>538</v>
      </c>
      <c r="R7" s="173" t="s">
        <v>402</v>
      </c>
      <c r="S7" s="173" t="s">
        <v>402</v>
      </c>
      <c r="T7" s="173"/>
      <c r="U7" s="173"/>
      <c r="V7" s="74" t="s">
        <v>422</v>
      </c>
      <c r="W7" s="43"/>
      <c r="X7" s="74" t="s">
        <v>586</v>
      </c>
      <c r="Y7" s="49" t="s">
        <v>628</v>
      </c>
      <c r="Z7" s="64"/>
      <c r="AA7" s="65" t="s">
        <v>43</v>
      </c>
      <c r="AB7" s="65" t="s">
        <v>9</v>
      </c>
      <c r="AC7" s="43"/>
      <c r="AD7" s="4"/>
      <c r="AE7" s="56"/>
      <c r="AF7" s="56"/>
      <c r="AG7" s="1"/>
      <c r="AH7" s="5"/>
      <c r="AI7"/>
      <c r="AM7"/>
    </row>
    <row r="8" spans="1:56" ht="15" customHeight="1">
      <c r="A8" s="43"/>
      <c r="B8" s="43"/>
      <c r="C8" s="43"/>
      <c r="D8" s="43"/>
      <c r="E8" s="49"/>
      <c r="F8" s="49"/>
      <c r="G8" s="49" t="s">
        <v>487</v>
      </c>
      <c r="H8" s="49" t="s">
        <v>4</v>
      </c>
      <c r="I8" s="65"/>
      <c r="J8" s="65" t="s">
        <v>4</v>
      </c>
      <c r="K8" s="65" t="s">
        <v>1</v>
      </c>
      <c r="L8" s="49" t="s">
        <v>493</v>
      </c>
      <c r="M8" s="87" t="s">
        <v>44</v>
      </c>
      <c r="N8" s="65"/>
      <c r="O8" s="74" t="s">
        <v>585</v>
      </c>
      <c r="P8" s="74" t="s">
        <v>500</v>
      </c>
      <c r="Q8" s="74" t="s">
        <v>563</v>
      </c>
      <c r="R8" s="74" t="s">
        <v>502</v>
      </c>
      <c r="S8" s="74" t="s">
        <v>571</v>
      </c>
      <c r="T8" s="432" t="s">
        <v>23</v>
      </c>
      <c r="U8" s="432" t="s">
        <v>23</v>
      </c>
      <c r="V8" s="74"/>
      <c r="W8" s="49" t="s">
        <v>413</v>
      </c>
      <c r="X8" s="74" t="s">
        <v>1</v>
      </c>
      <c r="Y8" s="49" t="s">
        <v>583</v>
      </c>
      <c r="Z8" s="65"/>
      <c r="AA8" s="65" t="s">
        <v>542</v>
      </c>
      <c r="AB8" s="65" t="s">
        <v>70</v>
      </c>
      <c r="AC8" s="43"/>
      <c r="AD8" s="4"/>
      <c r="AE8" s="56"/>
      <c r="AF8" s="56"/>
      <c r="AG8" s="1"/>
      <c r="AH8" s="5"/>
      <c r="AI8"/>
      <c r="AM8"/>
    </row>
    <row r="9" spans="1:56" ht="15" customHeight="1">
      <c r="A9" s="43"/>
      <c r="B9" s="43"/>
      <c r="C9" s="49" t="s">
        <v>0</v>
      </c>
      <c r="D9" s="49"/>
      <c r="E9" s="49" t="s">
        <v>86</v>
      </c>
      <c r="F9" s="49"/>
      <c r="G9" s="50" t="s">
        <v>488</v>
      </c>
      <c r="H9" s="50" t="s">
        <v>9</v>
      </c>
      <c r="I9" s="195" t="s">
        <v>540</v>
      </c>
      <c r="J9" s="87" t="s">
        <v>402</v>
      </c>
      <c r="K9" s="87" t="s">
        <v>402</v>
      </c>
      <c r="L9" s="50" t="s">
        <v>414</v>
      </c>
      <c r="M9" s="87"/>
      <c r="N9" s="195" t="s">
        <v>540</v>
      </c>
      <c r="O9" s="75" t="s">
        <v>561</v>
      </c>
      <c r="P9" s="75" t="s">
        <v>439</v>
      </c>
      <c r="Q9" s="75" t="s">
        <v>495</v>
      </c>
      <c r="R9" s="75" t="s">
        <v>482</v>
      </c>
      <c r="S9" s="75" t="s">
        <v>536</v>
      </c>
      <c r="T9" s="432" t="s">
        <v>735</v>
      </c>
      <c r="U9" s="432" t="s">
        <v>736</v>
      </c>
      <c r="V9" s="75" t="s">
        <v>1</v>
      </c>
      <c r="W9" s="50" t="s">
        <v>414</v>
      </c>
      <c r="X9" s="75" t="s">
        <v>539</v>
      </c>
      <c r="Y9" s="50" t="s">
        <v>485</v>
      </c>
      <c r="Z9" s="195" t="s">
        <v>540</v>
      </c>
      <c r="AA9" s="87" t="s">
        <v>44</v>
      </c>
      <c r="AB9" s="87" t="s">
        <v>566</v>
      </c>
      <c r="AC9" s="43"/>
      <c r="AD9" s="4"/>
      <c r="AE9" s="56"/>
      <c r="AF9" s="56"/>
      <c r="AG9" s="1"/>
      <c r="AH9" s="5"/>
      <c r="AI9"/>
      <c r="AM9"/>
    </row>
    <row r="10" spans="1:56" ht="15.6">
      <c r="A10" s="43"/>
      <c r="B10" s="43"/>
      <c r="C10" s="49"/>
      <c r="D10" s="49"/>
      <c r="E10" s="49"/>
      <c r="F10" s="49"/>
      <c r="G10" s="50"/>
      <c r="H10" s="50"/>
      <c r="I10" s="195"/>
      <c r="J10" s="87"/>
      <c r="K10" s="87"/>
      <c r="L10" s="50"/>
      <c r="M10" s="87"/>
      <c r="N10" s="195"/>
      <c r="O10" s="75"/>
      <c r="P10" s="75"/>
      <c r="Q10" s="75"/>
      <c r="R10" s="75"/>
      <c r="S10" s="75"/>
      <c r="T10" s="432"/>
      <c r="U10" s="432"/>
      <c r="V10" s="75"/>
      <c r="W10" s="50"/>
      <c r="X10" s="75"/>
      <c r="Y10" s="50"/>
      <c r="Z10" s="195"/>
      <c r="AA10" s="87"/>
      <c r="AB10" s="87"/>
      <c r="AC10" s="43"/>
      <c r="AD10" s="4"/>
      <c r="AE10" s="56"/>
      <c r="AF10" s="56"/>
      <c r="AG10" s="1"/>
      <c r="AH10" s="5"/>
      <c r="AI10"/>
      <c r="AM10"/>
    </row>
    <row r="11" spans="1:56" ht="17.399999999999999">
      <c r="A11" s="246"/>
      <c r="B11" s="277" t="s">
        <v>0</v>
      </c>
      <c r="C11" s="277"/>
      <c r="D11" s="277" t="str">
        <f>+D13</f>
        <v>P-</v>
      </c>
      <c r="E11" s="277"/>
      <c r="F11" s="278" t="s">
        <v>609</v>
      </c>
      <c r="G11" s="46"/>
      <c r="H11" s="279">
        <f>SUM(H13:H24)</f>
        <v>20</v>
      </c>
      <c r="I11" s="49"/>
      <c r="J11" s="46"/>
      <c r="K11" s="95"/>
      <c r="L11" s="64"/>
      <c r="M11" s="342">
        <f>+Klasse!O11</f>
        <v>172.42500000000001</v>
      </c>
      <c r="N11" s="49" t="s">
        <v>578</v>
      </c>
      <c r="O11" s="43"/>
      <c r="P11" s="73"/>
      <c r="Q11" s="73"/>
      <c r="R11" s="43"/>
      <c r="S11" s="73"/>
      <c r="T11" s="73"/>
      <c r="U11" s="73"/>
      <c r="V11" s="73"/>
      <c r="W11" s="73"/>
      <c r="X11" s="43"/>
      <c r="Y11" s="19">
        <f>+Klasse!Z11</f>
        <v>161.26208043229764</v>
      </c>
      <c r="Z11" s="49" t="s">
        <v>632</v>
      </c>
      <c r="AA11" s="43"/>
      <c r="AB11" s="64"/>
      <c r="AC11" s="65"/>
      <c r="AD11" s="4"/>
      <c r="AE11" s="4"/>
      <c r="AF11" s="56"/>
      <c r="AG11" s="56"/>
      <c r="AH11" s="1"/>
      <c r="AI11" s="5"/>
      <c r="AM11"/>
    </row>
    <row r="12" spans="1:56" ht="12.75" customHeight="1">
      <c r="A12" s="246"/>
      <c r="B12" s="277"/>
      <c r="C12" s="277"/>
      <c r="D12" s="277"/>
      <c r="E12" s="277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  <c r="AA12" s="43"/>
      <c r="AB12" s="64"/>
      <c r="AC12" s="65"/>
      <c r="AD12" s="4"/>
      <c r="AE12" s="4"/>
      <c r="AF12" s="56"/>
      <c r="AG12" s="56"/>
      <c r="AH12" s="1"/>
      <c r="AI12" s="5"/>
      <c r="AM12"/>
    </row>
    <row r="13" spans="1:56" ht="15.6">
      <c r="A13" s="43"/>
      <c r="B13" s="43">
        <f>+'Ark1'!C579</f>
        <v>2024</v>
      </c>
      <c r="C13" s="51">
        <f>+'Ark1'!L579</f>
        <v>1</v>
      </c>
      <c r="D13" s="52" t="s">
        <v>28</v>
      </c>
      <c r="E13" s="52">
        <f>+'Ark1'!D579</f>
        <v>1</v>
      </c>
      <c r="F13" s="52" t="s">
        <v>597</v>
      </c>
      <c r="G13" s="51">
        <f>+IF(H13=0,"",'Ark1'!Q579)</f>
        <v>1</v>
      </c>
      <c r="H13" s="51">
        <f>+'Ark1'!R579</f>
        <v>1</v>
      </c>
      <c r="I13" s="115">
        <f t="shared" ref="I13:I24" si="0">+IF(H13=0,"",H13-H242)</f>
        <v>-1</v>
      </c>
      <c r="J13" s="66">
        <f>+IF(H13=0,"",'Ark1'!AE579)</f>
        <v>0.16025641025641024</v>
      </c>
      <c r="K13" s="66">
        <f>+IF(H13=0,"",'Ark1'!AF579)</f>
        <v>0.1062648981735916</v>
      </c>
      <c r="L13" s="53">
        <f>+IF(H13=0,"",'Ark1'!T579)</f>
        <v>4</v>
      </c>
      <c r="M13" s="115">
        <f>+IF(H13=0,"",'Ark1'!U579)</f>
        <v>238.1</v>
      </c>
      <c r="N13" s="115">
        <f t="shared" ref="N13:N24" si="1">+IF(H13=0,"",M13-M242)</f>
        <v>68.299999999999983</v>
      </c>
      <c r="O13" s="76">
        <f>+IF(H13=0,"",'Ark1'!W579)</f>
        <v>0</v>
      </c>
      <c r="P13" s="76">
        <f>+IF(H13=0,"",'Ark1'!X579)</f>
        <v>0</v>
      </c>
      <c r="Q13" s="76">
        <f>+IF(H13=0,"",'Ark1'!AG579)</f>
        <v>1319</v>
      </c>
      <c r="R13" s="115">
        <f>+IF(H13=0,"",'Ark1'!AH579)</f>
        <v>0</v>
      </c>
      <c r="S13" s="76">
        <f>+IF(H13=0,"",'Ark1'!AI579)</f>
        <v>0</v>
      </c>
      <c r="T13" s="444">
        <f>+'Ark1'!AR579</f>
        <v>230</v>
      </c>
      <c r="U13" s="420">
        <f>+'Ark1'!AS579</f>
        <v>19.56110791485164</v>
      </c>
      <c r="V13" s="76">
        <f>+IF(H13=0,"",'Ark1'!Y579)</f>
        <v>0</v>
      </c>
      <c r="W13" s="53">
        <f>+IF(H13=0,"",'Ark1'!AA579)</f>
        <v>0</v>
      </c>
      <c r="X13" s="76">
        <f>+IF(H13=0,"",'Ark1'!AC579)</f>
        <v>0</v>
      </c>
      <c r="Y13" s="115">
        <f t="shared" ref="Y13:Y24" si="2">IF(H13=0,"",1000*M13/Q13)</f>
        <v>180.5155420773313</v>
      </c>
      <c r="Z13" s="115">
        <f t="shared" ref="Z13:Z24" si="3">+IF(H13=0,"",IF(H242=0,"",Y13-Y242))</f>
        <v>58.0930474846853</v>
      </c>
      <c r="AA13" s="66">
        <f t="shared" ref="AA13:AA24" si="4">IF(H13=0,"",M13/C13)</f>
        <v>238.1</v>
      </c>
      <c r="AB13" s="66">
        <f t="shared" ref="AB13:AB24" si="5">IF(H13=0,"",H13/G13)</f>
        <v>1</v>
      </c>
      <c r="AC13" s="43"/>
      <c r="AD13" s="4"/>
      <c r="AE13" s="56"/>
      <c r="AF13" s="56"/>
      <c r="AG13" s="1"/>
      <c r="AH13" s="5"/>
      <c r="AI13"/>
      <c r="AM13"/>
    </row>
    <row r="14" spans="1:56" ht="15.6">
      <c r="A14" s="43"/>
      <c r="B14" s="43">
        <f>+'Ark1'!C580</f>
        <v>2024</v>
      </c>
      <c r="C14" s="51">
        <f>+'Ark1'!L580</f>
        <v>1</v>
      </c>
      <c r="D14" s="52" t="s">
        <v>28</v>
      </c>
      <c r="E14" s="52">
        <f>+'Ark1'!D580</f>
        <v>2</v>
      </c>
      <c r="F14" s="52" t="s">
        <v>598</v>
      </c>
      <c r="G14" s="51">
        <f>+IF(H14=0,"",'Ark1'!Q580)</f>
        <v>1</v>
      </c>
      <c r="H14" s="51">
        <f>+'Ark1'!R580</f>
        <v>2</v>
      </c>
      <c r="I14" s="115">
        <f t="shared" si="0"/>
        <v>2</v>
      </c>
      <c r="J14" s="66">
        <f>+IF(H14=0,"",'Ark1'!AE580)</f>
        <v>0.44444444444444448</v>
      </c>
      <c r="K14" s="66">
        <f>+IF(H14=0,"",'Ark1'!AF580)</f>
        <v>0.22341104872532411</v>
      </c>
      <c r="L14" s="53">
        <f>+IF(H14=0,"",'Ark1'!T580)</f>
        <v>3</v>
      </c>
      <c r="M14" s="115">
        <f>+IF(H14=0,"",'Ark1'!U580)</f>
        <v>182.10000000000005</v>
      </c>
      <c r="N14" s="115" t="e">
        <f t="shared" si="1"/>
        <v>#VALUE!</v>
      </c>
      <c r="O14" s="76">
        <f>+IF(H14=0,"",'Ark1'!W580)</f>
        <v>0</v>
      </c>
      <c r="P14" s="76">
        <f>+IF(H14=0,"",'Ark1'!X580)</f>
        <v>0</v>
      </c>
      <c r="Q14" s="76">
        <f>+IF(H14=0,"",'Ark1'!AG580)</f>
        <v>779</v>
      </c>
      <c r="R14" s="115">
        <f>+IF(H14=0,"",'Ark1'!AH580)</f>
        <v>0</v>
      </c>
      <c r="S14" s="76">
        <f>+IF(H14=0,"",'Ark1'!AI580)</f>
        <v>100</v>
      </c>
      <c r="T14" s="444">
        <f>+'Ark1'!AR580</f>
        <v>209</v>
      </c>
      <c r="U14" s="420">
        <f>+'Ark1'!AS580</f>
        <v>19.994048535594128</v>
      </c>
      <c r="V14" s="76">
        <f>+IF(H14=0,"",'Ark1'!Y580)</f>
        <v>0.39999999999527069</v>
      </c>
      <c r="W14" s="53">
        <f>+IF(H14=0,"",'Ark1'!AA580)</f>
        <v>0</v>
      </c>
      <c r="X14" s="76">
        <f>+IF(H14=0,"",'Ark1'!AC580)</f>
        <v>0</v>
      </c>
      <c r="Y14" s="115">
        <f t="shared" si="2"/>
        <v>233.76123234916568</v>
      </c>
      <c r="Z14" s="115" t="str">
        <f t="shared" si="3"/>
        <v/>
      </c>
      <c r="AA14" s="66">
        <f t="shared" si="4"/>
        <v>182.10000000000005</v>
      </c>
      <c r="AB14" s="66">
        <f t="shared" si="5"/>
        <v>2</v>
      </c>
      <c r="AC14" s="43"/>
      <c r="AD14" s="4"/>
      <c r="AE14" s="56"/>
      <c r="AF14" s="56"/>
      <c r="AG14" s="1"/>
      <c r="AH14" s="5"/>
      <c r="AI14"/>
      <c r="AM14"/>
    </row>
    <row r="15" spans="1:56" ht="15.6">
      <c r="A15" s="43"/>
      <c r="B15" s="43">
        <f>+'Ark1'!C581</f>
        <v>2024</v>
      </c>
      <c r="C15" s="51">
        <f>+'Ark1'!L581</f>
        <v>1</v>
      </c>
      <c r="D15" s="52" t="s">
        <v>28</v>
      </c>
      <c r="E15" s="52">
        <f>+'Ark1'!D581</f>
        <v>3</v>
      </c>
      <c r="F15" s="52" t="s">
        <v>599</v>
      </c>
      <c r="G15" s="51" t="str">
        <f>+IF(H15=0,"",'Ark1'!Q581)</f>
        <v/>
      </c>
      <c r="H15" s="51">
        <f>+'Ark1'!R581</f>
        <v>0</v>
      </c>
      <c r="I15" s="115" t="str">
        <f t="shared" si="0"/>
        <v/>
      </c>
      <c r="J15" s="66" t="str">
        <f>+IF(H15=0,"",'Ark1'!AE581)</f>
        <v/>
      </c>
      <c r="K15" s="66" t="str">
        <f>+IF(H15=0,"",'Ark1'!AF581)</f>
        <v/>
      </c>
      <c r="L15" s="53" t="str">
        <f>+IF(H15=0,"",'Ark1'!T581)</f>
        <v/>
      </c>
      <c r="M15" s="115" t="str">
        <f>+IF(H15=0,"",'Ark1'!U581)</f>
        <v/>
      </c>
      <c r="N15" s="115" t="str">
        <f t="shared" si="1"/>
        <v/>
      </c>
      <c r="O15" s="76" t="str">
        <f>+IF(H15=0,"",'Ark1'!W581)</f>
        <v/>
      </c>
      <c r="P15" s="76" t="str">
        <f>+IF(H15=0,"",'Ark1'!X581)</f>
        <v/>
      </c>
      <c r="Q15" s="76" t="str">
        <f>+IF(H15=0,"",'Ark1'!AG581)</f>
        <v/>
      </c>
      <c r="R15" s="115" t="str">
        <f>+IF(H15=0,"",'Ark1'!AH581)</f>
        <v/>
      </c>
      <c r="S15" s="76" t="str">
        <f>+IF(H15=0,"",'Ark1'!AI581)</f>
        <v/>
      </c>
      <c r="T15" s="453"/>
      <c r="U15" s="90"/>
      <c r="V15" s="76" t="str">
        <f>+IF(H15=0,"",'Ark1'!Y581)</f>
        <v/>
      </c>
      <c r="W15" s="53" t="str">
        <f>+IF(H15=0,"",'Ark1'!AA581)</f>
        <v/>
      </c>
      <c r="X15" s="76" t="str">
        <f>+IF(H15=0,"",'Ark1'!AC581)</f>
        <v/>
      </c>
      <c r="Y15" s="115" t="str">
        <f t="shared" si="2"/>
        <v/>
      </c>
      <c r="Z15" s="115" t="str">
        <f t="shared" si="3"/>
        <v/>
      </c>
      <c r="AA15" s="66" t="str">
        <f t="shared" si="4"/>
        <v/>
      </c>
      <c r="AB15" s="66" t="str">
        <f t="shared" si="5"/>
        <v/>
      </c>
      <c r="AC15" s="43"/>
      <c r="AD15" s="4"/>
      <c r="AE15" s="56"/>
      <c r="AF15" s="56"/>
      <c r="AG15" s="1"/>
      <c r="AH15" s="5"/>
      <c r="AI15"/>
      <c r="AM15"/>
    </row>
    <row r="16" spans="1:56" ht="15.6">
      <c r="A16" s="43"/>
      <c r="B16" s="43">
        <f>+'Ark1'!C582</f>
        <v>2024</v>
      </c>
      <c r="C16" s="51">
        <f>+'Ark1'!L582</f>
        <v>1</v>
      </c>
      <c r="D16" s="52" t="s">
        <v>28</v>
      </c>
      <c r="E16" s="52">
        <f>+'Ark1'!D582</f>
        <v>4</v>
      </c>
      <c r="F16" s="52" t="s">
        <v>600</v>
      </c>
      <c r="G16" s="51" t="str">
        <f>+IF(H16=0,"",'Ark1'!Q582)</f>
        <v/>
      </c>
      <c r="H16" s="51">
        <f>+'Ark1'!R582</f>
        <v>0</v>
      </c>
      <c r="I16" s="115" t="str">
        <f t="shared" si="0"/>
        <v/>
      </c>
      <c r="J16" s="66" t="str">
        <f>+IF(H16=0,"",'Ark1'!AE582)</f>
        <v/>
      </c>
      <c r="K16" s="66" t="str">
        <f>+IF(H16=0,"",'Ark1'!AF582)</f>
        <v/>
      </c>
      <c r="L16" s="53" t="str">
        <f>+IF(H16=0,"",'Ark1'!T582)</f>
        <v/>
      </c>
      <c r="M16" s="115" t="str">
        <f>+IF(H16=0,"",'Ark1'!U582)</f>
        <v/>
      </c>
      <c r="N16" s="115" t="str">
        <f t="shared" si="1"/>
        <v/>
      </c>
      <c r="O16" s="76" t="str">
        <f>+IF(H16=0,"",'Ark1'!W582)</f>
        <v/>
      </c>
      <c r="P16" s="76" t="str">
        <f>+IF(H16=0,"",'Ark1'!X582)</f>
        <v/>
      </c>
      <c r="Q16" s="76" t="str">
        <f>+IF(H16=0,"",'Ark1'!AG582)</f>
        <v/>
      </c>
      <c r="R16" s="115" t="str">
        <f>+IF(H16=0,"",'Ark1'!AH582)</f>
        <v/>
      </c>
      <c r="S16" s="76" t="str">
        <f>+IF(H16=0,"",'Ark1'!AI582)</f>
        <v/>
      </c>
      <c r="T16" s="453"/>
      <c r="U16" s="90"/>
      <c r="V16" s="76" t="str">
        <f>+IF(H16=0,"",'Ark1'!Y582)</f>
        <v/>
      </c>
      <c r="W16" s="53" t="str">
        <f>+IF(H16=0,"",'Ark1'!AA582)</f>
        <v/>
      </c>
      <c r="X16" s="76" t="str">
        <f>+IF(H16=0,"",'Ark1'!AC582)</f>
        <v/>
      </c>
      <c r="Y16" s="115" t="str">
        <f t="shared" si="2"/>
        <v/>
      </c>
      <c r="Z16" s="115" t="str">
        <f t="shared" si="3"/>
        <v/>
      </c>
      <c r="AA16" s="66" t="str">
        <f t="shared" si="4"/>
        <v/>
      </c>
      <c r="AB16" s="66" t="str">
        <f t="shared" si="5"/>
        <v/>
      </c>
      <c r="AC16" s="43"/>
      <c r="AD16" s="4"/>
      <c r="AE16" s="56"/>
      <c r="AF16" s="56"/>
      <c r="AG16" s="1"/>
      <c r="AH16" s="5"/>
      <c r="AI16"/>
      <c r="AM16"/>
    </row>
    <row r="17" spans="1:40" ht="15.6">
      <c r="A17" s="43"/>
      <c r="B17" s="43">
        <f>+'Ark1'!C583</f>
        <v>2024</v>
      </c>
      <c r="C17" s="51">
        <f>+'Ark1'!L583</f>
        <v>1</v>
      </c>
      <c r="D17" s="52" t="s">
        <v>28</v>
      </c>
      <c r="E17" s="52">
        <f>+'Ark1'!D583</f>
        <v>5</v>
      </c>
      <c r="F17" s="52" t="s">
        <v>442</v>
      </c>
      <c r="G17" s="51">
        <f>+IF(H17=0,"",'Ark1'!Q583)</f>
        <v>1</v>
      </c>
      <c r="H17" s="51">
        <f>+'Ark1'!R583</f>
        <v>1</v>
      </c>
      <c r="I17" s="115">
        <f t="shared" si="0"/>
        <v>-2</v>
      </c>
      <c r="J17" s="66">
        <f>+IF(H17=0,"",'Ark1'!AE583)</f>
        <v>0.14598540145985411</v>
      </c>
      <c r="K17" s="66">
        <f>+IF(H17=0,"",'Ark1'!AF583)</f>
        <v>5.4957634904669615E-2</v>
      </c>
      <c r="L17" s="53">
        <f>+IF(H17=0,"",'Ark1'!T583)</f>
        <v>3</v>
      </c>
      <c r="M17" s="115">
        <f>+IF(H17=0,"",'Ark1'!U583)</f>
        <v>131.30000000000001</v>
      </c>
      <c r="N17" s="115">
        <f t="shared" si="1"/>
        <v>-39.80000000000004</v>
      </c>
      <c r="O17" s="76">
        <f>+IF(H17=0,"",'Ark1'!W583)</f>
        <v>0</v>
      </c>
      <c r="P17" s="76">
        <f>+IF(H17=0,"",'Ark1'!X583)</f>
        <v>0</v>
      </c>
      <c r="Q17" s="76">
        <f>+IF(H17=0,"",'Ark1'!AG583)</f>
        <v>1142</v>
      </c>
      <c r="R17" s="115">
        <f>+IF(H17=0,"",'Ark1'!AH583)</f>
        <v>0</v>
      </c>
      <c r="S17" s="76">
        <f>+IF(H17=0,"",'Ark1'!AI583)</f>
        <v>100</v>
      </c>
      <c r="T17" s="453"/>
      <c r="U17" s="90"/>
      <c r="V17" s="76">
        <f>+IF(H17=0,"",'Ark1'!Y583)</f>
        <v>0</v>
      </c>
      <c r="W17" s="53">
        <f>+IF(H17=0,"",'Ark1'!AA583)</f>
        <v>0</v>
      </c>
      <c r="X17" s="76">
        <f>+IF(H17=0,"",'Ark1'!AC583)</f>
        <v>0</v>
      </c>
      <c r="Y17" s="115">
        <f t="shared" si="2"/>
        <v>114.97373029772329</v>
      </c>
      <c r="Z17" s="115">
        <f t="shared" si="3"/>
        <v>-59.026269702276707</v>
      </c>
      <c r="AA17" s="66">
        <f t="shared" si="4"/>
        <v>131.30000000000001</v>
      </c>
      <c r="AB17" s="66">
        <f t="shared" si="5"/>
        <v>1</v>
      </c>
      <c r="AC17" s="43"/>
      <c r="AD17" s="4"/>
      <c r="AE17" s="56"/>
      <c r="AF17" s="56"/>
      <c r="AG17" s="1"/>
      <c r="AH17" s="5"/>
      <c r="AI17"/>
      <c r="AM17"/>
    </row>
    <row r="18" spans="1:40" ht="15.6">
      <c r="A18" s="43"/>
      <c r="B18" s="43">
        <f>+'Ark1'!C584</f>
        <v>2024</v>
      </c>
      <c r="C18" s="51">
        <f>+'Ark1'!L584</f>
        <v>1</v>
      </c>
      <c r="D18" s="52" t="s">
        <v>28</v>
      </c>
      <c r="E18" s="52">
        <f>+'Ark1'!D584</f>
        <v>6</v>
      </c>
      <c r="F18" s="52" t="s">
        <v>601</v>
      </c>
      <c r="G18" s="51" t="str">
        <f>+IF(H18=0,"",'Ark1'!Q584)</f>
        <v/>
      </c>
      <c r="H18" s="51">
        <f>+'Ark1'!R584</f>
        <v>0</v>
      </c>
      <c r="I18" s="115" t="str">
        <f t="shared" si="0"/>
        <v/>
      </c>
      <c r="J18" s="66" t="str">
        <f>+IF(H18=0,"",'Ark1'!AE584)</f>
        <v/>
      </c>
      <c r="K18" s="66" t="str">
        <f>+IF(H18=0,"",'Ark1'!AF584)</f>
        <v/>
      </c>
      <c r="L18" s="53" t="str">
        <f>+IF(H18=0,"",'Ark1'!T584)</f>
        <v/>
      </c>
      <c r="M18" s="115" t="str">
        <f>+IF(H18=0,"",'Ark1'!U584)</f>
        <v/>
      </c>
      <c r="N18" s="115" t="str">
        <f t="shared" si="1"/>
        <v/>
      </c>
      <c r="O18" s="76" t="str">
        <f>+IF(H18=0,"",'Ark1'!W584)</f>
        <v/>
      </c>
      <c r="P18" s="76" t="str">
        <f>+IF(H18=0,"",'Ark1'!X584)</f>
        <v/>
      </c>
      <c r="Q18" s="76" t="str">
        <f>+IF(H18=0,"",'Ark1'!AG584)</f>
        <v/>
      </c>
      <c r="R18" s="115" t="str">
        <f>+IF(H18=0,"",'Ark1'!AH584)</f>
        <v/>
      </c>
      <c r="S18" s="76" t="str">
        <f>+IF(H18=0,"",'Ark1'!AI584)</f>
        <v/>
      </c>
      <c r="T18" s="453"/>
      <c r="U18" s="90"/>
      <c r="V18" s="76" t="str">
        <f>+IF(H18=0,"",'Ark1'!Y584)</f>
        <v/>
      </c>
      <c r="W18" s="53" t="str">
        <f>+IF(H18=0,"",'Ark1'!AA584)</f>
        <v/>
      </c>
      <c r="X18" s="76" t="str">
        <f>+IF(H18=0,"",'Ark1'!AC584)</f>
        <v/>
      </c>
      <c r="Y18" s="115" t="str">
        <f t="shared" si="2"/>
        <v/>
      </c>
      <c r="Z18" s="115" t="str">
        <f t="shared" si="3"/>
        <v/>
      </c>
      <c r="AA18" s="66" t="str">
        <f t="shared" si="4"/>
        <v/>
      </c>
      <c r="AB18" s="66" t="str">
        <f t="shared" si="5"/>
        <v/>
      </c>
      <c r="AC18" s="43"/>
      <c r="AD18" s="4"/>
      <c r="AE18" s="56"/>
      <c r="AF18" s="56"/>
      <c r="AG18" s="1"/>
      <c r="AH18" s="5"/>
      <c r="AI18"/>
      <c r="AJ18" s="2"/>
      <c r="AK18" s="2"/>
      <c r="AL18" s="2"/>
      <c r="AM18"/>
    </row>
    <row r="19" spans="1:40" ht="15.6">
      <c r="A19" s="43"/>
      <c r="B19" s="43">
        <f>+'Ark1'!C585</f>
        <v>2024</v>
      </c>
      <c r="C19" s="51">
        <f>+'Ark1'!L585</f>
        <v>1</v>
      </c>
      <c r="D19" s="52" t="s">
        <v>28</v>
      </c>
      <c r="E19" s="52">
        <f>+'Ark1'!D585</f>
        <v>7</v>
      </c>
      <c r="F19" s="52" t="s">
        <v>602</v>
      </c>
      <c r="G19" s="51" t="str">
        <f>+IF(H19=0,"",'Ark1'!Q585)</f>
        <v/>
      </c>
      <c r="H19" s="51">
        <f>+'Ark1'!R585</f>
        <v>0</v>
      </c>
      <c r="I19" s="115" t="str">
        <f t="shared" si="0"/>
        <v/>
      </c>
      <c r="J19" s="66" t="str">
        <f>+IF(H19=0,"",'Ark1'!AE585)</f>
        <v/>
      </c>
      <c r="K19" s="66" t="str">
        <f>+IF(H19=0,"",'Ark1'!AF585)</f>
        <v/>
      </c>
      <c r="L19" s="53" t="str">
        <f>+IF(H19=0,"",'Ark1'!T585)</f>
        <v/>
      </c>
      <c r="M19" s="115" t="str">
        <f>+IF(H19=0,"",'Ark1'!U585)</f>
        <v/>
      </c>
      <c r="N19" s="115" t="str">
        <f t="shared" si="1"/>
        <v/>
      </c>
      <c r="O19" s="76" t="str">
        <f>+IF(H19=0,"",'Ark1'!W585)</f>
        <v/>
      </c>
      <c r="P19" s="76" t="str">
        <f>+IF(H19=0,"",'Ark1'!X585)</f>
        <v/>
      </c>
      <c r="Q19" s="76" t="str">
        <f>+IF(H19=0,"",'Ark1'!AG585)</f>
        <v/>
      </c>
      <c r="R19" s="115" t="str">
        <f>+IF(H19=0,"",'Ark1'!AH585)</f>
        <v/>
      </c>
      <c r="S19" s="76" t="str">
        <f>+IF(H19=0,"",'Ark1'!AI585)</f>
        <v/>
      </c>
      <c r="T19" s="453"/>
      <c r="U19" s="90"/>
      <c r="V19" s="76" t="str">
        <f>+IF(H19=0,"",'Ark1'!Y585)</f>
        <v/>
      </c>
      <c r="W19" s="53" t="str">
        <f>+IF(H19=0,"",'Ark1'!AA585)</f>
        <v/>
      </c>
      <c r="X19" s="76" t="str">
        <f>+IF(H19=0,"",'Ark1'!AC585)</f>
        <v/>
      </c>
      <c r="Y19" s="115" t="str">
        <f t="shared" si="2"/>
        <v/>
      </c>
      <c r="Z19" s="115" t="str">
        <f t="shared" si="3"/>
        <v/>
      </c>
      <c r="AA19" s="66" t="str">
        <f t="shared" si="4"/>
        <v/>
      </c>
      <c r="AB19" s="66" t="str">
        <f t="shared" si="5"/>
        <v/>
      </c>
      <c r="AC19" s="43"/>
      <c r="AD19" s="4"/>
      <c r="AE19" s="56"/>
      <c r="AF19" s="56"/>
      <c r="AG19" s="1"/>
      <c r="AH19" s="5"/>
      <c r="AI19"/>
      <c r="AJ19" s="2"/>
      <c r="AK19" s="2"/>
      <c r="AL19" s="2"/>
      <c r="AM19"/>
    </row>
    <row r="20" spans="1:40" ht="15.6">
      <c r="A20" s="43"/>
      <c r="B20" s="43">
        <f>+'Ark1'!C586</f>
        <v>2024</v>
      </c>
      <c r="C20" s="51">
        <f>+'Ark1'!L586</f>
        <v>1</v>
      </c>
      <c r="D20" s="52" t="s">
        <v>28</v>
      </c>
      <c r="E20" s="52">
        <f>+'Ark1'!D586</f>
        <v>8</v>
      </c>
      <c r="F20" s="52" t="s">
        <v>603</v>
      </c>
      <c r="G20" s="51">
        <f>+IF(H20=0,"",'Ark1'!Q586)</f>
        <v>2</v>
      </c>
      <c r="H20" s="51">
        <f>+'Ark1'!R586</f>
        <v>2</v>
      </c>
      <c r="I20" s="115">
        <f t="shared" si="0"/>
        <v>2</v>
      </c>
      <c r="J20" s="66">
        <f>+IF(H20=0,"",'Ark1'!AE586)</f>
        <v>0.27100271002710036</v>
      </c>
      <c r="K20" s="66">
        <f>+IF(H20=0,"",'Ark1'!AF586)</f>
        <v>0.13724077109497643</v>
      </c>
      <c r="L20" s="53">
        <f>+IF(H20=0,"",'Ark1'!T586)</f>
        <v>4</v>
      </c>
      <c r="M20" s="115">
        <f>+IF(H20=0,"",'Ark1'!U586)</f>
        <v>182.15</v>
      </c>
      <c r="N20" s="115" t="e">
        <f t="shared" si="1"/>
        <v>#VALUE!</v>
      </c>
      <c r="O20" s="76">
        <f>+IF(H20=0,"",'Ark1'!W586)</f>
        <v>0</v>
      </c>
      <c r="P20" s="76">
        <f>+IF(H20=0,"",'Ark1'!X586)</f>
        <v>0</v>
      </c>
      <c r="Q20" s="76">
        <f>+IF(H20=0,"",'Ark1'!AG586)</f>
        <v>1210</v>
      </c>
      <c r="R20" s="115">
        <f>+IF(H20=0,"",'Ark1'!AH586)</f>
        <v>0</v>
      </c>
      <c r="S20" s="76">
        <f>+IF(H20=0,"",'Ark1'!AI586)</f>
        <v>50</v>
      </c>
      <c r="T20" s="453"/>
      <c r="U20" s="90"/>
      <c r="V20" s="76">
        <f>+IF(H20=0,"",'Ark1'!Y586)</f>
        <v>40.849999999999952</v>
      </c>
      <c r="W20" s="53">
        <f>+IF(H20=0,"",'Ark1'!AA586)</f>
        <v>0</v>
      </c>
      <c r="X20" s="76">
        <f>+IF(H20=0,"",'Ark1'!AC586)</f>
        <v>0</v>
      </c>
      <c r="Y20" s="115">
        <f t="shared" si="2"/>
        <v>150.53719008264463</v>
      </c>
      <c r="Z20" s="115" t="str">
        <f t="shared" si="3"/>
        <v/>
      </c>
      <c r="AA20" s="66">
        <f t="shared" si="4"/>
        <v>182.15</v>
      </c>
      <c r="AB20" s="66">
        <f t="shared" si="5"/>
        <v>1</v>
      </c>
      <c r="AC20" s="43"/>
      <c r="AD20" s="4"/>
      <c r="AE20" s="56"/>
      <c r="AF20" s="56"/>
      <c r="AG20" s="1"/>
      <c r="AH20" s="5"/>
      <c r="AI20"/>
      <c r="AJ20" s="2"/>
      <c r="AK20" s="2"/>
      <c r="AL20" s="2"/>
      <c r="AM20"/>
    </row>
    <row r="21" spans="1:40" ht="15.6">
      <c r="A21" s="43"/>
      <c r="B21" s="43">
        <f>+'Ark1'!C587</f>
        <v>2024</v>
      </c>
      <c r="C21" s="51">
        <f>+'Ark1'!L587</f>
        <v>1</v>
      </c>
      <c r="D21" s="52" t="s">
        <v>28</v>
      </c>
      <c r="E21" s="52">
        <f>+'Ark1'!D587</f>
        <v>9</v>
      </c>
      <c r="F21" s="52" t="s">
        <v>604</v>
      </c>
      <c r="G21" s="51" t="str">
        <f>+IF(H21=0,"",'Ark1'!Q587)</f>
        <v/>
      </c>
      <c r="H21" s="51">
        <f>+'Ark1'!R587</f>
        <v>0</v>
      </c>
      <c r="I21" s="115" t="str">
        <f t="shared" si="0"/>
        <v/>
      </c>
      <c r="J21" s="66" t="str">
        <f>+IF(H21=0,"",'Ark1'!AE587)</f>
        <v/>
      </c>
      <c r="K21" s="66" t="str">
        <f>+IF(H21=0,"",'Ark1'!AF587)</f>
        <v/>
      </c>
      <c r="L21" s="53" t="str">
        <f>+IF(H21=0,"",'Ark1'!T587)</f>
        <v/>
      </c>
      <c r="M21" s="115" t="str">
        <f>+IF(H21=0,"",'Ark1'!U587)</f>
        <v/>
      </c>
      <c r="N21" s="115" t="str">
        <f t="shared" si="1"/>
        <v/>
      </c>
      <c r="O21" s="76" t="str">
        <f>+IF(H21=0,"",'Ark1'!W587)</f>
        <v/>
      </c>
      <c r="P21" s="76" t="str">
        <f>+IF(H21=0,"",'Ark1'!X587)</f>
        <v/>
      </c>
      <c r="Q21" s="76" t="str">
        <f>+IF(H21=0,"",'Ark1'!AG587)</f>
        <v/>
      </c>
      <c r="R21" s="115" t="str">
        <f>+IF(H21=0,"",'Ark1'!AH587)</f>
        <v/>
      </c>
      <c r="S21" s="76" t="str">
        <f>+IF(H21=0,"",'Ark1'!AI587)</f>
        <v/>
      </c>
      <c r="T21" s="453"/>
      <c r="U21" s="90"/>
      <c r="V21" s="76" t="str">
        <f>+IF(H21=0,"",'Ark1'!Y587)</f>
        <v/>
      </c>
      <c r="W21" s="53" t="str">
        <f>+IF(H21=0,"",'Ark1'!AA587)</f>
        <v/>
      </c>
      <c r="X21" s="76" t="str">
        <f>+IF(H21=0,"",'Ark1'!AC587)</f>
        <v/>
      </c>
      <c r="Y21" s="115" t="str">
        <f t="shared" si="2"/>
        <v/>
      </c>
      <c r="Z21" s="115" t="str">
        <f t="shared" si="3"/>
        <v/>
      </c>
      <c r="AA21" s="66" t="str">
        <f t="shared" si="4"/>
        <v/>
      </c>
      <c r="AB21" s="66" t="str">
        <f t="shared" si="5"/>
        <v/>
      </c>
      <c r="AC21" s="43"/>
      <c r="AD21" s="4"/>
      <c r="AE21" s="56"/>
      <c r="AF21" s="56"/>
      <c r="AG21" s="1"/>
      <c r="AH21" s="5"/>
      <c r="AI21"/>
      <c r="AJ21" s="2"/>
      <c r="AK21" s="2"/>
      <c r="AL21" s="2"/>
      <c r="AM21"/>
    </row>
    <row r="22" spans="1:40" ht="15.6">
      <c r="A22" s="43"/>
      <c r="B22" s="43">
        <f>+'Ark1'!C588</f>
        <v>2024</v>
      </c>
      <c r="C22" s="51">
        <f>+'Ark1'!L588</f>
        <v>1</v>
      </c>
      <c r="D22" s="52" t="s">
        <v>28</v>
      </c>
      <c r="E22" s="52">
        <f>+'Ark1'!D588</f>
        <v>10</v>
      </c>
      <c r="F22" s="52" t="s">
        <v>605</v>
      </c>
      <c r="G22" s="51">
        <f>+IF(H22=0,"",'Ark1'!Q588)</f>
        <v>2</v>
      </c>
      <c r="H22" s="51">
        <f>+'Ark1'!R588</f>
        <v>7</v>
      </c>
      <c r="I22" s="115">
        <f t="shared" si="0"/>
        <v>5</v>
      </c>
      <c r="J22" s="66">
        <f>+IF(H22=0,"",'Ark1'!AE588)</f>
        <v>0.72538860103626945</v>
      </c>
      <c r="K22" s="66">
        <f>+IF(H22=0,"",'Ark1'!AF588)</f>
        <v>0.39131996259258511</v>
      </c>
      <c r="L22" s="53">
        <f>+IF(H22=0,"",'Ark1'!T588)</f>
        <v>2.7142857142857153</v>
      </c>
      <c r="M22" s="115">
        <f>+IF(H22=0,"",'Ark1'!U588)</f>
        <v>188.65714285714279</v>
      </c>
      <c r="N22" s="115">
        <f t="shared" si="1"/>
        <v>64.207142857142784</v>
      </c>
      <c r="O22" s="76">
        <f>+IF(H22=0,"",'Ark1'!W588)</f>
        <v>0</v>
      </c>
      <c r="P22" s="76">
        <f>+IF(H22=0,"",'Ark1'!X588)</f>
        <v>0</v>
      </c>
      <c r="Q22" s="76">
        <f>+IF(H22=0,"",'Ark1'!AG588)</f>
        <v>1096.4000000000001</v>
      </c>
      <c r="R22" s="115">
        <f>+IF(H22=0,"",'Ark1'!AH588)</f>
        <v>0</v>
      </c>
      <c r="S22" s="76">
        <f>+IF(H22=0,"",'Ark1'!AI588)</f>
        <v>0</v>
      </c>
      <c r="T22" s="453"/>
      <c r="U22" s="90"/>
      <c r="V22" s="76">
        <f>+IF(H22=0,"",'Ark1'!Y588)</f>
        <v>21.286270366657661</v>
      </c>
      <c r="W22" s="53">
        <f>+IF(H22=0,"",'Ark1'!AA588)</f>
        <v>0.88063057185271054</v>
      </c>
      <c r="X22" s="76">
        <f>+IF(H22=0,"",'Ark1'!AC588)</f>
        <v>61.359466101484522</v>
      </c>
      <c r="Y22" s="115">
        <f t="shared" si="2"/>
        <v>172.06963047897005</v>
      </c>
      <c r="Z22" s="115">
        <f t="shared" si="3"/>
        <v>21.038077080911791</v>
      </c>
      <c r="AA22" s="66">
        <f t="shared" si="4"/>
        <v>188.65714285714279</v>
      </c>
      <c r="AB22" s="66">
        <f t="shared" si="5"/>
        <v>3.5</v>
      </c>
      <c r="AC22" s="43"/>
      <c r="AD22" s="4"/>
      <c r="AE22" s="56"/>
      <c r="AF22" s="56"/>
      <c r="AG22" s="1"/>
      <c r="AH22" s="5"/>
      <c r="AI22"/>
      <c r="AJ22" s="2"/>
      <c r="AK22" s="2"/>
      <c r="AL22" s="2"/>
      <c r="AM22"/>
    </row>
    <row r="23" spans="1:40" ht="15.6">
      <c r="A23" s="43"/>
      <c r="B23" s="43">
        <f>+'Ark1'!C589</f>
        <v>2024</v>
      </c>
      <c r="C23" s="51">
        <f>+'Ark1'!L589</f>
        <v>1</v>
      </c>
      <c r="D23" s="52" t="s">
        <v>28</v>
      </c>
      <c r="E23" s="52">
        <f>+'Ark1'!D589</f>
        <v>11</v>
      </c>
      <c r="F23" s="52" t="s">
        <v>606</v>
      </c>
      <c r="G23" s="51">
        <f>+IF(H23=0,"",'Ark1'!Q589)</f>
        <v>2</v>
      </c>
      <c r="H23" s="51">
        <f>+'Ark1'!R589</f>
        <v>6</v>
      </c>
      <c r="I23" s="115">
        <f t="shared" si="0"/>
        <v>4</v>
      </c>
      <c r="J23" s="66">
        <f>+IF(H23=0,"",'Ark1'!AE589)</f>
        <v>0.56444026340545639</v>
      </c>
      <c r="K23" s="66">
        <f>+IF(H23=0,"",'Ark1'!AF589)</f>
        <v>0.24900472460104495</v>
      </c>
      <c r="L23" s="53">
        <f>+IF(H23=0,"",'Ark1'!T589)</f>
        <v>4</v>
      </c>
      <c r="M23" s="115">
        <f>+IF(H23=0,"",'Ark1'!U589)</f>
        <v>153.5</v>
      </c>
      <c r="N23" s="115">
        <f t="shared" si="1"/>
        <v>-19</v>
      </c>
      <c r="O23" s="76">
        <f>+IF(H23=0,"",'Ark1'!W589)</f>
        <v>0</v>
      </c>
      <c r="P23" s="76">
        <f>+IF(H23=0,"",'Ark1'!X589)</f>
        <v>0</v>
      </c>
      <c r="Q23" s="76">
        <f>+IF(H23=0,"",'Ark1'!AG589)</f>
        <v>1048.833333333333</v>
      </c>
      <c r="R23" s="115">
        <f>+IF(H23=0,"",'Ark1'!AH589)</f>
        <v>0</v>
      </c>
      <c r="S23" s="76">
        <f>+IF(H23=0,"",'Ark1'!AI589)</f>
        <v>0</v>
      </c>
      <c r="T23" s="453"/>
      <c r="U23" s="90"/>
      <c r="V23" s="76">
        <f>+IF(H23=0,"",'Ark1'!Y589)</f>
        <v>21.576762191456599</v>
      </c>
      <c r="W23" s="53">
        <f>+IF(H23=0,"",'Ark1'!AA589)</f>
        <v>0.81649658092772603</v>
      </c>
      <c r="X23" s="76">
        <f>+IF(H23=0,"",'Ark1'!AC589)</f>
        <v>52.126636529056647</v>
      </c>
      <c r="Y23" s="115">
        <f t="shared" si="2"/>
        <v>146.35309073573816</v>
      </c>
      <c r="Z23" s="115">
        <f t="shared" si="3"/>
        <v>-58.273243783834801</v>
      </c>
      <c r="AA23" s="66">
        <f t="shared" si="4"/>
        <v>153.5</v>
      </c>
      <c r="AB23" s="66">
        <f t="shared" si="5"/>
        <v>3</v>
      </c>
      <c r="AC23" s="43"/>
      <c r="AD23" s="4"/>
      <c r="AE23" s="56"/>
      <c r="AF23" s="56"/>
      <c r="AG23" s="1"/>
      <c r="AH23" s="5"/>
      <c r="AI23"/>
      <c r="AJ23" s="2"/>
      <c r="AK23" s="2"/>
      <c r="AL23" s="2"/>
      <c r="AM23"/>
    </row>
    <row r="24" spans="1:40" ht="15.6">
      <c r="A24" s="43"/>
      <c r="B24" s="43">
        <f>+'Ark1'!C590</f>
        <v>2024</v>
      </c>
      <c r="C24" s="51">
        <f>+'Ark1'!L590</f>
        <v>1</v>
      </c>
      <c r="D24" s="52" t="s">
        <v>28</v>
      </c>
      <c r="E24" s="52">
        <f>+'Ark1'!D590</f>
        <v>12</v>
      </c>
      <c r="F24" s="52" t="s">
        <v>607</v>
      </c>
      <c r="G24" s="51">
        <f>+IF(H24=0,"",'Ark1'!Q590)</f>
        <v>1</v>
      </c>
      <c r="H24" s="51">
        <f>+'Ark1'!R590</f>
        <v>1</v>
      </c>
      <c r="I24" s="115">
        <f t="shared" si="0"/>
        <v>1</v>
      </c>
      <c r="J24" s="66">
        <f>+IF(H24=0,"",'Ark1'!AE590)</f>
        <v>0.45871559633027525</v>
      </c>
      <c r="K24" s="66">
        <f>+IF(H24=0,"",'Ark1'!AF590)</f>
        <v>0.13623569525199852</v>
      </c>
      <c r="L24" s="53">
        <f>+IF(H24=0,"",'Ark1'!T590)</f>
        <v>4</v>
      </c>
      <c r="M24" s="115">
        <f>+IF(H24=0,"",'Ark1'!U590)</f>
        <v>109</v>
      </c>
      <c r="N24" s="115" t="e">
        <f t="shared" si="1"/>
        <v>#VALUE!</v>
      </c>
      <c r="O24" s="76">
        <f>+IF(H24=0,"",'Ark1'!W590)</f>
        <v>0</v>
      </c>
      <c r="P24" s="76">
        <f>+IF(H24=0,"",'Ark1'!X590)</f>
        <v>0</v>
      </c>
      <c r="Q24" s="76">
        <f>+IF(H24=0,"",'Ark1'!AG590)</f>
        <v>1032</v>
      </c>
      <c r="R24" s="115">
        <f>+IF(H24=0,"",'Ark1'!AH590)</f>
        <v>0</v>
      </c>
      <c r="S24" s="76">
        <f>+IF(H24=0,"",'Ark1'!AI590)</f>
        <v>0</v>
      </c>
      <c r="T24" s="453"/>
      <c r="U24" s="90"/>
      <c r="V24" s="76">
        <f>+IF(H24=0,"",'Ark1'!Y590)</f>
        <v>0</v>
      </c>
      <c r="W24" s="53">
        <f>+IF(H24=0,"",'Ark1'!AA590)</f>
        <v>0</v>
      </c>
      <c r="X24" s="76">
        <f>+IF(H24=0,"",'Ark1'!AC590)</f>
        <v>0</v>
      </c>
      <c r="Y24" s="115">
        <f t="shared" si="2"/>
        <v>105.62015503875969</v>
      </c>
      <c r="Z24" s="115" t="str">
        <f t="shared" si="3"/>
        <v/>
      </c>
      <c r="AA24" s="66">
        <f t="shared" si="4"/>
        <v>109</v>
      </c>
      <c r="AB24" s="66">
        <f t="shared" si="5"/>
        <v>1</v>
      </c>
      <c r="AC24" s="43"/>
      <c r="AD24" s="4"/>
      <c r="AE24" s="56"/>
      <c r="AF24" s="56"/>
      <c r="AG24" s="1"/>
      <c r="AH24" s="5"/>
      <c r="AI24"/>
      <c r="AJ24" s="2"/>
      <c r="AK24" s="2"/>
      <c r="AL24" s="4"/>
      <c r="AM24" s="4"/>
      <c r="AN24" s="4"/>
    </row>
    <row r="25" spans="1:40" ht="15.6">
      <c r="A25" s="46"/>
      <c r="B25" s="43"/>
      <c r="C25" s="46"/>
      <c r="D25" s="46"/>
      <c r="E25" s="46"/>
      <c r="F25" s="46"/>
      <c r="G25" s="46"/>
      <c r="H25" s="46"/>
      <c r="I25" s="43"/>
      <c r="J25" s="95"/>
      <c r="K25" s="64"/>
      <c r="L25" s="43"/>
      <c r="M25" s="43"/>
      <c r="N25" s="43"/>
      <c r="O25" s="73"/>
      <c r="P25" s="73"/>
      <c r="Q25" s="43"/>
      <c r="R25" s="73"/>
      <c r="S25" s="73"/>
      <c r="T25" s="73"/>
      <c r="U25" s="73"/>
      <c r="V25" s="73"/>
      <c r="W25" s="43"/>
      <c r="X25" s="73"/>
      <c r="Y25" s="43"/>
      <c r="Z25" s="43"/>
      <c r="AA25" s="64"/>
      <c r="AB25" s="65"/>
      <c r="AC25" s="43"/>
      <c r="AD25" s="4"/>
      <c r="AE25" s="56"/>
      <c r="AF25" s="56"/>
      <c r="AG25" s="1"/>
      <c r="AH25" s="5"/>
      <c r="AI25"/>
      <c r="AM25"/>
    </row>
    <row r="26" spans="1:40" ht="17.399999999999999">
      <c r="A26" s="246"/>
      <c r="B26" s="277" t="s">
        <v>0</v>
      </c>
      <c r="C26" s="277"/>
      <c r="D26" s="277" t="str">
        <f>+D28</f>
        <v>P</v>
      </c>
      <c r="E26" s="277"/>
      <c r="F26" s="278" t="s">
        <v>609</v>
      </c>
      <c r="G26" s="46"/>
      <c r="H26" s="212">
        <f>SUM(H28:H39)</f>
        <v>152</v>
      </c>
      <c r="I26" s="49"/>
      <c r="J26" s="46"/>
      <c r="K26" s="95"/>
      <c r="L26" s="64"/>
      <c r="M26" s="341">
        <f>+Klasse!O12</f>
        <v>190.16973684210535</v>
      </c>
      <c r="N26" s="49" t="s">
        <v>578</v>
      </c>
      <c r="O26" s="43"/>
      <c r="P26" s="73"/>
      <c r="Q26" s="73"/>
      <c r="R26" s="43"/>
      <c r="S26" s="73"/>
      <c r="T26" s="73"/>
      <c r="U26" s="73"/>
      <c r="V26" s="73"/>
      <c r="W26" s="73"/>
      <c r="X26" s="43"/>
      <c r="Y26" s="19">
        <f>+Klasse!Z12</f>
        <v>179.85788478131028</v>
      </c>
      <c r="Z26" s="49" t="s">
        <v>632</v>
      </c>
      <c r="AA26" s="43"/>
      <c r="AB26" s="64"/>
      <c r="AC26" s="65"/>
      <c r="AD26" s="4"/>
      <c r="AE26" s="4"/>
      <c r="AF26" s="56"/>
      <c r="AG26" s="56"/>
      <c r="AH26" s="1"/>
      <c r="AI26" s="5"/>
      <c r="AM26"/>
    </row>
    <row r="27" spans="1:40" ht="17.399999999999999">
      <c r="A27" s="246"/>
      <c r="B27" s="276"/>
      <c r="C27" s="277"/>
      <c r="D27" s="277"/>
      <c r="E27" s="278"/>
      <c r="F27" s="278"/>
      <c r="G27" s="278"/>
      <c r="H27" s="46"/>
      <c r="I27" s="43"/>
      <c r="J27" s="95"/>
      <c r="K27" s="64"/>
      <c r="L27" s="43"/>
      <c r="M27" s="43"/>
      <c r="N27" s="43"/>
      <c r="O27" s="73"/>
      <c r="P27" s="73"/>
      <c r="Q27" s="43"/>
      <c r="R27" s="73"/>
      <c r="S27" s="73"/>
      <c r="T27" s="73"/>
      <c r="U27" s="73"/>
      <c r="V27" s="73"/>
      <c r="W27" s="43"/>
      <c r="X27" s="73"/>
      <c r="Y27" s="43"/>
      <c r="Z27" s="43"/>
      <c r="AA27" s="64"/>
      <c r="AB27" s="65" t="s">
        <v>4</v>
      </c>
      <c r="AC27" s="43"/>
      <c r="AD27" s="4"/>
      <c r="AE27" s="56"/>
      <c r="AF27" s="56"/>
      <c r="AG27" s="1"/>
      <c r="AH27" s="5"/>
      <c r="AI27"/>
      <c r="AM27"/>
    </row>
    <row r="28" spans="1:40" ht="15.6">
      <c r="A28" s="43"/>
      <c r="B28" s="43">
        <f>+'Ark1'!C591</f>
        <v>2024</v>
      </c>
      <c r="C28">
        <f>+'Ark1'!L591</f>
        <v>2</v>
      </c>
      <c r="D28" s="3" t="s">
        <v>29</v>
      </c>
      <c r="E28" s="3">
        <f>+'Ark1'!D591</f>
        <v>1</v>
      </c>
      <c r="F28" s="3" t="str">
        <f t="shared" ref="F28:F39" si="6">+F13</f>
        <v>Jan</v>
      </c>
      <c r="G28">
        <f>+IF(H28=0,"",'Ark1'!Q591)</f>
        <v>8</v>
      </c>
      <c r="H28">
        <f>+'Ark1'!R591</f>
        <v>14</v>
      </c>
      <c r="I28" s="115">
        <f t="shared" ref="I28:I39" si="7">+IF(H28=0,"",H28-H259)</f>
        <v>5</v>
      </c>
      <c r="J28" s="67">
        <f>+IF(H28=0,"",'Ark1'!AE591)</f>
        <v>2.2435897435897441</v>
      </c>
      <c r="K28" s="67">
        <f>+IF(H28=0,"",'Ark1'!AF591)</f>
        <v>1.1775721706468771</v>
      </c>
      <c r="L28" s="1">
        <f>+IF(H28=0,"",'Ark1'!T591)</f>
        <v>4</v>
      </c>
      <c r="M28" s="115">
        <f>+IF(H28=0,"",'Ark1'!U591)</f>
        <v>188.46428571428575</v>
      </c>
      <c r="N28" s="115">
        <f t="shared" ref="N28:N39" si="8">+IF(H28=0,"",M28-M259)</f>
        <v>4.6087301587301965</v>
      </c>
      <c r="O28" s="11">
        <f>+IF(H28=0,"",'Ark1'!W591)</f>
        <v>0</v>
      </c>
      <c r="P28" s="11">
        <f>+IF(H28=0,"",'Ark1'!X591)</f>
        <v>0</v>
      </c>
      <c r="Q28" s="11">
        <f>+IF(H28=0,"",'Ark1'!AG591)</f>
        <v>1048.8571428571429</v>
      </c>
      <c r="R28" s="11">
        <f>+IF(H28=0,"",'Ark1'!AH591)</f>
        <v>0</v>
      </c>
      <c r="S28" s="11">
        <f>+IF(H28=0,"",'Ark1'!AI591)</f>
        <v>28.571428571428577</v>
      </c>
      <c r="T28" s="444">
        <f>+'Ark1'!AR591</f>
        <v>197.92857142857139</v>
      </c>
      <c r="U28" s="420">
        <f>+'Ark1'!AS591</f>
        <v>23.70883813633446</v>
      </c>
      <c r="V28" s="11">
        <f>+IF(H28=0,"",'Ark1'!Y591)</f>
        <v>52.129996946409342</v>
      </c>
      <c r="W28" s="1">
        <f>+IF(H28=0,"",'Ark1'!AA591)</f>
        <v>1.0690449676496976</v>
      </c>
      <c r="X28" s="11">
        <f>+IF(H28=0,"",'Ark1'!AC591)</f>
        <v>67.661240106444438</v>
      </c>
      <c r="Y28" s="11">
        <f t="shared" ref="Y28:Y39" si="9">IF(H28=0,"",1000*M28/Q28)</f>
        <v>179.68537183328795</v>
      </c>
      <c r="Z28" s="115">
        <f t="shared" ref="Z28:Z39" si="10">+IF(Q28=0,"",IF(H259=0,"",Y28-Y259))</f>
        <v>9.536271576218553</v>
      </c>
      <c r="AA28" s="67">
        <f t="shared" ref="AA28:AA39" si="11">IF(H28=0,"",M28/C28)</f>
        <v>94.232142857142875</v>
      </c>
      <c r="AB28" s="67">
        <f t="shared" ref="AB28:AB39" si="12">IF(H28=0,"",H28/G28)</f>
        <v>1.75</v>
      </c>
      <c r="AC28" s="43"/>
      <c r="AD28" s="4"/>
      <c r="AE28" s="56"/>
      <c r="AF28" s="56"/>
      <c r="AG28" s="1"/>
      <c r="AH28" s="5"/>
      <c r="AI28"/>
      <c r="AM28"/>
    </row>
    <row r="29" spans="1:40" ht="15.6">
      <c r="A29" s="43"/>
      <c r="B29" s="43">
        <f>+'Ark1'!C592</f>
        <v>2024</v>
      </c>
      <c r="C29">
        <f>+'Ark1'!L592</f>
        <v>2</v>
      </c>
      <c r="D29" s="3" t="s">
        <v>29</v>
      </c>
      <c r="E29" s="3">
        <f>+'Ark1'!D592</f>
        <v>2</v>
      </c>
      <c r="F29" s="3" t="str">
        <f t="shared" si="6"/>
        <v>Feb</v>
      </c>
      <c r="G29">
        <f>+IF(H29=0,"",'Ark1'!Q592)</f>
        <v>7</v>
      </c>
      <c r="H29">
        <f>+'Ark1'!R592</f>
        <v>12</v>
      </c>
      <c r="I29" s="115">
        <f t="shared" si="7"/>
        <v>8</v>
      </c>
      <c r="J29" s="67">
        <f>+IF(H29=0,"",'Ark1'!AE592)</f>
        <v>2.6666666666666661</v>
      </c>
      <c r="K29" s="67">
        <f>+IF(H29=0,"",'Ark1'!AF592)</f>
        <v>1.5308748303100452</v>
      </c>
      <c r="L29" s="1">
        <f>+IF(H29=0,"",'Ark1'!T592)</f>
        <v>3.5</v>
      </c>
      <c r="M29" s="115">
        <f>+IF(H29=0,"",'Ark1'!U592)</f>
        <v>207.96666666666664</v>
      </c>
      <c r="N29" s="115">
        <f t="shared" si="8"/>
        <v>28.116666666666646</v>
      </c>
      <c r="O29" s="11">
        <f>+IF(H29=0,"",'Ark1'!W592)</f>
        <v>0</v>
      </c>
      <c r="P29" s="11">
        <f>+IF(H29=0,"",'Ark1'!X592)</f>
        <v>0</v>
      </c>
      <c r="Q29" s="11">
        <f>+IF(H29=0,"",'Ark1'!AG592)</f>
        <v>1429.75</v>
      </c>
      <c r="R29" s="11">
        <f>+IF(H29=0,"",'Ark1'!AH592)</f>
        <v>0</v>
      </c>
      <c r="S29" s="11">
        <f>+IF(H29=0,"",'Ark1'!AI592)</f>
        <v>41.666666666666657</v>
      </c>
      <c r="T29" s="444">
        <f>+'Ark1'!AR592</f>
        <v>202.33333333333337</v>
      </c>
      <c r="U29" s="420">
        <f>+'Ark1'!AS592</f>
        <v>24.377600313403409</v>
      </c>
      <c r="V29" s="11">
        <f>+IF(H29=0,"",'Ark1'!Y592)</f>
        <v>61.885113090485845</v>
      </c>
      <c r="W29" s="1">
        <f>+IF(H29=0,"",'Ark1'!AA592)</f>
        <v>0.5</v>
      </c>
      <c r="X29" s="11">
        <f>+IF(H29=0,"",'Ark1'!AC592)</f>
        <v>4.7399660222716173</v>
      </c>
      <c r="Y29" s="11">
        <f t="shared" si="9"/>
        <v>145.4566649181092</v>
      </c>
      <c r="Z29" s="115">
        <f t="shared" si="10"/>
        <v>-30.306833738133179</v>
      </c>
      <c r="AA29" s="67">
        <f t="shared" si="11"/>
        <v>103.98333333333332</v>
      </c>
      <c r="AB29" s="67">
        <f t="shared" si="12"/>
        <v>1.7142857142857142</v>
      </c>
      <c r="AC29" s="43"/>
      <c r="AD29" s="4"/>
      <c r="AE29" s="56"/>
      <c r="AF29" s="56"/>
      <c r="AG29" s="1"/>
      <c r="AH29" s="5"/>
      <c r="AI29"/>
      <c r="AM29"/>
    </row>
    <row r="30" spans="1:40" ht="15.6">
      <c r="A30" s="43"/>
      <c r="B30" s="43">
        <f>+'Ark1'!C593</f>
        <v>2024</v>
      </c>
      <c r="C30">
        <f>+'Ark1'!L593</f>
        <v>2</v>
      </c>
      <c r="D30" s="3" t="s">
        <v>29</v>
      </c>
      <c r="E30" s="3">
        <f>+'Ark1'!D593</f>
        <v>3</v>
      </c>
      <c r="F30" s="3" t="str">
        <f t="shared" si="6"/>
        <v>Mar</v>
      </c>
      <c r="G30">
        <f>+IF(H30=0,"",'Ark1'!Q593)</f>
        <v>1</v>
      </c>
      <c r="H30">
        <f>+'Ark1'!R593</f>
        <v>1</v>
      </c>
      <c r="I30" s="115">
        <f t="shared" si="7"/>
        <v>-2</v>
      </c>
      <c r="J30" s="67">
        <f>+IF(H30=0,"",'Ark1'!AE593)</f>
        <v>0.27777777777777779</v>
      </c>
      <c r="K30" s="67">
        <f>+IF(H30=0,"",'Ark1'!AF593)</f>
        <v>0.13177902454220478</v>
      </c>
      <c r="L30" s="1">
        <f>+IF(H30=0,"",'Ark1'!T593)</f>
        <v>3</v>
      </c>
      <c r="M30" s="115">
        <f>+IF(H30=0,"",'Ark1'!U593)</f>
        <v>170.9</v>
      </c>
      <c r="N30" s="115">
        <f t="shared" si="8"/>
        <v>-34.766666666666623</v>
      </c>
      <c r="O30" s="11">
        <f>+IF(H30=0,"",'Ark1'!W593)</f>
        <v>0</v>
      </c>
      <c r="P30" s="11">
        <f>+IF(H30=0,"",'Ark1'!X593)</f>
        <v>0</v>
      </c>
      <c r="Q30" s="11">
        <f>+IF(H30=0,"",'Ark1'!AG593)</f>
        <v>749</v>
      </c>
      <c r="R30" s="11">
        <f>+IF(H30=0,"",'Ark1'!AH593)</f>
        <v>0</v>
      </c>
      <c r="S30" s="11">
        <f>+IF(H30=0,"",'Ark1'!AI593)</f>
        <v>0</v>
      </c>
      <c r="T30" s="453"/>
      <c r="U30" s="90"/>
      <c r="V30" s="11">
        <f>+IF(H30=0,"",'Ark1'!Y593)</f>
        <v>0</v>
      </c>
      <c r="W30" s="1">
        <f>+IF(H30=0,"",'Ark1'!AA593)</f>
        <v>0</v>
      </c>
      <c r="X30" s="11">
        <f>+IF(H30=0,"",'Ark1'!AC593)</f>
        <v>0</v>
      </c>
      <c r="Y30" s="11">
        <f t="shared" si="9"/>
        <v>228.17089452603471</v>
      </c>
      <c r="Z30" s="115">
        <f t="shared" si="10"/>
        <v>-35.504319149178912</v>
      </c>
      <c r="AA30" s="67">
        <f t="shared" si="11"/>
        <v>85.45</v>
      </c>
      <c r="AB30" s="67">
        <f t="shared" si="12"/>
        <v>1</v>
      </c>
      <c r="AC30" s="43"/>
      <c r="AD30" s="4"/>
      <c r="AE30" s="56"/>
      <c r="AF30" s="56"/>
      <c r="AG30" s="1"/>
      <c r="AH30" s="5"/>
      <c r="AI30"/>
      <c r="AJ30" s="2"/>
      <c r="AK30" s="2"/>
      <c r="AL30" s="2"/>
      <c r="AM30"/>
    </row>
    <row r="31" spans="1:40" ht="15.6">
      <c r="A31" s="43"/>
      <c r="B31" s="43">
        <f>+'Ark1'!C594</f>
        <v>2024</v>
      </c>
      <c r="C31">
        <f>+'Ark1'!L594</f>
        <v>2</v>
      </c>
      <c r="D31" s="3" t="s">
        <v>29</v>
      </c>
      <c r="E31" s="3">
        <f>+'Ark1'!D594</f>
        <v>4</v>
      </c>
      <c r="F31" s="3" t="str">
        <f t="shared" si="6"/>
        <v>Apr</v>
      </c>
      <c r="G31">
        <f>+IF(H31=0,"",'Ark1'!Q594)</f>
        <v>6</v>
      </c>
      <c r="H31">
        <f>+'Ark1'!R594</f>
        <v>7</v>
      </c>
      <c r="I31" s="115">
        <f t="shared" si="7"/>
        <v>3</v>
      </c>
      <c r="J31" s="67">
        <f>+IF(H31=0,"",'Ark1'!AE594)</f>
        <v>1.0086455331412103</v>
      </c>
      <c r="K31" s="67">
        <f>+IF(H31=0,"",'Ark1'!AF594)</f>
        <v>0.53355583213544078</v>
      </c>
      <c r="L31" s="1">
        <f>+IF(H31=0,"",'Ark1'!T594)</f>
        <v>4.7142857142857153</v>
      </c>
      <c r="M31" s="115">
        <f>+IF(H31=0,"",'Ark1'!U594)</f>
        <v>186.5428571428572</v>
      </c>
      <c r="N31" s="115">
        <f t="shared" si="8"/>
        <v>-19.13214285714281</v>
      </c>
      <c r="O31" s="11">
        <f>+IF(H31=0,"",'Ark1'!W594)</f>
        <v>0</v>
      </c>
      <c r="P31" s="11">
        <f>+IF(H31=0,"",'Ark1'!X594)</f>
        <v>0</v>
      </c>
      <c r="Q31" s="11">
        <f>+IF(H31=0,"",'Ark1'!AG594)</f>
        <v>947.5</v>
      </c>
      <c r="R31" s="11">
        <f>+IF(H31=0,"",'Ark1'!AH594)</f>
        <v>0</v>
      </c>
      <c r="S31" s="11">
        <f>+IF(H31=0,"",'Ark1'!AI594)</f>
        <v>42.857142857142847</v>
      </c>
      <c r="T31" s="453"/>
      <c r="U31" s="90"/>
      <c r="V31" s="11">
        <f>+IF(H31=0,"",'Ark1'!Y594)</f>
        <v>41.724465489783839</v>
      </c>
      <c r="W31" s="1">
        <f>+IF(H31=0,"",'Ark1'!AA594)</f>
        <v>1.1605769149479941</v>
      </c>
      <c r="X31" s="11">
        <f>+IF(H31=0,"",'Ark1'!AC594)</f>
        <v>93.042049429047211</v>
      </c>
      <c r="Y31" s="11">
        <f t="shared" si="9"/>
        <v>196.87900490011313</v>
      </c>
      <c r="Z31" s="115">
        <f t="shared" si="10"/>
        <v>43.160768726719994</v>
      </c>
      <c r="AA31" s="67">
        <f t="shared" si="11"/>
        <v>93.271428571428601</v>
      </c>
      <c r="AB31" s="67">
        <f t="shared" si="12"/>
        <v>1.1666666666666667</v>
      </c>
      <c r="AC31" s="43"/>
      <c r="AD31" s="4"/>
      <c r="AE31" s="56"/>
      <c r="AF31" s="56"/>
      <c r="AG31" s="1"/>
      <c r="AH31" s="5"/>
      <c r="AI31"/>
      <c r="AJ31" s="2"/>
      <c r="AK31" s="2"/>
      <c r="AL31" s="2"/>
      <c r="AM31"/>
    </row>
    <row r="32" spans="1:40" ht="15.6">
      <c r="A32" s="43"/>
      <c r="B32" s="43">
        <f>+'Ark1'!C595</f>
        <v>2024</v>
      </c>
      <c r="C32">
        <f>+'Ark1'!L595</f>
        <v>2</v>
      </c>
      <c r="D32" s="3" t="s">
        <v>29</v>
      </c>
      <c r="E32" s="3">
        <f>+'Ark1'!D595</f>
        <v>5</v>
      </c>
      <c r="F32" s="3" t="str">
        <f t="shared" si="6"/>
        <v>Mai</v>
      </c>
      <c r="G32">
        <f>+IF(H32=0,"",'Ark1'!Q595)</f>
        <v>1</v>
      </c>
      <c r="H32">
        <f>+'Ark1'!R595</f>
        <v>5</v>
      </c>
      <c r="I32" s="115">
        <f t="shared" si="7"/>
        <v>-3</v>
      </c>
      <c r="J32" s="67">
        <f>+IF(H32=0,"",'Ark1'!AE595)</f>
        <v>0.72992700729927051</v>
      </c>
      <c r="K32" s="67">
        <f>+IF(H32=0,"",'Ark1'!AF595)</f>
        <v>0.3572874116879361</v>
      </c>
      <c r="L32" s="1">
        <f>+IF(H32=0,"",'Ark1'!T595)</f>
        <v>4</v>
      </c>
      <c r="M32" s="115">
        <f>+IF(H32=0,"",'Ark1'!U595)</f>
        <v>170.72000000000003</v>
      </c>
      <c r="N32" s="115">
        <f t="shared" si="8"/>
        <v>-24.992499999999978</v>
      </c>
      <c r="O32" s="11">
        <f>+IF(H32=0,"",'Ark1'!W595)</f>
        <v>0</v>
      </c>
      <c r="P32" s="11">
        <f>+IF(H32=0,"",'Ark1'!X595)</f>
        <v>0</v>
      </c>
      <c r="Q32" s="11">
        <f>+IF(H32=0,"",'Ark1'!AG595)</f>
        <v>860.6</v>
      </c>
      <c r="R32" s="11">
        <f>+IF(H32=0,"",'Ark1'!AH595)</f>
        <v>0</v>
      </c>
      <c r="S32" s="11">
        <f>+IF(H32=0,"",'Ark1'!AI595)</f>
        <v>0</v>
      </c>
      <c r="T32" s="453"/>
      <c r="U32" s="90"/>
      <c r="V32" s="11">
        <f>+IF(H32=0,"",'Ark1'!Y595)</f>
        <v>36.097002645649027</v>
      </c>
      <c r="W32" s="1">
        <f>+IF(H32=0,"",'Ark1'!AA595)</f>
        <v>0</v>
      </c>
      <c r="X32" s="11">
        <f>+IF(H32=0,"",'Ark1'!AC595)</f>
        <v>0</v>
      </c>
      <c r="Y32" s="11">
        <f t="shared" si="9"/>
        <v>198.37322798047876</v>
      </c>
      <c r="Z32" s="115">
        <f t="shared" si="10"/>
        <v>-26.14127546101588</v>
      </c>
      <c r="AA32" s="67">
        <f t="shared" si="11"/>
        <v>85.360000000000014</v>
      </c>
      <c r="AB32" s="67">
        <f t="shared" si="12"/>
        <v>5</v>
      </c>
      <c r="AC32" s="43"/>
      <c r="AD32" s="4"/>
      <c r="AE32" s="56"/>
      <c r="AF32" s="56"/>
      <c r="AG32" s="1"/>
      <c r="AH32" s="5"/>
      <c r="AI32"/>
      <c r="AJ32" s="2"/>
      <c r="AK32" s="2"/>
      <c r="AL32" s="2"/>
      <c r="AM32"/>
    </row>
    <row r="33" spans="1:40" ht="15.6">
      <c r="A33" s="43"/>
      <c r="B33" s="43">
        <f>+'Ark1'!C596</f>
        <v>2024</v>
      </c>
      <c r="C33">
        <f>+'Ark1'!L596</f>
        <v>2</v>
      </c>
      <c r="D33" s="3" t="s">
        <v>29</v>
      </c>
      <c r="E33" s="3">
        <f>+'Ark1'!D596</f>
        <v>6</v>
      </c>
      <c r="F33" s="3" t="str">
        <f t="shared" si="6"/>
        <v>Jun</v>
      </c>
      <c r="G33">
        <f>+IF(H33=0,"",'Ark1'!Q596)</f>
        <v>6</v>
      </c>
      <c r="H33">
        <f>+'Ark1'!R596</f>
        <v>10</v>
      </c>
      <c r="I33" s="115">
        <f t="shared" si="7"/>
        <v>-11</v>
      </c>
      <c r="J33" s="67">
        <f>+IF(H33=0,"",'Ark1'!AE596)</f>
        <v>1.4641288433382138</v>
      </c>
      <c r="K33" s="67">
        <f>+IF(H33=0,"",'Ark1'!AF596)</f>
        <v>0.74519901989455462</v>
      </c>
      <c r="L33" s="1">
        <f>+IF(H33=0,"",'Ark1'!T596)</f>
        <v>3.8</v>
      </c>
      <c r="M33" s="115">
        <f>+IF(H33=0,"",'Ark1'!U596)</f>
        <v>180.41000000000005</v>
      </c>
      <c r="N33" s="115">
        <f t="shared" si="8"/>
        <v>-21.032857142857154</v>
      </c>
      <c r="O33" s="11">
        <f>+IF(H33=0,"",'Ark1'!W596)</f>
        <v>0</v>
      </c>
      <c r="P33" s="11">
        <f>+IF(H33=0,"",'Ark1'!X596)</f>
        <v>0</v>
      </c>
      <c r="Q33" s="11">
        <f>+IF(H33=0,"",'Ark1'!AG596)</f>
        <v>937.1</v>
      </c>
      <c r="R33" s="11">
        <f>+IF(H33=0,"",'Ark1'!AH596)</f>
        <v>0</v>
      </c>
      <c r="S33" s="11">
        <f>+IF(H33=0,"",'Ark1'!AI596)</f>
        <v>20</v>
      </c>
      <c r="T33" s="453"/>
      <c r="U33" s="90"/>
      <c r="V33" s="11">
        <f>+IF(H33=0,"",'Ark1'!Y596)</f>
        <v>36.499163004101753</v>
      </c>
      <c r="W33" s="1">
        <f>+IF(H33=0,"",'Ark1'!AA596)</f>
        <v>0.59999999999999953</v>
      </c>
      <c r="X33" s="11">
        <f>+IF(H33=0,"",'Ark1'!AC596)</f>
        <v>47.727121846718198</v>
      </c>
      <c r="Y33" s="11">
        <f t="shared" si="9"/>
        <v>192.51947497598982</v>
      </c>
      <c r="Z33" s="115">
        <f t="shared" si="10"/>
        <v>-11.911975272886622</v>
      </c>
      <c r="AA33" s="67">
        <f t="shared" si="11"/>
        <v>90.205000000000027</v>
      </c>
      <c r="AB33" s="67">
        <f t="shared" si="12"/>
        <v>1.6666666666666667</v>
      </c>
      <c r="AC33" s="43"/>
      <c r="AD33" s="4"/>
      <c r="AE33" s="56"/>
      <c r="AF33" s="56"/>
      <c r="AG33" s="1"/>
      <c r="AH33" s="5"/>
      <c r="AI33"/>
      <c r="AJ33" s="2"/>
      <c r="AK33" s="2"/>
      <c r="AL33" s="2"/>
      <c r="AM33"/>
    </row>
    <row r="34" spans="1:40" ht="15.6">
      <c r="A34" s="43"/>
      <c r="B34" s="43">
        <f>+'Ark1'!C597</f>
        <v>2024</v>
      </c>
      <c r="C34">
        <f>+'Ark1'!L597</f>
        <v>2</v>
      </c>
      <c r="D34" s="3" t="s">
        <v>29</v>
      </c>
      <c r="E34" s="3">
        <f>+'Ark1'!D597</f>
        <v>7</v>
      </c>
      <c r="F34" s="3" t="str">
        <f t="shared" si="6"/>
        <v>Jul</v>
      </c>
      <c r="G34">
        <f>+IF(H34=0,"",'Ark1'!Q597)</f>
        <v>4</v>
      </c>
      <c r="H34">
        <f>+'Ark1'!R597</f>
        <v>5</v>
      </c>
      <c r="I34" s="115">
        <f t="shared" si="7"/>
        <v>-1</v>
      </c>
      <c r="J34" s="67">
        <f>+IF(H34=0,"",'Ark1'!AE597)</f>
        <v>0.87260034904013983</v>
      </c>
      <c r="K34" s="67">
        <f>+IF(H34=0,"",'Ark1'!AF597)</f>
        <v>0.41268911368612637</v>
      </c>
      <c r="L34" s="1">
        <f>+IF(H34=0,"",'Ark1'!T597)</f>
        <v>3.2</v>
      </c>
      <c r="M34" s="115">
        <f>+IF(H34=0,"",'Ark1'!U597)</f>
        <v>174.42000000000004</v>
      </c>
      <c r="N34" s="115">
        <f t="shared" si="8"/>
        <v>-25.629999999999995</v>
      </c>
      <c r="O34" s="11">
        <f>+IF(H34=0,"",'Ark1'!W597)</f>
        <v>0</v>
      </c>
      <c r="P34" s="11">
        <f>+IF(H34=0,"",'Ark1'!X597)</f>
        <v>0</v>
      </c>
      <c r="Q34" s="11">
        <f>+IF(H34=0,"",'Ark1'!AG597)</f>
        <v>852.8</v>
      </c>
      <c r="R34" s="11">
        <f>+IF(H34=0,"",'Ark1'!AH597)</f>
        <v>0</v>
      </c>
      <c r="S34" s="11">
        <f>+IF(H34=0,"",'Ark1'!AI597)</f>
        <v>20</v>
      </c>
      <c r="T34" s="453"/>
      <c r="U34" s="90"/>
      <c r="V34" s="11">
        <f>+IF(H34=0,"",'Ark1'!Y597)</f>
        <v>36.667718772784269</v>
      </c>
      <c r="W34" s="1">
        <f>+IF(H34=0,"",'Ark1'!AA597)</f>
        <v>0.748331477354787</v>
      </c>
      <c r="X34" s="11">
        <f>+IF(H34=0,"",'Ark1'!AC597)</f>
        <v>79.57839584407472</v>
      </c>
      <c r="Y34" s="11">
        <f t="shared" si="9"/>
        <v>204.5262664165104</v>
      </c>
      <c r="Z34" s="115">
        <f t="shared" si="10"/>
        <v>-39.338016395354686</v>
      </c>
      <c r="AA34" s="67">
        <f t="shared" si="11"/>
        <v>87.210000000000022</v>
      </c>
      <c r="AB34" s="67">
        <f t="shared" si="12"/>
        <v>1.25</v>
      </c>
      <c r="AC34" s="43"/>
      <c r="AD34" s="4"/>
      <c r="AE34" s="56"/>
      <c r="AF34" s="56"/>
      <c r="AG34" s="1"/>
      <c r="AH34" s="5"/>
      <c r="AI34"/>
      <c r="AJ34" s="2"/>
      <c r="AK34" s="2"/>
      <c r="AL34" s="2"/>
      <c r="AM34"/>
    </row>
    <row r="35" spans="1:40" ht="15.6">
      <c r="A35" s="43"/>
      <c r="B35" s="43">
        <f>+'Ark1'!C598</f>
        <v>2024</v>
      </c>
      <c r="C35">
        <f>+'Ark1'!L598</f>
        <v>2</v>
      </c>
      <c r="D35" s="3" t="s">
        <v>29</v>
      </c>
      <c r="E35" s="3">
        <f>+'Ark1'!D598</f>
        <v>8</v>
      </c>
      <c r="F35" s="3" t="str">
        <f t="shared" si="6"/>
        <v>Aug</v>
      </c>
      <c r="G35">
        <f>+IF(H35=0,"",'Ark1'!Q598)</f>
        <v>5</v>
      </c>
      <c r="H35">
        <f>+'Ark1'!R598</f>
        <v>11</v>
      </c>
      <c r="I35" s="115">
        <f t="shared" si="7"/>
        <v>2</v>
      </c>
      <c r="J35" s="67">
        <f>+IF(H35=0,"",'Ark1'!AE598)</f>
        <v>1.4905149051490516</v>
      </c>
      <c r="K35" s="67">
        <f>+IF(H35=0,"",'Ark1'!AF598)</f>
        <v>0.62935611361863253</v>
      </c>
      <c r="L35" s="1">
        <f>+IF(H35=0,"",'Ark1'!T598)</f>
        <v>4</v>
      </c>
      <c r="M35" s="115">
        <f>+IF(H35=0,"",'Ark1'!U598)</f>
        <v>151.8727272727273</v>
      </c>
      <c r="N35" s="115">
        <f t="shared" si="8"/>
        <v>-20.471717171717131</v>
      </c>
      <c r="O35" s="11">
        <f>+IF(H35=0,"",'Ark1'!W598)</f>
        <v>0</v>
      </c>
      <c r="P35" s="11">
        <f>+IF(H35=0,"",'Ark1'!X598)</f>
        <v>0</v>
      </c>
      <c r="Q35" s="11">
        <f>+IF(H35=0,"",'Ark1'!AG598)</f>
        <v>911.9</v>
      </c>
      <c r="R35" s="11">
        <f>+IF(H35=0,"",'Ark1'!AH598)</f>
        <v>0</v>
      </c>
      <c r="S35" s="11">
        <f>+IF(H35=0,"",'Ark1'!AI598)</f>
        <v>9.0909090909090917</v>
      </c>
      <c r="T35" s="453"/>
      <c r="U35" s="90"/>
      <c r="V35" s="11">
        <f>+IF(H35=0,"",'Ark1'!Y598)</f>
        <v>44.976783726497807</v>
      </c>
      <c r="W35" s="1">
        <f>+IF(H35=0,"",'Ark1'!AA598)</f>
        <v>1.2792042981336624</v>
      </c>
      <c r="X35" s="11">
        <f>+IF(H35=0,"",'Ark1'!AC598)</f>
        <v>48.476846911106144</v>
      </c>
      <c r="Y35" s="11">
        <f t="shared" si="9"/>
        <v>166.54537479189307</v>
      </c>
      <c r="Z35" s="115">
        <f t="shared" si="10"/>
        <v>-65.295142368953663</v>
      </c>
      <c r="AA35" s="67">
        <f t="shared" si="11"/>
        <v>75.936363636363652</v>
      </c>
      <c r="AB35" s="67">
        <f t="shared" si="12"/>
        <v>2.2000000000000002</v>
      </c>
      <c r="AC35" s="43"/>
      <c r="AD35" s="4"/>
      <c r="AE35" s="56"/>
      <c r="AF35" s="56"/>
      <c r="AG35" s="1"/>
      <c r="AH35" s="5"/>
      <c r="AI35"/>
      <c r="AJ35" s="2"/>
      <c r="AK35" s="2"/>
      <c r="AL35" s="4"/>
      <c r="AM35" s="4"/>
      <c r="AN35" s="4"/>
    </row>
    <row r="36" spans="1:40" ht="15.6">
      <c r="A36" s="43"/>
      <c r="B36" s="43">
        <f>+'Ark1'!C599</f>
        <v>2024</v>
      </c>
      <c r="C36">
        <f>+'Ark1'!L599</f>
        <v>2</v>
      </c>
      <c r="D36" s="3" t="s">
        <v>29</v>
      </c>
      <c r="E36" s="3">
        <f>+'Ark1'!D599</f>
        <v>9</v>
      </c>
      <c r="F36" s="3" t="str">
        <f t="shared" si="6"/>
        <v>Sep</v>
      </c>
      <c r="G36">
        <f>+IF(H36=0,"",'Ark1'!Q599)</f>
        <v>6</v>
      </c>
      <c r="H36">
        <f>+'Ark1'!R599</f>
        <v>10</v>
      </c>
      <c r="I36" s="115">
        <f t="shared" si="7"/>
        <v>-9</v>
      </c>
      <c r="J36" s="67">
        <f>+IF(H36=0,"",'Ark1'!AE599)</f>
        <v>1.302083333333333</v>
      </c>
      <c r="K36" s="67">
        <f>+IF(H36=0,"",'Ark1'!AF599)</f>
        <v>0.784085974854836</v>
      </c>
      <c r="L36" s="1">
        <f>+IF(H36=0,"",'Ark1'!T599)</f>
        <v>4.3</v>
      </c>
      <c r="M36" s="115">
        <f>+IF(H36=0,"",'Ark1'!U599)</f>
        <v>216.15</v>
      </c>
      <c r="N36" s="115">
        <f t="shared" si="8"/>
        <v>23.097368421052636</v>
      </c>
      <c r="O36" s="11">
        <f>+IF(H36=0,"",'Ark1'!W599)</f>
        <v>10</v>
      </c>
      <c r="P36" s="11">
        <f>+IF(H36=0,"",'Ark1'!X599)</f>
        <v>0</v>
      </c>
      <c r="Q36" s="11">
        <f>+IF(H36=0,"",'Ark1'!AG599)</f>
        <v>1160.1111111111111</v>
      </c>
      <c r="R36" s="11">
        <f>+IF(H36=0,"",'Ark1'!AH599)</f>
        <v>0</v>
      </c>
      <c r="S36" s="11">
        <f>+IF(H36=0,"",'Ark1'!AI599)</f>
        <v>30</v>
      </c>
      <c r="T36" s="453"/>
      <c r="U36" s="90"/>
      <c r="V36" s="11">
        <f>+IF(H36=0,"",'Ark1'!Y599)</f>
        <v>39.002185836181049</v>
      </c>
      <c r="W36" s="1">
        <f>+IF(H36=0,"",'Ark1'!AA599)</f>
        <v>1.7916472867168922</v>
      </c>
      <c r="X36" s="11">
        <f>+IF(H36=0,"",'Ark1'!AC599)</f>
        <v>-37.229085368203975</v>
      </c>
      <c r="Y36" s="11">
        <f t="shared" si="9"/>
        <v>186.31836031031511</v>
      </c>
      <c r="Z36" s="115">
        <f t="shared" si="10"/>
        <v>-28.310077372540377</v>
      </c>
      <c r="AA36" s="67">
        <f t="shared" si="11"/>
        <v>108.075</v>
      </c>
      <c r="AB36" s="67">
        <f t="shared" si="12"/>
        <v>1.6666666666666667</v>
      </c>
      <c r="AC36" s="43"/>
      <c r="AD36" s="4"/>
      <c r="AE36" s="56"/>
      <c r="AF36" s="56"/>
      <c r="AG36" s="1"/>
      <c r="AH36" s="5"/>
      <c r="AI36"/>
      <c r="AJ36" s="1"/>
      <c r="AK36" s="1"/>
      <c r="AL36" s="11"/>
      <c r="AM36" s="11"/>
      <c r="AN36" s="11"/>
    </row>
    <row r="37" spans="1:40" ht="15.6">
      <c r="A37" s="43"/>
      <c r="B37" s="43">
        <f>+'Ark1'!C600</f>
        <v>2024</v>
      </c>
      <c r="C37">
        <f>+'Ark1'!L600</f>
        <v>2</v>
      </c>
      <c r="D37" s="3" t="s">
        <v>29</v>
      </c>
      <c r="E37" s="3">
        <f>+'Ark1'!D600</f>
        <v>10</v>
      </c>
      <c r="F37" s="3" t="str">
        <f t="shared" si="6"/>
        <v>Okt</v>
      </c>
      <c r="G37">
        <f>+IF(H37=0,"",'Ark1'!Q600)</f>
        <v>13</v>
      </c>
      <c r="H37">
        <f>+'Ark1'!R600</f>
        <v>40</v>
      </c>
      <c r="I37" s="115">
        <f t="shared" si="7"/>
        <v>7</v>
      </c>
      <c r="J37" s="67">
        <f>+IF(H37=0,"",'Ark1'!AE600)</f>
        <v>4.1450777202072553</v>
      </c>
      <c r="K37" s="67">
        <f>+IF(H37=0,"",'Ark1'!AF600)</f>
        <v>2.4032426871230079</v>
      </c>
      <c r="L37" s="1">
        <f>+IF(H37=0,"",'Ark1'!T600)</f>
        <v>3.9750000000000001</v>
      </c>
      <c r="M37" s="115">
        <f>+IF(H37=0,"",'Ark1'!U600)</f>
        <v>202.75749999999999</v>
      </c>
      <c r="N37" s="115">
        <f t="shared" si="8"/>
        <v>11.205984848484832</v>
      </c>
      <c r="O37" s="11">
        <f>+IF(H37=0,"",'Ark1'!W600)</f>
        <v>12.5</v>
      </c>
      <c r="P37" s="11">
        <f>+IF(H37=0,"",'Ark1'!X600)</f>
        <v>0</v>
      </c>
      <c r="Q37" s="11">
        <f>+IF(H37=0,"",'Ark1'!AG600)</f>
        <v>1022.1111111111112</v>
      </c>
      <c r="R37" s="11">
        <f>+IF(H37=0,"",'Ark1'!AH600)</f>
        <v>0</v>
      </c>
      <c r="S37" s="11">
        <f>+IF(H37=0,"",'Ark1'!AI600)</f>
        <v>5</v>
      </c>
      <c r="T37" s="453"/>
      <c r="U37" s="90"/>
      <c r="V37" s="11">
        <f>+IF(H37=0,"",'Ark1'!Y600)</f>
        <v>35.972891790207903</v>
      </c>
      <c r="W37" s="1">
        <f>+IF(H37=0,"",'Ark1'!AA600)</f>
        <v>1.4402690720834079</v>
      </c>
      <c r="X37" s="11">
        <f>+IF(H37=0,"",'Ark1'!AC600)</f>
        <v>-34.348275383355151</v>
      </c>
      <c r="Y37" s="11">
        <f t="shared" si="9"/>
        <v>198.37129035764755</v>
      </c>
      <c r="Z37" s="115">
        <f t="shared" si="10"/>
        <v>-21.116964193449434</v>
      </c>
      <c r="AA37" s="67">
        <f t="shared" si="11"/>
        <v>101.37875</v>
      </c>
      <c r="AB37" s="67">
        <f t="shared" si="12"/>
        <v>3.0769230769230771</v>
      </c>
      <c r="AC37" s="43"/>
      <c r="AD37" s="4"/>
      <c r="AE37" s="56"/>
      <c r="AF37" s="56"/>
      <c r="AG37" s="1"/>
      <c r="AH37" s="5"/>
      <c r="AI37"/>
      <c r="AJ37" s="1"/>
      <c r="AK37" s="1"/>
      <c r="AL37" s="11"/>
      <c r="AM37" s="11"/>
      <c r="AN37" s="11"/>
    </row>
    <row r="38" spans="1:40" ht="15.6">
      <c r="A38" s="43"/>
      <c r="B38" s="43">
        <f>+'Ark1'!C601</f>
        <v>2024</v>
      </c>
      <c r="C38">
        <f>+'Ark1'!L601</f>
        <v>2</v>
      </c>
      <c r="D38" s="3" t="s">
        <v>29</v>
      </c>
      <c r="E38" s="3">
        <f>+'Ark1'!D601</f>
        <v>11</v>
      </c>
      <c r="F38" s="3" t="str">
        <f t="shared" si="6"/>
        <v>Nov</v>
      </c>
      <c r="G38">
        <f>+IF(H38=0,"",'Ark1'!Q601)</f>
        <v>18</v>
      </c>
      <c r="H38">
        <f>+'Ark1'!R601</f>
        <v>31</v>
      </c>
      <c r="I38" s="115">
        <f t="shared" si="7"/>
        <v>15</v>
      </c>
      <c r="J38" s="67">
        <f>+IF(H38=0,"",'Ark1'!AE601)</f>
        <v>2.9162746942615239</v>
      </c>
      <c r="K38" s="67">
        <f>+IF(H38=0,"",'Ark1'!AF601)</f>
        <v>1.5307977749089221</v>
      </c>
      <c r="L38" s="1">
        <f>+IF(H38=0,"",'Ark1'!T601)</f>
        <v>4.870967741935484</v>
      </c>
      <c r="M38" s="115">
        <f>+IF(H38=0,"",'Ark1'!U601)</f>
        <v>182.64516129032265</v>
      </c>
      <c r="N38" s="115">
        <f t="shared" si="8"/>
        <v>-3.7048387096774036</v>
      </c>
      <c r="O38" s="11">
        <f>+IF(H38=0,"",'Ark1'!W601)</f>
        <v>3.2258064516129026</v>
      </c>
      <c r="P38" s="11">
        <f>+IF(H38=0,"",'Ark1'!X601)</f>
        <v>0</v>
      </c>
      <c r="Q38" s="11">
        <f>+IF(H38=0,"",'Ark1'!AG601)</f>
        <v>1136.7666666666664</v>
      </c>
      <c r="R38" s="11">
        <f>+IF(H38=0,"",'Ark1'!AH601)</f>
        <v>0</v>
      </c>
      <c r="S38" s="11">
        <f>+IF(H38=0,"",'Ark1'!AI601)</f>
        <v>16.129032258064512</v>
      </c>
      <c r="T38" s="453"/>
      <c r="U38" s="90"/>
      <c r="V38" s="11">
        <f>+IF(H38=0,"",'Ark1'!Y601)</f>
        <v>48.396399750858969</v>
      </c>
      <c r="W38" s="1">
        <f>+IF(H38=0,"",'Ark1'!AA601)</f>
        <v>1.4083148356737472</v>
      </c>
      <c r="X38" s="11">
        <f>+IF(H38=0,"",'Ark1'!AC601)</f>
        <v>20.852153395549809</v>
      </c>
      <c r="Y38" s="11">
        <f t="shared" si="9"/>
        <v>160.67075737353548</v>
      </c>
      <c r="Z38" s="115">
        <f t="shared" si="10"/>
        <v>-22.156765682256378</v>
      </c>
      <c r="AA38" s="67">
        <f t="shared" si="11"/>
        <v>91.322580645161324</v>
      </c>
      <c r="AB38" s="67">
        <f t="shared" si="12"/>
        <v>1.7222222222222223</v>
      </c>
      <c r="AC38" s="43"/>
      <c r="AD38" s="4"/>
      <c r="AE38" s="56"/>
      <c r="AF38" s="56"/>
      <c r="AG38" s="1"/>
      <c r="AH38" s="5"/>
      <c r="AI38"/>
      <c r="AJ38" s="1"/>
      <c r="AK38" s="1"/>
      <c r="AL38" s="11"/>
      <c r="AM38" s="11"/>
      <c r="AN38" s="11"/>
    </row>
    <row r="39" spans="1:40" ht="15.6">
      <c r="A39" s="43"/>
      <c r="B39" s="43">
        <f>+'Ark1'!C602</f>
        <v>2024</v>
      </c>
      <c r="C39">
        <f>+'Ark1'!L602</f>
        <v>2</v>
      </c>
      <c r="D39" s="3" t="s">
        <v>29</v>
      </c>
      <c r="E39" s="3">
        <f>+'Ark1'!D602</f>
        <v>12</v>
      </c>
      <c r="F39" s="3" t="str">
        <f t="shared" si="6"/>
        <v>Des</v>
      </c>
      <c r="G39">
        <f>+IF(H39=0,"",'Ark1'!Q602)</f>
        <v>3</v>
      </c>
      <c r="H39">
        <f>+'Ark1'!R602</f>
        <v>6</v>
      </c>
      <c r="I39" s="115">
        <f t="shared" si="7"/>
        <v>-1</v>
      </c>
      <c r="J39" s="67">
        <f>+IF(H39=0,"",'Ark1'!AE602)</f>
        <v>2.7522935779816518</v>
      </c>
      <c r="K39" s="67">
        <f>+IF(H39=0,"",'Ark1'!AF602)</f>
        <v>1.4508476609955956</v>
      </c>
      <c r="L39" s="1">
        <f>+IF(H39=0,"",'Ark1'!T602)</f>
        <v>3.3333333333333344</v>
      </c>
      <c r="M39" s="115">
        <f>+IF(H39=0,"",'Ark1'!U602)</f>
        <v>193.46666666666673</v>
      </c>
      <c r="N39" s="115">
        <f t="shared" si="8"/>
        <v>35.423809523809496</v>
      </c>
      <c r="O39" s="11">
        <f>+IF(H39=0,"",'Ark1'!W602)</f>
        <v>0</v>
      </c>
      <c r="P39" s="11">
        <f>+IF(H39=0,"",'Ark1'!X602)</f>
        <v>0</v>
      </c>
      <c r="Q39" s="11">
        <f>+IF(H39=0,"",'Ark1'!AG602)</f>
        <v>930.6666666666664</v>
      </c>
      <c r="R39" s="11">
        <f>+IF(H39=0,"",'Ark1'!AH602)</f>
        <v>0</v>
      </c>
      <c r="S39" s="11">
        <f>+IF(H39=0,"",'Ark1'!AI602)</f>
        <v>0</v>
      </c>
      <c r="T39" s="453"/>
      <c r="U39" s="90"/>
      <c r="V39" s="11">
        <f>+IF(H39=0,"",'Ark1'!Y602)</f>
        <v>25.39131522566106</v>
      </c>
      <c r="W39" s="1">
        <f>+IF(H39=0,"",'Ark1'!AA602)</f>
        <v>0.4714045207910309</v>
      </c>
      <c r="X39" s="11">
        <f>+IF(H39=0,"",'Ark1'!AC602)</f>
        <v>-71.61672890081978</v>
      </c>
      <c r="Y39" s="11">
        <f t="shared" si="9"/>
        <v>207.87965616045855</v>
      </c>
      <c r="Z39" s="115">
        <f t="shared" si="10"/>
        <v>45.451231553205503</v>
      </c>
      <c r="AA39" s="67">
        <f t="shared" si="11"/>
        <v>96.733333333333363</v>
      </c>
      <c r="AB39" s="67">
        <f t="shared" si="12"/>
        <v>2</v>
      </c>
      <c r="AC39" s="43"/>
      <c r="AD39" s="4"/>
      <c r="AE39" s="56"/>
      <c r="AF39" s="56"/>
      <c r="AG39" s="1"/>
      <c r="AH39" s="5"/>
      <c r="AI39"/>
      <c r="AJ39" s="1"/>
      <c r="AK39" s="1"/>
      <c r="AL39" s="11"/>
      <c r="AM39" s="11"/>
      <c r="AN39" s="11"/>
    </row>
    <row r="40" spans="1:40" ht="15.6">
      <c r="A40" s="46"/>
      <c r="B40" s="43"/>
      <c r="C40" s="46"/>
      <c r="D40" s="46"/>
      <c r="E40" s="46"/>
      <c r="F40" s="46"/>
      <c r="G40" s="46"/>
      <c r="H40" s="46"/>
      <c r="I40" s="43"/>
      <c r="J40" s="95"/>
      <c r="K40" s="64"/>
      <c r="L40" s="43"/>
      <c r="M40" s="43"/>
      <c r="N40" s="43"/>
      <c r="O40" s="73"/>
      <c r="P40" s="73"/>
      <c r="Q40" s="43"/>
      <c r="R40" s="73"/>
      <c r="S40" s="73"/>
      <c r="T40" s="73"/>
      <c r="U40" s="73"/>
      <c r="V40" s="73"/>
      <c r="W40" s="43"/>
      <c r="X40" s="73"/>
      <c r="Y40" s="43"/>
      <c r="Z40" s="43"/>
      <c r="AA40" s="64"/>
      <c r="AB40" s="65"/>
      <c r="AC40" s="43"/>
      <c r="AD40" s="4"/>
      <c r="AE40" s="56"/>
      <c r="AF40" s="56"/>
      <c r="AG40" s="1"/>
      <c r="AH40" s="5"/>
      <c r="AI40"/>
      <c r="AM40"/>
    </row>
    <row r="41" spans="1:40" ht="17.399999999999999">
      <c r="A41" s="246"/>
      <c r="B41" s="277" t="s">
        <v>0</v>
      </c>
      <c r="C41" s="277"/>
      <c r="D41" s="277" t="str">
        <f>+D43</f>
        <v>P+</v>
      </c>
      <c r="E41" s="277"/>
      <c r="F41" s="278" t="s">
        <v>609</v>
      </c>
      <c r="G41" s="46"/>
      <c r="H41" s="272">
        <f>SUM(H43:H54)</f>
        <v>543</v>
      </c>
      <c r="I41" s="49"/>
      <c r="J41" s="46"/>
      <c r="K41" s="95"/>
      <c r="L41" s="64"/>
      <c r="M41" s="341">
        <f>+Klasse!O13</f>
        <v>231.4351749539594</v>
      </c>
      <c r="N41" s="49" t="s">
        <v>578</v>
      </c>
      <c r="O41" s="43"/>
      <c r="P41" s="73"/>
      <c r="Q41" s="73"/>
      <c r="R41" s="43"/>
      <c r="S41" s="73"/>
      <c r="T41" s="73"/>
      <c r="U41" s="73"/>
      <c r="V41" s="73"/>
      <c r="W41" s="73"/>
      <c r="X41" s="43"/>
      <c r="Y41" s="19">
        <f>+Klasse!Z13</f>
        <v>243.68760375561931</v>
      </c>
      <c r="Z41" s="49" t="s">
        <v>632</v>
      </c>
      <c r="AA41" s="43"/>
      <c r="AB41" s="64"/>
      <c r="AC41" s="65"/>
      <c r="AD41" s="4"/>
      <c r="AE41" s="4"/>
      <c r="AF41" s="56"/>
      <c r="AG41" s="56"/>
      <c r="AH41" s="1"/>
      <c r="AI41" s="5"/>
      <c r="AM41"/>
    </row>
    <row r="42" spans="1:40" ht="17.399999999999999">
      <c r="A42" s="246"/>
      <c r="B42" s="276"/>
      <c r="C42" s="277"/>
      <c r="D42" s="277"/>
      <c r="E42" s="278"/>
      <c r="F42" s="278"/>
      <c r="G42" s="278"/>
      <c r="H42" s="46"/>
      <c r="I42" s="43"/>
      <c r="J42" s="95"/>
      <c r="K42" s="64"/>
      <c r="L42" s="43"/>
      <c r="M42" s="43"/>
      <c r="N42" s="43"/>
      <c r="O42" s="73"/>
      <c r="P42" s="73"/>
      <c r="Q42" s="43"/>
      <c r="R42" s="73"/>
      <c r="S42" s="73"/>
      <c r="T42" s="73"/>
      <c r="U42" s="73"/>
      <c r="V42" s="73"/>
      <c r="W42" s="43"/>
      <c r="X42" s="73"/>
      <c r="Y42" s="43"/>
      <c r="Z42" s="43"/>
      <c r="AA42" s="64"/>
      <c r="AB42" s="64"/>
      <c r="AC42" s="64"/>
      <c r="AD42" s="4"/>
      <c r="AE42" s="56"/>
      <c r="AF42" s="56"/>
      <c r="AG42" s="1"/>
      <c r="AH42" s="5"/>
      <c r="AI42"/>
      <c r="AM42"/>
    </row>
    <row r="43" spans="1:40" ht="15.6">
      <c r="A43" s="43"/>
      <c r="B43" s="43">
        <f>+'Ark1'!C603</f>
        <v>2024</v>
      </c>
      <c r="C43" s="51">
        <f>+'Ark1'!L603</f>
        <v>3</v>
      </c>
      <c r="D43" s="52" t="s">
        <v>30</v>
      </c>
      <c r="E43" s="52">
        <f>+'Ark1'!D603</f>
        <v>1</v>
      </c>
      <c r="F43" s="52" t="str">
        <f t="shared" ref="F43:F54" si="13">+F28</f>
        <v>Jan</v>
      </c>
      <c r="G43" s="51">
        <f>+IF(H43=0,"",'Ark1'!Q603)</f>
        <v>27</v>
      </c>
      <c r="H43" s="51">
        <f>+'Ark1'!R603</f>
        <v>53</v>
      </c>
      <c r="I43" s="115">
        <f t="shared" ref="I43:I54" si="14">+IF(H43=0,"",H43-H276)</f>
        <v>18</v>
      </c>
      <c r="J43" s="66">
        <f>+IF(H43=0,"",'Ark1'!AE603)</f>
        <v>8.4935897435897463</v>
      </c>
      <c r="K43" s="66">
        <f>+IF(H43=0,"",'Ark1'!AF603)</f>
        <v>5.1327597141335914</v>
      </c>
      <c r="L43" s="53">
        <f>+IF(H43=0,"",'Ark1'!T603)</f>
        <v>4.867924528301887</v>
      </c>
      <c r="M43" s="115">
        <f>+IF(H43=0,"",'Ark1'!U603)</f>
        <v>216.99245283018877</v>
      </c>
      <c r="N43" s="115">
        <f t="shared" ref="N43:N54" si="15">+IF(H43=0,"",M43-M276)</f>
        <v>-27.21326145552564</v>
      </c>
      <c r="O43" s="76">
        <f>+IF(H43=0,"",'Ark1'!W603)</f>
        <v>13.207547169811324</v>
      </c>
      <c r="P43" s="76">
        <f>+IF(H43=0,"",'Ark1'!X603)</f>
        <v>1.886792452830188</v>
      </c>
      <c r="Q43" s="76">
        <f>+IF(H43=0,"",'Ark1'!AG603)</f>
        <v>958.32075471698113</v>
      </c>
      <c r="R43" s="76">
        <f>+IF(H43=0,"",'Ark1'!AH603)</f>
        <v>0</v>
      </c>
      <c r="S43" s="76">
        <f>+IF(H43=0,"",'Ark1'!AI603)</f>
        <v>24.528301886792455</v>
      </c>
      <c r="T43" s="444">
        <f>+'Ark1'!AR603</f>
        <v>200.13207547169804</v>
      </c>
      <c r="U43" s="420">
        <f>+'Ark1'!AS603</f>
        <v>26.388992411649095</v>
      </c>
      <c r="V43" s="76">
        <f>+IF(H43=0,"",'Ark1'!Y603)</f>
        <v>58.117080427184334</v>
      </c>
      <c r="W43" s="53">
        <f>+IF(H43=0,"",'Ark1'!AA603)</f>
        <v>1.4147169308041871</v>
      </c>
      <c r="X43" s="76">
        <f>+IF(H43=0,"",'Ark1'!AC603)</f>
        <v>58.425195990032243</v>
      </c>
      <c r="Y43" s="76">
        <f t="shared" ref="Y43:Y54" si="16">IF(H43=0,"",1000*M43/Q43)</f>
        <v>226.42987930932654</v>
      </c>
      <c r="Z43" s="115">
        <f t="shared" ref="Z43:Z54" si="17">+IF(H43=0,"",Y43-Y276)</f>
        <v>-29.941049027465994</v>
      </c>
      <c r="AA43" s="66">
        <f t="shared" ref="AA43:AA54" si="18">IF(H43=0,"",M43/C43)</f>
        <v>72.330817610062923</v>
      </c>
      <c r="AB43" s="66">
        <f t="shared" ref="AB43:AB54" si="19">IF(H43=0,"",H43/G43)</f>
        <v>1.962962962962963</v>
      </c>
      <c r="AC43" s="43"/>
      <c r="AD43" s="4"/>
      <c r="AE43" s="56"/>
      <c r="AF43" s="56"/>
      <c r="AG43" s="1"/>
      <c r="AH43" s="5"/>
      <c r="AI43"/>
      <c r="AJ43" s="1"/>
      <c r="AK43" s="1"/>
      <c r="AL43" s="11"/>
      <c r="AM43" s="11"/>
      <c r="AN43" s="11"/>
    </row>
    <row r="44" spans="1:40" ht="15.6">
      <c r="A44" s="43"/>
      <c r="B44" s="43">
        <f>+'Ark1'!C604</f>
        <v>2024</v>
      </c>
      <c r="C44" s="51">
        <f>+'Ark1'!L604</f>
        <v>3</v>
      </c>
      <c r="D44" s="52" t="s">
        <v>30</v>
      </c>
      <c r="E44" s="52">
        <f>+'Ark1'!D604</f>
        <v>2</v>
      </c>
      <c r="F44" s="52" t="str">
        <f t="shared" si="13"/>
        <v>Feb</v>
      </c>
      <c r="G44" s="51">
        <f>+IF(H44=0,"",'Ark1'!Q604)</f>
        <v>12</v>
      </c>
      <c r="H44" s="51">
        <f>+'Ark1'!R604</f>
        <v>21</v>
      </c>
      <c r="I44" s="115">
        <f t="shared" si="14"/>
        <v>10</v>
      </c>
      <c r="J44" s="66">
        <f>+IF(H44=0,"",'Ark1'!AE604)</f>
        <v>4.6666666666666679</v>
      </c>
      <c r="K44" s="66">
        <f>+IF(H44=0,"",'Ark1'!AF604)</f>
        <v>3.2675552807391095</v>
      </c>
      <c r="L44" s="53">
        <f>+IF(H44=0,"",'Ark1'!T604)</f>
        <v>4.6666666666666679</v>
      </c>
      <c r="M44" s="115">
        <f>+IF(H44=0,"",'Ark1'!U604)</f>
        <v>253.65238095238095</v>
      </c>
      <c r="N44" s="115">
        <f t="shared" si="15"/>
        <v>-22.629437229437201</v>
      </c>
      <c r="O44" s="76">
        <f>+IF(H44=0,"",'Ark1'!W604)</f>
        <v>4.7619047619047636</v>
      </c>
      <c r="P44" s="76">
        <f>+IF(H44=0,"",'Ark1'!X604)</f>
        <v>4.7619047619047636</v>
      </c>
      <c r="Q44" s="76">
        <f>+IF(H44=0,"",'Ark1'!AG604)</f>
        <v>1346.952380952381</v>
      </c>
      <c r="R44" s="76">
        <f>+IF(H44=0,"",'Ark1'!AH604)</f>
        <v>0</v>
      </c>
      <c r="S44" s="76">
        <f>+IF(H44=0,"",'Ark1'!AI604)</f>
        <v>28.571428571428577</v>
      </c>
      <c r="T44" s="444">
        <f>+'Ark1'!AR604</f>
        <v>209.1428571428572</v>
      </c>
      <c r="U44" s="420">
        <f>+'Ark1'!AS604</f>
        <v>27.196356049311841</v>
      </c>
      <c r="V44" s="76">
        <f>+IF(H44=0,"",'Ark1'!Y604)</f>
        <v>63.50606734453941</v>
      </c>
      <c r="W44" s="53">
        <f>+IF(H44=0,"",'Ark1'!AA604)</f>
        <v>1.2472191289246457</v>
      </c>
      <c r="X44" s="76">
        <f>+IF(H44=0,"",'Ark1'!AC604)</f>
        <v>-4.7755732424148682</v>
      </c>
      <c r="Y44" s="76">
        <f t="shared" si="16"/>
        <v>188.31577458813547</v>
      </c>
      <c r="Z44" s="115">
        <f t="shared" si="17"/>
        <v>-107.71968225971182</v>
      </c>
      <c r="AA44" s="66">
        <f t="shared" si="18"/>
        <v>84.550793650793651</v>
      </c>
      <c r="AB44" s="66">
        <f t="shared" si="19"/>
        <v>1.75</v>
      </c>
      <c r="AC44" s="43"/>
      <c r="AD44" s="4"/>
      <c r="AE44" s="56"/>
      <c r="AF44" s="56"/>
      <c r="AG44" s="1"/>
      <c r="AH44" s="5"/>
      <c r="AI44"/>
      <c r="AJ44" s="1"/>
      <c r="AK44" s="1"/>
      <c r="AL44" s="11"/>
      <c r="AM44" s="11"/>
      <c r="AN44" s="11"/>
    </row>
    <row r="45" spans="1:40" ht="15.6">
      <c r="A45" s="43"/>
      <c r="B45" s="43">
        <f>+'Ark1'!C605</f>
        <v>2024</v>
      </c>
      <c r="C45" s="51">
        <f>+'Ark1'!L605</f>
        <v>3</v>
      </c>
      <c r="D45" s="52" t="s">
        <v>30</v>
      </c>
      <c r="E45" s="52">
        <f>+'Ark1'!D605</f>
        <v>3</v>
      </c>
      <c r="F45" s="52" t="str">
        <f t="shared" si="13"/>
        <v>Mar</v>
      </c>
      <c r="G45" s="51">
        <f>+IF(H45=0,"",'Ark1'!Q605)</f>
        <v>15</v>
      </c>
      <c r="H45" s="51">
        <f>+'Ark1'!R605</f>
        <v>23</v>
      </c>
      <c r="I45" s="115">
        <f t="shared" si="14"/>
        <v>-16</v>
      </c>
      <c r="J45" s="66">
        <f>+IF(H45=0,"",'Ark1'!AE605)</f>
        <v>6.3888888888888884</v>
      </c>
      <c r="K45" s="66">
        <f>+IF(H45=0,"",'Ark1'!AF605)</f>
        <v>4.2881002538423347</v>
      </c>
      <c r="L45" s="53">
        <f>+IF(H45=0,"",'Ark1'!T605)</f>
        <v>5.3478260869565215</v>
      </c>
      <c r="M45" s="115">
        <f>+IF(H45=0,"",'Ark1'!U605)</f>
        <v>241.7869565217392</v>
      </c>
      <c r="N45" s="115">
        <f t="shared" si="15"/>
        <v>34.848494983277646</v>
      </c>
      <c r="O45" s="76">
        <f>+IF(H45=0,"",'Ark1'!W605)</f>
        <v>13.043478260869565</v>
      </c>
      <c r="P45" s="76">
        <f>+IF(H45=0,"",'Ark1'!X605)</f>
        <v>0</v>
      </c>
      <c r="Q45" s="76">
        <f>+IF(H45=0,"",'Ark1'!AG605)</f>
        <v>894.08695652173924</v>
      </c>
      <c r="R45" s="76">
        <f>+IF(H45=0,"",'Ark1'!AH605)</f>
        <v>4.3478260869565215</v>
      </c>
      <c r="S45" s="76">
        <f>+IF(H45=0,"",'Ark1'!AI605)</f>
        <v>0</v>
      </c>
      <c r="T45" s="453"/>
      <c r="U45" s="90"/>
      <c r="V45" s="76">
        <f>+IF(H45=0,"",'Ark1'!Y605)</f>
        <v>32.187336212807992</v>
      </c>
      <c r="W45" s="53">
        <f>+IF(H45=0,"",'Ark1'!AA605)</f>
        <v>1.4021317823127919</v>
      </c>
      <c r="X45" s="76">
        <f>+IF(H45=0,"",'Ark1'!AC605)</f>
        <v>6.8115259359525995</v>
      </c>
      <c r="Y45" s="76">
        <f t="shared" si="16"/>
        <v>270.42890488231865</v>
      </c>
      <c r="Z45" s="115">
        <f t="shared" si="17"/>
        <v>46.469530922944671</v>
      </c>
      <c r="AA45" s="66">
        <f t="shared" si="18"/>
        <v>80.595652173913066</v>
      </c>
      <c r="AB45" s="66">
        <f t="shared" si="19"/>
        <v>1.5333333333333334</v>
      </c>
      <c r="AC45" s="43"/>
      <c r="AD45" s="4"/>
      <c r="AE45" s="56"/>
      <c r="AF45" s="56"/>
      <c r="AG45" s="1"/>
      <c r="AH45" s="5"/>
      <c r="AI45"/>
      <c r="AJ45" s="1"/>
      <c r="AK45" s="1"/>
      <c r="AL45" s="11"/>
      <c r="AM45" s="11"/>
      <c r="AN45" s="11"/>
    </row>
    <row r="46" spans="1:40" ht="15.6">
      <c r="A46" s="43"/>
      <c r="B46" s="43">
        <f>+'Ark1'!C606</f>
        <v>2024</v>
      </c>
      <c r="C46" s="51">
        <f>+'Ark1'!L606</f>
        <v>3</v>
      </c>
      <c r="D46" s="52" t="s">
        <v>30</v>
      </c>
      <c r="E46" s="52">
        <f>+'Ark1'!D606</f>
        <v>4</v>
      </c>
      <c r="F46" s="52" t="str">
        <f t="shared" si="13"/>
        <v>Apr</v>
      </c>
      <c r="G46" s="51">
        <f>+IF(H46=0,"",'Ark1'!Q606)</f>
        <v>25</v>
      </c>
      <c r="H46" s="51">
        <f>+'Ark1'!R606</f>
        <v>41</v>
      </c>
      <c r="I46" s="115">
        <f t="shared" si="14"/>
        <v>26</v>
      </c>
      <c r="J46" s="66">
        <f>+IF(H46=0,"",'Ark1'!AE606)</f>
        <v>5.9077809798270886</v>
      </c>
      <c r="K46" s="66">
        <f>+IF(H46=0,"",'Ark1'!AF606)</f>
        <v>3.9644040053053207</v>
      </c>
      <c r="L46" s="53">
        <f>+IF(H46=0,"",'Ark1'!T606)</f>
        <v>5.951219512195121</v>
      </c>
      <c r="M46" s="115">
        <f>+IF(H46=0,"",'Ark1'!U606)</f>
        <v>236.64146341463407</v>
      </c>
      <c r="N46" s="115">
        <f t="shared" si="15"/>
        <v>2.0014634146341166</v>
      </c>
      <c r="O46" s="76">
        <f>+IF(H46=0,"",'Ark1'!W606)</f>
        <v>31.707317073170728</v>
      </c>
      <c r="P46" s="76">
        <f>+IF(H46=0,"",'Ark1'!X606)</f>
        <v>0</v>
      </c>
      <c r="Q46" s="76">
        <f>+IF(H46=0,"",'Ark1'!AG606)</f>
        <v>929.26829268292636</v>
      </c>
      <c r="R46" s="76">
        <f>+IF(H46=0,"",'Ark1'!AH606)</f>
        <v>0</v>
      </c>
      <c r="S46" s="76">
        <f>+IF(H46=0,"",'Ark1'!AI606)</f>
        <v>26.829268292682919</v>
      </c>
      <c r="T46" s="453"/>
      <c r="U46" s="90"/>
      <c r="V46" s="76">
        <f>+IF(H46=0,"",'Ark1'!Y606)</f>
        <v>39.910870061650385</v>
      </c>
      <c r="W46" s="53">
        <f>+IF(H46=0,"",'Ark1'!AA606)</f>
        <v>1.4807911450400515</v>
      </c>
      <c r="X46" s="76">
        <f>+IF(H46=0,"",'Ark1'!AC606)</f>
        <v>24.678566170937501</v>
      </c>
      <c r="Y46" s="76">
        <f t="shared" si="16"/>
        <v>254.65354330708666</v>
      </c>
      <c r="Z46" s="115">
        <f t="shared" si="17"/>
        <v>35.816690332601382</v>
      </c>
      <c r="AA46" s="66">
        <f t="shared" si="18"/>
        <v>78.88048780487803</v>
      </c>
      <c r="AB46" s="66">
        <f t="shared" si="19"/>
        <v>1.64</v>
      </c>
      <c r="AC46" s="43"/>
      <c r="AD46" s="4"/>
      <c r="AE46" s="56"/>
      <c r="AF46" s="56"/>
      <c r="AG46" s="1"/>
      <c r="AH46" s="5"/>
      <c r="AI46"/>
      <c r="AJ46" s="1"/>
      <c r="AK46" s="1"/>
      <c r="AL46" s="11"/>
      <c r="AM46" s="11"/>
      <c r="AN46" s="11"/>
    </row>
    <row r="47" spans="1:40" ht="15.6">
      <c r="A47" s="43"/>
      <c r="B47" s="43">
        <f>+'Ark1'!C607</f>
        <v>2024</v>
      </c>
      <c r="C47" s="51">
        <f>+'Ark1'!L607</f>
        <v>3</v>
      </c>
      <c r="D47" s="52" t="s">
        <v>30</v>
      </c>
      <c r="E47" s="52">
        <f>+'Ark1'!D607</f>
        <v>5</v>
      </c>
      <c r="F47" s="52" t="str">
        <f t="shared" si="13"/>
        <v>Mai</v>
      </c>
      <c r="G47" s="51">
        <f>+IF(H47=0,"",'Ark1'!Q607)</f>
        <v>25</v>
      </c>
      <c r="H47" s="51">
        <f>+'Ark1'!R607</f>
        <v>56</v>
      </c>
      <c r="I47" s="115">
        <f t="shared" si="14"/>
        <v>33</v>
      </c>
      <c r="J47" s="66">
        <f>+IF(H47=0,"",'Ark1'!AE607)</f>
        <v>8.1751824817518255</v>
      </c>
      <c r="K47" s="66">
        <f>+IF(H47=0,"",'Ark1'!AF607)</f>
        <v>4.8868764265231492</v>
      </c>
      <c r="L47" s="53">
        <f>+IF(H47=0,"",'Ark1'!T607)</f>
        <v>5.125</v>
      </c>
      <c r="M47" s="115">
        <f>+IF(H47=0,"",'Ark1'!U607)</f>
        <v>208.48750000000004</v>
      </c>
      <c r="N47" s="115">
        <f t="shared" si="15"/>
        <v>-20.23858695652163</v>
      </c>
      <c r="O47" s="76">
        <f>+IF(H47=0,"",'Ark1'!W607)</f>
        <v>17.857142857142861</v>
      </c>
      <c r="P47" s="76">
        <f>+IF(H47=0,"",'Ark1'!X607)</f>
        <v>0</v>
      </c>
      <c r="Q47" s="76">
        <f>+IF(H47=0,"",'Ark1'!AG607)</f>
        <v>887.892857142857</v>
      </c>
      <c r="R47" s="76">
        <f>+IF(H47=0,"",'Ark1'!AH607)</f>
        <v>0</v>
      </c>
      <c r="S47" s="76">
        <f>+IF(H47=0,"",'Ark1'!AI607)</f>
        <v>19.642857142857139</v>
      </c>
      <c r="T47" s="453"/>
      <c r="U47" s="90"/>
      <c r="V47" s="76">
        <f>+IF(H47=0,"",'Ark1'!Y607)</f>
        <v>51.131951369890515</v>
      </c>
      <c r="W47" s="53">
        <f>+IF(H47=0,"",'Ark1'!AA607)</f>
        <v>1.4275666109052243</v>
      </c>
      <c r="X47" s="76">
        <f>+IF(H47=0,"",'Ark1'!AC607)</f>
        <v>31.780566029988854</v>
      </c>
      <c r="Y47" s="76">
        <f t="shared" si="16"/>
        <v>234.81155223040111</v>
      </c>
      <c r="Z47" s="115">
        <f t="shared" si="17"/>
        <v>4.9762601687121446</v>
      </c>
      <c r="AA47" s="66">
        <f t="shared" si="18"/>
        <v>69.495833333333351</v>
      </c>
      <c r="AB47" s="66">
        <f t="shared" si="19"/>
        <v>2.2400000000000002</v>
      </c>
      <c r="AC47" s="43"/>
      <c r="AD47" s="4"/>
      <c r="AE47" s="56"/>
      <c r="AF47" s="56"/>
      <c r="AG47" s="1"/>
      <c r="AH47" s="5"/>
      <c r="AI47"/>
      <c r="AJ47" s="1"/>
      <c r="AK47" s="1"/>
      <c r="AL47" s="11"/>
      <c r="AM47" s="11"/>
      <c r="AN47" s="11"/>
    </row>
    <row r="48" spans="1:40" ht="15.6">
      <c r="A48" s="43"/>
      <c r="B48" s="43">
        <f>+'Ark1'!C608</f>
        <v>2024</v>
      </c>
      <c r="C48" s="51">
        <f>+'Ark1'!L608</f>
        <v>3</v>
      </c>
      <c r="D48" s="52" t="s">
        <v>30</v>
      </c>
      <c r="E48" s="52">
        <f>+'Ark1'!D608</f>
        <v>6</v>
      </c>
      <c r="F48" s="52" t="str">
        <f t="shared" si="13"/>
        <v>Jun</v>
      </c>
      <c r="G48" s="51">
        <f>+IF(H48=0,"",'Ark1'!Q608)</f>
        <v>24</v>
      </c>
      <c r="H48" s="51">
        <f>+'Ark1'!R608</f>
        <v>33</v>
      </c>
      <c r="I48" s="115">
        <f t="shared" si="14"/>
        <v>-36</v>
      </c>
      <c r="J48" s="66">
        <f>+IF(H48=0,"",'Ark1'!AE608)</f>
        <v>4.8316251830161052</v>
      </c>
      <c r="K48" s="66">
        <f>+IF(H48=0,"",'Ark1'!AF608)</f>
        <v>3.1484978710959757</v>
      </c>
      <c r="L48" s="53">
        <f>+IF(H48=0,"",'Ark1'!T608)</f>
        <v>4.8787878787878789</v>
      </c>
      <c r="M48" s="115">
        <f>+IF(H48=0,"",'Ark1'!U608)</f>
        <v>230.98181818181817</v>
      </c>
      <c r="N48" s="115">
        <f t="shared" si="15"/>
        <v>13.912252964426813</v>
      </c>
      <c r="O48" s="76">
        <f>+IF(H48=0,"",'Ark1'!W608)</f>
        <v>6.0606060606060606</v>
      </c>
      <c r="P48" s="76">
        <f>+IF(H48=0,"",'Ark1'!X608)</f>
        <v>0</v>
      </c>
      <c r="Q48" s="76">
        <f>+IF(H48=0,"",'Ark1'!AG608)</f>
        <v>864.09677419354853</v>
      </c>
      <c r="R48" s="76">
        <f>+IF(H48=0,"",'Ark1'!AH608)</f>
        <v>0</v>
      </c>
      <c r="S48" s="76">
        <f>+IF(H48=0,"",'Ark1'!AI608)</f>
        <v>6.0606060606060606</v>
      </c>
      <c r="T48" s="453"/>
      <c r="U48" s="90"/>
      <c r="V48" s="76">
        <f>+IF(H48=0,"",'Ark1'!Y608)</f>
        <v>37.946321373555421</v>
      </c>
      <c r="W48" s="53">
        <f>+IF(H48=0,"",'Ark1'!AA608)</f>
        <v>1.1216215468679849</v>
      </c>
      <c r="X48" s="76">
        <f>+IF(H48=0,"",'Ark1'!AC608)</f>
        <v>10.987849880389287</v>
      </c>
      <c r="Y48" s="76">
        <f t="shared" si="16"/>
        <v>267.31012668967639</v>
      </c>
      <c r="Z48" s="115">
        <f t="shared" si="17"/>
        <v>24.857958775505949</v>
      </c>
      <c r="AA48" s="66">
        <f t="shared" si="18"/>
        <v>76.993939393939385</v>
      </c>
      <c r="AB48" s="66">
        <f t="shared" si="19"/>
        <v>1.375</v>
      </c>
      <c r="AC48" s="43"/>
      <c r="AD48" s="4"/>
      <c r="AE48" s="56"/>
      <c r="AF48" s="56"/>
      <c r="AG48" s="1"/>
      <c r="AH48" s="5"/>
      <c r="AI48"/>
      <c r="AJ48" s="1"/>
      <c r="AK48" s="1"/>
      <c r="AL48" s="11"/>
      <c r="AM48" s="11"/>
      <c r="AN48" s="11"/>
    </row>
    <row r="49" spans="1:40" ht="15.6">
      <c r="A49" s="43"/>
      <c r="B49" s="43">
        <f>+'Ark1'!C609</f>
        <v>2024</v>
      </c>
      <c r="C49" s="51">
        <f>+'Ark1'!L609</f>
        <v>3</v>
      </c>
      <c r="D49" s="52" t="s">
        <v>30</v>
      </c>
      <c r="E49" s="52">
        <f>+'Ark1'!D609</f>
        <v>7</v>
      </c>
      <c r="F49" s="52" t="str">
        <f t="shared" si="13"/>
        <v>Jul</v>
      </c>
      <c r="G49" s="51">
        <f>+IF(H49=0,"",'Ark1'!Q609)</f>
        <v>19</v>
      </c>
      <c r="H49" s="51">
        <f>+'Ark1'!R609</f>
        <v>28</v>
      </c>
      <c r="I49" s="115">
        <f t="shared" si="14"/>
        <v>-14</v>
      </c>
      <c r="J49" s="66">
        <f>+IF(H49=0,"",'Ark1'!AE609)</f>
        <v>4.8865619546247823</v>
      </c>
      <c r="K49" s="66">
        <f>+IF(H49=0,"",'Ark1'!AF609)</f>
        <v>3.1076848382060871</v>
      </c>
      <c r="L49" s="53">
        <f>+IF(H49=0,"",'Ark1'!T609)</f>
        <v>4.8571428571428559</v>
      </c>
      <c r="M49" s="115">
        <f>+IF(H49=0,"",'Ark1'!U609)</f>
        <v>234.5428571428572</v>
      </c>
      <c r="N49" s="115">
        <f t="shared" si="15"/>
        <v>5.6285714285714334</v>
      </c>
      <c r="O49" s="76">
        <f>+IF(H49=0,"",'Ark1'!W609)</f>
        <v>14.285714285714288</v>
      </c>
      <c r="P49" s="76">
        <f>+IF(H49=0,"",'Ark1'!X609)</f>
        <v>0</v>
      </c>
      <c r="Q49" s="76">
        <f>+IF(H49=0,"",'Ark1'!AG609)</f>
        <v>871.78571428571445</v>
      </c>
      <c r="R49" s="76">
        <f>+IF(H49=0,"",'Ark1'!AH609)</f>
        <v>0</v>
      </c>
      <c r="S49" s="76">
        <f>+IF(H49=0,"",'Ark1'!AI609)</f>
        <v>28.571428571428577</v>
      </c>
      <c r="T49" s="453"/>
      <c r="U49" s="90"/>
      <c r="V49" s="76">
        <f>+IF(H49=0,"",'Ark1'!Y609)</f>
        <v>55.194166543287693</v>
      </c>
      <c r="W49" s="53">
        <f>+IF(H49=0,"",'Ark1'!AA609)</f>
        <v>1.2737538928662171</v>
      </c>
      <c r="X49" s="76">
        <f>+IF(H49=0,"",'Ark1'!AC609)</f>
        <v>8.7970995042599132</v>
      </c>
      <c r="Y49" s="76">
        <f t="shared" si="16"/>
        <v>269.0372798033593</v>
      </c>
      <c r="Z49" s="115">
        <f t="shared" si="17"/>
        <v>22.987375772649102</v>
      </c>
      <c r="AA49" s="66">
        <f t="shared" si="18"/>
        <v>78.180952380952405</v>
      </c>
      <c r="AB49" s="66">
        <f t="shared" si="19"/>
        <v>1.4736842105263157</v>
      </c>
      <c r="AC49" s="43"/>
      <c r="AD49" s="4"/>
      <c r="AE49" s="56"/>
      <c r="AF49" s="56"/>
      <c r="AG49" s="1"/>
      <c r="AH49" s="5"/>
      <c r="AI49"/>
      <c r="AJ49" s="1"/>
      <c r="AK49" s="1"/>
      <c r="AL49" s="11"/>
      <c r="AM49" s="11"/>
      <c r="AN49" s="11"/>
    </row>
    <row r="50" spans="1:40" ht="15.6">
      <c r="A50" s="43"/>
      <c r="B50" s="43">
        <f>+'Ark1'!C610</f>
        <v>2024</v>
      </c>
      <c r="C50" s="51">
        <f>+'Ark1'!L610</f>
        <v>3</v>
      </c>
      <c r="D50" s="52" t="s">
        <v>30</v>
      </c>
      <c r="E50" s="52">
        <f>+'Ark1'!D610</f>
        <v>8</v>
      </c>
      <c r="F50" s="52" t="str">
        <f t="shared" si="13"/>
        <v>Aug</v>
      </c>
      <c r="G50" s="51">
        <f>+IF(H50=0,"",'Ark1'!Q610)</f>
        <v>21</v>
      </c>
      <c r="H50" s="51">
        <f>+'Ark1'!R610</f>
        <v>33</v>
      </c>
      <c r="I50" s="115">
        <f t="shared" si="14"/>
        <v>-21</v>
      </c>
      <c r="J50" s="66">
        <f>+IF(H50=0,"",'Ark1'!AE610)</f>
        <v>4.4715447154471555</v>
      </c>
      <c r="K50" s="66">
        <f>+IF(H50=0,"",'Ark1'!AF610)</f>
        <v>2.7744259753117313</v>
      </c>
      <c r="L50" s="53">
        <f>+IF(H50=0,"",'Ark1'!T610)</f>
        <v>4.8484848484848486</v>
      </c>
      <c r="M50" s="115">
        <f>+IF(H50=0,"",'Ark1'!U610)</f>
        <v>223.16969696969696</v>
      </c>
      <c r="N50" s="115">
        <f t="shared" si="15"/>
        <v>-15.937710437710393</v>
      </c>
      <c r="O50" s="76">
        <f>+IF(H50=0,"",'Ark1'!W610)</f>
        <v>18.181818181818183</v>
      </c>
      <c r="P50" s="76">
        <f>+IF(H50=0,"",'Ark1'!X610)</f>
        <v>0</v>
      </c>
      <c r="Q50" s="76">
        <f>+IF(H50=0,"",'Ark1'!AG610)</f>
        <v>970</v>
      </c>
      <c r="R50" s="76">
        <f>+IF(H50=0,"",'Ark1'!AH610)</f>
        <v>0</v>
      </c>
      <c r="S50" s="76">
        <f>+IF(H50=0,"",'Ark1'!AI610)</f>
        <v>30.303030303030305</v>
      </c>
      <c r="T50" s="453"/>
      <c r="U50" s="90"/>
      <c r="V50" s="76">
        <f>+IF(H50=0,"",'Ark1'!Y610)</f>
        <v>68.020288795233427</v>
      </c>
      <c r="W50" s="53">
        <f>+IF(H50=0,"",'Ark1'!AA610)</f>
        <v>1.5977486456320069</v>
      </c>
      <c r="X50" s="76">
        <f>+IF(H50=0,"",'Ark1'!AC610)</f>
        <v>51.938971969007405</v>
      </c>
      <c r="Y50" s="76">
        <f t="shared" si="16"/>
        <v>230.07185254607933</v>
      </c>
      <c r="Z50" s="115">
        <f t="shared" si="17"/>
        <v>-64.11186256948551</v>
      </c>
      <c r="AA50" s="66">
        <f t="shared" si="18"/>
        <v>74.389898989898981</v>
      </c>
      <c r="AB50" s="66">
        <f t="shared" si="19"/>
        <v>1.5714285714285714</v>
      </c>
      <c r="AC50" s="43"/>
      <c r="AD50" s="4"/>
      <c r="AE50" s="56"/>
      <c r="AF50" s="56"/>
      <c r="AG50" s="1"/>
      <c r="AH50" s="5"/>
      <c r="AI50"/>
      <c r="AJ50" s="1"/>
      <c r="AK50" s="1"/>
      <c r="AL50" s="11"/>
      <c r="AM50" s="11"/>
      <c r="AN50" s="11"/>
    </row>
    <row r="51" spans="1:40" ht="15.6">
      <c r="A51" s="43"/>
      <c r="B51" s="43">
        <f>+'Ark1'!C611</f>
        <v>2024</v>
      </c>
      <c r="C51" s="51">
        <f>+'Ark1'!L611</f>
        <v>3</v>
      </c>
      <c r="D51" s="52" t="s">
        <v>30</v>
      </c>
      <c r="E51" s="52">
        <f>+'Ark1'!D611</f>
        <v>9</v>
      </c>
      <c r="F51" s="52" t="str">
        <f t="shared" si="13"/>
        <v>Sep</v>
      </c>
      <c r="G51" s="51">
        <f>+IF(H51=0,"",'Ark1'!Q611)</f>
        <v>25</v>
      </c>
      <c r="H51" s="51">
        <f>+'Ark1'!R611</f>
        <v>35</v>
      </c>
      <c r="I51" s="115">
        <f t="shared" si="14"/>
        <v>-19</v>
      </c>
      <c r="J51" s="66">
        <f>+IF(H51=0,"",'Ark1'!AE611)</f>
        <v>4.5572916666666679</v>
      </c>
      <c r="K51" s="66">
        <f>+IF(H51=0,"",'Ark1'!AF611)</f>
        <v>3.243935803255543</v>
      </c>
      <c r="L51" s="53">
        <f>+IF(H51=0,"",'Ark1'!T611)</f>
        <v>4.5142857142857116</v>
      </c>
      <c r="M51" s="115">
        <f>+IF(H51=0,"",'Ark1'!U611)</f>
        <v>255.50285714285712</v>
      </c>
      <c r="N51" s="115">
        <f t="shared" si="15"/>
        <v>11.269523809523832</v>
      </c>
      <c r="O51" s="76">
        <f>+IF(H51=0,"",'Ark1'!W611)</f>
        <v>5.7142857142857153</v>
      </c>
      <c r="P51" s="76">
        <f>+IF(H51=0,"",'Ark1'!X611)</f>
        <v>0</v>
      </c>
      <c r="Q51" s="76">
        <f>+IF(H51=0,"",'Ark1'!AG611)</f>
        <v>952.55882352941182</v>
      </c>
      <c r="R51" s="76">
        <f>+IF(H51=0,"",'Ark1'!AH611)</f>
        <v>0</v>
      </c>
      <c r="S51" s="76">
        <f>+IF(H51=0,"",'Ark1'!AI611)</f>
        <v>11.428571428571431</v>
      </c>
      <c r="T51" s="453"/>
      <c r="U51" s="90"/>
      <c r="V51" s="76">
        <f>+IF(H51=0,"",'Ark1'!Y611)</f>
        <v>43.692519697895847</v>
      </c>
      <c r="W51" s="53">
        <f>+IF(H51=0,"",'Ark1'!AA611)</f>
        <v>1.1050902631893551</v>
      </c>
      <c r="X51" s="76">
        <f>+IF(H51=0,"",'Ark1'!AC611)</f>
        <v>-2.7901141257755926</v>
      </c>
      <c r="Y51" s="76">
        <f t="shared" si="16"/>
        <v>268.22790449430767</v>
      </c>
      <c r="Z51" s="115">
        <f t="shared" si="17"/>
        <v>-24.174604409590415</v>
      </c>
      <c r="AA51" s="66">
        <f t="shared" si="18"/>
        <v>85.167619047619041</v>
      </c>
      <c r="AB51" s="66">
        <f t="shared" si="19"/>
        <v>1.4</v>
      </c>
      <c r="AC51" s="43"/>
      <c r="AD51" s="4"/>
      <c r="AE51" s="56"/>
      <c r="AF51" s="56"/>
      <c r="AG51" s="1"/>
      <c r="AH51" s="5"/>
      <c r="AI51"/>
      <c r="AJ51" s="1"/>
      <c r="AK51" s="1"/>
      <c r="AL51" s="11"/>
      <c r="AM51" s="11"/>
      <c r="AN51" s="11"/>
    </row>
    <row r="52" spans="1:40" ht="15.6">
      <c r="A52" s="43"/>
      <c r="B52" s="43">
        <f>+'Ark1'!C612</f>
        <v>2024</v>
      </c>
      <c r="C52" s="51">
        <f>+'Ark1'!L612</f>
        <v>3</v>
      </c>
      <c r="D52" s="52" t="s">
        <v>30</v>
      </c>
      <c r="E52" s="52">
        <f>+'Ark1'!D612</f>
        <v>10</v>
      </c>
      <c r="F52" s="52" t="str">
        <f t="shared" si="13"/>
        <v>Okt</v>
      </c>
      <c r="G52" s="51">
        <f>+IF(H52=0,"",'Ark1'!Q612)</f>
        <v>61</v>
      </c>
      <c r="H52" s="51">
        <f>+'Ark1'!R612</f>
        <v>105</v>
      </c>
      <c r="I52" s="115">
        <f t="shared" si="14"/>
        <v>16</v>
      </c>
      <c r="J52" s="66">
        <f>+IF(H52=0,"",'Ark1'!AE612)</f>
        <v>10.880829015544039</v>
      </c>
      <c r="K52" s="66">
        <f>+IF(H52=0,"",'Ark1'!AF612)</f>
        <v>7.1707620042124862</v>
      </c>
      <c r="L52" s="53">
        <f>+IF(H52=0,"",'Ark1'!T612)</f>
        <v>5.1809523809523812</v>
      </c>
      <c r="M52" s="115">
        <f>+IF(H52=0,"",'Ark1'!U612)</f>
        <v>230.47047619047609</v>
      </c>
      <c r="N52" s="115">
        <f t="shared" si="15"/>
        <v>-1.8744676297485512</v>
      </c>
      <c r="O52" s="76">
        <f>+IF(H52=0,"",'Ark1'!W612)</f>
        <v>13.333333333333337</v>
      </c>
      <c r="P52" s="76">
        <f>+IF(H52=0,"",'Ark1'!X612)</f>
        <v>0</v>
      </c>
      <c r="Q52" s="76">
        <f>+IF(H52=0,"",'Ark1'!AG612)</f>
        <v>936.88</v>
      </c>
      <c r="R52" s="76">
        <f>+IF(H52=0,"",'Ark1'!AH612)</f>
        <v>0</v>
      </c>
      <c r="S52" s="76">
        <f>+IF(H52=0,"",'Ark1'!AI612)</f>
        <v>14.285714285714288</v>
      </c>
      <c r="T52" s="453"/>
      <c r="U52" s="90"/>
      <c r="V52" s="76">
        <f>+IF(H52=0,"",'Ark1'!Y612)</f>
        <v>49.086372706562194</v>
      </c>
      <c r="W52" s="53">
        <f>+IF(H52=0,"",'Ark1'!AA612)</f>
        <v>1.3293818999172735</v>
      </c>
      <c r="X52" s="76">
        <f>+IF(H52=0,"",'Ark1'!AC612)</f>
        <v>23.55845667272791</v>
      </c>
      <c r="Y52" s="76">
        <f t="shared" si="16"/>
        <v>245.9978611887073</v>
      </c>
      <c r="Z52" s="115">
        <f t="shared" si="17"/>
        <v>-10.872199726580504</v>
      </c>
      <c r="AA52" s="66">
        <f t="shared" si="18"/>
        <v>76.823492063492026</v>
      </c>
      <c r="AB52" s="66">
        <f t="shared" si="19"/>
        <v>1.721311475409836</v>
      </c>
      <c r="AC52" s="43"/>
      <c r="AD52" s="4"/>
      <c r="AE52" s="56"/>
      <c r="AF52" s="56"/>
      <c r="AG52" s="1"/>
      <c r="AH52" s="5"/>
      <c r="AI52"/>
      <c r="AJ52" s="1"/>
      <c r="AK52" s="1"/>
      <c r="AL52" s="11"/>
      <c r="AM52" s="11"/>
      <c r="AN52" s="11"/>
    </row>
    <row r="53" spans="1:40" ht="15.6">
      <c r="A53" s="43"/>
      <c r="B53" s="43">
        <f>+'Ark1'!C613</f>
        <v>2024</v>
      </c>
      <c r="C53" s="51">
        <f>+'Ark1'!L613</f>
        <v>3</v>
      </c>
      <c r="D53" s="52" t="s">
        <v>30</v>
      </c>
      <c r="E53" s="52">
        <f>+'Ark1'!D613</f>
        <v>11</v>
      </c>
      <c r="F53" s="52" t="str">
        <f t="shared" si="13"/>
        <v>Nov</v>
      </c>
      <c r="G53" s="51">
        <f>+IF(H53=0,"",'Ark1'!Q613)</f>
        <v>54</v>
      </c>
      <c r="H53" s="51">
        <f>+'Ark1'!R613</f>
        <v>107</v>
      </c>
      <c r="I53" s="115">
        <f t="shared" si="14"/>
        <v>-33</v>
      </c>
      <c r="J53" s="66">
        <f>+IF(H53=0,"",'Ark1'!AE613)</f>
        <v>10.065851364063972</v>
      </c>
      <c r="K53" s="66">
        <f>+IF(H53=0,"",'Ark1'!AF613)</f>
        <v>6.9138148956735126</v>
      </c>
      <c r="L53" s="53">
        <f>+IF(H53=0,"",'Ark1'!T613)</f>
        <v>5.6728971962616805</v>
      </c>
      <c r="M53" s="115">
        <f>+IF(H53=0,"",'Ark1'!U613)</f>
        <v>238.99345794392536</v>
      </c>
      <c r="N53" s="115">
        <f t="shared" si="15"/>
        <v>14.862029372497005</v>
      </c>
      <c r="O53" s="76">
        <f>+IF(H53=0,"",'Ark1'!W613)</f>
        <v>20.560747663551403</v>
      </c>
      <c r="P53" s="76">
        <f>+IF(H53=0,"",'Ark1'!X613)</f>
        <v>0</v>
      </c>
      <c r="Q53" s="76">
        <f>+IF(H53=0,"",'Ark1'!AG613)</f>
        <v>975.6</v>
      </c>
      <c r="R53" s="76">
        <f>+IF(H53=0,"",'Ark1'!AH613)</f>
        <v>0</v>
      </c>
      <c r="S53" s="76">
        <f>+IF(H53=0,"",'Ark1'!AI613)</f>
        <v>12.149532710280372</v>
      </c>
      <c r="T53" s="453"/>
      <c r="U53" s="90"/>
      <c r="V53" s="76">
        <f>+IF(H53=0,"",'Ark1'!Y613)</f>
        <v>48.14203920182316</v>
      </c>
      <c r="W53" s="53">
        <f>+IF(H53=0,"",'Ark1'!AA613)</f>
        <v>1.1255378854074483</v>
      </c>
      <c r="X53" s="76">
        <f>+IF(H53=0,"",'Ark1'!AC613)</f>
        <v>6.9417064657354892</v>
      </c>
      <c r="Y53" s="76">
        <f t="shared" si="16"/>
        <v>244.97074409996449</v>
      </c>
      <c r="Z53" s="115">
        <f t="shared" si="17"/>
        <v>1.8625781002017163</v>
      </c>
      <c r="AA53" s="66">
        <f t="shared" si="18"/>
        <v>79.664485981308459</v>
      </c>
      <c r="AB53" s="66">
        <f t="shared" si="19"/>
        <v>1.9814814814814814</v>
      </c>
      <c r="AC53" s="43"/>
      <c r="AD53" s="4"/>
      <c r="AE53" s="56"/>
      <c r="AF53" s="56"/>
      <c r="AG53" s="1"/>
      <c r="AH53" s="5"/>
      <c r="AI53"/>
      <c r="AJ53" s="13"/>
      <c r="AK53" s="13"/>
      <c r="AL53" s="11"/>
      <c r="AM53" s="11"/>
      <c r="AN53" s="11"/>
    </row>
    <row r="54" spans="1:40" ht="17.25" customHeight="1">
      <c r="A54" s="43"/>
      <c r="B54" s="43">
        <f>+'Ark1'!C614</f>
        <v>2024</v>
      </c>
      <c r="C54" s="51">
        <f>+'Ark1'!L614</f>
        <v>3</v>
      </c>
      <c r="D54" s="52" t="s">
        <v>30</v>
      </c>
      <c r="E54" s="52">
        <f>+'Ark1'!D614</f>
        <v>12</v>
      </c>
      <c r="F54" s="52" t="str">
        <f t="shared" si="13"/>
        <v>Des</v>
      </c>
      <c r="G54" s="51">
        <f>+IF(H54=0,"",'Ark1'!Q614)</f>
        <v>7</v>
      </c>
      <c r="H54" s="51">
        <f>+'Ark1'!R614</f>
        <v>8</v>
      </c>
      <c r="I54" s="115">
        <f t="shared" si="14"/>
        <v>-19</v>
      </c>
      <c r="J54" s="66">
        <f>+IF(H54=0,"",'Ark1'!AE614)</f>
        <v>3.6697247706422025</v>
      </c>
      <c r="K54" s="66">
        <f>+IF(H54=0,"",'Ark1'!AF614)</f>
        <v>2.0432854550272226</v>
      </c>
      <c r="L54" s="53">
        <f>+IF(H54=0,"",'Ark1'!T614)</f>
        <v>5.25</v>
      </c>
      <c r="M54" s="115">
        <f>+IF(H54=0,"",'Ark1'!U614)</f>
        <v>204.35000000000005</v>
      </c>
      <c r="N54" s="115">
        <f t="shared" si="15"/>
        <v>16.705555555555605</v>
      </c>
      <c r="O54" s="76">
        <f>+IF(H54=0,"",'Ark1'!W614)</f>
        <v>0</v>
      </c>
      <c r="P54" s="76">
        <f>+IF(H54=0,"",'Ark1'!X614)</f>
        <v>0</v>
      </c>
      <c r="Q54" s="76">
        <f>+IF(H54=0,"",'Ark1'!AG614)</f>
        <v>833.8</v>
      </c>
      <c r="R54" s="76">
        <f>+IF(H54=0,"",'Ark1'!AH614)</f>
        <v>0</v>
      </c>
      <c r="S54" s="76">
        <f>+IF(H54=0,"",'Ark1'!AI614)</f>
        <v>0</v>
      </c>
      <c r="T54" s="453"/>
      <c r="U54" s="90"/>
      <c r="V54" s="76">
        <f>+IF(H54=0,"",'Ark1'!Y614)</f>
        <v>21.543966672829647</v>
      </c>
      <c r="W54" s="53">
        <f>+IF(H54=0,"",'Ark1'!AA614)</f>
        <v>0.66143782776614757</v>
      </c>
      <c r="X54" s="76">
        <f>+IF(H54=0,"",'Ark1'!AC614)</f>
        <v>14.824567107021146</v>
      </c>
      <c r="Y54" s="76">
        <f t="shared" si="16"/>
        <v>245.08275365795163</v>
      </c>
      <c r="Z54" s="115">
        <f t="shared" si="17"/>
        <v>40.275457822496008</v>
      </c>
      <c r="AA54" s="66">
        <f t="shared" si="18"/>
        <v>68.116666666666688</v>
      </c>
      <c r="AB54" s="66">
        <f t="shared" si="19"/>
        <v>1.1428571428571428</v>
      </c>
      <c r="AC54" s="43"/>
      <c r="AD54" s="4"/>
      <c r="AE54" s="56"/>
      <c r="AF54" s="56"/>
      <c r="AG54" s="1"/>
      <c r="AH54" s="5"/>
      <c r="AI54"/>
      <c r="AJ54" s="13"/>
      <c r="AK54" s="13"/>
      <c r="AL54" s="11"/>
      <c r="AM54" s="11"/>
      <c r="AN54" s="11"/>
    </row>
    <row r="55" spans="1:40" ht="15.6">
      <c r="A55" s="46"/>
      <c r="B55" s="43"/>
      <c r="C55" s="46"/>
      <c r="D55" s="46"/>
      <c r="E55" s="46"/>
      <c r="F55" s="46"/>
      <c r="G55" s="46"/>
      <c r="H55" s="46"/>
      <c r="I55" s="43"/>
      <c r="J55" s="95"/>
      <c r="K55" s="64"/>
      <c r="L55" s="43"/>
      <c r="M55" s="43"/>
      <c r="N55" s="43"/>
      <c r="O55" s="73"/>
      <c r="P55" s="73"/>
      <c r="Q55" s="43"/>
      <c r="R55" s="73"/>
      <c r="S55" s="73"/>
      <c r="T55" s="73"/>
      <c r="U55" s="73"/>
      <c r="V55" s="73"/>
      <c r="W55" s="43"/>
      <c r="X55" s="73"/>
      <c r="Y55" s="43"/>
      <c r="Z55" s="43"/>
      <c r="AA55" s="64"/>
      <c r="AB55" s="65"/>
      <c r="AC55" s="43"/>
      <c r="AD55" s="4"/>
      <c r="AE55" s="56"/>
      <c r="AF55" s="56"/>
      <c r="AG55" s="1"/>
      <c r="AH55" s="5"/>
      <c r="AI55"/>
      <c r="AM55"/>
    </row>
    <row r="56" spans="1:40" ht="17.399999999999999">
      <c r="A56" s="246"/>
      <c r="B56" s="277" t="s">
        <v>0</v>
      </c>
      <c r="C56" s="277"/>
      <c r="D56" s="277" t="str">
        <f>+D58</f>
        <v>O-</v>
      </c>
      <c r="E56" s="277"/>
      <c r="F56" s="278"/>
      <c r="G56" s="278" t="s">
        <v>609</v>
      </c>
      <c r="H56" s="212">
        <f>SUM(H58:H69)</f>
        <v>1487</v>
      </c>
      <c r="I56" s="49"/>
      <c r="J56" s="46"/>
      <c r="K56" s="95"/>
      <c r="L56" s="64"/>
      <c r="M56" s="341">
        <f>+Klasse!O14</f>
        <v>278.59219905850722</v>
      </c>
      <c r="N56" s="49" t="s">
        <v>578</v>
      </c>
      <c r="O56" s="43"/>
      <c r="P56" s="73"/>
      <c r="Q56" s="73"/>
      <c r="R56" s="43"/>
      <c r="S56" s="73"/>
      <c r="T56" s="73"/>
      <c r="U56" s="73"/>
      <c r="V56" s="73"/>
      <c r="W56" s="73"/>
      <c r="X56" s="43"/>
      <c r="Y56" s="19">
        <f>+Klasse!Z14</f>
        <v>309.51765443151726</v>
      </c>
      <c r="Z56" s="49" t="s">
        <v>632</v>
      </c>
      <c r="AA56" s="43"/>
      <c r="AB56" s="64"/>
      <c r="AC56" s="65"/>
      <c r="AD56" s="4"/>
      <c r="AE56" s="4"/>
      <c r="AF56" s="56"/>
      <c r="AG56" s="56"/>
      <c r="AH56" s="1"/>
      <c r="AI56" s="5"/>
      <c r="AM56"/>
    </row>
    <row r="57" spans="1:40" ht="17.399999999999999">
      <c r="A57" s="246"/>
      <c r="B57" s="276"/>
      <c r="C57" s="277"/>
      <c r="D57" s="277"/>
      <c r="E57" s="278"/>
      <c r="F57" s="278"/>
      <c r="G57" s="278"/>
      <c r="H57" s="46"/>
      <c r="I57" s="43"/>
      <c r="J57" s="95"/>
      <c r="K57" s="64"/>
      <c r="L57" s="43"/>
      <c r="M57" s="43"/>
      <c r="N57" s="43"/>
      <c r="O57" s="73"/>
      <c r="P57" s="73"/>
      <c r="Q57" s="43"/>
      <c r="R57" s="73"/>
      <c r="S57" s="73"/>
      <c r="T57" s="73"/>
      <c r="U57" s="73"/>
      <c r="V57" s="73"/>
      <c r="W57" s="43"/>
      <c r="X57" s="73"/>
      <c r="Y57" s="43"/>
      <c r="Z57" s="43"/>
      <c r="AA57" s="64"/>
      <c r="AB57" s="65" t="s">
        <v>4</v>
      </c>
      <c r="AC57" s="43"/>
      <c r="AD57" s="4"/>
      <c r="AE57" s="56"/>
      <c r="AF57" s="56"/>
      <c r="AG57" s="1"/>
      <c r="AH57" s="5"/>
      <c r="AI57"/>
      <c r="AM57"/>
    </row>
    <row r="58" spans="1:40" ht="16.5" customHeight="1">
      <c r="A58" s="43"/>
      <c r="B58" s="43">
        <f>+'Ark1'!C615</f>
        <v>2024</v>
      </c>
      <c r="C58">
        <f>+'Ark1'!L615</f>
        <v>4</v>
      </c>
      <c r="D58" s="3" t="s">
        <v>31</v>
      </c>
      <c r="E58" s="3">
        <f>+'Ark1'!D615</f>
        <v>1</v>
      </c>
      <c r="F58" s="3" t="str">
        <f t="shared" ref="F58:F69" si="20">+F43</f>
        <v>Jan</v>
      </c>
      <c r="G58">
        <f>+IF(H58=0,"",'Ark1'!Q615)</f>
        <v>65</v>
      </c>
      <c r="H58" s="11">
        <f>+'Ark1'!R615</f>
        <v>100</v>
      </c>
      <c r="I58" s="115">
        <f t="shared" ref="I58:I69" si="21">+IF(H58=0,"",H58-H293)</f>
        <v>-6</v>
      </c>
      <c r="J58" s="67">
        <f>+IF(H58=0,"",'Ark1'!AE615)</f>
        <v>16.025641025641026</v>
      </c>
      <c r="K58" s="67">
        <f>+IF(H58=0,"",'Ark1'!AF615)</f>
        <v>12.786197791957344</v>
      </c>
      <c r="L58" s="1">
        <f>+IF(H58=0,"",'Ark1'!T615)</f>
        <v>6.1</v>
      </c>
      <c r="M58" s="115">
        <f>+IF(H58=0,"",'Ark1'!U615)</f>
        <v>286.49100000000004</v>
      </c>
      <c r="N58" s="115">
        <f t="shared" ref="N58:N69" si="22">+IF(H58=0,"",M58-M293)</f>
        <v>-13.516547169811247</v>
      </c>
      <c r="O58" s="11">
        <f>+IF(H58=0,"",'Ark1'!W615)</f>
        <v>35</v>
      </c>
      <c r="P58" s="11">
        <f>+IF(H58=0,"",'Ark1'!X615)</f>
        <v>10</v>
      </c>
      <c r="Q58" s="11">
        <f>+IF(H58=0,"",'Ark1'!AG615)</f>
        <v>900.27835051546401</v>
      </c>
      <c r="R58" s="11">
        <f>+IF(H58=0,"",'Ark1'!AH615)</f>
        <v>0</v>
      </c>
      <c r="S58" s="11">
        <f>+IF(H58=0,"",'Ark1'!AI615)</f>
        <v>8</v>
      </c>
      <c r="T58" s="444">
        <f>+'Ark1'!AR615</f>
        <v>212.69072164948452</v>
      </c>
      <c r="U58" s="420">
        <f>+'Ark1'!AS615</f>
        <v>29.568554735350631</v>
      </c>
      <c r="V58" s="11">
        <f>+IF(H58=0,"",'Ark1'!Y615)</f>
        <v>54.23025003630309</v>
      </c>
      <c r="W58" s="1">
        <f>+IF(H58=0,"",'Ark1'!AA615)</f>
        <v>1.1269427669584657</v>
      </c>
      <c r="X58" s="11">
        <f>+IF(H58=0,"",'Ark1'!AC615)</f>
        <v>8.8488164153001279</v>
      </c>
      <c r="Y58" s="11">
        <f t="shared" ref="Y58:Y69" si="23">IF(H58=0,"",1000*M58/Q58)</f>
        <v>318.22491325706829</v>
      </c>
      <c r="Z58" s="115">
        <f t="shared" ref="Z58:Z69" si="24">+IF(H58=0,"",Y58-Y293)</f>
        <v>-1.226347780427318</v>
      </c>
      <c r="AA58" s="67">
        <f t="shared" ref="AA58:AA69" si="25">IF(H58=0,"",M58/C58)</f>
        <v>71.622750000000011</v>
      </c>
      <c r="AB58" s="67">
        <f t="shared" ref="AB58:AB69" si="26">IF(H58=0,"",H58/G58)</f>
        <v>1.5384615384615385</v>
      </c>
      <c r="AC58" s="43"/>
      <c r="AD58" s="4"/>
      <c r="AE58" s="56"/>
      <c r="AF58" s="56"/>
      <c r="AG58" s="1"/>
      <c r="AH58" s="5"/>
      <c r="AI58"/>
      <c r="AJ58" s="13"/>
      <c r="AK58" s="13"/>
      <c r="AL58" s="11"/>
      <c r="AM58" s="11"/>
      <c r="AN58" s="11"/>
    </row>
    <row r="59" spans="1:40" ht="15.6">
      <c r="A59" s="43"/>
      <c r="B59" s="43">
        <f>+'Ark1'!C616</f>
        <v>2024</v>
      </c>
      <c r="C59">
        <f>+'Ark1'!L616</f>
        <v>4</v>
      </c>
      <c r="D59" s="3" t="s">
        <v>31</v>
      </c>
      <c r="E59" s="3">
        <f>+'Ark1'!D616</f>
        <v>2</v>
      </c>
      <c r="F59" s="3" t="str">
        <f t="shared" si="20"/>
        <v>Feb</v>
      </c>
      <c r="G59">
        <f>+IF(H59=0,"",'Ark1'!Q616)</f>
        <v>39</v>
      </c>
      <c r="H59" s="11">
        <f>+'Ark1'!R616</f>
        <v>76</v>
      </c>
      <c r="I59" s="115">
        <f t="shared" si="21"/>
        <v>-22</v>
      </c>
      <c r="J59" s="67">
        <f>+IF(H59=0,"",'Ark1'!AE616)</f>
        <v>16.888888888888889</v>
      </c>
      <c r="K59" s="67">
        <f>+IF(H59=0,"",'Ark1'!AF616)</f>
        <v>12.82153677602275</v>
      </c>
      <c r="L59" s="1">
        <f>+IF(H59=0,"",'Ark1'!T616)</f>
        <v>6.25</v>
      </c>
      <c r="M59" s="115">
        <f>+IF(H59=0,"",'Ark1'!U616)</f>
        <v>275.01842105263125</v>
      </c>
      <c r="N59" s="115">
        <f t="shared" si="22"/>
        <v>-20.338721804511692</v>
      </c>
      <c r="O59" s="11">
        <f>+IF(H59=0,"",'Ark1'!W616)</f>
        <v>43.421052631578952</v>
      </c>
      <c r="P59" s="11">
        <f>+IF(H59=0,"",'Ark1'!X616)</f>
        <v>10.526315789473689</v>
      </c>
      <c r="Q59" s="11">
        <f>+IF(H59=0,"",'Ark1'!AG616)</f>
        <v>1013.3698630136984</v>
      </c>
      <c r="R59" s="11">
        <f>+IF(H59=0,"",'Ark1'!AH616)</f>
        <v>0</v>
      </c>
      <c r="S59" s="11">
        <f>+IF(H59=0,"",'Ark1'!AI616)</f>
        <v>27.631578947368421</v>
      </c>
      <c r="T59" s="444">
        <f>+'Ark1'!AR616</f>
        <v>208.20547945205473</v>
      </c>
      <c r="U59" s="420">
        <f>+'Ark1'!AS616</f>
        <v>29.876935964813995</v>
      </c>
      <c r="V59" s="11">
        <f>+IF(H59=0,"",'Ark1'!Y616)</f>
        <v>61.835028206482669</v>
      </c>
      <c r="W59" s="1">
        <f>+IF(H59=0,"",'Ark1'!AA616)</f>
        <v>1.5987248207967435</v>
      </c>
      <c r="X59" s="11">
        <f>+IF(H59=0,"",'Ark1'!AC616)</f>
        <v>-4.6990962727411763</v>
      </c>
      <c r="Y59" s="11">
        <f t="shared" si="23"/>
        <v>271.38997427330605</v>
      </c>
      <c r="Z59" s="115">
        <f t="shared" si="24"/>
        <v>-50.861124406245551</v>
      </c>
      <c r="AA59" s="67">
        <f t="shared" si="25"/>
        <v>68.754605263157814</v>
      </c>
      <c r="AB59" s="67">
        <f t="shared" si="26"/>
        <v>1.9487179487179487</v>
      </c>
      <c r="AC59" s="43"/>
      <c r="AD59" s="4"/>
      <c r="AE59" s="56"/>
      <c r="AF59" s="56"/>
      <c r="AG59" s="1"/>
      <c r="AH59"/>
      <c r="AI59"/>
      <c r="AJ59" s="13"/>
      <c r="AK59" s="13"/>
      <c r="AL59" s="11"/>
      <c r="AM59" s="11"/>
      <c r="AN59" s="11"/>
    </row>
    <row r="60" spans="1:40" ht="17.25" customHeight="1">
      <c r="A60" s="43"/>
      <c r="B60" s="43">
        <f>+'Ark1'!C617</f>
        <v>2024</v>
      </c>
      <c r="C60">
        <f>+'Ark1'!L617</f>
        <v>4</v>
      </c>
      <c r="D60" s="3" t="s">
        <v>31</v>
      </c>
      <c r="E60" s="3">
        <f>+'Ark1'!D617</f>
        <v>3</v>
      </c>
      <c r="F60" s="3" t="str">
        <f t="shared" si="20"/>
        <v>Mar</v>
      </c>
      <c r="G60">
        <f>+IF(H60=0,"",'Ark1'!Q617)</f>
        <v>38</v>
      </c>
      <c r="H60" s="11">
        <f>+'Ark1'!R617</f>
        <v>85</v>
      </c>
      <c r="I60" s="115">
        <f t="shared" si="21"/>
        <v>-7</v>
      </c>
      <c r="J60" s="67">
        <f>+IF(H60=0,"",'Ark1'!AE617)</f>
        <v>23.611111111111111</v>
      </c>
      <c r="K60" s="67">
        <f>+IF(H60=0,"",'Ark1'!AF617)</f>
        <v>18.476668404186089</v>
      </c>
      <c r="L60" s="1">
        <f>+IF(H60=0,"",'Ark1'!T617)</f>
        <v>6.1294117647058819</v>
      </c>
      <c r="M60" s="115">
        <f>+IF(H60=0,"",'Ark1'!U617)</f>
        <v>281.90352941176491</v>
      </c>
      <c r="N60" s="115">
        <f t="shared" si="22"/>
        <v>1.775268542199683</v>
      </c>
      <c r="O60" s="11">
        <f>+IF(H60=0,"",'Ark1'!W617)</f>
        <v>35.294117647058826</v>
      </c>
      <c r="P60" s="11">
        <f>+IF(H60=0,"",'Ark1'!X617)</f>
        <v>2.3529411764705879</v>
      </c>
      <c r="Q60" s="11">
        <f>+IF(H60=0,"",'Ark1'!AG617)</f>
        <v>868.9135802469134</v>
      </c>
      <c r="R60" s="11">
        <f>+IF(H60=0,"",'Ark1'!AH617)</f>
        <v>1.1764705882352939</v>
      </c>
      <c r="S60" s="11">
        <f>+IF(H60=0,"",'Ark1'!AI617)</f>
        <v>20</v>
      </c>
      <c r="T60" s="453"/>
      <c r="U60" s="90"/>
      <c r="V60" s="11">
        <f>+IF(H60=0,"",'Ark1'!Y617)</f>
        <v>52.443314937758117</v>
      </c>
      <c r="W60" s="1">
        <f>+IF(H60=0,"",'Ark1'!AA617)</f>
        <v>1.3615582361580503</v>
      </c>
      <c r="X60" s="11">
        <f>+IF(H60=0,"",'Ark1'!AC617)</f>
        <v>35.307666858290943</v>
      </c>
      <c r="Y60" s="11">
        <f t="shared" si="23"/>
        <v>324.43218269377064</v>
      </c>
      <c r="Z60" s="115">
        <f t="shared" si="24"/>
        <v>-5.4816459339490962</v>
      </c>
      <c r="AA60" s="67">
        <f t="shared" si="25"/>
        <v>70.475882352941227</v>
      </c>
      <c r="AB60" s="67">
        <f t="shared" si="26"/>
        <v>2.236842105263158</v>
      </c>
      <c r="AC60" s="43"/>
      <c r="AD60" s="4"/>
      <c r="AE60" s="56"/>
      <c r="AF60" s="56"/>
      <c r="AG60" s="1"/>
      <c r="AH60" s="5"/>
      <c r="AI60"/>
      <c r="AJ60" s="13"/>
      <c r="AK60" s="13"/>
      <c r="AL60" s="11"/>
      <c r="AM60" s="11"/>
      <c r="AN60" s="11"/>
    </row>
    <row r="61" spans="1:40" ht="15.6">
      <c r="A61" s="43"/>
      <c r="B61" s="43">
        <f>+'Ark1'!C618</f>
        <v>2024</v>
      </c>
      <c r="C61">
        <f>+'Ark1'!L618</f>
        <v>4</v>
      </c>
      <c r="D61" s="3" t="s">
        <v>31</v>
      </c>
      <c r="E61" s="3">
        <f>+'Ark1'!D618</f>
        <v>4</v>
      </c>
      <c r="F61" s="3" t="str">
        <f t="shared" si="20"/>
        <v>Apr</v>
      </c>
      <c r="G61">
        <f>+IF(H61=0,"",'Ark1'!Q618)</f>
        <v>77</v>
      </c>
      <c r="H61" s="11">
        <f>+'Ark1'!R618</f>
        <v>153</v>
      </c>
      <c r="I61" s="115">
        <f t="shared" si="21"/>
        <v>75</v>
      </c>
      <c r="J61" s="67">
        <f>+IF(H61=0,"",'Ark1'!AE618)</f>
        <v>22.046109510086449</v>
      </c>
      <c r="K61" s="67">
        <f>+IF(H61=0,"",'Ark1'!AF618)</f>
        <v>17.256473726318291</v>
      </c>
      <c r="L61" s="1">
        <f>+IF(H61=0,"",'Ark1'!T618)</f>
        <v>6</v>
      </c>
      <c r="M61" s="115">
        <f>+IF(H61=0,"",'Ark1'!U618)</f>
        <v>276.03071895424841</v>
      </c>
      <c r="N61" s="115">
        <f t="shared" si="22"/>
        <v>-4.5359477124181922</v>
      </c>
      <c r="O61" s="11">
        <f>+IF(H61=0,"",'Ark1'!W618)</f>
        <v>30.718954248366007</v>
      </c>
      <c r="P61" s="11">
        <f>+IF(H61=0,"",'Ark1'!X618)</f>
        <v>3.9215686274509798</v>
      </c>
      <c r="Q61" s="11">
        <f>+IF(H61=0,"",'Ark1'!AG618)</f>
        <v>886.88157894736878</v>
      </c>
      <c r="R61" s="11">
        <f>+IF(H61=0,"",'Ark1'!AH618)</f>
        <v>0</v>
      </c>
      <c r="S61" s="11">
        <f>+IF(H61=0,"",'Ark1'!AI618)</f>
        <v>22.875816993464056</v>
      </c>
      <c r="T61" s="453"/>
      <c r="U61" s="90"/>
      <c r="V61" s="11">
        <f>+IF(H61=0,"",'Ark1'!Y618)</f>
        <v>55.001844628657999</v>
      </c>
      <c r="W61" s="1">
        <f>+IF(H61=0,"",'Ark1'!AA618)</f>
        <v>1.3284223283101428</v>
      </c>
      <c r="X61" s="11">
        <f>+IF(H61=0,"",'Ark1'!AC618)</f>
        <v>27.000508281553312</v>
      </c>
      <c r="Y61" s="11">
        <f t="shared" si="23"/>
        <v>311.2374024972608</v>
      </c>
      <c r="Z61" s="115">
        <f t="shared" si="24"/>
        <v>-7.7457480804265515</v>
      </c>
      <c r="AA61" s="67">
        <f t="shared" si="25"/>
        <v>69.007679738562103</v>
      </c>
      <c r="AB61" s="67">
        <f t="shared" si="26"/>
        <v>1.9870129870129871</v>
      </c>
      <c r="AC61" s="43"/>
      <c r="AD61" s="4"/>
      <c r="AE61" s="56"/>
      <c r="AF61" s="56"/>
      <c r="AG61" s="1"/>
      <c r="AH61"/>
      <c r="AI61"/>
      <c r="AJ61" s="13"/>
      <c r="AK61" s="13"/>
      <c r="AL61" s="11"/>
      <c r="AM61" s="11"/>
      <c r="AN61" s="11"/>
    </row>
    <row r="62" spans="1:40" ht="15.6">
      <c r="A62" s="43"/>
      <c r="B62" s="43">
        <f>+'Ark1'!C619</f>
        <v>2024</v>
      </c>
      <c r="C62">
        <f>+'Ark1'!L619</f>
        <v>4</v>
      </c>
      <c r="D62" s="3" t="s">
        <v>31</v>
      </c>
      <c r="E62" s="3">
        <f>+'Ark1'!D619</f>
        <v>5</v>
      </c>
      <c r="F62" s="3" t="str">
        <f t="shared" si="20"/>
        <v>Mai</v>
      </c>
      <c r="G62">
        <f>+IF(H62=0,"",'Ark1'!Q619)</f>
        <v>58</v>
      </c>
      <c r="H62" s="11">
        <f>+'Ark1'!R619</f>
        <v>122</v>
      </c>
      <c r="I62" s="115">
        <f t="shared" si="21"/>
        <v>-8</v>
      </c>
      <c r="J62" s="67">
        <f>+IF(H62=0,"",'Ark1'!AE619)</f>
        <v>17.810218978102188</v>
      </c>
      <c r="K62" s="67">
        <f>+IF(H62=0,"",'Ark1'!AF619)</f>
        <v>14.062248206761252</v>
      </c>
      <c r="L62" s="1">
        <f>+IF(H62=0,"",'Ark1'!T619)</f>
        <v>6.0245901639344259</v>
      </c>
      <c r="M62" s="115">
        <f>+IF(H62=0,"",'Ark1'!U619)</f>
        <v>275.37950819672142</v>
      </c>
      <c r="N62" s="115">
        <f t="shared" si="22"/>
        <v>-1.7943379571248101</v>
      </c>
      <c r="O62" s="11">
        <f>+IF(H62=0,"",'Ark1'!W619)</f>
        <v>27.049180327868847</v>
      </c>
      <c r="P62" s="11">
        <f>+IF(H62=0,"",'Ark1'!X619)</f>
        <v>2.459016393442623</v>
      </c>
      <c r="Q62" s="11">
        <f>+IF(H62=0,"",'Ark1'!AG619)</f>
        <v>879.41176470588243</v>
      </c>
      <c r="R62" s="11">
        <f>+IF(H62=0,"",'Ark1'!AH619)</f>
        <v>0</v>
      </c>
      <c r="S62" s="11">
        <f>+IF(H62=0,"",'Ark1'!AI619)</f>
        <v>19.672131147540984</v>
      </c>
      <c r="T62" s="453"/>
      <c r="U62" s="90"/>
      <c r="V62" s="11">
        <f>+IF(H62=0,"",'Ark1'!Y619)</f>
        <v>55.575249442334943</v>
      </c>
      <c r="W62" s="1">
        <f>+IF(H62=0,"",'Ark1'!AA619)</f>
        <v>1.4624430197900915</v>
      </c>
      <c r="X62" s="11">
        <f>+IF(H62=0,"",'Ark1'!AC619)</f>
        <v>28.556553403960425</v>
      </c>
      <c r="Y62" s="11">
        <f t="shared" si="23"/>
        <v>313.14057788255946</v>
      </c>
      <c r="Z62" s="115">
        <f t="shared" si="24"/>
        <v>6.8220013591736688</v>
      </c>
      <c r="AA62" s="67">
        <f t="shared" si="25"/>
        <v>68.844877049180354</v>
      </c>
      <c r="AB62" s="67">
        <f t="shared" si="26"/>
        <v>2.103448275862069</v>
      </c>
      <c r="AC62" s="43"/>
      <c r="AD62" s="4"/>
      <c r="AE62" s="56"/>
      <c r="AF62" s="56"/>
      <c r="AG62" s="1"/>
      <c r="AH62"/>
      <c r="AI62"/>
      <c r="AJ62" s="13"/>
      <c r="AK62" s="13"/>
      <c r="AL62" s="11"/>
      <c r="AM62" s="11"/>
      <c r="AN62" s="11"/>
    </row>
    <row r="63" spans="1:40" ht="16.5" customHeight="1">
      <c r="A63" s="43"/>
      <c r="B63" s="43">
        <f>+'Ark1'!C620</f>
        <v>2024</v>
      </c>
      <c r="C63">
        <f>+'Ark1'!L620</f>
        <v>4</v>
      </c>
      <c r="D63" s="3" t="s">
        <v>31</v>
      </c>
      <c r="E63" s="3">
        <f>+'Ark1'!D620</f>
        <v>6</v>
      </c>
      <c r="F63" s="3" t="str">
        <f t="shared" si="20"/>
        <v>Jun</v>
      </c>
      <c r="G63">
        <f>+IF(H63=0,"",'Ark1'!Q620)</f>
        <v>65</v>
      </c>
      <c r="H63" s="11">
        <f>+'Ark1'!R620</f>
        <v>135</v>
      </c>
      <c r="I63" s="115">
        <f t="shared" si="21"/>
        <v>-35</v>
      </c>
      <c r="J63" s="67">
        <f>+IF(H63=0,"",'Ark1'!AE620)</f>
        <v>19.765739385065881</v>
      </c>
      <c r="K63" s="67">
        <f>+IF(H63=0,"",'Ark1'!AF620)</f>
        <v>15.499734816378938</v>
      </c>
      <c r="L63" s="1">
        <f>+IF(H63=0,"",'Ark1'!T620)</f>
        <v>5.7481481481481476</v>
      </c>
      <c r="M63" s="115">
        <f>+IF(H63=0,"",'Ark1'!U620)</f>
        <v>277.95777777777778</v>
      </c>
      <c r="N63" s="115">
        <f t="shared" si="22"/>
        <v>0.41895424836616257</v>
      </c>
      <c r="O63" s="11">
        <f>+IF(H63=0,"",'Ark1'!W620)</f>
        <v>20.740740740740744</v>
      </c>
      <c r="P63" s="11">
        <f>+IF(H63=0,"",'Ark1'!X620)</f>
        <v>4.4444444444444446</v>
      </c>
      <c r="Q63" s="11">
        <f>+IF(H63=0,"",'Ark1'!AG620)</f>
        <v>855.71875</v>
      </c>
      <c r="R63" s="11">
        <f>+IF(H63=0,"",'Ark1'!AH620)</f>
        <v>0</v>
      </c>
      <c r="S63" s="11">
        <f>+IF(H63=0,"",'Ark1'!AI620)</f>
        <v>14.814814814814817</v>
      </c>
      <c r="T63" s="453"/>
      <c r="U63" s="90"/>
      <c r="V63" s="11">
        <f>+IF(H63=0,"",'Ark1'!Y620)</f>
        <v>46.211655522961344</v>
      </c>
      <c r="W63" s="1">
        <f>+IF(H63=0,"",'Ark1'!AA620)</f>
        <v>1.4591652535992556</v>
      </c>
      <c r="X63" s="11">
        <f>+IF(H63=0,"",'Ark1'!AC620)</f>
        <v>5.4724644888533636</v>
      </c>
      <c r="Y63" s="11">
        <f t="shared" si="23"/>
        <v>324.82375520903071</v>
      </c>
      <c r="Z63" s="115">
        <f t="shared" si="24"/>
        <v>8.5433947448970002</v>
      </c>
      <c r="AA63" s="67">
        <f t="shared" si="25"/>
        <v>69.489444444444445</v>
      </c>
      <c r="AB63" s="67">
        <f t="shared" si="26"/>
        <v>2.0769230769230771</v>
      </c>
      <c r="AC63" s="43"/>
      <c r="AD63" s="4"/>
      <c r="AE63" s="56"/>
      <c r="AF63" s="56"/>
      <c r="AG63" s="1"/>
      <c r="AH63"/>
      <c r="AI63"/>
      <c r="AJ63" s="54"/>
      <c r="AK63" s="54"/>
      <c r="AL63" s="11"/>
      <c r="AM63" s="11"/>
      <c r="AN63" s="11"/>
    </row>
    <row r="64" spans="1:40" ht="15.6">
      <c r="A64" s="43"/>
      <c r="B64" s="43">
        <f>+'Ark1'!C621</f>
        <v>2024</v>
      </c>
      <c r="C64">
        <f>+'Ark1'!L621</f>
        <v>4</v>
      </c>
      <c r="D64" s="3" t="s">
        <v>31</v>
      </c>
      <c r="E64" s="3">
        <f>+'Ark1'!D621</f>
        <v>7</v>
      </c>
      <c r="F64" s="3" t="str">
        <f t="shared" si="20"/>
        <v>Jul</v>
      </c>
      <c r="G64">
        <f>+IF(H64=0,"",'Ark1'!Q621)</f>
        <v>45</v>
      </c>
      <c r="H64" s="11">
        <f>+'Ark1'!R621</f>
        <v>82</v>
      </c>
      <c r="I64" s="115">
        <f t="shared" si="21"/>
        <v>-14</v>
      </c>
      <c r="J64" s="67">
        <f>+IF(H64=0,"",'Ark1'!AE621)</f>
        <v>14.31064572425829</v>
      </c>
      <c r="K64" s="67">
        <f>+IF(H64=0,"",'Ark1'!AF621)</f>
        <v>10.807760504975125</v>
      </c>
      <c r="L64" s="1">
        <f>+IF(H64=0,"",'Ark1'!T621)</f>
        <v>5.5975609756097562</v>
      </c>
      <c r="M64" s="115">
        <f>+IF(H64=0,"",'Ark1'!U621)</f>
        <v>278.52560975609742</v>
      </c>
      <c r="N64" s="115">
        <f t="shared" si="22"/>
        <v>9.1922764227642233</v>
      </c>
      <c r="O64" s="11">
        <f>+IF(H64=0,"",'Ark1'!W621)</f>
        <v>20.73170731707317</v>
      </c>
      <c r="P64" s="11">
        <f>+IF(H64=0,"",'Ark1'!X621)</f>
        <v>4.8780487804878048</v>
      </c>
      <c r="Q64" s="11">
        <f>+IF(H64=0,"",'Ark1'!AG621)</f>
        <v>882.64556962025301</v>
      </c>
      <c r="R64" s="11">
        <f>+IF(H64=0,"",'Ark1'!AH621)</f>
        <v>0</v>
      </c>
      <c r="S64" s="11">
        <f>+IF(H64=0,"",'Ark1'!AI621)</f>
        <v>24.390243902439025</v>
      </c>
      <c r="T64" s="453"/>
      <c r="U64" s="90"/>
      <c r="V64" s="11">
        <f>+IF(H64=0,"",'Ark1'!Y621)</f>
        <v>49.590692505397087</v>
      </c>
      <c r="W64" s="1">
        <f>+IF(H64=0,"",'Ark1'!AA621)</f>
        <v>1.2577540581020663</v>
      </c>
      <c r="X64" s="11">
        <f>+IF(H64=0,"",'Ark1'!AC621)</f>
        <v>29.455906388479399</v>
      </c>
      <c r="Y64" s="11">
        <f t="shared" si="23"/>
        <v>315.55770440895037</v>
      </c>
      <c r="Z64" s="115">
        <f t="shared" si="24"/>
        <v>14.480345154191525</v>
      </c>
      <c r="AA64" s="67">
        <f t="shared" si="25"/>
        <v>69.631402439024356</v>
      </c>
      <c r="AB64" s="67">
        <f t="shared" si="26"/>
        <v>1.8222222222222222</v>
      </c>
      <c r="AC64" s="43"/>
      <c r="AD64" s="4"/>
      <c r="AE64" s="56"/>
      <c r="AF64" s="56"/>
      <c r="AG64" s="1"/>
      <c r="AH64" s="4"/>
      <c r="AI64"/>
      <c r="AM64"/>
    </row>
    <row r="65" spans="1:39" ht="15.6">
      <c r="A65" s="43"/>
      <c r="B65" s="43">
        <f>+'Ark1'!C622</f>
        <v>2024</v>
      </c>
      <c r="C65">
        <f>+'Ark1'!L622</f>
        <v>4</v>
      </c>
      <c r="D65" s="3" t="s">
        <v>31</v>
      </c>
      <c r="E65" s="3">
        <f>+'Ark1'!D622</f>
        <v>8</v>
      </c>
      <c r="F65" s="3" t="str">
        <f t="shared" si="20"/>
        <v>Aug</v>
      </c>
      <c r="G65">
        <f>+IF(H65=0,"",'Ark1'!Q622)</f>
        <v>72</v>
      </c>
      <c r="H65" s="11">
        <f>+'Ark1'!R622</f>
        <v>141</v>
      </c>
      <c r="I65" s="115">
        <f t="shared" si="21"/>
        <v>-13</v>
      </c>
      <c r="J65" s="67">
        <f>+IF(H65=0,"",'Ark1'!AE622)</f>
        <v>19.105691056910569</v>
      </c>
      <c r="K65" s="67">
        <f>+IF(H65=0,"",'Ark1'!AF622)</f>
        <v>14.711660643468219</v>
      </c>
      <c r="L65" s="1">
        <f>+IF(H65=0,"",'Ark1'!T622)</f>
        <v>5.8297872340425512</v>
      </c>
      <c r="M65" s="115">
        <f>+IF(H65=0,"",'Ark1'!U622)</f>
        <v>276.96099290780143</v>
      </c>
      <c r="N65" s="115">
        <f t="shared" si="22"/>
        <v>-0.23770839089979745</v>
      </c>
      <c r="O65" s="11">
        <f>+IF(H65=0,"",'Ark1'!W622)</f>
        <v>29.078014184397158</v>
      </c>
      <c r="P65" s="11">
        <f>+IF(H65=0,"",'Ark1'!X622)</f>
        <v>4.255319148936171</v>
      </c>
      <c r="Q65" s="11">
        <f>+IF(H65=0,"",'Ark1'!AG622)</f>
        <v>879.726618705036</v>
      </c>
      <c r="R65" s="11">
        <f>+IF(H65=0,"",'Ark1'!AH622)</f>
        <v>0</v>
      </c>
      <c r="S65" s="11">
        <f>+IF(H65=0,"",'Ark1'!AI622)</f>
        <v>24.113475177304959</v>
      </c>
      <c r="T65" s="453"/>
      <c r="U65" s="90"/>
      <c r="V65" s="11">
        <f>+IF(H65=0,"",'Ark1'!Y622)</f>
        <v>54.712080392342237</v>
      </c>
      <c r="W65" s="1">
        <f>+IF(H65=0,"",'Ark1'!AA622)</f>
        <v>1.5062868102491813</v>
      </c>
      <c r="X65" s="11">
        <f>+IF(H65=0,"",'Ark1'!AC622)</f>
        <v>12.642432724186461</v>
      </c>
      <c r="Y65" s="11">
        <f t="shared" si="23"/>
        <v>314.82620511755118</v>
      </c>
      <c r="Z65" s="115">
        <f t="shared" si="24"/>
        <v>1.6898930732301096</v>
      </c>
      <c r="AA65" s="67">
        <f t="shared" si="25"/>
        <v>69.240248226950357</v>
      </c>
      <c r="AB65" s="67">
        <f t="shared" si="26"/>
        <v>1.9583333333333333</v>
      </c>
      <c r="AC65" s="43"/>
      <c r="AD65" s="4"/>
      <c r="AE65" s="56"/>
      <c r="AF65" s="56"/>
      <c r="AG65" s="1"/>
      <c r="AH65" s="19"/>
      <c r="AI65"/>
      <c r="AJ65" s="1"/>
      <c r="AK65" s="5"/>
      <c r="AM65"/>
    </row>
    <row r="66" spans="1:39" ht="15.6">
      <c r="A66" s="43"/>
      <c r="B66" s="43">
        <f>+'Ark1'!C623</f>
        <v>2024</v>
      </c>
      <c r="C66">
        <f>+'Ark1'!L623</f>
        <v>4</v>
      </c>
      <c r="D66" s="3" t="s">
        <v>31</v>
      </c>
      <c r="E66" s="3">
        <f>+'Ark1'!D623</f>
        <v>9</v>
      </c>
      <c r="F66" s="3" t="str">
        <f t="shared" si="20"/>
        <v>Sep</v>
      </c>
      <c r="G66">
        <f>+IF(H66=0,"",'Ark1'!Q623)</f>
        <v>78</v>
      </c>
      <c r="H66" s="11">
        <f>+'Ark1'!R623</f>
        <v>165</v>
      </c>
      <c r="I66" s="115">
        <f t="shared" si="21"/>
        <v>42</v>
      </c>
      <c r="J66" s="67">
        <f>+IF(H66=0,"",'Ark1'!AE623)</f>
        <v>21.484375</v>
      </c>
      <c r="K66" s="67">
        <f>+IF(H66=0,"",'Ark1'!AF623)</f>
        <v>17.122420796071246</v>
      </c>
      <c r="L66" s="1">
        <f>+IF(H66=0,"",'Ark1'!T623)</f>
        <v>5.6848484848484846</v>
      </c>
      <c r="M66" s="115">
        <f>+IF(H66=0,"",'Ark1'!U623)</f>
        <v>286.07030303030302</v>
      </c>
      <c r="N66" s="115">
        <f t="shared" si="22"/>
        <v>-1.2898595713231771</v>
      </c>
      <c r="O66" s="11">
        <f>+IF(H66=0,"",'Ark1'!W623)</f>
        <v>23.030303030303031</v>
      </c>
      <c r="P66" s="11">
        <f>+IF(H66=0,"",'Ark1'!X623)</f>
        <v>4.2424242424242431</v>
      </c>
      <c r="Q66" s="11">
        <f>+IF(H66=0,"",'Ark1'!AG623)</f>
        <v>903.91304347826076</v>
      </c>
      <c r="R66" s="11">
        <f>+IF(H66=0,"",'Ark1'!AH623)</f>
        <v>0</v>
      </c>
      <c r="S66" s="11">
        <f>+IF(H66=0,"",'Ark1'!AI623)</f>
        <v>19.393939393939394</v>
      </c>
      <c r="T66" s="453"/>
      <c r="U66" s="90"/>
      <c r="V66" s="11">
        <f>+IF(H66=0,"",'Ark1'!Y623)</f>
        <v>51.677068619653582</v>
      </c>
      <c r="W66" s="1">
        <f>+IF(H66=0,"",'Ark1'!AA623)</f>
        <v>1.184782606864236</v>
      </c>
      <c r="X66" s="11">
        <f>+IF(H66=0,"",'Ark1'!AC623)</f>
        <v>10.261576321908596</v>
      </c>
      <c r="Y66" s="11">
        <f t="shared" si="23"/>
        <v>316.479892722317</v>
      </c>
      <c r="Z66" s="115">
        <f t="shared" si="24"/>
        <v>-28.226954455206283</v>
      </c>
      <c r="AA66" s="67">
        <f t="shared" si="25"/>
        <v>71.517575757575756</v>
      </c>
      <c r="AB66" s="67">
        <f t="shared" si="26"/>
        <v>2.1153846153846154</v>
      </c>
      <c r="AC66" s="43"/>
      <c r="AD66" s="4"/>
      <c r="AE66" s="56"/>
      <c r="AF66" s="56"/>
      <c r="AG66" s="1"/>
      <c r="AH66" s="19"/>
      <c r="AI66"/>
      <c r="AM66"/>
    </row>
    <row r="67" spans="1:39" ht="15.6">
      <c r="A67" s="43"/>
      <c r="B67" s="43">
        <f>+'Ark1'!C624</f>
        <v>2024</v>
      </c>
      <c r="C67">
        <f>+'Ark1'!L624</f>
        <v>4</v>
      </c>
      <c r="D67" s="3" t="s">
        <v>31</v>
      </c>
      <c r="E67" s="3">
        <f>+'Ark1'!D624</f>
        <v>10</v>
      </c>
      <c r="F67" s="3" t="str">
        <f t="shared" si="20"/>
        <v>Okt</v>
      </c>
      <c r="G67">
        <f>+IF(H67=0,"",'Ark1'!Q624)</f>
        <v>108</v>
      </c>
      <c r="H67" s="11">
        <f>+'Ark1'!R624</f>
        <v>188</v>
      </c>
      <c r="I67" s="115">
        <f t="shared" si="21"/>
        <v>0</v>
      </c>
      <c r="J67" s="67">
        <f>+IF(H67=0,"",'Ark1'!AE624)</f>
        <v>19.481865284974095</v>
      </c>
      <c r="K67" s="67">
        <f>+IF(H67=0,"",'Ark1'!AF624)</f>
        <v>15.290962363826225</v>
      </c>
      <c r="L67" s="1">
        <f>+IF(H67=0,"",'Ark1'!T624)</f>
        <v>6.0372340425531918</v>
      </c>
      <c r="M67" s="115">
        <f>+IF(H67=0,"",'Ark1'!U624)</f>
        <v>274.48351063829796</v>
      </c>
      <c r="N67" s="115">
        <f t="shared" si="22"/>
        <v>7.1138297872341809</v>
      </c>
      <c r="O67" s="11">
        <f>+IF(H67=0,"",'Ark1'!W624)</f>
        <v>32.446808510638306</v>
      </c>
      <c r="P67" s="11">
        <f>+IF(H67=0,"",'Ark1'!X624)</f>
        <v>3.1914893617021289</v>
      </c>
      <c r="Q67" s="11">
        <f>+IF(H67=0,"",'Ark1'!AG624)</f>
        <v>890.78378378378363</v>
      </c>
      <c r="R67" s="11">
        <f>+IF(H67=0,"",'Ark1'!AH624)</f>
        <v>0</v>
      </c>
      <c r="S67" s="11">
        <f>+IF(H67=0,"",'Ark1'!AI624)</f>
        <v>20.212765957446813</v>
      </c>
      <c r="T67" s="453"/>
      <c r="U67" s="90"/>
      <c r="V67" s="11">
        <f>+IF(H67=0,"",'Ark1'!Y624)</f>
        <v>50.542247910491859</v>
      </c>
      <c r="W67" s="1">
        <f>+IF(H67=0,"",'Ark1'!AA624)</f>
        <v>1.4453508771194741</v>
      </c>
      <c r="X67" s="11">
        <f>+IF(H67=0,"",'Ark1'!AC624)</f>
        <v>21.745256103493087</v>
      </c>
      <c r="Y67" s="11">
        <f t="shared" si="23"/>
        <v>308.13707617394414</v>
      </c>
      <c r="Z67" s="115">
        <f t="shared" si="24"/>
        <v>7.1326291768353371</v>
      </c>
      <c r="AA67" s="67">
        <f t="shared" si="25"/>
        <v>68.620877659574489</v>
      </c>
      <c r="AB67" s="67">
        <f t="shared" si="26"/>
        <v>1.7407407407407407</v>
      </c>
      <c r="AC67" s="43"/>
      <c r="AD67" s="4"/>
      <c r="AE67" s="56"/>
      <c r="AF67" s="56"/>
      <c r="AG67" s="1"/>
      <c r="AH67" s="19"/>
      <c r="AI67"/>
      <c r="AM67"/>
    </row>
    <row r="68" spans="1:39" ht="15.6">
      <c r="A68" s="43"/>
      <c r="B68" s="43">
        <f>+'Ark1'!C625</f>
        <v>2024</v>
      </c>
      <c r="C68">
        <f>+'Ark1'!L625</f>
        <v>4</v>
      </c>
      <c r="D68" s="3" t="s">
        <v>31</v>
      </c>
      <c r="E68" s="3">
        <f>+'Ark1'!D625</f>
        <v>11</v>
      </c>
      <c r="F68" s="3" t="str">
        <f t="shared" si="20"/>
        <v>Nov</v>
      </c>
      <c r="G68">
        <f>+IF(H68=0,"",'Ark1'!Q625)</f>
        <v>110</v>
      </c>
      <c r="H68" s="11">
        <f>+'Ark1'!R625</f>
        <v>201</v>
      </c>
      <c r="I68" s="115">
        <f t="shared" si="21"/>
        <v>-47</v>
      </c>
      <c r="J68" s="67">
        <f>+IF(H68=0,"",'Ark1'!AE625)</f>
        <v>18.908748824082789</v>
      </c>
      <c r="K68" s="67">
        <f>+IF(H68=0,"",'Ark1'!AF625)</f>
        <v>15.101230829542619</v>
      </c>
      <c r="L68" s="1">
        <f>+IF(H68=0,"",'Ark1'!T625)</f>
        <v>5.9850746268656723</v>
      </c>
      <c r="M68" s="115">
        <f>+IF(H68=0,"",'Ark1'!U625)</f>
        <v>277.88706467661677</v>
      </c>
      <c r="N68" s="115">
        <f t="shared" si="22"/>
        <v>6.1975485475845744</v>
      </c>
      <c r="O68" s="11">
        <f>+IF(H68=0,"",'Ark1'!W625)</f>
        <v>35.32338308457711</v>
      </c>
      <c r="P68" s="11">
        <f>+IF(H68=0,"",'Ark1'!X625)</f>
        <v>2.9850746268656723</v>
      </c>
      <c r="Q68" s="11">
        <f>+IF(H68=0,"",'Ark1'!AG625)</f>
        <v>961.35204081632639</v>
      </c>
      <c r="R68" s="11">
        <f>+IF(H68=0,"",'Ark1'!AH625)</f>
        <v>0</v>
      </c>
      <c r="S68" s="11">
        <f>+IF(H68=0,"",'Ark1'!AI625)</f>
        <v>34.825870646766155</v>
      </c>
      <c r="T68" s="453"/>
      <c r="U68" s="90"/>
      <c r="V68" s="11">
        <f>+IF(H68=0,"",'Ark1'!Y625)</f>
        <v>54.740871538157592</v>
      </c>
      <c r="W68" s="1">
        <f>+IF(H68=0,"",'Ark1'!AA625)</f>
        <v>1.3730802498544237</v>
      </c>
      <c r="X68" s="11">
        <f>+IF(H68=0,"",'Ark1'!AC625)</f>
        <v>6.4334694125683738</v>
      </c>
      <c r="Y68" s="11">
        <f t="shared" si="23"/>
        <v>289.05858923506378</v>
      </c>
      <c r="Z68" s="115">
        <f t="shared" si="24"/>
        <v>-6.3414544511077224</v>
      </c>
      <c r="AA68" s="67">
        <f t="shared" si="25"/>
        <v>69.471766169154193</v>
      </c>
      <c r="AB68" s="67">
        <f t="shared" si="26"/>
        <v>1.8272727272727274</v>
      </c>
      <c r="AC68" s="43"/>
      <c r="AD68" s="4"/>
      <c r="AE68" s="56"/>
      <c r="AF68" s="56"/>
      <c r="AG68" s="1"/>
      <c r="AH68" s="19"/>
      <c r="AI68"/>
      <c r="AM68"/>
    </row>
    <row r="69" spans="1:39" ht="15.6">
      <c r="A69" s="43"/>
      <c r="B69" s="43">
        <f>+'Ark1'!C626</f>
        <v>2024</v>
      </c>
      <c r="C69">
        <f>+'Ark1'!L626</f>
        <v>4</v>
      </c>
      <c r="D69" s="3" t="s">
        <v>31</v>
      </c>
      <c r="E69" s="3">
        <f>+'Ark1'!D626</f>
        <v>12</v>
      </c>
      <c r="F69" s="3" t="str">
        <f t="shared" si="20"/>
        <v>Des</v>
      </c>
      <c r="G69">
        <f>+IF(H69=0,"",'Ark1'!Q626)</f>
        <v>20</v>
      </c>
      <c r="H69" s="11">
        <f>+'Ark1'!R626</f>
        <v>39</v>
      </c>
      <c r="I69" s="115">
        <f t="shared" si="21"/>
        <v>1</v>
      </c>
      <c r="J69" s="67">
        <f>+IF(H69=0,"",'Ark1'!AE626)</f>
        <v>17.889908256880737</v>
      </c>
      <c r="K69" s="67">
        <f>+IF(H69=0,"",'Ark1'!AF626)</f>
        <v>13.561826008269129</v>
      </c>
      <c r="L69" s="1">
        <f>+IF(H69=0,"",'Ark1'!T626)</f>
        <v>5.8974358974358996</v>
      </c>
      <c r="M69" s="115">
        <f>+IF(H69=0,"",'Ark1'!U626)</f>
        <v>278.22051282051279</v>
      </c>
      <c r="N69" s="115">
        <f t="shared" si="22"/>
        <v>13.56524966261793</v>
      </c>
      <c r="O69" s="11">
        <f>+IF(H69=0,"",'Ark1'!W626)</f>
        <v>17.948717948717952</v>
      </c>
      <c r="P69" s="11">
        <f>+IF(H69=0,"",'Ark1'!X626)</f>
        <v>5.1282051282051277</v>
      </c>
      <c r="Q69" s="11">
        <f>+IF(H69=0,"",'Ark1'!AG626)</f>
        <v>837.54054054054052</v>
      </c>
      <c r="R69" s="11">
        <f>+IF(H69=0,"",'Ark1'!AH626)</f>
        <v>0</v>
      </c>
      <c r="S69" s="11">
        <f>+IF(H69=0,"",'Ark1'!AI626)</f>
        <v>20.512820512820511</v>
      </c>
      <c r="T69" s="453"/>
      <c r="U69" s="90"/>
      <c r="V69" s="11">
        <f>+IF(H69=0,"",'Ark1'!Y626)</f>
        <v>55.578672258280946</v>
      </c>
      <c r="W69" s="1">
        <f>+IF(H69=0,"",'Ark1'!AA626)</f>
        <v>1.1276222270408203</v>
      </c>
      <c r="X69" s="11">
        <f>+IF(H69=0,"",'Ark1'!AC626)</f>
        <v>29.272670283713005</v>
      </c>
      <c r="Y69" s="11">
        <f t="shared" si="23"/>
        <v>332.18751732417871</v>
      </c>
      <c r="Z69" s="115">
        <f t="shared" si="24"/>
        <v>49.277086357598137</v>
      </c>
      <c r="AA69" s="67">
        <f t="shared" si="25"/>
        <v>69.555128205128199</v>
      </c>
      <c r="AB69" s="67">
        <f t="shared" si="26"/>
        <v>1.95</v>
      </c>
      <c r="AC69" s="43"/>
      <c r="AD69" s="4"/>
      <c r="AE69" s="56"/>
      <c r="AF69" s="56"/>
      <c r="AG69" s="1"/>
      <c r="AH69" s="19"/>
      <c r="AI69"/>
      <c r="AM69"/>
    </row>
    <row r="70" spans="1:39" ht="15.6">
      <c r="A70" s="46"/>
      <c r="B70" s="43"/>
      <c r="C70" s="46"/>
      <c r="D70" s="46"/>
      <c r="E70" s="46"/>
      <c r="F70" s="46"/>
      <c r="G70" s="46"/>
      <c r="H70" s="46"/>
      <c r="I70" s="43"/>
      <c r="J70" s="95"/>
      <c r="K70" s="64"/>
      <c r="L70" s="43"/>
      <c r="M70" s="43"/>
      <c r="N70" s="43"/>
      <c r="O70" s="73"/>
      <c r="P70" s="73"/>
      <c r="Q70" s="43"/>
      <c r="R70" s="73"/>
      <c r="S70" s="73"/>
      <c r="T70" s="73"/>
      <c r="U70" s="73"/>
      <c r="V70" s="73"/>
      <c r="W70" s="43"/>
      <c r="X70" s="73"/>
      <c r="Y70" s="43"/>
      <c r="Z70" s="43"/>
      <c r="AA70" s="64"/>
      <c r="AB70" s="65"/>
      <c r="AC70" s="43"/>
      <c r="AD70" s="4"/>
      <c r="AE70" s="56"/>
      <c r="AF70" s="56"/>
      <c r="AG70" s="1"/>
      <c r="AH70" s="5"/>
      <c r="AI70"/>
      <c r="AM70"/>
    </row>
    <row r="71" spans="1:39" ht="17.399999999999999">
      <c r="A71" s="246"/>
      <c r="B71" s="277" t="s">
        <v>0</v>
      </c>
      <c r="C71" s="277"/>
      <c r="D71" s="277" t="str">
        <f>+D73</f>
        <v>O</v>
      </c>
      <c r="E71" s="277"/>
      <c r="F71" s="278" t="s">
        <v>609</v>
      </c>
      <c r="G71" s="537">
        <f>SUM(H73:H84)</f>
        <v>1882</v>
      </c>
      <c r="H71" s="525"/>
      <c r="I71" s="49"/>
      <c r="J71" s="46"/>
      <c r="K71" s="95"/>
      <c r="L71" s="64"/>
      <c r="M71" s="341">
        <f>+Klasse!O15</f>
        <v>329.53103081827879</v>
      </c>
      <c r="N71" s="49" t="s">
        <v>578</v>
      </c>
      <c r="O71" s="43"/>
      <c r="P71" s="73"/>
      <c r="Q71" s="73"/>
      <c r="R71" s="43"/>
      <c r="S71" s="73"/>
      <c r="T71" s="73"/>
      <c r="U71" s="73"/>
      <c r="V71" s="73"/>
      <c r="W71" s="73"/>
      <c r="X71" s="43"/>
      <c r="Y71" s="19">
        <f>+Klasse!Z15</f>
        <v>364.59509742238993</v>
      </c>
      <c r="Z71" s="49" t="s">
        <v>632</v>
      </c>
      <c r="AA71" s="43"/>
      <c r="AB71" s="64"/>
      <c r="AC71" s="65"/>
      <c r="AD71" s="4"/>
      <c r="AE71" s="4"/>
      <c r="AF71" s="56"/>
      <c r="AG71" s="56"/>
      <c r="AH71" s="1"/>
      <c r="AI71" s="5"/>
      <c r="AM71"/>
    </row>
    <row r="72" spans="1:39" ht="17.399999999999999">
      <c r="A72" s="246"/>
      <c r="B72" s="276"/>
      <c r="C72" s="277"/>
      <c r="D72" s="277"/>
      <c r="E72" s="278"/>
      <c r="F72" s="278"/>
      <c r="G72" s="278"/>
      <c r="H72" s="46"/>
      <c r="I72" s="43"/>
      <c r="J72" s="95"/>
      <c r="K72" s="64"/>
      <c r="L72" s="43"/>
      <c r="M72" s="43"/>
      <c r="N72" s="43"/>
      <c r="O72" s="73"/>
      <c r="P72" s="73"/>
      <c r="Q72" s="43"/>
      <c r="R72" s="73"/>
      <c r="S72" s="73"/>
      <c r="T72" s="73"/>
      <c r="U72" s="73"/>
      <c r="V72" s="73"/>
      <c r="W72" s="43"/>
      <c r="X72" s="73"/>
      <c r="Y72" s="43"/>
      <c r="Z72" s="43"/>
      <c r="AA72" s="64"/>
      <c r="AB72" s="64"/>
      <c r="AC72" s="43"/>
      <c r="AD72" s="4"/>
      <c r="AE72" s="56"/>
      <c r="AF72" s="56"/>
      <c r="AG72" s="1"/>
      <c r="AH72" s="5"/>
      <c r="AI72"/>
      <c r="AM72"/>
    </row>
    <row r="73" spans="1:39" ht="15.6">
      <c r="A73" s="43"/>
      <c r="B73" s="43">
        <f>+'Ark1'!C627</f>
        <v>2024</v>
      </c>
      <c r="C73" s="51">
        <f>+'Ark1'!L627</f>
        <v>5</v>
      </c>
      <c r="D73" s="52" t="s">
        <v>400</v>
      </c>
      <c r="E73" s="52">
        <f>+'Ark1'!D627</f>
        <v>1</v>
      </c>
      <c r="F73" s="52" t="str">
        <f t="shared" ref="F73:F84" si="27">+F58</f>
        <v>Jan</v>
      </c>
      <c r="G73" s="51">
        <f>+IF(H73=0,"",'Ark1'!Q627)</f>
        <v>80</v>
      </c>
      <c r="H73" s="51">
        <f>+'Ark1'!R627</f>
        <v>154</v>
      </c>
      <c r="I73" s="115">
        <f t="shared" ref="I73:I84" si="28">+IF(H73=0,"",H73-H310)</f>
        <v>-9</v>
      </c>
      <c r="J73" s="66">
        <f>+IF(H73=0,"",'Ark1'!AE627)</f>
        <v>24.679487179487182</v>
      </c>
      <c r="K73" s="66">
        <f>+IF(H73=0,"",'Ark1'!AF627)</f>
        <v>22.77844549762187</v>
      </c>
      <c r="L73" s="53">
        <f>+IF(H73=0,"",'Ark1'!T627)</f>
        <v>6.9220779220779241</v>
      </c>
      <c r="M73" s="115">
        <f>+IF(H73=0,"",'Ark1'!U627)</f>
        <v>331.41558441558442</v>
      </c>
      <c r="N73" s="115">
        <f t="shared" ref="N73:N84" si="29">+IF(H73=0,"",M73-M310)</f>
        <v>2.9640506732531549</v>
      </c>
      <c r="O73" s="76">
        <f>+IF(H73=0,"",'Ark1'!W627)</f>
        <v>64.935064935064915</v>
      </c>
      <c r="P73" s="76">
        <f>+IF(H73=0,"",'Ark1'!X627)</f>
        <v>41.558441558441551</v>
      </c>
      <c r="Q73" s="115">
        <f>+IF(H73=0,"",'Ark1'!AG627)</f>
        <v>886.55629139072846</v>
      </c>
      <c r="R73" s="76">
        <f>+IF(H73=0,"",'Ark1'!AH627)</f>
        <v>0</v>
      </c>
      <c r="S73" s="115">
        <f>+IF(H73=0,"",'Ark1'!AI627)</f>
        <v>22.727272727272723</v>
      </c>
      <c r="T73" s="444">
        <f>+'Ark1'!AR627</f>
        <v>217.09271523178808</v>
      </c>
      <c r="U73" s="420">
        <f>+'Ark1'!AS627</f>
        <v>32.131686735036958</v>
      </c>
      <c r="V73" s="76">
        <f>+IF(H73=0,"",'Ark1'!Y627)</f>
        <v>58.826353677549136</v>
      </c>
      <c r="W73" s="53">
        <f>+IF(H73=0,"",'Ark1'!AA627)</f>
        <v>1.2249169997456191</v>
      </c>
      <c r="X73" s="76">
        <f>+IF(H73=0,"",'Ark1'!AC627)</f>
        <v>23.539017265126198</v>
      </c>
      <c r="Y73" s="115">
        <f t="shared" ref="Y73:Y84" si="30">IF(H73=0,"",1000*M73/Q73)</f>
        <v>373.82350972401019</v>
      </c>
      <c r="Z73" s="115">
        <f t="shared" ref="Z73:Z84" si="31">+IF(H73=0,"",Y73-Y310)</f>
        <v>9.7640695445208507</v>
      </c>
      <c r="AA73" s="66">
        <f t="shared" ref="AA73:AA84" si="32">IF(H73=0,"",M73/C73)</f>
        <v>66.28311688311689</v>
      </c>
      <c r="AB73" s="66">
        <f t="shared" ref="AB73:AB84" si="33">IF(H73=0,"",H73/G73)</f>
        <v>1.925</v>
      </c>
      <c r="AC73" s="43"/>
      <c r="AD73" s="4"/>
      <c r="AE73" s="56"/>
      <c r="AF73" s="56"/>
      <c r="AG73" s="1"/>
      <c r="AH73" s="19"/>
      <c r="AI73"/>
      <c r="AM73"/>
    </row>
    <row r="74" spans="1:39" ht="15.6">
      <c r="A74" s="43"/>
      <c r="B74" s="43">
        <f>+'Ark1'!C628</f>
        <v>2024</v>
      </c>
      <c r="C74" s="51">
        <f>+'Ark1'!L628</f>
        <v>5</v>
      </c>
      <c r="D74" s="52" t="s">
        <v>400</v>
      </c>
      <c r="E74" s="52">
        <f>+'Ark1'!D628</f>
        <v>2</v>
      </c>
      <c r="F74" s="52" t="str">
        <f t="shared" si="27"/>
        <v>Feb</v>
      </c>
      <c r="G74" s="51">
        <f>+IF(H74=0,"",'Ark1'!Q628)</f>
        <v>74</v>
      </c>
      <c r="H74" s="51">
        <f>+'Ark1'!R628</f>
        <v>117</v>
      </c>
      <c r="I74" s="115">
        <f t="shared" si="28"/>
        <v>-49</v>
      </c>
      <c r="J74" s="66">
        <f>+IF(H74=0,"",'Ark1'!AE628)</f>
        <v>26</v>
      </c>
      <c r="K74" s="66">
        <f>+IF(H74=0,"",'Ark1'!AF628)</f>
        <v>23.318850261228981</v>
      </c>
      <c r="L74" s="53">
        <f>+IF(H74=0,"",'Ark1'!T628)</f>
        <v>6.6153846153846141</v>
      </c>
      <c r="M74" s="115">
        <f>+IF(H74=0,"",'Ark1'!U628)</f>
        <v>324.90512820512822</v>
      </c>
      <c r="N74" s="115">
        <f t="shared" si="29"/>
        <v>-21.56234167438987</v>
      </c>
      <c r="O74" s="76">
        <f>+IF(H74=0,"",'Ark1'!W628)</f>
        <v>60.683760683760703</v>
      </c>
      <c r="P74" s="76">
        <f>+IF(H74=0,"",'Ark1'!X628)</f>
        <v>38.461538461538446</v>
      </c>
      <c r="Q74" s="115">
        <f>+IF(H74=0,"",'Ark1'!AG628)</f>
        <v>932.34210526315803</v>
      </c>
      <c r="R74" s="76">
        <f>+IF(H74=0,"",'Ark1'!AH628)</f>
        <v>0</v>
      </c>
      <c r="S74" s="115">
        <f>+IF(H74=0,"",'Ark1'!AI628)</f>
        <v>26.495726495726498</v>
      </c>
      <c r="T74" s="444">
        <f>+'Ark1'!AR628</f>
        <v>214.25438596491225</v>
      </c>
      <c r="U74" s="420">
        <f>+'Ark1'!AS628</f>
        <v>32.37940150506904</v>
      </c>
      <c r="V74" s="76">
        <f>+IF(H74=0,"",'Ark1'!Y628)</f>
        <v>66.374026747614209</v>
      </c>
      <c r="W74" s="53">
        <f>+IF(H74=0,"",'Ark1'!AA628)</f>
        <v>1.5294608504622298</v>
      </c>
      <c r="X74" s="76">
        <f>+IF(H74=0,"",'Ark1'!AC628)</f>
        <v>22.596060820083888</v>
      </c>
      <c r="Y74" s="115">
        <f t="shared" si="30"/>
        <v>348.48273650949426</v>
      </c>
      <c r="Z74" s="115">
        <f t="shared" si="31"/>
        <v>-43.474535762989717</v>
      </c>
      <c r="AA74" s="66">
        <f t="shared" si="32"/>
        <v>64.981025641025639</v>
      </c>
      <c r="AB74" s="66">
        <f t="shared" si="33"/>
        <v>1.5810810810810811</v>
      </c>
      <c r="AC74" s="43"/>
      <c r="AD74" s="4"/>
      <c r="AE74" s="56"/>
      <c r="AF74" s="56"/>
      <c r="AG74" s="1"/>
      <c r="AH74" s="19"/>
      <c r="AI74"/>
      <c r="AM74"/>
    </row>
    <row r="75" spans="1:39" ht="15.6">
      <c r="A75" s="43"/>
      <c r="B75" s="43">
        <f>+'Ark1'!C629</f>
        <v>2024</v>
      </c>
      <c r="C75" s="51">
        <f>+'Ark1'!L629</f>
        <v>5</v>
      </c>
      <c r="D75" s="52" t="s">
        <v>400</v>
      </c>
      <c r="E75" s="52">
        <f>+'Ark1'!D629</f>
        <v>3</v>
      </c>
      <c r="F75" s="52" t="str">
        <f t="shared" si="27"/>
        <v>Mar</v>
      </c>
      <c r="G75" s="51">
        <f>+IF(H75=0,"",'Ark1'!Q629)</f>
        <v>51</v>
      </c>
      <c r="H75" s="51">
        <f>+'Ark1'!R629</f>
        <v>90</v>
      </c>
      <c r="I75" s="115">
        <f t="shared" si="28"/>
        <v>-66</v>
      </c>
      <c r="J75" s="66">
        <f>+IF(H75=0,"",'Ark1'!AE629)</f>
        <v>25</v>
      </c>
      <c r="K75" s="66">
        <f>+IF(H75=0,"",'Ark1'!AF629)</f>
        <v>22.523186631176031</v>
      </c>
      <c r="L75" s="53">
        <f>+IF(H75=0,"",'Ark1'!T629)</f>
        <v>6.5777777777777775</v>
      </c>
      <c r="M75" s="115">
        <f>+IF(H75=0,"",'Ark1'!U629)</f>
        <v>324.55111111111114</v>
      </c>
      <c r="N75" s="115">
        <f t="shared" si="29"/>
        <v>-17.598888888888837</v>
      </c>
      <c r="O75" s="76">
        <f>+IF(H75=0,"",'Ark1'!W629)</f>
        <v>55.555555555555557</v>
      </c>
      <c r="P75" s="76">
        <f>+IF(H75=0,"",'Ark1'!X629)</f>
        <v>38.888888888888886</v>
      </c>
      <c r="Q75" s="115">
        <f>+IF(H75=0,"",'Ark1'!AG629)</f>
        <v>850.58426966292143</v>
      </c>
      <c r="R75" s="76">
        <f>+IF(H75=0,"",'Ark1'!AH629)</f>
        <v>0</v>
      </c>
      <c r="S75" s="115">
        <f>+IF(H75=0,"",'Ark1'!AI629)</f>
        <v>24.444444444444443</v>
      </c>
      <c r="T75" s="453"/>
      <c r="U75" s="90"/>
      <c r="V75" s="76">
        <f>+IF(H75=0,"",'Ark1'!Y629)</f>
        <v>62.325415262590099</v>
      </c>
      <c r="W75" s="53">
        <f>+IF(H75=0,"",'Ark1'!AA629)</f>
        <v>1.2199979761165189</v>
      </c>
      <c r="X75" s="76">
        <f>+IF(H75=0,"",'Ark1'!AC629)</f>
        <v>48.880405886411246</v>
      </c>
      <c r="Y75" s="115">
        <f t="shared" si="30"/>
        <v>381.56255962707576</v>
      </c>
      <c r="Z75" s="115">
        <f t="shared" si="31"/>
        <v>-20.427268475747098</v>
      </c>
      <c r="AA75" s="66">
        <f t="shared" si="32"/>
        <v>64.910222222222231</v>
      </c>
      <c r="AB75" s="66">
        <f t="shared" si="33"/>
        <v>1.7647058823529411</v>
      </c>
      <c r="AC75" s="43"/>
      <c r="AD75" s="4"/>
      <c r="AE75" s="56"/>
      <c r="AF75" s="56"/>
      <c r="AG75" s="1"/>
      <c r="AH75" s="19"/>
      <c r="AI75"/>
      <c r="AM75"/>
    </row>
    <row r="76" spans="1:39" ht="15.6">
      <c r="A76" s="43"/>
      <c r="B76" s="43">
        <f>+'Ark1'!C630</f>
        <v>2024</v>
      </c>
      <c r="C76" s="51">
        <f>+'Ark1'!L630</f>
        <v>5</v>
      </c>
      <c r="D76" s="52" t="s">
        <v>400</v>
      </c>
      <c r="E76" s="52">
        <f>+'Ark1'!D630</f>
        <v>4</v>
      </c>
      <c r="F76" s="52" t="str">
        <f t="shared" si="27"/>
        <v>Apr</v>
      </c>
      <c r="G76" s="51">
        <f>+IF(H76=0,"",'Ark1'!Q630)</f>
        <v>108</v>
      </c>
      <c r="H76" s="51">
        <f>+'Ark1'!R630</f>
        <v>183</v>
      </c>
      <c r="I76" s="115">
        <f t="shared" si="28"/>
        <v>58</v>
      </c>
      <c r="J76" s="66">
        <f>+IF(H76=0,"",'Ark1'!AE630)</f>
        <v>26.368876080691646</v>
      </c>
      <c r="K76" s="66">
        <f>+IF(H76=0,"",'Ark1'!AF630)</f>
        <v>24.733937141909184</v>
      </c>
      <c r="L76" s="53">
        <f>+IF(H76=0,"",'Ark1'!T630)</f>
        <v>6.6994535519125682</v>
      </c>
      <c r="M76" s="115">
        <f>+IF(H76=0,"",'Ark1'!U630)</f>
        <v>330.77978142076523</v>
      </c>
      <c r="N76" s="115">
        <f t="shared" si="29"/>
        <v>3.3237814207651581</v>
      </c>
      <c r="O76" s="76">
        <f>+IF(H76=0,"",'Ark1'!W630)</f>
        <v>60.109289617486333</v>
      </c>
      <c r="P76" s="76">
        <f>+IF(H76=0,"",'Ark1'!X630)</f>
        <v>31.693989071038249</v>
      </c>
      <c r="Q76" s="115">
        <f>+IF(H76=0,"",'Ark1'!AG630)</f>
        <v>854.21910112359501</v>
      </c>
      <c r="R76" s="76">
        <f>+IF(H76=0,"",'Ark1'!AH630)</f>
        <v>0</v>
      </c>
      <c r="S76" s="115">
        <f>+IF(H76=0,"",'Ark1'!AI630)</f>
        <v>22.404371584699447</v>
      </c>
      <c r="T76" s="453"/>
      <c r="U76" s="90"/>
      <c r="V76" s="76">
        <f>+IF(H76=0,"",'Ark1'!Y630)</f>
        <v>53.896176004705808</v>
      </c>
      <c r="W76" s="53">
        <f>+IF(H76=0,"",'Ark1'!AA630)</f>
        <v>1.2246778217017964</v>
      </c>
      <c r="X76" s="76">
        <f>+IF(H76=0,"",'Ark1'!AC630)</f>
        <v>24.274265733898744</v>
      </c>
      <c r="Y76" s="115">
        <f t="shared" si="30"/>
        <v>387.23060744681879</v>
      </c>
      <c r="Z76" s="115">
        <f t="shared" si="31"/>
        <v>15.182888045693517</v>
      </c>
      <c r="AA76" s="66">
        <f t="shared" si="32"/>
        <v>66.155956284153049</v>
      </c>
      <c r="AB76" s="66">
        <f t="shared" si="33"/>
        <v>1.6944444444444444</v>
      </c>
      <c r="AC76" s="43"/>
      <c r="AD76" s="4"/>
      <c r="AE76" s="56"/>
      <c r="AF76" s="56"/>
      <c r="AG76" s="1"/>
      <c r="AH76" s="19"/>
      <c r="AI76"/>
      <c r="AM76"/>
    </row>
    <row r="77" spans="1:39" ht="15.6">
      <c r="A77" s="43"/>
      <c r="B77" s="43">
        <f>+'Ark1'!C631</f>
        <v>2024</v>
      </c>
      <c r="C77" s="51">
        <f>+'Ark1'!L631</f>
        <v>5</v>
      </c>
      <c r="D77" s="52" t="s">
        <v>400</v>
      </c>
      <c r="E77" s="52">
        <f>+'Ark1'!D631</f>
        <v>5</v>
      </c>
      <c r="F77" s="52" t="str">
        <f t="shared" si="27"/>
        <v>Mai</v>
      </c>
      <c r="G77" s="51">
        <f>+IF(H77=0,"",'Ark1'!Q631)</f>
        <v>89</v>
      </c>
      <c r="H77" s="51">
        <f>+'Ark1'!R631</f>
        <v>157</v>
      </c>
      <c r="I77" s="115">
        <f t="shared" si="28"/>
        <v>15</v>
      </c>
      <c r="J77" s="66">
        <f>+IF(H77=0,"",'Ark1'!AE631)</f>
        <v>22.919708029197079</v>
      </c>
      <c r="K77" s="66">
        <f>+IF(H77=0,"",'Ark1'!AF631)</f>
        <v>21.242360658537297</v>
      </c>
      <c r="L77" s="53">
        <f>+IF(H77=0,"",'Ark1'!T631)</f>
        <v>6.7261146496815281</v>
      </c>
      <c r="M77" s="115">
        <f>+IF(H77=0,"",'Ark1'!U631)</f>
        <v>323.25095541401282</v>
      </c>
      <c r="N77" s="115">
        <f t="shared" si="29"/>
        <v>16.525603301336844</v>
      </c>
      <c r="O77" s="76">
        <f>+IF(H77=0,"",'Ark1'!W631)</f>
        <v>60.509554140127428</v>
      </c>
      <c r="P77" s="76">
        <f>+IF(H77=0,"",'Ark1'!X631)</f>
        <v>33.121019108280258</v>
      </c>
      <c r="Q77" s="115">
        <f>+IF(H77=0,"",'Ark1'!AG631)</f>
        <v>848.46405228758147</v>
      </c>
      <c r="R77" s="76">
        <f>+IF(H77=0,"",'Ark1'!AH631)</f>
        <v>0</v>
      </c>
      <c r="S77" s="115">
        <f>+IF(H77=0,"",'Ark1'!AI631)</f>
        <v>29.936305732484076</v>
      </c>
      <c r="T77" s="453"/>
      <c r="U77" s="90"/>
      <c r="V77" s="76">
        <f>+IF(H77=0,"",'Ark1'!Y631)</f>
        <v>62.249071942366491</v>
      </c>
      <c r="W77" s="53">
        <f>+IF(H77=0,"",'Ark1'!AA631)</f>
        <v>1.4612247936862672</v>
      </c>
      <c r="X77" s="76">
        <f>+IF(H77=0,"",'Ark1'!AC631)</f>
        <v>26.936287866595833</v>
      </c>
      <c r="Y77" s="115">
        <f t="shared" si="30"/>
        <v>380.98367814462102</v>
      </c>
      <c r="Z77" s="115">
        <f t="shared" si="31"/>
        <v>33.850553116429523</v>
      </c>
      <c r="AA77" s="66">
        <f t="shared" si="32"/>
        <v>64.650191082802564</v>
      </c>
      <c r="AB77" s="66">
        <f t="shared" si="33"/>
        <v>1.7640449438202248</v>
      </c>
      <c r="AC77" s="43"/>
      <c r="AD77" s="4"/>
      <c r="AE77" s="56"/>
      <c r="AF77" s="56"/>
      <c r="AG77" s="1"/>
      <c r="AH77" s="19"/>
      <c r="AI77"/>
      <c r="AM77"/>
    </row>
    <row r="78" spans="1:39" ht="15.6">
      <c r="A78" s="43"/>
      <c r="B78" s="43">
        <f>+'Ark1'!C632</f>
        <v>2024</v>
      </c>
      <c r="C78" s="51">
        <f>+'Ark1'!L632</f>
        <v>5</v>
      </c>
      <c r="D78" s="52" t="s">
        <v>400</v>
      </c>
      <c r="E78" s="52">
        <f>+'Ark1'!D632</f>
        <v>6</v>
      </c>
      <c r="F78" s="52" t="str">
        <f t="shared" si="27"/>
        <v>Jun</v>
      </c>
      <c r="G78" s="51">
        <f>+IF(H78=0,"",'Ark1'!Q632)</f>
        <v>90</v>
      </c>
      <c r="H78" s="51">
        <f>+'Ark1'!R632</f>
        <v>174</v>
      </c>
      <c r="I78" s="115">
        <f t="shared" si="28"/>
        <v>-78</v>
      </c>
      <c r="J78" s="66">
        <f>+IF(H78=0,"",'Ark1'!AE632)</f>
        <v>25.475841874084921</v>
      </c>
      <c r="K78" s="66">
        <f>+IF(H78=0,"",'Ark1'!AF632)</f>
        <v>23.541324860675338</v>
      </c>
      <c r="L78" s="53">
        <f>+IF(H78=0,"",'Ark1'!T632)</f>
        <v>6.4080459770114944</v>
      </c>
      <c r="M78" s="115">
        <f>+IF(H78=0,"",'Ark1'!U632)</f>
        <v>327.54425287356327</v>
      </c>
      <c r="N78" s="115">
        <f t="shared" si="29"/>
        <v>5.834332238642844</v>
      </c>
      <c r="O78" s="76">
        <f>+IF(H78=0,"",'Ark1'!W632)</f>
        <v>48.275862068965509</v>
      </c>
      <c r="P78" s="76">
        <f>+IF(H78=0,"",'Ark1'!X632)</f>
        <v>33.908045977011497</v>
      </c>
      <c r="Q78" s="115">
        <f>+IF(H78=0,"",'Ark1'!AG632)</f>
        <v>897.61077844311376</v>
      </c>
      <c r="R78" s="76">
        <f>+IF(H78=0,"",'Ark1'!AH632)</f>
        <v>0</v>
      </c>
      <c r="S78" s="115">
        <f>+IF(H78=0,"",'Ark1'!AI632)</f>
        <v>28.16091954022988</v>
      </c>
      <c r="T78" s="453"/>
      <c r="U78" s="90"/>
      <c r="V78" s="76">
        <f>+IF(H78=0,"",'Ark1'!Y632)</f>
        <v>65.346780925423744</v>
      </c>
      <c r="W78" s="53">
        <f>+IF(H78=0,"",'Ark1'!AA632)</f>
        <v>1.493335262016759</v>
      </c>
      <c r="X78" s="76">
        <f>+IF(H78=0,"",'Ark1'!AC632)</f>
        <v>31.277047437818055</v>
      </c>
      <c r="Y78" s="115">
        <f t="shared" si="30"/>
        <v>364.90677333630242</v>
      </c>
      <c r="Z78" s="115">
        <f t="shared" si="31"/>
        <v>-4.5528202578048536</v>
      </c>
      <c r="AA78" s="66">
        <f t="shared" si="32"/>
        <v>65.508850574712653</v>
      </c>
      <c r="AB78" s="66">
        <f t="shared" si="33"/>
        <v>1.9333333333333333</v>
      </c>
      <c r="AC78" s="43"/>
      <c r="AD78" s="4"/>
      <c r="AE78" s="56"/>
      <c r="AF78" s="56"/>
      <c r="AG78" s="1"/>
      <c r="AH78" s="19"/>
      <c r="AI78"/>
      <c r="AM78"/>
    </row>
    <row r="79" spans="1:39" ht="15.6">
      <c r="A79" s="43"/>
      <c r="B79" s="43">
        <f>+'Ark1'!C633</f>
        <v>2024</v>
      </c>
      <c r="C79" s="51">
        <f>+'Ark1'!L633</f>
        <v>5</v>
      </c>
      <c r="D79" s="52" t="s">
        <v>400</v>
      </c>
      <c r="E79" s="52">
        <f>+'Ark1'!D633</f>
        <v>7</v>
      </c>
      <c r="F79" s="52" t="str">
        <f t="shared" si="27"/>
        <v>Jul</v>
      </c>
      <c r="G79" s="51">
        <f>+IF(H79=0,"",'Ark1'!Q633)</f>
        <v>69</v>
      </c>
      <c r="H79" s="51">
        <f>+'Ark1'!R633</f>
        <v>152</v>
      </c>
      <c r="I79" s="115">
        <f t="shared" si="28"/>
        <v>30</v>
      </c>
      <c r="J79" s="66">
        <f>+IF(H79=0,"",'Ark1'!AE633)</f>
        <v>26.527050610820243</v>
      </c>
      <c r="K79" s="66">
        <f>+IF(H79=0,"",'Ark1'!AF633)</f>
        <v>23.999805036217342</v>
      </c>
      <c r="L79" s="53">
        <f>+IF(H79=0,"",'Ark1'!T633)</f>
        <v>6.5263157894736814</v>
      </c>
      <c r="M79" s="115">
        <f>+IF(H79=0,"",'Ark1'!U633)</f>
        <v>333.66249999999991</v>
      </c>
      <c r="N79" s="115">
        <f t="shared" si="29"/>
        <v>14.625614754098535</v>
      </c>
      <c r="O79" s="76">
        <f>+IF(H79=0,"",'Ark1'!W633)</f>
        <v>54.605263157894754</v>
      </c>
      <c r="P79" s="76">
        <f>+IF(H79=0,"",'Ark1'!X633)</f>
        <v>41.447368421052637</v>
      </c>
      <c r="Q79" s="115">
        <f>+IF(H79=0,"",'Ark1'!AG633)</f>
        <v>864.26388888888891</v>
      </c>
      <c r="R79" s="76">
        <f>+IF(H79=0,"",'Ark1'!AH633)</f>
        <v>0</v>
      </c>
      <c r="S79" s="115">
        <f>+IF(H79=0,"",'Ark1'!AI633)</f>
        <v>17.763157894736839</v>
      </c>
      <c r="T79" s="453"/>
      <c r="U79" s="90"/>
      <c r="V79" s="76">
        <f>+IF(H79=0,"",'Ark1'!Y633)</f>
        <v>54.505533051460041</v>
      </c>
      <c r="W79" s="53">
        <f>+IF(H79=0,"",'Ark1'!AA633)</f>
        <v>1.2244621183296689</v>
      </c>
      <c r="X79" s="76">
        <f>+IF(H79=0,"",'Ark1'!AC633)</f>
        <v>39.072503945364311</v>
      </c>
      <c r="Y79" s="115">
        <f t="shared" si="30"/>
        <v>386.06553425361966</v>
      </c>
      <c r="Z79" s="115">
        <f t="shared" si="31"/>
        <v>29.741447071016808</v>
      </c>
      <c r="AA79" s="66">
        <f t="shared" si="32"/>
        <v>66.732499999999987</v>
      </c>
      <c r="AB79" s="66">
        <f t="shared" si="33"/>
        <v>2.2028985507246377</v>
      </c>
      <c r="AC79" s="43"/>
      <c r="AD79" s="4"/>
      <c r="AE79" s="56"/>
      <c r="AF79" s="56"/>
      <c r="AG79" s="1"/>
      <c r="AH79" s="19"/>
      <c r="AI79"/>
      <c r="AM79"/>
    </row>
    <row r="80" spans="1:39" ht="15.6">
      <c r="A80" s="43"/>
      <c r="B80" s="43">
        <f>+'Ark1'!C634</f>
        <v>2024</v>
      </c>
      <c r="C80" s="51">
        <f>+'Ark1'!L634</f>
        <v>5</v>
      </c>
      <c r="D80" s="52" t="s">
        <v>400</v>
      </c>
      <c r="E80" s="52">
        <f>+'Ark1'!D634</f>
        <v>8</v>
      </c>
      <c r="F80" s="52" t="str">
        <f t="shared" si="27"/>
        <v>Aug</v>
      </c>
      <c r="G80" s="51">
        <f>+IF(H80=0,"",'Ark1'!Q634)</f>
        <v>100</v>
      </c>
      <c r="H80" s="51">
        <f>+'Ark1'!R634</f>
        <v>174</v>
      </c>
      <c r="I80" s="115">
        <f t="shared" si="28"/>
        <v>-54</v>
      </c>
      <c r="J80" s="66">
        <f>+IF(H80=0,"",'Ark1'!AE634)</f>
        <v>23.577235772357728</v>
      </c>
      <c r="K80" s="66">
        <f>+IF(H80=0,"",'Ark1'!AF634)</f>
        <v>21.634690910652612</v>
      </c>
      <c r="L80" s="53">
        <f>+IF(H80=0,"",'Ark1'!T634)</f>
        <v>6.517241379310347</v>
      </c>
      <c r="M80" s="115">
        <f>+IF(H80=0,"",'Ark1'!U634)</f>
        <v>330.04827586206886</v>
      </c>
      <c r="N80" s="115">
        <f t="shared" si="29"/>
        <v>-1.9144434361764979</v>
      </c>
      <c r="O80" s="76">
        <f>+IF(H80=0,"",'Ark1'!W634)</f>
        <v>54.597701149425298</v>
      </c>
      <c r="P80" s="76">
        <f>+IF(H80=0,"",'Ark1'!X634)</f>
        <v>43.103448275862064</v>
      </c>
      <c r="Q80" s="115">
        <f>+IF(H80=0,"",'Ark1'!AG634)</f>
        <v>911.51764705882363</v>
      </c>
      <c r="R80" s="76">
        <f>+IF(H80=0,"",'Ark1'!AH634)</f>
        <v>0</v>
      </c>
      <c r="S80" s="115">
        <f>+IF(H80=0,"",'Ark1'!AI634)</f>
        <v>27.586206896551719</v>
      </c>
      <c r="T80" s="453"/>
      <c r="U80" s="90"/>
      <c r="V80" s="76">
        <f>+IF(H80=0,"",'Ark1'!Y634)</f>
        <v>69.828575585442394</v>
      </c>
      <c r="W80" s="53">
        <f>+IF(H80=0,"",'Ark1'!AA634)</f>
        <v>1.6320220091309261</v>
      </c>
      <c r="X80" s="76">
        <f>+IF(H80=0,"",'Ark1'!AC634)</f>
        <v>26.811547581538779</v>
      </c>
      <c r="Y80" s="115">
        <f t="shared" si="30"/>
        <v>362.0865453642387</v>
      </c>
      <c r="Z80" s="115">
        <f t="shared" si="31"/>
        <v>-17.582747448222619</v>
      </c>
      <c r="AA80" s="66">
        <f t="shared" si="32"/>
        <v>66.009655172413773</v>
      </c>
      <c r="AB80" s="66">
        <f t="shared" si="33"/>
        <v>1.74</v>
      </c>
      <c r="AC80" s="43"/>
      <c r="AD80" s="4"/>
      <c r="AE80" s="56"/>
      <c r="AF80" s="56"/>
      <c r="AG80" s="1"/>
      <c r="AH80" s="19"/>
      <c r="AI80"/>
      <c r="AM80"/>
    </row>
    <row r="81" spans="1:39" ht="15.6">
      <c r="A81" s="43"/>
      <c r="B81" s="43">
        <f>+'Ark1'!C635</f>
        <v>2024</v>
      </c>
      <c r="C81" s="51">
        <f>+'Ark1'!L635</f>
        <v>5</v>
      </c>
      <c r="D81" s="52" t="s">
        <v>400</v>
      </c>
      <c r="E81" s="52">
        <f>+'Ark1'!D635</f>
        <v>9</v>
      </c>
      <c r="F81" s="52" t="str">
        <f t="shared" si="27"/>
        <v>Sep</v>
      </c>
      <c r="G81" s="51">
        <f>+IF(H81=0,"",'Ark1'!Q635)</f>
        <v>107</v>
      </c>
      <c r="H81" s="51">
        <f>+'Ark1'!R635</f>
        <v>198</v>
      </c>
      <c r="I81" s="115">
        <f t="shared" si="28"/>
        <v>21</v>
      </c>
      <c r="J81" s="66">
        <f>+IF(H81=0,"",'Ark1'!AE635)</f>
        <v>25.78125</v>
      </c>
      <c r="K81" s="66">
        <f>+IF(H81=0,"",'Ark1'!AF635)</f>
        <v>23.711681266784041</v>
      </c>
      <c r="L81" s="53">
        <f>+IF(H81=0,"",'Ark1'!T635)</f>
        <v>6.4242424242424239</v>
      </c>
      <c r="M81" s="115">
        <f>+IF(H81=0,"",'Ark1'!U635)</f>
        <v>330.13282828282843</v>
      </c>
      <c r="N81" s="115">
        <f t="shared" si="29"/>
        <v>1.1639017291558389</v>
      </c>
      <c r="O81" s="76">
        <f>+IF(H81=0,"",'Ark1'!W635)</f>
        <v>51.010101010101003</v>
      </c>
      <c r="P81" s="76">
        <f>+IF(H81=0,"",'Ark1'!X635)</f>
        <v>40.404040404040408</v>
      </c>
      <c r="Q81" s="115">
        <f>+IF(H81=0,"",'Ark1'!AG635)</f>
        <v>881.1510416666664</v>
      </c>
      <c r="R81" s="76">
        <f>+IF(H81=0,"",'Ark1'!AH635)</f>
        <v>0</v>
      </c>
      <c r="S81" s="115">
        <f>+IF(H81=0,"",'Ark1'!AI635)</f>
        <v>22.222222222222225</v>
      </c>
      <c r="T81" s="453"/>
      <c r="U81" s="90"/>
      <c r="V81" s="76">
        <f>+IF(H81=0,"",'Ark1'!Y635)</f>
        <v>65.500428582765522</v>
      </c>
      <c r="W81" s="53">
        <f>+IF(H81=0,"",'Ark1'!AA635)</f>
        <v>1.411288608750914</v>
      </c>
      <c r="X81" s="76">
        <f>+IF(H81=0,"",'Ark1'!AC635)</f>
        <v>35.85422487908901</v>
      </c>
      <c r="Y81" s="115">
        <f t="shared" si="30"/>
        <v>374.66088408451941</v>
      </c>
      <c r="Z81" s="115">
        <f t="shared" si="31"/>
        <v>3.6441379866326429</v>
      </c>
      <c r="AA81" s="66">
        <f t="shared" si="32"/>
        <v>66.02656565656568</v>
      </c>
      <c r="AB81" s="66">
        <f t="shared" si="33"/>
        <v>1.8504672897196262</v>
      </c>
      <c r="AC81" s="43"/>
      <c r="AD81" s="4"/>
      <c r="AE81" s="56"/>
      <c r="AF81" s="56"/>
      <c r="AG81" s="1"/>
      <c r="AH81" s="19"/>
      <c r="AI81"/>
      <c r="AM81"/>
    </row>
    <row r="82" spans="1:39" ht="15.6">
      <c r="A82" s="43"/>
      <c r="B82" s="43">
        <f>+'Ark1'!C636</f>
        <v>2024</v>
      </c>
      <c r="C82" s="51">
        <f>+'Ark1'!L636</f>
        <v>5</v>
      </c>
      <c r="D82" s="52" t="s">
        <v>400</v>
      </c>
      <c r="E82" s="52">
        <f>+'Ark1'!D636</f>
        <v>10</v>
      </c>
      <c r="F82" s="52" t="str">
        <f t="shared" si="27"/>
        <v>Okt</v>
      </c>
      <c r="G82" s="51">
        <f>+IF(H82=0,"",'Ark1'!Q636)</f>
        <v>116</v>
      </c>
      <c r="H82" s="51">
        <f>+'Ark1'!R636</f>
        <v>172</v>
      </c>
      <c r="I82" s="115">
        <f t="shared" si="28"/>
        <v>-38</v>
      </c>
      <c r="J82" s="66">
        <f>+IF(H82=0,"",'Ark1'!AE636)</f>
        <v>17.823834196891188</v>
      </c>
      <c r="K82" s="66">
        <f>+IF(H82=0,"",'Ark1'!AF636)</f>
        <v>16.552366232340809</v>
      </c>
      <c r="L82" s="53">
        <f>+IF(H82=0,"",'Ark1'!T636)</f>
        <v>6.4767441860465107</v>
      </c>
      <c r="M82" s="115">
        <f>+IF(H82=0,"",'Ark1'!U636)</f>
        <v>324.76627906976717</v>
      </c>
      <c r="N82" s="115">
        <f t="shared" si="29"/>
        <v>16.466279069767381</v>
      </c>
      <c r="O82" s="76">
        <f>+IF(H82=0,"",'Ark1'!W636)</f>
        <v>59.302325581395309</v>
      </c>
      <c r="P82" s="76">
        <f>+IF(H82=0,"",'Ark1'!X636)</f>
        <v>38.953488372093034</v>
      </c>
      <c r="Q82" s="115">
        <f>+IF(H82=0,"",'Ark1'!AG636)</f>
        <v>1056.8203592814373</v>
      </c>
      <c r="R82" s="76">
        <f>+IF(H82=0,"",'Ark1'!AH636)</f>
        <v>0</v>
      </c>
      <c r="S82" s="115">
        <f>+IF(H82=0,"",'Ark1'!AI636)</f>
        <v>49.418604651162781</v>
      </c>
      <c r="T82" s="453"/>
      <c r="U82" s="90"/>
      <c r="V82" s="76">
        <f>+IF(H82=0,"",'Ark1'!Y636)</f>
        <v>62.388735585963239</v>
      </c>
      <c r="W82" s="53">
        <f>+IF(H82=0,"",'Ark1'!AA636)</f>
        <v>1.3995576060665584</v>
      </c>
      <c r="X82" s="76">
        <f>+IF(H82=0,"",'Ark1'!AC636)</f>
        <v>14.505249396247381</v>
      </c>
      <c r="Y82" s="115">
        <f t="shared" si="30"/>
        <v>307.30509326162598</v>
      </c>
      <c r="Z82" s="115">
        <f t="shared" si="31"/>
        <v>-35.966774864273305</v>
      </c>
      <c r="AA82" s="66">
        <f t="shared" si="32"/>
        <v>64.953255813953433</v>
      </c>
      <c r="AB82" s="66">
        <f t="shared" si="33"/>
        <v>1.4827586206896552</v>
      </c>
      <c r="AC82" s="43"/>
      <c r="AD82" s="4"/>
      <c r="AE82" s="56"/>
      <c r="AF82" s="56"/>
      <c r="AG82" s="1"/>
      <c r="AH82" s="19"/>
      <c r="AI82"/>
      <c r="AM82"/>
    </row>
    <row r="83" spans="1:39" ht="15.6">
      <c r="A83" s="43"/>
      <c r="B83" s="43">
        <f>+'Ark1'!C637</f>
        <v>2024</v>
      </c>
      <c r="C83" s="51">
        <f>+'Ark1'!L637</f>
        <v>5</v>
      </c>
      <c r="D83" s="52" t="s">
        <v>400</v>
      </c>
      <c r="E83" s="52">
        <f>+'Ark1'!D637</f>
        <v>11</v>
      </c>
      <c r="F83" s="52" t="str">
        <f t="shared" si="27"/>
        <v>Nov</v>
      </c>
      <c r="G83" s="51">
        <f>+IF(H83=0,"",'Ark1'!Q637)</f>
        <v>128</v>
      </c>
      <c r="H83" s="51">
        <f>+'Ark1'!R637</f>
        <v>255</v>
      </c>
      <c r="I83" s="115">
        <f t="shared" si="28"/>
        <v>-16</v>
      </c>
      <c r="J83" s="66">
        <f>+IF(H83=0,"",'Ark1'!AE637)</f>
        <v>23.988711194731895</v>
      </c>
      <c r="K83" s="66">
        <f>+IF(H83=0,"",'Ark1'!AF637)</f>
        <v>22.855443429830554</v>
      </c>
      <c r="L83" s="53">
        <f>+IF(H83=0,"",'Ark1'!T637)</f>
        <v>6.7647058823529393</v>
      </c>
      <c r="M83" s="115">
        <f>+IF(H83=0,"",'Ark1'!U637)</f>
        <v>331.51372549019624</v>
      </c>
      <c r="N83" s="115">
        <f t="shared" si="29"/>
        <v>1.2491498444400122</v>
      </c>
      <c r="O83" s="76">
        <f>+IF(H83=0,"",'Ark1'!W637)</f>
        <v>59.607843137254896</v>
      </c>
      <c r="P83" s="76">
        <f>+IF(H83=0,"",'Ark1'!X637)</f>
        <v>42.352941176470594</v>
      </c>
      <c r="Q83" s="115">
        <f>+IF(H83=0,"",'Ark1'!AG637)</f>
        <v>928.56557377049182</v>
      </c>
      <c r="R83" s="76">
        <f>+IF(H83=0,"",'Ark1'!AH637)</f>
        <v>0</v>
      </c>
      <c r="S83" s="115">
        <f>+IF(H83=0,"",'Ark1'!AI637)</f>
        <v>27.450980392156872</v>
      </c>
      <c r="T83" s="453"/>
      <c r="U83" s="90"/>
      <c r="V83" s="76">
        <f>+IF(H83=0,"",'Ark1'!Y637)</f>
        <v>62.733659288211008</v>
      </c>
      <c r="W83" s="53">
        <f>+IF(H83=0,"",'Ark1'!AA637)</f>
        <v>1.3945023048387879</v>
      </c>
      <c r="X83" s="76">
        <f>+IF(H83=0,"",'Ark1'!AC637)</f>
        <v>7.2441534644822498</v>
      </c>
      <c r="Y83" s="115">
        <f t="shared" si="30"/>
        <v>357.0170323503018</v>
      </c>
      <c r="Z83" s="115">
        <f t="shared" si="31"/>
        <v>2.3365805452286281</v>
      </c>
      <c r="AA83" s="66">
        <f t="shared" si="32"/>
        <v>66.302745098039253</v>
      </c>
      <c r="AB83" s="66">
        <f t="shared" si="33"/>
        <v>1.9921875</v>
      </c>
      <c r="AC83" s="43"/>
      <c r="AD83" s="4"/>
      <c r="AE83" s="56"/>
      <c r="AF83" s="56"/>
      <c r="AG83" s="1"/>
      <c r="AH83" s="19"/>
      <c r="AI83"/>
      <c r="AM83"/>
    </row>
    <row r="84" spans="1:39" ht="15.6">
      <c r="A84" s="43"/>
      <c r="B84" s="43">
        <f>+'Ark1'!C638</f>
        <v>2024</v>
      </c>
      <c r="C84" s="51">
        <f>+'Ark1'!L638</f>
        <v>5</v>
      </c>
      <c r="D84" s="52" t="s">
        <v>400</v>
      </c>
      <c r="E84" s="52">
        <f>+'Ark1'!D638</f>
        <v>12</v>
      </c>
      <c r="F84" s="52" t="str">
        <f t="shared" si="27"/>
        <v>Des</v>
      </c>
      <c r="G84" s="51">
        <f>+IF(H84=0,"",'Ark1'!Q638)</f>
        <v>26</v>
      </c>
      <c r="H84" s="51">
        <f>+'Ark1'!R638</f>
        <v>56</v>
      </c>
      <c r="I84" s="115">
        <f t="shared" si="28"/>
        <v>-6</v>
      </c>
      <c r="J84" s="66">
        <f>+IF(H84=0,"",'Ark1'!AE638)</f>
        <v>25.688073394495401</v>
      </c>
      <c r="K84" s="66">
        <f>+IF(H84=0,"",'Ark1'!AF638)</f>
        <v>24.663535328790473</v>
      </c>
      <c r="L84" s="53">
        <f>+IF(H84=0,"",'Ark1'!T638)</f>
        <v>6.9107142857142891</v>
      </c>
      <c r="M84" s="115">
        <f>+IF(H84=0,"",'Ark1'!U638)</f>
        <v>352.37321428571443</v>
      </c>
      <c r="N84" s="115">
        <f t="shared" si="29"/>
        <v>17.966762672811285</v>
      </c>
      <c r="O84" s="76">
        <f>+IF(H84=0,"",'Ark1'!W638)</f>
        <v>67.85714285714289</v>
      </c>
      <c r="P84" s="76">
        <f>+IF(H84=0,"",'Ark1'!X638)</f>
        <v>46.428571428571438</v>
      </c>
      <c r="Q84" s="115">
        <f>+IF(H84=0,"",'Ark1'!AG638)</f>
        <v>895.68</v>
      </c>
      <c r="R84" s="76">
        <f>+IF(H84=0,"",'Ark1'!AH638)</f>
        <v>0</v>
      </c>
      <c r="S84" s="115">
        <f>+IF(H84=0,"",'Ark1'!AI638)</f>
        <v>10.714285714285712</v>
      </c>
      <c r="T84" s="453"/>
      <c r="U84" s="90"/>
      <c r="V84" s="76">
        <f>+IF(H84=0,"",'Ark1'!Y638)</f>
        <v>48.2568555124978</v>
      </c>
      <c r="W84" s="53">
        <f>+IF(H84=0,"",'Ark1'!AA638)</f>
        <v>1.184374242770746</v>
      </c>
      <c r="X84" s="76">
        <f>+IF(H84=0,"",'Ark1'!AC638)</f>
        <v>5.2760195929856781</v>
      </c>
      <c r="Y84" s="115">
        <f t="shared" si="30"/>
        <v>393.41418172306453</v>
      </c>
      <c r="Z84" s="115">
        <f t="shared" si="31"/>
        <v>40.003347509039429</v>
      </c>
      <c r="AA84" s="66">
        <f t="shared" si="32"/>
        <v>70.474642857142882</v>
      </c>
      <c r="AB84" s="66">
        <f t="shared" si="33"/>
        <v>2.1538461538461537</v>
      </c>
      <c r="AC84" s="43"/>
      <c r="AD84" s="4"/>
      <c r="AE84" s="56"/>
      <c r="AF84" s="56"/>
      <c r="AG84" s="1"/>
      <c r="AH84" s="19"/>
      <c r="AI84"/>
      <c r="AM84"/>
    </row>
    <row r="85" spans="1:39" ht="15.6">
      <c r="A85" s="46"/>
      <c r="B85" s="43"/>
      <c r="C85" s="46"/>
      <c r="D85" s="46"/>
      <c r="E85" s="46"/>
      <c r="F85" s="46"/>
      <c r="G85" s="46"/>
      <c r="H85" s="46"/>
      <c r="I85" s="43"/>
      <c r="J85" s="95"/>
      <c r="K85" s="64"/>
      <c r="L85" s="43"/>
      <c r="M85" s="43"/>
      <c r="N85" s="43"/>
      <c r="O85" s="73"/>
      <c r="P85" s="73"/>
      <c r="Q85" s="43"/>
      <c r="R85" s="73"/>
      <c r="S85" s="73"/>
      <c r="T85" s="73"/>
      <c r="U85" s="73"/>
      <c r="V85" s="73"/>
      <c r="W85" s="43"/>
      <c r="X85" s="73"/>
      <c r="Y85" s="43"/>
      <c r="Z85" s="43"/>
      <c r="AA85" s="64"/>
      <c r="AB85" s="65"/>
      <c r="AC85" s="43"/>
      <c r="AD85" s="4"/>
      <c r="AE85" s="56"/>
      <c r="AF85" s="56"/>
      <c r="AG85" s="1"/>
      <c r="AH85" s="5"/>
      <c r="AI85"/>
      <c r="AM85"/>
    </row>
    <row r="86" spans="1:39" ht="17.399999999999999">
      <c r="A86" s="246"/>
      <c r="B86" s="277" t="s">
        <v>0</v>
      </c>
      <c r="C86" s="277"/>
      <c r="D86" s="277" t="str">
        <f>+D88</f>
        <v>O+</v>
      </c>
      <c r="E86" s="277"/>
      <c r="F86" s="278" t="s">
        <v>609</v>
      </c>
      <c r="G86" s="537">
        <f>SUM(H88:H99)</f>
        <v>1505</v>
      </c>
      <c r="H86" s="525"/>
      <c r="I86" s="49"/>
      <c r="J86" s="46"/>
      <c r="K86" s="95"/>
      <c r="L86" s="64"/>
      <c r="M86" s="341">
        <f>+Klasse!O16</f>
        <v>372.89342192691038</v>
      </c>
      <c r="N86" s="49" t="s">
        <v>578</v>
      </c>
      <c r="O86" s="43"/>
      <c r="P86" s="73"/>
      <c r="Q86" s="73"/>
      <c r="R86" s="43"/>
      <c r="S86" s="73"/>
      <c r="T86" s="73"/>
      <c r="U86" s="73"/>
      <c r="V86" s="73"/>
      <c r="W86" s="73"/>
      <c r="X86" s="43"/>
      <c r="Y86" s="19">
        <f>+Klasse!Z16</f>
        <v>399.62103307066786</v>
      </c>
      <c r="Z86" s="49" t="s">
        <v>632</v>
      </c>
      <c r="AA86" s="43"/>
      <c r="AB86" s="64"/>
      <c r="AC86" s="65"/>
      <c r="AD86" s="4"/>
      <c r="AE86" s="4"/>
      <c r="AF86" s="56"/>
      <c r="AG86" s="56"/>
      <c r="AH86" s="1"/>
      <c r="AI86" s="5"/>
      <c r="AM86"/>
    </row>
    <row r="87" spans="1:39" ht="17.399999999999999">
      <c r="A87" s="246"/>
      <c r="B87" s="276"/>
      <c r="C87" s="277"/>
      <c r="D87" s="277"/>
      <c r="E87" s="278"/>
      <c r="F87" s="278"/>
      <c r="G87" s="278"/>
      <c r="H87" s="46"/>
      <c r="I87" s="43"/>
      <c r="J87" s="95"/>
      <c r="K87" s="64"/>
      <c r="L87" s="43"/>
      <c r="M87" s="43"/>
      <c r="N87" s="43"/>
      <c r="O87" s="73"/>
      <c r="P87" s="73"/>
      <c r="Q87" s="43"/>
      <c r="R87" s="73"/>
      <c r="S87" s="73"/>
      <c r="T87" s="73"/>
      <c r="U87" s="73"/>
      <c r="V87" s="73"/>
      <c r="W87" s="43"/>
      <c r="X87" s="73"/>
      <c r="Y87" s="43"/>
      <c r="Z87" s="43"/>
      <c r="AA87" s="64"/>
      <c r="AB87" s="65" t="s">
        <v>4</v>
      </c>
      <c r="AC87" s="43"/>
      <c r="AD87" s="4"/>
      <c r="AE87" s="56"/>
      <c r="AF87" s="56"/>
      <c r="AG87" s="1"/>
      <c r="AH87" s="5"/>
      <c r="AI87"/>
      <c r="AM87"/>
    </row>
    <row r="88" spans="1:39" ht="15.6">
      <c r="A88" s="43"/>
      <c r="B88" s="43">
        <f>+'Ark1'!C639</f>
        <v>2024</v>
      </c>
      <c r="C88">
        <f>+'Ark1'!L639</f>
        <v>6</v>
      </c>
      <c r="D88" s="3" t="s">
        <v>32</v>
      </c>
      <c r="E88" s="3">
        <f>+'Ark1'!D639</f>
        <v>1</v>
      </c>
      <c r="F88" s="3" t="str">
        <f t="shared" ref="F88:F99" si="34">+F73</f>
        <v>Jan</v>
      </c>
      <c r="G88">
        <f>+IF(H88=0,"",'Ark1'!Q639)</f>
        <v>80</v>
      </c>
      <c r="H88">
        <f>+'Ark1'!R639</f>
        <v>134</v>
      </c>
      <c r="I88" s="115">
        <f t="shared" ref="I88:I99" si="35">+IF(H88=0,"",H88-H327)</f>
        <v>24</v>
      </c>
      <c r="J88" s="67">
        <f>+IF(H88=0,"",'Ark1'!AE639)</f>
        <v>21.474358974358974</v>
      </c>
      <c r="K88" s="67">
        <f>+IF(H88=0,"",'Ark1'!AF639)</f>
        <v>22.635137396809032</v>
      </c>
      <c r="L88" s="1">
        <f>+IF(H88=0,"",'Ark1'!T639)</f>
        <v>7.4328358208955247</v>
      </c>
      <c r="M88" s="115">
        <f>+IF(H88=0,"",'Ark1'!U639)</f>
        <v>378.48432835820927</v>
      </c>
      <c r="N88" s="115">
        <f t="shared" ref="N88:N99" si="36">+IF(H88=0,"",M88-M327)</f>
        <v>1.8525101763910357</v>
      </c>
      <c r="O88" s="11">
        <f>+IF(H88=0,"",'Ark1'!W639)</f>
        <v>76.865671641791025</v>
      </c>
      <c r="P88" s="11">
        <f>+IF(H88=0,"",'Ark1'!X639)</f>
        <v>82.08955223880595</v>
      </c>
      <c r="Q88" s="115">
        <f>+IF(H88=0,"",'Ark1'!AG639)</f>
        <v>953.780303030303</v>
      </c>
      <c r="R88" s="11">
        <f>+IF(H88=0,"",'Ark1'!AH639)</f>
        <v>0</v>
      </c>
      <c r="S88" s="115">
        <f>+IF(H88=0,"",'Ark1'!AI639)</f>
        <v>36.567164179104488</v>
      </c>
      <c r="T88" s="444">
        <f>+'Ark1'!AR639</f>
        <v>219.71969696969697</v>
      </c>
      <c r="U88" s="420">
        <f>+'Ark1'!AS639</f>
        <v>35.449154334634471</v>
      </c>
      <c r="V88" s="11">
        <f>+IF(H88=0,"",'Ark1'!Y639)</f>
        <v>59.9720380795452</v>
      </c>
      <c r="W88" s="1">
        <f>+IF(H88=0,"",'Ark1'!AA639)</f>
        <v>1.4984955699117786</v>
      </c>
      <c r="X88" s="11">
        <f>+IF(H88=0,"",'Ark1'!AC639)</f>
        <v>23.248975329793204</v>
      </c>
      <c r="Y88" s="115">
        <f t="shared" ref="Y88:Y99" si="37">IF(H88=0,"",1000*M88/Q88)</f>
        <v>396.82548188058388</v>
      </c>
      <c r="Z88" s="115">
        <f t="shared" ref="Z88:Z99" si="38">+IF(H88=0,"",Y88-Y327)</f>
        <v>-19.302095489270187</v>
      </c>
      <c r="AA88" s="67">
        <f t="shared" ref="AA88:AA99" si="39">IF(H88=0,"",M88/C88)</f>
        <v>63.080721393034878</v>
      </c>
      <c r="AB88" s="67">
        <f t="shared" ref="AB88:AB99" si="40">IF(H88=0,"",H88/G88)</f>
        <v>1.675</v>
      </c>
      <c r="AC88" s="43"/>
      <c r="AD88" s="4"/>
      <c r="AE88" s="56"/>
      <c r="AF88" s="56"/>
      <c r="AG88" s="1"/>
      <c r="AH88" s="19"/>
      <c r="AI88"/>
      <c r="AM88"/>
    </row>
    <row r="89" spans="1:39" ht="15.6">
      <c r="A89" s="43"/>
      <c r="B89" s="43">
        <f>+'Ark1'!C640</f>
        <v>2024</v>
      </c>
      <c r="C89">
        <f>+'Ark1'!L640</f>
        <v>6</v>
      </c>
      <c r="D89" s="3" t="s">
        <v>32</v>
      </c>
      <c r="E89" s="3">
        <f>+'Ark1'!D640</f>
        <v>2</v>
      </c>
      <c r="F89" s="3" t="str">
        <f t="shared" si="34"/>
        <v>Feb</v>
      </c>
      <c r="G89">
        <f>+IF(H89=0,"",'Ark1'!Q640)</f>
        <v>65</v>
      </c>
      <c r="H89">
        <f>+'Ark1'!R640</f>
        <v>108</v>
      </c>
      <c r="I89" s="115">
        <f t="shared" si="35"/>
        <v>16</v>
      </c>
      <c r="J89" s="67">
        <f>+IF(H89=0,"",'Ark1'!AE640)</f>
        <v>24</v>
      </c>
      <c r="K89" s="67">
        <f>+IF(H89=0,"",'Ark1'!AF640)</f>
        <v>25.826795707710641</v>
      </c>
      <c r="L89" s="1">
        <f>+IF(H89=0,"",'Ark1'!T640)</f>
        <v>7.3796296296296289</v>
      </c>
      <c r="M89" s="115">
        <f>+IF(H89=0,"",'Ark1'!U640)</f>
        <v>389.83611111111128</v>
      </c>
      <c r="N89" s="115">
        <f t="shared" si="36"/>
        <v>-1.9378019323669378</v>
      </c>
      <c r="O89" s="11">
        <f>+IF(H89=0,"",'Ark1'!W640)</f>
        <v>80.555555555555557</v>
      </c>
      <c r="P89" s="11">
        <f>+IF(H89=0,"",'Ark1'!X640)</f>
        <v>81.481481481481467</v>
      </c>
      <c r="Q89" s="115">
        <f>+IF(H89=0,"",'Ark1'!AG640)</f>
        <v>936.75490196078431</v>
      </c>
      <c r="R89" s="11">
        <f>+IF(H89=0,"",'Ark1'!AH640)</f>
        <v>0</v>
      </c>
      <c r="S89" s="115">
        <f>+IF(H89=0,"",'Ark1'!AI640)</f>
        <v>21.296296296296298</v>
      </c>
      <c r="T89" s="444">
        <f>+'Ark1'!AR640</f>
        <v>221.44117647058823</v>
      </c>
      <c r="U89" s="420">
        <f>+'Ark1'!AS640</f>
        <v>35.594266318343038</v>
      </c>
      <c r="V89" s="11">
        <f>+IF(H89=0,"",'Ark1'!Y640)</f>
        <v>65.833366326761507</v>
      </c>
      <c r="W89" s="1">
        <f>+IF(H89=0,"",'Ark1'!AA640)</f>
        <v>1.3243977848272848</v>
      </c>
      <c r="X89" s="11">
        <f>+IF(H89=0,"",'Ark1'!AC640)</f>
        <v>42.747634465184142</v>
      </c>
      <c r="Y89" s="115">
        <f t="shared" si="37"/>
        <v>416.15593395360867</v>
      </c>
      <c r="Z89" s="115">
        <f t="shared" si="38"/>
        <v>-20.604281256511968</v>
      </c>
      <c r="AA89" s="67">
        <f t="shared" si="39"/>
        <v>64.972685185185213</v>
      </c>
      <c r="AB89" s="67">
        <f t="shared" si="40"/>
        <v>1.6615384615384616</v>
      </c>
      <c r="AC89" s="43"/>
      <c r="AD89" s="4"/>
      <c r="AE89" s="56"/>
      <c r="AF89" s="56"/>
      <c r="AG89" s="1"/>
      <c r="AH89" s="19"/>
      <c r="AI89"/>
      <c r="AM89"/>
    </row>
    <row r="90" spans="1:39" ht="15.6">
      <c r="A90" s="43"/>
      <c r="B90" s="43">
        <f>+'Ark1'!C641</f>
        <v>2024</v>
      </c>
      <c r="C90">
        <f>+'Ark1'!L641</f>
        <v>6</v>
      </c>
      <c r="D90" s="3" t="s">
        <v>32</v>
      </c>
      <c r="E90" s="3">
        <f>+'Ark1'!D641</f>
        <v>3</v>
      </c>
      <c r="F90" s="3" t="str">
        <f t="shared" si="34"/>
        <v>Mar</v>
      </c>
      <c r="G90">
        <f>+IF(H90=0,"",'Ark1'!Q641)</f>
        <v>49</v>
      </c>
      <c r="H90">
        <f>+'Ark1'!R641</f>
        <v>62</v>
      </c>
      <c r="I90" s="115">
        <f t="shared" si="35"/>
        <v>-71</v>
      </c>
      <c r="J90" s="67">
        <f>+IF(H90=0,"",'Ark1'!AE641)</f>
        <v>17.222222222222221</v>
      </c>
      <c r="K90" s="67">
        <f>+IF(H90=0,"",'Ark1'!AF641)</f>
        <v>18.712775702692937</v>
      </c>
      <c r="L90" s="1">
        <f>+IF(H90=0,"",'Ark1'!T641)</f>
        <v>7.5322580645161281</v>
      </c>
      <c r="M90" s="115">
        <f>+IF(H90=0,"",'Ark1'!U641)</f>
        <v>391.41935483870952</v>
      </c>
      <c r="N90" s="115">
        <f t="shared" si="36"/>
        <v>6.0419112296869457</v>
      </c>
      <c r="O90" s="11">
        <f>+IF(H90=0,"",'Ark1'!W641)</f>
        <v>79.032258064516128</v>
      </c>
      <c r="P90" s="11">
        <f>+IF(H90=0,"",'Ark1'!X641)</f>
        <v>74.193548387096783</v>
      </c>
      <c r="Q90" s="115">
        <f>+IF(H90=0,"",'Ark1'!AG641)</f>
        <v>858.10526315789457</v>
      </c>
      <c r="R90" s="11">
        <f>+IF(H90=0,"",'Ark1'!AH641)</f>
        <v>0</v>
      </c>
      <c r="S90" s="115">
        <f>+IF(H90=0,"",'Ark1'!AI641)</f>
        <v>17.741935483870972</v>
      </c>
      <c r="T90" s="453"/>
      <c r="U90" s="90"/>
      <c r="V90" s="11">
        <f>+IF(H90=0,"",'Ark1'!Y641)</f>
        <v>79.989926459946915</v>
      </c>
      <c r="W90" s="1">
        <f>+IF(H90=0,"",'Ark1'!AA641)</f>
        <v>1.573138858742793</v>
      </c>
      <c r="X90" s="11">
        <f>+IF(H90=0,"",'Ark1'!AC641)</f>
        <v>39.627608382431504</v>
      </c>
      <c r="Y90" s="115">
        <f t="shared" si="37"/>
        <v>456.14375257209781</v>
      </c>
      <c r="Z90" s="115">
        <f t="shared" si="38"/>
        <v>12.52558035319322</v>
      </c>
      <c r="AA90" s="67">
        <f t="shared" si="39"/>
        <v>65.236559139784916</v>
      </c>
      <c r="AB90" s="67">
        <f t="shared" si="40"/>
        <v>1.2653061224489797</v>
      </c>
      <c r="AC90" s="43"/>
      <c r="AD90" s="4"/>
      <c r="AE90" s="56"/>
      <c r="AF90" s="56"/>
      <c r="AG90" s="1"/>
      <c r="AH90" s="19"/>
      <c r="AI90"/>
      <c r="AM90"/>
    </row>
    <row r="91" spans="1:39" ht="15.6">
      <c r="A91" s="43"/>
      <c r="B91" s="43">
        <f>+'Ark1'!C642</f>
        <v>2024</v>
      </c>
      <c r="C91">
        <f>+'Ark1'!L642</f>
        <v>6</v>
      </c>
      <c r="D91" s="3" t="s">
        <v>32</v>
      </c>
      <c r="E91" s="3">
        <f>+'Ark1'!D642</f>
        <v>4</v>
      </c>
      <c r="F91" s="3" t="str">
        <f t="shared" si="34"/>
        <v>Apr</v>
      </c>
      <c r="G91">
        <f>+IF(H91=0,"",'Ark1'!Q642)</f>
        <v>79</v>
      </c>
      <c r="H91">
        <f>+'Ark1'!R642</f>
        <v>127</v>
      </c>
      <c r="I91" s="115">
        <f t="shared" si="35"/>
        <v>39</v>
      </c>
      <c r="J91" s="67">
        <f>+IF(H91=0,"",'Ark1'!AE642)</f>
        <v>18.299711815561956</v>
      </c>
      <c r="K91" s="67">
        <f>+IF(H91=0,"",'Ark1'!AF642)</f>
        <v>19.510785934523565</v>
      </c>
      <c r="L91" s="1">
        <f>+IF(H91=0,"",'Ark1'!T642)</f>
        <v>7.3385826771653564</v>
      </c>
      <c r="M91" s="115">
        <f>+IF(H91=0,"",'Ark1'!U642)</f>
        <v>375.98267716535423</v>
      </c>
      <c r="N91" s="115">
        <f t="shared" si="36"/>
        <v>12.670177165354289</v>
      </c>
      <c r="O91" s="11">
        <f>+IF(H91=0,"",'Ark1'!W642)</f>
        <v>84.251968503937007</v>
      </c>
      <c r="P91" s="11">
        <f>+IF(H91=0,"",'Ark1'!X642)</f>
        <v>78.740157480314977</v>
      </c>
      <c r="Q91" s="115">
        <f>+IF(H91=0,"",'Ark1'!AG642)</f>
        <v>878.37903225806429</v>
      </c>
      <c r="R91" s="11">
        <f>+IF(H91=0,"",'Ark1'!AH642)</f>
        <v>0</v>
      </c>
      <c r="S91" s="115">
        <f>+IF(H91=0,"",'Ark1'!AI642)</f>
        <v>29.921259842519689</v>
      </c>
      <c r="T91" s="453"/>
      <c r="U91" s="90"/>
      <c r="V91" s="11">
        <f>+IF(H91=0,"",'Ark1'!Y642)</f>
        <v>62.608335203288497</v>
      </c>
      <c r="W91" s="1">
        <f>+IF(H91=0,"",'Ark1'!AA642)</f>
        <v>1.3930110842917802</v>
      </c>
      <c r="X91" s="11">
        <f>+IF(H91=0,"",'Ark1'!AC642)</f>
        <v>32.990987382364658</v>
      </c>
      <c r="Y91" s="115">
        <f t="shared" si="37"/>
        <v>428.0414984392433</v>
      </c>
      <c r="Z91" s="115">
        <f t="shared" si="38"/>
        <v>20.449708536132789</v>
      </c>
      <c r="AA91" s="67">
        <f t="shared" si="39"/>
        <v>62.663779527559036</v>
      </c>
      <c r="AB91" s="67">
        <f t="shared" si="40"/>
        <v>1.6075949367088607</v>
      </c>
      <c r="AC91" s="43"/>
      <c r="AD91" s="4"/>
      <c r="AE91" s="56"/>
      <c r="AF91" s="56"/>
      <c r="AG91" s="1"/>
      <c r="AH91" s="19"/>
      <c r="AI91"/>
      <c r="AM91"/>
    </row>
    <row r="92" spans="1:39" ht="15.6">
      <c r="A92" s="43"/>
      <c r="B92" s="43">
        <f>+'Ark1'!C643</f>
        <v>2024</v>
      </c>
      <c r="C92">
        <f>+'Ark1'!L643</f>
        <v>6</v>
      </c>
      <c r="D92" s="3" t="s">
        <v>32</v>
      </c>
      <c r="E92" s="3">
        <f>+'Ark1'!D643</f>
        <v>5</v>
      </c>
      <c r="F92" s="3" t="str">
        <f t="shared" si="34"/>
        <v>Mai</v>
      </c>
      <c r="G92">
        <f>+IF(H92=0,"",'Ark1'!Q643)</f>
        <v>70</v>
      </c>
      <c r="H92">
        <f>+'Ark1'!R643</f>
        <v>117</v>
      </c>
      <c r="I92" s="115">
        <f t="shared" si="35"/>
        <v>-38</v>
      </c>
      <c r="J92" s="67">
        <f>+IF(H92=0,"",'Ark1'!AE643)</f>
        <v>17.080291970802918</v>
      </c>
      <c r="K92" s="67">
        <f>+IF(H92=0,"",'Ark1'!AF643)</f>
        <v>17.499967561182746</v>
      </c>
      <c r="L92" s="1">
        <f>+IF(H92=0,"",'Ark1'!T643)</f>
        <v>7.128205128205126</v>
      </c>
      <c r="M92" s="115">
        <f>+IF(H92=0,"",'Ark1'!U643)</f>
        <v>357.34529914529912</v>
      </c>
      <c r="N92" s="115">
        <f t="shared" si="36"/>
        <v>-3.5734105321202492</v>
      </c>
      <c r="O92" s="11">
        <f>+IF(H92=0,"",'Ark1'!W643)</f>
        <v>68.376068376068375</v>
      </c>
      <c r="P92" s="11">
        <f>+IF(H92=0,"",'Ark1'!X643)</f>
        <v>58.119658119658112</v>
      </c>
      <c r="Q92" s="115">
        <f>+IF(H92=0,"",'Ark1'!AG643)</f>
        <v>907.91304347826076</v>
      </c>
      <c r="R92" s="11">
        <f>+IF(H92=0,"",'Ark1'!AH643)</f>
        <v>0</v>
      </c>
      <c r="S92" s="115">
        <f>+IF(H92=0,"",'Ark1'!AI643)</f>
        <v>54.700854700854705</v>
      </c>
      <c r="T92" s="453"/>
      <c r="U92" s="90"/>
      <c r="V92" s="11">
        <f>+IF(H92=0,"",'Ark1'!Y643)</f>
        <v>68.370464578060904</v>
      </c>
      <c r="W92" s="1">
        <f>+IF(H92=0,"",'Ark1'!AA643)</f>
        <v>1.6770877359761855</v>
      </c>
      <c r="X92" s="11">
        <f>+IF(H92=0,"",'Ark1'!AC643)</f>
        <v>36.916870347297959</v>
      </c>
      <c r="Y92" s="115">
        <f t="shared" si="37"/>
        <v>393.58978451977208</v>
      </c>
      <c r="Z92" s="115">
        <f t="shared" si="38"/>
        <v>-32.700874535960168</v>
      </c>
      <c r="AA92" s="67">
        <f t="shared" si="39"/>
        <v>59.557549857549851</v>
      </c>
      <c r="AB92" s="67">
        <f t="shared" si="40"/>
        <v>1.6714285714285715</v>
      </c>
      <c r="AC92" s="43"/>
      <c r="AD92" s="4"/>
      <c r="AE92" s="56"/>
      <c r="AF92" s="56"/>
      <c r="AG92" s="1"/>
      <c r="AH92" s="19"/>
      <c r="AI92"/>
      <c r="AM92"/>
    </row>
    <row r="93" spans="1:39" ht="15.6">
      <c r="A93" s="43"/>
      <c r="B93" s="43">
        <f>+'Ark1'!C644</f>
        <v>2024</v>
      </c>
      <c r="C93">
        <f>+'Ark1'!L644</f>
        <v>6</v>
      </c>
      <c r="D93" s="3" t="s">
        <v>32</v>
      </c>
      <c r="E93" s="3">
        <f>+'Ark1'!D644</f>
        <v>6</v>
      </c>
      <c r="F93" s="3" t="str">
        <f t="shared" si="34"/>
        <v>Jun</v>
      </c>
      <c r="G93">
        <f>+IF(H93=0,"",'Ark1'!Q644)</f>
        <v>82</v>
      </c>
      <c r="H93">
        <f>+'Ark1'!R644</f>
        <v>110</v>
      </c>
      <c r="I93" s="115">
        <f t="shared" si="35"/>
        <v>-44</v>
      </c>
      <c r="J93" s="67">
        <f>+IF(H93=0,"",'Ark1'!AE644)</f>
        <v>16.105417276720349</v>
      </c>
      <c r="K93" s="67">
        <f>+IF(H93=0,"",'Ark1'!AF644)</f>
        <v>16.0674838618005</v>
      </c>
      <c r="L93" s="1">
        <f>+IF(H93=0,"",'Ark1'!T644)</f>
        <v>6.7181818181818178</v>
      </c>
      <c r="M93" s="115">
        <f>+IF(H93=0,"",'Ark1'!U644)</f>
        <v>353.62545454545449</v>
      </c>
      <c r="N93" s="115">
        <f t="shared" si="36"/>
        <v>-7.4803896103895795</v>
      </c>
      <c r="O93" s="11">
        <f>+IF(H93=0,"",'Ark1'!W644)</f>
        <v>59.090909090909101</v>
      </c>
      <c r="P93" s="11">
        <f>+IF(H93=0,"",'Ark1'!X644)</f>
        <v>52.72727272727272</v>
      </c>
      <c r="Q93" s="115">
        <f>+IF(H93=0,"",'Ark1'!AG644)</f>
        <v>899.13207547169804</v>
      </c>
      <c r="R93" s="11">
        <f>+IF(H93=0,"",'Ark1'!AH644)</f>
        <v>0</v>
      </c>
      <c r="S93" s="115">
        <f>+IF(H93=0,"",'Ark1'!AI644)</f>
        <v>55.454545454545446</v>
      </c>
      <c r="T93" s="453"/>
      <c r="U93" s="90"/>
      <c r="V93" s="11">
        <f>+IF(H93=0,"",'Ark1'!Y644)</f>
        <v>71.854716345950379</v>
      </c>
      <c r="W93" s="1">
        <f>+IF(H93=0,"",'Ark1'!AA644)</f>
        <v>1.668596678659366</v>
      </c>
      <c r="X93" s="11">
        <f>+IF(H93=0,"",'Ark1'!AC644)</f>
        <v>32.913142168810367</v>
      </c>
      <c r="Y93" s="115">
        <f t="shared" si="37"/>
        <v>393.29645131382648</v>
      </c>
      <c r="Z93" s="115">
        <f t="shared" si="38"/>
        <v>-16.871088030954866</v>
      </c>
      <c r="AA93" s="67">
        <f t="shared" si="39"/>
        <v>58.93757575757575</v>
      </c>
      <c r="AB93" s="67">
        <f t="shared" si="40"/>
        <v>1.3414634146341464</v>
      </c>
      <c r="AC93" s="43"/>
      <c r="AD93" s="4"/>
      <c r="AE93" s="56"/>
      <c r="AF93" s="56"/>
      <c r="AG93" s="1"/>
      <c r="AH93" s="19"/>
      <c r="AI93"/>
      <c r="AM93"/>
    </row>
    <row r="94" spans="1:39" ht="15.6">
      <c r="A94" s="43"/>
      <c r="B94" s="43">
        <f>+'Ark1'!C645</f>
        <v>2024</v>
      </c>
      <c r="C94">
        <f>+'Ark1'!L645</f>
        <v>6</v>
      </c>
      <c r="D94" s="3" t="s">
        <v>32</v>
      </c>
      <c r="E94" s="3">
        <f>+'Ark1'!D645</f>
        <v>7</v>
      </c>
      <c r="F94" s="3" t="str">
        <f t="shared" si="34"/>
        <v>Jul</v>
      </c>
      <c r="G94">
        <f>+IF(H94=0,"",'Ark1'!Q645)</f>
        <v>69</v>
      </c>
      <c r="H94">
        <f>+'Ark1'!R645</f>
        <v>119</v>
      </c>
      <c r="I94" s="115">
        <f t="shared" si="35"/>
        <v>23</v>
      </c>
      <c r="J94" s="67">
        <f>+IF(H94=0,"",'Ark1'!AE645)</f>
        <v>20.767888307155321</v>
      </c>
      <c r="K94" s="67">
        <f>+IF(H94=0,"",'Ark1'!AF645)</f>
        <v>21.052634069542453</v>
      </c>
      <c r="L94" s="1">
        <f>+IF(H94=0,"",'Ark1'!T645)</f>
        <v>6.9663865546218497</v>
      </c>
      <c r="M94" s="115">
        <f>+IF(H94=0,"",'Ark1'!U645)</f>
        <v>373.8546218487395</v>
      </c>
      <c r="N94" s="115">
        <f t="shared" si="36"/>
        <v>16.473371848739419</v>
      </c>
      <c r="O94" s="11">
        <f>+IF(H94=0,"",'Ark1'!W645)</f>
        <v>68.067226890756302</v>
      </c>
      <c r="P94" s="11">
        <f>+IF(H94=0,"",'Ark1'!X645)</f>
        <v>70.588235294117652</v>
      </c>
      <c r="Q94" s="115">
        <f>+IF(H94=0,"",'Ark1'!AG645)</f>
        <v>876.94017094017101</v>
      </c>
      <c r="R94" s="11">
        <f>+IF(H94=0,"",'Ark1'!AH645)</f>
        <v>0</v>
      </c>
      <c r="S94" s="115">
        <f>+IF(H94=0,"",'Ark1'!AI645)</f>
        <v>36.974789915966383</v>
      </c>
      <c r="T94" s="453"/>
      <c r="U94" s="90"/>
      <c r="V94" s="11">
        <f>+IF(H94=0,"",'Ark1'!Y645)</f>
        <v>68.816870303017808</v>
      </c>
      <c r="W94" s="1">
        <f>+IF(H94=0,"",'Ark1'!AA645)</f>
        <v>1.613664200847416</v>
      </c>
      <c r="X94" s="11">
        <f>+IF(H94=0,"",'Ark1'!AC645)</f>
        <v>52.596386867856637</v>
      </c>
      <c r="Y94" s="115">
        <f t="shared" si="37"/>
        <v>426.31713569231124</v>
      </c>
      <c r="Z94" s="115">
        <f t="shared" si="38"/>
        <v>30.370703164059478</v>
      </c>
      <c r="AA94" s="67">
        <f t="shared" si="39"/>
        <v>62.309103641456581</v>
      </c>
      <c r="AB94" s="67">
        <f t="shared" si="40"/>
        <v>1.7246376811594204</v>
      </c>
      <c r="AC94" s="43"/>
      <c r="AD94" s="4"/>
      <c r="AE94" s="56"/>
      <c r="AF94" s="56"/>
      <c r="AG94" s="1"/>
      <c r="AH94" s="19"/>
      <c r="AI94"/>
      <c r="AM94"/>
    </row>
    <row r="95" spans="1:39" ht="15.6">
      <c r="A95" s="43"/>
      <c r="B95" s="43">
        <f>+'Ark1'!C646</f>
        <v>2024</v>
      </c>
      <c r="C95">
        <f>+'Ark1'!L646</f>
        <v>6</v>
      </c>
      <c r="D95" s="3" t="s">
        <v>32</v>
      </c>
      <c r="E95" s="3">
        <f>+'Ark1'!D646</f>
        <v>8</v>
      </c>
      <c r="F95" s="3" t="str">
        <f t="shared" si="34"/>
        <v>Aug</v>
      </c>
      <c r="G95">
        <f>+IF(H95=0,"",'Ark1'!Q646)</f>
        <v>98</v>
      </c>
      <c r="H95">
        <f>+'Ark1'!R646</f>
        <v>159</v>
      </c>
      <c r="I95" s="115">
        <f t="shared" si="35"/>
        <v>20</v>
      </c>
      <c r="J95" s="67">
        <f>+IF(H95=0,"",'Ark1'!AE646)</f>
        <v>21.544715447154474</v>
      </c>
      <c r="K95" s="67">
        <f>+IF(H95=0,"",'Ark1'!AF646)</f>
        <v>22.963134861001816</v>
      </c>
      <c r="L95" s="1">
        <f>+IF(H95=0,"",'Ark1'!T646)</f>
        <v>6.7358490566037741</v>
      </c>
      <c r="M95" s="115">
        <f>+IF(H95=0,"",'Ark1'!U646)</f>
        <v>383.36289308176094</v>
      </c>
      <c r="N95" s="115">
        <f t="shared" si="36"/>
        <v>12.801742002624167</v>
      </c>
      <c r="O95" s="11">
        <f>+IF(H95=0,"",'Ark1'!W646)</f>
        <v>61.006289308176108</v>
      </c>
      <c r="P95" s="11">
        <f>+IF(H95=0,"",'Ark1'!X646)</f>
        <v>76.72955974842769</v>
      </c>
      <c r="Q95" s="115">
        <f>+IF(H95=0,"",'Ark1'!AG646)</f>
        <v>933.97402597402572</v>
      </c>
      <c r="R95" s="11">
        <f>+IF(H95=0,"",'Ark1'!AH646)</f>
        <v>0</v>
      </c>
      <c r="S95" s="115">
        <f>+IF(H95=0,"",'Ark1'!AI646)</f>
        <v>37.106918238993728</v>
      </c>
      <c r="T95" s="453"/>
      <c r="U95" s="90"/>
      <c r="V95" s="11">
        <f>+IF(H95=0,"",'Ark1'!Y646)</f>
        <v>76.4550038701679</v>
      </c>
      <c r="W95" s="1">
        <f>+IF(H95=0,"",'Ark1'!AA646)</f>
        <v>1.5997359459338758</v>
      </c>
      <c r="X95" s="11">
        <f>+IF(H95=0,"",'Ark1'!AC646)</f>
        <v>31.571242292381005</v>
      </c>
      <c r="Y95" s="115">
        <f t="shared" si="37"/>
        <v>410.46419110205801</v>
      </c>
      <c r="Z95" s="115">
        <f t="shared" si="38"/>
        <v>0.3396971754695528</v>
      </c>
      <c r="AA95" s="67">
        <f t="shared" si="39"/>
        <v>63.893815513626826</v>
      </c>
      <c r="AB95" s="67">
        <f t="shared" si="40"/>
        <v>1.6224489795918366</v>
      </c>
      <c r="AC95" s="43"/>
      <c r="AD95" s="4"/>
      <c r="AE95" s="56"/>
      <c r="AF95" s="56"/>
      <c r="AG95" s="1"/>
      <c r="AH95" s="19"/>
      <c r="AI95"/>
      <c r="AM95"/>
    </row>
    <row r="96" spans="1:39" ht="15.6">
      <c r="A96" s="43"/>
      <c r="B96" s="43">
        <f>+'Ark1'!C647</f>
        <v>2024</v>
      </c>
      <c r="C96">
        <f>+'Ark1'!L647</f>
        <v>6</v>
      </c>
      <c r="D96" s="3" t="s">
        <v>32</v>
      </c>
      <c r="E96" s="3">
        <f>+'Ark1'!D647</f>
        <v>9</v>
      </c>
      <c r="F96" s="3" t="str">
        <f t="shared" si="34"/>
        <v>Sep</v>
      </c>
      <c r="G96">
        <f>+IF(H96=0,"",'Ark1'!Q647)</f>
        <v>98</v>
      </c>
      <c r="H96">
        <f>+'Ark1'!R647</f>
        <v>136</v>
      </c>
      <c r="I96" s="115">
        <f t="shared" si="35"/>
        <v>-12</v>
      </c>
      <c r="J96" s="67">
        <f>+IF(H96=0,"",'Ark1'!AE647)</f>
        <v>17.708333333333329</v>
      </c>
      <c r="K96" s="67">
        <f>+IF(H96=0,"",'Ark1'!AF647)</f>
        <v>18.431697459982225</v>
      </c>
      <c r="L96" s="1">
        <f>+IF(H96=0,"",'Ark1'!T647)</f>
        <v>7.125</v>
      </c>
      <c r="M96" s="115">
        <f>+IF(H96=0,"",'Ark1'!U647)</f>
        <v>373.60955882352954</v>
      </c>
      <c r="N96" s="115">
        <f t="shared" si="36"/>
        <v>3.4379372019080279</v>
      </c>
      <c r="O96" s="11">
        <f>+IF(H96=0,"",'Ark1'!W647)</f>
        <v>63.970588235294123</v>
      </c>
      <c r="P96" s="11">
        <f>+IF(H96=0,"",'Ark1'!X647)</f>
        <v>67.647058823529392</v>
      </c>
      <c r="Q96" s="115">
        <f>+IF(H96=0,"",'Ark1'!AG647)</f>
        <v>941.50769230769254</v>
      </c>
      <c r="R96" s="11">
        <f>+IF(H96=0,"",'Ark1'!AH647)</f>
        <v>0</v>
      </c>
      <c r="S96" s="115">
        <f>+IF(H96=0,"",'Ark1'!AI647)</f>
        <v>41.911764705882355</v>
      </c>
      <c r="T96" s="453"/>
      <c r="U96" s="90"/>
      <c r="V96" s="11">
        <f>+IF(H96=0,"",'Ark1'!Y647)</f>
        <v>68.784926827241108</v>
      </c>
      <c r="W96" s="1">
        <f>+IF(H96=0,"",'Ark1'!AA647)</f>
        <v>1.6244342906704112</v>
      </c>
      <c r="X96" s="11">
        <f>+IF(H96=0,"",'Ark1'!AC647)</f>
        <v>21.499075403752844</v>
      </c>
      <c r="Y96" s="115">
        <f t="shared" si="37"/>
        <v>396.82050595655761</v>
      </c>
      <c r="Z96" s="115">
        <f t="shared" si="38"/>
        <v>-7.9598347997261953</v>
      </c>
      <c r="AA96" s="67">
        <f t="shared" si="39"/>
        <v>62.268259803921588</v>
      </c>
      <c r="AB96" s="67">
        <f t="shared" si="40"/>
        <v>1.3877551020408163</v>
      </c>
      <c r="AC96" s="43"/>
      <c r="AD96" s="4"/>
      <c r="AE96" s="56"/>
      <c r="AF96" s="56"/>
      <c r="AG96" s="1"/>
      <c r="AH96" s="19"/>
      <c r="AI96"/>
      <c r="AM96"/>
    </row>
    <row r="97" spans="1:39" ht="15.6">
      <c r="A97" s="43"/>
      <c r="B97" s="43">
        <f>+'Ark1'!C648</f>
        <v>2024</v>
      </c>
      <c r="C97">
        <f>+'Ark1'!L648</f>
        <v>6</v>
      </c>
      <c r="D97" s="3" t="s">
        <v>32</v>
      </c>
      <c r="E97" s="3">
        <f>+'Ark1'!D648</f>
        <v>10</v>
      </c>
      <c r="F97" s="3" t="str">
        <f t="shared" si="34"/>
        <v>Okt</v>
      </c>
      <c r="G97">
        <f>+IF(H97=0,"",'Ark1'!Q648)</f>
        <v>129</v>
      </c>
      <c r="H97">
        <f>+'Ark1'!R648</f>
        <v>184</v>
      </c>
      <c r="I97" s="115">
        <f t="shared" si="35"/>
        <v>26</v>
      </c>
      <c r="J97" s="67">
        <f>+IF(H97=0,"",'Ark1'!AE648)</f>
        <v>19.067357512953368</v>
      </c>
      <c r="K97" s="67">
        <f>+IF(H97=0,"",'Ark1'!AF648)</f>
        <v>19.868451776318832</v>
      </c>
      <c r="L97" s="1">
        <f>+IF(H97=0,"",'Ark1'!T648)</f>
        <v>7.1576086956521747</v>
      </c>
      <c r="M97" s="115">
        <f>+IF(H97=0,"",'Ark1'!U648)</f>
        <v>364.40597826086946</v>
      </c>
      <c r="N97" s="115">
        <f t="shared" si="36"/>
        <v>4.6123073747933745</v>
      </c>
      <c r="O97" s="11">
        <f>+IF(H97=0,"",'Ark1'!W648)</f>
        <v>70.108695652173907</v>
      </c>
      <c r="P97" s="11">
        <f>+IF(H97=0,"",'Ark1'!X648)</f>
        <v>61.956521739130451</v>
      </c>
      <c r="Q97" s="115">
        <f>+IF(H97=0,"",'Ark1'!AG648)</f>
        <v>1023.4772727272727</v>
      </c>
      <c r="R97" s="11">
        <f>+IF(H97=0,"",'Ark1'!AH648)</f>
        <v>0</v>
      </c>
      <c r="S97" s="115">
        <f>+IF(H97=0,"",'Ark1'!AI648)</f>
        <v>64.130434782608702</v>
      </c>
      <c r="T97" s="453"/>
      <c r="U97" s="90"/>
      <c r="V97" s="11">
        <f>+IF(H97=0,"",'Ark1'!Y648)</f>
        <v>68.235581508665803</v>
      </c>
      <c r="W97" s="1">
        <f>+IF(H97=0,"",'Ark1'!AA648)</f>
        <v>1.8333109567861681</v>
      </c>
      <c r="X97" s="11">
        <f>+IF(H97=0,"",'Ark1'!AC648)</f>
        <v>14.777339584321057</v>
      </c>
      <c r="Y97" s="115">
        <f t="shared" si="37"/>
        <v>356.04696652406579</v>
      </c>
      <c r="Z97" s="115">
        <f t="shared" si="38"/>
        <v>4.0298822065721538</v>
      </c>
      <c r="AA97" s="67">
        <f t="shared" si="39"/>
        <v>60.734329710144912</v>
      </c>
      <c r="AB97" s="67">
        <f t="shared" si="40"/>
        <v>1.4263565891472869</v>
      </c>
      <c r="AC97" s="43"/>
      <c r="AD97" s="4"/>
      <c r="AE97" s="56"/>
      <c r="AF97" s="56"/>
      <c r="AG97" s="1"/>
      <c r="AH97" s="19"/>
      <c r="AI97"/>
      <c r="AM97"/>
    </row>
    <row r="98" spans="1:39" ht="15.6">
      <c r="A98" s="43"/>
      <c r="B98" s="43">
        <f>+'Ark1'!C649</f>
        <v>2024</v>
      </c>
      <c r="C98">
        <f>+'Ark1'!L649</f>
        <v>6</v>
      </c>
      <c r="D98" s="3" t="s">
        <v>32</v>
      </c>
      <c r="E98" s="3">
        <f>+'Ark1'!D649</f>
        <v>11</v>
      </c>
      <c r="F98" s="3" t="str">
        <f t="shared" si="34"/>
        <v>Nov</v>
      </c>
      <c r="G98">
        <f>+IF(H98=0,"",'Ark1'!Q649)</f>
        <v>138</v>
      </c>
      <c r="H98">
        <f>+'Ark1'!R649</f>
        <v>205</v>
      </c>
      <c r="I98" s="115">
        <f t="shared" si="35"/>
        <v>23</v>
      </c>
      <c r="J98" s="67">
        <f>+IF(H98=0,"",'Ark1'!AE649)</f>
        <v>19.285042333019756</v>
      </c>
      <c r="K98" s="67">
        <f>+IF(H98=0,"",'Ark1'!AF649)</f>
        <v>20.530939715712847</v>
      </c>
      <c r="L98" s="1">
        <f>+IF(H98=0,"",'Ark1'!T649)</f>
        <v>6.7853658536585364</v>
      </c>
      <c r="M98" s="115">
        <f>+IF(H98=0,"",'Ark1'!U649)</f>
        <v>370.43073170731714</v>
      </c>
      <c r="N98" s="115">
        <f t="shared" si="36"/>
        <v>-4.2417957652103269</v>
      </c>
      <c r="O98" s="11">
        <f>+IF(H98=0,"",'Ark1'!W649)</f>
        <v>59.512195121951208</v>
      </c>
      <c r="P98" s="11">
        <f>+IF(H98=0,"",'Ark1'!X649)</f>
        <v>64.390243902439025</v>
      </c>
      <c r="Q98" s="115">
        <f>+IF(H98=0,"",'Ark1'!AG649)</f>
        <v>960.73366834170849</v>
      </c>
      <c r="R98" s="11">
        <f>+IF(H98=0,"",'Ark1'!AH649)</f>
        <v>0</v>
      </c>
      <c r="S98" s="115">
        <f>+IF(H98=0,"",'Ark1'!AI649)</f>
        <v>53.170731707317081</v>
      </c>
      <c r="T98" s="453"/>
      <c r="U98" s="90"/>
      <c r="V98" s="11">
        <f>+IF(H98=0,"",'Ark1'!Y649)</f>
        <v>58.924778687467857</v>
      </c>
      <c r="W98" s="1">
        <f>+IF(H98=0,"",'Ark1'!AA649)</f>
        <v>1.5873833317005861</v>
      </c>
      <c r="X98" s="11">
        <f>+IF(H98=0,"",'Ark1'!AC649)</f>
        <v>16.719504609831812</v>
      </c>
      <c r="Y98" s="115">
        <f t="shared" si="37"/>
        <v>385.57067782032215</v>
      </c>
      <c r="Z98" s="115">
        <f t="shared" si="38"/>
        <v>6.4862067866113193</v>
      </c>
      <c r="AA98" s="67">
        <f t="shared" si="39"/>
        <v>61.738455284552856</v>
      </c>
      <c r="AB98" s="67">
        <f t="shared" si="40"/>
        <v>1.4855072463768115</v>
      </c>
      <c r="AC98" s="43"/>
      <c r="AD98" s="4"/>
      <c r="AE98" s="56"/>
      <c r="AF98" s="56"/>
      <c r="AG98" s="1"/>
      <c r="AH98" s="19"/>
      <c r="AI98"/>
      <c r="AM98"/>
    </row>
    <row r="99" spans="1:39" ht="15.6">
      <c r="A99" s="43"/>
      <c r="B99" s="43">
        <f>+'Ark1'!C650</f>
        <v>2024</v>
      </c>
      <c r="C99">
        <f>+'Ark1'!L650</f>
        <v>6</v>
      </c>
      <c r="D99" s="3" t="s">
        <v>32</v>
      </c>
      <c r="E99" s="3">
        <f>+'Ark1'!D650</f>
        <v>12</v>
      </c>
      <c r="F99" s="3" t="str">
        <f t="shared" si="34"/>
        <v>Des</v>
      </c>
      <c r="G99">
        <f>+IF(H99=0,"",'Ark1'!Q650)</f>
        <v>32</v>
      </c>
      <c r="H99">
        <f>+'Ark1'!R650</f>
        <v>44</v>
      </c>
      <c r="I99" s="115">
        <f t="shared" si="35"/>
        <v>-9</v>
      </c>
      <c r="J99" s="67">
        <f>+IF(H99=0,"",'Ark1'!AE650)</f>
        <v>20.183486238532112</v>
      </c>
      <c r="K99" s="67">
        <f>+IF(H99=0,"",'Ark1'!AF650)</f>
        <v>20.517970613085623</v>
      </c>
      <c r="L99" s="1">
        <f>+IF(H99=0,"",'Ark1'!T650)</f>
        <v>7.1590909090909101</v>
      </c>
      <c r="M99" s="115">
        <f>+IF(H99=0,"",'Ark1'!U650)</f>
        <v>373.09318181818173</v>
      </c>
      <c r="N99" s="115">
        <f t="shared" si="36"/>
        <v>-23.569082332761695</v>
      </c>
      <c r="O99" s="11">
        <f>+IF(H99=0,"",'Ark1'!W650)</f>
        <v>68.181818181818187</v>
      </c>
      <c r="P99" s="11">
        <f>+IF(H99=0,"",'Ark1'!X650)</f>
        <v>75</v>
      </c>
      <c r="Q99" s="115">
        <f>+IF(H99=0,"",'Ark1'!AG650)</f>
        <v>895.42857142857122</v>
      </c>
      <c r="R99" s="11">
        <f>+IF(H99=0,"",'Ark1'!AH650)</f>
        <v>0</v>
      </c>
      <c r="S99" s="115">
        <f>+IF(H99=0,"",'Ark1'!AI650)</f>
        <v>43.181818181818173</v>
      </c>
      <c r="T99" s="453"/>
      <c r="U99" s="90"/>
      <c r="V99" s="11">
        <f>+IF(H99=0,"",'Ark1'!Y650)</f>
        <v>64.657371082735978</v>
      </c>
      <c r="W99" s="1">
        <f>+IF(H99=0,"",'Ark1'!AA650)</f>
        <v>1.8333176808748288</v>
      </c>
      <c r="X99" s="11">
        <f>+IF(H99=0,"",'Ark1'!AC650)</f>
        <v>-6.1191274032252645</v>
      </c>
      <c r="Y99" s="115">
        <f t="shared" si="37"/>
        <v>416.66437025004348</v>
      </c>
      <c r="Z99" s="115">
        <f t="shared" si="38"/>
        <v>8.9386248142952809</v>
      </c>
      <c r="AA99" s="67">
        <f t="shared" si="39"/>
        <v>62.182196969696953</v>
      </c>
      <c r="AB99" s="67">
        <f t="shared" si="40"/>
        <v>1.375</v>
      </c>
      <c r="AC99" s="43"/>
      <c r="AD99" s="4"/>
      <c r="AE99" s="56"/>
      <c r="AF99" s="56"/>
      <c r="AG99" s="1"/>
      <c r="AH99" s="19"/>
      <c r="AI99"/>
      <c r="AM99"/>
    </row>
    <row r="100" spans="1:39" ht="15.6">
      <c r="A100" s="46"/>
      <c r="B100" s="43"/>
      <c r="C100" s="46"/>
      <c r="D100" s="46"/>
      <c r="E100" s="46"/>
      <c r="F100" s="46"/>
      <c r="G100" s="46"/>
      <c r="H100" s="46"/>
      <c r="I100" s="43"/>
      <c r="J100" s="95"/>
      <c r="K100" s="64"/>
      <c r="L100" s="43"/>
      <c r="M100" s="43"/>
      <c r="N100" s="43"/>
      <c r="O100" s="73"/>
      <c r="P100" s="73"/>
      <c r="Q100" s="43"/>
      <c r="R100" s="73"/>
      <c r="S100" s="73"/>
      <c r="T100" s="73"/>
      <c r="U100" s="73"/>
      <c r="V100" s="73"/>
      <c r="W100" s="43"/>
      <c r="X100" s="73"/>
      <c r="Y100" s="43"/>
      <c r="Z100" s="43"/>
      <c r="AA100" s="64"/>
      <c r="AB100" s="65"/>
      <c r="AC100" s="43"/>
      <c r="AD100" s="4"/>
      <c r="AE100" s="56"/>
      <c r="AF100" s="56"/>
      <c r="AG100" s="1"/>
      <c r="AH100" s="5"/>
      <c r="AI100"/>
      <c r="AM100"/>
    </row>
    <row r="101" spans="1:39" ht="17.399999999999999">
      <c r="A101" s="246"/>
      <c r="B101" s="277" t="s">
        <v>0</v>
      </c>
      <c r="C101" s="277"/>
      <c r="D101" s="277" t="str">
        <f>+D103</f>
        <v>R-</v>
      </c>
      <c r="E101" s="277"/>
      <c r="F101" s="278"/>
      <c r="G101" s="278" t="s">
        <v>609</v>
      </c>
      <c r="H101" s="212">
        <f>SUM(H103:H114)</f>
        <v>912</v>
      </c>
      <c r="I101" s="49"/>
      <c r="J101" s="46"/>
      <c r="K101" s="95"/>
      <c r="L101" s="64"/>
      <c r="M101" s="341">
        <f>+Klasse!O17</f>
        <v>418.13903508771904</v>
      </c>
      <c r="N101" s="49" t="s">
        <v>578</v>
      </c>
      <c r="O101" s="43"/>
      <c r="P101" s="73"/>
      <c r="Q101" s="73"/>
      <c r="R101" s="43"/>
      <c r="S101" s="73"/>
      <c r="T101" s="73"/>
      <c r="U101" s="73"/>
      <c r="V101" s="73"/>
      <c r="W101" s="73"/>
      <c r="X101" s="43"/>
      <c r="Y101" s="19">
        <f>+Klasse!Z17</f>
        <v>385.79794116527739</v>
      </c>
      <c r="Z101" s="49" t="s">
        <v>632</v>
      </c>
      <c r="AA101" s="43"/>
      <c r="AB101" s="64"/>
      <c r="AC101" s="65"/>
      <c r="AD101" s="4"/>
      <c r="AE101" s="4"/>
      <c r="AF101" s="56"/>
      <c r="AG101" s="56"/>
      <c r="AH101" s="1"/>
      <c r="AI101" s="5"/>
      <c r="AM101"/>
    </row>
    <row r="102" spans="1:39" ht="15.6">
      <c r="A102" s="46"/>
      <c r="B102" s="43"/>
      <c r="C102" s="46"/>
      <c r="D102" s="46"/>
      <c r="E102" s="46"/>
      <c r="F102" s="46"/>
      <c r="G102" s="46"/>
      <c r="H102" s="46"/>
      <c r="I102" s="43"/>
      <c r="J102" s="95"/>
      <c r="K102" s="64"/>
      <c r="L102" s="43"/>
      <c r="M102" s="43"/>
      <c r="N102" s="43"/>
      <c r="O102" s="73"/>
      <c r="P102" s="73"/>
      <c r="Q102" s="43"/>
      <c r="R102" s="73"/>
      <c r="S102" s="73"/>
      <c r="T102" s="73"/>
      <c r="U102" s="73"/>
      <c r="V102" s="73"/>
      <c r="W102" s="43"/>
      <c r="X102" s="73"/>
      <c r="Y102" s="43"/>
      <c r="Z102" s="43"/>
      <c r="AA102" s="64"/>
      <c r="AB102" s="64"/>
      <c r="AC102" s="43"/>
      <c r="AD102" s="4"/>
      <c r="AE102" s="56"/>
      <c r="AF102" s="56"/>
      <c r="AG102" s="1"/>
      <c r="AH102" s="5"/>
      <c r="AI102"/>
      <c r="AM102"/>
    </row>
    <row r="103" spans="1:39" ht="15.6">
      <c r="A103" s="43"/>
      <c r="B103" s="43">
        <f>+'Ark1'!C651</f>
        <v>2024</v>
      </c>
      <c r="C103" s="51">
        <f>+'Ark1'!L651</f>
        <v>7</v>
      </c>
      <c r="D103" s="52" t="s">
        <v>33</v>
      </c>
      <c r="E103" s="52">
        <f>+'Ark1'!D651</f>
        <v>1</v>
      </c>
      <c r="F103" s="52" t="str">
        <f t="shared" ref="F103:F114" si="41">+F88</f>
        <v>Jan</v>
      </c>
      <c r="G103" s="51">
        <f>+IF(H103=0,"",'Ark1'!Q651)</f>
        <v>65</v>
      </c>
      <c r="H103" s="388">
        <f>+'Ark1'!R651</f>
        <v>74</v>
      </c>
      <c r="I103" s="115">
        <f t="shared" ref="I103:I114" si="42">+IF(H103=0,"",H103-H344)</f>
        <v>1</v>
      </c>
      <c r="J103" s="66">
        <f>+IF(H103=0,"",'Ark1'!AE651)</f>
        <v>11.858974358974359</v>
      </c>
      <c r="K103" s="66">
        <f>+IF(H103=0,"",'Ark1'!AF651)</f>
        <v>14.443055448318701</v>
      </c>
      <c r="L103" s="53">
        <f>+IF(H103=0,"",'Ark1'!T651)</f>
        <v>7.6216216216216237</v>
      </c>
      <c r="M103" s="300">
        <f>+IF(H103=0,"",'Ark1'!U651)</f>
        <v>437.31756756756744</v>
      </c>
      <c r="N103" s="115">
        <f t="shared" ref="N103:N114" si="43">+IF(H103=0,"",M103-M344)</f>
        <v>3.3778415401699249</v>
      </c>
      <c r="O103" s="76">
        <f>+IF(H103=0,"",'Ark1'!W651)</f>
        <v>77.02702702702706</v>
      </c>
      <c r="P103" s="76">
        <f>+IF(H103=0,"",'Ark1'!X651)</f>
        <v>85.13513513513513</v>
      </c>
      <c r="Q103" s="300">
        <f>+IF(H103=0,"",'Ark1'!AG651)</f>
        <v>1156.0958904109591</v>
      </c>
      <c r="R103" s="76">
        <f>+IF(H103=0,"",'Ark1'!AH651)</f>
        <v>0</v>
      </c>
      <c r="S103" s="76">
        <f>+IF(H103=0,"",'Ark1'!AI651)</f>
        <v>68.918918918918934</v>
      </c>
      <c r="T103" s="444">
        <f>+'Ark1'!AR651</f>
        <v>224.20547945205476</v>
      </c>
      <c r="U103" s="420">
        <f>+'Ark1'!AS651</f>
        <v>38.473753734690824</v>
      </c>
      <c r="V103" s="76">
        <f>+IF(H103=0,"",'Ark1'!Y651)</f>
        <v>72.124032352136226</v>
      </c>
      <c r="W103" s="53">
        <f>+IF(H103=0,"",'Ark1'!AA651)</f>
        <v>1.5743098247795333</v>
      </c>
      <c r="X103" s="76">
        <f>+IF(H103=0,"",'Ark1'!AC651)</f>
        <v>18.0388564433641</v>
      </c>
      <c r="Y103" s="300">
        <f t="shared" ref="Y103:Y114" si="44">IF(H103=0,"",1000*M103/Q103)</f>
        <v>378.27101643974663</v>
      </c>
      <c r="Z103" s="115">
        <f t="shared" ref="Z103:Z114" si="45">+IF(H103=0,"",Y103-Y344)</f>
        <v>-3.2449477772834712</v>
      </c>
      <c r="AA103" s="66">
        <f t="shared" ref="AA103:AA114" si="46">IF(H103=0,"",M103/C103)</f>
        <v>62.473938223938205</v>
      </c>
      <c r="AB103" s="66">
        <f t="shared" ref="AB103:AB114" si="47">IF(H103=0,"",H103/G103)</f>
        <v>1.1384615384615384</v>
      </c>
      <c r="AC103" s="43"/>
      <c r="AD103" s="4"/>
      <c r="AE103" s="56"/>
      <c r="AF103" s="56"/>
      <c r="AG103" s="1"/>
      <c r="AH103" s="19"/>
      <c r="AI103"/>
      <c r="AM103"/>
    </row>
    <row r="104" spans="1:39" ht="15.6">
      <c r="A104" s="43"/>
      <c r="B104" s="43">
        <f>+'Ark1'!C652</f>
        <v>2024</v>
      </c>
      <c r="C104" s="51">
        <f>+'Ark1'!L652</f>
        <v>7</v>
      </c>
      <c r="D104" s="52" t="s">
        <v>33</v>
      </c>
      <c r="E104" s="52">
        <f>+'Ark1'!D652</f>
        <v>2</v>
      </c>
      <c r="F104" s="52" t="str">
        <f t="shared" si="41"/>
        <v>Feb</v>
      </c>
      <c r="G104" s="51">
        <f>+IF(H104=0,"",'Ark1'!Q652)</f>
        <v>35</v>
      </c>
      <c r="H104" s="388">
        <f>+'Ark1'!R652</f>
        <v>39</v>
      </c>
      <c r="I104" s="115">
        <f t="shared" si="42"/>
        <v>-5</v>
      </c>
      <c r="J104" s="66">
        <f>+IF(H104=0,"",'Ark1'!AE652)</f>
        <v>8.6666666666666643</v>
      </c>
      <c r="K104" s="66">
        <f>+IF(H104=0,"",'Ark1'!AF652)</f>
        <v>10.162196912118242</v>
      </c>
      <c r="L104" s="53">
        <f>+IF(H104=0,"",'Ark1'!T652)</f>
        <v>7.9487179487179507</v>
      </c>
      <c r="M104" s="300">
        <f>+IF(H104=0,"",'Ark1'!U652)</f>
        <v>424.77435897435902</v>
      </c>
      <c r="N104" s="115">
        <f t="shared" si="43"/>
        <v>-19.189277389277379</v>
      </c>
      <c r="O104" s="76">
        <f>+IF(H104=0,"",'Ark1'!W652)</f>
        <v>74.358974358974365</v>
      </c>
      <c r="P104" s="76">
        <f>+IF(H104=0,"",'Ark1'!X652)</f>
        <v>87.179487179487182</v>
      </c>
      <c r="Q104" s="300">
        <f>+IF(H104=0,"",'Ark1'!AG652)</f>
        <v>928.39473684210554</v>
      </c>
      <c r="R104" s="76">
        <f>+IF(H104=0,"",'Ark1'!AH652)</f>
        <v>0</v>
      </c>
      <c r="S104" s="76">
        <f>+IF(H104=0,"",'Ark1'!AI652)</f>
        <v>51.282051282051277</v>
      </c>
      <c r="T104" s="444">
        <f>+'Ark1'!AR652</f>
        <v>220.63157894736844</v>
      </c>
      <c r="U104" s="420">
        <f>+'Ark1'!AS652</f>
        <v>39.242363518288222</v>
      </c>
      <c r="V104" s="76">
        <f>+IF(H104=0,"",'Ark1'!Y652)</f>
        <v>71.050789771494934</v>
      </c>
      <c r="W104" s="53">
        <f>+IF(H104=0,"",'Ark1'!AA652)</f>
        <v>2.1116127989654632</v>
      </c>
      <c r="X104" s="76">
        <f>+IF(H104=0,"",'Ark1'!AC652)</f>
        <v>32.37346605798615</v>
      </c>
      <c r="Y104" s="300">
        <f t="shared" si="44"/>
        <v>457.53637124140812</v>
      </c>
      <c r="Z104" s="115">
        <f t="shared" si="45"/>
        <v>87.703649353891649</v>
      </c>
      <c r="AA104" s="66">
        <f t="shared" si="46"/>
        <v>60.68205128205129</v>
      </c>
      <c r="AB104" s="66">
        <f t="shared" si="47"/>
        <v>1.1142857142857143</v>
      </c>
      <c r="AC104" s="43"/>
      <c r="AD104" s="4"/>
      <c r="AE104" s="56"/>
      <c r="AF104" s="56"/>
      <c r="AG104" s="1"/>
      <c r="AH104" s="19"/>
      <c r="AI104"/>
      <c r="AM104"/>
    </row>
    <row r="105" spans="1:39" ht="15.6">
      <c r="A105" s="43"/>
      <c r="B105" s="43">
        <f>+'Ark1'!C653</f>
        <v>2024</v>
      </c>
      <c r="C105" s="51">
        <f>+'Ark1'!L653</f>
        <v>7</v>
      </c>
      <c r="D105" s="52" t="s">
        <v>33</v>
      </c>
      <c r="E105" s="52">
        <f>+'Ark1'!D653</f>
        <v>3</v>
      </c>
      <c r="F105" s="52" t="str">
        <f t="shared" si="41"/>
        <v>Mar</v>
      </c>
      <c r="G105" s="51">
        <f>+IF(H105=0,"",'Ark1'!Q653)</f>
        <v>23</v>
      </c>
      <c r="H105" s="388">
        <f>+'Ark1'!R653</f>
        <v>26</v>
      </c>
      <c r="I105" s="115">
        <f t="shared" si="42"/>
        <v>-29</v>
      </c>
      <c r="J105" s="66">
        <f>+IF(H105=0,"",'Ark1'!AE653)</f>
        <v>7.2222222222222223</v>
      </c>
      <c r="K105" s="66">
        <f>+IF(H105=0,"",'Ark1'!AF653)</f>
        <v>8.1742320729634752</v>
      </c>
      <c r="L105" s="53">
        <f>+IF(H105=0,"",'Ark1'!T653)</f>
        <v>7.4230769230769251</v>
      </c>
      <c r="M105" s="300">
        <f>+IF(H105=0,"",'Ark1'!U653)</f>
        <v>407.72692307692301</v>
      </c>
      <c r="N105" s="115">
        <f t="shared" si="43"/>
        <v>-1.7185314685315234</v>
      </c>
      <c r="O105" s="76">
        <f>+IF(H105=0,"",'Ark1'!W653)</f>
        <v>65.384615384615401</v>
      </c>
      <c r="P105" s="76">
        <f>+IF(H105=0,"",'Ark1'!X653)</f>
        <v>80.769230769230745</v>
      </c>
      <c r="Q105" s="300">
        <f>+IF(H105=0,"",'Ark1'!AG653)</f>
        <v>1000.5416666666664</v>
      </c>
      <c r="R105" s="76">
        <f>+IF(H105=0,"",'Ark1'!AH653)</f>
        <v>0</v>
      </c>
      <c r="S105" s="76">
        <f>+IF(H105=0,"",'Ark1'!AI653)</f>
        <v>65.384615384615401</v>
      </c>
      <c r="T105" s="453"/>
      <c r="U105" s="90"/>
      <c r="V105" s="76">
        <f>+IF(H105=0,"",'Ark1'!Y653)</f>
        <v>74.69435957333701</v>
      </c>
      <c r="W105" s="53">
        <f>+IF(H105=0,"",'Ark1'!AA653)</f>
        <v>1.7135899546111892</v>
      </c>
      <c r="X105" s="76">
        <f>+IF(H105=0,"",'Ark1'!AC653)</f>
        <v>43.949976540833475</v>
      </c>
      <c r="Y105" s="300">
        <f t="shared" si="44"/>
        <v>407.50619055703805</v>
      </c>
      <c r="Z105" s="115">
        <f t="shared" si="45"/>
        <v>-8.9288401907719503</v>
      </c>
      <c r="AA105" s="66">
        <f t="shared" si="46"/>
        <v>58.246703296703288</v>
      </c>
      <c r="AB105" s="66">
        <f t="shared" si="47"/>
        <v>1.1304347826086956</v>
      </c>
      <c r="AC105" s="43"/>
      <c r="AD105" s="4"/>
      <c r="AE105" s="56"/>
      <c r="AF105" s="56"/>
      <c r="AG105" s="1"/>
      <c r="AH105" s="19"/>
      <c r="AI105"/>
      <c r="AM105"/>
    </row>
    <row r="106" spans="1:39" ht="15.6">
      <c r="A106" s="43"/>
      <c r="B106" s="43">
        <f>+'Ark1'!C654</f>
        <v>2024</v>
      </c>
      <c r="C106" s="51">
        <f>+'Ark1'!L654</f>
        <v>7</v>
      </c>
      <c r="D106" s="52" t="s">
        <v>33</v>
      </c>
      <c r="E106" s="52">
        <f>+'Ark1'!D654</f>
        <v>4</v>
      </c>
      <c r="F106" s="52" t="str">
        <f t="shared" si="41"/>
        <v>Apr</v>
      </c>
      <c r="G106" s="51">
        <f>+IF(H106=0,"",'Ark1'!Q654)</f>
        <v>53</v>
      </c>
      <c r="H106" s="388">
        <f>+'Ark1'!R654</f>
        <v>71</v>
      </c>
      <c r="I106" s="115">
        <f t="shared" si="42"/>
        <v>23</v>
      </c>
      <c r="J106" s="66">
        <f>+IF(H106=0,"",'Ark1'!AE654)</f>
        <v>10.230547550432277</v>
      </c>
      <c r="K106" s="66">
        <f>+IF(H106=0,"",'Ark1'!AF654)</f>
        <v>12.240689332233908</v>
      </c>
      <c r="L106" s="53">
        <f>+IF(H106=0,"",'Ark1'!T654)</f>
        <v>8.0140845070422522</v>
      </c>
      <c r="M106" s="300">
        <f>+IF(H106=0,"",'Ark1'!U654)</f>
        <v>421.93380281690128</v>
      </c>
      <c r="N106" s="115">
        <f t="shared" si="43"/>
        <v>16.456719483568008</v>
      </c>
      <c r="O106" s="76">
        <f>+IF(H106=0,"",'Ark1'!W654)</f>
        <v>78.873239436619698</v>
      </c>
      <c r="P106" s="76">
        <f>+IF(H106=0,"",'Ark1'!X654)</f>
        <v>84.507042253521107</v>
      </c>
      <c r="Q106" s="300">
        <f>+IF(H106=0,"",'Ark1'!AG654)</f>
        <v>982.51470588235293</v>
      </c>
      <c r="R106" s="76">
        <f>+IF(H106=0,"",'Ark1'!AH654)</f>
        <v>0</v>
      </c>
      <c r="S106" s="76">
        <f>+IF(H106=0,"",'Ark1'!AI654)</f>
        <v>66.197183098591552</v>
      </c>
      <c r="T106" s="453"/>
      <c r="U106" s="90"/>
      <c r="V106" s="76">
        <f>+IF(H106=0,"",'Ark1'!Y654)</f>
        <v>71.969451546897645</v>
      </c>
      <c r="W106" s="53">
        <f>+IF(H106=0,"",'Ark1'!AA654)</f>
        <v>2.0034685257581715</v>
      </c>
      <c r="X106" s="76">
        <f>+IF(H106=0,"",'Ark1'!AC654)</f>
        <v>33.967326219599734</v>
      </c>
      <c r="Y106" s="300">
        <f t="shared" si="44"/>
        <v>429.44273535120396</v>
      </c>
      <c r="Z106" s="115">
        <f t="shared" si="45"/>
        <v>-8.0437778658431398</v>
      </c>
      <c r="AA106" s="66">
        <f t="shared" si="46"/>
        <v>60.276257545271612</v>
      </c>
      <c r="AB106" s="66">
        <f t="shared" si="47"/>
        <v>1.3396226415094339</v>
      </c>
      <c r="AC106" s="43"/>
      <c r="AD106" s="4"/>
      <c r="AE106" s="56"/>
      <c r="AF106" s="56"/>
      <c r="AG106" s="1"/>
      <c r="AH106"/>
      <c r="AI106"/>
      <c r="AM106"/>
    </row>
    <row r="107" spans="1:39" ht="15.6">
      <c r="A107" s="43"/>
      <c r="B107" s="43">
        <f>+'Ark1'!C655</f>
        <v>2024</v>
      </c>
      <c r="C107" s="51">
        <f>+'Ark1'!L655</f>
        <v>7</v>
      </c>
      <c r="D107" s="52" t="s">
        <v>33</v>
      </c>
      <c r="E107" s="52">
        <f>+'Ark1'!D655</f>
        <v>5</v>
      </c>
      <c r="F107" s="52" t="str">
        <f t="shared" si="41"/>
        <v>Mai</v>
      </c>
      <c r="G107" s="51">
        <f>+IF(H107=0,"",'Ark1'!Q655)</f>
        <v>57</v>
      </c>
      <c r="H107" s="388">
        <f>+'Ark1'!R655</f>
        <v>90</v>
      </c>
      <c r="I107" s="115">
        <f t="shared" si="42"/>
        <v>12</v>
      </c>
      <c r="J107" s="66">
        <f>+IF(H107=0,"",'Ark1'!AE655)</f>
        <v>13.13868613138686</v>
      </c>
      <c r="K107" s="66">
        <f>+IF(H107=0,"",'Ark1'!AF655)</f>
        <v>14.375460683525649</v>
      </c>
      <c r="L107" s="53">
        <f>+IF(H107=0,"",'Ark1'!T655)</f>
        <v>7.0555555555555562</v>
      </c>
      <c r="M107" s="300">
        <f>+IF(H107=0,"",'Ark1'!U655)</f>
        <v>381.60666666666674</v>
      </c>
      <c r="N107" s="115">
        <f t="shared" si="43"/>
        <v>-3.5241025641024066</v>
      </c>
      <c r="O107" s="76">
        <f>+IF(H107=0,"",'Ark1'!W655)</f>
        <v>61.111111111111121</v>
      </c>
      <c r="P107" s="76">
        <f>+IF(H107=0,"",'Ark1'!X655)</f>
        <v>66.666666666666686</v>
      </c>
      <c r="Q107" s="300">
        <f>+IF(H107=0,"",'Ark1'!AG655)</f>
        <v>922.32183908045988</v>
      </c>
      <c r="R107" s="76">
        <f>+IF(H107=0,"",'Ark1'!AH655)</f>
        <v>0</v>
      </c>
      <c r="S107" s="76">
        <f>+IF(H107=0,"",'Ark1'!AI655)</f>
        <v>82.222222222222229</v>
      </c>
      <c r="T107" s="453"/>
      <c r="U107" s="90"/>
      <c r="V107" s="76">
        <f>+IF(H107=0,"",'Ark1'!Y655)</f>
        <v>68.375428985044437</v>
      </c>
      <c r="W107" s="53">
        <f>+IF(H107=0,"",'Ark1'!AA655)</f>
        <v>1.9571016615342831</v>
      </c>
      <c r="X107" s="76">
        <f>+IF(H107=0,"",'Ark1'!AC655)</f>
        <v>39.804300065022112</v>
      </c>
      <c r="Y107" s="300">
        <f t="shared" si="44"/>
        <v>413.74566935021562</v>
      </c>
      <c r="Z107" s="115">
        <f t="shared" si="45"/>
        <v>-7.5150447637855677</v>
      </c>
      <c r="AA107" s="66">
        <f t="shared" si="46"/>
        <v>54.515238095238104</v>
      </c>
      <c r="AB107" s="66">
        <f t="shared" si="47"/>
        <v>1.5789473684210527</v>
      </c>
      <c r="AC107" s="43"/>
      <c r="AD107" s="4"/>
      <c r="AE107" s="56"/>
      <c r="AF107" s="56"/>
      <c r="AG107" s="1"/>
      <c r="AH107" s="19"/>
      <c r="AI107"/>
      <c r="AM107"/>
    </row>
    <row r="108" spans="1:39" ht="15.6">
      <c r="A108" s="43"/>
      <c r="B108" s="43">
        <f>+'Ark1'!C656</f>
        <v>2024</v>
      </c>
      <c r="C108" s="51">
        <f>+'Ark1'!L656</f>
        <v>7</v>
      </c>
      <c r="D108" s="52" t="s">
        <v>33</v>
      </c>
      <c r="E108" s="52">
        <f>+'Ark1'!D656</f>
        <v>6</v>
      </c>
      <c r="F108" s="52" t="str">
        <f t="shared" si="41"/>
        <v>Jun</v>
      </c>
      <c r="G108" s="51">
        <f>+IF(H108=0,"",'Ark1'!Q656)</f>
        <v>58</v>
      </c>
      <c r="H108" s="388">
        <f>+'Ark1'!R656</f>
        <v>75</v>
      </c>
      <c r="I108" s="115">
        <f t="shared" si="42"/>
        <v>-9</v>
      </c>
      <c r="J108" s="66">
        <f>+IF(H108=0,"",'Ark1'!AE656)</f>
        <v>10.980966325036603</v>
      </c>
      <c r="K108" s="66">
        <f>+IF(H108=0,"",'Ark1'!AF656)</f>
        <v>12.637238719782697</v>
      </c>
      <c r="L108" s="53">
        <f>+IF(H108=0,"",'Ark1'!T656)</f>
        <v>6.8533333333333308</v>
      </c>
      <c r="M108" s="300">
        <f>+IF(H108=0,"",'Ark1'!U656)</f>
        <v>407.92399999999992</v>
      </c>
      <c r="N108" s="115">
        <f t="shared" si="43"/>
        <v>-7.4200476190475797</v>
      </c>
      <c r="O108" s="76">
        <f>+IF(H108=0,"",'Ark1'!W656)</f>
        <v>62.66666666666665</v>
      </c>
      <c r="P108" s="76">
        <f>+IF(H108=0,"",'Ark1'!X656)</f>
        <v>68</v>
      </c>
      <c r="Q108" s="300">
        <f>+IF(H108=0,"",'Ark1'!AG656)</f>
        <v>1049.8529411764703</v>
      </c>
      <c r="R108" s="76">
        <f>+IF(H108=0,"",'Ark1'!AH656)</f>
        <v>0</v>
      </c>
      <c r="S108" s="76">
        <f>+IF(H108=0,"",'Ark1'!AI656)</f>
        <v>73.333333333333314</v>
      </c>
      <c r="T108" s="453"/>
      <c r="U108" s="90"/>
      <c r="V108" s="76">
        <f>+IF(H108=0,"",'Ark1'!Y656)</f>
        <v>82.327927768569154</v>
      </c>
      <c r="W108" s="53">
        <f>+IF(H108=0,"",'Ark1'!AA656)</f>
        <v>1.9710797943146672</v>
      </c>
      <c r="X108" s="76">
        <f>+IF(H108=0,"",'Ark1'!AC656)</f>
        <v>25.367354745171543</v>
      </c>
      <c r="Y108" s="300">
        <f t="shared" si="44"/>
        <v>388.55346687211102</v>
      </c>
      <c r="Z108" s="115">
        <f t="shared" si="45"/>
        <v>-6.919295055041232</v>
      </c>
      <c r="AA108" s="66">
        <f t="shared" si="46"/>
        <v>58.27485714285713</v>
      </c>
      <c r="AB108" s="66">
        <f t="shared" si="47"/>
        <v>1.2931034482758621</v>
      </c>
      <c r="AC108" s="43"/>
      <c r="AD108" s="4"/>
      <c r="AE108" s="56"/>
      <c r="AF108" s="56"/>
      <c r="AG108" s="1"/>
      <c r="AH108"/>
      <c r="AI108"/>
      <c r="AM108"/>
    </row>
    <row r="109" spans="1:39" ht="15.6">
      <c r="A109" s="43"/>
      <c r="B109" s="43">
        <f>+'Ark1'!C657</f>
        <v>2024</v>
      </c>
      <c r="C109" s="51">
        <f>+'Ark1'!L657</f>
        <v>7</v>
      </c>
      <c r="D109" s="52" t="s">
        <v>33</v>
      </c>
      <c r="E109" s="52">
        <f>+'Ark1'!D657</f>
        <v>7</v>
      </c>
      <c r="F109" s="52" t="str">
        <f t="shared" si="41"/>
        <v>Jul</v>
      </c>
      <c r="G109" s="51">
        <f>+IF(H109=0,"",'Ark1'!Q657)</f>
        <v>66</v>
      </c>
      <c r="H109" s="388">
        <f>+'Ark1'!R657</f>
        <v>88</v>
      </c>
      <c r="I109" s="115">
        <f t="shared" si="42"/>
        <v>24</v>
      </c>
      <c r="J109" s="66">
        <f>+IF(H109=0,"",'Ark1'!AE657)</f>
        <v>15.357766143106458</v>
      </c>
      <c r="K109" s="66">
        <f>+IF(H109=0,"",'Ark1'!AF657)</f>
        <v>17.211705587652546</v>
      </c>
      <c r="L109" s="53">
        <f>+IF(H109=0,"",'Ark1'!T657)</f>
        <v>6.7386363636363624</v>
      </c>
      <c r="M109" s="300">
        <f>+IF(H109=0,"",'Ark1'!U657)</f>
        <v>413.31818181818176</v>
      </c>
      <c r="N109" s="115">
        <f t="shared" si="43"/>
        <v>-0.53494318181816425</v>
      </c>
      <c r="O109" s="76">
        <f>+IF(H109=0,"",'Ark1'!W657)</f>
        <v>57.954545454545446</v>
      </c>
      <c r="P109" s="76">
        <f>+IF(H109=0,"",'Ark1'!X657)</f>
        <v>73.863636363636346</v>
      </c>
      <c r="Q109" s="300">
        <f>+IF(H109=0,"",'Ark1'!AG657)</f>
        <v>1136.0987654320984</v>
      </c>
      <c r="R109" s="76">
        <f>+IF(H109=0,"",'Ark1'!AH657)</f>
        <v>0</v>
      </c>
      <c r="S109" s="76">
        <f>+IF(H109=0,"",'Ark1'!AI657)</f>
        <v>80.681818181818187</v>
      </c>
      <c r="T109" s="453"/>
      <c r="U109" s="90"/>
      <c r="V109" s="76">
        <f>+IF(H109=0,"",'Ark1'!Y657)</f>
        <v>87.31099918402289</v>
      </c>
      <c r="W109" s="53">
        <f>+IF(H109=0,"",'Ark1'!AA657)</f>
        <v>1.6548435670494557</v>
      </c>
      <c r="X109" s="76">
        <f>+IF(H109=0,"",'Ark1'!AC657)</f>
        <v>10.340084611271775</v>
      </c>
      <c r="Y109" s="300">
        <f t="shared" si="44"/>
        <v>363.80479795784504</v>
      </c>
      <c r="Z109" s="115">
        <f t="shared" si="45"/>
        <v>-33.50691601700197</v>
      </c>
      <c r="AA109" s="66">
        <f t="shared" si="46"/>
        <v>59.04545454545454</v>
      </c>
      <c r="AB109" s="66">
        <f t="shared" si="47"/>
        <v>1.3333333333333333</v>
      </c>
      <c r="AC109" s="43"/>
      <c r="AD109" s="4"/>
      <c r="AE109" s="56"/>
      <c r="AF109" s="56"/>
      <c r="AG109" s="1"/>
      <c r="AH109"/>
      <c r="AI109"/>
      <c r="AM109"/>
    </row>
    <row r="110" spans="1:39" ht="15.6">
      <c r="A110" s="43"/>
      <c r="B110" s="43">
        <f>+'Ark1'!C658</f>
        <v>2024</v>
      </c>
      <c r="C110" s="51">
        <f>+'Ark1'!L658</f>
        <v>7</v>
      </c>
      <c r="D110" s="52" t="s">
        <v>33</v>
      </c>
      <c r="E110" s="52">
        <f>+'Ark1'!D658</f>
        <v>8</v>
      </c>
      <c r="F110" s="52" t="str">
        <f t="shared" si="41"/>
        <v>Aug</v>
      </c>
      <c r="G110" s="51">
        <f>+IF(H110=0,"",'Ark1'!Q658)</f>
        <v>71</v>
      </c>
      <c r="H110" s="388">
        <f>+'Ark1'!R658</f>
        <v>88</v>
      </c>
      <c r="I110" s="115">
        <f t="shared" si="42"/>
        <v>4</v>
      </c>
      <c r="J110" s="66">
        <f>+IF(H110=0,"",'Ark1'!AE658)</f>
        <v>11.924119241192413</v>
      </c>
      <c r="K110" s="66">
        <f>+IF(H110=0,"",'Ark1'!AF658)</f>
        <v>13.825981113289</v>
      </c>
      <c r="L110" s="53">
        <f>+IF(H110=0,"",'Ark1'!T658)</f>
        <v>7.3522727272727284</v>
      </c>
      <c r="M110" s="300">
        <f>+IF(H110=0,"",'Ark1'!U658)</f>
        <v>417.05113636363615</v>
      </c>
      <c r="N110" s="115">
        <f t="shared" si="43"/>
        <v>9.1618506493505265</v>
      </c>
      <c r="O110" s="76">
        <f>+IF(H110=0,"",'Ark1'!W658)</f>
        <v>70.454545454545453</v>
      </c>
      <c r="P110" s="76">
        <f>+IF(H110=0,"",'Ark1'!X658)</f>
        <v>87.5</v>
      </c>
      <c r="Q110" s="300">
        <f>+IF(H110=0,"",'Ark1'!AG658)</f>
        <v>1054.5882352941176</v>
      </c>
      <c r="R110" s="76">
        <f>+IF(H110=0,"",'Ark1'!AH658)</f>
        <v>0</v>
      </c>
      <c r="S110" s="76">
        <f>+IF(H110=0,"",'Ark1'!AI658)</f>
        <v>78.409090909090892</v>
      </c>
      <c r="T110" s="453"/>
      <c r="U110" s="90"/>
      <c r="V110" s="76">
        <f>+IF(H110=0,"",'Ark1'!Y658)</f>
        <v>67.518603487413998</v>
      </c>
      <c r="W110" s="53">
        <f>+IF(H110=0,"",'Ark1'!AA658)</f>
        <v>1.8280626402092788</v>
      </c>
      <c r="X110" s="76">
        <f>+IF(H110=0,"",'Ark1'!AC658)</f>
        <v>38.960021802377682</v>
      </c>
      <c r="Y110" s="300">
        <f t="shared" si="44"/>
        <v>395.4634827187536</v>
      </c>
      <c r="Z110" s="115">
        <f t="shared" si="45"/>
        <v>-15.689328434057472</v>
      </c>
      <c r="AA110" s="66">
        <f t="shared" si="46"/>
        <v>59.578733766233732</v>
      </c>
      <c r="AB110" s="66">
        <f t="shared" si="47"/>
        <v>1.2394366197183098</v>
      </c>
      <c r="AC110" s="43"/>
      <c r="AD110" s="4"/>
      <c r="AE110" s="56"/>
      <c r="AF110" s="56"/>
      <c r="AG110" s="1"/>
      <c r="AH110"/>
      <c r="AI110"/>
      <c r="AM110"/>
    </row>
    <row r="111" spans="1:39" ht="15.6">
      <c r="A111" s="43"/>
      <c r="B111" s="43">
        <f>+'Ark1'!C659</f>
        <v>2024</v>
      </c>
      <c r="C111" s="51">
        <f>+'Ark1'!L659</f>
        <v>7</v>
      </c>
      <c r="D111" s="52" t="s">
        <v>33</v>
      </c>
      <c r="E111" s="52">
        <f>+'Ark1'!D659</f>
        <v>9</v>
      </c>
      <c r="F111" s="52" t="str">
        <f t="shared" si="41"/>
        <v>Sep</v>
      </c>
      <c r="G111" s="51">
        <f>+IF(H111=0,"",'Ark1'!Q659)</f>
        <v>72</v>
      </c>
      <c r="H111" s="388">
        <f>+'Ark1'!R659</f>
        <v>92</v>
      </c>
      <c r="I111" s="115">
        <f t="shared" si="42"/>
        <v>-12</v>
      </c>
      <c r="J111" s="66">
        <f>+IF(H111=0,"",'Ark1'!AE659)</f>
        <v>11.979166666666664</v>
      </c>
      <c r="K111" s="66">
        <f>+IF(H111=0,"",'Ark1'!AF659)</f>
        <v>13.540763946047337</v>
      </c>
      <c r="L111" s="53">
        <f>+IF(H111=0,"",'Ark1'!T659)</f>
        <v>7.0434782608695654</v>
      </c>
      <c r="M111" s="300">
        <f>+IF(H111=0,"",'Ark1'!U659)</f>
        <v>405.73913043478245</v>
      </c>
      <c r="N111" s="115">
        <f t="shared" si="43"/>
        <v>-24.459908026756295</v>
      </c>
      <c r="O111" s="76">
        <f>+IF(H111=0,"",'Ark1'!W659)</f>
        <v>61.956521739130451</v>
      </c>
      <c r="P111" s="76">
        <f>+IF(H111=0,"",'Ark1'!X659)</f>
        <v>75</v>
      </c>
      <c r="Q111" s="300">
        <f>+IF(H111=0,"",'Ark1'!AG659)</f>
        <v>1052.3522727272725</v>
      </c>
      <c r="R111" s="76">
        <f>+IF(H111=0,"",'Ark1'!AH659)</f>
        <v>0</v>
      </c>
      <c r="S111" s="76">
        <f>+IF(H111=0,"",'Ark1'!AI659)</f>
        <v>79.347826086956516</v>
      </c>
      <c r="T111" s="453"/>
      <c r="U111" s="90"/>
      <c r="V111" s="76">
        <f>+IF(H111=0,"",'Ark1'!Y659)</f>
        <v>79.456156842082081</v>
      </c>
      <c r="W111" s="53">
        <f>+IF(H111=0,"",'Ark1'!AA659)</f>
        <v>1.9331942674274536</v>
      </c>
      <c r="X111" s="76">
        <f>+IF(H111=0,"",'Ark1'!AC659)</f>
        <v>41.242673041997847</v>
      </c>
      <c r="Y111" s="300">
        <f t="shared" si="44"/>
        <v>385.55447728855125</v>
      </c>
      <c r="Z111" s="115">
        <f t="shared" si="45"/>
        <v>-0.97768504735097395</v>
      </c>
      <c r="AA111" s="66">
        <f t="shared" si="46"/>
        <v>57.962732919254634</v>
      </c>
      <c r="AB111" s="66">
        <f t="shared" si="47"/>
        <v>1.2777777777777777</v>
      </c>
      <c r="AC111" s="43"/>
      <c r="AD111" s="4"/>
      <c r="AE111" s="56"/>
      <c r="AF111" s="56"/>
      <c r="AG111" s="1"/>
      <c r="AH111"/>
      <c r="AI111"/>
      <c r="AM111"/>
    </row>
    <row r="112" spans="1:39" ht="15.6">
      <c r="A112" s="43"/>
      <c r="B112" s="43">
        <f>+'Ark1'!C660</f>
        <v>2024</v>
      </c>
      <c r="C112" s="51">
        <f>+'Ark1'!L660</f>
        <v>7</v>
      </c>
      <c r="D112" s="52" t="s">
        <v>33</v>
      </c>
      <c r="E112" s="52">
        <f>+'Ark1'!D660</f>
        <v>10</v>
      </c>
      <c r="F112" s="52" t="str">
        <f t="shared" si="41"/>
        <v>Okt</v>
      </c>
      <c r="G112" s="51">
        <f>+IF(H112=0,"",'Ark1'!Q660)</f>
        <v>104</v>
      </c>
      <c r="H112" s="388">
        <f>+'Ark1'!R660</f>
        <v>116</v>
      </c>
      <c r="I112" s="115">
        <f t="shared" si="42"/>
        <v>-16</v>
      </c>
      <c r="J112" s="66">
        <f>+IF(H112=0,"",'Ark1'!AE660)</f>
        <v>12.020725388601036</v>
      </c>
      <c r="K112" s="66">
        <f>+IF(H112=0,"",'Ark1'!AF660)</f>
        <v>15.141617171378355</v>
      </c>
      <c r="L112" s="53">
        <f>+IF(H112=0,"",'Ark1'!T660)</f>
        <v>7.2413793103448301</v>
      </c>
      <c r="M112" s="300">
        <f>+IF(H112=0,"",'Ark1'!U660)</f>
        <v>440.50775862068974</v>
      </c>
      <c r="N112" s="115">
        <f t="shared" si="43"/>
        <v>12.550940438871521</v>
      </c>
      <c r="O112" s="76">
        <f>+IF(H112=0,"",'Ark1'!W660)</f>
        <v>63.793103448275858</v>
      </c>
      <c r="P112" s="76">
        <f>+IF(H112=0,"",'Ark1'!X660)</f>
        <v>88.793103448275872</v>
      </c>
      <c r="Q112" s="300">
        <f>+IF(H112=0,"",'Ark1'!AG660)</f>
        <v>1254.4112149532709</v>
      </c>
      <c r="R112" s="76">
        <f>+IF(H112=0,"",'Ark1'!AH660)</f>
        <v>0</v>
      </c>
      <c r="S112" s="76">
        <f>+IF(H112=0,"",'Ark1'!AI660)</f>
        <v>77.586206896551701</v>
      </c>
      <c r="T112" s="453"/>
      <c r="U112" s="90"/>
      <c r="V112" s="76">
        <f>+IF(H112=0,"",'Ark1'!Y660)</f>
        <v>74.964387120523057</v>
      </c>
      <c r="W112" s="53">
        <f>+IF(H112=0,"",'Ark1'!AA660)</f>
        <v>2.3875419824984512</v>
      </c>
      <c r="X112" s="76">
        <f>+IF(H112=0,"",'Ark1'!AC660)</f>
        <v>26.740916350736192</v>
      </c>
      <c r="Y112" s="300">
        <f t="shared" si="44"/>
        <v>351.1669485808124</v>
      </c>
      <c r="Z112" s="115">
        <f t="shared" si="45"/>
        <v>0.55330814408375772</v>
      </c>
      <c r="AA112" s="66">
        <f t="shared" si="46"/>
        <v>62.929679802955675</v>
      </c>
      <c r="AB112" s="66">
        <f t="shared" si="47"/>
        <v>1.1153846153846154</v>
      </c>
      <c r="AC112" s="43"/>
      <c r="AD112" s="4"/>
      <c r="AE112" s="56"/>
      <c r="AF112" s="56"/>
      <c r="AG112" s="1"/>
      <c r="AH112"/>
      <c r="AI112"/>
      <c r="AM112"/>
    </row>
    <row r="113" spans="1:39" ht="15.6">
      <c r="A113" s="43"/>
      <c r="B113" s="43">
        <f>+'Ark1'!C661</f>
        <v>2024</v>
      </c>
      <c r="C113" s="51">
        <f>+'Ark1'!L661</f>
        <v>7</v>
      </c>
      <c r="D113" s="52" t="s">
        <v>33</v>
      </c>
      <c r="E113" s="52">
        <f>+'Ark1'!D661</f>
        <v>11</v>
      </c>
      <c r="F113" s="52" t="str">
        <f t="shared" si="41"/>
        <v>Nov</v>
      </c>
      <c r="G113" s="51">
        <f>+IF(H113=0,"",'Ark1'!Q661)</f>
        <v>102</v>
      </c>
      <c r="H113" s="388">
        <f>+'Ark1'!R661</f>
        <v>120</v>
      </c>
      <c r="I113" s="115">
        <f t="shared" si="42"/>
        <v>8</v>
      </c>
      <c r="J113" s="66">
        <f>+IF(H113=0,"",'Ark1'!AE661)</f>
        <v>11.288805268109128</v>
      </c>
      <c r="K113" s="66">
        <f>+IF(H113=0,"",'Ark1'!AF661)</f>
        <v>13.765527310086579</v>
      </c>
      <c r="L113" s="53">
        <f>+IF(H113=0,"",'Ark1'!T661)</f>
        <v>6.6833333333333353</v>
      </c>
      <c r="M113" s="300">
        <f>+IF(H113=0,"",'Ark1'!U661)</f>
        <v>424.29083333333318</v>
      </c>
      <c r="N113" s="115">
        <f t="shared" si="43"/>
        <v>-2.5591666666667265</v>
      </c>
      <c r="O113" s="76">
        <f>+IF(H113=0,"",'Ark1'!W661)</f>
        <v>54.16666666666665</v>
      </c>
      <c r="P113" s="76">
        <f>+IF(H113=0,"",'Ark1'!X661)</f>
        <v>85.833333333333314</v>
      </c>
      <c r="Q113" s="300">
        <f>+IF(H113=0,"",'Ark1'!AG661)</f>
        <v>1121.9915254237287</v>
      </c>
      <c r="R113" s="76">
        <f>+IF(H113=0,"",'Ark1'!AH661)</f>
        <v>0</v>
      </c>
      <c r="S113" s="76">
        <f>+IF(H113=0,"",'Ark1'!AI661)</f>
        <v>90</v>
      </c>
      <c r="T113" s="453"/>
      <c r="U113" s="90"/>
      <c r="V113" s="76">
        <f>+IF(H113=0,"",'Ark1'!Y661)</f>
        <v>74.577495483818723</v>
      </c>
      <c r="W113" s="53">
        <f>+IF(H113=0,"",'Ark1'!AA661)</f>
        <v>1.9277937879578528</v>
      </c>
      <c r="X113" s="76">
        <f>+IF(H113=0,"",'Ark1'!AC661)</f>
        <v>13.583334125510824</v>
      </c>
      <c r="Y113" s="300">
        <f t="shared" si="44"/>
        <v>378.15867920490444</v>
      </c>
      <c r="Z113" s="115">
        <f t="shared" si="45"/>
        <v>-2.4809857552456833</v>
      </c>
      <c r="AA113" s="66">
        <f t="shared" si="46"/>
        <v>60.612976190476168</v>
      </c>
      <c r="AB113" s="66">
        <f t="shared" si="47"/>
        <v>1.1764705882352942</v>
      </c>
      <c r="AC113" s="43"/>
      <c r="AD113" s="4"/>
      <c r="AE113" s="56"/>
      <c r="AF113" s="56"/>
      <c r="AG113" s="1"/>
      <c r="AH113"/>
      <c r="AI113"/>
      <c r="AM113"/>
    </row>
    <row r="114" spans="1:39" ht="15.6">
      <c r="A114" s="43"/>
      <c r="B114" s="43">
        <f>+'Ark1'!C662</f>
        <v>2024</v>
      </c>
      <c r="C114" s="51">
        <f>+'Ark1'!L662</f>
        <v>7</v>
      </c>
      <c r="D114" s="52" t="s">
        <v>33</v>
      </c>
      <c r="E114" s="52">
        <f>+'Ark1'!D662</f>
        <v>12</v>
      </c>
      <c r="F114" s="52" t="str">
        <f t="shared" si="41"/>
        <v>Des</v>
      </c>
      <c r="G114" s="51">
        <f>+IF(H114=0,"",'Ark1'!Q662)</f>
        <v>30</v>
      </c>
      <c r="H114" s="388">
        <f>+'Ark1'!R662</f>
        <v>33</v>
      </c>
      <c r="I114" s="115">
        <f t="shared" si="42"/>
        <v>7</v>
      </c>
      <c r="J114" s="66">
        <f>+IF(H114=0,"",'Ark1'!AE662)</f>
        <v>15.137614678899078</v>
      </c>
      <c r="K114" s="66">
        <f>+IF(H114=0,"",'Ark1'!AF662)</f>
        <v>18.127721589233129</v>
      </c>
      <c r="L114" s="53">
        <f>+IF(H114=0,"",'Ark1'!T662)</f>
        <v>7.4848484848484862</v>
      </c>
      <c r="M114" s="300">
        <f>+IF(H114=0,"",'Ark1'!U662)</f>
        <v>439.50606060606066</v>
      </c>
      <c r="N114" s="115">
        <f t="shared" si="43"/>
        <v>33.725291375291192</v>
      </c>
      <c r="O114" s="76">
        <f>+IF(H114=0,"",'Ark1'!W662)</f>
        <v>72.727272727272734</v>
      </c>
      <c r="P114" s="76">
        <f>+IF(H114=0,"",'Ark1'!X662)</f>
        <v>87.878787878787875</v>
      </c>
      <c r="Q114" s="300">
        <f>+IF(H114=0,"",'Ark1'!AG662)</f>
        <v>1226.8275862068967</v>
      </c>
      <c r="R114" s="76">
        <f>+IF(H114=0,"",'Ark1'!AH662)</f>
        <v>0</v>
      </c>
      <c r="S114" s="76">
        <f>+IF(H114=0,"",'Ark1'!AI662)</f>
        <v>69.696969696969703</v>
      </c>
      <c r="T114" s="453"/>
      <c r="U114" s="90"/>
      <c r="V114" s="76">
        <f>+IF(H114=0,"",'Ark1'!Y662)</f>
        <v>75.953586064098261</v>
      </c>
      <c r="W114" s="53">
        <f>+IF(H114=0,"",'Ark1'!AA662)</f>
        <v>2.2035950257815586</v>
      </c>
      <c r="X114" s="76">
        <f>+IF(H114=0,"",'Ark1'!AC662)</f>
        <v>24.503783005128717</v>
      </c>
      <c r="Y114" s="300">
        <f t="shared" si="44"/>
        <v>358.24598790195506</v>
      </c>
      <c r="Z114" s="115">
        <f t="shared" si="45"/>
        <v>-40.374936267765861</v>
      </c>
      <c r="AA114" s="66">
        <f t="shared" si="46"/>
        <v>62.786580086580095</v>
      </c>
      <c r="AB114" s="66">
        <f t="shared" si="47"/>
        <v>1.1000000000000001</v>
      </c>
      <c r="AC114" s="43"/>
      <c r="AD114" s="4"/>
      <c r="AE114" s="56"/>
      <c r="AF114" s="56"/>
      <c r="AG114" s="1"/>
      <c r="AH114" s="4"/>
      <c r="AI114"/>
      <c r="AM114"/>
    </row>
    <row r="115" spans="1:39" ht="15.6">
      <c r="A115" s="46"/>
      <c r="B115" s="43"/>
      <c r="C115" s="46"/>
      <c r="D115" s="46"/>
      <c r="E115" s="46"/>
      <c r="F115" s="46"/>
      <c r="G115" s="46"/>
      <c r="H115" s="46"/>
      <c r="I115" s="43"/>
      <c r="J115" s="95"/>
      <c r="K115" s="64"/>
      <c r="L115" s="43"/>
      <c r="M115" s="43"/>
      <c r="N115" s="43"/>
      <c r="O115" s="73"/>
      <c r="P115" s="73"/>
      <c r="Q115" s="43"/>
      <c r="R115" s="73"/>
      <c r="S115" s="73"/>
      <c r="T115" s="73"/>
      <c r="U115" s="73"/>
      <c r="V115" s="73"/>
      <c r="W115" s="43"/>
      <c r="X115" s="73"/>
      <c r="Y115" s="43"/>
      <c r="Z115" s="43"/>
      <c r="AA115" s="64"/>
      <c r="AB115" s="65"/>
      <c r="AC115" s="43"/>
      <c r="AD115" s="4"/>
      <c r="AE115" s="56"/>
      <c r="AF115" s="56"/>
      <c r="AG115" s="1"/>
      <c r="AH115" s="5"/>
      <c r="AI115"/>
      <c r="AM115"/>
    </row>
    <row r="116" spans="1:39" ht="17.399999999999999">
      <c r="A116" s="246"/>
      <c r="B116" s="277" t="s">
        <v>0</v>
      </c>
      <c r="C116" s="277"/>
      <c r="D116" s="277" t="str">
        <f>+D118</f>
        <v>R</v>
      </c>
      <c r="E116" s="277"/>
      <c r="F116" s="278"/>
      <c r="G116" s="278" t="s">
        <v>609</v>
      </c>
      <c r="H116" s="212">
        <f>SUM(H118:H129)</f>
        <v>698</v>
      </c>
      <c r="I116" s="49"/>
      <c r="J116" s="46"/>
      <c r="K116" s="95"/>
      <c r="L116" s="64"/>
      <c r="M116" s="341">
        <f>+Klasse!O42</f>
        <v>0</v>
      </c>
      <c r="N116" s="49" t="s">
        <v>578</v>
      </c>
      <c r="O116" s="43"/>
      <c r="P116" s="73"/>
      <c r="Q116" s="73"/>
      <c r="R116" s="43"/>
      <c r="S116" s="73"/>
      <c r="T116" s="73"/>
      <c r="U116" s="73"/>
      <c r="V116" s="73"/>
      <c r="W116" s="73"/>
      <c r="X116" s="43"/>
      <c r="Y116" s="342">
        <f>+Klasse!Z18</f>
        <v>388.77460699490609</v>
      </c>
      <c r="Z116" s="49" t="s">
        <v>632</v>
      </c>
      <c r="AA116" s="43"/>
      <c r="AB116" s="64"/>
      <c r="AC116" s="65"/>
      <c r="AD116" s="4"/>
      <c r="AE116" s="4"/>
      <c r="AF116" s="56"/>
      <c r="AG116" s="56"/>
      <c r="AH116" s="1"/>
      <c r="AI116" s="5"/>
      <c r="AM116"/>
    </row>
    <row r="117" spans="1:39" ht="15.6">
      <c r="A117" s="46"/>
      <c r="B117" s="43"/>
      <c r="C117" s="46"/>
      <c r="D117" s="46"/>
      <c r="E117" s="46"/>
      <c r="F117" s="46"/>
      <c r="G117" s="46"/>
      <c r="H117" s="46"/>
      <c r="I117" s="43"/>
      <c r="J117" s="95"/>
      <c r="K117" s="64"/>
      <c r="L117" s="43"/>
      <c r="M117" s="43"/>
      <c r="N117" s="43"/>
      <c r="O117" s="73"/>
      <c r="P117" s="73"/>
      <c r="Q117" s="43"/>
      <c r="R117" s="73"/>
      <c r="S117" s="73"/>
      <c r="T117" s="73"/>
      <c r="U117" s="73"/>
      <c r="V117" s="73"/>
      <c r="W117" s="43"/>
      <c r="X117" s="73"/>
      <c r="Y117" s="43"/>
      <c r="Z117" s="43"/>
      <c r="AA117" s="64"/>
      <c r="AB117" s="64"/>
      <c r="AC117" s="43"/>
      <c r="AD117" s="4"/>
      <c r="AE117" s="56"/>
      <c r="AF117" s="56"/>
      <c r="AG117" s="1"/>
      <c r="AH117" s="5"/>
      <c r="AI117"/>
      <c r="AM117"/>
    </row>
    <row r="118" spans="1:39" ht="15.6">
      <c r="A118" s="43"/>
      <c r="B118" s="43">
        <f>+'Ark1'!C663</f>
        <v>2024</v>
      </c>
      <c r="C118">
        <f>+'Ark1'!L663</f>
        <v>8</v>
      </c>
      <c r="D118" s="3" t="s">
        <v>34</v>
      </c>
      <c r="E118" s="3">
        <f>+'Ark1'!D663</f>
        <v>1</v>
      </c>
      <c r="F118" s="3" t="str">
        <f t="shared" ref="F118:F129" si="48">+F103</f>
        <v>Jan</v>
      </c>
      <c r="G118">
        <f>+IF(H118=0,"",'Ark1'!Q663)</f>
        <v>33</v>
      </c>
      <c r="H118" s="388">
        <f>+'Ark1'!R663</f>
        <v>41</v>
      </c>
      <c r="I118" s="115">
        <f t="shared" ref="I118:I129" si="49">+IF(H118=0,"",H118-H361)</f>
        <v>-5</v>
      </c>
      <c r="J118" s="67">
        <f>+IF(H118=0,"",'Ark1'!AE663)</f>
        <v>6.5705128205128212</v>
      </c>
      <c r="K118" s="67">
        <f>+IF(H118=0,"",'Ark1'!AF663)</f>
        <v>8.6345473833886643</v>
      </c>
      <c r="L118" s="1">
        <f>+IF(H118=0,"",'Ark1'!T663)</f>
        <v>7.1463414634146387</v>
      </c>
      <c r="M118" s="300">
        <f>+IF(H118=0,"",'Ark1'!U663)</f>
        <v>471.87317073170721</v>
      </c>
      <c r="N118" s="115">
        <f t="shared" ref="N118:N129" si="50">+IF(H118=0,"",M118-M361)</f>
        <v>6.5492576882291473</v>
      </c>
      <c r="O118" s="11">
        <f>+IF(H118=0,"",'Ark1'!W663)</f>
        <v>60.975609756097562</v>
      </c>
      <c r="P118" s="11">
        <f>+IF(H118=0,"",'Ark1'!X663)</f>
        <v>95.121951219512169</v>
      </c>
      <c r="Q118" s="300">
        <f>+IF(H118=0,"",'Ark1'!AG663)</f>
        <v>1302.8292682926829</v>
      </c>
      <c r="R118" s="11">
        <f>+IF(H118=0,"",'Ark1'!AH663)</f>
        <v>0</v>
      </c>
      <c r="S118" s="11">
        <f>+IF(H118=0,"",'Ark1'!AI663)</f>
        <v>100</v>
      </c>
      <c r="T118" s="444">
        <f>+'Ark1'!AR663</f>
        <v>225.21951219512192</v>
      </c>
      <c r="U118" s="420">
        <f>+'Ark1'!AS663</f>
        <v>40.84034727452957</v>
      </c>
      <c r="V118" s="11">
        <f>+IF(H118=0,"",'Ark1'!Y663)</f>
        <v>86.884434106153776</v>
      </c>
      <c r="W118" s="1">
        <f>+IF(H118=0,"",'Ark1'!AA663)</f>
        <v>1.8552624639743032</v>
      </c>
      <c r="X118" s="11">
        <f>+IF(H118=0,"",'Ark1'!AC663)</f>
        <v>32.279972423672127</v>
      </c>
      <c r="Y118" s="300">
        <f t="shared" ref="Y118:Y129" si="51">IF(H118=0,"",1000*M118/Q118)</f>
        <v>362.19110378912677</v>
      </c>
      <c r="Z118" s="115">
        <f t="shared" ref="Z118:Z129" si="52">+IF(H118=0,"",Y118-Y361)</f>
        <v>-62.555363420279434</v>
      </c>
      <c r="AA118" s="67">
        <f t="shared" ref="AA118:AA129" si="53">IF(H118=0,"",M118/C118)</f>
        <v>58.984146341463401</v>
      </c>
      <c r="AB118" s="67">
        <f t="shared" ref="AB118:AB129" si="54">IF(H118=0,"",H118/G118)</f>
        <v>1.2424242424242424</v>
      </c>
      <c r="AC118" s="43"/>
      <c r="AD118" s="4"/>
      <c r="AE118" s="56"/>
      <c r="AF118" s="56"/>
      <c r="AG118" s="1"/>
      <c r="AH118" s="5"/>
      <c r="AI118"/>
      <c r="AM118"/>
    </row>
    <row r="119" spans="1:39" ht="15.6">
      <c r="A119" s="43"/>
      <c r="B119" s="43">
        <f>+'Ark1'!C664</f>
        <v>2024</v>
      </c>
      <c r="C119">
        <f>+'Ark1'!L664</f>
        <v>8</v>
      </c>
      <c r="D119" s="3" t="s">
        <v>34</v>
      </c>
      <c r="E119" s="3">
        <f>+'Ark1'!D664</f>
        <v>2</v>
      </c>
      <c r="F119" s="3" t="str">
        <f t="shared" si="48"/>
        <v>Feb</v>
      </c>
      <c r="G119">
        <f>+IF(H119=0,"",'Ark1'!Q664)</f>
        <v>28</v>
      </c>
      <c r="H119" s="388">
        <f>+'Ark1'!R664</f>
        <v>31</v>
      </c>
      <c r="I119" s="115">
        <f t="shared" si="49"/>
        <v>5</v>
      </c>
      <c r="J119" s="67">
        <f>+IF(H119=0,"",'Ark1'!AE664)</f>
        <v>6.8888888888888884</v>
      </c>
      <c r="K119" s="67">
        <f>+IF(H119=0,"",'Ark1'!AF664)</f>
        <v>8.9776030730367644</v>
      </c>
      <c r="L119" s="1">
        <f>+IF(H119=0,"",'Ark1'!T664)</f>
        <v>7.67741935483871</v>
      </c>
      <c r="M119" s="300">
        <f>+IF(H119=0,"",'Ark1'!U664)</f>
        <v>472.1</v>
      </c>
      <c r="N119" s="115">
        <f t="shared" si="50"/>
        <v>-3.7230769230768033</v>
      </c>
      <c r="O119" s="11">
        <f>+IF(H119=0,"",'Ark1'!W664)</f>
        <v>58.064516129032242</v>
      </c>
      <c r="P119" s="11">
        <f>+IF(H119=0,"",'Ark1'!X664)</f>
        <v>90.322580645161281</v>
      </c>
      <c r="Q119" s="300">
        <f>+IF(H119=0,"",'Ark1'!AG664)</f>
        <v>1369.1379310344828</v>
      </c>
      <c r="R119" s="11">
        <f>+IF(H119=0,"",'Ark1'!AH664)</f>
        <v>0</v>
      </c>
      <c r="S119" s="11">
        <f>+IF(H119=0,"",'Ark1'!AI664)</f>
        <v>93.548387096774221</v>
      </c>
      <c r="T119" s="444">
        <f>+'Ark1'!AR664</f>
        <v>224.44827586206887</v>
      </c>
      <c r="U119" s="420">
        <f>+'Ark1'!AS664</f>
        <v>41.426455691231183</v>
      </c>
      <c r="V119" s="11">
        <f>+IF(H119=0,"",'Ark1'!Y664)</f>
        <v>89.586955415646898</v>
      </c>
      <c r="W119" s="1">
        <f>+IF(H119=0,"",'Ark1'!AA664)</f>
        <v>2.3879684546221598</v>
      </c>
      <c r="X119" s="11">
        <f>+IF(H119=0,"",'Ark1'!AC664)</f>
        <v>58.826673524955055</v>
      </c>
      <c r="Y119" s="300">
        <f t="shared" si="51"/>
        <v>344.81551441883892</v>
      </c>
      <c r="Z119" s="115">
        <f t="shared" si="52"/>
        <v>-30.291365299786889</v>
      </c>
      <c r="AA119" s="67">
        <f t="shared" si="53"/>
        <v>59.012500000000003</v>
      </c>
      <c r="AB119" s="67">
        <f t="shared" si="54"/>
        <v>1.1071428571428572</v>
      </c>
      <c r="AC119" s="43"/>
      <c r="AD119" s="4"/>
      <c r="AE119" s="56"/>
      <c r="AF119" s="56"/>
      <c r="AG119" s="1"/>
      <c r="AH119" s="5"/>
      <c r="AI119"/>
      <c r="AM119"/>
    </row>
    <row r="120" spans="1:39" ht="15.6">
      <c r="A120" s="43"/>
      <c r="B120" s="43">
        <f>+'Ark1'!C665</f>
        <v>2024</v>
      </c>
      <c r="C120">
        <f>+'Ark1'!L665</f>
        <v>8</v>
      </c>
      <c r="D120" s="3" t="s">
        <v>34</v>
      </c>
      <c r="E120" s="3">
        <f>+'Ark1'!D665</f>
        <v>3</v>
      </c>
      <c r="F120" s="3" t="str">
        <f t="shared" si="48"/>
        <v>Mar</v>
      </c>
      <c r="G120">
        <f>+IF(H120=0,"",'Ark1'!Q665)</f>
        <v>21</v>
      </c>
      <c r="H120" s="388">
        <f>+'Ark1'!R665</f>
        <v>36</v>
      </c>
      <c r="I120" s="115">
        <f t="shared" si="49"/>
        <v>8</v>
      </c>
      <c r="J120" s="67">
        <f>+IF(H120=0,"",'Ark1'!AE665)</f>
        <v>10</v>
      </c>
      <c r="K120" s="67">
        <f>+IF(H120=0,"",'Ark1'!AF665)</f>
        <v>12.770767726553515</v>
      </c>
      <c r="L120" s="1">
        <f>+IF(H120=0,"",'Ark1'!T665)</f>
        <v>7.5555555555555554</v>
      </c>
      <c r="M120" s="300">
        <f>+IF(H120=0,"",'Ark1'!U665)</f>
        <v>460.0555555555556</v>
      </c>
      <c r="N120" s="115">
        <f t="shared" si="50"/>
        <v>7.1841269841271469</v>
      </c>
      <c r="O120" s="11">
        <f>+IF(H120=0,"",'Ark1'!W665)</f>
        <v>75</v>
      </c>
      <c r="P120" s="11">
        <f>+IF(H120=0,"",'Ark1'!X665)</f>
        <v>88.8888888888889</v>
      </c>
      <c r="Q120" s="300">
        <f>+IF(H120=0,"",'Ark1'!AG665)</f>
        <v>1071.6764705882351</v>
      </c>
      <c r="R120" s="11">
        <f>+IF(H120=0,"",'Ark1'!AH665)</f>
        <v>0</v>
      </c>
      <c r="S120" s="11">
        <f>+IF(H120=0,"",'Ark1'!AI665)</f>
        <v>94.444444444444443</v>
      </c>
      <c r="T120" s="453"/>
      <c r="U120" s="90"/>
      <c r="V120" s="11">
        <f>+IF(H120=0,"",'Ark1'!Y665)</f>
        <v>77.604339957549655</v>
      </c>
      <c r="W120" s="1">
        <f>+IF(H120=0,"",'Ark1'!AA665)</f>
        <v>2.266230894930128</v>
      </c>
      <c r="X120" s="11">
        <f>+IF(H120=0,"",'Ark1'!AC665)</f>
        <v>65.533003508467957</v>
      </c>
      <c r="Y120" s="300">
        <f t="shared" si="51"/>
        <v>429.28586022144782</v>
      </c>
      <c r="Z120" s="115">
        <f t="shared" si="52"/>
        <v>-9.4285904979211068</v>
      </c>
      <c r="AA120" s="67">
        <f t="shared" si="53"/>
        <v>57.50694444444445</v>
      </c>
      <c r="AB120" s="67">
        <f t="shared" si="54"/>
        <v>1.7142857142857142</v>
      </c>
      <c r="AC120" s="43"/>
      <c r="AD120" s="4"/>
      <c r="AE120" s="56"/>
      <c r="AF120" s="56"/>
      <c r="AG120" s="1"/>
      <c r="AH120" s="5"/>
      <c r="AI120"/>
      <c r="AM120"/>
    </row>
    <row r="121" spans="1:39" ht="15.6">
      <c r="A121" s="43"/>
      <c r="B121" s="43">
        <f>+'Ark1'!C666</f>
        <v>2024</v>
      </c>
      <c r="C121">
        <f>+'Ark1'!L666</f>
        <v>8</v>
      </c>
      <c r="D121" s="3" t="s">
        <v>34</v>
      </c>
      <c r="E121" s="3">
        <f>+'Ark1'!D666</f>
        <v>4</v>
      </c>
      <c r="F121" s="3" t="str">
        <f t="shared" si="48"/>
        <v>Apr</v>
      </c>
      <c r="G121">
        <f>+IF(H121=0,"",'Ark1'!Q666)</f>
        <v>37</v>
      </c>
      <c r="H121" s="388">
        <f>+'Ark1'!R666</f>
        <v>49</v>
      </c>
      <c r="I121" s="115">
        <f t="shared" si="49"/>
        <v>1</v>
      </c>
      <c r="J121" s="67">
        <f>+IF(H121=0,"",'Ark1'!AE666)</f>
        <v>7.0605187319884752</v>
      </c>
      <c r="K121" s="67">
        <f>+IF(H121=0,"",'Ark1'!AF666)</f>
        <v>8.796520650465764</v>
      </c>
      <c r="L121" s="1">
        <f>+IF(H121=0,"",'Ark1'!T666)</f>
        <v>7.3061224489795924</v>
      </c>
      <c r="M121" s="300">
        <f>+IF(H121=0,"",'Ark1'!U666)</f>
        <v>439.35102040816309</v>
      </c>
      <c r="N121" s="115">
        <f t="shared" si="50"/>
        <v>-14.130229591836894</v>
      </c>
      <c r="O121" s="11">
        <f>+IF(H121=0,"",'Ark1'!W666)</f>
        <v>55.102040816326522</v>
      </c>
      <c r="P121" s="11">
        <f>+IF(H121=0,"",'Ark1'!X666)</f>
        <v>89.7959183673469</v>
      </c>
      <c r="Q121" s="300">
        <f>+IF(H121=0,"",'Ark1'!AG666)</f>
        <v>1032.7446808510638</v>
      </c>
      <c r="R121" s="11">
        <f>+IF(H121=0,"",'Ark1'!AH666)</f>
        <v>0</v>
      </c>
      <c r="S121" s="11">
        <f>+IF(H121=0,"",'Ark1'!AI666)</f>
        <v>95.91836734693878</v>
      </c>
      <c r="T121" s="453"/>
      <c r="U121" s="90"/>
      <c r="V121" s="11">
        <f>+IF(H121=0,"",'Ark1'!Y666)</f>
        <v>74.428662249599853</v>
      </c>
      <c r="W121" s="1">
        <f>+IF(H121=0,"",'Ark1'!AA666)</f>
        <v>2.4511894791217745</v>
      </c>
      <c r="X121" s="11">
        <f>+IF(H121=0,"",'Ark1'!AC666)</f>
        <v>37.462219267951106</v>
      </c>
      <c r="Y121" s="300">
        <f t="shared" si="51"/>
        <v>425.42075360398167</v>
      </c>
      <c r="Z121" s="115">
        <f t="shared" si="52"/>
        <v>18.234778589341886</v>
      </c>
      <c r="AA121" s="67">
        <f t="shared" si="53"/>
        <v>54.918877551020387</v>
      </c>
      <c r="AB121" s="67">
        <f t="shared" si="54"/>
        <v>1.3243243243243243</v>
      </c>
      <c r="AC121" s="43"/>
      <c r="AD121" s="4"/>
      <c r="AE121" s="56"/>
      <c r="AF121" s="56"/>
      <c r="AG121" s="1"/>
      <c r="AH121" s="5"/>
      <c r="AI121"/>
      <c r="AM121"/>
    </row>
    <row r="122" spans="1:39" ht="15.6">
      <c r="A122" s="43"/>
      <c r="B122" s="43">
        <f>+'Ark1'!C667</f>
        <v>2024</v>
      </c>
      <c r="C122">
        <f>+'Ark1'!L667</f>
        <v>8</v>
      </c>
      <c r="D122" s="3" t="s">
        <v>34</v>
      </c>
      <c r="E122" s="3">
        <f>+'Ark1'!D667</f>
        <v>5</v>
      </c>
      <c r="F122" s="3" t="str">
        <f t="shared" si="48"/>
        <v>Mai</v>
      </c>
      <c r="G122">
        <f>+IF(H122=0,"",'Ark1'!Q667)</f>
        <v>52</v>
      </c>
      <c r="H122" s="388">
        <f>+'Ark1'!R667</f>
        <v>65</v>
      </c>
      <c r="I122" s="115">
        <f t="shared" si="49"/>
        <v>-2</v>
      </c>
      <c r="J122" s="67">
        <f>+IF(H122=0,"",'Ark1'!AE667)</f>
        <v>9.4890510948905114</v>
      </c>
      <c r="K122" s="67">
        <f>+IF(H122=0,"",'Ark1'!AF667)</f>
        <v>11.720751592745923</v>
      </c>
      <c r="L122" s="1">
        <f>+IF(H122=0,"",'Ark1'!T667)</f>
        <v>7.2</v>
      </c>
      <c r="M122" s="300">
        <f>+IF(H122=0,"",'Ark1'!U667)</f>
        <v>430.80307692307673</v>
      </c>
      <c r="N122" s="115">
        <f t="shared" si="50"/>
        <v>-1.6088633754308148</v>
      </c>
      <c r="O122" s="11">
        <f>+IF(H122=0,"",'Ark1'!W667)</f>
        <v>55.384615384615408</v>
      </c>
      <c r="P122" s="11">
        <f>+IF(H122=0,"",'Ark1'!X667)</f>
        <v>87.692307692307679</v>
      </c>
      <c r="Q122" s="300">
        <f>+IF(H122=0,"",'Ark1'!AG667)</f>
        <v>972.55</v>
      </c>
      <c r="R122" s="11">
        <f>+IF(H122=0,"",'Ark1'!AH667)</f>
        <v>0</v>
      </c>
      <c r="S122" s="11">
        <f>+IF(H122=0,"",'Ark1'!AI667)</f>
        <v>90.769230769230788</v>
      </c>
      <c r="T122" s="453"/>
      <c r="U122" s="90"/>
      <c r="V122" s="11">
        <f>+IF(H122=0,"",'Ark1'!Y667)</f>
        <v>91.217887869954907</v>
      </c>
      <c r="W122" s="1">
        <f>+IF(H122=0,"",'Ark1'!AA667)</f>
        <v>2.1497763747744685</v>
      </c>
      <c r="X122" s="11">
        <f>+IF(H122=0,"",'Ark1'!AC667)</f>
        <v>29.129539298437741</v>
      </c>
      <c r="Y122" s="300">
        <f t="shared" si="51"/>
        <v>442.96239465639474</v>
      </c>
      <c r="Z122" s="115">
        <f t="shared" si="52"/>
        <v>-7.9292722952048393</v>
      </c>
      <c r="AA122" s="67">
        <f t="shared" si="53"/>
        <v>53.850384615384591</v>
      </c>
      <c r="AB122" s="67">
        <f t="shared" si="54"/>
        <v>1.25</v>
      </c>
      <c r="AC122" s="43"/>
      <c r="AD122" s="4"/>
      <c r="AE122" s="56"/>
      <c r="AF122" s="56"/>
      <c r="AG122" s="1"/>
      <c r="AH122" s="5"/>
      <c r="AI122"/>
      <c r="AM122"/>
    </row>
    <row r="123" spans="1:39" ht="15.6">
      <c r="A123" s="43"/>
      <c r="B123" s="43">
        <f>+'Ark1'!C668</f>
        <v>2024</v>
      </c>
      <c r="C123">
        <f>+'Ark1'!L668</f>
        <v>8</v>
      </c>
      <c r="D123" s="3" t="s">
        <v>34</v>
      </c>
      <c r="E123" s="3">
        <f>+'Ark1'!D668</f>
        <v>6</v>
      </c>
      <c r="F123" s="3" t="str">
        <f t="shared" si="48"/>
        <v>Jun</v>
      </c>
      <c r="G123">
        <f>+IF(H123=0,"",'Ark1'!Q668)</f>
        <v>62</v>
      </c>
      <c r="H123" s="388">
        <f>+'Ark1'!R668</f>
        <v>76</v>
      </c>
      <c r="I123" s="115">
        <f t="shared" si="49"/>
        <v>0</v>
      </c>
      <c r="J123" s="67">
        <f>+IF(H123=0,"",'Ark1'!AE668)</f>
        <v>11.127379209370424</v>
      </c>
      <c r="K123" s="67">
        <f>+IF(H123=0,"",'Ark1'!AF668)</f>
        <v>13.769597565267388</v>
      </c>
      <c r="L123" s="1">
        <f>+IF(H123=0,"",'Ark1'!T668)</f>
        <v>6.8421052631578956</v>
      </c>
      <c r="M123" s="300">
        <f>+IF(H123=0,"",'Ark1'!U668)</f>
        <v>438.62763157894727</v>
      </c>
      <c r="N123" s="115">
        <f t="shared" si="50"/>
        <v>-13.424999999999955</v>
      </c>
      <c r="O123" s="11">
        <f>+IF(H123=0,"",'Ark1'!W668)</f>
        <v>53.947368421052623</v>
      </c>
      <c r="P123" s="11">
        <f>+IF(H123=0,"",'Ark1'!X668)</f>
        <v>80.263157894736821</v>
      </c>
      <c r="Q123" s="300">
        <f>+IF(H123=0,"",'Ark1'!AG668)</f>
        <v>1075.2285714285717</v>
      </c>
      <c r="R123" s="11">
        <f>+IF(H123=0,"",'Ark1'!AH668)</f>
        <v>0</v>
      </c>
      <c r="S123" s="11">
        <f>+IF(H123=0,"",'Ark1'!AI668)</f>
        <v>86.842105263157904</v>
      </c>
      <c r="T123" s="453"/>
      <c r="U123" s="90"/>
      <c r="V123" s="11">
        <f>+IF(H123=0,"",'Ark1'!Y668)</f>
        <v>103.20088432745928</v>
      </c>
      <c r="W123" s="1">
        <f>+IF(H123=0,"",'Ark1'!AA668)</f>
        <v>2.4711633291723127</v>
      </c>
      <c r="X123" s="11">
        <f>+IF(H123=0,"",'Ark1'!AC668)</f>
        <v>36.934442686205323</v>
      </c>
      <c r="Y123" s="300">
        <f t="shared" si="51"/>
        <v>407.93896594114608</v>
      </c>
      <c r="Z123" s="115">
        <f t="shared" si="52"/>
        <v>-39.275058347236609</v>
      </c>
      <c r="AA123" s="67">
        <f t="shared" si="53"/>
        <v>54.828453947368409</v>
      </c>
      <c r="AB123" s="67">
        <f t="shared" si="54"/>
        <v>1.2258064516129032</v>
      </c>
      <c r="AC123" s="43"/>
      <c r="AD123" s="4"/>
      <c r="AE123" s="56"/>
      <c r="AF123" s="56"/>
      <c r="AG123" s="1"/>
      <c r="AH123" s="5"/>
      <c r="AI123"/>
      <c r="AM123"/>
    </row>
    <row r="124" spans="1:39" ht="15.6">
      <c r="A124" s="43"/>
      <c r="B124" s="43">
        <f>+'Ark1'!C669</f>
        <v>2024</v>
      </c>
      <c r="C124">
        <f>+'Ark1'!L669</f>
        <v>8</v>
      </c>
      <c r="D124" s="3" t="s">
        <v>34</v>
      </c>
      <c r="E124" s="3">
        <f>+'Ark1'!D669</f>
        <v>7</v>
      </c>
      <c r="F124" s="3" t="str">
        <f t="shared" si="48"/>
        <v>Jul</v>
      </c>
      <c r="G124">
        <f>+IF(H124=0,"",'Ark1'!Q669)</f>
        <v>37</v>
      </c>
      <c r="H124" s="388">
        <f>+'Ark1'!R669</f>
        <v>44</v>
      </c>
      <c r="I124" s="115">
        <f t="shared" si="49"/>
        <v>-11</v>
      </c>
      <c r="J124" s="67">
        <f>+IF(H124=0,"",'Ark1'!AE669)</f>
        <v>7.678883071553229</v>
      </c>
      <c r="K124" s="67">
        <f>+IF(H124=0,"",'Ark1'!AF669)</f>
        <v>9.5285709485981762</v>
      </c>
      <c r="L124" s="1">
        <f>+IF(H124=0,"",'Ark1'!T669)</f>
        <v>7.1363636363636376</v>
      </c>
      <c r="M124" s="300">
        <f>+IF(H124=0,"",'Ark1'!U669)</f>
        <v>457.63409090909079</v>
      </c>
      <c r="N124" s="115">
        <f t="shared" si="50"/>
        <v>-9.8204545454546519</v>
      </c>
      <c r="O124" s="11">
        <f>+IF(H124=0,"",'Ark1'!W669)</f>
        <v>50</v>
      </c>
      <c r="P124" s="11">
        <f>+IF(H124=0,"",'Ark1'!X669)</f>
        <v>84.090909090909108</v>
      </c>
      <c r="Q124" s="300">
        <f>+IF(H124=0,"",'Ark1'!AG669)</f>
        <v>1125.214285714286</v>
      </c>
      <c r="R124" s="11">
        <f>+IF(H124=0,"",'Ark1'!AH669)</f>
        <v>0</v>
      </c>
      <c r="S124" s="11">
        <f>+IF(H124=0,"",'Ark1'!AI669)</f>
        <v>90.909090909090892</v>
      </c>
      <c r="T124" s="453"/>
      <c r="U124" s="90"/>
      <c r="V124" s="11">
        <f>+IF(H124=0,"",'Ark1'!Y669)</f>
        <v>90.856407547049059</v>
      </c>
      <c r="W124" s="1">
        <f>+IF(H124=0,"",'Ark1'!AA669)</f>
        <v>2.3217441434767503</v>
      </c>
      <c r="X124" s="11">
        <f>+IF(H124=0,"",'Ark1'!AC669)</f>
        <v>55.653103478169299</v>
      </c>
      <c r="Y124" s="300">
        <f t="shared" si="51"/>
        <v>406.70839032103532</v>
      </c>
      <c r="Z124" s="115">
        <f t="shared" si="52"/>
        <v>2.7203638284716476</v>
      </c>
      <c r="AA124" s="67">
        <f t="shared" si="53"/>
        <v>57.204261363636348</v>
      </c>
      <c r="AB124" s="67">
        <f t="shared" si="54"/>
        <v>1.1891891891891893</v>
      </c>
      <c r="AC124" s="43"/>
      <c r="AD124" s="4"/>
      <c r="AE124" s="56"/>
      <c r="AF124" s="56"/>
      <c r="AG124" s="1"/>
      <c r="AH124" s="5"/>
      <c r="AI124"/>
      <c r="AM124"/>
    </row>
    <row r="125" spans="1:39" ht="15.6">
      <c r="A125" s="43"/>
      <c r="B125" s="43">
        <f>+'Ark1'!C670</f>
        <v>2024</v>
      </c>
      <c r="C125">
        <f>+'Ark1'!L670</f>
        <v>8</v>
      </c>
      <c r="D125" s="3" t="s">
        <v>34</v>
      </c>
      <c r="E125" s="3">
        <f>+'Ark1'!D670</f>
        <v>8</v>
      </c>
      <c r="F125" s="3" t="str">
        <f t="shared" si="48"/>
        <v>Aug</v>
      </c>
      <c r="G125">
        <f>+IF(H125=0,"",'Ark1'!Q670)</f>
        <v>63</v>
      </c>
      <c r="H125" s="388">
        <f>+'Ark1'!R670</f>
        <v>83</v>
      </c>
      <c r="I125" s="115">
        <f t="shared" si="49"/>
        <v>8</v>
      </c>
      <c r="J125" s="67">
        <f>+IF(H125=0,"",'Ark1'!AE670)</f>
        <v>11.246612466124658</v>
      </c>
      <c r="K125" s="67">
        <f>+IF(H125=0,"",'Ark1'!AF670)</f>
        <v>14.267766049503869</v>
      </c>
      <c r="L125" s="1">
        <f>+IF(H125=0,"",'Ark1'!T670)</f>
        <v>6.9759036144578319</v>
      </c>
      <c r="M125" s="300">
        <f>+IF(H125=0,"",'Ark1'!U670)</f>
        <v>456.3036144578312</v>
      </c>
      <c r="N125" s="115">
        <f t="shared" si="50"/>
        <v>-6.7883855421687826</v>
      </c>
      <c r="O125" s="11">
        <f>+IF(H125=0,"",'Ark1'!W670)</f>
        <v>54.216867469879517</v>
      </c>
      <c r="P125" s="11">
        <f>+IF(H125=0,"",'Ark1'!X670)</f>
        <v>80.722891566265019</v>
      </c>
      <c r="Q125" s="300">
        <f>+IF(H125=0,"",'Ark1'!AG670)</f>
        <v>1172.9878048780488</v>
      </c>
      <c r="R125" s="11">
        <f>+IF(H125=0,"",'Ark1'!AH670)</f>
        <v>0</v>
      </c>
      <c r="S125" s="11">
        <f>+IF(H125=0,"",'Ark1'!AI670)</f>
        <v>97.590361445783117</v>
      </c>
      <c r="T125" s="453"/>
      <c r="U125" s="90"/>
      <c r="V125" s="11">
        <f>+IF(H125=0,"",'Ark1'!Y670)</f>
        <v>100.01382849661545</v>
      </c>
      <c r="W125" s="1">
        <f>+IF(H125=0,"",'Ark1'!AA670)</f>
        <v>2.4096987944277313</v>
      </c>
      <c r="X125" s="11">
        <f>+IF(H125=0,"",'Ark1'!AC670)</f>
        <v>54.546129410160162</v>
      </c>
      <c r="Y125" s="300">
        <f t="shared" si="51"/>
        <v>389.0096832722582</v>
      </c>
      <c r="Z125" s="115">
        <f t="shared" si="52"/>
        <v>-0.29319949071060591</v>
      </c>
      <c r="AA125" s="67">
        <f t="shared" si="53"/>
        <v>57.0379518072289</v>
      </c>
      <c r="AB125" s="67">
        <f t="shared" si="54"/>
        <v>1.3174603174603174</v>
      </c>
      <c r="AC125" s="43"/>
      <c r="AD125" s="4"/>
      <c r="AE125" s="56"/>
      <c r="AF125" s="56"/>
      <c r="AG125" s="1"/>
      <c r="AH125" s="5"/>
      <c r="AI125"/>
      <c r="AM125"/>
    </row>
    <row r="126" spans="1:39" ht="15.6">
      <c r="A126" s="43"/>
      <c r="B126" s="43">
        <f>+'Ark1'!C671</f>
        <v>2024</v>
      </c>
      <c r="C126">
        <f>+'Ark1'!L671</f>
        <v>8</v>
      </c>
      <c r="D126" s="3" t="s">
        <v>34</v>
      </c>
      <c r="E126" s="3">
        <f>+'Ark1'!D671</f>
        <v>9</v>
      </c>
      <c r="F126" s="3" t="str">
        <f t="shared" si="48"/>
        <v>Sep</v>
      </c>
      <c r="G126">
        <f>+IF(H126=0,"",'Ark1'!Q671)</f>
        <v>62</v>
      </c>
      <c r="H126" s="388">
        <f>+'Ark1'!R671</f>
        <v>86</v>
      </c>
      <c r="I126" s="115">
        <f t="shared" si="49"/>
        <v>31</v>
      </c>
      <c r="J126" s="67">
        <f>+IF(H126=0,"",'Ark1'!AE671)</f>
        <v>11.197916666666664</v>
      </c>
      <c r="K126" s="67">
        <f>+IF(H126=0,"",'Ark1'!AF671)</f>
        <v>14.245697684162263</v>
      </c>
      <c r="L126" s="1">
        <f>+IF(H126=0,"",'Ark1'!T671)</f>
        <v>7.1046511627906996</v>
      </c>
      <c r="M126" s="300">
        <f>+IF(H126=0,"",'Ark1'!U671)</f>
        <v>456.643023255814</v>
      </c>
      <c r="N126" s="115">
        <f t="shared" si="50"/>
        <v>-12.756976744185977</v>
      </c>
      <c r="O126" s="11">
        <f>+IF(H126=0,"",'Ark1'!W671)</f>
        <v>58.13953488372092</v>
      </c>
      <c r="P126" s="11">
        <f>+IF(H126=0,"",'Ark1'!X671)</f>
        <v>89.534883720930196</v>
      </c>
      <c r="Q126" s="300">
        <f>+IF(H126=0,"",'Ark1'!AG671)</f>
        <v>1219.8125</v>
      </c>
      <c r="R126" s="11">
        <f>+IF(H126=0,"",'Ark1'!AH671)</f>
        <v>0</v>
      </c>
      <c r="S126" s="11">
        <f>+IF(H126=0,"",'Ark1'!AI671)</f>
        <v>91.860465116279116</v>
      </c>
      <c r="T126" s="453"/>
      <c r="U126" s="90"/>
      <c r="V126" s="11">
        <f>+IF(H126=0,"",'Ark1'!Y671)</f>
        <v>81.67444241834869</v>
      </c>
      <c r="W126" s="1">
        <f>+IF(H126=0,"",'Ark1'!AA671)</f>
        <v>2.5012976621329317</v>
      </c>
      <c r="X126" s="11">
        <f>+IF(H126=0,"",'Ark1'!AC671)</f>
        <v>39.003164809308743</v>
      </c>
      <c r="Y126" s="300">
        <f t="shared" si="51"/>
        <v>374.35509412783847</v>
      </c>
      <c r="Z126" s="115">
        <f t="shared" si="52"/>
        <v>-3.4784094788609536</v>
      </c>
      <c r="AA126" s="67">
        <f t="shared" si="53"/>
        <v>57.08037790697675</v>
      </c>
      <c r="AB126" s="67">
        <f t="shared" si="54"/>
        <v>1.3870967741935485</v>
      </c>
      <c r="AC126" s="43"/>
      <c r="AD126" s="4"/>
      <c r="AE126" s="56"/>
      <c r="AF126" s="56"/>
      <c r="AG126" s="1"/>
      <c r="AH126" s="5"/>
      <c r="AI126"/>
      <c r="AM126"/>
    </row>
    <row r="127" spans="1:39" ht="15.6">
      <c r="A127" s="43"/>
      <c r="B127" s="43">
        <f>+'Ark1'!C672</f>
        <v>2024</v>
      </c>
      <c r="C127">
        <f>+'Ark1'!L672</f>
        <v>8</v>
      </c>
      <c r="D127" s="3" t="s">
        <v>34</v>
      </c>
      <c r="E127" s="3">
        <f>+'Ark1'!D672</f>
        <v>10</v>
      </c>
      <c r="F127" s="3" t="str">
        <f t="shared" si="48"/>
        <v>Okt</v>
      </c>
      <c r="G127">
        <f>+IF(H127=0,"",'Ark1'!Q672)</f>
        <v>85</v>
      </c>
      <c r="H127" s="388">
        <f>+'Ark1'!R672</f>
        <v>86</v>
      </c>
      <c r="I127" s="115">
        <f t="shared" si="49"/>
        <v>8</v>
      </c>
      <c r="J127" s="67">
        <f>+IF(H127=0,"",'Ark1'!AE672)</f>
        <v>8.9119170984455938</v>
      </c>
      <c r="K127" s="67">
        <f>+IF(H127=0,"",'Ark1'!AF672)</f>
        <v>12.349454712255673</v>
      </c>
      <c r="L127" s="1">
        <f>+IF(H127=0,"",'Ark1'!T672)</f>
        <v>6.5697674418604688</v>
      </c>
      <c r="M127" s="300">
        <f>+IF(H127=0,"",'Ark1'!U672)</f>
        <v>484.60581395348839</v>
      </c>
      <c r="N127" s="115">
        <f t="shared" si="50"/>
        <v>-4.3608527131784172</v>
      </c>
      <c r="O127" s="11">
        <f>+IF(H127=0,"",'Ark1'!W672)</f>
        <v>40.697674418604649</v>
      </c>
      <c r="P127" s="11">
        <f>+IF(H127=0,"",'Ark1'!X672)</f>
        <v>95.348837209302374</v>
      </c>
      <c r="Q127" s="300">
        <f>+IF(H127=0,"",'Ark1'!AG672)</f>
        <v>1320.2375</v>
      </c>
      <c r="R127" s="11">
        <f>+IF(H127=0,"",'Ark1'!AH672)</f>
        <v>0</v>
      </c>
      <c r="S127" s="11">
        <f>+IF(H127=0,"",'Ark1'!AI672)</f>
        <v>91.860465116279116</v>
      </c>
      <c r="T127" s="453"/>
      <c r="U127" s="90"/>
      <c r="V127" s="11">
        <f>+IF(H127=0,"",'Ark1'!Y672)</f>
        <v>77.478837852894571</v>
      </c>
      <c r="W127" s="1">
        <f>+IF(H127=0,"",'Ark1'!AA672)</f>
        <v>2.1863248214724353</v>
      </c>
      <c r="X127" s="11">
        <f>+IF(H127=0,"",'Ark1'!AC672)</f>
        <v>21.706082123628104</v>
      </c>
      <c r="Y127" s="300">
        <f t="shared" si="51"/>
        <v>367.05957371570526</v>
      </c>
      <c r="Z127" s="115">
        <f t="shared" si="52"/>
        <v>-1.2413291861344646</v>
      </c>
      <c r="AA127" s="67">
        <f t="shared" si="53"/>
        <v>60.575726744186049</v>
      </c>
      <c r="AB127" s="67">
        <f t="shared" si="54"/>
        <v>1.0117647058823529</v>
      </c>
      <c r="AC127" s="43"/>
      <c r="AD127" s="4"/>
      <c r="AE127" s="56"/>
      <c r="AF127" s="56"/>
      <c r="AG127" s="1"/>
      <c r="AH127" s="5"/>
      <c r="AI127"/>
      <c r="AM127"/>
    </row>
    <row r="128" spans="1:39" ht="15.6">
      <c r="A128" s="43"/>
      <c r="B128" s="43">
        <f>+'Ark1'!C673</f>
        <v>2024</v>
      </c>
      <c r="C128">
        <f>+'Ark1'!L673</f>
        <v>8</v>
      </c>
      <c r="D128" s="3" t="s">
        <v>34</v>
      </c>
      <c r="E128" s="3">
        <f>+'Ark1'!D673</f>
        <v>11</v>
      </c>
      <c r="F128" s="3" t="str">
        <f t="shared" si="48"/>
        <v>Nov</v>
      </c>
      <c r="G128">
        <f>+IF(H128=0,"",'Ark1'!Q673)</f>
        <v>77</v>
      </c>
      <c r="H128" s="388">
        <f>+'Ark1'!R673</f>
        <v>82</v>
      </c>
      <c r="I128" s="115">
        <f t="shared" si="49"/>
        <v>-11</v>
      </c>
      <c r="J128" s="67">
        <f>+IF(H128=0,"",'Ark1'!AE673)</f>
        <v>7.714016933207902</v>
      </c>
      <c r="K128" s="67">
        <f>+IF(H128=0,"",'Ark1'!AF673)</f>
        <v>11.138324692968524</v>
      </c>
      <c r="L128" s="1">
        <f>+IF(H128=0,"",'Ark1'!T673)</f>
        <v>7.1219512195121943</v>
      </c>
      <c r="M128" s="300">
        <f>+IF(H128=0,"",'Ark1'!U673)</f>
        <v>502.40975609756077</v>
      </c>
      <c r="N128" s="115">
        <f t="shared" si="50"/>
        <v>12.129110936270536</v>
      </c>
      <c r="O128" s="11">
        <f>+IF(H128=0,"",'Ark1'!W673)</f>
        <v>52.439024390243915</v>
      </c>
      <c r="P128" s="11">
        <f>+IF(H128=0,"",'Ark1'!X673)</f>
        <v>98.780487804878064</v>
      </c>
      <c r="Q128" s="300">
        <f>+IF(H128=0,"",'Ark1'!AG673)</f>
        <v>1351</v>
      </c>
      <c r="R128" s="11">
        <f>+IF(H128=0,"",'Ark1'!AH673)</f>
        <v>0</v>
      </c>
      <c r="S128" s="11">
        <f>+IF(H128=0,"",'Ark1'!AI673)</f>
        <v>87.804878048780495</v>
      </c>
      <c r="T128" s="453"/>
      <c r="U128" s="90"/>
      <c r="V128" s="11">
        <f>+IF(H128=0,"",'Ark1'!Y673)</f>
        <v>72.261949994542732</v>
      </c>
      <c r="W128" s="1">
        <f>+IF(H128=0,"",'Ark1'!AA673)</f>
        <v>2.5152716184725703</v>
      </c>
      <c r="X128" s="11">
        <f>+IF(H128=0,"",'Ark1'!AC673)</f>
        <v>24.676296325518496</v>
      </c>
      <c r="Y128" s="300">
        <f t="shared" si="51"/>
        <v>371.87990828834995</v>
      </c>
      <c r="Z128" s="115">
        <f t="shared" si="52"/>
        <v>19.625541953285392</v>
      </c>
      <c r="AA128" s="67">
        <f t="shared" si="53"/>
        <v>62.801219512195097</v>
      </c>
      <c r="AB128" s="67">
        <f t="shared" si="54"/>
        <v>1.0649350649350648</v>
      </c>
      <c r="AC128" s="43"/>
      <c r="AD128" s="4"/>
      <c r="AE128" s="56"/>
      <c r="AF128" s="56"/>
      <c r="AG128" s="1"/>
      <c r="AH128" s="5"/>
      <c r="AI128"/>
      <c r="AM128"/>
    </row>
    <row r="129" spans="1:39" ht="15.6">
      <c r="A129" s="43"/>
      <c r="B129" s="43">
        <f>+'Ark1'!C674</f>
        <v>2024</v>
      </c>
      <c r="C129">
        <f>+'Ark1'!L674</f>
        <v>8</v>
      </c>
      <c r="D129" s="3" t="s">
        <v>34</v>
      </c>
      <c r="E129" s="3">
        <f>+'Ark1'!D674</f>
        <v>12</v>
      </c>
      <c r="F129" s="3" t="str">
        <f t="shared" si="48"/>
        <v>Des</v>
      </c>
      <c r="G129">
        <f>+IF(H129=0,"",'Ark1'!Q674)</f>
        <v>19</v>
      </c>
      <c r="H129" s="388">
        <f>+'Ark1'!R674</f>
        <v>19</v>
      </c>
      <c r="I129" s="115">
        <f t="shared" si="49"/>
        <v>1</v>
      </c>
      <c r="J129" s="67">
        <f>+IF(H129=0,"",'Ark1'!AE674)</f>
        <v>8.7155963302752308</v>
      </c>
      <c r="K129" s="67">
        <f>+IF(H129=0,"",'Ark1'!AF674)</f>
        <v>11.496542862999382</v>
      </c>
      <c r="L129" s="1">
        <f>+IF(H129=0,"",'Ark1'!T674)</f>
        <v>7.3684210526315779</v>
      </c>
      <c r="M129" s="300">
        <f>+IF(H129=0,"",'Ark1'!U674)</f>
        <v>484.11578947368406</v>
      </c>
      <c r="N129" s="115">
        <f t="shared" si="50"/>
        <v>24.815789473684049</v>
      </c>
      <c r="O129" s="11">
        <f>+IF(H129=0,"",'Ark1'!W674)</f>
        <v>47.368421052631589</v>
      </c>
      <c r="P129" s="11">
        <f>+IF(H129=0,"",'Ark1'!X674)</f>
        <v>94.736842105263179</v>
      </c>
      <c r="Q129" s="300">
        <f>+IF(H129=0,"",'Ark1'!AG674)</f>
        <v>1274.3888888888889</v>
      </c>
      <c r="R129" s="11">
        <f>+IF(H129=0,"",'Ark1'!AH674)</f>
        <v>0</v>
      </c>
      <c r="S129" s="11">
        <f>+IF(H129=0,"",'Ark1'!AI674)</f>
        <v>94.736842105263179</v>
      </c>
      <c r="T129" s="453"/>
      <c r="U129" s="90"/>
      <c r="V129" s="11">
        <f>+IF(H129=0,"",'Ark1'!Y674)</f>
        <v>74.383305025267873</v>
      </c>
      <c r="W129" s="1">
        <f>+IF(H129=0,"",'Ark1'!AA674)</f>
        <v>2.7949301152319483</v>
      </c>
      <c r="X129" s="11">
        <f>+IF(H129=0,"",'Ark1'!AC674)</f>
        <v>39.698199886900333</v>
      </c>
      <c r="Y129" s="300">
        <f t="shared" si="51"/>
        <v>379.88073632356742</v>
      </c>
      <c r="Z129" s="115">
        <f t="shared" si="52"/>
        <v>14.938562755985572</v>
      </c>
      <c r="AA129" s="67">
        <f t="shared" si="53"/>
        <v>60.514473684210508</v>
      </c>
      <c r="AB129" s="67">
        <f t="shared" si="54"/>
        <v>1</v>
      </c>
      <c r="AC129" s="43"/>
      <c r="AD129" s="4"/>
      <c r="AE129" s="56"/>
      <c r="AF129" s="56"/>
      <c r="AG129" s="1"/>
      <c r="AH129" s="5"/>
      <c r="AI129"/>
      <c r="AM129"/>
    </row>
    <row r="130" spans="1:39" ht="15.6">
      <c r="A130" s="46"/>
      <c r="B130" s="43"/>
      <c r="C130" s="46"/>
      <c r="D130" s="46"/>
      <c r="E130" s="46"/>
      <c r="F130" s="46"/>
      <c r="G130" s="46"/>
      <c r="H130" s="46"/>
      <c r="I130" s="43"/>
      <c r="J130" s="95"/>
      <c r="K130" s="64"/>
      <c r="L130" s="43"/>
      <c r="M130" s="43"/>
      <c r="N130" s="43"/>
      <c r="O130" s="73"/>
      <c r="P130" s="73"/>
      <c r="Q130" s="43"/>
      <c r="R130" s="73"/>
      <c r="S130" s="73"/>
      <c r="T130" s="73"/>
      <c r="U130" s="73"/>
      <c r="V130" s="73"/>
      <c r="W130" s="43"/>
      <c r="X130" s="73"/>
      <c r="Y130" s="43"/>
      <c r="Z130" s="43"/>
      <c r="AA130" s="64"/>
      <c r="AB130" s="65"/>
      <c r="AC130" s="43"/>
      <c r="AD130" s="4"/>
      <c r="AE130" s="56"/>
      <c r="AF130" s="56"/>
      <c r="AG130" s="1"/>
      <c r="AH130" s="5"/>
      <c r="AI130"/>
      <c r="AM130"/>
    </row>
    <row r="131" spans="1:39" ht="17.399999999999999">
      <c r="A131" s="246"/>
      <c r="B131" s="277" t="s">
        <v>0</v>
      </c>
      <c r="C131" s="277"/>
      <c r="D131" s="277" t="str">
        <f>+D133</f>
        <v>R+</v>
      </c>
      <c r="E131" s="277"/>
      <c r="F131" s="278"/>
      <c r="G131" s="278" t="s">
        <v>609</v>
      </c>
      <c r="H131" s="212">
        <f>SUM(H133:H144)</f>
        <v>410</v>
      </c>
      <c r="I131" s="49"/>
      <c r="J131" s="46"/>
      <c r="K131" s="95"/>
      <c r="L131" s="64"/>
      <c r="M131" s="341">
        <f>+Klasse!O19</f>
        <v>511.82195121951219</v>
      </c>
      <c r="N131" s="49" t="s">
        <v>578</v>
      </c>
      <c r="O131" s="43"/>
      <c r="P131" s="73"/>
      <c r="Q131" s="73"/>
      <c r="R131" s="43"/>
      <c r="S131" s="73"/>
      <c r="T131" s="73"/>
      <c r="U131" s="73"/>
      <c r="V131" s="73"/>
      <c r="W131" s="73"/>
      <c r="X131" s="43"/>
      <c r="Y131" s="342">
        <f>+Klasse!Z19</f>
        <v>395.10868375352823</v>
      </c>
      <c r="Z131" s="49" t="s">
        <v>632</v>
      </c>
      <c r="AA131" s="43"/>
      <c r="AB131" s="64"/>
      <c r="AC131" s="65"/>
      <c r="AD131" s="4"/>
      <c r="AE131" s="4"/>
      <c r="AF131" s="56"/>
      <c r="AG131" s="56"/>
      <c r="AH131" s="1"/>
      <c r="AI131" s="5"/>
      <c r="AM131"/>
    </row>
    <row r="132" spans="1:39" ht="15.6">
      <c r="A132" s="46"/>
      <c r="B132" s="43"/>
      <c r="C132" s="46"/>
      <c r="D132" s="46"/>
      <c r="E132" s="46"/>
      <c r="F132" s="46"/>
      <c r="G132" s="46"/>
      <c r="H132" s="46"/>
      <c r="I132" s="43"/>
      <c r="J132" s="95"/>
      <c r="K132" s="64"/>
      <c r="L132" s="43"/>
      <c r="M132" s="43"/>
      <c r="N132" s="43"/>
      <c r="O132" s="73"/>
      <c r="P132" s="73"/>
      <c r="Q132" s="43"/>
      <c r="R132" s="73"/>
      <c r="S132" s="73"/>
      <c r="T132" s="73"/>
      <c r="U132" s="73"/>
      <c r="V132" s="73"/>
      <c r="W132" s="43"/>
      <c r="X132" s="73"/>
      <c r="Y132" s="43"/>
      <c r="Z132" s="43"/>
      <c r="AA132" s="64"/>
      <c r="AB132" s="64"/>
      <c r="AC132" s="64"/>
      <c r="AD132" s="4"/>
      <c r="AE132" s="56"/>
      <c r="AF132" s="56"/>
      <c r="AG132" s="1"/>
      <c r="AH132" s="5"/>
      <c r="AI132"/>
      <c r="AM132"/>
    </row>
    <row r="133" spans="1:39" ht="15.6">
      <c r="A133" s="43"/>
      <c r="B133" s="43">
        <f>+'Ark1'!C675</f>
        <v>2024</v>
      </c>
      <c r="C133" s="51">
        <f>+'Ark1'!L675</f>
        <v>9</v>
      </c>
      <c r="D133" s="52" t="s">
        <v>35</v>
      </c>
      <c r="E133" s="52">
        <f>+'Ark1'!D675</f>
        <v>1</v>
      </c>
      <c r="F133" s="52" t="str">
        <f t="shared" ref="F133:F144" si="55">+F118</f>
        <v>Jan</v>
      </c>
      <c r="G133" s="51">
        <f>+IF(H133=0,"",'Ark1'!Q675)</f>
        <v>30</v>
      </c>
      <c r="H133" s="388">
        <f>+'Ark1'!R675</f>
        <v>34</v>
      </c>
      <c r="I133" s="115">
        <f t="shared" ref="I133:I144" si="56">+IF(H133=0,"",H133-H378)</f>
        <v>6</v>
      </c>
      <c r="J133" s="66">
        <f>+IF(H133=0,"",'Ark1'!AE675)</f>
        <v>5.4487179487179489</v>
      </c>
      <c r="K133" s="66">
        <f>+IF(H133=0,"",'Ark1'!AF675)</f>
        <v>7.8669943725573246</v>
      </c>
      <c r="L133" s="53">
        <f>+IF(H133=0,"",'Ark1'!T675)</f>
        <v>7.2941176470588243</v>
      </c>
      <c r="M133" s="300">
        <f>+IF(H133=0,"",'Ark1'!U675)</f>
        <v>518.44117647058818</v>
      </c>
      <c r="N133" s="115">
        <f t="shared" ref="N133:N144" si="57">+IF(H133=0,"",M133-M378)</f>
        <v>18.73760504201698</v>
      </c>
      <c r="O133" s="76">
        <f>+IF(H133=0,"",'Ark1'!W675)</f>
        <v>58.82352941176471</v>
      </c>
      <c r="P133" s="76">
        <f>+IF(H133=0,"",'Ark1'!X675)</f>
        <v>100</v>
      </c>
      <c r="Q133" s="300">
        <f>+IF(H133=0,"",'Ark1'!AG675)</f>
        <v>1416.060606060606</v>
      </c>
      <c r="R133" s="76">
        <f>+IF(H133=0,"",'Ark1'!AH675)</f>
        <v>0</v>
      </c>
      <c r="S133" s="76">
        <f>+IF(H133=0,"",'Ark1'!AI675)</f>
        <v>97.058823529411754</v>
      </c>
      <c r="T133" s="444">
        <f>+'Ark1'!AR675</f>
        <v>227.24242424242425</v>
      </c>
      <c r="U133" s="420">
        <f>+'Ark1'!AS675</f>
        <v>44.142631252936091</v>
      </c>
      <c r="V133" s="76">
        <f>+IF(H133=0,"",'Ark1'!Y675)</f>
        <v>77.653207644239203</v>
      </c>
      <c r="W133" s="53">
        <f>+IF(H133=0,"",'Ark1'!AA675)</f>
        <v>2.4196428001415446</v>
      </c>
      <c r="X133" s="76">
        <f>+IF(H133=0,"",'Ark1'!AC675)</f>
        <v>35.799285225631991</v>
      </c>
      <c r="Y133" s="300">
        <f t="shared" ref="Y133:Y144" si="58">IF(H133=0,"",1000*M133/Q133)</f>
        <v>366.11510429123501</v>
      </c>
      <c r="Z133" s="115">
        <f t="shared" ref="Z133:Z144" si="59">+IF(H133=0,"",Y133-Y378)</f>
        <v>-56.352361513891651</v>
      </c>
      <c r="AA133" s="66">
        <f t="shared" ref="AA133:AA144" si="60">IF(H133=0,"",M133/C133)</f>
        <v>57.604575163398685</v>
      </c>
      <c r="AB133" s="66">
        <f t="shared" ref="AB133:AB144" si="61">IF(H133=0,"",H133/G133)</f>
        <v>1.1333333333333333</v>
      </c>
      <c r="AC133" s="43"/>
      <c r="AD133" s="4"/>
      <c r="AE133" s="56"/>
      <c r="AF133" s="56"/>
      <c r="AG133" s="1"/>
      <c r="AH133" s="5"/>
      <c r="AI133"/>
      <c r="AM133"/>
    </row>
    <row r="134" spans="1:39" ht="15.6">
      <c r="A134" s="43"/>
      <c r="B134" s="43">
        <f>+'Ark1'!C676</f>
        <v>2024</v>
      </c>
      <c r="C134" s="51">
        <f>+'Ark1'!L676</f>
        <v>9</v>
      </c>
      <c r="D134" s="52" t="s">
        <v>35</v>
      </c>
      <c r="E134" s="52">
        <f>+'Ark1'!D676</f>
        <v>2</v>
      </c>
      <c r="F134" s="52" t="str">
        <f t="shared" si="55"/>
        <v>Feb</v>
      </c>
      <c r="G134" s="51">
        <f>+IF(H134=0,"",'Ark1'!Q676)</f>
        <v>22</v>
      </c>
      <c r="H134" s="388">
        <f>+'Ark1'!R676</f>
        <v>26</v>
      </c>
      <c r="I134" s="115">
        <f t="shared" si="56"/>
        <v>11</v>
      </c>
      <c r="J134" s="66">
        <f>+IF(H134=0,"",'Ark1'!AE676)</f>
        <v>5.7777777777777777</v>
      </c>
      <c r="K134" s="66">
        <f>+IF(H134=0,"",'Ark1'!AF676)</f>
        <v>8.3561375775298306</v>
      </c>
      <c r="L134" s="53">
        <f>+IF(H134=0,"",'Ark1'!T676)</f>
        <v>7.5769230769230749</v>
      </c>
      <c r="M134" s="300">
        <f>+IF(H134=0,"",'Ark1'!U676)</f>
        <v>523.92307692307679</v>
      </c>
      <c r="N134" s="115">
        <f t="shared" si="57"/>
        <v>-3.730256410256402</v>
      </c>
      <c r="O134" s="76">
        <f>+IF(H134=0,"",'Ark1'!W676)</f>
        <v>53.84615384615384</v>
      </c>
      <c r="P134" s="76">
        <f>+IF(H134=0,"",'Ark1'!X676)</f>
        <v>96.153846153846175</v>
      </c>
      <c r="Q134" s="300">
        <f>+IF(H134=0,"",'Ark1'!AG676)</f>
        <v>1344.416666666667</v>
      </c>
      <c r="R134" s="76">
        <f>+IF(H134=0,"",'Ark1'!AH676)</f>
        <v>0</v>
      </c>
      <c r="S134" s="76">
        <f>+IF(H134=0,"",'Ark1'!AI676)</f>
        <v>88.461538461538439</v>
      </c>
      <c r="T134" s="444">
        <f>+'Ark1'!AR676</f>
        <v>226.5833333333334</v>
      </c>
      <c r="U134" s="420">
        <f>+'Ark1'!AS676</f>
        <v>44.152702431408507</v>
      </c>
      <c r="V134" s="76">
        <f>+IF(H134=0,"",'Ark1'!Y676)</f>
        <v>111.56985155116038</v>
      </c>
      <c r="W134" s="53">
        <f>+IF(H134=0,"",'Ark1'!AA676)</f>
        <v>2.5746258417199344</v>
      </c>
      <c r="X134" s="76">
        <f>+IF(H134=0,"",'Ark1'!AC676)</f>
        <v>57.459256068742654</v>
      </c>
      <c r="Y134" s="300">
        <f t="shared" si="58"/>
        <v>389.70290231679911</v>
      </c>
      <c r="Z134" s="115">
        <f t="shared" si="59"/>
        <v>-45.240559311083189</v>
      </c>
      <c r="AA134" s="66">
        <f t="shared" si="60"/>
        <v>58.213675213675202</v>
      </c>
      <c r="AB134" s="66">
        <f t="shared" si="61"/>
        <v>1.1818181818181819</v>
      </c>
      <c r="AC134" s="43"/>
      <c r="AD134" s="4"/>
      <c r="AE134" s="56"/>
      <c r="AF134" s="56"/>
      <c r="AG134" s="1"/>
      <c r="AH134" s="5"/>
      <c r="AI134"/>
      <c r="AM134"/>
    </row>
    <row r="135" spans="1:39" ht="15.6">
      <c r="A135" s="43"/>
      <c r="B135" s="43">
        <f>+'Ark1'!C677</f>
        <v>2024</v>
      </c>
      <c r="C135" s="51">
        <f>+'Ark1'!L677</f>
        <v>9</v>
      </c>
      <c r="D135" s="52" t="s">
        <v>35</v>
      </c>
      <c r="E135" s="52">
        <f>+'Ark1'!D677</f>
        <v>3</v>
      </c>
      <c r="F135" s="52" t="str">
        <f t="shared" si="55"/>
        <v>Mar</v>
      </c>
      <c r="G135" s="51">
        <f>+IF(H135=0,"",'Ark1'!Q677)</f>
        <v>13</v>
      </c>
      <c r="H135" s="388">
        <f>+'Ark1'!R677</f>
        <v>21</v>
      </c>
      <c r="I135" s="115">
        <f t="shared" si="56"/>
        <v>8</v>
      </c>
      <c r="J135" s="66">
        <f>+IF(H135=0,"",'Ark1'!AE677)</f>
        <v>5.833333333333333</v>
      </c>
      <c r="K135" s="66">
        <f>+IF(H135=0,"",'Ark1'!AF677)</f>
        <v>7.9688912055814445</v>
      </c>
      <c r="L135" s="53">
        <f>+IF(H135=0,"",'Ark1'!T677)</f>
        <v>7.0476190476190492</v>
      </c>
      <c r="M135" s="300">
        <f>+IF(H135=0,"",'Ark1'!U677)</f>
        <v>492.12380952380943</v>
      </c>
      <c r="N135" s="115">
        <f t="shared" si="57"/>
        <v>-49.568498168498422</v>
      </c>
      <c r="O135" s="76">
        <f>+IF(H135=0,"",'Ark1'!W677)</f>
        <v>66.666666666666686</v>
      </c>
      <c r="P135" s="76">
        <f>+IF(H135=0,"",'Ark1'!X677)</f>
        <v>95.238095238095283</v>
      </c>
      <c r="Q135" s="300">
        <f>+IF(H135=0,"",'Ark1'!AG677)</f>
        <v>1062.6315789473681</v>
      </c>
      <c r="R135" s="76">
        <f>+IF(H135=0,"",'Ark1'!AH677)</f>
        <v>0</v>
      </c>
      <c r="S135" s="76">
        <f>+IF(H135=0,"",'Ark1'!AI677)</f>
        <v>85.714285714285694</v>
      </c>
      <c r="T135" s="453"/>
      <c r="U135" s="90"/>
      <c r="V135" s="76">
        <f>+IF(H135=0,"",'Ark1'!Y677)</f>
        <v>93.607106490306009</v>
      </c>
      <c r="W135" s="53">
        <f>+IF(H135=0,"",'Ark1'!AA677)</f>
        <v>2.3999244130198392</v>
      </c>
      <c r="X135" s="76">
        <f>+IF(H135=0,"",'Ark1'!AC677)</f>
        <v>64.147964740375983</v>
      </c>
      <c r="Y135" s="300">
        <f t="shared" si="58"/>
        <v>463.11799806599214</v>
      </c>
      <c r="Z135" s="115">
        <f t="shared" si="59"/>
        <v>59.547644039314662</v>
      </c>
      <c r="AA135" s="66">
        <f t="shared" si="60"/>
        <v>54.68042328042327</v>
      </c>
      <c r="AB135" s="66">
        <f t="shared" si="61"/>
        <v>1.6153846153846154</v>
      </c>
      <c r="AC135" s="43"/>
      <c r="AD135" s="4"/>
      <c r="AE135" s="56"/>
      <c r="AF135" s="56"/>
      <c r="AG135" s="1"/>
      <c r="AH135" s="5"/>
      <c r="AI135"/>
      <c r="AM135"/>
    </row>
    <row r="136" spans="1:39" ht="15.6">
      <c r="A136" s="43"/>
      <c r="B136" s="43">
        <f>+'Ark1'!C678</f>
        <v>2024</v>
      </c>
      <c r="C136" s="51">
        <f>+'Ark1'!L678</f>
        <v>9</v>
      </c>
      <c r="D136" s="52" t="s">
        <v>35</v>
      </c>
      <c r="E136" s="52">
        <f>+'Ark1'!D678</f>
        <v>4</v>
      </c>
      <c r="F136" s="52" t="str">
        <f t="shared" si="55"/>
        <v>Apr</v>
      </c>
      <c r="G136" s="51">
        <f>+IF(H136=0,"",'Ark1'!Q678)</f>
        <v>30</v>
      </c>
      <c r="H136" s="388">
        <f>+'Ark1'!R678</f>
        <v>39</v>
      </c>
      <c r="I136" s="115">
        <f t="shared" si="56"/>
        <v>16</v>
      </c>
      <c r="J136" s="66">
        <f>+IF(H136=0,"",'Ark1'!AE678)</f>
        <v>5.6195965417867439</v>
      </c>
      <c r="K136" s="66">
        <f>+IF(H136=0,"",'Ark1'!AF678)</f>
        <v>7.6476880745490812</v>
      </c>
      <c r="L136" s="53">
        <f>+IF(H136=0,"",'Ark1'!T678)</f>
        <v>6.6410256410256396</v>
      </c>
      <c r="M136" s="300">
        <f>+IF(H136=0,"",'Ark1'!U678)</f>
        <v>479.91282051282042</v>
      </c>
      <c r="N136" s="115">
        <f t="shared" si="57"/>
        <v>-2.0176142697882824</v>
      </c>
      <c r="O136" s="76">
        <f>+IF(H136=0,"",'Ark1'!W678)</f>
        <v>48.717948717948723</v>
      </c>
      <c r="P136" s="76">
        <f>+IF(H136=0,"",'Ark1'!X678)</f>
        <v>94.871794871794876</v>
      </c>
      <c r="Q136" s="300">
        <f>+IF(H136=0,"",'Ark1'!AG678)</f>
        <v>1054.0277777777778</v>
      </c>
      <c r="R136" s="76">
        <f>+IF(H136=0,"",'Ark1'!AH678)</f>
        <v>0</v>
      </c>
      <c r="S136" s="76">
        <f>+IF(H136=0,"",'Ark1'!AI678)</f>
        <v>89.743589743589737</v>
      </c>
      <c r="T136" s="453"/>
      <c r="U136" s="90"/>
      <c r="V136" s="76">
        <f>+IF(H136=0,"",'Ark1'!Y678)</f>
        <v>87.015516386703865</v>
      </c>
      <c r="W136" s="53">
        <f>+IF(H136=0,"",'Ark1'!AA678)</f>
        <v>2.1060009434236977</v>
      </c>
      <c r="X136" s="76">
        <f>+IF(H136=0,"",'Ark1'!AC678)</f>
        <v>35.848643695514745</v>
      </c>
      <c r="Y136" s="300">
        <f t="shared" si="58"/>
        <v>455.31325704207495</v>
      </c>
      <c r="Z136" s="115">
        <f t="shared" si="59"/>
        <v>-58.785042786980512</v>
      </c>
      <c r="AA136" s="66">
        <f t="shared" si="60"/>
        <v>53.323646723646711</v>
      </c>
      <c r="AB136" s="66">
        <f t="shared" si="61"/>
        <v>1.3</v>
      </c>
      <c r="AC136" s="43"/>
      <c r="AD136" s="4"/>
      <c r="AE136" s="56"/>
      <c r="AF136" s="56"/>
      <c r="AG136" s="1"/>
      <c r="AH136" s="5"/>
      <c r="AI136"/>
      <c r="AM136"/>
    </row>
    <row r="137" spans="1:39" ht="15.6">
      <c r="A137" s="43"/>
      <c r="B137" s="43">
        <f>+'Ark1'!C679</f>
        <v>2024</v>
      </c>
      <c r="C137" s="51">
        <f>+'Ark1'!L679</f>
        <v>9</v>
      </c>
      <c r="D137" s="52" t="s">
        <v>35</v>
      </c>
      <c r="E137" s="52">
        <f>+'Ark1'!D679</f>
        <v>5</v>
      </c>
      <c r="F137" s="52" t="str">
        <f t="shared" si="55"/>
        <v>Mai</v>
      </c>
      <c r="G137" s="51">
        <f>+IF(H137=0,"",'Ark1'!Q679)</f>
        <v>40</v>
      </c>
      <c r="H137" s="388">
        <f>+'Ark1'!R679</f>
        <v>45</v>
      </c>
      <c r="I137" s="115">
        <f t="shared" si="56"/>
        <v>-13</v>
      </c>
      <c r="J137" s="66">
        <f>+IF(H137=0,"",'Ark1'!AE679)</f>
        <v>6.5693430656934293</v>
      </c>
      <c r="K137" s="66">
        <f>+IF(H137=0,"",'Ark1'!AF679)</f>
        <v>9.7166186781454087</v>
      </c>
      <c r="L137" s="53">
        <f>+IF(H137=0,"",'Ark1'!T679)</f>
        <v>7.7777777777777777</v>
      </c>
      <c r="M137" s="300">
        <f>+IF(H137=0,"",'Ark1'!U679)</f>
        <v>515.86888888888916</v>
      </c>
      <c r="N137" s="115">
        <f t="shared" si="57"/>
        <v>45.782681992337587</v>
      </c>
      <c r="O137" s="76">
        <f>+IF(H137=0,"",'Ark1'!W679)</f>
        <v>62.222222222222221</v>
      </c>
      <c r="P137" s="76">
        <f>+IF(H137=0,"",'Ark1'!X679)</f>
        <v>97.777777777777771</v>
      </c>
      <c r="Q137" s="300">
        <f>+IF(H137=0,"",'Ark1'!AG679)</f>
        <v>1274.1707317073171</v>
      </c>
      <c r="R137" s="76">
        <f>+IF(H137=0,"",'Ark1'!AH679)</f>
        <v>0</v>
      </c>
      <c r="S137" s="76">
        <f>+IF(H137=0,"",'Ark1'!AI679)</f>
        <v>86.666666666666686</v>
      </c>
      <c r="T137" s="453"/>
      <c r="U137" s="90"/>
      <c r="V137" s="76">
        <f>+IF(H137=0,"",'Ark1'!Y679)</f>
        <v>92.958915231340157</v>
      </c>
      <c r="W137" s="53">
        <f>+IF(H137=0,"",'Ark1'!AA679)</f>
        <v>2.4575406757243119</v>
      </c>
      <c r="X137" s="76">
        <f>+IF(H137=0,"",'Ark1'!AC679)</f>
        <v>18.899211662459582</v>
      </c>
      <c r="Y137" s="300">
        <f t="shared" si="58"/>
        <v>404.86637783435339</v>
      </c>
      <c r="Z137" s="115">
        <f t="shared" si="59"/>
        <v>-117.74744897573265</v>
      </c>
      <c r="AA137" s="66">
        <f t="shared" si="60"/>
        <v>57.318765432098793</v>
      </c>
      <c r="AB137" s="66">
        <f t="shared" si="61"/>
        <v>1.125</v>
      </c>
      <c r="AC137" s="43"/>
      <c r="AD137" s="4"/>
      <c r="AE137" s="56"/>
      <c r="AF137" s="56"/>
      <c r="AG137" s="1"/>
      <c r="AH137" s="5"/>
      <c r="AI137"/>
      <c r="AM137"/>
    </row>
    <row r="138" spans="1:39" ht="15.6">
      <c r="A138" s="43"/>
      <c r="B138" s="43">
        <f>+'Ark1'!C680</f>
        <v>2024</v>
      </c>
      <c r="C138" s="51">
        <f>+'Ark1'!L680</f>
        <v>9</v>
      </c>
      <c r="D138" s="52" t="s">
        <v>35</v>
      </c>
      <c r="E138" s="52">
        <f>+'Ark1'!D680</f>
        <v>6</v>
      </c>
      <c r="F138" s="52" t="str">
        <f t="shared" si="55"/>
        <v>Jun</v>
      </c>
      <c r="G138" s="51">
        <f>+IF(H138=0,"",'Ark1'!Q680)</f>
        <v>44</v>
      </c>
      <c r="H138" s="388">
        <f>+'Ark1'!R680</f>
        <v>45</v>
      </c>
      <c r="I138" s="115">
        <f t="shared" si="56"/>
        <v>-17</v>
      </c>
      <c r="J138" s="66">
        <f>+IF(H138=0,"",'Ark1'!AE680)</f>
        <v>6.5885797950219605</v>
      </c>
      <c r="K138" s="66">
        <f>+IF(H138=0,"",'Ark1'!AF680)</f>
        <v>9.2138090446615486</v>
      </c>
      <c r="L138" s="53">
        <f>+IF(H138=0,"",'Ark1'!T680)</f>
        <v>6.2</v>
      </c>
      <c r="M138" s="300">
        <f>+IF(H138=0,"",'Ark1'!U680)</f>
        <v>495.69555555555559</v>
      </c>
      <c r="N138" s="115">
        <f t="shared" si="57"/>
        <v>0.53265232974899845</v>
      </c>
      <c r="O138" s="76">
        <f>+IF(H138=0,"",'Ark1'!W680)</f>
        <v>35.555555555555557</v>
      </c>
      <c r="P138" s="76">
        <f>+IF(H138=0,"",'Ark1'!X680)</f>
        <v>95.555555555555557</v>
      </c>
      <c r="Q138" s="300">
        <f>+IF(H138=0,"",'Ark1'!AG680)</f>
        <v>1252</v>
      </c>
      <c r="R138" s="76">
        <f>+IF(H138=0,"",'Ark1'!AH680)</f>
        <v>0</v>
      </c>
      <c r="S138" s="76">
        <f>+IF(H138=0,"",'Ark1'!AI680)</f>
        <v>93.333333333333314</v>
      </c>
      <c r="T138" s="453"/>
      <c r="U138" s="90"/>
      <c r="V138" s="76">
        <f>+IF(H138=0,"",'Ark1'!Y680)</f>
        <v>99.535561385099825</v>
      </c>
      <c r="W138" s="53">
        <f>+IF(H138=0,"",'Ark1'!AA680)</f>
        <v>2.2171052197754517</v>
      </c>
      <c r="X138" s="76">
        <f>+IF(H138=0,"",'Ark1'!AC680)</f>
        <v>32.022519171869959</v>
      </c>
      <c r="Y138" s="300">
        <f t="shared" si="58"/>
        <v>395.92296769613063</v>
      </c>
      <c r="Z138" s="115">
        <f t="shared" si="59"/>
        <v>-9.5585987337669849</v>
      </c>
      <c r="AA138" s="66">
        <f t="shared" si="60"/>
        <v>55.077283950617286</v>
      </c>
      <c r="AB138" s="66">
        <f t="shared" si="61"/>
        <v>1.0227272727272727</v>
      </c>
      <c r="AC138" s="43"/>
      <c r="AD138" s="4"/>
      <c r="AE138" s="56"/>
      <c r="AF138" s="56"/>
      <c r="AG138" s="1"/>
      <c r="AH138" s="5"/>
      <c r="AI138"/>
      <c r="AM138"/>
    </row>
    <row r="139" spans="1:39" ht="15.6">
      <c r="A139" s="43"/>
      <c r="B139" s="43">
        <f>+'Ark1'!C681</f>
        <v>2024</v>
      </c>
      <c r="C139" s="51">
        <f>+'Ark1'!L681</f>
        <v>9</v>
      </c>
      <c r="D139" s="52" t="s">
        <v>35</v>
      </c>
      <c r="E139" s="52">
        <f>+'Ark1'!D681</f>
        <v>7</v>
      </c>
      <c r="F139" s="52" t="str">
        <f t="shared" si="55"/>
        <v>Jul</v>
      </c>
      <c r="G139" s="51">
        <f>+IF(H139=0,"",'Ark1'!Q681)</f>
        <v>33</v>
      </c>
      <c r="H139" s="388">
        <f>+'Ark1'!R681</f>
        <v>37</v>
      </c>
      <c r="I139" s="115">
        <f t="shared" si="56"/>
        <v>-8</v>
      </c>
      <c r="J139" s="66">
        <f>+IF(H139=0,"",'Ark1'!AE681)</f>
        <v>6.4572425828970319</v>
      </c>
      <c r="K139" s="66">
        <f>+IF(H139=0,"",'Ark1'!AF681)</f>
        <v>9.0421552394387117</v>
      </c>
      <c r="L139" s="53">
        <f>+IF(H139=0,"",'Ark1'!T681)</f>
        <v>6.5945945945945939</v>
      </c>
      <c r="M139" s="300">
        <f>+IF(H139=0,"",'Ark1'!U681)</f>
        <v>516.43243243243251</v>
      </c>
      <c r="N139" s="115">
        <f t="shared" si="57"/>
        <v>6.4924324324325084</v>
      </c>
      <c r="O139" s="76">
        <f>+IF(H139=0,"",'Ark1'!W681)</f>
        <v>56.756756756756758</v>
      </c>
      <c r="P139" s="76">
        <f>+IF(H139=0,"",'Ark1'!X681)</f>
        <v>97.297297297297305</v>
      </c>
      <c r="Q139" s="300">
        <f>+IF(H139=0,"",'Ark1'!AG681)</f>
        <v>1196.2</v>
      </c>
      <c r="R139" s="76">
        <f>+IF(H139=0,"",'Ark1'!AH681)</f>
        <v>0</v>
      </c>
      <c r="S139" s="76">
        <f>+IF(H139=0,"",'Ark1'!AI681)</f>
        <v>94.594594594594625</v>
      </c>
      <c r="T139" s="453"/>
      <c r="U139" s="90"/>
      <c r="V139" s="76">
        <f>+IF(H139=0,"",'Ark1'!Y681)</f>
        <v>94.731253023955375</v>
      </c>
      <c r="W139" s="53">
        <f>+IF(H139=0,"",'Ark1'!AA681)</f>
        <v>2.3418571916145381</v>
      </c>
      <c r="X139" s="76">
        <f>+IF(H139=0,"",'Ark1'!AC681)</f>
        <v>46.08709945129231</v>
      </c>
      <c r="Y139" s="300">
        <f t="shared" si="58"/>
        <v>431.72749743557301</v>
      </c>
      <c r="Z139" s="115">
        <f t="shared" si="59"/>
        <v>47.595268926209371</v>
      </c>
      <c r="AA139" s="66">
        <f t="shared" si="60"/>
        <v>57.381381381381388</v>
      </c>
      <c r="AB139" s="66">
        <f t="shared" si="61"/>
        <v>1.1212121212121211</v>
      </c>
      <c r="AC139" s="43"/>
      <c r="AD139" s="4"/>
      <c r="AE139" s="56"/>
      <c r="AF139" s="56"/>
      <c r="AG139" s="1"/>
      <c r="AH139" s="5"/>
      <c r="AI139"/>
      <c r="AM139"/>
    </row>
    <row r="140" spans="1:39" ht="15.6">
      <c r="A140" s="43"/>
      <c r="B140" s="43">
        <f>+'Ark1'!C682</f>
        <v>2024</v>
      </c>
      <c r="C140" s="51">
        <f>+'Ark1'!L682</f>
        <v>9</v>
      </c>
      <c r="D140" s="52" t="s">
        <v>35</v>
      </c>
      <c r="E140" s="52">
        <f>+'Ark1'!D682</f>
        <v>8</v>
      </c>
      <c r="F140" s="52" t="str">
        <f t="shared" si="55"/>
        <v>Aug</v>
      </c>
      <c r="G140" s="51">
        <f>+IF(H140=0,"",'Ark1'!Q682)</f>
        <v>32</v>
      </c>
      <c r="H140" s="388">
        <f>+'Ark1'!R682</f>
        <v>36</v>
      </c>
      <c r="I140" s="115">
        <f t="shared" si="56"/>
        <v>-13</v>
      </c>
      <c r="J140" s="66">
        <f>+IF(H140=0,"",'Ark1'!AE682)</f>
        <v>4.8780487804878048</v>
      </c>
      <c r="K140" s="66">
        <f>+IF(H140=0,"",'Ark1'!AF682)</f>
        <v>6.6741659976665684</v>
      </c>
      <c r="L140" s="53">
        <f>+IF(H140=0,"",'Ark1'!T682)</f>
        <v>6.5555555555555562</v>
      </c>
      <c r="M140" s="300">
        <f>+IF(H140=0,"",'Ark1'!U682)</f>
        <v>492.11944444444441</v>
      </c>
      <c r="N140" s="115">
        <f t="shared" si="57"/>
        <v>-6.1805555555555998</v>
      </c>
      <c r="O140" s="76">
        <f>+IF(H140=0,"",'Ark1'!W682)</f>
        <v>55.555555555555557</v>
      </c>
      <c r="P140" s="76">
        <f>+IF(H140=0,"",'Ark1'!X682)</f>
        <v>91.666666666666686</v>
      </c>
      <c r="Q140" s="300">
        <f>+IF(H140=0,"",'Ark1'!AG682)</f>
        <v>1270.9411764705883</v>
      </c>
      <c r="R140" s="76">
        <f>+IF(H140=0,"",'Ark1'!AH682)</f>
        <v>2.7777777777777781</v>
      </c>
      <c r="S140" s="76">
        <f>+IF(H140=0,"",'Ark1'!AI682)</f>
        <v>91.666666666666686</v>
      </c>
      <c r="T140" s="453"/>
      <c r="U140" s="90"/>
      <c r="V140" s="76">
        <f>+IF(H140=0,"",'Ark1'!Y682)</f>
        <v>103.58167957769282</v>
      </c>
      <c r="W140" s="53">
        <f>+IF(H140=0,"",'Ark1'!AA682)</f>
        <v>1.7550632221034816</v>
      </c>
      <c r="X140" s="76">
        <f>+IF(H140=0,"",'Ark1'!AC682)</f>
        <v>25.655197069519524</v>
      </c>
      <c r="Y140" s="300">
        <f t="shared" si="58"/>
        <v>387.20867145957396</v>
      </c>
      <c r="Z140" s="115">
        <f t="shared" si="59"/>
        <v>-54.819252020833289</v>
      </c>
      <c r="AA140" s="66">
        <f t="shared" si="60"/>
        <v>54.679938271604932</v>
      </c>
      <c r="AB140" s="66">
        <f t="shared" si="61"/>
        <v>1.125</v>
      </c>
      <c r="AC140" s="43"/>
      <c r="AD140" s="4"/>
      <c r="AE140" s="56"/>
      <c r="AF140" s="56"/>
      <c r="AG140" s="1"/>
      <c r="AH140" s="5"/>
      <c r="AI140"/>
      <c r="AM140"/>
    </row>
    <row r="141" spans="1:39" ht="15.6">
      <c r="A141" s="43"/>
      <c r="B141" s="43">
        <f>+'Ark1'!C683</f>
        <v>2024</v>
      </c>
      <c r="C141" s="51">
        <f>+'Ark1'!L683</f>
        <v>9</v>
      </c>
      <c r="D141" s="52" t="s">
        <v>35</v>
      </c>
      <c r="E141" s="52">
        <f>+'Ark1'!D683</f>
        <v>9</v>
      </c>
      <c r="F141" s="52" t="str">
        <f t="shared" si="55"/>
        <v>Sep</v>
      </c>
      <c r="G141" s="51">
        <f>+IF(H141=0,"",'Ark1'!Q683)</f>
        <v>27</v>
      </c>
      <c r="H141" s="388">
        <f>+'Ark1'!R683</f>
        <v>30</v>
      </c>
      <c r="I141" s="115">
        <f t="shared" si="56"/>
        <v>1</v>
      </c>
      <c r="J141" s="66">
        <f>+IF(H141=0,"",'Ark1'!AE683)</f>
        <v>3.90625</v>
      </c>
      <c r="K141" s="66">
        <f>+IF(H141=0,"",'Ark1'!AF683)</f>
        <v>5.8107971341231384</v>
      </c>
      <c r="L141" s="53">
        <f>+IF(H141=0,"",'Ark1'!T683)</f>
        <v>7.4333333333333345</v>
      </c>
      <c r="M141" s="300">
        <f>+IF(H141=0,"",'Ark1'!U683)</f>
        <v>533.95666666666682</v>
      </c>
      <c r="N141" s="115">
        <f t="shared" si="57"/>
        <v>-5.4019540229883205</v>
      </c>
      <c r="O141" s="76">
        <f>+IF(H141=0,"",'Ark1'!W683)</f>
        <v>66.666666666666686</v>
      </c>
      <c r="P141" s="76">
        <f>+IF(H141=0,"",'Ark1'!X683)</f>
        <v>96.666666666666686</v>
      </c>
      <c r="Q141" s="300">
        <f>+IF(H141=0,"",'Ark1'!AG683)</f>
        <v>1426.6071428571429</v>
      </c>
      <c r="R141" s="76">
        <f>+IF(H141=0,"",'Ark1'!AH683)</f>
        <v>0</v>
      </c>
      <c r="S141" s="76">
        <f>+IF(H141=0,"",'Ark1'!AI683)</f>
        <v>90</v>
      </c>
      <c r="T141" s="453"/>
      <c r="U141" s="90"/>
      <c r="V141" s="76">
        <f>+IF(H141=0,"",'Ark1'!Y683)</f>
        <v>87.983917785518273</v>
      </c>
      <c r="W141" s="53">
        <f>+IF(H141=0,"",'Ark1'!AA683)</f>
        <v>2.728654532101042</v>
      </c>
      <c r="X141" s="76">
        <f>+IF(H141=0,"",'Ark1'!AC683)</f>
        <v>-23.051378170474944</v>
      </c>
      <c r="Y141" s="300">
        <f t="shared" si="58"/>
        <v>374.28430758960252</v>
      </c>
      <c r="Z141" s="115">
        <f t="shared" si="59"/>
        <v>-44.472385492427918</v>
      </c>
      <c r="AA141" s="66">
        <f t="shared" si="60"/>
        <v>59.328518518518536</v>
      </c>
      <c r="AB141" s="66">
        <f t="shared" si="61"/>
        <v>1.1111111111111112</v>
      </c>
      <c r="AC141" s="43"/>
      <c r="AD141" s="4"/>
      <c r="AE141" s="56"/>
      <c r="AF141" s="56"/>
      <c r="AG141" s="1"/>
      <c r="AH141" s="5"/>
      <c r="AI141"/>
      <c r="AM141"/>
    </row>
    <row r="142" spans="1:39" ht="15.6">
      <c r="A142" s="43"/>
      <c r="B142" s="43">
        <f>+'Ark1'!C684</f>
        <v>2024</v>
      </c>
      <c r="C142" s="51">
        <f>+'Ark1'!L684</f>
        <v>9</v>
      </c>
      <c r="D142" s="52" t="s">
        <v>35</v>
      </c>
      <c r="E142" s="52">
        <f>+'Ark1'!D684</f>
        <v>10</v>
      </c>
      <c r="F142" s="52" t="str">
        <f t="shared" si="55"/>
        <v>Okt</v>
      </c>
      <c r="G142" s="51">
        <f>+IF(H142=0,"",'Ark1'!Q684)</f>
        <v>44</v>
      </c>
      <c r="H142" s="388">
        <f>+'Ark1'!R684</f>
        <v>44</v>
      </c>
      <c r="I142" s="115">
        <f t="shared" si="56"/>
        <v>7</v>
      </c>
      <c r="J142" s="66">
        <f>+IF(H142=0,"",'Ark1'!AE684)</f>
        <v>4.5595854922279804</v>
      </c>
      <c r="K142" s="66">
        <f>+IF(H142=0,"",'Ark1'!AF684)</f>
        <v>7.0771842030715311</v>
      </c>
      <c r="L142" s="53">
        <f>+IF(H142=0,"",'Ark1'!T684)</f>
        <v>6.3636363636363633</v>
      </c>
      <c r="M142" s="300">
        <f>+IF(H142=0,"",'Ark1'!U684)</f>
        <v>542.80909090909108</v>
      </c>
      <c r="N142" s="115">
        <f t="shared" si="57"/>
        <v>17.200982800982956</v>
      </c>
      <c r="O142" s="76">
        <f>+IF(H142=0,"",'Ark1'!W684)</f>
        <v>40.909090909090907</v>
      </c>
      <c r="P142" s="76">
        <f>+IF(H142=0,"",'Ark1'!X684)</f>
        <v>100</v>
      </c>
      <c r="Q142" s="300">
        <f>+IF(H142=0,"",'Ark1'!AG684)</f>
        <v>1500.880952380953</v>
      </c>
      <c r="R142" s="76">
        <f>+IF(H142=0,"",'Ark1'!AH684)</f>
        <v>0</v>
      </c>
      <c r="S142" s="76">
        <f>+IF(H142=0,"",'Ark1'!AI684)</f>
        <v>95.454545454545439</v>
      </c>
      <c r="T142" s="453"/>
      <c r="U142" s="90"/>
      <c r="V142" s="76">
        <f>+IF(H142=0,"",'Ark1'!Y684)</f>
        <v>66.789921048904702</v>
      </c>
      <c r="W142" s="53">
        <f>+IF(H142=0,"",'Ark1'!AA684)</f>
        <v>2.257219821442753</v>
      </c>
      <c r="X142" s="76">
        <f>+IF(H142=0,"",'Ark1'!AC684)</f>
        <v>0.32041612195156555</v>
      </c>
      <c r="Y142" s="300">
        <f t="shared" si="58"/>
        <v>361.66032359061848</v>
      </c>
      <c r="Z142" s="115">
        <f t="shared" si="59"/>
        <v>-9.1245151750950413</v>
      </c>
      <c r="AA142" s="66">
        <f t="shared" si="60"/>
        <v>60.312121212121234</v>
      </c>
      <c r="AB142" s="66">
        <f t="shared" si="61"/>
        <v>1</v>
      </c>
      <c r="AC142" s="43"/>
      <c r="AD142" s="4"/>
      <c r="AE142" s="56"/>
      <c r="AF142" s="56"/>
      <c r="AG142" s="1"/>
      <c r="AH142" s="5"/>
      <c r="AI142"/>
      <c r="AM142"/>
    </row>
    <row r="143" spans="1:39" ht="15.6">
      <c r="A143" s="43"/>
      <c r="B143" s="43">
        <f>+'Ark1'!C685</f>
        <v>2024</v>
      </c>
      <c r="C143" s="51">
        <f>+'Ark1'!L685</f>
        <v>9</v>
      </c>
      <c r="D143" s="52" t="s">
        <v>35</v>
      </c>
      <c r="E143" s="52">
        <f>+'Ark1'!D685</f>
        <v>11</v>
      </c>
      <c r="F143" s="52" t="str">
        <f t="shared" si="55"/>
        <v>Nov</v>
      </c>
      <c r="G143" s="51">
        <f>+IF(H143=0,"",'Ark1'!Q685)</f>
        <v>43</v>
      </c>
      <c r="H143" s="388">
        <f>+'Ark1'!R685</f>
        <v>44</v>
      </c>
      <c r="I143" s="115">
        <f t="shared" si="56"/>
        <v>9</v>
      </c>
      <c r="J143" s="66">
        <f>+IF(H143=0,"",'Ark1'!AE685)</f>
        <v>4.1392285983066799</v>
      </c>
      <c r="K143" s="66">
        <f>+IF(H143=0,"",'Ark1'!AF685)</f>
        <v>6.12294777254324</v>
      </c>
      <c r="L143" s="53">
        <f>+IF(H143=0,"",'Ark1'!T685)</f>
        <v>6.3863636363636367</v>
      </c>
      <c r="M143" s="300">
        <f>+IF(H143=0,"",'Ark1'!U685)</f>
        <v>514.70681818181811</v>
      </c>
      <c r="N143" s="115">
        <f t="shared" si="57"/>
        <v>0.16681818181814378</v>
      </c>
      <c r="O143" s="76">
        <f>+IF(H143=0,"",'Ark1'!W685)</f>
        <v>34.090909090909093</v>
      </c>
      <c r="P143" s="76">
        <f>+IF(H143=0,"",'Ark1'!X685)</f>
        <v>97.727272727272734</v>
      </c>
      <c r="Q143" s="300">
        <f>+IF(H143=0,"",'Ark1'!AG685)</f>
        <v>1330.0454545454545</v>
      </c>
      <c r="R143" s="76">
        <f>+IF(H143=0,"",'Ark1'!AH685)</f>
        <v>0</v>
      </c>
      <c r="S143" s="76">
        <f>+IF(H143=0,"",'Ark1'!AI685)</f>
        <v>100</v>
      </c>
      <c r="T143" s="453"/>
      <c r="U143" s="90"/>
      <c r="V143" s="76">
        <f>+IF(H143=0,"",'Ark1'!Y685)</f>
        <v>71.482042874504572</v>
      </c>
      <c r="W143" s="53">
        <f>+IF(H143=0,"",'Ark1'!AA685)</f>
        <v>2.1554994052308172</v>
      </c>
      <c r="X143" s="76">
        <f>+IF(H143=0,"",'Ark1'!AC685)</f>
        <v>35.983255347947008</v>
      </c>
      <c r="Y143" s="300">
        <f t="shared" si="58"/>
        <v>386.98438194183382</v>
      </c>
      <c r="Z143" s="115">
        <f t="shared" si="59"/>
        <v>-4.670828650037663</v>
      </c>
      <c r="AA143" s="66">
        <f t="shared" si="60"/>
        <v>57.189646464646458</v>
      </c>
      <c r="AB143" s="66">
        <f t="shared" si="61"/>
        <v>1.0232558139534884</v>
      </c>
      <c r="AC143" s="43"/>
      <c r="AD143" s="4"/>
      <c r="AE143" s="56"/>
      <c r="AF143" s="56"/>
      <c r="AG143" s="1"/>
      <c r="AH143" s="5"/>
      <c r="AI143"/>
      <c r="AM143"/>
    </row>
    <row r="144" spans="1:39" ht="15.6">
      <c r="A144" s="43"/>
      <c r="B144" s="43">
        <f>+'Ark1'!C686</f>
        <v>2024</v>
      </c>
      <c r="C144" s="51">
        <f>+'Ark1'!L686</f>
        <v>9</v>
      </c>
      <c r="D144" s="52" t="s">
        <v>35</v>
      </c>
      <c r="E144" s="52">
        <f>+'Ark1'!D686</f>
        <v>12</v>
      </c>
      <c r="F144" s="52" t="str">
        <f t="shared" si="55"/>
        <v>Des</v>
      </c>
      <c r="G144" s="51">
        <f>+IF(H144=0,"",'Ark1'!Q686)</f>
        <v>9</v>
      </c>
      <c r="H144" s="388">
        <f>+'Ark1'!R686</f>
        <v>9</v>
      </c>
      <c r="I144" s="115">
        <f t="shared" si="56"/>
        <v>-10</v>
      </c>
      <c r="J144" s="66">
        <f>+IF(H144=0,"",'Ark1'!AE686)</f>
        <v>4.1284403669724759</v>
      </c>
      <c r="K144" s="66">
        <f>+IF(H144=0,"",'Ark1'!AF686)</f>
        <v>5.8152643972382885</v>
      </c>
      <c r="L144" s="53">
        <f>+IF(H144=0,"",'Ark1'!T686)</f>
        <v>6.4444444444444438</v>
      </c>
      <c r="M144" s="300">
        <f>+IF(H144=0,"",'Ark1'!U686)</f>
        <v>516.96666666666681</v>
      </c>
      <c r="N144" s="115">
        <f t="shared" si="57"/>
        <v>22.177192982456233</v>
      </c>
      <c r="O144" s="76">
        <f>+IF(H144=0,"",'Ark1'!W686)</f>
        <v>33.333333333333343</v>
      </c>
      <c r="P144" s="76">
        <f>+IF(H144=0,"",'Ark1'!X686)</f>
        <v>88.8888888888889</v>
      </c>
      <c r="Q144" s="300">
        <f>+IF(H144=0,"",'Ark1'!AG686)</f>
        <v>1419.8888888888887</v>
      </c>
      <c r="R144" s="76">
        <f>+IF(H144=0,"",'Ark1'!AH686)</f>
        <v>0</v>
      </c>
      <c r="S144" s="76">
        <f>+IF(H144=0,"",'Ark1'!AI686)</f>
        <v>100</v>
      </c>
      <c r="T144" s="453"/>
      <c r="U144" s="90"/>
      <c r="V144" s="76">
        <f>+IF(H144=0,"",'Ark1'!Y686)</f>
        <v>90.317513989997309</v>
      </c>
      <c r="W144" s="53">
        <f>+IF(H144=0,"",'Ark1'!AA686)</f>
        <v>2.0061633428075312</v>
      </c>
      <c r="X144" s="76">
        <f>+IF(H144=0,"",'Ark1'!AC686)</f>
        <v>-34.289448415963761</v>
      </c>
      <c r="Y144" s="300">
        <f t="shared" si="58"/>
        <v>364.08952187182109</v>
      </c>
      <c r="Z144" s="115">
        <f t="shared" si="59"/>
        <v>13.961341413599257</v>
      </c>
      <c r="AA144" s="66">
        <f t="shared" si="60"/>
        <v>57.440740740740758</v>
      </c>
      <c r="AB144" s="66">
        <f t="shared" si="61"/>
        <v>1</v>
      </c>
      <c r="AC144" s="43"/>
      <c r="AD144" s="4"/>
      <c r="AE144" s="56"/>
      <c r="AF144" s="56"/>
      <c r="AG144" s="1"/>
      <c r="AH144" s="5"/>
      <c r="AI144"/>
      <c r="AM144"/>
    </row>
    <row r="145" spans="1:39" ht="15.6">
      <c r="A145" s="46"/>
      <c r="B145" s="43"/>
      <c r="C145" s="46"/>
      <c r="D145" s="46"/>
      <c r="E145" s="46"/>
      <c r="F145" s="46"/>
      <c r="G145" s="46"/>
      <c r="H145" s="46"/>
      <c r="I145" s="43"/>
      <c r="J145" s="95"/>
      <c r="K145" s="64"/>
      <c r="L145" s="43"/>
      <c r="M145" s="43"/>
      <c r="N145" s="43"/>
      <c r="O145" s="73"/>
      <c r="P145" s="73"/>
      <c r="Q145" s="43"/>
      <c r="R145" s="73"/>
      <c r="S145" s="73"/>
      <c r="T145" s="73"/>
      <c r="U145" s="73"/>
      <c r="V145" s="73"/>
      <c r="W145" s="43"/>
      <c r="X145" s="73"/>
      <c r="Y145" s="43"/>
      <c r="Z145" s="43"/>
      <c r="AA145" s="64"/>
      <c r="AB145" s="65"/>
      <c r="AC145" s="43"/>
      <c r="AD145" s="4"/>
      <c r="AE145" s="56"/>
      <c r="AF145" s="56"/>
      <c r="AG145" s="1"/>
      <c r="AH145" s="5"/>
      <c r="AI145"/>
      <c r="AM145"/>
    </row>
    <row r="146" spans="1:39" ht="17.399999999999999">
      <c r="A146" s="246"/>
      <c r="B146" s="277" t="s">
        <v>0</v>
      </c>
      <c r="C146" s="277"/>
      <c r="D146" s="277" t="str">
        <f>+D148</f>
        <v>U-</v>
      </c>
      <c r="E146" s="277"/>
      <c r="F146" s="278"/>
      <c r="G146" s="278" t="s">
        <v>609</v>
      </c>
      <c r="H146" s="279">
        <f>SUM(H148:H159)</f>
        <v>172</v>
      </c>
      <c r="I146" s="49"/>
      <c r="J146" s="46"/>
      <c r="K146" s="95"/>
      <c r="L146" s="64"/>
      <c r="M146" s="341">
        <f>+Klasse!O20</f>
        <v>545.16395348837204</v>
      </c>
      <c r="N146" s="49" t="s">
        <v>578</v>
      </c>
      <c r="O146" s="43"/>
      <c r="P146" s="73"/>
      <c r="Q146" s="73"/>
      <c r="R146" s="43"/>
      <c r="S146" s="73"/>
      <c r="T146" s="73"/>
      <c r="U146" s="73"/>
      <c r="V146" s="73"/>
      <c r="W146" s="73"/>
      <c r="X146" s="43"/>
      <c r="Y146" s="19">
        <f>+Klasse!Z20</f>
        <v>434.30491064145036</v>
      </c>
      <c r="Z146" s="49" t="s">
        <v>578</v>
      </c>
      <c r="AA146" s="43"/>
      <c r="AB146" s="64"/>
      <c r="AC146" s="65"/>
      <c r="AD146" s="4"/>
      <c r="AE146" s="4"/>
      <c r="AF146" s="56"/>
      <c r="AG146" s="56"/>
      <c r="AH146" s="1"/>
      <c r="AI146" s="5"/>
      <c r="AM146"/>
    </row>
    <row r="147" spans="1:39" ht="15.6">
      <c r="A147" s="46"/>
      <c r="B147" s="43"/>
      <c r="C147" s="46"/>
      <c r="D147" s="46"/>
      <c r="E147" s="46"/>
      <c r="F147" s="46"/>
      <c r="G147" s="46"/>
      <c r="H147" s="46"/>
      <c r="I147" s="43"/>
      <c r="J147" s="95"/>
      <c r="K147" s="64"/>
      <c r="L147" s="43"/>
      <c r="M147" s="43"/>
      <c r="N147" s="43"/>
      <c r="O147" s="73"/>
      <c r="P147" s="73"/>
      <c r="Q147" s="43"/>
      <c r="R147" s="73"/>
      <c r="S147" s="73"/>
      <c r="T147" s="73"/>
      <c r="U147" s="73"/>
      <c r="V147" s="73"/>
      <c r="W147" s="43"/>
      <c r="X147" s="73"/>
      <c r="Y147" s="43"/>
      <c r="Z147" s="43"/>
      <c r="AA147" s="64"/>
      <c r="AB147" s="64"/>
      <c r="AC147" s="43"/>
      <c r="AD147" s="4"/>
      <c r="AE147" s="56"/>
      <c r="AF147" s="56"/>
      <c r="AG147" s="1"/>
      <c r="AH147" s="5"/>
      <c r="AI147"/>
      <c r="AM147"/>
    </row>
    <row r="148" spans="1:39" ht="15.6">
      <c r="A148" s="43"/>
      <c r="B148" s="43">
        <f>+'Ark1'!C687</f>
        <v>2024</v>
      </c>
      <c r="C148">
        <f>+'Ark1'!L687</f>
        <v>10</v>
      </c>
      <c r="D148" s="3" t="s">
        <v>36</v>
      </c>
      <c r="E148" s="3">
        <f>+'Ark1'!D687</f>
        <v>1</v>
      </c>
      <c r="F148" s="3" t="str">
        <f t="shared" ref="F148:F159" si="62">+F133</f>
        <v>Jan</v>
      </c>
      <c r="G148">
        <f>+IF(H148=0,"",'Ark1'!Q687)</f>
        <v>13</v>
      </c>
      <c r="H148" s="388">
        <f>+'Ark1'!R687</f>
        <v>14</v>
      </c>
      <c r="I148" s="115">
        <f t="shared" ref="I148:I159" si="63">+IF(H148=0,"",H148-H395)</f>
        <v>3</v>
      </c>
      <c r="J148" s="67">
        <f>+IF(H148=0,"",'Ark1'!AE687)</f>
        <v>2.2435897435897441</v>
      </c>
      <c r="K148" s="67">
        <f>+IF(H148=0,"",'Ark1'!AF687)</f>
        <v>3.3659774696993288</v>
      </c>
      <c r="L148" s="1">
        <f>+IF(H148=0,"",'Ark1'!T687)</f>
        <v>6.7857142857142891</v>
      </c>
      <c r="M148" s="300">
        <f>+IF(H148=0,"",'Ark1'!U687)</f>
        <v>538.70714285714257</v>
      </c>
      <c r="N148" s="115">
        <f t="shared" ref="N148:N159" si="64">+IF(H148=0,"",M148-M395)</f>
        <v>-11.747402597402925</v>
      </c>
      <c r="O148" s="11">
        <f>+IF(H148=0,"",'Ark1'!W687)</f>
        <v>78.571428571428555</v>
      </c>
      <c r="P148" s="11">
        <f>+IF(H148=0,"",'Ark1'!X687)</f>
        <v>100</v>
      </c>
      <c r="Q148" s="300">
        <f>+IF(H148=0,"",'Ark1'!AG687)</f>
        <v>1250.8571428571429</v>
      </c>
      <c r="R148" s="11">
        <f>+IF(H148=0,"",'Ark1'!AH687)</f>
        <v>0</v>
      </c>
      <c r="S148" s="11">
        <f>+IF(H148=0,"",'Ark1'!AI687)</f>
        <v>100</v>
      </c>
      <c r="T148" s="444">
        <f>+'Ark1'!AR687</f>
        <v>224.3571428571428</v>
      </c>
      <c r="U148" s="420">
        <f>+'Ark1'!AS687</f>
        <v>47.080040705834499</v>
      </c>
      <c r="V148" s="11">
        <f>+IF(H148=0,"",'Ark1'!Y687)</f>
        <v>108.73682162704186</v>
      </c>
      <c r="W148" s="1">
        <f>+IF(H148=0,"",'Ark1'!AA687)</f>
        <v>1.0809104250301123</v>
      </c>
      <c r="X148" s="11">
        <f>+IF(H148=0,"",'Ark1'!AC687)</f>
        <v>23.775423359654631</v>
      </c>
      <c r="Y148" s="300">
        <f t="shared" ref="Y148:Y159" si="65">IF(H148=0,"",1000*M148/Q148)</f>
        <v>430.67039744175401</v>
      </c>
      <c r="Z148" s="115">
        <f t="shared" ref="Z148:Z159" si="66">+IF(H148=0,"",Y148-Y395)</f>
        <v>28.555892763146744</v>
      </c>
      <c r="AA148" s="67">
        <f t="shared" ref="AA148:AA159" si="67">IF(H148=0,"",M148/C148)</f>
        <v>53.870714285714257</v>
      </c>
      <c r="AB148" s="67">
        <f t="shared" ref="AB148:AB159" si="68">IF(H148=0,"",H148/G148)</f>
        <v>1.0769230769230769</v>
      </c>
      <c r="AC148" s="43"/>
      <c r="AD148" s="4"/>
      <c r="AE148" s="56"/>
      <c r="AF148" s="56"/>
      <c r="AG148" s="1"/>
      <c r="AH148" s="5"/>
      <c r="AI148"/>
      <c r="AM148"/>
    </row>
    <row r="149" spans="1:39" ht="15.6">
      <c r="A149" s="43"/>
      <c r="B149" s="43">
        <f>+'Ark1'!C688</f>
        <v>2024</v>
      </c>
      <c r="C149">
        <f>+'Ark1'!L688</f>
        <v>10</v>
      </c>
      <c r="D149" s="3" t="s">
        <v>36</v>
      </c>
      <c r="E149" s="3">
        <f>+'Ark1'!D688</f>
        <v>2</v>
      </c>
      <c r="F149" s="3" t="str">
        <f t="shared" si="62"/>
        <v>Feb</v>
      </c>
      <c r="G149">
        <f>+IF(H149=0,"",'Ark1'!Q688)</f>
        <v>14</v>
      </c>
      <c r="H149" s="388">
        <f>+'Ark1'!R688</f>
        <v>16</v>
      </c>
      <c r="I149" s="115">
        <f t="shared" si="63"/>
        <v>12</v>
      </c>
      <c r="J149" s="67">
        <f>+IF(H149=0,"",'Ark1'!AE688)</f>
        <v>3.5555555555555558</v>
      </c>
      <c r="K149" s="67">
        <f>+IF(H149=0,"",'Ark1'!AF688)</f>
        <v>4.8846169653761953</v>
      </c>
      <c r="L149" s="1">
        <f>+IF(H149=0,"",'Ark1'!T688)</f>
        <v>7.6875</v>
      </c>
      <c r="M149" s="300">
        <f>+IF(H149=0,"",'Ark1'!U688)</f>
        <v>497.67500000000001</v>
      </c>
      <c r="N149" s="115">
        <f t="shared" si="64"/>
        <v>8.125</v>
      </c>
      <c r="O149" s="11">
        <f>+IF(H149=0,"",'Ark1'!W688)</f>
        <v>68.75</v>
      </c>
      <c r="P149" s="11">
        <f>+IF(H149=0,"",'Ark1'!X688)</f>
        <v>100</v>
      </c>
      <c r="Q149" s="300">
        <f>+IF(H149=0,"",'Ark1'!AG688)</f>
        <v>1025.375</v>
      </c>
      <c r="R149" s="11">
        <f>+IF(H149=0,"",'Ark1'!AH688)</f>
        <v>0</v>
      </c>
      <c r="S149" s="11">
        <f>+IF(H149=0,"",'Ark1'!AI688)</f>
        <v>100</v>
      </c>
      <c r="T149" s="444">
        <f>+'Ark1'!AR688</f>
        <v>217.6875</v>
      </c>
      <c r="U149" s="420">
        <f>+'Ark1'!AS688</f>
        <v>47.575151299437749</v>
      </c>
      <c r="V149" s="11">
        <f>+IF(H149=0,"",'Ark1'!Y688)</f>
        <v>105.71850299261732</v>
      </c>
      <c r="W149" s="1">
        <f>+IF(H149=0,"",'Ark1'!AA688)</f>
        <v>1.685183595339095</v>
      </c>
      <c r="X149" s="11">
        <f>+IF(H149=0,"",'Ark1'!AC688)</f>
        <v>42.051669012342963</v>
      </c>
      <c r="Y149" s="300">
        <f t="shared" si="65"/>
        <v>485.35901499451421</v>
      </c>
      <c r="Z149" s="115">
        <f t="shared" si="66"/>
        <v>9.2588448024403078</v>
      </c>
      <c r="AA149" s="67">
        <f t="shared" si="67"/>
        <v>49.767499999999998</v>
      </c>
      <c r="AB149" s="67">
        <f t="shared" si="68"/>
        <v>1.1428571428571428</v>
      </c>
      <c r="AC149" s="43"/>
      <c r="AD149" s="4"/>
      <c r="AE149" s="56"/>
      <c r="AF149" s="56"/>
      <c r="AG149" s="1"/>
      <c r="AH149"/>
      <c r="AI149"/>
      <c r="AM149"/>
    </row>
    <row r="150" spans="1:39" ht="15.6">
      <c r="A150" s="43"/>
      <c r="B150" s="43">
        <f>+'Ark1'!C689</f>
        <v>2024</v>
      </c>
      <c r="C150">
        <f>+'Ark1'!L689</f>
        <v>10</v>
      </c>
      <c r="D150" s="3" t="s">
        <v>36</v>
      </c>
      <c r="E150" s="3">
        <f>+'Ark1'!D689</f>
        <v>3</v>
      </c>
      <c r="F150" s="3" t="str">
        <f t="shared" si="62"/>
        <v>Mar</v>
      </c>
      <c r="G150">
        <f>+IF(H150=0,"",'Ark1'!Q689)</f>
        <v>9</v>
      </c>
      <c r="H150" s="388">
        <f>+'Ark1'!R689</f>
        <v>14</v>
      </c>
      <c r="I150" s="115">
        <f t="shared" si="63"/>
        <v>4</v>
      </c>
      <c r="J150" s="67">
        <f>+IF(H150=0,"",'Ark1'!AE689)</f>
        <v>3.8888888888888888</v>
      </c>
      <c r="K150" s="67">
        <f>+IF(H150=0,"",'Ark1'!AF689)</f>
        <v>5.96251893022266</v>
      </c>
      <c r="L150" s="1">
        <f>+IF(H150=0,"",'Ark1'!T689)</f>
        <v>7.3571428571428559</v>
      </c>
      <c r="M150" s="300">
        <f>+IF(H150=0,"",'Ark1'!U689)</f>
        <v>552.32857142857188</v>
      </c>
      <c r="N150" s="115">
        <f t="shared" si="64"/>
        <v>-5.4514285714280959</v>
      </c>
      <c r="O150" s="11">
        <f>+IF(H150=0,"",'Ark1'!W689)</f>
        <v>78.571428571428555</v>
      </c>
      <c r="P150" s="11">
        <f>+IF(H150=0,"",'Ark1'!X689)</f>
        <v>100</v>
      </c>
      <c r="Q150" s="300">
        <f>+IF(H150=0,"",'Ark1'!AG689)</f>
        <v>1012.5384615384612</v>
      </c>
      <c r="R150" s="11">
        <f>+IF(H150=0,"",'Ark1'!AH689)</f>
        <v>0</v>
      </c>
      <c r="S150" s="11">
        <f>+IF(H150=0,"",'Ark1'!AI689)</f>
        <v>92.857142857142875</v>
      </c>
      <c r="T150" s="453"/>
      <c r="U150" s="90"/>
      <c r="V150" s="11">
        <f>+IF(H150=0,"",'Ark1'!Y689)</f>
        <v>77.753910591331646</v>
      </c>
      <c r="W150" s="1">
        <f>+IF(H150=0,"",'Ark1'!AA689)</f>
        <v>1.342021016289711</v>
      </c>
      <c r="X150" s="11">
        <f>+IF(H150=0,"",'Ark1'!AC689)</f>
        <v>17.295056579464934</v>
      </c>
      <c r="Y150" s="300">
        <f t="shared" si="65"/>
        <v>545.4889788476363</v>
      </c>
      <c r="Z150" s="115">
        <f t="shared" si="66"/>
        <v>107.91150963919512</v>
      </c>
      <c r="AA150" s="67">
        <f t="shared" si="67"/>
        <v>55.232857142857185</v>
      </c>
      <c r="AB150" s="67">
        <f t="shared" si="68"/>
        <v>1.5555555555555556</v>
      </c>
      <c r="AC150" s="43"/>
      <c r="AD150" s="4"/>
      <c r="AE150" s="56"/>
      <c r="AF150" s="56"/>
      <c r="AG150" s="1"/>
      <c r="AH150" s="5"/>
      <c r="AI150"/>
      <c r="AM150"/>
    </row>
    <row r="151" spans="1:39" ht="15.6">
      <c r="A151" s="43"/>
      <c r="B151" s="43">
        <f>+'Ark1'!C690</f>
        <v>2024</v>
      </c>
      <c r="C151">
        <f>+'Ark1'!L690</f>
        <v>10</v>
      </c>
      <c r="D151" s="3" t="s">
        <v>36</v>
      </c>
      <c r="E151" s="3">
        <f>+'Ark1'!D690</f>
        <v>4</v>
      </c>
      <c r="F151" s="3" t="str">
        <f t="shared" si="62"/>
        <v>Apr</v>
      </c>
      <c r="G151">
        <f>+IF(H151=0,"",'Ark1'!Q690)</f>
        <v>20</v>
      </c>
      <c r="H151" s="388">
        <f>+'Ark1'!R690</f>
        <v>20</v>
      </c>
      <c r="I151" s="115">
        <f t="shared" si="63"/>
        <v>11</v>
      </c>
      <c r="J151" s="67">
        <f>+IF(H151=0,"",'Ark1'!AE690)</f>
        <v>2.8818443804034577</v>
      </c>
      <c r="K151" s="67">
        <f>+IF(H151=0,"",'Ark1'!AF690)</f>
        <v>4.3871054207932323</v>
      </c>
      <c r="L151" s="1">
        <f>+IF(H151=0,"",'Ark1'!T690)</f>
        <v>7.2</v>
      </c>
      <c r="M151" s="300">
        <f>+IF(H151=0,"",'Ark1'!U690)</f>
        <v>536.84</v>
      </c>
      <c r="N151" s="115">
        <f t="shared" si="64"/>
        <v>-49.637777777777728</v>
      </c>
      <c r="O151" s="11">
        <f>+IF(H151=0,"",'Ark1'!W690)</f>
        <v>60</v>
      </c>
      <c r="P151" s="11">
        <f>+IF(H151=0,"",'Ark1'!X690)</f>
        <v>100</v>
      </c>
      <c r="Q151" s="300">
        <f>+IF(H151=0,"",'Ark1'!AG690)</f>
        <v>1342</v>
      </c>
      <c r="R151" s="11">
        <f>+IF(H151=0,"",'Ark1'!AH690)</f>
        <v>0</v>
      </c>
      <c r="S151" s="11">
        <f>+IF(H151=0,"",'Ark1'!AI690)</f>
        <v>90</v>
      </c>
      <c r="T151" s="453"/>
      <c r="U151" s="90"/>
      <c r="V151" s="11">
        <f>+IF(H151=0,"",'Ark1'!Y690)</f>
        <v>95.477549193514022</v>
      </c>
      <c r="W151" s="1">
        <f>+IF(H151=0,"",'Ark1'!AA690)</f>
        <v>2.6570660511172832</v>
      </c>
      <c r="X151" s="11">
        <f>+IF(H151=0,"",'Ark1'!AC690)</f>
        <v>12.640222498900322</v>
      </c>
      <c r="Y151" s="300">
        <f t="shared" si="65"/>
        <v>400.02980625931446</v>
      </c>
      <c r="Z151" s="115">
        <f t="shared" si="66"/>
        <v>-19.049193343702655</v>
      </c>
      <c r="AA151" s="67">
        <f t="shared" si="67"/>
        <v>53.684000000000005</v>
      </c>
      <c r="AB151" s="67">
        <f t="shared" si="68"/>
        <v>1</v>
      </c>
      <c r="AC151" s="43"/>
      <c r="AD151" s="4"/>
      <c r="AE151" s="56"/>
      <c r="AF151" s="56"/>
      <c r="AG151" s="1"/>
      <c r="AH151"/>
      <c r="AI151"/>
      <c r="AM151"/>
    </row>
    <row r="152" spans="1:39" ht="15.6">
      <c r="A152" s="43"/>
      <c r="B152" s="43">
        <f>+'Ark1'!C691</f>
        <v>2024</v>
      </c>
      <c r="C152">
        <f>+'Ark1'!L691</f>
        <v>10</v>
      </c>
      <c r="D152" s="3" t="s">
        <v>36</v>
      </c>
      <c r="E152" s="3">
        <f>+'Ark1'!D691</f>
        <v>5</v>
      </c>
      <c r="F152" s="3" t="str">
        <f t="shared" si="62"/>
        <v>Mai</v>
      </c>
      <c r="G152">
        <f>+IF(H152=0,"",'Ark1'!Q691)</f>
        <v>15</v>
      </c>
      <c r="H152" s="388">
        <f>+'Ark1'!R691</f>
        <v>18</v>
      </c>
      <c r="I152" s="115">
        <f t="shared" si="63"/>
        <v>-1</v>
      </c>
      <c r="J152" s="67">
        <f>+IF(H152=0,"",'Ark1'!AE691)</f>
        <v>2.6277372262773722</v>
      </c>
      <c r="K152" s="67">
        <f>+IF(H152=0,"",'Ark1'!AF691)</f>
        <v>4.0237527484049513</v>
      </c>
      <c r="L152" s="1">
        <f>+IF(H152=0,"",'Ark1'!T691)</f>
        <v>7</v>
      </c>
      <c r="M152" s="300">
        <f>+IF(H152=0,"",'Ark1'!U691)</f>
        <v>534.06666666666683</v>
      </c>
      <c r="N152" s="115">
        <f t="shared" si="64"/>
        <v>1.0929824561405894</v>
      </c>
      <c r="O152" s="11">
        <f>+IF(H152=0,"",'Ark1'!W691)</f>
        <v>61.111111111111121</v>
      </c>
      <c r="P152" s="11">
        <f>+IF(H152=0,"",'Ark1'!X691)</f>
        <v>94.444444444444443</v>
      </c>
      <c r="Q152" s="300">
        <f>+IF(H152=0,"",'Ark1'!AG691)</f>
        <v>1284.7647058823529</v>
      </c>
      <c r="R152" s="11">
        <f>+IF(H152=0,"",'Ark1'!AH691)</f>
        <v>5.5555555555555562</v>
      </c>
      <c r="S152" s="11">
        <f>+IF(H152=0,"",'Ark1'!AI691)</f>
        <v>94.444444444444443</v>
      </c>
      <c r="T152" s="453"/>
      <c r="U152" s="90"/>
      <c r="V152" s="11">
        <f>+IF(H152=0,"",'Ark1'!Y691)</f>
        <v>125.0528643769858</v>
      </c>
      <c r="W152" s="1">
        <f>+IF(H152=0,"",'Ark1'!AA691)</f>
        <v>1.8559214542766744</v>
      </c>
      <c r="X152" s="11">
        <f>+IF(H152=0,"",'Ark1'!AC691)</f>
        <v>71.536472166006007</v>
      </c>
      <c r="Y152" s="300">
        <f t="shared" si="65"/>
        <v>415.69219968560674</v>
      </c>
      <c r="Z152" s="115">
        <f t="shared" si="66"/>
        <v>-83.937758869751462</v>
      </c>
      <c r="AA152" s="67">
        <f t="shared" si="67"/>
        <v>53.40666666666668</v>
      </c>
      <c r="AB152" s="67">
        <f t="shared" si="68"/>
        <v>1.2</v>
      </c>
      <c r="AC152" s="43"/>
      <c r="AD152" s="4"/>
      <c r="AE152" s="56"/>
      <c r="AF152" s="56"/>
      <c r="AG152" s="1"/>
      <c r="AH152"/>
      <c r="AI152"/>
      <c r="AM152"/>
    </row>
    <row r="153" spans="1:39" ht="15.6">
      <c r="A153" s="43"/>
      <c r="B153" s="43">
        <f>+'Ark1'!C692</f>
        <v>2024</v>
      </c>
      <c r="C153">
        <f>+'Ark1'!L692</f>
        <v>10</v>
      </c>
      <c r="D153" s="3" t="s">
        <v>36</v>
      </c>
      <c r="E153" s="3">
        <f>+'Ark1'!D692</f>
        <v>6</v>
      </c>
      <c r="F153" s="3" t="str">
        <f t="shared" si="62"/>
        <v>Jun</v>
      </c>
      <c r="G153">
        <f>+IF(H153=0,"",'Ark1'!Q692)</f>
        <v>16</v>
      </c>
      <c r="H153" s="388">
        <f>+'Ark1'!R692</f>
        <v>18</v>
      </c>
      <c r="I153" s="115">
        <f t="shared" si="63"/>
        <v>-16</v>
      </c>
      <c r="J153" s="67">
        <f>+IF(H153=0,"",'Ark1'!AE692)</f>
        <v>2.6354319180087842</v>
      </c>
      <c r="K153" s="67">
        <f>+IF(H153=0,"",'Ark1'!AF692)</f>
        <v>3.9767216695498178</v>
      </c>
      <c r="L153" s="1">
        <f>+IF(H153=0,"",'Ark1'!T692)</f>
        <v>6.9444444444444438</v>
      </c>
      <c r="M153" s="300">
        <f>+IF(H153=0,"",'Ark1'!U692)</f>
        <v>534.86111111111109</v>
      </c>
      <c r="N153" s="115">
        <f t="shared" si="64"/>
        <v>25.222875816993337</v>
      </c>
      <c r="O153" s="11">
        <f>+IF(H153=0,"",'Ark1'!W692)</f>
        <v>55.555555555555557</v>
      </c>
      <c r="P153" s="11">
        <f>+IF(H153=0,"",'Ark1'!X692)</f>
        <v>100</v>
      </c>
      <c r="Q153" s="300">
        <f>+IF(H153=0,"",'Ark1'!AG692)</f>
        <v>1091.3529411764703</v>
      </c>
      <c r="R153" s="11">
        <f>+IF(H153=0,"",'Ark1'!AH692)</f>
        <v>0</v>
      </c>
      <c r="S153" s="11">
        <f>+IF(H153=0,"",'Ark1'!AI692)</f>
        <v>94.444444444444443</v>
      </c>
      <c r="T153" s="453"/>
      <c r="U153" s="90"/>
      <c r="V153" s="11">
        <f>+IF(H153=0,"",'Ark1'!Y692)</f>
        <v>95.407367167721731</v>
      </c>
      <c r="W153" s="1">
        <f>+IF(H153=0,"",'Ark1'!AA692)</f>
        <v>1.6489802310728701</v>
      </c>
      <c r="X153" s="11">
        <f>+IF(H153=0,"",'Ark1'!AC692)</f>
        <v>26.186477387375579</v>
      </c>
      <c r="Y153" s="300">
        <f t="shared" si="65"/>
        <v>490.08995250842946</v>
      </c>
      <c r="Z153" s="115">
        <f t="shared" si="66"/>
        <v>6.872784925690496</v>
      </c>
      <c r="AA153" s="67">
        <f t="shared" si="67"/>
        <v>53.486111111111107</v>
      </c>
      <c r="AB153" s="67">
        <f t="shared" si="68"/>
        <v>1.125</v>
      </c>
      <c r="AC153" s="43"/>
      <c r="AD153" s="4"/>
      <c r="AE153" s="56"/>
      <c r="AF153" s="56"/>
      <c r="AG153" s="1"/>
      <c r="AH153" s="2"/>
      <c r="AI153"/>
      <c r="AM153"/>
    </row>
    <row r="154" spans="1:39" ht="15.6">
      <c r="A154" s="43"/>
      <c r="B154" s="43">
        <f>+'Ark1'!C693</f>
        <v>2024</v>
      </c>
      <c r="C154">
        <f>+'Ark1'!L693</f>
        <v>10</v>
      </c>
      <c r="D154" s="3" t="s">
        <v>36</v>
      </c>
      <c r="E154" s="3">
        <f>+'Ark1'!D693</f>
        <v>7</v>
      </c>
      <c r="F154" s="3" t="str">
        <f t="shared" si="62"/>
        <v>Jul</v>
      </c>
      <c r="G154">
        <f>+IF(H154=0,"",'Ark1'!Q693)</f>
        <v>16</v>
      </c>
      <c r="H154" s="388">
        <f>+'Ark1'!R693</f>
        <v>16</v>
      </c>
      <c r="I154" s="115">
        <f t="shared" si="63"/>
        <v>-1</v>
      </c>
      <c r="J154" s="67">
        <f>+IF(H154=0,"",'Ark1'!AE693)</f>
        <v>2.7923211169284472</v>
      </c>
      <c r="K154" s="67">
        <f>+IF(H154=0,"",'Ark1'!AF693)</f>
        <v>4.3041567508812442</v>
      </c>
      <c r="L154" s="1">
        <f>+IF(H154=0,"",'Ark1'!T693)</f>
        <v>7.0625</v>
      </c>
      <c r="M154" s="300">
        <f>+IF(H154=0,"",'Ark1'!U693)</f>
        <v>568.47500000000014</v>
      </c>
      <c r="N154" s="115">
        <f t="shared" si="64"/>
        <v>30.016176470588562</v>
      </c>
      <c r="O154" s="11">
        <f>+IF(H154=0,"",'Ark1'!W693)</f>
        <v>50</v>
      </c>
      <c r="P154" s="11">
        <f>+IF(H154=0,"",'Ark1'!X693)</f>
        <v>100</v>
      </c>
      <c r="Q154" s="300">
        <f>+IF(H154=0,"",'Ark1'!AG693)</f>
        <v>1283.583333333333</v>
      </c>
      <c r="R154" s="11">
        <f>+IF(H154=0,"",'Ark1'!AH693)</f>
        <v>0</v>
      </c>
      <c r="S154" s="11">
        <f>+IF(H154=0,"",'Ark1'!AI693)</f>
        <v>75</v>
      </c>
      <c r="T154" s="453"/>
      <c r="U154" s="90"/>
      <c r="V154" s="11">
        <f>+IF(H154=0,"",'Ark1'!Y693)</f>
        <v>120.70305764561164</v>
      </c>
      <c r="W154" s="1">
        <f>+IF(H154=0,"",'Ark1'!AA693)</f>
        <v>2.6331718041176124</v>
      </c>
      <c r="X154" s="11">
        <f>+IF(H154=0,"",'Ark1'!AC693)</f>
        <v>68.635439266124308</v>
      </c>
      <c r="Y154" s="300">
        <f t="shared" si="65"/>
        <v>442.88125689800705</v>
      </c>
      <c r="Z154" s="115">
        <f t="shared" si="66"/>
        <v>-63.59707751557545</v>
      </c>
      <c r="AA154" s="67">
        <f t="shared" si="67"/>
        <v>56.847500000000011</v>
      </c>
      <c r="AB154" s="67">
        <f t="shared" si="68"/>
        <v>1</v>
      </c>
      <c r="AC154" s="43"/>
      <c r="AD154" s="4"/>
      <c r="AE154" s="56"/>
      <c r="AF154" s="56"/>
      <c r="AG154" s="1"/>
      <c r="AH154" s="4"/>
      <c r="AI154"/>
      <c r="AM154"/>
    </row>
    <row r="155" spans="1:39" ht="15.6">
      <c r="A155" s="43"/>
      <c r="B155" s="43">
        <f>+'Ark1'!C694</f>
        <v>2024</v>
      </c>
      <c r="C155">
        <f>+'Ark1'!L694</f>
        <v>10</v>
      </c>
      <c r="D155" s="3" t="s">
        <v>36</v>
      </c>
      <c r="E155" s="3">
        <f>+'Ark1'!D694</f>
        <v>8</v>
      </c>
      <c r="F155" s="3" t="str">
        <f t="shared" si="62"/>
        <v>Aug</v>
      </c>
      <c r="G155">
        <f>+IF(H155=0,"",'Ark1'!Q694)</f>
        <v>8</v>
      </c>
      <c r="H155" s="388">
        <f>+'Ark1'!R694</f>
        <v>8</v>
      </c>
      <c r="I155" s="115">
        <f t="shared" si="63"/>
        <v>-4</v>
      </c>
      <c r="J155" s="67">
        <f>+IF(H155=0,"",'Ark1'!AE694)</f>
        <v>1.0840108401084014</v>
      </c>
      <c r="K155" s="67">
        <f>+IF(H155=0,"",'Ark1'!AF694)</f>
        <v>1.7719994921752422</v>
      </c>
      <c r="L155" s="1">
        <f>+IF(H155=0,"",'Ark1'!T694)</f>
        <v>6.5</v>
      </c>
      <c r="M155" s="300">
        <f>+IF(H155=0,"",'Ark1'!U694)</f>
        <v>587.9625000000002</v>
      </c>
      <c r="N155" s="115">
        <f t="shared" si="64"/>
        <v>40.887500000000273</v>
      </c>
      <c r="O155" s="11">
        <f>+IF(H155=0,"",'Ark1'!W694)</f>
        <v>37.5</v>
      </c>
      <c r="P155" s="11">
        <f>+IF(H155=0,"",'Ark1'!X694)</f>
        <v>100</v>
      </c>
      <c r="Q155" s="300">
        <f>+IF(H155=0,"",'Ark1'!AG694)</f>
        <v>1398.625</v>
      </c>
      <c r="R155" s="11">
        <f>+IF(H155=0,"",'Ark1'!AH694)</f>
        <v>0</v>
      </c>
      <c r="S155" s="11">
        <f>+IF(H155=0,"",'Ark1'!AI694)</f>
        <v>100</v>
      </c>
      <c r="T155" s="453"/>
      <c r="U155" s="90"/>
      <c r="V155" s="11">
        <f>+IF(H155=0,"",'Ark1'!Y694)</f>
        <v>99.909846080103677</v>
      </c>
      <c r="W155" s="1">
        <f>+IF(H155=0,"",'Ark1'!AA694)</f>
        <v>2.5495097567963922</v>
      </c>
      <c r="X155" s="11">
        <f>+IF(H155=0,"",'Ark1'!AC694)</f>
        <v>-38.112759235198901</v>
      </c>
      <c r="Y155" s="300">
        <f t="shared" si="65"/>
        <v>420.38609348467259</v>
      </c>
      <c r="Z155" s="115">
        <f t="shared" si="66"/>
        <v>-10.891005451078229</v>
      </c>
      <c r="AA155" s="67">
        <f t="shared" si="67"/>
        <v>58.796250000000022</v>
      </c>
      <c r="AB155" s="67">
        <f t="shared" si="68"/>
        <v>1</v>
      </c>
      <c r="AC155" s="43"/>
      <c r="AD155" s="4"/>
      <c r="AE155" s="56"/>
      <c r="AF155" s="56"/>
      <c r="AG155" s="1"/>
      <c r="AH155" s="5"/>
      <c r="AI155"/>
      <c r="AM155"/>
    </row>
    <row r="156" spans="1:39" ht="15.6">
      <c r="A156" s="43"/>
      <c r="B156" s="43">
        <f>+'Ark1'!C695</f>
        <v>2024</v>
      </c>
      <c r="C156">
        <f>+'Ark1'!L695</f>
        <v>10</v>
      </c>
      <c r="D156" s="3" t="s">
        <v>36</v>
      </c>
      <c r="E156" s="3">
        <f>+'Ark1'!D695</f>
        <v>9</v>
      </c>
      <c r="F156" s="3" t="str">
        <f t="shared" si="62"/>
        <v>Sep</v>
      </c>
      <c r="G156">
        <f>+IF(H156=0,"",'Ark1'!Q695)</f>
        <v>14</v>
      </c>
      <c r="H156" s="388">
        <f>+'Ark1'!R695</f>
        <v>16</v>
      </c>
      <c r="I156" s="115">
        <f t="shared" si="63"/>
        <v>4</v>
      </c>
      <c r="J156" s="67">
        <f>+IF(H156=0,"",'Ark1'!AE695)</f>
        <v>2.0833333333333339</v>
      </c>
      <c r="K156" s="67">
        <f>+IF(H156=0,"",'Ark1'!AF695)</f>
        <v>3.1089199347193555</v>
      </c>
      <c r="L156" s="1">
        <f>+IF(H156=0,"",'Ark1'!T695)</f>
        <v>6.1875</v>
      </c>
      <c r="M156" s="300">
        <f>+IF(H156=0,"",'Ark1'!U695)</f>
        <v>535.65</v>
      </c>
      <c r="N156" s="115">
        <f t="shared" si="64"/>
        <v>-7.1583333333335304</v>
      </c>
      <c r="O156" s="11">
        <f>+IF(H156=0,"",'Ark1'!W695)</f>
        <v>37.5</v>
      </c>
      <c r="P156" s="11">
        <f>+IF(H156=0,"",'Ark1'!X695)</f>
        <v>93.75</v>
      </c>
      <c r="Q156" s="300">
        <f>+IF(H156=0,"",'Ark1'!AG695)</f>
        <v>1364.875</v>
      </c>
      <c r="R156" s="11">
        <f>+IF(H156=0,"",'Ark1'!AH695)</f>
        <v>0</v>
      </c>
      <c r="S156" s="11">
        <f>+IF(H156=0,"",'Ark1'!AI695)</f>
        <v>100</v>
      </c>
      <c r="T156" s="453"/>
      <c r="U156" s="90"/>
      <c r="V156" s="11">
        <f>+IF(H156=0,"",'Ark1'!Y695)</f>
        <v>114.01169347922198</v>
      </c>
      <c r="W156" s="1">
        <f>+IF(H156=0,"",'Ark1'!AA695)</f>
        <v>2.0068242947502903</v>
      </c>
      <c r="X156" s="11">
        <f>+IF(H156=0,"",'Ark1'!AC695)</f>
        <v>-9.0512434403780091</v>
      </c>
      <c r="Y156" s="300">
        <f t="shared" si="65"/>
        <v>392.4535213847422</v>
      </c>
      <c r="Z156" s="115">
        <f t="shared" si="66"/>
        <v>-48.593285135177155</v>
      </c>
      <c r="AA156" s="67">
        <f t="shared" si="67"/>
        <v>53.564999999999998</v>
      </c>
      <c r="AB156" s="67">
        <f t="shared" si="68"/>
        <v>1.1428571428571428</v>
      </c>
      <c r="AC156" s="43"/>
      <c r="AD156" s="4"/>
      <c r="AE156" s="56"/>
      <c r="AF156" s="56"/>
      <c r="AG156" s="1"/>
      <c r="AH156" s="5"/>
      <c r="AI156"/>
      <c r="AM156"/>
    </row>
    <row r="157" spans="1:39" ht="15.6">
      <c r="A157" s="43"/>
      <c r="B157" s="43">
        <f>+'Ark1'!C696</f>
        <v>2024</v>
      </c>
      <c r="C157">
        <f>+'Ark1'!L696</f>
        <v>10</v>
      </c>
      <c r="D157" s="3" t="s">
        <v>36</v>
      </c>
      <c r="E157" s="3">
        <f>+'Ark1'!D696</f>
        <v>10</v>
      </c>
      <c r="F157" s="3" t="str">
        <f t="shared" si="62"/>
        <v>Okt</v>
      </c>
      <c r="G157">
        <f>+IF(H157=0,"",'Ark1'!Q696)</f>
        <v>18</v>
      </c>
      <c r="H157" s="388">
        <f>+'Ark1'!R696</f>
        <v>20</v>
      </c>
      <c r="I157" s="115">
        <f t="shared" si="63"/>
        <v>6</v>
      </c>
      <c r="J157" s="67">
        <f>+IF(H157=0,"",'Ark1'!AE696)</f>
        <v>2.0725388601036276</v>
      </c>
      <c r="K157" s="67">
        <f>+IF(H157=0,"",'Ark1'!AF696)</f>
        <v>3.3849206396241258</v>
      </c>
      <c r="L157" s="1">
        <f>+IF(H157=0,"",'Ark1'!T696)</f>
        <v>6.05</v>
      </c>
      <c r="M157" s="300">
        <f>+IF(H157=0,"",'Ark1'!U696)</f>
        <v>571.16</v>
      </c>
      <c r="N157" s="115">
        <f t="shared" si="64"/>
        <v>12.63857142857114</v>
      </c>
      <c r="O157" s="11">
        <f>+IF(H157=0,"",'Ark1'!W696)</f>
        <v>45</v>
      </c>
      <c r="P157" s="11">
        <f>+IF(H157=0,"",'Ark1'!X696)</f>
        <v>100</v>
      </c>
      <c r="Q157" s="300">
        <f>+IF(H157=0,"",'Ark1'!AG696)</f>
        <v>1427</v>
      </c>
      <c r="R157" s="11">
        <f>+IF(H157=0,"",'Ark1'!AH696)</f>
        <v>0</v>
      </c>
      <c r="S157" s="11">
        <f>+IF(H157=0,"",'Ark1'!AI696)</f>
        <v>90</v>
      </c>
      <c r="T157" s="453"/>
      <c r="U157" s="90"/>
      <c r="V157" s="11">
        <f>+IF(H157=0,"",'Ark1'!Y696)</f>
        <v>65.315529546961415</v>
      </c>
      <c r="W157" s="1">
        <f>+IF(H157=0,"",'Ark1'!AA696)</f>
        <v>1.9868316486305528</v>
      </c>
      <c r="X157" s="11">
        <f>+IF(H157=0,"",'Ark1'!AC696)</f>
        <v>25.007135407775461</v>
      </c>
      <c r="Y157" s="300">
        <f t="shared" si="65"/>
        <v>400.25227750525579</v>
      </c>
      <c r="Z157" s="115">
        <f t="shared" si="66"/>
        <v>-69.214848540817741</v>
      </c>
      <c r="AA157" s="67">
        <f t="shared" si="67"/>
        <v>57.116</v>
      </c>
      <c r="AB157" s="67">
        <f t="shared" si="68"/>
        <v>1.1111111111111112</v>
      </c>
      <c r="AC157" s="43"/>
      <c r="AD157" s="4"/>
      <c r="AE157" s="56"/>
      <c r="AF157" s="56"/>
      <c r="AG157" s="1"/>
      <c r="AH157" s="5"/>
      <c r="AI157"/>
      <c r="AM157"/>
    </row>
    <row r="158" spans="1:39" ht="15.6">
      <c r="A158" s="43"/>
      <c r="B158" s="43">
        <f>+'Ark1'!C697</f>
        <v>2024</v>
      </c>
      <c r="C158">
        <f>+'Ark1'!L697</f>
        <v>10</v>
      </c>
      <c r="D158" s="3" t="s">
        <v>36</v>
      </c>
      <c r="E158" s="3">
        <f>+'Ark1'!D697</f>
        <v>11</v>
      </c>
      <c r="F158" s="3" t="str">
        <f t="shared" si="62"/>
        <v>Nov</v>
      </c>
      <c r="G158">
        <f>+IF(H158=0,"",'Ark1'!Q697)</f>
        <v>9</v>
      </c>
      <c r="H158" s="388">
        <f>+'Ark1'!R697</f>
        <v>9</v>
      </c>
      <c r="I158" s="115">
        <f t="shared" si="63"/>
        <v>-6</v>
      </c>
      <c r="J158" s="67">
        <f>+IF(H158=0,"",'Ark1'!AE697)</f>
        <v>0.84666039510818436</v>
      </c>
      <c r="K158" s="67">
        <f>+IF(H158=0,"",'Ark1'!AF697)</f>
        <v>1.3547641416974769</v>
      </c>
      <c r="L158" s="1">
        <f>+IF(H158=0,"",'Ark1'!T697)</f>
        <v>6.7777777777777777</v>
      </c>
      <c r="M158" s="300">
        <f>+IF(H158=0,"",'Ark1'!U697)</f>
        <v>556.76666666666642</v>
      </c>
      <c r="N158" s="115">
        <f t="shared" si="64"/>
        <v>-23.766666666666879</v>
      </c>
      <c r="O158" s="11">
        <f>+IF(H158=0,"",'Ark1'!W697)</f>
        <v>33.333333333333343</v>
      </c>
      <c r="P158" s="11">
        <f>+IF(H158=0,"",'Ark1'!X697)</f>
        <v>100</v>
      </c>
      <c r="Q158" s="300">
        <f>+IF(H158=0,"",'Ark1'!AG697)</f>
        <v>1325</v>
      </c>
      <c r="R158" s="11">
        <f>+IF(H158=0,"",'Ark1'!AH697)</f>
        <v>0</v>
      </c>
      <c r="S158" s="11">
        <f>+IF(H158=0,"",'Ark1'!AI697)</f>
        <v>88.8888888888889</v>
      </c>
      <c r="T158" s="453"/>
      <c r="U158" s="90"/>
      <c r="V158" s="11">
        <f>+IF(H158=0,"",'Ark1'!Y697)</f>
        <v>59.331498098958576</v>
      </c>
      <c r="W158" s="1">
        <f>+IF(H158=0,"",'Ark1'!AA697)</f>
        <v>3.3920750049941657</v>
      </c>
      <c r="X158" s="11">
        <f>+IF(H158=0,"",'Ark1'!AC697)</f>
        <v>51.345837729506485</v>
      </c>
      <c r="Y158" s="300">
        <f t="shared" si="65"/>
        <v>420.20125786163504</v>
      </c>
      <c r="Z158" s="115">
        <f t="shared" si="66"/>
        <v>25.568256324045137</v>
      </c>
      <c r="AA158" s="67">
        <f t="shared" si="67"/>
        <v>55.676666666666641</v>
      </c>
      <c r="AB158" s="67">
        <f t="shared" si="68"/>
        <v>1</v>
      </c>
      <c r="AC158" s="43"/>
      <c r="AD158" s="4"/>
      <c r="AE158" s="56"/>
      <c r="AF158" s="56"/>
      <c r="AG158" s="1"/>
      <c r="AH158" s="5"/>
      <c r="AI158"/>
      <c r="AM158"/>
    </row>
    <row r="159" spans="1:39" ht="15.6">
      <c r="A159" s="43"/>
      <c r="B159" s="43">
        <f>+'Ark1'!C698</f>
        <v>2024</v>
      </c>
      <c r="C159">
        <f>+'Ark1'!L698</f>
        <v>10</v>
      </c>
      <c r="D159" s="3" t="s">
        <v>36</v>
      </c>
      <c r="E159" s="3">
        <f>+'Ark1'!D698</f>
        <v>12</v>
      </c>
      <c r="F159" s="3" t="str">
        <f t="shared" si="62"/>
        <v>Des</v>
      </c>
      <c r="G159">
        <f>+IF(H159=0,"",'Ark1'!Q698)</f>
        <v>3</v>
      </c>
      <c r="H159" s="388">
        <f>+'Ark1'!R698</f>
        <v>3</v>
      </c>
      <c r="I159" s="115">
        <f t="shared" si="63"/>
        <v>-4</v>
      </c>
      <c r="J159" s="67">
        <f>+IF(H159=0,"",'Ark1'!AE698)</f>
        <v>1.3761467889908259</v>
      </c>
      <c r="K159" s="67">
        <f>+IF(H159=0,"",'Ark1'!AF698)</f>
        <v>2.1867703891091423</v>
      </c>
      <c r="L159" s="1">
        <f>+IF(H159=0,"",'Ark1'!T698)</f>
        <v>8</v>
      </c>
      <c r="M159" s="300">
        <f>+IF(H159=0,"",'Ark1'!U698)</f>
        <v>583.19999999999982</v>
      </c>
      <c r="N159" s="115">
        <f t="shared" si="64"/>
        <v>44.099999999999795</v>
      </c>
      <c r="O159" s="11">
        <f>+IF(H159=0,"",'Ark1'!W698)</f>
        <v>66.666666666666686</v>
      </c>
      <c r="P159" s="11">
        <f>+IF(H159=0,"",'Ark1'!X698)</f>
        <v>100</v>
      </c>
      <c r="Q159" s="300">
        <f>+IF(H159=0,"",'Ark1'!AG698)</f>
        <v>1498</v>
      </c>
      <c r="R159" s="11">
        <f>+IF(H159=0,"",'Ark1'!AH698)</f>
        <v>0</v>
      </c>
      <c r="S159" s="11">
        <f>+IF(H159=0,"",'Ark1'!AI698)</f>
        <v>100</v>
      </c>
      <c r="T159" s="453"/>
      <c r="U159" s="90"/>
      <c r="V159" s="11">
        <f>+IF(H159=0,"",'Ark1'!Y698)</f>
        <v>112.48513975928878</v>
      </c>
      <c r="W159" s="1">
        <f>+IF(H159=0,"",'Ark1'!AA698)</f>
        <v>2.1602468994692874</v>
      </c>
      <c r="X159" s="11">
        <f>+IF(H159=0,"",'Ark1'!AC698)</f>
        <v>-9.9315896847899783</v>
      </c>
      <c r="Y159" s="300">
        <f t="shared" si="65"/>
        <v>389.31909212283028</v>
      </c>
      <c r="Z159" s="115">
        <f t="shared" si="66"/>
        <v>-74.166537943492472</v>
      </c>
      <c r="AA159" s="67">
        <f t="shared" si="67"/>
        <v>58.319999999999979</v>
      </c>
      <c r="AB159" s="67">
        <f t="shared" si="68"/>
        <v>1</v>
      </c>
      <c r="AC159" s="43"/>
      <c r="AD159" s="4"/>
      <c r="AE159" s="56"/>
      <c r="AF159" s="56"/>
      <c r="AG159" s="1"/>
      <c r="AH159" s="5"/>
      <c r="AI159"/>
      <c r="AM159"/>
    </row>
    <row r="160" spans="1:39" ht="15.6">
      <c r="A160" s="46"/>
      <c r="B160" s="43"/>
      <c r="C160" s="46"/>
      <c r="D160" s="46"/>
      <c r="E160" s="46"/>
      <c r="F160" s="46"/>
      <c r="G160" s="46"/>
      <c r="H160" s="46"/>
      <c r="I160" s="43"/>
      <c r="J160" s="95"/>
      <c r="K160" s="64"/>
      <c r="L160" s="43"/>
      <c r="M160" s="43"/>
      <c r="N160" s="43"/>
      <c r="O160" s="73"/>
      <c r="P160" s="73"/>
      <c r="Q160" s="43"/>
      <c r="R160" s="73"/>
      <c r="S160" s="73"/>
      <c r="T160" s="73"/>
      <c r="U160" s="73"/>
      <c r="V160" s="73"/>
      <c r="W160" s="43"/>
      <c r="X160" s="73"/>
      <c r="Y160" s="43"/>
      <c r="Z160" s="43"/>
      <c r="AA160" s="64"/>
      <c r="AB160" s="65"/>
      <c r="AC160" s="43"/>
      <c r="AD160" s="4"/>
      <c r="AE160" s="56"/>
      <c r="AF160" s="56"/>
      <c r="AG160" s="1"/>
      <c r="AH160" s="5"/>
      <c r="AI160"/>
      <c r="AM160"/>
    </row>
    <row r="161" spans="1:39" ht="17.399999999999999">
      <c r="A161" s="246"/>
      <c r="B161" s="277" t="s">
        <v>0</v>
      </c>
      <c r="C161" s="277"/>
      <c r="D161" s="277" t="str">
        <f>+D163</f>
        <v>U</v>
      </c>
      <c r="E161" s="277"/>
      <c r="F161" s="278"/>
      <c r="G161" s="278" t="s">
        <v>609</v>
      </c>
      <c r="H161" s="279">
        <f>SUM(H163:H174)</f>
        <v>34</v>
      </c>
      <c r="I161" s="49"/>
      <c r="J161" s="46"/>
      <c r="K161" s="95"/>
      <c r="L161" s="64"/>
      <c r="M161" s="341">
        <f>+Klasse!O21</f>
        <v>547.09411764705885</v>
      </c>
      <c r="N161" s="49" t="s">
        <v>578</v>
      </c>
      <c r="O161" s="43"/>
      <c r="P161" s="73"/>
      <c r="Q161" s="73"/>
      <c r="R161" s="43"/>
      <c r="S161" s="73"/>
      <c r="T161" s="73"/>
      <c r="U161" s="73"/>
      <c r="V161" s="73"/>
      <c r="W161" s="73"/>
      <c r="X161" s="43"/>
      <c r="Y161" s="19">
        <f>+Klasse!Z21</f>
        <v>512.90574413927527</v>
      </c>
      <c r="Z161" s="49" t="s">
        <v>632</v>
      </c>
      <c r="AA161" s="43"/>
      <c r="AB161" s="64"/>
      <c r="AC161" s="65"/>
      <c r="AD161" s="4"/>
      <c r="AE161" s="4"/>
      <c r="AF161" s="56"/>
      <c r="AG161" s="56"/>
      <c r="AH161" s="1"/>
      <c r="AI161" s="5"/>
      <c r="AM161"/>
    </row>
    <row r="162" spans="1:39" ht="15.6">
      <c r="A162" s="46"/>
      <c r="B162" s="43"/>
      <c r="C162" s="46"/>
      <c r="D162" s="46"/>
      <c r="E162" s="46"/>
      <c r="F162" s="46"/>
      <c r="G162" s="46"/>
      <c r="H162" s="46"/>
      <c r="I162" s="43"/>
      <c r="J162" s="95"/>
      <c r="K162" s="64"/>
      <c r="L162" s="43"/>
      <c r="M162" s="43"/>
      <c r="N162" s="43"/>
      <c r="O162" s="73"/>
      <c r="P162" s="73"/>
      <c r="Q162" s="43"/>
      <c r="R162" s="73"/>
      <c r="S162" s="73"/>
      <c r="T162" s="73"/>
      <c r="U162" s="73"/>
      <c r="V162" s="73"/>
      <c r="W162" s="43"/>
      <c r="X162" s="73"/>
      <c r="Y162" s="43"/>
      <c r="Z162" s="43"/>
      <c r="AA162" s="64"/>
      <c r="AB162" s="65" t="s">
        <v>4</v>
      </c>
      <c r="AC162" s="43"/>
      <c r="AD162" s="4"/>
      <c r="AE162" s="56"/>
      <c r="AF162" s="56"/>
      <c r="AG162" s="1"/>
      <c r="AH162" s="5"/>
      <c r="AI162"/>
      <c r="AM162"/>
    </row>
    <row r="163" spans="1:39" ht="15.6">
      <c r="A163" s="43"/>
      <c r="B163" s="43">
        <f>+'Ark1'!C699</f>
        <v>2024</v>
      </c>
      <c r="C163" s="51">
        <f>+'Ark1'!L699</f>
        <v>11</v>
      </c>
      <c r="D163" s="52" t="s">
        <v>37</v>
      </c>
      <c r="E163" s="52">
        <f>+'Ark1'!D699</f>
        <v>1</v>
      </c>
      <c r="F163" s="52" t="str">
        <f t="shared" ref="F163:F174" si="69">+F148</f>
        <v>Jan</v>
      </c>
      <c r="G163" s="51">
        <f>+IF(H163=0,"",'Ark1'!Q699)</f>
        <v>4</v>
      </c>
      <c r="H163" s="388">
        <f>+'Ark1'!R699</f>
        <v>4</v>
      </c>
      <c r="I163" s="115">
        <f t="shared" ref="I163:I174" si="70">+IF(H163=0,"",H163-H412)</f>
        <v>3</v>
      </c>
      <c r="J163" s="66">
        <f>+IF(H163=0,"",'Ark1'!AE699)</f>
        <v>0.64102564102564097</v>
      </c>
      <c r="K163" s="66">
        <f>+IF(H163=0,"",'Ark1'!AF699)</f>
        <v>0.91867142545367875</v>
      </c>
      <c r="L163" s="53">
        <f>+IF(H163=0,"",'Ark1'!T699)</f>
        <v>6.25</v>
      </c>
      <c r="M163" s="300">
        <f>+IF(H163=0,"",'Ark1'!U699)</f>
        <v>514.6</v>
      </c>
      <c r="N163" s="115">
        <f t="shared" ref="N163:N174" si="71">+IF(H163=0,"",M163-M412)</f>
        <v>-72.600000000000023</v>
      </c>
      <c r="O163" s="76">
        <f>+IF(H163=0,"",'Ark1'!W699)</f>
        <v>50</v>
      </c>
      <c r="P163" s="76">
        <f>+IF(H163=0,"",'Ark1'!X699)</f>
        <v>100</v>
      </c>
      <c r="Q163" s="300">
        <f>+IF(H163=0,"",'Ark1'!AG699)</f>
        <v>1005</v>
      </c>
      <c r="R163" s="76">
        <f>+IF(H163=0,"",'Ark1'!AH699)</f>
        <v>0</v>
      </c>
      <c r="S163" s="76">
        <f>+IF(H163=0,"",'Ark1'!AI699)</f>
        <v>100</v>
      </c>
      <c r="T163" s="444">
        <f>+'Ark1'!AR699</f>
        <v>214.5</v>
      </c>
      <c r="U163" s="420">
        <f>+'Ark1'!AS699</f>
        <v>51.51773736853449</v>
      </c>
      <c r="V163" s="76">
        <f>+IF(H163=0,"",'Ark1'!Y699)</f>
        <v>101.04790942914155</v>
      </c>
      <c r="W163" s="53">
        <f>+IF(H163=0,"",'Ark1'!AA699)</f>
        <v>2.2776083947860744</v>
      </c>
      <c r="X163" s="76">
        <f>+IF(H163=0,"",'Ark1'!AC699)</f>
        <v>65.892506322890938</v>
      </c>
      <c r="Y163" s="300">
        <f t="shared" ref="Y163:Y174" si="72">IF(H163=0,"",1000*M163/Q163)</f>
        <v>512.03980099502485</v>
      </c>
      <c r="Z163" s="115">
        <f t="shared" ref="Z163:Z174" si="73">+IF(H163=0,"",Y163-Y412)</f>
        <v>-33.685106068172217</v>
      </c>
      <c r="AA163" s="66">
        <f t="shared" ref="AA163:AA174" si="74">IF(H163=0,"",M163/C163)</f>
        <v>46.781818181818181</v>
      </c>
      <c r="AB163" s="66">
        <f t="shared" ref="AB163:AB174" si="75">IF(H163=0,"",H163/G163)</f>
        <v>1</v>
      </c>
      <c r="AC163" s="43"/>
      <c r="AD163" s="4"/>
      <c r="AE163" s="56"/>
      <c r="AF163" s="56"/>
      <c r="AG163" s="1"/>
      <c r="AH163" s="5"/>
      <c r="AI163"/>
      <c r="AM163"/>
    </row>
    <row r="164" spans="1:39" ht="15.6">
      <c r="A164" s="43"/>
      <c r="B164" s="43">
        <f>+'Ark1'!C700</f>
        <v>2024</v>
      </c>
      <c r="C164" s="51">
        <f>+'Ark1'!L700</f>
        <v>11</v>
      </c>
      <c r="D164" s="52" t="s">
        <v>37</v>
      </c>
      <c r="E164" s="52">
        <f>+'Ark1'!D700</f>
        <v>2</v>
      </c>
      <c r="F164" s="52" t="str">
        <f t="shared" si="69"/>
        <v>Feb</v>
      </c>
      <c r="G164" s="51">
        <f>+IF(H164=0,"",'Ark1'!Q700)</f>
        <v>1</v>
      </c>
      <c r="H164" s="388">
        <f>+'Ark1'!R700</f>
        <v>1</v>
      </c>
      <c r="I164" s="115">
        <f t="shared" si="70"/>
        <v>-2</v>
      </c>
      <c r="J164" s="66">
        <f>+IF(H164=0,"",'Ark1'!AE700)</f>
        <v>0.22222222222222224</v>
      </c>
      <c r="K164" s="66">
        <f>+IF(H164=0,"",'Ark1'!AF700)</f>
        <v>0.31082476218869209</v>
      </c>
      <c r="L164" s="53">
        <f>+IF(H164=0,"",'Ark1'!T700)</f>
        <v>8</v>
      </c>
      <c r="M164" s="300">
        <f>+IF(H164=0,"",'Ark1'!U700)</f>
        <v>506.7</v>
      </c>
      <c r="N164" s="115">
        <f t="shared" si="71"/>
        <v>-46.033333333333587</v>
      </c>
      <c r="O164" s="76">
        <f>+IF(H164=0,"",'Ark1'!W700)</f>
        <v>100</v>
      </c>
      <c r="P164" s="76">
        <f>+IF(H164=0,"",'Ark1'!X700)</f>
        <v>100</v>
      </c>
      <c r="Q164" s="300">
        <f>+IF(H164=0,"",'Ark1'!AG700)</f>
        <v>735</v>
      </c>
      <c r="R164" s="76">
        <f>+IF(H164=0,"",'Ark1'!AH700)</f>
        <v>0</v>
      </c>
      <c r="S164" s="76">
        <f>+IF(H164=0,"",'Ark1'!AI700)</f>
        <v>100</v>
      </c>
      <c r="T164" s="444">
        <f>+'Ark1'!AR700</f>
        <v>216</v>
      </c>
      <c r="U164" s="420">
        <f>+'Ark1'!AS700</f>
        <v>50.309118274653251</v>
      </c>
      <c r="V164" s="76">
        <f>+IF(H164=0,"",'Ark1'!Y700)</f>
        <v>0</v>
      </c>
      <c r="W164" s="53">
        <f>+IF(H164=0,"",'Ark1'!AA700)</f>
        <v>0</v>
      </c>
      <c r="X164" s="76">
        <f>+IF(H164=0,"",'Ark1'!AC700)</f>
        <v>0</v>
      </c>
      <c r="Y164" s="300">
        <f t="shared" si="72"/>
        <v>689.38775510204084</v>
      </c>
      <c r="Z164" s="115">
        <f t="shared" si="73"/>
        <v>173.7783023657222</v>
      </c>
      <c r="AA164" s="66">
        <f t="shared" si="74"/>
        <v>46.063636363636363</v>
      </c>
      <c r="AB164" s="66">
        <f t="shared" si="75"/>
        <v>1</v>
      </c>
      <c r="AC164" s="43"/>
      <c r="AD164" s="4"/>
      <c r="AE164" s="56"/>
      <c r="AF164" s="56"/>
      <c r="AG164" s="1"/>
      <c r="AH164" s="5"/>
      <c r="AI164"/>
      <c r="AM164"/>
    </row>
    <row r="165" spans="1:39" ht="15.6">
      <c r="A165" s="43"/>
      <c r="B165" s="43">
        <f>+'Ark1'!C701</f>
        <v>2024</v>
      </c>
      <c r="C165" s="51">
        <f>+'Ark1'!L701</f>
        <v>11</v>
      </c>
      <c r="D165" s="52" t="s">
        <v>37</v>
      </c>
      <c r="E165" s="52">
        <f>+'Ark1'!D701</f>
        <v>3</v>
      </c>
      <c r="F165" s="52" t="str">
        <f t="shared" si="69"/>
        <v>Mar</v>
      </c>
      <c r="G165" s="51">
        <f>+IF(H165=0,"",'Ark1'!Q701)</f>
        <v>2</v>
      </c>
      <c r="H165" s="388">
        <f>+'Ark1'!R701</f>
        <v>2</v>
      </c>
      <c r="I165" s="115">
        <f t="shared" si="70"/>
        <v>-1</v>
      </c>
      <c r="J165" s="66">
        <f>+IF(H165=0,"",'Ark1'!AE701)</f>
        <v>0.55555555555555558</v>
      </c>
      <c r="K165" s="66">
        <f>+IF(H165=0,"",'Ark1'!AF701)</f>
        <v>0.99108004823929685</v>
      </c>
      <c r="L165" s="53">
        <f>+IF(H165=0,"",'Ark1'!T701)</f>
        <v>7</v>
      </c>
      <c r="M165" s="300">
        <f>+IF(H165=0,"",'Ark1'!U701)</f>
        <v>642.6500000000002</v>
      </c>
      <c r="N165" s="115">
        <f t="shared" si="71"/>
        <v>160.75000000000023</v>
      </c>
      <c r="O165" s="76">
        <f>+IF(H165=0,"",'Ark1'!W701)</f>
        <v>100</v>
      </c>
      <c r="P165" s="76">
        <f>+IF(H165=0,"",'Ark1'!X701)</f>
        <v>100</v>
      </c>
      <c r="Q165" s="300">
        <f>+IF(H165=0,"",'Ark1'!AG701)</f>
        <v>1437</v>
      </c>
      <c r="R165" s="76">
        <f>+IF(H165=0,"",'Ark1'!AH701)</f>
        <v>0</v>
      </c>
      <c r="S165" s="76">
        <f>+IF(H165=0,"",'Ark1'!AI701)</f>
        <v>50</v>
      </c>
      <c r="T165" s="453"/>
      <c r="U165" s="90"/>
      <c r="V165" s="76">
        <f>+IF(H165=0,"",'Ark1'!Y701)</f>
        <v>4.9999998859129841E-2</v>
      </c>
      <c r="W165" s="53">
        <f>+IF(H165=0,"",'Ark1'!AA701)</f>
        <v>0</v>
      </c>
      <c r="X165" s="76">
        <f>+IF(H165=0,"",'Ark1'!AC701)</f>
        <v>0</v>
      </c>
      <c r="Y165" s="300">
        <f t="shared" si="72"/>
        <v>447.21642310368838</v>
      </c>
      <c r="Z165" s="115">
        <f t="shared" si="73"/>
        <v>-122.85455481429256</v>
      </c>
      <c r="AA165" s="66">
        <f t="shared" si="74"/>
        <v>58.422727272727293</v>
      </c>
      <c r="AB165" s="66">
        <f t="shared" si="75"/>
        <v>1</v>
      </c>
      <c r="AC165" s="43"/>
      <c r="AD165" s="4"/>
      <c r="AE165" s="56"/>
      <c r="AF165" s="56"/>
      <c r="AG165" s="1"/>
      <c r="AH165" s="5"/>
      <c r="AI165"/>
      <c r="AM165"/>
    </row>
    <row r="166" spans="1:39" ht="15.6">
      <c r="A166" s="43"/>
      <c r="B166" s="43">
        <f>+'Ark1'!C702</f>
        <v>2024</v>
      </c>
      <c r="C166" s="51">
        <f>+'Ark1'!L702</f>
        <v>11</v>
      </c>
      <c r="D166" s="52" t="s">
        <v>37</v>
      </c>
      <c r="E166" s="52">
        <f>+'Ark1'!D702</f>
        <v>4</v>
      </c>
      <c r="F166" s="52" t="str">
        <f t="shared" si="69"/>
        <v>Apr</v>
      </c>
      <c r="G166" s="51">
        <f>+IF(H166=0,"",'Ark1'!Q702)</f>
        <v>2</v>
      </c>
      <c r="H166" s="388">
        <f>+'Ark1'!R702</f>
        <v>4</v>
      </c>
      <c r="I166" s="115">
        <f t="shared" si="70"/>
        <v>1</v>
      </c>
      <c r="J166" s="66">
        <f>+IF(H166=0,"",'Ark1'!AE702)</f>
        <v>0.57636887608069154</v>
      </c>
      <c r="K166" s="66">
        <f>+IF(H166=0,"",'Ark1'!AF702)</f>
        <v>0.92883988176618482</v>
      </c>
      <c r="L166" s="53">
        <f>+IF(H166=0,"",'Ark1'!T702)</f>
        <v>7.5</v>
      </c>
      <c r="M166" s="300">
        <f>+IF(H166=0,"",'Ark1'!U702)</f>
        <v>568.29999999999995</v>
      </c>
      <c r="N166" s="115">
        <f t="shared" si="71"/>
        <v>-52.766666666666765</v>
      </c>
      <c r="O166" s="76">
        <f>+IF(H166=0,"",'Ark1'!W702)</f>
        <v>75</v>
      </c>
      <c r="P166" s="76">
        <f>+IF(H166=0,"",'Ark1'!X702)</f>
        <v>100</v>
      </c>
      <c r="Q166" s="300">
        <f>+IF(H166=0,"",'Ark1'!AG702)</f>
        <v>961</v>
      </c>
      <c r="R166" s="76">
        <f>+IF(H166=0,"",'Ark1'!AH702)</f>
        <v>0</v>
      </c>
      <c r="S166" s="76">
        <f>+IF(H166=0,"",'Ark1'!AI702)</f>
        <v>100</v>
      </c>
      <c r="T166" s="453"/>
      <c r="U166" s="90"/>
      <c r="V166" s="76">
        <f>+IF(H166=0,"",'Ark1'!Y702)</f>
        <v>82.182571144982404</v>
      </c>
      <c r="W166" s="53">
        <f>+IF(H166=0,"",'Ark1'!AA702)</f>
        <v>1.1180339887498949</v>
      </c>
      <c r="X166" s="76">
        <f>+IF(H166=0,"",'Ark1'!AC702)</f>
        <v>73.05493653873711</v>
      </c>
      <c r="Y166" s="300">
        <f t="shared" si="72"/>
        <v>591.36316337148799</v>
      </c>
      <c r="Z166" s="115">
        <f t="shared" si="73"/>
        <v>176.85815780975264</v>
      </c>
      <c r="AA166" s="66">
        <f t="shared" si="74"/>
        <v>51.663636363636357</v>
      </c>
      <c r="AB166" s="66">
        <f t="shared" si="75"/>
        <v>2</v>
      </c>
      <c r="AC166" s="43"/>
      <c r="AD166" s="4"/>
      <c r="AE166" s="56"/>
      <c r="AF166" s="56"/>
      <c r="AG166" s="1"/>
      <c r="AH166" s="5"/>
      <c r="AI166"/>
      <c r="AM166"/>
    </row>
    <row r="167" spans="1:39" ht="15.6">
      <c r="A167" s="43"/>
      <c r="B167" s="43">
        <f>+'Ark1'!C703</f>
        <v>2024</v>
      </c>
      <c r="C167" s="51">
        <f>+'Ark1'!L703</f>
        <v>11</v>
      </c>
      <c r="D167" s="52" t="s">
        <v>37</v>
      </c>
      <c r="E167" s="52">
        <f>+'Ark1'!D703</f>
        <v>5</v>
      </c>
      <c r="F167" s="52" t="str">
        <f t="shared" si="69"/>
        <v>Mai</v>
      </c>
      <c r="G167" s="51">
        <f>+IF(H167=0,"",'Ark1'!Q703)</f>
        <v>6</v>
      </c>
      <c r="H167" s="388">
        <f>+'Ark1'!R703</f>
        <v>8</v>
      </c>
      <c r="I167" s="115">
        <f t="shared" si="70"/>
        <v>-2</v>
      </c>
      <c r="J167" s="66">
        <f>+IF(H167=0,"",'Ark1'!AE703)</f>
        <v>1.1678832116788329</v>
      </c>
      <c r="K167" s="66">
        <f>+IF(H167=0,"",'Ark1'!AF703)</f>
        <v>1.8194200106901597</v>
      </c>
      <c r="L167" s="53">
        <f>+IF(H167=0,"",'Ark1'!T703)</f>
        <v>6.375</v>
      </c>
      <c r="M167" s="300">
        <f>+IF(H167=0,"",'Ark1'!U703)</f>
        <v>543.35</v>
      </c>
      <c r="N167" s="115">
        <f t="shared" si="71"/>
        <v>-5.4499999999999318</v>
      </c>
      <c r="O167" s="76">
        <f>+IF(H167=0,"",'Ark1'!W703)</f>
        <v>37.5</v>
      </c>
      <c r="P167" s="76">
        <f>+IF(H167=0,"",'Ark1'!X703)</f>
        <v>100</v>
      </c>
      <c r="Q167" s="300">
        <f>+IF(H167=0,"",'Ark1'!AG703)</f>
        <v>1115.625</v>
      </c>
      <c r="R167" s="76">
        <f>+IF(H167=0,"",'Ark1'!AH703)</f>
        <v>0</v>
      </c>
      <c r="S167" s="76">
        <f>+IF(H167=0,"",'Ark1'!AI703)</f>
        <v>100</v>
      </c>
      <c r="T167" s="453"/>
      <c r="U167" s="90"/>
      <c r="V167" s="76">
        <f>+IF(H167=0,"",'Ark1'!Y703)</f>
        <v>72.791379984171371</v>
      </c>
      <c r="W167" s="53">
        <f>+IF(H167=0,"",'Ark1'!AA703)</f>
        <v>1.2183492931011202</v>
      </c>
      <c r="X167" s="76">
        <f>+IF(H167=0,"",'Ark1'!AC703)</f>
        <v>39.951648665236966</v>
      </c>
      <c r="Y167" s="300">
        <f t="shared" si="72"/>
        <v>487.03641456582631</v>
      </c>
      <c r="Z167" s="115">
        <f t="shared" si="73"/>
        <v>-167.46567249440028</v>
      </c>
      <c r="AA167" s="66">
        <f t="shared" si="74"/>
        <v>49.395454545454548</v>
      </c>
      <c r="AB167" s="66">
        <f t="shared" si="75"/>
        <v>1.3333333333333333</v>
      </c>
      <c r="AC167" s="43"/>
      <c r="AD167" s="4"/>
      <c r="AE167" s="56"/>
      <c r="AF167" s="56"/>
      <c r="AG167" s="1"/>
      <c r="AH167" s="5"/>
      <c r="AI167"/>
      <c r="AM167"/>
    </row>
    <row r="168" spans="1:39" ht="15.6">
      <c r="A168" s="43"/>
      <c r="B168" s="43">
        <f>+'Ark1'!C704</f>
        <v>2024</v>
      </c>
      <c r="C168" s="51">
        <f>+'Ark1'!L704</f>
        <v>11</v>
      </c>
      <c r="D168" s="52" t="s">
        <v>37</v>
      </c>
      <c r="E168" s="52">
        <f>+'Ark1'!D704</f>
        <v>6</v>
      </c>
      <c r="F168" s="52" t="str">
        <f t="shared" si="69"/>
        <v>Jun</v>
      </c>
      <c r="G168" s="51">
        <f>+IF(H168=0,"",'Ark1'!Q704)</f>
        <v>6</v>
      </c>
      <c r="H168" s="388">
        <f>+'Ark1'!R704</f>
        <v>6</v>
      </c>
      <c r="I168" s="115">
        <f t="shared" si="70"/>
        <v>0</v>
      </c>
      <c r="J168" s="66">
        <f>+IF(H168=0,"",'Ark1'!AE704)</f>
        <v>0.87847730600292817</v>
      </c>
      <c r="K168" s="66">
        <f>+IF(H168=0,"",'Ark1'!AF704)</f>
        <v>1.2995236608227139</v>
      </c>
      <c r="L168" s="53">
        <f>+IF(H168=0,"",'Ark1'!T704)</f>
        <v>6.8333333333333313</v>
      </c>
      <c r="M168" s="300">
        <f>+IF(H168=0,"",'Ark1'!U704)</f>
        <v>524.35</v>
      </c>
      <c r="N168" s="115">
        <f t="shared" si="71"/>
        <v>-37.799999999999955</v>
      </c>
      <c r="O168" s="76">
        <f>+IF(H168=0,"",'Ark1'!W704)</f>
        <v>50</v>
      </c>
      <c r="P168" s="76">
        <f>+IF(H168=0,"",'Ark1'!X704)</f>
        <v>100</v>
      </c>
      <c r="Q168" s="300">
        <f>+IF(H168=0,"",'Ark1'!AG704)</f>
        <v>1394.166666666667</v>
      </c>
      <c r="R168" s="76">
        <f>+IF(H168=0,"",'Ark1'!AH704)</f>
        <v>0</v>
      </c>
      <c r="S168" s="76">
        <f>+IF(H168=0,"",'Ark1'!AI704)</f>
        <v>100</v>
      </c>
      <c r="T168" s="453"/>
      <c r="U168" s="90"/>
      <c r="V168" s="76">
        <f>+IF(H168=0,"",'Ark1'!Y704)</f>
        <v>79.798532776820693</v>
      </c>
      <c r="W168" s="53">
        <f>+IF(H168=0,"",'Ark1'!AA704)</f>
        <v>2.0344259359556194</v>
      </c>
      <c r="X168" s="76">
        <f>+IF(H168=0,"",'Ark1'!AC704)</f>
        <v>-20.753230287590775</v>
      </c>
      <c r="Y168" s="300">
        <f t="shared" si="72"/>
        <v>376.10280932456658</v>
      </c>
      <c r="Z168" s="115">
        <f t="shared" si="73"/>
        <v>-120.34994310404704</v>
      </c>
      <c r="AA168" s="66">
        <f t="shared" si="74"/>
        <v>47.668181818181822</v>
      </c>
      <c r="AB168" s="66">
        <f t="shared" si="75"/>
        <v>1</v>
      </c>
      <c r="AC168" s="43"/>
      <c r="AD168" s="4"/>
      <c r="AE168" s="56"/>
      <c r="AF168" s="56"/>
      <c r="AG168" s="1"/>
      <c r="AH168" s="5"/>
      <c r="AI168"/>
      <c r="AM168"/>
    </row>
    <row r="169" spans="1:39" ht="15.6">
      <c r="A169" s="43"/>
      <c r="B169" s="43">
        <f>+'Ark1'!C705</f>
        <v>2024</v>
      </c>
      <c r="C169" s="51">
        <f>+'Ark1'!L705</f>
        <v>11</v>
      </c>
      <c r="D169" s="52" t="s">
        <v>37</v>
      </c>
      <c r="E169" s="52">
        <f>+'Ark1'!D705</f>
        <v>7</v>
      </c>
      <c r="F169" s="52" t="str">
        <f t="shared" si="69"/>
        <v>Jul</v>
      </c>
      <c r="G169" s="51">
        <f>+IF(H169=0,"",'Ark1'!Q705)</f>
        <v>2</v>
      </c>
      <c r="H169" s="388">
        <f>+'Ark1'!R705</f>
        <v>2</v>
      </c>
      <c r="I169" s="115">
        <f t="shared" si="70"/>
        <v>-2</v>
      </c>
      <c r="J169" s="66">
        <f>+IF(H169=0,"",'Ark1'!AE705)</f>
        <v>0.3490401396160559</v>
      </c>
      <c r="K169" s="66">
        <f>+IF(H169=0,"",'Ark1'!AF705)</f>
        <v>0.53283791080217668</v>
      </c>
      <c r="L169" s="53">
        <f>+IF(H169=0,"",'Ark1'!T705)</f>
        <v>6.5</v>
      </c>
      <c r="M169" s="300">
        <f>+IF(H169=0,"",'Ark1'!U705)</f>
        <v>563</v>
      </c>
      <c r="N169" s="115">
        <f t="shared" si="71"/>
        <v>-5.4500000000000455</v>
      </c>
      <c r="O169" s="76">
        <f>+IF(H169=0,"",'Ark1'!W705)</f>
        <v>50</v>
      </c>
      <c r="P169" s="76">
        <f>+IF(H169=0,"",'Ark1'!X705)</f>
        <v>100</v>
      </c>
      <c r="Q169" s="300">
        <f>+IF(H169=0,"",'Ark1'!AG705)</f>
        <v>822.5</v>
      </c>
      <c r="R169" s="76">
        <f>+IF(H169=0,"",'Ark1'!AH705)</f>
        <v>0</v>
      </c>
      <c r="S169" s="76">
        <f>+IF(H169=0,"",'Ark1'!AI705)</f>
        <v>100</v>
      </c>
      <c r="T169" s="453"/>
      <c r="U169" s="90"/>
      <c r="V169" s="76">
        <f>+IF(H169=0,"",'Ark1'!Y705)</f>
        <v>37.700000000000486</v>
      </c>
      <c r="W169" s="53">
        <f>+IF(H169=0,"",'Ark1'!AA705)</f>
        <v>0.5</v>
      </c>
      <c r="X169" s="76">
        <f>+IF(H169=0,"",'Ark1'!AC705)</f>
        <v>100.00000000000063</v>
      </c>
      <c r="Y169" s="300">
        <f t="shared" si="72"/>
        <v>684.49848024316111</v>
      </c>
      <c r="Z169" s="115">
        <f t="shared" si="73"/>
        <v>176.72715375812317</v>
      </c>
      <c r="AA169" s="66">
        <f t="shared" si="74"/>
        <v>51.18181818181818</v>
      </c>
      <c r="AB169" s="66">
        <f t="shared" si="75"/>
        <v>1</v>
      </c>
      <c r="AC169" s="43"/>
      <c r="AD169" s="4"/>
      <c r="AE169" s="56"/>
      <c r="AF169" s="56"/>
      <c r="AG169" s="1"/>
      <c r="AH169" s="5"/>
      <c r="AI169"/>
      <c r="AM169"/>
    </row>
    <row r="170" spans="1:39" ht="15.6">
      <c r="A170" s="43"/>
      <c r="B170" s="43">
        <f>+'Ark1'!C706</f>
        <v>2024</v>
      </c>
      <c r="C170" s="51">
        <f>+'Ark1'!L706</f>
        <v>11</v>
      </c>
      <c r="D170" s="52" t="s">
        <v>37</v>
      </c>
      <c r="E170" s="52">
        <f>+'Ark1'!D706</f>
        <v>8</v>
      </c>
      <c r="F170" s="52" t="str">
        <f t="shared" si="69"/>
        <v>Aug</v>
      </c>
      <c r="G170" s="51">
        <f>+IF(H170=0,"",'Ark1'!Q706)</f>
        <v>3</v>
      </c>
      <c r="H170" s="388">
        <f>+'Ark1'!R706</f>
        <v>3</v>
      </c>
      <c r="I170" s="115">
        <f t="shared" si="70"/>
        <v>-1</v>
      </c>
      <c r="J170" s="66">
        <f>+IF(H170=0,"",'Ark1'!AE706)</f>
        <v>0.40650406504065034</v>
      </c>
      <c r="K170" s="66">
        <f>+IF(H170=0,"",'Ark1'!AF706)</f>
        <v>0.6095780722173525</v>
      </c>
      <c r="L170" s="53">
        <f>+IF(H170=0,"",'Ark1'!T706)</f>
        <v>6.333333333333333</v>
      </c>
      <c r="M170" s="300">
        <f>+IF(H170=0,"",'Ark1'!U706)</f>
        <v>539.36666666666679</v>
      </c>
      <c r="N170" s="115">
        <f t="shared" si="71"/>
        <v>-102.83333333333326</v>
      </c>
      <c r="O170" s="76">
        <f>+IF(H170=0,"",'Ark1'!W706)</f>
        <v>33.333333333333343</v>
      </c>
      <c r="P170" s="76">
        <f>+IF(H170=0,"",'Ark1'!X706)</f>
        <v>100</v>
      </c>
      <c r="Q170" s="300">
        <f>+IF(H170=0,"",'Ark1'!AG706)</f>
        <v>757</v>
      </c>
      <c r="R170" s="76">
        <f>+IF(H170=0,"",'Ark1'!AH706)</f>
        <v>0</v>
      </c>
      <c r="S170" s="76">
        <f>+IF(H170=0,"",'Ark1'!AI706)</f>
        <v>66.666666666666686</v>
      </c>
      <c r="T170" s="453"/>
      <c r="U170" s="90"/>
      <c r="V170" s="76">
        <f>+IF(H170=0,"",'Ark1'!Y706)</f>
        <v>60.285561197428329</v>
      </c>
      <c r="W170" s="53">
        <f>+IF(H170=0,"",'Ark1'!AA706)</f>
        <v>0.4714045207910384</v>
      </c>
      <c r="X170" s="76">
        <f>+IF(H170=0,"",'Ark1'!AC706)</f>
        <v>72.760690600450047</v>
      </c>
      <c r="Y170" s="300">
        <f t="shared" si="72"/>
        <v>712.50550418317937</v>
      </c>
      <c r="Z170" s="115">
        <f t="shared" si="73"/>
        <v>219.73742438268062</v>
      </c>
      <c r="AA170" s="66">
        <f t="shared" si="74"/>
        <v>49.033333333333346</v>
      </c>
      <c r="AB170" s="66">
        <f t="shared" si="75"/>
        <v>1</v>
      </c>
      <c r="AC170" s="43"/>
      <c r="AD170" s="4"/>
      <c r="AE170" s="56"/>
      <c r="AF170" s="56"/>
      <c r="AG170" s="1"/>
      <c r="AH170" s="5"/>
      <c r="AI170"/>
      <c r="AM170"/>
    </row>
    <row r="171" spans="1:39" ht="15.6">
      <c r="A171" s="43"/>
      <c r="B171" s="43">
        <f>+'Ark1'!C707</f>
        <v>2024</v>
      </c>
      <c r="C171" s="51">
        <f>+'Ark1'!L707</f>
        <v>11</v>
      </c>
      <c r="D171" s="52" t="s">
        <v>37</v>
      </c>
      <c r="E171" s="52">
        <f>+'Ark1'!D707</f>
        <v>9</v>
      </c>
      <c r="F171" s="52" t="str">
        <f t="shared" si="69"/>
        <v>Sep</v>
      </c>
      <c r="G171" s="51" t="str">
        <f>+IF(H171=0,"",'Ark1'!Q707)</f>
        <v/>
      </c>
      <c r="H171" s="388">
        <f>+'Ark1'!R707</f>
        <v>0</v>
      </c>
      <c r="I171" s="115" t="str">
        <f t="shared" si="70"/>
        <v/>
      </c>
      <c r="J171" s="66" t="str">
        <f>+IF(H171=0,"",'Ark1'!AE707)</f>
        <v/>
      </c>
      <c r="K171" s="66" t="str">
        <f>+IF(H171=0,"",'Ark1'!AF707)</f>
        <v/>
      </c>
      <c r="L171" s="53" t="str">
        <f>+IF(H171=0,"",'Ark1'!T707)</f>
        <v/>
      </c>
      <c r="M171" s="300" t="str">
        <f>+IF(H171=0,"",'Ark1'!U707)</f>
        <v/>
      </c>
      <c r="N171" s="115" t="str">
        <f t="shared" si="71"/>
        <v/>
      </c>
      <c r="O171" s="76" t="str">
        <f>+IF(H171=0,"",'Ark1'!W707)</f>
        <v/>
      </c>
      <c r="P171" s="76" t="str">
        <f>+IF(H171=0,"",'Ark1'!X707)</f>
        <v/>
      </c>
      <c r="Q171" s="300" t="str">
        <f>+IF(H171=0,"",'Ark1'!AG707)</f>
        <v/>
      </c>
      <c r="R171" s="76" t="str">
        <f>+IF(H171=0,"",'Ark1'!AH707)</f>
        <v/>
      </c>
      <c r="S171" s="76" t="str">
        <f>+IF(H171=0,"",'Ark1'!AI707)</f>
        <v/>
      </c>
      <c r="T171" s="453"/>
      <c r="U171" s="90"/>
      <c r="V171" s="76" t="str">
        <f>+IF(H171=0,"",'Ark1'!Y707)</f>
        <v/>
      </c>
      <c r="W171" s="53" t="str">
        <f>+IF(H171=0,"",'Ark1'!AA707)</f>
        <v/>
      </c>
      <c r="X171" s="76" t="str">
        <f>+IF(H171=0,"",'Ark1'!AC707)</f>
        <v/>
      </c>
      <c r="Y171" s="300" t="str">
        <f t="shared" si="72"/>
        <v/>
      </c>
      <c r="Z171" s="115" t="str">
        <f t="shared" si="73"/>
        <v/>
      </c>
      <c r="AA171" s="66" t="str">
        <f t="shared" si="74"/>
        <v/>
      </c>
      <c r="AB171" s="66" t="str">
        <f t="shared" si="75"/>
        <v/>
      </c>
      <c r="AC171" s="43"/>
      <c r="AD171" s="4"/>
      <c r="AE171" s="56"/>
      <c r="AF171" s="56"/>
      <c r="AG171" s="1"/>
      <c r="AH171" s="5"/>
      <c r="AI171"/>
      <c r="AM171"/>
    </row>
    <row r="172" spans="1:39" ht="15.6">
      <c r="A172" s="43"/>
      <c r="B172" s="43">
        <f>+'Ark1'!C708</f>
        <v>2024</v>
      </c>
      <c r="C172" s="51">
        <f>+'Ark1'!L708</f>
        <v>11</v>
      </c>
      <c r="D172" s="52" t="s">
        <v>37</v>
      </c>
      <c r="E172" s="52">
        <f>+'Ark1'!D708</f>
        <v>10</v>
      </c>
      <c r="F172" s="52" t="str">
        <f t="shared" si="69"/>
        <v>Okt</v>
      </c>
      <c r="G172" s="51">
        <f>+IF(H172=0,"",'Ark1'!Q708)</f>
        <v>2</v>
      </c>
      <c r="H172" s="388">
        <f>+'Ark1'!R708</f>
        <v>2</v>
      </c>
      <c r="I172" s="115">
        <f t="shared" si="70"/>
        <v>-1</v>
      </c>
      <c r="J172" s="66">
        <f>+IF(H172=0,"",'Ark1'!AE708)</f>
        <v>0.20725388601036276</v>
      </c>
      <c r="K172" s="66">
        <f>+IF(H172=0,"",'Ark1'!AF708)</f>
        <v>0.30595022063974286</v>
      </c>
      <c r="L172" s="53">
        <f>+IF(H172=0,"",'Ark1'!T708)</f>
        <v>7</v>
      </c>
      <c r="M172" s="300">
        <f>+IF(H172=0,"",'Ark1'!U708)</f>
        <v>516.25</v>
      </c>
      <c r="N172" s="115">
        <f t="shared" si="71"/>
        <v>-72.483333333333235</v>
      </c>
      <c r="O172" s="76">
        <f>+IF(H172=0,"",'Ark1'!W708)</f>
        <v>50</v>
      </c>
      <c r="P172" s="76">
        <f>+IF(H172=0,"",'Ark1'!X708)</f>
        <v>100</v>
      </c>
      <c r="Q172" s="300">
        <f>+IF(H172=0,"",'Ark1'!AG708)</f>
        <v>943</v>
      </c>
      <c r="R172" s="76">
        <f>+IF(H172=0,"",'Ark1'!AH708)</f>
        <v>0</v>
      </c>
      <c r="S172" s="76">
        <f>+IF(H172=0,"",'Ark1'!AI708)</f>
        <v>100</v>
      </c>
      <c r="T172" s="453"/>
      <c r="U172" s="90"/>
      <c r="V172" s="76">
        <f>+IF(H172=0,"",'Ark1'!Y708)</f>
        <v>7.8499999999998513</v>
      </c>
      <c r="W172" s="53">
        <f>+IF(H172=0,"",'Ark1'!AA708)</f>
        <v>1</v>
      </c>
      <c r="X172" s="76">
        <f>+IF(H172=0,"",'Ark1'!AC708)</f>
        <v>-99.999999999994941</v>
      </c>
      <c r="Y172" s="300">
        <f t="shared" si="72"/>
        <v>547.45493107104983</v>
      </c>
      <c r="Z172" s="115">
        <f t="shared" si="73"/>
        <v>46.973208203381887</v>
      </c>
      <c r="AA172" s="66">
        <f t="shared" si="74"/>
        <v>46.93181818181818</v>
      </c>
      <c r="AB172" s="66">
        <f t="shared" si="75"/>
        <v>1</v>
      </c>
      <c r="AC172" s="43"/>
      <c r="AD172" s="4"/>
      <c r="AE172" s="56"/>
      <c r="AF172" s="56"/>
      <c r="AG172" s="1"/>
      <c r="AH172" s="5"/>
      <c r="AI172"/>
      <c r="AM172"/>
    </row>
    <row r="173" spans="1:39" ht="15.6">
      <c r="A173" s="43"/>
      <c r="B173" s="43">
        <f>+'Ark1'!C709</f>
        <v>2024</v>
      </c>
      <c r="C173" s="51">
        <f>+'Ark1'!L709</f>
        <v>11</v>
      </c>
      <c r="D173" s="52" t="s">
        <v>37</v>
      </c>
      <c r="E173" s="52">
        <f>+'Ark1'!D709</f>
        <v>11</v>
      </c>
      <c r="F173" s="52" t="str">
        <f t="shared" si="69"/>
        <v>Nov</v>
      </c>
      <c r="G173" s="51">
        <f>+IF(H173=0,"",'Ark1'!Q709)</f>
        <v>2</v>
      </c>
      <c r="H173" s="388">
        <f>+'Ark1'!R709</f>
        <v>2</v>
      </c>
      <c r="I173" s="115">
        <f t="shared" si="70"/>
        <v>0</v>
      </c>
      <c r="J173" s="66">
        <f>+IF(H173=0,"",'Ark1'!AE709)</f>
        <v>0.18814675446848536</v>
      </c>
      <c r="K173" s="66">
        <f>+IF(H173=0,"",'Ark1'!AF709)</f>
        <v>0.32662606709068659</v>
      </c>
      <c r="L173" s="53">
        <f>+IF(H173=0,"",'Ark1'!T709)</f>
        <v>7</v>
      </c>
      <c r="M173" s="300">
        <f>+IF(H173=0,"",'Ark1'!U709)</f>
        <v>604.04999999999995</v>
      </c>
      <c r="N173" s="115">
        <f t="shared" si="71"/>
        <v>1.5999999999999091</v>
      </c>
      <c r="O173" s="76">
        <f>+IF(H173=0,"",'Ark1'!W709)</f>
        <v>50</v>
      </c>
      <c r="P173" s="76">
        <f>+IF(H173=0,"",'Ark1'!X709)</f>
        <v>100</v>
      </c>
      <c r="Q173" s="300">
        <f>+IF(H173=0,"",'Ark1'!AG709)</f>
        <v>881</v>
      </c>
      <c r="R173" s="76">
        <f>+IF(H173=0,"",'Ark1'!AH709)</f>
        <v>0</v>
      </c>
      <c r="S173" s="76">
        <f>+IF(H173=0,"",'Ark1'!AI709)</f>
        <v>100</v>
      </c>
      <c r="T173" s="453"/>
      <c r="U173" s="90"/>
      <c r="V173" s="76">
        <f>+IF(H173=0,"",'Ark1'!Y709)</f>
        <v>32.350000000001224</v>
      </c>
      <c r="W173" s="53">
        <f>+IF(H173=0,"",'Ark1'!AA709)</f>
        <v>1</v>
      </c>
      <c r="X173" s="76">
        <f>+IF(H173=0,"",'Ark1'!AC709)</f>
        <v>99.999999999997357</v>
      </c>
      <c r="Y173" s="300">
        <f t="shared" si="72"/>
        <v>685.64131668558457</v>
      </c>
      <c r="Z173" s="115">
        <f t="shared" si="73"/>
        <v>248.76676991256062</v>
      </c>
      <c r="AA173" s="66">
        <f t="shared" si="74"/>
        <v>54.913636363636357</v>
      </c>
      <c r="AB173" s="66">
        <f t="shared" si="75"/>
        <v>1</v>
      </c>
      <c r="AC173" s="43"/>
      <c r="AD173" s="4"/>
      <c r="AE173" s="56"/>
      <c r="AF173" s="56"/>
      <c r="AG173" s="1"/>
      <c r="AH173" s="5"/>
      <c r="AI173"/>
      <c r="AM173"/>
    </row>
    <row r="174" spans="1:39" ht="15.6">
      <c r="A174" s="43"/>
      <c r="B174" s="43">
        <f>+'Ark1'!C710</f>
        <v>2024</v>
      </c>
      <c r="C174" s="51">
        <f>+'Ark1'!L710</f>
        <v>11</v>
      </c>
      <c r="D174" s="52" t="s">
        <v>37</v>
      </c>
      <c r="E174" s="52">
        <f>+'Ark1'!D710</f>
        <v>12</v>
      </c>
      <c r="F174" s="52" t="str">
        <f t="shared" si="69"/>
        <v>Des</v>
      </c>
      <c r="G174" s="51" t="str">
        <f>+IF(H174=0,"",'Ark1'!Q710)</f>
        <v/>
      </c>
      <c r="H174" s="388">
        <f>+'Ark1'!R710</f>
        <v>0</v>
      </c>
      <c r="I174" s="115" t="str">
        <f t="shared" si="70"/>
        <v/>
      </c>
      <c r="J174" s="66" t="str">
        <f>+IF(H174=0,"",'Ark1'!AE710)</f>
        <v/>
      </c>
      <c r="K174" s="66" t="str">
        <f>+IF(H174=0,"",'Ark1'!AF710)</f>
        <v/>
      </c>
      <c r="L174" s="53" t="str">
        <f>+IF(H174=0,"",'Ark1'!T710)</f>
        <v/>
      </c>
      <c r="M174" s="300" t="str">
        <f>+IF(H174=0,"",'Ark1'!U710)</f>
        <v/>
      </c>
      <c r="N174" s="115" t="str">
        <f t="shared" si="71"/>
        <v/>
      </c>
      <c r="O174" s="76" t="str">
        <f>+IF(H174=0,"",'Ark1'!W710)</f>
        <v/>
      </c>
      <c r="P174" s="76" t="str">
        <f>+IF(H174=0,"",'Ark1'!X710)</f>
        <v/>
      </c>
      <c r="Q174" s="300" t="str">
        <f>+IF(H174=0,"",'Ark1'!AG710)</f>
        <v/>
      </c>
      <c r="R174" s="76" t="str">
        <f>+IF(H174=0,"",'Ark1'!AH710)</f>
        <v/>
      </c>
      <c r="S174" s="76" t="str">
        <f>+IF(H174=0,"",'Ark1'!AI710)</f>
        <v/>
      </c>
      <c r="T174" s="453"/>
      <c r="U174" s="90"/>
      <c r="V174" s="76" t="str">
        <f>+IF(H174=0,"",'Ark1'!Y710)</f>
        <v/>
      </c>
      <c r="W174" s="53" t="str">
        <f>+IF(H174=0,"",'Ark1'!AA710)</f>
        <v/>
      </c>
      <c r="X174" s="76" t="str">
        <f>+IF(H174=0,"",'Ark1'!AC710)</f>
        <v/>
      </c>
      <c r="Y174" s="300" t="str">
        <f t="shared" si="72"/>
        <v/>
      </c>
      <c r="Z174" s="115" t="str">
        <f t="shared" si="73"/>
        <v/>
      </c>
      <c r="AA174" s="66" t="str">
        <f t="shared" si="74"/>
        <v/>
      </c>
      <c r="AB174" s="66" t="str">
        <f t="shared" si="75"/>
        <v/>
      </c>
      <c r="AC174" s="43"/>
      <c r="AD174" s="4"/>
      <c r="AE174" s="56"/>
      <c r="AF174" s="56"/>
      <c r="AG174" s="1"/>
      <c r="AH174" s="5"/>
      <c r="AI174"/>
      <c r="AM174"/>
    </row>
    <row r="175" spans="1:39" ht="19.5" customHeight="1">
      <c r="A175" s="46"/>
      <c r="B175" s="43"/>
      <c r="C175" s="46"/>
      <c r="D175" s="46"/>
      <c r="E175" s="46"/>
      <c r="F175" s="46"/>
      <c r="G175" s="46"/>
      <c r="H175" s="46"/>
      <c r="I175" s="43"/>
      <c r="J175" s="95"/>
      <c r="K175" s="64"/>
      <c r="L175" s="43"/>
      <c r="M175" s="43"/>
      <c r="N175" s="43"/>
      <c r="O175" s="73"/>
      <c r="P175" s="73"/>
      <c r="Q175" s="43"/>
      <c r="R175" s="73"/>
      <c r="S175" s="73"/>
      <c r="T175" s="73"/>
      <c r="U175" s="73"/>
      <c r="V175" s="73"/>
      <c r="W175" s="43"/>
      <c r="X175" s="73"/>
      <c r="Y175" s="43"/>
      <c r="Z175" s="43"/>
      <c r="AA175" s="64"/>
      <c r="AB175" s="65"/>
      <c r="AC175" s="43"/>
      <c r="AD175" s="4"/>
      <c r="AE175" s="56"/>
      <c r="AF175" s="56"/>
      <c r="AG175" s="1"/>
      <c r="AH175" s="5"/>
      <c r="AI175"/>
      <c r="AM175"/>
    </row>
    <row r="176" spans="1:39" ht="17.399999999999999">
      <c r="A176" s="246"/>
      <c r="B176" s="277" t="s">
        <v>0</v>
      </c>
      <c r="C176" s="277"/>
      <c r="D176" s="277" t="str">
        <f>+D178</f>
        <v>U+</v>
      </c>
      <c r="E176" s="277"/>
      <c r="F176" s="278"/>
      <c r="G176" s="278" t="s">
        <v>609</v>
      </c>
      <c r="H176" s="279">
        <f>SUM(H178:H189)</f>
        <v>1</v>
      </c>
      <c r="I176" s="49"/>
      <c r="J176" s="46"/>
      <c r="K176" s="95"/>
      <c r="L176" s="64"/>
      <c r="M176" s="341">
        <f>+Klasse!O22</f>
        <v>574.1</v>
      </c>
      <c r="N176" s="49" t="s">
        <v>578</v>
      </c>
      <c r="O176" s="43"/>
      <c r="P176" s="73"/>
      <c r="Q176" s="73"/>
      <c r="R176" s="43"/>
      <c r="S176" s="73"/>
      <c r="T176" s="73"/>
      <c r="U176" s="73"/>
      <c r="V176" s="73"/>
      <c r="W176" s="73"/>
      <c r="X176" s="43"/>
      <c r="Y176" s="19">
        <f>+Klasse!Z22</f>
        <v>735.08322663252238</v>
      </c>
      <c r="Z176" s="49" t="s">
        <v>632</v>
      </c>
      <c r="AA176" s="43"/>
      <c r="AB176" s="64"/>
      <c r="AC176" s="65"/>
      <c r="AD176" s="4"/>
      <c r="AE176" s="4"/>
      <c r="AF176" s="56"/>
      <c r="AG176" s="56"/>
      <c r="AH176" s="1"/>
      <c r="AI176" s="5"/>
      <c r="AM176"/>
    </row>
    <row r="177" spans="1:39" ht="15.6">
      <c r="A177" s="46"/>
      <c r="B177" s="43"/>
      <c r="C177" s="46"/>
      <c r="D177" s="46"/>
      <c r="E177" s="46"/>
      <c r="F177" s="46"/>
      <c r="G177" s="46"/>
      <c r="H177" s="46"/>
      <c r="I177" s="43"/>
      <c r="J177" s="95"/>
      <c r="K177" s="64"/>
      <c r="L177" s="43"/>
      <c r="M177" s="43"/>
      <c r="N177" s="43"/>
      <c r="O177" s="73"/>
      <c r="P177" s="73"/>
      <c r="Q177" s="43"/>
      <c r="R177" s="73"/>
      <c r="S177" s="73"/>
      <c r="T177" s="73"/>
      <c r="U177" s="73"/>
      <c r="V177" s="73"/>
      <c r="W177" s="43"/>
      <c r="X177" s="73"/>
      <c r="Y177" s="43"/>
      <c r="Z177" s="43"/>
      <c r="AA177" s="64"/>
      <c r="AB177" s="64"/>
      <c r="AC177" s="43"/>
      <c r="AD177" s="4"/>
      <c r="AE177" s="56"/>
      <c r="AF177" s="56"/>
      <c r="AG177" s="1"/>
      <c r="AH177" s="5"/>
      <c r="AI177"/>
      <c r="AM177"/>
    </row>
    <row r="178" spans="1:39" ht="15.6">
      <c r="A178" s="43"/>
      <c r="B178" s="43">
        <f>+'Ark1'!C711</f>
        <v>2024</v>
      </c>
      <c r="C178">
        <f>+'Ark1'!L711</f>
        <v>12</v>
      </c>
      <c r="D178" s="3" t="s">
        <v>38</v>
      </c>
      <c r="E178" s="3">
        <f>+'Ark1'!D711</f>
        <v>1</v>
      </c>
      <c r="F178" s="3" t="str">
        <f t="shared" ref="F178:F189" si="76">+F163</f>
        <v>Jan</v>
      </c>
      <c r="G178" t="str">
        <f>+IF(H178=0,"",'Ark1'!Q711)</f>
        <v/>
      </c>
      <c r="H178" s="388">
        <f>+'Ark1'!R711</f>
        <v>0</v>
      </c>
      <c r="I178" s="115" t="str">
        <f t="shared" ref="I178:I189" si="77">+IF(H178=0,"",H178-H429)</f>
        <v/>
      </c>
      <c r="J178" s="67" t="str">
        <f>+IF(H178=0,"",'Ark1'!AE711)</f>
        <v/>
      </c>
      <c r="K178" s="67" t="str">
        <f>+IF(H178=0,"",'Ark1'!AF711)</f>
        <v/>
      </c>
      <c r="L178" s="1" t="str">
        <f>+IF(H178=0,"",'Ark1'!T711)</f>
        <v/>
      </c>
      <c r="M178" s="300" t="str">
        <f>+IF(H178=0,"",'Ark1'!U711)</f>
        <v/>
      </c>
      <c r="N178" s="115" t="str">
        <f t="shared" ref="N178:N189" si="78">+IF(H178=0,"",M178-M429)</f>
        <v/>
      </c>
      <c r="O178" s="11" t="str">
        <f>+IF(H178=0,"",'Ark1'!W711)</f>
        <v/>
      </c>
      <c r="P178" s="11" t="str">
        <f>+IF(H178=0,"",'Ark1'!X711)</f>
        <v/>
      </c>
      <c r="Q178" s="300" t="str">
        <f>+IF(H178=0,"",'Ark1'!AG711)</f>
        <v/>
      </c>
      <c r="R178" s="11" t="str">
        <f>+IF(H178=0,"",'Ark1'!AH711)</f>
        <v/>
      </c>
      <c r="S178" s="11" t="str">
        <f>+IF(H178=0,"",'Ark1'!AI711)</f>
        <v/>
      </c>
      <c r="T178" s="444">
        <f>+'Ark1'!AR711</f>
        <v>0</v>
      </c>
      <c r="U178" s="420">
        <f>+'Ark1'!AS711</f>
        <v>0</v>
      </c>
      <c r="V178" s="11" t="str">
        <f>+IF(H178=0,"",'Ark1'!Y711)</f>
        <v/>
      </c>
      <c r="W178" s="1" t="str">
        <f>+IF(H178=0,"",'Ark1'!AA711)</f>
        <v/>
      </c>
      <c r="X178" s="11" t="str">
        <f>+IF(H178=0,"",'Ark1'!AC711)</f>
        <v/>
      </c>
      <c r="Y178" s="300" t="str">
        <f t="shared" ref="Y178:Y189" si="79">IF(H178=0,"",1000*M178/Q178)</f>
        <v/>
      </c>
      <c r="Z178" s="115" t="str">
        <f t="shared" ref="Z178:Z189" si="80">+IF(H178=0,"",Y178-Y429)</f>
        <v/>
      </c>
      <c r="AA178" s="67" t="str">
        <f t="shared" ref="AA178:AA189" si="81">IF(H178=0,"",M178/C178)</f>
        <v/>
      </c>
      <c r="AB178" s="67" t="str">
        <f t="shared" ref="AB178:AB189" si="82">IF(H178=0,"",H178/G178)</f>
        <v/>
      </c>
      <c r="AC178" s="43"/>
      <c r="AD178" s="4"/>
      <c r="AE178" s="56"/>
      <c r="AF178" s="56"/>
      <c r="AG178" s="1"/>
      <c r="AH178" s="5"/>
      <c r="AI178"/>
      <c r="AM178"/>
    </row>
    <row r="179" spans="1:39" ht="15.6">
      <c r="A179" s="43"/>
      <c r="B179" s="43">
        <f>+'Ark1'!C712</f>
        <v>2024</v>
      </c>
      <c r="C179">
        <f>+'Ark1'!L712</f>
        <v>12</v>
      </c>
      <c r="D179" s="3" t="s">
        <v>38</v>
      </c>
      <c r="E179" s="3">
        <f>+'Ark1'!D712</f>
        <v>2</v>
      </c>
      <c r="F179" s="3" t="str">
        <f t="shared" si="76"/>
        <v>Feb</v>
      </c>
      <c r="G179" t="str">
        <f>+IF(H179=0,"",'Ark1'!Q712)</f>
        <v/>
      </c>
      <c r="H179" s="388">
        <f>+'Ark1'!R712</f>
        <v>0</v>
      </c>
      <c r="I179" s="115" t="str">
        <f t="shared" si="77"/>
        <v/>
      </c>
      <c r="J179" s="67" t="str">
        <f>+IF(H179=0,"",'Ark1'!AE712)</f>
        <v/>
      </c>
      <c r="K179" s="67" t="str">
        <f>+IF(H179=0,"",'Ark1'!AF712)</f>
        <v/>
      </c>
      <c r="L179" s="1" t="str">
        <f>+IF(H179=0,"",'Ark1'!T712)</f>
        <v/>
      </c>
      <c r="M179" s="300" t="str">
        <f>+IF(H179=0,"",'Ark1'!U712)</f>
        <v/>
      </c>
      <c r="N179" s="115" t="str">
        <f t="shared" si="78"/>
        <v/>
      </c>
      <c r="O179" s="11" t="str">
        <f>+IF(H179=0,"",'Ark1'!W712)</f>
        <v/>
      </c>
      <c r="P179" s="11" t="str">
        <f>+IF(H179=0,"",'Ark1'!X712)</f>
        <v/>
      </c>
      <c r="Q179" s="300" t="str">
        <f>+IF(H179=0,"",'Ark1'!AG712)</f>
        <v/>
      </c>
      <c r="R179" s="11" t="str">
        <f>+IF(H179=0,"",'Ark1'!AH712)</f>
        <v/>
      </c>
      <c r="S179" s="11" t="str">
        <f>+IF(H179=0,"",'Ark1'!AI712)</f>
        <v/>
      </c>
      <c r="T179" s="444">
        <f>+'Ark1'!AR712</f>
        <v>0</v>
      </c>
      <c r="U179" s="420">
        <f>+'Ark1'!AS712</f>
        <v>0</v>
      </c>
      <c r="V179" s="11" t="str">
        <f>+IF(H179=0,"",'Ark1'!Y712)</f>
        <v/>
      </c>
      <c r="W179" s="1" t="str">
        <f>+IF(H179=0,"",'Ark1'!AA712)</f>
        <v/>
      </c>
      <c r="X179" s="11" t="str">
        <f>+IF(H179=0,"",'Ark1'!AC712)</f>
        <v/>
      </c>
      <c r="Y179" s="300" t="str">
        <f t="shared" si="79"/>
        <v/>
      </c>
      <c r="Z179" s="115" t="str">
        <f t="shared" si="80"/>
        <v/>
      </c>
      <c r="AA179" s="67" t="str">
        <f t="shared" si="81"/>
        <v/>
      </c>
      <c r="AB179" s="67" t="str">
        <f t="shared" si="82"/>
        <v/>
      </c>
      <c r="AC179" s="43"/>
      <c r="AD179" s="4"/>
      <c r="AE179" s="56"/>
      <c r="AF179" s="56"/>
      <c r="AG179" s="1"/>
      <c r="AH179" s="5"/>
      <c r="AI179"/>
      <c r="AM179"/>
    </row>
    <row r="180" spans="1:39" ht="15.6">
      <c r="A180" s="43"/>
      <c r="B180" s="43">
        <f>+'Ark1'!C713</f>
        <v>2024</v>
      </c>
      <c r="C180">
        <f>+'Ark1'!L713</f>
        <v>12</v>
      </c>
      <c r="D180" s="3" t="s">
        <v>38</v>
      </c>
      <c r="E180" s="3">
        <f>+'Ark1'!D713</f>
        <v>3</v>
      </c>
      <c r="F180" s="3" t="str">
        <f t="shared" si="76"/>
        <v>Mar</v>
      </c>
      <c r="G180" t="str">
        <f>+IF(H180=0,"",'Ark1'!Q713)</f>
        <v/>
      </c>
      <c r="H180" s="388">
        <f>+'Ark1'!R713</f>
        <v>0</v>
      </c>
      <c r="I180" s="115" t="str">
        <f t="shared" si="77"/>
        <v/>
      </c>
      <c r="J180" s="67" t="str">
        <f>+IF(H180=0,"",'Ark1'!AE713)</f>
        <v/>
      </c>
      <c r="K180" s="67" t="str">
        <f>+IF(H180=0,"",'Ark1'!AF713)</f>
        <v/>
      </c>
      <c r="L180" s="1" t="str">
        <f>+IF(H180=0,"",'Ark1'!T713)</f>
        <v/>
      </c>
      <c r="M180" s="300" t="str">
        <f>+IF(H180=0,"",'Ark1'!U713)</f>
        <v/>
      </c>
      <c r="N180" s="115" t="str">
        <f t="shared" si="78"/>
        <v/>
      </c>
      <c r="O180" s="11" t="str">
        <f>+IF(H180=0,"",'Ark1'!W713)</f>
        <v/>
      </c>
      <c r="P180" s="11" t="str">
        <f>+IF(H180=0,"",'Ark1'!X713)</f>
        <v/>
      </c>
      <c r="Q180" s="300" t="str">
        <f>+IF(H180=0,"",'Ark1'!AG713)</f>
        <v/>
      </c>
      <c r="R180" s="11" t="str">
        <f>+IF(H180=0,"",'Ark1'!AH713)</f>
        <v/>
      </c>
      <c r="S180" s="11" t="str">
        <f>+IF(H180=0,"",'Ark1'!AI713)</f>
        <v/>
      </c>
      <c r="T180" s="453"/>
      <c r="U180" s="90"/>
      <c r="V180" s="11" t="str">
        <f>+IF(H180=0,"",'Ark1'!Y713)</f>
        <v/>
      </c>
      <c r="W180" s="1" t="str">
        <f>+IF(H180=0,"",'Ark1'!AA713)</f>
        <v/>
      </c>
      <c r="X180" s="11" t="str">
        <f>+IF(H180=0,"",'Ark1'!AC713)</f>
        <v/>
      </c>
      <c r="Y180" s="300" t="str">
        <f t="shared" si="79"/>
        <v/>
      </c>
      <c r="Z180" s="115" t="str">
        <f t="shared" si="80"/>
        <v/>
      </c>
      <c r="AA180" s="67" t="str">
        <f t="shared" si="81"/>
        <v/>
      </c>
      <c r="AB180" s="67" t="str">
        <f t="shared" si="82"/>
        <v/>
      </c>
      <c r="AC180" s="43"/>
      <c r="AD180" s="4"/>
      <c r="AE180" s="56"/>
      <c r="AF180" s="56"/>
      <c r="AG180" s="1"/>
      <c r="AH180" s="5"/>
      <c r="AI180"/>
      <c r="AM180"/>
    </row>
    <row r="181" spans="1:39" ht="15.6">
      <c r="A181" s="43"/>
      <c r="B181" s="43">
        <f>+'Ark1'!C714</f>
        <v>2024</v>
      </c>
      <c r="C181">
        <f>+'Ark1'!L714</f>
        <v>12</v>
      </c>
      <c r="D181" s="3" t="s">
        <v>38</v>
      </c>
      <c r="E181" s="3">
        <f>+'Ark1'!D714</f>
        <v>4</v>
      </c>
      <c r="F181" s="3" t="str">
        <f t="shared" si="76"/>
        <v>Apr</v>
      </c>
      <c r="G181" t="str">
        <f>+IF(H181=0,"",'Ark1'!Q714)</f>
        <v/>
      </c>
      <c r="H181" s="388">
        <f>+'Ark1'!R714</f>
        <v>0</v>
      </c>
      <c r="I181" s="115" t="str">
        <f t="shared" si="77"/>
        <v/>
      </c>
      <c r="J181" s="67" t="str">
        <f>+IF(H181=0,"",'Ark1'!AE714)</f>
        <v/>
      </c>
      <c r="K181" s="67" t="str">
        <f>+IF(H181=0,"",'Ark1'!AF714)</f>
        <v/>
      </c>
      <c r="L181" s="1" t="str">
        <f>+IF(H181=0,"",'Ark1'!T714)</f>
        <v/>
      </c>
      <c r="M181" s="300" t="str">
        <f>+IF(H181=0,"",'Ark1'!U714)</f>
        <v/>
      </c>
      <c r="N181" s="115" t="str">
        <f t="shared" si="78"/>
        <v/>
      </c>
      <c r="O181" s="11" t="str">
        <f>+IF(H181=0,"",'Ark1'!W714)</f>
        <v/>
      </c>
      <c r="P181" s="11" t="str">
        <f>+IF(H181=0,"",'Ark1'!X714)</f>
        <v/>
      </c>
      <c r="Q181" s="300" t="str">
        <f>+IF(H181=0,"",'Ark1'!AG714)</f>
        <v/>
      </c>
      <c r="R181" s="11" t="str">
        <f>+IF(H181=0,"",'Ark1'!AH714)</f>
        <v/>
      </c>
      <c r="S181" s="11" t="str">
        <f>+IF(H181=0,"",'Ark1'!AI714)</f>
        <v/>
      </c>
      <c r="T181" s="453"/>
      <c r="U181" s="90"/>
      <c r="V181" s="11" t="str">
        <f>+IF(H181=0,"",'Ark1'!Y714)</f>
        <v/>
      </c>
      <c r="W181" s="1" t="str">
        <f>+IF(H181=0,"",'Ark1'!AA714)</f>
        <v/>
      </c>
      <c r="X181" s="11" t="str">
        <f>+IF(H181=0,"",'Ark1'!AC714)</f>
        <v/>
      </c>
      <c r="Y181" s="300" t="str">
        <f t="shared" si="79"/>
        <v/>
      </c>
      <c r="Z181" s="115" t="str">
        <f t="shared" si="80"/>
        <v/>
      </c>
      <c r="AA181" s="67" t="str">
        <f t="shared" si="81"/>
        <v/>
      </c>
      <c r="AB181" s="67" t="str">
        <f t="shared" si="82"/>
        <v/>
      </c>
      <c r="AC181" s="43"/>
      <c r="AD181" s="4"/>
      <c r="AE181" s="56"/>
      <c r="AF181" s="56"/>
      <c r="AG181" s="1"/>
      <c r="AH181" s="5"/>
      <c r="AI181"/>
      <c r="AM181"/>
    </row>
    <row r="182" spans="1:39" ht="15.6">
      <c r="A182" s="43"/>
      <c r="B182" s="43">
        <f>+'Ark1'!C715</f>
        <v>2024</v>
      </c>
      <c r="C182">
        <f>+'Ark1'!L715</f>
        <v>12</v>
      </c>
      <c r="D182" s="3" t="s">
        <v>38</v>
      </c>
      <c r="E182" s="3">
        <f>+'Ark1'!D715</f>
        <v>5</v>
      </c>
      <c r="F182" s="3" t="str">
        <f t="shared" si="76"/>
        <v>Mai</v>
      </c>
      <c r="G182">
        <f>+IF(H182=0,"",'Ark1'!Q715)</f>
        <v>1</v>
      </c>
      <c r="H182" s="388">
        <f>+'Ark1'!R715</f>
        <v>1</v>
      </c>
      <c r="I182" s="115">
        <f t="shared" si="77"/>
        <v>1</v>
      </c>
      <c r="J182" s="67">
        <f>+IF(H182=0,"",'Ark1'!AE715)</f>
        <v>0.14598540145985411</v>
      </c>
      <c r="K182" s="67">
        <f>+IF(H182=0,"",'Ark1'!AF715)</f>
        <v>0.24029838689086699</v>
      </c>
      <c r="L182" s="1">
        <f>+IF(H182=0,"",'Ark1'!T715)</f>
        <v>7</v>
      </c>
      <c r="M182" s="300">
        <f>+IF(H182=0,"",'Ark1'!U715)</f>
        <v>574.1</v>
      </c>
      <c r="N182" s="115" t="e">
        <f t="shared" si="78"/>
        <v>#VALUE!</v>
      </c>
      <c r="O182" s="11">
        <f>+IF(H182=0,"",'Ark1'!W715)</f>
        <v>100</v>
      </c>
      <c r="P182" s="11">
        <f>+IF(H182=0,"",'Ark1'!X715)</f>
        <v>100</v>
      </c>
      <c r="Q182" s="300">
        <f>+IF(H182=0,"",'Ark1'!AG715)</f>
        <v>781</v>
      </c>
      <c r="R182" s="11">
        <f>+IF(H182=0,"",'Ark1'!AH715)</f>
        <v>0</v>
      </c>
      <c r="S182" s="11">
        <f>+IF(H182=0,"",'Ark1'!AI715)</f>
        <v>100</v>
      </c>
      <c r="T182" s="453"/>
      <c r="U182" s="90"/>
      <c r="V182" s="11">
        <f>+IF(H182=0,"",'Ark1'!Y715)</f>
        <v>0</v>
      </c>
      <c r="W182" s="1">
        <f>+IF(H182=0,"",'Ark1'!AA715)</f>
        <v>0</v>
      </c>
      <c r="X182" s="11">
        <f>+IF(H182=0,"",'Ark1'!AC715)</f>
        <v>0</v>
      </c>
      <c r="Y182" s="300">
        <f t="shared" si="79"/>
        <v>735.08322663252238</v>
      </c>
      <c r="Z182" s="115" t="e">
        <f t="shared" si="80"/>
        <v>#VALUE!</v>
      </c>
      <c r="AA182" s="67">
        <f t="shared" si="81"/>
        <v>47.841666666666669</v>
      </c>
      <c r="AB182" s="67">
        <f t="shared" si="82"/>
        <v>1</v>
      </c>
      <c r="AC182" s="43"/>
      <c r="AD182" s="4"/>
      <c r="AE182" s="56"/>
      <c r="AF182" s="56"/>
      <c r="AG182" s="1"/>
      <c r="AH182" s="5"/>
      <c r="AI182"/>
      <c r="AM182"/>
    </row>
    <row r="183" spans="1:39" ht="15.6">
      <c r="A183" s="43"/>
      <c r="B183" s="43">
        <f>+'Ark1'!C716</f>
        <v>2024</v>
      </c>
      <c r="C183">
        <f>+'Ark1'!L716</f>
        <v>12</v>
      </c>
      <c r="D183" s="3" t="s">
        <v>38</v>
      </c>
      <c r="E183" s="3">
        <f>+'Ark1'!D716</f>
        <v>6</v>
      </c>
      <c r="F183" s="3" t="str">
        <f t="shared" si="76"/>
        <v>Jun</v>
      </c>
      <c r="G183" t="str">
        <f>+IF(H183=0,"",'Ark1'!Q716)</f>
        <v/>
      </c>
      <c r="H183" s="388">
        <f>+'Ark1'!R716</f>
        <v>0</v>
      </c>
      <c r="I183" s="115" t="str">
        <f t="shared" si="77"/>
        <v/>
      </c>
      <c r="J183" s="67" t="str">
        <f>+IF(H183=0,"",'Ark1'!AE716)</f>
        <v/>
      </c>
      <c r="K183" s="67" t="str">
        <f>+IF(H183=0,"",'Ark1'!AF716)</f>
        <v/>
      </c>
      <c r="L183" s="1" t="str">
        <f>+IF(H183=0,"",'Ark1'!T716)</f>
        <v/>
      </c>
      <c r="M183" s="300" t="str">
        <f>+IF(H183=0,"",'Ark1'!U716)</f>
        <v/>
      </c>
      <c r="N183" s="115" t="str">
        <f t="shared" si="78"/>
        <v/>
      </c>
      <c r="O183" s="11" t="str">
        <f>+IF(H183=0,"",'Ark1'!W716)</f>
        <v/>
      </c>
      <c r="P183" s="11" t="str">
        <f>+IF(H183=0,"",'Ark1'!X716)</f>
        <v/>
      </c>
      <c r="Q183" s="300" t="str">
        <f>+IF(H183=0,"",'Ark1'!AG716)</f>
        <v/>
      </c>
      <c r="R183" s="11" t="str">
        <f>+IF(H183=0,"",'Ark1'!AH716)</f>
        <v/>
      </c>
      <c r="S183" s="11" t="str">
        <f>+IF(H183=0,"",'Ark1'!AI716)</f>
        <v/>
      </c>
      <c r="T183" s="453"/>
      <c r="U183" s="90"/>
      <c r="V183" s="11" t="str">
        <f>+IF(H183=0,"",'Ark1'!Y716)</f>
        <v/>
      </c>
      <c r="W183" s="1" t="str">
        <f>+IF(H183=0,"",'Ark1'!AA716)</f>
        <v/>
      </c>
      <c r="X183" s="11" t="str">
        <f>+IF(H183=0,"",'Ark1'!AC716)</f>
        <v/>
      </c>
      <c r="Y183" s="300" t="str">
        <f t="shared" si="79"/>
        <v/>
      </c>
      <c r="Z183" s="115" t="str">
        <f t="shared" si="80"/>
        <v/>
      </c>
      <c r="AA183" s="67" t="str">
        <f t="shared" si="81"/>
        <v/>
      </c>
      <c r="AB183" s="67" t="str">
        <f t="shared" si="82"/>
        <v/>
      </c>
      <c r="AC183" s="43"/>
      <c r="AD183" s="4"/>
      <c r="AE183" s="56"/>
      <c r="AF183" s="56"/>
      <c r="AG183" s="1"/>
      <c r="AH183" s="5"/>
      <c r="AI183"/>
      <c r="AM183"/>
    </row>
    <row r="184" spans="1:39" ht="15.6">
      <c r="A184" s="43"/>
      <c r="B184" s="43">
        <f>+'Ark1'!C717</f>
        <v>2024</v>
      </c>
      <c r="C184">
        <f>+'Ark1'!L717</f>
        <v>12</v>
      </c>
      <c r="D184" s="3" t="s">
        <v>38</v>
      </c>
      <c r="E184" s="3">
        <f>+'Ark1'!D717</f>
        <v>7</v>
      </c>
      <c r="F184" s="3" t="str">
        <f t="shared" si="76"/>
        <v>Jul</v>
      </c>
      <c r="G184" t="str">
        <f>+IF(H184=0,"",'Ark1'!Q717)</f>
        <v/>
      </c>
      <c r="H184" s="388">
        <f>+'Ark1'!R717</f>
        <v>0</v>
      </c>
      <c r="I184" s="115" t="str">
        <f t="shared" si="77"/>
        <v/>
      </c>
      <c r="J184" s="67" t="str">
        <f>+IF(H184=0,"",'Ark1'!AE717)</f>
        <v/>
      </c>
      <c r="K184" s="67" t="str">
        <f>+IF(H184=0,"",'Ark1'!AF717)</f>
        <v/>
      </c>
      <c r="L184" s="1" t="str">
        <f>+IF(H184=0,"",'Ark1'!T717)</f>
        <v/>
      </c>
      <c r="M184" s="300" t="str">
        <f>+IF(H184=0,"",'Ark1'!U717)</f>
        <v/>
      </c>
      <c r="N184" s="115" t="str">
        <f t="shared" si="78"/>
        <v/>
      </c>
      <c r="O184" s="11" t="str">
        <f>+IF(H184=0,"",'Ark1'!W717)</f>
        <v/>
      </c>
      <c r="P184" s="11" t="str">
        <f>+IF(H184=0,"",'Ark1'!X717)</f>
        <v/>
      </c>
      <c r="Q184" s="300" t="str">
        <f>+IF(H184=0,"",'Ark1'!AG717)</f>
        <v/>
      </c>
      <c r="R184" s="11" t="str">
        <f>+IF(H184=0,"",'Ark1'!AH717)</f>
        <v/>
      </c>
      <c r="S184" s="11" t="str">
        <f>+IF(H184=0,"",'Ark1'!AI717)</f>
        <v/>
      </c>
      <c r="T184" s="453"/>
      <c r="U184" s="90"/>
      <c r="V184" s="11" t="str">
        <f>+IF(H184=0,"",'Ark1'!Y717)</f>
        <v/>
      </c>
      <c r="W184" s="1" t="str">
        <f>+IF(H184=0,"",'Ark1'!AA717)</f>
        <v/>
      </c>
      <c r="X184" s="11" t="str">
        <f>+IF(H184=0,"",'Ark1'!AC717)</f>
        <v/>
      </c>
      <c r="Y184" s="300" t="str">
        <f t="shared" si="79"/>
        <v/>
      </c>
      <c r="Z184" s="115" t="str">
        <f t="shared" si="80"/>
        <v/>
      </c>
      <c r="AA184" s="67" t="str">
        <f t="shared" si="81"/>
        <v/>
      </c>
      <c r="AB184" s="67" t="str">
        <f t="shared" si="82"/>
        <v/>
      </c>
      <c r="AC184" s="43"/>
      <c r="AD184" s="4"/>
      <c r="AE184" s="56"/>
      <c r="AF184" s="56"/>
      <c r="AG184" s="1"/>
      <c r="AH184" s="5"/>
      <c r="AI184"/>
      <c r="AM184"/>
    </row>
    <row r="185" spans="1:39" ht="15.6">
      <c r="A185" s="43"/>
      <c r="B185" s="43">
        <f>+'Ark1'!C718</f>
        <v>2024</v>
      </c>
      <c r="C185">
        <f>+'Ark1'!L718</f>
        <v>12</v>
      </c>
      <c r="D185" s="3" t="s">
        <v>38</v>
      </c>
      <c r="E185" s="3">
        <f>+'Ark1'!D718</f>
        <v>8</v>
      </c>
      <c r="F185" s="3" t="str">
        <f t="shared" si="76"/>
        <v>Aug</v>
      </c>
      <c r="G185" t="str">
        <f>+IF(H185=0,"",'Ark1'!Q718)</f>
        <v/>
      </c>
      <c r="H185" s="388">
        <f>+'Ark1'!R718</f>
        <v>0</v>
      </c>
      <c r="I185" s="115" t="str">
        <f t="shared" si="77"/>
        <v/>
      </c>
      <c r="J185" s="67" t="str">
        <f>+IF(H185=0,"",'Ark1'!AE718)</f>
        <v/>
      </c>
      <c r="K185" s="67" t="str">
        <f>+IF(H185=0,"",'Ark1'!AF718)</f>
        <v/>
      </c>
      <c r="L185" s="1" t="str">
        <f>+IF(H185=0,"",'Ark1'!T718)</f>
        <v/>
      </c>
      <c r="M185" s="300" t="str">
        <f>+IF(H185=0,"",'Ark1'!U718)</f>
        <v/>
      </c>
      <c r="N185" s="115" t="str">
        <f t="shared" si="78"/>
        <v/>
      </c>
      <c r="O185" s="11" t="str">
        <f>+IF(H185=0,"",'Ark1'!W718)</f>
        <v/>
      </c>
      <c r="P185" s="11" t="str">
        <f>+IF(H185=0,"",'Ark1'!X718)</f>
        <v/>
      </c>
      <c r="Q185" s="300" t="str">
        <f>+IF(H185=0,"",'Ark1'!AG718)</f>
        <v/>
      </c>
      <c r="R185" s="11" t="str">
        <f>+IF(H185=0,"",'Ark1'!AH718)</f>
        <v/>
      </c>
      <c r="S185" s="11" t="str">
        <f>+IF(H185=0,"",'Ark1'!AI718)</f>
        <v/>
      </c>
      <c r="T185" s="453"/>
      <c r="U185" s="90"/>
      <c r="V185" s="11" t="str">
        <f>+IF(H185=0,"",'Ark1'!Y718)</f>
        <v/>
      </c>
      <c r="W185" s="1" t="str">
        <f>+IF(H185=0,"",'Ark1'!AA718)</f>
        <v/>
      </c>
      <c r="X185" s="11" t="str">
        <f>+IF(H185=0,"",'Ark1'!AC718)</f>
        <v/>
      </c>
      <c r="Y185" s="300" t="str">
        <f t="shared" si="79"/>
        <v/>
      </c>
      <c r="Z185" s="115" t="str">
        <f t="shared" si="80"/>
        <v/>
      </c>
      <c r="AA185" s="67" t="str">
        <f t="shared" si="81"/>
        <v/>
      </c>
      <c r="AB185" s="67" t="str">
        <f t="shared" si="82"/>
        <v/>
      </c>
      <c r="AC185" s="43"/>
      <c r="AD185" s="4"/>
      <c r="AE185" s="56"/>
      <c r="AF185" s="56"/>
      <c r="AG185" s="1"/>
      <c r="AH185" s="5"/>
      <c r="AI185"/>
      <c r="AM185"/>
    </row>
    <row r="186" spans="1:39" ht="15.6">
      <c r="A186" s="43"/>
      <c r="B186" s="43">
        <f>+'Ark1'!C719</f>
        <v>2024</v>
      </c>
      <c r="C186">
        <f>+'Ark1'!L719</f>
        <v>12</v>
      </c>
      <c r="D186" s="3" t="s">
        <v>38</v>
      </c>
      <c r="E186" s="3">
        <f>+'Ark1'!D719</f>
        <v>9</v>
      </c>
      <c r="F186" s="3" t="str">
        <f t="shared" si="76"/>
        <v>Sep</v>
      </c>
      <c r="G186" t="str">
        <f>+IF(H186=0,"",'Ark1'!Q719)</f>
        <v/>
      </c>
      <c r="H186" s="388">
        <f>+'Ark1'!R719</f>
        <v>0</v>
      </c>
      <c r="I186" s="115" t="str">
        <f t="shared" si="77"/>
        <v/>
      </c>
      <c r="J186" s="67" t="str">
        <f>+IF(H186=0,"",'Ark1'!AE719)</f>
        <v/>
      </c>
      <c r="K186" s="67" t="str">
        <f>+IF(H186=0,"",'Ark1'!AF719)</f>
        <v/>
      </c>
      <c r="L186" s="1" t="str">
        <f>+IF(H186=0,"",'Ark1'!T719)</f>
        <v/>
      </c>
      <c r="M186" s="300" t="str">
        <f>+IF(H186=0,"",'Ark1'!U719)</f>
        <v/>
      </c>
      <c r="N186" s="115" t="str">
        <f t="shared" si="78"/>
        <v/>
      </c>
      <c r="O186" s="11" t="str">
        <f>+IF(H186=0,"",'Ark1'!W719)</f>
        <v/>
      </c>
      <c r="P186" s="11" t="str">
        <f>+IF(H186=0,"",'Ark1'!X719)</f>
        <v/>
      </c>
      <c r="Q186" s="300" t="str">
        <f>+IF(H186=0,"",'Ark1'!AG719)</f>
        <v/>
      </c>
      <c r="R186" s="11" t="str">
        <f>+IF(H186=0,"",'Ark1'!AH719)</f>
        <v/>
      </c>
      <c r="S186" s="11" t="str">
        <f>+IF(H186=0,"",'Ark1'!AI719)</f>
        <v/>
      </c>
      <c r="T186" s="453"/>
      <c r="U186" s="90"/>
      <c r="V186" s="11" t="str">
        <f>+IF(H186=0,"",'Ark1'!Y719)</f>
        <v/>
      </c>
      <c r="W186" s="1" t="str">
        <f>+IF(H186=0,"",'Ark1'!AA719)</f>
        <v/>
      </c>
      <c r="X186" s="11" t="str">
        <f>+IF(H186=0,"",'Ark1'!AC719)</f>
        <v/>
      </c>
      <c r="Y186" s="300" t="str">
        <f t="shared" si="79"/>
        <v/>
      </c>
      <c r="Z186" s="115" t="str">
        <f t="shared" si="80"/>
        <v/>
      </c>
      <c r="AA186" s="67" t="str">
        <f t="shared" si="81"/>
        <v/>
      </c>
      <c r="AB186" s="67" t="str">
        <f t="shared" si="82"/>
        <v/>
      </c>
      <c r="AC186" s="43"/>
      <c r="AD186" s="4"/>
      <c r="AE186" s="56"/>
      <c r="AF186" s="56"/>
      <c r="AG186" s="1"/>
      <c r="AH186" s="5"/>
      <c r="AI186"/>
      <c r="AM186"/>
    </row>
    <row r="187" spans="1:39" ht="15.6">
      <c r="A187" s="43"/>
      <c r="B187" s="43">
        <f>+'Ark1'!C720</f>
        <v>2024</v>
      </c>
      <c r="C187">
        <f>+'Ark1'!L720</f>
        <v>12</v>
      </c>
      <c r="D187" s="3" t="s">
        <v>38</v>
      </c>
      <c r="E187" s="3">
        <f>+'Ark1'!D720</f>
        <v>10</v>
      </c>
      <c r="F187" s="3" t="str">
        <f t="shared" si="76"/>
        <v>Okt</v>
      </c>
      <c r="G187" t="str">
        <f>+IF(H187=0,"",'Ark1'!Q720)</f>
        <v/>
      </c>
      <c r="H187" s="388">
        <f>+'Ark1'!R720</f>
        <v>0</v>
      </c>
      <c r="I187" s="115" t="str">
        <f t="shared" si="77"/>
        <v/>
      </c>
      <c r="J187" s="67" t="str">
        <f>+IF(H187=0,"",'Ark1'!AE720)</f>
        <v/>
      </c>
      <c r="K187" s="67" t="str">
        <f>+IF(H187=0,"",'Ark1'!AF720)</f>
        <v/>
      </c>
      <c r="L187" s="1" t="str">
        <f>+IF(H187=0,"",'Ark1'!T720)</f>
        <v/>
      </c>
      <c r="M187" s="300" t="str">
        <f>+IF(H187=0,"",'Ark1'!U720)</f>
        <v/>
      </c>
      <c r="N187" s="115" t="str">
        <f t="shared" si="78"/>
        <v/>
      </c>
      <c r="O187" s="11" t="str">
        <f>+IF(H187=0,"",'Ark1'!W720)</f>
        <v/>
      </c>
      <c r="P187" s="11" t="str">
        <f>+IF(H187=0,"",'Ark1'!X720)</f>
        <v/>
      </c>
      <c r="Q187" s="300" t="str">
        <f>+IF(H187=0,"",'Ark1'!AG720)</f>
        <v/>
      </c>
      <c r="R187" s="11" t="str">
        <f>+IF(H187=0,"",'Ark1'!AH720)</f>
        <v/>
      </c>
      <c r="S187" s="11" t="str">
        <f>+IF(H187=0,"",'Ark1'!AI720)</f>
        <v/>
      </c>
      <c r="T187" s="453"/>
      <c r="U187" s="90"/>
      <c r="V187" s="11" t="str">
        <f>+IF(H187=0,"",'Ark1'!Y720)</f>
        <v/>
      </c>
      <c r="W187" s="1" t="str">
        <f>+IF(H187=0,"",'Ark1'!AA720)</f>
        <v/>
      </c>
      <c r="X187" s="11" t="str">
        <f>+IF(H187=0,"",'Ark1'!AC720)</f>
        <v/>
      </c>
      <c r="Y187" s="300" t="str">
        <f t="shared" si="79"/>
        <v/>
      </c>
      <c r="Z187" s="115" t="str">
        <f t="shared" si="80"/>
        <v/>
      </c>
      <c r="AA187" s="67" t="str">
        <f t="shared" si="81"/>
        <v/>
      </c>
      <c r="AB187" s="67" t="str">
        <f t="shared" si="82"/>
        <v/>
      </c>
      <c r="AC187" s="43"/>
      <c r="AD187" s="4"/>
      <c r="AE187" s="56"/>
      <c r="AF187" s="56"/>
      <c r="AG187" s="1"/>
      <c r="AH187" s="5"/>
      <c r="AI187"/>
      <c r="AM187"/>
    </row>
    <row r="188" spans="1:39" ht="15.6">
      <c r="A188" s="43"/>
      <c r="B188" s="43">
        <f>+'Ark1'!C721</f>
        <v>2024</v>
      </c>
      <c r="C188">
        <f>+'Ark1'!L721</f>
        <v>12</v>
      </c>
      <c r="D188" s="3" t="s">
        <v>38</v>
      </c>
      <c r="E188" s="3">
        <f>+'Ark1'!D721</f>
        <v>11</v>
      </c>
      <c r="F188" s="3" t="str">
        <f t="shared" si="76"/>
        <v>Nov</v>
      </c>
      <c r="G188" t="str">
        <f>+IF(H188=0,"",'Ark1'!Q721)</f>
        <v/>
      </c>
      <c r="H188" s="388">
        <f>+'Ark1'!R721</f>
        <v>0</v>
      </c>
      <c r="I188" s="115" t="str">
        <f t="shared" si="77"/>
        <v/>
      </c>
      <c r="J188" s="67" t="str">
        <f>+IF(H188=0,"",'Ark1'!AE721)</f>
        <v/>
      </c>
      <c r="K188" s="67" t="str">
        <f>+IF(H188=0,"",'Ark1'!AF721)</f>
        <v/>
      </c>
      <c r="L188" s="1" t="str">
        <f>+IF(H188=0,"",'Ark1'!T721)</f>
        <v/>
      </c>
      <c r="M188" s="300" t="str">
        <f>+IF(H188=0,"",'Ark1'!U721)</f>
        <v/>
      </c>
      <c r="N188" s="115" t="str">
        <f t="shared" si="78"/>
        <v/>
      </c>
      <c r="O188" s="11" t="str">
        <f>+IF(H188=0,"",'Ark1'!W721)</f>
        <v/>
      </c>
      <c r="P188" s="11" t="str">
        <f>+IF(H188=0,"",'Ark1'!X721)</f>
        <v/>
      </c>
      <c r="Q188" s="300" t="str">
        <f>+IF(H188=0,"",'Ark1'!AG721)</f>
        <v/>
      </c>
      <c r="R188" s="11" t="str">
        <f>+IF(H188=0,"",'Ark1'!AH721)</f>
        <v/>
      </c>
      <c r="S188" s="11" t="str">
        <f>+IF(H188=0,"",'Ark1'!AI721)</f>
        <v/>
      </c>
      <c r="T188" s="453"/>
      <c r="U188" s="90"/>
      <c r="V188" s="11" t="str">
        <f>+IF(H188=0,"",'Ark1'!Y721)</f>
        <v/>
      </c>
      <c r="W188" s="1" t="str">
        <f>+IF(H188=0,"",'Ark1'!AA721)</f>
        <v/>
      </c>
      <c r="X188" s="11" t="str">
        <f>+IF(H188=0,"",'Ark1'!AC721)</f>
        <v/>
      </c>
      <c r="Y188" s="300" t="str">
        <f t="shared" si="79"/>
        <v/>
      </c>
      <c r="Z188" s="115" t="str">
        <f t="shared" si="80"/>
        <v/>
      </c>
      <c r="AA188" s="67" t="str">
        <f t="shared" si="81"/>
        <v/>
      </c>
      <c r="AB188" s="67" t="str">
        <f t="shared" si="82"/>
        <v/>
      </c>
      <c r="AC188" s="43"/>
      <c r="AD188" s="4"/>
      <c r="AE188" s="56"/>
      <c r="AF188" s="56"/>
      <c r="AG188" s="1"/>
      <c r="AH188" s="5"/>
      <c r="AI188"/>
      <c r="AM188"/>
    </row>
    <row r="189" spans="1:39" ht="15.6">
      <c r="A189" s="43"/>
      <c r="B189" s="43">
        <f>+'Ark1'!C722</f>
        <v>2024</v>
      </c>
      <c r="C189">
        <f>+'Ark1'!L722</f>
        <v>12</v>
      </c>
      <c r="D189" s="3" t="s">
        <v>38</v>
      </c>
      <c r="E189" s="3">
        <f>+'Ark1'!D722</f>
        <v>12</v>
      </c>
      <c r="F189" s="3" t="str">
        <f t="shared" si="76"/>
        <v>Des</v>
      </c>
      <c r="G189" t="str">
        <f>+IF(H189=0,"",'Ark1'!Q722)</f>
        <v/>
      </c>
      <c r="H189" s="388">
        <f>+'Ark1'!R722</f>
        <v>0</v>
      </c>
      <c r="I189" s="115" t="str">
        <f t="shared" si="77"/>
        <v/>
      </c>
      <c r="J189" s="67" t="str">
        <f>+IF(H189=0,"",'Ark1'!AE722)</f>
        <v/>
      </c>
      <c r="K189" s="67" t="str">
        <f>+IF(H189=0,"",'Ark1'!AF722)</f>
        <v/>
      </c>
      <c r="L189" s="1" t="str">
        <f>+IF(H189=0,"",'Ark1'!T722)</f>
        <v/>
      </c>
      <c r="M189" s="300" t="str">
        <f>+IF(H189=0,"",'Ark1'!U722)</f>
        <v/>
      </c>
      <c r="N189" s="115" t="str">
        <f t="shared" si="78"/>
        <v/>
      </c>
      <c r="O189" s="11" t="str">
        <f>+IF(H189=0,"",'Ark1'!W722)</f>
        <v/>
      </c>
      <c r="P189" s="11" t="str">
        <f>+IF(H189=0,"",'Ark1'!X722)</f>
        <v/>
      </c>
      <c r="Q189" s="300" t="str">
        <f>+IF(H189=0,"",'Ark1'!AG722)</f>
        <v/>
      </c>
      <c r="R189" s="11" t="str">
        <f>+IF(H189=0,"",'Ark1'!AH722)</f>
        <v/>
      </c>
      <c r="S189" s="11" t="str">
        <f>+IF(H189=0,"",'Ark1'!AI722)</f>
        <v/>
      </c>
      <c r="T189" s="453"/>
      <c r="U189" s="90"/>
      <c r="V189" s="11" t="str">
        <f>+IF(H189=0,"",'Ark1'!Y722)</f>
        <v/>
      </c>
      <c r="W189" s="1" t="str">
        <f>+IF(H189=0,"",'Ark1'!AA722)</f>
        <v/>
      </c>
      <c r="X189" s="11" t="str">
        <f>+IF(H189=0,"",'Ark1'!AC722)</f>
        <v/>
      </c>
      <c r="Y189" s="300" t="str">
        <f t="shared" si="79"/>
        <v/>
      </c>
      <c r="Z189" s="115" t="str">
        <f t="shared" si="80"/>
        <v/>
      </c>
      <c r="AA189" s="67" t="str">
        <f t="shared" si="81"/>
        <v/>
      </c>
      <c r="AB189" s="67" t="str">
        <f t="shared" si="82"/>
        <v/>
      </c>
      <c r="AC189" s="43"/>
      <c r="AD189" s="4"/>
      <c r="AE189" s="56"/>
      <c r="AF189" s="56"/>
      <c r="AG189" s="1"/>
      <c r="AH189" s="5"/>
      <c r="AI189"/>
      <c r="AM189"/>
    </row>
    <row r="190" spans="1:39" ht="15.6">
      <c r="A190" s="46"/>
      <c r="B190" s="43"/>
      <c r="C190" s="46"/>
      <c r="D190" s="46"/>
      <c r="E190" s="46"/>
      <c r="F190" s="46"/>
      <c r="G190" s="46"/>
      <c r="H190" s="46"/>
      <c r="I190" s="43"/>
      <c r="J190" s="95"/>
      <c r="K190" s="64"/>
      <c r="L190" s="43"/>
      <c r="M190" s="43"/>
      <c r="N190" s="43"/>
      <c r="O190" s="73"/>
      <c r="P190" s="73"/>
      <c r="Q190" s="43"/>
      <c r="R190" s="73"/>
      <c r="S190" s="73"/>
      <c r="T190" s="73"/>
      <c r="U190" s="73"/>
      <c r="V190" s="73"/>
      <c r="W190" s="43"/>
      <c r="X190" s="73"/>
      <c r="Y190" s="43"/>
      <c r="Z190" s="43"/>
      <c r="AA190" s="64"/>
      <c r="AB190" s="65"/>
      <c r="AC190" s="43"/>
      <c r="AD190" s="4"/>
      <c r="AE190" s="56"/>
      <c r="AF190" s="56"/>
      <c r="AG190" s="1"/>
      <c r="AH190" s="5"/>
      <c r="AI190"/>
      <c r="AM190"/>
    </row>
    <row r="191" spans="1:39" ht="15.6">
      <c r="A191" s="46"/>
      <c r="B191" s="43"/>
      <c r="C191" s="46"/>
      <c r="D191" s="46"/>
      <c r="E191" s="46"/>
      <c r="F191" s="46"/>
      <c r="G191" s="46"/>
      <c r="H191" s="46"/>
      <c r="I191" s="43"/>
      <c r="J191" s="95"/>
      <c r="K191" s="64"/>
      <c r="L191" s="43"/>
      <c r="M191" s="43"/>
      <c r="N191" s="43"/>
      <c r="O191" s="73"/>
      <c r="P191" s="73"/>
      <c r="Q191" s="43"/>
      <c r="R191" s="73"/>
      <c r="S191" s="73"/>
      <c r="T191" s="73"/>
      <c r="U191" s="73"/>
      <c r="V191" s="73"/>
      <c r="W191" s="43"/>
      <c r="X191" s="73"/>
      <c r="Y191" s="43"/>
      <c r="Z191" s="43"/>
      <c r="AA191" s="64"/>
      <c r="AB191" s="65"/>
      <c r="AC191" s="43"/>
      <c r="AD191" s="4"/>
      <c r="AE191" s="56"/>
      <c r="AF191" s="56"/>
      <c r="AG191" s="1"/>
      <c r="AH191" s="5"/>
      <c r="AI191"/>
      <c r="AM191"/>
    </row>
    <row r="192" spans="1:39" ht="17.399999999999999">
      <c r="A192" s="246"/>
      <c r="B192" s="277" t="s">
        <v>0</v>
      </c>
      <c r="C192" s="277"/>
      <c r="D192" s="277" t="str">
        <f>+D194</f>
        <v>E-</v>
      </c>
      <c r="E192" s="277"/>
      <c r="F192" s="278" t="s">
        <v>609</v>
      </c>
      <c r="G192" s="537">
        <f>SUM(H194:H205)</f>
        <v>0</v>
      </c>
      <c r="H192" s="525"/>
      <c r="I192" s="49"/>
      <c r="J192" s="46"/>
      <c r="K192" s="95"/>
      <c r="L192" s="64"/>
      <c r="M192" s="341">
        <f>+Klasse!O23</f>
        <v>0</v>
      </c>
      <c r="N192" s="49" t="s">
        <v>578</v>
      </c>
      <c r="O192" s="43"/>
      <c r="P192" s="73"/>
      <c r="Q192" s="73"/>
      <c r="R192" s="43"/>
      <c r="S192" s="73"/>
      <c r="T192" s="73"/>
      <c r="U192" s="73"/>
      <c r="V192" s="73"/>
      <c r="W192" s="73"/>
      <c r="X192" s="43"/>
      <c r="Y192" s="19" t="str">
        <f>+Klasse!Z23</f>
        <v/>
      </c>
      <c r="Z192" s="49" t="s">
        <v>632</v>
      </c>
      <c r="AA192" s="43"/>
      <c r="AB192" s="64"/>
      <c r="AC192" s="65"/>
      <c r="AD192" s="4"/>
      <c r="AE192" s="4"/>
      <c r="AF192" s="56"/>
      <c r="AG192" s="56"/>
      <c r="AH192" s="1"/>
      <c r="AI192" s="5"/>
      <c r="AM192"/>
    </row>
    <row r="193" spans="1:39" ht="15.6">
      <c r="A193" s="46"/>
      <c r="B193" s="43"/>
      <c r="C193" s="46"/>
      <c r="D193" s="46"/>
      <c r="E193" s="46"/>
      <c r="F193" s="46"/>
      <c r="G193" s="46"/>
      <c r="H193" s="46"/>
      <c r="I193" s="43"/>
      <c r="J193" s="95"/>
      <c r="K193" s="64"/>
      <c r="L193" s="43"/>
      <c r="M193" s="43"/>
      <c r="N193" s="43"/>
      <c r="O193" s="73"/>
      <c r="P193" s="73"/>
      <c r="Q193" s="43"/>
      <c r="R193" s="73"/>
      <c r="S193" s="73"/>
      <c r="T193" s="73"/>
      <c r="U193" s="73"/>
      <c r="V193" s="73"/>
      <c r="W193" s="43"/>
      <c r="X193" s="73"/>
      <c r="Y193" s="43"/>
      <c r="Z193" s="43"/>
      <c r="AA193" s="64"/>
      <c r="AB193" s="64"/>
      <c r="AC193" s="64"/>
      <c r="AD193" s="4"/>
      <c r="AE193" s="56"/>
      <c r="AF193" s="56"/>
      <c r="AG193" s="1"/>
      <c r="AH193" s="5"/>
      <c r="AI193"/>
      <c r="AM193"/>
    </row>
    <row r="194" spans="1:39" ht="15.6">
      <c r="A194" s="43"/>
      <c r="B194" s="43">
        <f>+'Ark1'!C723</f>
        <v>2024</v>
      </c>
      <c r="C194" s="51">
        <f>+'Ark1'!L723</f>
        <v>13</v>
      </c>
      <c r="D194" s="52" t="s">
        <v>39</v>
      </c>
      <c r="E194" s="52">
        <f>+'Ark1'!D723</f>
        <v>1</v>
      </c>
      <c r="F194" s="52" t="str">
        <f t="shared" ref="F194:F205" si="83">+F178</f>
        <v>Jan</v>
      </c>
      <c r="G194" s="51" t="str">
        <f>+IF(H194=0,"",'Ark1'!Q723)</f>
        <v/>
      </c>
      <c r="H194" s="388">
        <f>+'Ark1'!R723</f>
        <v>0</v>
      </c>
      <c r="I194" s="115" t="str">
        <f t="shared" ref="I194:I205" si="84">+IF(H194=0,"",H194-H446)</f>
        <v/>
      </c>
      <c r="J194" s="66" t="str">
        <f>+IF(H194=0,"",'Ark1'!AE723)</f>
        <v/>
      </c>
      <c r="K194" s="66" t="str">
        <f>+IF(H194=0,"",'Ark1'!AF723)</f>
        <v/>
      </c>
      <c r="L194" s="53" t="str">
        <f>+IF(H194=0,"",'Ark1'!T723)</f>
        <v/>
      </c>
      <c r="M194" s="300" t="str">
        <f>+IF(H194=0,"",'Ark1'!U723)</f>
        <v/>
      </c>
      <c r="N194" s="115" t="str">
        <f t="shared" ref="N194:N205" si="85">+IF(H194=0,"",M194-M446)</f>
        <v/>
      </c>
      <c r="O194" s="76" t="str">
        <f>+IF(H194=0,"",'Ark1'!W723)</f>
        <v/>
      </c>
      <c r="P194" s="76" t="str">
        <f>+IF(H194=0,"",'Ark1'!X723)</f>
        <v/>
      </c>
      <c r="Q194" s="300" t="str">
        <f>+IF(H194=0,"",'Ark1'!AG723)</f>
        <v/>
      </c>
      <c r="R194" s="76" t="str">
        <f>+IF(H194=0,"",'Ark1'!AH723)</f>
        <v/>
      </c>
      <c r="S194" s="76" t="str">
        <f>+IF(H194=0,"",'Ark1'!AI723)</f>
        <v/>
      </c>
      <c r="T194" s="444">
        <f>+'Ark1'!AR723</f>
        <v>0</v>
      </c>
      <c r="U194" s="420">
        <f>+'Ark1'!AS723</f>
        <v>0</v>
      </c>
      <c r="V194" s="76" t="str">
        <f>+IF(H194=0,"",'Ark1'!Y723)</f>
        <v/>
      </c>
      <c r="W194" s="53" t="str">
        <f>+IF(H194=0,"",'Ark1'!AA723)</f>
        <v/>
      </c>
      <c r="X194" s="76" t="str">
        <f>+IF(H194=0,"",'Ark1'!AC723)</f>
        <v/>
      </c>
      <c r="Y194" s="300" t="str">
        <f t="shared" ref="Y194:Y205" si="86">IF(H194=0,"",1000*M194/Q194)</f>
        <v/>
      </c>
      <c r="Z194" s="115" t="str">
        <f t="shared" ref="Z194:Z205" si="87">+IF(H194=0,"",Y194-Y446)</f>
        <v/>
      </c>
      <c r="AA194" s="66" t="str">
        <f t="shared" ref="AA194:AA205" si="88">IF(H194=0,"",M194/C194)</f>
        <v/>
      </c>
      <c r="AB194" s="66" t="str">
        <f t="shared" ref="AB194:AB205" si="89">IF(H194=0,"",H194/G194)</f>
        <v/>
      </c>
      <c r="AC194" s="43"/>
      <c r="AD194" s="4"/>
      <c r="AE194" s="56"/>
      <c r="AF194" s="56"/>
      <c r="AG194" s="1"/>
      <c r="AH194" s="5"/>
      <c r="AI194"/>
      <c r="AM194"/>
    </row>
    <row r="195" spans="1:39" ht="15.6">
      <c r="A195" s="43"/>
      <c r="B195" s="43">
        <f>+'Ark1'!C724</f>
        <v>2024</v>
      </c>
      <c r="C195" s="51">
        <f>+'Ark1'!L724</f>
        <v>13</v>
      </c>
      <c r="D195" s="52" t="s">
        <v>39</v>
      </c>
      <c r="E195" s="52">
        <f>+'Ark1'!D724</f>
        <v>2</v>
      </c>
      <c r="F195" s="52" t="str">
        <f t="shared" si="83"/>
        <v>Feb</v>
      </c>
      <c r="G195" s="51" t="str">
        <f>+IF(H195=0,"",'Ark1'!Q724)</f>
        <v/>
      </c>
      <c r="H195" s="388">
        <f>+'Ark1'!R724</f>
        <v>0</v>
      </c>
      <c r="I195" s="115" t="str">
        <f t="shared" si="84"/>
        <v/>
      </c>
      <c r="J195" s="66" t="str">
        <f>+IF(H195=0,"",'Ark1'!AE724)</f>
        <v/>
      </c>
      <c r="K195" s="66" t="str">
        <f>+IF(H195=0,"",'Ark1'!AF724)</f>
        <v/>
      </c>
      <c r="L195" s="53" t="str">
        <f>+IF(H195=0,"",'Ark1'!T724)</f>
        <v/>
      </c>
      <c r="M195" s="300" t="str">
        <f>+IF(H195=0,"",'Ark1'!U724)</f>
        <v/>
      </c>
      <c r="N195" s="115" t="str">
        <f t="shared" si="85"/>
        <v/>
      </c>
      <c r="O195" s="76" t="str">
        <f>+IF(H195=0,"",'Ark1'!W724)</f>
        <v/>
      </c>
      <c r="P195" s="76" t="str">
        <f>+IF(H195=0,"",'Ark1'!X724)</f>
        <v/>
      </c>
      <c r="Q195" s="300" t="str">
        <f>+IF(H195=0,"",'Ark1'!AG724)</f>
        <v/>
      </c>
      <c r="R195" s="76" t="str">
        <f>+IF(H195=0,"",'Ark1'!AH724)</f>
        <v/>
      </c>
      <c r="S195" s="76" t="str">
        <f>+IF(H195=0,"",'Ark1'!AI724)</f>
        <v/>
      </c>
      <c r="T195" s="444">
        <f>+'Ark1'!AR724</f>
        <v>0</v>
      </c>
      <c r="U195" s="420">
        <f>+'Ark1'!AS724</f>
        <v>0</v>
      </c>
      <c r="V195" s="76" t="str">
        <f>+IF(H195=0,"",'Ark1'!Y724)</f>
        <v/>
      </c>
      <c r="W195" s="53" t="str">
        <f>+IF(H195=0,"",'Ark1'!AA724)</f>
        <v/>
      </c>
      <c r="X195" s="76" t="str">
        <f>+IF(H195=0,"",'Ark1'!AC724)</f>
        <v/>
      </c>
      <c r="Y195" s="300" t="str">
        <f t="shared" si="86"/>
        <v/>
      </c>
      <c r="Z195" s="115" t="str">
        <f t="shared" si="87"/>
        <v/>
      </c>
      <c r="AA195" s="66" t="str">
        <f t="shared" si="88"/>
        <v/>
      </c>
      <c r="AB195" s="66" t="str">
        <f t="shared" si="89"/>
        <v/>
      </c>
      <c r="AC195" s="43"/>
      <c r="AD195" s="13"/>
      <c r="AE195" s="56"/>
      <c r="AF195" s="56"/>
      <c r="AG195" s="1"/>
      <c r="AH195"/>
      <c r="AI195"/>
      <c r="AM195"/>
    </row>
    <row r="196" spans="1:39" ht="15.6">
      <c r="A196" s="43"/>
      <c r="B196" s="43">
        <f>+'Ark1'!C725</f>
        <v>2024</v>
      </c>
      <c r="C196" s="51">
        <f>+'Ark1'!L725</f>
        <v>13</v>
      </c>
      <c r="D196" s="52" t="s">
        <v>39</v>
      </c>
      <c r="E196" s="52">
        <f>+'Ark1'!D725</f>
        <v>3</v>
      </c>
      <c r="F196" s="52" t="str">
        <f t="shared" si="83"/>
        <v>Mar</v>
      </c>
      <c r="G196" s="51" t="str">
        <f>+IF(H196=0,"",'Ark1'!Q725)</f>
        <v/>
      </c>
      <c r="H196" s="388">
        <f>+'Ark1'!R725</f>
        <v>0</v>
      </c>
      <c r="I196" s="115" t="str">
        <f t="shared" si="84"/>
        <v/>
      </c>
      <c r="J196" s="66" t="str">
        <f>+IF(H196=0,"",'Ark1'!AE725)</f>
        <v/>
      </c>
      <c r="K196" s="66" t="str">
        <f>+IF(H196=0,"",'Ark1'!AF725)</f>
        <v/>
      </c>
      <c r="L196" s="53" t="str">
        <f>+IF(H196=0,"",'Ark1'!T725)</f>
        <v/>
      </c>
      <c r="M196" s="300" t="str">
        <f>+IF(H196=0,"",'Ark1'!U725)</f>
        <v/>
      </c>
      <c r="N196" s="115" t="str">
        <f t="shared" si="85"/>
        <v/>
      </c>
      <c r="O196" s="76" t="str">
        <f>+IF(H196=0,"",'Ark1'!W725)</f>
        <v/>
      </c>
      <c r="P196" s="76" t="str">
        <f>+IF(H196=0,"",'Ark1'!X725)</f>
        <v/>
      </c>
      <c r="Q196" s="300" t="str">
        <f>+IF(H196=0,"",'Ark1'!AG725)</f>
        <v/>
      </c>
      <c r="R196" s="76" t="str">
        <f>+IF(H196=0,"",'Ark1'!AH725)</f>
        <v/>
      </c>
      <c r="S196" s="76" t="str">
        <f>+IF(H196=0,"",'Ark1'!AI725)</f>
        <v/>
      </c>
      <c r="T196" s="453"/>
      <c r="U196" s="90"/>
      <c r="V196" s="76" t="str">
        <f>+IF(H196=0,"",'Ark1'!Y725)</f>
        <v/>
      </c>
      <c r="W196" s="53" t="str">
        <f>+IF(H196=0,"",'Ark1'!AA725)</f>
        <v/>
      </c>
      <c r="X196" s="76" t="str">
        <f>+IF(H196=0,"",'Ark1'!AC725)</f>
        <v/>
      </c>
      <c r="Y196" s="300" t="str">
        <f t="shared" si="86"/>
        <v/>
      </c>
      <c r="Z196" s="115" t="str">
        <f t="shared" si="87"/>
        <v/>
      </c>
      <c r="AA196" s="66" t="str">
        <f t="shared" si="88"/>
        <v/>
      </c>
      <c r="AB196" s="66" t="str">
        <f t="shared" si="89"/>
        <v/>
      </c>
      <c r="AC196" s="43"/>
      <c r="AD196" s="13"/>
      <c r="AE196" s="56"/>
      <c r="AF196" s="56"/>
      <c r="AG196" s="1"/>
      <c r="AH196"/>
      <c r="AI196"/>
      <c r="AM196"/>
    </row>
    <row r="197" spans="1:39" ht="15.6">
      <c r="A197" s="43"/>
      <c r="B197" s="43">
        <f>+'Ark1'!C726</f>
        <v>2024</v>
      </c>
      <c r="C197" s="51">
        <f>+'Ark1'!L726</f>
        <v>13</v>
      </c>
      <c r="D197" s="52" t="s">
        <v>39</v>
      </c>
      <c r="E197" s="52">
        <f>+'Ark1'!D726</f>
        <v>4</v>
      </c>
      <c r="F197" s="52" t="str">
        <f t="shared" si="83"/>
        <v>Apr</v>
      </c>
      <c r="G197" s="51" t="str">
        <f>+IF(H197=0,"",'Ark1'!Q726)</f>
        <v/>
      </c>
      <c r="H197" s="388">
        <f>+'Ark1'!R726</f>
        <v>0</v>
      </c>
      <c r="I197" s="115" t="str">
        <f t="shared" si="84"/>
        <v/>
      </c>
      <c r="J197" s="66" t="str">
        <f>+IF(H197=0,"",'Ark1'!AE726)</f>
        <v/>
      </c>
      <c r="K197" s="66" t="str">
        <f>+IF(H197=0,"",'Ark1'!AF726)</f>
        <v/>
      </c>
      <c r="L197" s="53" t="str">
        <f>+IF(H197=0,"",'Ark1'!T726)</f>
        <v/>
      </c>
      <c r="M197" s="300" t="str">
        <f>+IF(H197=0,"",'Ark1'!U726)</f>
        <v/>
      </c>
      <c r="N197" s="115" t="str">
        <f t="shared" si="85"/>
        <v/>
      </c>
      <c r="O197" s="76" t="str">
        <f>+IF(H197=0,"",'Ark1'!W726)</f>
        <v/>
      </c>
      <c r="P197" s="76" t="str">
        <f>+IF(H197=0,"",'Ark1'!X726)</f>
        <v/>
      </c>
      <c r="Q197" s="300" t="str">
        <f>+IF(H197=0,"",'Ark1'!AG726)</f>
        <v/>
      </c>
      <c r="R197" s="76" t="str">
        <f>+IF(H197=0,"",'Ark1'!AH726)</f>
        <v/>
      </c>
      <c r="S197" s="76" t="str">
        <f>+IF(H197=0,"",'Ark1'!AI726)</f>
        <v/>
      </c>
      <c r="T197" s="453"/>
      <c r="U197" s="90"/>
      <c r="V197" s="76" t="str">
        <f>+IF(H197=0,"",'Ark1'!Y726)</f>
        <v/>
      </c>
      <c r="W197" s="53" t="str">
        <f>+IF(H197=0,"",'Ark1'!AA726)</f>
        <v/>
      </c>
      <c r="X197" s="76" t="str">
        <f>+IF(H197=0,"",'Ark1'!AC726)</f>
        <v/>
      </c>
      <c r="Y197" s="300" t="str">
        <f t="shared" si="86"/>
        <v/>
      </c>
      <c r="Z197" s="115" t="str">
        <f t="shared" si="87"/>
        <v/>
      </c>
      <c r="AA197" s="66" t="str">
        <f t="shared" si="88"/>
        <v/>
      </c>
      <c r="AB197" s="66" t="str">
        <f t="shared" si="89"/>
        <v/>
      </c>
      <c r="AC197" s="43"/>
      <c r="AD197" s="13"/>
      <c r="AE197" s="56"/>
      <c r="AF197" s="56"/>
      <c r="AG197" s="1"/>
      <c r="AH197"/>
      <c r="AI197"/>
      <c r="AM197"/>
    </row>
    <row r="198" spans="1:39" ht="15.6">
      <c r="A198" s="43"/>
      <c r="B198" s="43">
        <f>+'Ark1'!C727</f>
        <v>2024</v>
      </c>
      <c r="C198" s="51">
        <f>+'Ark1'!L727</f>
        <v>13</v>
      </c>
      <c r="D198" s="52" t="s">
        <v>39</v>
      </c>
      <c r="E198" s="52">
        <f>+'Ark1'!D727</f>
        <v>5</v>
      </c>
      <c r="F198" s="52" t="str">
        <f t="shared" si="83"/>
        <v>Mai</v>
      </c>
      <c r="G198" s="51" t="str">
        <f>+IF(H198=0,"",'Ark1'!Q727)</f>
        <v/>
      </c>
      <c r="H198" s="388">
        <f>+'Ark1'!R727</f>
        <v>0</v>
      </c>
      <c r="I198" s="115" t="str">
        <f t="shared" si="84"/>
        <v/>
      </c>
      <c r="J198" s="66" t="str">
        <f>+IF(H198=0,"",'Ark1'!AE727)</f>
        <v/>
      </c>
      <c r="K198" s="66" t="str">
        <f>+IF(H198=0,"",'Ark1'!AF727)</f>
        <v/>
      </c>
      <c r="L198" s="53" t="str">
        <f>+IF(H198=0,"",'Ark1'!T727)</f>
        <v/>
      </c>
      <c r="M198" s="300" t="str">
        <f>+IF(H198=0,"",'Ark1'!U727)</f>
        <v/>
      </c>
      <c r="N198" s="115" t="str">
        <f t="shared" si="85"/>
        <v/>
      </c>
      <c r="O198" s="76" t="str">
        <f>+IF(H198=0,"",'Ark1'!W727)</f>
        <v/>
      </c>
      <c r="P198" s="76" t="str">
        <f>+IF(H198=0,"",'Ark1'!X727)</f>
        <v/>
      </c>
      <c r="Q198" s="300" t="str">
        <f>+IF(H198=0,"",'Ark1'!AG727)</f>
        <v/>
      </c>
      <c r="R198" s="76" t="str">
        <f>+IF(H198=0,"",'Ark1'!AH727)</f>
        <v/>
      </c>
      <c r="S198" s="76" t="str">
        <f>+IF(H198=0,"",'Ark1'!AI727)</f>
        <v/>
      </c>
      <c r="T198" s="453"/>
      <c r="U198" s="90"/>
      <c r="V198" s="76" t="str">
        <f>+IF(H198=0,"",'Ark1'!Y727)</f>
        <v/>
      </c>
      <c r="W198" s="53" t="str">
        <f>+IF(H198=0,"",'Ark1'!AA727)</f>
        <v/>
      </c>
      <c r="X198" s="76" t="str">
        <f>+IF(H198=0,"",'Ark1'!AC727)</f>
        <v/>
      </c>
      <c r="Y198" s="300" t="str">
        <f t="shared" si="86"/>
        <v/>
      </c>
      <c r="Z198" s="115" t="str">
        <f t="shared" si="87"/>
        <v/>
      </c>
      <c r="AA198" s="66" t="str">
        <f t="shared" si="88"/>
        <v/>
      </c>
      <c r="AB198" s="66" t="str">
        <f t="shared" si="89"/>
        <v/>
      </c>
      <c r="AC198" s="43"/>
      <c r="AD198" s="5"/>
      <c r="AE198" s="56"/>
      <c r="AF198" s="56"/>
      <c r="AG198" s="1"/>
      <c r="AH198" s="5"/>
      <c r="AI198"/>
      <c r="AM198"/>
    </row>
    <row r="199" spans="1:39" ht="15.6">
      <c r="A199" s="43"/>
      <c r="B199" s="43">
        <f>+'Ark1'!C728</f>
        <v>2024</v>
      </c>
      <c r="C199" s="51">
        <f>+'Ark1'!L728</f>
        <v>13</v>
      </c>
      <c r="D199" s="52" t="s">
        <v>39</v>
      </c>
      <c r="E199" s="52">
        <f>+'Ark1'!D728</f>
        <v>6</v>
      </c>
      <c r="F199" s="52" t="str">
        <f t="shared" si="83"/>
        <v>Jun</v>
      </c>
      <c r="G199" s="51" t="str">
        <f>+IF(H199=0,"",'Ark1'!Q728)</f>
        <v/>
      </c>
      <c r="H199" s="388">
        <f>+'Ark1'!R728</f>
        <v>0</v>
      </c>
      <c r="I199" s="115" t="str">
        <f t="shared" si="84"/>
        <v/>
      </c>
      <c r="J199" s="66" t="str">
        <f>+IF(H199=0,"",'Ark1'!AE728)</f>
        <v/>
      </c>
      <c r="K199" s="66" t="str">
        <f>+IF(H199=0,"",'Ark1'!AF728)</f>
        <v/>
      </c>
      <c r="L199" s="53" t="str">
        <f>+IF(H199=0,"",'Ark1'!T728)</f>
        <v/>
      </c>
      <c r="M199" s="300" t="str">
        <f>+IF(H199=0,"",'Ark1'!U728)</f>
        <v/>
      </c>
      <c r="N199" s="115" t="str">
        <f t="shared" si="85"/>
        <v/>
      </c>
      <c r="O199" s="76" t="str">
        <f>+IF(H199=0,"",'Ark1'!W728)</f>
        <v/>
      </c>
      <c r="P199" s="76" t="str">
        <f>+IF(H199=0,"",'Ark1'!X728)</f>
        <v/>
      </c>
      <c r="Q199" s="300" t="str">
        <f>+IF(H199=0,"",'Ark1'!AG728)</f>
        <v/>
      </c>
      <c r="R199" s="76" t="str">
        <f>+IF(H199=0,"",'Ark1'!AH728)</f>
        <v/>
      </c>
      <c r="S199" s="76" t="str">
        <f>+IF(H199=0,"",'Ark1'!AI728)</f>
        <v/>
      </c>
      <c r="T199" s="453"/>
      <c r="U199" s="90"/>
      <c r="V199" s="76" t="str">
        <f>+IF(H199=0,"",'Ark1'!Y728)</f>
        <v/>
      </c>
      <c r="W199" s="53" t="str">
        <f>+IF(H199=0,"",'Ark1'!AA728)</f>
        <v/>
      </c>
      <c r="X199" s="76" t="str">
        <f>+IF(H199=0,"",'Ark1'!AC728)</f>
        <v/>
      </c>
      <c r="Y199" s="300" t="str">
        <f t="shared" si="86"/>
        <v/>
      </c>
      <c r="Z199" s="115" t="str">
        <f t="shared" si="87"/>
        <v/>
      </c>
      <c r="AA199" s="66" t="str">
        <f t="shared" si="88"/>
        <v/>
      </c>
      <c r="AB199" s="66" t="str">
        <f t="shared" si="89"/>
        <v/>
      </c>
      <c r="AC199" s="43"/>
      <c r="AD199" s="5"/>
      <c r="AE199" s="56"/>
      <c r="AF199" s="56"/>
      <c r="AG199" s="1"/>
      <c r="AH199" s="5"/>
      <c r="AI199"/>
      <c r="AM199"/>
    </row>
    <row r="200" spans="1:39" ht="15.6">
      <c r="A200" s="43"/>
      <c r="B200" s="43">
        <f>+'Ark1'!C729</f>
        <v>2024</v>
      </c>
      <c r="C200" s="51">
        <f>+'Ark1'!L729</f>
        <v>13</v>
      </c>
      <c r="D200" s="52" t="s">
        <v>39</v>
      </c>
      <c r="E200" s="52">
        <f>+'Ark1'!D729</f>
        <v>7</v>
      </c>
      <c r="F200" s="52" t="str">
        <f t="shared" si="83"/>
        <v>Jul</v>
      </c>
      <c r="G200" s="51" t="str">
        <f>+IF(H200=0,"",'Ark1'!Q729)</f>
        <v/>
      </c>
      <c r="H200" s="388">
        <f>+'Ark1'!R729</f>
        <v>0</v>
      </c>
      <c r="I200" s="115" t="str">
        <f t="shared" si="84"/>
        <v/>
      </c>
      <c r="J200" s="66" t="str">
        <f>+IF(H200=0,"",'Ark1'!AE729)</f>
        <v/>
      </c>
      <c r="K200" s="66" t="str">
        <f>+IF(H200=0,"",'Ark1'!AF729)</f>
        <v/>
      </c>
      <c r="L200" s="53" t="str">
        <f>+IF(H200=0,"",'Ark1'!T729)</f>
        <v/>
      </c>
      <c r="M200" s="300" t="str">
        <f>+IF(H200=0,"",'Ark1'!U729)</f>
        <v/>
      </c>
      <c r="N200" s="115" t="str">
        <f t="shared" si="85"/>
        <v/>
      </c>
      <c r="O200" s="76" t="str">
        <f>+IF(H200=0,"",'Ark1'!W729)</f>
        <v/>
      </c>
      <c r="P200" s="76" t="str">
        <f>+IF(H200=0,"",'Ark1'!X729)</f>
        <v/>
      </c>
      <c r="Q200" s="300" t="str">
        <f>+IF(H200=0,"",'Ark1'!AG729)</f>
        <v/>
      </c>
      <c r="R200" s="76" t="str">
        <f>+IF(H200=0,"",'Ark1'!AH729)</f>
        <v/>
      </c>
      <c r="S200" s="76" t="str">
        <f>+IF(H200=0,"",'Ark1'!AI729)</f>
        <v/>
      </c>
      <c r="T200" s="453"/>
      <c r="U200" s="90"/>
      <c r="V200" s="76" t="str">
        <f>+IF(H200=0,"",'Ark1'!Y729)</f>
        <v/>
      </c>
      <c r="W200" s="53" t="str">
        <f>+IF(H200=0,"",'Ark1'!AA729)</f>
        <v/>
      </c>
      <c r="X200" s="76" t="str">
        <f>+IF(H200=0,"",'Ark1'!AC729)</f>
        <v/>
      </c>
      <c r="Y200" s="300" t="str">
        <f t="shared" si="86"/>
        <v/>
      </c>
      <c r="Z200" s="115" t="str">
        <f t="shared" si="87"/>
        <v/>
      </c>
      <c r="AA200" s="66" t="str">
        <f t="shared" si="88"/>
        <v/>
      </c>
      <c r="AB200" s="66" t="str">
        <f t="shared" si="89"/>
        <v/>
      </c>
      <c r="AC200" s="43"/>
      <c r="AD200" s="13"/>
      <c r="AE200" s="56"/>
      <c r="AF200" s="56"/>
      <c r="AG200" s="1"/>
      <c r="AH200"/>
      <c r="AI200"/>
      <c r="AM200"/>
    </row>
    <row r="201" spans="1:39" ht="15.6">
      <c r="A201" s="43"/>
      <c r="B201" s="43">
        <f>+'Ark1'!C730</f>
        <v>2024</v>
      </c>
      <c r="C201" s="51">
        <f>+'Ark1'!L730</f>
        <v>13</v>
      </c>
      <c r="D201" s="52" t="s">
        <v>39</v>
      </c>
      <c r="E201" s="52">
        <f>+'Ark1'!D730</f>
        <v>8</v>
      </c>
      <c r="F201" s="52" t="str">
        <f t="shared" si="83"/>
        <v>Aug</v>
      </c>
      <c r="G201" s="51" t="str">
        <f>+IF(H201=0,"",'Ark1'!Q730)</f>
        <v/>
      </c>
      <c r="H201" s="388">
        <f>+'Ark1'!R730</f>
        <v>0</v>
      </c>
      <c r="I201" s="115" t="str">
        <f t="shared" si="84"/>
        <v/>
      </c>
      <c r="J201" s="66" t="str">
        <f>+IF(H201=0,"",'Ark1'!AE730)</f>
        <v/>
      </c>
      <c r="K201" s="66" t="str">
        <f>+IF(H201=0,"",'Ark1'!AF730)</f>
        <v/>
      </c>
      <c r="L201" s="53" t="str">
        <f>+IF(H201=0,"",'Ark1'!T730)</f>
        <v/>
      </c>
      <c r="M201" s="300" t="str">
        <f>+IF(H201=0,"",'Ark1'!U730)</f>
        <v/>
      </c>
      <c r="N201" s="115" t="str">
        <f t="shared" si="85"/>
        <v/>
      </c>
      <c r="O201" s="76" t="str">
        <f>+IF(H201=0,"",'Ark1'!W730)</f>
        <v/>
      </c>
      <c r="P201" s="76" t="str">
        <f>+IF(H201=0,"",'Ark1'!X730)</f>
        <v/>
      </c>
      <c r="Q201" s="300" t="str">
        <f>+IF(H201=0,"",'Ark1'!AG730)</f>
        <v/>
      </c>
      <c r="R201" s="76" t="str">
        <f>+IF(H201=0,"",'Ark1'!AH730)</f>
        <v/>
      </c>
      <c r="S201" s="76" t="str">
        <f>+IF(H201=0,"",'Ark1'!AI730)</f>
        <v/>
      </c>
      <c r="T201" s="453"/>
      <c r="U201" s="90"/>
      <c r="V201" s="76" t="str">
        <f>+IF(H201=0,"",'Ark1'!Y730)</f>
        <v/>
      </c>
      <c r="W201" s="53" t="str">
        <f>+IF(H201=0,"",'Ark1'!AA730)</f>
        <v/>
      </c>
      <c r="X201" s="76" t="str">
        <f>+IF(H201=0,"",'Ark1'!AC730)</f>
        <v/>
      </c>
      <c r="Y201" s="300" t="str">
        <f t="shared" si="86"/>
        <v/>
      </c>
      <c r="Z201" s="115" t="str">
        <f t="shared" si="87"/>
        <v/>
      </c>
      <c r="AA201" s="66" t="str">
        <f t="shared" si="88"/>
        <v/>
      </c>
      <c r="AB201" s="66" t="str">
        <f t="shared" si="89"/>
        <v/>
      </c>
      <c r="AC201" s="43"/>
      <c r="AD201" s="13"/>
      <c r="AE201" s="56"/>
      <c r="AF201" s="56"/>
      <c r="AG201" s="1"/>
      <c r="AH201"/>
      <c r="AI201"/>
      <c r="AM201"/>
    </row>
    <row r="202" spans="1:39" ht="15.6">
      <c r="A202" s="43"/>
      <c r="B202" s="43">
        <f>+'Ark1'!C731</f>
        <v>2024</v>
      </c>
      <c r="C202" s="51">
        <f>+'Ark1'!L731</f>
        <v>13</v>
      </c>
      <c r="D202" s="52" t="s">
        <v>39</v>
      </c>
      <c r="E202" s="52">
        <f>+'Ark1'!D731</f>
        <v>9</v>
      </c>
      <c r="F202" s="52" t="str">
        <f t="shared" si="83"/>
        <v>Sep</v>
      </c>
      <c r="G202" s="51" t="str">
        <f>+IF(H202=0,"",'Ark1'!Q731)</f>
        <v/>
      </c>
      <c r="H202" s="388">
        <f>+'Ark1'!R731</f>
        <v>0</v>
      </c>
      <c r="I202" s="115" t="str">
        <f t="shared" si="84"/>
        <v/>
      </c>
      <c r="J202" s="66" t="str">
        <f>+IF(H202=0,"",'Ark1'!AE731)</f>
        <v/>
      </c>
      <c r="K202" s="66" t="str">
        <f>+IF(H202=0,"",'Ark1'!AF731)</f>
        <v/>
      </c>
      <c r="L202" s="53" t="str">
        <f>+IF(H202=0,"",'Ark1'!T731)</f>
        <v/>
      </c>
      <c r="M202" s="300" t="str">
        <f>+IF(H202=0,"",'Ark1'!U731)</f>
        <v/>
      </c>
      <c r="N202" s="115" t="str">
        <f t="shared" si="85"/>
        <v/>
      </c>
      <c r="O202" s="76" t="str">
        <f>+IF(H202=0,"",'Ark1'!W731)</f>
        <v/>
      </c>
      <c r="P202" s="76" t="str">
        <f>+IF(H202=0,"",'Ark1'!X731)</f>
        <v/>
      </c>
      <c r="Q202" s="300" t="str">
        <f>+IF(H202=0,"",'Ark1'!AG731)</f>
        <v/>
      </c>
      <c r="R202" s="76" t="str">
        <f>+IF(H202=0,"",'Ark1'!AH731)</f>
        <v/>
      </c>
      <c r="S202" s="76" t="str">
        <f>+IF(H202=0,"",'Ark1'!AI731)</f>
        <v/>
      </c>
      <c r="T202" s="453"/>
      <c r="U202" s="90"/>
      <c r="V202" s="76" t="str">
        <f>+IF(H202=0,"",'Ark1'!Y731)</f>
        <v/>
      </c>
      <c r="W202" s="53" t="str">
        <f>+IF(H202=0,"",'Ark1'!AA731)</f>
        <v/>
      </c>
      <c r="X202" s="76" t="str">
        <f>+IF(H202=0,"",'Ark1'!AC731)</f>
        <v/>
      </c>
      <c r="Y202" s="300" t="str">
        <f t="shared" si="86"/>
        <v/>
      </c>
      <c r="Z202" s="115" t="str">
        <f t="shared" si="87"/>
        <v/>
      </c>
      <c r="AA202" s="66" t="str">
        <f t="shared" si="88"/>
        <v/>
      </c>
      <c r="AB202" s="66" t="str">
        <f t="shared" si="89"/>
        <v/>
      </c>
      <c r="AC202" s="43"/>
      <c r="AD202" s="13"/>
      <c r="AE202" s="56"/>
      <c r="AF202" s="56"/>
      <c r="AG202" s="1"/>
      <c r="AH202"/>
      <c r="AI202"/>
      <c r="AM202"/>
    </row>
    <row r="203" spans="1:39" ht="15.6">
      <c r="A203" s="43"/>
      <c r="B203" s="43">
        <f>+'Ark1'!C732</f>
        <v>2024</v>
      </c>
      <c r="C203" s="51">
        <f>+'Ark1'!L732</f>
        <v>13</v>
      </c>
      <c r="D203" s="52" t="s">
        <v>39</v>
      </c>
      <c r="E203" s="52">
        <f>+'Ark1'!D732</f>
        <v>10</v>
      </c>
      <c r="F203" s="52" t="str">
        <f t="shared" si="83"/>
        <v>Okt</v>
      </c>
      <c r="G203" s="51" t="str">
        <f>+IF(H203=0,"",'Ark1'!Q732)</f>
        <v/>
      </c>
      <c r="H203" s="388">
        <f>+'Ark1'!R732</f>
        <v>0</v>
      </c>
      <c r="I203" s="115" t="str">
        <f t="shared" si="84"/>
        <v/>
      </c>
      <c r="J203" s="66" t="str">
        <f>+IF(H203=0,"",'Ark1'!AE732)</f>
        <v/>
      </c>
      <c r="K203" s="66" t="str">
        <f>+IF(H203=0,"",'Ark1'!AF732)</f>
        <v/>
      </c>
      <c r="L203" s="53" t="str">
        <f>+IF(H203=0,"",'Ark1'!T732)</f>
        <v/>
      </c>
      <c r="M203" s="300" t="str">
        <f>+IF(H203=0,"",'Ark1'!U732)</f>
        <v/>
      </c>
      <c r="N203" s="115" t="str">
        <f t="shared" si="85"/>
        <v/>
      </c>
      <c r="O203" s="76" t="str">
        <f>+IF(H203=0,"",'Ark1'!W732)</f>
        <v/>
      </c>
      <c r="P203" s="76" t="str">
        <f>+IF(H203=0,"",'Ark1'!X732)</f>
        <v/>
      </c>
      <c r="Q203" s="300" t="str">
        <f>+IF(H203=0,"",'Ark1'!AG732)</f>
        <v/>
      </c>
      <c r="R203" s="76" t="str">
        <f>+IF(H203=0,"",'Ark1'!AH732)</f>
        <v/>
      </c>
      <c r="S203" s="76" t="str">
        <f>+IF(H203=0,"",'Ark1'!AI732)</f>
        <v/>
      </c>
      <c r="T203" s="453"/>
      <c r="U203" s="90"/>
      <c r="V203" s="76" t="str">
        <f>+IF(H203=0,"",'Ark1'!Y732)</f>
        <v/>
      </c>
      <c r="W203" s="53" t="str">
        <f>+IF(H203=0,"",'Ark1'!AA732)</f>
        <v/>
      </c>
      <c r="X203" s="76" t="str">
        <f>+IF(H203=0,"",'Ark1'!AC732)</f>
        <v/>
      </c>
      <c r="Y203" s="300" t="str">
        <f t="shared" si="86"/>
        <v/>
      </c>
      <c r="Z203" s="115" t="str">
        <f t="shared" si="87"/>
        <v/>
      </c>
      <c r="AA203" s="66" t="str">
        <f t="shared" si="88"/>
        <v/>
      </c>
      <c r="AB203" s="66" t="str">
        <f t="shared" si="89"/>
        <v/>
      </c>
      <c r="AC203" s="43"/>
      <c r="AD203" s="13"/>
      <c r="AE203" s="56"/>
      <c r="AF203" s="56"/>
      <c r="AG203" s="1"/>
      <c r="AH203"/>
      <c r="AI203"/>
      <c r="AM203"/>
    </row>
    <row r="204" spans="1:39" ht="15.6">
      <c r="A204" s="43"/>
      <c r="B204" s="43">
        <f>+'Ark1'!C733</f>
        <v>2024</v>
      </c>
      <c r="C204" s="51">
        <f>+'Ark1'!L733</f>
        <v>13</v>
      </c>
      <c r="D204" s="52" t="s">
        <v>39</v>
      </c>
      <c r="E204" s="52">
        <f>+'Ark1'!D733</f>
        <v>11</v>
      </c>
      <c r="F204" s="52" t="str">
        <f t="shared" si="83"/>
        <v>Nov</v>
      </c>
      <c r="G204" s="51" t="str">
        <f>+IF(H204=0,"",'Ark1'!Q733)</f>
        <v/>
      </c>
      <c r="H204" s="388">
        <f>+'Ark1'!R733</f>
        <v>0</v>
      </c>
      <c r="I204" s="115" t="str">
        <f t="shared" si="84"/>
        <v/>
      </c>
      <c r="J204" s="66" t="str">
        <f>+IF(H204=0,"",'Ark1'!AE733)</f>
        <v/>
      </c>
      <c r="K204" s="66" t="str">
        <f>+IF(H204=0,"",'Ark1'!AF733)</f>
        <v/>
      </c>
      <c r="L204" s="53" t="str">
        <f>+IF(H204=0,"",'Ark1'!T733)</f>
        <v/>
      </c>
      <c r="M204" s="300" t="str">
        <f>+IF(H204=0,"",'Ark1'!U733)</f>
        <v/>
      </c>
      <c r="N204" s="115" t="str">
        <f t="shared" si="85"/>
        <v/>
      </c>
      <c r="O204" s="76" t="str">
        <f>+IF(H204=0,"",'Ark1'!W733)</f>
        <v/>
      </c>
      <c r="P204" s="76" t="str">
        <f>+IF(H204=0,"",'Ark1'!X733)</f>
        <v/>
      </c>
      <c r="Q204" s="300" t="str">
        <f>+IF(H204=0,"",'Ark1'!AG733)</f>
        <v/>
      </c>
      <c r="R204" s="76" t="str">
        <f>+IF(H204=0,"",'Ark1'!AH733)</f>
        <v/>
      </c>
      <c r="S204" s="76" t="str">
        <f>+IF(H204=0,"",'Ark1'!AI733)</f>
        <v/>
      </c>
      <c r="T204" s="453"/>
      <c r="U204" s="90"/>
      <c r="V204" s="76" t="str">
        <f>+IF(H204=0,"",'Ark1'!Y733)</f>
        <v/>
      </c>
      <c r="W204" s="53" t="str">
        <f>+IF(H204=0,"",'Ark1'!AA733)</f>
        <v/>
      </c>
      <c r="X204" s="76" t="str">
        <f>+IF(H204=0,"",'Ark1'!AC733)</f>
        <v/>
      </c>
      <c r="Y204" s="300" t="str">
        <f t="shared" si="86"/>
        <v/>
      </c>
      <c r="Z204" s="115" t="str">
        <f t="shared" si="87"/>
        <v/>
      </c>
      <c r="AA204" s="66" t="str">
        <f t="shared" si="88"/>
        <v/>
      </c>
      <c r="AB204" s="66" t="str">
        <f t="shared" si="89"/>
        <v/>
      </c>
      <c r="AC204" s="43"/>
      <c r="AD204" s="13"/>
      <c r="AE204" s="56"/>
      <c r="AF204" s="56"/>
      <c r="AG204" s="1"/>
      <c r="AH204"/>
      <c r="AI204"/>
      <c r="AM204"/>
    </row>
    <row r="205" spans="1:39" ht="15.6">
      <c r="A205" s="43"/>
      <c r="B205" s="43">
        <f>+'Ark1'!C734</f>
        <v>2024</v>
      </c>
      <c r="C205" s="51">
        <f>+'Ark1'!L734</f>
        <v>13</v>
      </c>
      <c r="D205" s="52" t="s">
        <v>39</v>
      </c>
      <c r="E205" s="52">
        <f>+'Ark1'!D734</f>
        <v>12</v>
      </c>
      <c r="F205" s="52" t="str">
        <f t="shared" si="83"/>
        <v>Des</v>
      </c>
      <c r="G205" s="51" t="str">
        <f>+IF(H205=0,"",'Ark1'!Q734)</f>
        <v/>
      </c>
      <c r="H205" s="388">
        <f>+'Ark1'!R734</f>
        <v>0</v>
      </c>
      <c r="I205" s="115" t="str">
        <f t="shared" si="84"/>
        <v/>
      </c>
      <c r="J205" s="66" t="str">
        <f>+IF(H205=0,"",'Ark1'!AE734)</f>
        <v/>
      </c>
      <c r="K205" s="66" t="str">
        <f>+IF(H205=0,"",'Ark1'!AF734)</f>
        <v/>
      </c>
      <c r="L205" s="53" t="str">
        <f>+IF(H205=0,"",'Ark1'!T734)</f>
        <v/>
      </c>
      <c r="M205" s="300" t="str">
        <f>+IF(H205=0,"",'Ark1'!U734)</f>
        <v/>
      </c>
      <c r="N205" s="115" t="str">
        <f t="shared" si="85"/>
        <v/>
      </c>
      <c r="O205" s="76" t="str">
        <f>+IF(H205=0,"",'Ark1'!W734)</f>
        <v/>
      </c>
      <c r="P205" s="76" t="str">
        <f>+IF(H205=0,"",'Ark1'!X734)</f>
        <v/>
      </c>
      <c r="Q205" s="300" t="str">
        <f>+IF(H205=0,"",'Ark1'!AG734)</f>
        <v/>
      </c>
      <c r="R205" s="76" t="str">
        <f>+IF(H205=0,"",'Ark1'!AH734)</f>
        <v/>
      </c>
      <c r="S205" s="76" t="str">
        <f>+IF(H205=0,"",'Ark1'!AI734)</f>
        <v/>
      </c>
      <c r="T205" s="453"/>
      <c r="U205" s="90"/>
      <c r="V205" s="76" t="str">
        <f>+IF(H205=0,"",'Ark1'!Y734)</f>
        <v/>
      </c>
      <c r="W205" s="53" t="str">
        <f>+IF(H205=0,"",'Ark1'!AA734)</f>
        <v/>
      </c>
      <c r="X205" s="76" t="str">
        <f>+IF(H205=0,"",'Ark1'!AC734)</f>
        <v/>
      </c>
      <c r="Y205" s="300" t="str">
        <f t="shared" si="86"/>
        <v/>
      </c>
      <c r="Z205" s="115" t="str">
        <f t="shared" si="87"/>
        <v/>
      </c>
      <c r="AA205" s="66" t="str">
        <f t="shared" si="88"/>
        <v/>
      </c>
      <c r="AB205" s="66" t="str">
        <f t="shared" si="89"/>
        <v/>
      </c>
      <c r="AC205" s="43"/>
      <c r="AD205" s="13"/>
      <c r="AE205" s="56"/>
      <c r="AF205" s="56"/>
      <c r="AG205" s="1"/>
      <c r="AH205"/>
      <c r="AI205"/>
      <c r="AM205"/>
    </row>
    <row r="206" spans="1:39" ht="15.6">
      <c r="A206" s="46"/>
      <c r="B206" s="43"/>
      <c r="C206" s="46"/>
      <c r="D206" s="46"/>
      <c r="E206" s="46"/>
      <c r="F206" s="46"/>
      <c r="G206" s="46"/>
      <c r="H206" s="46"/>
      <c r="I206" s="43"/>
      <c r="J206" s="95"/>
      <c r="K206" s="64"/>
      <c r="L206" s="43"/>
      <c r="M206" s="43"/>
      <c r="N206" s="43"/>
      <c r="O206" s="73"/>
      <c r="P206" s="73"/>
      <c r="Q206" s="43"/>
      <c r="R206" s="73"/>
      <c r="S206" s="73"/>
      <c r="T206" s="73"/>
      <c r="U206" s="73"/>
      <c r="V206" s="73"/>
      <c r="W206" s="43"/>
      <c r="X206" s="73"/>
      <c r="Y206" s="43"/>
      <c r="Z206" s="43"/>
      <c r="AA206" s="64"/>
      <c r="AB206" s="65"/>
      <c r="AC206" s="43"/>
      <c r="AD206" s="4"/>
      <c r="AE206" s="56"/>
      <c r="AF206" s="56"/>
      <c r="AG206" s="1"/>
      <c r="AH206" s="5"/>
      <c r="AI206"/>
      <c r="AM206"/>
    </row>
    <row r="207" spans="1:39" ht="17.399999999999999">
      <c r="A207" s="246"/>
      <c r="B207" s="277" t="s">
        <v>0</v>
      </c>
      <c r="C207" s="277"/>
      <c r="D207" s="277" t="str">
        <f>+D209</f>
        <v>E</v>
      </c>
      <c r="E207" s="277"/>
      <c r="F207" s="278" t="s">
        <v>609</v>
      </c>
      <c r="G207" s="537">
        <f>SUM(H209:H220)</f>
        <v>0</v>
      </c>
      <c r="H207" s="525"/>
      <c r="I207" s="49"/>
      <c r="J207" s="46"/>
      <c r="K207" s="95"/>
      <c r="L207" s="64"/>
      <c r="M207" s="341">
        <f>+Klasse!O24</f>
        <v>0</v>
      </c>
      <c r="N207" s="49" t="s">
        <v>578</v>
      </c>
      <c r="O207" s="43"/>
      <c r="P207" s="73"/>
      <c r="Q207" s="73"/>
      <c r="R207" s="43"/>
      <c r="S207" s="73"/>
      <c r="T207" s="73"/>
      <c r="U207" s="73"/>
      <c r="V207" s="73"/>
      <c r="W207" s="73"/>
      <c r="X207" s="43"/>
      <c r="Y207" s="19" t="str">
        <f>+Klasse!Z24</f>
        <v/>
      </c>
      <c r="Z207" s="49" t="s">
        <v>632</v>
      </c>
      <c r="AA207" s="43"/>
      <c r="AB207" s="64"/>
      <c r="AC207" s="65"/>
      <c r="AD207" s="4"/>
      <c r="AE207" s="4"/>
      <c r="AF207" s="56"/>
      <c r="AG207" s="56"/>
      <c r="AH207" s="1"/>
      <c r="AI207" s="5"/>
      <c r="AM207"/>
    </row>
    <row r="208" spans="1:39" ht="15.6">
      <c r="A208" s="46"/>
      <c r="B208" s="43"/>
      <c r="C208" s="46"/>
      <c r="D208" s="46"/>
      <c r="E208" s="46"/>
      <c r="F208" s="46"/>
      <c r="G208" s="46"/>
      <c r="H208" s="46"/>
      <c r="I208" s="43"/>
      <c r="J208" s="95"/>
      <c r="K208" s="64"/>
      <c r="L208" s="43"/>
      <c r="M208" s="43"/>
      <c r="N208" s="43"/>
      <c r="O208" s="73"/>
      <c r="P208" s="73"/>
      <c r="Q208" s="43"/>
      <c r="R208" s="73"/>
      <c r="S208" s="73"/>
      <c r="T208" s="73"/>
      <c r="U208" s="73"/>
      <c r="V208" s="73"/>
      <c r="W208" s="43"/>
      <c r="X208" s="73"/>
      <c r="Y208" s="43"/>
      <c r="Z208" s="43"/>
      <c r="AA208" s="64"/>
      <c r="AB208" s="64"/>
      <c r="AC208" s="43"/>
      <c r="AD208" s="4"/>
      <c r="AE208" s="56"/>
      <c r="AF208" s="56"/>
      <c r="AG208" s="1"/>
      <c r="AH208" s="5"/>
      <c r="AI208"/>
      <c r="AM208"/>
    </row>
    <row r="209" spans="1:39" ht="15.6">
      <c r="A209" s="43"/>
      <c r="B209" s="43">
        <f>+'Ark1'!C735</f>
        <v>2024</v>
      </c>
      <c r="C209">
        <f>+'Ark1'!L735</f>
        <v>14</v>
      </c>
      <c r="D209" s="3" t="s">
        <v>401</v>
      </c>
      <c r="E209" s="3">
        <f>+'Ark1'!D735</f>
        <v>1</v>
      </c>
      <c r="F209" s="3" t="str">
        <f t="shared" ref="F209:F220" si="90">+F194</f>
        <v>Jan</v>
      </c>
      <c r="G209" t="str">
        <f>+IF(H209=0,"",'Ark1'!Q735)</f>
        <v/>
      </c>
      <c r="H209" s="388">
        <f>+'Ark1'!R735</f>
        <v>0</v>
      </c>
      <c r="I209" s="115" t="str">
        <f t="shared" ref="I209:I220" si="91">+IF(H209=0,"",H209-H463)</f>
        <v/>
      </c>
      <c r="J209" s="67" t="str">
        <f>+IF(H209=0,"",'Ark1'!AE735)</f>
        <v/>
      </c>
      <c r="K209" s="67" t="str">
        <f>+IF(H209=0,"",'Ark1'!AF735)</f>
        <v/>
      </c>
      <c r="L209" s="1" t="str">
        <f>+IF(H209=0,"",'Ark1'!T735)</f>
        <v/>
      </c>
      <c r="M209" s="300" t="str">
        <f>+IF(H209=0,"",'Ark1'!U735)</f>
        <v/>
      </c>
      <c r="N209" s="115" t="str">
        <f t="shared" ref="N209:N220" si="92">+IF(H209=0,"",IF(H463=0,"",M209-M463))</f>
        <v/>
      </c>
      <c r="O209" s="11" t="str">
        <f>+IF(H209=0,"",'Ark1'!W735)</f>
        <v/>
      </c>
      <c r="P209" s="11" t="str">
        <f>+IF(H209=0,"",'Ark1'!X735)</f>
        <v/>
      </c>
      <c r="Q209" s="300" t="str">
        <f>+IF(H209=0,"",'Ark1'!AG735)</f>
        <v/>
      </c>
      <c r="R209" s="11" t="str">
        <f>+IF(H209=0,"",'Ark1'!AH735)</f>
        <v/>
      </c>
      <c r="S209" s="11" t="str">
        <f>+IF(H209=0,"",'Ark1'!AI735)</f>
        <v/>
      </c>
      <c r="T209" s="444">
        <f>+'Ark1'!AR812</f>
        <v>214.71370967741936</v>
      </c>
      <c r="U209" s="420">
        <f>+'Ark1'!AS812</f>
        <v>32.029301535621386</v>
      </c>
      <c r="V209" s="11" t="str">
        <f>+IF(H209=0,"",'Ark1'!Y735)</f>
        <v/>
      </c>
      <c r="W209" s="1" t="str">
        <f>+IF(H209=0,"",'Ark1'!AA735)</f>
        <v/>
      </c>
      <c r="X209" s="11" t="str">
        <f>+IF(H209=0,"",'Ark1'!AC735)</f>
        <v/>
      </c>
      <c r="Y209" s="300" t="str">
        <f t="shared" ref="Y209:Y220" si="93">IF(H209=0,"",1000*M209/Q209)</f>
        <v/>
      </c>
      <c r="Z209" s="115" t="str">
        <f t="shared" ref="Z209:Z220" si="94">+IF(H209=0,"",IF(H463=0,"",Y209-Y463))</f>
        <v/>
      </c>
      <c r="AA209" s="67" t="str">
        <f t="shared" ref="AA209:AA220" si="95">IF(H209=0,"",M209/C209)</f>
        <v/>
      </c>
      <c r="AB209" s="67" t="str">
        <f t="shared" ref="AB209:AB220" si="96">IF(H209=0,"",H209/G209)</f>
        <v/>
      </c>
      <c r="AC209" s="43"/>
      <c r="AD209" s="13"/>
      <c r="AE209" s="56"/>
      <c r="AF209" s="56"/>
      <c r="AG209" s="1"/>
      <c r="AH209"/>
      <c r="AI209"/>
      <c r="AM209"/>
    </row>
    <row r="210" spans="1:39" ht="15.6">
      <c r="A210" s="43"/>
      <c r="B210" s="43">
        <f>+'Ark1'!C736</f>
        <v>2024</v>
      </c>
      <c r="C210">
        <f>+'Ark1'!L736</f>
        <v>14</v>
      </c>
      <c r="D210" s="3" t="s">
        <v>401</v>
      </c>
      <c r="E210" s="3">
        <f>+'Ark1'!D736</f>
        <v>2</v>
      </c>
      <c r="F210" s="3" t="str">
        <f t="shared" si="90"/>
        <v>Feb</v>
      </c>
      <c r="G210" t="str">
        <f>+IF(H210=0,"",'Ark1'!Q736)</f>
        <v/>
      </c>
      <c r="H210" s="388">
        <f>+'Ark1'!R736</f>
        <v>0</v>
      </c>
      <c r="I210" s="115" t="str">
        <f t="shared" si="91"/>
        <v/>
      </c>
      <c r="J210" s="67" t="str">
        <f>+IF(H210=0,"",'Ark1'!AE736)</f>
        <v/>
      </c>
      <c r="K210" s="67" t="str">
        <f>+IF(H210=0,"",'Ark1'!AF736)</f>
        <v/>
      </c>
      <c r="L210" s="1" t="str">
        <f>+IF(H210=0,"",'Ark1'!T736)</f>
        <v/>
      </c>
      <c r="M210" s="300" t="str">
        <f>+IF(H210=0,"",'Ark1'!U736)</f>
        <v/>
      </c>
      <c r="N210" s="115" t="str">
        <f t="shared" si="92"/>
        <v/>
      </c>
      <c r="O210" s="11" t="str">
        <f>+IF(H210=0,"",'Ark1'!W736)</f>
        <v/>
      </c>
      <c r="P210" s="11" t="str">
        <f>+IF(H210=0,"",'Ark1'!X736)</f>
        <v/>
      </c>
      <c r="Q210" s="300" t="str">
        <f>+IF(H210=0,"",'Ark1'!AG736)</f>
        <v/>
      </c>
      <c r="R210" s="11" t="str">
        <f>+IF(H210=0,"",'Ark1'!AH736)</f>
        <v/>
      </c>
      <c r="S210" s="11" t="str">
        <f>+IF(H210=0,"",'Ark1'!AI736)</f>
        <v/>
      </c>
      <c r="T210" s="444">
        <f>+'Ark1'!AR813</f>
        <v>214.09322033898312</v>
      </c>
      <c r="U210" s="420">
        <f>+'Ark1'!AS813</f>
        <v>32.109964999765438</v>
      </c>
      <c r="V210" s="11" t="str">
        <f>+IF(H210=0,"",'Ark1'!Y736)</f>
        <v/>
      </c>
      <c r="W210" s="1" t="str">
        <f>+IF(H210=0,"",'Ark1'!AA736)</f>
        <v/>
      </c>
      <c r="X210" s="11" t="str">
        <f>+IF(H210=0,"",'Ark1'!AC736)</f>
        <v/>
      </c>
      <c r="Y210" s="300" t="str">
        <f t="shared" si="93"/>
        <v/>
      </c>
      <c r="Z210" s="115" t="str">
        <f t="shared" si="94"/>
        <v/>
      </c>
      <c r="AA210" s="67" t="str">
        <f t="shared" si="95"/>
        <v/>
      </c>
      <c r="AB210" s="67" t="str">
        <f t="shared" si="96"/>
        <v/>
      </c>
      <c r="AC210" s="43"/>
      <c r="AD210" s="13"/>
      <c r="AE210" s="56"/>
      <c r="AF210" s="56"/>
      <c r="AG210" s="1"/>
      <c r="AH210"/>
      <c r="AI210"/>
      <c r="AM210"/>
    </row>
    <row r="211" spans="1:39" ht="15.6">
      <c r="A211" s="43"/>
      <c r="B211" s="43">
        <f>+'Ark1'!C737</f>
        <v>2024</v>
      </c>
      <c r="C211">
        <f>+'Ark1'!L737</f>
        <v>14</v>
      </c>
      <c r="D211" s="3" t="s">
        <v>401</v>
      </c>
      <c r="E211" s="3">
        <f>+'Ark1'!D737</f>
        <v>3</v>
      </c>
      <c r="F211" s="3" t="str">
        <f t="shared" si="90"/>
        <v>Mar</v>
      </c>
      <c r="G211" t="str">
        <f>+IF(H211=0,"",'Ark1'!Q737)</f>
        <v/>
      </c>
      <c r="H211" s="388">
        <f>+'Ark1'!R737</f>
        <v>0</v>
      </c>
      <c r="I211" s="115" t="str">
        <f t="shared" si="91"/>
        <v/>
      </c>
      <c r="J211" s="67" t="str">
        <f>+IF(H211=0,"",'Ark1'!AE737)</f>
        <v/>
      </c>
      <c r="K211" s="67" t="str">
        <f>+IF(H211=0,"",'Ark1'!AF737)</f>
        <v/>
      </c>
      <c r="L211" s="1" t="str">
        <f>+IF(H211=0,"",'Ark1'!T737)</f>
        <v/>
      </c>
      <c r="M211" s="300" t="str">
        <f>+IF(H211=0,"",'Ark1'!U737)</f>
        <v/>
      </c>
      <c r="N211" s="115" t="str">
        <f t="shared" si="92"/>
        <v/>
      </c>
      <c r="O211" s="11" t="str">
        <f>+IF(H211=0,"",'Ark1'!W737)</f>
        <v/>
      </c>
      <c r="P211" s="11" t="str">
        <f>+IF(H211=0,"",'Ark1'!X737)</f>
        <v/>
      </c>
      <c r="Q211" s="300" t="str">
        <f>+IF(H211=0,"",'Ark1'!AG737)</f>
        <v/>
      </c>
      <c r="R211" s="11" t="str">
        <f>+IF(H211=0,"",'Ark1'!AH737)</f>
        <v/>
      </c>
      <c r="S211" s="11" t="str">
        <f>+IF(H211=0,"",'Ark1'!AI737)</f>
        <v/>
      </c>
      <c r="T211" s="453"/>
      <c r="U211" s="90"/>
      <c r="V211" s="11" t="str">
        <f>+IF(H211=0,"",'Ark1'!Y737)</f>
        <v/>
      </c>
      <c r="W211" s="1" t="str">
        <f>+IF(H211=0,"",'Ark1'!AA737)</f>
        <v/>
      </c>
      <c r="X211" s="11" t="str">
        <f>+IF(H211=0,"",'Ark1'!AC737)</f>
        <v/>
      </c>
      <c r="Y211" s="300" t="str">
        <f t="shared" si="93"/>
        <v/>
      </c>
      <c r="Z211" s="115" t="str">
        <f t="shared" si="94"/>
        <v/>
      </c>
      <c r="AA211" s="67" t="str">
        <f t="shared" si="95"/>
        <v/>
      </c>
      <c r="AB211" s="67" t="str">
        <f t="shared" si="96"/>
        <v/>
      </c>
      <c r="AC211" s="43"/>
      <c r="AD211" s="13"/>
      <c r="AE211" s="56"/>
      <c r="AF211" s="56"/>
      <c r="AG211" s="1"/>
      <c r="AH211"/>
      <c r="AI211"/>
      <c r="AM211"/>
    </row>
    <row r="212" spans="1:39" ht="15.6">
      <c r="A212" s="43"/>
      <c r="B212" s="43">
        <f>+'Ark1'!C738</f>
        <v>2024</v>
      </c>
      <c r="C212">
        <f>+'Ark1'!L738</f>
        <v>14</v>
      </c>
      <c r="D212" s="3" t="s">
        <v>401</v>
      </c>
      <c r="E212" s="3">
        <f>+'Ark1'!D738</f>
        <v>4</v>
      </c>
      <c r="F212" s="3" t="str">
        <f t="shared" si="90"/>
        <v>Apr</v>
      </c>
      <c r="G212" t="str">
        <f>+IF(H212=0,"",'Ark1'!Q738)</f>
        <v/>
      </c>
      <c r="H212" s="388">
        <f>+'Ark1'!R738</f>
        <v>0</v>
      </c>
      <c r="I212" s="115" t="str">
        <f t="shared" si="91"/>
        <v/>
      </c>
      <c r="J212" s="67" t="str">
        <f>+IF(H212=0,"",'Ark1'!AE738)</f>
        <v/>
      </c>
      <c r="K212" s="67" t="str">
        <f>+IF(H212=0,"",'Ark1'!AF738)</f>
        <v/>
      </c>
      <c r="L212" s="1" t="str">
        <f>+IF(H212=0,"",'Ark1'!T738)</f>
        <v/>
      </c>
      <c r="M212" s="300" t="str">
        <f>+IF(H212=0,"",'Ark1'!U738)</f>
        <v/>
      </c>
      <c r="N212" s="115" t="str">
        <f t="shared" si="92"/>
        <v/>
      </c>
      <c r="O212" s="11" t="str">
        <f>+IF(H212=0,"",'Ark1'!W738)</f>
        <v/>
      </c>
      <c r="P212" s="11" t="str">
        <f>+IF(H212=0,"",'Ark1'!X738)</f>
        <v/>
      </c>
      <c r="Q212" s="300" t="str">
        <f>+IF(H212=0,"",'Ark1'!AG738)</f>
        <v/>
      </c>
      <c r="R212" s="11" t="str">
        <f>+IF(H212=0,"",'Ark1'!AH738)</f>
        <v/>
      </c>
      <c r="S212" s="11" t="str">
        <f>+IF(H212=0,"",'Ark1'!AI738)</f>
        <v/>
      </c>
      <c r="T212" s="453"/>
      <c r="U212" s="90"/>
      <c r="V212" s="11" t="str">
        <f>+IF(H212=0,"",'Ark1'!Y738)</f>
        <v/>
      </c>
      <c r="W212" s="1" t="str">
        <f>+IF(H212=0,"",'Ark1'!AA738)</f>
        <v/>
      </c>
      <c r="X212" s="11" t="str">
        <f>+IF(H212=0,"",'Ark1'!AC738)</f>
        <v/>
      </c>
      <c r="Y212" s="300" t="str">
        <f t="shared" si="93"/>
        <v/>
      </c>
      <c r="Z212" s="115" t="str">
        <f t="shared" si="94"/>
        <v/>
      </c>
      <c r="AA212" s="67" t="str">
        <f t="shared" si="95"/>
        <v/>
      </c>
      <c r="AB212" s="67" t="str">
        <f t="shared" si="96"/>
        <v/>
      </c>
      <c r="AC212" s="43"/>
      <c r="AD212" s="13"/>
      <c r="AE212" s="56"/>
      <c r="AF212" s="56"/>
      <c r="AG212" s="1"/>
      <c r="AH212"/>
      <c r="AI212"/>
      <c r="AM212"/>
    </row>
    <row r="213" spans="1:39" ht="15.6">
      <c r="A213" s="43"/>
      <c r="B213" s="43">
        <f>+'Ark1'!C739</f>
        <v>2024</v>
      </c>
      <c r="C213">
        <f>+'Ark1'!L739</f>
        <v>14</v>
      </c>
      <c r="D213" s="3" t="s">
        <v>401</v>
      </c>
      <c r="E213" s="3">
        <f>+'Ark1'!D739</f>
        <v>5</v>
      </c>
      <c r="F213" s="3" t="str">
        <f t="shared" si="90"/>
        <v>Mai</v>
      </c>
      <c r="G213" t="str">
        <f>+IF(H213=0,"",'Ark1'!Q739)</f>
        <v/>
      </c>
      <c r="H213" s="388">
        <f>+'Ark1'!R739</f>
        <v>0</v>
      </c>
      <c r="I213" s="115" t="str">
        <f t="shared" si="91"/>
        <v/>
      </c>
      <c r="J213" s="67" t="str">
        <f>+IF(H213=0,"",'Ark1'!AE739)</f>
        <v/>
      </c>
      <c r="K213" s="67" t="str">
        <f>+IF(H213=0,"",'Ark1'!AF739)</f>
        <v/>
      </c>
      <c r="L213" s="1" t="str">
        <f>+IF(H213=0,"",'Ark1'!T739)</f>
        <v/>
      </c>
      <c r="M213" s="300" t="str">
        <f>+IF(H213=0,"",'Ark1'!U739)</f>
        <v/>
      </c>
      <c r="N213" s="115" t="str">
        <f t="shared" si="92"/>
        <v/>
      </c>
      <c r="O213" s="11" t="str">
        <f>+IF(H213=0,"",'Ark1'!W739)</f>
        <v/>
      </c>
      <c r="P213" s="11" t="str">
        <f>+IF(H213=0,"",'Ark1'!X739)</f>
        <v/>
      </c>
      <c r="Q213" s="300" t="str">
        <f>+IF(H213=0,"",'Ark1'!AG739)</f>
        <v/>
      </c>
      <c r="R213" s="11" t="str">
        <f>+IF(H213=0,"",'Ark1'!AH739)</f>
        <v/>
      </c>
      <c r="S213" s="11" t="str">
        <f>+IF(H213=0,"",'Ark1'!AI739)</f>
        <v/>
      </c>
      <c r="T213" s="453"/>
      <c r="U213" s="90"/>
      <c r="V213" s="11" t="str">
        <f>+IF(H213=0,"",'Ark1'!Y739)</f>
        <v/>
      </c>
      <c r="W213" s="1" t="str">
        <f>+IF(H213=0,"",'Ark1'!AA739)</f>
        <v/>
      </c>
      <c r="X213" s="11" t="str">
        <f>+IF(H213=0,"",'Ark1'!AC739)</f>
        <v/>
      </c>
      <c r="Y213" s="300" t="str">
        <f t="shared" si="93"/>
        <v/>
      </c>
      <c r="Z213" s="115" t="str">
        <f t="shared" si="94"/>
        <v/>
      </c>
      <c r="AA213" s="67" t="str">
        <f t="shared" si="95"/>
        <v/>
      </c>
      <c r="AB213" s="67" t="str">
        <f t="shared" si="96"/>
        <v/>
      </c>
      <c r="AC213" s="43"/>
      <c r="AD213" s="13"/>
      <c r="AE213" s="56"/>
      <c r="AF213" s="56"/>
      <c r="AG213" s="1"/>
      <c r="AH213"/>
      <c r="AI213"/>
      <c r="AM213"/>
    </row>
    <row r="214" spans="1:39" ht="15.6">
      <c r="A214" s="43"/>
      <c r="B214" s="43">
        <f>+'Ark1'!C740</f>
        <v>2024</v>
      </c>
      <c r="C214">
        <f>+'Ark1'!L740</f>
        <v>14</v>
      </c>
      <c r="D214" s="3" t="s">
        <v>401</v>
      </c>
      <c r="E214" s="3">
        <f>+'Ark1'!D740</f>
        <v>6</v>
      </c>
      <c r="F214" s="3" t="str">
        <f t="shared" si="90"/>
        <v>Jun</v>
      </c>
      <c r="G214" t="str">
        <f>+IF(H214=0,"",'Ark1'!Q740)</f>
        <v/>
      </c>
      <c r="H214" s="388">
        <f>+'Ark1'!R740</f>
        <v>0</v>
      </c>
      <c r="I214" s="115" t="str">
        <f t="shared" si="91"/>
        <v/>
      </c>
      <c r="J214" s="67" t="str">
        <f>+IF(H214=0,"",'Ark1'!AE740)</f>
        <v/>
      </c>
      <c r="K214" s="67" t="str">
        <f>+IF(H214=0,"",'Ark1'!AF740)</f>
        <v/>
      </c>
      <c r="L214" s="1" t="str">
        <f>+IF(H214=0,"",'Ark1'!T740)</f>
        <v/>
      </c>
      <c r="M214" s="300" t="str">
        <f>+IF(H214=0,"",'Ark1'!U740)</f>
        <v/>
      </c>
      <c r="N214" s="115" t="str">
        <f t="shared" si="92"/>
        <v/>
      </c>
      <c r="O214" s="11" t="str">
        <f>+IF(H214=0,"",'Ark1'!W740)</f>
        <v/>
      </c>
      <c r="P214" s="11" t="str">
        <f>+IF(H214=0,"",'Ark1'!X740)</f>
        <v/>
      </c>
      <c r="Q214" s="300" t="str">
        <f>+IF(H214=0,"",'Ark1'!AG740)</f>
        <v/>
      </c>
      <c r="R214" s="11" t="str">
        <f>+IF(H214=0,"",'Ark1'!AH740)</f>
        <v/>
      </c>
      <c r="S214" s="11" t="str">
        <f>+IF(H214=0,"",'Ark1'!AI740)</f>
        <v/>
      </c>
      <c r="T214" s="453"/>
      <c r="U214" s="90"/>
      <c r="V214" s="11" t="str">
        <f>+IF(H214=0,"",'Ark1'!Y740)</f>
        <v/>
      </c>
      <c r="W214" s="1" t="str">
        <f>+IF(H214=0,"",'Ark1'!AA740)</f>
        <v/>
      </c>
      <c r="X214" s="11" t="str">
        <f>+IF(H214=0,"",'Ark1'!AC740)</f>
        <v/>
      </c>
      <c r="Y214" s="300" t="str">
        <f t="shared" si="93"/>
        <v/>
      </c>
      <c r="Z214" s="115" t="str">
        <f t="shared" si="94"/>
        <v/>
      </c>
      <c r="AA214" s="67" t="str">
        <f t="shared" si="95"/>
        <v/>
      </c>
      <c r="AB214" s="67" t="str">
        <f t="shared" si="96"/>
        <v/>
      </c>
      <c r="AC214" s="43"/>
      <c r="AD214" s="13"/>
      <c r="AE214" s="56"/>
      <c r="AF214" s="56"/>
      <c r="AG214" s="1"/>
      <c r="AH214"/>
      <c r="AI214"/>
      <c r="AM214"/>
    </row>
    <row r="215" spans="1:39" ht="15.6">
      <c r="A215" s="43"/>
      <c r="B215" s="43">
        <f>+'Ark1'!C741</f>
        <v>2024</v>
      </c>
      <c r="C215">
        <f>+'Ark1'!L741</f>
        <v>14</v>
      </c>
      <c r="D215" s="3" t="s">
        <v>401</v>
      </c>
      <c r="E215" s="3">
        <f>+'Ark1'!D741</f>
        <v>7</v>
      </c>
      <c r="F215" s="3" t="str">
        <f t="shared" si="90"/>
        <v>Jul</v>
      </c>
      <c r="G215" t="str">
        <f>+IF(H215=0,"",'Ark1'!Q741)</f>
        <v/>
      </c>
      <c r="H215" s="388">
        <f>+'Ark1'!R741</f>
        <v>0</v>
      </c>
      <c r="I215" s="115" t="str">
        <f t="shared" si="91"/>
        <v/>
      </c>
      <c r="J215" s="67" t="str">
        <f>+IF(H215=0,"",'Ark1'!AE741)</f>
        <v/>
      </c>
      <c r="K215" s="67" t="str">
        <f>+IF(H215=0,"",'Ark1'!AF741)</f>
        <v/>
      </c>
      <c r="L215" s="1" t="str">
        <f>+IF(H215=0,"",'Ark1'!T741)</f>
        <v/>
      </c>
      <c r="M215" s="300" t="str">
        <f>+IF(H215=0,"",'Ark1'!U741)</f>
        <v/>
      </c>
      <c r="N215" s="115" t="str">
        <f t="shared" si="92"/>
        <v/>
      </c>
      <c r="O215" s="11" t="str">
        <f>+IF(H215=0,"",'Ark1'!W741)</f>
        <v/>
      </c>
      <c r="P215" s="11" t="str">
        <f>+IF(H215=0,"",'Ark1'!X741)</f>
        <v/>
      </c>
      <c r="Q215" s="300" t="str">
        <f>+IF(H215=0,"",'Ark1'!AG741)</f>
        <v/>
      </c>
      <c r="R215" s="11" t="str">
        <f>+IF(H215=0,"",'Ark1'!AH741)</f>
        <v/>
      </c>
      <c r="S215" s="11" t="str">
        <f>+IF(H215=0,"",'Ark1'!AI741)</f>
        <v/>
      </c>
      <c r="T215" s="453"/>
      <c r="U215" s="90"/>
      <c r="V215" s="11" t="str">
        <f>+IF(H215=0,"",'Ark1'!Y741)</f>
        <v/>
      </c>
      <c r="W215" s="1" t="str">
        <f>+IF(H215=0,"",'Ark1'!AA741)</f>
        <v/>
      </c>
      <c r="X215" s="11" t="str">
        <f>+IF(H215=0,"",'Ark1'!AC741)</f>
        <v/>
      </c>
      <c r="Y215" s="300" t="str">
        <f t="shared" si="93"/>
        <v/>
      </c>
      <c r="Z215" s="115" t="str">
        <f t="shared" si="94"/>
        <v/>
      </c>
      <c r="AA215" s="67" t="str">
        <f t="shared" si="95"/>
        <v/>
      </c>
      <c r="AB215" s="67" t="str">
        <f t="shared" si="96"/>
        <v/>
      </c>
      <c r="AC215" s="43"/>
      <c r="AD215" s="13"/>
      <c r="AE215" s="56"/>
      <c r="AF215" s="56"/>
      <c r="AG215" s="1"/>
      <c r="AH215"/>
      <c r="AI215"/>
      <c r="AM215"/>
    </row>
    <row r="216" spans="1:39" ht="15.6">
      <c r="A216" s="43"/>
      <c r="B216" s="43">
        <f>+'Ark1'!C742</f>
        <v>2024</v>
      </c>
      <c r="C216">
        <f>+'Ark1'!L742</f>
        <v>14</v>
      </c>
      <c r="D216" s="3" t="s">
        <v>401</v>
      </c>
      <c r="E216" s="3">
        <f>+'Ark1'!D742</f>
        <v>8</v>
      </c>
      <c r="F216" s="3" t="str">
        <f t="shared" si="90"/>
        <v>Aug</v>
      </c>
      <c r="G216" t="str">
        <f>+IF(H216=0,"",'Ark1'!Q742)</f>
        <v/>
      </c>
      <c r="H216" s="388">
        <f>+'Ark1'!R742</f>
        <v>0</v>
      </c>
      <c r="I216" s="115" t="str">
        <f t="shared" si="91"/>
        <v/>
      </c>
      <c r="J216" s="67" t="str">
        <f>+IF(H216=0,"",'Ark1'!AE742)</f>
        <v/>
      </c>
      <c r="K216" s="67" t="str">
        <f>+IF(H216=0,"",'Ark1'!AF742)</f>
        <v/>
      </c>
      <c r="L216" s="1" t="str">
        <f>+IF(H216=0,"",'Ark1'!T742)</f>
        <v/>
      </c>
      <c r="M216" s="300" t="str">
        <f>+IF(H216=0,"",'Ark1'!U742)</f>
        <v/>
      </c>
      <c r="N216" s="115" t="str">
        <f t="shared" si="92"/>
        <v/>
      </c>
      <c r="O216" s="11" t="str">
        <f>+IF(H216=0,"",'Ark1'!W742)</f>
        <v/>
      </c>
      <c r="P216" s="11" t="str">
        <f>+IF(H216=0,"",'Ark1'!X742)</f>
        <v/>
      </c>
      <c r="Q216" s="300" t="str">
        <f>+IF(H216=0,"",'Ark1'!AG742)</f>
        <v/>
      </c>
      <c r="R216" s="11" t="str">
        <f>+IF(H216=0,"",'Ark1'!AH742)</f>
        <v/>
      </c>
      <c r="S216" s="11" t="str">
        <f>+IF(H216=0,"",'Ark1'!AI742)</f>
        <v/>
      </c>
      <c r="T216" s="453"/>
      <c r="U216" s="90"/>
      <c r="V216" s="11" t="str">
        <f>+IF(H216=0,"",'Ark1'!Y742)</f>
        <v/>
      </c>
      <c r="W216" s="1" t="str">
        <f>+IF(H216=0,"",'Ark1'!AA742)</f>
        <v/>
      </c>
      <c r="X216" s="11" t="str">
        <f>+IF(H216=0,"",'Ark1'!AC742)</f>
        <v/>
      </c>
      <c r="Y216" s="300" t="str">
        <f t="shared" si="93"/>
        <v/>
      </c>
      <c r="Z216" s="115" t="str">
        <f t="shared" si="94"/>
        <v/>
      </c>
      <c r="AA216" s="67" t="str">
        <f t="shared" si="95"/>
        <v/>
      </c>
      <c r="AB216" s="67" t="str">
        <f t="shared" si="96"/>
        <v/>
      </c>
      <c r="AC216" s="43"/>
      <c r="AD216" s="13"/>
      <c r="AE216" s="56"/>
      <c r="AF216" s="56"/>
      <c r="AG216" s="1"/>
      <c r="AH216"/>
      <c r="AI216"/>
      <c r="AM216"/>
    </row>
    <row r="217" spans="1:39" ht="15.6">
      <c r="A217" s="43"/>
      <c r="B217" s="43">
        <f>+'Ark1'!C743</f>
        <v>2024</v>
      </c>
      <c r="C217">
        <f>+'Ark1'!L743</f>
        <v>14</v>
      </c>
      <c r="D217" s="3" t="s">
        <v>401</v>
      </c>
      <c r="E217" s="3">
        <f>+'Ark1'!D743</f>
        <v>9</v>
      </c>
      <c r="F217" s="3" t="str">
        <f t="shared" si="90"/>
        <v>Sep</v>
      </c>
      <c r="G217" t="str">
        <f>+IF(H217=0,"",'Ark1'!Q743)</f>
        <v/>
      </c>
      <c r="H217" s="388">
        <f>+'Ark1'!R743</f>
        <v>0</v>
      </c>
      <c r="I217" s="115" t="str">
        <f t="shared" si="91"/>
        <v/>
      </c>
      <c r="J217" s="67" t="str">
        <f>+IF(H217=0,"",'Ark1'!AE743)</f>
        <v/>
      </c>
      <c r="K217" s="67" t="str">
        <f>+IF(H217=0,"",'Ark1'!AF743)</f>
        <v/>
      </c>
      <c r="L217" s="1" t="str">
        <f>+IF(H217=0,"",'Ark1'!T743)</f>
        <v/>
      </c>
      <c r="M217" s="300" t="str">
        <f>+IF(H217=0,"",'Ark1'!U743)</f>
        <v/>
      </c>
      <c r="N217" s="115" t="str">
        <f t="shared" si="92"/>
        <v/>
      </c>
      <c r="O217" s="11" t="str">
        <f>+IF(H217=0,"",'Ark1'!W743)</f>
        <v/>
      </c>
      <c r="P217" s="11" t="str">
        <f>+IF(H217=0,"",'Ark1'!X743)</f>
        <v/>
      </c>
      <c r="Q217" s="300" t="str">
        <f>+IF(H217=0,"",'Ark1'!AG743)</f>
        <v/>
      </c>
      <c r="R217" s="11" t="str">
        <f>+IF(H217=0,"",'Ark1'!AH743)</f>
        <v/>
      </c>
      <c r="S217" s="11" t="str">
        <f>+IF(H217=0,"",'Ark1'!AI743)</f>
        <v/>
      </c>
      <c r="T217" s="453"/>
      <c r="U217" s="90"/>
      <c r="V217" s="11" t="str">
        <f>+IF(H217=0,"",'Ark1'!Y743)</f>
        <v/>
      </c>
      <c r="W217" s="1" t="str">
        <f>+IF(H217=0,"",'Ark1'!AA743)</f>
        <v/>
      </c>
      <c r="X217" s="11" t="str">
        <f>+IF(H217=0,"",'Ark1'!AC743)</f>
        <v/>
      </c>
      <c r="Y217" s="300" t="str">
        <f t="shared" si="93"/>
        <v/>
      </c>
      <c r="Z217" s="115" t="str">
        <f t="shared" si="94"/>
        <v/>
      </c>
      <c r="AA217" s="67" t="str">
        <f t="shared" si="95"/>
        <v/>
      </c>
      <c r="AB217" s="67" t="str">
        <f t="shared" si="96"/>
        <v/>
      </c>
      <c r="AC217" s="43"/>
      <c r="AD217" s="13"/>
      <c r="AE217" s="56"/>
      <c r="AF217" s="56"/>
      <c r="AG217" s="1"/>
      <c r="AH217"/>
      <c r="AI217"/>
      <c r="AM217"/>
    </row>
    <row r="218" spans="1:39" ht="15.6">
      <c r="A218" s="43"/>
      <c r="B218" s="43">
        <f>+'Ark1'!C744</f>
        <v>2024</v>
      </c>
      <c r="C218">
        <f>+'Ark1'!L744</f>
        <v>14</v>
      </c>
      <c r="D218" s="3" t="s">
        <v>401</v>
      </c>
      <c r="E218" s="3">
        <f>+'Ark1'!D744</f>
        <v>10</v>
      </c>
      <c r="F218" s="3" t="str">
        <f t="shared" si="90"/>
        <v>Okt</v>
      </c>
      <c r="G218" t="str">
        <f>+IF(H218=0,"",'Ark1'!Q744)</f>
        <v/>
      </c>
      <c r="H218" s="388">
        <f>+'Ark1'!R744</f>
        <v>0</v>
      </c>
      <c r="I218" s="115" t="str">
        <f t="shared" si="91"/>
        <v/>
      </c>
      <c r="J218" s="67" t="str">
        <f>+IF(H218=0,"",'Ark1'!AE744)</f>
        <v/>
      </c>
      <c r="K218" s="67" t="str">
        <f>+IF(H218=0,"",'Ark1'!AF744)</f>
        <v/>
      </c>
      <c r="L218" s="1" t="str">
        <f>+IF(H218=0,"",'Ark1'!T744)</f>
        <v/>
      </c>
      <c r="M218" s="300" t="str">
        <f>+IF(H218=0,"",'Ark1'!U744)</f>
        <v/>
      </c>
      <c r="N218" s="115" t="str">
        <f t="shared" si="92"/>
        <v/>
      </c>
      <c r="O218" s="11" t="str">
        <f>+IF(H218=0,"",'Ark1'!W744)</f>
        <v/>
      </c>
      <c r="P218" s="11" t="str">
        <f>+IF(H218=0,"",'Ark1'!X744)</f>
        <v/>
      </c>
      <c r="Q218" s="300" t="str">
        <f>+IF(H218=0,"",'Ark1'!AG744)</f>
        <v/>
      </c>
      <c r="R218" s="11" t="str">
        <f>+IF(H218=0,"",'Ark1'!AH744)</f>
        <v/>
      </c>
      <c r="S218" s="11" t="str">
        <f>+IF(H218=0,"",'Ark1'!AI744)</f>
        <v/>
      </c>
      <c r="T218" s="453"/>
      <c r="U218" s="90"/>
      <c r="V218" s="11" t="str">
        <f>+IF(H218=0,"",'Ark1'!Y744)</f>
        <v/>
      </c>
      <c r="W218" s="1" t="str">
        <f>+IF(H218=0,"",'Ark1'!AA744)</f>
        <v/>
      </c>
      <c r="X218" s="11" t="str">
        <f>+IF(H218=0,"",'Ark1'!AC744)</f>
        <v/>
      </c>
      <c r="Y218" s="300" t="str">
        <f t="shared" si="93"/>
        <v/>
      </c>
      <c r="Z218" s="115" t="str">
        <f t="shared" si="94"/>
        <v/>
      </c>
      <c r="AA218" s="67" t="str">
        <f t="shared" si="95"/>
        <v/>
      </c>
      <c r="AB218" s="67" t="str">
        <f t="shared" si="96"/>
        <v/>
      </c>
      <c r="AC218" s="43"/>
      <c r="AD218" s="13"/>
      <c r="AE218" s="56"/>
      <c r="AF218" s="56"/>
      <c r="AG218" s="1"/>
      <c r="AH218"/>
      <c r="AI218"/>
      <c r="AM218"/>
    </row>
    <row r="219" spans="1:39" ht="15.6">
      <c r="A219" s="43"/>
      <c r="B219" s="43">
        <f>+'Ark1'!C745</f>
        <v>2024</v>
      </c>
      <c r="C219">
        <f>+'Ark1'!L745</f>
        <v>14</v>
      </c>
      <c r="D219" s="3" t="s">
        <v>401</v>
      </c>
      <c r="E219" s="3">
        <f>+'Ark1'!D745</f>
        <v>11</v>
      </c>
      <c r="F219" s="3" t="str">
        <f t="shared" si="90"/>
        <v>Nov</v>
      </c>
      <c r="G219" t="str">
        <f>+IF(H219=0,"",'Ark1'!Q745)</f>
        <v/>
      </c>
      <c r="H219" s="388">
        <f>+'Ark1'!R745</f>
        <v>0</v>
      </c>
      <c r="I219" s="115" t="str">
        <f t="shared" si="91"/>
        <v/>
      </c>
      <c r="J219" s="67" t="str">
        <f>+IF(H219=0,"",'Ark1'!AE745)</f>
        <v/>
      </c>
      <c r="K219" s="67" t="str">
        <f>+IF(H219=0,"",'Ark1'!AF745)</f>
        <v/>
      </c>
      <c r="L219" s="1" t="str">
        <f>+IF(H219=0,"",'Ark1'!T745)</f>
        <v/>
      </c>
      <c r="M219" s="300" t="str">
        <f>+IF(H219=0,"",'Ark1'!U745)</f>
        <v/>
      </c>
      <c r="N219" s="115" t="str">
        <f t="shared" si="92"/>
        <v/>
      </c>
      <c r="O219" s="11" t="str">
        <f>+IF(H219=0,"",'Ark1'!W745)</f>
        <v/>
      </c>
      <c r="P219" s="11" t="str">
        <f>+IF(H219=0,"",'Ark1'!X745)</f>
        <v/>
      </c>
      <c r="Q219" s="300" t="str">
        <f>+IF(H219=0,"",'Ark1'!AG745)</f>
        <v/>
      </c>
      <c r="R219" s="11" t="str">
        <f>+IF(H219=0,"",'Ark1'!AH745)</f>
        <v/>
      </c>
      <c r="S219" s="11" t="str">
        <f>+IF(H219=0,"",'Ark1'!AI745)</f>
        <v/>
      </c>
      <c r="T219" s="453"/>
      <c r="U219" s="90"/>
      <c r="V219" s="11" t="str">
        <f>+IF(H219=0,"",'Ark1'!Y745)</f>
        <v/>
      </c>
      <c r="W219" s="1" t="str">
        <f>+IF(H219=0,"",'Ark1'!AA745)</f>
        <v/>
      </c>
      <c r="X219" s="11" t="str">
        <f>+IF(H219=0,"",'Ark1'!AC745)</f>
        <v/>
      </c>
      <c r="Y219" s="300" t="str">
        <f t="shared" si="93"/>
        <v/>
      </c>
      <c r="Z219" s="115" t="str">
        <f t="shared" si="94"/>
        <v/>
      </c>
      <c r="AA219" s="67" t="str">
        <f t="shared" si="95"/>
        <v/>
      </c>
      <c r="AB219" s="67" t="str">
        <f t="shared" si="96"/>
        <v/>
      </c>
      <c r="AC219" s="43"/>
      <c r="AD219" s="13"/>
      <c r="AE219" s="56"/>
      <c r="AF219" s="56"/>
      <c r="AG219" s="1"/>
      <c r="AH219"/>
      <c r="AI219"/>
      <c r="AM219"/>
    </row>
    <row r="220" spans="1:39" ht="15.6">
      <c r="A220" s="43"/>
      <c r="B220" s="43">
        <f>+'Ark1'!C746</f>
        <v>2024</v>
      </c>
      <c r="C220">
        <f>+'Ark1'!L746</f>
        <v>14</v>
      </c>
      <c r="D220" s="3" t="s">
        <v>401</v>
      </c>
      <c r="E220" s="3">
        <f>+'Ark1'!D746</f>
        <v>12</v>
      </c>
      <c r="F220" s="3" t="str">
        <f t="shared" si="90"/>
        <v>Des</v>
      </c>
      <c r="G220" t="str">
        <f>+IF(H220=0,"",'Ark1'!Q746)</f>
        <v/>
      </c>
      <c r="H220" s="388">
        <f>+'Ark1'!R746</f>
        <v>0</v>
      </c>
      <c r="I220" s="115" t="str">
        <f t="shared" si="91"/>
        <v/>
      </c>
      <c r="J220" s="67" t="str">
        <f>+IF(H220=0,"",'Ark1'!AE746)</f>
        <v/>
      </c>
      <c r="K220" s="67" t="str">
        <f>+IF(H220=0,"",'Ark1'!AF746)</f>
        <v/>
      </c>
      <c r="L220" s="1" t="str">
        <f>+IF(H220=0,"",'Ark1'!T746)</f>
        <v/>
      </c>
      <c r="M220" s="300" t="str">
        <f>+IF(H220=0,"",'Ark1'!U746)</f>
        <v/>
      </c>
      <c r="N220" s="115" t="str">
        <f t="shared" si="92"/>
        <v/>
      </c>
      <c r="O220" s="11" t="str">
        <f>+IF(H220=0,"",'Ark1'!W746)</f>
        <v/>
      </c>
      <c r="P220" s="11" t="str">
        <f>+IF(H220=0,"",'Ark1'!X746)</f>
        <v/>
      </c>
      <c r="Q220" s="300" t="str">
        <f>+IF(H220=0,"",'Ark1'!AG746)</f>
        <v/>
      </c>
      <c r="R220" s="11" t="str">
        <f>+IF(H220=0,"",'Ark1'!AH746)</f>
        <v/>
      </c>
      <c r="S220" s="11" t="str">
        <f>+IF(H220=0,"",'Ark1'!AI746)</f>
        <v/>
      </c>
      <c r="T220" s="453"/>
      <c r="U220" s="90"/>
      <c r="V220" s="11" t="str">
        <f>+IF(H220=0,"",'Ark1'!Y746)</f>
        <v/>
      </c>
      <c r="W220" s="1" t="str">
        <f>+IF(H220=0,"",'Ark1'!AA746)</f>
        <v/>
      </c>
      <c r="X220" s="11" t="str">
        <f>+IF(H220=0,"",'Ark1'!AC746)</f>
        <v/>
      </c>
      <c r="Y220" s="300" t="str">
        <f t="shared" si="93"/>
        <v/>
      </c>
      <c r="Z220" s="115" t="str">
        <f t="shared" si="94"/>
        <v/>
      </c>
      <c r="AA220" s="67" t="str">
        <f t="shared" si="95"/>
        <v/>
      </c>
      <c r="AB220" s="67" t="str">
        <f t="shared" si="96"/>
        <v/>
      </c>
      <c r="AC220" s="43"/>
      <c r="AD220" s="13"/>
      <c r="AE220" s="56"/>
      <c r="AF220" s="56"/>
      <c r="AG220" s="1"/>
      <c r="AH220"/>
      <c r="AI220"/>
      <c r="AM220"/>
    </row>
    <row r="221" spans="1:39" ht="15.6">
      <c r="A221" s="46"/>
      <c r="B221" s="43"/>
      <c r="C221" s="46"/>
      <c r="D221" s="46"/>
      <c r="E221" s="46"/>
      <c r="F221" s="46"/>
      <c r="G221" s="46"/>
      <c r="H221" s="46"/>
      <c r="I221" s="43"/>
      <c r="J221" s="95"/>
      <c r="K221" s="64"/>
      <c r="L221" s="43"/>
      <c r="M221" s="43"/>
      <c r="N221" s="43"/>
      <c r="O221" s="73"/>
      <c r="P221" s="73"/>
      <c r="Q221" s="43"/>
      <c r="R221" s="73"/>
      <c r="S221" s="73"/>
      <c r="T221" s="73"/>
      <c r="U221" s="73"/>
      <c r="V221" s="73"/>
      <c r="W221" s="43"/>
      <c r="X221" s="73"/>
      <c r="Y221" s="43"/>
      <c r="Z221" s="43"/>
      <c r="AA221" s="64"/>
      <c r="AB221" s="65"/>
      <c r="AC221" s="43"/>
      <c r="AD221" s="4"/>
      <c r="AE221" s="56"/>
      <c r="AF221" s="56"/>
      <c r="AG221" s="1"/>
      <c r="AH221" s="5"/>
      <c r="AI221"/>
      <c r="AM221"/>
    </row>
    <row r="222" spans="1:39" ht="15.6">
      <c r="A222" s="46"/>
      <c r="B222" s="43"/>
      <c r="C222" s="46"/>
      <c r="D222" s="46"/>
      <c r="E222" s="46"/>
      <c r="F222" s="46"/>
      <c r="G222" s="46"/>
      <c r="H222" s="46"/>
      <c r="I222" s="43"/>
      <c r="J222" s="95"/>
      <c r="K222" s="64"/>
      <c r="L222" s="43"/>
      <c r="M222" s="43"/>
      <c r="N222" s="43"/>
      <c r="O222" s="73"/>
      <c r="P222" s="73"/>
      <c r="Q222" s="43"/>
      <c r="R222" s="73"/>
      <c r="S222" s="73"/>
      <c r="T222" s="73"/>
      <c r="U222" s="73"/>
      <c r="V222" s="73"/>
      <c r="W222" s="43"/>
      <c r="X222" s="73"/>
      <c r="Y222" s="43"/>
      <c r="Z222" s="43"/>
      <c r="AA222" s="64"/>
      <c r="AB222" s="65"/>
      <c r="AC222" s="43"/>
      <c r="AD222" s="4"/>
      <c r="AE222" s="56"/>
      <c r="AF222" s="56"/>
      <c r="AG222" s="1"/>
      <c r="AH222" s="5"/>
      <c r="AI222"/>
      <c r="AM222"/>
    </row>
    <row r="223" spans="1:39" ht="17.399999999999999">
      <c r="A223" s="246"/>
      <c r="B223" s="277" t="s">
        <v>0</v>
      </c>
      <c r="C223" s="277"/>
      <c r="D223" s="277" t="str">
        <f>+D225</f>
        <v>E+</v>
      </c>
      <c r="E223" s="277"/>
      <c r="F223" s="278" t="s">
        <v>609</v>
      </c>
      <c r="G223" s="537">
        <f>SUM(H225:H236)</f>
        <v>0</v>
      </c>
      <c r="H223" s="525"/>
      <c r="I223" s="49"/>
      <c r="J223" s="46"/>
      <c r="K223" s="95"/>
      <c r="L223" s="64"/>
      <c r="M223" s="341">
        <f>+Klasse!O27</f>
        <v>347.06</v>
      </c>
      <c r="N223" s="49" t="s">
        <v>578</v>
      </c>
      <c r="O223" s="43"/>
      <c r="P223" s="73"/>
      <c r="Q223" s="73"/>
      <c r="R223" s="43"/>
      <c r="S223" s="73"/>
      <c r="T223" s="73"/>
      <c r="U223" s="73"/>
      <c r="V223" s="73"/>
      <c r="W223" s="73"/>
      <c r="X223" s="43"/>
      <c r="Y223" s="19">
        <f>+IF(Klasse!F27=0,"",Klasse!Z27)</f>
        <v>352.34517766497464</v>
      </c>
      <c r="Z223" s="49" t="s">
        <v>632</v>
      </c>
      <c r="AA223" s="43"/>
      <c r="AB223" s="64"/>
      <c r="AC223" s="65"/>
      <c r="AD223" s="4"/>
      <c r="AE223" s="4"/>
      <c r="AF223" s="56"/>
      <c r="AG223" s="56"/>
      <c r="AH223" s="1"/>
      <c r="AI223" s="5"/>
      <c r="AM223"/>
    </row>
    <row r="224" spans="1:39" ht="15.6">
      <c r="A224" s="46"/>
      <c r="B224" s="43"/>
      <c r="C224" s="46"/>
      <c r="D224" s="46"/>
      <c r="E224" s="46"/>
      <c r="F224" s="46"/>
      <c r="G224" s="46"/>
      <c r="H224" s="46"/>
      <c r="I224" s="43"/>
      <c r="J224" s="95"/>
      <c r="K224" s="64"/>
      <c r="L224" s="43"/>
      <c r="M224" s="43"/>
      <c r="N224" s="43"/>
      <c r="O224" s="73"/>
      <c r="P224" s="73"/>
      <c r="Q224" s="43"/>
      <c r="R224" s="73"/>
      <c r="S224" s="73"/>
      <c r="T224" s="73"/>
      <c r="U224" s="73"/>
      <c r="V224" s="73"/>
      <c r="W224" s="43"/>
      <c r="X224" s="73"/>
      <c r="Y224" s="43"/>
      <c r="Z224" s="43"/>
      <c r="AA224" s="64"/>
      <c r="AB224" s="64"/>
      <c r="AC224" s="64"/>
      <c r="AD224" s="4"/>
      <c r="AE224" s="56"/>
      <c r="AF224" s="56"/>
      <c r="AG224" s="1"/>
      <c r="AH224" s="5"/>
      <c r="AI224"/>
      <c r="AM224"/>
    </row>
    <row r="225" spans="1:39" ht="15.6">
      <c r="A225" s="43"/>
      <c r="B225" s="43">
        <f>+'Ark1'!C747</f>
        <v>2024</v>
      </c>
      <c r="C225" s="51">
        <f>+'Ark1'!L747</f>
        <v>15</v>
      </c>
      <c r="D225" s="52" t="s">
        <v>40</v>
      </c>
      <c r="E225" s="52">
        <f>+'Ark1'!D747</f>
        <v>1</v>
      </c>
      <c r="F225" s="52" t="str">
        <f t="shared" ref="F225:F236" si="97">+F209</f>
        <v>Jan</v>
      </c>
      <c r="G225" s="51" t="str">
        <f>+IF(H225=0,"",'Ark1'!Q747)</f>
        <v/>
      </c>
      <c r="H225" s="388">
        <f>+'Ark1'!R747</f>
        <v>0</v>
      </c>
      <c r="I225" s="115" t="str">
        <f t="shared" ref="I225:I236" si="98">+IF(H225=0,"",H225-H480)</f>
        <v/>
      </c>
      <c r="J225" s="53" t="str">
        <f>+IF(H225=0,"",'Ark1'!AE747)</f>
        <v/>
      </c>
      <c r="K225" s="53" t="str">
        <f>+IF(H225=0,"",'Ark1'!AF747)</f>
        <v/>
      </c>
      <c r="L225" s="53" t="str">
        <f>+IF(H225=0,"",'Ark1'!T747)</f>
        <v/>
      </c>
      <c r="M225" s="300" t="str">
        <f>+IF(H225=0,"",'Ark1'!U747)</f>
        <v/>
      </c>
      <c r="N225" s="115" t="str">
        <f t="shared" ref="N225:N236" si="99">+IF(H225=0,"",M225-M480)</f>
        <v/>
      </c>
      <c r="O225" s="76" t="str">
        <f>+IF(H225=0,"",'Ark1'!W747)</f>
        <v/>
      </c>
      <c r="P225" s="76" t="str">
        <f>+IF(H225=0,"",'Ark1'!X747)</f>
        <v/>
      </c>
      <c r="Q225" s="300" t="str">
        <f>+IF(H225=0,"",'Ark1'!AG747)</f>
        <v/>
      </c>
      <c r="R225" s="76" t="str">
        <f>+IF(H225=0,"",'Ark1'!AH747)</f>
        <v/>
      </c>
      <c r="S225" s="76" t="str">
        <f>+IF(H225=0,"",'Ark1'!AI747)</f>
        <v/>
      </c>
      <c r="T225" s="444">
        <f>+'Ark1'!AR831</f>
        <v>224.01515151515156</v>
      </c>
      <c r="U225" s="420">
        <f>+'Ark1'!AS831</f>
        <v>38.154887692033448</v>
      </c>
      <c r="V225" s="76" t="str">
        <f>+IF(H225=0,"",'Ark1'!Y747)</f>
        <v/>
      </c>
      <c r="W225" s="53" t="str">
        <f>+IF(H225=0,"",'Ark1'!AA747)</f>
        <v/>
      </c>
      <c r="X225" s="76" t="str">
        <f>+IF(H225=0,"",'Ark1'!AC747)</f>
        <v/>
      </c>
      <c r="Y225" s="300" t="str">
        <f t="shared" ref="Y225:Y236" si="100">IF(H225=0,"",1000*M225/Q225)</f>
        <v/>
      </c>
      <c r="Z225" s="115" t="str">
        <f t="shared" ref="Z225:Z236" si="101">+IF(H225=0,"",Y225-Y480)</f>
        <v/>
      </c>
      <c r="AA225" s="66" t="str">
        <f t="shared" ref="AA225:AA236" si="102">IF(H225=0,"",M225/C225)</f>
        <v/>
      </c>
      <c r="AB225" s="66" t="str">
        <f t="shared" ref="AB225:AB236" si="103">IF(H225=0,"",H225/G225)</f>
        <v/>
      </c>
      <c r="AC225" s="43"/>
      <c r="AD225" s="13"/>
      <c r="AE225" s="56"/>
      <c r="AF225" s="56"/>
      <c r="AG225" s="1"/>
      <c r="AH225"/>
      <c r="AI225"/>
      <c r="AM225"/>
    </row>
    <row r="226" spans="1:39" ht="15.6">
      <c r="A226" s="43"/>
      <c r="B226" s="43">
        <f>+'Ark1'!C748</f>
        <v>2024</v>
      </c>
      <c r="C226" s="51">
        <f>+'Ark1'!L748</f>
        <v>15</v>
      </c>
      <c r="D226" s="52" t="s">
        <v>40</v>
      </c>
      <c r="E226" s="52">
        <f>+'Ark1'!D748</f>
        <v>2</v>
      </c>
      <c r="F226" s="52" t="str">
        <f t="shared" si="97"/>
        <v>Feb</v>
      </c>
      <c r="G226" s="51" t="str">
        <f>+IF(H226=0,"",'Ark1'!Q748)</f>
        <v/>
      </c>
      <c r="H226" s="388">
        <f>+'Ark1'!R748</f>
        <v>0</v>
      </c>
      <c r="I226" s="115" t="str">
        <f t="shared" si="98"/>
        <v/>
      </c>
      <c r="J226" s="53" t="str">
        <f>+IF(H226=0,"",'Ark1'!AE748)</f>
        <v/>
      </c>
      <c r="K226" s="53" t="str">
        <f>+IF(H226=0,"",'Ark1'!AF748)</f>
        <v/>
      </c>
      <c r="L226" s="53" t="str">
        <f>+IF(H226=0,"",'Ark1'!T748)</f>
        <v/>
      </c>
      <c r="M226" s="300" t="str">
        <f>+IF(H226=0,"",'Ark1'!U748)</f>
        <v/>
      </c>
      <c r="N226" s="115" t="str">
        <f t="shared" si="99"/>
        <v/>
      </c>
      <c r="O226" s="76" t="str">
        <f>+IF(H226=0,"",'Ark1'!W748)</f>
        <v/>
      </c>
      <c r="P226" s="76" t="str">
        <f>+IF(H226=0,"",'Ark1'!X748)</f>
        <v/>
      </c>
      <c r="Q226" s="300" t="str">
        <f>+IF(H226=0,"",'Ark1'!AG748)</f>
        <v/>
      </c>
      <c r="R226" s="76" t="str">
        <f>+IF(H226=0,"",'Ark1'!AH748)</f>
        <v/>
      </c>
      <c r="S226" s="76" t="str">
        <f>+IF(H226=0,"",'Ark1'!AI748)</f>
        <v/>
      </c>
      <c r="T226" s="444">
        <f>+'Ark1'!AR832</f>
        <v>222.8333333333334</v>
      </c>
      <c r="U226" s="420">
        <f>+'Ark1'!AS832</f>
        <v>39.014414998334971</v>
      </c>
      <c r="V226" s="76" t="str">
        <f>+IF(H226=0,"",'Ark1'!Y748)</f>
        <v/>
      </c>
      <c r="W226" s="53" t="str">
        <f>+IF(H226=0,"",'Ark1'!AA748)</f>
        <v/>
      </c>
      <c r="X226" s="76" t="str">
        <f>+IF(H226=0,"",'Ark1'!AC748)</f>
        <v/>
      </c>
      <c r="Y226" s="300" t="str">
        <f t="shared" si="100"/>
        <v/>
      </c>
      <c r="Z226" s="115" t="str">
        <f t="shared" si="101"/>
        <v/>
      </c>
      <c r="AA226" s="66" t="str">
        <f t="shared" si="102"/>
        <v/>
      </c>
      <c r="AB226" s="66" t="str">
        <f t="shared" si="103"/>
        <v/>
      </c>
      <c r="AC226" s="43"/>
      <c r="AD226" s="13"/>
      <c r="AE226" s="56"/>
      <c r="AF226" s="56"/>
      <c r="AG226" s="1"/>
      <c r="AH226"/>
      <c r="AI226"/>
      <c r="AM226"/>
    </row>
    <row r="227" spans="1:39" ht="15.6">
      <c r="A227" s="43"/>
      <c r="B227" s="43">
        <f>+'Ark1'!C749</f>
        <v>2024</v>
      </c>
      <c r="C227" s="51">
        <f>+'Ark1'!L749</f>
        <v>15</v>
      </c>
      <c r="D227" s="52" t="s">
        <v>40</v>
      </c>
      <c r="E227" s="52">
        <f>+'Ark1'!D749</f>
        <v>3</v>
      </c>
      <c r="F227" s="52" t="str">
        <f t="shared" si="97"/>
        <v>Mar</v>
      </c>
      <c r="G227" s="51" t="str">
        <f>+IF(H227=0,"",'Ark1'!Q749)</f>
        <v/>
      </c>
      <c r="H227" s="388">
        <f>+'Ark1'!R749</f>
        <v>0</v>
      </c>
      <c r="I227" s="115" t="str">
        <f t="shared" si="98"/>
        <v/>
      </c>
      <c r="J227" s="53" t="str">
        <f>+IF(H227=0,"",'Ark1'!AE749)</f>
        <v/>
      </c>
      <c r="K227" s="53" t="str">
        <f>+IF(H227=0,"",'Ark1'!AF749)</f>
        <v/>
      </c>
      <c r="L227" s="53" t="str">
        <f>+IF(H227=0,"",'Ark1'!T749)</f>
        <v/>
      </c>
      <c r="M227" s="300" t="str">
        <f>+IF(H227=0,"",'Ark1'!U749)</f>
        <v/>
      </c>
      <c r="N227" s="115" t="str">
        <f t="shared" si="99"/>
        <v/>
      </c>
      <c r="O227" s="76" t="str">
        <f>+IF(H227=0,"",'Ark1'!W749)</f>
        <v/>
      </c>
      <c r="P227" s="76" t="str">
        <f>+IF(H227=0,"",'Ark1'!X749)</f>
        <v/>
      </c>
      <c r="Q227" s="300" t="str">
        <f>+IF(H227=0,"",'Ark1'!AG749)</f>
        <v/>
      </c>
      <c r="R227" s="76" t="str">
        <f>+IF(H227=0,"",'Ark1'!AH749)</f>
        <v/>
      </c>
      <c r="S227" s="76" t="str">
        <f>+IF(H227=0,"",'Ark1'!AI749)</f>
        <v/>
      </c>
      <c r="T227" s="453"/>
      <c r="U227" s="90"/>
      <c r="V227" s="76" t="str">
        <f>+IF(H227=0,"",'Ark1'!Y749)</f>
        <v/>
      </c>
      <c r="W227" s="53" t="str">
        <f>+IF(H227=0,"",'Ark1'!AA749)</f>
        <v/>
      </c>
      <c r="X227" s="76" t="str">
        <f>+IF(H227=0,"",'Ark1'!AC749)</f>
        <v/>
      </c>
      <c r="Y227" s="300" t="str">
        <f t="shared" si="100"/>
        <v/>
      </c>
      <c r="Z227" s="115" t="str">
        <f t="shared" si="101"/>
        <v/>
      </c>
      <c r="AA227" s="66" t="str">
        <f t="shared" si="102"/>
        <v/>
      </c>
      <c r="AB227" s="66" t="str">
        <f t="shared" si="103"/>
        <v/>
      </c>
      <c r="AC227" s="43"/>
      <c r="AD227" s="13"/>
      <c r="AE227" s="56"/>
      <c r="AF227" s="56"/>
      <c r="AG227" s="1"/>
      <c r="AH227"/>
      <c r="AI227"/>
      <c r="AM227"/>
    </row>
    <row r="228" spans="1:39" ht="15.6">
      <c r="A228" s="43"/>
      <c r="B228" s="43">
        <f>+'Ark1'!C750</f>
        <v>2024</v>
      </c>
      <c r="C228" s="51">
        <f>+'Ark1'!L750</f>
        <v>15</v>
      </c>
      <c r="D228" s="52" t="s">
        <v>40</v>
      </c>
      <c r="E228" s="52">
        <f>+'Ark1'!D750</f>
        <v>4</v>
      </c>
      <c r="F228" s="52" t="str">
        <f t="shared" si="97"/>
        <v>Apr</v>
      </c>
      <c r="G228" s="51" t="str">
        <f>+IF(H228=0,"",'Ark1'!Q750)</f>
        <v/>
      </c>
      <c r="H228" s="388">
        <f>+'Ark1'!R750</f>
        <v>0</v>
      </c>
      <c r="I228" s="115" t="str">
        <f t="shared" si="98"/>
        <v/>
      </c>
      <c r="J228" s="53" t="str">
        <f>+IF(H228=0,"",'Ark1'!AE750)</f>
        <v/>
      </c>
      <c r="K228" s="53" t="str">
        <f>+IF(H228=0,"",'Ark1'!AF750)</f>
        <v/>
      </c>
      <c r="L228" s="53" t="str">
        <f>+IF(H228=0,"",'Ark1'!T750)</f>
        <v/>
      </c>
      <c r="M228" s="300" t="str">
        <f>+IF(H228=0,"",'Ark1'!U750)</f>
        <v/>
      </c>
      <c r="N228" s="115" t="str">
        <f t="shared" si="99"/>
        <v/>
      </c>
      <c r="O228" s="76" t="str">
        <f>+IF(H228=0,"",'Ark1'!W750)</f>
        <v/>
      </c>
      <c r="P228" s="76" t="str">
        <f>+IF(H228=0,"",'Ark1'!X750)</f>
        <v/>
      </c>
      <c r="Q228" s="300" t="str">
        <f>+IF(H228=0,"",'Ark1'!AG750)</f>
        <v/>
      </c>
      <c r="R228" s="76" t="str">
        <f>+IF(H228=0,"",'Ark1'!AH750)</f>
        <v/>
      </c>
      <c r="S228" s="76" t="str">
        <f>+IF(H228=0,"",'Ark1'!AI750)</f>
        <v/>
      </c>
      <c r="T228" s="453"/>
      <c r="U228" s="90"/>
      <c r="V228" s="76" t="str">
        <f>+IF(H228=0,"",'Ark1'!Y750)</f>
        <v/>
      </c>
      <c r="W228" s="53" t="str">
        <f>+IF(H228=0,"",'Ark1'!AA750)</f>
        <v/>
      </c>
      <c r="X228" s="76" t="str">
        <f>+IF(H228=0,"",'Ark1'!AC750)</f>
        <v/>
      </c>
      <c r="Y228" s="300" t="str">
        <f t="shared" si="100"/>
        <v/>
      </c>
      <c r="Z228" s="115" t="str">
        <f t="shared" si="101"/>
        <v/>
      </c>
      <c r="AA228" s="66" t="str">
        <f t="shared" si="102"/>
        <v/>
      </c>
      <c r="AB228" s="66" t="str">
        <f t="shared" si="103"/>
        <v/>
      </c>
      <c r="AC228" s="43"/>
      <c r="AD228" s="13"/>
      <c r="AE228" s="56"/>
      <c r="AF228" s="56"/>
      <c r="AG228" s="1"/>
      <c r="AH228"/>
      <c r="AI228"/>
      <c r="AM228"/>
    </row>
    <row r="229" spans="1:39" ht="15.6">
      <c r="A229" s="43"/>
      <c r="B229" s="43">
        <f>+'Ark1'!C751</f>
        <v>2024</v>
      </c>
      <c r="C229" s="51">
        <f>+'Ark1'!L751</f>
        <v>15</v>
      </c>
      <c r="D229" s="52" t="s">
        <v>40</v>
      </c>
      <c r="E229" s="52">
        <f>+'Ark1'!D751</f>
        <v>5</v>
      </c>
      <c r="F229" s="52" t="str">
        <f t="shared" si="97"/>
        <v>Mai</v>
      </c>
      <c r="G229" s="51" t="str">
        <f>+IF(H229=0,"",'Ark1'!Q751)</f>
        <v/>
      </c>
      <c r="H229" s="388">
        <f>+'Ark1'!R751</f>
        <v>0</v>
      </c>
      <c r="I229" s="115" t="str">
        <f t="shared" si="98"/>
        <v/>
      </c>
      <c r="J229" s="53" t="str">
        <f>+IF(H229=0,"",'Ark1'!AE751)</f>
        <v/>
      </c>
      <c r="K229" s="53" t="str">
        <f>+IF(H229=0,"",'Ark1'!AF751)</f>
        <v/>
      </c>
      <c r="L229" s="53" t="str">
        <f>+IF(H229=0,"",'Ark1'!T751)</f>
        <v/>
      </c>
      <c r="M229" s="300" t="str">
        <f>+IF(H229=0,"",'Ark1'!U751)</f>
        <v/>
      </c>
      <c r="N229" s="115" t="str">
        <f t="shared" si="99"/>
        <v/>
      </c>
      <c r="O229" s="76" t="str">
        <f>+IF(H229=0,"",'Ark1'!W751)</f>
        <v/>
      </c>
      <c r="P229" s="76" t="str">
        <f>+IF(H229=0,"",'Ark1'!X751)</f>
        <v/>
      </c>
      <c r="Q229" s="300" t="str">
        <f>+IF(H229=0,"",'Ark1'!AG751)</f>
        <v/>
      </c>
      <c r="R229" s="76" t="str">
        <f>+IF(H229=0,"",'Ark1'!AH751)</f>
        <v/>
      </c>
      <c r="S229" s="76" t="str">
        <f>+IF(H229=0,"",'Ark1'!AI751)</f>
        <v/>
      </c>
      <c r="T229" s="453"/>
      <c r="U229" s="90"/>
      <c r="V229" s="76" t="str">
        <f>+IF(H229=0,"",'Ark1'!Y751)</f>
        <v/>
      </c>
      <c r="W229" s="53" t="str">
        <f>+IF(H229=0,"",'Ark1'!AA751)</f>
        <v/>
      </c>
      <c r="X229" s="76" t="str">
        <f>+IF(H229=0,"",'Ark1'!AC751)</f>
        <v/>
      </c>
      <c r="Y229" s="300" t="str">
        <f t="shared" si="100"/>
        <v/>
      </c>
      <c r="Z229" s="115" t="str">
        <f t="shared" si="101"/>
        <v/>
      </c>
      <c r="AA229" s="66" t="str">
        <f t="shared" si="102"/>
        <v/>
      </c>
      <c r="AB229" s="66" t="str">
        <f t="shared" si="103"/>
        <v/>
      </c>
      <c r="AC229" s="43"/>
      <c r="AD229" s="13"/>
      <c r="AE229" s="56"/>
      <c r="AF229" s="56"/>
      <c r="AG229" s="1"/>
      <c r="AH229"/>
      <c r="AI229"/>
      <c r="AM229"/>
    </row>
    <row r="230" spans="1:39" ht="15.6">
      <c r="A230" s="43"/>
      <c r="B230" s="43">
        <f>+'Ark1'!C752</f>
        <v>2024</v>
      </c>
      <c r="C230" s="51">
        <f>+'Ark1'!L752</f>
        <v>15</v>
      </c>
      <c r="D230" s="52" t="s">
        <v>40</v>
      </c>
      <c r="E230" s="52">
        <f>+'Ark1'!D752</f>
        <v>6</v>
      </c>
      <c r="F230" s="52" t="str">
        <f t="shared" si="97"/>
        <v>Jun</v>
      </c>
      <c r="G230" s="51" t="str">
        <f>+IF(H230=0,"",'Ark1'!Q752)</f>
        <v/>
      </c>
      <c r="H230" s="388">
        <f>+'Ark1'!R752</f>
        <v>0</v>
      </c>
      <c r="I230" s="115" t="str">
        <f t="shared" si="98"/>
        <v/>
      </c>
      <c r="J230" s="53" t="str">
        <f>+IF(H230=0,"",'Ark1'!AE752)</f>
        <v/>
      </c>
      <c r="K230" s="53" t="str">
        <f>+IF(H230=0,"",'Ark1'!AF752)</f>
        <v/>
      </c>
      <c r="L230" s="53" t="str">
        <f>+IF(H230=0,"",'Ark1'!T752)</f>
        <v/>
      </c>
      <c r="M230" s="300" t="str">
        <f>+IF(H230=0,"",'Ark1'!U752)</f>
        <v/>
      </c>
      <c r="N230" s="115" t="str">
        <f t="shared" si="99"/>
        <v/>
      </c>
      <c r="O230" s="76" t="str">
        <f>+IF(H230=0,"",'Ark1'!W752)</f>
        <v/>
      </c>
      <c r="P230" s="76" t="str">
        <f>+IF(H230=0,"",'Ark1'!X752)</f>
        <v/>
      </c>
      <c r="Q230" s="300" t="str">
        <f>+IF(H230=0,"",'Ark1'!AG752)</f>
        <v/>
      </c>
      <c r="R230" s="76" t="str">
        <f>+IF(H230=0,"",'Ark1'!AH752)</f>
        <v/>
      </c>
      <c r="S230" s="76" t="str">
        <f>+IF(H230=0,"",'Ark1'!AI752)</f>
        <v/>
      </c>
      <c r="T230" s="453"/>
      <c r="U230" s="90"/>
      <c r="V230" s="76" t="str">
        <f>+IF(H230=0,"",'Ark1'!Y752)</f>
        <v/>
      </c>
      <c r="W230" s="53" t="str">
        <f>+IF(H230=0,"",'Ark1'!AA752)</f>
        <v/>
      </c>
      <c r="X230" s="76" t="str">
        <f>+IF(H230=0,"",'Ark1'!AC752)</f>
        <v/>
      </c>
      <c r="Y230" s="300" t="str">
        <f t="shared" si="100"/>
        <v/>
      </c>
      <c r="Z230" s="115" t="str">
        <f t="shared" si="101"/>
        <v/>
      </c>
      <c r="AA230" s="66" t="str">
        <f t="shared" si="102"/>
        <v/>
      </c>
      <c r="AB230" s="66" t="str">
        <f t="shared" si="103"/>
        <v/>
      </c>
      <c r="AC230" s="43"/>
      <c r="AD230" s="13"/>
      <c r="AE230" s="56"/>
      <c r="AF230" s="56"/>
      <c r="AG230" s="1"/>
      <c r="AH230"/>
      <c r="AI230"/>
      <c r="AM230"/>
    </row>
    <row r="231" spans="1:39" ht="15.6">
      <c r="A231" s="43"/>
      <c r="B231" s="43">
        <f>+'Ark1'!C753</f>
        <v>2024</v>
      </c>
      <c r="C231" s="51">
        <f>+'Ark1'!L753</f>
        <v>15</v>
      </c>
      <c r="D231" s="52" t="s">
        <v>40</v>
      </c>
      <c r="E231" s="52">
        <f>+'Ark1'!D753</f>
        <v>7</v>
      </c>
      <c r="F231" s="52" t="str">
        <f t="shared" si="97"/>
        <v>Jul</v>
      </c>
      <c r="G231" s="51" t="str">
        <f>+IF(H231=0,"",'Ark1'!Q753)</f>
        <v/>
      </c>
      <c r="H231" s="388">
        <f>+'Ark1'!R753</f>
        <v>0</v>
      </c>
      <c r="I231" s="115" t="str">
        <f t="shared" si="98"/>
        <v/>
      </c>
      <c r="J231" s="53" t="str">
        <f>+IF(H231=0,"",'Ark1'!AE753)</f>
        <v/>
      </c>
      <c r="K231" s="53" t="str">
        <f>+IF(H231=0,"",'Ark1'!AF753)</f>
        <v/>
      </c>
      <c r="L231" s="53" t="str">
        <f>+IF(H231=0,"",'Ark1'!T753)</f>
        <v/>
      </c>
      <c r="M231" s="300" t="str">
        <f>+IF(H231=0,"",'Ark1'!U753)</f>
        <v/>
      </c>
      <c r="N231" s="115" t="str">
        <f t="shared" si="99"/>
        <v/>
      </c>
      <c r="O231" s="76" t="str">
        <f>+IF(H231=0,"",'Ark1'!W753)</f>
        <v/>
      </c>
      <c r="P231" s="76" t="str">
        <f>+IF(H231=0,"",'Ark1'!X753)</f>
        <v/>
      </c>
      <c r="Q231" s="300" t="str">
        <f>+IF(H231=0,"",'Ark1'!AG753)</f>
        <v/>
      </c>
      <c r="R231" s="76" t="str">
        <f>+IF(H231=0,"",'Ark1'!AH753)</f>
        <v/>
      </c>
      <c r="S231" s="76" t="str">
        <f>+IF(H231=0,"",'Ark1'!AI753)</f>
        <v/>
      </c>
      <c r="T231" s="453"/>
      <c r="U231" s="90"/>
      <c r="V231" s="76" t="str">
        <f>+IF(H231=0,"",'Ark1'!Y753)</f>
        <v/>
      </c>
      <c r="W231" s="53" t="str">
        <f>+IF(H231=0,"",'Ark1'!AA753)</f>
        <v/>
      </c>
      <c r="X231" s="76" t="str">
        <f>+IF(H231=0,"",'Ark1'!AC753)</f>
        <v/>
      </c>
      <c r="Y231" s="300" t="str">
        <f t="shared" si="100"/>
        <v/>
      </c>
      <c r="Z231" s="115" t="str">
        <f t="shared" si="101"/>
        <v/>
      </c>
      <c r="AA231" s="66" t="str">
        <f t="shared" si="102"/>
        <v/>
      </c>
      <c r="AB231" s="66" t="str">
        <f t="shared" si="103"/>
        <v/>
      </c>
      <c r="AC231" s="43"/>
      <c r="AD231" s="13"/>
      <c r="AE231" s="56"/>
      <c r="AF231" s="56"/>
      <c r="AG231" s="1"/>
      <c r="AH231"/>
      <c r="AI231"/>
      <c r="AM231"/>
    </row>
    <row r="232" spans="1:39" ht="15.6">
      <c r="A232" s="43"/>
      <c r="B232" s="43">
        <f>+'Ark1'!C754</f>
        <v>2024</v>
      </c>
      <c r="C232" s="51">
        <f>+'Ark1'!L754</f>
        <v>15</v>
      </c>
      <c r="D232" s="52" t="s">
        <v>40</v>
      </c>
      <c r="E232" s="52">
        <f>+'Ark1'!D754</f>
        <v>8</v>
      </c>
      <c r="F232" s="52" t="str">
        <f t="shared" si="97"/>
        <v>Aug</v>
      </c>
      <c r="G232" s="51" t="str">
        <f>+IF(H232=0,"",'Ark1'!Q754)</f>
        <v/>
      </c>
      <c r="H232" s="388">
        <f>+'Ark1'!R754</f>
        <v>0</v>
      </c>
      <c r="I232" s="115" t="str">
        <f t="shared" si="98"/>
        <v/>
      </c>
      <c r="J232" s="53" t="str">
        <f>+IF(H232=0,"",'Ark1'!AE754)</f>
        <v/>
      </c>
      <c r="K232" s="53" t="str">
        <f>+IF(H232=0,"",'Ark1'!AF754)</f>
        <v/>
      </c>
      <c r="L232" s="53" t="str">
        <f>+IF(H232=0,"",'Ark1'!T754)</f>
        <v/>
      </c>
      <c r="M232" s="300" t="str">
        <f>+IF(H232=0,"",'Ark1'!U754)</f>
        <v/>
      </c>
      <c r="N232" s="115" t="str">
        <f t="shared" si="99"/>
        <v/>
      </c>
      <c r="O232" s="76" t="str">
        <f>+IF(H232=0,"",'Ark1'!W754)</f>
        <v/>
      </c>
      <c r="P232" s="76" t="str">
        <f>+IF(H232=0,"",'Ark1'!X754)</f>
        <v/>
      </c>
      <c r="Q232" s="300" t="str">
        <f>+IF(H232=0,"",'Ark1'!AG754)</f>
        <v/>
      </c>
      <c r="R232" s="76" t="str">
        <f>+IF(H232=0,"",'Ark1'!AH754)</f>
        <v/>
      </c>
      <c r="S232" s="76" t="str">
        <f>+IF(H232=0,"",'Ark1'!AI754)</f>
        <v/>
      </c>
      <c r="T232" s="453"/>
      <c r="U232" s="90"/>
      <c r="V232" s="76" t="str">
        <f>+IF(H232=0,"",'Ark1'!Y754)</f>
        <v/>
      </c>
      <c r="W232" s="53" t="str">
        <f>+IF(H232=0,"",'Ark1'!AA754)</f>
        <v/>
      </c>
      <c r="X232" s="76" t="str">
        <f>+IF(H232=0,"",'Ark1'!AC754)</f>
        <v/>
      </c>
      <c r="Y232" s="300" t="str">
        <f t="shared" si="100"/>
        <v/>
      </c>
      <c r="Z232" s="115" t="str">
        <f t="shared" si="101"/>
        <v/>
      </c>
      <c r="AA232" s="66" t="str">
        <f t="shared" si="102"/>
        <v/>
      </c>
      <c r="AB232" s="66" t="str">
        <f t="shared" si="103"/>
        <v/>
      </c>
      <c r="AC232" s="43"/>
      <c r="AD232" s="13"/>
      <c r="AE232" s="56"/>
      <c r="AF232" s="56"/>
      <c r="AG232" s="1"/>
      <c r="AH232"/>
      <c r="AI232"/>
      <c r="AM232"/>
    </row>
    <row r="233" spans="1:39" ht="15.6">
      <c r="A233" s="43"/>
      <c r="B233" s="43">
        <f>+'Ark1'!C755</f>
        <v>2024</v>
      </c>
      <c r="C233" s="51">
        <f>+'Ark1'!L755</f>
        <v>15</v>
      </c>
      <c r="D233" s="52" t="s">
        <v>40</v>
      </c>
      <c r="E233" s="52">
        <f>+'Ark1'!D755</f>
        <v>9</v>
      </c>
      <c r="F233" s="52" t="str">
        <f t="shared" si="97"/>
        <v>Sep</v>
      </c>
      <c r="G233" s="51" t="str">
        <f>+IF(H233=0,"",'Ark1'!Q755)</f>
        <v/>
      </c>
      <c r="H233" s="388">
        <f>+'Ark1'!R755</f>
        <v>0</v>
      </c>
      <c r="I233" s="115" t="str">
        <f t="shared" si="98"/>
        <v/>
      </c>
      <c r="J233" s="53" t="str">
        <f>+IF(H233=0,"",'Ark1'!AE755)</f>
        <v/>
      </c>
      <c r="K233" s="53" t="str">
        <f>+IF(H233=0,"",'Ark1'!AF755)</f>
        <v/>
      </c>
      <c r="L233" s="53" t="str">
        <f>+IF(H233=0,"",'Ark1'!T755)</f>
        <v/>
      </c>
      <c r="M233" s="300" t="str">
        <f>+IF(H233=0,"",'Ark1'!U755)</f>
        <v/>
      </c>
      <c r="N233" s="115" t="str">
        <f t="shared" si="99"/>
        <v/>
      </c>
      <c r="O233" s="76" t="str">
        <f>+IF(H233=0,"",'Ark1'!W755)</f>
        <v/>
      </c>
      <c r="P233" s="76" t="str">
        <f>+IF(H233=0,"",'Ark1'!X755)</f>
        <v/>
      </c>
      <c r="Q233" s="300" t="str">
        <f>+IF(H233=0,"",'Ark1'!AG755)</f>
        <v/>
      </c>
      <c r="R233" s="76" t="str">
        <f>+IF(H233=0,"",'Ark1'!AH755)</f>
        <v/>
      </c>
      <c r="S233" s="76" t="str">
        <f>+IF(H233=0,"",'Ark1'!AI755)</f>
        <v/>
      </c>
      <c r="T233" s="453"/>
      <c r="U233" s="90"/>
      <c r="V233" s="76" t="str">
        <f>+IF(H233=0,"",'Ark1'!Y755)</f>
        <v/>
      </c>
      <c r="W233" s="53" t="str">
        <f>+IF(H233=0,"",'Ark1'!AA755)</f>
        <v/>
      </c>
      <c r="X233" s="76" t="str">
        <f>+IF(H233=0,"",'Ark1'!AC755)</f>
        <v/>
      </c>
      <c r="Y233" s="300" t="str">
        <f t="shared" si="100"/>
        <v/>
      </c>
      <c r="Z233" s="115" t="str">
        <f t="shared" si="101"/>
        <v/>
      </c>
      <c r="AA233" s="66" t="str">
        <f t="shared" si="102"/>
        <v/>
      </c>
      <c r="AB233" s="66" t="str">
        <f t="shared" si="103"/>
        <v/>
      </c>
      <c r="AC233" s="43"/>
      <c r="AD233" s="13"/>
      <c r="AE233" s="56"/>
      <c r="AF233" s="56"/>
      <c r="AG233" s="1"/>
      <c r="AH233"/>
      <c r="AI233"/>
      <c r="AM233"/>
    </row>
    <row r="234" spans="1:39" ht="15.6">
      <c r="A234" s="43"/>
      <c r="B234" s="43">
        <f>+'Ark1'!C756</f>
        <v>2024</v>
      </c>
      <c r="C234" s="51">
        <f>+'Ark1'!L756</f>
        <v>15</v>
      </c>
      <c r="D234" s="52" t="s">
        <v>40</v>
      </c>
      <c r="E234" s="52">
        <f>+'Ark1'!D756</f>
        <v>10</v>
      </c>
      <c r="F234" s="52" t="str">
        <f t="shared" si="97"/>
        <v>Okt</v>
      </c>
      <c r="G234" s="51" t="str">
        <f>+IF(H234=0,"",'Ark1'!Q756)</f>
        <v/>
      </c>
      <c r="H234" s="388">
        <f>+'Ark1'!R756</f>
        <v>0</v>
      </c>
      <c r="I234" s="115" t="str">
        <f t="shared" si="98"/>
        <v/>
      </c>
      <c r="J234" s="53" t="str">
        <f>+IF(H234=0,"",'Ark1'!AE756)</f>
        <v/>
      </c>
      <c r="K234" s="53" t="str">
        <f>+IF(H234=0,"",'Ark1'!AF756)</f>
        <v/>
      </c>
      <c r="L234" s="53" t="str">
        <f>+IF(H234=0,"",'Ark1'!T756)</f>
        <v/>
      </c>
      <c r="M234" s="300" t="str">
        <f>+IF(H234=0,"",'Ark1'!U756)</f>
        <v/>
      </c>
      <c r="N234" s="115" t="str">
        <f t="shared" si="99"/>
        <v/>
      </c>
      <c r="O234" s="76" t="str">
        <f>+IF(H234=0,"",'Ark1'!W756)</f>
        <v/>
      </c>
      <c r="P234" s="76" t="str">
        <f>+IF(H234=0,"",'Ark1'!X756)</f>
        <v/>
      </c>
      <c r="Q234" s="300" t="str">
        <f>+IF(H234=0,"",'Ark1'!AG756)</f>
        <v/>
      </c>
      <c r="R234" s="76" t="str">
        <f>+IF(H234=0,"",'Ark1'!AH756)</f>
        <v/>
      </c>
      <c r="S234" s="76" t="str">
        <f>+IF(H234=0,"",'Ark1'!AI756)</f>
        <v/>
      </c>
      <c r="T234" s="453"/>
      <c r="U234" s="90"/>
      <c r="V234" s="76" t="str">
        <f>+IF(H234=0,"",'Ark1'!Y756)</f>
        <v/>
      </c>
      <c r="W234" s="53" t="str">
        <f>+IF(H234=0,"",'Ark1'!AA756)</f>
        <v/>
      </c>
      <c r="X234" s="76" t="str">
        <f>+IF(H234=0,"",'Ark1'!AC756)</f>
        <v/>
      </c>
      <c r="Y234" s="300" t="str">
        <f t="shared" si="100"/>
        <v/>
      </c>
      <c r="Z234" s="115" t="str">
        <f t="shared" si="101"/>
        <v/>
      </c>
      <c r="AA234" s="66" t="str">
        <f t="shared" si="102"/>
        <v/>
      </c>
      <c r="AB234" s="66" t="str">
        <f t="shared" si="103"/>
        <v/>
      </c>
      <c r="AC234" s="43"/>
      <c r="AD234" s="13"/>
      <c r="AE234" s="56"/>
      <c r="AF234" s="56"/>
      <c r="AG234" s="1"/>
      <c r="AH234"/>
      <c r="AI234"/>
      <c r="AM234"/>
    </row>
    <row r="235" spans="1:39" ht="15.6">
      <c r="A235" s="43"/>
      <c r="B235" s="43">
        <f>+'Ark1'!C757</f>
        <v>2024</v>
      </c>
      <c r="C235" s="51">
        <f>+'Ark1'!L757</f>
        <v>15</v>
      </c>
      <c r="D235" s="52" t="s">
        <v>40</v>
      </c>
      <c r="E235" s="52">
        <f>+'Ark1'!D757</f>
        <v>11</v>
      </c>
      <c r="F235" s="52" t="str">
        <f t="shared" si="97"/>
        <v>Nov</v>
      </c>
      <c r="G235" s="51" t="str">
        <f>+IF(H235=0,"",'Ark1'!Q757)</f>
        <v/>
      </c>
      <c r="H235" s="388">
        <f>+'Ark1'!R757</f>
        <v>0</v>
      </c>
      <c r="I235" s="115" t="str">
        <f t="shared" si="98"/>
        <v/>
      </c>
      <c r="J235" s="53" t="str">
        <f>+IF(H235=0,"",'Ark1'!AE757)</f>
        <v/>
      </c>
      <c r="K235" s="53" t="str">
        <f>+IF(H235=0,"",'Ark1'!AF757)</f>
        <v/>
      </c>
      <c r="L235" s="53" t="str">
        <f>+IF(H235=0,"",'Ark1'!T757)</f>
        <v/>
      </c>
      <c r="M235" s="300" t="str">
        <f>+IF(H235=0,"",'Ark1'!U757)</f>
        <v/>
      </c>
      <c r="N235" s="115" t="str">
        <f t="shared" si="99"/>
        <v/>
      </c>
      <c r="O235" s="76" t="str">
        <f>+IF(H235=0,"",'Ark1'!W757)</f>
        <v/>
      </c>
      <c r="P235" s="76" t="str">
        <f>+IF(H235=0,"",'Ark1'!X757)</f>
        <v/>
      </c>
      <c r="Q235" s="300" t="str">
        <f>+IF(H235=0,"",'Ark1'!AG757)</f>
        <v/>
      </c>
      <c r="R235" s="76" t="str">
        <f>+IF(H235=0,"",'Ark1'!AH757)</f>
        <v/>
      </c>
      <c r="S235" s="76" t="str">
        <f>+IF(H235=0,"",'Ark1'!AI757)</f>
        <v/>
      </c>
      <c r="T235" s="453"/>
      <c r="U235" s="90"/>
      <c r="V235" s="76" t="str">
        <f>+IF(H235=0,"",'Ark1'!Y757)</f>
        <v/>
      </c>
      <c r="W235" s="53" t="str">
        <f>+IF(H235=0,"",'Ark1'!AA757)</f>
        <v/>
      </c>
      <c r="X235" s="76" t="str">
        <f>+IF(H235=0,"",'Ark1'!AC757)</f>
        <v/>
      </c>
      <c r="Y235" s="300" t="str">
        <f t="shared" si="100"/>
        <v/>
      </c>
      <c r="Z235" s="115" t="str">
        <f t="shared" si="101"/>
        <v/>
      </c>
      <c r="AA235" s="66" t="str">
        <f t="shared" si="102"/>
        <v/>
      </c>
      <c r="AB235" s="66" t="str">
        <f t="shared" si="103"/>
        <v/>
      </c>
      <c r="AC235" s="43"/>
      <c r="AD235" s="13"/>
      <c r="AE235" s="56"/>
      <c r="AF235" s="56"/>
      <c r="AG235" s="1"/>
      <c r="AH235"/>
      <c r="AI235"/>
      <c r="AM235"/>
    </row>
    <row r="236" spans="1:39" ht="15.6">
      <c r="A236" s="43"/>
      <c r="B236" s="43">
        <f>+'Ark1'!C758</f>
        <v>2024</v>
      </c>
      <c r="C236" s="51">
        <f>+'Ark1'!L758</f>
        <v>15</v>
      </c>
      <c r="D236" s="52" t="s">
        <v>40</v>
      </c>
      <c r="E236" s="52">
        <f>+'Ark1'!D758</f>
        <v>12</v>
      </c>
      <c r="F236" s="52" t="str">
        <f t="shared" si="97"/>
        <v>Des</v>
      </c>
      <c r="G236" s="51" t="str">
        <f>+IF(H236=0,"",'Ark1'!Q758)</f>
        <v/>
      </c>
      <c r="H236" s="388">
        <f>+'Ark1'!R758</f>
        <v>0</v>
      </c>
      <c r="I236" s="115" t="str">
        <f t="shared" si="98"/>
        <v/>
      </c>
      <c r="J236" s="53" t="str">
        <f>+IF(H236=0,"",'Ark1'!AE758)</f>
        <v/>
      </c>
      <c r="K236" s="53" t="str">
        <f>+IF(H236=0,"",'Ark1'!AF758)</f>
        <v/>
      </c>
      <c r="L236" s="53" t="str">
        <f>+IF(H236=0,"",'Ark1'!T758)</f>
        <v/>
      </c>
      <c r="M236" s="300" t="str">
        <f>+IF(H236=0,"",'Ark1'!U758)</f>
        <v/>
      </c>
      <c r="N236" s="115" t="str">
        <f t="shared" si="99"/>
        <v/>
      </c>
      <c r="O236" s="76" t="str">
        <f>+IF(H236=0,"",'Ark1'!W758)</f>
        <v/>
      </c>
      <c r="P236" s="76" t="str">
        <f>+IF(H236=0,"",'Ark1'!X758)</f>
        <v/>
      </c>
      <c r="Q236" s="300" t="str">
        <f>+IF(H236=0,"",'Ark1'!AG758)</f>
        <v/>
      </c>
      <c r="R236" s="76" t="str">
        <f>+IF(H236=0,"",'Ark1'!AH758)</f>
        <v/>
      </c>
      <c r="S236" s="76" t="str">
        <f>+IF(H236=0,"",'Ark1'!AI758)</f>
        <v/>
      </c>
      <c r="T236" s="453"/>
      <c r="U236" s="90"/>
      <c r="V236" s="76" t="str">
        <f>+IF(H236=0,"",'Ark1'!Y758)</f>
        <v/>
      </c>
      <c r="W236" s="53" t="str">
        <f>+IF(H236=0,"",'Ark1'!AA758)</f>
        <v/>
      </c>
      <c r="X236" s="76" t="str">
        <f>+IF(H236=0,"",'Ark1'!AC758)</f>
        <v/>
      </c>
      <c r="Y236" s="300" t="str">
        <f t="shared" si="100"/>
        <v/>
      </c>
      <c r="Z236" s="115" t="str">
        <f t="shared" si="101"/>
        <v/>
      </c>
      <c r="AA236" s="66" t="str">
        <f t="shared" si="102"/>
        <v/>
      </c>
      <c r="AB236" s="66" t="str">
        <f t="shared" si="103"/>
        <v/>
      </c>
      <c r="AC236" s="43"/>
      <c r="AD236" s="13"/>
      <c r="AE236" s="56"/>
      <c r="AF236" s="56"/>
      <c r="AG236" s="1"/>
      <c r="AH236"/>
      <c r="AI236"/>
      <c r="AM236"/>
    </row>
    <row r="237" spans="1:39">
      <c r="A237" s="43"/>
      <c r="B237" s="43"/>
      <c r="C237" s="43"/>
      <c r="D237" s="43"/>
      <c r="E237" s="43"/>
      <c r="F237" s="43"/>
      <c r="G237" s="43"/>
      <c r="H237" s="43"/>
      <c r="I237" s="64"/>
      <c r="J237" s="64"/>
      <c r="K237" s="64"/>
      <c r="L237" s="43"/>
      <c r="M237" s="64"/>
      <c r="N237" s="64"/>
      <c r="O237" s="73"/>
      <c r="P237" s="73"/>
      <c r="Q237" s="73"/>
      <c r="R237" s="73"/>
      <c r="S237" s="73"/>
      <c r="T237" s="73"/>
      <c r="U237" s="73"/>
      <c r="V237" s="73"/>
      <c r="W237" s="43"/>
      <c r="X237" s="73"/>
      <c r="Y237" s="43"/>
      <c r="Z237" s="64"/>
      <c r="AA237" s="64"/>
      <c r="AB237" s="64"/>
      <c r="AC237" s="43"/>
      <c r="AD237" s="13"/>
      <c r="AE237" s="56"/>
      <c r="AF237" s="56"/>
      <c r="AG237" s="1"/>
      <c r="AH237"/>
      <c r="AI237"/>
      <c r="AM237"/>
    </row>
    <row r="238" spans="1:39">
      <c r="A238" s="43"/>
      <c r="B238" s="43"/>
      <c r="C238" s="43"/>
      <c r="D238" s="43"/>
      <c r="E238" s="43"/>
      <c r="F238" s="43"/>
      <c r="G238" s="43"/>
      <c r="H238" s="43"/>
      <c r="I238" s="64"/>
      <c r="J238" s="64"/>
      <c r="K238" s="64"/>
      <c r="L238" s="43"/>
      <c r="M238" s="64"/>
      <c r="N238" s="64"/>
      <c r="O238" s="73"/>
      <c r="P238" s="73"/>
      <c r="Q238" s="73"/>
      <c r="R238" s="73"/>
      <c r="S238" s="73"/>
      <c r="T238" s="73"/>
      <c r="U238" s="73"/>
      <c r="V238" s="73"/>
      <c r="W238" s="43"/>
      <c r="X238" s="73"/>
      <c r="Y238" s="43"/>
      <c r="Z238" s="64"/>
      <c r="AA238" s="64"/>
      <c r="AB238" s="64"/>
      <c r="AC238" s="43"/>
      <c r="AD238" s="13"/>
      <c r="AE238" s="56"/>
      <c r="AF238" s="56"/>
      <c r="AG238" s="1"/>
      <c r="AH238"/>
      <c r="AI238"/>
      <c r="AM238"/>
    </row>
    <row r="239" spans="1:39" ht="15.6">
      <c r="A239" s="288"/>
      <c r="B239" s="288"/>
      <c r="C239" s="285"/>
      <c r="D239" s="285"/>
      <c r="E239" s="285"/>
      <c r="F239" s="285"/>
      <c r="G239" s="285"/>
      <c r="H239" s="285"/>
      <c r="I239" s="288"/>
      <c r="J239" s="286"/>
      <c r="K239" s="287"/>
      <c r="L239" s="288"/>
      <c r="M239" s="288"/>
      <c r="N239" s="288"/>
      <c r="O239" s="289"/>
      <c r="P239" s="289"/>
      <c r="Q239" s="288"/>
      <c r="R239" s="289"/>
      <c r="S239" s="289"/>
      <c r="T239" s="289"/>
      <c r="U239" s="289"/>
      <c r="V239" s="289"/>
      <c r="W239" s="288"/>
      <c r="X239" s="289"/>
      <c r="Y239" s="288"/>
      <c r="Z239" s="288"/>
      <c r="AA239" s="287"/>
      <c r="AB239" s="290"/>
      <c r="AC239" s="288"/>
      <c r="AD239" s="4"/>
      <c r="AE239" s="56"/>
      <c r="AF239" s="56"/>
      <c r="AG239" s="1"/>
      <c r="AH239" s="5"/>
      <c r="AI239"/>
      <c r="AM239"/>
    </row>
    <row r="240" spans="1:39" ht="17.399999999999999">
      <c r="A240" s="288"/>
      <c r="B240" s="404" t="s">
        <v>0</v>
      </c>
      <c r="C240" s="404"/>
      <c r="D240" s="404" t="str">
        <f>+D242</f>
        <v>P-</v>
      </c>
      <c r="E240" s="285"/>
      <c r="F240" s="285"/>
      <c r="G240" s="285"/>
      <c r="H240" s="285"/>
      <c r="I240" s="288"/>
      <c r="J240" s="286"/>
      <c r="K240" s="287"/>
      <c r="L240" s="288"/>
      <c r="M240" s="288"/>
      <c r="N240" s="288"/>
      <c r="O240" s="289"/>
      <c r="P240" s="289"/>
      <c r="Q240" s="288"/>
      <c r="R240" s="289"/>
      <c r="S240" s="289"/>
      <c r="T240" s="289"/>
      <c r="U240" s="289"/>
      <c r="V240" s="289"/>
      <c r="W240" s="288"/>
      <c r="X240" s="289"/>
      <c r="Y240" s="288"/>
      <c r="Z240" s="288"/>
      <c r="AA240" s="287"/>
      <c r="AB240" s="287"/>
      <c r="AC240" s="287"/>
      <c r="AD240" s="4"/>
      <c r="AE240" s="56"/>
      <c r="AF240" s="56"/>
      <c r="AG240" s="1"/>
      <c r="AH240" s="5"/>
      <c r="AI240"/>
      <c r="AM240"/>
    </row>
    <row r="241" spans="1:43" ht="15.6">
      <c r="A241" s="288"/>
      <c r="B241" s="288"/>
      <c r="C241" s="288"/>
      <c r="D241" s="288"/>
      <c r="E241" s="288"/>
      <c r="F241" s="288"/>
      <c r="G241" s="291"/>
      <c r="H241" s="288"/>
      <c r="I241" s="287"/>
      <c r="J241" s="287"/>
      <c r="K241" s="287"/>
      <c r="L241" s="291"/>
      <c r="M241" s="287"/>
      <c r="N241" s="287"/>
      <c r="O241" s="292"/>
      <c r="P241" s="292"/>
      <c r="Q241" s="293"/>
      <c r="R241" s="292"/>
      <c r="S241" s="292"/>
      <c r="T241" s="292"/>
      <c r="U241" s="292"/>
      <c r="V241" s="293"/>
      <c r="W241" s="288"/>
      <c r="X241" s="293"/>
      <c r="Y241" s="291"/>
      <c r="Z241" s="287"/>
      <c r="AA241" s="290"/>
      <c r="AB241" s="290"/>
      <c r="AC241" s="288"/>
      <c r="AD241" s="4"/>
      <c r="AE241" s="56"/>
      <c r="AF241" s="56"/>
      <c r="AG241" s="1"/>
      <c r="AH241" s="5"/>
      <c r="AI241"/>
      <c r="AM241"/>
    </row>
    <row r="242" spans="1:43">
      <c r="A242" s="288"/>
      <c r="B242" s="288">
        <f>+'Ark1'!C759</f>
        <v>2023</v>
      </c>
      <c r="C242" s="51">
        <f>+'Ark1'!L759</f>
        <v>1</v>
      </c>
      <c r="D242" s="52" t="str">
        <f t="shared" ref="D242:D253" si="104">+D13</f>
        <v>P-</v>
      </c>
      <c r="E242" s="52">
        <f>+'Ark1'!D759</f>
        <v>1</v>
      </c>
      <c r="F242" s="52" t="str">
        <f t="shared" ref="F242:F253" si="105">+F225</f>
        <v>Jan</v>
      </c>
      <c r="G242" s="51">
        <f>+IF(H242=0,"",'Ark1'!Q759)</f>
        <v>2</v>
      </c>
      <c r="H242" s="51">
        <f>+'Ark1'!R759</f>
        <v>2</v>
      </c>
      <c r="I242" s="66"/>
      <c r="J242" s="53">
        <f>+IF(H242=0,"",'Ark1'!AE759)</f>
        <v>0.34246575342465752</v>
      </c>
      <c r="K242" s="53">
        <f>+IF(H242=0,"",'Ark1'!AF759)</f>
        <v>0.16092818982323495</v>
      </c>
      <c r="L242" s="53">
        <f>+IF(H242=0,"",'Ark1'!T759)</f>
        <v>2.5</v>
      </c>
      <c r="M242" s="66">
        <f>+IF(H242=0,"",'Ark1'!U759)</f>
        <v>169.8</v>
      </c>
      <c r="N242" s="66"/>
      <c r="O242" s="76">
        <f>+IF(H242=0,"",'Ark1'!W759)</f>
        <v>0</v>
      </c>
      <c r="P242" s="76">
        <f>+IF(H242=0,"",'Ark1'!X759)</f>
        <v>0</v>
      </c>
      <c r="Q242" s="76">
        <f>+IF(H242=0,"",'Ark1'!AG759)</f>
        <v>1387</v>
      </c>
      <c r="R242" s="76">
        <f>+IF(H242=0,"",'Ark1'!AH759)</f>
        <v>0</v>
      </c>
      <c r="S242" s="76">
        <f>+IF(H242=0,"",'Ark1'!AI759)</f>
        <v>0</v>
      </c>
      <c r="T242" s="76"/>
      <c r="U242" s="76"/>
      <c r="V242" s="76">
        <f>+IF(H242=0,"",'Ark1'!Y759)</f>
        <v>23.799999999999887</v>
      </c>
      <c r="W242" s="53">
        <f>+IF(H242=0,"",'Ark1'!AA759)</f>
        <v>0.5</v>
      </c>
      <c r="X242" s="76">
        <f>+IF(H242=0,"",'Ark1'!AC759)</f>
        <v>-100.00000000000024</v>
      </c>
      <c r="Y242" s="76">
        <f t="shared" ref="Y242:Y253" si="106">IF(H242=0,"",1000*M242/Q242)</f>
        <v>122.422494592646</v>
      </c>
      <c r="Z242" s="66"/>
      <c r="AA242" s="66">
        <f t="shared" ref="AA242:AA253" si="107">IF(H242=0,"",M242/C242)</f>
        <v>169.8</v>
      </c>
      <c r="AB242" s="66">
        <f t="shared" ref="AB242:AB253" si="108">IF(H242=0,"",H242/G242)</f>
        <v>1</v>
      </c>
      <c r="AC242" s="288"/>
      <c r="AE242" s="56"/>
      <c r="AF242" s="56"/>
      <c r="AG242" s="1"/>
      <c r="AJ242" s="1"/>
      <c r="AK242" s="1"/>
      <c r="AL242" s="1"/>
      <c r="AN242" s="1"/>
      <c r="AO242" s="32"/>
      <c r="AP242" s="13"/>
      <c r="AQ242" s="13"/>
    </row>
    <row r="243" spans="1:43">
      <c r="A243" s="288"/>
      <c r="B243" s="288">
        <f>+'Ark1'!C760</f>
        <v>2023</v>
      </c>
      <c r="C243" s="51">
        <f>+'Ark1'!L760</f>
        <v>1</v>
      </c>
      <c r="D243" s="52" t="str">
        <f t="shared" si="104"/>
        <v>P-</v>
      </c>
      <c r="E243" s="52">
        <f>+'Ark1'!D760</f>
        <v>2</v>
      </c>
      <c r="F243" s="52" t="str">
        <f t="shared" si="105"/>
        <v>Feb</v>
      </c>
      <c r="G243" s="51" t="str">
        <f>+IF(H243=0,"",'Ark1'!Q760)</f>
        <v/>
      </c>
      <c r="H243" s="51">
        <f>+'Ark1'!R760</f>
        <v>0</v>
      </c>
      <c r="I243" s="66"/>
      <c r="J243" s="53" t="str">
        <f>+IF(H243=0,"",'Ark1'!AE760)</f>
        <v/>
      </c>
      <c r="K243" s="53" t="str">
        <f>+IF(H243=0,"",'Ark1'!AF760)</f>
        <v/>
      </c>
      <c r="L243" s="53" t="str">
        <f>+IF(H243=0,"",'Ark1'!T760)</f>
        <v/>
      </c>
      <c r="M243" s="66" t="str">
        <f>+IF(H243=0,"",'Ark1'!U760)</f>
        <v/>
      </c>
      <c r="N243" s="66"/>
      <c r="O243" s="76" t="str">
        <f>+IF(H243=0,"",'Ark1'!W760)</f>
        <v/>
      </c>
      <c r="P243" s="76" t="str">
        <f>+IF(H243=0,"",'Ark1'!X760)</f>
        <v/>
      </c>
      <c r="Q243" s="76" t="str">
        <f>+IF(H243=0,"",'Ark1'!AG760)</f>
        <v/>
      </c>
      <c r="R243" s="76" t="str">
        <f>+IF(H243=0,"",'Ark1'!AH760)</f>
        <v/>
      </c>
      <c r="S243" s="76" t="str">
        <f>+IF(H243=0,"",'Ark1'!AI760)</f>
        <v/>
      </c>
      <c r="T243" s="76"/>
      <c r="U243" s="76"/>
      <c r="V243" s="76" t="str">
        <f>+IF(H243=0,"",'Ark1'!Y760)</f>
        <v/>
      </c>
      <c r="W243" s="53" t="str">
        <f>+IF(H243=0,"",'Ark1'!AA760)</f>
        <v/>
      </c>
      <c r="X243" s="76" t="str">
        <f>+IF(H243=0,"",'Ark1'!AC760)</f>
        <v/>
      </c>
      <c r="Y243" s="76" t="str">
        <f t="shared" si="106"/>
        <v/>
      </c>
      <c r="Z243" s="66"/>
      <c r="AA243" s="66" t="str">
        <f t="shared" si="107"/>
        <v/>
      </c>
      <c r="AB243" s="66" t="str">
        <f t="shared" si="108"/>
        <v/>
      </c>
      <c r="AC243" s="288"/>
      <c r="AE243" s="56"/>
      <c r="AF243" s="56"/>
      <c r="AG243" s="1"/>
      <c r="AJ243" s="1"/>
      <c r="AK243" s="1"/>
      <c r="AL243" s="1"/>
      <c r="AN243" s="1"/>
      <c r="AO243" s="32"/>
      <c r="AP243" s="13"/>
      <c r="AQ243" s="13"/>
    </row>
    <row r="244" spans="1:43">
      <c r="A244" s="288"/>
      <c r="B244" s="288">
        <f>+'Ark1'!C761</f>
        <v>2023</v>
      </c>
      <c r="C244" s="51">
        <f>+'Ark1'!L761</f>
        <v>1</v>
      </c>
      <c r="D244" s="52" t="str">
        <f t="shared" si="104"/>
        <v>P-</v>
      </c>
      <c r="E244" s="52">
        <f>+'Ark1'!D761</f>
        <v>3</v>
      </c>
      <c r="F244" s="52" t="str">
        <f t="shared" si="105"/>
        <v>Mar</v>
      </c>
      <c r="G244" s="51" t="str">
        <f>+IF(H244=0,"",'Ark1'!Q761)</f>
        <v/>
      </c>
      <c r="H244" s="51">
        <f>+'Ark1'!R761</f>
        <v>0</v>
      </c>
      <c r="I244" s="66"/>
      <c r="J244" s="53" t="str">
        <f>+IF(H244=0,"",'Ark1'!AE761)</f>
        <v/>
      </c>
      <c r="K244" s="53" t="str">
        <f>+IF(H244=0,"",'Ark1'!AF761)</f>
        <v/>
      </c>
      <c r="L244" s="53" t="str">
        <f>+IF(H244=0,"",'Ark1'!T761)</f>
        <v/>
      </c>
      <c r="M244" s="66" t="str">
        <f>+IF(H244=0,"",'Ark1'!U761)</f>
        <v/>
      </c>
      <c r="N244" s="66"/>
      <c r="O244" s="76" t="str">
        <f>+IF(H244=0,"",'Ark1'!W761)</f>
        <v/>
      </c>
      <c r="P244" s="76" t="str">
        <f>+IF(H244=0,"",'Ark1'!X761)</f>
        <v/>
      </c>
      <c r="Q244" s="76" t="str">
        <f>+IF(H244=0,"",'Ark1'!AG761)</f>
        <v/>
      </c>
      <c r="R244" s="76" t="str">
        <f>+IF(H244=0,"",'Ark1'!AH761)</f>
        <v/>
      </c>
      <c r="S244" s="76" t="str">
        <f>+IF(H244=0,"",'Ark1'!AI761)</f>
        <v/>
      </c>
      <c r="T244" s="76"/>
      <c r="U244" s="76"/>
      <c r="V244" s="76" t="str">
        <f>+IF(H244=0,"",'Ark1'!Y761)</f>
        <v/>
      </c>
      <c r="W244" s="53" t="str">
        <f>+IF(H244=0,"",'Ark1'!AA761)</f>
        <v/>
      </c>
      <c r="X244" s="76" t="str">
        <f>+IF(H244=0,"",'Ark1'!AC761)</f>
        <v/>
      </c>
      <c r="Y244" s="76" t="str">
        <f t="shared" si="106"/>
        <v/>
      </c>
      <c r="Z244" s="66"/>
      <c r="AA244" s="66" t="str">
        <f t="shared" si="107"/>
        <v/>
      </c>
      <c r="AB244" s="66" t="str">
        <f t="shared" si="108"/>
        <v/>
      </c>
      <c r="AC244" s="288"/>
      <c r="AE244" s="56"/>
      <c r="AF244" s="56"/>
      <c r="AG244" s="1"/>
      <c r="AJ244" s="1"/>
      <c r="AK244" s="1"/>
      <c r="AL244" s="1"/>
      <c r="AN244" s="1"/>
      <c r="AO244" s="32"/>
      <c r="AP244" s="13"/>
      <c r="AQ244" s="13"/>
    </row>
    <row r="245" spans="1:43">
      <c r="A245" s="288"/>
      <c r="B245" s="288">
        <f>+'Ark1'!C762</f>
        <v>2023</v>
      </c>
      <c r="C245" s="51">
        <f>+'Ark1'!L762</f>
        <v>1</v>
      </c>
      <c r="D245" s="52" t="str">
        <f t="shared" si="104"/>
        <v>P-</v>
      </c>
      <c r="E245" s="52">
        <f>+'Ark1'!D762</f>
        <v>4</v>
      </c>
      <c r="F245" s="52" t="str">
        <f t="shared" si="105"/>
        <v>Apr</v>
      </c>
      <c r="G245" s="51">
        <f>+IF(H245=0,"",'Ark1'!Q762)</f>
        <v>1</v>
      </c>
      <c r="H245" s="51">
        <f>+'Ark1'!R762</f>
        <v>2</v>
      </c>
      <c r="I245" s="66"/>
      <c r="J245" s="53">
        <f>+IF(H245=0,"",'Ark1'!AE762)</f>
        <v>0.44943820224719105</v>
      </c>
      <c r="K245" s="53">
        <f>+IF(H245=0,"",'Ark1'!AF762)</f>
        <v>0.24116943075752112</v>
      </c>
      <c r="L245" s="53">
        <f>+IF(H245=0,"",'Ark1'!T762)</f>
        <v>4</v>
      </c>
      <c r="M245" s="66">
        <f>+IF(H245=0,"",'Ark1'!U762)</f>
        <v>192.65</v>
      </c>
      <c r="N245" s="66"/>
      <c r="O245" s="76">
        <f>+IF(H245=0,"",'Ark1'!W762)</f>
        <v>0</v>
      </c>
      <c r="P245" s="76">
        <f>+IF(H245=0,"",'Ark1'!X762)</f>
        <v>0</v>
      </c>
      <c r="Q245" s="76">
        <f>+IF(H245=0,"",'Ark1'!AG762)</f>
        <v>1401</v>
      </c>
      <c r="R245" s="76">
        <f>+IF(H245=0,"",'Ark1'!AH762)</f>
        <v>0</v>
      </c>
      <c r="S245" s="76">
        <f>+IF(H245=0,"",'Ark1'!AI762)</f>
        <v>0</v>
      </c>
      <c r="T245" s="76"/>
      <c r="U245" s="76"/>
      <c r="V245" s="76">
        <f>+IF(H245=0,"",'Ark1'!Y762)</f>
        <v>3.9500000000001103</v>
      </c>
      <c r="W245" s="53">
        <f>+IF(H245=0,"",'Ark1'!AA762)</f>
        <v>0</v>
      </c>
      <c r="X245" s="76">
        <f>+IF(H245=0,"",'Ark1'!AC762)</f>
        <v>0</v>
      </c>
      <c r="Y245" s="76">
        <f t="shared" si="106"/>
        <v>137.5089221984297</v>
      </c>
      <c r="Z245" s="66"/>
      <c r="AA245" s="66">
        <f t="shared" si="107"/>
        <v>192.65</v>
      </c>
      <c r="AB245" s="66">
        <f t="shared" si="108"/>
        <v>2</v>
      </c>
      <c r="AC245" s="288"/>
      <c r="AE245" s="56"/>
      <c r="AF245" s="56"/>
      <c r="AG245" s="1"/>
      <c r="AJ245" s="1"/>
      <c r="AK245" s="1"/>
      <c r="AL245" s="1"/>
      <c r="AN245" s="1"/>
      <c r="AO245" s="32"/>
      <c r="AP245" s="13"/>
      <c r="AQ245" s="13"/>
    </row>
    <row r="246" spans="1:43">
      <c r="A246" s="288"/>
      <c r="B246" s="288">
        <f>+'Ark1'!C763</f>
        <v>2023</v>
      </c>
      <c r="C246" s="51">
        <f>+'Ark1'!L763</f>
        <v>1</v>
      </c>
      <c r="D246" s="52" t="str">
        <f t="shared" si="104"/>
        <v>P-</v>
      </c>
      <c r="E246" s="52">
        <f>+'Ark1'!D763</f>
        <v>5</v>
      </c>
      <c r="F246" s="52" t="str">
        <f t="shared" si="105"/>
        <v>Mai</v>
      </c>
      <c r="G246" s="51">
        <f>+IF(H246=0,"",'Ark1'!Q763)</f>
        <v>1</v>
      </c>
      <c r="H246" s="51">
        <f>+'Ark1'!R763</f>
        <v>3</v>
      </c>
      <c r="I246" s="66"/>
      <c r="J246" s="53">
        <f>+IF(H246=0,"",'Ark1'!AE763)</f>
        <v>0.4316546762589929</v>
      </c>
      <c r="K246" s="53">
        <f>+IF(H246=0,"",'Ark1'!AF763)</f>
        <v>0.208854316281848</v>
      </c>
      <c r="L246" s="53">
        <f>+IF(H246=0,"",'Ark1'!T763)</f>
        <v>2</v>
      </c>
      <c r="M246" s="66">
        <f>+IF(H246=0,"",'Ark1'!U763)</f>
        <v>171.10000000000005</v>
      </c>
      <c r="N246" s="66"/>
      <c r="O246" s="76">
        <f>+IF(H246=0,"",'Ark1'!W763)</f>
        <v>0</v>
      </c>
      <c r="P246" s="76">
        <f>+IF(H246=0,"",'Ark1'!X763)</f>
        <v>0</v>
      </c>
      <c r="Q246" s="76">
        <f>+IF(H246=0,"",'Ark1'!AG763)</f>
        <v>983.3333333333336</v>
      </c>
      <c r="R246" s="76">
        <f>+IF(H246=0,"",'Ark1'!AH763)</f>
        <v>0</v>
      </c>
      <c r="S246" s="76">
        <f>+IF(H246=0,"",'Ark1'!AI763)</f>
        <v>0</v>
      </c>
      <c r="T246" s="76"/>
      <c r="U246" s="76"/>
      <c r="V246" s="76">
        <f>+IF(H246=0,"",'Ark1'!Y763)</f>
        <v>32.199482397496105</v>
      </c>
      <c r="W246" s="53">
        <f>+IF(H246=0,"",'Ark1'!AA763)</f>
        <v>0</v>
      </c>
      <c r="X246" s="76">
        <f>+IF(H246=0,"",'Ark1'!AC763)</f>
        <v>0</v>
      </c>
      <c r="Y246" s="76">
        <f t="shared" si="106"/>
        <v>174</v>
      </c>
      <c r="Z246" s="66"/>
      <c r="AA246" s="66">
        <f t="shared" si="107"/>
        <v>171.10000000000005</v>
      </c>
      <c r="AB246" s="66">
        <f t="shared" si="108"/>
        <v>3</v>
      </c>
      <c r="AC246" s="288"/>
      <c r="AE246" s="56"/>
      <c r="AF246" s="56"/>
      <c r="AG246" s="1"/>
      <c r="AJ246" s="1"/>
      <c r="AK246" s="1"/>
      <c r="AL246" s="1"/>
      <c r="AN246" s="1"/>
      <c r="AO246" s="32"/>
      <c r="AP246" s="13"/>
      <c r="AQ246" s="13"/>
    </row>
    <row r="247" spans="1:43">
      <c r="A247" s="288"/>
      <c r="B247" s="288">
        <f>+'Ark1'!C764</f>
        <v>2023</v>
      </c>
      <c r="C247" s="51">
        <f>+'Ark1'!L764</f>
        <v>1</v>
      </c>
      <c r="D247" s="52" t="str">
        <f t="shared" si="104"/>
        <v>P-</v>
      </c>
      <c r="E247" s="52">
        <f>+'Ark1'!D764</f>
        <v>6</v>
      </c>
      <c r="F247" s="52" t="str">
        <f t="shared" si="105"/>
        <v>Jun</v>
      </c>
      <c r="G247" s="51">
        <f>+IF(H247=0,"",'Ark1'!Q764)</f>
        <v>2</v>
      </c>
      <c r="H247" s="51">
        <f>+'Ark1'!R764</f>
        <v>2</v>
      </c>
      <c r="I247" s="66"/>
      <c r="J247" s="53">
        <f>+IF(H247=0,"",'Ark1'!AE764)</f>
        <v>0.21505376344086025</v>
      </c>
      <c r="K247" s="53">
        <f>+IF(H247=0,"",'Ark1'!AF764)</f>
        <v>0.1160470803714741</v>
      </c>
      <c r="L247" s="53">
        <f>+IF(H247=0,"",'Ark1'!T764)</f>
        <v>3</v>
      </c>
      <c r="M247" s="66">
        <f>+IF(H247=0,"",'Ark1'!U764)</f>
        <v>188.05</v>
      </c>
      <c r="N247" s="66"/>
      <c r="O247" s="76">
        <f>+IF(H247=0,"",'Ark1'!W764)</f>
        <v>0</v>
      </c>
      <c r="P247" s="76">
        <f>+IF(H247=0,"",'Ark1'!X764)</f>
        <v>0</v>
      </c>
      <c r="Q247" s="76">
        <f>+IF(H247=0,"",'Ark1'!AG764)</f>
        <v>1470</v>
      </c>
      <c r="R247" s="76">
        <f>+IF(H247=0,"",'Ark1'!AH764)</f>
        <v>0</v>
      </c>
      <c r="S247" s="76">
        <f>+IF(H247=0,"",'Ark1'!AI764)</f>
        <v>0</v>
      </c>
      <c r="T247" s="76"/>
      <c r="U247" s="76"/>
      <c r="V247" s="76">
        <f>+IF(H247=0,"",'Ark1'!Y764)</f>
        <v>20.449999999999807</v>
      </c>
      <c r="W247" s="53">
        <f>+IF(H247=0,"",'Ark1'!AA764)</f>
        <v>0</v>
      </c>
      <c r="X247" s="76">
        <f>+IF(H247=0,"",'Ark1'!AC764)</f>
        <v>0</v>
      </c>
      <c r="Y247" s="76">
        <f t="shared" si="106"/>
        <v>127.92517006802721</v>
      </c>
      <c r="Z247" s="66"/>
      <c r="AA247" s="66">
        <f t="shared" si="107"/>
        <v>188.05</v>
      </c>
      <c r="AB247" s="66">
        <f t="shared" si="108"/>
        <v>1</v>
      </c>
      <c r="AC247" s="288"/>
      <c r="AE247" s="56"/>
      <c r="AF247" s="56"/>
      <c r="AG247" s="1"/>
      <c r="AJ247" s="1"/>
      <c r="AK247" s="1"/>
      <c r="AL247" s="1"/>
      <c r="AN247" s="1"/>
      <c r="AO247" s="32"/>
      <c r="AP247" s="13"/>
      <c r="AQ247" s="13"/>
    </row>
    <row r="248" spans="1:43">
      <c r="A248" s="288"/>
      <c r="B248" s="288">
        <f>+'Ark1'!C765</f>
        <v>2023</v>
      </c>
      <c r="C248" s="51">
        <f>+'Ark1'!L765</f>
        <v>1</v>
      </c>
      <c r="D248" s="52" t="str">
        <f t="shared" si="104"/>
        <v>P-</v>
      </c>
      <c r="E248" s="52">
        <f>+'Ark1'!D765</f>
        <v>7</v>
      </c>
      <c r="F248" s="52" t="str">
        <f t="shared" si="105"/>
        <v>Jul</v>
      </c>
      <c r="G248" s="51">
        <f>+IF(H248=0,"",'Ark1'!Q765)</f>
        <v>1</v>
      </c>
      <c r="H248" s="51">
        <f>+'Ark1'!R765</f>
        <v>1</v>
      </c>
      <c r="I248" s="66"/>
      <c r="J248" s="53">
        <f>+IF(H248=0,"",'Ark1'!AE765)</f>
        <v>0.18248175182481763</v>
      </c>
      <c r="K248" s="53">
        <f>+IF(H248=0,"",'Ark1'!AF765)</f>
        <v>0.11088435996693298</v>
      </c>
      <c r="L248" s="53">
        <f>+IF(H248=0,"",'Ark1'!T765)</f>
        <v>3</v>
      </c>
      <c r="M248" s="66">
        <f>+IF(H248=0,"",'Ark1'!U765)</f>
        <v>218.1</v>
      </c>
      <c r="N248" s="66"/>
      <c r="O248" s="76">
        <f>+IF(H248=0,"",'Ark1'!W765)</f>
        <v>0</v>
      </c>
      <c r="P248" s="76">
        <f>+IF(H248=0,"",'Ark1'!X765)</f>
        <v>0</v>
      </c>
      <c r="Q248" s="76">
        <f>+IF(H248=0,"",'Ark1'!AG765)</f>
        <v>905</v>
      </c>
      <c r="R248" s="76">
        <f>+IF(H248=0,"",'Ark1'!AH765)</f>
        <v>0</v>
      </c>
      <c r="S248" s="76">
        <f>+IF(H248=0,"",'Ark1'!AI765)</f>
        <v>0</v>
      </c>
      <c r="T248" s="76"/>
      <c r="U248" s="76"/>
      <c r="V248" s="76">
        <f>+IF(H248=0,"",'Ark1'!Y765)</f>
        <v>0</v>
      </c>
      <c r="W248" s="53">
        <f>+IF(H248=0,"",'Ark1'!AA765)</f>
        <v>0</v>
      </c>
      <c r="X248" s="76">
        <f>+IF(H248=0,"",'Ark1'!AC765)</f>
        <v>0</v>
      </c>
      <c r="Y248" s="76">
        <f t="shared" si="106"/>
        <v>240.99447513812154</v>
      </c>
      <c r="Z248" s="66"/>
      <c r="AA248" s="66">
        <f t="shared" si="107"/>
        <v>218.1</v>
      </c>
      <c r="AB248" s="66">
        <f t="shared" si="108"/>
        <v>1</v>
      </c>
      <c r="AC248" s="288"/>
      <c r="AE248" s="56"/>
      <c r="AF248" s="56"/>
      <c r="AG248" s="1"/>
      <c r="AJ248" s="1"/>
      <c r="AK248" s="1"/>
      <c r="AL248" s="1"/>
      <c r="AN248" s="1"/>
      <c r="AO248" s="32"/>
      <c r="AP248" s="13"/>
      <c r="AQ248" s="13"/>
    </row>
    <row r="249" spans="1:43">
      <c r="A249" s="288"/>
      <c r="B249" s="288">
        <f>+'Ark1'!C766</f>
        <v>2023</v>
      </c>
      <c r="C249" s="51">
        <f>+'Ark1'!L766</f>
        <v>1</v>
      </c>
      <c r="D249" s="52" t="str">
        <f t="shared" si="104"/>
        <v>P-</v>
      </c>
      <c r="E249" s="52">
        <f>+'Ark1'!D766</f>
        <v>8</v>
      </c>
      <c r="F249" s="52" t="str">
        <f t="shared" si="105"/>
        <v>Aug</v>
      </c>
      <c r="G249" s="51" t="str">
        <f>+IF(H249=0,"",'Ark1'!Q766)</f>
        <v/>
      </c>
      <c r="H249" s="51">
        <f>+'Ark1'!R766</f>
        <v>0</v>
      </c>
      <c r="I249" s="66"/>
      <c r="J249" s="53" t="str">
        <f>+IF(H249=0,"",'Ark1'!AE766)</f>
        <v/>
      </c>
      <c r="K249" s="53" t="str">
        <f>+IF(H249=0,"",'Ark1'!AF766)</f>
        <v/>
      </c>
      <c r="L249" s="53" t="str">
        <f>+IF(H249=0,"",'Ark1'!T766)</f>
        <v/>
      </c>
      <c r="M249" s="66" t="str">
        <f>+IF(H249=0,"",'Ark1'!U766)</f>
        <v/>
      </c>
      <c r="N249" s="66"/>
      <c r="O249" s="76" t="str">
        <f>+IF(H249=0,"",'Ark1'!W766)</f>
        <v/>
      </c>
      <c r="P249" s="76" t="str">
        <f>+IF(H249=0,"",'Ark1'!X766)</f>
        <v/>
      </c>
      <c r="Q249" s="76" t="str">
        <f>+IF(H249=0,"",'Ark1'!AG766)</f>
        <v/>
      </c>
      <c r="R249" s="76" t="str">
        <f>+IF(H249=0,"",'Ark1'!AH766)</f>
        <v/>
      </c>
      <c r="S249" s="76" t="str">
        <f>+IF(H249=0,"",'Ark1'!AI766)</f>
        <v/>
      </c>
      <c r="T249" s="76"/>
      <c r="U249" s="76"/>
      <c r="V249" s="76" t="str">
        <f>+IF(H249=0,"",'Ark1'!Y766)</f>
        <v/>
      </c>
      <c r="W249" s="53" t="str">
        <f>+IF(H249=0,"",'Ark1'!AA766)</f>
        <v/>
      </c>
      <c r="X249" s="76" t="str">
        <f>+IF(H249=0,"",'Ark1'!AC766)</f>
        <v/>
      </c>
      <c r="Y249" s="76" t="str">
        <f t="shared" si="106"/>
        <v/>
      </c>
      <c r="Z249" s="66"/>
      <c r="AA249" s="66" t="str">
        <f t="shared" si="107"/>
        <v/>
      </c>
      <c r="AB249" s="66" t="str">
        <f t="shared" si="108"/>
        <v/>
      </c>
      <c r="AC249" s="288"/>
      <c r="AE249" s="56"/>
      <c r="AF249" s="56"/>
      <c r="AG249" s="1"/>
      <c r="AJ249" s="1"/>
      <c r="AK249" s="1"/>
      <c r="AL249" s="1"/>
      <c r="AN249" s="1"/>
      <c r="AO249" s="32"/>
      <c r="AP249" s="13"/>
      <c r="AQ249" s="13"/>
    </row>
    <row r="250" spans="1:43">
      <c r="A250" s="288"/>
      <c r="B250" s="288">
        <f>+'Ark1'!C767</f>
        <v>2023</v>
      </c>
      <c r="C250" s="51">
        <f>+'Ark1'!L767</f>
        <v>1</v>
      </c>
      <c r="D250" s="52" t="str">
        <f t="shared" si="104"/>
        <v>P-</v>
      </c>
      <c r="E250" s="52">
        <f>+'Ark1'!D767</f>
        <v>9</v>
      </c>
      <c r="F250" s="52" t="str">
        <f t="shared" si="105"/>
        <v>Sep</v>
      </c>
      <c r="G250" s="51">
        <f>+IF(H250=0,"",'Ark1'!Q767)</f>
        <v>5</v>
      </c>
      <c r="H250" s="51">
        <f>+'Ark1'!R767</f>
        <v>8</v>
      </c>
      <c r="I250" s="66"/>
      <c r="J250" s="53">
        <f>+IF(H250=0,"",'Ark1'!AE767)</f>
        <v>1.0943912448700408</v>
      </c>
      <c r="K250" s="53">
        <f>+IF(H250=0,"",'Ark1'!AF767)</f>
        <v>0.4610722060895181</v>
      </c>
      <c r="L250" s="53">
        <f>+IF(H250=0,"",'Ark1'!T767)</f>
        <v>2.875</v>
      </c>
      <c r="M250" s="66">
        <f>+IF(H250=0,"",'Ark1'!U767)</f>
        <v>150.02499999999995</v>
      </c>
      <c r="N250" s="66"/>
      <c r="O250" s="76">
        <f>+IF(H250=0,"",'Ark1'!W767)</f>
        <v>0</v>
      </c>
      <c r="P250" s="76">
        <f>+IF(H250=0,"",'Ark1'!X767)</f>
        <v>0</v>
      </c>
      <c r="Q250" s="76">
        <f>+IF(H250=0,"",'Ark1'!AG767)</f>
        <v>1178</v>
      </c>
      <c r="R250" s="76">
        <f>+IF(H250=0,"",'Ark1'!AH767)</f>
        <v>0</v>
      </c>
      <c r="S250" s="76">
        <f>+IF(H250=0,"",'Ark1'!AI767)</f>
        <v>50</v>
      </c>
      <c r="T250" s="76"/>
      <c r="U250" s="76"/>
      <c r="V250" s="76">
        <f>+IF(H250=0,"",'Ark1'!Y767)</f>
        <v>23.568662987110919</v>
      </c>
      <c r="W250" s="53">
        <f>+IF(H250=0,"",'Ark1'!AA767)</f>
        <v>0.33071891388307378</v>
      </c>
      <c r="X250" s="76">
        <f>+IF(H250=0,"",'Ark1'!AC767)</f>
        <v>49.112510082722579</v>
      </c>
      <c r="Y250" s="76">
        <f t="shared" si="106"/>
        <v>127.355687606112</v>
      </c>
      <c r="Z250" s="66"/>
      <c r="AA250" s="66">
        <f t="shared" si="107"/>
        <v>150.02499999999995</v>
      </c>
      <c r="AB250" s="66">
        <f t="shared" si="108"/>
        <v>1.6</v>
      </c>
      <c r="AC250" s="288"/>
      <c r="AE250" s="56"/>
      <c r="AF250" s="56"/>
      <c r="AG250" s="1"/>
      <c r="AJ250" s="1"/>
      <c r="AK250" s="1"/>
      <c r="AL250" s="1"/>
      <c r="AN250" s="1"/>
      <c r="AO250" s="32"/>
      <c r="AP250" s="13"/>
      <c r="AQ250" s="13"/>
    </row>
    <row r="251" spans="1:43">
      <c r="A251" s="288"/>
      <c r="B251" s="288">
        <f>+'Ark1'!C768</f>
        <v>2023</v>
      </c>
      <c r="C251" s="51">
        <f>+'Ark1'!L768</f>
        <v>1</v>
      </c>
      <c r="D251" s="52" t="str">
        <f t="shared" si="104"/>
        <v>P-</v>
      </c>
      <c r="E251" s="52">
        <f>+'Ark1'!D768</f>
        <v>10</v>
      </c>
      <c r="F251" s="52" t="str">
        <f t="shared" si="105"/>
        <v>Okt</v>
      </c>
      <c r="G251" s="51">
        <f>+IF(H251=0,"",'Ark1'!Q768)</f>
        <v>2</v>
      </c>
      <c r="H251" s="51">
        <f>+'Ark1'!R768</f>
        <v>2</v>
      </c>
      <c r="I251" s="66"/>
      <c r="J251" s="53">
        <f>+IF(H251=0,"",'Ark1'!AE768)</f>
        <v>0.21164021164021163</v>
      </c>
      <c r="K251" s="53">
        <f>+IF(H251=0,"",'Ark1'!AF768)</f>
        <v>7.7003657441696557E-2</v>
      </c>
      <c r="L251" s="53">
        <f>+IF(H251=0,"",'Ark1'!T768)</f>
        <v>3</v>
      </c>
      <c r="M251" s="66">
        <f>+IF(H251=0,"",'Ark1'!U768)</f>
        <v>124.45</v>
      </c>
      <c r="N251" s="66"/>
      <c r="O251" s="76">
        <f>+IF(H251=0,"",'Ark1'!W768)</f>
        <v>0</v>
      </c>
      <c r="P251" s="76">
        <f>+IF(H251=0,"",'Ark1'!X768)</f>
        <v>0</v>
      </c>
      <c r="Q251" s="76">
        <f>+IF(H251=0,"",'Ark1'!AG768)</f>
        <v>824</v>
      </c>
      <c r="R251" s="76">
        <f>+IF(H251=0,"",'Ark1'!AH768)</f>
        <v>0</v>
      </c>
      <c r="S251" s="76">
        <f>+IF(H251=0,"",'Ark1'!AI768)</f>
        <v>0</v>
      </c>
      <c r="T251" s="76"/>
      <c r="U251" s="76"/>
      <c r="V251" s="76">
        <f>+IF(H251=0,"",'Ark1'!Y768)</f>
        <v>17.449999999999964</v>
      </c>
      <c r="W251" s="53">
        <f>+IF(H251=0,"",'Ark1'!AA768)</f>
        <v>0</v>
      </c>
      <c r="X251" s="76">
        <f>+IF(H251=0,"",'Ark1'!AC768)</f>
        <v>0</v>
      </c>
      <c r="Y251" s="76">
        <f t="shared" si="106"/>
        <v>151.03155339805826</v>
      </c>
      <c r="Z251" s="66"/>
      <c r="AA251" s="66">
        <f t="shared" si="107"/>
        <v>124.45</v>
      </c>
      <c r="AB251" s="66">
        <f t="shared" si="108"/>
        <v>1</v>
      </c>
      <c r="AC251" s="288"/>
      <c r="AE251" s="56"/>
      <c r="AF251" s="56"/>
      <c r="AG251" s="1"/>
      <c r="AJ251" s="1"/>
      <c r="AK251" s="1"/>
      <c r="AL251" s="1"/>
      <c r="AN251" s="1"/>
      <c r="AO251" s="32"/>
      <c r="AP251" s="13"/>
      <c r="AQ251" s="13"/>
    </row>
    <row r="252" spans="1:43">
      <c r="A252" s="288"/>
      <c r="B252" s="288">
        <f>+'Ark1'!C769</f>
        <v>2023</v>
      </c>
      <c r="C252" s="51">
        <f>+'Ark1'!L769</f>
        <v>1</v>
      </c>
      <c r="D252" s="52" t="str">
        <f t="shared" si="104"/>
        <v>P-</v>
      </c>
      <c r="E252" s="52">
        <f>+'Ark1'!D769</f>
        <v>11</v>
      </c>
      <c r="F252" s="52" t="str">
        <f t="shared" si="105"/>
        <v>Nov</v>
      </c>
      <c r="G252" s="51">
        <f>+IF(H252=0,"",'Ark1'!Q769)</f>
        <v>2</v>
      </c>
      <c r="H252" s="51">
        <f>+'Ark1'!R769</f>
        <v>2</v>
      </c>
      <c r="I252" s="66"/>
      <c r="J252" s="53">
        <f>+IF(H252=0,"",'Ark1'!AE769)</f>
        <v>0.17905102954341984</v>
      </c>
      <c r="K252" s="53">
        <f>+IF(H252=0,"",'Ark1'!AF769)</f>
        <v>9.0477801468100708E-2</v>
      </c>
      <c r="L252" s="53">
        <f>+IF(H252=0,"",'Ark1'!T769)</f>
        <v>4</v>
      </c>
      <c r="M252" s="66">
        <f>+IF(H252=0,"",'Ark1'!U769)</f>
        <v>172.5</v>
      </c>
      <c r="N252" s="66"/>
      <c r="O252" s="76">
        <f>+IF(H252=0,"",'Ark1'!W769)</f>
        <v>0</v>
      </c>
      <c r="P252" s="76">
        <f>+IF(H252=0,"",'Ark1'!X769)</f>
        <v>0</v>
      </c>
      <c r="Q252" s="76">
        <f>+IF(H252=0,"",'Ark1'!AG769)</f>
        <v>843</v>
      </c>
      <c r="R252" s="76">
        <f>+IF(H252=0,"",'Ark1'!AH769)</f>
        <v>0</v>
      </c>
      <c r="S252" s="76">
        <f>+IF(H252=0,"",'Ark1'!AI769)</f>
        <v>0</v>
      </c>
      <c r="T252" s="76"/>
      <c r="U252" s="76"/>
      <c r="V252" s="76">
        <f>+IF(H252=0,"",'Ark1'!Y769)</f>
        <v>47.80000000000004</v>
      </c>
      <c r="W252" s="53">
        <f>+IF(H252=0,"",'Ark1'!AA769)</f>
        <v>0</v>
      </c>
      <c r="X252" s="76">
        <f>+IF(H252=0,"",'Ark1'!AC769)</f>
        <v>0</v>
      </c>
      <c r="Y252" s="76">
        <f t="shared" si="106"/>
        <v>204.62633451957296</v>
      </c>
      <c r="Z252" s="66"/>
      <c r="AA252" s="66">
        <f t="shared" si="107"/>
        <v>172.5</v>
      </c>
      <c r="AB252" s="66">
        <f t="shared" si="108"/>
        <v>1</v>
      </c>
      <c r="AC252" s="288"/>
      <c r="AE252" s="56"/>
      <c r="AF252" s="56"/>
      <c r="AG252" s="1"/>
      <c r="AJ252" s="1"/>
      <c r="AK252" s="1"/>
      <c r="AL252" s="1"/>
      <c r="AN252" s="1"/>
      <c r="AO252" s="32"/>
      <c r="AP252" s="13"/>
      <c r="AQ252" s="13"/>
    </row>
    <row r="253" spans="1:43">
      <c r="A253" s="288"/>
      <c r="B253" s="288">
        <f>+'Ark1'!C770</f>
        <v>2023</v>
      </c>
      <c r="C253" s="51">
        <f>+'Ark1'!L770</f>
        <v>1</v>
      </c>
      <c r="D253" s="52" t="str">
        <f t="shared" si="104"/>
        <v>P-</v>
      </c>
      <c r="E253" s="52">
        <f>+'Ark1'!D770</f>
        <v>12</v>
      </c>
      <c r="F253" s="52" t="str">
        <f t="shared" si="105"/>
        <v>Des</v>
      </c>
      <c r="G253" s="51" t="str">
        <f>+IF(H253=0,"",'Ark1'!Q770)</f>
        <v/>
      </c>
      <c r="H253" s="51">
        <f>+'Ark1'!R770</f>
        <v>0</v>
      </c>
      <c r="I253" s="66"/>
      <c r="J253" s="53" t="str">
        <f>+IF(H253=0,"",'Ark1'!AE770)</f>
        <v/>
      </c>
      <c r="K253" s="53" t="str">
        <f>+IF(H253=0,"",'Ark1'!AF770)</f>
        <v/>
      </c>
      <c r="L253" s="53" t="str">
        <f>+IF(H253=0,"",'Ark1'!T770)</f>
        <v/>
      </c>
      <c r="M253" s="66" t="str">
        <f>+IF(H253=0,"",'Ark1'!U770)</f>
        <v/>
      </c>
      <c r="N253" s="66"/>
      <c r="O253" s="76" t="str">
        <f>+IF(H253=0,"",'Ark1'!W770)</f>
        <v/>
      </c>
      <c r="P253" s="76" t="str">
        <f>+IF(H253=0,"",'Ark1'!X770)</f>
        <v/>
      </c>
      <c r="Q253" s="76" t="str">
        <f>+IF(H253=0,"",'Ark1'!AG770)</f>
        <v/>
      </c>
      <c r="R253" s="76" t="str">
        <f>+IF(H253=0,"",'Ark1'!AH770)</f>
        <v/>
      </c>
      <c r="S253" s="76" t="str">
        <f>+IF(H253=0,"",'Ark1'!AI770)</f>
        <v/>
      </c>
      <c r="T253" s="76"/>
      <c r="U253" s="76"/>
      <c r="V253" s="76" t="str">
        <f>+IF(H253=0,"",'Ark1'!Y770)</f>
        <v/>
      </c>
      <c r="W253" s="53" t="str">
        <f>+IF(H253=0,"",'Ark1'!AA770)</f>
        <v/>
      </c>
      <c r="X253" s="76" t="str">
        <f>+IF(H253=0,"",'Ark1'!AC770)</f>
        <v/>
      </c>
      <c r="Y253" s="76" t="str">
        <f t="shared" si="106"/>
        <v/>
      </c>
      <c r="Z253" s="66"/>
      <c r="AA253" s="66" t="str">
        <f t="shared" si="107"/>
        <v/>
      </c>
      <c r="AB253" s="66" t="str">
        <f t="shared" si="108"/>
        <v/>
      </c>
      <c r="AC253" s="288"/>
      <c r="AE253" s="56"/>
      <c r="AF253" s="56"/>
      <c r="AG253" s="1"/>
      <c r="AJ253" s="1"/>
      <c r="AK253" s="1"/>
      <c r="AL253" s="1"/>
      <c r="AN253" s="1"/>
      <c r="AO253" s="32"/>
      <c r="AP253" s="13"/>
      <c r="AQ253" s="13"/>
    </row>
    <row r="254" spans="1:43" ht="15.6">
      <c r="A254" s="288"/>
      <c r="B254" s="288"/>
      <c r="C254" s="285"/>
      <c r="D254" s="285"/>
      <c r="E254" s="285"/>
      <c r="F254" s="285"/>
      <c r="G254" s="285"/>
      <c r="H254" s="285"/>
      <c r="I254" s="288"/>
      <c r="J254" s="286"/>
      <c r="K254" s="287"/>
      <c r="L254" s="288"/>
      <c r="M254" s="288"/>
      <c r="N254" s="288"/>
      <c r="O254" s="289"/>
      <c r="P254" s="289"/>
      <c r="Q254" s="288"/>
      <c r="R254" s="289"/>
      <c r="S254" s="289"/>
      <c r="T254" s="289"/>
      <c r="U254" s="289"/>
      <c r="V254" s="289"/>
      <c r="W254" s="288"/>
      <c r="X254" s="289"/>
      <c r="Y254" s="288"/>
      <c r="Z254" s="288"/>
      <c r="AA254" s="287"/>
      <c r="AB254" s="290"/>
      <c r="AC254" s="288"/>
      <c r="AD254" s="4"/>
      <c r="AE254" s="56"/>
      <c r="AF254" s="56"/>
      <c r="AG254" s="1"/>
      <c r="AH254" s="5"/>
      <c r="AI254"/>
      <c r="AM254"/>
    </row>
    <row r="255" spans="1:43" ht="15.6">
      <c r="A255" s="288"/>
      <c r="B255" s="288"/>
      <c r="C255" s="285"/>
      <c r="D255" s="285"/>
      <c r="E255" s="285"/>
      <c r="F255" s="285"/>
      <c r="G255" s="285"/>
      <c r="H255" s="285"/>
      <c r="I255" s="288"/>
      <c r="J255" s="286"/>
      <c r="K255" s="287"/>
      <c r="L255" s="288"/>
      <c r="M255" s="288"/>
      <c r="N255" s="288"/>
      <c r="O255" s="289"/>
      <c r="P255" s="289"/>
      <c r="Q255" s="288"/>
      <c r="R255" s="289"/>
      <c r="S255" s="289"/>
      <c r="T255" s="289"/>
      <c r="U255" s="289"/>
      <c r="V255" s="289"/>
      <c r="W255" s="288"/>
      <c r="X255" s="289"/>
      <c r="Y255" s="288"/>
      <c r="Z255" s="288"/>
      <c r="AA255" s="287"/>
      <c r="AB255" s="290" t="s">
        <v>4</v>
      </c>
      <c r="AC255" s="288"/>
      <c r="AD255" s="4"/>
      <c r="AE255" s="56"/>
      <c r="AF255" s="56"/>
      <c r="AG255" s="1"/>
      <c r="AH255" s="5"/>
      <c r="AI255"/>
      <c r="AM255"/>
    </row>
    <row r="256" spans="1:43" ht="15.6">
      <c r="A256" s="288"/>
      <c r="B256" s="288"/>
      <c r="C256" s="288"/>
      <c r="D256" s="288"/>
      <c r="E256" s="288"/>
      <c r="F256" s="288"/>
      <c r="G256" s="291" t="s">
        <v>4</v>
      </c>
      <c r="H256" s="288"/>
      <c r="I256" s="287"/>
      <c r="J256" s="287"/>
      <c r="K256" s="287"/>
      <c r="L256" s="291" t="s">
        <v>23</v>
      </c>
      <c r="M256" s="287"/>
      <c r="N256" s="287"/>
      <c r="O256" s="292" t="s">
        <v>402</v>
      </c>
      <c r="P256" s="292" t="s">
        <v>402</v>
      </c>
      <c r="Q256" s="293" t="s">
        <v>538</v>
      </c>
      <c r="R256" s="292" t="s">
        <v>402</v>
      </c>
      <c r="S256" s="292" t="s">
        <v>402</v>
      </c>
      <c r="T256" s="292"/>
      <c r="U256" s="292"/>
      <c r="V256" s="293" t="s">
        <v>422</v>
      </c>
      <c r="W256" s="288"/>
      <c r="X256" s="293" t="s">
        <v>586</v>
      </c>
      <c r="Y256" s="291" t="s">
        <v>489</v>
      </c>
      <c r="Z256" s="287"/>
      <c r="AA256" s="290" t="s">
        <v>77</v>
      </c>
      <c r="AB256" s="290" t="s">
        <v>9</v>
      </c>
      <c r="AC256" s="288"/>
      <c r="AD256" s="4"/>
      <c r="AE256" s="56"/>
      <c r="AF256" s="56"/>
      <c r="AG256" s="1"/>
      <c r="AH256" s="5"/>
      <c r="AI256"/>
      <c r="AM256"/>
    </row>
    <row r="257" spans="1:43" ht="15.6">
      <c r="A257" s="288"/>
      <c r="B257" s="288"/>
      <c r="C257" s="288"/>
      <c r="D257" s="288"/>
      <c r="E257" s="291"/>
      <c r="F257" s="291"/>
      <c r="G257" s="291" t="s">
        <v>487</v>
      </c>
      <c r="H257" s="291" t="s">
        <v>4</v>
      </c>
      <c r="I257" s="290"/>
      <c r="J257" s="290" t="s">
        <v>4</v>
      </c>
      <c r="K257" s="290" t="s">
        <v>1</v>
      </c>
      <c r="L257" s="291" t="s">
        <v>493</v>
      </c>
      <c r="M257" s="290" t="s">
        <v>23</v>
      </c>
      <c r="N257" s="290"/>
      <c r="O257" s="293" t="s">
        <v>585</v>
      </c>
      <c r="P257" s="293" t="s">
        <v>500</v>
      </c>
      <c r="Q257" s="293" t="s">
        <v>563</v>
      </c>
      <c r="R257" s="293" t="s">
        <v>502</v>
      </c>
      <c r="S257" s="293" t="s">
        <v>571</v>
      </c>
      <c r="T257" s="293"/>
      <c r="U257" s="293"/>
      <c r="V257" s="293"/>
      <c r="W257" s="291" t="s">
        <v>413</v>
      </c>
      <c r="X257" s="293" t="s">
        <v>1</v>
      </c>
      <c r="Y257" s="291" t="s">
        <v>498</v>
      </c>
      <c r="Z257" s="290"/>
      <c r="AA257" s="290" t="s">
        <v>423</v>
      </c>
      <c r="AB257" s="290" t="s">
        <v>70</v>
      </c>
      <c r="AC257" s="288"/>
      <c r="AD257" s="4"/>
      <c r="AE257" s="56"/>
      <c r="AF257" s="56"/>
      <c r="AG257" s="1"/>
      <c r="AH257" s="5"/>
      <c r="AI257"/>
      <c r="AM257"/>
    </row>
    <row r="258" spans="1:43" ht="15.6">
      <c r="A258" s="288"/>
      <c r="B258" s="288"/>
      <c r="C258" s="291" t="s">
        <v>0</v>
      </c>
      <c r="D258" s="291"/>
      <c r="E258" s="291" t="s">
        <v>86</v>
      </c>
      <c r="F258" s="291"/>
      <c r="G258" s="294" t="s">
        <v>488</v>
      </c>
      <c r="H258" s="294" t="s">
        <v>9</v>
      </c>
      <c r="I258" s="295"/>
      <c r="J258" s="295" t="s">
        <v>402</v>
      </c>
      <c r="K258" s="295" t="s">
        <v>402</v>
      </c>
      <c r="L258" s="294" t="s">
        <v>414</v>
      </c>
      <c r="M258" s="295" t="s">
        <v>44</v>
      </c>
      <c r="N258" s="295"/>
      <c r="O258" s="296" t="s">
        <v>561</v>
      </c>
      <c r="P258" s="296" t="s">
        <v>439</v>
      </c>
      <c r="Q258" s="296" t="s">
        <v>495</v>
      </c>
      <c r="R258" s="296" t="s">
        <v>482</v>
      </c>
      <c r="S258" s="296" t="s">
        <v>536</v>
      </c>
      <c r="T258" s="296"/>
      <c r="U258" s="296"/>
      <c r="V258" s="296" t="s">
        <v>1</v>
      </c>
      <c r="W258" s="294" t="s">
        <v>414</v>
      </c>
      <c r="X258" s="296" t="s">
        <v>539</v>
      </c>
      <c r="Y258" s="294" t="s">
        <v>499</v>
      </c>
      <c r="Z258" s="295"/>
      <c r="AA258" s="295" t="s">
        <v>424</v>
      </c>
      <c r="AB258" s="295" t="s">
        <v>566</v>
      </c>
      <c r="AC258" s="288"/>
      <c r="AD258" s="4"/>
      <c r="AE258" s="56"/>
      <c r="AF258" s="56"/>
      <c r="AG258" s="1"/>
      <c r="AH258" s="5"/>
      <c r="AI258"/>
      <c r="AM258"/>
    </row>
    <row r="259" spans="1:43">
      <c r="A259" s="288"/>
      <c r="B259" s="288">
        <f>+'Ark1'!C771</f>
        <v>2023</v>
      </c>
      <c r="C259" s="51">
        <f>+'Ark1'!L771</f>
        <v>2</v>
      </c>
      <c r="D259" s="52" t="s">
        <v>29</v>
      </c>
      <c r="E259" s="52">
        <f>+'Ark1'!D771</f>
        <v>1</v>
      </c>
      <c r="F259" s="52" t="str">
        <f t="shared" ref="F259:F270" si="109">+F242</f>
        <v>Jan</v>
      </c>
      <c r="G259" s="51">
        <f>+IF(H259=0,"",'Ark1'!Q771)</f>
        <v>7</v>
      </c>
      <c r="H259" s="51">
        <f>+'Ark1'!R771</f>
        <v>9</v>
      </c>
      <c r="I259" s="66"/>
      <c r="J259" s="53">
        <f>+IF(H259=0,"",'Ark1'!AE771)</f>
        <v>1.5410958904109591</v>
      </c>
      <c r="K259" s="53">
        <f>+IF(H259=0,"",'Ark1'!AF771)</f>
        <v>0.7841221310380061</v>
      </c>
      <c r="L259" s="53">
        <f>+IF(H259=0,"",'Ark1'!T771)</f>
        <v>3.8888888888888888</v>
      </c>
      <c r="M259" s="66">
        <f>+IF(H259=0,"",'Ark1'!U771)</f>
        <v>183.85555555555555</v>
      </c>
      <c r="N259" s="66"/>
      <c r="O259" s="76">
        <f>+IF(H259=0,"",'Ark1'!W771)</f>
        <v>0</v>
      </c>
      <c r="P259" s="76">
        <f>+IF(H259=0,"",'Ark1'!X771)</f>
        <v>0</v>
      </c>
      <c r="Q259" s="76">
        <f>+IF(H259=0,"",'Ark1'!AG771)</f>
        <v>1080.5555555555557</v>
      </c>
      <c r="R259" s="76">
        <f>+IF(H259=0,"",'Ark1'!AH771)</f>
        <v>0</v>
      </c>
      <c r="S259" s="76">
        <f>+IF(H259=0,"",'Ark1'!AI771)</f>
        <v>22.222222222222225</v>
      </c>
      <c r="T259" s="76"/>
      <c r="U259" s="76"/>
      <c r="V259" s="76">
        <f>+IF(H259=0,"",'Ark1'!Y771)</f>
        <v>26.49625177312241</v>
      </c>
      <c r="W259" s="53">
        <f>+IF(H259=0,"",'Ark1'!AA771)</f>
        <v>0.73702773119009102</v>
      </c>
      <c r="X259" s="76">
        <f>+IF(H259=0,"",'Ark1'!AC771)</f>
        <v>28.935275574258696</v>
      </c>
      <c r="Y259" s="76">
        <f t="shared" ref="Y259:Y270" si="110">IF(H259=0,"",1000*M259/Q259)</f>
        <v>170.14910025706939</v>
      </c>
      <c r="Z259" s="66"/>
      <c r="AA259" s="66">
        <f t="shared" ref="AA259:AA270" si="111">IF(H259=0,"",M259/C259)</f>
        <v>91.927777777777777</v>
      </c>
      <c r="AB259" s="66">
        <f t="shared" ref="AB259:AB270" si="112">IF(H259=0,"",H259/G259)</f>
        <v>1.2857142857142858</v>
      </c>
      <c r="AC259" s="288"/>
      <c r="AE259" s="56"/>
      <c r="AF259" s="56"/>
      <c r="AG259" s="1"/>
      <c r="AJ259" s="1"/>
      <c r="AK259" s="1"/>
      <c r="AL259" s="1"/>
      <c r="AN259" s="1"/>
      <c r="AO259" s="32"/>
      <c r="AP259" s="13"/>
      <c r="AQ259" s="13"/>
    </row>
    <row r="260" spans="1:43">
      <c r="A260" s="288"/>
      <c r="B260" s="288">
        <f>+'Ark1'!C772</f>
        <v>2023</v>
      </c>
      <c r="C260" s="51">
        <f>+'Ark1'!L772</f>
        <v>2</v>
      </c>
      <c r="D260" s="52" t="s">
        <v>29</v>
      </c>
      <c r="E260" s="52">
        <f>+'Ark1'!D772</f>
        <v>2</v>
      </c>
      <c r="F260" s="52" t="str">
        <f t="shared" si="109"/>
        <v>Feb</v>
      </c>
      <c r="G260" s="51">
        <f>+IF(H260=0,"",'Ark1'!Q772)</f>
        <v>2</v>
      </c>
      <c r="H260" s="51">
        <f>+'Ark1'!R772</f>
        <v>4</v>
      </c>
      <c r="I260" s="66"/>
      <c r="J260" s="53">
        <f>+IF(H260=0,"",'Ark1'!AE772)</f>
        <v>0.86393088552915742</v>
      </c>
      <c r="K260" s="53">
        <f>+IF(H260=0,"",'Ark1'!AF772)</f>
        <v>0.42393131770511377</v>
      </c>
      <c r="L260" s="53">
        <f>+IF(H260=0,"",'Ark1'!T772)</f>
        <v>5.5</v>
      </c>
      <c r="M260" s="66">
        <f>+IF(H260=0,"",'Ark1'!U772)</f>
        <v>179.85</v>
      </c>
      <c r="N260" s="66"/>
      <c r="O260" s="76">
        <f>+IF(H260=0,"",'Ark1'!W772)</f>
        <v>25</v>
      </c>
      <c r="P260" s="76">
        <f>+IF(H260=0,"",'Ark1'!X772)</f>
        <v>0</v>
      </c>
      <c r="Q260" s="76">
        <f>+IF(H260=0,"",'Ark1'!AG772)</f>
        <v>1023.25</v>
      </c>
      <c r="R260" s="76">
        <f>+IF(H260=0,"",'Ark1'!AH772)</f>
        <v>0</v>
      </c>
      <c r="S260" s="76">
        <f>+IF(H260=0,"",'Ark1'!AI772)</f>
        <v>25</v>
      </c>
      <c r="T260" s="76"/>
      <c r="U260" s="76"/>
      <c r="V260" s="76">
        <f>+IF(H260=0,"",'Ark1'!Y772)</f>
        <v>24.869408919393237</v>
      </c>
      <c r="W260" s="53">
        <f>+IF(H260=0,"",'Ark1'!AA772)</f>
        <v>1.6583123951777001</v>
      </c>
      <c r="X260" s="76">
        <f>+IF(H260=0,"",'Ark1'!AC772)</f>
        <v>-64.922863886598122</v>
      </c>
      <c r="Y260" s="76">
        <f t="shared" si="110"/>
        <v>175.76349865624238</v>
      </c>
      <c r="Z260" s="66"/>
      <c r="AA260" s="66">
        <f t="shared" si="111"/>
        <v>89.924999999999997</v>
      </c>
      <c r="AB260" s="66">
        <f t="shared" si="112"/>
        <v>2</v>
      </c>
      <c r="AC260" s="288"/>
      <c r="AE260" s="56"/>
      <c r="AF260" s="56"/>
      <c r="AG260" s="1"/>
      <c r="AJ260" s="1"/>
      <c r="AK260" s="1"/>
      <c r="AL260" s="1"/>
      <c r="AN260" s="1"/>
      <c r="AO260" s="32"/>
      <c r="AP260" s="13"/>
      <c r="AQ260" s="13"/>
    </row>
    <row r="261" spans="1:43">
      <c r="A261" s="288"/>
      <c r="B261" s="288">
        <f>+'Ark1'!C773</f>
        <v>2023</v>
      </c>
      <c r="C261" s="51">
        <f>+'Ark1'!L773</f>
        <v>2</v>
      </c>
      <c r="D261" s="52" t="s">
        <v>29</v>
      </c>
      <c r="E261" s="52">
        <f>+'Ark1'!D773</f>
        <v>3</v>
      </c>
      <c r="F261" s="52" t="str">
        <f t="shared" si="109"/>
        <v>Mar</v>
      </c>
      <c r="G261" s="51">
        <f>+IF(H261=0,"",'Ark1'!Q773)</f>
        <v>2</v>
      </c>
      <c r="H261" s="51">
        <f>+'Ark1'!R773</f>
        <v>3</v>
      </c>
      <c r="I261" s="66"/>
      <c r="J261" s="53">
        <f>+IF(H261=0,"",'Ark1'!AE773)</f>
        <v>0.56390977443609025</v>
      </c>
      <c r="K261" s="53">
        <f>+IF(H261=0,"",'Ark1'!AF773)</f>
        <v>0.32757223843861127</v>
      </c>
      <c r="L261" s="53">
        <f>+IF(H261=0,"",'Ark1'!T773)</f>
        <v>5</v>
      </c>
      <c r="M261" s="66">
        <f>+IF(H261=0,"",'Ark1'!U773)</f>
        <v>205.66666666666663</v>
      </c>
      <c r="N261" s="66"/>
      <c r="O261" s="76">
        <f>+IF(H261=0,"",'Ark1'!W773)</f>
        <v>0</v>
      </c>
      <c r="P261" s="76">
        <f>+IF(H261=0,"",'Ark1'!X773)</f>
        <v>0</v>
      </c>
      <c r="Q261" s="76">
        <f>+IF(H261=0,"",'Ark1'!AG773)</f>
        <v>780</v>
      </c>
      <c r="R261" s="76">
        <f>+IF(H261=0,"",'Ark1'!AH773)</f>
        <v>0</v>
      </c>
      <c r="S261" s="76">
        <f>+IF(H261=0,"",'Ark1'!AI773)</f>
        <v>0</v>
      </c>
      <c r="T261" s="76"/>
      <c r="U261" s="76"/>
      <c r="V261" s="76">
        <f>+IF(H261=0,"",'Ark1'!Y773)</f>
        <v>13.330249643407518</v>
      </c>
      <c r="W261" s="53">
        <f>+IF(H261=0,"",'Ark1'!AA773)</f>
        <v>0.81649658092772603</v>
      </c>
      <c r="X261" s="76">
        <f>+IF(H261=0,"",'Ark1'!AC773)</f>
        <v>99.839797641777977</v>
      </c>
      <c r="Y261" s="76">
        <f t="shared" si="110"/>
        <v>263.67521367521363</v>
      </c>
      <c r="Z261" s="66"/>
      <c r="AA261" s="66">
        <f t="shared" si="111"/>
        <v>102.83333333333331</v>
      </c>
      <c r="AB261" s="66">
        <f t="shared" si="112"/>
        <v>1.5</v>
      </c>
      <c r="AC261" s="288"/>
      <c r="AE261" s="56"/>
      <c r="AF261" s="56"/>
      <c r="AG261" s="1"/>
      <c r="AJ261" s="1"/>
      <c r="AK261" s="1"/>
      <c r="AL261" s="1"/>
      <c r="AN261" s="1"/>
      <c r="AO261" s="32"/>
      <c r="AP261" s="13"/>
      <c r="AQ261" s="13"/>
    </row>
    <row r="262" spans="1:43">
      <c r="A262" s="288"/>
      <c r="B262" s="288">
        <f>+'Ark1'!C774</f>
        <v>2023</v>
      </c>
      <c r="C262" s="51">
        <f>+'Ark1'!L774</f>
        <v>2</v>
      </c>
      <c r="D262" s="52" t="s">
        <v>29</v>
      </c>
      <c r="E262" s="52">
        <f>+'Ark1'!D774</f>
        <v>4</v>
      </c>
      <c r="F262" s="52" t="str">
        <f t="shared" si="109"/>
        <v>Apr</v>
      </c>
      <c r="G262" s="51">
        <f>+IF(H262=0,"",'Ark1'!Q774)</f>
        <v>4</v>
      </c>
      <c r="H262" s="51">
        <f>+'Ark1'!R774</f>
        <v>4</v>
      </c>
      <c r="I262" s="66"/>
      <c r="J262" s="53">
        <f>+IF(H262=0,"",'Ark1'!AE774)</f>
        <v>0.89887640449438211</v>
      </c>
      <c r="K262" s="53">
        <f>+IF(H262=0,"",'Ark1'!AF774)</f>
        <v>0.51494962544565936</v>
      </c>
      <c r="L262" s="53">
        <f>+IF(H262=0,"",'Ark1'!T774)</f>
        <v>4.25</v>
      </c>
      <c r="M262" s="66">
        <f>+IF(H262=0,"",'Ark1'!U774)</f>
        <v>205.67500000000001</v>
      </c>
      <c r="N262" s="66"/>
      <c r="O262" s="76">
        <f>+IF(H262=0,"",'Ark1'!W774)</f>
        <v>0</v>
      </c>
      <c r="P262" s="76">
        <f>+IF(H262=0,"",'Ark1'!X774)</f>
        <v>0</v>
      </c>
      <c r="Q262" s="76">
        <f>+IF(H262=0,"",'Ark1'!AG774)</f>
        <v>1338</v>
      </c>
      <c r="R262" s="76">
        <f>+IF(H262=0,"",'Ark1'!AH774)</f>
        <v>0</v>
      </c>
      <c r="S262" s="76">
        <f>+IF(H262=0,"",'Ark1'!AI774)</f>
        <v>25</v>
      </c>
      <c r="T262" s="76"/>
      <c r="U262" s="76"/>
      <c r="V262" s="76">
        <f>+IF(H262=0,"",'Ark1'!Y774)</f>
        <v>19.967645704989764</v>
      </c>
      <c r="W262" s="53">
        <f>+IF(H262=0,"",'Ark1'!AA774)</f>
        <v>0.82915619758885006</v>
      </c>
      <c r="X262" s="76">
        <f>+IF(H262=0,"",'Ark1'!AC774)</f>
        <v>-65.647227015064388</v>
      </c>
      <c r="Y262" s="76">
        <f t="shared" si="110"/>
        <v>153.71823617339314</v>
      </c>
      <c r="Z262" s="66"/>
      <c r="AA262" s="66">
        <f t="shared" si="111"/>
        <v>102.83750000000001</v>
      </c>
      <c r="AB262" s="66">
        <f t="shared" si="112"/>
        <v>1</v>
      </c>
      <c r="AC262" s="288"/>
      <c r="AE262" s="56"/>
      <c r="AF262" s="56"/>
      <c r="AG262" s="1"/>
      <c r="AJ262" s="1"/>
      <c r="AK262" s="1"/>
      <c r="AL262" s="1"/>
      <c r="AN262" s="1"/>
      <c r="AO262" s="32"/>
      <c r="AP262" s="13"/>
      <c r="AQ262" s="13"/>
    </row>
    <row r="263" spans="1:43">
      <c r="A263" s="288"/>
      <c r="B263" s="288">
        <f>+'Ark1'!C775</f>
        <v>2023</v>
      </c>
      <c r="C263" s="51">
        <f>+'Ark1'!L775</f>
        <v>2</v>
      </c>
      <c r="D263" s="52" t="s">
        <v>29</v>
      </c>
      <c r="E263" s="52">
        <f>+'Ark1'!D775</f>
        <v>5</v>
      </c>
      <c r="F263" s="52" t="str">
        <f t="shared" si="109"/>
        <v>Mai</v>
      </c>
      <c r="G263" s="51">
        <f>+IF(H263=0,"",'Ark1'!Q775)</f>
        <v>6</v>
      </c>
      <c r="H263" s="51">
        <f>+'Ark1'!R775</f>
        <v>8</v>
      </c>
      <c r="I263" s="66"/>
      <c r="J263" s="53">
        <f>+IF(H263=0,"",'Ark1'!AE775)</f>
        <v>1.1510791366906472</v>
      </c>
      <c r="K263" s="53">
        <f>+IF(H263=0,"",'Ark1'!AF775)</f>
        <v>0.63706059419927785</v>
      </c>
      <c r="L263" s="53">
        <f>+IF(H263=0,"",'Ark1'!T775)</f>
        <v>3.125</v>
      </c>
      <c r="M263" s="66">
        <f>+IF(H263=0,"",'Ark1'!U775)</f>
        <v>195.71250000000001</v>
      </c>
      <c r="N263" s="66"/>
      <c r="O263" s="76">
        <f>+IF(H263=0,"",'Ark1'!W775)</f>
        <v>0</v>
      </c>
      <c r="P263" s="76">
        <f>+IF(H263=0,"",'Ark1'!X775)</f>
        <v>0</v>
      </c>
      <c r="Q263" s="76">
        <f>+IF(H263=0,"",'Ark1'!AG775)</f>
        <v>871.71428571428555</v>
      </c>
      <c r="R263" s="76">
        <f>+IF(H263=0,"",'Ark1'!AH775)</f>
        <v>0</v>
      </c>
      <c r="S263" s="76">
        <f>+IF(H263=0,"",'Ark1'!AI775)</f>
        <v>12.5</v>
      </c>
      <c r="T263" s="76"/>
      <c r="U263" s="76"/>
      <c r="V263" s="76">
        <f>+IF(H263=0,"",'Ark1'!Y775)</f>
        <v>38.429690263518843</v>
      </c>
      <c r="W263" s="53">
        <f>+IF(H263=0,"",'Ark1'!AA775)</f>
        <v>0.78062474979979979</v>
      </c>
      <c r="X263" s="76">
        <f>+IF(H263=0,"",'Ark1'!AC775)</f>
        <v>-44.589779260682405</v>
      </c>
      <c r="Y263" s="76">
        <f t="shared" si="110"/>
        <v>224.51450344149464</v>
      </c>
      <c r="Z263" s="66"/>
      <c r="AA263" s="66">
        <f t="shared" si="111"/>
        <v>97.856250000000003</v>
      </c>
      <c r="AB263" s="66">
        <f t="shared" si="112"/>
        <v>1.3333333333333333</v>
      </c>
      <c r="AC263" s="288"/>
      <c r="AE263" s="56"/>
      <c r="AF263" s="56"/>
      <c r="AG263" s="1"/>
      <c r="AJ263" s="1"/>
      <c r="AK263" s="1"/>
      <c r="AL263" s="1"/>
      <c r="AN263" s="1"/>
      <c r="AO263" s="32"/>
      <c r="AP263" s="13"/>
      <c r="AQ263" s="13"/>
    </row>
    <row r="264" spans="1:43">
      <c r="A264" s="288"/>
      <c r="B264" s="288">
        <f>+'Ark1'!C776</f>
        <v>2023</v>
      </c>
      <c r="C264" s="51">
        <f>+'Ark1'!L776</f>
        <v>2</v>
      </c>
      <c r="D264" s="52" t="s">
        <v>29</v>
      </c>
      <c r="E264" s="52">
        <f>+'Ark1'!D776</f>
        <v>6</v>
      </c>
      <c r="F264" s="52" t="str">
        <f t="shared" si="109"/>
        <v>Jun</v>
      </c>
      <c r="G264" s="51">
        <f>+IF(H264=0,"",'Ark1'!Q776)</f>
        <v>10</v>
      </c>
      <c r="H264" s="51">
        <f>+'Ark1'!R776</f>
        <v>21</v>
      </c>
      <c r="I264" s="66"/>
      <c r="J264" s="53">
        <f>+IF(H264=0,"",'Ark1'!AE776)</f>
        <v>2.258064516129032</v>
      </c>
      <c r="K264" s="53">
        <f>+IF(H264=0,"",'Ark1'!AF776)</f>
        <v>1.3052750973024378</v>
      </c>
      <c r="L264" s="53">
        <f>+IF(H264=0,"",'Ark1'!T776)</f>
        <v>4.1904761904761907</v>
      </c>
      <c r="M264" s="66">
        <f>+IF(H264=0,"",'Ark1'!U776)</f>
        <v>201.44285714285721</v>
      </c>
      <c r="N264" s="66"/>
      <c r="O264" s="76">
        <f>+IF(H264=0,"",'Ark1'!W776)</f>
        <v>4.7619047619047636</v>
      </c>
      <c r="P264" s="76">
        <f>+IF(H264=0,"",'Ark1'!X776)</f>
        <v>0</v>
      </c>
      <c r="Q264" s="76">
        <f>+IF(H264=0,"",'Ark1'!AG776)</f>
        <v>985.38095238095275</v>
      </c>
      <c r="R264" s="76">
        <f>+IF(H264=0,"",'Ark1'!AH776)</f>
        <v>0</v>
      </c>
      <c r="S264" s="76">
        <f>+IF(H264=0,"",'Ark1'!AI776)</f>
        <v>19.047619047619055</v>
      </c>
      <c r="T264" s="76"/>
      <c r="U264" s="76"/>
      <c r="V264" s="76">
        <f>+IF(H264=0,"",'Ark1'!Y776)</f>
        <v>51.475889607507952</v>
      </c>
      <c r="W264" s="53">
        <f>+IF(H264=0,"",'Ark1'!AA776)</f>
        <v>0.95713101153532287</v>
      </c>
      <c r="X264" s="76">
        <f>+IF(H264=0,"",'Ark1'!AC776)</f>
        <v>54.687784528613719</v>
      </c>
      <c r="Y264" s="76">
        <f t="shared" si="110"/>
        <v>204.43145024887644</v>
      </c>
      <c r="Z264" s="66"/>
      <c r="AA264" s="66">
        <f t="shared" si="111"/>
        <v>100.7214285714286</v>
      </c>
      <c r="AB264" s="66">
        <f t="shared" si="112"/>
        <v>2.1</v>
      </c>
      <c r="AC264" s="288"/>
      <c r="AE264" s="56"/>
      <c r="AF264" s="56"/>
      <c r="AG264" s="1"/>
      <c r="AJ264" s="1"/>
      <c r="AK264" s="1"/>
      <c r="AL264" s="1"/>
      <c r="AN264" s="1"/>
      <c r="AO264" s="32"/>
      <c r="AP264" s="13"/>
      <c r="AQ264" s="13"/>
    </row>
    <row r="265" spans="1:43">
      <c r="A265" s="288"/>
      <c r="B265" s="288">
        <f>+'Ark1'!C777</f>
        <v>2023</v>
      </c>
      <c r="C265" s="51">
        <f>+'Ark1'!L777</f>
        <v>2</v>
      </c>
      <c r="D265" s="52" t="s">
        <v>29</v>
      </c>
      <c r="E265" s="52">
        <f>+'Ark1'!D777</f>
        <v>7</v>
      </c>
      <c r="F265" s="52" t="str">
        <f t="shared" si="109"/>
        <v>Jul</v>
      </c>
      <c r="G265" s="51">
        <f>+IF(H265=0,"",'Ark1'!Q777)</f>
        <v>4</v>
      </c>
      <c r="H265" s="51">
        <f>+'Ark1'!R777</f>
        <v>6</v>
      </c>
      <c r="I265" s="66"/>
      <c r="J265" s="53">
        <f>+IF(H265=0,"",'Ark1'!AE777)</f>
        <v>1.0948905109489055</v>
      </c>
      <c r="K265" s="53">
        <f>+IF(H265=0,"",'Ark1'!AF777)</f>
        <v>0.61024528779600939</v>
      </c>
      <c r="L265" s="53">
        <f>+IF(H265=0,"",'Ark1'!T777)</f>
        <v>3.6666666666666656</v>
      </c>
      <c r="M265" s="66">
        <f>+IF(H265=0,"",'Ark1'!U777)</f>
        <v>200.05000000000004</v>
      </c>
      <c r="N265" s="66"/>
      <c r="O265" s="76">
        <f>+IF(H265=0,"",'Ark1'!W777)</f>
        <v>0</v>
      </c>
      <c r="P265" s="76">
        <f>+IF(H265=0,"",'Ark1'!X777)</f>
        <v>0</v>
      </c>
      <c r="Q265" s="76">
        <f>+IF(H265=0,"",'Ark1'!AG777)</f>
        <v>820.33333333333348</v>
      </c>
      <c r="R265" s="76">
        <f>+IF(H265=0,"",'Ark1'!AH777)</f>
        <v>0</v>
      </c>
      <c r="S265" s="76">
        <f>+IF(H265=0,"",'Ark1'!AI777)</f>
        <v>0</v>
      </c>
      <c r="T265" s="76"/>
      <c r="U265" s="76"/>
      <c r="V265" s="76">
        <f>+IF(H265=0,"",'Ark1'!Y777)</f>
        <v>31.449735028030393</v>
      </c>
      <c r="W265" s="53">
        <f>+IF(H265=0,"",'Ark1'!AA777)</f>
        <v>0.74535599249993101</v>
      </c>
      <c r="X265" s="76">
        <f>+IF(H265=0,"",'Ark1'!AC777)</f>
        <v>73.16163226165574</v>
      </c>
      <c r="Y265" s="76">
        <f t="shared" si="110"/>
        <v>243.86428281186508</v>
      </c>
      <c r="Z265" s="66"/>
      <c r="AA265" s="66">
        <f t="shared" si="111"/>
        <v>100.02500000000002</v>
      </c>
      <c r="AB265" s="66">
        <f t="shared" si="112"/>
        <v>1.5</v>
      </c>
      <c r="AC265" s="288"/>
      <c r="AE265" s="56"/>
      <c r="AF265" s="56"/>
      <c r="AG265" s="1"/>
      <c r="AJ265" s="1"/>
      <c r="AK265" s="1"/>
      <c r="AL265" s="1"/>
      <c r="AN265" s="1"/>
      <c r="AO265" s="32"/>
      <c r="AP265" s="13"/>
      <c r="AQ265" s="13"/>
    </row>
    <row r="266" spans="1:43">
      <c r="A266" s="288"/>
      <c r="B266" s="288">
        <f>+'Ark1'!C778</f>
        <v>2023</v>
      </c>
      <c r="C266" s="51">
        <f>+'Ark1'!L778</f>
        <v>2</v>
      </c>
      <c r="D266" s="52" t="s">
        <v>29</v>
      </c>
      <c r="E266" s="52">
        <f>+'Ark1'!D778</f>
        <v>8</v>
      </c>
      <c r="F266" s="52" t="str">
        <f t="shared" si="109"/>
        <v>Aug</v>
      </c>
      <c r="G266" s="51">
        <f>+IF(H266=0,"",'Ark1'!Q778)</f>
        <v>4</v>
      </c>
      <c r="H266" s="51">
        <f>+'Ark1'!R778</f>
        <v>9</v>
      </c>
      <c r="I266" s="66"/>
      <c r="J266" s="53">
        <f>+IF(H266=0,"",'Ark1'!AE778)</f>
        <v>1.1138613861386142</v>
      </c>
      <c r="K266" s="53">
        <f>+IF(H266=0,"",'Ark1'!AF778)</f>
        <v>0.54065641426041855</v>
      </c>
      <c r="L266" s="53">
        <f>+IF(H266=0,"",'Ark1'!T778)</f>
        <v>4.3333333333333321</v>
      </c>
      <c r="M266" s="66">
        <f>+IF(H266=0,"",'Ark1'!U778)</f>
        <v>172.34444444444443</v>
      </c>
      <c r="N266" s="66"/>
      <c r="O266" s="76">
        <f>+IF(H266=0,"",'Ark1'!W778)</f>
        <v>0</v>
      </c>
      <c r="P266" s="76">
        <f>+IF(H266=0,"",'Ark1'!X778)</f>
        <v>0</v>
      </c>
      <c r="Q266" s="76">
        <f>+IF(H266=0,"",'Ark1'!AG778)</f>
        <v>743.375</v>
      </c>
      <c r="R266" s="76">
        <f>+IF(H266=0,"",'Ark1'!AH778)</f>
        <v>0</v>
      </c>
      <c r="S266" s="76">
        <f>+IF(H266=0,"",'Ark1'!AI778)</f>
        <v>0</v>
      </c>
      <c r="T266" s="76"/>
      <c r="U266" s="76"/>
      <c r="V266" s="76">
        <f>+IF(H266=0,"",'Ark1'!Y778)</f>
        <v>23.727298442048195</v>
      </c>
      <c r="W266" s="53">
        <f>+IF(H266=0,"",'Ark1'!AA778)</f>
        <v>0.81649658092772814</v>
      </c>
      <c r="X266" s="76">
        <f>+IF(H266=0,"",'Ark1'!AC778)</f>
        <v>44.142558926536317</v>
      </c>
      <c r="Y266" s="76">
        <f t="shared" si="110"/>
        <v>231.84051716084673</v>
      </c>
      <c r="Z266" s="66"/>
      <c r="AA266" s="66">
        <f t="shared" si="111"/>
        <v>86.172222222222217</v>
      </c>
      <c r="AB266" s="66">
        <f t="shared" si="112"/>
        <v>2.25</v>
      </c>
      <c r="AC266" s="288"/>
      <c r="AE266" s="56"/>
      <c r="AF266" s="56"/>
      <c r="AG266" s="1"/>
      <c r="AJ266" s="1"/>
      <c r="AK266" s="1"/>
      <c r="AL266" s="1"/>
      <c r="AN266" s="1"/>
      <c r="AP266" s="13"/>
      <c r="AQ266" s="13"/>
    </row>
    <row r="267" spans="1:43">
      <c r="A267" s="288"/>
      <c r="B267" s="288">
        <f>+'Ark1'!C779</f>
        <v>2023</v>
      </c>
      <c r="C267" s="51">
        <f>+'Ark1'!L779</f>
        <v>2</v>
      </c>
      <c r="D267" s="52" t="s">
        <v>29</v>
      </c>
      <c r="E267" s="52">
        <f>+'Ark1'!D779</f>
        <v>9</v>
      </c>
      <c r="F267" s="52" t="str">
        <f t="shared" si="109"/>
        <v>Sep</v>
      </c>
      <c r="G267" s="51">
        <f>+IF(H267=0,"",'Ark1'!Q779)</f>
        <v>12</v>
      </c>
      <c r="H267" s="51">
        <f>+'Ark1'!R779</f>
        <v>19</v>
      </c>
      <c r="I267" s="66"/>
      <c r="J267" s="53">
        <f>+IF(H267=0,"",'Ark1'!AE779)</f>
        <v>2.599179206566347</v>
      </c>
      <c r="K267" s="53">
        <f>+IF(H267=0,"",'Ark1'!AF779)</f>
        <v>1.4091091917483363</v>
      </c>
      <c r="L267" s="53">
        <f>+IF(H267=0,"",'Ark1'!T779)</f>
        <v>4.1578947368421044</v>
      </c>
      <c r="M267" s="66">
        <f>+IF(H267=0,"",'Ark1'!U779)</f>
        <v>193.05263157894737</v>
      </c>
      <c r="N267" s="66"/>
      <c r="O267" s="76">
        <f>+IF(H267=0,"",'Ark1'!W779)</f>
        <v>5.2631578947368443</v>
      </c>
      <c r="P267" s="76">
        <f>+IF(H267=0,"",'Ark1'!X779)</f>
        <v>0</v>
      </c>
      <c r="Q267" s="76">
        <f>+IF(H267=0,"",'Ark1'!AG779)</f>
        <v>899.47368421052624</v>
      </c>
      <c r="R267" s="76">
        <f>+IF(H267=0,"",'Ark1'!AH779)</f>
        <v>0</v>
      </c>
      <c r="S267" s="76">
        <f>+IF(H267=0,"",'Ark1'!AI779)</f>
        <v>26.315789473684205</v>
      </c>
      <c r="T267" s="76"/>
      <c r="U267" s="76"/>
      <c r="V267" s="76">
        <f>+IF(H267=0,"",'Ark1'!Y779)</f>
        <v>34.443429874155193</v>
      </c>
      <c r="W267" s="53">
        <f>+IF(H267=0,"",'Ark1'!AA779)</f>
        <v>1.308400304700637</v>
      </c>
      <c r="X267" s="76">
        <f>+IF(H267=0,"",'Ark1'!AC779)</f>
        <v>37.377176304626566</v>
      </c>
      <c r="Y267" s="76">
        <f t="shared" si="110"/>
        <v>214.62843768285549</v>
      </c>
      <c r="Z267" s="66"/>
      <c r="AA267" s="66">
        <f t="shared" si="111"/>
        <v>96.526315789473685</v>
      </c>
      <c r="AB267" s="66">
        <f t="shared" si="112"/>
        <v>1.5833333333333333</v>
      </c>
      <c r="AC267" s="288"/>
      <c r="AE267" s="56"/>
      <c r="AF267" s="56"/>
      <c r="AG267" s="1"/>
      <c r="AJ267" s="1"/>
      <c r="AK267" s="1"/>
      <c r="AL267" s="1"/>
      <c r="AN267" s="1"/>
      <c r="AP267" s="13"/>
      <c r="AQ267" s="13"/>
    </row>
    <row r="268" spans="1:43">
      <c r="A268" s="288"/>
      <c r="B268" s="288">
        <f>+'Ark1'!C780</f>
        <v>2023</v>
      </c>
      <c r="C268" s="51">
        <f>+'Ark1'!L780</f>
        <v>2</v>
      </c>
      <c r="D268" s="52" t="s">
        <v>29</v>
      </c>
      <c r="E268" s="52">
        <f>+'Ark1'!D780</f>
        <v>10</v>
      </c>
      <c r="F268" s="52" t="str">
        <f t="shared" si="109"/>
        <v>Okt</v>
      </c>
      <c r="G268" s="51">
        <f>+IF(H268=0,"",'Ark1'!Q780)</f>
        <v>16</v>
      </c>
      <c r="H268" s="51">
        <f>+'Ark1'!R780</f>
        <v>33</v>
      </c>
      <c r="I268" s="66"/>
      <c r="J268" s="53">
        <f>+IF(H268=0,"",'Ark1'!AE780)</f>
        <v>3.4920634920634925</v>
      </c>
      <c r="K268" s="53">
        <f>+IF(H268=0,"",'Ark1'!AF780)</f>
        <v>1.9556268357591495</v>
      </c>
      <c r="L268" s="53">
        <f>+IF(H268=0,"",'Ark1'!T780)</f>
        <v>4.2727272727272716</v>
      </c>
      <c r="M268" s="66">
        <f>+IF(H268=0,"",'Ark1'!U780)</f>
        <v>191.55151515151516</v>
      </c>
      <c r="N268" s="66"/>
      <c r="O268" s="76">
        <f>+IF(H268=0,"",'Ark1'!W780)</f>
        <v>3.0303030303030303</v>
      </c>
      <c r="P268" s="76">
        <f>+IF(H268=0,"",'Ark1'!X780)</f>
        <v>0</v>
      </c>
      <c r="Q268" s="76">
        <f>+IF(H268=0,"",'Ark1'!AG780)</f>
        <v>872.71875</v>
      </c>
      <c r="R268" s="76">
        <f>+IF(H268=0,"",'Ark1'!AH780)</f>
        <v>0</v>
      </c>
      <c r="S268" s="76">
        <f>+IF(H268=0,"",'Ark1'!AI780)</f>
        <v>12.121212121212123</v>
      </c>
      <c r="T268" s="76"/>
      <c r="U268" s="76"/>
      <c r="V268" s="76">
        <f>+IF(H268=0,"",'Ark1'!Y780)</f>
        <v>36.025076461653448</v>
      </c>
      <c r="W268" s="53">
        <f>+IF(H268=0,"",'Ark1'!AA780)</f>
        <v>1.0231480615838877</v>
      </c>
      <c r="X268" s="76">
        <f>+IF(H268=0,"",'Ark1'!AC780)</f>
        <v>46.470009026215983</v>
      </c>
      <c r="Y268" s="76">
        <f t="shared" si="110"/>
        <v>219.48825455109699</v>
      </c>
      <c r="Z268" s="66"/>
      <c r="AA268" s="66">
        <f t="shared" si="111"/>
        <v>95.775757575757581</v>
      </c>
      <c r="AB268" s="66">
        <f t="shared" si="112"/>
        <v>2.0625</v>
      </c>
      <c r="AC268" s="288"/>
      <c r="AE268" s="56"/>
      <c r="AF268" s="56"/>
      <c r="AG268" s="1"/>
      <c r="AJ268" s="1"/>
      <c r="AK268" s="1"/>
      <c r="AL268" s="1"/>
      <c r="AN268" s="1"/>
      <c r="AP268" s="13"/>
      <c r="AQ268" s="13"/>
    </row>
    <row r="269" spans="1:43">
      <c r="A269" s="288"/>
      <c r="B269" s="288">
        <f>+'Ark1'!C781</f>
        <v>2023</v>
      </c>
      <c r="C269" s="51">
        <f>+'Ark1'!L781</f>
        <v>2</v>
      </c>
      <c r="D269" s="52" t="s">
        <v>29</v>
      </c>
      <c r="E269" s="52">
        <f>+'Ark1'!D781</f>
        <v>11</v>
      </c>
      <c r="F269" s="52" t="str">
        <f t="shared" si="109"/>
        <v>Nov</v>
      </c>
      <c r="G269" s="51">
        <f>+IF(H269=0,"",'Ark1'!Q781)</f>
        <v>14</v>
      </c>
      <c r="H269" s="51">
        <f>+'Ark1'!R781</f>
        <v>16</v>
      </c>
      <c r="I269" s="66"/>
      <c r="J269" s="53">
        <f>+IF(H269=0,"",'Ark1'!AE781)</f>
        <v>1.4324082363473587</v>
      </c>
      <c r="K269" s="53">
        <f>+IF(H269=0,"",'Ark1'!AF781)</f>
        <v>0.78193800828199744</v>
      </c>
      <c r="L269" s="53">
        <f>+IF(H269=0,"",'Ark1'!T781)</f>
        <v>4.75</v>
      </c>
      <c r="M269" s="66">
        <f>+IF(H269=0,"",'Ark1'!U781)</f>
        <v>186.35000000000005</v>
      </c>
      <c r="N269" s="66"/>
      <c r="O269" s="76">
        <f>+IF(H269=0,"",'Ark1'!W781)</f>
        <v>18.75</v>
      </c>
      <c r="P269" s="76">
        <f>+IF(H269=0,"",'Ark1'!X781)</f>
        <v>0</v>
      </c>
      <c r="Q269" s="76">
        <f>+IF(H269=0,"",'Ark1'!AG781)</f>
        <v>1019.2666666666664</v>
      </c>
      <c r="R269" s="76">
        <f>+IF(H269=0,"",'Ark1'!AH781)</f>
        <v>0</v>
      </c>
      <c r="S269" s="76">
        <f>+IF(H269=0,"",'Ark1'!AI781)</f>
        <v>31.25</v>
      </c>
      <c r="T269" s="76"/>
      <c r="U269" s="76"/>
      <c r="V269" s="76">
        <f>+IF(H269=0,"",'Ark1'!Y781)</f>
        <v>32.679580780664764</v>
      </c>
      <c r="W269" s="53">
        <f>+IF(H269=0,"",'Ark1'!AA781)</f>
        <v>1.5612494995995996</v>
      </c>
      <c r="X269" s="76">
        <f>+IF(H269=0,"",'Ark1'!AC781)</f>
        <v>9.2486464968952937</v>
      </c>
      <c r="Y269" s="76">
        <f t="shared" si="110"/>
        <v>182.82752305579186</v>
      </c>
      <c r="Z269" s="66"/>
      <c r="AA269" s="66">
        <f t="shared" si="111"/>
        <v>93.175000000000026</v>
      </c>
      <c r="AB269" s="66">
        <f t="shared" si="112"/>
        <v>1.1428571428571428</v>
      </c>
      <c r="AC269" s="288"/>
      <c r="AE269" s="56"/>
      <c r="AF269" s="56"/>
      <c r="AG269" s="1"/>
      <c r="AJ269" s="1"/>
      <c r="AK269" s="1"/>
      <c r="AL269" s="1"/>
      <c r="AN269" s="1"/>
      <c r="AP269" s="13"/>
      <c r="AQ269" s="13"/>
    </row>
    <row r="270" spans="1:43">
      <c r="A270" s="288"/>
      <c r="B270" s="288">
        <f>+'Ark1'!C782</f>
        <v>2023</v>
      </c>
      <c r="C270" s="51">
        <f>+'Ark1'!L782</f>
        <v>2</v>
      </c>
      <c r="D270" s="52" t="s">
        <v>29</v>
      </c>
      <c r="E270" s="52">
        <f>+'Ark1'!D782</f>
        <v>12</v>
      </c>
      <c r="F270" s="52" t="str">
        <f t="shared" si="109"/>
        <v>Des</v>
      </c>
      <c r="G270" s="51">
        <f>+IF(H270=0,"",'Ark1'!Q782)</f>
        <v>6</v>
      </c>
      <c r="H270" s="51">
        <f>+'Ark1'!R782</f>
        <v>7</v>
      </c>
      <c r="I270" s="66"/>
      <c r="J270" s="53">
        <f>+IF(H270=0,"",'Ark1'!AE782)</f>
        <v>2.7131782945736433</v>
      </c>
      <c r="K270" s="53">
        <f>+IF(H270=0,"",'Ark1'!AF782)</f>
        <v>1.2203058541148233</v>
      </c>
      <c r="L270" s="53">
        <f>+IF(H270=0,"",'Ark1'!T782)</f>
        <v>3.8571428571428559</v>
      </c>
      <c r="M270" s="66">
        <f>+IF(H270=0,"",'Ark1'!U782)</f>
        <v>158.04285714285723</v>
      </c>
      <c r="N270" s="66"/>
      <c r="O270" s="76">
        <f>+IF(H270=0,"",'Ark1'!W782)</f>
        <v>0</v>
      </c>
      <c r="P270" s="76">
        <f>+IF(H270=0,"",'Ark1'!X782)</f>
        <v>0</v>
      </c>
      <c r="Q270" s="76">
        <f>+IF(H270=0,"",'Ark1'!AG782)</f>
        <v>973</v>
      </c>
      <c r="R270" s="76">
        <f>+IF(H270=0,"",'Ark1'!AH782)</f>
        <v>0</v>
      </c>
      <c r="S270" s="76">
        <f>+IF(H270=0,"",'Ark1'!AI782)</f>
        <v>42.857142857142847</v>
      </c>
      <c r="T270" s="76"/>
      <c r="U270" s="76"/>
      <c r="V270" s="76">
        <f>+IF(H270=0,"",'Ark1'!Y782)</f>
        <v>46.323300435799055</v>
      </c>
      <c r="W270" s="53">
        <f>+IF(H270=0,"",'Ark1'!AA782)</f>
        <v>0.63887656499993883</v>
      </c>
      <c r="X270" s="76">
        <f>+IF(H270=0,"",'Ark1'!AC782)</f>
        <v>41.437130374650557</v>
      </c>
      <c r="Y270" s="76">
        <f t="shared" si="110"/>
        <v>162.42842460725305</v>
      </c>
      <c r="Z270" s="66"/>
      <c r="AA270" s="66">
        <f t="shared" si="111"/>
        <v>79.021428571428615</v>
      </c>
      <c r="AB270" s="66">
        <f t="shared" si="112"/>
        <v>1.1666666666666667</v>
      </c>
      <c r="AC270" s="288"/>
      <c r="AE270" s="56"/>
      <c r="AF270" s="56"/>
      <c r="AG270" s="1"/>
      <c r="AJ270" s="1"/>
      <c r="AK270" s="1"/>
      <c r="AL270" s="1"/>
      <c r="AN270" s="1"/>
      <c r="AP270" s="13"/>
      <c r="AQ270" s="13"/>
    </row>
    <row r="271" spans="1:43" ht="15.6">
      <c r="A271" s="288"/>
      <c r="B271" s="288"/>
      <c r="C271" s="285"/>
      <c r="D271" s="285"/>
      <c r="E271" s="285"/>
      <c r="F271" s="285"/>
      <c r="G271" s="285"/>
      <c r="H271" s="285"/>
      <c r="I271" s="288"/>
      <c r="J271" s="286"/>
      <c r="K271" s="287"/>
      <c r="L271" s="288"/>
      <c r="M271" s="288"/>
      <c r="N271" s="288"/>
      <c r="O271" s="289"/>
      <c r="P271" s="289"/>
      <c r="Q271" s="288"/>
      <c r="R271" s="289"/>
      <c r="S271" s="289"/>
      <c r="T271" s="289"/>
      <c r="U271" s="289"/>
      <c r="V271" s="289"/>
      <c r="W271" s="288"/>
      <c r="X271" s="289"/>
      <c r="Y271" s="288"/>
      <c r="Z271" s="288"/>
      <c r="AA271" s="287"/>
      <c r="AB271" s="290"/>
      <c r="AC271" s="288"/>
      <c r="AD271" s="4"/>
      <c r="AE271" s="56"/>
      <c r="AF271" s="56"/>
      <c r="AG271" s="1"/>
      <c r="AH271" s="5"/>
      <c r="AI271"/>
      <c r="AM271"/>
    </row>
    <row r="272" spans="1:43" ht="15.6">
      <c r="A272" s="288"/>
      <c r="B272" s="288"/>
      <c r="C272" s="285"/>
      <c r="D272" s="285"/>
      <c r="E272" s="285"/>
      <c r="F272" s="285"/>
      <c r="G272" s="285"/>
      <c r="H272" s="285"/>
      <c r="I272" s="288"/>
      <c r="J272" s="286"/>
      <c r="K272" s="287"/>
      <c r="L272" s="288"/>
      <c r="M272" s="288"/>
      <c r="N272" s="288"/>
      <c r="O272" s="289"/>
      <c r="P272" s="289"/>
      <c r="Q272" s="288"/>
      <c r="R272" s="289"/>
      <c r="S272" s="289"/>
      <c r="T272" s="289"/>
      <c r="U272" s="289"/>
      <c r="V272" s="289"/>
      <c r="W272" s="288"/>
      <c r="X272" s="289"/>
      <c r="Y272" s="288"/>
      <c r="Z272" s="288"/>
      <c r="AA272" s="287"/>
      <c r="AB272" s="290" t="s">
        <v>4</v>
      </c>
      <c r="AC272" s="288"/>
      <c r="AD272" s="4"/>
      <c r="AE272" s="56"/>
      <c r="AF272" s="56"/>
      <c r="AG272" s="1"/>
      <c r="AH272" s="5"/>
      <c r="AI272"/>
      <c r="AM272"/>
    </row>
    <row r="273" spans="1:43" ht="15.6">
      <c r="A273" s="288"/>
      <c r="B273" s="288"/>
      <c r="C273" s="288"/>
      <c r="D273" s="288"/>
      <c r="E273" s="288"/>
      <c r="F273" s="288"/>
      <c r="G273" s="291" t="s">
        <v>4</v>
      </c>
      <c r="H273" s="288"/>
      <c r="I273" s="287"/>
      <c r="J273" s="287"/>
      <c r="K273" s="287"/>
      <c r="L273" s="291" t="s">
        <v>23</v>
      </c>
      <c r="M273" s="287"/>
      <c r="N273" s="287"/>
      <c r="O273" s="292" t="s">
        <v>402</v>
      </c>
      <c r="P273" s="292" t="s">
        <v>402</v>
      </c>
      <c r="Q273" s="293" t="s">
        <v>538</v>
      </c>
      <c r="R273" s="292" t="s">
        <v>402</v>
      </c>
      <c r="S273" s="292" t="s">
        <v>402</v>
      </c>
      <c r="T273" s="292"/>
      <c r="U273" s="292"/>
      <c r="V273" s="293" t="s">
        <v>422</v>
      </c>
      <c r="W273" s="288"/>
      <c r="X273" s="293" t="s">
        <v>586</v>
      </c>
      <c r="Y273" s="291" t="s">
        <v>489</v>
      </c>
      <c r="Z273" s="287"/>
      <c r="AA273" s="290" t="s">
        <v>77</v>
      </c>
      <c r="AB273" s="290" t="s">
        <v>9</v>
      </c>
      <c r="AC273" s="288"/>
      <c r="AD273" s="4"/>
      <c r="AE273" s="56"/>
      <c r="AF273" s="56"/>
      <c r="AG273" s="1"/>
      <c r="AH273" s="5"/>
      <c r="AI273"/>
      <c r="AM273"/>
    </row>
    <row r="274" spans="1:43" ht="15.6">
      <c r="A274" s="288"/>
      <c r="B274" s="288"/>
      <c r="C274" s="288"/>
      <c r="D274" s="288"/>
      <c r="E274" s="291"/>
      <c r="F274" s="291"/>
      <c r="G274" s="291" t="s">
        <v>487</v>
      </c>
      <c r="H274" s="291" t="s">
        <v>4</v>
      </c>
      <c r="I274" s="290"/>
      <c r="J274" s="290" t="s">
        <v>4</v>
      </c>
      <c r="K274" s="290" t="s">
        <v>1</v>
      </c>
      <c r="L274" s="291" t="s">
        <v>493</v>
      </c>
      <c r="M274" s="290" t="s">
        <v>23</v>
      </c>
      <c r="N274" s="290"/>
      <c r="O274" s="293" t="s">
        <v>585</v>
      </c>
      <c r="P274" s="293" t="s">
        <v>500</v>
      </c>
      <c r="Q274" s="293" t="s">
        <v>563</v>
      </c>
      <c r="R274" s="293" t="s">
        <v>502</v>
      </c>
      <c r="S274" s="293" t="s">
        <v>571</v>
      </c>
      <c r="T274" s="293"/>
      <c r="U274" s="293"/>
      <c r="V274" s="293"/>
      <c r="W274" s="291" t="s">
        <v>413</v>
      </c>
      <c r="X274" s="293" t="s">
        <v>1</v>
      </c>
      <c r="Y274" s="291" t="s">
        <v>498</v>
      </c>
      <c r="Z274" s="290"/>
      <c r="AA274" s="290" t="s">
        <v>423</v>
      </c>
      <c r="AB274" s="290" t="s">
        <v>70</v>
      </c>
      <c r="AC274" s="288"/>
      <c r="AD274" s="4"/>
      <c r="AE274" s="56"/>
      <c r="AF274" s="56"/>
      <c r="AG274" s="1"/>
      <c r="AH274" s="5"/>
      <c r="AI274"/>
      <c r="AM274"/>
    </row>
    <row r="275" spans="1:43" ht="15.6">
      <c r="A275" s="288"/>
      <c r="B275" s="288"/>
      <c r="C275" s="291" t="s">
        <v>0</v>
      </c>
      <c r="D275" s="291"/>
      <c r="E275" s="291" t="s">
        <v>86</v>
      </c>
      <c r="F275" s="291"/>
      <c r="G275" s="294" t="s">
        <v>488</v>
      </c>
      <c r="H275" s="294" t="s">
        <v>9</v>
      </c>
      <c r="I275" s="295"/>
      <c r="J275" s="295" t="s">
        <v>402</v>
      </c>
      <c r="K275" s="295" t="s">
        <v>402</v>
      </c>
      <c r="L275" s="294" t="s">
        <v>414</v>
      </c>
      <c r="M275" s="295" t="s">
        <v>44</v>
      </c>
      <c r="N275" s="295"/>
      <c r="O275" s="296" t="s">
        <v>561</v>
      </c>
      <c r="P275" s="296" t="s">
        <v>439</v>
      </c>
      <c r="Q275" s="296" t="s">
        <v>495</v>
      </c>
      <c r="R275" s="296" t="s">
        <v>482</v>
      </c>
      <c r="S275" s="296" t="s">
        <v>536</v>
      </c>
      <c r="T275" s="296"/>
      <c r="U275" s="296"/>
      <c r="V275" s="296" t="s">
        <v>1</v>
      </c>
      <c r="W275" s="294" t="s">
        <v>414</v>
      </c>
      <c r="X275" s="296" t="s">
        <v>539</v>
      </c>
      <c r="Y275" s="294" t="s">
        <v>499</v>
      </c>
      <c r="Z275" s="295"/>
      <c r="AA275" s="295" t="s">
        <v>424</v>
      </c>
      <c r="AB275" s="295" t="s">
        <v>566</v>
      </c>
      <c r="AC275" s="288"/>
      <c r="AD275" s="4"/>
      <c r="AE275" s="56"/>
      <c r="AF275" s="56"/>
      <c r="AG275" s="1"/>
      <c r="AH275" s="5"/>
      <c r="AI275"/>
      <c r="AM275"/>
    </row>
    <row r="276" spans="1:43">
      <c r="A276" s="288"/>
      <c r="B276" s="288">
        <f>+'Ark1'!C783</f>
        <v>2023</v>
      </c>
      <c r="C276" s="51">
        <f>+'Ark1'!L783</f>
        <v>3</v>
      </c>
      <c r="D276" s="52" t="s">
        <v>30</v>
      </c>
      <c r="E276" s="52">
        <f>+'Ark1'!D783</f>
        <v>1</v>
      </c>
      <c r="F276" s="52" t="s">
        <v>597</v>
      </c>
      <c r="G276" s="51">
        <f>+IF(H276=0,"",'Ark1'!Q783)</f>
        <v>20</v>
      </c>
      <c r="H276" s="51">
        <f>+'Ark1'!R783</f>
        <v>35</v>
      </c>
      <c r="I276" s="66"/>
      <c r="J276" s="53">
        <f>+IF(H276=0,"",'Ark1'!AE783)</f>
        <v>5.9931506849315053</v>
      </c>
      <c r="K276" s="53">
        <f>+IF(H276=0,"",'Ark1'!AF783)</f>
        <v>4.0503104359751276</v>
      </c>
      <c r="L276" s="53">
        <f>+IF(H276=0,"",'Ark1'!T783)</f>
        <v>4.8</v>
      </c>
      <c r="M276" s="66">
        <f>+IF(H276=0,"",'Ark1'!U783)</f>
        <v>244.20571428571441</v>
      </c>
      <c r="N276" s="66"/>
      <c r="O276" s="76">
        <f>+IF(H276=0,"",'Ark1'!W783)</f>
        <v>8.5714285714285694</v>
      </c>
      <c r="P276" s="76">
        <f>+IF(H276=0,"",'Ark1'!X783)</f>
        <v>2.8571428571428577</v>
      </c>
      <c r="Q276" s="76">
        <f>+IF(H276=0,"",'Ark1'!AG783)</f>
        <v>952.54838709677426</v>
      </c>
      <c r="R276" s="76">
        <f>+IF(H276=0,"",'Ark1'!AH783)</f>
        <v>0</v>
      </c>
      <c r="S276" s="76">
        <f>+IF(H276=0,"",'Ark1'!AI783)</f>
        <v>11.428571428571431</v>
      </c>
      <c r="T276" s="76"/>
      <c r="U276" s="76"/>
      <c r="V276" s="76">
        <f>+IF(H276=0,"",'Ark1'!Y783)</f>
        <v>40.157510899365057</v>
      </c>
      <c r="W276" s="53">
        <f>+IF(H276=0,"",'Ark1'!AA783)</f>
        <v>1.410167163343208</v>
      </c>
      <c r="X276" s="76">
        <f>+IF(H276=0,"",'Ark1'!AC783)</f>
        <v>67.473992217801651</v>
      </c>
      <c r="Y276" s="76">
        <f t="shared" ref="Y276:Y287" si="113">IF(H276=0,"",1000*M276/Q276)</f>
        <v>256.37092833679253</v>
      </c>
      <c r="Z276" s="66"/>
      <c r="AA276" s="66">
        <f t="shared" ref="AA276:AA287" si="114">IF(H276=0,"",M276/C276)</f>
        <v>81.401904761904802</v>
      </c>
      <c r="AB276" s="66">
        <f t="shared" ref="AB276:AB287" si="115">IF(H276=0,"",H276/G276)</f>
        <v>1.75</v>
      </c>
      <c r="AC276" s="288"/>
      <c r="AE276" s="56"/>
      <c r="AF276" s="56"/>
      <c r="AG276" s="1"/>
      <c r="AJ276" s="1"/>
      <c r="AK276" s="1"/>
      <c r="AL276" s="1"/>
      <c r="AN276" s="1"/>
      <c r="AP276" s="13"/>
      <c r="AQ276" s="13"/>
    </row>
    <row r="277" spans="1:43">
      <c r="A277" s="288"/>
      <c r="B277" s="288">
        <f>+'Ark1'!C784</f>
        <v>2023</v>
      </c>
      <c r="C277" s="51">
        <f>+'Ark1'!L784</f>
        <v>3</v>
      </c>
      <c r="D277" s="52" t="s">
        <v>30</v>
      </c>
      <c r="E277" s="52">
        <f>+'Ark1'!D784</f>
        <v>2</v>
      </c>
      <c r="F277" s="52" t="s">
        <v>598</v>
      </c>
      <c r="G277" s="51">
        <f>+IF(H277=0,"",'Ark1'!Q784)</f>
        <v>7</v>
      </c>
      <c r="H277" s="51">
        <f>+'Ark1'!R784</f>
        <v>11</v>
      </c>
      <c r="I277" s="66"/>
      <c r="J277" s="53">
        <f>+IF(H277=0,"",'Ark1'!AE784)</f>
        <v>2.3758099352051838</v>
      </c>
      <c r="K277" s="53">
        <f>+IF(H277=0,"",'Ark1'!AF784)</f>
        <v>1.7908947284370469</v>
      </c>
      <c r="L277" s="53">
        <f>+IF(H277=0,"",'Ark1'!T784)</f>
        <v>5.1818181818181808</v>
      </c>
      <c r="M277" s="66">
        <f>+IF(H277=0,"",'Ark1'!U784)</f>
        <v>276.28181818181815</v>
      </c>
      <c r="N277" s="66"/>
      <c r="O277" s="76">
        <f>+IF(H277=0,"",'Ark1'!W784)</f>
        <v>18.181818181818183</v>
      </c>
      <c r="P277" s="76">
        <f>+IF(H277=0,"",'Ark1'!X784)</f>
        <v>18.181818181818183</v>
      </c>
      <c r="Q277" s="76">
        <f>+IF(H277=0,"",'Ark1'!AG784)</f>
        <v>933.27272727272725</v>
      </c>
      <c r="R277" s="76">
        <f>+IF(H277=0,"",'Ark1'!AH784)</f>
        <v>0</v>
      </c>
      <c r="S277" s="76">
        <f>+IF(H277=0,"",'Ark1'!AI784)</f>
        <v>27.272727272727277</v>
      </c>
      <c r="T277" s="76"/>
      <c r="U277" s="76"/>
      <c r="V277" s="76">
        <f>+IF(H277=0,"",'Ark1'!Y784)</f>
        <v>50.762402303312001</v>
      </c>
      <c r="W277" s="53">
        <f>+IF(H277=0,"",'Ark1'!AA784)</f>
        <v>1.1922615498730929</v>
      </c>
      <c r="X277" s="76">
        <f>+IF(H277=0,"",'Ark1'!AC784)</f>
        <v>26.48716582749384</v>
      </c>
      <c r="Y277" s="76">
        <f t="shared" si="113"/>
        <v>296.03545684784729</v>
      </c>
      <c r="Z277" s="66"/>
      <c r="AA277" s="66">
        <f t="shared" si="114"/>
        <v>92.09393939393938</v>
      </c>
      <c r="AB277" s="66">
        <f t="shared" si="115"/>
        <v>1.5714285714285714</v>
      </c>
      <c r="AC277" s="288"/>
      <c r="AE277" s="56"/>
      <c r="AF277" s="56"/>
      <c r="AG277" s="1"/>
      <c r="AJ277" s="1"/>
      <c r="AK277" s="1"/>
      <c r="AL277" s="1"/>
      <c r="AN277" s="1"/>
      <c r="AP277" s="13"/>
      <c r="AQ277" s="13"/>
    </row>
    <row r="278" spans="1:43">
      <c r="A278" s="288"/>
      <c r="B278" s="288">
        <f>+'Ark1'!C785</f>
        <v>2023</v>
      </c>
      <c r="C278" s="51">
        <f>+'Ark1'!L785</f>
        <v>3</v>
      </c>
      <c r="D278" s="52" t="s">
        <v>30</v>
      </c>
      <c r="E278" s="52">
        <f>+'Ark1'!D785</f>
        <v>3</v>
      </c>
      <c r="F278" s="52" t="s">
        <v>599</v>
      </c>
      <c r="G278" s="51">
        <f>+IF(H278=0,"",'Ark1'!Q785)</f>
        <v>21</v>
      </c>
      <c r="H278" s="51">
        <f>+'Ark1'!R785</f>
        <v>39</v>
      </c>
      <c r="I278" s="66"/>
      <c r="J278" s="53">
        <f>+IF(H278=0,"",'Ark1'!AE785)</f>
        <v>7.3308270676691745</v>
      </c>
      <c r="K278" s="53">
        <f>+IF(H278=0,"",'Ark1'!AF785)</f>
        <v>4.2847722974759428</v>
      </c>
      <c r="L278" s="53">
        <f>+IF(H278=0,"",'Ark1'!T785)</f>
        <v>4.8974358974358978</v>
      </c>
      <c r="M278" s="66">
        <f>+IF(H278=0,"",'Ark1'!U785)</f>
        <v>206.93846153846155</v>
      </c>
      <c r="N278" s="66"/>
      <c r="O278" s="76">
        <f>+IF(H278=0,"",'Ark1'!W785)</f>
        <v>2.5641025641025639</v>
      </c>
      <c r="P278" s="76">
        <f>+IF(H278=0,"",'Ark1'!X785)</f>
        <v>0</v>
      </c>
      <c r="Q278" s="76">
        <f>+IF(H278=0,"",'Ark1'!AG785)</f>
        <v>924</v>
      </c>
      <c r="R278" s="76">
        <f>+IF(H278=0,"",'Ark1'!AH785)</f>
        <v>0</v>
      </c>
      <c r="S278" s="76">
        <f>+IF(H278=0,"",'Ark1'!AI785)</f>
        <v>28.205128205128201</v>
      </c>
      <c r="T278" s="76"/>
      <c r="U278" s="76"/>
      <c r="V278" s="76">
        <f>+IF(H278=0,"",'Ark1'!Y785)</f>
        <v>45.421036667959186</v>
      </c>
      <c r="W278" s="53">
        <f>+IF(H278=0,"",'Ark1'!AA785)</f>
        <v>1.0811881355029749</v>
      </c>
      <c r="X278" s="76">
        <f>+IF(H278=0,"",'Ark1'!AC785)</f>
        <v>20.919263759894505</v>
      </c>
      <c r="Y278" s="76">
        <f t="shared" si="113"/>
        <v>223.95937395937398</v>
      </c>
      <c r="Z278" s="66"/>
      <c r="AA278" s="66">
        <f t="shared" si="114"/>
        <v>68.97948717948718</v>
      </c>
      <c r="AB278" s="66">
        <f t="shared" si="115"/>
        <v>1.8571428571428572</v>
      </c>
      <c r="AC278" s="288"/>
      <c r="AE278" s="56"/>
      <c r="AF278" s="56"/>
      <c r="AG278" s="1"/>
      <c r="AJ278" s="1"/>
      <c r="AK278" s="1"/>
      <c r="AL278" s="1"/>
      <c r="AN278" s="1"/>
      <c r="AP278" s="13"/>
      <c r="AQ278" s="13"/>
    </row>
    <row r="279" spans="1:43">
      <c r="A279" s="288"/>
      <c r="B279" s="288">
        <f>+'Ark1'!C786</f>
        <v>2023</v>
      </c>
      <c r="C279" s="51">
        <f>+'Ark1'!L786</f>
        <v>3</v>
      </c>
      <c r="D279" s="52" t="s">
        <v>30</v>
      </c>
      <c r="E279" s="52">
        <f>+'Ark1'!D786</f>
        <v>4</v>
      </c>
      <c r="F279" s="52" t="s">
        <v>600</v>
      </c>
      <c r="G279" s="51">
        <f>+IF(H279=0,"",'Ark1'!Q786)</f>
        <v>12</v>
      </c>
      <c r="H279" s="51">
        <f>+'Ark1'!R786</f>
        <v>15</v>
      </c>
      <c r="I279" s="66"/>
      <c r="J279" s="53">
        <f>+IF(H279=0,"",'Ark1'!AE786)</f>
        <v>3.3707865168539315</v>
      </c>
      <c r="K279" s="53">
        <f>+IF(H279=0,"",'Ark1'!AF786)</f>
        <v>2.2030104554741019</v>
      </c>
      <c r="L279" s="53">
        <f>+IF(H279=0,"",'Ark1'!T786)</f>
        <v>4.3333333333333321</v>
      </c>
      <c r="M279" s="66">
        <f>+IF(H279=0,"",'Ark1'!U786)</f>
        <v>234.63999999999996</v>
      </c>
      <c r="N279" s="66"/>
      <c r="O279" s="76">
        <f>+IF(H279=0,"",'Ark1'!W786)</f>
        <v>0</v>
      </c>
      <c r="P279" s="76">
        <f>+IF(H279=0,"",'Ark1'!X786)</f>
        <v>0</v>
      </c>
      <c r="Q279" s="76">
        <f>+IF(H279=0,"",'Ark1'!AG786)</f>
        <v>1072.214285714286</v>
      </c>
      <c r="R279" s="76">
        <f>+IF(H279=0,"",'Ark1'!AH786)</f>
        <v>0</v>
      </c>
      <c r="S279" s="76">
        <f>+IF(H279=0,"",'Ark1'!AI786)</f>
        <v>26.666666666666675</v>
      </c>
      <c r="T279" s="76"/>
      <c r="U279" s="76"/>
      <c r="V279" s="76">
        <f>+IF(H279=0,"",'Ark1'!Y786)</f>
        <v>56.235692106229841</v>
      </c>
      <c r="W279" s="53">
        <f>+IF(H279=0,"",'Ark1'!AA786)</f>
        <v>0.9428090415820648</v>
      </c>
      <c r="X279" s="76">
        <f>+IF(H279=0,"",'Ark1'!AC786)</f>
        <v>-7.0288579348610583</v>
      </c>
      <c r="Y279" s="76">
        <f t="shared" si="113"/>
        <v>218.83685297448528</v>
      </c>
      <c r="Z279" s="66"/>
      <c r="AA279" s="66">
        <f t="shared" si="114"/>
        <v>78.213333333333324</v>
      </c>
      <c r="AB279" s="66">
        <f t="shared" si="115"/>
        <v>1.25</v>
      </c>
      <c r="AC279" s="288"/>
      <c r="AE279" s="56"/>
      <c r="AF279" s="56"/>
      <c r="AG279" s="1"/>
      <c r="AJ279" s="1"/>
      <c r="AK279" s="1"/>
      <c r="AL279" s="1"/>
      <c r="AN279" s="1"/>
      <c r="AP279" s="13"/>
      <c r="AQ279" s="13"/>
    </row>
    <row r="280" spans="1:43">
      <c r="A280" s="288"/>
      <c r="B280" s="288">
        <f>+'Ark1'!C787</f>
        <v>2023</v>
      </c>
      <c r="C280" s="51">
        <f>+'Ark1'!L787</f>
        <v>3</v>
      </c>
      <c r="D280" s="52" t="s">
        <v>30</v>
      </c>
      <c r="E280" s="52">
        <f>+'Ark1'!D787</f>
        <v>5</v>
      </c>
      <c r="F280" s="52" t="s">
        <v>442</v>
      </c>
      <c r="G280" s="51">
        <f>+IF(H280=0,"",'Ark1'!Q787)</f>
        <v>18</v>
      </c>
      <c r="H280" s="51">
        <f>+'Ark1'!R787</f>
        <v>23</v>
      </c>
      <c r="I280" s="66"/>
      <c r="J280" s="53">
        <f>+IF(H280=0,"",'Ark1'!AE787)</f>
        <v>3.3093525179856118</v>
      </c>
      <c r="K280" s="53">
        <f>+IF(H280=0,"",'Ark1'!AF787)</f>
        <v>2.1405024384646745</v>
      </c>
      <c r="L280" s="53">
        <f>+IF(H280=0,"",'Ark1'!T787)</f>
        <v>5</v>
      </c>
      <c r="M280" s="66">
        <f>+IF(H280=0,"",'Ark1'!U787)</f>
        <v>228.72608695652167</v>
      </c>
      <c r="N280" s="66"/>
      <c r="O280" s="76">
        <f>+IF(H280=0,"",'Ark1'!W787)</f>
        <v>8.695652173913043</v>
      </c>
      <c r="P280" s="76">
        <f>+IF(H280=0,"",'Ark1'!X787)</f>
        <v>4.3478260869565215</v>
      </c>
      <c r="Q280" s="76">
        <f>+IF(H280=0,"",'Ark1'!AG787)</f>
        <v>995.17391304347825</v>
      </c>
      <c r="R280" s="76">
        <f>+IF(H280=0,"",'Ark1'!AH787)</f>
        <v>0</v>
      </c>
      <c r="S280" s="76">
        <f>+IF(H280=0,"",'Ark1'!AI787)</f>
        <v>21.739130434782609</v>
      </c>
      <c r="T280" s="76"/>
      <c r="U280" s="76"/>
      <c r="V280" s="76">
        <f>+IF(H280=0,"",'Ark1'!Y787)</f>
        <v>69.73014579444245</v>
      </c>
      <c r="W280" s="53">
        <f>+IF(H280=0,"",'Ark1'!AA787)</f>
        <v>1.2158375177486576</v>
      </c>
      <c r="X280" s="76">
        <f>+IF(H280=0,"",'Ark1'!AC787)</f>
        <v>42.257447630716499</v>
      </c>
      <c r="Y280" s="76">
        <f t="shared" si="113"/>
        <v>229.83529206168896</v>
      </c>
      <c r="Z280" s="66"/>
      <c r="AA280" s="66">
        <f t="shared" si="114"/>
        <v>76.242028985507218</v>
      </c>
      <c r="AB280" s="66">
        <f t="shared" si="115"/>
        <v>1.2777777777777777</v>
      </c>
      <c r="AC280" s="288"/>
      <c r="AE280" s="56"/>
      <c r="AF280" s="56"/>
      <c r="AG280" s="1"/>
      <c r="AJ280" s="1"/>
      <c r="AK280" s="1"/>
      <c r="AL280" s="1"/>
      <c r="AN280" s="1"/>
      <c r="AP280" s="13"/>
      <c r="AQ280" s="13"/>
    </row>
    <row r="281" spans="1:43">
      <c r="A281" s="288"/>
      <c r="B281" s="288">
        <f>+'Ark1'!C788</f>
        <v>2023</v>
      </c>
      <c r="C281" s="51">
        <f>+'Ark1'!L788</f>
        <v>3</v>
      </c>
      <c r="D281" s="52" t="s">
        <v>30</v>
      </c>
      <c r="E281" s="52">
        <f>+'Ark1'!D788</f>
        <v>6</v>
      </c>
      <c r="F281" s="52" t="s">
        <v>601</v>
      </c>
      <c r="G281" s="51">
        <f>+IF(H281=0,"",'Ark1'!Q788)</f>
        <v>37</v>
      </c>
      <c r="H281" s="51">
        <f>+'Ark1'!R788</f>
        <v>69</v>
      </c>
      <c r="I281" s="66"/>
      <c r="J281" s="53">
        <f>+IF(H281=0,"",'Ark1'!AE788)</f>
        <v>7.4193548387096788</v>
      </c>
      <c r="K281" s="53">
        <f>+IF(H281=0,"",'Ark1'!AF788)</f>
        <v>4.6214569539693287</v>
      </c>
      <c r="L281" s="53">
        <f>+IF(H281=0,"",'Ark1'!T788)</f>
        <v>4.6521739130434785</v>
      </c>
      <c r="M281" s="66">
        <f>+IF(H281=0,"",'Ark1'!U788)</f>
        <v>217.06956521739136</v>
      </c>
      <c r="N281" s="66"/>
      <c r="O281" s="76">
        <f>+IF(H281=0,"",'Ark1'!W788)</f>
        <v>10.144927536231885</v>
      </c>
      <c r="P281" s="76">
        <f>+IF(H281=0,"",'Ark1'!X788)</f>
        <v>0</v>
      </c>
      <c r="Q281" s="76">
        <f>+IF(H281=0,"",'Ark1'!AG788)</f>
        <v>895.30882352941182</v>
      </c>
      <c r="R281" s="76">
        <f>+IF(H281=0,"",'Ark1'!AH788)</f>
        <v>0</v>
      </c>
      <c r="S281" s="76">
        <f>+IF(H281=0,"",'Ark1'!AI788)</f>
        <v>31.884057971014496</v>
      </c>
      <c r="T281" s="76"/>
      <c r="U281" s="76"/>
      <c r="V281" s="76">
        <f>+IF(H281=0,"",'Ark1'!Y788)</f>
        <v>61.716608772369298</v>
      </c>
      <c r="W281" s="53">
        <f>+IF(H281=0,"",'Ark1'!AA788)</f>
        <v>1.201763040094368</v>
      </c>
      <c r="X281" s="76">
        <f>+IF(H281=0,"",'Ark1'!AC788)</f>
        <v>59.915659509515088</v>
      </c>
      <c r="Y281" s="76">
        <f t="shared" si="113"/>
        <v>242.45216791417045</v>
      </c>
      <c r="Z281" s="66"/>
      <c r="AA281" s="66">
        <f t="shared" si="114"/>
        <v>72.356521739130457</v>
      </c>
      <c r="AB281" s="66">
        <f t="shared" si="115"/>
        <v>1.8648648648648649</v>
      </c>
      <c r="AC281" s="288"/>
      <c r="AE281" s="56"/>
      <c r="AF281" s="56"/>
      <c r="AG281" s="1"/>
      <c r="AJ281" s="1"/>
      <c r="AK281" s="1"/>
      <c r="AL281" s="1"/>
      <c r="AN281" s="1"/>
      <c r="AP281" s="13"/>
      <c r="AQ281" s="13"/>
    </row>
    <row r="282" spans="1:43">
      <c r="A282" s="288"/>
      <c r="B282" s="288">
        <f>+'Ark1'!C789</f>
        <v>2023</v>
      </c>
      <c r="C282" s="51">
        <f>+'Ark1'!L789</f>
        <v>3</v>
      </c>
      <c r="D282" s="52" t="s">
        <v>30</v>
      </c>
      <c r="E282" s="52">
        <f>+'Ark1'!D789</f>
        <v>7</v>
      </c>
      <c r="F282" s="52" t="s">
        <v>602</v>
      </c>
      <c r="G282" s="51">
        <f>+IF(H282=0,"",'Ark1'!Q789)</f>
        <v>25</v>
      </c>
      <c r="H282" s="51">
        <f>+'Ark1'!R789</f>
        <v>42</v>
      </c>
      <c r="I282" s="66"/>
      <c r="J282" s="53">
        <f>+IF(H282=0,"",'Ark1'!AE789)</f>
        <v>7.6642335766423342</v>
      </c>
      <c r="K282" s="53">
        <f>+IF(H282=0,"",'Ark1'!AF789)</f>
        <v>4.8880632300141267</v>
      </c>
      <c r="L282" s="53">
        <f>+IF(H282=0,"",'Ark1'!T789)</f>
        <v>4.7857142857142847</v>
      </c>
      <c r="M282" s="66">
        <f>+IF(H282=0,"",'Ark1'!U789)</f>
        <v>228.91428571428577</v>
      </c>
      <c r="N282" s="66"/>
      <c r="O282" s="76">
        <f>+IF(H282=0,"",'Ark1'!W789)</f>
        <v>2.3809523809523818</v>
      </c>
      <c r="P282" s="76">
        <f>+IF(H282=0,"",'Ark1'!X789)</f>
        <v>0</v>
      </c>
      <c r="Q282" s="76">
        <f>+IF(H282=0,"",'Ark1'!AG789)</f>
        <v>930.357142857143</v>
      </c>
      <c r="R282" s="76">
        <f>+IF(H282=0,"",'Ark1'!AH789)</f>
        <v>0</v>
      </c>
      <c r="S282" s="76">
        <f>+IF(H282=0,"",'Ark1'!AI789)</f>
        <v>26.190476190476193</v>
      </c>
      <c r="T282" s="76"/>
      <c r="U282" s="76"/>
      <c r="V282" s="76">
        <f>+IF(H282=0,"",'Ark1'!Y789)</f>
        <v>48.787349899375251</v>
      </c>
      <c r="W282" s="53">
        <f>+IF(H282=0,"",'Ark1'!AA789)</f>
        <v>1.2447167259626419</v>
      </c>
      <c r="X282" s="76">
        <f>+IF(H282=0,"",'Ark1'!AC789)</f>
        <v>62.702303552923546</v>
      </c>
      <c r="Y282" s="76">
        <f t="shared" si="113"/>
        <v>246.0499040307102</v>
      </c>
      <c r="Z282" s="66"/>
      <c r="AA282" s="66">
        <f t="shared" si="114"/>
        <v>76.304761904761918</v>
      </c>
      <c r="AB282" s="66">
        <f t="shared" si="115"/>
        <v>1.68</v>
      </c>
      <c r="AC282" s="288"/>
      <c r="AE282" s="56"/>
      <c r="AF282" s="56"/>
      <c r="AG282" s="1"/>
      <c r="AJ282" s="1"/>
      <c r="AK282" s="1"/>
      <c r="AL282" s="1"/>
      <c r="AN282" s="1"/>
      <c r="AP282" s="13"/>
      <c r="AQ282" s="13"/>
    </row>
    <row r="283" spans="1:43">
      <c r="A283" s="288"/>
      <c r="B283" s="288">
        <f>+'Ark1'!C790</f>
        <v>2023</v>
      </c>
      <c r="C283" s="51">
        <f>+'Ark1'!L790</f>
        <v>3</v>
      </c>
      <c r="D283" s="52" t="s">
        <v>30</v>
      </c>
      <c r="E283" s="52">
        <f>+'Ark1'!D790</f>
        <v>8</v>
      </c>
      <c r="F283" s="52" t="s">
        <v>603</v>
      </c>
      <c r="G283" s="51">
        <f>+IF(H283=0,"",'Ark1'!Q790)</f>
        <v>28</v>
      </c>
      <c r="H283" s="51">
        <f>+'Ark1'!R790</f>
        <v>54</v>
      </c>
      <c r="I283" s="66"/>
      <c r="J283" s="53">
        <f>+IF(H283=0,"",'Ark1'!AE790)</f>
        <v>6.6831683168316838</v>
      </c>
      <c r="K283" s="53">
        <f>+IF(H283=0,"",'Ark1'!AF790)</f>
        <v>4.5005786149491778</v>
      </c>
      <c r="L283" s="53">
        <f>+IF(H283=0,"",'Ark1'!T790)</f>
        <v>4.7962962962962967</v>
      </c>
      <c r="M283" s="66">
        <f>+IF(H283=0,"",'Ark1'!U790)</f>
        <v>239.10740740740735</v>
      </c>
      <c r="N283" s="66"/>
      <c r="O283" s="76">
        <f>+IF(H283=0,"",'Ark1'!W790)</f>
        <v>7.4074074074074083</v>
      </c>
      <c r="P283" s="76">
        <f>+IF(H283=0,"",'Ark1'!X790)</f>
        <v>0</v>
      </c>
      <c r="Q283" s="76">
        <f>+IF(H283=0,"",'Ark1'!AG790)</f>
        <v>812.78260869565213</v>
      </c>
      <c r="R283" s="76">
        <f>+IF(H283=0,"",'Ark1'!AH790)</f>
        <v>0</v>
      </c>
      <c r="S283" s="76">
        <f>+IF(H283=0,"",'Ark1'!AI790)</f>
        <v>5.5555555555555562</v>
      </c>
      <c r="T283" s="76"/>
      <c r="U283" s="76"/>
      <c r="V283" s="76">
        <f>+IF(H283=0,"",'Ark1'!Y790)</f>
        <v>37.691849260628075</v>
      </c>
      <c r="W283" s="53">
        <f>+IF(H283=0,"",'Ark1'!AA790)</f>
        <v>1.1607728847566503</v>
      </c>
      <c r="X283" s="76">
        <f>+IF(H283=0,"",'Ark1'!AC790)</f>
        <v>40.475971895695714</v>
      </c>
      <c r="Y283" s="76">
        <f t="shared" si="113"/>
        <v>294.18371511556484</v>
      </c>
      <c r="Z283" s="66"/>
      <c r="AA283" s="66">
        <f t="shared" si="114"/>
        <v>79.702469135802446</v>
      </c>
      <c r="AB283" s="66">
        <f t="shared" si="115"/>
        <v>1.9285714285714286</v>
      </c>
      <c r="AC283" s="288"/>
      <c r="AE283" s="56"/>
      <c r="AF283" s="56"/>
      <c r="AG283" s="1"/>
      <c r="AJ283" s="1"/>
      <c r="AK283" s="1"/>
      <c r="AL283" s="1"/>
      <c r="AN283" s="1"/>
      <c r="AP283" s="13"/>
      <c r="AQ283" s="13"/>
    </row>
    <row r="284" spans="1:43">
      <c r="A284" s="288"/>
      <c r="B284" s="288">
        <f>+'Ark1'!C791</f>
        <v>2023</v>
      </c>
      <c r="C284" s="51">
        <f>+'Ark1'!L791</f>
        <v>3</v>
      </c>
      <c r="D284" s="52" t="s">
        <v>30</v>
      </c>
      <c r="E284" s="52">
        <f>+'Ark1'!D791</f>
        <v>9</v>
      </c>
      <c r="F284" s="52" t="s">
        <v>604</v>
      </c>
      <c r="G284" s="51">
        <f>+IF(H284=0,"",'Ark1'!Q791)</f>
        <v>28</v>
      </c>
      <c r="H284" s="51">
        <f>+'Ark1'!R791</f>
        <v>54</v>
      </c>
      <c r="I284" s="66"/>
      <c r="J284" s="53">
        <f>+IF(H284=0,"",'Ark1'!AE791)</f>
        <v>7.3871409028727779</v>
      </c>
      <c r="K284" s="53">
        <f>+IF(H284=0,"",'Ark1'!AF791)</f>
        <v>5.066569652751391</v>
      </c>
      <c r="L284" s="53">
        <f>+IF(H284=0,"",'Ark1'!T791)</f>
        <v>5.4814814814814818</v>
      </c>
      <c r="M284" s="66">
        <f>+IF(H284=0,"",'Ark1'!U791)</f>
        <v>244.23333333333329</v>
      </c>
      <c r="N284" s="66"/>
      <c r="O284" s="76">
        <f>+IF(H284=0,"",'Ark1'!W791)</f>
        <v>20.370370370370367</v>
      </c>
      <c r="P284" s="76">
        <f>+IF(H284=0,"",'Ark1'!X791)</f>
        <v>0</v>
      </c>
      <c r="Q284" s="76">
        <f>+IF(H284=0,"",'Ark1'!AG791)</f>
        <v>835.2641509433962</v>
      </c>
      <c r="R284" s="76">
        <f>+IF(H284=0,"",'Ark1'!AH791)</f>
        <v>0</v>
      </c>
      <c r="S284" s="76">
        <f>+IF(H284=0,"",'Ark1'!AI791)</f>
        <v>5.5555555555555562</v>
      </c>
      <c r="T284" s="76"/>
      <c r="U284" s="76"/>
      <c r="V284" s="76">
        <f>+IF(H284=0,"",'Ark1'!Y791)</f>
        <v>33.033546361013144</v>
      </c>
      <c r="W284" s="53">
        <f>+IF(H284=0,"",'Ark1'!AA791)</f>
        <v>1.2872701627394629</v>
      </c>
      <c r="X284" s="76">
        <f>+IF(H284=0,"",'Ark1'!AC791)</f>
        <v>49.286212391296317</v>
      </c>
      <c r="Y284" s="76">
        <f t="shared" si="113"/>
        <v>292.40250890389808</v>
      </c>
      <c r="Z284" s="66"/>
      <c r="AA284" s="66">
        <f t="shared" si="114"/>
        <v>81.411111111111097</v>
      </c>
      <c r="AB284" s="66">
        <f t="shared" si="115"/>
        <v>1.9285714285714286</v>
      </c>
      <c r="AC284" s="288"/>
      <c r="AE284" s="56"/>
      <c r="AF284" s="56"/>
      <c r="AG284" s="1"/>
      <c r="AJ284" s="1"/>
      <c r="AK284" s="1"/>
      <c r="AL284" s="1"/>
      <c r="AN284" s="1"/>
      <c r="AP284" s="13"/>
      <c r="AQ284" s="13"/>
    </row>
    <row r="285" spans="1:43">
      <c r="A285" s="288"/>
      <c r="B285" s="288">
        <f>+'Ark1'!C792</f>
        <v>2023</v>
      </c>
      <c r="C285" s="51">
        <f>+'Ark1'!L792</f>
        <v>3</v>
      </c>
      <c r="D285" s="52" t="s">
        <v>30</v>
      </c>
      <c r="E285" s="52">
        <f>+'Ark1'!D792</f>
        <v>10</v>
      </c>
      <c r="F285" s="52" t="s">
        <v>605</v>
      </c>
      <c r="G285" s="51">
        <f>+IF(H285=0,"",'Ark1'!Q792)</f>
        <v>51</v>
      </c>
      <c r="H285" s="51">
        <f>+'Ark1'!R792</f>
        <v>89</v>
      </c>
      <c r="I285" s="66"/>
      <c r="J285" s="53">
        <f>+IF(H285=0,"",'Ark1'!AE792)</f>
        <v>9.4179894179894177</v>
      </c>
      <c r="K285" s="53">
        <f>+IF(H285=0,"",'Ark1'!AF792)</f>
        <v>6.397491085333912</v>
      </c>
      <c r="L285" s="53">
        <f>+IF(H285=0,"",'Ark1'!T792)</f>
        <v>5.404494382022472</v>
      </c>
      <c r="M285" s="66">
        <f>+IF(H285=0,"",'Ark1'!U792)</f>
        <v>232.34494382022464</v>
      </c>
      <c r="N285" s="66"/>
      <c r="O285" s="76">
        <f>+IF(H285=0,"",'Ark1'!W792)</f>
        <v>15.730337078651679</v>
      </c>
      <c r="P285" s="76">
        <f>+IF(H285=0,"",'Ark1'!X792)</f>
        <v>0</v>
      </c>
      <c r="Q285" s="76">
        <f>+IF(H285=0,"",'Ark1'!AG792)</f>
        <v>904.52325581395326</v>
      </c>
      <c r="R285" s="76">
        <f>+IF(H285=0,"",'Ark1'!AH792)</f>
        <v>0</v>
      </c>
      <c r="S285" s="76">
        <f>+IF(H285=0,"",'Ark1'!AI792)</f>
        <v>23.59550561797753</v>
      </c>
      <c r="T285" s="76"/>
      <c r="U285" s="76"/>
      <c r="V285" s="76">
        <f>+IF(H285=0,"",'Ark1'!Y792)</f>
        <v>38.492485801765753</v>
      </c>
      <c r="W285" s="53">
        <f>+IF(H285=0,"",'Ark1'!AA792)</f>
        <v>1.3879019905460528</v>
      </c>
      <c r="X285" s="76">
        <f>+IF(H285=0,"",'Ark1'!AC792)</f>
        <v>8.658389901272546</v>
      </c>
      <c r="Y285" s="76">
        <f t="shared" si="113"/>
        <v>256.87006091528781</v>
      </c>
      <c r="Z285" s="66"/>
      <c r="AA285" s="66">
        <f t="shared" si="114"/>
        <v>77.448314606741548</v>
      </c>
      <c r="AB285" s="66">
        <f t="shared" si="115"/>
        <v>1.7450980392156863</v>
      </c>
      <c r="AC285" s="288"/>
      <c r="AE285" s="56"/>
      <c r="AF285" s="56"/>
      <c r="AG285" s="1"/>
      <c r="AJ285" s="1"/>
      <c r="AK285" s="1"/>
      <c r="AL285" s="1"/>
      <c r="AN285" s="1"/>
      <c r="AP285" s="13"/>
      <c r="AQ285" s="13"/>
    </row>
    <row r="286" spans="1:43">
      <c r="A286" s="288"/>
      <c r="B286" s="288">
        <f>+'Ark1'!C793</f>
        <v>2023</v>
      </c>
      <c r="C286" s="51">
        <f>+'Ark1'!L793</f>
        <v>3</v>
      </c>
      <c r="D286" s="52" t="s">
        <v>30</v>
      </c>
      <c r="E286" s="52">
        <f>+'Ark1'!D793</f>
        <v>11</v>
      </c>
      <c r="F286" s="52" t="s">
        <v>606</v>
      </c>
      <c r="G286" s="51">
        <f>+IF(H286=0,"",'Ark1'!Q793)</f>
        <v>65</v>
      </c>
      <c r="H286" s="51">
        <f>+'Ark1'!R793</f>
        <v>140</v>
      </c>
      <c r="I286" s="66"/>
      <c r="J286" s="53">
        <f>+IF(H286=0,"",'Ark1'!AE793)</f>
        <v>12.533572068039396</v>
      </c>
      <c r="K286" s="53">
        <f>+IF(H286=0,"",'Ark1'!AF793)</f>
        <v>8.2291265089468091</v>
      </c>
      <c r="L286" s="53">
        <f>+IF(H286=0,"",'Ark1'!T793)</f>
        <v>5.1571428571428592</v>
      </c>
      <c r="M286" s="66">
        <f>+IF(H286=0,"",'Ark1'!U793)</f>
        <v>224.13142857142836</v>
      </c>
      <c r="N286" s="66"/>
      <c r="O286" s="76">
        <f>+IF(H286=0,"",'Ark1'!W793)</f>
        <v>15.714285714285712</v>
      </c>
      <c r="P286" s="76">
        <f>+IF(H286=0,"",'Ark1'!X793)</f>
        <v>0</v>
      </c>
      <c r="Q286" s="76">
        <f>+IF(H286=0,"",'Ark1'!AG793)</f>
        <v>921.94117647058818</v>
      </c>
      <c r="R286" s="76">
        <f>+IF(H286=0,"",'Ark1'!AH793)</f>
        <v>0</v>
      </c>
      <c r="S286" s="76">
        <f>+IF(H286=0,"",'Ark1'!AI793)</f>
        <v>20.714285714285719</v>
      </c>
      <c r="T286" s="76"/>
      <c r="U286" s="76"/>
      <c r="V286" s="76">
        <f>+IF(H286=0,"",'Ark1'!Y793)</f>
        <v>48.854260065327345</v>
      </c>
      <c r="W286" s="53">
        <f>+IF(H286=0,"",'Ark1'!AA793)</f>
        <v>1.4356254414586209</v>
      </c>
      <c r="X286" s="76">
        <f>+IF(H286=0,"",'Ark1'!AC793)</f>
        <v>19.469287829013464</v>
      </c>
      <c r="Y286" s="76">
        <f t="shared" si="113"/>
        <v>243.10816599976278</v>
      </c>
      <c r="Z286" s="66"/>
      <c r="AA286" s="66">
        <f t="shared" si="114"/>
        <v>74.710476190476115</v>
      </c>
      <c r="AB286" s="66">
        <f t="shared" si="115"/>
        <v>2.1538461538461537</v>
      </c>
      <c r="AC286" s="288"/>
      <c r="AE286" s="56"/>
      <c r="AF286" s="56"/>
      <c r="AG286" s="1"/>
      <c r="AJ286" s="1"/>
      <c r="AK286" s="1"/>
      <c r="AL286" s="1"/>
      <c r="AN286" s="1"/>
      <c r="AP286" s="13"/>
      <c r="AQ286" s="13"/>
    </row>
    <row r="287" spans="1:43">
      <c r="A287" s="288"/>
      <c r="B287" s="288">
        <f>+'Ark1'!C794</f>
        <v>2023</v>
      </c>
      <c r="C287" s="51">
        <f>+'Ark1'!L794</f>
        <v>3</v>
      </c>
      <c r="D287" s="52" t="s">
        <v>30</v>
      </c>
      <c r="E287" s="52">
        <f>+'Ark1'!D794</f>
        <v>12</v>
      </c>
      <c r="F287" s="52" t="s">
        <v>607</v>
      </c>
      <c r="G287" s="51">
        <f>+IF(H287=0,"",'Ark1'!Q794)</f>
        <v>11</v>
      </c>
      <c r="H287" s="51">
        <f>+'Ark1'!R794</f>
        <v>27</v>
      </c>
      <c r="I287" s="66"/>
      <c r="J287" s="53">
        <f>+IF(H287=0,"",'Ark1'!AE794)</f>
        <v>10.465116279069768</v>
      </c>
      <c r="K287" s="53">
        <f>+IF(H287=0,"",'Ark1'!AF794)</f>
        <v>5.5885000264732332</v>
      </c>
      <c r="L287" s="53">
        <f>+IF(H287=0,"",'Ark1'!T794)</f>
        <v>4.7777777777777777</v>
      </c>
      <c r="M287" s="66">
        <f>+IF(H287=0,"",'Ark1'!U794)</f>
        <v>187.64444444444445</v>
      </c>
      <c r="N287" s="66"/>
      <c r="O287" s="76">
        <f>+IF(H287=0,"",'Ark1'!W794)</f>
        <v>0</v>
      </c>
      <c r="P287" s="76">
        <f>+IF(H287=0,"",'Ark1'!X794)</f>
        <v>0</v>
      </c>
      <c r="Q287" s="76">
        <f>+IF(H287=0,"",'Ark1'!AG794)</f>
        <v>916.2</v>
      </c>
      <c r="R287" s="76">
        <f>+IF(H287=0,"",'Ark1'!AH794)</f>
        <v>0</v>
      </c>
      <c r="S287" s="76">
        <f>+IF(H287=0,"",'Ark1'!AI794)</f>
        <v>44.44444444444445</v>
      </c>
      <c r="T287" s="76"/>
      <c r="U287" s="76"/>
      <c r="V287" s="76">
        <f>+IF(H287=0,"",'Ark1'!Y794)</f>
        <v>45.069159475216317</v>
      </c>
      <c r="W287" s="53">
        <f>+IF(H287=0,"",'Ark1'!AA794)</f>
        <v>0.91624569458170402</v>
      </c>
      <c r="X287" s="76">
        <f>+IF(H287=0,"",'Ark1'!AC794)</f>
        <v>62.125388661181184</v>
      </c>
      <c r="Y287" s="76">
        <f t="shared" si="113"/>
        <v>204.80729583545562</v>
      </c>
      <c r="Z287" s="66"/>
      <c r="AA287" s="66">
        <f t="shared" si="114"/>
        <v>62.548148148148151</v>
      </c>
      <c r="AB287" s="66">
        <f t="shared" si="115"/>
        <v>2.4545454545454546</v>
      </c>
      <c r="AC287" s="288"/>
      <c r="AE287" s="56"/>
      <c r="AF287" s="56"/>
      <c r="AG287" s="1"/>
      <c r="AJ287" s="1"/>
      <c r="AK287" s="1"/>
      <c r="AL287" s="1"/>
      <c r="AN287" s="1"/>
      <c r="AP287" s="13"/>
      <c r="AQ287" s="13"/>
    </row>
    <row r="288" spans="1:43" ht="15.6">
      <c r="A288" s="288"/>
      <c r="B288" s="288"/>
      <c r="C288" s="285"/>
      <c r="D288" s="285"/>
      <c r="E288" s="285"/>
      <c r="F288" s="285"/>
      <c r="G288" s="285"/>
      <c r="H288" s="285"/>
      <c r="I288" s="288"/>
      <c r="J288" s="286"/>
      <c r="K288" s="287"/>
      <c r="L288" s="288"/>
      <c r="M288" s="288"/>
      <c r="N288" s="288"/>
      <c r="O288" s="289"/>
      <c r="P288" s="289"/>
      <c r="Q288" s="288"/>
      <c r="R288" s="289"/>
      <c r="S288" s="289"/>
      <c r="T288" s="289"/>
      <c r="U288" s="289"/>
      <c r="V288" s="289"/>
      <c r="W288" s="288"/>
      <c r="X288" s="289"/>
      <c r="Y288" s="288"/>
      <c r="Z288" s="288"/>
      <c r="AA288" s="287"/>
      <c r="AB288" s="290"/>
      <c r="AC288" s="288"/>
      <c r="AD288" s="4"/>
      <c r="AE288" s="56"/>
      <c r="AF288" s="56"/>
      <c r="AG288" s="1"/>
      <c r="AH288" s="5"/>
      <c r="AI288"/>
      <c r="AM288"/>
    </row>
    <row r="289" spans="1:43" ht="15.6">
      <c r="A289" s="288"/>
      <c r="B289" s="288"/>
      <c r="C289" s="285"/>
      <c r="D289" s="285"/>
      <c r="E289" s="285"/>
      <c r="F289" s="285"/>
      <c r="G289" s="285"/>
      <c r="H289" s="285"/>
      <c r="I289" s="288"/>
      <c r="J289" s="286"/>
      <c r="K289" s="287"/>
      <c r="L289" s="288"/>
      <c r="M289" s="288"/>
      <c r="N289" s="288"/>
      <c r="O289" s="289"/>
      <c r="P289" s="289"/>
      <c r="Q289" s="288"/>
      <c r="R289" s="289"/>
      <c r="S289" s="289"/>
      <c r="T289" s="289"/>
      <c r="U289" s="289"/>
      <c r="V289" s="289"/>
      <c r="W289" s="288"/>
      <c r="X289" s="289"/>
      <c r="Y289" s="288"/>
      <c r="Z289" s="288"/>
      <c r="AA289" s="287"/>
      <c r="AB289" s="290" t="s">
        <v>4</v>
      </c>
      <c r="AC289" s="288"/>
      <c r="AD289" s="4"/>
      <c r="AE289" s="56"/>
      <c r="AF289" s="56"/>
      <c r="AG289" s="1"/>
      <c r="AH289" s="5"/>
      <c r="AI289"/>
      <c r="AM289"/>
    </row>
    <row r="290" spans="1:43" ht="15.6">
      <c r="A290" s="288"/>
      <c r="B290" s="288"/>
      <c r="C290" s="288"/>
      <c r="D290" s="288"/>
      <c r="E290" s="288"/>
      <c r="F290" s="288"/>
      <c r="G290" s="291" t="s">
        <v>4</v>
      </c>
      <c r="H290" s="288"/>
      <c r="I290" s="287"/>
      <c r="J290" s="287"/>
      <c r="K290" s="287"/>
      <c r="L290" s="291" t="s">
        <v>23</v>
      </c>
      <c r="M290" s="287"/>
      <c r="N290" s="287"/>
      <c r="O290" s="292" t="s">
        <v>402</v>
      </c>
      <c r="P290" s="292" t="s">
        <v>402</v>
      </c>
      <c r="Q290" s="293" t="s">
        <v>538</v>
      </c>
      <c r="R290" s="292" t="s">
        <v>402</v>
      </c>
      <c r="S290" s="292" t="s">
        <v>402</v>
      </c>
      <c r="T290" s="292"/>
      <c r="U290" s="292"/>
      <c r="V290" s="293" t="s">
        <v>422</v>
      </c>
      <c r="W290" s="288"/>
      <c r="X290" s="293" t="s">
        <v>586</v>
      </c>
      <c r="Y290" s="291" t="s">
        <v>489</v>
      </c>
      <c r="Z290" s="287"/>
      <c r="AA290" s="290" t="s">
        <v>77</v>
      </c>
      <c r="AB290" s="290" t="s">
        <v>9</v>
      </c>
      <c r="AC290" s="288"/>
      <c r="AD290" s="4"/>
      <c r="AE290" s="56"/>
      <c r="AF290" s="56"/>
      <c r="AG290" s="1"/>
      <c r="AH290" s="5"/>
      <c r="AI290"/>
      <c r="AM290"/>
    </row>
    <row r="291" spans="1:43" ht="15.6">
      <c r="A291" s="288"/>
      <c r="B291" s="288"/>
      <c r="C291" s="288"/>
      <c r="D291" s="288"/>
      <c r="E291" s="291"/>
      <c r="F291" s="291"/>
      <c r="G291" s="291" t="s">
        <v>487</v>
      </c>
      <c r="H291" s="291" t="s">
        <v>4</v>
      </c>
      <c r="I291" s="290"/>
      <c r="J291" s="290" t="s">
        <v>4</v>
      </c>
      <c r="K291" s="290" t="s">
        <v>1</v>
      </c>
      <c r="L291" s="291" t="s">
        <v>493</v>
      </c>
      <c r="M291" s="290" t="s">
        <v>23</v>
      </c>
      <c r="N291" s="290"/>
      <c r="O291" s="293" t="s">
        <v>585</v>
      </c>
      <c r="P291" s="293" t="s">
        <v>500</v>
      </c>
      <c r="Q291" s="293" t="s">
        <v>563</v>
      </c>
      <c r="R291" s="293" t="s">
        <v>502</v>
      </c>
      <c r="S291" s="293" t="s">
        <v>571</v>
      </c>
      <c r="T291" s="293"/>
      <c r="U291" s="293"/>
      <c r="V291" s="293"/>
      <c r="W291" s="291" t="s">
        <v>413</v>
      </c>
      <c r="X291" s="293" t="s">
        <v>1</v>
      </c>
      <c r="Y291" s="291" t="s">
        <v>498</v>
      </c>
      <c r="Z291" s="290"/>
      <c r="AA291" s="290" t="s">
        <v>423</v>
      </c>
      <c r="AB291" s="290" t="s">
        <v>70</v>
      </c>
      <c r="AC291" s="288"/>
      <c r="AD291" s="4"/>
      <c r="AE291" s="56"/>
      <c r="AF291" s="56"/>
      <c r="AG291" s="1"/>
      <c r="AH291" s="5"/>
      <c r="AI291"/>
      <c r="AM291"/>
    </row>
    <row r="292" spans="1:43" ht="15.6">
      <c r="A292" s="288"/>
      <c r="B292" s="288"/>
      <c r="C292" s="291" t="s">
        <v>0</v>
      </c>
      <c r="D292" s="291"/>
      <c r="E292" s="291" t="s">
        <v>86</v>
      </c>
      <c r="F292" s="291"/>
      <c r="G292" s="294" t="s">
        <v>488</v>
      </c>
      <c r="H292" s="294" t="s">
        <v>9</v>
      </c>
      <c r="I292" s="295"/>
      <c r="J292" s="295" t="s">
        <v>402</v>
      </c>
      <c r="K292" s="295" t="s">
        <v>402</v>
      </c>
      <c r="L292" s="294" t="s">
        <v>414</v>
      </c>
      <c r="M292" s="295" t="s">
        <v>44</v>
      </c>
      <c r="N292" s="295"/>
      <c r="O292" s="296" t="s">
        <v>561</v>
      </c>
      <c r="P292" s="296" t="s">
        <v>439</v>
      </c>
      <c r="Q292" s="296" t="s">
        <v>495</v>
      </c>
      <c r="R292" s="296" t="s">
        <v>482</v>
      </c>
      <c r="S292" s="296" t="s">
        <v>536</v>
      </c>
      <c r="T292" s="296"/>
      <c r="U292" s="296"/>
      <c r="V292" s="296" t="s">
        <v>1</v>
      </c>
      <c r="W292" s="294" t="s">
        <v>414</v>
      </c>
      <c r="X292" s="296" t="s">
        <v>539</v>
      </c>
      <c r="Y292" s="294" t="s">
        <v>499</v>
      </c>
      <c r="Z292" s="295"/>
      <c r="AA292" s="295" t="s">
        <v>424</v>
      </c>
      <c r="AB292" s="295" t="s">
        <v>566</v>
      </c>
      <c r="AC292" s="288"/>
      <c r="AD292" s="4"/>
      <c r="AE292" s="56"/>
      <c r="AF292" s="56"/>
      <c r="AG292" s="1"/>
      <c r="AH292" s="5"/>
      <c r="AI292"/>
      <c r="AM292"/>
    </row>
    <row r="293" spans="1:43">
      <c r="A293" s="288"/>
      <c r="B293" s="288">
        <f>+'Ark1'!C795</f>
        <v>2023</v>
      </c>
      <c r="C293" s="51">
        <f>+'Ark1'!L795</f>
        <v>4</v>
      </c>
      <c r="D293" s="52" t="str">
        <f>+D58</f>
        <v>O-</v>
      </c>
      <c r="E293" s="52">
        <f>+'Ark1'!D795</f>
        <v>1</v>
      </c>
      <c r="F293" s="52" t="str">
        <f>+F276</f>
        <v>Jan</v>
      </c>
      <c r="G293" s="51">
        <f>+IF(H293=0,"",'Ark1'!Q795)</f>
        <v>63</v>
      </c>
      <c r="H293" s="51">
        <f>+'Ark1'!R795</f>
        <v>106</v>
      </c>
      <c r="I293" s="66"/>
      <c r="J293" s="53">
        <f>+IF(H293=0,"",'Ark1'!AE795)</f>
        <v>18.150684931506849</v>
      </c>
      <c r="K293" s="53">
        <f>+IF(H293=0,"",'Ark1'!AF795)</f>
        <v>15.069626557510972</v>
      </c>
      <c r="L293" s="53">
        <f>+IF(H293=0,"",'Ark1'!T795)</f>
        <v>5.896226415094338</v>
      </c>
      <c r="M293" s="66">
        <f>+IF(H293=0,"",'Ark1'!U795)</f>
        <v>300.00754716981129</v>
      </c>
      <c r="N293" s="66"/>
      <c r="O293" s="76">
        <f>+IF(H293=0,"",'Ark1'!W795)</f>
        <v>31.132075471698119</v>
      </c>
      <c r="P293" s="76">
        <f>+IF(H293=0,"",'Ark1'!X795)</f>
        <v>10.377358490566039</v>
      </c>
      <c r="Q293" s="76">
        <f>+IF(H293=0,"",'Ark1'!AG795)</f>
        <v>939.13402061855652</v>
      </c>
      <c r="R293" s="76">
        <f>+IF(H293=0,"",'Ark1'!AH795)</f>
        <v>0</v>
      </c>
      <c r="S293" s="76">
        <f>+IF(H293=0,"",'Ark1'!AI795)</f>
        <v>12.264150943396228</v>
      </c>
      <c r="T293" s="76"/>
      <c r="U293" s="76"/>
      <c r="V293" s="76">
        <f>+IF(H293=0,"",'Ark1'!Y795)</f>
        <v>48.453686695246162</v>
      </c>
      <c r="W293" s="53">
        <f>+IF(H293=0,"",'Ark1'!AA795)</f>
        <v>1.4336208630334863</v>
      </c>
      <c r="X293" s="76">
        <f>+IF(H293=0,"",'Ark1'!AC795)</f>
        <v>16.603947623929884</v>
      </c>
      <c r="Y293" s="76">
        <f t="shared" ref="Y293:Y304" si="116">IF(H293=0,"",1000*M293/Q293)</f>
        <v>319.45126103749561</v>
      </c>
      <c r="Z293" s="66"/>
      <c r="AA293" s="66">
        <f t="shared" ref="AA293:AA304" si="117">IF(H293=0,"",M293/C293)</f>
        <v>75.001886792452822</v>
      </c>
      <c r="AB293" s="66">
        <f t="shared" ref="AB293:AB304" si="118">IF(H293=0,"",H293/G293)</f>
        <v>1.6825396825396826</v>
      </c>
      <c r="AC293" s="288"/>
      <c r="AE293" s="56"/>
      <c r="AF293" s="56"/>
      <c r="AG293" s="1"/>
      <c r="AJ293" s="1"/>
      <c r="AK293" s="1"/>
      <c r="AL293" s="1"/>
      <c r="AN293" s="1"/>
      <c r="AP293" s="13"/>
      <c r="AQ293" s="13"/>
    </row>
    <row r="294" spans="1:43">
      <c r="A294" s="288"/>
      <c r="B294" s="288">
        <f>+'Ark1'!C796</f>
        <v>2023</v>
      </c>
      <c r="C294" s="51">
        <f>+'Ark1'!L796</f>
        <v>4</v>
      </c>
      <c r="D294" s="52" t="str">
        <f>+D293</f>
        <v>O-</v>
      </c>
      <c r="E294" s="52">
        <f>+'Ark1'!D796</f>
        <v>2</v>
      </c>
      <c r="F294" s="52" t="str">
        <f t="shared" ref="F294:F304" si="119">+F277</f>
        <v>Feb</v>
      </c>
      <c r="G294" s="51">
        <f>+IF(H294=0,"",'Ark1'!Q796)</f>
        <v>44</v>
      </c>
      <c r="H294" s="51">
        <f>+'Ark1'!R796</f>
        <v>98</v>
      </c>
      <c r="I294" s="66"/>
      <c r="J294" s="53">
        <f>+IF(H294=0,"",'Ark1'!AE796)</f>
        <v>21.166306695464367</v>
      </c>
      <c r="K294" s="53">
        <f>+IF(H294=0,"",'Ark1'!AF796)</f>
        <v>17.05684180007578</v>
      </c>
      <c r="L294" s="53">
        <f>+IF(H294=0,"",'Ark1'!T796)</f>
        <v>6</v>
      </c>
      <c r="M294" s="66">
        <f>+IF(H294=0,"",'Ark1'!U796)</f>
        <v>295.35714285714295</v>
      </c>
      <c r="N294" s="66"/>
      <c r="O294" s="76">
        <f>+IF(H294=0,"",'Ark1'!W796)</f>
        <v>29.591836734693874</v>
      </c>
      <c r="P294" s="76">
        <f>+IF(H294=0,"",'Ark1'!X796)</f>
        <v>5.1020408163265314</v>
      </c>
      <c r="Q294" s="76">
        <f>+IF(H294=0,"",'Ark1'!AG796)</f>
        <v>916.54347826086962</v>
      </c>
      <c r="R294" s="76">
        <f>+IF(H294=0,"",'Ark1'!AH796)</f>
        <v>0</v>
      </c>
      <c r="S294" s="76">
        <f>+IF(H294=0,"",'Ark1'!AI796)</f>
        <v>16.326530612244898</v>
      </c>
      <c r="T294" s="76"/>
      <c r="U294" s="76"/>
      <c r="V294" s="76">
        <f>+IF(H294=0,"",'Ark1'!Y796)</f>
        <v>43.726051171131289</v>
      </c>
      <c r="W294" s="53">
        <f>+IF(H294=0,"",'Ark1'!AA796)</f>
        <v>1.2697420596165128</v>
      </c>
      <c r="X294" s="76">
        <f>+IF(H294=0,"",'Ark1'!AC796)</f>
        <v>-2.2275157313075047</v>
      </c>
      <c r="Y294" s="76">
        <f t="shared" si="116"/>
        <v>322.2510986795516</v>
      </c>
      <c r="Z294" s="66"/>
      <c r="AA294" s="66">
        <f t="shared" si="117"/>
        <v>73.839285714285737</v>
      </c>
      <c r="AB294" s="66">
        <f t="shared" si="118"/>
        <v>2.2272727272727271</v>
      </c>
      <c r="AC294" s="288"/>
      <c r="AE294" s="56"/>
      <c r="AF294" s="56"/>
      <c r="AG294" s="1"/>
      <c r="AJ294" s="1"/>
      <c r="AK294" s="1"/>
      <c r="AL294" s="1"/>
      <c r="AN294" s="1"/>
      <c r="AP294" s="13"/>
      <c r="AQ294" s="13"/>
    </row>
    <row r="295" spans="1:43">
      <c r="A295" s="288"/>
      <c r="B295" s="288">
        <f>+'Ark1'!C797</f>
        <v>2023</v>
      </c>
      <c r="C295" s="51">
        <f>+'Ark1'!L797</f>
        <v>4</v>
      </c>
      <c r="D295" s="52" t="str">
        <f t="shared" ref="D295:D304" si="120">+D294</f>
        <v>O-</v>
      </c>
      <c r="E295" s="52">
        <f>+'Ark1'!D797</f>
        <v>3</v>
      </c>
      <c r="F295" s="52" t="str">
        <f t="shared" si="119"/>
        <v>Mar</v>
      </c>
      <c r="G295" s="51">
        <f>+IF(H295=0,"",'Ark1'!Q797)</f>
        <v>55</v>
      </c>
      <c r="H295" s="51">
        <f>+'Ark1'!R797</f>
        <v>92</v>
      </c>
      <c r="I295" s="66"/>
      <c r="J295" s="53">
        <f>+IF(H295=0,"",'Ark1'!AE797)</f>
        <v>17.293233082706763</v>
      </c>
      <c r="K295" s="53">
        <f>+IF(H295=0,"",'Ark1'!AF797)</f>
        <v>13.682538435319611</v>
      </c>
      <c r="L295" s="53">
        <f>+IF(H295=0,"",'Ark1'!T797)</f>
        <v>5.8043478260869552</v>
      </c>
      <c r="M295" s="66">
        <f>+IF(H295=0,"",'Ark1'!U797)</f>
        <v>280.12826086956522</v>
      </c>
      <c r="N295" s="66"/>
      <c r="O295" s="76">
        <f>+IF(H295=0,"",'Ark1'!W797)</f>
        <v>32.608695652173914</v>
      </c>
      <c r="P295" s="76">
        <f>+IF(H295=0,"",'Ark1'!X797)</f>
        <v>4.3478260869565215</v>
      </c>
      <c r="Q295" s="76">
        <f>+IF(H295=0,"",'Ark1'!AG797)</f>
        <v>849.09523809523807</v>
      </c>
      <c r="R295" s="76">
        <f>+IF(H295=0,"",'Ark1'!AH797)</f>
        <v>0</v>
      </c>
      <c r="S295" s="76">
        <f>+IF(H295=0,"",'Ark1'!AI797)</f>
        <v>16.304347826086957</v>
      </c>
      <c r="T295" s="76"/>
      <c r="U295" s="76"/>
      <c r="V295" s="76">
        <f>+IF(H295=0,"",'Ark1'!Y797)</f>
        <v>51.084866145947565</v>
      </c>
      <c r="W295" s="53">
        <f>+IF(H295=0,"",'Ark1'!AA797)</f>
        <v>1.3207304503551365</v>
      </c>
      <c r="X295" s="76">
        <f>+IF(H295=0,"",'Ark1'!AC797)</f>
        <v>29.657734371429321</v>
      </c>
      <c r="Y295" s="76">
        <f t="shared" si="116"/>
        <v>329.91382862771974</v>
      </c>
      <c r="Z295" s="66"/>
      <c r="AA295" s="66">
        <f t="shared" si="117"/>
        <v>70.032065217391306</v>
      </c>
      <c r="AB295" s="66">
        <f t="shared" si="118"/>
        <v>1.6727272727272726</v>
      </c>
      <c r="AC295" s="288"/>
      <c r="AE295" s="56"/>
      <c r="AF295" s="56"/>
      <c r="AG295" s="1"/>
      <c r="AJ295" s="1"/>
      <c r="AK295" s="1"/>
      <c r="AL295" s="1"/>
      <c r="AN295" s="1"/>
      <c r="AP295" s="13"/>
      <c r="AQ295" s="13"/>
    </row>
    <row r="296" spans="1:43">
      <c r="A296" s="288"/>
      <c r="B296" s="288">
        <f>+'Ark1'!C798</f>
        <v>2023</v>
      </c>
      <c r="C296" s="51">
        <f>+'Ark1'!L798</f>
        <v>4</v>
      </c>
      <c r="D296" s="52" t="str">
        <f t="shared" si="120"/>
        <v>O-</v>
      </c>
      <c r="E296" s="52">
        <f>+'Ark1'!D798</f>
        <v>4</v>
      </c>
      <c r="F296" s="52" t="str">
        <f t="shared" si="119"/>
        <v>Apr</v>
      </c>
      <c r="G296" s="51">
        <f>+IF(H296=0,"",'Ark1'!Q798)</f>
        <v>56</v>
      </c>
      <c r="H296" s="51">
        <f>+'Ark1'!R798</f>
        <v>78</v>
      </c>
      <c r="I296" s="66"/>
      <c r="J296" s="53">
        <f>+IF(H296=0,"",'Ark1'!AE798)</f>
        <v>17.528089887640451</v>
      </c>
      <c r="K296" s="53">
        <f>+IF(H296=0,"",'Ark1'!AF798)</f>
        <v>13.697897888875531</v>
      </c>
      <c r="L296" s="53">
        <f>+IF(H296=0,"",'Ark1'!T798)</f>
        <v>5.9358974358974361</v>
      </c>
      <c r="M296" s="66">
        <f>+IF(H296=0,"",'Ark1'!U798)</f>
        <v>280.56666666666661</v>
      </c>
      <c r="N296" s="66"/>
      <c r="O296" s="76">
        <f>+IF(H296=0,"",'Ark1'!W798)</f>
        <v>29.487179487179496</v>
      </c>
      <c r="P296" s="76">
        <f>+IF(H296=0,"",'Ark1'!X798)</f>
        <v>7.6923076923076898</v>
      </c>
      <c r="Q296" s="76">
        <f>+IF(H296=0,"",'Ark1'!AG798)</f>
        <v>879.56578947368405</v>
      </c>
      <c r="R296" s="76">
        <f>+IF(H296=0,"",'Ark1'!AH798)</f>
        <v>0</v>
      </c>
      <c r="S296" s="76">
        <f>+IF(H296=0,"",'Ark1'!AI798)</f>
        <v>24.358974358974361</v>
      </c>
      <c r="T296" s="76"/>
      <c r="U296" s="76"/>
      <c r="V296" s="76">
        <f>+IF(H296=0,"",'Ark1'!Y798)</f>
        <v>61.616969579580719</v>
      </c>
      <c r="W296" s="53">
        <f>+IF(H296=0,"",'Ark1'!AA798)</f>
        <v>1.4172901516965337</v>
      </c>
      <c r="X296" s="76">
        <f>+IF(H296=0,"",'Ark1'!AC798)</f>
        <v>29.171008605761912</v>
      </c>
      <c r="Y296" s="76">
        <f t="shared" si="116"/>
        <v>318.98315057768735</v>
      </c>
      <c r="Z296" s="66"/>
      <c r="AA296" s="66">
        <f t="shared" si="117"/>
        <v>70.141666666666652</v>
      </c>
      <c r="AB296" s="66">
        <f t="shared" si="118"/>
        <v>1.3928571428571428</v>
      </c>
      <c r="AC296" s="288"/>
      <c r="AE296" s="56"/>
      <c r="AF296" s="56"/>
      <c r="AG296" s="1"/>
      <c r="AJ296" s="1"/>
      <c r="AK296" s="1"/>
      <c r="AL296" s="1"/>
      <c r="AN296" s="1"/>
      <c r="AP296" s="13"/>
      <c r="AQ296" s="13"/>
    </row>
    <row r="297" spans="1:43">
      <c r="A297" s="288"/>
      <c r="B297" s="288">
        <f>+'Ark1'!C799</f>
        <v>2023</v>
      </c>
      <c r="C297" s="51">
        <f>+'Ark1'!L799</f>
        <v>4</v>
      </c>
      <c r="D297" s="52" t="str">
        <f t="shared" si="120"/>
        <v>O-</v>
      </c>
      <c r="E297" s="52">
        <f>+'Ark1'!D799</f>
        <v>5</v>
      </c>
      <c r="F297" s="52" t="str">
        <f t="shared" si="119"/>
        <v>Mai</v>
      </c>
      <c r="G297" s="51">
        <f>+IF(H297=0,"",'Ark1'!Q799)</f>
        <v>71</v>
      </c>
      <c r="H297" s="51">
        <f>+'Ark1'!R799</f>
        <v>130</v>
      </c>
      <c r="I297" s="66"/>
      <c r="J297" s="53">
        <f>+IF(H297=0,"",'Ark1'!AE799)</f>
        <v>18.705035971223023</v>
      </c>
      <c r="K297" s="53">
        <f>+IF(H297=0,"",'Ark1'!AF799)</f>
        <v>14.661141704378172</v>
      </c>
      <c r="L297" s="53">
        <f>+IF(H297=0,"",'Ark1'!T799)</f>
        <v>5.6769230769230781</v>
      </c>
      <c r="M297" s="66">
        <f>+IF(H297=0,"",'Ark1'!U799)</f>
        <v>277.17384615384623</v>
      </c>
      <c r="N297" s="66"/>
      <c r="O297" s="76">
        <f>+IF(H297=0,"",'Ark1'!W799)</f>
        <v>23.84615384615384</v>
      </c>
      <c r="P297" s="76">
        <f>+IF(H297=0,"",'Ark1'!X799)</f>
        <v>5.3846153846153859</v>
      </c>
      <c r="Q297" s="76">
        <f>+IF(H297=0,"",'Ark1'!AG799)</f>
        <v>904.85483870967755</v>
      </c>
      <c r="R297" s="76">
        <f>+IF(H297=0,"",'Ark1'!AH799)</f>
        <v>0</v>
      </c>
      <c r="S297" s="76">
        <f>+IF(H297=0,"",'Ark1'!AI799)</f>
        <v>29.230769230769241</v>
      </c>
      <c r="T297" s="76"/>
      <c r="U297" s="76"/>
      <c r="V297" s="76">
        <f>+IF(H297=0,"",'Ark1'!Y799)</f>
        <v>57.037793885817266</v>
      </c>
      <c r="W297" s="53">
        <f>+IF(H297=0,"",'Ark1'!AA799)</f>
        <v>1.7241068350593063</v>
      </c>
      <c r="X297" s="76">
        <f>+IF(H297=0,"",'Ark1'!AC799)</f>
        <v>20.698375427740537</v>
      </c>
      <c r="Y297" s="76">
        <f t="shared" si="116"/>
        <v>306.31857652338579</v>
      </c>
      <c r="Z297" s="66"/>
      <c r="AA297" s="66">
        <f t="shared" si="117"/>
        <v>69.293461538461557</v>
      </c>
      <c r="AB297" s="66">
        <f t="shared" si="118"/>
        <v>1.8309859154929577</v>
      </c>
      <c r="AC297" s="288"/>
      <c r="AE297" s="56"/>
      <c r="AF297" s="56"/>
      <c r="AG297" s="1"/>
      <c r="AJ297" s="1"/>
      <c r="AK297" s="1"/>
      <c r="AL297" s="1"/>
      <c r="AN297" s="1"/>
      <c r="AP297" s="13"/>
      <c r="AQ297" s="13"/>
    </row>
    <row r="298" spans="1:43">
      <c r="A298" s="288"/>
      <c r="B298" s="288">
        <f>+'Ark1'!C800</f>
        <v>2023</v>
      </c>
      <c r="C298" s="51">
        <f>+'Ark1'!L800</f>
        <v>4</v>
      </c>
      <c r="D298" s="52" t="str">
        <f t="shared" si="120"/>
        <v>O-</v>
      </c>
      <c r="E298" s="52">
        <f>+'Ark1'!D800</f>
        <v>6</v>
      </c>
      <c r="F298" s="52" t="str">
        <f t="shared" si="119"/>
        <v>Jun</v>
      </c>
      <c r="G298" s="51">
        <f>+IF(H298=0,"",'Ark1'!Q800)</f>
        <v>96</v>
      </c>
      <c r="H298" s="51">
        <f>+'Ark1'!R800</f>
        <v>170</v>
      </c>
      <c r="I298" s="66"/>
      <c r="J298" s="53">
        <f>+IF(H298=0,"",'Ark1'!AE800)</f>
        <v>18.27956989247312</v>
      </c>
      <c r="K298" s="53">
        <f>+IF(H298=0,"",'Ark1'!AF800)</f>
        <v>14.558061492301881</v>
      </c>
      <c r="L298" s="53">
        <f>+IF(H298=0,"",'Ark1'!T800)</f>
        <v>5.7470588235294118</v>
      </c>
      <c r="M298" s="66">
        <f>+IF(H298=0,"",'Ark1'!U800)</f>
        <v>277.53882352941162</v>
      </c>
      <c r="N298" s="66"/>
      <c r="O298" s="76">
        <f>+IF(H298=0,"",'Ark1'!W800)</f>
        <v>22.941176470588236</v>
      </c>
      <c r="P298" s="76">
        <f>+IF(H298=0,"",'Ark1'!X800)</f>
        <v>4.1176470588235308</v>
      </c>
      <c r="Q298" s="76">
        <f>+IF(H298=0,"",'Ark1'!AG800)</f>
        <v>877.50887573964496</v>
      </c>
      <c r="R298" s="76">
        <f>+IF(H298=0,"",'Ark1'!AH800)</f>
        <v>0</v>
      </c>
      <c r="S298" s="76">
        <f>+IF(H298=0,"",'Ark1'!AI800)</f>
        <v>20</v>
      </c>
      <c r="T298" s="76"/>
      <c r="U298" s="76"/>
      <c r="V298" s="76">
        <f>+IF(H298=0,"",'Ark1'!Y800)</f>
        <v>55.420179153801968</v>
      </c>
      <c r="W298" s="53">
        <f>+IF(H298=0,"",'Ark1'!AA800)</f>
        <v>1.2882352941176476</v>
      </c>
      <c r="X298" s="76">
        <f>+IF(H298=0,"",'Ark1'!AC800)</f>
        <v>38.129373631876511</v>
      </c>
      <c r="Y298" s="76">
        <f t="shared" si="116"/>
        <v>316.28036046413371</v>
      </c>
      <c r="Z298" s="66"/>
      <c r="AA298" s="66">
        <f t="shared" si="117"/>
        <v>69.384705882352904</v>
      </c>
      <c r="AB298" s="66">
        <f t="shared" si="118"/>
        <v>1.7708333333333333</v>
      </c>
      <c r="AC298" s="288"/>
      <c r="AE298" s="56"/>
      <c r="AF298" s="56"/>
      <c r="AG298" s="1"/>
      <c r="AJ298" s="1"/>
      <c r="AK298" s="1"/>
      <c r="AL298" s="1"/>
      <c r="AN298" s="1"/>
      <c r="AP298" s="13"/>
      <c r="AQ298" s="13"/>
    </row>
    <row r="299" spans="1:43">
      <c r="A299" s="288"/>
      <c r="B299" s="288">
        <f>+'Ark1'!C801</f>
        <v>2023</v>
      </c>
      <c r="C299" s="51">
        <f>+'Ark1'!L801</f>
        <v>4</v>
      </c>
      <c r="D299" s="52" t="str">
        <f t="shared" si="120"/>
        <v>O-</v>
      </c>
      <c r="E299" s="52">
        <f>+'Ark1'!D801</f>
        <v>7</v>
      </c>
      <c r="F299" s="52" t="str">
        <f t="shared" si="119"/>
        <v>Jul</v>
      </c>
      <c r="G299" s="51">
        <f>+IF(H299=0,"",'Ark1'!Q801)</f>
        <v>57</v>
      </c>
      <c r="H299" s="51">
        <f>+'Ark1'!R801</f>
        <v>96</v>
      </c>
      <c r="I299" s="66"/>
      <c r="J299" s="53">
        <f>+IF(H299=0,"",'Ark1'!AE801)</f>
        <v>17.518248175182489</v>
      </c>
      <c r="K299" s="53">
        <f>+IF(H299=0,"",'Ark1'!AF801)</f>
        <v>13.145465434686004</v>
      </c>
      <c r="L299" s="53">
        <f>+IF(H299=0,"",'Ark1'!T801)</f>
        <v>5.5104166666666679</v>
      </c>
      <c r="M299" s="66">
        <f>+IF(H299=0,"",'Ark1'!U801)</f>
        <v>269.3333333333332</v>
      </c>
      <c r="N299" s="66"/>
      <c r="O299" s="76">
        <f>+IF(H299=0,"",'Ark1'!W801)</f>
        <v>25</v>
      </c>
      <c r="P299" s="76">
        <f>+IF(H299=0,"",'Ark1'!X801)</f>
        <v>2.0833333333333339</v>
      </c>
      <c r="Q299" s="76">
        <f>+IF(H299=0,"",'Ark1'!AG801)</f>
        <v>894.56521739130437</v>
      </c>
      <c r="R299" s="76">
        <f>+IF(H299=0,"",'Ark1'!AH801)</f>
        <v>0</v>
      </c>
      <c r="S299" s="76">
        <f>+IF(H299=0,"",'Ark1'!AI801)</f>
        <v>23.958333333333329</v>
      </c>
      <c r="T299" s="76"/>
      <c r="U299" s="76"/>
      <c r="V299" s="76">
        <f>+IF(H299=0,"",'Ark1'!Y801)</f>
        <v>55.996145080611839</v>
      </c>
      <c r="W299" s="53">
        <f>+IF(H299=0,"",'Ark1'!AA801)</f>
        <v>1.4215220105186153</v>
      </c>
      <c r="X299" s="76">
        <f>+IF(H299=0,"",'Ark1'!AC801)</f>
        <v>33.554159227437189</v>
      </c>
      <c r="Y299" s="76">
        <f t="shared" si="116"/>
        <v>301.07735925475885</v>
      </c>
      <c r="Z299" s="66"/>
      <c r="AA299" s="66">
        <f t="shared" si="117"/>
        <v>67.3333333333333</v>
      </c>
      <c r="AB299" s="66">
        <f t="shared" si="118"/>
        <v>1.6842105263157894</v>
      </c>
      <c r="AC299" s="288"/>
      <c r="AE299" s="56"/>
      <c r="AF299" s="56"/>
      <c r="AG299" s="1"/>
      <c r="AJ299" s="1"/>
      <c r="AK299" s="1"/>
      <c r="AL299" s="1"/>
      <c r="AN299" s="1"/>
      <c r="AP299" s="13"/>
      <c r="AQ299" s="13"/>
    </row>
    <row r="300" spans="1:43">
      <c r="A300" s="288"/>
      <c r="B300" s="288">
        <f>+'Ark1'!C802</f>
        <v>2023</v>
      </c>
      <c r="C300" s="51">
        <f>+'Ark1'!L802</f>
        <v>4</v>
      </c>
      <c r="D300" s="52" t="str">
        <f t="shared" si="120"/>
        <v>O-</v>
      </c>
      <c r="E300" s="52">
        <f>+'Ark1'!D802</f>
        <v>8</v>
      </c>
      <c r="F300" s="52" t="str">
        <f t="shared" si="119"/>
        <v>Aug</v>
      </c>
      <c r="G300" s="51">
        <f>+IF(H300=0,"",'Ark1'!Q802)</f>
        <v>80</v>
      </c>
      <c r="H300" s="51">
        <f>+'Ark1'!R802</f>
        <v>154</v>
      </c>
      <c r="I300" s="66"/>
      <c r="J300" s="53">
        <f>+IF(H300=0,"",'Ark1'!AE802)</f>
        <v>19.059405940594061</v>
      </c>
      <c r="K300" s="53">
        <f>+IF(H300=0,"",'Ark1'!AF802)</f>
        <v>14.87967597562846</v>
      </c>
      <c r="L300" s="53">
        <f>+IF(H300=0,"",'Ark1'!T802)</f>
        <v>5.824675324675324</v>
      </c>
      <c r="M300" s="66">
        <f>+IF(H300=0,"",'Ark1'!U802)</f>
        <v>277.19870129870122</v>
      </c>
      <c r="N300" s="66"/>
      <c r="O300" s="76">
        <f>+IF(H300=0,"",'Ark1'!W802)</f>
        <v>22.727272727272723</v>
      </c>
      <c r="P300" s="76">
        <f>+IF(H300=0,"",'Ark1'!X802)</f>
        <v>3.8961038961038952</v>
      </c>
      <c r="Q300" s="76">
        <f>+IF(H300=0,"",'Ark1'!AG802)</f>
        <v>885.23333333333358</v>
      </c>
      <c r="R300" s="76">
        <f>+IF(H300=0,"",'Ark1'!AH802)</f>
        <v>0</v>
      </c>
      <c r="S300" s="76">
        <f>+IF(H300=0,"",'Ark1'!AI802)</f>
        <v>24.675324675324671</v>
      </c>
      <c r="T300" s="76"/>
      <c r="U300" s="76"/>
      <c r="V300" s="76">
        <f>+IF(H300=0,"",'Ark1'!Y802)</f>
        <v>56.586687878569357</v>
      </c>
      <c r="W300" s="53">
        <f>+IF(H300=0,"",'Ark1'!AA802)</f>
        <v>1.2849433606352001</v>
      </c>
      <c r="X300" s="76">
        <f>+IF(H300=0,"",'Ark1'!AC802)</f>
        <v>27.457733760137202</v>
      </c>
      <c r="Y300" s="76">
        <f t="shared" si="116"/>
        <v>313.13631204432107</v>
      </c>
      <c r="Z300" s="66"/>
      <c r="AA300" s="66">
        <f t="shared" si="117"/>
        <v>69.299675324675306</v>
      </c>
      <c r="AB300" s="66">
        <f t="shared" si="118"/>
        <v>1.925</v>
      </c>
      <c r="AC300" s="288"/>
      <c r="AE300" s="56"/>
      <c r="AF300" s="56"/>
      <c r="AG300" s="1"/>
      <c r="AJ300" s="1"/>
      <c r="AK300" s="1"/>
      <c r="AL300" s="1"/>
      <c r="AN300" s="1"/>
      <c r="AP300" s="13"/>
      <c r="AQ300" s="13"/>
    </row>
    <row r="301" spans="1:43">
      <c r="A301" s="288"/>
      <c r="B301" s="288">
        <f>+'Ark1'!C803</f>
        <v>2023</v>
      </c>
      <c r="C301" s="51">
        <f>+'Ark1'!L803</f>
        <v>4</v>
      </c>
      <c r="D301" s="52" t="str">
        <f t="shared" si="120"/>
        <v>O-</v>
      </c>
      <c r="E301" s="52">
        <f>+'Ark1'!D803</f>
        <v>9</v>
      </c>
      <c r="F301" s="52" t="str">
        <f t="shared" si="119"/>
        <v>Sep</v>
      </c>
      <c r="G301" s="51">
        <f>+IF(H301=0,"",'Ark1'!Q803)</f>
        <v>53</v>
      </c>
      <c r="H301" s="51">
        <f>+'Ark1'!R803</f>
        <v>123</v>
      </c>
      <c r="I301" s="66"/>
      <c r="J301" s="53">
        <f>+IF(H301=0,"",'Ark1'!AE803)</f>
        <v>16.826265389876877</v>
      </c>
      <c r="K301" s="53">
        <f>+IF(H301=0,"",'Ark1'!AF803)</f>
        <v>13.578349813277663</v>
      </c>
      <c r="L301" s="53">
        <f>+IF(H301=0,"",'Ark1'!T803)</f>
        <v>6.048780487804879</v>
      </c>
      <c r="M301" s="66">
        <f>+IF(H301=0,"",'Ark1'!U803)</f>
        <v>287.3601626016262</v>
      </c>
      <c r="N301" s="66"/>
      <c r="O301" s="76">
        <f>+IF(H301=0,"",'Ark1'!W803)</f>
        <v>33.333333333333343</v>
      </c>
      <c r="P301" s="76">
        <f>+IF(H301=0,"",'Ark1'!X803)</f>
        <v>3.2520325203252023</v>
      </c>
      <c r="Q301" s="76">
        <f>+IF(H301=0,"",'Ark1'!AG803)</f>
        <v>833.63636363636351</v>
      </c>
      <c r="R301" s="76">
        <f>+IF(H301=0,"",'Ark1'!AH803)</f>
        <v>0</v>
      </c>
      <c r="S301" s="76">
        <f>+IF(H301=0,"",'Ark1'!AI803)</f>
        <v>11.38211382113821</v>
      </c>
      <c r="T301" s="76"/>
      <c r="U301" s="76"/>
      <c r="V301" s="76">
        <f>+IF(H301=0,"",'Ark1'!Y803)</f>
        <v>51.806277266380313</v>
      </c>
      <c r="W301" s="53">
        <f>+IF(H301=0,"",'Ark1'!AA803)</f>
        <v>1.1815220894038971</v>
      </c>
      <c r="X301" s="76">
        <f>+IF(H301=0,"",'Ark1'!AC803)</f>
        <v>24.167516959219608</v>
      </c>
      <c r="Y301" s="76">
        <f t="shared" si="116"/>
        <v>344.70684717752329</v>
      </c>
      <c r="Z301" s="66"/>
      <c r="AA301" s="66">
        <f t="shared" si="117"/>
        <v>71.84004065040655</v>
      </c>
      <c r="AB301" s="66">
        <f t="shared" si="118"/>
        <v>2.3207547169811322</v>
      </c>
      <c r="AC301" s="288"/>
      <c r="AE301" s="56"/>
      <c r="AF301" s="56"/>
      <c r="AG301" s="1"/>
      <c r="AJ301" s="1"/>
      <c r="AK301" s="1"/>
      <c r="AL301" s="1"/>
      <c r="AN301" s="1"/>
      <c r="AP301" s="13"/>
      <c r="AQ301" s="13"/>
    </row>
    <row r="302" spans="1:43">
      <c r="A302" s="288"/>
      <c r="B302" s="288">
        <f>+'Ark1'!C804</f>
        <v>2023</v>
      </c>
      <c r="C302" s="51">
        <f>+'Ark1'!L804</f>
        <v>4</v>
      </c>
      <c r="D302" s="52" t="str">
        <f t="shared" si="120"/>
        <v>O-</v>
      </c>
      <c r="E302" s="52">
        <f>+'Ark1'!D804</f>
        <v>10</v>
      </c>
      <c r="F302" s="52" t="str">
        <f t="shared" si="119"/>
        <v>Okt</v>
      </c>
      <c r="G302" s="51">
        <f>+IF(H302=0,"",'Ark1'!Q804)</f>
        <v>90</v>
      </c>
      <c r="H302" s="51">
        <f>+'Ark1'!R804</f>
        <v>188</v>
      </c>
      <c r="I302" s="66"/>
      <c r="J302" s="53">
        <f>+IF(H302=0,"",'Ark1'!AE804)</f>
        <v>19.894179894179896</v>
      </c>
      <c r="K302" s="53">
        <f>+IF(H302=0,"",'Ark1'!AF804)</f>
        <v>15.550933479853748</v>
      </c>
      <c r="L302" s="53">
        <f>+IF(H302=0,"",'Ark1'!T804)</f>
        <v>5.8457446808510642</v>
      </c>
      <c r="M302" s="66">
        <f>+IF(H302=0,"",'Ark1'!U804)</f>
        <v>267.36968085106378</v>
      </c>
      <c r="N302" s="66"/>
      <c r="O302" s="76">
        <f>+IF(H302=0,"",'Ark1'!W804)</f>
        <v>31.382978723404257</v>
      </c>
      <c r="P302" s="76">
        <f>+IF(H302=0,"",'Ark1'!X804)</f>
        <v>4.255319148936171</v>
      </c>
      <c r="Q302" s="76">
        <f>+IF(H302=0,"",'Ark1'!AG804)</f>
        <v>888.25824175824187</v>
      </c>
      <c r="R302" s="76">
        <f>+IF(H302=0,"",'Ark1'!AH804)</f>
        <v>0</v>
      </c>
      <c r="S302" s="76">
        <f>+IF(H302=0,"",'Ark1'!AI804)</f>
        <v>26.063829787234045</v>
      </c>
      <c r="T302" s="76"/>
      <c r="U302" s="76"/>
      <c r="V302" s="76">
        <f>+IF(H302=0,"",'Ark1'!Y804)</f>
        <v>56.543334783233519</v>
      </c>
      <c r="W302" s="53">
        <f>+IF(H302=0,"",'Ark1'!AA804)</f>
        <v>1.4038825262742189</v>
      </c>
      <c r="X302" s="76">
        <f>+IF(H302=0,"",'Ark1'!AC804)</f>
        <v>31.014357962858444</v>
      </c>
      <c r="Y302" s="76">
        <f t="shared" si="116"/>
        <v>301.0044469971088</v>
      </c>
      <c r="Z302" s="66"/>
      <c r="AA302" s="66">
        <f t="shared" si="117"/>
        <v>66.842420212765944</v>
      </c>
      <c r="AB302" s="66">
        <f t="shared" si="118"/>
        <v>2.088888888888889</v>
      </c>
      <c r="AC302" s="288"/>
      <c r="AE302" s="56"/>
      <c r="AF302" s="56"/>
      <c r="AG302" s="1"/>
      <c r="AJ302" s="1"/>
      <c r="AK302" s="1"/>
      <c r="AL302" s="1"/>
      <c r="AN302" s="1"/>
      <c r="AP302" s="13"/>
      <c r="AQ302" s="13"/>
    </row>
    <row r="303" spans="1:43">
      <c r="A303" s="288"/>
      <c r="B303" s="288">
        <f>+'Ark1'!C805</f>
        <v>2023</v>
      </c>
      <c r="C303" s="51">
        <f>+'Ark1'!L805</f>
        <v>4</v>
      </c>
      <c r="D303" s="52" t="str">
        <f t="shared" si="120"/>
        <v>O-</v>
      </c>
      <c r="E303" s="52">
        <f>+'Ark1'!D805</f>
        <v>11</v>
      </c>
      <c r="F303" s="52" t="str">
        <f t="shared" si="119"/>
        <v>Nov</v>
      </c>
      <c r="G303" s="51">
        <f>+IF(H303=0,"",'Ark1'!Q805)</f>
        <v>124</v>
      </c>
      <c r="H303" s="51">
        <f>+'Ark1'!R805</f>
        <v>248</v>
      </c>
      <c r="I303" s="66"/>
      <c r="J303" s="53">
        <f>+IF(H303=0,"",'Ark1'!AE805)</f>
        <v>22.202327663384064</v>
      </c>
      <c r="K303" s="53">
        <f>+IF(H303=0,"",'Ark1'!AF805)</f>
        <v>17.670445753968565</v>
      </c>
      <c r="L303" s="53">
        <f>+IF(H303=0,"",'Ark1'!T805)</f>
        <v>5.895161290322581</v>
      </c>
      <c r="M303" s="66">
        <f>+IF(H303=0,"",'Ark1'!U805)</f>
        <v>271.6895161290322</v>
      </c>
      <c r="N303" s="66"/>
      <c r="O303" s="76">
        <f>+IF(H303=0,"",'Ark1'!W805)</f>
        <v>31.048387096774196</v>
      </c>
      <c r="P303" s="76">
        <f>+IF(H303=0,"",'Ark1'!X805)</f>
        <v>4.8387096774193559</v>
      </c>
      <c r="Q303" s="76">
        <f>+IF(H303=0,"",'Ark1'!AG805)</f>
        <v>919.73417721519024</v>
      </c>
      <c r="R303" s="76">
        <f>+IF(H303=0,"",'Ark1'!AH805)</f>
        <v>0</v>
      </c>
      <c r="S303" s="76">
        <f>+IF(H303=0,"",'Ark1'!AI805)</f>
        <v>24.193548387096779</v>
      </c>
      <c r="T303" s="76"/>
      <c r="U303" s="76"/>
      <c r="V303" s="76">
        <f>+IF(H303=0,"",'Ark1'!Y805)</f>
        <v>57.801813536886357</v>
      </c>
      <c r="W303" s="53">
        <f>+IF(H303=0,"",'Ark1'!AA805)</f>
        <v>1.2971342382536764</v>
      </c>
      <c r="X303" s="76">
        <f>+IF(H303=0,"",'Ark1'!AC805)</f>
        <v>23.393970735476032</v>
      </c>
      <c r="Y303" s="76">
        <f t="shared" si="116"/>
        <v>295.4000436861715</v>
      </c>
      <c r="Z303" s="66"/>
      <c r="AA303" s="66">
        <f t="shared" si="117"/>
        <v>67.92237903225805</v>
      </c>
      <c r="AB303" s="66">
        <f t="shared" si="118"/>
        <v>2</v>
      </c>
      <c r="AC303" s="288"/>
      <c r="AE303" s="56"/>
      <c r="AF303" s="56"/>
      <c r="AG303" s="1"/>
      <c r="AJ303" s="1"/>
      <c r="AK303" s="1"/>
      <c r="AL303" s="1"/>
      <c r="AN303" s="1"/>
      <c r="AP303" s="13"/>
      <c r="AQ303" s="13"/>
    </row>
    <row r="304" spans="1:43">
      <c r="A304" s="288"/>
      <c r="B304" s="288">
        <f>+'Ark1'!C806</f>
        <v>2023</v>
      </c>
      <c r="C304" s="51">
        <f>+'Ark1'!L806</f>
        <v>4</v>
      </c>
      <c r="D304" s="52" t="str">
        <f t="shared" si="120"/>
        <v>O-</v>
      </c>
      <c r="E304" s="52">
        <f>+'Ark1'!D806</f>
        <v>12</v>
      </c>
      <c r="F304" s="52" t="str">
        <f t="shared" si="119"/>
        <v>Des</v>
      </c>
      <c r="G304" s="51">
        <f>+IF(H304=0,"",'Ark1'!Q806)</f>
        <v>23</v>
      </c>
      <c r="H304" s="51">
        <f>+'Ark1'!R806</f>
        <v>38</v>
      </c>
      <c r="I304" s="66"/>
      <c r="J304" s="53">
        <f>+IF(H304=0,"",'Ark1'!AE806)</f>
        <v>14.728682170542628</v>
      </c>
      <c r="K304" s="53">
        <f>+IF(H304=0,"",'Ark1'!AF806)</f>
        <v>11.093278445491611</v>
      </c>
      <c r="L304" s="53">
        <f>+IF(H304=0,"",'Ark1'!T806)</f>
        <v>6</v>
      </c>
      <c r="M304" s="66">
        <f>+IF(H304=0,"",'Ark1'!U806)</f>
        <v>264.65526315789486</v>
      </c>
      <c r="N304" s="66"/>
      <c r="O304" s="76">
        <f>+IF(H304=0,"",'Ark1'!W806)</f>
        <v>23.684210526315795</v>
      </c>
      <c r="P304" s="76">
        <f>+IF(H304=0,"",'Ark1'!X806)</f>
        <v>0</v>
      </c>
      <c r="Q304" s="76">
        <f>+IF(H304=0,"",'Ark1'!AG806)</f>
        <v>935.47368421052624</v>
      </c>
      <c r="R304" s="76">
        <f>+IF(H304=0,"",'Ark1'!AH806)</f>
        <v>0</v>
      </c>
      <c r="S304" s="76">
        <f>+IF(H304=0,"",'Ark1'!AI806)</f>
        <v>34.21052631578948</v>
      </c>
      <c r="T304" s="76"/>
      <c r="U304" s="76"/>
      <c r="V304" s="76">
        <f>+IF(H304=0,"",'Ark1'!Y806)</f>
        <v>51.007603650768203</v>
      </c>
      <c r="W304" s="53">
        <f>+IF(H304=0,"",'Ark1'!AA806)</f>
        <v>1</v>
      </c>
      <c r="X304" s="76">
        <f>+IF(H304=0,"",'Ark1'!AC806)</f>
        <v>24.542264597137944</v>
      </c>
      <c r="Y304" s="76">
        <f t="shared" si="116"/>
        <v>282.91043096658058</v>
      </c>
      <c r="Z304" s="66"/>
      <c r="AA304" s="66">
        <f t="shared" si="117"/>
        <v>66.163815789473716</v>
      </c>
      <c r="AB304" s="66">
        <f t="shared" si="118"/>
        <v>1.6521739130434783</v>
      </c>
      <c r="AC304" s="288"/>
      <c r="AE304" s="56"/>
      <c r="AF304" s="56"/>
      <c r="AG304" s="1"/>
      <c r="AJ304" s="1"/>
      <c r="AK304" s="1"/>
      <c r="AL304" s="1"/>
      <c r="AN304" s="1"/>
    </row>
    <row r="305" spans="1:40" ht="15.6">
      <c r="A305" s="288"/>
      <c r="B305" s="288"/>
      <c r="C305" s="285"/>
      <c r="D305" s="285"/>
      <c r="E305" s="285"/>
      <c r="F305" s="285"/>
      <c r="G305" s="285"/>
      <c r="H305" s="285"/>
      <c r="I305" s="288"/>
      <c r="J305" s="286"/>
      <c r="K305" s="287"/>
      <c r="L305" s="288"/>
      <c r="M305" s="288"/>
      <c r="N305" s="288"/>
      <c r="O305" s="289"/>
      <c r="P305" s="289"/>
      <c r="Q305" s="288"/>
      <c r="R305" s="289"/>
      <c r="S305" s="289"/>
      <c r="T305" s="289"/>
      <c r="U305" s="289"/>
      <c r="V305" s="289"/>
      <c r="W305" s="288"/>
      <c r="X305" s="289"/>
      <c r="Y305" s="288"/>
      <c r="Z305" s="288"/>
      <c r="AA305" s="287"/>
      <c r="AB305" s="290"/>
      <c r="AC305" s="288"/>
      <c r="AD305" s="4"/>
      <c r="AE305" s="56"/>
      <c r="AF305" s="56"/>
      <c r="AG305" s="1"/>
      <c r="AH305" s="5"/>
      <c r="AI305"/>
      <c r="AM305"/>
    </row>
    <row r="306" spans="1:40" ht="15.6">
      <c r="A306" s="288"/>
      <c r="B306" s="288"/>
      <c r="C306" s="285"/>
      <c r="D306" s="285"/>
      <c r="E306" s="285"/>
      <c r="F306" s="285"/>
      <c r="G306" s="285"/>
      <c r="H306" s="285"/>
      <c r="I306" s="288"/>
      <c r="J306" s="286"/>
      <c r="K306" s="287"/>
      <c r="L306" s="288"/>
      <c r="M306" s="288"/>
      <c r="N306" s="288"/>
      <c r="O306" s="289"/>
      <c r="P306" s="289"/>
      <c r="Q306" s="288"/>
      <c r="R306" s="289"/>
      <c r="S306" s="289"/>
      <c r="T306" s="289"/>
      <c r="U306" s="289"/>
      <c r="V306" s="289"/>
      <c r="W306" s="288"/>
      <c r="X306" s="289"/>
      <c r="Y306" s="288"/>
      <c r="Z306" s="288"/>
      <c r="AA306" s="287"/>
      <c r="AB306" s="290" t="s">
        <v>4</v>
      </c>
      <c r="AC306" s="288"/>
      <c r="AD306" s="4"/>
      <c r="AE306" s="56"/>
      <c r="AF306" s="56"/>
      <c r="AG306" s="1"/>
      <c r="AH306" s="5"/>
      <c r="AI306"/>
      <c r="AM306"/>
    </row>
    <row r="307" spans="1:40" ht="15.6">
      <c r="A307" s="288"/>
      <c r="B307" s="288"/>
      <c r="C307" s="288"/>
      <c r="D307" s="288"/>
      <c r="E307" s="288"/>
      <c r="F307" s="288"/>
      <c r="G307" s="291" t="s">
        <v>4</v>
      </c>
      <c r="H307" s="288"/>
      <c r="I307" s="287"/>
      <c r="J307" s="287"/>
      <c r="K307" s="287"/>
      <c r="L307" s="291" t="s">
        <v>23</v>
      </c>
      <c r="M307" s="287"/>
      <c r="N307" s="287"/>
      <c r="O307" s="292" t="s">
        <v>402</v>
      </c>
      <c r="P307" s="292" t="s">
        <v>402</v>
      </c>
      <c r="Q307" s="293" t="s">
        <v>538</v>
      </c>
      <c r="R307" s="292" t="s">
        <v>402</v>
      </c>
      <c r="S307" s="292" t="s">
        <v>402</v>
      </c>
      <c r="T307" s="292"/>
      <c r="U307" s="292"/>
      <c r="V307" s="293" t="s">
        <v>422</v>
      </c>
      <c r="W307" s="288"/>
      <c r="X307" s="293" t="s">
        <v>586</v>
      </c>
      <c r="Y307" s="291" t="s">
        <v>489</v>
      </c>
      <c r="Z307" s="287"/>
      <c r="AA307" s="290" t="s">
        <v>77</v>
      </c>
      <c r="AB307" s="290" t="s">
        <v>9</v>
      </c>
      <c r="AC307" s="288"/>
      <c r="AD307" s="4"/>
      <c r="AE307" s="56"/>
      <c r="AF307" s="56"/>
      <c r="AG307" s="1"/>
      <c r="AH307" s="5"/>
      <c r="AI307"/>
      <c r="AM307"/>
    </row>
    <row r="308" spans="1:40" ht="15.6">
      <c r="A308" s="288"/>
      <c r="B308" s="288"/>
      <c r="C308" s="288"/>
      <c r="D308" s="288"/>
      <c r="E308" s="291"/>
      <c r="F308" s="291"/>
      <c r="G308" s="291" t="s">
        <v>487</v>
      </c>
      <c r="H308" s="291" t="s">
        <v>4</v>
      </c>
      <c r="I308" s="290"/>
      <c r="J308" s="290" t="s">
        <v>4</v>
      </c>
      <c r="K308" s="290" t="s">
        <v>1</v>
      </c>
      <c r="L308" s="291" t="s">
        <v>493</v>
      </c>
      <c r="M308" s="290" t="s">
        <v>23</v>
      </c>
      <c r="N308" s="290"/>
      <c r="O308" s="293" t="s">
        <v>585</v>
      </c>
      <c r="P308" s="293" t="s">
        <v>500</v>
      </c>
      <c r="Q308" s="293" t="s">
        <v>563</v>
      </c>
      <c r="R308" s="293" t="s">
        <v>502</v>
      </c>
      <c r="S308" s="293" t="s">
        <v>571</v>
      </c>
      <c r="T308" s="293"/>
      <c r="U308" s="293"/>
      <c r="V308" s="293"/>
      <c r="W308" s="291" t="s">
        <v>413</v>
      </c>
      <c r="X308" s="293" t="s">
        <v>1</v>
      </c>
      <c r="Y308" s="291" t="s">
        <v>498</v>
      </c>
      <c r="Z308" s="290"/>
      <c r="AA308" s="290" t="s">
        <v>423</v>
      </c>
      <c r="AB308" s="290" t="s">
        <v>70</v>
      </c>
      <c r="AC308" s="288"/>
      <c r="AD308" s="4"/>
      <c r="AE308" s="56"/>
      <c r="AF308" s="56"/>
      <c r="AG308" s="1"/>
      <c r="AH308" s="5"/>
      <c r="AI308"/>
      <c r="AM308"/>
    </row>
    <row r="309" spans="1:40" ht="15.6">
      <c r="A309" s="288"/>
      <c r="B309" s="288"/>
      <c r="C309" s="291" t="s">
        <v>0</v>
      </c>
      <c r="D309" s="291"/>
      <c r="E309" s="291" t="s">
        <v>86</v>
      </c>
      <c r="F309" s="291"/>
      <c r="G309" s="294" t="s">
        <v>488</v>
      </c>
      <c r="H309" s="294" t="s">
        <v>9</v>
      </c>
      <c r="I309" s="295"/>
      <c r="J309" s="295" t="s">
        <v>402</v>
      </c>
      <c r="K309" s="295" t="s">
        <v>402</v>
      </c>
      <c r="L309" s="294" t="s">
        <v>414</v>
      </c>
      <c r="M309" s="295" t="s">
        <v>44</v>
      </c>
      <c r="N309" s="295"/>
      <c r="O309" s="296" t="s">
        <v>561</v>
      </c>
      <c r="P309" s="296" t="s">
        <v>439</v>
      </c>
      <c r="Q309" s="296" t="s">
        <v>495</v>
      </c>
      <c r="R309" s="296" t="s">
        <v>482</v>
      </c>
      <c r="S309" s="296" t="s">
        <v>536</v>
      </c>
      <c r="T309" s="296"/>
      <c r="U309" s="296"/>
      <c r="V309" s="296" t="s">
        <v>1</v>
      </c>
      <c r="W309" s="294" t="s">
        <v>414</v>
      </c>
      <c r="X309" s="296" t="s">
        <v>539</v>
      </c>
      <c r="Y309" s="294" t="s">
        <v>499</v>
      </c>
      <c r="Z309" s="295"/>
      <c r="AA309" s="295" t="s">
        <v>424</v>
      </c>
      <c r="AB309" s="295" t="s">
        <v>566</v>
      </c>
      <c r="AC309" s="288"/>
      <c r="AD309" s="4"/>
      <c r="AE309" s="56"/>
      <c r="AF309" s="56"/>
      <c r="AG309" s="1"/>
      <c r="AH309" s="5"/>
      <c r="AI309"/>
      <c r="AM309"/>
    </row>
    <row r="310" spans="1:40">
      <c r="A310" s="288"/>
      <c r="B310" s="288">
        <f>+'Ark1'!C807</f>
        <v>2023</v>
      </c>
      <c r="C310" s="51">
        <f>+'Ark1'!L807</f>
        <v>5</v>
      </c>
      <c r="D310" s="52" t="str">
        <f>+D73</f>
        <v>O</v>
      </c>
      <c r="E310" s="52">
        <f>+'Ark1'!D807</f>
        <v>1</v>
      </c>
      <c r="F310" s="52" t="str">
        <f>+F293</f>
        <v>Jan</v>
      </c>
      <c r="G310" s="51">
        <f>+IF(H310=0,"",'Ark1'!Q807)</f>
        <v>87</v>
      </c>
      <c r="H310" s="51">
        <f>+'Ark1'!R807</f>
        <v>163</v>
      </c>
      <c r="I310" s="66"/>
      <c r="J310" s="53">
        <f>+IF(H310=0,"",'Ark1'!AE807)</f>
        <v>27.910958904109595</v>
      </c>
      <c r="K310" s="53">
        <f>+IF(H310=0,"",'Ark1'!AF807)</f>
        <v>25.370168007892861</v>
      </c>
      <c r="L310" s="53">
        <f>+IF(H310=0,"",'Ark1'!T807)</f>
        <v>6.4539877300613524</v>
      </c>
      <c r="M310" s="66">
        <f>+IF(H310=0,"",'Ark1'!U807)</f>
        <v>328.45153374233126</v>
      </c>
      <c r="N310" s="66"/>
      <c r="O310" s="76">
        <f>+IF(H310=0,"",'Ark1'!W807)</f>
        <v>53.374233128834362</v>
      </c>
      <c r="P310" s="76">
        <f>+IF(H310=0,"",'Ark1'!X807)</f>
        <v>36.809815950920246</v>
      </c>
      <c r="Q310" s="76">
        <f>+IF(H310=0,"",'Ark1'!AG807)</f>
        <v>902.19205298013253</v>
      </c>
      <c r="R310" s="76">
        <f>+IF(H310=0,"",'Ark1'!AH807)</f>
        <v>0</v>
      </c>
      <c r="S310" s="76">
        <f>+IF(H310=0,"",'Ark1'!AI807)</f>
        <v>22.085889570552151</v>
      </c>
      <c r="T310" s="76"/>
      <c r="U310" s="76"/>
      <c r="V310" s="76">
        <f>+IF(H310=0,"",'Ark1'!Y807)</f>
        <v>52.649440661247439</v>
      </c>
      <c r="W310" s="53">
        <f>+IF(H310=0,"",'Ark1'!AA807)</f>
        <v>1.2344863266342796</v>
      </c>
      <c r="X310" s="76">
        <f>+IF(H310=0,"",'Ark1'!AC807)</f>
        <v>31.117879879015735</v>
      </c>
      <c r="Y310" s="76">
        <f t="shared" ref="Y310:Y321" si="121">IF(H310=0,"",1000*M310/Q310)</f>
        <v>364.05944017948934</v>
      </c>
      <c r="Z310" s="66"/>
      <c r="AA310" s="66">
        <f t="shared" ref="AA310:AA321" si="122">IF(H310=0,"",M310/C310)</f>
        <v>65.690306748466256</v>
      </c>
      <c r="AB310" s="66">
        <f t="shared" ref="AB310:AB321" si="123">IF(H310=0,"",H310/G310)</f>
        <v>1.8735632183908046</v>
      </c>
      <c r="AC310" s="288"/>
      <c r="AE310" s="56"/>
      <c r="AF310" s="56"/>
      <c r="AG310" s="1"/>
      <c r="AJ310" s="1"/>
      <c r="AK310" s="1"/>
      <c r="AL310" s="1"/>
      <c r="AN310" s="1"/>
    </row>
    <row r="311" spans="1:40">
      <c r="A311" s="288"/>
      <c r="B311" s="288">
        <f>+'Ark1'!C808</f>
        <v>2023</v>
      </c>
      <c r="C311" s="51">
        <f>+'Ark1'!L808</f>
        <v>5</v>
      </c>
      <c r="D311" s="52" t="str">
        <f>+D310</f>
        <v>O</v>
      </c>
      <c r="E311" s="52">
        <f>+'Ark1'!D808</f>
        <v>2</v>
      </c>
      <c r="F311" s="52" t="str">
        <f t="shared" ref="F311:F321" si="124">+F294</f>
        <v>Feb</v>
      </c>
      <c r="G311" s="51">
        <f>+IF(H311=0,"",'Ark1'!Q808)</f>
        <v>72</v>
      </c>
      <c r="H311" s="51">
        <f>+'Ark1'!R808</f>
        <v>166</v>
      </c>
      <c r="I311" s="66"/>
      <c r="J311" s="53">
        <f>+IF(H311=0,"",'Ark1'!AE808)</f>
        <v>35.853131749460033</v>
      </c>
      <c r="K311" s="53">
        <f>+IF(H311=0,"",'Ark1'!AF808)</f>
        <v>33.891876889025333</v>
      </c>
      <c r="L311" s="53">
        <f>+IF(H311=0,"",'Ark1'!T808)</f>
        <v>6.6686746987951793</v>
      </c>
      <c r="M311" s="66">
        <f>+IF(H311=0,"",'Ark1'!U808)</f>
        <v>346.46746987951809</v>
      </c>
      <c r="N311" s="66"/>
      <c r="O311" s="76">
        <f>+IF(H311=0,"",'Ark1'!W808)</f>
        <v>59.036144578313262</v>
      </c>
      <c r="P311" s="76">
        <f>+IF(H311=0,"",'Ark1'!X808)</f>
        <v>51.204819277108442</v>
      </c>
      <c r="Q311" s="76">
        <f>+IF(H311=0,"",'Ark1'!AG808)</f>
        <v>883.94193548387102</v>
      </c>
      <c r="R311" s="76">
        <f>+IF(H311=0,"",'Ark1'!AH808)</f>
        <v>0</v>
      </c>
      <c r="S311" s="76">
        <f>+IF(H311=0,"",'Ark1'!AI808)</f>
        <v>13.253012048192771</v>
      </c>
      <c r="T311" s="76"/>
      <c r="U311" s="76"/>
      <c r="V311" s="76">
        <f>+IF(H311=0,"",'Ark1'!Y808)</f>
        <v>61.144855872121582</v>
      </c>
      <c r="W311" s="53">
        <f>+IF(H311=0,"",'Ark1'!AA808)</f>
        <v>1.0776399594163777</v>
      </c>
      <c r="X311" s="76">
        <f>+IF(H311=0,"",'Ark1'!AC808)</f>
        <v>-1.4617641656723002</v>
      </c>
      <c r="Y311" s="76">
        <f t="shared" si="121"/>
        <v>391.95727227248398</v>
      </c>
      <c r="Z311" s="66"/>
      <c r="AA311" s="66">
        <f t="shared" si="122"/>
        <v>69.293493975903615</v>
      </c>
      <c r="AB311" s="66">
        <f t="shared" si="123"/>
        <v>2.3055555555555554</v>
      </c>
      <c r="AC311" s="288"/>
      <c r="AE311" s="56"/>
      <c r="AF311" s="56"/>
      <c r="AG311" s="1"/>
      <c r="AJ311" s="1"/>
      <c r="AK311" s="1"/>
      <c r="AL311" s="1"/>
      <c r="AN311" s="1"/>
    </row>
    <row r="312" spans="1:40">
      <c r="A312" s="288"/>
      <c r="B312" s="288">
        <f>+'Ark1'!C809</f>
        <v>2023</v>
      </c>
      <c r="C312" s="51">
        <f>+'Ark1'!L809</f>
        <v>5</v>
      </c>
      <c r="D312" s="52" t="str">
        <f t="shared" ref="D312:D321" si="125">+D311</f>
        <v>O</v>
      </c>
      <c r="E312" s="52">
        <f>+'Ark1'!D809</f>
        <v>3</v>
      </c>
      <c r="F312" s="52" t="str">
        <f t="shared" si="124"/>
        <v>Mar</v>
      </c>
      <c r="G312" s="51">
        <f>+IF(H312=0,"",'Ark1'!Q809)</f>
        <v>87</v>
      </c>
      <c r="H312" s="51">
        <f>+'Ark1'!R809</f>
        <v>156</v>
      </c>
      <c r="I312" s="66"/>
      <c r="J312" s="53">
        <f>+IF(H312=0,"",'Ark1'!AE809)</f>
        <v>29.323308270676694</v>
      </c>
      <c r="K312" s="53">
        <f>+IF(H312=0,"",'Ark1'!AF809)</f>
        <v>28.337600090042539</v>
      </c>
      <c r="L312" s="53">
        <f>+IF(H312=0,"",'Ark1'!T809)</f>
        <v>6.7564102564102555</v>
      </c>
      <c r="M312" s="66">
        <f>+IF(H312=0,"",'Ark1'!U809)</f>
        <v>342.15</v>
      </c>
      <c r="N312" s="66"/>
      <c r="O312" s="76">
        <f>+IF(H312=0,"",'Ark1'!W809)</f>
        <v>57.051282051282037</v>
      </c>
      <c r="P312" s="76">
        <f>+IF(H312=0,"",'Ark1'!X809)</f>
        <v>46.794871794871803</v>
      </c>
      <c r="Q312" s="76">
        <f>+IF(H312=0,"",'Ark1'!AG809)</f>
        <v>851.14093959731554</v>
      </c>
      <c r="R312" s="76">
        <f>+IF(H312=0,"",'Ark1'!AH809)</f>
        <v>0</v>
      </c>
      <c r="S312" s="76">
        <f>+IF(H312=0,"",'Ark1'!AI809)</f>
        <v>12.179487179487181</v>
      </c>
      <c r="T312" s="76"/>
      <c r="U312" s="76"/>
      <c r="V312" s="76">
        <f>+IF(H312=0,"",'Ark1'!Y809)</f>
        <v>59.914284393281598</v>
      </c>
      <c r="W312" s="53">
        <f>+IF(H312=0,"",'Ark1'!AA809)</f>
        <v>1.3027180405706138</v>
      </c>
      <c r="X312" s="76">
        <f>+IF(H312=0,"",'Ark1'!AC809)</f>
        <v>10.145350114193688</v>
      </c>
      <c r="Y312" s="76">
        <f t="shared" si="121"/>
        <v>401.98982810282286</v>
      </c>
      <c r="Z312" s="66"/>
      <c r="AA312" s="66">
        <f t="shared" si="122"/>
        <v>68.429999999999993</v>
      </c>
      <c r="AB312" s="66">
        <f t="shared" si="123"/>
        <v>1.7931034482758621</v>
      </c>
      <c r="AC312" s="288"/>
      <c r="AE312" s="56"/>
      <c r="AF312" s="56"/>
      <c r="AG312" s="1"/>
      <c r="AJ312" s="1"/>
      <c r="AK312" s="1"/>
      <c r="AL312" s="1"/>
      <c r="AN312" s="1"/>
    </row>
    <row r="313" spans="1:40">
      <c r="A313" s="288"/>
      <c r="B313" s="288">
        <f>+'Ark1'!C810</f>
        <v>2023</v>
      </c>
      <c r="C313" s="51">
        <f>+'Ark1'!L810</f>
        <v>5</v>
      </c>
      <c r="D313" s="52" t="str">
        <f t="shared" si="125"/>
        <v>O</v>
      </c>
      <c r="E313" s="52">
        <f>+'Ark1'!D810</f>
        <v>4</v>
      </c>
      <c r="F313" s="52" t="str">
        <f t="shared" si="124"/>
        <v>Apr</v>
      </c>
      <c r="G313" s="51">
        <f>+IF(H313=0,"",'Ark1'!Q810)</f>
        <v>82</v>
      </c>
      <c r="H313" s="51">
        <f>+'Ark1'!R810</f>
        <v>125</v>
      </c>
      <c r="I313" s="66"/>
      <c r="J313" s="53">
        <f>+IF(H313=0,"",'Ark1'!AE810)</f>
        <v>28.08988764044944</v>
      </c>
      <c r="K313" s="53">
        <f>+IF(H313=0,"",'Ark1'!AF810)</f>
        <v>25.620418218964073</v>
      </c>
      <c r="L313" s="53">
        <f>+IF(H313=0,"",'Ark1'!T810)</f>
        <v>6.6079999999999997</v>
      </c>
      <c r="M313" s="66">
        <f>+IF(H313=0,"",'Ark1'!U810)</f>
        <v>327.45600000000007</v>
      </c>
      <c r="N313" s="66"/>
      <c r="O313" s="76">
        <f>+IF(H313=0,"",'Ark1'!W810)</f>
        <v>56.8</v>
      </c>
      <c r="P313" s="76">
        <f>+IF(H313=0,"",'Ark1'!X810)</f>
        <v>35.200000000000003</v>
      </c>
      <c r="Q313" s="76">
        <f>+IF(H313=0,"",'Ark1'!AG810)</f>
        <v>880.14516129032256</v>
      </c>
      <c r="R313" s="76">
        <f>+IF(H313=0,"",'Ark1'!AH810)</f>
        <v>0</v>
      </c>
      <c r="S313" s="76">
        <f>+IF(H313=0,"",'Ark1'!AI810)</f>
        <v>25.6</v>
      </c>
      <c r="T313" s="76"/>
      <c r="U313" s="76"/>
      <c r="V313" s="76">
        <f>+IF(H313=0,"",'Ark1'!Y810)</f>
        <v>57.308698676553263</v>
      </c>
      <c r="W313" s="53">
        <f>+IF(H313=0,"",'Ark1'!AA810)</f>
        <v>1.2386831717594338</v>
      </c>
      <c r="X313" s="76">
        <f>+IF(H313=0,"",'Ark1'!AC810)</f>
        <v>32.151589596952149</v>
      </c>
      <c r="Y313" s="76">
        <f t="shared" si="121"/>
        <v>372.04771940112528</v>
      </c>
      <c r="Z313" s="66"/>
      <c r="AA313" s="66">
        <f t="shared" si="122"/>
        <v>65.491200000000021</v>
      </c>
      <c r="AB313" s="66">
        <f t="shared" si="123"/>
        <v>1.524390243902439</v>
      </c>
      <c r="AC313" s="288"/>
      <c r="AE313" s="56"/>
      <c r="AF313" s="56"/>
      <c r="AG313" s="1"/>
      <c r="AJ313" s="1"/>
      <c r="AK313" s="1"/>
      <c r="AL313" s="1"/>
      <c r="AN313" s="1"/>
    </row>
    <row r="314" spans="1:40">
      <c r="A314" s="288"/>
      <c r="B314" s="288">
        <f>+'Ark1'!C811</f>
        <v>2023</v>
      </c>
      <c r="C314" s="51">
        <f>+'Ark1'!L811</f>
        <v>5</v>
      </c>
      <c r="D314" s="52" t="str">
        <f t="shared" si="125"/>
        <v>O</v>
      </c>
      <c r="E314" s="52">
        <f>+'Ark1'!D811</f>
        <v>5</v>
      </c>
      <c r="F314" s="52" t="str">
        <f t="shared" si="124"/>
        <v>Mai</v>
      </c>
      <c r="G314" s="51">
        <f>+IF(H314=0,"",'Ark1'!Q811)</f>
        <v>95</v>
      </c>
      <c r="H314" s="51">
        <f>+'Ark1'!R811</f>
        <v>142</v>
      </c>
      <c r="I314" s="66"/>
      <c r="J314" s="53">
        <f>+IF(H314=0,"",'Ark1'!AE811)</f>
        <v>20.431654676258997</v>
      </c>
      <c r="K314" s="53">
        <f>+IF(H314=0,"",'Ark1'!AF811)</f>
        <v>17.721897030305637</v>
      </c>
      <c r="L314" s="53">
        <f>+IF(H314=0,"",'Ark1'!T811)</f>
        <v>6.5774647887323949</v>
      </c>
      <c r="M314" s="66">
        <f>+IF(H314=0,"",'Ark1'!U811)</f>
        <v>306.72535211267598</v>
      </c>
      <c r="N314" s="66"/>
      <c r="O314" s="76">
        <f>+IF(H314=0,"",'Ark1'!W811)</f>
        <v>54.225352112676063</v>
      </c>
      <c r="P314" s="76">
        <f>+IF(H314=0,"",'Ark1'!X811)</f>
        <v>28.16901408450704</v>
      </c>
      <c r="Q314" s="76">
        <f>+IF(H314=0,"",'Ark1'!AG811)</f>
        <v>883.59574468085134</v>
      </c>
      <c r="R314" s="76">
        <f>+IF(H314=0,"",'Ark1'!AH811)</f>
        <v>0</v>
      </c>
      <c r="S314" s="76">
        <f>+IF(H314=0,"",'Ark1'!AI811)</f>
        <v>38.028169014084497</v>
      </c>
      <c r="T314" s="76"/>
      <c r="U314" s="76"/>
      <c r="V314" s="76">
        <f>+IF(H314=0,"",'Ark1'!Y811)</f>
        <v>70.020287237885725</v>
      </c>
      <c r="W314" s="53">
        <f>+IF(H314=0,"",'Ark1'!AA811)</f>
        <v>1.6068688109241311</v>
      </c>
      <c r="X314" s="76">
        <f>+IF(H314=0,"",'Ark1'!AC811)</f>
        <v>34.585053343325285</v>
      </c>
      <c r="Y314" s="76">
        <f t="shared" si="121"/>
        <v>347.1331250281915</v>
      </c>
      <c r="Z314" s="66"/>
      <c r="AA314" s="66">
        <f t="shared" si="122"/>
        <v>61.345070422535194</v>
      </c>
      <c r="AB314" s="66">
        <f t="shared" si="123"/>
        <v>1.4947368421052631</v>
      </c>
      <c r="AC314" s="288"/>
      <c r="AE314" s="56"/>
      <c r="AF314" s="56"/>
      <c r="AG314" s="1"/>
      <c r="AJ314" s="1"/>
      <c r="AK314" s="1"/>
      <c r="AL314" s="1"/>
      <c r="AN314" s="1"/>
    </row>
    <row r="315" spans="1:40">
      <c r="A315" s="288"/>
      <c r="B315" s="288">
        <f>+'Ark1'!C812</f>
        <v>2023</v>
      </c>
      <c r="C315" s="51">
        <f>+'Ark1'!L812</f>
        <v>5</v>
      </c>
      <c r="D315" s="52" t="str">
        <f t="shared" si="125"/>
        <v>O</v>
      </c>
      <c r="E315" s="52">
        <f>+'Ark1'!D812</f>
        <v>6</v>
      </c>
      <c r="F315" s="52" t="str">
        <f t="shared" si="124"/>
        <v>Jun</v>
      </c>
      <c r="G315" s="51">
        <f>+IF(H315=0,"",'Ark1'!Q812)</f>
        <v>119</v>
      </c>
      <c r="H315" s="51">
        <f>+'Ark1'!R812</f>
        <v>252</v>
      </c>
      <c r="I315" s="66"/>
      <c r="J315" s="53">
        <f>+IF(H315=0,"",'Ark1'!AE812)</f>
        <v>27.096774193548391</v>
      </c>
      <c r="K315" s="53">
        <f>+IF(H315=0,"",'Ark1'!AF812)</f>
        <v>25.014733443466461</v>
      </c>
      <c r="L315" s="53">
        <f>+IF(H315=0,"",'Ark1'!T812)</f>
        <v>6.4285714285714306</v>
      </c>
      <c r="M315" s="66">
        <f>+IF(H315=0,"",'Ark1'!U812)</f>
        <v>321.70992063492042</v>
      </c>
      <c r="N315" s="66"/>
      <c r="O315" s="76">
        <f>+IF(H315=0,"",'Ark1'!W812)</f>
        <v>50.793650793650784</v>
      </c>
      <c r="P315" s="76">
        <f>+IF(H315=0,"",'Ark1'!X812)</f>
        <v>38.492063492063487</v>
      </c>
      <c r="Q315" s="76">
        <f>+IF(H315=0,"",'Ark1'!AG812)</f>
        <v>870.75806451612891</v>
      </c>
      <c r="R315" s="76">
        <f>+IF(H315=0,"",'Ark1'!AH812)</f>
        <v>0</v>
      </c>
      <c r="S315" s="76">
        <f>+IF(H315=0,"",'Ark1'!AI812)</f>
        <v>32.936507936507944</v>
      </c>
      <c r="T315" s="76"/>
      <c r="U315" s="76"/>
      <c r="V315" s="76">
        <f>+IF(H315=0,"",'Ark1'!Y812)</f>
        <v>63.74002334627928</v>
      </c>
      <c r="W315" s="53">
        <f>+IF(H315=0,"",'Ark1'!AA812)</f>
        <v>1.2750883656186536</v>
      </c>
      <c r="X315" s="76">
        <f>+IF(H315=0,"",'Ark1'!AC812)</f>
        <v>30.650365370993025</v>
      </c>
      <c r="Y315" s="76">
        <f t="shared" si="121"/>
        <v>369.45959359410728</v>
      </c>
      <c r="Z315" s="66"/>
      <c r="AA315" s="66">
        <f t="shared" si="122"/>
        <v>64.341984126984087</v>
      </c>
      <c r="AB315" s="66">
        <f t="shared" si="123"/>
        <v>2.1176470588235294</v>
      </c>
      <c r="AC315" s="288"/>
      <c r="AE315" s="56"/>
      <c r="AF315" s="56"/>
      <c r="AG315" s="1"/>
      <c r="AJ315" s="1"/>
      <c r="AK315" s="1"/>
      <c r="AL315" s="1"/>
      <c r="AN315" s="1"/>
    </row>
    <row r="316" spans="1:40">
      <c r="A316" s="288"/>
      <c r="B316" s="288">
        <f>+'Ark1'!C813</f>
        <v>2023</v>
      </c>
      <c r="C316" s="51">
        <f>+'Ark1'!L813</f>
        <v>5</v>
      </c>
      <c r="D316" s="52" t="str">
        <f t="shared" si="125"/>
        <v>O</v>
      </c>
      <c r="E316" s="52">
        <f>+'Ark1'!D813</f>
        <v>7</v>
      </c>
      <c r="F316" s="52" t="str">
        <f t="shared" si="124"/>
        <v>Jul</v>
      </c>
      <c r="G316" s="51">
        <f>+IF(H316=0,"",'Ark1'!Q813)</f>
        <v>79</v>
      </c>
      <c r="H316" s="51">
        <f>+'Ark1'!R813</f>
        <v>122</v>
      </c>
      <c r="I316" s="66"/>
      <c r="J316" s="53">
        <f>+IF(H316=0,"",'Ark1'!AE813)</f>
        <v>22.262773722627735</v>
      </c>
      <c r="K316" s="53">
        <f>+IF(H316=0,"",'Ark1'!AF813)</f>
        <v>19.788613025277151</v>
      </c>
      <c r="L316" s="53">
        <f>+IF(H316=0,"",'Ark1'!T813)</f>
        <v>6.0409836065573757</v>
      </c>
      <c r="M316" s="66">
        <f>+IF(H316=0,"",'Ark1'!U813)</f>
        <v>319.03688524590137</v>
      </c>
      <c r="N316" s="66"/>
      <c r="O316" s="76">
        <f>+IF(H316=0,"",'Ark1'!W813)</f>
        <v>45.081967213114751</v>
      </c>
      <c r="P316" s="76">
        <f>+IF(H316=0,"",'Ark1'!X813)</f>
        <v>38.524590163934427</v>
      </c>
      <c r="Q316" s="76">
        <f>+IF(H316=0,"",'Ark1'!AG813)</f>
        <v>895.3559322033899</v>
      </c>
      <c r="R316" s="76">
        <f>+IF(H316=0,"",'Ark1'!AH813)</f>
        <v>0</v>
      </c>
      <c r="S316" s="76">
        <f>+IF(H316=0,"",'Ark1'!AI813)</f>
        <v>36.065573770491802</v>
      </c>
      <c r="T316" s="76"/>
      <c r="U316" s="76"/>
      <c r="V316" s="76">
        <f>+IF(H316=0,"",'Ark1'!Y813)</f>
        <v>65.742711621000851</v>
      </c>
      <c r="W316" s="53">
        <f>+IF(H316=0,"",'Ark1'!AA813)</f>
        <v>1.6366576345851942</v>
      </c>
      <c r="X316" s="76">
        <f>+IF(H316=0,"",'Ark1'!AC813)</f>
        <v>40.064127417483888</v>
      </c>
      <c r="Y316" s="76">
        <f t="shared" si="121"/>
        <v>356.32408718260285</v>
      </c>
      <c r="Z316" s="66"/>
      <c r="AA316" s="66">
        <f t="shared" si="122"/>
        <v>63.807377049180275</v>
      </c>
      <c r="AB316" s="66">
        <f t="shared" si="123"/>
        <v>1.5443037974683544</v>
      </c>
      <c r="AC316" s="288"/>
      <c r="AE316" s="56"/>
      <c r="AF316" s="56"/>
      <c r="AG316" s="1"/>
      <c r="AJ316" s="1"/>
      <c r="AK316" s="1"/>
      <c r="AL316" s="1"/>
      <c r="AN316" s="1"/>
    </row>
    <row r="317" spans="1:40">
      <c r="A317" s="288"/>
      <c r="B317" s="288">
        <f>+'Ark1'!C814</f>
        <v>2023</v>
      </c>
      <c r="C317" s="51">
        <f>+'Ark1'!L814</f>
        <v>5</v>
      </c>
      <c r="D317" s="52" t="str">
        <f t="shared" si="125"/>
        <v>O</v>
      </c>
      <c r="E317" s="52">
        <f>+'Ark1'!D814</f>
        <v>8</v>
      </c>
      <c r="F317" s="52" t="str">
        <f t="shared" si="124"/>
        <v>Aug</v>
      </c>
      <c r="G317" s="51">
        <f>+IF(H317=0,"",'Ark1'!Q814)</f>
        <v>116</v>
      </c>
      <c r="H317" s="51">
        <f>+'Ark1'!R814</f>
        <v>228</v>
      </c>
      <c r="I317" s="66"/>
      <c r="J317" s="53">
        <f>+IF(H317=0,"",'Ark1'!AE814)</f>
        <v>28.21782178217822</v>
      </c>
      <c r="K317" s="53">
        <f>+IF(H317=0,"",'Ark1'!AF814)</f>
        <v>26.381878895193999</v>
      </c>
      <c r="L317" s="53">
        <f>+IF(H317=0,"",'Ark1'!T814)</f>
        <v>6.5570175438596499</v>
      </c>
      <c r="M317" s="66">
        <f>+IF(H317=0,"",'Ark1'!U814)</f>
        <v>331.96271929824536</v>
      </c>
      <c r="N317" s="66"/>
      <c r="O317" s="76">
        <f>+IF(H317=0,"",'Ark1'!W814)</f>
        <v>54.385964912280706</v>
      </c>
      <c r="P317" s="76">
        <f>+IF(H317=0,"",'Ark1'!X814)</f>
        <v>43.421052631578952</v>
      </c>
      <c r="Q317" s="76">
        <f>+IF(H317=0,"",'Ark1'!AG814)</f>
        <v>874.34703196347061</v>
      </c>
      <c r="R317" s="76">
        <f>+IF(H317=0,"",'Ark1'!AH814)</f>
        <v>0</v>
      </c>
      <c r="S317" s="76">
        <f>+IF(H317=0,"",'Ark1'!AI814)</f>
        <v>25.438596491228065</v>
      </c>
      <c r="T317" s="76"/>
      <c r="U317" s="76"/>
      <c r="V317" s="76">
        <f>+IF(H317=0,"",'Ark1'!Y814)</f>
        <v>59.701339030871985</v>
      </c>
      <c r="W317" s="53">
        <f>+IF(H317=0,"",'Ark1'!AA814)</f>
        <v>1.2846235914158035</v>
      </c>
      <c r="X317" s="76">
        <f>+IF(H317=0,"",'Ark1'!AC814)</f>
        <v>34.807124848899143</v>
      </c>
      <c r="Y317" s="76">
        <f t="shared" si="121"/>
        <v>379.66929281246132</v>
      </c>
      <c r="Z317" s="66"/>
      <c r="AA317" s="66">
        <f t="shared" si="122"/>
        <v>66.392543859649066</v>
      </c>
      <c r="AB317" s="66">
        <f t="shared" si="123"/>
        <v>1.9655172413793103</v>
      </c>
      <c r="AC317" s="288"/>
      <c r="AE317" s="56"/>
      <c r="AF317" s="56"/>
      <c r="AG317" s="1"/>
      <c r="AJ317" s="1"/>
      <c r="AK317" s="1"/>
      <c r="AL317" s="1"/>
      <c r="AN317" s="1"/>
    </row>
    <row r="318" spans="1:40">
      <c r="A318" s="288"/>
      <c r="B318" s="288">
        <f>+'Ark1'!C815</f>
        <v>2023</v>
      </c>
      <c r="C318" s="51">
        <f>+'Ark1'!L815</f>
        <v>5</v>
      </c>
      <c r="D318" s="52" t="str">
        <f t="shared" si="125"/>
        <v>O</v>
      </c>
      <c r="E318" s="52">
        <f>+'Ark1'!D815</f>
        <v>9</v>
      </c>
      <c r="F318" s="52" t="str">
        <f t="shared" si="124"/>
        <v>Sep</v>
      </c>
      <c r="G318" s="51">
        <f>+IF(H318=0,"",'Ark1'!Q815)</f>
        <v>103</v>
      </c>
      <c r="H318" s="51">
        <f>+'Ark1'!R815</f>
        <v>177</v>
      </c>
      <c r="I318" s="66"/>
      <c r="J318" s="53">
        <f>+IF(H318=0,"",'Ark1'!AE815)</f>
        <v>24.213406292749657</v>
      </c>
      <c r="K318" s="53">
        <f>+IF(H318=0,"",'Ark1'!AF815)</f>
        <v>22.3688400933823</v>
      </c>
      <c r="L318" s="53">
        <f>+IF(H318=0,"",'Ark1'!T815)</f>
        <v>6.5254237288135597</v>
      </c>
      <c r="M318" s="66">
        <f>+IF(H318=0,"",'Ark1'!U815)</f>
        <v>328.96892655367259</v>
      </c>
      <c r="N318" s="66"/>
      <c r="O318" s="76">
        <f>+IF(H318=0,"",'Ark1'!W815)</f>
        <v>59.322033898305072</v>
      </c>
      <c r="P318" s="76">
        <f>+IF(H318=0,"",'Ark1'!X815)</f>
        <v>39.548022598870048</v>
      </c>
      <c r="Q318" s="76">
        <f>+IF(H318=0,"",'Ark1'!AG815)</f>
        <v>886.66867469879503</v>
      </c>
      <c r="R318" s="76">
        <f>+IF(H318=0,"",'Ark1'!AH815)</f>
        <v>0</v>
      </c>
      <c r="S318" s="76">
        <f>+IF(H318=0,"",'Ark1'!AI815)</f>
        <v>27.118644067796598</v>
      </c>
      <c r="T318" s="76"/>
      <c r="U318" s="76"/>
      <c r="V318" s="76">
        <f>+IF(H318=0,"",'Ark1'!Y815)</f>
        <v>64.434311099523356</v>
      </c>
      <c r="W318" s="53">
        <f>+IF(H318=0,"",'Ark1'!AA815)</f>
        <v>1.4104845367332091</v>
      </c>
      <c r="X318" s="76">
        <f>+IF(H318=0,"",'Ark1'!AC815)</f>
        <v>28.788235186654848</v>
      </c>
      <c r="Y318" s="76">
        <f t="shared" si="121"/>
        <v>371.01674609788677</v>
      </c>
      <c r="Z318" s="66"/>
      <c r="AA318" s="66">
        <f t="shared" si="122"/>
        <v>65.793785310734521</v>
      </c>
      <c r="AB318" s="66">
        <f t="shared" si="123"/>
        <v>1.7184466019417475</v>
      </c>
      <c r="AC318" s="288"/>
      <c r="AE318" s="56"/>
      <c r="AF318" s="56"/>
      <c r="AG318" s="1"/>
      <c r="AJ318" s="1"/>
      <c r="AK318" s="1"/>
      <c r="AL318" s="1"/>
      <c r="AN318" s="1"/>
    </row>
    <row r="319" spans="1:40">
      <c r="A319" s="288"/>
      <c r="B319" s="288">
        <f>+'Ark1'!C816</f>
        <v>2023</v>
      </c>
      <c r="C319" s="51">
        <f>+'Ark1'!L816</f>
        <v>5</v>
      </c>
      <c r="D319" s="52" t="str">
        <f t="shared" si="125"/>
        <v>O</v>
      </c>
      <c r="E319" s="52">
        <f>+'Ark1'!D816</f>
        <v>10</v>
      </c>
      <c r="F319" s="52" t="str">
        <f t="shared" si="124"/>
        <v>Okt</v>
      </c>
      <c r="G319" s="51">
        <f>+IF(H319=0,"",'Ark1'!Q816)</f>
        <v>127</v>
      </c>
      <c r="H319" s="51">
        <f>+'Ark1'!R816</f>
        <v>210</v>
      </c>
      <c r="I319" s="66"/>
      <c r="J319" s="53">
        <f>+IF(H319=0,"",'Ark1'!AE816)</f>
        <v>22.222222222222225</v>
      </c>
      <c r="K319" s="53">
        <f>+IF(H319=0,"",'Ark1'!AF816)</f>
        <v>20.029922835467097</v>
      </c>
      <c r="L319" s="53">
        <f>+IF(H319=0,"",'Ark1'!T816)</f>
        <v>6.3714285714285692</v>
      </c>
      <c r="M319" s="66">
        <f>+IF(H319=0,"",'Ark1'!U816)</f>
        <v>308.29999999999978</v>
      </c>
      <c r="N319" s="66"/>
      <c r="O319" s="76">
        <f>+IF(H319=0,"",'Ark1'!W816)</f>
        <v>47.619047619047642</v>
      </c>
      <c r="P319" s="76">
        <f>+IF(H319=0,"",'Ark1'!X816)</f>
        <v>30</v>
      </c>
      <c r="Q319" s="76">
        <f>+IF(H319=0,"",'Ark1'!AG816)</f>
        <v>898.12195121951231</v>
      </c>
      <c r="R319" s="76">
        <f>+IF(H319=0,"",'Ark1'!AH816)</f>
        <v>0</v>
      </c>
      <c r="S319" s="76">
        <f>+IF(H319=0,"",'Ark1'!AI816)</f>
        <v>45.714285714285722</v>
      </c>
      <c r="T319" s="76"/>
      <c r="U319" s="76"/>
      <c r="V319" s="76">
        <f>+IF(H319=0,"",'Ark1'!Y816)</f>
        <v>67.365263763343549</v>
      </c>
      <c r="W319" s="53">
        <f>+IF(H319=0,"",'Ark1'!AA816)</f>
        <v>1.6662312356369542</v>
      </c>
      <c r="X319" s="76">
        <f>+IF(H319=0,"",'Ark1'!AC816)</f>
        <v>24.983367327789477</v>
      </c>
      <c r="Y319" s="76">
        <f t="shared" si="121"/>
        <v>343.27186812589929</v>
      </c>
      <c r="Z319" s="66"/>
      <c r="AA319" s="66">
        <f t="shared" si="122"/>
        <v>61.659999999999954</v>
      </c>
      <c r="AB319" s="66">
        <f t="shared" si="123"/>
        <v>1.6535433070866141</v>
      </c>
      <c r="AC319" s="288"/>
      <c r="AE319" s="56"/>
      <c r="AF319" s="56"/>
      <c r="AG319" s="1"/>
      <c r="AJ319" s="1"/>
      <c r="AK319" s="1"/>
      <c r="AL319" s="1"/>
      <c r="AN319" s="1"/>
    </row>
    <row r="320" spans="1:40">
      <c r="A320" s="288"/>
      <c r="B320" s="288">
        <f>+'Ark1'!C817</f>
        <v>2023</v>
      </c>
      <c r="C320" s="51">
        <f>+'Ark1'!L817</f>
        <v>5</v>
      </c>
      <c r="D320" s="52" t="str">
        <f t="shared" si="125"/>
        <v>O</v>
      </c>
      <c r="E320" s="52">
        <f>+'Ark1'!D817</f>
        <v>11</v>
      </c>
      <c r="F320" s="52" t="str">
        <f t="shared" si="124"/>
        <v>Nov</v>
      </c>
      <c r="G320" s="51">
        <f>+IF(H320=0,"",'Ark1'!Q817)</f>
        <v>137</v>
      </c>
      <c r="H320" s="51">
        <f>+'Ark1'!R817</f>
        <v>271</v>
      </c>
      <c r="I320" s="66"/>
      <c r="J320" s="53">
        <f>+IF(H320=0,"",'Ark1'!AE817)</f>
        <v>24.261414503133395</v>
      </c>
      <c r="K320" s="53">
        <f>+IF(H320=0,"",'Ark1'!AF817)</f>
        <v>23.472223314949279</v>
      </c>
      <c r="L320" s="53">
        <f>+IF(H320=0,"",'Ark1'!T817)</f>
        <v>6.3948339483394836</v>
      </c>
      <c r="M320" s="66">
        <f>+IF(H320=0,"",'Ark1'!U817)</f>
        <v>330.26457564575622</v>
      </c>
      <c r="N320" s="66"/>
      <c r="O320" s="76">
        <f>+IF(H320=0,"",'Ark1'!W817)</f>
        <v>52.02952029520295</v>
      </c>
      <c r="P320" s="76">
        <f>+IF(H320=0,"",'Ark1'!X817)</f>
        <v>43.911439114391136</v>
      </c>
      <c r="Q320" s="76">
        <f>+IF(H320=0,"",'Ark1'!AG817)</f>
        <v>931.16091954023011</v>
      </c>
      <c r="R320" s="76">
        <f>+IF(H320=0,"",'Ark1'!AH817)</f>
        <v>0</v>
      </c>
      <c r="S320" s="76">
        <f>+IF(H320=0,"",'Ark1'!AI817)</f>
        <v>29.151291512915122</v>
      </c>
      <c r="T320" s="76"/>
      <c r="U320" s="76"/>
      <c r="V320" s="76">
        <f>+IF(H320=0,"",'Ark1'!Y817)</f>
        <v>65.702442285177483</v>
      </c>
      <c r="W320" s="53">
        <f>+IF(H320=0,"",'Ark1'!AA817)</f>
        <v>1.3401998632792997</v>
      </c>
      <c r="X320" s="76">
        <f>+IF(H320=0,"",'Ark1'!AC817)</f>
        <v>35.144284208370742</v>
      </c>
      <c r="Y320" s="76">
        <f t="shared" si="121"/>
        <v>354.68045180507318</v>
      </c>
      <c r="Z320" s="66"/>
      <c r="AA320" s="66">
        <f t="shared" si="122"/>
        <v>66.052915129151245</v>
      </c>
      <c r="AB320" s="66">
        <f t="shared" si="123"/>
        <v>1.9781021897810218</v>
      </c>
      <c r="AC320" s="288"/>
      <c r="AE320" s="56"/>
      <c r="AF320" s="56"/>
      <c r="AG320" s="1"/>
      <c r="AJ320" s="1"/>
      <c r="AK320" s="1"/>
      <c r="AL320" s="1"/>
      <c r="AN320" s="1"/>
    </row>
    <row r="321" spans="1:40">
      <c r="A321" s="288"/>
      <c r="B321" s="288">
        <f>+'Ark1'!C818</f>
        <v>2023</v>
      </c>
      <c r="C321" s="51">
        <f>+'Ark1'!L818</f>
        <v>5</v>
      </c>
      <c r="D321" s="52" t="str">
        <f t="shared" si="125"/>
        <v>O</v>
      </c>
      <c r="E321" s="52">
        <f>+'Ark1'!D818</f>
        <v>12</v>
      </c>
      <c r="F321" s="52" t="str">
        <f t="shared" si="124"/>
        <v>Des</v>
      </c>
      <c r="G321" s="51">
        <f>+IF(H321=0,"",'Ark1'!Q818)</f>
        <v>33</v>
      </c>
      <c r="H321" s="51">
        <f>+'Ark1'!R818</f>
        <v>62</v>
      </c>
      <c r="I321" s="66"/>
      <c r="J321" s="53">
        <f>+IF(H321=0,"",'Ark1'!AE818)</f>
        <v>24.031007751937985</v>
      </c>
      <c r="K321" s="53">
        <f>+IF(H321=0,"",'Ark1'!AF818)</f>
        <v>22.869786978697871</v>
      </c>
      <c r="L321" s="53">
        <f>+IF(H321=0,"",'Ark1'!T818)</f>
        <v>6.7258064516129021</v>
      </c>
      <c r="M321" s="66">
        <f>+IF(H321=0,"",'Ark1'!U818)</f>
        <v>334.40645161290314</v>
      </c>
      <c r="N321" s="66"/>
      <c r="O321" s="76">
        <f>+IF(H321=0,"",'Ark1'!W818)</f>
        <v>58.064516129032242</v>
      </c>
      <c r="P321" s="76">
        <f>+IF(H321=0,"",'Ark1'!X818)</f>
        <v>35.483870967741943</v>
      </c>
      <c r="Q321" s="76">
        <f>+IF(H321=0,"",'Ark1'!AG818)</f>
        <v>946.22580645161281</v>
      </c>
      <c r="R321" s="76">
        <f>+IF(H321=0,"",'Ark1'!AH818)</f>
        <v>0</v>
      </c>
      <c r="S321" s="76">
        <f>+IF(H321=0,"",'Ark1'!AI818)</f>
        <v>32.258064516129025</v>
      </c>
      <c r="T321" s="76"/>
      <c r="U321" s="76"/>
      <c r="V321" s="76">
        <f>+IF(H321=0,"",'Ark1'!Y818)</f>
        <v>47.205524796149611</v>
      </c>
      <c r="W321" s="53">
        <f>+IF(H321=0,"",'Ark1'!AA818)</f>
        <v>1.5777623480914842</v>
      </c>
      <c r="X321" s="76">
        <f>+IF(H321=0,"",'Ark1'!AC818)</f>
        <v>13.768956453460282</v>
      </c>
      <c r="Y321" s="76">
        <f t="shared" si="121"/>
        <v>353.4108342140251</v>
      </c>
      <c r="Z321" s="66"/>
      <c r="AA321" s="66">
        <f t="shared" si="122"/>
        <v>66.881290322580625</v>
      </c>
      <c r="AB321" s="66">
        <f t="shared" si="123"/>
        <v>1.8787878787878789</v>
      </c>
      <c r="AC321" s="288"/>
      <c r="AE321" s="56"/>
      <c r="AF321" s="56"/>
      <c r="AG321" s="1"/>
      <c r="AJ321" s="1"/>
      <c r="AK321" s="1"/>
      <c r="AL321" s="1"/>
      <c r="AN321" s="1"/>
    </row>
    <row r="322" spans="1:40" ht="15.6">
      <c r="A322" s="288"/>
      <c r="B322" s="288"/>
      <c r="C322" s="285"/>
      <c r="D322" s="285"/>
      <c r="E322" s="285"/>
      <c r="F322" s="285"/>
      <c r="G322" s="285"/>
      <c r="H322" s="285"/>
      <c r="I322" s="288"/>
      <c r="J322" s="286"/>
      <c r="K322" s="287"/>
      <c r="L322" s="288"/>
      <c r="M322" s="288"/>
      <c r="N322" s="288"/>
      <c r="O322" s="289"/>
      <c r="P322" s="289"/>
      <c r="Q322" s="288"/>
      <c r="R322" s="289"/>
      <c r="S322" s="289"/>
      <c r="T322" s="289"/>
      <c r="U322" s="289"/>
      <c r="V322" s="289"/>
      <c r="W322" s="288"/>
      <c r="X322" s="289"/>
      <c r="Y322" s="288"/>
      <c r="Z322" s="288"/>
      <c r="AA322" s="287"/>
      <c r="AB322" s="290"/>
      <c r="AC322" s="288"/>
      <c r="AD322" s="4"/>
      <c r="AE322" s="56"/>
      <c r="AF322" s="56"/>
      <c r="AG322" s="1"/>
      <c r="AH322" s="5"/>
      <c r="AI322"/>
      <c r="AM322"/>
    </row>
    <row r="323" spans="1:40" ht="15.6">
      <c r="A323" s="288"/>
      <c r="B323" s="288"/>
      <c r="C323" s="285"/>
      <c r="D323" s="285"/>
      <c r="E323" s="285"/>
      <c r="F323" s="285"/>
      <c r="G323" s="285"/>
      <c r="H323" s="285"/>
      <c r="I323" s="288"/>
      <c r="J323" s="286"/>
      <c r="K323" s="287"/>
      <c r="L323" s="288"/>
      <c r="M323" s="288"/>
      <c r="N323" s="288"/>
      <c r="O323" s="289"/>
      <c r="P323" s="289"/>
      <c r="Q323" s="288"/>
      <c r="R323" s="289"/>
      <c r="S323" s="289"/>
      <c r="T323" s="289"/>
      <c r="U323" s="289"/>
      <c r="V323" s="289"/>
      <c r="W323" s="288"/>
      <c r="X323" s="289"/>
      <c r="Y323" s="288"/>
      <c r="Z323" s="288"/>
      <c r="AA323" s="287"/>
      <c r="AB323" s="290" t="s">
        <v>4</v>
      </c>
      <c r="AC323" s="288"/>
      <c r="AD323" s="4"/>
      <c r="AE323" s="56"/>
      <c r="AF323" s="56"/>
      <c r="AG323" s="1"/>
      <c r="AH323" s="5"/>
      <c r="AI323"/>
      <c r="AM323"/>
    </row>
    <row r="324" spans="1:40" ht="15.6">
      <c r="A324" s="288"/>
      <c r="B324" s="288"/>
      <c r="C324" s="288"/>
      <c r="D324" s="288"/>
      <c r="E324" s="288"/>
      <c r="F324" s="288"/>
      <c r="G324" s="291" t="s">
        <v>4</v>
      </c>
      <c r="H324" s="288"/>
      <c r="I324" s="287"/>
      <c r="J324" s="287"/>
      <c r="K324" s="287"/>
      <c r="L324" s="291" t="s">
        <v>23</v>
      </c>
      <c r="M324" s="287"/>
      <c r="N324" s="287"/>
      <c r="O324" s="292" t="s">
        <v>402</v>
      </c>
      <c r="P324" s="292" t="s">
        <v>402</v>
      </c>
      <c r="Q324" s="293" t="s">
        <v>538</v>
      </c>
      <c r="R324" s="292" t="s">
        <v>402</v>
      </c>
      <c r="S324" s="292" t="s">
        <v>402</v>
      </c>
      <c r="T324" s="292"/>
      <c r="U324" s="292"/>
      <c r="V324" s="293" t="s">
        <v>422</v>
      </c>
      <c r="W324" s="288"/>
      <c r="X324" s="293" t="s">
        <v>586</v>
      </c>
      <c r="Y324" s="291" t="s">
        <v>489</v>
      </c>
      <c r="Z324" s="287"/>
      <c r="AA324" s="290" t="s">
        <v>77</v>
      </c>
      <c r="AB324" s="290" t="s">
        <v>9</v>
      </c>
      <c r="AC324" s="288"/>
      <c r="AD324" s="4"/>
      <c r="AE324" s="56"/>
      <c r="AF324" s="56"/>
      <c r="AG324" s="1"/>
      <c r="AH324" s="5"/>
      <c r="AI324"/>
      <c r="AM324"/>
    </row>
    <row r="325" spans="1:40" ht="15.6">
      <c r="A325" s="288"/>
      <c r="B325" s="288"/>
      <c r="C325" s="288"/>
      <c r="D325" s="288"/>
      <c r="E325" s="291"/>
      <c r="F325" s="291"/>
      <c r="G325" s="291" t="s">
        <v>487</v>
      </c>
      <c r="H325" s="291" t="s">
        <v>4</v>
      </c>
      <c r="I325" s="290"/>
      <c r="J325" s="290" t="s">
        <v>4</v>
      </c>
      <c r="K325" s="290" t="s">
        <v>1</v>
      </c>
      <c r="L325" s="291" t="s">
        <v>493</v>
      </c>
      <c r="M325" s="290" t="s">
        <v>23</v>
      </c>
      <c r="N325" s="290"/>
      <c r="O325" s="293" t="s">
        <v>585</v>
      </c>
      <c r="P325" s="293" t="s">
        <v>500</v>
      </c>
      <c r="Q325" s="293" t="s">
        <v>563</v>
      </c>
      <c r="R325" s="293" t="s">
        <v>502</v>
      </c>
      <c r="S325" s="293" t="s">
        <v>571</v>
      </c>
      <c r="T325" s="293"/>
      <c r="U325" s="293"/>
      <c r="V325" s="293"/>
      <c r="W325" s="291" t="s">
        <v>413</v>
      </c>
      <c r="X325" s="293" t="s">
        <v>1</v>
      </c>
      <c r="Y325" s="291" t="s">
        <v>498</v>
      </c>
      <c r="Z325" s="290"/>
      <c r="AA325" s="290" t="s">
        <v>423</v>
      </c>
      <c r="AB325" s="290" t="s">
        <v>70</v>
      </c>
      <c r="AC325" s="288"/>
      <c r="AD325" s="4"/>
      <c r="AE325" s="56"/>
      <c r="AF325" s="56"/>
      <c r="AG325" s="1"/>
      <c r="AH325" s="5"/>
      <c r="AI325"/>
      <c r="AM325"/>
    </row>
    <row r="326" spans="1:40" ht="15.6">
      <c r="A326" s="288"/>
      <c r="B326" s="288"/>
      <c r="C326" s="291" t="s">
        <v>0</v>
      </c>
      <c r="D326" s="291"/>
      <c r="E326" s="291" t="s">
        <v>86</v>
      </c>
      <c r="F326" s="291"/>
      <c r="G326" s="294" t="s">
        <v>488</v>
      </c>
      <c r="H326" s="294" t="s">
        <v>9</v>
      </c>
      <c r="I326" s="295"/>
      <c r="J326" s="295" t="s">
        <v>402</v>
      </c>
      <c r="K326" s="295" t="s">
        <v>402</v>
      </c>
      <c r="L326" s="294" t="s">
        <v>414</v>
      </c>
      <c r="M326" s="295" t="s">
        <v>44</v>
      </c>
      <c r="N326" s="295"/>
      <c r="O326" s="296" t="s">
        <v>561</v>
      </c>
      <c r="P326" s="296" t="s">
        <v>439</v>
      </c>
      <c r="Q326" s="296" t="s">
        <v>495</v>
      </c>
      <c r="R326" s="296" t="s">
        <v>482</v>
      </c>
      <c r="S326" s="296" t="s">
        <v>536</v>
      </c>
      <c r="T326" s="296"/>
      <c r="U326" s="296"/>
      <c r="V326" s="296" t="s">
        <v>1</v>
      </c>
      <c r="W326" s="294" t="s">
        <v>414</v>
      </c>
      <c r="X326" s="296" t="s">
        <v>539</v>
      </c>
      <c r="Y326" s="294" t="s">
        <v>499</v>
      </c>
      <c r="Z326" s="295"/>
      <c r="AA326" s="295" t="s">
        <v>424</v>
      </c>
      <c r="AB326" s="295" t="s">
        <v>566</v>
      </c>
      <c r="AC326" s="288"/>
      <c r="AD326" s="4"/>
      <c r="AE326" s="56"/>
      <c r="AF326" s="56"/>
      <c r="AG326" s="1"/>
      <c r="AH326" s="5"/>
      <c r="AI326"/>
      <c r="AM326"/>
    </row>
    <row r="327" spans="1:40">
      <c r="A327" s="288"/>
      <c r="B327" s="288">
        <f>+'Ark1'!C819</f>
        <v>2023</v>
      </c>
      <c r="C327" s="51">
        <f>+'Ark1'!L819</f>
        <v>6</v>
      </c>
      <c r="D327" s="52" t="str">
        <f>+D88</f>
        <v>O+</v>
      </c>
      <c r="E327" s="52">
        <f>+'Ark1'!D819</f>
        <v>1</v>
      </c>
      <c r="F327" s="52" t="str">
        <f>+F310</f>
        <v>Jan</v>
      </c>
      <c r="G327" s="51">
        <f>+IF(H327=0,"",'Ark1'!Q819)</f>
        <v>74</v>
      </c>
      <c r="H327" s="51">
        <f>+'Ark1'!R819</f>
        <v>110</v>
      </c>
      <c r="I327" s="66"/>
      <c r="J327" s="66">
        <f>+IF(H327=0,"",'Ark1'!AE819)</f>
        <v>18.835616438356169</v>
      </c>
      <c r="K327" s="66">
        <f>+IF(H327=0,"",'Ark1'!AF819)</f>
        <v>19.632433569734129</v>
      </c>
      <c r="L327" s="53">
        <f>+IF(H327=0,"",'Ark1'!T819)</f>
        <v>6.9727272727272718</v>
      </c>
      <c r="M327" s="66">
        <f>+IF(H327=0,"",'Ark1'!U819)</f>
        <v>376.63181818181823</v>
      </c>
      <c r="N327" s="66"/>
      <c r="O327" s="76">
        <f>+IF(H327=0,"",'Ark1'!W819)</f>
        <v>60.909090909090899</v>
      </c>
      <c r="P327" s="76">
        <f>+IF(H327=0,"",'Ark1'!X819)</f>
        <v>68.181818181818187</v>
      </c>
      <c r="Q327" s="76">
        <f>+IF(H327=0,"",'Ark1'!AG819)</f>
        <v>905.08737864077682</v>
      </c>
      <c r="R327" s="76">
        <f>+IF(H327=0,"",'Ark1'!AH819)</f>
        <v>0</v>
      </c>
      <c r="S327" s="76">
        <f>+IF(H327=0,"",'Ark1'!AI819)</f>
        <v>30.909090909090914</v>
      </c>
      <c r="T327" s="76"/>
      <c r="U327" s="76"/>
      <c r="V327" s="76">
        <f>+IF(H327=0,"",'Ark1'!Y819)</f>
        <v>61.360089089389334</v>
      </c>
      <c r="W327" s="53">
        <f>+IF(H327=0,"",'Ark1'!AA819)</f>
        <v>1.68662703162307</v>
      </c>
      <c r="X327" s="76">
        <f>+IF(H327=0,"",'Ark1'!AC819)</f>
        <v>35.868489014777609</v>
      </c>
      <c r="Y327" s="76">
        <f t="shared" ref="Y327:Y338" si="126">IF(H327=0,"",1000*M327/Q327)</f>
        <v>416.12757736985407</v>
      </c>
      <c r="Z327" s="66"/>
      <c r="AA327" s="66">
        <f t="shared" ref="AA327:AA338" si="127">IF(H327=0,"",M327/C327)</f>
        <v>62.771969696969705</v>
      </c>
      <c r="AB327" s="66">
        <f t="shared" ref="AB327:AB338" si="128">IF(H327=0,"",H327/G327)</f>
        <v>1.4864864864864864</v>
      </c>
      <c r="AC327" s="288"/>
      <c r="AE327" s="56"/>
      <c r="AF327" s="56"/>
      <c r="AG327" s="1"/>
      <c r="AJ327" s="1"/>
      <c r="AK327" s="1"/>
      <c r="AL327" s="1"/>
      <c r="AN327" s="1"/>
    </row>
    <row r="328" spans="1:40">
      <c r="A328" s="288"/>
      <c r="B328" s="288">
        <f>+'Ark1'!C820</f>
        <v>2023</v>
      </c>
      <c r="C328" s="51">
        <f>+'Ark1'!L820</f>
        <v>6</v>
      </c>
      <c r="D328" s="52" t="str">
        <f>+D327</f>
        <v>O+</v>
      </c>
      <c r="E328" s="52">
        <f>+'Ark1'!D820</f>
        <v>2</v>
      </c>
      <c r="F328" s="52" t="str">
        <f t="shared" ref="F328:F338" si="129">+F311</f>
        <v>Feb</v>
      </c>
      <c r="G328" s="51">
        <f>+IF(H328=0,"",'Ark1'!Q820)</f>
        <v>54</v>
      </c>
      <c r="H328" s="51">
        <f>+'Ark1'!R820</f>
        <v>92</v>
      </c>
      <c r="I328" s="66"/>
      <c r="J328" s="66">
        <f>+IF(H328=0,"",'Ark1'!AE820)</f>
        <v>19.870410367170624</v>
      </c>
      <c r="K328" s="66">
        <f>+IF(H328=0,"",'Ark1'!AF820)</f>
        <v>21.239701515580979</v>
      </c>
      <c r="L328" s="53">
        <f>+IF(H328=0,"",'Ark1'!T820)</f>
        <v>7.2391304347826084</v>
      </c>
      <c r="M328" s="66">
        <f>+IF(H328=0,"",'Ark1'!U820)</f>
        <v>391.77391304347822</v>
      </c>
      <c r="N328" s="66"/>
      <c r="O328" s="76">
        <f>+IF(H328=0,"",'Ark1'!W820)</f>
        <v>79.347826086956516</v>
      </c>
      <c r="P328" s="76">
        <f>+IF(H328=0,"",'Ark1'!X820)</f>
        <v>79.347826086956516</v>
      </c>
      <c r="Q328" s="76">
        <f>+IF(H328=0,"",'Ark1'!AG820)</f>
        <v>897</v>
      </c>
      <c r="R328" s="76">
        <f>+IF(H328=0,"",'Ark1'!AH820)</f>
        <v>0</v>
      </c>
      <c r="S328" s="76">
        <f>+IF(H328=0,"",'Ark1'!AI820)</f>
        <v>29.347826086956523</v>
      </c>
      <c r="T328" s="76"/>
      <c r="U328" s="76"/>
      <c r="V328" s="76">
        <f>+IF(H328=0,"",'Ark1'!Y820)</f>
        <v>69.457897584521774</v>
      </c>
      <c r="W328" s="53">
        <f>+IF(H328=0,"",'Ark1'!AA820)</f>
        <v>1.0567543132814483</v>
      </c>
      <c r="X328" s="76">
        <f>+IF(H328=0,"",'Ark1'!AC820)</f>
        <v>26.970672593483009</v>
      </c>
      <c r="Y328" s="76">
        <f t="shared" si="126"/>
        <v>436.76021521012063</v>
      </c>
      <c r="Z328" s="66"/>
      <c r="AA328" s="66">
        <f t="shared" si="127"/>
        <v>65.295652173913041</v>
      </c>
      <c r="AB328" s="66">
        <f t="shared" si="128"/>
        <v>1.7037037037037037</v>
      </c>
      <c r="AC328" s="288"/>
      <c r="AE328" s="56"/>
      <c r="AF328" s="56"/>
      <c r="AG328" s="1"/>
      <c r="AJ328" s="1"/>
      <c r="AK328" s="1"/>
      <c r="AL328" s="1"/>
      <c r="AN328" s="1"/>
    </row>
    <row r="329" spans="1:40">
      <c r="A329" s="288"/>
      <c r="B329" s="288">
        <f>+'Ark1'!C821</f>
        <v>2023</v>
      </c>
      <c r="C329" s="51">
        <f>+'Ark1'!L821</f>
        <v>6</v>
      </c>
      <c r="D329" s="52" t="str">
        <f t="shared" ref="D329:D338" si="130">+D328</f>
        <v>O+</v>
      </c>
      <c r="E329" s="52">
        <f>+'Ark1'!D821</f>
        <v>3</v>
      </c>
      <c r="F329" s="52" t="str">
        <f t="shared" si="129"/>
        <v>Mar</v>
      </c>
      <c r="G329" s="51">
        <f>+IF(H329=0,"",'Ark1'!Q821)</f>
        <v>79</v>
      </c>
      <c r="H329" s="51">
        <f>+'Ark1'!R821</f>
        <v>133</v>
      </c>
      <c r="I329" s="66"/>
      <c r="J329" s="66">
        <f>+IF(H329=0,"",'Ark1'!AE821)</f>
        <v>25</v>
      </c>
      <c r="K329" s="66">
        <f>+IF(H329=0,"",'Ark1'!AF821)</f>
        <v>27.211962067453328</v>
      </c>
      <c r="L329" s="53">
        <f>+IF(H329=0,"",'Ark1'!T821)</f>
        <v>6.8796992481203008</v>
      </c>
      <c r="M329" s="66">
        <f>+IF(H329=0,"",'Ark1'!U821)</f>
        <v>385.37744360902258</v>
      </c>
      <c r="N329" s="66"/>
      <c r="O329" s="76">
        <f>+IF(H329=0,"",'Ark1'!W821)</f>
        <v>67.66917293233081</v>
      </c>
      <c r="P329" s="76">
        <f>+IF(H329=0,"",'Ark1'!X821)</f>
        <v>75.939849624060145</v>
      </c>
      <c r="Q329" s="76">
        <f>+IF(H329=0,"",'Ark1'!AG821)</f>
        <v>868.71428571428555</v>
      </c>
      <c r="R329" s="76">
        <f>+IF(H329=0,"",'Ark1'!AH821)</f>
        <v>0</v>
      </c>
      <c r="S329" s="76">
        <f>+IF(H329=0,"",'Ark1'!AI821)</f>
        <v>29.323308270676694</v>
      </c>
      <c r="T329" s="76"/>
      <c r="U329" s="76"/>
      <c r="V329" s="76">
        <f>+IF(H329=0,"",'Ark1'!Y821)</f>
        <v>61.182987729023679</v>
      </c>
      <c r="W329" s="53">
        <f>+IF(H329=0,"",'Ark1'!AA821)</f>
        <v>1.382150411197119</v>
      </c>
      <c r="X329" s="76">
        <f>+IF(H329=0,"",'Ark1'!AC821)</f>
        <v>50.162949797636749</v>
      </c>
      <c r="Y329" s="76">
        <f t="shared" si="126"/>
        <v>443.61817221890459</v>
      </c>
      <c r="Z329" s="66"/>
      <c r="AA329" s="66">
        <f t="shared" si="127"/>
        <v>64.229573934837092</v>
      </c>
      <c r="AB329" s="66">
        <f t="shared" si="128"/>
        <v>1.6835443037974684</v>
      </c>
      <c r="AC329" s="288"/>
      <c r="AE329" s="56"/>
      <c r="AF329" s="56"/>
      <c r="AG329" s="1"/>
      <c r="AJ329" s="1"/>
      <c r="AK329" s="1"/>
      <c r="AL329" s="1"/>
      <c r="AN329" s="1"/>
    </row>
    <row r="330" spans="1:40">
      <c r="A330" s="288"/>
      <c r="B330" s="288">
        <f>+'Ark1'!C822</f>
        <v>2023</v>
      </c>
      <c r="C330" s="51">
        <f>+'Ark1'!L822</f>
        <v>6</v>
      </c>
      <c r="D330" s="52" t="str">
        <f t="shared" si="130"/>
        <v>O+</v>
      </c>
      <c r="E330" s="52">
        <f>+'Ark1'!D822</f>
        <v>4</v>
      </c>
      <c r="F330" s="52" t="str">
        <f t="shared" si="129"/>
        <v>Apr</v>
      </c>
      <c r="G330" s="51">
        <f>+IF(H330=0,"",'Ark1'!Q822)</f>
        <v>59</v>
      </c>
      <c r="H330" s="51">
        <f>+'Ark1'!R822</f>
        <v>88</v>
      </c>
      <c r="I330" s="66"/>
      <c r="J330" s="53">
        <f>+IF(H330=0,"",'Ark1'!AE822)</f>
        <v>19.775280898876403</v>
      </c>
      <c r="K330" s="53">
        <f>+IF(H330=0,"",'Ark1'!AF822)</f>
        <v>20.011804971357606</v>
      </c>
      <c r="L330" s="53">
        <f>+IF(H330=0,"",'Ark1'!T822)</f>
        <v>6.7159090909090899</v>
      </c>
      <c r="M330" s="66">
        <f>+IF(H330=0,"",'Ark1'!U822)</f>
        <v>363.31249999999994</v>
      </c>
      <c r="N330" s="66"/>
      <c r="O330" s="76">
        <f>+IF(H330=0,"",'Ark1'!W822)</f>
        <v>64.772727272727266</v>
      </c>
      <c r="P330" s="76">
        <f>+IF(H330=0,"",'Ark1'!X822)</f>
        <v>62.5</v>
      </c>
      <c r="Q330" s="76">
        <f>+IF(H330=0,"",'Ark1'!AG822)</f>
        <v>891.36363636363649</v>
      </c>
      <c r="R330" s="76">
        <f>+IF(H330=0,"",'Ark1'!AH822)</f>
        <v>0</v>
      </c>
      <c r="S330" s="76">
        <f>+IF(H330=0,"",'Ark1'!AI822)</f>
        <v>37.5</v>
      </c>
      <c r="T330" s="76"/>
      <c r="U330" s="76"/>
      <c r="V330" s="76">
        <f>+IF(H330=0,"",'Ark1'!Y822)</f>
        <v>66.884008845199119</v>
      </c>
      <c r="W330" s="53">
        <f>+IF(H330=0,"",'Ark1'!AA822)</f>
        <v>1.4534353007800922</v>
      </c>
      <c r="X330" s="76">
        <f>+IF(H330=0,"",'Ark1'!AC822)</f>
        <v>22.734063324659299</v>
      </c>
      <c r="Y330" s="76">
        <f t="shared" si="126"/>
        <v>407.59178990311051</v>
      </c>
      <c r="Z330" s="66"/>
      <c r="AA330" s="66">
        <f t="shared" si="127"/>
        <v>60.552083333333321</v>
      </c>
      <c r="AB330" s="66">
        <f t="shared" si="128"/>
        <v>1.4915254237288136</v>
      </c>
      <c r="AC330" s="288"/>
      <c r="AE330" s="56"/>
      <c r="AF330" s="56"/>
      <c r="AG330" s="1"/>
      <c r="AJ330" s="1"/>
      <c r="AK330" s="1"/>
      <c r="AL330" s="1"/>
      <c r="AN330" s="1"/>
    </row>
    <row r="331" spans="1:40">
      <c r="A331" s="288"/>
      <c r="B331" s="288">
        <f>+'Ark1'!C823</f>
        <v>2023</v>
      </c>
      <c r="C331" s="51">
        <f>+'Ark1'!L823</f>
        <v>6</v>
      </c>
      <c r="D331" s="52" t="str">
        <f t="shared" si="130"/>
        <v>O+</v>
      </c>
      <c r="E331" s="52">
        <f>+'Ark1'!D823</f>
        <v>5</v>
      </c>
      <c r="F331" s="52" t="str">
        <f t="shared" si="129"/>
        <v>Mai</v>
      </c>
      <c r="G331" s="51">
        <f>+IF(H331=0,"",'Ark1'!Q823)</f>
        <v>89</v>
      </c>
      <c r="H331" s="51">
        <f>+'Ark1'!R823</f>
        <v>155</v>
      </c>
      <c r="I331" s="66"/>
      <c r="J331" s="53">
        <f>+IF(H331=0,"",'Ark1'!AE823)</f>
        <v>22.302158273381295</v>
      </c>
      <c r="K331" s="53">
        <f>+IF(H331=0,"",'Ark1'!AF823)</f>
        <v>22.762150210725995</v>
      </c>
      <c r="L331" s="53">
        <f>+IF(H331=0,"",'Ark1'!T823)</f>
        <v>6.9935483870967756</v>
      </c>
      <c r="M331" s="66">
        <f>+IF(H331=0,"",'Ark1'!U823)</f>
        <v>360.91870967741937</v>
      </c>
      <c r="N331" s="66"/>
      <c r="O331" s="76">
        <f>+IF(H331=0,"",'Ark1'!W823)</f>
        <v>68.387096774193552</v>
      </c>
      <c r="P331" s="76">
        <f>+IF(H331=0,"",'Ark1'!X823)</f>
        <v>61.935483870967758</v>
      </c>
      <c r="Q331" s="76">
        <f>+IF(H331=0,"",'Ark1'!AG823)</f>
        <v>846.64935064935059</v>
      </c>
      <c r="R331" s="76">
        <f>+IF(H331=0,"",'Ark1'!AH823)</f>
        <v>0.64516129032258052</v>
      </c>
      <c r="S331" s="76">
        <f>+IF(H331=0,"",'Ark1'!AI823)</f>
        <v>41.290322580645153</v>
      </c>
      <c r="T331" s="76"/>
      <c r="U331" s="76"/>
      <c r="V331" s="76">
        <f>+IF(H331=0,"",'Ark1'!Y823)</f>
        <v>67.396118187342537</v>
      </c>
      <c r="W331" s="53">
        <f>+IF(H331=0,"",'Ark1'!AA823)</f>
        <v>1.675234308863742</v>
      </c>
      <c r="X331" s="76">
        <f>+IF(H331=0,"",'Ark1'!AC823)</f>
        <v>67.544613429431351</v>
      </c>
      <c r="Y331" s="76">
        <f t="shared" si="126"/>
        <v>426.29065905573225</v>
      </c>
      <c r="Z331" s="66"/>
      <c r="AA331" s="66">
        <f t="shared" si="127"/>
        <v>60.153118279569895</v>
      </c>
      <c r="AB331" s="66">
        <f t="shared" si="128"/>
        <v>1.7415730337078652</v>
      </c>
      <c r="AC331" s="288"/>
      <c r="AE331" s="56"/>
      <c r="AF331" s="56"/>
      <c r="AG331" s="1"/>
      <c r="AJ331" s="1"/>
      <c r="AK331" s="1"/>
      <c r="AL331" s="1"/>
      <c r="AN331" s="1"/>
    </row>
    <row r="332" spans="1:40">
      <c r="A332" s="288"/>
      <c r="B332" s="288">
        <f>+'Ark1'!C824</f>
        <v>2023</v>
      </c>
      <c r="C332" s="51">
        <f>+'Ark1'!L824</f>
        <v>6</v>
      </c>
      <c r="D332" s="52" t="str">
        <f t="shared" si="130"/>
        <v>O+</v>
      </c>
      <c r="E332" s="52">
        <f>+'Ark1'!D824</f>
        <v>6</v>
      </c>
      <c r="F332" s="52" t="str">
        <f t="shared" si="129"/>
        <v>Jun</v>
      </c>
      <c r="G332" s="51">
        <f>+IF(H332=0,"",'Ark1'!Q824)</f>
        <v>98</v>
      </c>
      <c r="H332" s="51">
        <f>+'Ark1'!R824</f>
        <v>154</v>
      </c>
      <c r="I332" s="66"/>
      <c r="J332" s="53">
        <f>+IF(H332=0,"",'Ark1'!AE824)</f>
        <v>16.559139784946236</v>
      </c>
      <c r="K332" s="53">
        <f>+IF(H332=0,"",'Ark1'!AF824)</f>
        <v>17.158768821009797</v>
      </c>
      <c r="L332" s="53">
        <f>+IF(H332=0,"",'Ark1'!T824)</f>
        <v>7.0389610389610393</v>
      </c>
      <c r="M332" s="66">
        <f>+IF(H332=0,"",'Ark1'!U824)</f>
        <v>361.10584415584407</v>
      </c>
      <c r="N332" s="66"/>
      <c r="O332" s="76">
        <f>+IF(H332=0,"",'Ark1'!W824)</f>
        <v>68.83116883116881</v>
      </c>
      <c r="P332" s="76">
        <f>+IF(H332=0,"",'Ark1'!X824)</f>
        <v>61.038961038961048</v>
      </c>
      <c r="Q332" s="76">
        <f>+IF(H332=0,"",'Ark1'!AG824)</f>
        <v>880.38620689655147</v>
      </c>
      <c r="R332" s="76">
        <f>+IF(H332=0,"",'Ark1'!AH824)</f>
        <v>0</v>
      </c>
      <c r="S332" s="76">
        <f>+IF(H332=0,"",'Ark1'!AI824)</f>
        <v>44.15584415584415</v>
      </c>
      <c r="T332" s="76"/>
      <c r="U332" s="76"/>
      <c r="V332" s="76">
        <f>+IF(H332=0,"",'Ark1'!Y824)</f>
        <v>65.829215514059598</v>
      </c>
      <c r="W332" s="53">
        <f>+IF(H332=0,"",'Ark1'!AA824)</f>
        <v>1.5027382663602247</v>
      </c>
      <c r="X332" s="76">
        <f>+IF(H332=0,"",'Ark1'!AC824)</f>
        <v>33.359341079345512</v>
      </c>
      <c r="Y332" s="76">
        <f t="shared" si="126"/>
        <v>410.16753934478135</v>
      </c>
      <c r="Z332" s="66"/>
      <c r="AA332" s="66">
        <f t="shared" si="127"/>
        <v>60.184307359307347</v>
      </c>
      <c r="AB332" s="66">
        <f t="shared" si="128"/>
        <v>1.5714285714285714</v>
      </c>
      <c r="AC332" s="288"/>
      <c r="AE332" s="56"/>
      <c r="AF332" s="56"/>
      <c r="AG332" s="1"/>
      <c r="AJ332" s="1"/>
      <c r="AK332" s="1"/>
      <c r="AL332" s="1"/>
      <c r="AN332" s="1"/>
    </row>
    <row r="333" spans="1:40">
      <c r="A333" s="288"/>
      <c r="B333" s="288">
        <f>+'Ark1'!C825</f>
        <v>2023</v>
      </c>
      <c r="C333" s="51">
        <f>+'Ark1'!L825</f>
        <v>6</v>
      </c>
      <c r="D333" s="52" t="str">
        <f t="shared" si="130"/>
        <v>O+</v>
      </c>
      <c r="E333" s="52">
        <f>+'Ark1'!D825</f>
        <v>7</v>
      </c>
      <c r="F333" s="52" t="str">
        <f t="shared" si="129"/>
        <v>Jul</v>
      </c>
      <c r="G333" s="51">
        <f>+IF(H333=0,"",'Ark1'!Q825)</f>
        <v>68</v>
      </c>
      <c r="H333" s="51">
        <f>+'Ark1'!R825</f>
        <v>96</v>
      </c>
      <c r="I333" s="66"/>
      <c r="J333" s="53">
        <f>+IF(H333=0,"",'Ark1'!AE825)</f>
        <v>17.518248175182489</v>
      </c>
      <c r="K333" s="53">
        <f>+IF(H333=0,"",'Ark1'!AF825)</f>
        <v>17.442857186435205</v>
      </c>
      <c r="L333" s="53">
        <f>+IF(H333=0,"",'Ark1'!T825)</f>
        <v>6.5625</v>
      </c>
      <c r="M333" s="66">
        <f>+IF(H333=0,"",'Ark1'!U825)</f>
        <v>357.38125000000008</v>
      </c>
      <c r="N333" s="66"/>
      <c r="O333" s="76">
        <f>+IF(H333=0,"",'Ark1'!W825)</f>
        <v>51.041666666666657</v>
      </c>
      <c r="P333" s="76">
        <f>+IF(H333=0,"",'Ark1'!X825)</f>
        <v>57.29166666666665</v>
      </c>
      <c r="Q333" s="76">
        <f>+IF(H333=0,"",'Ark1'!AG825)</f>
        <v>902.6</v>
      </c>
      <c r="R333" s="76">
        <f>+IF(H333=0,"",'Ark1'!AH825)</f>
        <v>0</v>
      </c>
      <c r="S333" s="76">
        <f>+IF(H333=0,"",'Ark1'!AI825)</f>
        <v>51.041666666666657</v>
      </c>
      <c r="T333" s="76"/>
      <c r="U333" s="76"/>
      <c r="V333" s="76">
        <f>+IF(H333=0,"",'Ark1'!Y825)</f>
        <v>64.233377085210478</v>
      </c>
      <c r="W333" s="53">
        <f>+IF(H333=0,"",'Ark1'!AA825)</f>
        <v>1.9192690665980103</v>
      </c>
      <c r="X333" s="76">
        <f>+IF(H333=0,"",'Ark1'!AC825)</f>
        <v>45.653718613448291</v>
      </c>
      <c r="Y333" s="76">
        <f t="shared" si="126"/>
        <v>395.94643252825176</v>
      </c>
      <c r="Z333" s="66"/>
      <c r="AA333" s="66">
        <f t="shared" si="127"/>
        <v>59.56354166666668</v>
      </c>
      <c r="AB333" s="66">
        <f t="shared" si="128"/>
        <v>1.411764705882353</v>
      </c>
      <c r="AC333" s="288"/>
      <c r="AE333" s="56"/>
      <c r="AF333" s="56"/>
      <c r="AG333" s="1"/>
      <c r="AJ333" s="1"/>
      <c r="AK333" s="1"/>
      <c r="AL333" s="1"/>
      <c r="AN333" s="1"/>
    </row>
    <row r="334" spans="1:40">
      <c r="A334" s="288"/>
      <c r="B334" s="288">
        <f>+'Ark1'!C826</f>
        <v>2023</v>
      </c>
      <c r="C334" s="51">
        <f>+'Ark1'!L826</f>
        <v>6</v>
      </c>
      <c r="D334" s="52" t="str">
        <f t="shared" si="130"/>
        <v>O+</v>
      </c>
      <c r="E334" s="52">
        <f>+'Ark1'!D826</f>
        <v>8</v>
      </c>
      <c r="F334" s="52" t="str">
        <f t="shared" si="129"/>
        <v>Aug</v>
      </c>
      <c r="G334" s="51">
        <f>+IF(H334=0,"",'Ark1'!Q826)</f>
        <v>100</v>
      </c>
      <c r="H334" s="51">
        <f>+'Ark1'!R826</f>
        <v>139</v>
      </c>
      <c r="I334" s="66"/>
      <c r="J334" s="53">
        <f>+IF(H334=0,"",'Ark1'!AE826)</f>
        <v>17.202970297029708</v>
      </c>
      <c r="K334" s="53">
        <f>+IF(H334=0,"",'Ark1'!AF826)</f>
        <v>17.953794459239028</v>
      </c>
      <c r="L334" s="53">
        <f>+IF(H334=0,"",'Ark1'!T826)</f>
        <v>7.1870503597122317</v>
      </c>
      <c r="M334" s="66">
        <f>+IF(H334=0,"",'Ark1'!U826)</f>
        <v>370.56115107913678</v>
      </c>
      <c r="N334" s="66"/>
      <c r="O334" s="76">
        <f>+IF(H334=0,"",'Ark1'!W826)</f>
        <v>69.784172661870485</v>
      </c>
      <c r="P334" s="76">
        <f>+IF(H334=0,"",'Ark1'!X826)</f>
        <v>64.028776978417284</v>
      </c>
      <c r="Q334" s="76">
        <f>+IF(H334=0,"",'Ark1'!AG826)</f>
        <v>903.53333333333308</v>
      </c>
      <c r="R334" s="76">
        <f>+IF(H334=0,"",'Ark1'!AH826)</f>
        <v>0</v>
      </c>
      <c r="S334" s="76">
        <f>+IF(H334=0,"",'Ark1'!AI826)</f>
        <v>42.446043165467643</v>
      </c>
      <c r="T334" s="76"/>
      <c r="U334" s="76"/>
      <c r="V334" s="76">
        <f>+IF(H334=0,"",'Ark1'!Y826)</f>
        <v>75.888138532302989</v>
      </c>
      <c r="W334" s="53">
        <f>+IF(H334=0,"",'Ark1'!AA826)</f>
        <v>1.4913098164656875</v>
      </c>
      <c r="X334" s="76">
        <f>+IF(H334=0,"",'Ark1'!AC826)</f>
        <v>42.070474381202906</v>
      </c>
      <c r="Y334" s="76">
        <f t="shared" si="126"/>
        <v>410.12449392658846</v>
      </c>
      <c r="Z334" s="66"/>
      <c r="AA334" s="66">
        <f t="shared" si="127"/>
        <v>61.760191846522794</v>
      </c>
      <c r="AB334" s="66">
        <f t="shared" si="128"/>
        <v>1.39</v>
      </c>
      <c r="AC334" s="288"/>
      <c r="AE334" s="56"/>
      <c r="AF334" s="56"/>
      <c r="AG334" s="1"/>
      <c r="AJ334" s="1"/>
      <c r="AK334" s="1"/>
      <c r="AL334" s="1"/>
      <c r="AN334" s="1"/>
    </row>
    <row r="335" spans="1:40">
      <c r="A335" s="288"/>
      <c r="B335" s="288">
        <f>+'Ark1'!C827</f>
        <v>2023</v>
      </c>
      <c r="C335" s="51">
        <f>+'Ark1'!L827</f>
        <v>6</v>
      </c>
      <c r="D335" s="52" t="str">
        <f t="shared" si="130"/>
        <v>O+</v>
      </c>
      <c r="E335" s="52">
        <f>+'Ark1'!D827</f>
        <v>9</v>
      </c>
      <c r="F335" s="52" t="str">
        <f t="shared" si="129"/>
        <v>Sep</v>
      </c>
      <c r="G335" s="51">
        <f>+IF(H335=0,"",'Ark1'!Q827)</f>
        <v>90</v>
      </c>
      <c r="H335" s="51">
        <f>+'Ark1'!R827</f>
        <v>148</v>
      </c>
      <c r="I335" s="66"/>
      <c r="J335" s="53">
        <f>+IF(H335=0,"",'Ark1'!AE827)</f>
        <v>20.246238030095757</v>
      </c>
      <c r="K335" s="53">
        <f>+IF(H335=0,"",'Ark1'!AF827)</f>
        <v>21.046513280700452</v>
      </c>
      <c r="L335" s="53">
        <f>+IF(H335=0,"",'Ark1'!T827)</f>
        <v>7.4527027027027053</v>
      </c>
      <c r="M335" s="66">
        <f>+IF(H335=0,"",'Ark1'!U827)</f>
        <v>370.17162162162151</v>
      </c>
      <c r="N335" s="66"/>
      <c r="O335" s="76">
        <f>+IF(H335=0,"",'Ark1'!W827)</f>
        <v>76.35135135135134</v>
      </c>
      <c r="P335" s="76">
        <f>+IF(H335=0,"",'Ark1'!X827)</f>
        <v>71.621621621621614</v>
      </c>
      <c r="Q335" s="76">
        <f>+IF(H335=0,"",'Ark1'!AG827)</f>
        <v>914.5</v>
      </c>
      <c r="R335" s="76">
        <f>+IF(H335=0,"",'Ark1'!AH827)</f>
        <v>0</v>
      </c>
      <c r="S335" s="76">
        <f>+IF(H335=0,"",'Ark1'!AI827)</f>
        <v>46.621621621621607</v>
      </c>
      <c r="T335" s="76"/>
      <c r="U335" s="76"/>
      <c r="V335" s="76">
        <f>+IF(H335=0,"",'Ark1'!Y827)</f>
        <v>62.155805800163094</v>
      </c>
      <c r="W335" s="53">
        <f>+IF(H335=0,"",'Ark1'!AA827)</f>
        <v>1.7333550479994349</v>
      </c>
      <c r="X335" s="76">
        <f>+IF(H335=0,"",'Ark1'!AC827)</f>
        <v>18.236176544390155</v>
      </c>
      <c r="Y335" s="76">
        <f t="shared" si="126"/>
        <v>404.78034075628381</v>
      </c>
      <c r="Z335" s="66"/>
      <c r="AA335" s="66">
        <f t="shared" si="127"/>
        <v>61.69527027027025</v>
      </c>
      <c r="AB335" s="66">
        <f t="shared" si="128"/>
        <v>1.6444444444444444</v>
      </c>
      <c r="AC335" s="288"/>
      <c r="AE335" s="56"/>
      <c r="AF335" s="56"/>
      <c r="AG335" s="1"/>
      <c r="AJ335" s="1"/>
      <c r="AK335" s="1"/>
      <c r="AL335" s="1"/>
      <c r="AN335" s="1"/>
    </row>
    <row r="336" spans="1:40">
      <c r="A336" s="288"/>
      <c r="B336" s="288">
        <f>+'Ark1'!C828</f>
        <v>2023</v>
      </c>
      <c r="C336" s="51">
        <f>+'Ark1'!L828</f>
        <v>6</v>
      </c>
      <c r="D336" s="52" t="str">
        <f t="shared" si="130"/>
        <v>O+</v>
      </c>
      <c r="E336" s="52">
        <f>+'Ark1'!D828</f>
        <v>10</v>
      </c>
      <c r="F336" s="52" t="str">
        <f t="shared" si="129"/>
        <v>Okt</v>
      </c>
      <c r="G336" s="51">
        <f>+IF(H336=0,"",'Ark1'!Q828)</f>
        <v>116</v>
      </c>
      <c r="H336" s="51">
        <f>+'Ark1'!R828</f>
        <v>158</v>
      </c>
      <c r="I336" s="66"/>
      <c r="J336" s="53">
        <f>+IF(H336=0,"",'Ark1'!AE828)</f>
        <v>16.719576719576722</v>
      </c>
      <c r="K336" s="53">
        <f>+IF(H336=0,"",'Ark1'!AF828)</f>
        <v>17.587214608481734</v>
      </c>
      <c r="L336" s="53">
        <f>+IF(H336=0,"",'Ark1'!T828)</f>
        <v>6.4493670886075956</v>
      </c>
      <c r="M336" s="66">
        <f>+IF(H336=0,"",'Ark1'!U828)</f>
        <v>359.79367088607609</v>
      </c>
      <c r="N336" s="66"/>
      <c r="O336" s="76">
        <f>+IF(H336=0,"",'Ark1'!W828)</f>
        <v>53.797468354430393</v>
      </c>
      <c r="P336" s="76">
        <f>+IF(H336=0,"",'Ark1'!X828)</f>
        <v>59.493670886075954</v>
      </c>
      <c r="Q336" s="76">
        <f>+IF(H336=0,"",'Ark1'!AG828)</f>
        <v>1022.0915032679736</v>
      </c>
      <c r="R336" s="76">
        <f>+IF(H336=0,"",'Ark1'!AH828)</f>
        <v>0</v>
      </c>
      <c r="S336" s="76">
        <f>+IF(H336=0,"",'Ark1'!AI828)</f>
        <v>67.721518987341781</v>
      </c>
      <c r="T336" s="76"/>
      <c r="U336" s="76"/>
      <c r="V336" s="76">
        <f>+IF(H336=0,"",'Ark1'!Y828)</f>
        <v>72.643113818577248</v>
      </c>
      <c r="W336" s="53">
        <f>+IF(H336=0,"",'Ark1'!AA828)</f>
        <v>1.5489787094925316</v>
      </c>
      <c r="X336" s="76">
        <f>+IF(H336=0,"",'Ark1'!AC828)</f>
        <v>18.785808575158871</v>
      </c>
      <c r="Y336" s="76">
        <f t="shared" si="126"/>
        <v>352.01708431749364</v>
      </c>
      <c r="Z336" s="66"/>
      <c r="AA336" s="66">
        <f t="shared" si="127"/>
        <v>59.965611814346012</v>
      </c>
      <c r="AB336" s="66">
        <f t="shared" si="128"/>
        <v>1.3620689655172413</v>
      </c>
      <c r="AC336" s="288"/>
      <c r="AE336" s="56"/>
      <c r="AF336" s="56"/>
      <c r="AG336" s="1"/>
      <c r="AJ336" s="1"/>
      <c r="AK336" s="1"/>
      <c r="AL336" s="1"/>
      <c r="AN336" s="1"/>
    </row>
    <row r="337" spans="1:41">
      <c r="A337" s="288"/>
      <c r="B337" s="288">
        <f>+'Ark1'!C829</f>
        <v>2023</v>
      </c>
      <c r="C337" s="51">
        <f>+'Ark1'!L829</f>
        <v>6</v>
      </c>
      <c r="D337" s="52" t="str">
        <f t="shared" si="130"/>
        <v>O+</v>
      </c>
      <c r="E337" s="52">
        <f>+'Ark1'!D829</f>
        <v>11</v>
      </c>
      <c r="F337" s="52" t="str">
        <f t="shared" si="129"/>
        <v>Nov</v>
      </c>
      <c r="G337" s="51">
        <f>+IF(H337=0,"",'Ark1'!Q829)</f>
        <v>133</v>
      </c>
      <c r="H337" s="51">
        <f>+'Ark1'!R829</f>
        <v>182</v>
      </c>
      <c r="I337" s="66"/>
      <c r="J337" s="53">
        <f>+IF(H337=0,"",'Ark1'!AE829)</f>
        <v>16.293643688451208</v>
      </c>
      <c r="K337" s="53">
        <f>+IF(H337=0,"",'Ark1'!AF829)</f>
        <v>17.88323905284166</v>
      </c>
      <c r="L337" s="53">
        <f>+IF(H337=0,"",'Ark1'!T829)</f>
        <v>7.2362637362637345</v>
      </c>
      <c r="M337" s="66">
        <f>+IF(H337=0,"",'Ark1'!U829)</f>
        <v>374.67252747252746</v>
      </c>
      <c r="N337" s="66"/>
      <c r="O337" s="76">
        <f>+IF(H337=0,"",'Ark1'!W829)</f>
        <v>69.230769230769269</v>
      </c>
      <c r="P337" s="76">
        <f>+IF(H337=0,"",'Ark1'!X829)</f>
        <v>71.978021978021985</v>
      </c>
      <c r="Q337" s="76">
        <f>+IF(H337=0,"",'Ark1'!AG829)</f>
        <v>988.36158192090386</v>
      </c>
      <c r="R337" s="76">
        <f>+IF(H337=0,"",'Ark1'!AH829)</f>
        <v>0</v>
      </c>
      <c r="S337" s="76">
        <f>+IF(H337=0,"",'Ark1'!AI829)</f>
        <v>48.351648351648336</v>
      </c>
      <c r="T337" s="76"/>
      <c r="U337" s="76"/>
      <c r="V337" s="76">
        <f>+IF(H337=0,"",'Ark1'!Y829)</f>
        <v>62.515816136703826</v>
      </c>
      <c r="W337" s="53">
        <f>+IF(H337=0,"",'Ark1'!AA829)</f>
        <v>1.7956612228219675</v>
      </c>
      <c r="X337" s="76">
        <f>+IF(H337=0,"",'Ark1'!AC829)</f>
        <v>29.083916795835083</v>
      </c>
      <c r="Y337" s="76">
        <f t="shared" si="126"/>
        <v>379.08447103371083</v>
      </c>
      <c r="Z337" s="66"/>
      <c r="AA337" s="66">
        <f t="shared" si="127"/>
        <v>62.445421245421244</v>
      </c>
      <c r="AB337" s="66">
        <f t="shared" si="128"/>
        <v>1.368421052631579</v>
      </c>
      <c r="AC337" s="288"/>
      <c r="AE337" s="56"/>
      <c r="AF337" s="56"/>
      <c r="AG337" s="1"/>
      <c r="AJ337" s="1"/>
      <c r="AK337" s="1"/>
      <c r="AL337" s="1"/>
      <c r="AN337" s="1"/>
    </row>
    <row r="338" spans="1:41" s="273" customFormat="1">
      <c r="A338" s="288"/>
      <c r="B338" s="288">
        <f>+'Ark1'!C830</f>
        <v>2023</v>
      </c>
      <c r="C338" s="51">
        <f>+'Ark1'!L830</f>
        <v>6</v>
      </c>
      <c r="D338" s="52" t="str">
        <f t="shared" si="130"/>
        <v>O+</v>
      </c>
      <c r="E338" s="52">
        <f>+'Ark1'!D830</f>
        <v>12</v>
      </c>
      <c r="F338" s="52" t="str">
        <f t="shared" si="129"/>
        <v>Des</v>
      </c>
      <c r="G338" s="51">
        <f>+IF(H338=0,"",'Ark1'!Q830)</f>
        <v>30</v>
      </c>
      <c r="H338" s="51">
        <f>+'Ark1'!R830</f>
        <v>53</v>
      </c>
      <c r="I338" s="66"/>
      <c r="J338" s="53">
        <f>+IF(H338=0,"",'Ark1'!AE830)</f>
        <v>20.542635658914737</v>
      </c>
      <c r="K338" s="53">
        <f>+IF(H338=0,"",'Ark1'!AF830)</f>
        <v>23.18956160321915</v>
      </c>
      <c r="L338" s="53">
        <f>+IF(H338=0,"",'Ark1'!T830)</f>
        <v>7.7358490566037741</v>
      </c>
      <c r="M338" s="66">
        <f>+IF(H338=0,"",'Ark1'!U830)</f>
        <v>396.66226415094343</v>
      </c>
      <c r="N338" s="66"/>
      <c r="O338" s="76">
        <f>+IF(H338=0,"",'Ark1'!W830)</f>
        <v>79.245283018867951</v>
      </c>
      <c r="P338" s="76">
        <f>+IF(H338=0,"",'Ark1'!X830)</f>
        <v>84.905660377358444</v>
      </c>
      <c r="Q338" s="76">
        <f>+IF(H338=0,"",'Ark1'!AG830)</f>
        <v>972.8653846153843</v>
      </c>
      <c r="R338" s="76">
        <f>+IF(H338=0,"",'Ark1'!AH830)</f>
        <v>0</v>
      </c>
      <c r="S338" s="76">
        <f>+IF(H338=0,"",'Ark1'!AI830)</f>
        <v>35.84905660377359</v>
      </c>
      <c r="T338" s="76"/>
      <c r="U338" s="76"/>
      <c r="V338" s="76">
        <f>+IF(H338=0,"",'Ark1'!Y830)</f>
        <v>60.635593340703885</v>
      </c>
      <c r="W338" s="53">
        <f>+IF(H338=0,"",'Ark1'!AA830)</f>
        <v>2.0014234877246975</v>
      </c>
      <c r="X338" s="76">
        <f>+IF(H338=0,"",'Ark1'!AC830)</f>
        <v>49.564640874543798</v>
      </c>
      <c r="Y338" s="76">
        <f t="shared" si="126"/>
        <v>407.72574543574819</v>
      </c>
      <c r="Z338" s="66"/>
      <c r="AA338" s="66">
        <f t="shared" si="127"/>
        <v>66.110377358490567</v>
      </c>
      <c r="AB338" s="66">
        <f t="shared" si="128"/>
        <v>1.7666666666666666</v>
      </c>
      <c r="AC338" s="288"/>
      <c r="AD338" s="67"/>
      <c r="AE338" s="56"/>
      <c r="AF338" s="56"/>
      <c r="AG338" s="1"/>
      <c r="AH338" s="67"/>
      <c r="AI338" s="67"/>
      <c r="AJ338" s="1"/>
      <c r="AK338" s="1"/>
      <c r="AL338" s="1"/>
      <c r="AM338" s="67"/>
      <c r="AN338" s="1"/>
      <c r="AO338"/>
    </row>
    <row r="339" spans="1:41" ht="15.6">
      <c r="A339" s="288"/>
      <c r="B339" s="288"/>
      <c r="C339" s="285"/>
      <c r="D339" s="285"/>
      <c r="E339" s="285"/>
      <c r="F339" s="285"/>
      <c r="G339" s="285"/>
      <c r="H339" s="285"/>
      <c r="I339" s="288"/>
      <c r="J339" s="286"/>
      <c r="K339" s="287"/>
      <c r="L339" s="288"/>
      <c r="M339" s="288"/>
      <c r="N339" s="288"/>
      <c r="O339" s="289"/>
      <c r="P339" s="289"/>
      <c r="Q339" s="288"/>
      <c r="R339" s="289"/>
      <c r="S339" s="289"/>
      <c r="T339" s="289"/>
      <c r="U339" s="289"/>
      <c r="V339" s="289"/>
      <c r="W339" s="288"/>
      <c r="X339" s="289"/>
      <c r="Y339" s="288"/>
      <c r="Z339" s="288"/>
      <c r="AA339" s="287"/>
      <c r="AB339" s="290"/>
      <c r="AC339" s="288"/>
      <c r="AD339" s="4"/>
      <c r="AE339" s="56"/>
      <c r="AF339" s="56"/>
      <c r="AG339" s="1"/>
      <c r="AH339" s="5"/>
      <c r="AI339"/>
      <c r="AM339"/>
    </row>
    <row r="340" spans="1:41" ht="15.6">
      <c r="A340" s="288"/>
      <c r="B340" s="288"/>
      <c r="C340" s="285"/>
      <c r="D340" s="285"/>
      <c r="E340" s="285"/>
      <c r="F340" s="285"/>
      <c r="G340" s="285"/>
      <c r="H340" s="285"/>
      <c r="I340" s="288"/>
      <c r="J340" s="286"/>
      <c r="K340" s="287"/>
      <c r="L340" s="288"/>
      <c r="M340" s="288"/>
      <c r="N340" s="288"/>
      <c r="O340" s="289"/>
      <c r="P340" s="289"/>
      <c r="Q340" s="288"/>
      <c r="R340" s="289"/>
      <c r="S340" s="289"/>
      <c r="T340" s="289"/>
      <c r="U340" s="289"/>
      <c r="V340" s="289"/>
      <c r="W340" s="288"/>
      <c r="X340" s="289"/>
      <c r="Y340" s="288"/>
      <c r="Z340" s="288"/>
      <c r="AA340" s="287"/>
      <c r="AB340" s="290" t="s">
        <v>4</v>
      </c>
      <c r="AC340" s="288"/>
      <c r="AD340" s="4"/>
      <c r="AE340" s="56"/>
      <c r="AF340" s="56"/>
      <c r="AG340" s="1"/>
      <c r="AH340" s="5"/>
      <c r="AI340"/>
      <c r="AM340"/>
    </row>
    <row r="341" spans="1:41" ht="15.6">
      <c r="A341" s="288"/>
      <c r="B341" s="288"/>
      <c r="C341" s="288"/>
      <c r="D341" s="288"/>
      <c r="E341" s="288"/>
      <c r="F341" s="288"/>
      <c r="G341" s="291" t="s">
        <v>4</v>
      </c>
      <c r="H341" s="288"/>
      <c r="I341" s="287"/>
      <c r="J341" s="287"/>
      <c r="K341" s="287"/>
      <c r="L341" s="291" t="s">
        <v>23</v>
      </c>
      <c r="M341" s="287"/>
      <c r="N341" s="287"/>
      <c r="O341" s="292" t="s">
        <v>402</v>
      </c>
      <c r="P341" s="292" t="s">
        <v>402</v>
      </c>
      <c r="Q341" s="293" t="s">
        <v>538</v>
      </c>
      <c r="R341" s="292" t="s">
        <v>402</v>
      </c>
      <c r="S341" s="292" t="s">
        <v>402</v>
      </c>
      <c r="T341" s="292"/>
      <c r="U341" s="292"/>
      <c r="V341" s="293" t="s">
        <v>422</v>
      </c>
      <c r="W341" s="288"/>
      <c r="X341" s="293" t="s">
        <v>586</v>
      </c>
      <c r="Y341" s="291" t="s">
        <v>489</v>
      </c>
      <c r="Z341" s="287"/>
      <c r="AA341" s="290" t="s">
        <v>77</v>
      </c>
      <c r="AB341" s="290" t="s">
        <v>9</v>
      </c>
      <c r="AC341" s="288"/>
      <c r="AD341" s="4"/>
      <c r="AE341" s="56"/>
      <c r="AF341" s="56"/>
      <c r="AG341" s="1"/>
      <c r="AH341" s="5"/>
      <c r="AI341"/>
      <c r="AM341"/>
    </row>
    <row r="342" spans="1:41" ht="15.6">
      <c r="A342" s="288"/>
      <c r="B342" s="288"/>
      <c r="C342" s="288"/>
      <c r="D342" s="288"/>
      <c r="E342" s="291"/>
      <c r="F342" s="291"/>
      <c r="G342" s="291" t="s">
        <v>487</v>
      </c>
      <c r="H342" s="291" t="s">
        <v>4</v>
      </c>
      <c r="I342" s="290"/>
      <c r="J342" s="290" t="s">
        <v>4</v>
      </c>
      <c r="K342" s="290" t="s">
        <v>1</v>
      </c>
      <c r="L342" s="291" t="s">
        <v>493</v>
      </c>
      <c r="M342" s="290" t="s">
        <v>23</v>
      </c>
      <c r="N342" s="290"/>
      <c r="O342" s="293" t="s">
        <v>585</v>
      </c>
      <c r="P342" s="293" t="s">
        <v>500</v>
      </c>
      <c r="Q342" s="293" t="s">
        <v>563</v>
      </c>
      <c r="R342" s="293" t="s">
        <v>502</v>
      </c>
      <c r="S342" s="293" t="s">
        <v>571</v>
      </c>
      <c r="T342" s="293"/>
      <c r="U342" s="293"/>
      <c r="V342" s="293"/>
      <c r="W342" s="291" t="s">
        <v>413</v>
      </c>
      <c r="X342" s="293" t="s">
        <v>1</v>
      </c>
      <c r="Y342" s="291" t="s">
        <v>498</v>
      </c>
      <c r="Z342" s="290"/>
      <c r="AA342" s="290" t="s">
        <v>423</v>
      </c>
      <c r="AB342" s="290" t="s">
        <v>70</v>
      </c>
      <c r="AC342" s="288"/>
      <c r="AD342" s="4"/>
      <c r="AE342" s="56"/>
      <c r="AF342" s="56"/>
      <c r="AG342" s="1"/>
      <c r="AH342" s="5"/>
      <c r="AI342"/>
      <c r="AM342"/>
    </row>
    <row r="343" spans="1:41" ht="15.6">
      <c r="A343" s="288"/>
      <c r="B343" s="288"/>
      <c r="C343" s="291" t="s">
        <v>0</v>
      </c>
      <c r="D343" s="291"/>
      <c r="E343" s="291" t="s">
        <v>86</v>
      </c>
      <c r="F343" s="291"/>
      <c r="G343" s="294" t="s">
        <v>488</v>
      </c>
      <c r="H343" s="294" t="s">
        <v>9</v>
      </c>
      <c r="I343" s="295"/>
      <c r="J343" s="295" t="s">
        <v>402</v>
      </c>
      <c r="K343" s="295" t="s">
        <v>402</v>
      </c>
      <c r="L343" s="294" t="s">
        <v>414</v>
      </c>
      <c r="M343" s="295" t="s">
        <v>44</v>
      </c>
      <c r="N343" s="295"/>
      <c r="O343" s="296" t="s">
        <v>561</v>
      </c>
      <c r="P343" s="296" t="s">
        <v>439</v>
      </c>
      <c r="Q343" s="296" t="s">
        <v>495</v>
      </c>
      <c r="R343" s="296" t="s">
        <v>482</v>
      </c>
      <c r="S343" s="296" t="s">
        <v>536</v>
      </c>
      <c r="T343" s="296"/>
      <c r="U343" s="296"/>
      <c r="V343" s="296" t="s">
        <v>1</v>
      </c>
      <c r="W343" s="294" t="s">
        <v>414</v>
      </c>
      <c r="X343" s="296" t="s">
        <v>539</v>
      </c>
      <c r="Y343" s="294" t="s">
        <v>499</v>
      </c>
      <c r="Z343" s="295"/>
      <c r="AA343" s="295" t="s">
        <v>424</v>
      </c>
      <c r="AB343" s="295" t="s">
        <v>566</v>
      </c>
      <c r="AC343" s="288"/>
      <c r="AD343" s="4"/>
      <c r="AE343" s="56"/>
      <c r="AF343" s="56"/>
      <c r="AG343" s="1"/>
      <c r="AH343" s="5"/>
      <c r="AI343"/>
      <c r="AM343"/>
    </row>
    <row r="344" spans="1:41" s="273" customFormat="1">
      <c r="A344" s="288"/>
      <c r="B344" s="288">
        <f>+'Ark1'!C831</f>
        <v>2023</v>
      </c>
      <c r="C344" s="51">
        <f>+'Ark1'!L831</f>
        <v>7</v>
      </c>
      <c r="D344" s="52" t="str">
        <f>+D103</f>
        <v>R-</v>
      </c>
      <c r="E344" s="52">
        <f>+'Ark1'!D831</f>
        <v>1</v>
      </c>
      <c r="F344" s="52" t="str">
        <f>+F327</f>
        <v>Jan</v>
      </c>
      <c r="G344" s="51">
        <f>+IF(H344=0,"",'Ark1'!Q831)</f>
        <v>55</v>
      </c>
      <c r="H344" s="51">
        <f>+'Ark1'!R831</f>
        <v>73</v>
      </c>
      <c r="I344" s="66"/>
      <c r="J344" s="53">
        <f>+IF(H344=0,"",'Ark1'!AE831)</f>
        <v>12.5</v>
      </c>
      <c r="K344" s="53">
        <f>+IF(H344=0,"",'Ark1'!AF831)</f>
        <v>15.011245070507972</v>
      </c>
      <c r="L344" s="53">
        <f>+IF(H344=0,"",'Ark1'!T831)</f>
        <v>7.4109589041095871</v>
      </c>
      <c r="M344" s="66">
        <f>+IF(H344=0,"",'Ark1'!U831)</f>
        <v>433.93972602739751</v>
      </c>
      <c r="N344" s="66"/>
      <c r="O344" s="76">
        <f>+IF(H344=0,"",'Ark1'!W831)</f>
        <v>69.863013698630141</v>
      </c>
      <c r="P344" s="76">
        <f>+IF(H344=0,"",'Ark1'!X831)</f>
        <v>87.671232876712324</v>
      </c>
      <c r="Q344" s="76">
        <f>+IF(H344=0,"",'Ark1'!AG831)</f>
        <v>1137.409090909091</v>
      </c>
      <c r="R344" s="76">
        <f>+IF(H344=0,"",'Ark1'!AH831)</f>
        <v>0</v>
      </c>
      <c r="S344" s="76">
        <f>+IF(H344=0,"",'Ark1'!AI831)</f>
        <v>63.013698630136986</v>
      </c>
      <c r="T344" s="76"/>
      <c r="U344" s="76"/>
      <c r="V344" s="76">
        <f>+IF(H344=0,"",'Ark1'!Y831)</f>
        <v>71.704396494477109</v>
      </c>
      <c r="W344" s="53">
        <f>+IF(H344=0,"",'Ark1'!AA831)</f>
        <v>2.2381230910997432</v>
      </c>
      <c r="X344" s="76">
        <f>+IF(H344=0,"",'Ark1'!AC831)</f>
        <v>16.347953129925536</v>
      </c>
      <c r="Y344" s="76">
        <f t="shared" ref="Y344:Y355" si="131">IF(H344=0,"",1000*M344/Q344)</f>
        <v>381.5159642170301</v>
      </c>
      <c r="Z344" s="66"/>
      <c r="AA344" s="66">
        <f t="shared" ref="AA344:AA355" si="132">IF(H344=0,"",M344/C344)</f>
        <v>61.991389432485356</v>
      </c>
      <c r="AB344" s="66">
        <f t="shared" ref="AB344:AB355" si="133">IF(H344=0,"",H344/G344)</f>
        <v>1.3272727272727274</v>
      </c>
      <c r="AC344" s="288"/>
      <c r="AD344" s="67"/>
      <c r="AE344" s="56"/>
      <c r="AF344" s="56"/>
      <c r="AG344" s="1"/>
      <c r="AH344" s="67"/>
      <c r="AI344" s="67"/>
      <c r="AJ344" s="1"/>
      <c r="AK344" s="1"/>
      <c r="AL344" s="1"/>
      <c r="AM344" s="67"/>
      <c r="AN344" s="1"/>
      <c r="AO344"/>
    </row>
    <row r="345" spans="1:41" s="273" customFormat="1">
      <c r="A345" s="288"/>
      <c r="B345" s="288">
        <f>+'Ark1'!C832</f>
        <v>2023</v>
      </c>
      <c r="C345" s="51">
        <f>+'Ark1'!L832</f>
        <v>7</v>
      </c>
      <c r="D345" s="52" t="str">
        <f>+D344</f>
        <v>R-</v>
      </c>
      <c r="E345" s="52">
        <f>+'Ark1'!D832</f>
        <v>2</v>
      </c>
      <c r="F345" s="52" t="str">
        <f t="shared" ref="F345:F355" si="134">+F328</f>
        <v>Feb</v>
      </c>
      <c r="G345" s="51">
        <f>+IF(H345=0,"",'Ark1'!Q832)</f>
        <v>32</v>
      </c>
      <c r="H345" s="51">
        <f>+'Ark1'!R832</f>
        <v>44</v>
      </c>
      <c r="I345" s="66"/>
      <c r="J345" s="53">
        <f>+IF(H345=0,"",'Ark1'!AE832)</f>
        <v>9.5032397408207352</v>
      </c>
      <c r="K345" s="53">
        <f>+IF(H345=0,"",'Ark1'!AF832)</f>
        <v>11.511320451179836</v>
      </c>
      <c r="L345" s="53">
        <f>+IF(H345=0,"",'Ark1'!T832)</f>
        <v>7.5681818181818192</v>
      </c>
      <c r="M345" s="66">
        <f>+IF(H345=0,"",'Ark1'!U832)</f>
        <v>443.9636363636364</v>
      </c>
      <c r="N345" s="66"/>
      <c r="O345" s="76">
        <f>+IF(H345=0,"",'Ark1'!W832)</f>
        <v>77.272727272727266</v>
      </c>
      <c r="P345" s="76">
        <f>+IF(H345=0,"",'Ark1'!X832)</f>
        <v>86.363636363636346</v>
      </c>
      <c r="Q345" s="76">
        <f>+IF(H345=0,"",'Ark1'!AG832)</f>
        <v>1200.4444444444443</v>
      </c>
      <c r="R345" s="76">
        <f>+IF(H345=0,"",'Ark1'!AH832)</f>
        <v>0</v>
      </c>
      <c r="S345" s="76">
        <f>+IF(H345=0,"",'Ark1'!AI832)</f>
        <v>50</v>
      </c>
      <c r="T345" s="76"/>
      <c r="U345" s="76"/>
      <c r="V345" s="76">
        <f>+IF(H345=0,"",'Ark1'!Y832)</f>
        <v>77.034735644822788</v>
      </c>
      <c r="W345" s="53">
        <f>+IF(H345=0,"",'Ark1'!AA832)</f>
        <v>1.6431362372654543</v>
      </c>
      <c r="X345" s="76">
        <f>+IF(H345=0,"",'Ark1'!AC832)</f>
        <v>33.398392839323705</v>
      </c>
      <c r="Y345" s="76">
        <f t="shared" si="131"/>
        <v>369.83272188751647</v>
      </c>
      <c r="Z345" s="66"/>
      <c r="AA345" s="66">
        <f t="shared" si="132"/>
        <v>63.423376623376626</v>
      </c>
      <c r="AB345" s="66">
        <f t="shared" si="133"/>
        <v>1.375</v>
      </c>
      <c r="AC345" s="288"/>
      <c r="AD345" s="67"/>
      <c r="AE345" s="56"/>
      <c r="AF345" s="56"/>
      <c r="AG345" s="1"/>
      <c r="AH345" s="67"/>
      <c r="AI345" s="67"/>
      <c r="AJ345" s="1"/>
      <c r="AK345" s="1"/>
      <c r="AL345" s="1"/>
      <c r="AM345" s="67"/>
      <c r="AN345" s="1"/>
      <c r="AO345"/>
    </row>
    <row r="346" spans="1:41" s="273" customFormat="1">
      <c r="A346" s="288"/>
      <c r="B346" s="288">
        <f>+'Ark1'!C833</f>
        <v>2023</v>
      </c>
      <c r="C346" s="51">
        <f>+'Ark1'!L833</f>
        <v>7</v>
      </c>
      <c r="D346" s="52" t="str">
        <f t="shared" ref="D346:D355" si="135">+D345</f>
        <v>R-</v>
      </c>
      <c r="E346" s="52">
        <f>+'Ark1'!D833</f>
        <v>3</v>
      </c>
      <c r="F346" s="52" t="str">
        <f t="shared" si="134"/>
        <v>Mar</v>
      </c>
      <c r="G346" s="51">
        <f>+IF(H346=0,"",'Ark1'!Q833)</f>
        <v>40</v>
      </c>
      <c r="H346" s="51">
        <f>+'Ark1'!R833</f>
        <v>55</v>
      </c>
      <c r="I346" s="66"/>
      <c r="J346" s="53">
        <f>+IF(H346=0,"",'Ark1'!AE833)</f>
        <v>10.338345864661658</v>
      </c>
      <c r="K346" s="53">
        <f>+IF(H346=0,"",'Ark1'!AF833)</f>
        <v>11.95585579176387</v>
      </c>
      <c r="L346" s="53">
        <f>+IF(H346=0,"",'Ark1'!T833)</f>
        <v>7.1454545454545446</v>
      </c>
      <c r="M346" s="66">
        <f>+IF(H346=0,"",'Ark1'!U833)</f>
        <v>409.44545454545454</v>
      </c>
      <c r="N346" s="66"/>
      <c r="O346" s="76">
        <f>+IF(H346=0,"",'Ark1'!W833)</f>
        <v>61.818181818181827</v>
      </c>
      <c r="P346" s="76">
        <f>+IF(H346=0,"",'Ark1'!X833)</f>
        <v>81.818181818181813</v>
      </c>
      <c r="Q346" s="76">
        <f>+IF(H346=0,"",'Ark1'!AG833)</f>
        <v>983.21568627450961</v>
      </c>
      <c r="R346" s="76">
        <f>+IF(H346=0,"",'Ark1'!AH833)</f>
        <v>0</v>
      </c>
      <c r="S346" s="76">
        <f>+IF(H346=0,"",'Ark1'!AI833)</f>
        <v>61.818181818181827</v>
      </c>
      <c r="T346" s="76"/>
      <c r="U346" s="76"/>
      <c r="V346" s="76">
        <f>+IF(H346=0,"",'Ark1'!Y833)</f>
        <v>60.622266590845953</v>
      </c>
      <c r="W346" s="53">
        <f>+IF(H346=0,"",'Ark1'!AA833)</f>
        <v>1.6227718353952469</v>
      </c>
      <c r="X346" s="76">
        <f>+IF(H346=0,"",'Ark1'!AC833)</f>
        <v>30.494033505162729</v>
      </c>
      <c r="Y346" s="76">
        <f t="shared" si="131"/>
        <v>416.43503074781</v>
      </c>
      <c r="Z346" s="66"/>
      <c r="AA346" s="66">
        <f t="shared" si="132"/>
        <v>58.492207792207793</v>
      </c>
      <c r="AB346" s="66">
        <f t="shared" si="133"/>
        <v>1.375</v>
      </c>
      <c r="AC346" s="288"/>
      <c r="AD346" s="67"/>
      <c r="AE346" s="56"/>
      <c r="AF346" s="56"/>
      <c r="AG346" s="1"/>
      <c r="AH346" s="67"/>
      <c r="AI346" s="67"/>
      <c r="AJ346" s="1"/>
      <c r="AK346" s="1"/>
      <c r="AL346" s="1"/>
      <c r="AM346" s="67"/>
      <c r="AN346" s="1"/>
      <c r="AO346"/>
    </row>
    <row r="347" spans="1:41" s="273" customFormat="1">
      <c r="A347" s="288"/>
      <c r="B347" s="288">
        <f>+'Ark1'!C834</f>
        <v>2023</v>
      </c>
      <c r="C347" s="51">
        <f>+'Ark1'!L834</f>
        <v>7</v>
      </c>
      <c r="D347" s="52" t="str">
        <f t="shared" si="135"/>
        <v>R-</v>
      </c>
      <c r="E347" s="52">
        <f>+'Ark1'!D834</f>
        <v>4</v>
      </c>
      <c r="F347" s="52" t="str">
        <f t="shared" si="134"/>
        <v>Apr</v>
      </c>
      <c r="G347" s="51">
        <f>+IF(H347=0,"",'Ark1'!Q834)</f>
        <v>35</v>
      </c>
      <c r="H347" s="51">
        <f>+'Ark1'!R834</f>
        <v>48</v>
      </c>
      <c r="I347" s="66"/>
      <c r="J347" s="53">
        <f>+IF(H347=0,"",'Ark1'!AE834)</f>
        <v>10.78651685393258</v>
      </c>
      <c r="K347" s="53">
        <f>+IF(H347=0,"",'Ark1'!AF834)</f>
        <v>12.18234236670272</v>
      </c>
      <c r="L347" s="53">
        <f>+IF(H347=0,"",'Ark1'!T834)</f>
        <v>6.9375</v>
      </c>
      <c r="M347" s="66">
        <f>+IF(H347=0,"",'Ark1'!U834)</f>
        <v>405.47708333333327</v>
      </c>
      <c r="N347" s="66"/>
      <c r="O347" s="76">
        <f>+IF(H347=0,"",'Ark1'!W834)</f>
        <v>64.583333333333329</v>
      </c>
      <c r="P347" s="76">
        <f>+IF(H347=0,"",'Ark1'!X834)</f>
        <v>79.166666666666686</v>
      </c>
      <c r="Q347" s="76">
        <f>+IF(H347=0,"",'Ark1'!AG834)</f>
        <v>926.8333333333336</v>
      </c>
      <c r="R347" s="76">
        <f>+IF(H347=0,"",'Ark1'!AH834)</f>
        <v>0</v>
      </c>
      <c r="S347" s="76">
        <f>+IF(H347=0,"",'Ark1'!AI834)</f>
        <v>64.583333333333329</v>
      </c>
      <c r="T347" s="76"/>
      <c r="U347" s="76"/>
      <c r="V347" s="76">
        <f>+IF(H347=0,"",'Ark1'!Y834)</f>
        <v>62.454814464751053</v>
      </c>
      <c r="W347" s="53">
        <f>+IF(H347=0,"",'Ark1'!AA834)</f>
        <v>2.230529178618085</v>
      </c>
      <c r="X347" s="76">
        <f>+IF(H347=0,"",'Ark1'!AC834)</f>
        <v>28.715464582715391</v>
      </c>
      <c r="Y347" s="76">
        <f t="shared" si="131"/>
        <v>437.4865132170471</v>
      </c>
      <c r="Z347" s="66"/>
      <c r="AA347" s="66">
        <f t="shared" si="132"/>
        <v>57.925297619047612</v>
      </c>
      <c r="AB347" s="66">
        <f t="shared" si="133"/>
        <v>1.3714285714285714</v>
      </c>
      <c r="AC347" s="288"/>
      <c r="AD347" s="67"/>
      <c r="AE347" s="56"/>
      <c r="AF347" s="56"/>
      <c r="AG347" s="1"/>
      <c r="AH347" s="67"/>
      <c r="AI347" s="67"/>
      <c r="AJ347"/>
      <c r="AK347"/>
      <c r="AL347"/>
      <c r="AM347" s="67"/>
      <c r="AN347"/>
      <c r="AO347"/>
    </row>
    <row r="348" spans="1:41" s="273" customFormat="1">
      <c r="A348" s="288"/>
      <c r="B348" s="288">
        <f>+'Ark1'!C835</f>
        <v>2023</v>
      </c>
      <c r="C348" s="51">
        <f>+'Ark1'!L835</f>
        <v>7</v>
      </c>
      <c r="D348" s="52" t="str">
        <f t="shared" si="135"/>
        <v>R-</v>
      </c>
      <c r="E348" s="52">
        <f>+'Ark1'!D835</f>
        <v>5</v>
      </c>
      <c r="F348" s="52" t="str">
        <f t="shared" si="134"/>
        <v>Mai</v>
      </c>
      <c r="G348" s="51">
        <f>+IF(H348=0,"",'Ark1'!Q835)</f>
        <v>60</v>
      </c>
      <c r="H348" s="51">
        <f>+'Ark1'!R835</f>
        <v>78</v>
      </c>
      <c r="I348" s="66"/>
      <c r="J348" s="53">
        <f>+IF(H348=0,"",'Ark1'!AE835)</f>
        <v>11.223021582733812</v>
      </c>
      <c r="K348" s="53">
        <f>+IF(H348=0,"",'Ark1'!AF835)</f>
        <v>12.222921161055856</v>
      </c>
      <c r="L348" s="53">
        <f>+IF(H348=0,"",'Ark1'!T835)</f>
        <v>7.2051282051282044</v>
      </c>
      <c r="M348" s="66">
        <f>+IF(H348=0,"",'Ark1'!U835)</f>
        <v>385.13076923076915</v>
      </c>
      <c r="N348" s="66"/>
      <c r="O348" s="76">
        <f>+IF(H348=0,"",'Ark1'!W835)</f>
        <v>67.94871794871797</v>
      </c>
      <c r="P348" s="76">
        <f>+IF(H348=0,"",'Ark1'!X835)</f>
        <v>66.666666666666686</v>
      </c>
      <c r="Q348" s="76">
        <f>+IF(H348=0,"",'Ark1'!AG835)</f>
        <v>914.23376623376612</v>
      </c>
      <c r="R348" s="76">
        <f>+IF(H348=0,"",'Ark1'!AH835)</f>
        <v>0</v>
      </c>
      <c r="S348" s="76">
        <f>+IF(H348=0,"",'Ark1'!AI835)</f>
        <v>80.769230769230745</v>
      </c>
      <c r="T348" s="76"/>
      <c r="U348" s="76"/>
      <c r="V348" s="76">
        <f>+IF(H348=0,"",'Ark1'!Y835)</f>
        <v>70.528950789079275</v>
      </c>
      <c r="W348" s="53">
        <f>+IF(H348=0,"",'Ark1'!AA835)</f>
        <v>1.7784967316779328</v>
      </c>
      <c r="X348" s="76">
        <f>+IF(H348=0,"",'Ark1'!AC835)</f>
        <v>28.899391458083795</v>
      </c>
      <c r="Y348" s="76">
        <f t="shared" si="131"/>
        <v>421.26071411400119</v>
      </c>
      <c r="Z348" s="66"/>
      <c r="AA348" s="66">
        <f t="shared" si="132"/>
        <v>55.01868131868131</v>
      </c>
      <c r="AB348" s="66">
        <f t="shared" si="133"/>
        <v>1.3</v>
      </c>
      <c r="AC348" s="288"/>
      <c r="AD348" s="67"/>
      <c r="AE348" s="56"/>
      <c r="AF348" s="56"/>
      <c r="AG348" s="1"/>
      <c r="AH348" s="67"/>
      <c r="AI348" s="67"/>
      <c r="AJ348"/>
      <c r="AK348"/>
      <c r="AL348"/>
      <c r="AM348" s="67"/>
      <c r="AN348"/>
      <c r="AO348"/>
    </row>
    <row r="349" spans="1:41" s="273" customFormat="1">
      <c r="A349" s="288"/>
      <c r="B349" s="288">
        <f>+'Ark1'!C836</f>
        <v>2023</v>
      </c>
      <c r="C349" s="51">
        <f>+'Ark1'!L836</f>
        <v>7</v>
      </c>
      <c r="D349" s="52" t="str">
        <f t="shared" si="135"/>
        <v>R-</v>
      </c>
      <c r="E349" s="52">
        <f>+'Ark1'!D836</f>
        <v>6</v>
      </c>
      <c r="F349" s="52" t="str">
        <f t="shared" si="134"/>
        <v>Jun</v>
      </c>
      <c r="G349" s="51">
        <f>+IF(H349=0,"",'Ark1'!Q836)</f>
        <v>61</v>
      </c>
      <c r="H349" s="51">
        <f>+'Ark1'!R836</f>
        <v>84</v>
      </c>
      <c r="I349" s="66"/>
      <c r="J349" s="53">
        <f>+IF(H349=0,"",'Ark1'!AE836)</f>
        <v>9.0322580645161281</v>
      </c>
      <c r="K349" s="53">
        <f>+IF(H349=0,"",'Ark1'!AF836)</f>
        <v>10.76510231952226</v>
      </c>
      <c r="L349" s="53">
        <f>+IF(H349=0,"",'Ark1'!T836)</f>
        <v>7.0952380952380949</v>
      </c>
      <c r="M349" s="66">
        <f>+IF(H349=0,"",'Ark1'!U836)</f>
        <v>415.3440476190475</v>
      </c>
      <c r="N349" s="66"/>
      <c r="O349" s="76">
        <f>+IF(H349=0,"",'Ark1'!W836)</f>
        <v>67.85714285714289</v>
      </c>
      <c r="P349" s="76">
        <f>+IF(H349=0,"",'Ark1'!X836)</f>
        <v>75</v>
      </c>
      <c r="Q349" s="76">
        <f>+IF(H349=0,"",'Ark1'!AG836)</f>
        <v>1050.2469135802471</v>
      </c>
      <c r="R349" s="76">
        <f>+IF(H349=0,"",'Ark1'!AH836)</f>
        <v>0</v>
      </c>
      <c r="S349" s="76">
        <f>+IF(H349=0,"",'Ark1'!AI836)</f>
        <v>72.619047619047649</v>
      </c>
      <c r="T349" s="76"/>
      <c r="U349" s="76"/>
      <c r="V349" s="76">
        <f>+IF(H349=0,"",'Ark1'!Y836)</f>
        <v>74.839505023672018</v>
      </c>
      <c r="W349" s="53">
        <f>+IF(H349=0,"",'Ark1'!AA836)</f>
        <v>1.8620204567635388</v>
      </c>
      <c r="X349" s="76">
        <f>+IF(H349=0,"",'Ark1'!AC836)</f>
        <v>35.815663797792858</v>
      </c>
      <c r="Y349" s="76">
        <f t="shared" si="131"/>
        <v>395.47276192715225</v>
      </c>
      <c r="Z349" s="66"/>
      <c r="AA349" s="66">
        <f t="shared" si="132"/>
        <v>59.334863945578213</v>
      </c>
      <c r="AB349" s="66">
        <f t="shared" si="133"/>
        <v>1.3770491803278688</v>
      </c>
      <c r="AC349" s="288"/>
      <c r="AD349" s="67"/>
      <c r="AE349" s="56"/>
      <c r="AF349" s="56"/>
      <c r="AG349" s="1"/>
      <c r="AH349" s="67"/>
      <c r="AI349" s="67"/>
      <c r="AJ349"/>
      <c r="AK349"/>
      <c r="AL349"/>
      <c r="AM349" s="67"/>
      <c r="AN349"/>
      <c r="AO349"/>
    </row>
    <row r="350" spans="1:41" s="273" customFormat="1">
      <c r="A350" s="288"/>
      <c r="B350" s="288">
        <f>+'Ark1'!C837</f>
        <v>2023</v>
      </c>
      <c r="C350" s="51">
        <f>+'Ark1'!L837</f>
        <v>7</v>
      </c>
      <c r="D350" s="52" t="str">
        <f t="shared" si="135"/>
        <v>R-</v>
      </c>
      <c r="E350" s="52">
        <f>+'Ark1'!D837</f>
        <v>7</v>
      </c>
      <c r="F350" s="52" t="str">
        <f t="shared" si="134"/>
        <v>Jul</v>
      </c>
      <c r="G350" s="51">
        <f>+IF(H350=0,"",'Ark1'!Q837)</f>
        <v>52</v>
      </c>
      <c r="H350" s="51">
        <f>+'Ark1'!R837</f>
        <v>64</v>
      </c>
      <c r="I350" s="66"/>
      <c r="J350" s="53">
        <f>+IF(H350=0,"",'Ark1'!AE837)</f>
        <v>11.678832116788328</v>
      </c>
      <c r="K350" s="53">
        <f>+IF(H350=0,"",'Ark1'!AF837)</f>
        <v>13.466069182485862</v>
      </c>
      <c r="L350" s="53">
        <f>+IF(H350=0,"",'Ark1'!T837)</f>
        <v>6.640625</v>
      </c>
      <c r="M350" s="66">
        <f>+IF(H350=0,"",'Ark1'!U837)</f>
        <v>413.85312499999992</v>
      </c>
      <c r="N350" s="66"/>
      <c r="O350" s="76">
        <f>+IF(H350=0,"",'Ark1'!W837)</f>
        <v>51.5625</v>
      </c>
      <c r="P350" s="76">
        <f>+IF(H350=0,"",'Ark1'!X837)</f>
        <v>78.125</v>
      </c>
      <c r="Q350" s="76">
        <f>+IF(H350=0,"",'Ark1'!AG837)</f>
        <v>1041.6333333333337</v>
      </c>
      <c r="R350" s="76">
        <f>+IF(H350=0,"",'Ark1'!AH837)</f>
        <v>0</v>
      </c>
      <c r="S350" s="76">
        <f>+IF(H350=0,"",'Ark1'!AI837)</f>
        <v>79.6875</v>
      </c>
      <c r="T350" s="76"/>
      <c r="U350" s="76"/>
      <c r="V350" s="76">
        <f>+IF(H350=0,"",'Ark1'!Y837)</f>
        <v>79.03094522232665</v>
      </c>
      <c r="W350" s="53">
        <f>+IF(H350=0,"",'Ark1'!AA837)</f>
        <v>2.1820803398076341</v>
      </c>
      <c r="X350" s="76">
        <f>+IF(H350=0,"",'Ark1'!AC837)</f>
        <v>48.780112338521285</v>
      </c>
      <c r="Y350" s="76">
        <f t="shared" si="131"/>
        <v>397.31171397484701</v>
      </c>
      <c r="Z350" s="66"/>
      <c r="AA350" s="66">
        <f t="shared" si="132"/>
        <v>59.121874999999989</v>
      </c>
      <c r="AB350" s="66">
        <f t="shared" si="133"/>
        <v>1.2307692307692308</v>
      </c>
      <c r="AC350" s="288"/>
      <c r="AD350" s="67"/>
      <c r="AE350" s="56"/>
      <c r="AF350" s="56"/>
      <c r="AG350" s="1"/>
      <c r="AH350" s="67"/>
      <c r="AI350" s="67"/>
      <c r="AJ350"/>
      <c r="AK350"/>
      <c r="AL350"/>
      <c r="AM350" s="67"/>
      <c r="AN350"/>
      <c r="AO350"/>
    </row>
    <row r="351" spans="1:41" s="273" customFormat="1">
      <c r="A351" s="288"/>
      <c r="B351" s="288">
        <f>+'Ark1'!C838</f>
        <v>2023</v>
      </c>
      <c r="C351" s="51">
        <f>+'Ark1'!L838</f>
        <v>7</v>
      </c>
      <c r="D351" s="52" t="str">
        <f t="shared" si="135"/>
        <v>R-</v>
      </c>
      <c r="E351" s="52">
        <f>+'Ark1'!D838</f>
        <v>8</v>
      </c>
      <c r="F351" s="52" t="str">
        <f t="shared" si="134"/>
        <v>Aug</v>
      </c>
      <c r="G351" s="51">
        <f>+IF(H351=0,"",'Ark1'!Q838)</f>
        <v>56</v>
      </c>
      <c r="H351" s="51">
        <f>+'Ark1'!R838</f>
        <v>84</v>
      </c>
      <c r="I351" s="66"/>
      <c r="J351" s="53">
        <f>+IF(H351=0,"",'Ark1'!AE838)</f>
        <v>10.396039603960395</v>
      </c>
      <c r="K351" s="53">
        <f>+IF(H351=0,"",'Ark1'!AF838)</f>
        <v>11.942717120031229</v>
      </c>
      <c r="L351" s="53">
        <f>+IF(H351=0,"",'Ark1'!T838)</f>
        <v>6.9166666666666687</v>
      </c>
      <c r="M351" s="66">
        <f>+IF(H351=0,"",'Ark1'!U838)</f>
        <v>407.88928571428562</v>
      </c>
      <c r="N351" s="66"/>
      <c r="O351" s="76">
        <f>+IF(H351=0,"",'Ark1'!W838)</f>
        <v>55.95238095238097</v>
      </c>
      <c r="P351" s="76">
        <f>+IF(H351=0,"",'Ark1'!X838)</f>
        <v>71.428571428571445</v>
      </c>
      <c r="Q351" s="76">
        <f>+IF(H351=0,"",'Ark1'!AG838)</f>
        <v>992.0625</v>
      </c>
      <c r="R351" s="76">
        <f>+IF(H351=0,"",'Ark1'!AH838)</f>
        <v>0</v>
      </c>
      <c r="S351" s="76">
        <f>+IF(H351=0,"",'Ark1'!AI838)</f>
        <v>70.238095238095212</v>
      </c>
      <c r="T351" s="76"/>
      <c r="U351" s="76"/>
      <c r="V351" s="76">
        <f>+IF(H351=0,"",'Ark1'!Y838)</f>
        <v>86.719167730501084</v>
      </c>
      <c r="W351" s="53">
        <f>+IF(H351=0,"",'Ark1'!AA838)</f>
        <v>2.0424561155939154</v>
      </c>
      <c r="X351" s="76">
        <f>+IF(H351=0,"",'Ark1'!AC838)</f>
        <v>50.944214289182334</v>
      </c>
      <c r="Y351" s="76">
        <f t="shared" si="131"/>
        <v>411.15281115281107</v>
      </c>
      <c r="Z351" s="66"/>
      <c r="AA351" s="66">
        <f t="shared" si="132"/>
        <v>58.269897959183659</v>
      </c>
      <c r="AB351" s="66">
        <f t="shared" si="133"/>
        <v>1.5</v>
      </c>
      <c r="AC351" s="288"/>
      <c r="AD351" s="67"/>
      <c r="AE351" s="56"/>
      <c r="AF351" s="56"/>
      <c r="AG351" s="1"/>
      <c r="AH351" s="67"/>
      <c r="AI351" s="67"/>
      <c r="AJ351"/>
      <c r="AK351"/>
      <c r="AL351"/>
      <c r="AM351" s="67"/>
      <c r="AN351"/>
      <c r="AO351"/>
    </row>
    <row r="352" spans="1:41" s="273" customFormat="1">
      <c r="A352" s="288"/>
      <c r="B352" s="288">
        <f>+'Ark1'!C839</f>
        <v>2023</v>
      </c>
      <c r="C352" s="51">
        <f>+'Ark1'!L839</f>
        <v>7</v>
      </c>
      <c r="D352" s="52" t="str">
        <f t="shared" si="135"/>
        <v>R-</v>
      </c>
      <c r="E352" s="52">
        <f>+'Ark1'!D839</f>
        <v>9</v>
      </c>
      <c r="F352" s="52" t="str">
        <f t="shared" si="134"/>
        <v>Sep</v>
      </c>
      <c r="G352" s="51">
        <f>+IF(H352=0,"",'Ark1'!Q839)</f>
        <v>79</v>
      </c>
      <c r="H352" s="51">
        <f>+'Ark1'!R839</f>
        <v>104</v>
      </c>
      <c r="I352" s="66"/>
      <c r="J352" s="53">
        <f>+IF(H352=0,"",'Ark1'!AE839)</f>
        <v>14.227086183310529</v>
      </c>
      <c r="K352" s="53">
        <f>+IF(H352=0,"",'Ark1'!AF839)</f>
        <v>17.187713090309384</v>
      </c>
      <c r="L352" s="53">
        <f>+IF(H352=0,"",'Ark1'!T839)</f>
        <v>7.4230769230769251</v>
      </c>
      <c r="M352" s="66">
        <f>+IF(H352=0,"",'Ark1'!U839)</f>
        <v>430.19903846153875</v>
      </c>
      <c r="N352" s="66"/>
      <c r="O352" s="76">
        <f>+IF(H352=0,"",'Ark1'!W839)</f>
        <v>72.115384615384627</v>
      </c>
      <c r="P352" s="76">
        <f>+IF(H352=0,"",'Ark1'!X839)</f>
        <v>88.461538461538439</v>
      </c>
      <c r="Q352" s="76">
        <f>+IF(H352=0,"",'Ark1'!AG839)</f>
        <v>1112.9708737864078</v>
      </c>
      <c r="R352" s="76">
        <f>+IF(H352=0,"",'Ark1'!AH839)</f>
        <v>0</v>
      </c>
      <c r="S352" s="76">
        <f>+IF(H352=0,"",'Ark1'!AI839)</f>
        <v>78.846153846153825</v>
      </c>
      <c r="T352" s="76"/>
      <c r="U352" s="76"/>
      <c r="V352" s="76">
        <f>+IF(H352=0,"",'Ark1'!Y839)</f>
        <v>67.978965206994019</v>
      </c>
      <c r="W352" s="53">
        <f>+IF(H352=0,"",'Ark1'!AA839)</f>
        <v>1.7850463670572752</v>
      </c>
      <c r="X352" s="76">
        <f>+IF(H352=0,"",'Ark1'!AC839)</f>
        <v>32.668470356290591</v>
      </c>
      <c r="Y352" s="76">
        <f t="shared" si="131"/>
        <v>386.53216233590223</v>
      </c>
      <c r="Z352" s="66"/>
      <c r="AA352" s="66">
        <f t="shared" si="132"/>
        <v>61.457005494505538</v>
      </c>
      <c r="AB352" s="66">
        <f t="shared" si="133"/>
        <v>1.3164556962025316</v>
      </c>
      <c r="AC352" s="288"/>
      <c r="AD352" s="67"/>
      <c r="AE352" s="56"/>
      <c r="AF352" s="56"/>
      <c r="AG352" s="1"/>
      <c r="AH352" s="67"/>
      <c r="AI352" s="67"/>
      <c r="AJ352"/>
      <c r="AK352"/>
      <c r="AL352"/>
      <c r="AM352" s="67"/>
      <c r="AN352"/>
      <c r="AO352"/>
    </row>
    <row r="353" spans="1:39">
      <c r="A353" s="288"/>
      <c r="B353" s="288">
        <f>+'Ark1'!C840</f>
        <v>2023</v>
      </c>
      <c r="C353" s="51">
        <f>+'Ark1'!L840</f>
        <v>7</v>
      </c>
      <c r="D353" s="52" t="str">
        <f t="shared" si="135"/>
        <v>R-</v>
      </c>
      <c r="E353" s="52">
        <f>+'Ark1'!D840</f>
        <v>10</v>
      </c>
      <c r="F353" s="52" t="str">
        <f t="shared" si="134"/>
        <v>Okt</v>
      </c>
      <c r="G353" s="51">
        <f>+IF(H353=0,"",'Ark1'!Q840)</f>
        <v>109</v>
      </c>
      <c r="H353" s="51">
        <f>+'Ark1'!R840</f>
        <v>132</v>
      </c>
      <c r="I353" s="66"/>
      <c r="J353" s="53">
        <f>+IF(H353=0,"",'Ark1'!AE840)</f>
        <v>13.96825396825397</v>
      </c>
      <c r="K353" s="53">
        <f>+IF(H353=0,"",'Ark1'!AF840)</f>
        <v>17.476736480428578</v>
      </c>
      <c r="L353" s="53">
        <f>+IF(H353=0,"",'Ark1'!T840)</f>
        <v>6.9242424242424239</v>
      </c>
      <c r="M353" s="66">
        <f>+IF(H353=0,"",'Ark1'!U840)</f>
        <v>427.95681818181822</v>
      </c>
      <c r="N353" s="66"/>
      <c r="O353" s="76">
        <f>+IF(H353=0,"",'Ark1'!W840)</f>
        <v>56.818181818181827</v>
      </c>
      <c r="P353" s="76">
        <f>+IF(H353=0,"",'Ark1'!X840)</f>
        <v>81.818181818181813</v>
      </c>
      <c r="Q353" s="76">
        <f>+IF(H353=0,"",'Ark1'!AG840)</f>
        <v>1220.59375</v>
      </c>
      <c r="R353" s="76">
        <f>+IF(H353=0,"",'Ark1'!AH840)</f>
        <v>0</v>
      </c>
      <c r="S353" s="76">
        <f>+IF(H353=0,"",'Ark1'!AI840)</f>
        <v>88.636363636363654</v>
      </c>
      <c r="T353" s="76"/>
      <c r="U353" s="76"/>
      <c r="V353" s="76">
        <f>+IF(H353=0,"",'Ark1'!Y840)</f>
        <v>83.751136756809373</v>
      </c>
      <c r="W353" s="53">
        <f>+IF(H353=0,"",'Ark1'!AA840)</f>
        <v>2.2750997717756296</v>
      </c>
      <c r="X353" s="76">
        <f>+IF(H353=0,"",'Ark1'!AC840)</f>
        <v>43.763345436863247</v>
      </c>
      <c r="Y353" s="76">
        <f t="shared" si="131"/>
        <v>350.61364043672864</v>
      </c>
      <c r="Z353" s="66"/>
      <c r="AA353" s="66">
        <f t="shared" si="132"/>
        <v>61.136688311688317</v>
      </c>
      <c r="AB353" s="66">
        <f t="shared" si="133"/>
        <v>1.2110091743119267</v>
      </c>
      <c r="AC353" s="288"/>
      <c r="AE353" s="56"/>
      <c r="AF353" s="56"/>
      <c r="AG353" s="1"/>
    </row>
    <row r="354" spans="1:39">
      <c r="A354" s="288"/>
      <c r="B354" s="288">
        <f>+'Ark1'!C841</f>
        <v>2023</v>
      </c>
      <c r="C354" s="51">
        <f>+'Ark1'!L841</f>
        <v>7</v>
      </c>
      <c r="D354" s="52" t="str">
        <f t="shared" si="135"/>
        <v>R-</v>
      </c>
      <c r="E354" s="52">
        <f>+'Ark1'!D841</f>
        <v>11</v>
      </c>
      <c r="F354" s="52" t="str">
        <f t="shared" si="134"/>
        <v>Nov</v>
      </c>
      <c r="G354" s="51">
        <f>+IF(H354=0,"",'Ark1'!Q841)</f>
        <v>88</v>
      </c>
      <c r="H354" s="51">
        <f>+'Ark1'!R841</f>
        <v>112</v>
      </c>
      <c r="I354" s="66"/>
      <c r="J354" s="53">
        <f>+IF(H354=0,"",'Ark1'!AE841)</f>
        <v>10.026857654431517</v>
      </c>
      <c r="K354" s="53">
        <f>+IF(H354=0,"",'Ark1'!AF841)</f>
        <v>12.537653189408063</v>
      </c>
      <c r="L354" s="53">
        <f>+IF(H354=0,"",'Ark1'!T841)</f>
        <v>7.3214285714285694</v>
      </c>
      <c r="M354" s="66">
        <f>+IF(H354=0,"",'Ark1'!U841)</f>
        <v>426.84999999999991</v>
      </c>
      <c r="N354" s="66"/>
      <c r="O354" s="76">
        <f>+IF(H354=0,"",'Ark1'!W841)</f>
        <v>68.75</v>
      </c>
      <c r="P354" s="76">
        <f>+IF(H354=0,"",'Ark1'!X841)</f>
        <v>90.178571428571445</v>
      </c>
      <c r="Q354" s="76">
        <f>+IF(H354=0,"",'Ark1'!AG841)</f>
        <v>1121.401785714286</v>
      </c>
      <c r="R354" s="76">
        <f>+IF(H354=0,"",'Ark1'!AH841)</f>
        <v>0</v>
      </c>
      <c r="S354" s="76">
        <f>+IF(H354=0,"",'Ark1'!AI841)</f>
        <v>75</v>
      </c>
      <c r="T354" s="76"/>
      <c r="U354" s="76"/>
      <c r="V354" s="76">
        <f>+IF(H354=0,"",'Ark1'!Y841)</f>
        <v>62.129989020716785</v>
      </c>
      <c r="W354" s="53">
        <f>+IF(H354=0,"",'Ark1'!AA841)</f>
        <v>1.9096291978992641</v>
      </c>
      <c r="X354" s="76">
        <f>+IF(H354=0,"",'Ark1'!AC841)</f>
        <v>36.91075742875487</v>
      </c>
      <c r="Y354" s="76">
        <f t="shared" si="131"/>
        <v>380.63966496015013</v>
      </c>
      <c r="Z354" s="66"/>
      <c r="AA354" s="66">
        <f t="shared" si="132"/>
        <v>60.978571428571414</v>
      </c>
      <c r="AB354" s="66">
        <f t="shared" si="133"/>
        <v>1.2727272727272727</v>
      </c>
      <c r="AC354" s="288"/>
      <c r="AE354" s="56"/>
      <c r="AF354" s="56"/>
      <c r="AG354" s="1"/>
    </row>
    <row r="355" spans="1:39">
      <c r="A355" s="288"/>
      <c r="B355" s="288">
        <f>+'Ark1'!C842</f>
        <v>2023</v>
      </c>
      <c r="C355" s="51">
        <f>+'Ark1'!L842</f>
        <v>7</v>
      </c>
      <c r="D355" s="52" t="str">
        <f t="shared" si="135"/>
        <v>R-</v>
      </c>
      <c r="E355" s="52">
        <f>+'Ark1'!D842</f>
        <v>12</v>
      </c>
      <c r="F355" s="52" t="str">
        <f t="shared" si="134"/>
        <v>Des</v>
      </c>
      <c r="G355" s="51">
        <f>+IF(H355=0,"",'Ark1'!Q842)</f>
        <v>19</v>
      </c>
      <c r="H355" s="51">
        <f>+'Ark1'!R842</f>
        <v>26</v>
      </c>
      <c r="I355" s="66"/>
      <c r="J355" s="53">
        <f>+IF(H355=0,"",'Ark1'!AE842)</f>
        <v>10.077519379844961</v>
      </c>
      <c r="K355" s="53">
        <f>+IF(H355=0,"",'Ark1'!AF842)</f>
        <v>11.637524046522302</v>
      </c>
      <c r="L355" s="53">
        <f>+IF(H355=0,"",'Ark1'!T842)</f>
        <v>7.3076923076923102</v>
      </c>
      <c r="M355" s="66">
        <f>+IF(H355=0,"",'Ark1'!U842)</f>
        <v>405.78076923076947</v>
      </c>
      <c r="N355" s="66"/>
      <c r="O355" s="76">
        <f>+IF(H355=0,"",'Ark1'!W842)</f>
        <v>57.692307692307693</v>
      </c>
      <c r="P355" s="76">
        <f>+IF(H355=0,"",'Ark1'!X842)</f>
        <v>73.076923076923109</v>
      </c>
      <c r="Q355" s="76">
        <f>+IF(H355=0,"",'Ark1'!AG842)</f>
        <v>1017.9615384615388</v>
      </c>
      <c r="R355" s="76">
        <f>+IF(H355=0,"",'Ark1'!AH842)</f>
        <v>0</v>
      </c>
      <c r="S355" s="76">
        <f>+IF(H355=0,"",'Ark1'!AI842)</f>
        <v>76.923076923076891</v>
      </c>
      <c r="T355" s="76"/>
      <c r="U355" s="76"/>
      <c r="V355" s="76">
        <f>+IF(H355=0,"",'Ark1'!Y842)</f>
        <v>68.407517688711181</v>
      </c>
      <c r="W355" s="53">
        <f>+IF(H355=0,"",'Ark1'!AA842)</f>
        <v>2.349619130661734</v>
      </c>
      <c r="X355" s="76">
        <f>+IF(H355=0,"",'Ark1'!AC842)</f>
        <v>62.582917660670851</v>
      </c>
      <c r="Y355" s="76">
        <f t="shared" si="131"/>
        <v>398.62092416972092</v>
      </c>
      <c r="Z355" s="66"/>
      <c r="AA355" s="66">
        <f t="shared" si="132"/>
        <v>57.968681318681355</v>
      </c>
      <c r="AB355" s="66">
        <f t="shared" si="133"/>
        <v>1.368421052631579</v>
      </c>
      <c r="AC355" s="288"/>
      <c r="AE355" s="56"/>
      <c r="AF355" s="56"/>
      <c r="AG355" s="1"/>
    </row>
    <row r="356" spans="1:39" ht="15.6">
      <c r="A356" s="288"/>
      <c r="B356" s="288"/>
      <c r="C356" s="285"/>
      <c r="D356" s="285"/>
      <c r="E356" s="285"/>
      <c r="F356" s="285"/>
      <c r="G356" s="285"/>
      <c r="H356" s="285"/>
      <c r="I356" s="288"/>
      <c r="J356" s="286"/>
      <c r="K356" s="287"/>
      <c r="L356" s="288"/>
      <c r="M356" s="288"/>
      <c r="N356" s="288"/>
      <c r="O356" s="289"/>
      <c r="P356" s="289"/>
      <c r="Q356" s="288"/>
      <c r="R356" s="289"/>
      <c r="S356" s="289"/>
      <c r="T356" s="289"/>
      <c r="U356" s="289"/>
      <c r="V356" s="289"/>
      <c r="W356" s="288"/>
      <c r="X356" s="289"/>
      <c r="Y356" s="288"/>
      <c r="Z356" s="288"/>
      <c r="AA356" s="287"/>
      <c r="AB356" s="290"/>
      <c r="AC356" s="288"/>
      <c r="AD356" s="4"/>
      <c r="AE356" s="56"/>
      <c r="AF356" s="56"/>
      <c r="AG356" s="1"/>
      <c r="AH356" s="5"/>
      <c r="AI356"/>
      <c r="AM356"/>
    </row>
    <row r="357" spans="1:39" ht="15.6">
      <c r="A357" s="288"/>
      <c r="B357" s="288"/>
      <c r="C357" s="285"/>
      <c r="D357" s="285"/>
      <c r="E357" s="285"/>
      <c r="F357" s="285"/>
      <c r="G357" s="285"/>
      <c r="H357" s="285"/>
      <c r="I357" s="288"/>
      <c r="J357" s="286"/>
      <c r="K357" s="287"/>
      <c r="L357" s="288"/>
      <c r="M357" s="288"/>
      <c r="N357" s="288"/>
      <c r="O357" s="289"/>
      <c r="P357" s="289"/>
      <c r="Q357" s="288"/>
      <c r="R357" s="289"/>
      <c r="S357" s="289"/>
      <c r="T357" s="289"/>
      <c r="U357" s="289"/>
      <c r="V357" s="289"/>
      <c r="W357" s="288"/>
      <c r="X357" s="289"/>
      <c r="Y357" s="288"/>
      <c r="Z357" s="288"/>
      <c r="AA357" s="287"/>
      <c r="AB357" s="290" t="s">
        <v>4</v>
      </c>
      <c r="AC357" s="288"/>
      <c r="AD357" s="4"/>
      <c r="AE357" s="56"/>
      <c r="AF357" s="56"/>
      <c r="AG357" s="1"/>
      <c r="AH357" s="5"/>
      <c r="AI357"/>
      <c r="AM357"/>
    </row>
    <row r="358" spans="1:39" ht="15.6">
      <c r="A358" s="288"/>
      <c r="B358" s="288"/>
      <c r="C358" s="288"/>
      <c r="D358" s="288"/>
      <c r="E358" s="288"/>
      <c r="F358" s="288"/>
      <c r="G358" s="291" t="s">
        <v>4</v>
      </c>
      <c r="H358" s="288"/>
      <c r="I358" s="287"/>
      <c r="J358" s="287"/>
      <c r="K358" s="287"/>
      <c r="L358" s="291" t="s">
        <v>23</v>
      </c>
      <c r="M358" s="287"/>
      <c r="N358" s="287"/>
      <c r="O358" s="292" t="s">
        <v>402</v>
      </c>
      <c r="P358" s="292" t="s">
        <v>402</v>
      </c>
      <c r="Q358" s="293" t="s">
        <v>538</v>
      </c>
      <c r="R358" s="292" t="s">
        <v>402</v>
      </c>
      <c r="S358" s="292" t="s">
        <v>402</v>
      </c>
      <c r="T358" s="292"/>
      <c r="U358" s="292"/>
      <c r="V358" s="293" t="s">
        <v>422</v>
      </c>
      <c r="W358" s="288"/>
      <c r="X358" s="293" t="s">
        <v>586</v>
      </c>
      <c r="Y358" s="291" t="s">
        <v>489</v>
      </c>
      <c r="Z358" s="287"/>
      <c r="AA358" s="290" t="s">
        <v>77</v>
      </c>
      <c r="AB358" s="290" t="s">
        <v>9</v>
      </c>
      <c r="AC358" s="288"/>
      <c r="AD358" s="4"/>
      <c r="AE358" s="56"/>
      <c r="AF358" s="56"/>
      <c r="AG358" s="1"/>
      <c r="AH358" s="5"/>
      <c r="AI358"/>
      <c r="AM358"/>
    </row>
    <row r="359" spans="1:39" ht="15.6">
      <c r="A359" s="288"/>
      <c r="B359" s="288"/>
      <c r="C359" s="288"/>
      <c r="D359" s="288"/>
      <c r="E359" s="291"/>
      <c r="F359" s="291"/>
      <c r="G359" s="291" t="s">
        <v>487</v>
      </c>
      <c r="H359" s="291" t="s">
        <v>4</v>
      </c>
      <c r="I359" s="290"/>
      <c r="J359" s="290" t="s">
        <v>4</v>
      </c>
      <c r="K359" s="290" t="s">
        <v>1</v>
      </c>
      <c r="L359" s="291" t="s">
        <v>493</v>
      </c>
      <c r="M359" s="290" t="s">
        <v>23</v>
      </c>
      <c r="N359" s="290"/>
      <c r="O359" s="293" t="s">
        <v>585</v>
      </c>
      <c r="P359" s="293" t="s">
        <v>500</v>
      </c>
      <c r="Q359" s="293" t="s">
        <v>563</v>
      </c>
      <c r="R359" s="293" t="s">
        <v>502</v>
      </c>
      <c r="S359" s="293" t="s">
        <v>571</v>
      </c>
      <c r="T359" s="293"/>
      <c r="U359" s="293"/>
      <c r="V359" s="293"/>
      <c r="W359" s="291" t="s">
        <v>413</v>
      </c>
      <c r="X359" s="293" t="s">
        <v>1</v>
      </c>
      <c r="Y359" s="291" t="s">
        <v>498</v>
      </c>
      <c r="Z359" s="290"/>
      <c r="AA359" s="290" t="s">
        <v>423</v>
      </c>
      <c r="AB359" s="290" t="s">
        <v>70</v>
      </c>
      <c r="AC359" s="288"/>
      <c r="AD359" s="4"/>
      <c r="AE359" s="56"/>
      <c r="AF359" s="56"/>
      <c r="AG359" s="1"/>
      <c r="AH359" s="5"/>
      <c r="AI359"/>
      <c r="AM359"/>
    </row>
    <row r="360" spans="1:39" ht="15.6">
      <c r="A360" s="288"/>
      <c r="B360" s="288"/>
      <c r="C360" s="291" t="s">
        <v>0</v>
      </c>
      <c r="D360" s="291"/>
      <c r="E360" s="291" t="s">
        <v>86</v>
      </c>
      <c r="F360" s="291"/>
      <c r="G360" s="294" t="s">
        <v>488</v>
      </c>
      <c r="H360" s="294" t="s">
        <v>9</v>
      </c>
      <c r="I360" s="295"/>
      <c r="J360" s="295" t="s">
        <v>402</v>
      </c>
      <c r="K360" s="295" t="s">
        <v>402</v>
      </c>
      <c r="L360" s="294" t="s">
        <v>414</v>
      </c>
      <c r="M360" s="295" t="s">
        <v>44</v>
      </c>
      <c r="N360" s="295"/>
      <c r="O360" s="296" t="s">
        <v>561</v>
      </c>
      <c r="P360" s="296" t="s">
        <v>439</v>
      </c>
      <c r="Q360" s="296" t="s">
        <v>495</v>
      </c>
      <c r="R360" s="296" t="s">
        <v>482</v>
      </c>
      <c r="S360" s="296" t="s">
        <v>536</v>
      </c>
      <c r="T360" s="296"/>
      <c r="U360" s="296"/>
      <c r="V360" s="296" t="s">
        <v>1</v>
      </c>
      <c r="W360" s="294" t="s">
        <v>414</v>
      </c>
      <c r="X360" s="296" t="s">
        <v>539</v>
      </c>
      <c r="Y360" s="294" t="s">
        <v>499</v>
      </c>
      <c r="Z360" s="295"/>
      <c r="AA360" s="295" t="s">
        <v>424</v>
      </c>
      <c r="AB360" s="295" t="s">
        <v>566</v>
      </c>
      <c r="AC360" s="288"/>
      <c r="AD360" s="4"/>
      <c r="AE360" s="56"/>
      <c r="AF360" s="56"/>
      <c r="AG360" s="1"/>
      <c r="AH360" s="5"/>
      <c r="AI360"/>
      <c r="AM360"/>
    </row>
    <row r="361" spans="1:39">
      <c r="A361" s="288"/>
      <c r="B361" s="288">
        <f>+'Ark1'!C843</f>
        <v>2023</v>
      </c>
      <c r="C361" s="51">
        <f>+'Ark1'!L843</f>
        <v>8</v>
      </c>
      <c r="D361" s="52" t="str">
        <f>+D118</f>
        <v>R</v>
      </c>
      <c r="E361" s="52">
        <f>+'Ark1'!D843</f>
        <v>1</v>
      </c>
      <c r="F361" s="52" t="str">
        <f>+F344</f>
        <v>Jan</v>
      </c>
      <c r="G361" s="51">
        <f>+IF(H361=0,"",'Ark1'!Q843)</f>
        <v>40</v>
      </c>
      <c r="H361" s="51">
        <f>+'Ark1'!R843</f>
        <v>46</v>
      </c>
      <c r="I361" s="66"/>
      <c r="J361" s="53">
        <f>+IF(H361=0,"",'Ark1'!AE843)</f>
        <v>7.8767123287671232</v>
      </c>
      <c r="K361" s="53">
        <f>+IF(H361=0,"",'Ark1'!AF843)</f>
        <v>10.143262103496344</v>
      </c>
      <c r="L361" s="53">
        <f>+IF(H361=0,"",'Ark1'!T843)</f>
        <v>7.2391304347826084</v>
      </c>
      <c r="M361" s="66">
        <f>+IF(H361=0,"",'Ark1'!U843)</f>
        <v>465.32391304347806</v>
      </c>
      <c r="N361" s="66"/>
      <c r="O361" s="76">
        <f>+IF(H361=0,"",'Ark1'!W843)</f>
        <v>54.347826086956523</v>
      </c>
      <c r="P361" s="76">
        <f>+IF(H361=0,"",'Ark1'!X843)</f>
        <v>95.652173913043484</v>
      </c>
      <c r="Q361" s="76">
        <f>+IF(H361=0,"",'Ark1'!AG843)</f>
        <v>1095.5333333333331</v>
      </c>
      <c r="R361" s="76">
        <f>+IF(H361=0,"",'Ark1'!AH843)</f>
        <v>0</v>
      </c>
      <c r="S361" s="76">
        <f>+IF(H361=0,"",'Ark1'!AI843)</f>
        <v>89.130434782608717</v>
      </c>
      <c r="T361" s="76"/>
      <c r="U361" s="76"/>
      <c r="V361" s="76">
        <f>+IF(H361=0,"",'Ark1'!Y843)</f>
        <v>79.303904133247002</v>
      </c>
      <c r="W361" s="53">
        <f>+IF(H361=0,"",'Ark1'!AA843)</f>
        <v>2.1486576457497706</v>
      </c>
      <c r="X361" s="76">
        <f>+IF(H361=0,"",'Ark1'!AC843)</f>
        <v>20.616018269903837</v>
      </c>
      <c r="Y361" s="76">
        <f t="shared" ref="Y361:Y372" si="136">IF(H361=0,"",1000*M361/Q361)</f>
        <v>424.74646720940621</v>
      </c>
      <c r="Z361" s="66"/>
      <c r="AA361" s="66">
        <f t="shared" ref="AA361:AA372" si="137">IF(H361=0,"",M361/C361)</f>
        <v>58.165489130434757</v>
      </c>
      <c r="AB361" s="66">
        <f t="shared" ref="AB361:AB372" si="138">IF(H361=0,"",H361/G361)</f>
        <v>1.1499999999999999</v>
      </c>
      <c r="AC361" s="288"/>
      <c r="AE361" s="56"/>
      <c r="AF361" s="56"/>
      <c r="AG361" s="1"/>
    </row>
    <row r="362" spans="1:39">
      <c r="A362" s="288"/>
      <c r="B362" s="288">
        <f>+'Ark1'!C844</f>
        <v>2023</v>
      </c>
      <c r="C362" s="51">
        <f>+'Ark1'!L844</f>
        <v>8</v>
      </c>
      <c r="D362" s="52" t="str">
        <f>+D361</f>
        <v>R</v>
      </c>
      <c r="E362" s="52">
        <f>+'Ark1'!D844</f>
        <v>2</v>
      </c>
      <c r="F362" s="52" t="str">
        <f t="shared" ref="F362:F372" si="139">+F345</f>
        <v>Feb</v>
      </c>
      <c r="G362" s="51">
        <f>+IF(H362=0,"",'Ark1'!Q844)</f>
        <v>21</v>
      </c>
      <c r="H362" s="51">
        <f>+'Ark1'!R844</f>
        <v>26</v>
      </c>
      <c r="I362" s="66"/>
      <c r="J362" s="53">
        <f>+IF(H362=0,"",'Ark1'!AE844)</f>
        <v>5.615550755939525</v>
      </c>
      <c r="K362" s="53">
        <f>+IF(H362=0,"",'Ark1'!AF844)</f>
        <v>7.2902750957145459</v>
      </c>
      <c r="L362" s="53">
        <f>+IF(H362=0,"",'Ark1'!T844)</f>
        <v>8.0384615384615383</v>
      </c>
      <c r="M362" s="66">
        <f>+IF(H362=0,"",'Ark1'!U844)</f>
        <v>475.82307692307683</v>
      </c>
      <c r="N362" s="66"/>
      <c r="O362" s="76">
        <f>+IF(H362=0,"",'Ark1'!W844)</f>
        <v>69.230769230769269</v>
      </c>
      <c r="P362" s="76">
        <f>+IF(H362=0,"",'Ark1'!X844)</f>
        <v>96.153846153846175</v>
      </c>
      <c r="Q362" s="76">
        <f>+IF(H362=0,"",'Ark1'!AG844)</f>
        <v>1268.5</v>
      </c>
      <c r="R362" s="76">
        <f>+IF(H362=0,"",'Ark1'!AH844)</f>
        <v>0</v>
      </c>
      <c r="S362" s="76">
        <f>+IF(H362=0,"",'Ark1'!AI844)</f>
        <v>88.461538461538439</v>
      </c>
      <c r="T362" s="76"/>
      <c r="U362" s="76"/>
      <c r="V362" s="76">
        <f>+IF(H362=0,"",'Ark1'!Y844)</f>
        <v>87.000027885460881</v>
      </c>
      <c r="W362" s="53">
        <f>+IF(H362=0,"",'Ark1'!AA844)</f>
        <v>2.4570271159514512</v>
      </c>
      <c r="X362" s="76">
        <f>+IF(H362=0,"",'Ark1'!AC844)</f>
        <v>36.209974572024443</v>
      </c>
      <c r="Y362" s="76">
        <f t="shared" si="136"/>
        <v>375.10687971862581</v>
      </c>
      <c r="Z362" s="66"/>
      <c r="AA362" s="66">
        <f t="shared" si="137"/>
        <v>59.477884615384603</v>
      </c>
      <c r="AB362" s="66">
        <f t="shared" si="138"/>
        <v>1.2380952380952381</v>
      </c>
      <c r="AC362" s="288"/>
      <c r="AE362" s="56"/>
      <c r="AF362" s="56"/>
      <c r="AG362" s="1"/>
    </row>
    <row r="363" spans="1:39">
      <c r="A363" s="288"/>
      <c r="B363" s="288">
        <f>+'Ark1'!C845</f>
        <v>2023</v>
      </c>
      <c r="C363" s="51">
        <f>+'Ark1'!L845</f>
        <v>8</v>
      </c>
      <c r="D363" s="52" t="str">
        <f t="shared" ref="D363:D372" si="140">+D362</f>
        <v>R</v>
      </c>
      <c r="E363" s="52">
        <f>+'Ark1'!D845</f>
        <v>3</v>
      </c>
      <c r="F363" s="52" t="str">
        <f t="shared" si="139"/>
        <v>Mar</v>
      </c>
      <c r="G363" s="51">
        <f>+IF(H363=0,"",'Ark1'!Q845)</f>
        <v>25</v>
      </c>
      <c r="H363" s="51">
        <f>+'Ark1'!R845</f>
        <v>28</v>
      </c>
      <c r="I363" s="66"/>
      <c r="J363" s="53">
        <f>+IF(H363=0,"",'Ark1'!AE845)</f>
        <v>5.2631578947368443</v>
      </c>
      <c r="K363" s="53">
        <f>+IF(H363=0,"",'Ark1'!AF845)</f>
        <v>6.7321669567211764</v>
      </c>
      <c r="L363" s="53">
        <f>+IF(H363=0,"",'Ark1'!T845)</f>
        <v>7.75</v>
      </c>
      <c r="M363" s="66">
        <f>+IF(H363=0,"",'Ark1'!U845)</f>
        <v>452.87142857142845</v>
      </c>
      <c r="N363" s="66"/>
      <c r="O363" s="76">
        <f>+IF(H363=0,"",'Ark1'!W845)</f>
        <v>78.571428571428555</v>
      </c>
      <c r="P363" s="76">
        <f>+IF(H363=0,"",'Ark1'!X845)</f>
        <v>89.285714285714306</v>
      </c>
      <c r="Q363" s="76">
        <f>+IF(H363=0,"",'Ark1'!AG845)</f>
        <v>1032.2692307692305</v>
      </c>
      <c r="R363" s="76">
        <f>+IF(H363=0,"",'Ark1'!AH845)</f>
        <v>0</v>
      </c>
      <c r="S363" s="76">
        <f>+IF(H363=0,"",'Ark1'!AI845)</f>
        <v>82.142857142857125</v>
      </c>
      <c r="T363" s="76"/>
      <c r="U363" s="76"/>
      <c r="V363" s="76">
        <f>+IF(H363=0,"",'Ark1'!Y845)</f>
        <v>83.796530175107762</v>
      </c>
      <c r="W363" s="53">
        <f>+IF(H363=0,"",'Ark1'!AA845)</f>
        <v>2.1485044632421482</v>
      </c>
      <c r="X363" s="76">
        <f>+IF(H363=0,"",'Ark1'!AC845)</f>
        <v>49.890477662182995</v>
      </c>
      <c r="Y363" s="76">
        <f t="shared" si="136"/>
        <v>438.71445071936893</v>
      </c>
      <c r="Z363" s="66"/>
      <c r="AA363" s="66">
        <f t="shared" si="137"/>
        <v>56.608928571428557</v>
      </c>
      <c r="AB363" s="66">
        <f t="shared" si="138"/>
        <v>1.1200000000000001</v>
      </c>
      <c r="AC363" s="288"/>
      <c r="AE363" s="56"/>
      <c r="AF363" s="56"/>
      <c r="AG363" s="1"/>
    </row>
    <row r="364" spans="1:39">
      <c r="A364" s="288"/>
      <c r="B364" s="288">
        <f>+'Ark1'!C846</f>
        <v>2023</v>
      </c>
      <c r="C364" s="51">
        <f>+'Ark1'!L846</f>
        <v>8</v>
      </c>
      <c r="D364" s="52" t="str">
        <f t="shared" si="140"/>
        <v>R</v>
      </c>
      <c r="E364" s="52">
        <f>+'Ark1'!D846</f>
        <v>4</v>
      </c>
      <c r="F364" s="52" t="str">
        <f t="shared" si="139"/>
        <v>Apr</v>
      </c>
      <c r="G364" s="51">
        <f>+IF(H364=0,"",'Ark1'!Q846)</f>
        <v>39</v>
      </c>
      <c r="H364" s="51">
        <f>+'Ark1'!R846</f>
        <v>48</v>
      </c>
      <c r="I364" s="66"/>
      <c r="J364" s="53">
        <f>+IF(H364=0,"",'Ark1'!AE846)</f>
        <v>10.78651685393258</v>
      </c>
      <c r="K364" s="53">
        <f>+IF(H364=0,"",'Ark1'!AF846)</f>
        <v>13.624601910828028</v>
      </c>
      <c r="L364" s="53">
        <f>+IF(H364=0,"",'Ark1'!T846)</f>
        <v>7.3125</v>
      </c>
      <c r="M364" s="66">
        <f>+IF(H364=0,"",'Ark1'!U846)</f>
        <v>453.48124999999999</v>
      </c>
      <c r="N364" s="66"/>
      <c r="O364" s="76">
        <f>+IF(H364=0,"",'Ark1'!W846)</f>
        <v>58.33333333333335</v>
      </c>
      <c r="P364" s="76">
        <f>+IF(H364=0,"",'Ark1'!X846)</f>
        <v>93.75</v>
      </c>
      <c r="Q364" s="76">
        <f>+IF(H364=0,"",'Ark1'!AG846)</f>
        <v>1113.6956521739132</v>
      </c>
      <c r="R364" s="76">
        <f>+IF(H364=0,"",'Ark1'!AH846)</f>
        <v>0</v>
      </c>
      <c r="S364" s="76">
        <f>+IF(H364=0,"",'Ark1'!AI846)</f>
        <v>91.666666666666686</v>
      </c>
      <c r="T364" s="76"/>
      <c r="U364" s="76"/>
      <c r="V364" s="76">
        <f>+IF(H364=0,"",'Ark1'!Y846)</f>
        <v>87.250362120189521</v>
      </c>
      <c r="W364" s="53">
        <f>+IF(H364=0,"",'Ark1'!AA846)</f>
        <v>2.3554568735880808</v>
      </c>
      <c r="X364" s="76">
        <f>+IF(H364=0,"",'Ark1'!AC846)</f>
        <v>24.980817123312796</v>
      </c>
      <c r="Y364" s="76">
        <f t="shared" si="136"/>
        <v>407.18597501463978</v>
      </c>
      <c r="Z364" s="66"/>
      <c r="AA364" s="66">
        <f t="shared" si="137"/>
        <v>56.685156249999999</v>
      </c>
      <c r="AB364" s="66">
        <f t="shared" si="138"/>
        <v>1.2307692307692308</v>
      </c>
      <c r="AC364" s="288"/>
      <c r="AE364" s="56"/>
      <c r="AF364" s="56"/>
      <c r="AG364" s="1"/>
    </row>
    <row r="365" spans="1:39">
      <c r="A365" s="288"/>
      <c r="B365" s="288">
        <f>+'Ark1'!C847</f>
        <v>2023</v>
      </c>
      <c r="C365" s="51">
        <f>+'Ark1'!L847</f>
        <v>8</v>
      </c>
      <c r="D365" s="52" t="str">
        <f t="shared" si="140"/>
        <v>R</v>
      </c>
      <c r="E365" s="52">
        <f>+'Ark1'!D847</f>
        <v>5</v>
      </c>
      <c r="F365" s="52" t="str">
        <f t="shared" si="139"/>
        <v>Mai</v>
      </c>
      <c r="G365" s="51">
        <f>+IF(H365=0,"",'Ark1'!Q847)</f>
        <v>41</v>
      </c>
      <c r="H365" s="51">
        <f>+'Ark1'!R847</f>
        <v>67</v>
      </c>
      <c r="I365" s="66"/>
      <c r="J365" s="53">
        <f>+IF(H365=0,"",'Ark1'!AE847)</f>
        <v>9.6402877697841785</v>
      </c>
      <c r="K365" s="53">
        <f>+IF(H365=0,"",'Ark1'!AF847)</f>
        <v>11.788123338381425</v>
      </c>
      <c r="L365" s="53">
        <f>+IF(H365=0,"",'Ark1'!T847)</f>
        <v>6.6567164179104488</v>
      </c>
      <c r="M365" s="66">
        <f>+IF(H365=0,"",'Ark1'!U847)</f>
        <v>432.41194029850755</v>
      </c>
      <c r="N365" s="66"/>
      <c r="O365" s="76">
        <f>+IF(H365=0,"",'Ark1'!W847)</f>
        <v>44.776119402985074</v>
      </c>
      <c r="P365" s="76">
        <f>+IF(H365=0,"",'Ark1'!X847)</f>
        <v>86.567164179104481</v>
      </c>
      <c r="Q365" s="76">
        <f>+IF(H365=0,"",'Ark1'!AG847)</f>
        <v>959.01515151515173</v>
      </c>
      <c r="R365" s="76">
        <f>+IF(H365=0,"",'Ark1'!AH847)</f>
        <v>0</v>
      </c>
      <c r="S365" s="76">
        <f>+IF(H365=0,"",'Ark1'!AI847)</f>
        <v>91.044776119402954</v>
      </c>
      <c r="T365" s="76"/>
      <c r="U365" s="76"/>
      <c r="V365" s="76">
        <f>+IF(H365=0,"",'Ark1'!Y847)</f>
        <v>86.541743050767238</v>
      </c>
      <c r="W365" s="53">
        <f>+IF(H365=0,"",'Ark1'!AA847)</f>
        <v>2.3021874011532946</v>
      </c>
      <c r="X365" s="76">
        <f>+IF(H365=0,"",'Ark1'!AC847)</f>
        <v>49.265038602336872</v>
      </c>
      <c r="Y365" s="76">
        <f t="shared" si="136"/>
        <v>450.89166695159957</v>
      </c>
      <c r="Z365" s="66"/>
      <c r="AA365" s="66">
        <f t="shared" si="137"/>
        <v>54.051492537313443</v>
      </c>
      <c r="AB365" s="66">
        <f t="shared" si="138"/>
        <v>1.6341463414634145</v>
      </c>
      <c r="AC365" s="288"/>
      <c r="AE365" s="56"/>
      <c r="AF365" s="56"/>
      <c r="AG365" s="1"/>
    </row>
    <row r="366" spans="1:39">
      <c r="A366" s="288"/>
      <c r="B366" s="288">
        <f>+'Ark1'!C848</f>
        <v>2023</v>
      </c>
      <c r="C366" s="51">
        <f>+'Ark1'!L848</f>
        <v>8</v>
      </c>
      <c r="D366" s="52" t="str">
        <f t="shared" si="140"/>
        <v>R</v>
      </c>
      <c r="E366" s="52">
        <f>+'Ark1'!D848</f>
        <v>6</v>
      </c>
      <c r="F366" s="52" t="str">
        <f t="shared" si="139"/>
        <v>Jun</v>
      </c>
      <c r="G366" s="51">
        <f>+IF(H366=0,"",'Ark1'!Q848)</f>
        <v>60</v>
      </c>
      <c r="H366" s="51">
        <f>+'Ark1'!R848</f>
        <v>76</v>
      </c>
      <c r="I366" s="66"/>
      <c r="J366" s="53">
        <f>+IF(H366=0,"",'Ark1'!AE848)</f>
        <v>8.172043010752688</v>
      </c>
      <c r="K366" s="53">
        <f>+IF(H366=0,"",'Ark1'!AF848)</f>
        <v>10.600674004898597</v>
      </c>
      <c r="L366" s="53">
        <f>+IF(H366=0,"",'Ark1'!T848)</f>
        <v>7.7368421052631549</v>
      </c>
      <c r="M366" s="66">
        <f>+IF(H366=0,"",'Ark1'!U848)</f>
        <v>452.05263157894723</v>
      </c>
      <c r="N366" s="66"/>
      <c r="O366" s="76">
        <f>+IF(H366=0,"",'Ark1'!W848)</f>
        <v>61.84210526315789</v>
      </c>
      <c r="P366" s="76">
        <f>+IF(H366=0,"",'Ark1'!X848)</f>
        <v>92.105263157894726</v>
      </c>
      <c r="Q366" s="76">
        <f>+IF(H366=0,"",'Ark1'!AG848)</f>
        <v>1010.8194444444443</v>
      </c>
      <c r="R366" s="76">
        <f>+IF(H366=0,"",'Ark1'!AH848)</f>
        <v>1.3157894736842111</v>
      </c>
      <c r="S366" s="76">
        <f>+IF(H366=0,"",'Ark1'!AI848)</f>
        <v>84.210526315789508</v>
      </c>
      <c r="T366" s="76"/>
      <c r="U366" s="76"/>
      <c r="V366" s="76">
        <f>+IF(H366=0,"",'Ark1'!Y848)</f>
        <v>85.634812881709735</v>
      </c>
      <c r="W366" s="53">
        <f>+IF(H366=0,"",'Ark1'!AA848)</f>
        <v>2.6376246343843843</v>
      </c>
      <c r="X366" s="76">
        <f>+IF(H366=0,"",'Ark1'!AC848)</f>
        <v>46.983031977193249</v>
      </c>
      <c r="Y366" s="76">
        <f t="shared" si="136"/>
        <v>447.21402428838269</v>
      </c>
      <c r="Z366" s="66"/>
      <c r="AA366" s="66">
        <f t="shared" si="137"/>
        <v>56.506578947368403</v>
      </c>
      <c r="AB366" s="66">
        <f t="shared" si="138"/>
        <v>1.2666666666666666</v>
      </c>
      <c r="AC366" s="288"/>
      <c r="AE366" s="56"/>
      <c r="AF366" s="56"/>
      <c r="AG366" s="1"/>
    </row>
    <row r="367" spans="1:39">
      <c r="A367" s="288"/>
      <c r="B367" s="288">
        <f>+'Ark1'!C849</f>
        <v>2023</v>
      </c>
      <c r="C367" s="51">
        <f>+'Ark1'!L849</f>
        <v>8</v>
      </c>
      <c r="D367" s="52" t="str">
        <f t="shared" si="140"/>
        <v>R</v>
      </c>
      <c r="E367" s="52">
        <f>+'Ark1'!D849</f>
        <v>7</v>
      </c>
      <c r="F367" s="52" t="str">
        <f t="shared" si="139"/>
        <v>Jul</v>
      </c>
      <c r="G367" s="51">
        <f>+IF(H367=0,"",'Ark1'!Q849)</f>
        <v>49</v>
      </c>
      <c r="H367" s="51">
        <f>+'Ark1'!R849</f>
        <v>55</v>
      </c>
      <c r="I367" s="66"/>
      <c r="J367" s="53">
        <f>+IF(H367=0,"",'Ark1'!AE849)</f>
        <v>10.036496350364962</v>
      </c>
      <c r="K367" s="53">
        <f>+IF(H367=0,"",'Ark1'!AF849)</f>
        <v>13.071237481659089</v>
      </c>
      <c r="L367" s="53">
        <f>+IF(H367=0,"",'Ark1'!T849)</f>
        <v>7.3090909090909104</v>
      </c>
      <c r="M367" s="66">
        <f>+IF(H367=0,"",'Ark1'!U849)</f>
        <v>467.45454545454544</v>
      </c>
      <c r="N367" s="66"/>
      <c r="O367" s="76">
        <f>+IF(H367=0,"",'Ark1'!W849)</f>
        <v>63.636363636363633</v>
      </c>
      <c r="P367" s="76">
        <f>+IF(H367=0,"",'Ark1'!X849)</f>
        <v>94.545454545454561</v>
      </c>
      <c r="Q367" s="76">
        <f>+IF(H367=0,"",'Ark1'!AG849)</f>
        <v>1157.0999999999999</v>
      </c>
      <c r="R367" s="76">
        <f>+IF(H367=0,"",'Ark1'!AH849)</f>
        <v>0</v>
      </c>
      <c r="S367" s="76">
        <f>+IF(H367=0,"",'Ark1'!AI849)</f>
        <v>87.272727272727266</v>
      </c>
      <c r="T367" s="76"/>
      <c r="U367" s="76"/>
      <c r="V367" s="76">
        <f>+IF(H367=0,"",'Ark1'!Y849)</f>
        <v>76.855805525511485</v>
      </c>
      <c r="W367" s="53">
        <f>+IF(H367=0,"",'Ark1'!AA849)</f>
        <v>2.1137878733576145</v>
      </c>
      <c r="X367" s="76">
        <f>+IF(H367=0,"",'Ark1'!AC849)</f>
        <v>9.8294366185591375</v>
      </c>
      <c r="Y367" s="76">
        <f t="shared" si="136"/>
        <v>403.98802649256368</v>
      </c>
      <c r="Z367" s="66"/>
      <c r="AA367" s="66">
        <f t="shared" si="137"/>
        <v>58.43181818181818</v>
      </c>
      <c r="AB367" s="66">
        <f t="shared" si="138"/>
        <v>1.1224489795918366</v>
      </c>
      <c r="AC367" s="288"/>
      <c r="AE367" s="56"/>
      <c r="AF367" s="56"/>
      <c r="AG367" s="1"/>
    </row>
    <row r="368" spans="1:39">
      <c r="A368" s="288"/>
      <c r="B368" s="288">
        <f>+'Ark1'!C850</f>
        <v>2023</v>
      </c>
      <c r="C368" s="51">
        <f>+'Ark1'!L850</f>
        <v>8</v>
      </c>
      <c r="D368" s="52" t="str">
        <f t="shared" si="140"/>
        <v>R</v>
      </c>
      <c r="E368" s="52">
        <f>+'Ark1'!D850</f>
        <v>8</v>
      </c>
      <c r="F368" s="52" t="str">
        <f t="shared" si="139"/>
        <v>Aug</v>
      </c>
      <c r="G368" s="51">
        <f>+IF(H368=0,"",'Ark1'!Q850)</f>
        <v>61</v>
      </c>
      <c r="H368" s="51">
        <f>+'Ark1'!R850</f>
        <v>75</v>
      </c>
      <c r="I368" s="66"/>
      <c r="J368" s="53">
        <f>+IF(H368=0,"",'Ark1'!AE850)</f>
        <v>9.282178217821782</v>
      </c>
      <c r="K368" s="53">
        <f>+IF(H368=0,"",'Ark1'!AF850)</f>
        <v>12.106262983980036</v>
      </c>
      <c r="L368" s="53">
        <f>+IF(H368=0,"",'Ark1'!T850)</f>
        <v>7.2666666666666684</v>
      </c>
      <c r="M368" s="66">
        <f>+IF(H368=0,"",'Ark1'!U850)</f>
        <v>463.09199999999998</v>
      </c>
      <c r="N368" s="66"/>
      <c r="O368" s="76">
        <f>+IF(H368=0,"",'Ark1'!W850)</f>
        <v>57.33333333333335</v>
      </c>
      <c r="P368" s="76">
        <f>+IF(H368=0,"",'Ark1'!X850)</f>
        <v>88</v>
      </c>
      <c r="Q368" s="76">
        <f>+IF(H368=0,"",'Ark1'!AG850)</f>
        <v>1189.541666666667</v>
      </c>
      <c r="R368" s="76">
        <f>+IF(H368=0,"",'Ark1'!AH850)</f>
        <v>0</v>
      </c>
      <c r="S368" s="76">
        <f>+IF(H368=0,"",'Ark1'!AI850)</f>
        <v>90.666666666666686</v>
      </c>
      <c r="T368" s="76"/>
      <c r="U368" s="76"/>
      <c r="V368" s="76">
        <f>+IF(H368=0,"",'Ark1'!Y850)</f>
        <v>97.842220961436496</v>
      </c>
      <c r="W368" s="53">
        <f>+IF(H368=0,"",'Ark1'!AA850)</f>
        <v>2.2050447211388313</v>
      </c>
      <c r="X368" s="76">
        <f>+IF(H368=0,"",'Ark1'!AC850)</f>
        <v>47.434440984513827</v>
      </c>
      <c r="Y368" s="76">
        <f t="shared" si="136"/>
        <v>389.30288276296881</v>
      </c>
      <c r="Z368" s="66"/>
      <c r="AA368" s="66">
        <f t="shared" si="137"/>
        <v>57.886499999999998</v>
      </c>
      <c r="AB368" s="66">
        <f t="shared" si="138"/>
        <v>1.2295081967213115</v>
      </c>
      <c r="AC368" s="288"/>
      <c r="AE368" s="56"/>
      <c r="AF368" s="56"/>
      <c r="AG368" s="1"/>
    </row>
    <row r="369" spans="1:39">
      <c r="A369" s="288"/>
      <c r="B369" s="288">
        <f>+'Ark1'!C851</f>
        <v>2023</v>
      </c>
      <c r="C369" s="51">
        <f>+'Ark1'!L851</f>
        <v>8</v>
      </c>
      <c r="D369" s="52" t="str">
        <f t="shared" si="140"/>
        <v>R</v>
      </c>
      <c r="E369" s="52">
        <f>+'Ark1'!D851</f>
        <v>9</v>
      </c>
      <c r="F369" s="52" t="str">
        <f t="shared" si="139"/>
        <v>Sep</v>
      </c>
      <c r="G369" s="51">
        <f>+IF(H369=0,"",'Ark1'!Q851)</f>
        <v>49</v>
      </c>
      <c r="H369" s="51">
        <f>+'Ark1'!R851</f>
        <v>55</v>
      </c>
      <c r="I369" s="66"/>
      <c r="J369" s="53">
        <f>+IF(H369=0,"",'Ark1'!AE851)</f>
        <v>7.523939808481531</v>
      </c>
      <c r="K369" s="53">
        <f>+IF(H369=0,"",'Ark1'!AF851)</f>
        <v>9.9179312986278099</v>
      </c>
      <c r="L369" s="53">
        <f>+IF(H369=0,"",'Ark1'!T851)</f>
        <v>7.8181818181818192</v>
      </c>
      <c r="M369" s="66">
        <f>+IF(H369=0,"",'Ark1'!U851)</f>
        <v>469.4</v>
      </c>
      <c r="N369" s="66"/>
      <c r="O369" s="76">
        <f>+IF(H369=0,"",'Ark1'!W851)</f>
        <v>74.545454545454547</v>
      </c>
      <c r="P369" s="76">
        <f>+IF(H369=0,"",'Ark1'!X851)</f>
        <v>89.090909090909108</v>
      </c>
      <c r="Q369" s="76">
        <f>+IF(H369=0,"",'Ark1'!AG851)</f>
        <v>1242.346153846154</v>
      </c>
      <c r="R369" s="76">
        <f>+IF(H369=0,"",'Ark1'!AH851)</f>
        <v>0</v>
      </c>
      <c r="S369" s="76">
        <f>+IF(H369=0,"",'Ark1'!AI851)</f>
        <v>87.272727272727266</v>
      </c>
      <c r="T369" s="76"/>
      <c r="U369" s="76"/>
      <c r="V369" s="76">
        <f>+IF(H369=0,"",'Ark1'!Y851)</f>
        <v>102.45897981853278</v>
      </c>
      <c r="W369" s="53">
        <f>+IF(H369=0,"",'Ark1'!AA851)</f>
        <v>2.304863704043012</v>
      </c>
      <c r="X369" s="76">
        <f>+IF(H369=0,"",'Ark1'!AC851)</f>
        <v>47.605302439875537</v>
      </c>
      <c r="Y369" s="76">
        <f t="shared" si="136"/>
        <v>377.83350360669942</v>
      </c>
      <c r="Z369" s="66"/>
      <c r="AA369" s="66">
        <f t="shared" si="137"/>
        <v>58.674999999999997</v>
      </c>
      <c r="AB369" s="66">
        <f t="shared" si="138"/>
        <v>1.1224489795918366</v>
      </c>
      <c r="AC369" s="288"/>
      <c r="AE369" s="56"/>
      <c r="AF369" s="56"/>
      <c r="AG369" s="1"/>
    </row>
    <row r="370" spans="1:39">
      <c r="A370" s="288"/>
      <c r="B370" s="288">
        <f>+'Ark1'!C852</f>
        <v>2023</v>
      </c>
      <c r="C370" s="51">
        <f>+'Ark1'!L852</f>
        <v>8</v>
      </c>
      <c r="D370" s="52" t="str">
        <f t="shared" si="140"/>
        <v>R</v>
      </c>
      <c r="E370" s="52">
        <f>+'Ark1'!D852</f>
        <v>10</v>
      </c>
      <c r="F370" s="52" t="str">
        <f t="shared" si="139"/>
        <v>Okt</v>
      </c>
      <c r="G370" s="51">
        <f>+IF(H370=0,"",'Ark1'!Q852)</f>
        <v>74</v>
      </c>
      <c r="H370" s="51">
        <f>+'Ark1'!R852</f>
        <v>78</v>
      </c>
      <c r="I370" s="66"/>
      <c r="J370" s="53">
        <f>+IF(H370=0,"",'Ark1'!AE852)</f>
        <v>8.2539682539682566</v>
      </c>
      <c r="K370" s="53">
        <f>+IF(H370=0,"",'Ark1'!AF852)</f>
        <v>11.799410577066464</v>
      </c>
      <c r="L370" s="53">
        <f>+IF(H370=0,"",'Ark1'!T852)</f>
        <v>7.5128205128205119</v>
      </c>
      <c r="M370" s="66">
        <f>+IF(H370=0,"",'Ark1'!U852)</f>
        <v>488.96666666666681</v>
      </c>
      <c r="N370" s="66"/>
      <c r="O370" s="76">
        <f>+IF(H370=0,"",'Ark1'!W852)</f>
        <v>60.256410256410255</v>
      </c>
      <c r="P370" s="76">
        <f>+IF(H370=0,"",'Ark1'!X852)</f>
        <v>96.153846153846175</v>
      </c>
      <c r="Q370" s="76">
        <f>+IF(H370=0,"",'Ark1'!AG852)</f>
        <v>1327.6282051282051</v>
      </c>
      <c r="R370" s="76">
        <f>+IF(H370=0,"",'Ark1'!AH852)</f>
        <v>0</v>
      </c>
      <c r="S370" s="76">
        <f>+IF(H370=0,"",'Ark1'!AI852)</f>
        <v>96.153846153846175</v>
      </c>
      <c r="T370" s="76"/>
      <c r="U370" s="76"/>
      <c r="V370" s="76">
        <f>+IF(H370=0,"",'Ark1'!Y852)</f>
        <v>81.099389271257024</v>
      </c>
      <c r="W370" s="53">
        <f>+IF(H370=0,"",'Ark1'!AA852)</f>
        <v>2.4218216800242809</v>
      </c>
      <c r="X370" s="76">
        <f>+IF(H370=0,"",'Ark1'!AC852)</f>
        <v>40.719952798194285</v>
      </c>
      <c r="Y370" s="76">
        <f t="shared" si="136"/>
        <v>368.30090290183972</v>
      </c>
      <c r="Z370" s="66"/>
      <c r="AA370" s="66">
        <f t="shared" si="137"/>
        <v>61.120833333333351</v>
      </c>
      <c r="AB370" s="66">
        <f t="shared" si="138"/>
        <v>1.0540540540540539</v>
      </c>
      <c r="AC370" s="288"/>
      <c r="AE370" s="56"/>
      <c r="AF370" s="56"/>
      <c r="AG370" s="1"/>
    </row>
    <row r="371" spans="1:39">
      <c r="A371" s="288"/>
      <c r="B371" s="288">
        <f>+'Ark1'!C853</f>
        <v>2023</v>
      </c>
      <c r="C371" s="51">
        <f>+'Ark1'!L853</f>
        <v>8</v>
      </c>
      <c r="D371" s="52" t="str">
        <f t="shared" si="140"/>
        <v>R</v>
      </c>
      <c r="E371" s="52">
        <f>+'Ark1'!D853</f>
        <v>11</v>
      </c>
      <c r="F371" s="52" t="str">
        <f t="shared" si="139"/>
        <v>Nov</v>
      </c>
      <c r="G371" s="51">
        <f>+IF(H371=0,"",'Ark1'!Q853)</f>
        <v>81</v>
      </c>
      <c r="H371" s="51">
        <f>+'Ark1'!R853</f>
        <v>93</v>
      </c>
      <c r="I371" s="66"/>
      <c r="J371" s="53">
        <f>+IF(H371=0,"",'Ark1'!AE853)</f>
        <v>8.3258728737690255</v>
      </c>
      <c r="K371" s="53">
        <f>+IF(H371=0,"",'Ark1'!AF853)</f>
        <v>11.957782271071489</v>
      </c>
      <c r="L371" s="53">
        <f>+IF(H371=0,"",'Ark1'!T853)</f>
        <v>7.6236559139784941</v>
      </c>
      <c r="M371" s="66">
        <f>+IF(H371=0,"",'Ark1'!U853)</f>
        <v>490.28064516129024</v>
      </c>
      <c r="N371" s="66"/>
      <c r="O371" s="76">
        <f>+IF(H371=0,"",'Ark1'!W853)</f>
        <v>50.537634408602152</v>
      </c>
      <c r="P371" s="76">
        <f>+IF(H371=0,"",'Ark1'!X853)</f>
        <v>98.924731182795696</v>
      </c>
      <c r="Q371" s="76">
        <f>+IF(H371=0,"",'Ark1'!AG853)</f>
        <v>1391.8369565217397</v>
      </c>
      <c r="R371" s="76">
        <f>+IF(H371=0,"",'Ark1'!AH853)</f>
        <v>0</v>
      </c>
      <c r="S371" s="76">
        <f>+IF(H371=0,"",'Ark1'!AI853)</f>
        <v>93.548387096774221</v>
      </c>
      <c r="T371" s="76"/>
      <c r="U371" s="76"/>
      <c r="V371" s="76">
        <f>+IF(H371=0,"",'Ark1'!Y853)</f>
        <v>77.789595260335005</v>
      </c>
      <c r="W371" s="53">
        <f>+IF(H371=0,"",'Ark1'!AA853)</f>
        <v>2.9871192239261046</v>
      </c>
      <c r="X371" s="76">
        <f>+IF(H371=0,"",'Ark1'!AC853)</f>
        <v>23.786191329023872</v>
      </c>
      <c r="Y371" s="76">
        <f t="shared" si="136"/>
        <v>352.25436633506456</v>
      </c>
      <c r="Z371" s="66"/>
      <c r="AA371" s="66">
        <f t="shared" si="137"/>
        <v>61.28508064516128</v>
      </c>
      <c r="AB371" s="66">
        <f t="shared" si="138"/>
        <v>1.1481481481481481</v>
      </c>
      <c r="AC371" s="288"/>
      <c r="AE371" s="56"/>
      <c r="AF371" s="56"/>
      <c r="AG371" s="1"/>
    </row>
    <row r="372" spans="1:39">
      <c r="A372" s="288"/>
      <c r="B372" s="288">
        <f>+'Ark1'!C854</f>
        <v>2023</v>
      </c>
      <c r="C372" s="51">
        <f>+'Ark1'!L854</f>
        <v>8</v>
      </c>
      <c r="D372" s="52" t="str">
        <f t="shared" si="140"/>
        <v>R</v>
      </c>
      <c r="E372" s="52">
        <f>+'Ark1'!D854</f>
        <v>12</v>
      </c>
      <c r="F372" s="52" t="str">
        <f t="shared" si="139"/>
        <v>Des</v>
      </c>
      <c r="G372" s="51">
        <f>+IF(H372=0,"",'Ark1'!Q854)</f>
        <v>16</v>
      </c>
      <c r="H372" s="51">
        <f>+'Ark1'!R854</f>
        <v>18</v>
      </c>
      <c r="I372" s="66"/>
      <c r="J372" s="53">
        <f>+IF(H372=0,"",'Ark1'!AE854)</f>
        <v>6.9767441860465107</v>
      </c>
      <c r="K372" s="53">
        <f>+IF(H372=0,"",'Ark1'!AF854)</f>
        <v>9.1193678191348564</v>
      </c>
      <c r="L372" s="53">
        <f>+IF(H372=0,"",'Ark1'!T854)</f>
        <v>6.8888888888888884</v>
      </c>
      <c r="M372" s="66">
        <f>+IF(H372=0,"",'Ark1'!U854)</f>
        <v>459.3</v>
      </c>
      <c r="N372" s="66"/>
      <c r="O372" s="76">
        <f>+IF(H372=0,"",'Ark1'!W854)</f>
        <v>50</v>
      </c>
      <c r="P372" s="76">
        <f>+IF(H372=0,"",'Ark1'!X854)</f>
        <v>88.8888888888889</v>
      </c>
      <c r="Q372" s="76">
        <f>+IF(H372=0,"",'Ark1'!AG854)</f>
        <v>1258.5555555555557</v>
      </c>
      <c r="R372" s="76">
        <f>+IF(H372=0,"",'Ark1'!AH854)</f>
        <v>0</v>
      </c>
      <c r="S372" s="76">
        <f>+IF(H372=0,"",'Ark1'!AI854)</f>
        <v>94.444444444444443</v>
      </c>
      <c r="T372" s="76"/>
      <c r="U372" s="76"/>
      <c r="V372" s="76">
        <f>+IF(H372=0,"",'Ark1'!Y854)</f>
        <v>91.857964029013985</v>
      </c>
      <c r="W372" s="53">
        <f>+IF(H372=0,"",'Ark1'!AA854)</f>
        <v>2.4919623880006423</v>
      </c>
      <c r="X372" s="76">
        <f>+IF(H372=0,"",'Ark1'!AC854)</f>
        <v>40.18621234401207</v>
      </c>
      <c r="Y372" s="76">
        <f t="shared" si="136"/>
        <v>364.94217356758185</v>
      </c>
      <c r="Z372" s="66"/>
      <c r="AA372" s="66">
        <f t="shared" si="137"/>
        <v>57.412500000000001</v>
      </c>
      <c r="AB372" s="66">
        <f t="shared" si="138"/>
        <v>1.125</v>
      </c>
      <c r="AC372" s="288"/>
      <c r="AE372" s="56"/>
      <c r="AF372" s="56"/>
      <c r="AG372" s="1"/>
    </row>
    <row r="373" spans="1:39" ht="15.6">
      <c r="A373" s="288"/>
      <c r="B373" s="288"/>
      <c r="C373" s="285"/>
      <c r="D373" s="285"/>
      <c r="E373" s="285"/>
      <c r="F373" s="285"/>
      <c r="G373" s="285"/>
      <c r="H373" s="285"/>
      <c r="I373" s="288"/>
      <c r="J373" s="286"/>
      <c r="K373" s="287"/>
      <c r="L373" s="288"/>
      <c r="M373" s="288"/>
      <c r="N373" s="288"/>
      <c r="O373" s="289"/>
      <c r="P373" s="289"/>
      <c r="Q373" s="288"/>
      <c r="R373" s="289"/>
      <c r="S373" s="289"/>
      <c r="T373" s="289"/>
      <c r="U373" s="289"/>
      <c r="V373" s="289"/>
      <c r="W373" s="288"/>
      <c r="X373" s="289"/>
      <c r="Y373" s="288"/>
      <c r="Z373" s="288"/>
      <c r="AA373" s="287"/>
      <c r="AB373" s="290"/>
      <c r="AC373" s="288"/>
      <c r="AD373" s="4"/>
      <c r="AE373" s="56"/>
      <c r="AF373" s="56"/>
      <c r="AG373" s="1"/>
      <c r="AH373" s="5"/>
      <c r="AI373"/>
      <c r="AM373"/>
    </row>
    <row r="374" spans="1:39" ht="15.6">
      <c r="A374" s="288"/>
      <c r="B374" s="288"/>
      <c r="C374" s="285"/>
      <c r="D374" s="285"/>
      <c r="E374" s="285"/>
      <c r="F374" s="285"/>
      <c r="G374" s="285"/>
      <c r="H374" s="285"/>
      <c r="I374" s="288"/>
      <c r="J374" s="286"/>
      <c r="K374" s="287"/>
      <c r="L374" s="288"/>
      <c r="M374" s="288"/>
      <c r="N374" s="288"/>
      <c r="O374" s="289"/>
      <c r="P374" s="289"/>
      <c r="Q374" s="288"/>
      <c r="R374" s="289"/>
      <c r="S374" s="289"/>
      <c r="T374" s="289"/>
      <c r="U374" s="289"/>
      <c r="V374" s="289"/>
      <c r="W374" s="288"/>
      <c r="X374" s="289"/>
      <c r="Y374" s="288"/>
      <c r="Z374" s="288"/>
      <c r="AA374" s="287"/>
      <c r="AB374" s="290" t="s">
        <v>4</v>
      </c>
      <c r="AC374" s="288"/>
      <c r="AD374" s="4"/>
      <c r="AE374" s="56"/>
      <c r="AF374" s="56"/>
      <c r="AG374" s="1"/>
      <c r="AH374" s="5"/>
      <c r="AI374"/>
      <c r="AM374"/>
    </row>
    <row r="375" spans="1:39" ht="15.6">
      <c r="A375" s="288"/>
      <c r="B375" s="288"/>
      <c r="C375" s="288"/>
      <c r="D375" s="288"/>
      <c r="E375" s="288"/>
      <c r="F375" s="288"/>
      <c r="G375" s="291" t="s">
        <v>4</v>
      </c>
      <c r="H375" s="288"/>
      <c r="I375" s="287"/>
      <c r="J375" s="287"/>
      <c r="K375" s="287"/>
      <c r="L375" s="291" t="s">
        <v>23</v>
      </c>
      <c r="M375" s="287"/>
      <c r="N375" s="287"/>
      <c r="O375" s="292" t="s">
        <v>402</v>
      </c>
      <c r="P375" s="292" t="s">
        <v>402</v>
      </c>
      <c r="Q375" s="293" t="s">
        <v>538</v>
      </c>
      <c r="R375" s="292" t="s">
        <v>402</v>
      </c>
      <c r="S375" s="292" t="s">
        <v>402</v>
      </c>
      <c r="T375" s="292"/>
      <c r="U375" s="292"/>
      <c r="V375" s="293" t="s">
        <v>422</v>
      </c>
      <c r="W375" s="288"/>
      <c r="X375" s="293" t="s">
        <v>586</v>
      </c>
      <c r="Y375" s="291" t="s">
        <v>489</v>
      </c>
      <c r="Z375" s="287"/>
      <c r="AA375" s="290" t="s">
        <v>77</v>
      </c>
      <c r="AB375" s="290" t="s">
        <v>9</v>
      </c>
      <c r="AC375" s="288"/>
      <c r="AD375" s="4"/>
      <c r="AE375" s="56"/>
      <c r="AF375" s="56"/>
      <c r="AG375" s="1"/>
      <c r="AH375" s="5"/>
      <c r="AI375"/>
      <c r="AM375"/>
    </row>
    <row r="376" spans="1:39" ht="15.6">
      <c r="A376" s="288"/>
      <c r="B376" s="288"/>
      <c r="C376" s="288"/>
      <c r="D376" s="288"/>
      <c r="E376" s="291"/>
      <c r="F376" s="291"/>
      <c r="G376" s="291" t="s">
        <v>487</v>
      </c>
      <c r="H376" s="291" t="s">
        <v>4</v>
      </c>
      <c r="I376" s="290"/>
      <c r="J376" s="290" t="s">
        <v>4</v>
      </c>
      <c r="K376" s="290" t="s">
        <v>1</v>
      </c>
      <c r="L376" s="291" t="s">
        <v>493</v>
      </c>
      <c r="M376" s="290" t="s">
        <v>23</v>
      </c>
      <c r="N376" s="290"/>
      <c r="O376" s="293" t="s">
        <v>585</v>
      </c>
      <c r="P376" s="293" t="s">
        <v>500</v>
      </c>
      <c r="Q376" s="293" t="s">
        <v>563</v>
      </c>
      <c r="R376" s="293" t="s">
        <v>502</v>
      </c>
      <c r="S376" s="293" t="s">
        <v>571</v>
      </c>
      <c r="T376" s="293"/>
      <c r="U376" s="293"/>
      <c r="V376" s="293"/>
      <c r="W376" s="291" t="s">
        <v>413</v>
      </c>
      <c r="X376" s="293" t="s">
        <v>1</v>
      </c>
      <c r="Y376" s="291" t="s">
        <v>498</v>
      </c>
      <c r="Z376" s="290"/>
      <c r="AA376" s="290" t="s">
        <v>423</v>
      </c>
      <c r="AB376" s="290" t="s">
        <v>70</v>
      </c>
      <c r="AC376" s="288"/>
      <c r="AD376" s="4"/>
      <c r="AE376" s="56"/>
      <c r="AF376" s="56"/>
      <c r="AG376" s="1"/>
      <c r="AH376" s="5"/>
      <c r="AI376"/>
      <c r="AM376"/>
    </row>
    <row r="377" spans="1:39" ht="15.6">
      <c r="A377" s="288"/>
      <c r="B377" s="288"/>
      <c r="C377" s="291" t="s">
        <v>0</v>
      </c>
      <c r="D377" s="291"/>
      <c r="E377" s="291" t="s">
        <v>86</v>
      </c>
      <c r="F377" s="291"/>
      <c r="G377" s="294" t="s">
        <v>488</v>
      </c>
      <c r="H377" s="294" t="s">
        <v>9</v>
      </c>
      <c r="I377" s="295"/>
      <c r="J377" s="295" t="s">
        <v>402</v>
      </c>
      <c r="K377" s="295" t="s">
        <v>402</v>
      </c>
      <c r="L377" s="294" t="s">
        <v>414</v>
      </c>
      <c r="M377" s="295" t="s">
        <v>44</v>
      </c>
      <c r="N377" s="295"/>
      <c r="O377" s="296" t="s">
        <v>561</v>
      </c>
      <c r="P377" s="296" t="s">
        <v>439</v>
      </c>
      <c r="Q377" s="296" t="s">
        <v>495</v>
      </c>
      <c r="R377" s="296" t="s">
        <v>482</v>
      </c>
      <c r="S377" s="296" t="s">
        <v>536</v>
      </c>
      <c r="T377" s="296"/>
      <c r="U377" s="296"/>
      <c r="V377" s="296" t="s">
        <v>1</v>
      </c>
      <c r="W377" s="294" t="s">
        <v>414</v>
      </c>
      <c r="X377" s="296" t="s">
        <v>539</v>
      </c>
      <c r="Y377" s="294" t="s">
        <v>499</v>
      </c>
      <c r="Z377" s="295"/>
      <c r="AA377" s="295" t="s">
        <v>424</v>
      </c>
      <c r="AB377" s="295" t="s">
        <v>566</v>
      </c>
      <c r="AC377" s="288"/>
      <c r="AD377" s="4"/>
      <c r="AE377" s="56"/>
      <c r="AF377" s="56"/>
      <c r="AG377" s="1"/>
      <c r="AH377" s="5"/>
      <c r="AI377"/>
      <c r="AM377"/>
    </row>
    <row r="378" spans="1:39">
      <c r="A378" s="288"/>
      <c r="B378" s="288">
        <f>+'Ark1'!C855</f>
        <v>2023</v>
      </c>
      <c r="C378" s="51">
        <f>+'Ark1'!L855</f>
        <v>9</v>
      </c>
      <c r="D378" s="52" t="s">
        <v>35</v>
      </c>
      <c r="E378" s="52">
        <f>+'Ark1'!D855</f>
        <v>1</v>
      </c>
      <c r="F378" s="52" t="str">
        <f t="shared" ref="F378:F389" si="141">+F133</f>
        <v>Jan</v>
      </c>
      <c r="G378" s="51">
        <f>+IF(H378=0,"",'Ark1'!Q855)</f>
        <v>25</v>
      </c>
      <c r="H378" s="51">
        <f>+'Ark1'!R855</f>
        <v>28</v>
      </c>
      <c r="I378" s="66"/>
      <c r="J378" s="53">
        <f>+IF(H378=0,"",'Ark1'!AE855)</f>
        <v>4.7945205479452051</v>
      </c>
      <c r="K378" s="53">
        <f>+IF(H378=0,"",'Ark1'!AF855)</f>
        <v>6.6303267183443948</v>
      </c>
      <c r="L378" s="53">
        <f>+IF(H378=0,"",'Ark1'!T855)</f>
        <v>6.5714285714285694</v>
      </c>
      <c r="M378" s="66">
        <f>+IF(H378=0,"",'Ark1'!U855)</f>
        <v>499.70357142857119</v>
      </c>
      <c r="N378" s="66"/>
      <c r="O378" s="76">
        <f>+IF(H378=0,"",'Ark1'!W855)</f>
        <v>39.285714285714278</v>
      </c>
      <c r="P378" s="76">
        <f>+IF(H378=0,"",'Ark1'!X855)</f>
        <v>100</v>
      </c>
      <c r="Q378" s="76">
        <f>+IF(H378=0,"",'Ark1'!AG855)</f>
        <v>1182.8214285714289</v>
      </c>
      <c r="R378" s="76">
        <f>+IF(H378=0,"",'Ark1'!AH855)</f>
        <v>0</v>
      </c>
      <c r="S378" s="76">
        <f>+IF(H378=0,"",'Ark1'!AI855)</f>
        <v>100</v>
      </c>
      <c r="T378" s="76"/>
      <c r="U378" s="76"/>
      <c r="V378" s="76">
        <f>+IF(H378=0,"",'Ark1'!Y855)</f>
        <v>87.189323896510842</v>
      </c>
      <c r="W378" s="53">
        <f>+IF(H378=0,"",'Ark1'!AA855)</f>
        <v>1.9897697538834476</v>
      </c>
      <c r="X378" s="76">
        <f>+IF(H378=0,"",'Ark1'!AC855)</f>
        <v>42.262257796929262</v>
      </c>
      <c r="Y378" s="76">
        <f t="shared" ref="Y378:Y389" si="142">IF(H378=0,"",1000*M378/Q378)</f>
        <v>422.46746580512666</v>
      </c>
      <c r="Z378" s="66"/>
      <c r="AA378" s="66">
        <f t="shared" ref="AA378:AA389" si="143">IF(H378=0,"",M378/C378)</f>
        <v>55.522619047619024</v>
      </c>
      <c r="AB378" s="66">
        <f t="shared" ref="AB378:AB389" si="144">IF(H378=0,"",H378/G378)</f>
        <v>1.1200000000000001</v>
      </c>
      <c r="AC378" s="288"/>
      <c r="AE378" s="56"/>
      <c r="AF378" s="56"/>
      <c r="AG378" s="1"/>
    </row>
    <row r="379" spans="1:39">
      <c r="A379" s="288"/>
      <c r="B379" s="288">
        <f>+'Ark1'!C856</f>
        <v>2023</v>
      </c>
      <c r="C379" s="51">
        <f>+'Ark1'!L856</f>
        <v>9</v>
      </c>
      <c r="D379" s="52" t="str">
        <f>+D378</f>
        <v>R+</v>
      </c>
      <c r="E379" s="52">
        <f>+'Ark1'!D856</f>
        <v>2</v>
      </c>
      <c r="F379" s="52" t="str">
        <f t="shared" si="141"/>
        <v>Feb</v>
      </c>
      <c r="G379" s="51">
        <f>+IF(H379=0,"",'Ark1'!Q856)</f>
        <v>12</v>
      </c>
      <c r="H379" s="51">
        <f>+'Ark1'!R856</f>
        <v>15</v>
      </c>
      <c r="I379" s="66"/>
      <c r="J379" s="53">
        <f>+IF(H379=0,"",'Ark1'!AE856)</f>
        <v>3.2397408207343403</v>
      </c>
      <c r="K379" s="53">
        <f>+IF(H379=0,"",'Ark1'!AF856)</f>
        <v>4.6640694931504498</v>
      </c>
      <c r="L379" s="53">
        <f>+IF(H379=0,"",'Ark1'!T856)</f>
        <v>6.8</v>
      </c>
      <c r="M379" s="66">
        <f>+IF(H379=0,"",'Ark1'!U856)</f>
        <v>527.65333333333319</v>
      </c>
      <c r="N379" s="66"/>
      <c r="O379" s="76">
        <f>+IF(H379=0,"",'Ark1'!W856)</f>
        <v>53.33333333333335</v>
      </c>
      <c r="P379" s="76">
        <f>+IF(H379=0,"",'Ark1'!X856)</f>
        <v>100</v>
      </c>
      <c r="Q379" s="76">
        <f>+IF(H379=0,"",'Ark1'!AG856)</f>
        <v>1213.153846153846</v>
      </c>
      <c r="R379" s="76">
        <f>+IF(H379=0,"",'Ark1'!AH856)</f>
        <v>0</v>
      </c>
      <c r="S379" s="76">
        <f>+IF(H379=0,"",'Ark1'!AI856)</f>
        <v>86.666666666666686</v>
      </c>
      <c r="T379" s="76"/>
      <c r="U379" s="76"/>
      <c r="V379" s="76">
        <f>+IF(H379=0,"",'Ark1'!Y856)</f>
        <v>117.36893323571144</v>
      </c>
      <c r="W379" s="53">
        <f>+IF(H379=0,"",'Ark1'!AA856)</f>
        <v>1.8330302779823375</v>
      </c>
      <c r="X379" s="76">
        <f>+IF(H379=0,"",'Ark1'!AC856)</f>
        <v>60.411907756728219</v>
      </c>
      <c r="Y379" s="76">
        <f t="shared" si="142"/>
        <v>434.9434616278823</v>
      </c>
      <c r="Z379" s="66"/>
      <c r="AA379" s="66">
        <f t="shared" si="143"/>
        <v>58.628148148148135</v>
      </c>
      <c r="AB379" s="66">
        <f t="shared" si="144"/>
        <v>1.25</v>
      </c>
      <c r="AC379" s="288"/>
      <c r="AE379" s="56"/>
      <c r="AF379" s="56"/>
      <c r="AG379" s="1"/>
    </row>
    <row r="380" spans="1:39">
      <c r="A380" s="288"/>
      <c r="B380" s="288">
        <f>+'Ark1'!C857</f>
        <v>2023</v>
      </c>
      <c r="C380" s="51">
        <f>+'Ark1'!L857</f>
        <v>9</v>
      </c>
      <c r="D380" s="52" t="str">
        <f t="shared" ref="D380:D389" si="145">+D379</f>
        <v>R+</v>
      </c>
      <c r="E380" s="52">
        <f>+'Ark1'!D857</f>
        <v>3</v>
      </c>
      <c r="F380" s="52" t="str">
        <f t="shared" si="141"/>
        <v>Mar</v>
      </c>
      <c r="G380" s="51">
        <f>+IF(H380=0,"",'Ark1'!Q857)</f>
        <v>11</v>
      </c>
      <c r="H380" s="51">
        <f>+'Ark1'!R857</f>
        <v>13</v>
      </c>
      <c r="I380" s="66"/>
      <c r="J380" s="53">
        <f>+IF(H380=0,"",'Ark1'!AE857)</f>
        <v>2.4436090225563905</v>
      </c>
      <c r="K380" s="53">
        <f>+IF(H380=0,"",'Ark1'!AF857)</f>
        <v>3.738676990412805</v>
      </c>
      <c r="L380" s="53">
        <f>+IF(H380=0,"",'Ark1'!T857)</f>
        <v>7.9230769230769251</v>
      </c>
      <c r="M380" s="66">
        <f>+IF(H380=0,"",'Ark1'!U857)</f>
        <v>541.69230769230785</v>
      </c>
      <c r="N380" s="66"/>
      <c r="O380" s="76">
        <f>+IF(H380=0,"",'Ark1'!W857)</f>
        <v>61.538461538461519</v>
      </c>
      <c r="P380" s="76">
        <f>+IF(H380=0,"",'Ark1'!X857)</f>
        <v>100</v>
      </c>
      <c r="Q380" s="76">
        <f>+IF(H380=0,"",'Ark1'!AG857)</f>
        <v>1342.25</v>
      </c>
      <c r="R380" s="76">
        <f>+IF(H380=0,"",'Ark1'!AH857)</f>
        <v>0</v>
      </c>
      <c r="S380" s="76">
        <f>+IF(H380=0,"",'Ark1'!AI857)</f>
        <v>84.615384615384627</v>
      </c>
      <c r="T380" s="76"/>
      <c r="U380" s="76"/>
      <c r="V380" s="76">
        <f>+IF(H380=0,"",'Ark1'!Y857)</f>
        <v>95.270283215204969</v>
      </c>
      <c r="W380" s="53">
        <f>+IF(H380=0,"",'Ark1'!AA857)</f>
        <v>3.0749993986625657</v>
      </c>
      <c r="X380" s="76">
        <f>+IF(H380=0,"",'Ark1'!AC857)</f>
        <v>17.812918096959002</v>
      </c>
      <c r="Y380" s="76">
        <f t="shared" si="142"/>
        <v>403.57035402667748</v>
      </c>
      <c r="Z380" s="66"/>
      <c r="AA380" s="66">
        <f t="shared" si="143"/>
        <v>60.188034188034209</v>
      </c>
      <c r="AB380" s="66">
        <f t="shared" si="144"/>
        <v>1.1818181818181819</v>
      </c>
      <c r="AC380" s="288"/>
      <c r="AE380" s="56"/>
      <c r="AF380" s="56"/>
      <c r="AG380" s="1"/>
    </row>
    <row r="381" spans="1:39">
      <c r="A381" s="288"/>
      <c r="B381" s="288">
        <f>+'Ark1'!C858</f>
        <v>2023</v>
      </c>
      <c r="C381" s="51">
        <f>+'Ark1'!L858</f>
        <v>9</v>
      </c>
      <c r="D381" s="52" t="str">
        <f t="shared" si="145"/>
        <v>R+</v>
      </c>
      <c r="E381" s="52">
        <f>+'Ark1'!D858</f>
        <v>4</v>
      </c>
      <c r="F381" s="52" t="str">
        <f t="shared" si="141"/>
        <v>Apr</v>
      </c>
      <c r="G381" s="51">
        <f>+IF(H381=0,"",'Ark1'!Q858)</f>
        <v>17</v>
      </c>
      <c r="H381" s="51">
        <f>+'Ark1'!R858</f>
        <v>23</v>
      </c>
      <c r="I381" s="66"/>
      <c r="J381" s="53">
        <f>+IF(H381=0,"",'Ark1'!AE858)</f>
        <v>5.1685393258426968</v>
      </c>
      <c r="K381" s="53">
        <f>+IF(H381=0,"",'Ark1'!AF858)</f>
        <v>6.9380182670352148</v>
      </c>
      <c r="L381" s="53">
        <f>+IF(H381=0,"",'Ark1'!T858)</f>
        <v>8.0869565217391308</v>
      </c>
      <c r="M381" s="66">
        <f>+IF(H381=0,"",'Ark1'!U858)</f>
        <v>481.9304347826087</v>
      </c>
      <c r="N381" s="66"/>
      <c r="O381" s="76">
        <f>+IF(H381=0,"",'Ark1'!W858)</f>
        <v>82.608695652173907</v>
      </c>
      <c r="P381" s="76">
        <f>+IF(H381=0,"",'Ark1'!X858)</f>
        <v>95.652173913043484</v>
      </c>
      <c r="Q381" s="76">
        <f>+IF(H381=0,"",'Ark1'!AG858)</f>
        <v>937.42857142857122</v>
      </c>
      <c r="R381" s="76">
        <f>+IF(H381=0,"",'Ark1'!AH858)</f>
        <v>0</v>
      </c>
      <c r="S381" s="76">
        <f>+IF(H381=0,"",'Ark1'!AI858)</f>
        <v>91.304347826086953</v>
      </c>
      <c r="T381" s="76"/>
      <c r="U381" s="76"/>
      <c r="V381" s="76">
        <f>+IF(H381=0,"",'Ark1'!Y858)</f>
        <v>72.630275366481783</v>
      </c>
      <c r="W381" s="53">
        <f>+IF(H381=0,"",'Ark1'!AA858)</f>
        <v>2.3940695474671645</v>
      </c>
      <c r="X381" s="76">
        <f>+IF(H381=0,"",'Ark1'!AC858)</f>
        <v>25.355514355934226</v>
      </c>
      <c r="Y381" s="76">
        <f t="shared" si="142"/>
        <v>514.09829982905546</v>
      </c>
      <c r="Z381" s="66"/>
      <c r="AA381" s="66">
        <f t="shared" si="143"/>
        <v>53.547826086956519</v>
      </c>
      <c r="AB381" s="66">
        <f t="shared" si="144"/>
        <v>1.3529411764705883</v>
      </c>
      <c r="AC381" s="288"/>
      <c r="AE381" s="56"/>
      <c r="AF381" s="56"/>
      <c r="AG381" s="1"/>
    </row>
    <row r="382" spans="1:39">
      <c r="A382" s="288"/>
      <c r="B382" s="288">
        <f>+'Ark1'!C859</f>
        <v>2023</v>
      </c>
      <c r="C382" s="51">
        <f>+'Ark1'!L859</f>
        <v>9</v>
      </c>
      <c r="D382" s="52" t="str">
        <f t="shared" si="145"/>
        <v>R+</v>
      </c>
      <c r="E382" s="52">
        <f>+'Ark1'!D859</f>
        <v>5</v>
      </c>
      <c r="F382" s="52" t="str">
        <f t="shared" si="141"/>
        <v>Mai</v>
      </c>
      <c r="G382" s="51">
        <f>+IF(H382=0,"",'Ark1'!Q859)</f>
        <v>41</v>
      </c>
      <c r="H382" s="51">
        <f>+'Ark1'!R859</f>
        <v>58</v>
      </c>
      <c r="I382" s="66"/>
      <c r="J382" s="53">
        <f>+IF(H382=0,"",'Ark1'!AE859)</f>
        <v>8.3453237410071992</v>
      </c>
      <c r="K382" s="53">
        <f>+IF(H382=0,"",'Ark1'!AF859)</f>
        <v>11.093732580215436</v>
      </c>
      <c r="L382" s="53">
        <f>+IF(H382=0,"",'Ark1'!T859)</f>
        <v>7.2758620689655187</v>
      </c>
      <c r="M382" s="66">
        <f>+IF(H382=0,"",'Ark1'!U859)</f>
        <v>470.08620689655157</v>
      </c>
      <c r="N382" s="66"/>
      <c r="O382" s="76">
        <f>+IF(H382=0,"",'Ark1'!W859)</f>
        <v>63.793103448275858</v>
      </c>
      <c r="P382" s="76">
        <f>+IF(H382=0,"",'Ark1'!X859)</f>
        <v>98.275862068965509</v>
      </c>
      <c r="Q382" s="76">
        <f>+IF(H382=0,"",'Ark1'!AG859)</f>
        <v>899.49056603773602</v>
      </c>
      <c r="R382" s="76">
        <f>+IF(H382=0,"",'Ark1'!AH859)</f>
        <v>0</v>
      </c>
      <c r="S382" s="76">
        <f>+IF(H382=0,"",'Ark1'!AI859)</f>
        <v>84.482758620689637</v>
      </c>
      <c r="T382" s="76"/>
      <c r="U382" s="76"/>
      <c r="V382" s="76">
        <f>+IF(H382=0,"",'Ark1'!Y859)</f>
        <v>71.42098708333144</v>
      </c>
      <c r="W382" s="53">
        <f>+IF(H382=0,"",'Ark1'!AA859)</f>
        <v>2.0153985098210301</v>
      </c>
      <c r="X382" s="76">
        <f>+IF(H382=0,"",'Ark1'!AC859)</f>
        <v>37.001565701972467</v>
      </c>
      <c r="Y382" s="76">
        <f t="shared" si="142"/>
        <v>522.61382681008604</v>
      </c>
      <c r="Z382" s="66"/>
      <c r="AA382" s="66">
        <f t="shared" si="143"/>
        <v>52.231800766283506</v>
      </c>
      <c r="AB382" s="66">
        <f t="shared" si="144"/>
        <v>1.4146341463414633</v>
      </c>
      <c r="AC382" s="288"/>
      <c r="AE382" s="56"/>
      <c r="AF382" s="56"/>
      <c r="AG382" s="1"/>
    </row>
    <row r="383" spans="1:39">
      <c r="A383" s="288"/>
      <c r="B383" s="288">
        <f>+'Ark1'!C860</f>
        <v>2023</v>
      </c>
      <c r="C383" s="51">
        <f>+'Ark1'!L860</f>
        <v>9</v>
      </c>
      <c r="D383" s="52" t="str">
        <f t="shared" si="145"/>
        <v>R+</v>
      </c>
      <c r="E383" s="52">
        <f>+'Ark1'!D860</f>
        <v>6</v>
      </c>
      <c r="F383" s="52" t="str">
        <f t="shared" si="141"/>
        <v>Jun</v>
      </c>
      <c r="G383" s="51">
        <f>+IF(H383=0,"",'Ark1'!Q860)</f>
        <v>52</v>
      </c>
      <c r="H383" s="51">
        <f>+'Ark1'!R860</f>
        <v>62</v>
      </c>
      <c r="I383" s="66"/>
      <c r="J383" s="53">
        <f>+IF(H383=0,"",'Ark1'!AE860)</f>
        <v>6.6666666666666687</v>
      </c>
      <c r="K383" s="53">
        <f>+IF(H383=0,"",'Ark1'!AF860)</f>
        <v>9.4726322044995861</v>
      </c>
      <c r="L383" s="53">
        <f>+IF(H383=0,"",'Ark1'!T860)</f>
        <v>6.9032258064516121</v>
      </c>
      <c r="M383" s="66">
        <f>+IF(H383=0,"",'Ark1'!U860)</f>
        <v>495.16290322580659</v>
      </c>
      <c r="N383" s="66"/>
      <c r="O383" s="76">
        <f>+IF(H383=0,"",'Ark1'!W860)</f>
        <v>48.387096774193559</v>
      </c>
      <c r="P383" s="76">
        <f>+IF(H383=0,"",'Ark1'!X860)</f>
        <v>98.387096774193566</v>
      </c>
      <c r="Q383" s="76">
        <f>+IF(H383=0,"",'Ark1'!AG860)</f>
        <v>1221.1724137931033</v>
      </c>
      <c r="R383" s="76">
        <f>+IF(H383=0,"",'Ark1'!AH860)</f>
        <v>0</v>
      </c>
      <c r="S383" s="76">
        <f>+IF(H383=0,"",'Ark1'!AI860)</f>
        <v>91.935483870967758</v>
      </c>
      <c r="T383" s="76"/>
      <c r="U383" s="76"/>
      <c r="V383" s="76">
        <f>+IF(H383=0,"",'Ark1'!Y860)</f>
        <v>90.337721614007577</v>
      </c>
      <c r="W383" s="53">
        <f>+IF(H383=0,"",'Ark1'!AA860)</f>
        <v>2.2910039876857686</v>
      </c>
      <c r="X383" s="76">
        <f>+IF(H383=0,"",'Ark1'!AC860)</f>
        <v>13.235719030456742</v>
      </c>
      <c r="Y383" s="76">
        <f t="shared" si="142"/>
        <v>405.48156642989761</v>
      </c>
      <c r="Z383" s="66"/>
      <c r="AA383" s="66">
        <f t="shared" si="143"/>
        <v>55.018100358422956</v>
      </c>
      <c r="AB383" s="66">
        <f t="shared" si="144"/>
        <v>1.1923076923076923</v>
      </c>
      <c r="AC383" s="288"/>
      <c r="AE383" s="56"/>
      <c r="AF383" s="56"/>
      <c r="AG383" s="1"/>
    </row>
    <row r="384" spans="1:39">
      <c r="A384" s="288"/>
      <c r="B384" s="288">
        <f>+'Ark1'!C861</f>
        <v>2023</v>
      </c>
      <c r="C384" s="51">
        <f>+'Ark1'!L861</f>
        <v>9</v>
      </c>
      <c r="D384" s="52" t="str">
        <f t="shared" si="145"/>
        <v>R+</v>
      </c>
      <c r="E384" s="52">
        <f>+'Ark1'!D861</f>
        <v>7</v>
      </c>
      <c r="F384" s="52" t="str">
        <f t="shared" si="141"/>
        <v>Jul</v>
      </c>
      <c r="G384" s="51">
        <f>+IF(H384=0,"",'Ark1'!Q861)</f>
        <v>38</v>
      </c>
      <c r="H384" s="51">
        <f>+'Ark1'!R861</f>
        <v>45</v>
      </c>
      <c r="I384" s="66"/>
      <c r="J384" s="53">
        <f>+IF(H384=0,"",'Ark1'!AE861)</f>
        <v>8.2116788321167871</v>
      </c>
      <c r="K384" s="53">
        <f>+IF(H384=0,"",'Ark1'!AF861)</f>
        <v>11.666651414347555</v>
      </c>
      <c r="L384" s="53">
        <f>+IF(H384=0,"",'Ark1'!T861)</f>
        <v>6.4666666666666668</v>
      </c>
      <c r="M384" s="66">
        <f>+IF(H384=0,"",'Ark1'!U861)</f>
        <v>509.94</v>
      </c>
      <c r="N384" s="66"/>
      <c r="O384" s="76">
        <f>+IF(H384=0,"",'Ark1'!W861)</f>
        <v>42.222222222222221</v>
      </c>
      <c r="P384" s="76">
        <f>+IF(H384=0,"",'Ark1'!X861)</f>
        <v>97.777777777777771</v>
      </c>
      <c r="Q384" s="76">
        <f>+IF(H384=0,"",'Ark1'!AG861)</f>
        <v>1327.5116279069764</v>
      </c>
      <c r="R384" s="76">
        <f>+IF(H384=0,"",'Ark1'!AH861)</f>
        <v>0</v>
      </c>
      <c r="S384" s="76">
        <f>+IF(H384=0,"",'Ark1'!AI861)</f>
        <v>95.555555555555557</v>
      </c>
      <c r="T384" s="76"/>
      <c r="U384" s="76"/>
      <c r="V384" s="76">
        <f>+IF(H384=0,"",'Ark1'!Y861)</f>
        <v>99.511800305290564</v>
      </c>
      <c r="W384" s="53">
        <f>+IF(H384=0,"",'Ark1'!AA861)</f>
        <v>1.7204650534085253</v>
      </c>
      <c r="X384" s="76">
        <f>+IF(H384=0,"",'Ark1'!AC861)</f>
        <v>16.954956332330603</v>
      </c>
      <c r="Y384" s="76">
        <f t="shared" si="142"/>
        <v>384.13222850936364</v>
      </c>
      <c r="Z384" s="66"/>
      <c r="AA384" s="66">
        <f t="shared" si="143"/>
        <v>56.66</v>
      </c>
      <c r="AB384" s="66">
        <f t="shared" si="144"/>
        <v>1.1842105263157894</v>
      </c>
      <c r="AC384" s="288"/>
      <c r="AE384" s="56"/>
      <c r="AF384" s="56"/>
      <c r="AG384" s="1"/>
    </row>
    <row r="385" spans="1:39">
      <c r="A385" s="288"/>
      <c r="B385" s="288">
        <f>+'Ark1'!C862</f>
        <v>2023</v>
      </c>
      <c r="C385" s="51">
        <f>+'Ark1'!L862</f>
        <v>9</v>
      </c>
      <c r="D385" s="52" t="str">
        <f t="shared" si="145"/>
        <v>R+</v>
      </c>
      <c r="E385" s="52">
        <f>+'Ark1'!D862</f>
        <v>8</v>
      </c>
      <c r="F385" s="52" t="str">
        <f t="shared" si="141"/>
        <v>Aug</v>
      </c>
      <c r="G385" s="51">
        <f>+IF(H385=0,"",'Ark1'!Q862)</f>
        <v>38</v>
      </c>
      <c r="H385" s="51">
        <f>+'Ark1'!R862</f>
        <v>49</v>
      </c>
      <c r="I385" s="66"/>
      <c r="J385" s="53">
        <f>+IF(H385=0,"",'Ark1'!AE862)</f>
        <v>6.0643564356435631</v>
      </c>
      <c r="K385" s="53">
        <f>+IF(H385=0,"",'Ark1'!AF862)</f>
        <v>8.5107636323076257</v>
      </c>
      <c r="L385" s="53">
        <f>+IF(H385=0,"",'Ark1'!T862)</f>
        <v>6.7551020408163263</v>
      </c>
      <c r="M385" s="66">
        <f>+IF(H385=0,"",'Ark1'!U862)</f>
        <v>498.3</v>
      </c>
      <c r="N385" s="66"/>
      <c r="O385" s="76">
        <f>+IF(H385=0,"",'Ark1'!W862)</f>
        <v>55.102040816326522</v>
      </c>
      <c r="P385" s="76">
        <f>+IF(H385=0,"",'Ark1'!X862)</f>
        <v>97.959183673469383</v>
      </c>
      <c r="Q385" s="76">
        <f>+IF(H385=0,"",'Ark1'!AG862)</f>
        <v>1127.304347826087</v>
      </c>
      <c r="R385" s="76">
        <f>+IF(H385=0,"",'Ark1'!AH862)</f>
        <v>0</v>
      </c>
      <c r="S385" s="76">
        <f>+IF(H385=0,"",'Ark1'!AI862)</f>
        <v>93.877551020408163</v>
      </c>
      <c r="T385" s="76"/>
      <c r="U385" s="76"/>
      <c r="V385" s="76">
        <f>+IF(H385=0,"",'Ark1'!Y862)</f>
        <v>82.096180527128567</v>
      </c>
      <c r="W385" s="53">
        <f>+IF(H385=0,"",'Ark1'!AA862)</f>
        <v>2.1995418098461195</v>
      </c>
      <c r="X385" s="76">
        <f>+IF(H385=0,"",'Ark1'!AC862)</f>
        <v>38.970968014110895</v>
      </c>
      <c r="Y385" s="76">
        <f t="shared" si="142"/>
        <v>442.02792348040725</v>
      </c>
      <c r="Z385" s="66"/>
      <c r="AA385" s="66">
        <f t="shared" si="143"/>
        <v>55.366666666666667</v>
      </c>
      <c r="AB385" s="66">
        <f t="shared" si="144"/>
        <v>1.2894736842105263</v>
      </c>
      <c r="AC385" s="288"/>
      <c r="AE385" s="56"/>
      <c r="AF385" s="56"/>
      <c r="AG385" s="1"/>
    </row>
    <row r="386" spans="1:39">
      <c r="A386" s="288"/>
      <c r="B386" s="288">
        <f>+'Ark1'!C863</f>
        <v>2023</v>
      </c>
      <c r="C386" s="51">
        <f>+'Ark1'!L863</f>
        <v>9</v>
      </c>
      <c r="D386" s="52" t="str">
        <f t="shared" si="145"/>
        <v>R+</v>
      </c>
      <c r="E386" s="52">
        <f>+'Ark1'!D863</f>
        <v>9</v>
      </c>
      <c r="F386" s="52" t="str">
        <f t="shared" si="141"/>
        <v>Sep</v>
      </c>
      <c r="G386" s="51">
        <f>+IF(H386=0,"",'Ark1'!Q863)</f>
        <v>29</v>
      </c>
      <c r="H386" s="51">
        <f>+'Ark1'!R863</f>
        <v>29</v>
      </c>
      <c r="I386" s="66"/>
      <c r="J386" s="53">
        <f>+IF(H386=0,"",'Ark1'!AE863)</f>
        <v>3.9671682626538991</v>
      </c>
      <c r="K386" s="53">
        <f>+IF(H386=0,"",'Ark1'!AF863)</f>
        <v>6.0088441962411183</v>
      </c>
      <c r="L386" s="53">
        <f>+IF(H386=0,"",'Ark1'!T863)</f>
        <v>7.1724137931034484</v>
      </c>
      <c r="M386" s="66">
        <f>+IF(H386=0,"",'Ark1'!U863)</f>
        <v>539.35862068965514</v>
      </c>
      <c r="N386" s="66"/>
      <c r="O386" s="76">
        <f>+IF(H386=0,"",'Ark1'!W863)</f>
        <v>62.068965517241359</v>
      </c>
      <c r="P386" s="76">
        <f>+IF(H386=0,"",'Ark1'!X863)</f>
        <v>96.551724137931018</v>
      </c>
      <c r="Q386" s="76">
        <f>+IF(H386=0,"",'Ark1'!AG863)</f>
        <v>1288</v>
      </c>
      <c r="R386" s="76">
        <f>+IF(H386=0,"",'Ark1'!AH863)</f>
        <v>0</v>
      </c>
      <c r="S386" s="76">
        <f>+IF(H386=0,"",'Ark1'!AI863)</f>
        <v>86.206896551724128</v>
      </c>
      <c r="T386" s="76"/>
      <c r="U386" s="76"/>
      <c r="V386" s="76">
        <f>+IF(H386=0,"",'Ark1'!Y863)</f>
        <v>84.086320660589564</v>
      </c>
      <c r="W386" s="53">
        <f>+IF(H386=0,"",'Ark1'!AA863)</f>
        <v>2.1825161928891923</v>
      </c>
      <c r="X386" s="76">
        <f>+IF(H386=0,"",'Ark1'!AC863)</f>
        <v>28.16020964654609</v>
      </c>
      <c r="Y386" s="76">
        <f t="shared" si="142"/>
        <v>418.75669308203044</v>
      </c>
      <c r="Z386" s="66"/>
      <c r="AA386" s="66">
        <f t="shared" si="143"/>
        <v>59.928735632183901</v>
      </c>
      <c r="AB386" s="66">
        <f t="shared" si="144"/>
        <v>1</v>
      </c>
      <c r="AC386" s="288"/>
      <c r="AE386" s="56"/>
      <c r="AF386" s="56"/>
      <c r="AG386" s="1"/>
    </row>
    <row r="387" spans="1:39">
      <c r="A387" s="288"/>
      <c r="B387" s="288">
        <f>+'Ark1'!C864</f>
        <v>2023</v>
      </c>
      <c r="C387" s="51">
        <f>+'Ark1'!L864</f>
        <v>9</v>
      </c>
      <c r="D387" s="52" t="str">
        <f t="shared" si="145"/>
        <v>R+</v>
      </c>
      <c r="E387" s="52">
        <f>+'Ark1'!D864</f>
        <v>10</v>
      </c>
      <c r="F387" s="52" t="str">
        <f t="shared" si="141"/>
        <v>Okt</v>
      </c>
      <c r="G387" s="51">
        <f>+IF(H387=0,"",'Ark1'!Q864)</f>
        <v>36</v>
      </c>
      <c r="H387" s="51">
        <f>+'Ark1'!R864</f>
        <v>37</v>
      </c>
      <c r="I387" s="66"/>
      <c r="J387" s="53">
        <f>+IF(H387=0,"",'Ark1'!AE864)</f>
        <v>3.9153439153439136</v>
      </c>
      <c r="K387" s="53">
        <f>+IF(H387=0,"",'Ark1'!AF864)</f>
        <v>6.0165874973780404</v>
      </c>
      <c r="L387" s="53">
        <f>+IF(H387=0,"",'Ark1'!T864)</f>
        <v>6.3513513513513518</v>
      </c>
      <c r="M387" s="66">
        <f>+IF(H387=0,"",'Ark1'!U864)</f>
        <v>525.60810810810813</v>
      </c>
      <c r="N387" s="66"/>
      <c r="O387" s="76">
        <f>+IF(H387=0,"",'Ark1'!W864)</f>
        <v>43.243243243243249</v>
      </c>
      <c r="P387" s="76">
        <f>+IF(H387=0,"",'Ark1'!X864)</f>
        <v>100</v>
      </c>
      <c r="Q387" s="76">
        <f>+IF(H387=0,"",'Ark1'!AG864)</f>
        <v>1417.5555555555557</v>
      </c>
      <c r="R387" s="76">
        <f>+IF(H387=0,"",'Ark1'!AH864)</f>
        <v>0</v>
      </c>
      <c r="S387" s="76">
        <f>+IF(H387=0,"",'Ark1'!AI864)</f>
        <v>94.594594594594625</v>
      </c>
      <c r="T387" s="76"/>
      <c r="U387" s="76"/>
      <c r="V387" s="76">
        <f>+IF(H387=0,"",'Ark1'!Y864)</f>
        <v>76.986300565743264</v>
      </c>
      <c r="W387" s="53">
        <f>+IF(H387=0,"",'Ark1'!AA864)</f>
        <v>2.4518742551441561</v>
      </c>
      <c r="X387" s="76">
        <f>+IF(H387=0,"",'Ark1'!AC864)</f>
        <v>49.546417333129313</v>
      </c>
      <c r="Y387" s="76">
        <f t="shared" si="142"/>
        <v>370.78483876571352</v>
      </c>
      <c r="Z387" s="66"/>
      <c r="AA387" s="66">
        <f t="shared" si="143"/>
        <v>58.400900900900901</v>
      </c>
      <c r="AB387" s="66">
        <f t="shared" si="144"/>
        <v>1.0277777777777777</v>
      </c>
      <c r="AC387" s="288"/>
      <c r="AE387" s="56"/>
      <c r="AF387" s="56"/>
      <c r="AG387" s="1"/>
    </row>
    <row r="388" spans="1:39">
      <c r="A388" s="288"/>
      <c r="B388" s="288">
        <f>+'Ark1'!C865</f>
        <v>2023</v>
      </c>
      <c r="C388" s="51">
        <f>+'Ark1'!L865</f>
        <v>9</v>
      </c>
      <c r="D388" s="52" t="str">
        <f t="shared" si="145"/>
        <v>R+</v>
      </c>
      <c r="E388" s="52">
        <f>+'Ark1'!D865</f>
        <v>11</v>
      </c>
      <c r="F388" s="52" t="str">
        <f t="shared" si="141"/>
        <v>Nov</v>
      </c>
      <c r="G388" s="51">
        <f>+IF(H388=0,"",'Ark1'!Q865)</f>
        <v>31</v>
      </c>
      <c r="H388" s="51">
        <f>+'Ark1'!R865</f>
        <v>35</v>
      </c>
      <c r="I388" s="66"/>
      <c r="J388" s="53">
        <f>+IF(H388=0,"",'Ark1'!AE865)</f>
        <v>3.133393017009849</v>
      </c>
      <c r="K388" s="53">
        <f>+IF(H388=0,"",'Ark1'!AF865)</f>
        <v>4.7229150111851554</v>
      </c>
      <c r="L388" s="53">
        <f>+IF(H388=0,"",'Ark1'!T865)</f>
        <v>7.0571428571428561</v>
      </c>
      <c r="M388" s="66">
        <f>+IF(H388=0,"",'Ark1'!U865)</f>
        <v>514.54</v>
      </c>
      <c r="N388" s="66"/>
      <c r="O388" s="76">
        <f>+IF(H388=0,"",'Ark1'!W865)</f>
        <v>51.428571428571438</v>
      </c>
      <c r="P388" s="76">
        <f>+IF(H388=0,"",'Ark1'!X865)</f>
        <v>97.142857142857125</v>
      </c>
      <c r="Q388" s="76">
        <f>+IF(H388=0,"",'Ark1'!AG865)</f>
        <v>1313.757575757576</v>
      </c>
      <c r="R388" s="76">
        <f>+IF(H388=0,"",'Ark1'!AH865)</f>
        <v>2.8571428571428577</v>
      </c>
      <c r="S388" s="76">
        <f>+IF(H388=0,"",'Ark1'!AI865)</f>
        <v>94.285714285714306</v>
      </c>
      <c r="T388" s="76"/>
      <c r="U388" s="76"/>
      <c r="V388" s="76">
        <f>+IF(H388=0,"",'Ark1'!Y865)</f>
        <v>81.495280143787241</v>
      </c>
      <c r="W388" s="53">
        <f>+IF(H388=0,"",'Ark1'!AA865)</f>
        <v>2.4488231242532712</v>
      </c>
      <c r="X388" s="76">
        <f>+IF(H388=0,"",'Ark1'!AC865)</f>
        <v>30.778268207420705</v>
      </c>
      <c r="Y388" s="76">
        <f t="shared" si="142"/>
        <v>391.65521059187148</v>
      </c>
      <c r="Z388" s="66"/>
      <c r="AA388" s="66">
        <f t="shared" si="143"/>
        <v>57.171111111111109</v>
      </c>
      <c r="AB388" s="66">
        <f t="shared" si="144"/>
        <v>1.1290322580645162</v>
      </c>
      <c r="AC388" s="288"/>
      <c r="AE388" s="56"/>
      <c r="AF388" s="56"/>
      <c r="AG388" s="1"/>
    </row>
    <row r="389" spans="1:39">
      <c r="A389" s="288"/>
      <c r="B389" s="288">
        <f>+'Ark1'!C866</f>
        <v>2023</v>
      </c>
      <c r="C389" s="51">
        <f>+'Ark1'!L866</f>
        <v>9</v>
      </c>
      <c r="D389" s="52" t="str">
        <f t="shared" si="145"/>
        <v>R+</v>
      </c>
      <c r="E389" s="52">
        <f>+'Ark1'!D866</f>
        <v>12</v>
      </c>
      <c r="F389" s="52" t="str">
        <f t="shared" si="141"/>
        <v>Des</v>
      </c>
      <c r="G389" s="51">
        <f>+IF(H389=0,"",'Ark1'!Q866)</f>
        <v>13</v>
      </c>
      <c r="H389" s="51">
        <f>+'Ark1'!R866</f>
        <v>19</v>
      </c>
      <c r="I389" s="66"/>
      <c r="J389" s="53">
        <f>+IF(H389=0,"",'Ark1'!AE866)</f>
        <v>7.364341085271314</v>
      </c>
      <c r="K389" s="53">
        <f>+IF(H389=0,"",'Ark1'!AF866)</f>
        <v>10.369786978697867</v>
      </c>
      <c r="L389" s="53">
        <f>+IF(H389=0,"",'Ark1'!T866)</f>
        <v>5.8947368421052628</v>
      </c>
      <c r="M389" s="66">
        <f>+IF(H389=0,"",'Ark1'!U866)</f>
        <v>494.78947368421058</v>
      </c>
      <c r="N389" s="66"/>
      <c r="O389" s="76">
        <f>+IF(H389=0,"",'Ark1'!W866)</f>
        <v>21.052631578947377</v>
      </c>
      <c r="P389" s="76">
        <f>+IF(H389=0,"",'Ark1'!X866)</f>
        <v>94.736842105263179</v>
      </c>
      <c r="Q389" s="76">
        <f>+IF(H389=0,"",'Ark1'!AG866)</f>
        <v>1413.166666666667</v>
      </c>
      <c r="R389" s="76">
        <f>+IF(H389=0,"",'Ark1'!AH866)</f>
        <v>0</v>
      </c>
      <c r="S389" s="76">
        <f>+IF(H389=0,"",'Ark1'!AI866)</f>
        <v>94.736842105263179</v>
      </c>
      <c r="T389" s="76"/>
      <c r="U389" s="76"/>
      <c r="V389" s="76">
        <f>+IF(H389=0,"",'Ark1'!Y866)</f>
        <v>81.163460113635892</v>
      </c>
      <c r="W389" s="53">
        <f>+IF(H389=0,"",'Ark1'!AA866)</f>
        <v>2.1979592650338016</v>
      </c>
      <c r="X389" s="76">
        <f>+IF(H389=0,"",'Ark1'!AC866)</f>
        <v>31.549889051598324</v>
      </c>
      <c r="Y389" s="76">
        <f t="shared" si="142"/>
        <v>350.12818045822183</v>
      </c>
      <c r="Z389" s="66"/>
      <c r="AA389" s="66">
        <f t="shared" si="143"/>
        <v>54.976608187134509</v>
      </c>
      <c r="AB389" s="66">
        <f t="shared" si="144"/>
        <v>1.4615384615384615</v>
      </c>
      <c r="AC389" s="288"/>
      <c r="AE389" s="56"/>
      <c r="AF389" s="56"/>
      <c r="AG389" s="1"/>
    </row>
    <row r="390" spans="1:39" ht="15.6">
      <c r="A390" s="288"/>
      <c r="B390" s="288"/>
      <c r="C390" s="285"/>
      <c r="D390" s="285"/>
      <c r="E390" s="285"/>
      <c r="F390" s="285"/>
      <c r="G390" s="285"/>
      <c r="H390" s="285"/>
      <c r="I390" s="288"/>
      <c r="J390" s="286"/>
      <c r="K390" s="287"/>
      <c r="L390" s="288"/>
      <c r="M390" s="288"/>
      <c r="N390" s="288"/>
      <c r="O390" s="289"/>
      <c r="P390" s="289"/>
      <c r="Q390" s="288"/>
      <c r="R390" s="289"/>
      <c r="S390" s="289"/>
      <c r="T390" s="289"/>
      <c r="U390" s="289"/>
      <c r="V390" s="289"/>
      <c r="W390" s="288"/>
      <c r="X390" s="289"/>
      <c r="Y390" s="288"/>
      <c r="Z390" s="288"/>
      <c r="AA390" s="287"/>
      <c r="AB390" s="290"/>
      <c r="AC390" s="288"/>
      <c r="AD390" s="4"/>
      <c r="AE390" s="56"/>
      <c r="AF390" s="56"/>
      <c r="AG390" s="1"/>
      <c r="AH390" s="5"/>
      <c r="AI390"/>
      <c r="AM390"/>
    </row>
    <row r="391" spans="1:39" ht="15.6">
      <c r="A391" s="288"/>
      <c r="B391" s="288"/>
      <c r="C391" s="285"/>
      <c r="D391" s="285"/>
      <c r="E391" s="285"/>
      <c r="F391" s="285"/>
      <c r="G391" s="285"/>
      <c r="H391" s="285"/>
      <c r="I391" s="288"/>
      <c r="J391" s="286"/>
      <c r="K391" s="287"/>
      <c r="L391" s="288"/>
      <c r="M391" s="288"/>
      <c r="N391" s="288"/>
      <c r="O391" s="289"/>
      <c r="P391" s="289"/>
      <c r="Q391" s="288"/>
      <c r="R391" s="289"/>
      <c r="S391" s="289"/>
      <c r="T391" s="289"/>
      <c r="U391" s="289"/>
      <c r="V391" s="289"/>
      <c r="W391" s="288"/>
      <c r="X391" s="289"/>
      <c r="Y391" s="288"/>
      <c r="Z391" s="288"/>
      <c r="AA391" s="287"/>
      <c r="AB391" s="290" t="s">
        <v>4</v>
      </c>
      <c r="AC391" s="288"/>
      <c r="AD391" s="4"/>
      <c r="AE391" s="56"/>
      <c r="AF391" s="56"/>
      <c r="AG391" s="1"/>
      <c r="AH391" s="5"/>
      <c r="AI391"/>
      <c r="AM391"/>
    </row>
    <row r="392" spans="1:39" ht="15.6">
      <c r="A392" s="288"/>
      <c r="B392" s="288"/>
      <c r="C392" s="288"/>
      <c r="D392" s="288"/>
      <c r="E392" s="288"/>
      <c r="F392" s="288"/>
      <c r="G392" s="291" t="s">
        <v>4</v>
      </c>
      <c r="H392" s="288"/>
      <c r="I392" s="287"/>
      <c r="J392" s="287"/>
      <c r="K392" s="287"/>
      <c r="L392" s="291" t="s">
        <v>23</v>
      </c>
      <c r="M392" s="287"/>
      <c r="N392" s="287"/>
      <c r="O392" s="292" t="s">
        <v>402</v>
      </c>
      <c r="P392" s="292" t="s">
        <v>402</v>
      </c>
      <c r="Q392" s="293" t="s">
        <v>538</v>
      </c>
      <c r="R392" s="292" t="s">
        <v>402</v>
      </c>
      <c r="S392" s="292" t="s">
        <v>402</v>
      </c>
      <c r="T392" s="292"/>
      <c r="U392" s="292"/>
      <c r="V392" s="293" t="s">
        <v>422</v>
      </c>
      <c r="W392" s="288"/>
      <c r="X392" s="293" t="s">
        <v>586</v>
      </c>
      <c r="Y392" s="291" t="s">
        <v>489</v>
      </c>
      <c r="Z392" s="287"/>
      <c r="AA392" s="290" t="s">
        <v>77</v>
      </c>
      <c r="AB392" s="290" t="s">
        <v>9</v>
      </c>
      <c r="AC392" s="288"/>
      <c r="AD392" s="4"/>
      <c r="AE392" s="56"/>
      <c r="AF392" s="56"/>
      <c r="AG392" s="1"/>
      <c r="AH392" s="5"/>
      <c r="AI392"/>
      <c r="AM392"/>
    </row>
    <row r="393" spans="1:39" ht="15.6">
      <c r="A393" s="288"/>
      <c r="B393" s="288"/>
      <c r="C393" s="288"/>
      <c r="D393" s="288"/>
      <c r="E393" s="291"/>
      <c r="F393" s="291"/>
      <c r="G393" s="291" t="s">
        <v>487</v>
      </c>
      <c r="H393" s="291" t="s">
        <v>4</v>
      </c>
      <c r="I393" s="290"/>
      <c r="J393" s="290" t="s">
        <v>4</v>
      </c>
      <c r="K393" s="290" t="s">
        <v>1</v>
      </c>
      <c r="L393" s="291" t="s">
        <v>493</v>
      </c>
      <c r="M393" s="290" t="s">
        <v>23</v>
      </c>
      <c r="N393" s="290"/>
      <c r="O393" s="293" t="s">
        <v>585</v>
      </c>
      <c r="P393" s="293" t="s">
        <v>500</v>
      </c>
      <c r="Q393" s="293" t="s">
        <v>563</v>
      </c>
      <c r="R393" s="293" t="s">
        <v>502</v>
      </c>
      <c r="S393" s="293" t="s">
        <v>571</v>
      </c>
      <c r="T393" s="293"/>
      <c r="U393" s="293"/>
      <c r="V393" s="293"/>
      <c r="W393" s="291" t="s">
        <v>413</v>
      </c>
      <c r="X393" s="293" t="s">
        <v>1</v>
      </c>
      <c r="Y393" s="291" t="s">
        <v>498</v>
      </c>
      <c r="Z393" s="290"/>
      <c r="AA393" s="290" t="s">
        <v>423</v>
      </c>
      <c r="AB393" s="290" t="s">
        <v>70</v>
      </c>
      <c r="AC393" s="288"/>
      <c r="AD393" s="4"/>
      <c r="AE393" s="56"/>
      <c r="AF393" s="56"/>
      <c r="AG393" s="1"/>
      <c r="AH393" s="5"/>
      <c r="AI393"/>
      <c r="AM393"/>
    </row>
    <row r="394" spans="1:39" ht="15.6">
      <c r="A394" s="288"/>
      <c r="B394" s="288"/>
      <c r="C394" s="291" t="s">
        <v>0</v>
      </c>
      <c r="D394" s="291"/>
      <c r="E394" s="291" t="s">
        <v>86</v>
      </c>
      <c r="F394" s="291"/>
      <c r="G394" s="294" t="s">
        <v>488</v>
      </c>
      <c r="H394" s="294" t="s">
        <v>9</v>
      </c>
      <c r="I394" s="295"/>
      <c r="J394" s="295" t="s">
        <v>402</v>
      </c>
      <c r="K394" s="295" t="s">
        <v>402</v>
      </c>
      <c r="L394" s="294" t="s">
        <v>414</v>
      </c>
      <c r="M394" s="295" t="s">
        <v>44</v>
      </c>
      <c r="N394" s="295"/>
      <c r="O394" s="296" t="s">
        <v>561</v>
      </c>
      <c r="P394" s="296" t="s">
        <v>439</v>
      </c>
      <c r="Q394" s="296" t="s">
        <v>495</v>
      </c>
      <c r="R394" s="296" t="s">
        <v>482</v>
      </c>
      <c r="S394" s="296" t="s">
        <v>536</v>
      </c>
      <c r="T394" s="296"/>
      <c r="U394" s="296"/>
      <c r="V394" s="296" t="s">
        <v>1</v>
      </c>
      <c r="W394" s="294" t="s">
        <v>414</v>
      </c>
      <c r="X394" s="296" t="s">
        <v>539</v>
      </c>
      <c r="Y394" s="294" t="s">
        <v>499</v>
      </c>
      <c r="Z394" s="295"/>
      <c r="AA394" s="295" t="s">
        <v>424</v>
      </c>
      <c r="AB394" s="295" t="s">
        <v>566</v>
      </c>
      <c r="AC394" s="288"/>
      <c r="AD394" s="4"/>
      <c r="AE394" s="56"/>
      <c r="AF394" s="56"/>
      <c r="AG394" s="1"/>
      <c r="AH394" s="5"/>
      <c r="AI394"/>
      <c r="AM394"/>
    </row>
    <row r="395" spans="1:39">
      <c r="A395" s="288"/>
      <c r="B395" s="288">
        <f>+'Ark1'!C867</f>
        <v>2023</v>
      </c>
      <c r="C395" s="51">
        <f>+'Ark1'!L867</f>
        <v>10</v>
      </c>
      <c r="D395" s="52" t="s">
        <v>36</v>
      </c>
      <c r="E395" s="52">
        <f>+'Ark1'!D867</f>
        <v>1</v>
      </c>
      <c r="F395" s="52" t="str">
        <f>+F378</f>
        <v>Jan</v>
      </c>
      <c r="G395" s="51">
        <f>+IF(H395=0,"",'Ark1'!Q867)</f>
        <v>11</v>
      </c>
      <c r="H395" s="51">
        <f>+'Ark1'!R867</f>
        <v>11</v>
      </c>
      <c r="I395" s="66"/>
      <c r="J395" s="53">
        <f>+IF(H395=0,"",'Ark1'!AE867)</f>
        <v>1.8835616438356169</v>
      </c>
      <c r="K395" s="53">
        <f>+IF(H395=0,"",'Ark1'!AF867)</f>
        <v>2.8693174010002567</v>
      </c>
      <c r="L395" s="53">
        <f>+IF(H395=0,"",'Ark1'!T867)</f>
        <v>6.9090909090909101</v>
      </c>
      <c r="M395" s="66">
        <f>+IF(H395=0,"",'Ark1'!U867)</f>
        <v>550.4545454545455</v>
      </c>
      <c r="N395" s="66"/>
      <c r="O395" s="76">
        <f>+IF(H395=0,"",'Ark1'!W867)</f>
        <v>72.727272727272734</v>
      </c>
      <c r="P395" s="76">
        <f>+IF(H395=0,"",'Ark1'!X867)</f>
        <v>100</v>
      </c>
      <c r="Q395" s="76">
        <f>+IF(H395=0,"",'Ark1'!AG867)</f>
        <v>1368.9</v>
      </c>
      <c r="R395" s="76">
        <f>+IF(H395=0,"",'Ark1'!AH867)</f>
        <v>0</v>
      </c>
      <c r="S395" s="76">
        <f>+IF(H395=0,"",'Ark1'!AI867)</f>
        <v>90.909090909090892</v>
      </c>
      <c r="T395" s="76"/>
      <c r="U395" s="76"/>
      <c r="V395" s="76">
        <f>+IF(H395=0,"",'Ark1'!Y867)</f>
        <v>89.125665762005085</v>
      </c>
      <c r="W395" s="53">
        <f>+IF(H395=0,"",'Ark1'!AA867)</f>
        <v>1.5640591394622949</v>
      </c>
      <c r="X395" s="76">
        <f>+IF(H395=0,"",'Ark1'!AC867)</f>
        <v>42.739326431824253</v>
      </c>
      <c r="Y395" s="76">
        <f t="shared" ref="Y395:Y406" si="146">IF(H395=0,"",1000*M395/Q395)</f>
        <v>402.11450467860726</v>
      </c>
      <c r="Z395" s="66"/>
      <c r="AA395" s="66">
        <f t="shared" ref="AA395:AA406" si="147">IF(H395=0,"",M395/C395)</f>
        <v>55.045454545454547</v>
      </c>
      <c r="AB395" s="66">
        <f t="shared" ref="AB395:AB406" si="148">IF(H395=0,"",H395/G395)</f>
        <v>1</v>
      </c>
      <c r="AC395" s="288"/>
      <c r="AE395" s="56"/>
      <c r="AF395" s="56"/>
      <c r="AG395" s="1"/>
    </row>
    <row r="396" spans="1:39">
      <c r="A396" s="288"/>
      <c r="B396" s="288">
        <f>+'Ark1'!C868</f>
        <v>2023</v>
      </c>
      <c r="C396" s="51">
        <f>+'Ark1'!L868</f>
        <v>10</v>
      </c>
      <c r="D396" s="52" t="s">
        <v>36</v>
      </c>
      <c r="E396" s="52">
        <f>+'Ark1'!D868</f>
        <v>2</v>
      </c>
      <c r="F396" s="52" t="str">
        <f t="shared" ref="F396:F406" si="149">+F379</f>
        <v>Feb</v>
      </c>
      <c r="G396" s="51">
        <f>+IF(H396=0,"",'Ark1'!Q868)</f>
        <v>4</v>
      </c>
      <c r="H396" s="51">
        <f>+'Ark1'!R868</f>
        <v>4</v>
      </c>
      <c r="I396" s="66"/>
      <c r="J396" s="53">
        <f>+IF(H396=0,"",'Ark1'!AE868)</f>
        <v>0.86393088552915742</v>
      </c>
      <c r="K396" s="53">
        <f>+IF(H396=0,"",'Ark1'!AF868)</f>
        <v>1.153937039658262</v>
      </c>
      <c r="L396" s="53">
        <f>+IF(H396=0,"",'Ark1'!T868)</f>
        <v>5</v>
      </c>
      <c r="M396" s="66">
        <f>+IF(H396=0,"",'Ark1'!U868)</f>
        <v>489.55</v>
      </c>
      <c r="N396" s="66"/>
      <c r="O396" s="76">
        <f>+IF(H396=0,"",'Ark1'!W868)</f>
        <v>25</v>
      </c>
      <c r="P396" s="76">
        <f>+IF(H396=0,"",'Ark1'!X868)</f>
        <v>100</v>
      </c>
      <c r="Q396" s="76">
        <f>+IF(H396=0,"",'Ark1'!AG868)</f>
        <v>1028.25</v>
      </c>
      <c r="R396" s="76">
        <f>+IF(H396=0,"",'Ark1'!AH868)</f>
        <v>0</v>
      </c>
      <c r="S396" s="76">
        <f>+IF(H396=0,"",'Ark1'!AI868)</f>
        <v>100</v>
      </c>
      <c r="T396" s="76"/>
      <c r="U396" s="76"/>
      <c r="V396" s="76">
        <f>+IF(H396=0,"",'Ark1'!Y868)</f>
        <v>63.370596493957827</v>
      </c>
      <c r="W396" s="53">
        <f>+IF(H396=0,"",'Ark1'!AA868)</f>
        <v>1.2247448713915889</v>
      </c>
      <c r="X396" s="76">
        <f>+IF(H396=0,"",'Ark1'!AC868)</f>
        <v>2.5768940994758553</v>
      </c>
      <c r="Y396" s="76">
        <f t="shared" si="146"/>
        <v>476.1001701920739</v>
      </c>
      <c r="Z396" s="66"/>
      <c r="AA396" s="66">
        <f t="shared" si="147"/>
        <v>48.954999999999998</v>
      </c>
      <c r="AB396" s="66">
        <f t="shared" si="148"/>
        <v>1</v>
      </c>
      <c r="AC396" s="288"/>
      <c r="AE396" s="56"/>
      <c r="AF396" s="56"/>
      <c r="AG396" s="1"/>
    </row>
    <row r="397" spans="1:39">
      <c r="A397" s="288"/>
      <c r="B397" s="288">
        <f>+'Ark1'!C869</f>
        <v>2023</v>
      </c>
      <c r="C397" s="51">
        <f>+'Ark1'!L869</f>
        <v>10</v>
      </c>
      <c r="D397" s="52" t="s">
        <v>36</v>
      </c>
      <c r="E397" s="52">
        <f>+'Ark1'!D869</f>
        <v>3</v>
      </c>
      <c r="F397" s="52" t="str">
        <f t="shared" si="149"/>
        <v>Mar</v>
      </c>
      <c r="G397" s="51">
        <f>+IF(H397=0,"",'Ark1'!Q869)</f>
        <v>10</v>
      </c>
      <c r="H397" s="51">
        <f>+'Ark1'!R869</f>
        <v>10</v>
      </c>
      <c r="I397" s="66"/>
      <c r="J397" s="53">
        <f>+IF(H397=0,"",'Ark1'!AE869)</f>
        <v>1.8796992481203003</v>
      </c>
      <c r="K397" s="53">
        <f>+IF(H397=0,"",'Ark1'!AF869)</f>
        <v>2.9613167448344981</v>
      </c>
      <c r="L397" s="53">
        <f>+IF(H397=0,"",'Ark1'!T869)</f>
        <v>7</v>
      </c>
      <c r="M397" s="66">
        <f>+IF(H397=0,"",'Ark1'!U869)</f>
        <v>557.78</v>
      </c>
      <c r="N397" s="66"/>
      <c r="O397" s="76">
        <f>+IF(H397=0,"",'Ark1'!W869)</f>
        <v>50</v>
      </c>
      <c r="P397" s="76">
        <f>+IF(H397=0,"",'Ark1'!X869)</f>
        <v>100</v>
      </c>
      <c r="Q397" s="76">
        <f>+IF(H397=0,"",'Ark1'!AG869)</f>
        <v>1274.7</v>
      </c>
      <c r="R397" s="76">
        <f>+IF(H397=0,"",'Ark1'!AH869)</f>
        <v>0</v>
      </c>
      <c r="S397" s="76">
        <f>+IF(H397=0,"",'Ark1'!AI869)</f>
        <v>100</v>
      </c>
      <c r="T397" s="76"/>
      <c r="U397" s="76"/>
      <c r="V397" s="76">
        <f>+IF(H397=0,"",'Ark1'!Y869)</f>
        <v>66.835317011293398</v>
      </c>
      <c r="W397" s="53">
        <f>+IF(H397=0,"",'Ark1'!AA869)</f>
        <v>1.61245154965971</v>
      </c>
      <c r="X397" s="76">
        <f>+IF(H397=0,"",'Ark1'!AC869)</f>
        <v>14.772376813344</v>
      </c>
      <c r="Y397" s="76">
        <f t="shared" si="146"/>
        <v>437.57746920844119</v>
      </c>
      <c r="Z397" s="66"/>
      <c r="AA397" s="66">
        <f t="shared" si="147"/>
        <v>55.777999999999999</v>
      </c>
      <c r="AB397" s="66">
        <f t="shared" si="148"/>
        <v>1</v>
      </c>
      <c r="AC397" s="288"/>
      <c r="AE397" s="56"/>
      <c r="AF397" s="56"/>
      <c r="AG397" s="1"/>
    </row>
    <row r="398" spans="1:39">
      <c r="A398" s="288"/>
      <c r="B398" s="288">
        <f>+'Ark1'!C870</f>
        <v>2023</v>
      </c>
      <c r="C398" s="51">
        <f>+'Ark1'!L870</f>
        <v>10</v>
      </c>
      <c r="D398" s="52" t="s">
        <v>36</v>
      </c>
      <c r="E398" s="52">
        <f>+'Ark1'!D870</f>
        <v>4</v>
      </c>
      <c r="F398" s="52" t="str">
        <f t="shared" si="149"/>
        <v>Apr</v>
      </c>
      <c r="G398" s="51">
        <f>+IF(H398=0,"",'Ark1'!Q870)</f>
        <v>9</v>
      </c>
      <c r="H398" s="51">
        <f>+'Ark1'!R870</f>
        <v>9</v>
      </c>
      <c r="I398" s="66"/>
      <c r="J398" s="53">
        <f>+IF(H398=0,"",'Ark1'!AE870)</f>
        <v>2.0224719101123596</v>
      </c>
      <c r="K398" s="53">
        <f>+IF(H398=0,"",'Ark1'!AF870)</f>
        <v>3.3038271642030219</v>
      </c>
      <c r="L398" s="53">
        <f>+IF(H398=0,"",'Ark1'!T870)</f>
        <v>6.6666666666666687</v>
      </c>
      <c r="M398" s="66">
        <f>+IF(H398=0,"",'Ark1'!U870)</f>
        <v>586.47777777777776</v>
      </c>
      <c r="N398" s="66"/>
      <c r="O398" s="76">
        <f>+IF(H398=0,"",'Ark1'!W870)</f>
        <v>55.555555555555557</v>
      </c>
      <c r="P398" s="76">
        <f>+IF(H398=0,"",'Ark1'!X870)</f>
        <v>100</v>
      </c>
      <c r="Q398" s="76">
        <f>+IF(H398=0,"",'Ark1'!AG870)</f>
        <v>1399.4444444444443</v>
      </c>
      <c r="R398" s="76">
        <f>+IF(H398=0,"",'Ark1'!AH870)</f>
        <v>0</v>
      </c>
      <c r="S398" s="76">
        <f>+IF(H398=0,"",'Ark1'!AI870)</f>
        <v>100</v>
      </c>
      <c r="T398" s="76"/>
      <c r="U398" s="76"/>
      <c r="V398" s="76">
        <f>+IF(H398=0,"",'Ark1'!Y870)</f>
        <v>91.18648508265062</v>
      </c>
      <c r="W398" s="53">
        <f>+IF(H398=0,"",'Ark1'!AA870)</f>
        <v>1.8856180831641247</v>
      </c>
      <c r="X398" s="76">
        <f>+IF(H398=0,"",'Ark1'!AC870)</f>
        <v>-25.910843473933379</v>
      </c>
      <c r="Y398" s="76">
        <f t="shared" si="146"/>
        <v>419.07899960301711</v>
      </c>
      <c r="Z398" s="66"/>
      <c r="AA398" s="66">
        <f t="shared" si="147"/>
        <v>58.647777777777776</v>
      </c>
      <c r="AB398" s="66">
        <f t="shared" si="148"/>
        <v>1</v>
      </c>
      <c r="AC398" s="288"/>
      <c r="AE398" s="56"/>
      <c r="AF398" s="56"/>
      <c r="AG398" s="1"/>
    </row>
    <row r="399" spans="1:39">
      <c r="A399" s="288"/>
      <c r="B399" s="288">
        <f>+'Ark1'!C871</f>
        <v>2023</v>
      </c>
      <c r="C399" s="51">
        <f>+'Ark1'!L871</f>
        <v>10</v>
      </c>
      <c r="D399" s="52" t="s">
        <v>36</v>
      </c>
      <c r="E399" s="52">
        <f>+'Ark1'!D871</f>
        <v>5</v>
      </c>
      <c r="F399" s="52" t="str">
        <f t="shared" si="149"/>
        <v>Mai</v>
      </c>
      <c r="G399" s="51">
        <f>+IF(H399=0,"",'Ark1'!Q871)</f>
        <v>13</v>
      </c>
      <c r="H399" s="51">
        <f>+'Ark1'!R871</f>
        <v>19</v>
      </c>
      <c r="I399" s="66"/>
      <c r="J399" s="53">
        <f>+IF(H399=0,"",'Ark1'!AE871)</f>
        <v>2.7338129496402876</v>
      </c>
      <c r="K399" s="53">
        <f>+IF(H399=0,"",'Ark1'!AF871)</f>
        <v>4.1203258013406066</v>
      </c>
      <c r="L399" s="53">
        <f>+IF(H399=0,"",'Ark1'!T871)</f>
        <v>6.4736842105263186</v>
      </c>
      <c r="M399" s="66">
        <f>+IF(H399=0,"",'Ark1'!U871)</f>
        <v>532.97368421052624</v>
      </c>
      <c r="N399" s="66"/>
      <c r="O399" s="76">
        <f>+IF(H399=0,"",'Ark1'!W871)</f>
        <v>47.368421052631589</v>
      </c>
      <c r="P399" s="76">
        <f>+IF(H399=0,"",'Ark1'!X871)</f>
        <v>100</v>
      </c>
      <c r="Q399" s="76">
        <f>+IF(H399=0,"",'Ark1'!AG871)</f>
        <v>1066.7368421052631</v>
      </c>
      <c r="R399" s="76">
        <f>+IF(H399=0,"",'Ark1'!AH871)</f>
        <v>0</v>
      </c>
      <c r="S399" s="76">
        <f>+IF(H399=0,"",'Ark1'!AI871)</f>
        <v>100</v>
      </c>
      <c r="T399" s="76"/>
      <c r="U399" s="76"/>
      <c r="V399" s="76">
        <f>+IF(H399=0,"",'Ark1'!Y871)</f>
        <v>84.838173149052551</v>
      </c>
      <c r="W399" s="53">
        <f>+IF(H399=0,"",'Ark1'!AA871)</f>
        <v>1.7280479115138945</v>
      </c>
      <c r="X399" s="76">
        <f>+IF(H399=0,"",'Ark1'!AC871)</f>
        <v>51.317357237713402</v>
      </c>
      <c r="Y399" s="76">
        <f t="shared" si="146"/>
        <v>499.6299585553582</v>
      </c>
      <c r="Z399" s="66"/>
      <c r="AA399" s="66">
        <f t="shared" si="147"/>
        <v>53.297368421052624</v>
      </c>
      <c r="AB399" s="66">
        <f t="shared" si="148"/>
        <v>1.4615384615384615</v>
      </c>
      <c r="AC399" s="288"/>
      <c r="AE399" s="56"/>
      <c r="AF399" s="56"/>
      <c r="AG399" s="1"/>
    </row>
    <row r="400" spans="1:39">
      <c r="A400" s="288"/>
      <c r="B400" s="288">
        <f>+'Ark1'!C872</f>
        <v>2023</v>
      </c>
      <c r="C400" s="51">
        <f>+'Ark1'!L872</f>
        <v>10</v>
      </c>
      <c r="D400" s="52" t="s">
        <v>36</v>
      </c>
      <c r="E400" s="52">
        <f>+'Ark1'!D872</f>
        <v>6</v>
      </c>
      <c r="F400" s="52" t="str">
        <f t="shared" si="149"/>
        <v>Jun</v>
      </c>
      <c r="G400" s="51">
        <f>+IF(H400=0,"",'Ark1'!Q872)</f>
        <v>32</v>
      </c>
      <c r="H400" s="51">
        <f>+'Ark1'!R872</f>
        <v>34</v>
      </c>
      <c r="I400" s="66"/>
      <c r="J400" s="53">
        <f>+IF(H400=0,"",'Ark1'!AE872)</f>
        <v>3.655913978494624</v>
      </c>
      <c r="K400" s="53">
        <f>+IF(H400=0,"",'Ark1'!AF872)</f>
        <v>5.346527504793384</v>
      </c>
      <c r="L400" s="53">
        <f>+IF(H400=0,"",'Ark1'!T872)</f>
        <v>6.3529411764705879</v>
      </c>
      <c r="M400" s="66">
        <f>+IF(H400=0,"",'Ark1'!U872)</f>
        <v>509.63823529411775</v>
      </c>
      <c r="N400" s="66"/>
      <c r="O400" s="76">
        <f>+IF(H400=0,"",'Ark1'!W872)</f>
        <v>35.294117647058826</v>
      </c>
      <c r="P400" s="76">
        <f>+IF(H400=0,"",'Ark1'!X872)</f>
        <v>94.117647058823522</v>
      </c>
      <c r="Q400" s="76">
        <f>+IF(H400=0,"",'Ark1'!AG872)</f>
        <v>1054.6774193548388</v>
      </c>
      <c r="R400" s="76">
        <f>+IF(H400=0,"",'Ark1'!AH872)</f>
        <v>0</v>
      </c>
      <c r="S400" s="76">
        <f>+IF(H400=0,"",'Ark1'!AI872)</f>
        <v>91.17647058823529</v>
      </c>
      <c r="T400" s="76"/>
      <c r="U400" s="76"/>
      <c r="V400" s="76">
        <f>+IF(H400=0,"",'Ark1'!Y872)</f>
        <v>93.273894635182401</v>
      </c>
      <c r="W400" s="53">
        <f>+IF(H400=0,"",'Ark1'!AA872)</f>
        <v>1.8130629420497</v>
      </c>
      <c r="X400" s="76">
        <f>+IF(H400=0,"",'Ark1'!AC872)</f>
        <v>31.987976766301806</v>
      </c>
      <c r="Y400" s="76">
        <f t="shared" si="146"/>
        <v>483.21716758273897</v>
      </c>
      <c r="Z400" s="66"/>
      <c r="AA400" s="66">
        <f t="shared" si="147"/>
        <v>50.963823529411776</v>
      </c>
      <c r="AB400" s="66">
        <f t="shared" si="148"/>
        <v>1.0625</v>
      </c>
      <c r="AC400" s="288"/>
      <c r="AE400" s="56"/>
      <c r="AF400" s="56"/>
      <c r="AG400" s="1"/>
    </row>
    <row r="401" spans="1:39">
      <c r="A401" s="288"/>
      <c r="B401" s="288">
        <f>+'Ark1'!C873</f>
        <v>2023</v>
      </c>
      <c r="C401" s="51">
        <f>+'Ark1'!L873</f>
        <v>10</v>
      </c>
      <c r="D401" s="52" t="s">
        <v>36</v>
      </c>
      <c r="E401" s="52">
        <f>+'Ark1'!D873</f>
        <v>7</v>
      </c>
      <c r="F401" s="52" t="str">
        <f t="shared" si="149"/>
        <v>Jul</v>
      </c>
      <c r="G401" s="51">
        <f>+IF(H401=0,"",'Ark1'!Q873)</f>
        <v>14</v>
      </c>
      <c r="H401" s="51">
        <f>+'Ark1'!R873</f>
        <v>17</v>
      </c>
      <c r="I401" s="66"/>
      <c r="J401" s="53">
        <f>+IF(H401=0,"",'Ark1'!AE873)</f>
        <v>3.1021897810218997</v>
      </c>
      <c r="K401" s="53">
        <f>+IF(H401=0,"",'Ark1'!AF873)</f>
        <v>4.6538892905332929</v>
      </c>
      <c r="L401" s="53">
        <f>+IF(H401=0,"",'Ark1'!T873)</f>
        <v>6.882352941176471</v>
      </c>
      <c r="M401" s="66">
        <f>+IF(H401=0,"",'Ark1'!U873)</f>
        <v>538.45882352941157</v>
      </c>
      <c r="N401" s="66"/>
      <c r="O401" s="76">
        <f>+IF(H401=0,"",'Ark1'!W873)</f>
        <v>41.176470588235304</v>
      </c>
      <c r="P401" s="76">
        <f>+IF(H401=0,"",'Ark1'!X873)</f>
        <v>100</v>
      </c>
      <c r="Q401" s="76">
        <f>+IF(H401=0,"",'Ark1'!AG873)</f>
        <v>1063.1428571428571</v>
      </c>
      <c r="R401" s="76">
        <f>+IF(H401=0,"",'Ark1'!AH873)</f>
        <v>0</v>
      </c>
      <c r="S401" s="76">
        <f>+IF(H401=0,"",'Ark1'!AI873)</f>
        <v>82.352941176470608</v>
      </c>
      <c r="T401" s="76"/>
      <c r="U401" s="76"/>
      <c r="V401" s="76">
        <f>+IF(H401=0,"",'Ark1'!Y873)</f>
        <v>55.283452037697856</v>
      </c>
      <c r="W401" s="53">
        <f>+IF(H401=0,"",'Ark1'!AA873)</f>
        <v>2.784037544988053</v>
      </c>
      <c r="X401" s="76">
        <f>+IF(H401=0,"",'Ark1'!AC873)</f>
        <v>25.951466139279535</v>
      </c>
      <c r="Y401" s="76">
        <f t="shared" si="146"/>
        <v>506.4783344135825</v>
      </c>
      <c r="Z401" s="66"/>
      <c r="AA401" s="66">
        <f t="shared" si="147"/>
        <v>53.84588235294116</v>
      </c>
      <c r="AB401" s="66">
        <f t="shared" si="148"/>
        <v>1.2142857142857142</v>
      </c>
      <c r="AC401" s="288"/>
      <c r="AE401" s="56"/>
      <c r="AF401" s="56"/>
      <c r="AG401" s="1"/>
    </row>
    <row r="402" spans="1:39">
      <c r="A402" s="288"/>
      <c r="B402" s="288">
        <f>+'Ark1'!C874</f>
        <v>2023</v>
      </c>
      <c r="C402" s="51">
        <f>+'Ark1'!L874</f>
        <v>10</v>
      </c>
      <c r="D402" s="52" t="s">
        <v>36</v>
      </c>
      <c r="E402" s="52">
        <f>+'Ark1'!D874</f>
        <v>8</v>
      </c>
      <c r="F402" s="52" t="str">
        <f t="shared" si="149"/>
        <v>Aug</v>
      </c>
      <c r="G402" s="51">
        <f>+IF(H402=0,"",'Ark1'!Q874)</f>
        <v>11</v>
      </c>
      <c r="H402" s="51">
        <f>+'Ark1'!R874</f>
        <v>12</v>
      </c>
      <c r="I402" s="66"/>
      <c r="J402" s="53">
        <f>+IF(H402=0,"",'Ark1'!AE874)</f>
        <v>1.4851485148514851</v>
      </c>
      <c r="K402" s="53">
        <f>+IF(H402=0,"",'Ark1'!AF874)</f>
        <v>2.2882826987158928</v>
      </c>
      <c r="L402" s="53">
        <f>+IF(H402=0,"",'Ark1'!T874)</f>
        <v>6.6666666666666687</v>
      </c>
      <c r="M402" s="66">
        <f>+IF(H402=0,"",'Ark1'!U874)</f>
        <v>547.07499999999993</v>
      </c>
      <c r="N402" s="66"/>
      <c r="O402" s="76">
        <f>+IF(H402=0,"",'Ark1'!W874)</f>
        <v>58.33333333333335</v>
      </c>
      <c r="P402" s="76">
        <f>+IF(H402=0,"",'Ark1'!X874)</f>
        <v>100</v>
      </c>
      <c r="Q402" s="76">
        <f>+IF(H402=0,"",'Ark1'!AG874)</f>
        <v>1268.5</v>
      </c>
      <c r="R402" s="76">
        <f>+IF(H402=0,"",'Ark1'!AH874)</f>
        <v>0</v>
      </c>
      <c r="S402" s="76">
        <f>+IF(H402=0,"",'Ark1'!AI874)</f>
        <v>100</v>
      </c>
      <c r="T402" s="76"/>
      <c r="U402" s="76"/>
      <c r="V402" s="76">
        <f>+IF(H402=0,"",'Ark1'!Y874)</f>
        <v>108.95424976414078</v>
      </c>
      <c r="W402" s="53">
        <f>+IF(H402=0,"",'Ark1'!AA874)</f>
        <v>1.6499158227686099</v>
      </c>
      <c r="X402" s="76">
        <f>+IF(H402=0,"",'Ark1'!AC874)</f>
        <v>42.536935314026465</v>
      </c>
      <c r="Y402" s="76">
        <f t="shared" si="146"/>
        <v>431.27709893575081</v>
      </c>
      <c r="Z402" s="66"/>
      <c r="AA402" s="66">
        <f t="shared" si="147"/>
        <v>54.707499999999996</v>
      </c>
      <c r="AB402" s="66">
        <f t="shared" si="148"/>
        <v>1.0909090909090908</v>
      </c>
      <c r="AC402" s="288"/>
      <c r="AE402" s="56"/>
      <c r="AF402" s="56"/>
      <c r="AG402" s="1"/>
    </row>
    <row r="403" spans="1:39">
      <c r="A403" s="288"/>
      <c r="B403" s="288">
        <f>+'Ark1'!C875</f>
        <v>2023</v>
      </c>
      <c r="C403" s="51">
        <f>+'Ark1'!L875</f>
        <v>10</v>
      </c>
      <c r="D403" s="52" t="s">
        <v>36</v>
      </c>
      <c r="E403" s="52">
        <f>+'Ark1'!D875</f>
        <v>9</v>
      </c>
      <c r="F403" s="52" t="str">
        <f t="shared" si="149"/>
        <v>Sep</v>
      </c>
      <c r="G403" s="51">
        <f>+IF(H403=0,"",'Ark1'!Q875)</f>
        <v>12</v>
      </c>
      <c r="H403" s="51">
        <f>+'Ark1'!R875</f>
        <v>12</v>
      </c>
      <c r="I403" s="66"/>
      <c r="J403" s="53">
        <f>+IF(H403=0,"",'Ark1'!AE875)</f>
        <v>1.6415868673050611</v>
      </c>
      <c r="K403" s="53">
        <f>+IF(H403=0,"",'Ark1'!AF875)</f>
        <v>2.5023213037871157</v>
      </c>
      <c r="L403" s="53">
        <f>+IF(H403=0,"",'Ark1'!T875)</f>
        <v>6.75</v>
      </c>
      <c r="M403" s="66">
        <f>+IF(H403=0,"",'Ark1'!U875)</f>
        <v>542.80833333333351</v>
      </c>
      <c r="N403" s="66"/>
      <c r="O403" s="76">
        <f>+IF(H403=0,"",'Ark1'!W875)</f>
        <v>66.666666666666686</v>
      </c>
      <c r="P403" s="76">
        <f>+IF(H403=0,"",'Ark1'!X875)</f>
        <v>91.666666666666686</v>
      </c>
      <c r="Q403" s="76">
        <f>+IF(H403=0,"",'Ark1'!AG875)</f>
        <v>1230.7272727272727</v>
      </c>
      <c r="R403" s="76">
        <f>+IF(H403=0,"",'Ark1'!AH875)</f>
        <v>0</v>
      </c>
      <c r="S403" s="76">
        <f>+IF(H403=0,"",'Ark1'!AI875)</f>
        <v>91.666666666666686</v>
      </c>
      <c r="T403" s="76"/>
      <c r="U403" s="76"/>
      <c r="V403" s="76">
        <f>+IF(H403=0,"",'Ark1'!Y875)</f>
        <v>102.42525289476001</v>
      </c>
      <c r="W403" s="53">
        <f>+IF(H403=0,"",'Ark1'!AA875)</f>
        <v>1.5877132402714711</v>
      </c>
      <c r="X403" s="76">
        <f>+IF(H403=0,"",'Ark1'!AC875)</f>
        <v>61.46798071381339</v>
      </c>
      <c r="Y403" s="76">
        <f t="shared" si="146"/>
        <v>441.04680651991936</v>
      </c>
      <c r="Z403" s="66"/>
      <c r="AA403" s="66">
        <f t="shared" si="147"/>
        <v>54.280833333333348</v>
      </c>
      <c r="AB403" s="66">
        <f t="shared" si="148"/>
        <v>1</v>
      </c>
      <c r="AC403" s="288"/>
      <c r="AE403" s="56"/>
      <c r="AF403" s="56"/>
      <c r="AG403" s="1"/>
    </row>
    <row r="404" spans="1:39">
      <c r="A404" s="288"/>
      <c r="B404" s="288">
        <f>+'Ark1'!C876</f>
        <v>2023</v>
      </c>
      <c r="C404" s="51">
        <f>+'Ark1'!L876</f>
        <v>10</v>
      </c>
      <c r="D404" s="52" t="s">
        <v>36</v>
      </c>
      <c r="E404" s="52">
        <f>+'Ark1'!D876</f>
        <v>10</v>
      </c>
      <c r="F404" s="52" t="str">
        <f t="shared" si="149"/>
        <v>Okt</v>
      </c>
      <c r="G404" s="51">
        <f>+IF(H404=0,"",'Ark1'!Q876)</f>
        <v>14</v>
      </c>
      <c r="H404" s="51">
        <f>+'Ark1'!R876</f>
        <v>14</v>
      </c>
      <c r="I404" s="66"/>
      <c r="J404" s="53">
        <f>+IF(H404=0,"",'Ark1'!AE876)</f>
        <v>1.4814814814814816</v>
      </c>
      <c r="K404" s="53">
        <f>+IF(H404=0,"",'Ark1'!AF876)</f>
        <v>2.4191028470625082</v>
      </c>
      <c r="L404" s="53">
        <f>+IF(H404=0,"",'Ark1'!T876)</f>
        <v>7.2142857142857117</v>
      </c>
      <c r="M404" s="66">
        <f>+IF(H404=0,"",'Ark1'!U876)</f>
        <v>558.52142857142883</v>
      </c>
      <c r="N404" s="66"/>
      <c r="O404" s="76">
        <f>+IF(H404=0,"",'Ark1'!W876)</f>
        <v>64.285714285714306</v>
      </c>
      <c r="P404" s="76">
        <f>+IF(H404=0,"",'Ark1'!X876)</f>
        <v>100</v>
      </c>
      <c r="Q404" s="76">
        <f>+IF(H404=0,"",'Ark1'!AG876)</f>
        <v>1189.6923076923081</v>
      </c>
      <c r="R404" s="76">
        <f>+IF(H404=0,"",'Ark1'!AH876)</f>
        <v>0</v>
      </c>
      <c r="S404" s="76">
        <f>+IF(H404=0,"",'Ark1'!AI876)</f>
        <v>92.857142857142875</v>
      </c>
      <c r="T404" s="76"/>
      <c r="U404" s="76"/>
      <c r="V404" s="76">
        <f>+IF(H404=0,"",'Ark1'!Y876)</f>
        <v>71.228547432807758</v>
      </c>
      <c r="W404" s="53">
        <f>+IF(H404=0,"",'Ark1'!AA876)</f>
        <v>1.9704448891619597</v>
      </c>
      <c r="X404" s="76">
        <f>+IF(H404=0,"",'Ark1'!AC876)</f>
        <v>33.677369210632513</v>
      </c>
      <c r="Y404" s="76">
        <f t="shared" si="146"/>
        <v>469.46712604607353</v>
      </c>
      <c r="Z404" s="66"/>
      <c r="AA404" s="66">
        <f t="shared" si="147"/>
        <v>55.85214285714288</v>
      </c>
      <c r="AB404" s="66">
        <f t="shared" si="148"/>
        <v>1</v>
      </c>
      <c r="AC404" s="288"/>
      <c r="AE404" s="56"/>
      <c r="AF404" s="56"/>
      <c r="AG404" s="1"/>
    </row>
    <row r="405" spans="1:39">
      <c r="A405" s="288"/>
      <c r="B405" s="288">
        <f>+'Ark1'!C877</f>
        <v>2023</v>
      </c>
      <c r="C405" s="51">
        <f>+'Ark1'!L877</f>
        <v>10</v>
      </c>
      <c r="D405" s="52" t="s">
        <v>36</v>
      </c>
      <c r="E405" s="52">
        <f>+'Ark1'!D877</f>
        <v>11</v>
      </c>
      <c r="F405" s="52" t="str">
        <f t="shared" si="149"/>
        <v>Nov</v>
      </c>
      <c r="G405" s="51">
        <f>+IF(H405=0,"",'Ark1'!Q877)</f>
        <v>14</v>
      </c>
      <c r="H405" s="51">
        <f>+'Ark1'!R877</f>
        <v>15</v>
      </c>
      <c r="I405" s="66"/>
      <c r="J405" s="53">
        <f>+IF(H405=0,"",'Ark1'!AE877)</f>
        <v>1.3428827215756491</v>
      </c>
      <c r="K405" s="53">
        <f>+IF(H405=0,"",'Ark1'!AF877)</f>
        <v>2.2837121599542622</v>
      </c>
      <c r="L405" s="53">
        <f>+IF(H405=0,"",'Ark1'!T877)</f>
        <v>6.4666666666666668</v>
      </c>
      <c r="M405" s="66">
        <f>+IF(H405=0,"",'Ark1'!U877)</f>
        <v>580.5333333333333</v>
      </c>
      <c r="N405" s="66"/>
      <c r="O405" s="76">
        <f>+IF(H405=0,"",'Ark1'!W877)</f>
        <v>46.666666666666657</v>
      </c>
      <c r="P405" s="76">
        <f>+IF(H405=0,"",'Ark1'!X877)</f>
        <v>100</v>
      </c>
      <c r="Q405" s="76">
        <f>+IF(H405=0,"",'Ark1'!AG877)</f>
        <v>1471.0714285714289</v>
      </c>
      <c r="R405" s="76">
        <f>+IF(H405=0,"",'Ark1'!AH877)</f>
        <v>0</v>
      </c>
      <c r="S405" s="76">
        <f>+IF(H405=0,"",'Ark1'!AI877)</f>
        <v>93.333333333333314</v>
      </c>
      <c r="T405" s="76"/>
      <c r="U405" s="76"/>
      <c r="V405" s="76">
        <f>+IF(H405=0,"",'Ark1'!Y877)</f>
        <v>66.996115973656401</v>
      </c>
      <c r="W405" s="53">
        <f>+IF(H405=0,"",'Ark1'!AA877)</f>
        <v>1.0241527663824816</v>
      </c>
      <c r="X405" s="76">
        <f>+IF(H405=0,"",'Ark1'!AC877)</f>
        <v>31.418802096964377</v>
      </c>
      <c r="Y405" s="76">
        <f t="shared" si="146"/>
        <v>394.63300153758991</v>
      </c>
      <c r="Z405" s="66"/>
      <c r="AA405" s="66">
        <f t="shared" si="147"/>
        <v>58.053333333333327</v>
      </c>
      <c r="AB405" s="66">
        <f t="shared" si="148"/>
        <v>1.0714285714285714</v>
      </c>
      <c r="AC405" s="288"/>
      <c r="AE405" s="56"/>
      <c r="AF405" s="56"/>
      <c r="AG405" s="1"/>
    </row>
    <row r="406" spans="1:39">
      <c r="A406" s="288"/>
      <c r="B406" s="288">
        <f>+'Ark1'!C878</f>
        <v>2023</v>
      </c>
      <c r="C406" s="51">
        <f>+'Ark1'!L878</f>
        <v>10</v>
      </c>
      <c r="D406" s="52" t="s">
        <v>36</v>
      </c>
      <c r="E406" s="52">
        <f>+'Ark1'!D878</f>
        <v>12</v>
      </c>
      <c r="F406" s="52" t="str">
        <f t="shared" si="149"/>
        <v>Des</v>
      </c>
      <c r="G406" s="51">
        <f>+IF(H406=0,"",'Ark1'!Q878)</f>
        <v>5</v>
      </c>
      <c r="H406" s="51">
        <f>+'Ark1'!R878</f>
        <v>7</v>
      </c>
      <c r="I406" s="66"/>
      <c r="J406" s="53">
        <f>+IF(H406=0,"",'Ark1'!AE878)</f>
        <v>2.7131782945736433</v>
      </c>
      <c r="K406" s="53">
        <f>+IF(H406=0,"",'Ark1'!AF878)</f>
        <v>4.1625853761846781</v>
      </c>
      <c r="L406" s="53">
        <f>+IF(H406=0,"",'Ark1'!T878)</f>
        <v>6.4285714285714306</v>
      </c>
      <c r="M406" s="66">
        <f>+IF(H406=0,"",'Ark1'!U878)</f>
        <v>539.1</v>
      </c>
      <c r="N406" s="66"/>
      <c r="O406" s="76">
        <f>+IF(H406=0,"",'Ark1'!W878)</f>
        <v>42.857142857142847</v>
      </c>
      <c r="P406" s="76">
        <f>+IF(H406=0,"",'Ark1'!X878)</f>
        <v>100</v>
      </c>
      <c r="Q406" s="76">
        <f>+IF(H406=0,"",'Ark1'!AG878)</f>
        <v>1163.1428571428571</v>
      </c>
      <c r="R406" s="76">
        <f>+IF(H406=0,"",'Ark1'!AH878)</f>
        <v>0</v>
      </c>
      <c r="S406" s="76">
        <f>+IF(H406=0,"",'Ark1'!AI878)</f>
        <v>100</v>
      </c>
      <c r="T406" s="76"/>
      <c r="U406" s="76"/>
      <c r="V406" s="76">
        <f>+IF(H406=0,"",'Ark1'!Y878)</f>
        <v>64.052456181298353</v>
      </c>
      <c r="W406" s="53">
        <f>+IF(H406=0,"",'Ark1'!AA878)</f>
        <v>1.2936264483053421</v>
      </c>
      <c r="X406" s="76">
        <f>+IF(H406=0,"",'Ark1'!AC878)</f>
        <v>26.550824167289065</v>
      </c>
      <c r="Y406" s="76">
        <f t="shared" si="146"/>
        <v>463.48563006632276</v>
      </c>
      <c r="Z406" s="66"/>
      <c r="AA406" s="66">
        <f t="shared" si="147"/>
        <v>53.910000000000004</v>
      </c>
      <c r="AB406" s="66">
        <f t="shared" si="148"/>
        <v>1.4</v>
      </c>
      <c r="AC406" s="288"/>
      <c r="AE406" s="56"/>
      <c r="AF406" s="56"/>
      <c r="AG406" s="1"/>
    </row>
    <row r="407" spans="1:39" ht="15.6">
      <c r="A407" s="288"/>
      <c r="B407" s="288"/>
      <c r="C407" s="285"/>
      <c r="D407" s="285"/>
      <c r="E407" s="285"/>
      <c r="F407" s="285"/>
      <c r="G407" s="285"/>
      <c r="H407" s="285"/>
      <c r="I407" s="288"/>
      <c r="J407" s="286"/>
      <c r="K407" s="287"/>
      <c r="L407" s="288"/>
      <c r="M407" s="288"/>
      <c r="N407" s="288"/>
      <c r="O407" s="289"/>
      <c r="P407" s="289"/>
      <c r="Q407" s="288"/>
      <c r="R407" s="289"/>
      <c r="S407" s="289"/>
      <c r="T407" s="289"/>
      <c r="U407" s="289"/>
      <c r="V407" s="289"/>
      <c r="W407" s="288"/>
      <c r="X407" s="289"/>
      <c r="Y407" s="288"/>
      <c r="Z407" s="288"/>
      <c r="AA407" s="287"/>
      <c r="AB407" s="290"/>
      <c r="AC407" s="288"/>
      <c r="AD407" s="4"/>
      <c r="AE407" s="56"/>
      <c r="AF407" s="56"/>
      <c r="AG407" s="1"/>
      <c r="AH407" s="5"/>
      <c r="AI407"/>
      <c r="AM407"/>
    </row>
    <row r="408" spans="1:39" ht="15.6">
      <c r="A408" s="288"/>
      <c r="B408" s="288"/>
      <c r="C408" s="285"/>
      <c r="D408" s="285"/>
      <c r="E408" s="285"/>
      <c r="F408" s="285"/>
      <c r="G408" s="285"/>
      <c r="H408" s="285"/>
      <c r="I408" s="288"/>
      <c r="J408" s="286"/>
      <c r="K408" s="287"/>
      <c r="L408" s="288"/>
      <c r="M408" s="288"/>
      <c r="N408" s="288"/>
      <c r="O408" s="289"/>
      <c r="P408" s="289"/>
      <c r="Q408" s="288"/>
      <c r="R408" s="289"/>
      <c r="S408" s="289"/>
      <c r="T408" s="289"/>
      <c r="U408" s="289"/>
      <c r="V408" s="289"/>
      <c r="W408" s="288"/>
      <c r="X408" s="289"/>
      <c r="Y408" s="288"/>
      <c r="Z408" s="288"/>
      <c r="AA408" s="287"/>
      <c r="AB408" s="290" t="s">
        <v>4</v>
      </c>
      <c r="AC408" s="288"/>
      <c r="AD408" s="4"/>
      <c r="AE408" s="56"/>
      <c r="AF408" s="56"/>
      <c r="AG408" s="1"/>
      <c r="AH408" s="5"/>
      <c r="AI408"/>
      <c r="AM408"/>
    </row>
    <row r="409" spans="1:39" ht="15.6">
      <c r="A409" s="288"/>
      <c r="B409" s="288"/>
      <c r="C409" s="288"/>
      <c r="D409" s="288"/>
      <c r="E409" s="288"/>
      <c r="F409" s="288"/>
      <c r="G409" s="291" t="s">
        <v>4</v>
      </c>
      <c r="H409" s="288"/>
      <c r="I409" s="287"/>
      <c r="J409" s="287"/>
      <c r="K409" s="287"/>
      <c r="L409" s="291" t="s">
        <v>23</v>
      </c>
      <c r="M409" s="287"/>
      <c r="N409" s="287"/>
      <c r="O409" s="292" t="s">
        <v>402</v>
      </c>
      <c r="P409" s="292" t="s">
        <v>402</v>
      </c>
      <c r="Q409" s="293" t="s">
        <v>538</v>
      </c>
      <c r="R409" s="292" t="s">
        <v>402</v>
      </c>
      <c r="S409" s="292" t="s">
        <v>402</v>
      </c>
      <c r="T409" s="292"/>
      <c r="U409" s="292"/>
      <c r="V409" s="293" t="s">
        <v>422</v>
      </c>
      <c r="W409" s="288"/>
      <c r="X409" s="293" t="s">
        <v>586</v>
      </c>
      <c r="Y409" s="291" t="s">
        <v>489</v>
      </c>
      <c r="Z409" s="287"/>
      <c r="AA409" s="290" t="s">
        <v>77</v>
      </c>
      <c r="AB409" s="290" t="s">
        <v>9</v>
      </c>
      <c r="AC409" s="288"/>
      <c r="AD409" s="4"/>
      <c r="AE409" s="56"/>
      <c r="AF409" s="56"/>
      <c r="AG409" s="1"/>
      <c r="AH409" s="5"/>
      <c r="AI409"/>
      <c r="AM409"/>
    </row>
    <row r="410" spans="1:39" ht="15.6">
      <c r="A410" s="288"/>
      <c r="B410" s="288"/>
      <c r="C410" s="288"/>
      <c r="D410" s="288"/>
      <c r="E410" s="291"/>
      <c r="F410" s="291"/>
      <c r="G410" s="291" t="s">
        <v>487</v>
      </c>
      <c r="H410" s="291" t="s">
        <v>4</v>
      </c>
      <c r="I410" s="290"/>
      <c r="J410" s="290" t="s">
        <v>4</v>
      </c>
      <c r="K410" s="290" t="s">
        <v>1</v>
      </c>
      <c r="L410" s="291" t="s">
        <v>493</v>
      </c>
      <c r="M410" s="290" t="s">
        <v>23</v>
      </c>
      <c r="N410" s="290"/>
      <c r="O410" s="293" t="s">
        <v>585</v>
      </c>
      <c r="P410" s="293" t="s">
        <v>500</v>
      </c>
      <c r="Q410" s="293" t="s">
        <v>563</v>
      </c>
      <c r="R410" s="293" t="s">
        <v>502</v>
      </c>
      <c r="S410" s="293" t="s">
        <v>571</v>
      </c>
      <c r="T410" s="293"/>
      <c r="U410" s="293"/>
      <c r="V410" s="293"/>
      <c r="W410" s="291" t="s">
        <v>413</v>
      </c>
      <c r="X410" s="293" t="s">
        <v>1</v>
      </c>
      <c r="Y410" s="291" t="s">
        <v>498</v>
      </c>
      <c r="Z410" s="290"/>
      <c r="AA410" s="290" t="s">
        <v>423</v>
      </c>
      <c r="AB410" s="290" t="s">
        <v>70</v>
      </c>
      <c r="AC410" s="288"/>
      <c r="AD410" s="4"/>
      <c r="AE410" s="56"/>
      <c r="AF410" s="56"/>
      <c r="AG410" s="1"/>
      <c r="AH410" s="5"/>
      <c r="AI410"/>
      <c r="AM410"/>
    </row>
    <row r="411" spans="1:39" ht="15.6">
      <c r="A411" s="288"/>
      <c r="B411" s="288"/>
      <c r="C411" s="291" t="s">
        <v>0</v>
      </c>
      <c r="D411" s="291"/>
      <c r="E411" s="291" t="s">
        <v>86</v>
      </c>
      <c r="F411" s="291"/>
      <c r="G411" s="294" t="s">
        <v>488</v>
      </c>
      <c r="H411" s="294" t="s">
        <v>9</v>
      </c>
      <c r="I411" s="295"/>
      <c r="J411" s="295" t="s">
        <v>402</v>
      </c>
      <c r="K411" s="295" t="s">
        <v>402</v>
      </c>
      <c r="L411" s="294" t="s">
        <v>414</v>
      </c>
      <c r="M411" s="295" t="s">
        <v>44</v>
      </c>
      <c r="N411" s="295"/>
      <c r="O411" s="296" t="s">
        <v>561</v>
      </c>
      <c r="P411" s="296" t="s">
        <v>439</v>
      </c>
      <c r="Q411" s="296" t="s">
        <v>495</v>
      </c>
      <c r="R411" s="296" t="s">
        <v>482</v>
      </c>
      <c r="S411" s="296" t="s">
        <v>536</v>
      </c>
      <c r="T411" s="296"/>
      <c r="U411" s="296"/>
      <c r="V411" s="296" t="s">
        <v>1</v>
      </c>
      <c r="W411" s="294" t="s">
        <v>414</v>
      </c>
      <c r="X411" s="296" t="s">
        <v>539</v>
      </c>
      <c r="Y411" s="294" t="s">
        <v>499</v>
      </c>
      <c r="Z411" s="295"/>
      <c r="AA411" s="295" t="s">
        <v>424</v>
      </c>
      <c r="AB411" s="295" t="s">
        <v>566</v>
      </c>
      <c r="AC411" s="288"/>
      <c r="AD411" s="4"/>
      <c r="AE411" s="56"/>
      <c r="AF411" s="56"/>
      <c r="AG411" s="1"/>
      <c r="AH411" s="5"/>
      <c r="AI411"/>
      <c r="AM411"/>
    </row>
    <row r="412" spans="1:39">
      <c r="A412" s="288"/>
      <c r="B412" s="288">
        <f>+'Ark1'!C879</f>
        <v>2023</v>
      </c>
      <c r="C412" s="51">
        <f>+'Ark1'!L879</f>
        <v>11</v>
      </c>
      <c r="D412" s="52" t="str">
        <f t="shared" ref="D412:D423" si="150">+D163</f>
        <v>U</v>
      </c>
      <c r="E412" s="52">
        <f>+'Ark1'!D879</f>
        <v>1</v>
      </c>
      <c r="F412" s="52" t="str">
        <f>+F395</f>
        <v>Jan</v>
      </c>
      <c r="G412" s="51">
        <f>+IF(H412=0,"",'Ark1'!Q879)</f>
        <v>1</v>
      </c>
      <c r="H412" s="51">
        <f>+'Ark1'!R879</f>
        <v>1</v>
      </c>
      <c r="I412" s="66"/>
      <c r="J412" s="53">
        <f>+IF(H412=0,"",'Ark1'!AE879)</f>
        <v>0.17123287671232876</v>
      </c>
      <c r="K412" s="53">
        <f>+IF(H412=0,"",'Ark1'!AF879)</f>
        <v>0.27825981467668887</v>
      </c>
      <c r="L412" s="53">
        <f>+IF(H412=0,"",'Ark1'!T879)</f>
        <v>7</v>
      </c>
      <c r="M412" s="76">
        <f>+IF(H412=0,"",'Ark1'!U879)</f>
        <v>587.20000000000005</v>
      </c>
      <c r="N412" s="66"/>
      <c r="O412" s="76">
        <f>+IF(H412=0,"",'Ark1'!W879)</f>
        <v>100</v>
      </c>
      <c r="P412" s="76">
        <f>+IF(H412=0,"",'Ark1'!X879)</f>
        <v>100</v>
      </c>
      <c r="Q412" s="76">
        <f>+IF(H412=0,"",'Ark1'!AG879)</f>
        <v>1076</v>
      </c>
      <c r="R412" s="76">
        <f>+IF(H412=0,"",'Ark1'!AH879)</f>
        <v>0</v>
      </c>
      <c r="S412" s="76">
        <f>+IF(H412=0,"",'Ark1'!AI879)</f>
        <v>100</v>
      </c>
      <c r="T412" s="76"/>
      <c r="U412" s="76"/>
      <c r="V412" s="76">
        <f>+IF(H412=0,"",'Ark1'!Y879)</f>
        <v>0</v>
      </c>
      <c r="W412" s="53">
        <f>+IF(H412=0,"",'Ark1'!AA879)</f>
        <v>0</v>
      </c>
      <c r="X412" s="76">
        <f>+IF(H412=0,"",'Ark1'!AC879)</f>
        <v>0</v>
      </c>
      <c r="Y412" s="76">
        <f t="shared" ref="Y412:Y423" si="151">IF(H412=0,"",1000*M412/Q412)</f>
        <v>545.72490706319707</v>
      </c>
      <c r="Z412" s="66"/>
      <c r="AA412" s="66">
        <f t="shared" ref="AA412:AA423" si="152">IF(H412=0,"",M412/C412)</f>
        <v>53.381818181818183</v>
      </c>
      <c r="AB412" s="66">
        <f t="shared" ref="AB412:AB420" si="153">IF(H412=0,"",H412/G412)</f>
        <v>1</v>
      </c>
      <c r="AC412" s="288"/>
      <c r="AE412" s="56"/>
      <c r="AF412" s="56"/>
      <c r="AG412" s="1"/>
    </row>
    <row r="413" spans="1:39">
      <c r="A413" s="288"/>
      <c r="B413" s="288">
        <f>+'Ark1'!C880</f>
        <v>2023</v>
      </c>
      <c r="C413" s="51">
        <f>+'Ark1'!L880</f>
        <v>11</v>
      </c>
      <c r="D413" s="52" t="str">
        <f t="shared" si="150"/>
        <v>U</v>
      </c>
      <c r="E413" s="52">
        <f>+'Ark1'!D880</f>
        <v>2</v>
      </c>
      <c r="F413" s="52" t="str">
        <f t="shared" ref="F413:F423" si="154">+F396</f>
        <v>Feb</v>
      </c>
      <c r="G413" s="51">
        <f>+IF(H413=0,"",'Ark1'!Q880)</f>
        <v>2</v>
      </c>
      <c r="H413" s="51">
        <f>+'Ark1'!R880</f>
        <v>3</v>
      </c>
      <c r="I413" s="66"/>
      <c r="J413" s="53">
        <f>+IF(H413=0,"",'Ark1'!AE880)</f>
        <v>0.64794816414686807</v>
      </c>
      <c r="K413" s="53">
        <f>+IF(H413=0,"",'Ark1'!AF880)</f>
        <v>0.97715166947264387</v>
      </c>
      <c r="L413" s="53">
        <f>+IF(H413=0,"",'Ark1'!T880)</f>
        <v>6.6666666666666687</v>
      </c>
      <c r="M413" s="76">
        <f>+IF(H413=0,"",'Ark1'!U880)</f>
        <v>552.73333333333358</v>
      </c>
      <c r="N413" s="66"/>
      <c r="O413" s="76">
        <f>+IF(H413=0,"",'Ark1'!W880)</f>
        <v>66.666666666666686</v>
      </c>
      <c r="P413" s="76">
        <f>+IF(H413=0,"",'Ark1'!X880)</f>
        <v>100</v>
      </c>
      <c r="Q413" s="76">
        <f>+IF(H413=0,"",'Ark1'!AG880)</f>
        <v>1072</v>
      </c>
      <c r="R413" s="76">
        <f>+IF(H413=0,"",'Ark1'!AH880)</f>
        <v>0</v>
      </c>
      <c r="S413" s="76">
        <f>+IF(H413=0,"",'Ark1'!AI880)</f>
        <v>100</v>
      </c>
      <c r="T413" s="76"/>
      <c r="U413" s="76"/>
      <c r="V413" s="76">
        <f>+IF(H413=0,"",'Ark1'!Y880)</f>
        <v>54.977409502044246</v>
      </c>
      <c r="W413" s="53">
        <f>+IF(H413=0,"",'Ark1'!AA880)</f>
        <v>0.4714045207910284</v>
      </c>
      <c r="X413" s="76">
        <f>+IF(H413=0,"",'Ark1'!AC880)</f>
        <v>-82.143835987949359</v>
      </c>
      <c r="Y413" s="76">
        <f t="shared" si="151"/>
        <v>515.60945273631864</v>
      </c>
      <c r="Z413" s="66"/>
      <c r="AA413" s="66">
        <f t="shared" si="152"/>
        <v>50.248484848484871</v>
      </c>
      <c r="AB413" s="66">
        <f t="shared" si="153"/>
        <v>1.5</v>
      </c>
      <c r="AC413" s="288"/>
      <c r="AE413" s="56"/>
      <c r="AF413" s="56"/>
      <c r="AG413" s="1"/>
    </row>
    <row r="414" spans="1:39">
      <c r="A414" s="288"/>
      <c r="B414" s="288">
        <f>+'Ark1'!C881</f>
        <v>2023</v>
      </c>
      <c r="C414" s="51">
        <f>+'Ark1'!L881</f>
        <v>11</v>
      </c>
      <c r="D414" s="52" t="str">
        <f t="shared" si="150"/>
        <v>U</v>
      </c>
      <c r="E414" s="52">
        <f>+'Ark1'!D881</f>
        <v>3</v>
      </c>
      <c r="F414" s="52" t="str">
        <f t="shared" si="154"/>
        <v>Mar</v>
      </c>
      <c r="G414" s="51">
        <f>+IF(H414=0,"",'Ark1'!Q881)</f>
        <v>3</v>
      </c>
      <c r="H414" s="51">
        <f>+'Ark1'!R881</f>
        <v>3</v>
      </c>
      <c r="I414" s="66"/>
      <c r="J414" s="53">
        <f>+IF(H414=0,"",'Ark1'!AE881)</f>
        <v>0.56390977443609025</v>
      </c>
      <c r="K414" s="53">
        <f>+IF(H414=0,"",'Ark1'!AF881)</f>
        <v>0.76753838753760195</v>
      </c>
      <c r="L414" s="53">
        <f>+IF(H414=0,"",'Ark1'!T881)</f>
        <v>6.333333333333333</v>
      </c>
      <c r="M414" s="76">
        <f>+IF(H414=0,"",'Ark1'!U881)</f>
        <v>481.9</v>
      </c>
      <c r="N414" s="66"/>
      <c r="O414" s="76">
        <f>+IF(H414=0,"",'Ark1'!W881)</f>
        <v>33.333333333333343</v>
      </c>
      <c r="P414" s="76">
        <f>+IF(H414=0,"",'Ark1'!X881)</f>
        <v>100</v>
      </c>
      <c r="Q414" s="76">
        <f>+IF(H414=0,"",'Ark1'!AG881)</f>
        <v>845.3333333333336</v>
      </c>
      <c r="R414" s="76">
        <f>+IF(H414=0,"",'Ark1'!AH881)</f>
        <v>0</v>
      </c>
      <c r="S414" s="76">
        <f>+IF(H414=0,"",'Ark1'!AI881)</f>
        <v>100</v>
      </c>
      <c r="T414" s="76"/>
      <c r="U414" s="76"/>
      <c r="V414" s="76">
        <f>+IF(H414=0,"",'Ark1'!Y881)</f>
        <v>33.191063054181448</v>
      </c>
      <c r="W414" s="53">
        <f>+IF(H414=0,"",'Ark1'!AA881)</f>
        <v>1.2472191289246499</v>
      </c>
      <c r="X414" s="76">
        <f>+IF(H414=0,"",'Ark1'!AC881)</f>
        <v>26.008621958506527</v>
      </c>
      <c r="Y414" s="76">
        <f t="shared" si="151"/>
        <v>570.07097791798094</v>
      </c>
      <c r="Z414" s="66"/>
      <c r="AA414" s="66">
        <f t="shared" si="152"/>
        <v>43.809090909090905</v>
      </c>
      <c r="AB414" s="66">
        <f t="shared" si="153"/>
        <v>1</v>
      </c>
      <c r="AC414" s="288"/>
      <c r="AE414" s="56"/>
      <c r="AF414" s="56"/>
      <c r="AG414" s="1"/>
    </row>
    <row r="415" spans="1:39">
      <c r="A415" s="288"/>
      <c r="B415" s="288">
        <f>+'Ark1'!C882</f>
        <v>2023</v>
      </c>
      <c r="C415" s="51">
        <f>+'Ark1'!L882</f>
        <v>11</v>
      </c>
      <c r="D415" s="52" t="str">
        <f t="shared" si="150"/>
        <v>U</v>
      </c>
      <c r="E415" s="52">
        <f>+'Ark1'!D882</f>
        <v>4</v>
      </c>
      <c r="F415" s="52" t="str">
        <f t="shared" si="154"/>
        <v>Apr</v>
      </c>
      <c r="G415" s="51">
        <f>+IF(H415=0,"",'Ark1'!Q882)</f>
        <v>3</v>
      </c>
      <c r="H415" s="51">
        <f>+'Ark1'!R882</f>
        <v>3</v>
      </c>
      <c r="I415" s="66"/>
      <c r="J415" s="53">
        <f>+IF(H415=0,"",'Ark1'!AE882)</f>
        <v>0.67415730337078628</v>
      </c>
      <c r="K415" s="53">
        <f>+IF(H415=0,"",'Ark1'!AF882)</f>
        <v>1.1662260145014622</v>
      </c>
      <c r="L415" s="53">
        <f>+IF(H415=0,"",'Ark1'!T882)</f>
        <v>7.3333333333333313</v>
      </c>
      <c r="M415" s="76">
        <f>+IF(H415=0,"",'Ark1'!U882)</f>
        <v>621.06666666666672</v>
      </c>
      <c r="N415" s="66"/>
      <c r="O415" s="76">
        <f>+IF(H415=0,"",'Ark1'!W882)</f>
        <v>100</v>
      </c>
      <c r="P415" s="76">
        <f>+IF(H415=0,"",'Ark1'!X882)</f>
        <v>100</v>
      </c>
      <c r="Q415" s="76">
        <f>+IF(H415=0,"",'Ark1'!AG882)</f>
        <v>1498.3333333333333</v>
      </c>
      <c r="R415" s="76">
        <f>+IF(H415=0,"",'Ark1'!AH882)</f>
        <v>0</v>
      </c>
      <c r="S415" s="76">
        <f>+IF(H415=0,"",'Ark1'!AI882)</f>
        <v>100</v>
      </c>
      <c r="T415" s="76"/>
      <c r="U415" s="76"/>
      <c r="V415" s="76">
        <f>+IF(H415=0,"",'Ark1'!Y882)</f>
        <v>149.66398661297524</v>
      </c>
      <c r="W415" s="53">
        <f>+IF(H415=0,"",'Ark1'!AA882)</f>
        <v>0.4714045207910384</v>
      </c>
      <c r="X415" s="76">
        <f>+IF(H415=0,"",'Ark1'!AC882)</f>
        <v>88.555292438605804</v>
      </c>
      <c r="Y415" s="76">
        <f t="shared" si="151"/>
        <v>414.50500556173535</v>
      </c>
      <c r="Z415" s="66"/>
      <c r="AA415" s="66">
        <f t="shared" si="152"/>
        <v>56.460606060606068</v>
      </c>
      <c r="AB415" s="66">
        <f t="shared" si="153"/>
        <v>1</v>
      </c>
      <c r="AC415" s="288"/>
      <c r="AE415" s="56"/>
      <c r="AF415" s="56"/>
      <c r="AG415" s="1"/>
    </row>
    <row r="416" spans="1:39">
      <c r="A416" s="288"/>
      <c r="B416" s="288">
        <f>+'Ark1'!C883</f>
        <v>2023</v>
      </c>
      <c r="C416" s="51">
        <f>+'Ark1'!L883</f>
        <v>11</v>
      </c>
      <c r="D416" s="52" t="str">
        <f t="shared" si="150"/>
        <v>U</v>
      </c>
      <c r="E416" s="52">
        <f>+'Ark1'!D883</f>
        <v>5</v>
      </c>
      <c r="F416" s="52" t="str">
        <f t="shared" si="154"/>
        <v>Mai</v>
      </c>
      <c r="G416" s="51">
        <f>+IF(H416=0,"",'Ark1'!Q883)</f>
        <v>10</v>
      </c>
      <c r="H416" s="51">
        <f>+'Ark1'!R883</f>
        <v>10</v>
      </c>
      <c r="I416" s="66"/>
      <c r="J416" s="53">
        <f>+IF(H416=0,"",'Ark1'!AE883)</f>
        <v>1.4388489208633091</v>
      </c>
      <c r="K416" s="53">
        <f>+IF(H416=0,"",'Ark1'!AF883)</f>
        <v>2.2329875078020298</v>
      </c>
      <c r="L416" s="53">
        <f>+IF(H416=0,"",'Ark1'!T883)</f>
        <v>8.5</v>
      </c>
      <c r="M416" s="76">
        <f>+IF(H416=0,"",'Ark1'!U883)</f>
        <v>548.79999999999995</v>
      </c>
      <c r="N416" s="66"/>
      <c r="O416" s="76">
        <f>+IF(H416=0,"",'Ark1'!W883)</f>
        <v>80</v>
      </c>
      <c r="P416" s="76">
        <f>+IF(H416=0,"",'Ark1'!X883)</f>
        <v>100</v>
      </c>
      <c r="Q416" s="76">
        <f>+IF(H416=0,"",'Ark1'!AG883)</f>
        <v>838.5</v>
      </c>
      <c r="R416" s="76">
        <f>+IF(H416=0,"",'Ark1'!AH883)</f>
        <v>0</v>
      </c>
      <c r="S416" s="76">
        <f>+IF(H416=0,"",'Ark1'!AI883)</f>
        <v>80</v>
      </c>
      <c r="T416" s="76"/>
      <c r="U416" s="76"/>
      <c r="V416" s="76">
        <f>+IF(H416=0,"",'Ark1'!Y883)</f>
        <v>92.725584387482172</v>
      </c>
      <c r="W416" s="53">
        <f>+IF(H416=0,"",'Ark1'!AA883)</f>
        <v>2.4186773244895656</v>
      </c>
      <c r="X416" s="76">
        <f>+IF(H416=0,"",'Ark1'!AC883)</f>
        <v>21.14830730708405</v>
      </c>
      <c r="Y416" s="76">
        <f t="shared" si="151"/>
        <v>654.50208706022659</v>
      </c>
      <c r="Z416" s="66"/>
      <c r="AA416" s="66">
        <f t="shared" si="152"/>
        <v>49.890909090909084</v>
      </c>
      <c r="AB416" s="66">
        <f t="shared" si="153"/>
        <v>1</v>
      </c>
      <c r="AC416" s="288"/>
      <c r="AE416" s="56"/>
      <c r="AF416" s="56"/>
      <c r="AG416" s="1"/>
    </row>
    <row r="417" spans="1:39">
      <c r="A417" s="288"/>
      <c r="B417" s="288">
        <f>+'Ark1'!C884</f>
        <v>2023</v>
      </c>
      <c r="C417" s="51">
        <f>+'Ark1'!L884</f>
        <v>11</v>
      </c>
      <c r="D417" s="52" t="str">
        <f t="shared" si="150"/>
        <v>U</v>
      </c>
      <c r="E417" s="52">
        <f>+'Ark1'!D884</f>
        <v>6</v>
      </c>
      <c r="F417" s="52" t="str">
        <f t="shared" si="154"/>
        <v>Jun</v>
      </c>
      <c r="G417" s="51">
        <f>+IF(H417=0,"",'Ark1'!Q884)</f>
        <v>6</v>
      </c>
      <c r="H417" s="51">
        <f>+'Ark1'!R884</f>
        <v>6</v>
      </c>
      <c r="I417" s="66"/>
      <c r="J417" s="53">
        <f>+IF(H417=0,"",'Ark1'!AE884)</f>
        <v>0.64516129032258052</v>
      </c>
      <c r="K417" s="53">
        <f>+IF(H417=0,"",'Ark1'!AF884)</f>
        <v>1.0407210778647831</v>
      </c>
      <c r="L417" s="53">
        <f>+IF(H417=0,"",'Ark1'!T884)</f>
        <v>7</v>
      </c>
      <c r="M417" s="76">
        <f>+IF(H417=0,"",'Ark1'!U884)</f>
        <v>562.15</v>
      </c>
      <c r="N417" s="66"/>
      <c r="O417" s="76">
        <f>+IF(H417=0,"",'Ark1'!W884)</f>
        <v>50</v>
      </c>
      <c r="P417" s="76">
        <f>+IF(H417=0,"",'Ark1'!X884)</f>
        <v>100</v>
      </c>
      <c r="Q417" s="76">
        <f>+IF(H417=0,"",'Ark1'!AG884)</f>
        <v>1132.333333333333</v>
      </c>
      <c r="R417" s="76">
        <f>+IF(H417=0,"",'Ark1'!AH884)</f>
        <v>0</v>
      </c>
      <c r="S417" s="76">
        <f>+IF(H417=0,"",'Ark1'!AI884)</f>
        <v>83.333333333333314</v>
      </c>
      <c r="T417" s="76"/>
      <c r="U417" s="76"/>
      <c r="V417" s="76">
        <f>+IF(H417=0,"",'Ark1'!Y884)</f>
        <v>125.46721683372132</v>
      </c>
      <c r="W417" s="53">
        <f>+IF(H417=0,"",'Ark1'!AA884)</f>
        <v>2.0816659994661322</v>
      </c>
      <c r="X417" s="76">
        <f>+IF(H417=0,"",'Ark1'!AC884)</f>
        <v>79.159711918398003</v>
      </c>
      <c r="Y417" s="76">
        <f t="shared" si="151"/>
        <v>496.45275242861362</v>
      </c>
      <c r="Z417" s="66"/>
      <c r="AA417" s="66">
        <f t="shared" si="152"/>
        <v>51.104545454545452</v>
      </c>
      <c r="AB417" s="66">
        <f t="shared" si="153"/>
        <v>1</v>
      </c>
      <c r="AC417" s="288"/>
      <c r="AE417" s="56"/>
      <c r="AF417" s="56"/>
      <c r="AG417" s="1"/>
    </row>
    <row r="418" spans="1:39">
      <c r="A418" s="288"/>
      <c r="B418" s="288">
        <f>+'Ark1'!C885</f>
        <v>2023</v>
      </c>
      <c r="C418" s="51">
        <f>+'Ark1'!L885</f>
        <v>11</v>
      </c>
      <c r="D418" s="52" t="str">
        <f t="shared" si="150"/>
        <v>U</v>
      </c>
      <c r="E418" s="52">
        <f>+'Ark1'!D885</f>
        <v>7</v>
      </c>
      <c r="F418" s="52" t="str">
        <f t="shared" si="154"/>
        <v>Jul</v>
      </c>
      <c r="G418" s="51">
        <f>+IF(H418=0,"",'Ark1'!Q885)</f>
        <v>4</v>
      </c>
      <c r="H418" s="51">
        <f>+'Ark1'!R885</f>
        <v>4</v>
      </c>
      <c r="I418" s="66"/>
      <c r="J418" s="53">
        <f>+IF(H418=0,"",'Ark1'!AE885)</f>
        <v>0.72992700729927051</v>
      </c>
      <c r="K418" s="53">
        <f>+IF(H418=0,"",'Ark1'!AF885)</f>
        <v>1.1560241067987724</v>
      </c>
      <c r="L418" s="53">
        <f>+IF(H418=0,"",'Ark1'!T885)</f>
        <v>7</v>
      </c>
      <c r="M418" s="76">
        <f>+IF(H418=0,"",'Ark1'!U885)</f>
        <v>568.45000000000005</v>
      </c>
      <c r="N418" s="66"/>
      <c r="O418" s="76">
        <f>+IF(H418=0,"",'Ark1'!W885)</f>
        <v>75</v>
      </c>
      <c r="P418" s="76">
        <f>+IF(H418=0,"",'Ark1'!X885)</f>
        <v>100</v>
      </c>
      <c r="Q418" s="76">
        <f>+IF(H418=0,"",'Ark1'!AG885)</f>
        <v>1119.5</v>
      </c>
      <c r="R418" s="76">
        <f>+IF(H418=0,"",'Ark1'!AH885)</f>
        <v>0</v>
      </c>
      <c r="S418" s="76">
        <f>+IF(H418=0,"",'Ark1'!AI885)</f>
        <v>100</v>
      </c>
      <c r="T418" s="76"/>
      <c r="U418" s="76"/>
      <c r="V418" s="76">
        <f>+IF(H418=0,"",'Ark1'!Y885)</f>
        <v>83.666256639101775</v>
      </c>
      <c r="W418" s="53">
        <f>+IF(H418=0,"",'Ark1'!AA885)</f>
        <v>0.70710678118654757</v>
      </c>
      <c r="X418" s="76">
        <f>+IF(H418=0,"",'Ark1'!AC885)</f>
        <v>-89.205760783804251</v>
      </c>
      <c r="Y418" s="76">
        <f t="shared" si="151"/>
        <v>507.77132648503795</v>
      </c>
      <c r="Z418" s="66"/>
      <c r="AA418" s="66">
        <f t="shared" si="152"/>
        <v>51.677272727272729</v>
      </c>
      <c r="AB418" s="66">
        <f t="shared" si="153"/>
        <v>1</v>
      </c>
      <c r="AC418" s="288"/>
      <c r="AE418" s="56"/>
      <c r="AF418" s="56"/>
      <c r="AG418" s="1"/>
    </row>
    <row r="419" spans="1:39">
      <c r="A419" s="288"/>
      <c r="B419" s="288">
        <f>+'Ark1'!C886</f>
        <v>2023</v>
      </c>
      <c r="C419" s="51">
        <f>+'Ark1'!L886</f>
        <v>11</v>
      </c>
      <c r="D419" s="52" t="str">
        <f t="shared" si="150"/>
        <v>U</v>
      </c>
      <c r="E419" s="52">
        <f>+'Ark1'!D886</f>
        <v>8</v>
      </c>
      <c r="F419" s="52" t="str">
        <f t="shared" si="154"/>
        <v>Aug</v>
      </c>
      <c r="G419" s="51">
        <f>+IF(H419=0,"",'Ark1'!Q886)</f>
        <v>4</v>
      </c>
      <c r="H419" s="51">
        <f>+'Ark1'!R886</f>
        <v>4</v>
      </c>
      <c r="I419" s="66"/>
      <c r="J419" s="53">
        <f>+IF(H419=0,"",'Ark1'!AE886)</f>
        <v>0.49504950495049505</v>
      </c>
      <c r="K419" s="53">
        <f>+IF(H419=0,"",'Ark1'!AF886)</f>
        <v>0.89538920569412883</v>
      </c>
      <c r="L419" s="53">
        <f>+IF(H419=0,"",'Ark1'!T886)</f>
        <v>7.75</v>
      </c>
      <c r="M419" s="76">
        <f>+IF(H419=0,"",'Ark1'!U886)</f>
        <v>642.20000000000005</v>
      </c>
      <c r="N419" s="66"/>
      <c r="O419" s="76">
        <f>+IF(H419=0,"",'Ark1'!W886)</f>
        <v>50</v>
      </c>
      <c r="P419" s="76">
        <f>+IF(H419=0,"",'Ark1'!X886)</f>
        <v>100</v>
      </c>
      <c r="Q419" s="76">
        <f>+IF(H419=0,"",'Ark1'!AG886)</f>
        <v>1303.25</v>
      </c>
      <c r="R419" s="76">
        <f>+IF(H419=0,"",'Ark1'!AH886)</f>
        <v>0</v>
      </c>
      <c r="S419" s="76">
        <f>+IF(H419=0,"",'Ark1'!AI886)</f>
        <v>100</v>
      </c>
      <c r="T419" s="76"/>
      <c r="U419" s="76"/>
      <c r="V419" s="76">
        <f>+IF(H419=0,"",'Ark1'!Y886)</f>
        <v>69.993321109945512</v>
      </c>
      <c r="W419" s="53">
        <f>+IF(H419=0,"",'Ark1'!AA886)</f>
        <v>2.0463381929681126</v>
      </c>
      <c r="X419" s="76">
        <f>+IF(H419=0,"",'Ark1'!AC886)</f>
        <v>-23.563498240345243</v>
      </c>
      <c r="Y419" s="76">
        <f t="shared" si="151"/>
        <v>492.76807980049875</v>
      </c>
      <c r="Z419" s="66"/>
      <c r="AA419" s="66">
        <f t="shared" si="152"/>
        <v>58.381818181818183</v>
      </c>
      <c r="AB419" s="66">
        <f t="shared" si="153"/>
        <v>1</v>
      </c>
      <c r="AC419" s="288"/>
      <c r="AE419" s="56"/>
      <c r="AF419" s="56"/>
      <c r="AG419" s="1"/>
    </row>
    <row r="420" spans="1:39">
      <c r="A420" s="288"/>
      <c r="B420" s="288">
        <f>+'Ark1'!C887</f>
        <v>2023</v>
      </c>
      <c r="C420" s="51">
        <f>+'Ark1'!L887</f>
        <v>11</v>
      </c>
      <c r="D420" s="52" t="str">
        <f t="shared" si="150"/>
        <v>U</v>
      </c>
      <c r="E420" s="52">
        <f>+'Ark1'!D887</f>
        <v>9</v>
      </c>
      <c r="F420" s="52" t="str">
        <f t="shared" si="154"/>
        <v>Sep</v>
      </c>
      <c r="G420" s="51">
        <f>+IF(H420=0,"",'Ark1'!Q887)</f>
        <v>2</v>
      </c>
      <c r="H420" s="51">
        <f>+'Ark1'!R887</f>
        <v>2</v>
      </c>
      <c r="I420" s="66"/>
      <c r="J420" s="53">
        <f>+IF(H420=0,"",'Ark1'!AE887)</f>
        <v>0.2735978112175102</v>
      </c>
      <c r="K420" s="53">
        <f>+IF(H420=0,"",'Ark1'!AF887)</f>
        <v>0.45273587308489999</v>
      </c>
      <c r="L420" s="53">
        <f>+IF(H420=0,"",'Ark1'!T887)</f>
        <v>6.5</v>
      </c>
      <c r="M420" s="76">
        <f>+IF(H420=0,"",'Ark1'!U887)</f>
        <v>589.25</v>
      </c>
      <c r="N420" s="66"/>
      <c r="O420" s="76">
        <f>+IF(H420=0,"",'Ark1'!W887)</f>
        <v>50</v>
      </c>
      <c r="P420" s="76">
        <f>+IF(H420=0,"",'Ark1'!X887)</f>
        <v>100</v>
      </c>
      <c r="Q420" s="76">
        <f>+IF(H420=0,"",'Ark1'!AG887)</f>
        <v>1650.5</v>
      </c>
      <c r="R420" s="76">
        <f>+IF(H420=0,"",'Ark1'!AH887)</f>
        <v>0</v>
      </c>
      <c r="S420" s="76">
        <f>+IF(H420=0,"",'Ark1'!AI887)</f>
        <v>100</v>
      </c>
      <c r="T420" s="76"/>
      <c r="U420" s="76"/>
      <c r="V420" s="76">
        <f>+IF(H420=0,"",'Ark1'!Y887)</f>
        <v>57.550000000000523</v>
      </c>
      <c r="W420" s="53">
        <f>+IF(H420=0,"",'Ark1'!AA887)</f>
        <v>1.5</v>
      </c>
      <c r="X420" s="76">
        <f>+IF(H420=0,"",'Ark1'!AC887)</f>
        <v>99.999999999999375</v>
      </c>
      <c r="Y420" s="76">
        <f t="shared" si="151"/>
        <v>357.0130263556498</v>
      </c>
      <c r="Z420" s="66"/>
      <c r="AA420" s="66">
        <f t="shared" si="152"/>
        <v>53.56818181818182</v>
      </c>
      <c r="AB420" s="66">
        <f t="shared" si="153"/>
        <v>1</v>
      </c>
      <c r="AC420" s="288"/>
      <c r="AE420" s="56"/>
      <c r="AF420" s="56"/>
      <c r="AG420" s="1"/>
    </row>
    <row r="421" spans="1:39">
      <c r="A421" s="288"/>
      <c r="B421" s="288">
        <f>+'Ark1'!C888</f>
        <v>2023</v>
      </c>
      <c r="C421" s="51">
        <f>+'Ark1'!L888</f>
        <v>11</v>
      </c>
      <c r="D421" s="52" t="str">
        <f t="shared" si="150"/>
        <v>U</v>
      </c>
      <c r="E421" s="52">
        <f>+'Ark1'!D888</f>
        <v>10</v>
      </c>
      <c r="F421" s="52" t="str">
        <f t="shared" si="154"/>
        <v>Okt</v>
      </c>
      <c r="G421" s="51">
        <f>+IF(H421=0,"",'Ark1'!Q888)</f>
        <v>3</v>
      </c>
      <c r="H421" s="51">
        <f>+'Ark1'!R888</f>
        <v>3</v>
      </c>
      <c r="I421" s="66"/>
      <c r="J421" s="53">
        <f>+IF(H421=0,"",'Ark1'!AE888)</f>
        <v>0.31746031746031739</v>
      </c>
      <c r="K421" s="53">
        <f>+IF(H421=0,"",'Ark1'!AF888)</f>
        <v>0.54641968571122734</v>
      </c>
      <c r="L421" s="53">
        <f>+IF(H421=0,"",'Ark1'!T888)</f>
        <v>7</v>
      </c>
      <c r="M421" s="76">
        <f>+IF(H421=0,"",'Ark1'!U888)</f>
        <v>588.73333333333323</v>
      </c>
      <c r="N421" s="66"/>
      <c r="O421" s="76">
        <f>+IF(H421=0,"",'Ark1'!W888)</f>
        <v>66.666666666666686</v>
      </c>
      <c r="P421" s="76">
        <f>+IF(H421=0,"",'Ark1'!X888)</f>
        <v>100</v>
      </c>
      <c r="Q421" s="76">
        <f>+IF(H421=0,"",'Ark1'!AG888)</f>
        <v>1176.333333333333</v>
      </c>
      <c r="R421" s="76">
        <f>+IF(H421=0,"",'Ark1'!AH888)</f>
        <v>0</v>
      </c>
      <c r="S421" s="76">
        <f>+IF(H421=0,"",'Ark1'!AI888)</f>
        <v>100</v>
      </c>
      <c r="T421" s="76"/>
      <c r="U421" s="76"/>
      <c r="V421" s="76">
        <f>+IF(H421=0,"",'Ark1'!Y888)</f>
        <v>72.876989204794</v>
      </c>
      <c r="W421" s="53">
        <f>+IF(H421=0,"",'Ark1'!AA888)</f>
        <v>0.81649658092772603</v>
      </c>
      <c r="X421" s="76">
        <f>+IF(H421=0,"",'Ark1'!AC888)</f>
        <v>-79.266629605544381</v>
      </c>
      <c r="Y421" s="76">
        <f t="shared" si="151"/>
        <v>500.48172286766794</v>
      </c>
      <c r="Z421" s="66"/>
      <c r="AA421" s="66">
        <f t="shared" si="152"/>
        <v>53.521212121212109</v>
      </c>
      <c r="AB421" s="66">
        <f t="shared" ref="AB421:AB491" si="155">IF(H421=0,"",H421/G421)</f>
        <v>1</v>
      </c>
      <c r="AC421" s="288"/>
      <c r="AE421" s="56"/>
      <c r="AF421" s="56"/>
      <c r="AG421" s="1"/>
    </row>
    <row r="422" spans="1:39">
      <c r="A422" s="288"/>
      <c r="B422" s="288">
        <f>+'Ark1'!C889</f>
        <v>2023</v>
      </c>
      <c r="C422" s="51">
        <f>+'Ark1'!L889</f>
        <v>11</v>
      </c>
      <c r="D422" s="52" t="str">
        <f t="shared" si="150"/>
        <v>U</v>
      </c>
      <c r="E422" s="52">
        <f>+'Ark1'!D889</f>
        <v>11</v>
      </c>
      <c r="F422" s="52" t="str">
        <f t="shared" si="154"/>
        <v>Nov</v>
      </c>
      <c r="G422" s="51">
        <f>+IF(H422=0,"",'Ark1'!Q889)</f>
        <v>2</v>
      </c>
      <c r="H422" s="51">
        <f>+'Ark1'!R889</f>
        <v>2</v>
      </c>
      <c r="I422" s="66"/>
      <c r="J422" s="53">
        <f>+IF(H422=0,"",'Ark1'!AE889)</f>
        <v>0.17905102954341984</v>
      </c>
      <c r="K422" s="53">
        <f>+IF(H422=0,"",'Ark1'!AF889)</f>
        <v>0.31599044344612914</v>
      </c>
      <c r="L422" s="53">
        <f>+IF(H422=0,"",'Ark1'!T889)</f>
        <v>6</v>
      </c>
      <c r="M422" s="76">
        <f>+IF(H422=0,"",'Ark1'!U889)</f>
        <v>602.45000000000005</v>
      </c>
      <c r="N422" s="66"/>
      <c r="O422" s="76">
        <f>+IF(H422=0,"",'Ark1'!W889)</f>
        <v>0</v>
      </c>
      <c r="P422" s="76">
        <f>+IF(H422=0,"",'Ark1'!X889)</f>
        <v>100</v>
      </c>
      <c r="Q422" s="76">
        <f>+IF(H422=0,"",'Ark1'!AG889)</f>
        <v>1379</v>
      </c>
      <c r="R422" s="76">
        <f>+IF(H422=0,"",'Ark1'!AH889)</f>
        <v>0</v>
      </c>
      <c r="S422" s="76">
        <f>+IF(H422=0,"",'Ark1'!AI889)</f>
        <v>50</v>
      </c>
      <c r="T422" s="76"/>
      <c r="U422" s="76"/>
      <c r="V422" s="76">
        <f>+IF(H422=0,"",'Ark1'!Y889)</f>
        <v>30.949999999999477</v>
      </c>
      <c r="W422" s="53">
        <f>+IF(H422=0,"",'Ark1'!AA889)</f>
        <v>0</v>
      </c>
      <c r="X422" s="76">
        <f>+IF(H422=0,"",'Ark1'!AC889)</f>
        <v>0</v>
      </c>
      <c r="Y422" s="76">
        <f t="shared" si="151"/>
        <v>436.87454677302395</v>
      </c>
      <c r="Z422" s="66"/>
      <c r="AA422" s="66">
        <f t="shared" si="152"/>
        <v>54.768181818181823</v>
      </c>
      <c r="AB422" s="66">
        <f t="shared" si="155"/>
        <v>1</v>
      </c>
      <c r="AC422" s="288"/>
      <c r="AE422" s="56"/>
      <c r="AF422" s="56"/>
      <c r="AG422" s="1"/>
    </row>
    <row r="423" spans="1:39">
      <c r="A423" s="288"/>
      <c r="B423" s="288">
        <f>+'Ark1'!C890</f>
        <v>2023</v>
      </c>
      <c r="C423" s="51">
        <f>+'Ark1'!L890</f>
        <v>11</v>
      </c>
      <c r="D423" s="52" t="str">
        <f t="shared" si="150"/>
        <v>U</v>
      </c>
      <c r="E423" s="52">
        <f>+'Ark1'!D890</f>
        <v>12</v>
      </c>
      <c r="F423" s="52" t="str">
        <f t="shared" si="154"/>
        <v>Des</v>
      </c>
      <c r="G423" s="51">
        <f>+IF(H423=0,"",'Ark1'!Q890)</f>
        <v>1</v>
      </c>
      <c r="H423" s="51">
        <f>+'Ark1'!R890</f>
        <v>1</v>
      </c>
      <c r="I423" s="66"/>
      <c r="J423" s="53">
        <f>+IF(H423=0,"",'Ark1'!AE890)</f>
        <v>0.38759689922480622</v>
      </c>
      <c r="K423" s="53">
        <f>+IF(H423=0,"",'Ark1'!AF890)</f>
        <v>0.74930287146361696</v>
      </c>
      <c r="L423" s="53">
        <f>+IF(H423=0,"",'Ark1'!T890)</f>
        <v>8</v>
      </c>
      <c r="M423" s="76">
        <f>+IF(H423=0,"",'Ark1'!U890)</f>
        <v>679.30000000000018</v>
      </c>
      <c r="N423" s="66"/>
      <c r="O423" s="76">
        <f>+IF(H423=0,"",'Ark1'!W890)</f>
        <v>100</v>
      </c>
      <c r="P423" s="76">
        <f>+IF(H423=0,"",'Ark1'!X890)</f>
        <v>100</v>
      </c>
      <c r="Q423" s="76">
        <f>+IF(H423=0,"",'Ark1'!AG890)</f>
        <v>1341</v>
      </c>
      <c r="R423" s="76">
        <f>+IF(H423=0,"",'Ark1'!AH890)</f>
        <v>0</v>
      </c>
      <c r="S423" s="76">
        <f>+IF(H423=0,"",'Ark1'!AI890)</f>
        <v>100</v>
      </c>
      <c r="T423" s="76"/>
      <c r="U423" s="76"/>
      <c r="V423" s="76">
        <f>+IF(H423=0,"",'Ark1'!Y890)</f>
        <v>0</v>
      </c>
      <c r="W423" s="53">
        <f>+IF(H423=0,"",'Ark1'!AA890)</f>
        <v>0</v>
      </c>
      <c r="X423" s="76">
        <f>+IF(H423=0,"",'Ark1'!AC890)</f>
        <v>0</v>
      </c>
      <c r="Y423" s="76">
        <f t="shared" si="151"/>
        <v>506.56226696495168</v>
      </c>
      <c r="Z423" s="66"/>
      <c r="AA423" s="66">
        <f t="shared" si="152"/>
        <v>61.754545454545472</v>
      </c>
      <c r="AB423" s="66">
        <f t="shared" si="155"/>
        <v>1</v>
      </c>
      <c r="AC423" s="288"/>
      <c r="AE423" s="56"/>
      <c r="AF423" s="56"/>
      <c r="AG423" s="1"/>
    </row>
    <row r="424" spans="1:39" ht="15.6">
      <c r="A424" s="288"/>
      <c r="B424" s="288"/>
      <c r="C424" s="285"/>
      <c r="D424" s="285"/>
      <c r="E424" s="285"/>
      <c r="F424" s="285"/>
      <c r="G424" s="285"/>
      <c r="H424" s="285"/>
      <c r="I424" s="288"/>
      <c r="J424" s="286"/>
      <c r="K424" s="287"/>
      <c r="L424" s="288"/>
      <c r="M424" s="288"/>
      <c r="N424" s="288"/>
      <c r="O424" s="289"/>
      <c r="P424" s="289"/>
      <c r="Q424" s="288"/>
      <c r="R424" s="289"/>
      <c r="S424" s="289"/>
      <c r="T424" s="289"/>
      <c r="U424" s="289"/>
      <c r="V424" s="289"/>
      <c r="W424" s="288"/>
      <c r="X424" s="289"/>
      <c r="Y424" s="288"/>
      <c r="Z424" s="288"/>
      <c r="AA424" s="287"/>
      <c r="AB424" s="290"/>
      <c r="AC424" s="288"/>
      <c r="AD424" s="4"/>
      <c r="AE424" s="56"/>
      <c r="AF424" s="56"/>
      <c r="AG424" s="1"/>
      <c r="AH424" s="5"/>
      <c r="AI424"/>
      <c r="AM424"/>
    </row>
    <row r="425" spans="1:39" ht="15.6">
      <c r="A425" s="288"/>
      <c r="B425" s="288"/>
      <c r="C425" s="285"/>
      <c r="D425" s="285"/>
      <c r="E425" s="285"/>
      <c r="F425" s="285"/>
      <c r="G425" s="285"/>
      <c r="H425" s="285"/>
      <c r="I425" s="288"/>
      <c r="J425" s="286"/>
      <c r="K425" s="287"/>
      <c r="L425" s="288"/>
      <c r="M425" s="288"/>
      <c r="N425" s="288"/>
      <c r="O425" s="289"/>
      <c r="P425" s="289"/>
      <c r="Q425" s="288"/>
      <c r="R425" s="289"/>
      <c r="S425" s="289"/>
      <c r="T425" s="289"/>
      <c r="U425" s="289"/>
      <c r="V425" s="289"/>
      <c r="W425" s="288"/>
      <c r="X425" s="289"/>
      <c r="Y425" s="288"/>
      <c r="Z425" s="288"/>
      <c r="AA425" s="287"/>
      <c r="AB425" s="290" t="s">
        <v>4</v>
      </c>
      <c r="AC425" s="288"/>
      <c r="AD425" s="4"/>
      <c r="AE425" s="56"/>
      <c r="AF425" s="56"/>
      <c r="AG425" s="1"/>
      <c r="AH425" s="5"/>
      <c r="AI425"/>
      <c r="AM425"/>
    </row>
    <row r="426" spans="1:39" ht="15.6">
      <c r="A426" s="288"/>
      <c r="B426" s="288"/>
      <c r="C426" s="288"/>
      <c r="D426" s="288"/>
      <c r="E426" s="288"/>
      <c r="F426" s="288"/>
      <c r="G426" s="291" t="s">
        <v>4</v>
      </c>
      <c r="H426" s="288"/>
      <c r="I426" s="287"/>
      <c r="J426" s="287"/>
      <c r="K426" s="287"/>
      <c r="L426" s="291" t="s">
        <v>23</v>
      </c>
      <c r="M426" s="287"/>
      <c r="N426" s="287"/>
      <c r="O426" s="292" t="s">
        <v>402</v>
      </c>
      <c r="P426" s="292" t="s">
        <v>402</v>
      </c>
      <c r="Q426" s="293" t="s">
        <v>538</v>
      </c>
      <c r="R426" s="292" t="s">
        <v>402</v>
      </c>
      <c r="S426" s="292" t="s">
        <v>402</v>
      </c>
      <c r="T426" s="292"/>
      <c r="U426" s="292"/>
      <c r="V426" s="293" t="s">
        <v>422</v>
      </c>
      <c r="W426" s="288"/>
      <c r="X426" s="293" t="s">
        <v>586</v>
      </c>
      <c r="Y426" s="291" t="s">
        <v>489</v>
      </c>
      <c r="Z426" s="287"/>
      <c r="AA426" s="290" t="s">
        <v>77</v>
      </c>
      <c r="AB426" s="290" t="s">
        <v>9</v>
      </c>
      <c r="AC426" s="288"/>
      <c r="AD426" s="4"/>
      <c r="AE426" s="56"/>
      <c r="AF426" s="56"/>
      <c r="AG426" s="1"/>
      <c r="AH426" s="5"/>
      <c r="AI426"/>
      <c r="AM426"/>
    </row>
    <row r="427" spans="1:39" ht="15.6">
      <c r="A427" s="288"/>
      <c r="B427" s="288"/>
      <c r="C427" s="288"/>
      <c r="D427" s="288"/>
      <c r="E427" s="291"/>
      <c r="F427" s="291"/>
      <c r="G427" s="291" t="s">
        <v>487</v>
      </c>
      <c r="H427" s="291" t="s">
        <v>4</v>
      </c>
      <c r="I427" s="290"/>
      <c r="J427" s="290" t="s">
        <v>4</v>
      </c>
      <c r="K427" s="290" t="s">
        <v>1</v>
      </c>
      <c r="L427" s="291" t="s">
        <v>493</v>
      </c>
      <c r="M427" s="290" t="s">
        <v>23</v>
      </c>
      <c r="N427" s="290"/>
      <c r="O427" s="293" t="s">
        <v>585</v>
      </c>
      <c r="P427" s="293" t="s">
        <v>500</v>
      </c>
      <c r="Q427" s="293" t="s">
        <v>563</v>
      </c>
      <c r="R427" s="293" t="s">
        <v>502</v>
      </c>
      <c r="S427" s="293" t="s">
        <v>571</v>
      </c>
      <c r="T427" s="293"/>
      <c r="U427" s="293"/>
      <c r="V427" s="293"/>
      <c r="W427" s="291" t="s">
        <v>413</v>
      </c>
      <c r="X427" s="293" t="s">
        <v>1</v>
      </c>
      <c r="Y427" s="291" t="s">
        <v>498</v>
      </c>
      <c r="Z427" s="290"/>
      <c r="AA427" s="290" t="s">
        <v>423</v>
      </c>
      <c r="AB427" s="290" t="s">
        <v>70</v>
      </c>
      <c r="AC427" s="288"/>
      <c r="AD427" s="4"/>
      <c r="AE427" s="56"/>
      <c r="AF427" s="56"/>
      <c r="AG427" s="1"/>
      <c r="AH427" s="5"/>
      <c r="AI427"/>
      <c r="AM427"/>
    </row>
    <row r="428" spans="1:39" ht="15.6">
      <c r="A428" s="288"/>
      <c r="B428" s="288"/>
      <c r="C428" s="291" t="s">
        <v>0</v>
      </c>
      <c r="D428" s="291"/>
      <c r="E428" s="291" t="s">
        <v>86</v>
      </c>
      <c r="F428" s="291"/>
      <c r="G428" s="294" t="s">
        <v>488</v>
      </c>
      <c r="H428" s="294" t="s">
        <v>9</v>
      </c>
      <c r="I428" s="295"/>
      <c r="J428" s="295" t="s">
        <v>402</v>
      </c>
      <c r="K428" s="295" t="s">
        <v>402</v>
      </c>
      <c r="L428" s="294" t="s">
        <v>414</v>
      </c>
      <c r="M428" s="295" t="s">
        <v>44</v>
      </c>
      <c r="N428" s="295"/>
      <c r="O428" s="296" t="s">
        <v>561</v>
      </c>
      <c r="P428" s="296" t="s">
        <v>439</v>
      </c>
      <c r="Q428" s="296" t="s">
        <v>495</v>
      </c>
      <c r="R428" s="296" t="s">
        <v>482</v>
      </c>
      <c r="S428" s="296" t="s">
        <v>536</v>
      </c>
      <c r="T428" s="296"/>
      <c r="U428" s="296"/>
      <c r="V428" s="296" t="s">
        <v>1</v>
      </c>
      <c r="W428" s="294" t="s">
        <v>414</v>
      </c>
      <c r="X428" s="296" t="s">
        <v>539</v>
      </c>
      <c r="Y428" s="294" t="s">
        <v>499</v>
      </c>
      <c r="Z428" s="295"/>
      <c r="AA428" s="295" t="s">
        <v>424</v>
      </c>
      <c r="AB428" s="295" t="s">
        <v>566</v>
      </c>
      <c r="AC428" s="288"/>
      <c r="AD428" s="4"/>
      <c r="AE428" s="56"/>
      <c r="AF428" s="56"/>
      <c r="AG428" s="1"/>
      <c r="AH428" s="5"/>
      <c r="AI428"/>
      <c r="AM428"/>
    </row>
    <row r="429" spans="1:39" ht="15.6">
      <c r="A429" s="288"/>
      <c r="B429" s="288">
        <f>+'Ark1'!C891</f>
        <v>2023</v>
      </c>
      <c r="C429" s="51">
        <f>+'Ark1'!L891</f>
        <v>12</v>
      </c>
      <c r="D429" s="52" t="s">
        <v>38</v>
      </c>
      <c r="E429" s="52">
        <f>+'Ark1'!D891</f>
        <v>1</v>
      </c>
      <c r="F429" s="52" t="str">
        <f>+F412</f>
        <v>Jan</v>
      </c>
      <c r="G429" s="51" t="str">
        <f>+IF(H429=0,"",'Ark1'!Q891)</f>
        <v/>
      </c>
      <c r="H429" s="51">
        <f>+'Ark1'!R891</f>
        <v>0</v>
      </c>
      <c r="I429" s="66"/>
      <c r="J429" s="53" t="str">
        <f>+IF(H429=0,"",'Ark1'!AE891)</f>
        <v/>
      </c>
      <c r="K429" s="53" t="str">
        <f>+IF(H429=0,"",'Ark1'!AF891)</f>
        <v/>
      </c>
      <c r="L429" s="53" t="str">
        <f>+IF(H429=0,"",'Ark1'!T891)</f>
        <v/>
      </c>
      <c r="M429" s="115" t="str">
        <f>+IF(H429=0,"",'Ark1'!U891)</f>
        <v/>
      </c>
      <c r="N429" s="66"/>
      <c r="O429" s="76" t="str">
        <f>+IF(H429=0,"",'Ark1'!W891)</f>
        <v/>
      </c>
      <c r="P429" s="76" t="str">
        <f>+IF(H429=0,"",'Ark1'!X891)</f>
        <v/>
      </c>
      <c r="Q429" s="76" t="str">
        <f>+IF(H429=0,"",'Ark1'!AG891)</f>
        <v/>
      </c>
      <c r="R429" s="76" t="str">
        <f>+IF(H429=0,"",'Ark1'!AH891)</f>
        <v/>
      </c>
      <c r="S429" s="76" t="str">
        <f>+IF(H429=0,"",'Ark1'!AI891)</f>
        <v/>
      </c>
      <c r="T429" s="76"/>
      <c r="U429" s="76"/>
      <c r="V429" s="76" t="str">
        <f>+IF(H429=0,"",'Ark1'!Y891)</f>
        <v/>
      </c>
      <c r="W429" s="53" t="str">
        <f>+IF(H429=0,"",'Ark1'!AA891)</f>
        <v/>
      </c>
      <c r="X429" s="76" t="str">
        <f>+IF(H429=0,"",'Ark1'!AC891)</f>
        <v/>
      </c>
      <c r="Y429" s="76" t="str">
        <f t="shared" ref="Y429:Y440" si="156">IF(H429=0,"",1000*M429/Q429)</f>
        <v/>
      </c>
      <c r="Z429" s="66"/>
      <c r="AA429" s="66" t="str">
        <f t="shared" ref="AA429:AA440" si="157">IF(H429=0,"",M429/C429)</f>
        <v/>
      </c>
      <c r="AB429" s="66" t="str">
        <f t="shared" si="155"/>
        <v/>
      </c>
      <c r="AC429" s="288"/>
      <c r="AE429" s="56"/>
      <c r="AF429" s="56"/>
      <c r="AG429" s="1"/>
    </row>
    <row r="430" spans="1:39" ht="15.6">
      <c r="A430" s="288"/>
      <c r="B430" s="288">
        <f>+'Ark1'!C892</f>
        <v>2023</v>
      </c>
      <c r="C430" s="51">
        <f>+'Ark1'!L892</f>
        <v>12</v>
      </c>
      <c r="D430" s="52" t="s">
        <v>38</v>
      </c>
      <c r="E430" s="52">
        <f>+'Ark1'!D892</f>
        <v>2</v>
      </c>
      <c r="F430" s="52" t="str">
        <f t="shared" ref="F430:F440" si="158">+F413</f>
        <v>Feb</v>
      </c>
      <c r="G430" s="51" t="str">
        <f>+IF(H430=0,"",'Ark1'!Q892)</f>
        <v/>
      </c>
      <c r="H430" s="51">
        <f>+'Ark1'!R892</f>
        <v>0</v>
      </c>
      <c r="I430" s="66"/>
      <c r="J430" s="53" t="str">
        <f>+IF(H430=0,"",'Ark1'!AE892)</f>
        <v/>
      </c>
      <c r="K430" s="53" t="str">
        <f>+IF(H430=0,"",'Ark1'!AF892)</f>
        <v/>
      </c>
      <c r="L430" s="53" t="str">
        <f>+IF(H430=0,"",'Ark1'!T892)</f>
        <v/>
      </c>
      <c r="M430" s="115" t="str">
        <f>+IF(H430=0,"",'Ark1'!U892)</f>
        <v/>
      </c>
      <c r="N430" s="66"/>
      <c r="O430" s="76" t="str">
        <f>+IF(H430=0,"",'Ark1'!W892)</f>
        <v/>
      </c>
      <c r="P430" s="76" t="str">
        <f>+IF(H430=0,"",'Ark1'!X892)</f>
        <v/>
      </c>
      <c r="Q430" s="76" t="str">
        <f>+IF(H430=0,"",'Ark1'!AG892)</f>
        <v/>
      </c>
      <c r="R430" s="76" t="str">
        <f>+IF(H430=0,"",'Ark1'!AH892)</f>
        <v/>
      </c>
      <c r="S430" s="76" t="str">
        <f>+IF(H430=0,"",'Ark1'!AI892)</f>
        <v/>
      </c>
      <c r="T430" s="76"/>
      <c r="U430" s="76"/>
      <c r="V430" s="76" t="str">
        <f>+IF(H430=0,"",'Ark1'!Y892)</f>
        <v/>
      </c>
      <c r="W430" s="53" t="str">
        <f>+IF(H430=0,"",'Ark1'!AA892)</f>
        <v/>
      </c>
      <c r="X430" s="76" t="str">
        <f>+IF(H430=0,"",'Ark1'!AC892)</f>
        <v/>
      </c>
      <c r="Y430" s="76" t="str">
        <f t="shared" si="156"/>
        <v/>
      </c>
      <c r="Z430" s="66"/>
      <c r="AA430" s="66" t="str">
        <f t="shared" si="157"/>
        <v/>
      </c>
      <c r="AB430" s="66" t="str">
        <f t="shared" si="155"/>
        <v/>
      </c>
      <c r="AC430" s="288"/>
      <c r="AE430" s="56"/>
      <c r="AF430" s="56"/>
      <c r="AG430" s="1"/>
    </row>
    <row r="431" spans="1:39" ht="15.6">
      <c r="A431" s="288"/>
      <c r="B431" s="288">
        <f>+'Ark1'!C893</f>
        <v>2023</v>
      </c>
      <c r="C431" s="51">
        <f>+'Ark1'!L893</f>
        <v>12</v>
      </c>
      <c r="D431" s="52" t="s">
        <v>38</v>
      </c>
      <c r="E431" s="52">
        <f>+'Ark1'!D893</f>
        <v>3</v>
      </c>
      <c r="F431" s="52" t="str">
        <f t="shared" si="158"/>
        <v>Mar</v>
      </c>
      <c r="G431" s="51" t="str">
        <f>+IF(H431=0,"",'Ark1'!Q893)</f>
        <v/>
      </c>
      <c r="H431" s="51">
        <f>+'Ark1'!R893</f>
        <v>0</v>
      </c>
      <c r="I431" s="66"/>
      <c r="J431" s="53" t="str">
        <f>+IF(H431=0,"",'Ark1'!AE893)</f>
        <v/>
      </c>
      <c r="K431" s="53" t="str">
        <f>+IF(H431=0,"",'Ark1'!AF893)</f>
        <v/>
      </c>
      <c r="L431" s="53" t="str">
        <f>+IF(H431=0,"",'Ark1'!T893)</f>
        <v/>
      </c>
      <c r="M431" s="115" t="str">
        <f>+IF(H431=0,"",'Ark1'!U893)</f>
        <v/>
      </c>
      <c r="N431" s="66"/>
      <c r="O431" s="76" t="str">
        <f>+IF(H431=0,"",'Ark1'!W893)</f>
        <v/>
      </c>
      <c r="P431" s="76" t="str">
        <f>+IF(H431=0,"",'Ark1'!X893)</f>
        <v/>
      </c>
      <c r="Q431" s="76" t="str">
        <f>+IF(H431=0,"",'Ark1'!AG893)</f>
        <v/>
      </c>
      <c r="R431" s="76" t="str">
        <f>+IF(H431=0,"",'Ark1'!AH893)</f>
        <v/>
      </c>
      <c r="S431" s="76" t="str">
        <f>+IF(H431=0,"",'Ark1'!AI893)</f>
        <v/>
      </c>
      <c r="T431" s="76"/>
      <c r="U431" s="76"/>
      <c r="V431" s="76" t="str">
        <f>+IF(H431=0,"",'Ark1'!Y893)</f>
        <v/>
      </c>
      <c r="W431" s="53" t="str">
        <f>+IF(H431=0,"",'Ark1'!AA893)</f>
        <v/>
      </c>
      <c r="X431" s="76" t="str">
        <f>+IF(H431=0,"",'Ark1'!AC893)</f>
        <v/>
      </c>
      <c r="Y431" s="76" t="str">
        <f t="shared" si="156"/>
        <v/>
      </c>
      <c r="Z431" s="66"/>
      <c r="AA431" s="66" t="str">
        <f t="shared" si="157"/>
        <v/>
      </c>
      <c r="AB431" s="66" t="str">
        <f t="shared" si="155"/>
        <v/>
      </c>
      <c r="AC431" s="288"/>
      <c r="AE431" s="56"/>
      <c r="AF431" s="56"/>
      <c r="AG431" s="1"/>
    </row>
    <row r="432" spans="1:39" ht="15.6">
      <c r="A432" s="288"/>
      <c r="B432" s="288">
        <f>+'Ark1'!C894</f>
        <v>2023</v>
      </c>
      <c r="C432" s="51">
        <f>+'Ark1'!L894</f>
        <v>12</v>
      </c>
      <c r="D432" s="52" t="s">
        <v>38</v>
      </c>
      <c r="E432" s="52">
        <f>+'Ark1'!D894</f>
        <v>4</v>
      </c>
      <c r="F432" s="52" t="str">
        <f t="shared" si="158"/>
        <v>Apr</v>
      </c>
      <c r="G432" s="51" t="str">
        <f>+IF(H432=0,"",'Ark1'!Q894)</f>
        <v/>
      </c>
      <c r="H432" s="51">
        <f>+'Ark1'!R894</f>
        <v>0</v>
      </c>
      <c r="I432" s="66"/>
      <c r="J432" s="53" t="str">
        <f>+IF(H432=0,"",'Ark1'!AE894)</f>
        <v/>
      </c>
      <c r="K432" s="53" t="str">
        <f>+IF(H432=0,"",'Ark1'!AF894)</f>
        <v/>
      </c>
      <c r="L432" s="53" t="str">
        <f>+IF(H432=0,"",'Ark1'!T894)</f>
        <v/>
      </c>
      <c r="M432" s="115" t="str">
        <f>+IF(H432=0,"",'Ark1'!U894)</f>
        <v/>
      </c>
      <c r="N432" s="66"/>
      <c r="O432" s="76" t="str">
        <f>+IF(H432=0,"",'Ark1'!W894)</f>
        <v/>
      </c>
      <c r="P432" s="76" t="str">
        <f>+IF(H432=0,"",'Ark1'!X894)</f>
        <v/>
      </c>
      <c r="Q432" s="76" t="str">
        <f>+IF(H432=0,"",'Ark1'!AG894)</f>
        <v/>
      </c>
      <c r="R432" s="76" t="str">
        <f>+IF(H432=0,"",'Ark1'!AH894)</f>
        <v/>
      </c>
      <c r="S432" s="76" t="str">
        <f>+IF(H432=0,"",'Ark1'!AI894)</f>
        <v/>
      </c>
      <c r="T432" s="76"/>
      <c r="U432" s="76"/>
      <c r="V432" s="76" t="str">
        <f>+IF(H432=0,"",'Ark1'!Y894)</f>
        <v/>
      </c>
      <c r="W432" s="53" t="str">
        <f>+IF(H432=0,"",'Ark1'!AA894)</f>
        <v/>
      </c>
      <c r="X432" s="76" t="str">
        <f>+IF(H432=0,"",'Ark1'!AC894)</f>
        <v/>
      </c>
      <c r="Y432" s="76" t="str">
        <f t="shared" si="156"/>
        <v/>
      </c>
      <c r="Z432" s="66"/>
      <c r="AA432" s="66" t="str">
        <f t="shared" si="157"/>
        <v/>
      </c>
      <c r="AB432" s="66" t="str">
        <f t="shared" si="155"/>
        <v/>
      </c>
      <c r="AC432" s="288"/>
      <c r="AE432" s="56"/>
      <c r="AF432" s="56"/>
      <c r="AG432" s="1"/>
    </row>
    <row r="433" spans="1:39" ht="15.6">
      <c r="A433" s="288"/>
      <c r="B433" s="288">
        <f>+'Ark1'!C895</f>
        <v>2023</v>
      </c>
      <c r="C433" s="51">
        <f>+'Ark1'!L895</f>
        <v>12</v>
      </c>
      <c r="D433" s="52" t="s">
        <v>38</v>
      </c>
      <c r="E433" s="52">
        <f>+'Ark1'!D895</f>
        <v>5</v>
      </c>
      <c r="F433" s="52" t="str">
        <f t="shared" si="158"/>
        <v>Mai</v>
      </c>
      <c r="G433" s="51" t="str">
        <f>+IF(H433=0,"",'Ark1'!Q895)</f>
        <v/>
      </c>
      <c r="H433" s="51">
        <f>+'Ark1'!R895</f>
        <v>0</v>
      </c>
      <c r="I433" s="66"/>
      <c r="J433" s="53" t="str">
        <f>+IF(H433=0,"",'Ark1'!AE895)</f>
        <v/>
      </c>
      <c r="K433" s="53" t="str">
        <f>+IF(H433=0,"",'Ark1'!AF895)</f>
        <v/>
      </c>
      <c r="L433" s="53" t="str">
        <f>+IF(H433=0,"",'Ark1'!T895)</f>
        <v/>
      </c>
      <c r="M433" s="115" t="str">
        <f>+IF(H433=0,"",'Ark1'!U895)</f>
        <v/>
      </c>
      <c r="N433" s="66"/>
      <c r="O433" s="76" t="str">
        <f>+IF(H433=0,"",'Ark1'!W895)</f>
        <v/>
      </c>
      <c r="P433" s="76" t="str">
        <f>+IF(H433=0,"",'Ark1'!X895)</f>
        <v/>
      </c>
      <c r="Q433" s="76" t="str">
        <f>+IF(H433=0,"",'Ark1'!AG895)</f>
        <v/>
      </c>
      <c r="R433" s="76" t="str">
        <f>+IF(H433=0,"",'Ark1'!AH895)</f>
        <v/>
      </c>
      <c r="S433" s="76" t="str">
        <f>+IF(H433=0,"",'Ark1'!AI895)</f>
        <v/>
      </c>
      <c r="T433" s="76"/>
      <c r="U433" s="76"/>
      <c r="V433" s="76" t="str">
        <f>+IF(H433=0,"",'Ark1'!Y895)</f>
        <v/>
      </c>
      <c r="W433" s="53" t="str">
        <f>+IF(H433=0,"",'Ark1'!AA895)</f>
        <v/>
      </c>
      <c r="X433" s="76" t="str">
        <f>+IF(H433=0,"",'Ark1'!AC895)</f>
        <v/>
      </c>
      <c r="Y433" s="76" t="str">
        <f t="shared" si="156"/>
        <v/>
      </c>
      <c r="Z433" s="66"/>
      <c r="AA433" s="66" t="str">
        <f t="shared" si="157"/>
        <v/>
      </c>
      <c r="AB433" s="66" t="str">
        <f t="shared" si="155"/>
        <v/>
      </c>
      <c r="AC433" s="288"/>
      <c r="AE433" s="56"/>
      <c r="AF433" s="56"/>
      <c r="AG433" s="1"/>
    </row>
    <row r="434" spans="1:39" ht="15.6">
      <c r="A434" s="288"/>
      <c r="B434" s="288">
        <f>+'Ark1'!C896</f>
        <v>2023</v>
      </c>
      <c r="C434" s="51">
        <f>+'Ark1'!L896</f>
        <v>12</v>
      </c>
      <c r="D434" s="52" t="s">
        <v>38</v>
      </c>
      <c r="E434" s="52">
        <f>+'Ark1'!D896</f>
        <v>6</v>
      </c>
      <c r="F434" s="52" t="str">
        <f t="shared" si="158"/>
        <v>Jun</v>
      </c>
      <c r="G434" s="51" t="str">
        <f>+IF(H434=0,"",'Ark1'!Q896)</f>
        <v/>
      </c>
      <c r="H434" s="51">
        <f>+'Ark1'!R896</f>
        <v>0</v>
      </c>
      <c r="I434" s="66"/>
      <c r="J434" s="53" t="str">
        <f>+IF(H434=0,"",'Ark1'!AE896)</f>
        <v/>
      </c>
      <c r="K434" s="53" t="str">
        <f>+IF(H434=0,"",'Ark1'!AF896)</f>
        <v/>
      </c>
      <c r="L434" s="53" t="str">
        <f>+IF(H434=0,"",'Ark1'!T896)</f>
        <v/>
      </c>
      <c r="M434" s="115" t="str">
        <f>+IF(H434=0,"",'Ark1'!U896)</f>
        <v/>
      </c>
      <c r="N434" s="66"/>
      <c r="O434" s="76" t="str">
        <f>+IF(H434=0,"",'Ark1'!W896)</f>
        <v/>
      </c>
      <c r="P434" s="76" t="str">
        <f>+IF(H434=0,"",'Ark1'!X896)</f>
        <v/>
      </c>
      <c r="Q434" s="76" t="str">
        <f>+IF(H434=0,"",'Ark1'!AG896)</f>
        <v/>
      </c>
      <c r="R434" s="76" t="str">
        <f>+IF(H434=0,"",'Ark1'!AH896)</f>
        <v/>
      </c>
      <c r="S434" s="76" t="str">
        <f>+IF(H434=0,"",'Ark1'!AI896)</f>
        <v/>
      </c>
      <c r="T434" s="76"/>
      <c r="U434" s="76"/>
      <c r="V434" s="76" t="str">
        <f>+IF(H434=0,"",'Ark1'!Y896)</f>
        <v/>
      </c>
      <c r="W434" s="53" t="str">
        <f>+IF(H434=0,"",'Ark1'!AA896)</f>
        <v/>
      </c>
      <c r="X434" s="76" t="str">
        <f>+IF(H434=0,"",'Ark1'!AC896)</f>
        <v/>
      </c>
      <c r="Y434" s="76" t="str">
        <f t="shared" si="156"/>
        <v/>
      </c>
      <c r="Z434" s="66"/>
      <c r="AA434" s="66" t="str">
        <f t="shared" si="157"/>
        <v/>
      </c>
      <c r="AB434" s="66" t="str">
        <f t="shared" si="155"/>
        <v/>
      </c>
      <c r="AC434" s="288"/>
      <c r="AE434" s="56"/>
      <c r="AF434" s="56"/>
      <c r="AG434" s="1"/>
    </row>
    <row r="435" spans="1:39" ht="15.6">
      <c r="A435" s="288"/>
      <c r="B435" s="288">
        <f>+'Ark1'!C897</f>
        <v>2023</v>
      </c>
      <c r="C435" s="51">
        <f>+'Ark1'!L897</f>
        <v>12</v>
      </c>
      <c r="D435" s="52" t="s">
        <v>38</v>
      </c>
      <c r="E435" s="52">
        <f>+'Ark1'!D897</f>
        <v>7</v>
      </c>
      <c r="F435" s="52" t="str">
        <f t="shared" si="158"/>
        <v>Jul</v>
      </c>
      <c r="G435" s="51" t="str">
        <f>+IF(H435=0,"",'Ark1'!Q897)</f>
        <v/>
      </c>
      <c r="H435" s="51">
        <f>+'Ark1'!R897</f>
        <v>0</v>
      </c>
      <c r="I435" s="66"/>
      <c r="J435" s="53" t="str">
        <f>+IF(H435=0,"",'Ark1'!AE897)</f>
        <v/>
      </c>
      <c r="K435" s="53" t="str">
        <f>+IF(H435=0,"",'Ark1'!AF897)</f>
        <v/>
      </c>
      <c r="L435" s="53" t="str">
        <f>+IF(H435=0,"",'Ark1'!T897)</f>
        <v/>
      </c>
      <c r="M435" s="115" t="str">
        <f>+IF(H435=0,"",'Ark1'!U897)</f>
        <v/>
      </c>
      <c r="N435" s="66"/>
      <c r="O435" s="76" t="str">
        <f>+IF(H435=0,"",'Ark1'!W897)</f>
        <v/>
      </c>
      <c r="P435" s="76" t="str">
        <f>+IF(H435=0,"",'Ark1'!X897)</f>
        <v/>
      </c>
      <c r="Q435" s="76" t="str">
        <f>+IF(H435=0,"",'Ark1'!AG897)</f>
        <v/>
      </c>
      <c r="R435" s="76" t="str">
        <f>+IF(H435=0,"",'Ark1'!AH897)</f>
        <v/>
      </c>
      <c r="S435" s="76" t="str">
        <f>+IF(H435=0,"",'Ark1'!AI897)</f>
        <v/>
      </c>
      <c r="T435" s="76"/>
      <c r="U435" s="76"/>
      <c r="V435" s="76" t="str">
        <f>+IF(H435=0,"",'Ark1'!Y897)</f>
        <v/>
      </c>
      <c r="W435" s="53" t="str">
        <f>+IF(H435=0,"",'Ark1'!AA897)</f>
        <v/>
      </c>
      <c r="X435" s="76" t="str">
        <f>+IF(H435=0,"",'Ark1'!AC897)</f>
        <v/>
      </c>
      <c r="Y435" s="76" t="str">
        <f t="shared" si="156"/>
        <v/>
      </c>
      <c r="Z435" s="66"/>
      <c r="AA435" s="66" t="str">
        <f t="shared" si="157"/>
        <v/>
      </c>
      <c r="AB435" s="66" t="str">
        <f t="shared" si="155"/>
        <v/>
      </c>
      <c r="AC435" s="288"/>
      <c r="AE435" s="56"/>
      <c r="AF435" s="56"/>
      <c r="AG435" s="1"/>
    </row>
    <row r="436" spans="1:39" ht="15.6">
      <c r="A436" s="288"/>
      <c r="B436" s="288">
        <f>+'Ark1'!C898</f>
        <v>2023</v>
      </c>
      <c r="C436" s="51">
        <f>+'Ark1'!L898</f>
        <v>12</v>
      </c>
      <c r="D436" s="52" t="s">
        <v>38</v>
      </c>
      <c r="E436" s="52">
        <f>+'Ark1'!D898</f>
        <v>8</v>
      </c>
      <c r="F436" s="52" t="str">
        <f t="shared" si="158"/>
        <v>Aug</v>
      </c>
      <c r="G436" s="51" t="str">
        <f>+IF(H436=0,"",'Ark1'!Q898)</f>
        <v/>
      </c>
      <c r="H436" s="51">
        <f>+'Ark1'!R898</f>
        <v>0</v>
      </c>
      <c r="I436" s="66"/>
      <c r="J436" s="53" t="str">
        <f>+IF(H436=0,"",'Ark1'!AE898)</f>
        <v/>
      </c>
      <c r="K436" s="53" t="str">
        <f>+IF(H436=0,"",'Ark1'!AF898)</f>
        <v/>
      </c>
      <c r="L436" s="53" t="str">
        <f>+IF(H436=0,"",'Ark1'!T898)</f>
        <v/>
      </c>
      <c r="M436" s="115" t="str">
        <f>+IF(H436=0,"",'Ark1'!U898)</f>
        <v/>
      </c>
      <c r="N436" s="66"/>
      <c r="O436" s="76" t="str">
        <f>+IF(H436=0,"",'Ark1'!W898)</f>
        <v/>
      </c>
      <c r="P436" s="76" t="str">
        <f>+IF(H436=0,"",'Ark1'!X898)</f>
        <v/>
      </c>
      <c r="Q436" s="76" t="str">
        <f>+IF(H436=0,"",'Ark1'!AG898)</f>
        <v/>
      </c>
      <c r="R436" s="76" t="str">
        <f>+IF(H436=0,"",'Ark1'!AH898)</f>
        <v/>
      </c>
      <c r="S436" s="76" t="str">
        <f>+IF(H436=0,"",'Ark1'!AI898)</f>
        <v/>
      </c>
      <c r="T436" s="76"/>
      <c r="U436" s="76"/>
      <c r="V436" s="76" t="str">
        <f>+IF(H436=0,"",'Ark1'!Y898)</f>
        <v/>
      </c>
      <c r="W436" s="53" t="str">
        <f>+IF(H436=0,"",'Ark1'!AA898)</f>
        <v/>
      </c>
      <c r="X436" s="76" t="str">
        <f>+IF(H436=0,"",'Ark1'!AC898)</f>
        <v/>
      </c>
      <c r="Y436" s="76" t="str">
        <f t="shared" si="156"/>
        <v/>
      </c>
      <c r="Z436" s="66"/>
      <c r="AA436" s="66" t="str">
        <f t="shared" si="157"/>
        <v/>
      </c>
      <c r="AB436" s="66" t="str">
        <f t="shared" si="155"/>
        <v/>
      </c>
      <c r="AC436" s="288"/>
      <c r="AE436" s="56"/>
      <c r="AF436" s="56"/>
      <c r="AG436" s="1"/>
    </row>
    <row r="437" spans="1:39" ht="15.6">
      <c r="A437" s="288"/>
      <c r="B437" s="288">
        <f>+'Ark1'!C899</f>
        <v>2023</v>
      </c>
      <c r="C437" s="51">
        <f>+'Ark1'!L899</f>
        <v>12</v>
      </c>
      <c r="D437" s="52" t="s">
        <v>38</v>
      </c>
      <c r="E437" s="52">
        <f>+'Ark1'!D899</f>
        <v>9</v>
      </c>
      <c r="F437" s="52" t="str">
        <f t="shared" si="158"/>
        <v>Sep</v>
      </c>
      <c r="G437" s="51" t="str">
        <f>+IF(H437=0,"",'Ark1'!Q899)</f>
        <v/>
      </c>
      <c r="H437" s="51">
        <f>+'Ark1'!R899</f>
        <v>0</v>
      </c>
      <c r="I437" s="66"/>
      <c r="J437" s="53" t="str">
        <f>+IF(H437=0,"",'Ark1'!AE899)</f>
        <v/>
      </c>
      <c r="K437" s="53" t="str">
        <f>+IF(H437=0,"",'Ark1'!AF899)</f>
        <v/>
      </c>
      <c r="L437" s="53" t="str">
        <f>+IF(H437=0,"",'Ark1'!T899)</f>
        <v/>
      </c>
      <c r="M437" s="115" t="str">
        <f>+IF(H437=0,"",'Ark1'!U899)</f>
        <v/>
      </c>
      <c r="N437" s="66"/>
      <c r="O437" s="76" t="str">
        <f>+IF(H437=0,"",'Ark1'!W899)</f>
        <v/>
      </c>
      <c r="P437" s="76" t="str">
        <f>+IF(H437=0,"",'Ark1'!X899)</f>
        <v/>
      </c>
      <c r="Q437" s="76" t="str">
        <f>+IF(H437=0,"",'Ark1'!AG899)</f>
        <v/>
      </c>
      <c r="R437" s="76" t="str">
        <f>+IF(H437=0,"",'Ark1'!AH899)</f>
        <v/>
      </c>
      <c r="S437" s="76" t="str">
        <f>+IF(H437=0,"",'Ark1'!AI899)</f>
        <v/>
      </c>
      <c r="T437" s="76"/>
      <c r="U437" s="76"/>
      <c r="V437" s="76" t="str">
        <f>+IF(H437=0,"",'Ark1'!Y899)</f>
        <v/>
      </c>
      <c r="W437" s="53" t="str">
        <f>+IF(H437=0,"",'Ark1'!AA899)</f>
        <v/>
      </c>
      <c r="X437" s="76" t="str">
        <f>+IF(H437=0,"",'Ark1'!AC899)</f>
        <v/>
      </c>
      <c r="Y437" s="76" t="str">
        <f t="shared" si="156"/>
        <v/>
      </c>
      <c r="Z437" s="66"/>
      <c r="AA437" s="66" t="str">
        <f t="shared" si="157"/>
        <v/>
      </c>
      <c r="AB437" s="66" t="str">
        <f t="shared" si="155"/>
        <v/>
      </c>
      <c r="AC437" s="288"/>
      <c r="AE437" s="56"/>
      <c r="AF437" s="56"/>
      <c r="AG437" s="1"/>
    </row>
    <row r="438" spans="1:39" ht="15.6">
      <c r="A438" s="288"/>
      <c r="B438" s="288">
        <f>+'Ark1'!C900</f>
        <v>2023</v>
      </c>
      <c r="C438" s="51">
        <f>+'Ark1'!L900</f>
        <v>12</v>
      </c>
      <c r="D438" s="52" t="s">
        <v>38</v>
      </c>
      <c r="E438" s="52">
        <f>+'Ark1'!D900</f>
        <v>10</v>
      </c>
      <c r="F438" s="52" t="str">
        <f t="shared" si="158"/>
        <v>Okt</v>
      </c>
      <c r="G438" s="51" t="str">
        <f>+IF(H438=0,"",'Ark1'!Q900)</f>
        <v/>
      </c>
      <c r="H438" s="51">
        <f>+'Ark1'!R900</f>
        <v>0</v>
      </c>
      <c r="I438" s="66"/>
      <c r="J438" s="53" t="str">
        <f>+IF(H438=0,"",'Ark1'!AE900)</f>
        <v/>
      </c>
      <c r="K438" s="53" t="str">
        <f>+IF(H438=0,"",'Ark1'!AF900)</f>
        <v/>
      </c>
      <c r="L438" s="53" t="str">
        <f>+IF(H438=0,"",'Ark1'!T900)</f>
        <v/>
      </c>
      <c r="M438" s="115" t="str">
        <f>+IF(H438=0,"",'Ark1'!U900)</f>
        <v/>
      </c>
      <c r="N438" s="66"/>
      <c r="O438" s="76" t="str">
        <f>+IF(H438=0,"",'Ark1'!W900)</f>
        <v/>
      </c>
      <c r="P438" s="76" t="str">
        <f>+IF(H438=0,"",'Ark1'!X900)</f>
        <v/>
      </c>
      <c r="Q438" s="76" t="str">
        <f>+IF(H438=0,"",'Ark1'!AG900)</f>
        <v/>
      </c>
      <c r="R438" s="76" t="str">
        <f>+IF(H438=0,"",'Ark1'!AH900)</f>
        <v/>
      </c>
      <c r="S438" s="76" t="str">
        <f>+IF(H438=0,"",'Ark1'!AI900)</f>
        <v/>
      </c>
      <c r="T438" s="76"/>
      <c r="U438" s="76"/>
      <c r="V438" s="76" t="str">
        <f>+IF(H438=0,"",'Ark1'!Y900)</f>
        <v/>
      </c>
      <c r="W438" s="53" t="str">
        <f>+IF(H438=0,"",'Ark1'!AA900)</f>
        <v/>
      </c>
      <c r="X438" s="76" t="str">
        <f>+IF(H438=0,"",'Ark1'!AC900)</f>
        <v/>
      </c>
      <c r="Y438" s="76" t="str">
        <f t="shared" si="156"/>
        <v/>
      </c>
      <c r="Z438" s="66"/>
      <c r="AA438" s="66" t="str">
        <f t="shared" si="157"/>
        <v/>
      </c>
      <c r="AB438" s="66" t="str">
        <f t="shared" si="155"/>
        <v/>
      </c>
      <c r="AC438" s="288"/>
      <c r="AE438" s="56"/>
      <c r="AF438" s="56"/>
      <c r="AG438" s="1"/>
    </row>
    <row r="439" spans="1:39" ht="15.6">
      <c r="A439" s="288"/>
      <c r="B439" s="288">
        <f>+'Ark1'!C901</f>
        <v>2023</v>
      </c>
      <c r="C439" s="51">
        <f>+'Ark1'!L901</f>
        <v>12</v>
      </c>
      <c r="D439" s="52" t="s">
        <v>38</v>
      </c>
      <c r="E439" s="52">
        <f>+'Ark1'!D901</f>
        <v>11</v>
      </c>
      <c r="F439" s="52" t="str">
        <f t="shared" si="158"/>
        <v>Nov</v>
      </c>
      <c r="G439" s="51" t="str">
        <f>+IF(H439=0,"",'Ark1'!Q901)</f>
        <v/>
      </c>
      <c r="H439" s="51">
        <f>+'Ark1'!R901</f>
        <v>0</v>
      </c>
      <c r="I439" s="66"/>
      <c r="J439" s="53" t="str">
        <f>+IF(H439=0,"",'Ark1'!AE901)</f>
        <v/>
      </c>
      <c r="K439" s="53" t="str">
        <f>+IF(H439=0,"",'Ark1'!AF901)</f>
        <v/>
      </c>
      <c r="L439" s="53" t="str">
        <f>+IF(H439=0,"",'Ark1'!T901)</f>
        <v/>
      </c>
      <c r="M439" s="115" t="str">
        <f>+IF(H439=0,"",'Ark1'!U901)</f>
        <v/>
      </c>
      <c r="N439" s="66"/>
      <c r="O439" s="76" t="str">
        <f>+IF(H439=0,"",'Ark1'!W901)</f>
        <v/>
      </c>
      <c r="P439" s="76" t="str">
        <f>+IF(H439=0,"",'Ark1'!X901)</f>
        <v/>
      </c>
      <c r="Q439" s="76" t="str">
        <f>+IF(H439=0,"",'Ark1'!AG901)</f>
        <v/>
      </c>
      <c r="R439" s="76" t="str">
        <f>+IF(H439=0,"",'Ark1'!AH901)</f>
        <v/>
      </c>
      <c r="S439" s="76" t="str">
        <f>+IF(H439=0,"",'Ark1'!AI901)</f>
        <v/>
      </c>
      <c r="T439" s="76"/>
      <c r="U439" s="76"/>
      <c r="V439" s="76" t="str">
        <f>+IF(H439=0,"",'Ark1'!Y901)</f>
        <v/>
      </c>
      <c r="W439" s="53" t="str">
        <f>+IF(H439=0,"",'Ark1'!AA901)</f>
        <v/>
      </c>
      <c r="X439" s="76" t="str">
        <f>+IF(H439=0,"",'Ark1'!AC901)</f>
        <v/>
      </c>
      <c r="Y439" s="76" t="str">
        <f t="shared" si="156"/>
        <v/>
      </c>
      <c r="Z439" s="66"/>
      <c r="AA439" s="66" t="str">
        <f t="shared" si="157"/>
        <v/>
      </c>
      <c r="AB439" s="66" t="str">
        <f t="shared" si="155"/>
        <v/>
      </c>
      <c r="AC439" s="288"/>
      <c r="AE439" s="56"/>
      <c r="AF439" s="56"/>
      <c r="AG439" s="1"/>
    </row>
    <row r="440" spans="1:39" ht="15.6">
      <c r="A440" s="288"/>
      <c r="B440" s="288">
        <f>+'Ark1'!C902</f>
        <v>2023</v>
      </c>
      <c r="C440" s="51">
        <f>+'Ark1'!L902</f>
        <v>12</v>
      </c>
      <c r="D440" s="52" t="s">
        <v>38</v>
      </c>
      <c r="E440" s="52">
        <f>+'Ark1'!D902</f>
        <v>12</v>
      </c>
      <c r="F440" s="52" t="str">
        <f t="shared" si="158"/>
        <v>Des</v>
      </c>
      <c r="G440" s="51" t="str">
        <f>+IF(H440=0,"",'Ark1'!Q902)</f>
        <v/>
      </c>
      <c r="H440" s="51">
        <f>+'Ark1'!R902</f>
        <v>0</v>
      </c>
      <c r="I440" s="66"/>
      <c r="J440" s="53" t="str">
        <f>+IF(H440=0,"",'Ark1'!AE902)</f>
        <v/>
      </c>
      <c r="K440" s="53" t="str">
        <f>+IF(H440=0,"",'Ark1'!AF902)</f>
        <v/>
      </c>
      <c r="L440" s="53" t="str">
        <f>+IF(H440=0,"",'Ark1'!T902)</f>
        <v/>
      </c>
      <c r="M440" s="115" t="str">
        <f>+IF(H440=0,"",'Ark1'!U902)</f>
        <v/>
      </c>
      <c r="N440" s="66"/>
      <c r="O440" s="76" t="str">
        <f>+IF(H440=0,"",'Ark1'!W902)</f>
        <v/>
      </c>
      <c r="P440" s="76" t="str">
        <f>+IF(H440=0,"",'Ark1'!X902)</f>
        <v/>
      </c>
      <c r="Q440" s="76" t="str">
        <f>+IF(H440=0,"",'Ark1'!AG902)</f>
        <v/>
      </c>
      <c r="R440" s="76" t="str">
        <f>+IF(H440=0,"",'Ark1'!AH902)</f>
        <v/>
      </c>
      <c r="S440" s="76" t="str">
        <f>+IF(H440=0,"",'Ark1'!AI902)</f>
        <v/>
      </c>
      <c r="T440" s="76"/>
      <c r="U440" s="76"/>
      <c r="V440" s="76" t="str">
        <f>+IF(H440=0,"",'Ark1'!Y902)</f>
        <v/>
      </c>
      <c r="W440" s="53" t="str">
        <f>+IF(H440=0,"",'Ark1'!AA902)</f>
        <v/>
      </c>
      <c r="X440" s="76" t="str">
        <f>+IF(H440=0,"",'Ark1'!AC902)</f>
        <v/>
      </c>
      <c r="Y440" s="76" t="str">
        <f t="shared" si="156"/>
        <v/>
      </c>
      <c r="Z440" s="66"/>
      <c r="AA440" s="66" t="str">
        <f t="shared" si="157"/>
        <v/>
      </c>
      <c r="AB440" s="66" t="str">
        <f t="shared" si="155"/>
        <v/>
      </c>
      <c r="AC440" s="288"/>
      <c r="AE440" s="56"/>
      <c r="AF440" s="56"/>
      <c r="AG440" s="1"/>
    </row>
    <row r="441" spans="1:39" ht="15.6">
      <c r="A441" s="288"/>
      <c r="B441" s="288"/>
      <c r="C441" s="285"/>
      <c r="D441" s="285"/>
      <c r="E441" s="285"/>
      <c r="F441" s="285"/>
      <c r="G441" s="285"/>
      <c r="H441" s="285"/>
      <c r="I441" s="288"/>
      <c r="J441" s="286"/>
      <c r="K441" s="287"/>
      <c r="L441" s="288"/>
      <c r="M441" s="288"/>
      <c r="N441" s="288"/>
      <c r="O441" s="289"/>
      <c r="P441" s="289"/>
      <c r="Q441" s="288"/>
      <c r="R441" s="289"/>
      <c r="S441" s="289"/>
      <c r="T441" s="289"/>
      <c r="U441" s="289"/>
      <c r="V441" s="289"/>
      <c r="W441" s="288"/>
      <c r="X441" s="289"/>
      <c r="Y441" s="288"/>
      <c r="Z441" s="288"/>
      <c r="AA441" s="287"/>
      <c r="AB441" s="290"/>
      <c r="AC441" s="288"/>
      <c r="AD441" s="4"/>
      <c r="AE441" s="56"/>
      <c r="AF441" s="56"/>
      <c r="AG441" s="1"/>
      <c r="AH441" s="5"/>
      <c r="AI441"/>
      <c r="AM441"/>
    </row>
    <row r="442" spans="1:39" ht="15.6">
      <c r="A442" s="288"/>
      <c r="B442" s="288"/>
      <c r="C442" s="285"/>
      <c r="D442" s="285"/>
      <c r="E442" s="285"/>
      <c r="F442" s="285"/>
      <c r="G442" s="285"/>
      <c r="H442" s="285"/>
      <c r="I442" s="288"/>
      <c r="J442" s="286"/>
      <c r="K442" s="287"/>
      <c r="L442" s="288"/>
      <c r="M442" s="288"/>
      <c r="N442" s="288"/>
      <c r="O442" s="289"/>
      <c r="P442" s="289"/>
      <c r="Q442" s="288"/>
      <c r="R442" s="289"/>
      <c r="S442" s="289"/>
      <c r="T442" s="289"/>
      <c r="U442" s="289"/>
      <c r="V442" s="289"/>
      <c r="W442" s="288"/>
      <c r="X442" s="289"/>
      <c r="Y442" s="288"/>
      <c r="Z442" s="288"/>
      <c r="AA442" s="287"/>
      <c r="AB442" s="290" t="s">
        <v>4</v>
      </c>
      <c r="AC442" s="288"/>
      <c r="AD442" s="4"/>
      <c r="AE442" s="56"/>
      <c r="AF442" s="56"/>
      <c r="AG442" s="1"/>
      <c r="AH442" s="5"/>
      <c r="AI442"/>
      <c r="AM442"/>
    </row>
    <row r="443" spans="1:39" ht="15.6">
      <c r="A443" s="288"/>
      <c r="B443" s="288"/>
      <c r="C443" s="288"/>
      <c r="D443" s="288"/>
      <c r="E443" s="288"/>
      <c r="F443" s="288"/>
      <c r="G443" s="291" t="s">
        <v>4</v>
      </c>
      <c r="H443" s="288"/>
      <c r="I443" s="287"/>
      <c r="J443" s="287"/>
      <c r="K443" s="287"/>
      <c r="L443" s="291" t="s">
        <v>23</v>
      </c>
      <c r="M443" s="287"/>
      <c r="N443" s="287"/>
      <c r="O443" s="292" t="s">
        <v>402</v>
      </c>
      <c r="P443" s="292" t="s">
        <v>402</v>
      </c>
      <c r="Q443" s="293" t="s">
        <v>538</v>
      </c>
      <c r="R443" s="292" t="s">
        <v>402</v>
      </c>
      <c r="S443" s="292" t="s">
        <v>402</v>
      </c>
      <c r="T443" s="292"/>
      <c r="U443" s="292"/>
      <c r="V443" s="293" t="s">
        <v>422</v>
      </c>
      <c r="W443" s="288"/>
      <c r="X443" s="293" t="s">
        <v>586</v>
      </c>
      <c r="Y443" s="291" t="s">
        <v>489</v>
      </c>
      <c r="Z443" s="287"/>
      <c r="AA443" s="290" t="s">
        <v>77</v>
      </c>
      <c r="AB443" s="290" t="s">
        <v>9</v>
      </c>
      <c r="AC443" s="288"/>
      <c r="AD443" s="4"/>
      <c r="AE443" s="56"/>
      <c r="AF443" s="56"/>
      <c r="AG443" s="1"/>
      <c r="AH443" s="5"/>
      <c r="AI443"/>
      <c r="AM443"/>
    </row>
    <row r="444" spans="1:39" ht="15.6">
      <c r="A444" s="288"/>
      <c r="B444" s="288"/>
      <c r="C444" s="288"/>
      <c r="D444" s="288"/>
      <c r="E444" s="291"/>
      <c r="F444" s="291"/>
      <c r="G444" s="291" t="s">
        <v>487</v>
      </c>
      <c r="H444" s="291" t="s">
        <v>4</v>
      </c>
      <c r="I444" s="290"/>
      <c r="J444" s="290" t="s">
        <v>4</v>
      </c>
      <c r="K444" s="290" t="s">
        <v>1</v>
      </c>
      <c r="L444" s="291" t="s">
        <v>493</v>
      </c>
      <c r="M444" s="290" t="s">
        <v>23</v>
      </c>
      <c r="N444" s="290"/>
      <c r="O444" s="293" t="s">
        <v>585</v>
      </c>
      <c r="P444" s="293" t="s">
        <v>500</v>
      </c>
      <c r="Q444" s="293" t="s">
        <v>563</v>
      </c>
      <c r="R444" s="293" t="s">
        <v>502</v>
      </c>
      <c r="S444" s="293" t="s">
        <v>571</v>
      </c>
      <c r="T444" s="293"/>
      <c r="U444" s="293"/>
      <c r="V444" s="293"/>
      <c r="W444" s="291" t="s">
        <v>413</v>
      </c>
      <c r="X444" s="293" t="s">
        <v>1</v>
      </c>
      <c r="Y444" s="291" t="s">
        <v>498</v>
      </c>
      <c r="Z444" s="290"/>
      <c r="AA444" s="290" t="s">
        <v>423</v>
      </c>
      <c r="AB444" s="290" t="s">
        <v>70</v>
      </c>
      <c r="AC444" s="288"/>
      <c r="AD444" s="4"/>
      <c r="AE444" s="56"/>
      <c r="AF444" s="56"/>
      <c r="AG444" s="1"/>
      <c r="AH444" s="5"/>
      <c r="AI444"/>
      <c r="AM444"/>
    </row>
    <row r="445" spans="1:39" ht="15.6">
      <c r="A445" s="288"/>
      <c r="B445" s="288"/>
      <c r="C445" s="291" t="s">
        <v>0</v>
      </c>
      <c r="D445" s="291"/>
      <c r="E445" s="291" t="s">
        <v>86</v>
      </c>
      <c r="F445" s="291"/>
      <c r="G445" s="294" t="s">
        <v>488</v>
      </c>
      <c r="H445" s="294" t="s">
        <v>9</v>
      </c>
      <c r="I445" s="295"/>
      <c r="J445" s="295" t="s">
        <v>402</v>
      </c>
      <c r="K445" s="295" t="s">
        <v>402</v>
      </c>
      <c r="L445" s="294" t="s">
        <v>414</v>
      </c>
      <c r="M445" s="295" t="s">
        <v>44</v>
      </c>
      <c r="N445" s="295"/>
      <c r="O445" s="296" t="s">
        <v>561</v>
      </c>
      <c r="P445" s="296" t="s">
        <v>439</v>
      </c>
      <c r="Q445" s="296" t="s">
        <v>495</v>
      </c>
      <c r="R445" s="296" t="s">
        <v>482</v>
      </c>
      <c r="S445" s="296" t="s">
        <v>536</v>
      </c>
      <c r="T445" s="296"/>
      <c r="U445" s="296"/>
      <c r="V445" s="296" t="s">
        <v>1</v>
      </c>
      <c r="W445" s="294" t="s">
        <v>414</v>
      </c>
      <c r="X445" s="296" t="s">
        <v>539</v>
      </c>
      <c r="Y445" s="294" t="s">
        <v>499</v>
      </c>
      <c r="Z445" s="295"/>
      <c r="AA445" s="295" t="s">
        <v>424</v>
      </c>
      <c r="AB445" s="295" t="s">
        <v>566</v>
      </c>
      <c r="AC445" s="288"/>
      <c r="AD445" s="4"/>
      <c r="AE445" s="56"/>
      <c r="AF445" s="56"/>
      <c r="AG445" s="1"/>
      <c r="AH445" s="5"/>
      <c r="AI445"/>
      <c r="AM445"/>
    </row>
    <row r="446" spans="1:39" ht="15.6">
      <c r="A446" s="288"/>
      <c r="B446" s="288">
        <f>+'Ark1'!C903</f>
        <v>2023</v>
      </c>
      <c r="C446" s="51">
        <f>+'Ark1'!L903</f>
        <v>13</v>
      </c>
      <c r="D446" s="52" t="s">
        <v>39</v>
      </c>
      <c r="E446" s="52">
        <f>+'Ark1'!D903</f>
        <v>1</v>
      </c>
      <c r="F446" s="52" t="str">
        <f>+F429</f>
        <v>Jan</v>
      </c>
      <c r="G446" s="51" t="str">
        <f>+IF(H446=0,"",'Ark1'!Q903)</f>
        <v/>
      </c>
      <c r="H446" s="51">
        <f>+'Ark1'!R903</f>
        <v>0</v>
      </c>
      <c r="I446" s="66"/>
      <c r="J446" s="53" t="str">
        <f>+IF(H446=0,"",'Ark1'!AE903)</f>
        <v/>
      </c>
      <c r="K446" s="53" t="str">
        <f>+IF(H446=0,"",'Ark1'!AF903)</f>
        <v/>
      </c>
      <c r="L446" s="53" t="str">
        <f>+IF(H446=0,"",'Ark1'!T903)</f>
        <v/>
      </c>
      <c r="M446" s="115" t="str">
        <f>+IF(H446=0,"",'Ark1'!U903)</f>
        <v/>
      </c>
      <c r="N446" s="66"/>
      <c r="O446" s="76" t="str">
        <f>+IF(H446=0,"",'Ark1'!W903)</f>
        <v/>
      </c>
      <c r="P446" s="76" t="str">
        <f>+IF(H446=0,"",'Ark1'!X903)</f>
        <v/>
      </c>
      <c r="Q446" s="76" t="str">
        <f>+IF(H446=0,"",'Ark1'!AG903)</f>
        <v/>
      </c>
      <c r="R446" s="76" t="str">
        <f>+IF(H446=0,"",'Ark1'!AH903)</f>
        <v/>
      </c>
      <c r="S446" s="76" t="str">
        <f>+IF(H446=0,"",'Ark1'!AI903)</f>
        <v/>
      </c>
      <c r="T446" s="76"/>
      <c r="U446" s="76"/>
      <c r="V446" s="76" t="str">
        <f>+IF(H446=0,"",'Ark1'!Y903)</f>
        <v/>
      </c>
      <c r="W446" s="53" t="str">
        <f>+IF(H446=0,"",'Ark1'!AA903)</f>
        <v/>
      </c>
      <c r="X446" s="76" t="str">
        <f>+IF(H446=0,"",'Ark1'!AC903)</f>
        <v/>
      </c>
      <c r="Y446" s="76" t="str">
        <f t="shared" ref="Y446:Y457" si="159">IF(H446=0,"",1000*M446/Q446)</f>
        <v/>
      </c>
      <c r="Z446" s="66"/>
      <c r="AA446" s="66" t="str">
        <f t="shared" ref="AA446:AA457" si="160">IF(H446=0,"",M446/C446)</f>
        <v/>
      </c>
      <c r="AB446" s="66" t="str">
        <f t="shared" si="155"/>
        <v/>
      </c>
      <c r="AC446" s="288"/>
      <c r="AE446" s="56"/>
      <c r="AF446" s="56"/>
      <c r="AG446" s="1"/>
    </row>
    <row r="447" spans="1:39" ht="15.6">
      <c r="A447" s="288"/>
      <c r="B447" s="288">
        <f>+'Ark1'!C904</f>
        <v>2023</v>
      </c>
      <c r="C447" s="51">
        <f>+'Ark1'!L904</f>
        <v>13</v>
      </c>
      <c r="D447" s="52" t="s">
        <v>39</v>
      </c>
      <c r="E447" s="52">
        <f>+'Ark1'!D904</f>
        <v>2</v>
      </c>
      <c r="F447" s="52" t="str">
        <f t="shared" ref="F447:F457" si="161">+F430</f>
        <v>Feb</v>
      </c>
      <c r="G447" s="51" t="str">
        <f>+IF(H447=0,"",'Ark1'!Q904)</f>
        <v/>
      </c>
      <c r="H447" s="51">
        <f>+'Ark1'!R904</f>
        <v>0</v>
      </c>
      <c r="I447" s="66"/>
      <c r="J447" s="53" t="str">
        <f>+IF(H447=0,"",'Ark1'!AE904)</f>
        <v/>
      </c>
      <c r="K447" s="53" t="str">
        <f>+IF(H447=0,"",'Ark1'!AF904)</f>
        <v/>
      </c>
      <c r="L447" s="53" t="str">
        <f>+IF(H447=0,"",'Ark1'!T904)</f>
        <v/>
      </c>
      <c r="M447" s="115" t="str">
        <f>+IF(H447=0,"",'Ark1'!U904)</f>
        <v/>
      </c>
      <c r="N447" s="66"/>
      <c r="O447" s="76" t="str">
        <f>+IF(H447=0,"",'Ark1'!W904)</f>
        <v/>
      </c>
      <c r="P447" s="76" t="str">
        <f>+IF(H447=0,"",'Ark1'!X904)</f>
        <v/>
      </c>
      <c r="Q447" s="76" t="str">
        <f>+IF(H447=0,"",'Ark1'!AG904)</f>
        <v/>
      </c>
      <c r="R447" s="76" t="str">
        <f>+IF(H447=0,"",'Ark1'!AH904)</f>
        <v/>
      </c>
      <c r="S447" s="76" t="str">
        <f>+IF(H447=0,"",'Ark1'!AI904)</f>
        <v/>
      </c>
      <c r="T447" s="76"/>
      <c r="U447" s="76"/>
      <c r="V447" s="76" t="str">
        <f>+IF(H447=0,"",'Ark1'!Y904)</f>
        <v/>
      </c>
      <c r="W447" s="53" t="str">
        <f>+IF(H447=0,"",'Ark1'!AA904)</f>
        <v/>
      </c>
      <c r="X447" s="76" t="str">
        <f>+IF(H447=0,"",'Ark1'!AC904)</f>
        <v/>
      </c>
      <c r="Y447" s="76" t="str">
        <f t="shared" si="159"/>
        <v/>
      </c>
      <c r="Z447" s="66"/>
      <c r="AA447" s="66" t="str">
        <f t="shared" si="160"/>
        <v/>
      </c>
      <c r="AB447" s="66" t="str">
        <f t="shared" si="155"/>
        <v/>
      </c>
      <c r="AC447" s="288"/>
      <c r="AE447" s="56"/>
      <c r="AF447" s="56"/>
      <c r="AG447" s="1"/>
    </row>
    <row r="448" spans="1:39" ht="15.6">
      <c r="A448" s="288"/>
      <c r="B448" s="288">
        <f>+'Ark1'!C905</f>
        <v>2023</v>
      </c>
      <c r="C448" s="51">
        <f>+'Ark1'!L905</f>
        <v>13</v>
      </c>
      <c r="D448" s="52" t="s">
        <v>39</v>
      </c>
      <c r="E448" s="52">
        <f>+'Ark1'!D905</f>
        <v>3</v>
      </c>
      <c r="F448" s="52" t="str">
        <f t="shared" si="161"/>
        <v>Mar</v>
      </c>
      <c r="G448" s="51" t="str">
        <f>+IF(H448=0,"",'Ark1'!Q905)</f>
        <v/>
      </c>
      <c r="H448" s="51">
        <f>+'Ark1'!R905</f>
        <v>0</v>
      </c>
      <c r="I448" s="66"/>
      <c r="J448" s="53" t="str">
        <f>+IF(H448=0,"",'Ark1'!AE905)</f>
        <v/>
      </c>
      <c r="K448" s="53" t="str">
        <f>+IF(H448=0,"",'Ark1'!AF905)</f>
        <v/>
      </c>
      <c r="L448" s="53" t="str">
        <f>+IF(H448=0,"",'Ark1'!T905)</f>
        <v/>
      </c>
      <c r="M448" s="115" t="str">
        <f>+IF(H448=0,"",'Ark1'!U905)</f>
        <v/>
      </c>
      <c r="N448" s="66"/>
      <c r="O448" s="76" t="str">
        <f>+IF(H448=0,"",'Ark1'!W905)</f>
        <v/>
      </c>
      <c r="P448" s="76" t="str">
        <f>+IF(H448=0,"",'Ark1'!X905)</f>
        <v/>
      </c>
      <c r="Q448" s="76" t="str">
        <f>+IF(H448=0,"",'Ark1'!AG905)</f>
        <v/>
      </c>
      <c r="R448" s="76" t="str">
        <f>+IF(H448=0,"",'Ark1'!AH905)</f>
        <v/>
      </c>
      <c r="S448" s="76" t="str">
        <f>+IF(H448=0,"",'Ark1'!AI905)</f>
        <v/>
      </c>
      <c r="T448" s="76"/>
      <c r="U448" s="76"/>
      <c r="V448" s="76" t="str">
        <f>+IF(H448=0,"",'Ark1'!Y905)</f>
        <v/>
      </c>
      <c r="W448" s="53" t="str">
        <f>+IF(H448=0,"",'Ark1'!AA905)</f>
        <v/>
      </c>
      <c r="X448" s="76" t="str">
        <f>+IF(H448=0,"",'Ark1'!AC905)</f>
        <v/>
      </c>
      <c r="Y448" s="76" t="str">
        <f t="shared" si="159"/>
        <v/>
      </c>
      <c r="Z448" s="66"/>
      <c r="AA448" s="66" t="str">
        <f t="shared" si="160"/>
        <v/>
      </c>
      <c r="AB448" s="66" t="str">
        <f t="shared" si="155"/>
        <v/>
      </c>
      <c r="AC448" s="288"/>
      <c r="AE448" s="56"/>
      <c r="AF448" s="56"/>
      <c r="AG448" s="1"/>
    </row>
    <row r="449" spans="1:39" ht="15.6">
      <c r="A449" s="288"/>
      <c r="B449" s="288">
        <f>+'Ark1'!C906</f>
        <v>2023</v>
      </c>
      <c r="C449" s="51">
        <f>+'Ark1'!L906</f>
        <v>13</v>
      </c>
      <c r="D449" s="52" t="s">
        <v>39</v>
      </c>
      <c r="E449" s="52">
        <f>+'Ark1'!D906</f>
        <v>4</v>
      </c>
      <c r="F449" s="52" t="str">
        <f t="shared" si="161"/>
        <v>Apr</v>
      </c>
      <c r="G449" s="51" t="str">
        <f>+IF(H449=0,"",'Ark1'!Q906)</f>
        <v/>
      </c>
      <c r="H449" s="51">
        <f>+'Ark1'!R906</f>
        <v>0</v>
      </c>
      <c r="I449" s="66"/>
      <c r="J449" s="53" t="str">
        <f>+IF(H449=0,"",'Ark1'!AE906)</f>
        <v/>
      </c>
      <c r="K449" s="53" t="str">
        <f>+IF(H449=0,"",'Ark1'!AF906)</f>
        <v/>
      </c>
      <c r="L449" s="53" t="str">
        <f>+IF(H449=0,"",'Ark1'!T906)</f>
        <v/>
      </c>
      <c r="M449" s="115" t="str">
        <f>+IF(H449=0,"",'Ark1'!U906)</f>
        <v/>
      </c>
      <c r="N449" s="66"/>
      <c r="O449" s="76" t="str">
        <f>+IF(H449=0,"",'Ark1'!W906)</f>
        <v/>
      </c>
      <c r="P449" s="76" t="str">
        <f>+IF(H449=0,"",'Ark1'!X906)</f>
        <v/>
      </c>
      <c r="Q449" s="76" t="str">
        <f>+IF(H449=0,"",'Ark1'!AG906)</f>
        <v/>
      </c>
      <c r="R449" s="76" t="str">
        <f>+IF(H449=0,"",'Ark1'!AH906)</f>
        <v/>
      </c>
      <c r="S449" s="76" t="str">
        <f>+IF(H449=0,"",'Ark1'!AI906)</f>
        <v/>
      </c>
      <c r="T449" s="76"/>
      <c r="U449" s="76"/>
      <c r="V449" s="76" t="str">
        <f>+IF(H449=0,"",'Ark1'!Y906)</f>
        <v/>
      </c>
      <c r="W449" s="53" t="str">
        <f>+IF(H449=0,"",'Ark1'!AA906)</f>
        <v/>
      </c>
      <c r="X449" s="76" t="str">
        <f>+IF(H449=0,"",'Ark1'!AC906)</f>
        <v/>
      </c>
      <c r="Y449" s="76" t="str">
        <f t="shared" si="159"/>
        <v/>
      </c>
      <c r="Z449" s="66"/>
      <c r="AA449" s="66" t="str">
        <f t="shared" si="160"/>
        <v/>
      </c>
      <c r="AB449" s="66" t="str">
        <f t="shared" si="155"/>
        <v/>
      </c>
      <c r="AC449" s="288"/>
      <c r="AE449" s="56"/>
      <c r="AF449" s="56"/>
      <c r="AG449" s="1"/>
    </row>
    <row r="450" spans="1:39" ht="15.6">
      <c r="A450" s="288"/>
      <c r="B450" s="288">
        <f>+'Ark1'!C907</f>
        <v>2023</v>
      </c>
      <c r="C450" s="51">
        <f>+'Ark1'!L907</f>
        <v>13</v>
      </c>
      <c r="D450" s="52" t="s">
        <v>39</v>
      </c>
      <c r="E450" s="52">
        <f>+'Ark1'!D907</f>
        <v>5</v>
      </c>
      <c r="F450" s="52" t="str">
        <f t="shared" si="161"/>
        <v>Mai</v>
      </c>
      <c r="G450" s="51" t="str">
        <f>+IF(H450=0,"",'Ark1'!Q907)</f>
        <v/>
      </c>
      <c r="H450" s="51">
        <f>+'Ark1'!R907</f>
        <v>0</v>
      </c>
      <c r="I450" s="66"/>
      <c r="J450" s="53" t="str">
        <f>+IF(H450=0,"",'Ark1'!AE907)</f>
        <v/>
      </c>
      <c r="K450" s="53" t="str">
        <f>+IF(H450=0,"",'Ark1'!AF907)</f>
        <v/>
      </c>
      <c r="L450" s="53" t="str">
        <f>+IF(H450=0,"",'Ark1'!T907)</f>
        <v/>
      </c>
      <c r="M450" s="115" t="str">
        <f>+IF(H450=0,"",'Ark1'!U907)</f>
        <v/>
      </c>
      <c r="N450" s="66"/>
      <c r="O450" s="76" t="str">
        <f>+IF(H450=0,"",'Ark1'!W907)</f>
        <v/>
      </c>
      <c r="P450" s="76" t="str">
        <f>+IF(H450=0,"",'Ark1'!X907)</f>
        <v/>
      </c>
      <c r="Q450" s="76" t="str">
        <f>+IF(H450=0,"",'Ark1'!AG907)</f>
        <v/>
      </c>
      <c r="R450" s="76" t="str">
        <f>+IF(H450=0,"",'Ark1'!AH907)</f>
        <v/>
      </c>
      <c r="S450" s="76" t="str">
        <f>+IF(H450=0,"",'Ark1'!AI907)</f>
        <v/>
      </c>
      <c r="T450" s="76"/>
      <c r="U450" s="76"/>
      <c r="V450" s="76" t="str">
        <f>+IF(H450=0,"",'Ark1'!Y907)</f>
        <v/>
      </c>
      <c r="W450" s="53" t="str">
        <f>+IF(H450=0,"",'Ark1'!AA907)</f>
        <v/>
      </c>
      <c r="X450" s="76" t="str">
        <f>+IF(H450=0,"",'Ark1'!AC907)</f>
        <v/>
      </c>
      <c r="Y450" s="76" t="str">
        <f t="shared" si="159"/>
        <v/>
      </c>
      <c r="Z450" s="66"/>
      <c r="AA450" s="66" t="str">
        <f t="shared" si="160"/>
        <v/>
      </c>
      <c r="AB450" s="66" t="str">
        <f t="shared" si="155"/>
        <v/>
      </c>
      <c r="AC450" s="288"/>
      <c r="AE450" s="56"/>
      <c r="AF450" s="56"/>
      <c r="AG450" s="1"/>
    </row>
    <row r="451" spans="1:39" ht="15.6">
      <c r="A451" s="288"/>
      <c r="B451" s="288">
        <f>+'Ark1'!C908</f>
        <v>2023</v>
      </c>
      <c r="C451" s="51">
        <f>+'Ark1'!L908</f>
        <v>13</v>
      </c>
      <c r="D451" s="52" t="s">
        <v>39</v>
      </c>
      <c r="E451" s="52">
        <f>+'Ark1'!D908</f>
        <v>6</v>
      </c>
      <c r="F451" s="52" t="str">
        <f t="shared" si="161"/>
        <v>Jun</v>
      </c>
      <c r="G451" s="51" t="str">
        <f>+IF(H451=0,"",'Ark1'!Q908)</f>
        <v/>
      </c>
      <c r="H451" s="51">
        <f>+'Ark1'!R908</f>
        <v>0</v>
      </c>
      <c r="I451" s="66"/>
      <c r="J451" s="53" t="str">
        <f>+IF(H451=0,"",'Ark1'!AE908)</f>
        <v/>
      </c>
      <c r="K451" s="53" t="str">
        <f>+IF(H451=0,"",'Ark1'!AF908)</f>
        <v/>
      </c>
      <c r="L451" s="53" t="str">
        <f>+IF(H451=0,"",'Ark1'!T908)</f>
        <v/>
      </c>
      <c r="M451" s="115" t="str">
        <f>+IF(H451=0,"",'Ark1'!U908)</f>
        <v/>
      </c>
      <c r="N451" s="66"/>
      <c r="O451" s="76" t="str">
        <f>+IF(H451=0,"",'Ark1'!W908)</f>
        <v/>
      </c>
      <c r="P451" s="76" t="str">
        <f>+IF(H451=0,"",'Ark1'!X908)</f>
        <v/>
      </c>
      <c r="Q451" s="76" t="str">
        <f>+IF(H451=0,"",'Ark1'!AG908)</f>
        <v/>
      </c>
      <c r="R451" s="76" t="str">
        <f>+IF(H451=0,"",'Ark1'!AH908)</f>
        <v/>
      </c>
      <c r="S451" s="76" t="str">
        <f>+IF(H451=0,"",'Ark1'!AI908)</f>
        <v/>
      </c>
      <c r="T451" s="76"/>
      <c r="U451" s="76"/>
      <c r="V451" s="76" t="str">
        <f>+IF(H451=0,"",'Ark1'!Y908)</f>
        <v/>
      </c>
      <c r="W451" s="53" t="str">
        <f>+IF(H451=0,"",'Ark1'!AA908)</f>
        <v/>
      </c>
      <c r="X451" s="76" t="str">
        <f>+IF(H451=0,"",'Ark1'!AC908)</f>
        <v/>
      </c>
      <c r="Y451" s="76" t="str">
        <f t="shared" si="159"/>
        <v/>
      </c>
      <c r="Z451" s="66"/>
      <c r="AA451" s="66" t="str">
        <f t="shared" si="160"/>
        <v/>
      </c>
      <c r="AB451" s="66" t="str">
        <f t="shared" si="155"/>
        <v/>
      </c>
      <c r="AC451" s="288"/>
      <c r="AE451" s="56"/>
      <c r="AF451" s="56"/>
      <c r="AG451" s="1"/>
    </row>
    <row r="452" spans="1:39" ht="15.6">
      <c r="A452" s="288"/>
      <c r="B452" s="288">
        <f>+'Ark1'!C909</f>
        <v>2023</v>
      </c>
      <c r="C452" s="51">
        <f>+'Ark1'!L909</f>
        <v>13</v>
      </c>
      <c r="D452" s="52" t="s">
        <v>39</v>
      </c>
      <c r="E452" s="52">
        <f>+'Ark1'!D909</f>
        <v>7</v>
      </c>
      <c r="F452" s="52" t="str">
        <f t="shared" si="161"/>
        <v>Jul</v>
      </c>
      <c r="G452" s="51" t="str">
        <f>+IF(H452=0,"",'Ark1'!Q909)</f>
        <v/>
      </c>
      <c r="H452" s="51">
        <f>+'Ark1'!R909</f>
        <v>0</v>
      </c>
      <c r="I452" s="66"/>
      <c r="J452" s="53" t="str">
        <f>+IF(H452=0,"",'Ark1'!AE909)</f>
        <v/>
      </c>
      <c r="K452" s="53" t="str">
        <f>+IF(H452=0,"",'Ark1'!AF909)</f>
        <v/>
      </c>
      <c r="L452" s="53" t="str">
        <f>+IF(H452=0,"",'Ark1'!T909)</f>
        <v/>
      </c>
      <c r="M452" s="115" t="str">
        <f>+IF(H452=0,"",'Ark1'!U909)</f>
        <v/>
      </c>
      <c r="N452" s="66"/>
      <c r="O452" s="76" t="str">
        <f>+IF(H452=0,"",'Ark1'!W909)</f>
        <v/>
      </c>
      <c r="P452" s="76" t="str">
        <f>+IF(H452=0,"",'Ark1'!X909)</f>
        <v/>
      </c>
      <c r="Q452" s="76" t="str">
        <f>+IF(H452=0,"",'Ark1'!AG909)</f>
        <v/>
      </c>
      <c r="R452" s="76" t="str">
        <f>+IF(H452=0,"",'Ark1'!AH909)</f>
        <v/>
      </c>
      <c r="S452" s="76" t="str">
        <f>+IF(H452=0,"",'Ark1'!AI909)</f>
        <v/>
      </c>
      <c r="T452" s="76"/>
      <c r="U452" s="76"/>
      <c r="V452" s="76" t="str">
        <f>+IF(H452=0,"",'Ark1'!Y909)</f>
        <v/>
      </c>
      <c r="W452" s="53" t="str">
        <f>+IF(H452=0,"",'Ark1'!AA909)</f>
        <v/>
      </c>
      <c r="X452" s="76" t="str">
        <f>+IF(H452=0,"",'Ark1'!AC909)</f>
        <v/>
      </c>
      <c r="Y452" s="76" t="str">
        <f t="shared" si="159"/>
        <v/>
      </c>
      <c r="Z452" s="66"/>
      <c r="AA452" s="66" t="str">
        <f t="shared" si="160"/>
        <v/>
      </c>
      <c r="AB452" s="66" t="str">
        <f t="shared" si="155"/>
        <v/>
      </c>
      <c r="AC452" s="288"/>
      <c r="AE452" s="56"/>
      <c r="AF452" s="56"/>
      <c r="AG452" s="1"/>
    </row>
    <row r="453" spans="1:39" ht="15.6">
      <c r="A453" s="288"/>
      <c r="B453" s="288">
        <f>+'Ark1'!C910</f>
        <v>2023</v>
      </c>
      <c r="C453" s="51">
        <f>+'Ark1'!L910</f>
        <v>13</v>
      </c>
      <c r="D453" s="52" t="s">
        <v>39</v>
      </c>
      <c r="E453" s="52">
        <f>+'Ark1'!D910</f>
        <v>8</v>
      </c>
      <c r="F453" s="52" t="str">
        <f t="shared" si="161"/>
        <v>Aug</v>
      </c>
      <c r="G453" s="51" t="str">
        <f>+IF(H453=0,"",'Ark1'!Q910)</f>
        <v/>
      </c>
      <c r="H453" s="51">
        <f>+'Ark1'!R910</f>
        <v>0</v>
      </c>
      <c r="I453" s="66"/>
      <c r="J453" s="53" t="str">
        <f>+IF(H453=0,"",'Ark1'!AE910)</f>
        <v/>
      </c>
      <c r="K453" s="53" t="str">
        <f>+IF(H453=0,"",'Ark1'!AF910)</f>
        <v/>
      </c>
      <c r="L453" s="53" t="str">
        <f>+IF(H453=0,"",'Ark1'!T910)</f>
        <v/>
      </c>
      <c r="M453" s="115" t="str">
        <f>+IF(H453=0,"",'Ark1'!U910)</f>
        <v/>
      </c>
      <c r="N453" s="66"/>
      <c r="O453" s="76" t="str">
        <f>+IF(H453=0,"",'Ark1'!W910)</f>
        <v/>
      </c>
      <c r="P453" s="76" t="str">
        <f>+IF(H453=0,"",'Ark1'!X910)</f>
        <v/>
      </c>
      <c r="Q453" s="76" t="str">
        <f>+IF(H453=0,"",'Ark1'!AG910)</f>
        <v/>
      </c>
      <c r="R453" s="76" t="str">
        <f>+IF(H453=0,"",'Ark1'!AH910)</f>
        <v/>
      </c>
      <c r="S453" s="76" t="str">
        <f>+IF(H453=0,"",'Ark1'!AI910)</f>
        <v/>
      </c>
      <c r="T453" s="76"/>
      <c r="U453" s="76"/>
      <c r="V453" s="76" t="str">
        <f>+IF(H453=0,"",'Ark1'!Y910)</f>
        <v/>
      </c>
      <c r="W453" s="53" t="str">
        <f>+IF(H453=0,"",'Ark1'!AA910)</f>
        <v/>
      </c>
      <c r="X453" s="76" t="str">
        <f>+IF(H453=0,"",'Ark1'!AC910)</f>
        <v/>
      </c>
      <c r="Y453" s="76" t="str">
        <f t="shared" si="159"/>
        <v/>
      </c>
      <c r="Z453" s="66"/>
      <c r="AA453" s="66" t="str">
        <f t="shared" si="160"/>
        <v/>
      </c>
      <c r="AB453" s="66" t="str">
        <f t="shared" si="155"/>
        <v/>
      </c>
      <c r="AC453" s="288"/>
      <c r="AE453" s="56"/>
      <c r="AF453" s="56"/>
      <c r="AG453" s="1"/>
    </row>
    <row r="454" spans="1:39" ht="15.6">
      <c r="A454" s="288"/>
      <c r="B454" s="288">
        <f>+'Ark1'!C911</f>
        <v>2023</v>
      </c>
      <c r="C454" s="51">
        <f>+'Ark1'!L911</f>
        <v>13</v>
      </c>
      <c r="D454" s="52" t="s">
        <v>39</v>
      </c>
      <c r="E454" s="52">
        <f>+'Ark1'!D911</f>
        <v>9</v>
      </c>
      <c r="F454" s="52" t="str">
        <f t="shared" si="161"/>
        <v>Sep</v>
      </c>
      <c r="G454" s="51" t="str">
        <f>+IF(H454=0,"",'Ark1'!Q911)</f>
        <v/>
      </c>
      <c r="H454" s="51">
        <f>+'Ark1'!R911</f>
        <v>0</v>
      </c>
      <c r="I454" s="66"/>
      <c r="J454" s="53" t="str">
        <f>+IF(H454=0,"",'Ark1'!AE911)</f>
        <v/>
      </c>
      <c r="K454" s="53" t="str">
        <f>+IF(H454=0,"",'Ark1'!AF911)</f>
        <v/>
      </c>
      <c r="L454" s="53" t="str">
        <f>+IF(H454=0,"",'Ark1'!T911)</f>
        <v/>
      </c>
      <c r="M454" s="115" t="str">
        <f>+IF(H454=0,"",'Ark1'!U911)</f>
        <v/>
      </c>
      <c r="N454" s="66"/>
      <c r="O454" s="76" t="str">
        <f>+IF(H454=0,"",'Ark1'!W911)</f>
        <v/>
      </c>
      <c r="P454" s="76" t="str">
        <f>+IF(H454=0,"",'Ark1'!X911)</f>
        <v/>
      </c>
      <c r="Q454" s="76" t="str">
        <f>+IF(H454=0,"",'Ark1'!AG911)</f>
        <v/>
      </c>
      <c r="R454" s="76" t="str">
        <f>+IF(H454=0,"",'Ark1'!AH911)</f>
        <v/>
      </c>
      <c r="S454" s="76" t="str">
        <f>+IF(H454=0,"",'Ark1'!AI911)</f>
        <v/>
      </c>
      <c r="T454" s="76"/>
      <c r="U454" s="76"/>
      <c r="V454" s="76" t="str">
        <f>+IF(H454=0,"",'Ark1'!Y911)</f>
        <v/>
      </c>
      <c r="W454" s="53" t="str">
        <f>+IF(H454=0,"",'Ark1'!AA911)</f>
        <v/>
      </c>
      <c r="X454" s="76" t="str">
        <f>+IF(H454=0,"",'Ark1'!AC911)</f>
        <v/>
      </c>
      <c r="Y454" s="76" t="str">
        <f t="shared" si="159"/>
        <v/>
      </c>
      <c r="Z454" s="66"/>
      <c r="AA454" s="66" t="str">
        <f t="shared" si="160"/>
        <v/>
      </c>
      <c r="AB454" s="66" t="str">
        <f t="shared" si="155"/>
        <v/>
      </c>
      <c r="AC454" s="288"/>
      <c r="AE454" s="56"/>
      <c r="AF454" s="56"/>
      <c r="AG454" s="1"/>
    </row>
    <row r="455" spans="1:39" ht="15.6">
      <c r="A455" s="288"/>
      <c r="B455" s="288">
        <f>+'Ark1'!C912</f>
        <v>2023</v>
      </c>
      <c r="C455" s="51">
        <f>+'Ark1'!L912</f>
        <v>13</v>
      </c>
      <c r="D455" s="52" t="s">
        <v>39</v>
      </c>
      <c r="E455" s="52">
        <f>+'Ark1'!D912</f>
        <v>10</v>
      </c>
      <c r="F455" s="52" t="str">
        <f t="shared" si="161"/>
        <v>Okt</v>
      </c>
      <c r="G455" s="51" t="str">
        <f>+IF(H455=0,"",'Ark1'!Q912)</f>
        <v/>
      </c>
      <c r="H455" s="51">
        <f>+'Ark1'!R912</f>
        <v>0</v>
      </c>
      <c r="I455" s="66"/>
      <c r="J455" s="53" t="str">
        <f>+IF(H455=0,"",'Ark1'!AE912)</f>
        <v/>
      </c>
      <c r="K455" s="53" t="str">
        <f>+IF(H455=0,"",'Ark1'!AF912)</f>
        <v/>
      </c>
      <c r="L455" s="53" t="str">
        <f>+IF(H455=0,"",'Ark1'!T912)</f>
        <v/>
      </c>
      <c r="M455" s="115" t="str">
        <f>+IF(H455=0,"",'Ark1'!U912)</f>
        <v/>
      </c>
      <c r="N455" s="66"/>
      <c r="O455" s="76" t="str">
        <f>+IF(H455=0,"",'Ark1'!W912)</f>
        <v/>
      </c>
      <c r="P455" s="76" t="str">
        <f>+IF(H455=0,"",'Ark1'!X912)</f>
        <v/>
      </c>
      <c r="Q455" s="76" t="str">
        <f>+IF(H455=0,"",'Ark1'!AG912)</f>
        <v/>
      </c>
      <c r="R455" s="76" t="str">
        <f>+IF(H455=0,"",'Ark1'!AH912)</f>
        <v/>
      </c>
      <c r="S455" s="76" t="str">
        <f>+IF(H455=0,"",'Ark1'!AI912)</f>
        <v/>
      </c>
      <c r="T455" s="76"/>
      <c r="U455" s="76"/>
      <c r="V455" s="76" t="str">
        <f>+IF(H455=0,"",'Ark1'!Y912)</f>
        <v/>
      </c>
      <c r="W455" s="53" t="str">
        <f>+IF(H455=0,"",'Ark1'!AA912)</f>
        <v/>
      </c>
      <c r="X455" s="76" t="str">
        <f>+IF(H455=0,"",'Ark1'!AC912)</f>
        <v/>
      </c>
      <c r="Y455" s="76" t="str">
        <f t="shared" si="159"/>
        <v/>
      </c>
      <c r="Z455" s="66"/>
      <c r="AA455" s="66" t="str">
        <f t="shared" si="160"/>
        <v/>
      </c>
      <c r="AB455" s="66" t="str">
        <f t="shared" si="155"/>
        <v/>
      </c>
      <c r="AC455" s="288"/>
      <c r="AE455" s="56"/>
      <c r="AF455" s="56"/>
      <c r="AG455" s="1"/>
    </row>
    <row r="456" spans="1:39" ht="15.6">
      <c r="A456" s="288"/>
      <c r="B456" s="288">
        <f>+'Ark1'!C913</f>
        <v>2023</v>
      </c>
      <c r="C456" s="51">
        <f>+'Ark1'!L913</f>
        <v>13</v>
      </c>
      <c r="D456" s="52" t="s">
        <v>39</v>
      </c>
      <c r="E456" s="52">
        <f>+'Ark1'!D913</f>
        <v>11</v>
      </c>
      <c r="F456" s="52" t="str">
        <f t="shared" si="161"/>
        <v>Nov</v>
      </c>
      <c r="G456" s="51" t="str">
        <f>+IF(H456=0,"",'Ark1'!Q913)</f>
        <v/>
      </c>
      <c r="H456" s="51">
        <f>+'Ark1'!R913</f>
        <v>0</v>
      </c>
      <c r="I456" s="66"/>
      <c r="J456" s="53" t="str">
        <f>+IF(H456=0,"",'Ark1'!AE913)</f>
        <v/>
      </c>
      <c r="K456" s="53" t="str">
        <f>+IF(H456=0,"",'Ark1'!AF913)</f>
        <v/>
      </c>
      <c r="L456" s="53" t="str">
        <f>+IF(H456=0,"",'Ark1'!T913)</f>
        <v/>
      </c>
      <c r="M456" s="115" t="str">
        <f>+IF(H456=0,"",'Ark1'!U913)</f>
        <v/>
      </c>
      <c r="N456" s="66"/>
      <c r="O456" s="76" t="str">
        <f>+IF(H456=0,"",'Ark1'!W913)</f>
        <v/>
      </c>
      <c r="P456" s="76" t="str">
        <f>+IF(H456=0,"",'Ark1'!X913)</f>
        <v/>
      </c>
      <c r="Q456" s="76" t="str">
        <f>+IF(H456=0,"",'Ark1'!AG913)</f>
        <v/>
      </c>
      <c r="R456" s="76" t="str">
        <f>+IF(H456=0,"",'Ark1'!AH913)</f>
        <v/>
      </c>
      <c r="S456" s="76" t="str">
        <f>+IF(H456=0,"",'Ark1'!AI913)</f>
        <v/>
      </c>
      <c r="T456" s="76"/>
      <c r="U456" s="76"/>
      <c r="V456" s="76" t="str">
        <f>+IF(H456=0,"",'Ark1'!Y913)</f>
        <v/>
      </c>
      <c r="W456" s="53" t="str">
        <f>+IF(H456=0,"",'Ark1'!AA913)</f>
        <v/>
      </c>
      <c r="X456" s="76" t="str">
        <f>+IF(H456=0,"",'Ark1'!AC913)</f>
        <v/>
      </c>
      <c r="Y456" s="76" t="str">
        <f t="shared" si="159"/>
        <v/>
      </c>
      <c r="Z456" s="66"/>
      <c r="AA456" s="66" t="str">
        <f t="shared" si="160"/>
        <v/>
      </c>
      <c r="AB456" s="66" t="str">
        <f t="shared" si="155"/>
        <v/>
      </c>
      <c r="AC456" s="288"/>
      <c r="AE456" s="56"/>
      <c r="AF456" s="56"/>
      <c r="AG456" s="1"/>
    </row>
    <row r="457" spans="1:39" ht="15.6">
      <c r="A457" s="288"/>
      <c r="B457" s="288">
        <f>+'Ark1'!C914</f>
        <v>2023</v>
      </c>
      <c r="C457" s="51">
        <f>+'Ark1'!L914</f>
        <v>13</v>
      </c>
      <c r="D457" s="52" t="s">
        <v>39</v>
      </c>
      <c r="E457" s="52">
        <f>+'Ark1'!D914</f>
        <v>12</v>
      </c>
      <c r="F457" s="52" t="str">
        <f t="shared" si="161"/>
        <v>Des</v>
      </c>
      <c r="G457" s="51" t="str">
        <f>+IF(H457=0,"",'Ark1'!Q914)</f>
        <v/>
      </c>
      <c r="H457" s="51">
        <f>+'Ark1'!R914</f>
        <v>0</v>
      </c>
      <c r="I457" s="66"/>
      <c r="J457" s="53" t="str">
        <f>+IF(H457=0,"",'Ark1'!AE914)</f>
        <v/>
      </c>
      <c r="K457" s="53" t="str">
        <f>+IF(H457=0,"",'Ark1'!AF914)</f>
        <v/>
      </c>
      <c r="L457" s="53" t="str">
        <f>+IF(H457=0,"",'Ark1'!T914)</f>
        <v/>
      </c>
      <c r="M457" s="115" t="str">
        <f>+IF(H457=0,"",'Ark1'!U914)</f>
        <v/>
      </c>
      <c r="N457" s="66"/>
      <c r="O457" s="76" t="str">
        <f>+IF(H457=0,"",'Ark1'!W914)</f>
        <v/>
      </c>
      <c r="P457" s="76" t="str">
        <f>+IF(H457=0,"",'Ark1'!X914)</f>
        <v/>
      </c>
      <c r="Q457" s="76" t="str">
        <f>+IF(H457=0,"",'Ark1'!AG914)</f>
        <v/>
      </c>
      <c r="R457" s="76" t="str">
        <f>+IF(H457=0,"",'Ark1'!AH914)</f>
        <v/>
      </c>
      <c r="S457" s="76" t="str">
        <f>+IF(H457=0,"",'Ark1'!AI914)</f>
        <v/>
      </c>
      <c r="T457" s="76"/>
      <c r="U457" s="76"/>
      <c r="V457" s="76" t="str">
        <f>+IF(H457=0,"",'Ark1'!Y914)</f>
        <v/>
      </c>
      <c r="W457" s="53" t="str">
        <f>+IF(H457=0,"",'Ark1'!AA914)</f>
        <v/>
      </c>
      <c r="X457" s="76" t="str">
        <f>+IF(H457=0,"",'Ark1'!AC914)</f>
        <v/>
      </c>
      <c r="Y457" s="76" t="str">
        <f t="shared" si="159"/>
        <v/>
      </c>
      <c r="Z457" s="66"/>
      <c r="AA457" s="66" t="str">
        <f t="shared" si="160"/>
        <v/>
      </c>
      <c r="AB457" s="66" t="str">
        <f t="shared" si="155"/>
        <v/>
      </c>
      <c r="AC457" s="288"/>
      <c r="AE457" s="56"/>
      <c r="AF457" s="56"/>
      <c r="AG457" s="1"/>
    </row>
    <row r="458" spans="1:39" ht="15.6">
      <c r="A458" s="288"/>
      <c r="B458" s="288"/>
      <c r="C458" s="285"/>
      <c r="D458" s="285"/>
      <c r="E458" s="285"/>
      <c r="F458" s="285"/>
      <c r="G458" s="285"/>
      <c r="H458" s="285"/>
      <c r="I458" s="288"/>
      <c r="J458" s="286"/>
      <c r="K458" s="287"/>
      <c r="L458" s="288"/>
      <c r="M458" s="288"/>
      <c r="N458" s="288"/>
      <c r="O458" s="289"/>
      <c r="P458" s="289"/>
      <c r="Q458" s="288"/>
      <c r="R458" s="289"/>
      <c r="S458" s="289"/>
      <c r="T458" s="289"/>
      <c r="U458" s="289"/>
      <c r="V458" s="289"/>
      <c r="W458" s="288"/>
      <c r="X458" s="289"/>
      <c r="Y458" s="288"/>
      <c r="Z458" s="288"/>
      <c r="AA458" s="287"/>
      <c r="AB458" s="290"/>
      <c r="AC458" s="288"/>
      <c r="AD458" s="4"/>
      <c r="AE458" s="56"/>
      <c r="AF458" s="56"/>
      <c r="AG458" s="1"/>
      <c r="AH458" s="5"/>
      <c r="AI458"/>
      <c r="AM458"/>
    </row>
    <row r="459" spans="1:39" ht="15.6">
      <c r="A459" s="288"/>
      <c r="B459" s="288"/>
      <c r="C459" s="285"/>
      <c r="D459" s="285"/>
      <c r="E459" s="285"/>
      <c r="F459" s="285"/>
      <c r="G459" s="285"/>
      <c r="H459" s="285"/>
      <c r="I459" s="288"/>
      <c r="J459" s="286"/>
      <c r="K459" s="287"/>
      <c r="L459" s="288"/>
      <c r="M459" s="288"/>
      <c r="N459" s="288"/>
      <c r="O459" s="289"/>
      <c r="P459" s="289"/>
      <c r="Q459" s="288"/>
      <c r="R459" s="289"/>
      <c r="S459" s="289"/>
      <c r="T459" s="289"/>
      <c r="U459" s="289"/>
      <c r="V459" s="289"/>
      <c r="W459" s="288"/>
      <c r="X459" s="289"/>
      <c r="Y459" s="288"/>
      <c r="Z459" s="288"/>
      <c r="AA459" s="287"/>
      <c r="AB459" s="290" t="s">
        <v>4</v>
      </c>
      <c r="AC459" s="288"/>
      <c r="AD459" s="4"/>
      <c r="AE459" s="56"/>
      <c r="AF459" s="56"/>
      <c r="AG459" s="1"/>
      <c r="AH459" s="5"/>
      <c r="AI459"/>
      <c r="AM459"/>
    </row>
    <row r="460" spans="1:39" ht="15.6">
      <c r="A460" s="288"/>
      <c r="B460" s="288"/>
      <c r="C460" s="288"/>
      <c r="D460" s="288"/>
      <c r="E460" s="288"/>
      <c r="F460" s="288"/>
      <c r="G460" s="291" t="s">
        <v>4</v>
      </c>
      <c r="H460" s="288"/>
      <c r="I460" s="287"/>
      <c r="J460" s="287"/>
      <c r="K460" s="287"/>
      <c r="L460" s="291" t="s">
        <v>23</v>
      </c>
      <c r="M460" s="287"/>
      <c r="N460" s="287"/>
      <c r="O460" s="292" t="s">
        <v>402</v>
      </c>
      <c r="P460" s="292" t="s">
        <v>402</v>
      </c>
      <c r="Q460" s="293" t="s">
        <v>538</v>
      </c>
      <c r="R460" s="292" t="s">
        <v>402</v>
      </c>
      <c r="S460" s="292" t="s">
        <v>402</v>
      </c>
      <c r="T460" s="292"/>
      <c r="U460" s="292"/>
      <c r="V460" s="293" t="s">
        <v>422</v>
      </c>
      <c r="W460" s="288"/>
      <c r="X460" s="293" t="s">
        <v>586</v>
      </c>
      <c r="Y460" s="291" t="s">
        <v>489</v>
      </c>
      <c r="Z460" s="287"/>
      <c r="AA460" s="290" t="s">
        <v>77</v>
      </c>
      <c r="AB460" s="290" t="s">
        <v>9</v>
      </c>
      <c r="AC460" s="288"/>
      <c r="AD460" s="4"/>
      <c r="AE460" s="56"/>
      <c r="AF460" s="56"/>
      <c r="AG460" s="1"/>
      <c r="AH460" s="5"/>
      <c r="AI460"/>
      <c r="AM460"/>
    </row>
    <row r="461" spans="1:39" ht="15.6">
      <c r="A461" s="288"/>
      <c r="B461" s="288"/>
      <c r="C461" s="288"/>
      <c r="D461" s="288"/>
      <c r="E461" s="291"/>
      <c r="F461" s="291"/>
      <c r="G461" s="291" t="s">
        <v>487</v>
      </c>
      <c r="H461" s="291" t="s">
        <v>4</v>
      </c>
      <c r="I461" s="290"/>
      <c r="J461" s="290" t="s">
        <v>4</v>
      </c>
      <c r="K461" s="290" t="s">
        <v>1</v>
      </c>
      <c r="L461" s="291" t="s">
        <v>493</v>
      </c>
      <c r="M461" s="290" t="s">
        <v>23</v>
      </c>
      <c r="N461" s="290"/>
      <c r="O461" s="293" t="s">
        <v>585</v>
      </c>
      <c r="P461" s="293" t="s">
        <v>500</v>
      </c>
      <c r="Q461" s="293" t="s">
        <v>563</v>
      </c>
      <c r="R461" s="293" t="s">
        <v>502</v>
      </c>
      <c r="S461" s="293" t="s">
        <v>571</v>
      </c>
      <c r="T461" s="293"/>
      <c r="U461" s="293"/>
      <c r="V461" s="293"/>
      <c r="W461" s="291" t="s">
        <v>413</v>
      </c>
      <c r="X461" s="293" t="s">
        <v>1</v>
      </c>
      <c r="Y461" s="291" t="s">
        <v>498</v>
      </c>
      <c r="Z461" s="290"/>
      <c r="AA461" s="290" t="s">
        <v>423</v>
      </c>
      <c r="AB461" s="290" t="s">
        <v>70</v>
      </c>
      <c r="AC461" s="288"/>
      <c r="AD461" s="4"/>
      <c r="AE461" s="56"/>
      <c r="AF461" s="56"/>
      <c r="AG461" s="1"/>
      <c r="AH461" s="5"/>
      <c r="AI461"/>
      <c r="AM461"/>
    </row>
    <row r="462" spans="1:39" ht="15.6">
      <c r="A462" s="288"/>
      <c r="B462" s="288"/>
      <c r="C462" s="291" t="s">
        <v>0</v>
      </c>
      <c r="D462" s="291"/>
      <c r="E462" s="291" t="s">
        <v>86</v>
      </c>
      <c r="F462" s="291"/>
      <c r="G462" s="294" t="s">
        <v>488</v>
      </c>
      <c r="H462" s="294" t="s">
        <v>9</v>
      </c>
      <c r="I462" s="295"/>
      <c r="J462" s="295" t="s">
        <v>402</v>
      </c>
      <c r="K462" s="295" t="s">
        <v>402</v>
      </c>
      <c r="L462" s="294" t="s">
        <v>414</v>
      </c>
      <c r="M462" s="295" t="s">
        <v>44</v>
      </c>
      <c r="N462" s="295"/>
      <c r="O462" s="296" t="s">
        <v>561</v>
      </c>
      <c r="P462" s="296" t="s">
        <v>439</v>
      </c>
      <c r="Q462" s="296" t="s">
        <v>495</v>
      </c>
      <c r="R462" s="296" t="s">
        <v>482</v>
      </c>
      <c r="S462" s="296" t="s">
        <v>536</v>
      </c>
      <c r="T462" s="296"/>
      <c r="U462" s="296"/>
      <c r="V462" s="296" t="s">
        <v>1</v>
      </c>
      <c r="W462" s="294" t="s">
        <v>414</v>
      </c>
      <c r="X462" s="296" t="s">
        <v>539</v>
      </c>
      <c r="Y462" s="294" t="s">
        <v>499</v>
      </c>
      <c r="Z462" s="295"/>
      <c r="AA462" s="295" t="s">
        <v>424</v>
      </c>
      <c r="AB462" s="295" t="s">
        <v>566</v>
      </c>
      <c r="AC462" s="288"/>
      <c r="AD462" s="4"/>
      <c r="AE462" s="56"/>
      <c r="AF462" s="56"/>
      <c r="AG462" s="1"/>
      <c r="AH462" s="5"/>
      <c r="AI462"/>
      <c r="AM462"/>
    </row>
    <row r="463" spans="1:39">
      <c r="A463" s="288"/>
      <c r="B463" s="288">
        <f>+'Ark1'!C915</f>
        <v>2023</v>
      </c>
      <c r="C463" s="51">
        <f>+'Ark1'!L915</f>
        <v>14</v>
      </c>
      <c r="D463" s="52" t="s">
        <v>401</v>
      </c>
      <c r="E463" s="52">
        <f>+'Ark1'!D915</f>
        <v>1</v>
      </c>
      <c r="F463" s="52" t="str">
        <f>+F446</f>
        <v>Jan</v>
      </c>
      <c r="G463" s="51" t="str">
        <f>+IF(H463=0,"",'Ark1'!Q915)</f>
        <v/>
      </c>
      <c r="H463" s="51">
        <f>+'Ark1'!R915</f>
        <v>0</v>
      </c>
      <c r="I463" s="66"/>
      <c r="J463" s="53" t="str">
        <f>+IF(H463=0,"",'Ark1'!AE915)</f>
        <v/>
      </c>
      <c r="K463" s="53" t="str">
        <f>+IF(H463=0,"",'Ark1'!AF915)</f>
        <v/>
      </c>
      <c r="L463" s="53" t="str">
        <f>+IF(H463=0,"",'Ark1'!T915)</f>
        <v/>
      </c>
      <c r="M463" s="66" t="str">
        <f>+IF(H463=0,"",'Ark1'!U915)</f>
        <v/>
      </c>
      <c r="N463" s="66"/>
      <c r="O463" s="76" t="str">
        <f>+IF(H463=0,"",'Ark1'!W915)</f>
        <v/>
      </c>
      <c r="P463" s="76" t="str">
        <f>+IF(H463=0,"",'Ark1'!X915)</f>
        <v/>
      </c>
      <c r="Q463" s="76" t="str">
        <f>+IF(H463=0,"",'Ark1'!AG915)</f>
        <v/>
      </c>
      <c r="R463" s="76" t="str">
        <f>+IF(H463=0,"",'Ark1'!AH915)</f>
        <v/>
      </c>
      <c r="S463" s="76" t="str">
        <f>+IF(H463=0,"",'Ark1'!AI915)</f>
        <v/>
      </c>
      <c r="T463" s="76"/>
      <c r="U463" s="76"/>
      <c r="V463" s="76" t="str">
        <f>+IF(H463=0,"",'Ark1'!Y915)</f>
        <v/>
      </c>
      <c r="W463" s="53" t="str">
        <f>+IF(H463=0,"",'Ark1'!AA915)</f>
        <v/>
      </c>
      <c r="X463" s="76" t="str">
        <f>+IF(H463=0,"",'Ark1'!AC915)</f>
        <v/>
      </c>
      <c r="Y463" s="76" t="str">
        <f t="shared" ref="Y463:Y474" si="162">IF(H463=0,"",1000*M463/Q463)</f>
        <v/>
      </c>
      <c r="Z463" s="66"/>
      <c r="AA463" s="66" t="str">
        <f t="shared" ref="AA463:AA474" si="163">IF(H463=0,"",M463/C463)</f>
        <v/>
      </c>
      <c r="AB463" s="66" t="str">
        <f t="shared" si="155"/>
        <v/>
      </c>
      <c r="AC463" s="288"/>
      <c r="AE463" s="56"/>
      <c r="AF463" s="56"/>
      <c r="AG463" s="1"/>
    </row>
    <row r="464" spans="1:39">
      <c r="A464" s="288"/>
      <c r="B464" s="288">
        <f>+'Ark1'!C916</f>
        <v>2023</v>
      </c>
      <c r="C464" s="51">
        <f>+'Ark1'!L916</f>
        <v>14</v>
      </c>
      <c r="D464" s="52" t="s">
        <v>401</v>
      </c>
      <c r="E464" s="52">
        <f>+'Ark1'!D916</f>
        <v>2</v>
      </c>
      <c r="F464" s="52" t="str">
        <f t="shared" ref="F464:F474" si="164">+F447</f>
        <v>Feb</v>
      </c>
      <c r="G464" s="51" t="str">
        <f>+IF(H464=0,"",'Ark1'!Q916)</f>
        <v/>
      </c>
      <c r="H464" s="51">
        <f>+'Ark1'!R916</f>
        <v>0</v>
      </c>
      <c r="I464" s="66"/>
      <c r="J464" s="53" t="str">
        <f>+IF(H464=0,"",'Ark1'!AE916)</f>
        <v/>
      </c>
      <c r="K464" s="53" t="str">
        <f>+IF(H464=0,"",'Ark1'!AF916)</f>
        <v/>
      </c>
      <c r="L464" s="53" t="str">
        <f>+IF(H464=0,"",'Ark1'!T916)</f>
        <v/>
      </c>
      <c r="M464" s="66" t="str">
        <f>+IF(H464=0,"",'Ark1'!U916)</f>
        <v/>
      </c>
      <c r="N464" s="66"/>
      <c r="O464" s="76" t="str">
        <f>+IF(H464=0,"",'Ark1'!W916)</f>
        <v/>
      </c>
      <c r="P464" s="76" t="str">
        <f>+IF(H464=0,"",'Ark1'!X916)</f>
        <v/>
      </c>
      <c r="Q464" s="76" t="str">
        <f>+IF(H464=0,"",'Ark1'!AG916)</f>
        <v/>
      </c>
      <c r="R464" s="76" t="str">
        <f>+IF(H464=0,"",'Ark1'!AH916)</f>
        <v/>
      </c>
      <c r="S464" s="76" t="str">
        <f>+IF(H464=0,"",'Ark1'!AI916)</f>
        <v/>
      </c>
      <c r="T464" s="76"/>
      <c r="U464" s="76"/>
      <c r="V464" s="76" t="str">
        <f>+IF(H464=0,"",'Ark1'!Y916)</f>
        <v/>
      </c>
      <c r="W464" s="53" t="str">
        <f>+IF(H464=0,"",'Ark1'!AA916)</f>
        <v/>
      </c>
      <c r="X464" s="76" t="str">
        <f>+IF(H464=0,"",'Ark1'!AC916)</f>
        <v/>
      </c>
      <c r="Y464" s="76" t="str">
        <f t="shared" si="162"/>
        <v/>
      </c>
      <c r="Z464" s="66"/>
      <c r="AA464" s="66" t="str">
        <f t="shared" si="163"/>
        <v/>
      </c>
      <c r="AB464" s="66" t="str">
        <f t="shared" si="155"/>
        <v/>
      </c>
      <c r="AC464" s="288"/>
      <c r="AE464" s="56"/>
      <c r="AF464" s="56"/>
      <c r="AG464" s="1"/>
    </row>
    <row r="465" spans="1:39">
      <c r="A465" s="288"/>
      <c r="B465" s="288">
        <f>+'Ark1'!C917</f>
        <v>2023</v>
      </c>
      <c r="C465" s="51">
        <f>+'Ark1'!L917</f>
        <v>14</v>
      </c>
      <c r="D465" s="52" t="s">
        <v>401</v>
      </c>
      <c r="E465" s="52">
        <f>+'Ark1'!D917</f>
        <v>3</v>
      </c>
      <c r="F465" s="52" t="str">
        <f t="shared" si="164"/>
        <v>Mar</v>
      </c>
      <c r="G465" s="51" t="str">
        <f>+IF(H465=0,"",'Ark1'!Q917)</f>
        <v/>
      </c>
      <c r="H465" s="51">
        <f>+'Ark1'!R917</f>
        <v>0</v>
      </c>
      <c r="I465" s="66"/>
      <c r="J465" s="53" t="str">
        <f>+IF(H465=0,"",'Ark1'!AE917)</f>
        <v/>
      </c>
      <c r="K465" s="53" t="str">
        <f>+IF(H465=0,"",'Ark1'!AF917)</f>
        <v/>
      </c>
      <c r="L465" s="53" t="str">
        <f>+IF(H465=0,"",'Ark1'!T917)</f>
        <v/>
      </c>
      <c r="M465" s="66" t="str">
        <f>+IF(H465=0,"",'Ark1'!U917)</f>
        <v/>
      </c>
      <c r="N465" s="66"/>
      <c r="O465" s="76" t="str">
        <f>+IF(H465=0,"",'Ark1'!W917)</f>
        <v/>
      </c>
      <c r="P465" s="76" t="str">
        <f>+IF(H465=0,"",'Ark1'!X917)</f>
        <v/>
      </c>
      <c r="Q465" s="76" t="str">
        <f>+IF(H465=0,"",'Ark1'!AG917)</f>
        <v/>
      </c>
      <c r="R465" s="76" t="str">
        <f>+IF(H465=0,"",'Ark1'!AH917)</f>
        <v/>
      </c>
      <c r="S465" s="76" t="str">
        <f>+IF(H465=0,"",'Ark1'!AI917)</f>
        <v/>
      </c>
      <c r="T465" s="76"/>
      <c r="U465" s="76"/>
      <c r="V465" s="76" t="str">
        <f>+IF(H465=0,"",'Ark1'!Y917)</f>
        <v/>
      </c>
      <c r="W465" s="53" t="str">
        <f>+IF(H465=0,"",'Ark1'!AA917)</f>
        <v/>
      </c>
      <c r="X465" s="76" t="str">
        <f>+IF(H465=0,"",'Ark1'!AC917)</f>
        <v/>
      </c>
      <c r="Y465" s="76" t="str">
        <f t="shared" si="162"/>
        <v/>
      </c>
      <c r="Z465" s="66"/>
      <c r="AA465" s="66" t="str">
        <f t="shared" si="163"/>
        <v/>
      </c>
      <c r="AB465" s="66" t="str">
        <f t="shared" si="155"/>
        <v/>
      </c>
      <c r="AC465" s="288"/>
      <c r="AE465" s="56"/>
      <c r="AF465" s="56"/>
      <c r="AG465" s="1"/>
    </row>
    <row r="466" spans="1:39">
      <c r="A466" s="288"/>
      <c r="B466" s="288">
        <f>+'Ark1'!C918</f>
        <v>2023</v>
      </c>
      <c r="C466" s="51">
        <f>+'Ark1'!L918</f>
        <v>14</v>
      </c>
      <c r="D466" s="52" t="s">
        <v>401</v>
      </c>
      <c r="E466" s="52">
        <f>+'Ark1'!D918</f>
        <v>4</v>
      </c>
      <c r="F466" s="52" t="str">
        <f t="shared" si="164"/>
        <v>Apr</v>
      </c>
      <c r="G466" s="51" t="str">
        <f>+IF(H466=0,"",'Ark1'!Q918)</f>
        <v/>
      </c>
      <c r="H466" s="51">
        <f>+'Ark1'!R918</f>
        <v>0</v>
      </c>
      <c r="I466" s="66"/>
      <c r="J466" s="53" t="str">
        <f>+IF(H466=0,"",'Ark1'!AE918)</f>
        <v/>
      </c>
      <c r="K466" s="53" t="str">
        <f>+IF(H466=0,"",'Ark1'!AF918)</f>
        <v/>
      </c>
      <c r="L466" s="53" t="str">
        <f>+IF(H466=0,"",'Ark1'!T918)</f>
        <v/>
      </c>
      <c r="M466" s="66" t="str">
        <f>+IF(H466=0,"",'Ark1'!U918)</f>
        <v/>
      </c>
      <c r="N466" s="66"/>
      <c r="O466" s="76" t="str">
        <f>+IF(H466=0,"",'Ark1'!W918)</f>
        <v/>
      </c>
      <c r="P466" s="76" t="str">
        <f>+IF(H466=0,"",'Ark1'!X918)</f>
        <v/>
      </c>
      <c r="Q466" s="76" t="str">
        <f>+IF(H466=0,"",'Ark1'!AG918)</f>
        <v/>
      </c>
      <c r="R466" s="76" t="str">
        <f>+IF(H466=0,"",'Ark1'!AH918)</f>
        <v/>
      </c>
      <c r="S466" s="76" t="str">
        <f>+IF(H466=0,"",'Ark1'!AI918)</f>
        <v/>
      </c>
      <c r="T466" s="76"/>
      <c r="U466" s="76"/>
      <c r="V466" s="76" t="str">
        <f>+IF(H466=0,"",'Ark1'!Y918)</f>
        <v/>
      </c>
      <c r="W466" s="53" t="str">
        <f>+IF(H466=0,"",'Ark1'!AA918)</f>
        <v/>
      </c>
      <c r="X466" s="76" t="str">
        <f>+IF(H466=0,"",'Ark1'!AC918)</f>
        <v/>
      </c>
      <c r="Y466" s="76" t="str">
        <f t="shared" si="162"/>
        <v/>
      </c>
      <c r="Z466" s="66"/>
      <c r="AA466" s="66" t="str">
        <f t="shared" si="163"/>
        <v/>
      </c>
      <c r="AB466" s="66" t="str">
        <f t="shared" si="155"/>
        <v/>
      </c>
      <c r="AC466" s="288"/>
      <c r="AE466" s="56"/>
      <c r="AF466" s="56"/>
      <c r="AG466" s="1"/>
    </row>
    <row r="467" spans="1:39">
      <c r="A467" s="288"/>
      <c r="B467" s="288">
        <f>+'Ark1'!C919</f>
        <v>2023</v>
      </c>
      <c r="C467" s="51">
        <f>+'Ark1'!L919</f>
        <v>14</v>
      </c>
      <c r="D467" s="52" t="s">
        <v>401</v>
      </c>
      <c r="E467" s="52">
        <f>+'Ark1'!D919</f>
        <v>5</v>
      </c>
      <c r="F467" s="52" t="str">
        <f t="shared" si="164"/>
        <v>Mai</v>
      </c>
      <c r="G467" s="51" t="str">
        <f>+IF(H467=0,"",'Ark1'!Q919)</f>
        <v/>
      </c>
      <c r="H467" s="51">
        <f>+'Ark1'!R919</f>
        <v>0</v>
      </c>
      <c r="I467" s="66"/>
      <c r="J467" s="53" t="str">
        <f>+IF(H467=0,"",'Ark1'!AE919)</f>
        <v/>
      </c>
      <c r="K467" s="53" t="str">
        <f>+IF(H467=0,"",'Ark1'!AF919)</f>
        <v/>
      </c>
      <c r="L467" s="53" t="str">
        <f>+IF(H467=0,"",'Ark1'!T919)</f>
        <v/>
      </c>
      <c r="M467" s="66" t="str">
        <f>+IF(H467=0,"",'Ark1'!U919)</f>
        <v/>
      </c>
      <c r="N467" s="66"/>
      <c r="O467" s="76" t="str">
        <f>+IF(H467=0,"",'Ark1'!W919)</f>
        <v/>
      </c>
      <c r="P467" s="76" t="str">
        <f>+IF(H467=0,"",'Ark1'!X919)</f>
        <v/>
      </c>
      <c r="Q467" s="76" t="str">
        <f>+IF(H467=0,"",'Ark1'!AG919)</f>
        <v/>
      </c>
      <c r="R467" s="76" t="str">
        <f>+IF(H467=0,"",'Ark1'!AH919)</f>
        <v/>
      </c>
      <c r="S467" s="76" t="str">
        <f>+IF(H467=0,"",'Ark1'!AI919)</f>
        <v/>
      </c>
      <c r="T467" s="76"/>
      <c r="U467" s="76"/>
      <c r="V467" s="76" t="str">
        <f>+IF(H467=0,"",'Ark1'!Y919)</f>
        <v/>
      </c>
      <c r="W467" s="53" t="str">
        <f>+IF(H467=0,"",'Ark1'!AA919)</f>
        <v/>
      </c>
      <c r="X467" s="76" t="str">
        <f>+IF(H467=0,"",'Ark1'!AC919)</f>
        <v/>
      </c>
      <c r="Y467" s="76" t="str">
        <f t="shared" si="162"/>
        <v/>
      </c>
      <c r="Z467" s="66"/>
      <c r="AA467" s="66" t="str">
        <f t="shared" si="163"/>
        <v/>
      </c>
      <c r="AB467" s="66" t="str">
        <f t="shared" si="155"/>
        <v/>
      </c>
      <c r="AC467" s="288"/>
      <c r="AE467" s="56"/>
      <c r="AF467" s="56"/>
      <c r="AG467" s="1"/>
    </row>
    <row r="468" spans="1:39">
      <c r="A468" s="288"/>
      <c r="B468" s="288">
        <f>+'Ark1'!C920</f>
        <v>2023</v>
      </c>
      <c r="C468" s="51">
        <f>+'Ark1'!L920</f>
        <v>14</v>
      </c>
      <c r="D468" s="52" t="s">
        <v>401</v>
      </c>
      <c r="E468" s="52">
        <f>+'Ark1'!D920</f>
        <v>6</v>
      </c>
      <c r="F468" s="52" t="str">
        <f t="shared" si="164"/>
        <v>Jun</v>
      </c>
      <c r="G468" s="51" t="str">
        <f>+IF(H468=0,"",'Ark1'!Q920)</f>
        <v/>
      </c>
      <c r="H468" s="51">
        <f>+'Ark1'!R920</f>
        <v>0</v>
      </c>
      <c r="I468" s="66"/>
      <c r="J468" s="53" t="str">
        <f>+IF(H468=0,"",'Ark1'!AE920)</f>
        <v/>
      </c>
      <c r="K468" s="53" t="str">
        <f>+IF(H468=0,"",'Ark1'!AF920)</f>
        <v/>
      </c>
      <c r="L468" s="53" t="str">
        <f>+IF(H468=0,"",'Ark1'!T920)</f>
        <v/>
      </c>
      <c r="M468" s="66" t="str">
        <f>+IF(H468=0,"",'Ark1'!U920)</f>
        <v/>
      </c>
      <c r="N468" s="66"/>
      <c r="O468" s="76" t="str">
        <f>+IF(H468=0,"",'Ark1'!W920)</f>
        <v/>
      </c>
      <c r="P468" s="76" t="str">
        <f>+IF(H468=0,"",'Ark1'!X920)</f>
        <v/>
      </c>
      <c r="Q468" s="76" t="str">
        <f>+IF(H468=0,"",'Ark1'!AG920)</f>
        <v/>
      </c>
      <c r="R468" s="76" t="str">
        <f>+IF(H468=0,"",'Ark1'!AH920)</f>
        <v/>
      </c>
      <c r="S468" s="76" t="str">
        <f>+IF(H468=0,"",'Ark1'!AI920)</f>
        <v/>
      </c>
      <c r="T468" s="76"/>
      <c r="U468" s="76"/>
      <c r="V468" s="76" t="str">
        <f>+IF(H468=0,"",'Ark1'!Y920)</f>
        <v/>
      </c>
      <c r="W468" s="53" t="str">
        <f>+IF(H468=0,"",'Ark1'!AA920)</f>
        <v/>
      </c>
      <c r="X468" s="76" t="str">
        <f>+IF(H468=0,"",'Ark1'!AC920)</f>
        <v/>
      </c>
      <c r="Y468" s="76" t="str">
        <f t="shared" si="162"/>
        <v/>
      </c>
      <c r="Z468" s="66"/>
      <c r="AA468" s="66" t="str">
        <f t="shared" si="163"/>
        <v/>
      </c>
      <c r="AB468" s="66" t="str">
        <f t="shared" si="155"/>
        <v/>
      </c>
      <c r="AC468" s="288"/>
      <c r="AE468" s="56"/>
      <c r="AF468" s="56"/>
      <c r="AG468" s="1"/>
    </row>
    <row r="469" spans="1:39">
      <c r="A469" s="288"/>
      <c r="B469" s="288">
        <f>+'Ark1'!C921</f>
        <v>2023</v>
      </c>
      <c r="C469" s="51">
        <f>+'Ark1'!L921</f>
        <v>14</v>
      </c>
      <c r="D469" s="52" t="s">
        <v>401</v>
      </c>
      <c r="E469" s="52">
        <f>+'Ark1'!D921</f>
        <v>7</v>
      </c>
      <c r="F469" s="52" t="str">
        <f t="shared" si="164"/>
        <v>Jul</v>
      </c>
      <c r="G469" s="51" t="str">
        <f>+IF(H469=0,"",'Ark1'!Q921)</f>
        <v/>
      </c>
      <c r="H469" s="51">
        <f>+'Ark1'!R921</f>
        <v>0</v>
      </c>
      <c r="I469" s="66"/>
      <c r="J469" s="53" t="str">
        <f>+IF(H469=0,"",'Ark1'!AE921)</f>
        <v/>
      </c>
      <c r="K469" s="53" t="str">
        <f>+IF(H469=0,"",'Ark1'!AF921)</f>
        <v/>
      </c>
      <c r="L469" s="53" t="str">
        <f>+IF(H469=0,"",'Ark1'!T921)</f>
        <v/>
      </c>
      <c r="M469" s="66" t="str">
        <f>+IF(H469=0,"",'Ark1'!U921)</f>
        <v/>
      </c>
      <c r="N469" s="66"/>
      <c r="O469" s="76" t="str">
        <f>+IF(H469=0,"",'Ark1'!W921)</f>
        <v/>
      </c>
      <c r="P469" s="76" t="str">
        <f>+IF(H469=0,"",'Ark1'!X921)</f>
        <v/>
      </c>
      <c r="Q469" s="76" t="str">
        <f>+IF(H469=0,"",'Ark1'!AG921)</f>
        <v/>
      </c>
      <c r="R469" s="76" t="str">
        <f>+IF(H469=0,"",'Ark1'!AH921)</f>
        <v/>
      </c>
      <c r="S469" s="76" t="str">
        <f>+IF(H469=0,"",'Ark1'!AI921)</f>
        <v/>
      </c>
      <c r="T469" s="76"/>
      <c r="U469" s="76"/>
      <c r="V469" s="76" t="str">
        <f>+IF(H469=0,"",'Ark1'!Y921)</f>
        <v/>
      </c>
      <c r="W469" s="53" t="str">
        <f>+IF(H469=0,"",'Ark1'!AA921)</f>
        <v/>
      </c>
      <c r="X469" s="76" t="str">
        <f>+IF(H469=0,"",'Ark1'!AC921)</f>
        <v/>
      </c>
      <c r="Y469" s="76" t="str">
        <f t="shared" si="162"/>
        <v/>
      </c>
      <c r="Z469" s="66"/>
      <c r="AA469" s="66" t="str">
        <f t="shared" si="163"/>
        <v/>
      </c>
      <c r="AB469" s="66" t="str">
        <f t="shared" si="155"/>
        <v/>
      </c>
      <c r="AC469" s="288"/>
      <c r="AE469" s="56"/>
      <c r="AF469" s="56"/>
      <c r="AG469" s="1"/>
    </row>
    <row r="470" spans="1:39">
      <c r="A470" s="288"/>
      <c r="B470" s="288">
        <f>+'Ark1'!C922</f>
        <v>2023</v>
      </c>
      <c r="C470" s="51">
        <f>+'Ark1'!L922</f>
        <v>14</v>
      </c>
      <c r="D470" s="52" t="s">
        <v>401</v>
      </c>
      <c r="E470" s="52">
        <f>+'Ark1'!D922</f>
        <v>8</v>
      </c>
      <c r="F470" s="52" t="str">
        <f t="shared" si="164"/>
        <v>Aug</v>
      </c>
      <c r="G470" s="51" t="str">
        <f>+IF(H470=0,"",'Ark1'!Q922)</f>
        <v/>
      </c>
      <c r="H470" s="51">
        <f>+'Ark1'!R922</f>
        <v>0</v>
      </c>
      <c r="I470" s="66"/>
      <c r="J470" s="53" t="str">
        <f>+IF(H470=0,"",'Ark1'!AE922)</f>
        <v/>
      </c>
      <c r="K470" s="53" t="str">
        <f>+IF(H470=0,"",'Ark1'!AF922)</f>
        <v/>
      </c>
      <c r="L470" s="53" t="str">
        <f>+IF(H470=0,"",'Ark1'!T922)</f>
        <v/>
      </c>
      <c r="M470" s="66" t="str">
        <f>+IF(H470=0,"",'Ark1'!U922)</f>
        <v/>
      </c>
      <c r="N470" s="66"/>
      <c r="O470" s="76" t="str">
        <f>+IF(H470=0,"",'Ark1'!W922)</f>
        <v/>
      </c>
      <c r="P470" s="76" t="str">
        <f>+IF(H470=0,"",'Ark1'!X922)</f>
        <v/>
      </c>
      <c r="Q470" s="76" t="str">
        <f>+IF(H470=0,"",'Ark1'!AG922)</f>
        <v/>
      </c>
      <c r="R470" s="76" t="str">
        <f>+IF(H470=0,"",'Ark1'!AH922)</f>
        <v/>
      </c>
      <c r="S470" s="76" t="str">
        <f>+IF(H470=0,"",'Ark1'!AI922)</f>
        <v/>
      </c>
      <c r="T470" s="76"/>
      <c r="U470" s="76"/>
      <c r="V470" s="76" t="str">
        <f>+IF(H470=0,"",'Ark1'!Y922)</f>
        <v/>
      </c>
      <c r="W470" s="53" t="str">
        <f>+IF(H470=0,"",'Ark1'!AA922)</f>
        <v/>
      </c>
      <c r="X470" s="76" t="str">
        <f>+IF(H470=0,"",'Ark1'!AC922)</f>
        <v/>
      </c>
      <c r="Y470" s="76" t="str">
        <f t="shared" si="162"/>
        <v/>
      </c>
      <c r="Z470" s="66"/>
      <c r="AA470" s="66" t="str">
        <f t="shared" si="163"/>
        <v/>
      </c>
      <c r="AB470" s="66" t="str">
        <f t="shared" si="155"/>
        <v/>
      </c>
      <c r="AC470" s="288"/>
      <c r="AE470" s="56"/>
      <c r="AF470" s="56"/>
      <c r="AG470" s="1"/>
    </row>
    <row r="471" spans="1:39">
      <c r="A471" s="288"/>
      <c r="B471" s="288">
        <f>+'Ark1'!C923</f>
        <v>2023</v>
      </c>
      <c r="C471" s="51">
        <f>+'Ark1'!L923</f>
        <v>14</v>
      </c>
      <c r="D471" s="52" t="s">
        <v>401</v>
      </c>
      <c r="E471" s="52">
        <f>+'Ark1'!D923</f>
        <v>9</v>
      </c>
      <c r="F471" s="52" t="str">
        <f t="shared" si="164"/>
        <v>Sep</v>
      </c>
      <c r="G471" s="51" t="str">
        <f>+IF(H471=0,"",'Ark1'!Q923)</f>
        <v/>
      </c>
      <c r="H471" s="51">
        <f>+'Ark1'!R923</f>
        <v>0</v>
      </c>
      <c r="I471" s="66"/>
      <c r="J471" s="53" t="str">
        <f>+IF(H471=0,"",'Ark1'!AE923)</f>
        <v/>
      </c>
      <c r="K471" s="53" t="str">
        <f>+IF(H471=0,"",'Ark1'!AF923)</f>
        <v/>
      </c>
      <c r="L471" s="53" t="str">
        <f>+IF(H471=0,"",'Ark1'!T923)</f>
        <v/>
      </c>
      <c r="M471" s="66" t="str">
        <f>+IF(H471=0,"",'Ark1'!U923)</f>
        <v/>
      </c>
      <c r="N471" s="66"/>
      <c r="O471" s="76" t="str">
        <f>+IF(H471=0,"",'Ark1'!W923)</f>
        <v/>
      </c>
      <c r="P471" s="76" t="str">
        <f>+IF(H471=0,"",'Ark1'!X923)</f>
        <v/>
      </c>
      <c r="Q471" s="76" t="str">
        <f>+IF(H471=0,"",'Ark1'!AG923)</f>
        <v/>
      </c>
      <c r="R471" s="76" t="str">
        <f>+IF(H471=0,"",'Ark1'!AH923)</f>
        <v/>
      </c>
      <c r="S471" s="76" t="str">
        <f>+IF(H471=0,"",'Ark1'!AI923)</f>
        <v/>
      </c>
      <c r="T471" s="76"/>
      <c r="U471" s="76"/>
      <c r="V471" s="76" t="str">
        <f>+IF(H471=0,"",'Ark1'!Y923)</f>
        <v/>
      </c>
      <c r="W471" s="53" t="str">
        <f>+IF(H471=0,"",'Ark1'!AA923)</f>
        <v/>
      </c>
      <c r="X471" s="76" t="str">
        <f>+IF(H471=0,"",'Ark1'!AC923)</f>
        <v/>
      </c>
      <c r="Y471" s="76" t="str">
        <f t="shared" si="162"/>
        <v/>
      </c>
      <c r="Z471" s="66"/>
      <c r="AA471" s="66" t="str">
        <f t="shared" si="163"/>
        <v/>
      </c>
      <c r="AB471" s="66" t="str">
        <f t="shared" si="155"/>
        <v/>
      </c>
      <c r="AC471" s="288"/>
      <c r="AE471" s="56"/>
      <c r="AF471" s="56"/>
      <c r="AG471" s="1"/>
    </row>
    <row r="472" spans="1:39">
      <c r="A472" s="288"/>
      <c r="B472" s="288">
        <f>+'Ark1'!C924</f>
        <v>2023</v>
      </c>
      <c r="C472" s="51">
        <f>+'Ark1'!L924</f>
        <v>14</v>
      </c>
      <c r="D472" s="52" t="s">
        <v>401</v>
      </c>
      <c r="E472" s="52">
        <f>+'Ark1'!D924</f>
        <v>10</v>
      </c>
      <c r="F472" s="52" t="str">
        <f t="shared" si="164"/>
        <v>Okt</v>
      </c>
      <c r="G472" s="51" t="str">
        <f>+IF(H472=0,"",'Ark1'!Q924)</f>
        <v/>
      </c>
      <c r="H472" s="51">
        <f>+'Ark1'!R924</f>
        <v>0</v>
      </c>
      <c r="I472" s="66"/>
      <c r="J472" s="53" t="str">
        <f>+IF(H472=0,"",'Ark1'!AE924)</f>
        <v/>
      </c>
      <c r="K472" s="53" t="str">
        <f>+IF(H472=0,"",'Ark1'!AF924)</f>
        <v/>
      </c>
      <c r="L472" s="53" t="str">
        <f>+IF(H472=0,"",'Ark1'!T924)</f>
        <v/>
      </c>
      <c r="M472" s="66" t="str">
        <f>+IF(H472=0,"",'Ark1'!U924)</f>
        <v/>
      </c>
      <c r="N472" s="66"/>
      <c r="O472" s="76" t="str">
        <f>+IF(H472=0,"",'Ark1'!W924)</f>
        <v/>
      </c>
      <c r="P472" s="76" t="str">
        <f>+IF(H472=0,"",'Ark1'!X924)</f>
        <v/>
      </c>
      <c r="Q472" s="76" t="str">
        <f>+IF(H472=0,"",'Ark1'!AG924)</f>
        <v/>
      </c>
      <c r="R472" s="76" t="str">
        <f>+IF(H472=0,"",'Ark1'!AH924)</f>
        <v/>
      </c>
      <c r="S472" s="76" t="str">
        <f>+IF(H472=0,"",'Ark1'!AI924)</f>
        <v/>
      </c>
      <c r="T472" s="76"/>
      <c r="U472" s="76"/>
      <c r="V472" s="76" t="str">
        <f>+IF(H472=0,"",'Ark1'!Y924)</f>
        <v/>
      </c>
      <c r="W472" s="53" t="str">
        <f>+IF(H472=0,"",'Ark1'!AA924)</f>
        <v/>
      </c>
      <c r="X472" s="76" t="str">
        <f>+IF(H472=0,"",'Ark1'!AC924)</f>
        <v/>
      </c>
      <c r="Y472" s="76" t="str">
        <f t="shared" si="162"/>
        <v/>
      </c>
      <c r="Z472" s="66"/>
      <c r="AA472" s="66" t="str">
        <f t="shared" si="163"/>
        <v/>
      </c>
      <c r="AB472" s="66" t="str">
        <f t="shared" si="155"/>
        <v/>
      </c>
      <c r="AC472" s="288"/>
      <c r="AE472" s="56"/>
      <c r="AF472" s="56"/>
      <c r="AG472" s="1"/>
    </row>
    <row r="473" spans="1:39">
      <c r="A473" s="288"/>
      <c r="B473" s="288">
        <f>+'Ark1'!C925</f>
        <v>2023</v>
      </c>
      <c r="C473" s="51">
        <f>+'Ark1'!L925</f>
        <v>14</v>
      </c>
      <c r="D473" s="52" t="s">
        <v>401</v>
      </c>
      <c r="E473" s="52">
        <f>+'Ark1'!D925</f>
        <v>11</v>
      </c>
      <c r="F473" s="52" t="str">
        <f t="shared" si="164"/>
        <v>Nov</v>
      </c>
      <c r="G473" s="51" t="str">
        <f>+IF(H473=0,"",'Ark1'!Q925)</f>
        <v/>
      </c>
      <c r="H473" s="51">
        <f>+'Ark1'!R925</f>
        <v>0</v>
      </c>
      <c r="I473" s="66"/>
      <c r="J473" s="53" t="str">
        <f>+IF(H473=0,"",'Ark1'!AE925)</f>
        <v/>
      </c>
      <c r="K473" s="53" t="str">
        <f>+IF(H473=0,"",'Ark1'!AF925)</f>
        <v/>
      </c>
      <c r="L473" s="53" t="str">
        <f>+IF(H473=0,"",'Ark1'!T925)</f>
        <v/>
      </c>
      <c r="M473" s="66" t="str">
        <f>+IF(H473=0,"",'Ark1'!U925)</f>
        <v/>
      </c>
      <c r="N473" s="66"/>
      <c r="O473" s="76" t="str">
        <f>+IF(H473=0,"",'Ark1'!W925)</f>
        <v/>
      </c>
      <c r="P473" s="76" t="str">
        <f>+IF(H473=0,"",'Ark1'!X925)</f>
        <v/>
      </c>
      <c r="Q473" s="76" t="str">
        <f>+IF(H473=0,"",'Ark1'!AG925)</f>
        <v/>
      </c>
      <c r="R473" s="76" t="str">
        <f>+IF(H473=0,"",'Ark1'!AH925)</f>
        <v/>
      </c>
      <c r="S473" s="76" t="str">
        <f>+IF(H473=0,"",'Ark1'!AI925)</f>
        <v/>
      </c>
      <c r="T473" s="76"/>
      <c r="U473" s="76"/>
      <c r="V473" s="76" t="str">
        <f>+IF(H473=0,"",'Ark1'!Y925)</f>
        <v/>
      </c>
      <c r="W473" s="53" t="str">
        <f>+IF(H473=0,"",'Ark1'!AA925)</f>
        <v/>
      </c>
      <c r="X473" s="76" t="str">
        <f>+IF(H473=0,"",'Ark1'!AC925)</f>
        <v/>
      </c>
      <c r="Y473" s="76" t="str">
        <f t="shared" si="162"/>
        <v/>
      </c>
      <c r="Z473" s="66"/>
      <c r="AA473" s="66" t="str">
        <f t="shared" si="163"/>
        <v/>
      </c>
      <c r="AB473" s="66" t="str">
        <f t="shared" si="155"/>
        <v/>
      </c>
      <c r="AC473" s="288"/>
      <c r="AE473" s="56"/>
      <c r="AF473" s="56"/>
      <c r="AG473" s="1"/>
    </row>
    <row r="474" spans="1:39">
      <c r="A474" s="288"/>
      <c r="B474" s="288">
        <f>+'Ark1'!C926</f>
        <v>2023</v>
      </c>
      <c r="C474" s="51">
        <f>+'Ark1'!L926</f>
        <v>14</v>
      </c>
      <c r="D474" s="52" t="s">
        <v>401</v>
      </c>
      <c r="E474" s="52">
        <f>+'Ark1'!D926</f>
        <v>12</v>
      </c>
      <c r="F474" s="52" t="str">
        <f t="shared" si="164"/>
        <v>Des</v>
      </c>
      <c r="G474" s="51" t="str">
        <f>+IF(H474=0,"",'Ark1'!Q926)</f>
        <v/>
      </c>
      <c r="H474" s="51">
        <f>+'Ark1'!R926</f>
        <v>0</v>
      </c>
      <c r="I474" s="66"/>
      <c r="J474" s="53" t="str">
        <f>+IF(H474=0,"",'Ark1'!AE926)</f>
        <v/>
      </c>
      <c r="K474" s="53" t="str">
        <f>+IF(H474=0,"",'Ark1'!AF926)</f>
        <v/>
      </c>
      <c r="L474" s="53" t="str">
        <f>+IF(H474=0,"",'Ark1'!T926)</f>
        <v/>
      </c>
      <c r="M474" s="66" t="str">
        <f>+IF(H474=0,"",'Ark1'!U926)</f>
        <v/>
      </c>
      <c r="N474" s="66"/>
      <c r="O474" s="76" t="str">
        <f>+IF(H474=0,"",'Ark1'!W926)</f>
        <v/>
      </c>
      <c r="P474" s="76" t="str">
        <f>+IF(H474=0,"",'Ark1'!X926)</f>
        <v/>
      </c>
      <c r="Q474" s="76" t="str">
        <f>+IF(H474=0,"",'Ark1'!AG926)</f>
        <v/>
      </c>
      <c r="R474" s="76" t="str">
        <f>+IF(H474=0,"",'Ark1'!AH926)</f>
        <v/>
      </c>
      <c r="S474" s="76" t="str">
        <f>+IF(H474=0,"",'Ark1'!AI926)</f>
        <v/>
      </c>
      <c r="T474" s="76"/>
      <c r="U474" s="76"/>
      <c r="V474" s="76" t="str">
        <f>+IF(H474=0,"",'Ark1'!Y926)</f>
        <v/>
      </c>
      <c r="W474" s="53" t="str">
        <f>+IF(H474=0,"",'Ark1'!AA926)</f>
        <v/>
      </c>
      <c r="X474" s="76" t="str">
        <f>+IF(H474=0,"",'Ark1'!AC926)</f>
        <v/>
      </c>
      <c r="Y474" s="76" t="str">
        <f t="shared" si="162"/>
        <v/>
      </c>
      <c r="Z474" s="66"/>
      <c r="AA474" s="66" t="str">
        <f t="shared" si="163"/>
        <v/>
      </c>
      <c r="AB474" s="66" t="str">
        <f t="shared" si="155"/>
        <v/>
      </c>
      <c r="AC474" s="288"/>
      <c r="AE474" s="56"/>
      <c r="AF474" s="56"/>
      <c r="AG474" s="1"/>
    </row>
    <row r="475" spans="1:39" ht="15.6">
      <c r="A475" s="288"/>
      <c r="B475" s="288"/>
      <c r="C475" s="285"/>
      <c r="D475" s="285"/>
      <c r="E475" s="285"/>
      <c r="F475" s="285"/>
      <c r="G475" s="285"/>
      <c r="H475" s="285"/>
      <c r="I475" s="288"/>
      <c r="J475" s="286"/>
      <c r="K475" s="287"/>
      <c r="L475" s="288"/>
      <c r="M475" s="288"/>
      <c r="N475" s="288"/>
      <c r="O475" s="289"/>
      <c r="P475" s="289"/>
      <c r="Q475" s="288"/>
      <c r="R475" s="289"/>
      <c r="S475" s="289"/>
      <c r="T475" s="289"/>
      <c r="U475" s="289"/>
      <c r="V475" s="289"/>
      <c r="W475" s="288"/>
      <c r="X475" s="289"/>
      <c r="Y475" s="288"/>
      <c r="Z475" s="288"/>
      <c r="AA475" s="287"/>
      <c r="AB475" s="290"/>
      <c r="AC475" s="288"/>
      <c r="AD475" s="4"/>
      <c r="AE475" s="56"/>
      <c r="AF475" s="56"/>
      <c r="AG475" s="1"/>
      <c r="AH475" s="5"/>
      <c r="AI475"/>
      <c r="AM475"/>
    </row>
    <row r="476" spans="1:39" ht="15.6">
      <c r="A476" s="288"/>
      <c r="B476" s="288"/>
      <c r="C476" s="285"/>
      <c r="D476" s="285"/>
      <c r="E476" s="285"/>
      <c r="F476" s="285"/>
      <c r="G476" s="285"/>
      <c r="H476" s="285"/>
      <c r="I476" s="288"/>
      <c r="J476" s="286"/>
      <c r="K476" s="287"/>
      <c r="L476" s="288"/>
      <c r="M476" s="288"/>
      <c r="N476" s="288"/>
      <c r="O476" s="289"/>
      <c r="P476" s="289"/>
      <c r="Q476" s="288"/>
      <c r="R476" s="289"/>
      <c r="S476" s="289"/>
      <c r="T476" s="289"/>
      <c r="U476" s="289"/>
      <c r="V476" s="289"/>
      <c r="W476" s="288"/>
      <c r="X476" s="289"/>
      <c r="Y476" s="288"/>
      <c r="Z476" s="288"/>
      <c r="AA476" s="287"/>
      <c r="AB476" s="290" t="s">
        <v>4</v>
      </c>
      <c r="AC476" s="288"/>
      <c r="AD476" s="4"/>
      <c r="AE476" s="56"/>
      <c r="AF476" s="56"/>
      <c r="AG476" s="1"/>
      <c r="AH476" s="5"/>
      <c r="AI476"/>
      <c r="AM476"/>
    </row>
    <row r="477" spans="1:39" ht="15.6">
      <c r="A477" s="288"/>
      <c r="B477" s="288"/>
      <c r="C477" s="288"/>
      <c r="D477" s="288"/>
      <c r="E477" s="288"/>
      <c r="F477" s="288"/>
      <c r="G477" s="291" t="s">
        <v>4</v>
      </c>
      <c r="H477" s="288"/>
      <c r="I477" s="287"/>
      <c r="J477" s="287"/>
      <c r="K477" s="287"/>
      <c r="L477" s="291" t="s">
        <v>23</v>
      </c>
      <c r="M477" s="287"/>
      <c r="N477" s="287"/>
      <c r="O477" s="292" t="s">
        <v>402</v>
      </c>
      <c r="P477" s="292" t="s">
        <v>402</v>
      </c>
      <c r="Q477" s="293" t="s">
        <v>538</v>
      </c>
      <c r="R477" s="292" t="s">
        <v>402</v>
      </c>
      <c r="S477" s="292" t="s">
        <v>402</v>
      </c>
      <c r="T477" s="292"/>
      <c r="U477" s="292"/>
      <c r="V477" s="293" t="s">
        <v>422</v>
      </c>
      <c r="W477" s="288"/>
      <c r="X477" s="293" t="s">
        <v>586</v>
      </c>
      <c r="Y477" s="291" t="s">
        <v>489</v>
      </c>
      <c r="Z477" s="287"/>
      <c r="AA477" s="290" t="s">
        <v>77</v>
      </c>
      <c r="AB477" s="290" t="s">
        <v>9</v>
      </c>
      <c r="AC477" s="288"/>
      <c r="AD477" s="4"/>
      <c r="AE477" s="56"/>
      <c r="AF477" s="56"/>
      <c r="AG477" s="1"/>
      <c r="AH477" s="5"/>
      <c r="AI477"/>
      <c r="AM477"/>
    </row>
    <row r="478" spans="1:39" ht="15.6">
      <c r="A478" s="288"/>
      <c r="B478" s="288"/>
      <c r="C478" s="288"/>
      <c r="D478" s="288"/>
      <c r="E478" s="291"/>
      <c r="F478" s="291"/>
      <c r="G478" s="291" t="s">
        <v>487</v>
      </c>
      <c r="H478" s="291" t="s">
        <v>4</v>
      </c>
      <c r="I478" s="290"/>
      <c r="J478" s="290" t="s">
        <v>4</v>
      </c>
      <c r="K478" s="290" t="s">
        <v>1</v>
      </c>
      <c r="L478" s="291" t="s">
        <v>493</v>
      </c>
      <c r="M478" s="290" t="s">
        <v>23</v>
      </c>
      <c r="N478" s="290"/>
      <c r="O478" s="293" t="s">
        <v>585</v>
      </c>
      <c r="P478" s="293" t="s">
        <v>500</v>
      </c>
      <c r="Q478" s="293" t="s">
        <v>563</v>
      </c>
      <c r="R478" s="293" t="s">
        <v>502</v>
      </c>
      <c r="S478" s="293" t="s">
        <v>571</v>
      </c>
      <c r="T478" s="293"/>
      <c r="U478" s="293"/>
      <c r="V478" s="293"/>
      <c r="W478" s="291" t="s">
        <v>413</v>
      </c>
      <c r="X478" s="293" t="s">
        <v>1</v>
      </c>
      <c r="Y478" s="291" t="s">
        <v>498</v>
      </c>
      <c r="Z478" s="290"/>
      <c r="AA478" s="290" t="s">
        <v>423</v>
      </c>
      <c r="AB478" s="290" t="s">
        <v>70</v>
      </c>
      <c r="AC478" s="288"/>
      <c r="AD478" s="4"/>
      <c r="AE478" s="56"/>
      <c r="AF478" s="56"/>
      <c r="AG478" s="1"/>
      <c r="AH478" s="5"/>
      <c r="AI478"/>
      <c r="AM478"/>
    </row>
    <row r="479" spans="1:39" ht="15.6">
      <c r="A479" s="288"/>
      <c r="B479" s="288"/>
      <c r="C479" s="291" t="s">
        <v>0</v>
      </c>
      <c r="D479" s="291"/>
      <c r="E479" s="291" t="s">
        <v>86</v>
      </c>
      <c r="F479" s="291"/>
      <c r="G479" s="294" t="s">
        <v>488</v>
      </c>
      <c r="H479" s="294" t="s">
        <v>9</v>
      </c>
      <c r="I479" s="295"/>
      <c r="J479" s="295" t="s">
        <v>402</v>
      </c>
      <c r="K479" s="295" t="s">
        <v>402</v>
      </c>
      <c r="L479" s="294" t="s">
        <v>414</v>
      </c>
      <c r="M479" s="295" t="s">
        <v>44</v>
      </c>
      <c r="N479" s="295"/>
      <c r="O479" s="296" t="s">
        <v>561</v>
      </c>
      <c r="P479" s="296" t="s">
        <v>439</v>
      </c>
      <c r="Q479" s="296" t="s">
        <v>495</v>
      </c>
      <c r="R479" s="296" t="s">
        <v>482</v>
      </c>
      <c r="S479" s="296" t="s">
        <v>536</v>
      </c>
      <c r="T479" s="296"/>
      <c r="U479" s="296"/>
      <c r="V479" s="296" t="s">
        <v>1</v>
      </c>
      <c r="W479" s="294" t="s">
        <v>414</v>
      </c>
      <c r="X479" s="296" t="s">
        <v>539</v>
      </c>
      <c r="Y479" s="294" t="s">
        <v>499</v>
      </c>
      <c r="Z479" s="295"/>
      <c r="AA479" s="295" t="s">
        <v>424</v>
      </c>
      <c r="AB479" s="295" t="s">
        <v>566</v>
      </c>
      <c r="AC479" s="288"/>
      <c r="AD479" s="4"/>
      <c r="AE479" s="56"/>
      <c r="AF479" s="56"/>
      <c r="AG479" s="1"/>
      <c r="AH479" s="5"/>
      <c r="AI479"/>
      <c r="AM479"/>
    </row>
    <row r="480" spans="1:39">
      <c r="A480" s="288"/>
      <c r="B480" s="288">
        <f>+'Ark1'!C927</f>
        <v>2023</v>
      </c>
      <c r="C480" s="51">
        <f>+'Ark1'!L927</f>
        <v>15</v>
      </c>
      <c r="D480" s="52" t="s">
        <v>40</v>
      </c>
      <c r="E480" s="52">
        <f>+'Ark1'!D927</f>
        <v>1</v>
      </c>
      <c r="F480" s="52" t="str">
        <f>+F463</f>
        <v>Jan</v>
      </c>
      <c r="G480" s="51" t="str">
        <f>+IF(H480=0,"",'Ark1'!Q927)</f>
        <v/>
      </c>
      <c r="H480" s="51">
        <f>+'Ark1'!R927</f>
        <v>0</v>
      </c>
      <c r="I480" s="66"/>
      <c r="J480" s="53" t="str">
        <f>+IF(H480=0,"",'Ark1'!AE927)</f>
        <v/>
      </c>
      <c r="K480" s="53" t="str">
        <f>+IF(H480=0,"",'Ark1'!AF927)</f>
        <v/>
      </c>
      <c r="L480" s="53" t="str">
        <f>+IF(H480=0,"",'Ark1'!T927)</f>
        <v/>
      </c>
      <c r="M480" s="66" t="str">
        <f>+IF(H480=0,"",'Ark1'!U927)</f>
        <v/>
      </c>
      <c r="N480" s="66"/>
      <c r="O480" s="76" t="str">
        <f>+IF(H480=0,"",'Ark1'!W927)</f>
        <v/>
      </c>
      <c r="P480" s="76" t="str">
        <f>+IF(H480=0,"",'Ark1'!X927)</f>
        <v/>
      </c>
      <c r="Q480" s="76" t="str">
        <f>+IF(H480=0,"",'Ark1'!AG927)</f>
        <v/>
      </c>
      <c r="R480" s="76" t="str">
        <f>+IF(H480=0,"",'Ark1'!AH927)</f>
        <v/>
      </c>
      <c r="S480" s="76" t="str">
        <f>+IF(H480=0,"",'Ark1'!AI927)</f>
        <v/>
      </c>
      <c r="T480" s="76"/>
      <c r="U480" s="76"/>
      <c r="V480" s="76" t="str">
        <f>+IF(H480=0,"",'Ark1'!Y927)</f>
        <v/>
      </c>
      <c r="W480" s="53" t="str">
        <f>+IF(H480=0,"",'Ark1'!AA927)</f>
        <v/>
      </c>
      <c r="X480" s="76" t="str">
        <f>+IF(H480=0,"",'Ark1'!AC927)</f>
        <v/>
      </c>
      <c r="Y480" s="76" t="str">
        <f t="shared" ref="Y480:Y491" si="165">IF(H480=0,"",1000*M480/Q480)</f>
        <v/>
      </c>
      <c r="Z480" s="66"/>
      <c r="AA480" s="66" t="str">
        <f t="shared" ref="AA480:AA491" si="166">IF(H480=0,"",M480/C480)</f>
        <v/>
      </c>
      <c r="AB480" s="66" t="str">
        <f t="shared" si="155"/>
        <v/>
      </c>
      <c r="AC480" s="288"/>
      <c r="AE480" s="56"/>
      <c r="AF480" s="56"/>
      <c r="AG480" s="1"/>
    </row>
    <row r="481" spans="1:33">
      <c r="A481" s="288"/>
      <c r="B481" s="288">
        <f>+'Ark1'!C928</f>
        <v>2023</v>
      </c>
      <c r="C481" s="51">
        <f>+'Ark1'!L928</f>
        <v>15</v>
      </c>
      <c r="D481" s="52" t="s">
        <v>40</v>
      </c>
      <c r="E481" s="52">
        <f>+'Ark1'!D928</f>
        <v>2</v>
      </c>
      <c r="F481" s="52" t="str">
        <f t="shared" ref="F481:F491" si="167">+F464</f>
        <v>Feb</v>
      </c>
      <c r="G481" s="51" t="str">
        <f>+IF(H481=0,"",'Ark1'!Q928)</f>
        <v/>
      </c>
      <c r="H481" s="51">
        <f>+'Ark1'!R928</f>
        <v>0</v>
      </c>
      <c r="I481" s="66"/>
      <c r="J481" s="53" t="str">
        <f>+IF(H481=0,"",'Ark1'!AE928)</f>
        <v/>
      </c>
      <c r="K481" s="53" t="str">
        <f>+IF(H481=0,"",'Ark1'!AF928)</f>
        <v/>
      </c>
      <c r="L481" s="53" t="str">
        <f>+IF(H481=0,"",'Ark1'!T928)</f>
        <v/>
      </c>
      <c r="M481" s="66" t="str">
        <f>+IF(H481=0,"",'Ark1'!U928)</f>
        <v/>
      </c>
      <c r="N481" s="66"/>
      <c r="O481" s="76" t="str">
        <f>+IF(H481=0,"",'Ark1'!W928)</f>
        <v/>
      </c>
      <c r="P481" s="76" t="str">
        <f>+IF(H481=0,"",'Ark1'!X928)</f>
        <v/>
      </c>
      <c r="Q481" s="76" t="str">
        <f>+IF(H481=0,"",'Ark1'!AG928)</f>
        <v/>
      </c>
      <c r="R481" s="76" t="str">
        <f>+IF(H481=0,"",'Ark1'!AH928)</f>
        <v/>
      </c>
      <c r="S481" s="76" t="str">
        <f>+IF(H481=0,"",'Ark1'!AI928)</f>
        <v/>
      </c>
      <c r="T481" s="76"/>
      <c r="U481" s="76"/>
      <c r="V481" s="76" t="str">
        <f>+IF(H481=0,"",'Ark1'!Y928)</f>
        <v/>
      </c>
      <c r="W481" s="53" t="str">
        <f>+IF(H481=0,"",'Ark1'!AA928)</f>
        <v/>
      </c>
      <c r="X481" s="76" t="str">
        <f>+IF(H481=0,"",'Ark1'!AC928)</f>
        <v/>
      </c>
      <c r="Y481" s="76" t="str">
        <f t="shared" si="165"/>
        <v/>
      </c>
      <c r="Z481" s="66"/>
      <c r="AA481" s="66" t="str">
        <f t="shared" si="166"/>
        <v/>
      </c>
      <c r="AB481" s="66" t="str">
        <f t="shared" si="155"/>
        <v/>
      </c>
      <c r="AC481" s="288"/>
      <c r="AE481" s="56"/>
      <c r="AF481" s="56"/>
      <c r="AG481" s="1"/>
    </row>
    <row r="482" spans="1:33">
      <c r="A482" s="288"/>
      <c r="B482" s="288">
        <f>+'Ark1'!C929</f>
        <v>2023</v>
      </c>
      <c r="C482" s="51">
        <f>+'Ark1'!L929</f>
        <v>15</v>
      </c>
      <c r="D482" s="52" t="s">
        <v>40</v>
      </c>
      <c r="E482" s="52">
        <f>+'Ark1'!D929</f>
        <v>3</v>
      </c>
      <c r="F482" s="52" t="str">
        <f t="shared" si="167"/>
        <v>Mar</v>
      </c>
      <c r="G482" s="51" t="str">
        <f>+IF(H482=0,"",'Ark1'!Q929)</f>
        <v/>
      </c>
      <c r="H482" s="51">
        <f>+'Ark1'!R929</f>
        <v>0</v>
      </c>
      <c r="I482" s="66"/>
      <c r="J482" s="53" t="str">
        <f>+IF(H482=0,"",'Ark1'!AE929)</f>
        <v/>
      </c>
      <c r="K482" s="53" t="str">
        <f>+IF(H482=0,"",'Ark1'!AF929)</f>
        <v/>
      </c>
      <c r="L482" s="53" t="str">
        <f>+IF(H482=0,"",'Ark1'!T929)</f>
        <v/>
      </c>
      <c r="M482" s="66" t="str">
        <f>+IF(H482=0,"",'Ark1'!U929)</f>
        <v/>
      </c>
      <c r="N482" s="66"/>
      <c r="O482" s="76" t="str">
        <f>+IF(H482=0,"",'Ark1'!W929)</f>
        <v/>
      </c>
      <c r="P482" s="76" t="str">
        <f>+IF(H482=0,"",'Ark1'!X929)</f>
        <v/>
      </c>
      <c r="Q482" s="76" t="str">
        <f>+IF(H482=0,"",'Ark1'!AG929)</f>
        <v/>
      </c>
      <c r="R482" s="76" t="str">
        <f>+IF(H482=0,"",'Ark1'!AH929)</f>
        <v/>
      </c>
      <c r="S482" s="76" t="str">
        <f>+IF(H482=0,"",'Ark1'!AI929)</f>
        <v/>
      </c>
      <c r="T482" s="76"/>
      <c r="U482" s="76"/>
      <c r="V482" s="76" t="str">
        <f>+IF(H482=0,"",'Ark1'!Y929)</f>
        <v/>
      </c>
      <c r="W482" s="53" t="str">
        <f>+IF(H482=0,"",'Ark1'!AA929)</f>
        <v/>
      </c>
      <c r="X482" s="76" t="str">
        <f>+IF(H482=0,"",'Ark1'!AC929)</f>
        <v/>
      </c>
      <c r="Y482" s="76" t="str">
        <f t="shared" si="165"/>
        <v/>
      </c>
      <c r="Z482" s="66"/>
      <c r="AA482" s="66" t="str">
        <f t="shared" si="166"/>
        <v/>
      </c>
      <c r="AB482" s="66" t="str">
        <f t="shared" si="155"/>
        <v/>
      </c>
      <c r="AC482" s="288"/>
      <c r="AE482" s="56"/>
      <c r="AF482" s="56"/>
      <c r="AG482" s="1"/>
    </row>
    <row r="483" spans="1:33">
      <c r="A483" s="288"/>
      <c r="B483" s="288">
        <f>+'Ark1'!C930</f>
        <v>2023</v>
      </c>
      <c r="C483" s="51">
        <f>+'Ark1'!L930</f>
        <v>15</v>
      </c>
      <c r="D483" s="52" t="s">
        <v>40</v>
      </c>
      <c r="E483" s="52">
        <f>+'Ark1'!D930</f>
        <v>4</v>
      </c>
      <c r="F483" s="52" t="str">
        <f t="shared" si="167"/>
        <v>Apr</v>
      </c>
      <c r="G483" s="51" t="str">
        <f>+IF(H483=0,"",'Ark1'!Q930)</f>
        <v/>
      </c>
      <c r="H483" s="51">
        <f>+'Ark1'!R930</f>
        <v>0</v>
      </c>
      <c r="I483" s="66"/>
      <c r="J483" s="53" t="str">
        <f>+IF(H483=0,"",'Ark1'!AE930)</f>
        <v/>
      </c>
      <c r="K483" s="53" t="str">
        <f>+IF(H483=0,"",'Ark1'!AF930)</f>
        <v/>
      </c>
      <c r="L483" s="53" t="str">
        <f>+IF(H483=0,"",'Ark1'!T930)</f>
        <v/>
      </c>
      <c r="M483" s="66" t="str">
        <f>+IF(H483=0,"",'Ark1'!U930)</f>
        <v/>
      </c>
      <c r="N483" s="66"/>
      <c r="O483" s="76" t="str">
        <f>+IF(H483=0,"",'Ark1'!W930)</f>
        <v/>
      </c>
      <c r="P483" s="76" t="str">
        <f>+IF(H483=0,"",'Ark1'!X930)</f>
        <v/>
      </c>
      <c r="Q483" s="76" t="str">
        <f>+IF(H483=0,"",'Ark1'!AG930)</f>
        <v/>
      </c>
      <c r="R483" s="76" t="str">
        <f>+IF(H483=0,"",'Ark1'!AH930)</f>
        <v/>
      </c>
      <c r="S483" s="76" t="str">
        <f>+IF(H483=0,"",'Ark1'!AI930)</f>
        <v/>
      </c>
      <c r="T483" s="76"/>
      <c r="U483" s="76"/>
      <c r="V483" s="76" t="str">
        <f>+IF(H483=0,"",'Ark1'!Y930)</f>
        <v/>
      </c>
      <c r="W483" s="53" t="str">
        <f>+IF(H483=0,"",'Ark1'!AA930)</f>
        <v/>
      </c>
      <c r="X483" s="76" t="str">
        <f>+IF(H483=0,"",'Ark1'!AC930)</f>
        <v/>
      </c>
      <c r="Y483" s="76" t="str">
        <f t="shared" si="165"/>
        <v/>
      </c>
      <c r="Z483" s="66"/>
      <c r="AA483" s="66" t="str">
        <f t="shared" si="166"/>
        <v/>
      </c>
      <c r="AB483" s="66" t="str">
        <f t="shared" si="155"/>
        <v/>
      </c>
      <c r="AC483" s="288"/>
      <c r="AE483" s="56"/>
      <c r="AF483" s="56"/>
      <c r="AG483" s="1"/>
    </row>
    <row r="484" spans="1:33">
      <c r="A484" s="288"/>
      <c r="B484" s="288">
        <f>+'Ark1'!C931</f>
        <v>2023</v>
      </c>
      <c r="C484" s="51">
        <f>+'Ark1'!L931</f>
        <v>15</v>
      </c>
      <c r="D484" s="52" t="s">
        <v>40</v>
      </c>
      <c r="E484" s="52">
        <f>+'Ark1'!D931</f>
        <v>5</v>
      </c>
      <c r="F484" s="52" t="str">
        <f t="shared" si="167"/>
        <v>Mai</v>
      </c>
      <c r="G484" s="51" t="str">
        <f>+IF(H484=0,"",'Ark1'!Q931)</f>
        <v/>
      </c>
      <c r="H484" s="51">
        <f>+'Ark1'!R931</f>
        <v>0</v>
      </c>
      <c r="I484" s="66"/>
      <c r="J484" s="53" t="str">
        <f>+IF(H484=0,"",'Ark1'!AE931)</f>
        <v/>
      </c>
      <c r="K484" s="53" t="str">
        <f>+IF(H484=0,"",'Ark1'!AF931)</f>
        <v/>
      </c>
      <c r="L484" s="53" t="str">
        <f>+IF(H484=0,"",'Ark1'!T931)</f>
        <v/>
      </c>
      <c r="M484" s="66" t="str">
        <f>+IF(H484=0,"",'Ark1'!U931)</f>
        <v/>
      </c>
      <c r="N484" s="66"/>
      <c r="O484" s="76" t="str">
        <f>+IF(H484=0,"",'Ark1'!W931)</f>
        <v/>
      </c>
      <c r="P484" s="76" t="str">
        <f>+IF(H484=0,"",'Ark1'!X931)</f>
        <v/>
      </c>
      <c r="Q484" s="76" t="str">
        <f>+IF(H484=0,"",'Ark1'!AG931)</f>
        <v/>
      </c>
      <c r="R484" s="76" t="str">
        <f>+IF(H484=0,"",'Ark1'!AH931)</f>
        <v/>
      </c>
      <c r="S484" s="76" t="str">
        <f>+IF(H484=0,"",'Ark1'!AI931)</f>
        <v/>
      </c>
      <c r="T484" s="76"/>
      <c r="U484" s="76"/>
      <c r="V484" s="76" t="str">
        <f>+IF(H484=0,"",'Ark1'!Y931)</f>
        <v/>
      </c>
      <c r="W484" s="53" t="str">
        <f>+IF(H484=0,"",'Ark1'!AA931)</f>
        <v/>
      </c>
      <c r="X484" s="76" t="str">
        <f>+IF(H484=0,"",'Ark1'!AC931)</f>
        <v/>
      </c>
      <c r="Y484" s="76" t="str">
        <f t="shared" si="165"/>
        <v/>
      </c>
      <c r="Z484" s="66"/>
      <c r="AA484" s="66" t="str">
        <f t="shared" si="166"/>
        <v/>
      </c>
      <c r="AB484" s="66" t="str">
        <f t="shared" si="155"/>
        <v/>
      </c>
      <c r="AC484" s="288"/>
      <c r="AE484" s="56"/>
      <c r="AF484" s="56"/>
      <c r="AG484" s="1"/>
    </row>
    <row r="485" spans="1:33">
      <c r="A485" s="288"/>
      <c r="B485" s="288">
        <f>+'Ark1'!C932</f>
        <v>2023</v>
      </c>
      <c r="C485" s="51">
        <f>+'Ark1'!L932</f>
        <v>15</v>
      </c>
      <c r="D485" s="52" t="s">
        <v>40</v>
      </c>
      <c r="E485" s="52">
        <f>+'Ark1'!D932</f>
        <v>6</v>
      </c>
      <c r="F485" s="52" t="str">
        <f t="shared" si="167"/>
        <v>Jun</v>
      </c>
      <c r="G485" s="51" t="str">
        <f>+IF(H485=0,"",'Ark1'!Q932)</f>
        <v/>
      </c>
      <c r="H485" s="51">
        <f>+'Ark1'!R932</f>
        <v>0</v>
      </c>
      <c r="I485" s="66"/>
      <c r="J485" s="53" t="str">
        <f>+IF(H485=0,"",'Ark1'!AE932)</f>
        <v/>
      </c>
      <c r="K485" s="53" t="str">
        <f>+IF(H485=0,"",'Ark1'!AF932)</f>
        <v/>
      </c>
      <c r="L485" s="53" t="str">
        <f>+IF(H485=0,"",'Ark1'!T932)</f>
        <v/>
      </c>
      <c r="M485" s="66" t="str">
        <f>+IF(H485=0,"",'Ark1'!U932)</f>
        <v/>
      </c>
      <c r="N485" s="66"/>
      <c r="O485" s="76" t="str">
        <f>+IF(H485=0,"",'Ark1'!W932)</f>
        <v/>
      </c>
      <c r="P485" s="76" t="str">
        <f>+IF(H485=0,"",'Ark1'!X932)</f>
        <v/>
      </c>
      <c r="Q485" s="76" t="str">
        <f>+IF(H485=0,"",'Ark1'!AG932)</f>
        <v/>
      </c>
      <c r="R485" s="76" t="str">
        <f>+IF(H485=0,"",'Ark1'!AH932)</f>
        <v/>
      </c>
      <c r="S485" s="76" t="str">
        <f>+IF(H485=0,"",'Ark1'!AI932)</f>
        <v/>
      </c>
      <c r="T485" s="76"/>
      <c r="U485" s="76"/>
      <c r="V485" s="76" t="str">
        <f>+IF(H485=0,"",'Ark1'!Y932)</f>
        <v/>
      </c>
      <c r="W485" s="53" t="str">
        <f>+IF(H485=0,"",'Ark1'!AA932)</f>
        <v/>
      </c>
      <c r="X485" s="76" t="str">
        <f>+IF(H485=0,"",'Ark1'!AC932)</f>
        <v/>
      </c>
      <c r="Y485" s="76" t="str">
        <f t="shared" si="165"/>
        <v/>
      </c>
      <c r="Z485" s="66"/>
      <c r="AA485" s="66" t="str">
        <f t="shared" si="166"/>
        <v/>
      </c>
      <c r="AB485" s="66" t="str">
        <f t="shared" si="155"/>
        <v/>
      </c>
      <c r="AC485" s="288"/>
      <c r="AE485" s="56"/>
      <c r="AF485" s="56"/>
      <c r="AG485" s="1"/>
    </row>
    <row r="486" spans="1:33">
      <c r="A486" s="288"/>
      <c r="B486" s="288">
        <f>+'Ark1'!C933</f>
        <v>2023</v>
      </c>
      <c r="C486" s="51">
        <f>+'Ark1'!L933</f>
        <v>15</v>
      </c>
      <c r="D486" s="52" t="s">
        <v>40</v>
      </c>
      <c r="E486" s="52">
        <f>+'Ark1'!D933</f>
        <v>7</v>
      </c>
      <c r="F486" s="52" t="str">
        <f t="shared" si="167"/>
        <v>Jul</v>
      </c>
      <c r="G486" s="51" t="str">
        <f>+IF(H486=0,"",'Ark1'!Q933)</f>
        <v/>
      </c>
      <c r="H486" s="51">
        <f>+'Ark1'!R933</f>
        <v>0</v>
      </c>
      <c r="I486" s="66"/>
      <c r="J486" s="53" t="str">
        <f>+IF(H486=0,"",'Ark1'!AE933)</f>
        <v/>
      </c>
      <c r="K486" s="53" t="str">
        <f>+IF(H486=0,"",'Ark1'!AF933)</f>
        <v/>
      </c>
      <c r="L486" s="53" t="str">
        <f>+IF(H486=0,"",'Ark1'!T933)</f>
        <v/>
      </c>
      <c r="M486" s="66" t="str">
        <f>+IF(H486=0,"",'Ark1'!U933)</f>
        <v/>
      </c>
      <c r="N486" s="66"/>
      <c r="O486" s="76" t="str">
        <f>+IF(H486=0,"",'Ark1'!W933)</f>
        <v/>
      </c>
      <c r="P486" s="76" t="str">
        <f>+IF(H486=0,"",'Ark1'!X933)</f>
        <v/>
      </c>
      <c r="Q486" s="76" t="str">
        <f>+IF(H486=0,"",'Ark1'!AG933)</f>
        <v/>
      </c>
      <c r="R486" s="76" t="str">
        <f>+IF(H486=0,"",'Ark1'!AH933)</f>
        <v/>
      </c>
      <c r="S486" s="76" t="str">
        <f>+IF(H486=0,"",'Ark1'!AI933)</f>
        <v/>
      </c>
      <c r="T486" s="76"/>
      <c r="U486" s="76"/>
      <c r="V486" s="76" t="str">
        <f>+IF(H486=0,"",'Ark1'!Y933)</f>
        <v/>
      </c>
      <c r="W486" s="53" t="str">
        <f>+IF(H486=0,"",'Ark1'!AA933)</f>
        <v/>
      </c>
      <c r="X486" s="76" t="str">
        <f>+IF(H486=0,"",'Ark1'!AC933)</f>
        <v/>
      </c>
      <c r="Y486" s="76" t="str">
        <f t="shared" si="165"/>
        <v/>
      </c>
      <c r="Z486" s="66"/>
      <c r="AA486" s="66" t="str">
        <f t="shared" si="166"/>
        <v/>
      </c>
      <c r="AB486" s="66" t="str">
        <f t="shared" si="155"/>
        <v/>
      </c>
      <c r="AC486" s="288"/>
      <c r="AE486" s="56"/>
      <c r="AF486" s="56"/>
      <c r="AG486" s="1"/>
    </row>
    <row r="487" spans="1:33">
      <c r="A487" s="288"/>
      <c r="B487" s="288">
        <f>+'Ark1'!C934</f>
        <v>2023</v>
      </c>
      <c r="C487" s="51">
        <f>+'Ark1'!L934</f>
        <v>15</v>
      </c>
      <c r="D487" s="52" t="s">
        <v>40</v>
      </c>
      <c r="E487" s="52">
        <f>+'Ark1'!D934</f>
        <v>8</v>
      </c>
      <c r="F487" s="52" t="str">
        <f t="shared" si="167"/>
        <v>Aug</v>
      </c>
      <c r="G487" s="51" t="str">
        <f>+IF(H487=0,"",'Ark1'!Q934)</f>
        <v/>
      </c>
      <c r="H487" s="51">
        <f>+'Ark1'!R934</f>
        <v>0</v>
      </c>
      <c r="I487" s="66"/>
      <c r="J487" s="53" t="str">
        <f>+IF(H487=0,"",'Ark1'!AE934)</f>
        <v/>
      </c>
      <c r="K487" s="53" t="str">
        <f>+IF(H487=0,"",'Ark1'!AF934)</f>
        <v/>
      </c>
      <c r="L487" s="53" t="str">
        <f>+IF(H487=0,"",'Ark1'!T934)</f>
        <v/>
      </c>
      <c r="M487" s="66" t="str">
        <f>+IF(H487=0,"",'Ark1'!U934)</f>
        <v/>
      </c>
      <c r="N487" s="66"/>
      <c r="O487" s="76" t="str">
        <f>+IF(H487=0,"",'Ark1'!W934)</f>
        <v/>
      </c>
      <c r="P487" s="76" t="str">
        <f>+IF(H487=0,"",'Ark1'!X934)</f>
        <v/>
      </c>
      <c r="Q487" s="76" t="str">
        <f>+IF(H487=0,"",'Ark1'!AG934)</f>
        <v/>
      </c>
      <c r="R487" s="76" t="str">
        <f>+IF(H487=0,"",'Ark1'!AH934)</f>
        <v/>
      </c>
      <c r="S487" s="76" t="str">
        <f>+IF(H487=0,"",'Ark1'!AI934)</f>
        <v/>
      </c>
      <c r="T487" s="76"/>
      <c r="U487" s="76"/>
      <c r="V487" s="76" t="str">
        <f>+IF(H487=0,"",'Ark1'!Y934)</f>
        <v/>
      </c>
      <c r="W487" s="53" t="str">
        <f>+IF(H487=0,"",'Ark1'!AA934)</f>
        <v/>
      </c>
      <c r="X487" s="76" t="str">
        <f>+IF(H487=0,"",'Ark1'!AC934)</f>
        <v/>
      </c>
      <c r="Y487" s="76" t="str">
        <f t="shared" si="165"/>
        <v/>
      </c>
      <c r="Z487" s="66"/>
      <c r="AA487" s="66" t="str">
        <f t="shared" si="166"/>
        <v/>
      </c>
      <c r="AB487" s="66" t="str">
        <f t="shared" si="155"/>
        <v/>
      </c>
      <c r="AC487" s="288"/>
      <c r="AE487" s="56"/>
      <c r="AF487" s="56"/>
      <c r="AG487" s="1"/>
    </row>
    <row r="488" spans="1:33">
      <c r="A488" s="288"/>
      <c r="B488" s="288">
        <f>+'Ark1'!C935</f>
        <v>2023</v>
      </c>
      <c r="C488" s="51">
        <f>+'Ark1'!L935</f>
        <v>15</v>
      </c>
      <c r="D488" s="52" t="s">
        <v>40</v>
      </c>
      <c r="E488" s="52">
        <f>+'Ark1'!D935</f>
        <v>9</v>
      </c>
      <c r="F488" s="52" t="str">
        <f t="shared" si="167"/>
        <v>Sep</v>
      </c>
      <c r="G488" s="51" t="str">
        <f>+IF(H488=0,"",'Ark1'!Q935)</f>
        <v/>
      </c>
      <c r="H488" s="51">
        <f>+'Ark1'!R935</f>
        <v>0</v>
      </c>
      <c r="I488" s="66"/>
      <c r="J488" s="53" t="str">
        <f>+IF(H488=0,"",'Ark1'!AE935)</f>
        <v/>
      </c>
      <c r="K488" s="53" t="str">
        <f>+IF(H488=0,"",'Ark1'!AF935)</f>
        <v/>
      </c>
      <c r="L488" s="53" t="str">
        <f>+IF(H488=0,"",'Ark1'!T935)</f>
        <v/>
      </c>
      <c r="M488" s="66" t="str">
        <f>+IF(H488=0,"",'Ark1'!U935)</f>
        <v/>
      </c>
      <c r="N488" s="66"/>
      <c r="O488" s="76" t="str">
        <f>+IF(H488=0,"",'Ark1'!W935)</f>
        <v/>
      </c>
      <c r="P488" s="76" t="str">
        <f>+IF(H488=0,"",'Ark1'!X935)</f>
        <v/>
      </c>
      <c r="Q488" s="76" t="str">
        <f>+IF(H488=0,"",'Ark1'!AG935)</f>
        <v/>
      </c>
      <c r="R488" s="76" t="str">
        <f>+IF(H488=0,"",'Ark1'!AH935)</f>
        <v/>
      </c>
      <c r="S488" s="76" t="str">
        <f>+IF(H488=0,"",'Ark1'!AI935)</f>
        <v/>
      </c>
      <c r="T488" s="76"/>
      <c r="U488" s="76"/>
      <c r="V488" s="76" t="str">
        <f>+IF(H488=0,"",'Ark1'!Y935)</f>
        <v/>
      </c>
      <c r="W488" s="53" t="str">
        <f>+IF(H488=0,"",'Ark1'!AA935)</f>
        <v/>
      </c>
      <c r="X488" s="76" t="str">
        <f>+IF(H488=0,"",'Ark1'!AC935)</f>
        <v/>
      </c>
      <c r="Y488" s="76" t="str">
        <f t="shared" si="165"/>
        <v/>
      </c>
      <c r="Z488" s="66"/>
      <c r="AA488" s="66" t="str">
        <f t="shared" si="166"/>
        <v/>
      </c>
      <c r="AB488" s="66" t="str">
        <f t="shared" si="155"/>
        <v/>
      </c>
      <c r="AC488" s="288"/>
      <c r="AE488" s="56"/>
      <c r="AF488" s="56"/>
      <c r="AG488" s="1"/>
    </row>
    <row r="489" spans="1:33">
      <c r="A489" s="288"/>
      <c r="B489" s="288">
        <f>+'Ark1'!C936</f>
        <v>2023</v>
      </c>
      <c r="C489" s="51">
        <f>+'Ark1'!L936</f>
        <v>15</v>
      </c>
      <c r="D489" s="52" t="s">
        <v>40</v>
      </c>
      <c r="E489" s="52">
        <f>+'Ark1'!D936</f>
        <v>10</v>
      </c>
      <c r="F489" s="52" t="str">
        <f t="shared" si="167"/>
        <v>Okt</v>
      </c>
      <c r="G489" s="51" t="str">
        <f>+IF(H489=0,"",'Ark1'!Q936)</f>
        <v/>
      </c>
      <c r="H489" s="51">
        <f>+'Ark1'!R936</f>
        <v>0</v>
      </c>
      <c r="I489" s="66"/>
      <c r="J489" s="53" t="str">
        <f>+IF(H489=0,"",'Ark1'!AE936)</f>
        <v/>
      </c>
      <c r="K489" s="53" t="str">
        <f>+IF(H489=0,"",'Ark1'!AF936)</f>
        <v/>
      </c>
      <c r="L489" s="53" t="str">
        <f>+IF(H489=0,"",'Ark1'!T936)</f>
        <v/>
      </c>
      <c r="M489" s="66" t="str">
        <f>+IF(H489=0,"",'Ark1'!U936)</f>
        <v/>
      </c>
      <c r="N489" s="66"/>
      <c r="O489" s="76" t="str">
        <f>+IF(H489=0,"",'Ark1'!W936)</f>
        <v/>
      </c>
      <c r="P489" s="76" t="str">
        <f>+IF(H489=0,"",'Ark1'!X936)</f>
        <v/>
      </c>
      <c r="Q489" s="76" t="str">
        <f>+IF(H489=0,"",'Ark1'!AG936)</f>
        <v/>
      </c>
      <c r="R489" s="76" t="str">
        <f>+IF(H489=0,"",'Ark1'!AH936)</f>
        <v/>
      </c>
      <c r="S489" s="76" t="str">
        <f>+IF(H489=0,"",'Ark1'!AI936)</f>
        <v/>
      </c>
      <c r="T489" s="76"/>
      <c r="U489" s="76"/>
      <c r="V489" s="76" t="str">
        <f>+IF(H489=0,"",'Ark1'!Y936)</f>
        <v/>
      </c>
      <c r="W489" s="53" t="str">
        <f>+IF(H489=0,"",'Ark1'!AA936)</f>
        <v/>
      </c>
      <c r="X489" s="76" t="str">
        <f>+IF(H489=0,"",'Ark1'!AC936)</f>
        <v/>
      </c>
      <c r="Y489" s="76" t="str">
        <f t="shared" si="165"/>
        <v/>
      </c>
      <c r="Z489" s="66"/>
      <c r="AA489" s="66" t="str">
        <f t="shared" si="166"/>
        <v/>
      </c>
      <c r="AB489" s="66" t="str">
        <f t="shared" si="155"/>
        <v/>
      </c>
      <c r="AC489" s="288"/>
      <c r="AE489" s="56"/>
      <c r="AF489" s="56"/>
      <c r="AG489" s="1"/>
    </row>
    <row r="490" spans="1:33">
      <c r="A490" s="288"/>
      <c r="B490" s="288">
        <f>+'Ark1'!C937</f>
        <v>2023</v>
      </c>
      <c r="C490" s="51">
        <f>+'Ark1'!L937</f>
        <v>15</v>
      </c>
      <c r="D490" s="52" t="s">
        <v>40</v>
      </c>
      <c r="E490" s="52">
        <f>+'Ark1'!D937</f>
        <v>11</v>
      </c>
      <c r="F490" s="52" t="str">
        <f t="shared" si="167"/>
        <v>Nov</v>
      </c>
      <c r="G490" s="51" t="str">
        <f>+IF(H490=0,"",'Ark1'!Q937)</f>
        <v/>
      </c>
      <c r="H490" s="51">
        <f>+'Ark1'!R937</f>
        <v>0</v>
      </c>
      <c r="I490" s="66"/>
      <c r="J490" s="53" t="str">
        <f>+IF(H490=0,"",'Ark1'!AE937)</f>
        <v/>
      </c>
      <c r="K490" s="53" t="str">
        <f>+IF(H490=0,"",'Ark1'!AF937)</f>
        <v/>
      </c>
      <c r="L490" s="53" t="str">
        <f>+IF(H490=0,"",'Ark1'!T937)</f>
        <v/>
      </c>
      <c r="M490" s="66" t="str">
        <f>+IF(H490=0,"",'Ark1'!U937)</f>
        <v/>
      </c>
      <c r="N490" s="66"/>
      <c r="O490" s="76" t="str">
        <f>+IF(H490=0,"",'Ark1'!W937)</f>
        <v/>
      </c>
      <c r="P490" s="76" t="str">
        <f>+IF(H490=0,"",'Ark1'!X937)</f>
        <v/>
      </c>
      <c r="Q490" s="76" t="str">
        <f>+IF(H490=0,"",'Ark1'!AG937)</f>
        <v/>
      </c>
      <c r="R490" s="76" t="str">
        <f>+IF(H490=0,"",'Ark1'!AH937)</f>
        <v/>
      </c>
      <c r="S490" s="76" t="str">
        <f>+IF(H490=0,"",'Ark1'!AI937)</f>
        <v/>
      </c>
      <c r="T490" s="76"/>
      <c r="U490" s="76"/>
      <c r="V490" s="76" t="str">
        <f>+IF(H490=0,"",'Ark1'!Y937)</f>
        <v/>
      </c>
      <c r="W490" s="53" t="str">
        <f>+IF(H490=0,"",'Ark1'!AA937)</f>
        <v/>
      </c>
      <c r="X490" s="76" t="str">
        <f>+IF(H490=0,"",'Ark1'!AC937)</f>
        <v/>
      </c>
      <c r="Y490" s="76" t="str">
        <f t="shared" si="165"/>
        <v/>
      </c>
      <c r="Z490" s="66"/>
      <c r="AA490" s="66" t="str">
        <f t="shared" si="166"/>
        <v/>
      </c>
      <c r="AB490" s="66" t="str">
        <f t="shared" si="155"/>
        <v/>
      </c>
      <c r="AC490" s="288"/>
      <c r="AE490" s="56"/>
      <c r="AF490" s="56"/>
      <c r="AG490" s="1"/>
    </row>
    <row r="491" spans="1:33">
      <c r="A491" s="288"/>
      <c r="B491" s="288">
        <f>+'Ark1'!C938</f>
        <v>2023</v>
      </c>
      <c r="C491" s="51">
        <f>+'Ark1'!L938</f>
        <v>15</v>
      </c>
      <c r="D491" s="52" t="s">
        <v>40</v>
      </c>
      <c r="E491" s="52">
        <f>+'Ark1'!D938</f>
        <v>12</v>
      </c>
      <c r="F491" s="52" t="str">
        <f t="shared" si="167"/>
        <v>Des</v>
      </c>
      <c r="G491" s="51" t="str">
        <f>+IF(H491=0,"",'Ark1'!Q938)</f>
        <v/>
      </c>
      <c r="H491" s="51">
        <f>+'Ark1'!R938</f>
        <v>0</v>
      </c>
      <c r="I491" s="66"/>
      <c r="J491" s="53" t="str">
        <f>+IF(H491=0,"",'Ark1'!AE938)</f>
        <v/>
      </c>
      <c r="K491" s="53" t="str">
        <f>+IF(H491=0,"",'Ark1'!AF938)</f>
        <v/>
      </c>
      <c r="L491" s="53" t="str">
        <f>+IF(H491=0,"",'Ark1'!T938)</f>
        <v/>
      </c>
      <c r="M491" s="66" t="str">
        <f>+IF(H491=0,"",'Ark1'!U938)</f>
        <v/>
      </c>
      <c r="N491" s="66"/>
      <c r="O491" s="76" t="str">
        <f>+IF(H491=0,"",'Ark1'!W938)</f>
        <v/>
      </c>
      <c r="P491" s="76" t="str">
        <f>+IF(H491=0,"",'Ark1'!X938)</f>
        <v/>
      </c>
      <c r="Q491" s="76" t="str">
        <f>+IF(H491=0,"",'Ark1'!AG938)</f>
        <v/>
      </c>
      <c r="R491" s="76" t="str">
        <f>+IF(H491=0,"",'Ark1'!AH938)</f>
        <v/>
      </c>
      <c r="S491" s="76" t="str">
        <f>+IF(H491=0,"",'Ark1'!AI938)</f>
        <v/>
      </c>
      <c r="T491" s="76"/>
      <c r="U491" s="76"/>
      <c r="V491" s="76" t="str">
        <f>+IF(H491=0,"",'Ark1'!Y938)</f>
        <v/>
      </c>
      <c r="W491" s="53" t="str">
        <f>+IF(H491=0,"",'Ark1'!AA938)</f>
        <v/>
      </c>
      <c r="X491" s="76" t="str">
        <f>+IF(H491=0,"",'Ark1'!AC938)</f>
        <v/>
      </c>
      <c r="Y491" s="76" t="str">
        <f t="shared" si="165"/>
        <v/>
      </c>
      <c r="Z491" s="66"/>
      <c r="AA491" s="66" t="str">
        <f t="shared" si="166"/>
        <v/>
      </c>
      <c r="AB491" s="66" t="str">
        <f t="shared" si="155"/>
        <v/>
      </c>
      <c r="AC491" s="288"/>
      <c r="AE491" s="56"/>
      <c r="AF491" s="56"/>
      <c r="AG491" s="1"/>
    </row>
    <row r="492" spans="1:33">
      <c r="A492" s="288"/>
      <c r="B492" s="288"/>
      <c r="C492" s="288"/>
      <c r="D492" s="288"/>
      <c r="E492" s="288"/>
      <c r="F492" s="288"/>
      <c r="G492" s="288"/>
      <c r="H492" s="288"/>
      <c r="I492" s="288"/>
      <c r="J492" s="288"/>
      <c r="K492" s="288"/>
      <c r="L492" s="288"/>
      <c r="M492" s="288"/>
      <c r="N492" s="288"/>
      <c r="O492" s="288"/>
      <c r="P492" s="288"/>
      <c r="Q492" s="288"/>
      <c r="R492" s="288"/>
      <c r="S492" s="288"/>
      <c r="T492" s="288"/>
      <c r="U492" s="288"/>
      <c r="V492" s="288"/>
      <c r="W492" s="288"/>
      <c r="X492" s="288"/>
      <c r="Y492" s="288"/>
      <c r="Z492" s="288"/>
      <c r="AA492" s="287"/>
      <c r="AB492" s="288"/>
      <c r="AC492" s="288"/>
      <c r="AE492" s="56"/>
      <c r="AF492" s="56"/>
      <c r="AG492" s="1"/>
    </row>
    <row r="493" spans="1:33">
      <c r="A493" s="288"/>
      <c r="B493" s="288"/>
      <c r="C493" s="288"/>
      <c r="D493" s="288"/>
      <c r="E493" s="288"/>
      <c r="F493" s="288"/>
      <c r="G493" s="288"/>
      <c r="H493" s="288"/>
      <c r="I493" s="288"/>
      <c r="J493" s="288"/>
      <c r="K493" s="288"/>
      <c r="L493" s="288"/>
      <c r="M493" s="288"/>
      <c r="N493" s="288"/>
      <c r="O493" s="288"/>
      <c r="P493" s="288"/>
      <c r="Q493" s="288"/>
      <c r="R493" s="288"/>
      <c r="S493" s="288"/>
      <c r="T493" s="288"/>
      <c r="U493" s="288"/>
      <c r="V493" s="288"/>
      <c r="W493" s="288"/>
      <c r="X493" s="288"/>
      <c r="Y493" s="288"/>
      <c r="Z493" s="288"/>
      <c r="AA493" s="287"/>
      <c r="AB493" s="288"/>
      <c r="AC493" s="288"/>
      <c r="AE493" s="56"/>
      <c r="AF493" s="56"/>
      <c r="AG493" s="1"/>
    </row>
    <row r="494" spans="1:33">
      <c r="A494" s="34"/>
      <c r="B494" s="34"/>
      <c r="C494" s="34"/>
      <c r="D494" s="34"/>
      <c r="E494" s="34"/>
      <c r="F494" s="34"/>
      <c r="G494" s="34"/>
      <c r="H494" s="34"/>
      <c r="I494" s="34"/>
      <c r="J494" s="72"/>
      <c r="K494" s="72"/>
      <c r="L494" s="34"/>
      <c r="M494" s="34"/>
      <c r="N494" s="34"/>
      <c r="Z494" s="34"/>
      <c r="AE494" s="56"/>
      <c r="AF494" s="56"/>
      <c r="AG494" s="1"/>
    </row>
    <row r="495" spans="1:33">
      <c r="A495" s="34"/>
      <c r="B495" s="34"/>
      <c r="C495" s="34"/>
      <c r="D495" s="34"/>
      <c r="E495" s="34"/>
      <c r="F495" s="34"/>
      <c r="G495" s="34"/>
      <c r="H495" s="34"/>
      <c r="I495" s="34"/>
      <c r="J495" s="72"/>
      <c r="K495" s="72"/>
      <c r="L495" s="34"/>
      <c r="M495" s="34"/>
      <c r="N495" s="34"/>
      <c r="Z495" s="34"/>
      <c r="AE495" s="56"/>
      <c r="AF495" s="56"/>
      <c r="AG495" s="1"/>
    </row>
    <row r="496" spans="1:33">
      <c r="A496" s="34"/>
      <c r="B496" s="34"/>
      <c r="C496" s="34"/>
      <c r="D496" s="34"/>
      <c r="E496" s="34"/>
      <c r="F496" s="34"/>
      <c r="G496" s="34"/>
      <c r="H496" s="34"/>
      <c r="I496" s="34"/>
      <c r="J496" s="72"/>
      <c r="K496" s="72"/>
      <c r="L496" s="34"/>
      <c r="M496" s="34"/>
      <c r="N496" s="34"/>
      <c r="Z496" s="34"/>
      <c r="AE496" s="56"/>
      <c r="AF496" s="56"/>
      <c r="AG496" s="1"/>
    </row>
    <row r="497" spans="1:33">
      <c r="A497" s="34"/>
      <c r="B497" s="34"/>
      <c r="C497" s="34"/>
      <c r="D497" s="34"/>
      <c r="E497" s="34"/>
      <c r="F497" s="34"/>
      <c r="G497" s="34"/>
      <c r="H497" s="34"/>
      <c r="I497" s="34"/>
      <c r="J497" s="72"/>
      <c r="K497" s="72"/>
      <c r="L497" s="34"/>
      <c r="M497" s="34"/>
      <c r="N497" s="34"/>
      <c r="Z497" s="34"/>
      <c r="AE497" s="56"/>
      <c r="AF497" s="56"/>
      <c r="AG497" s="1"/>
    </row>
    <row r="498" spans="1:33">
      <c r="A498" s="34"/>
      <c r="B498" s="34"/>
      <c r="C498" s="34"/>
      <c r="D498" s="34"/>
      <c r="E498" s="34"/>
      <c r="F498" s="34"/>
      <c r="G498" s="34"/>
      <c r="H498" s="34"/>
      <c r="I498" s="34"/>
      <c r="J498" s="72"/>
      <c r="K498" s="72"/>
      <c r="L498" s="34"/>
      <c r="M498" s="34"/>
      <c r="N498" s="34"/>
      <c r="Z498" s="34"/>
      <c r="AE498" s="56"/>
      <c r="AF498" s="56"/>
      <c r="AG498" s="1"/>
    </row>
    <row r="499" spans="1:33">
      <c r="A499" s="34"/>
      <c r="B499" s="34"/>
      <c r="C499" s="34"/>
      <c r="D499" s="34"/>
      <c r="E499" s="34"/>
      <c r="F499" s="34"/>
      <c r="G499" s="34"/>
      <c r="H499" s="34"/>
      <c r="I499" s="34"/>
      <c r="J499" s="72"/>
      <c r="K499" s="72"/>
      <c r="L499" s="34"/>
      <c r="M499" s="34"/>
      <c r="N499" s="34"/>
      <c r="Z499" s="34"/>
      <c r="AE499" s="56"/>
      <c r="AF499" s="56"/>
      <c r="AG499" s="1"/>
    </row>
    <row r="500" spans="1:33">
      <c r="A500" s="34"/>
      <c r="B500" s="34"/>
      <c r="C500" s="34"/>
      <c r="D500" s="34"/>
      <c r="E500" s="34"/>
      <c r="F500" s="34"/>
      <c r="G500" s="34"/>
      <c r="H500" s="34"/>
      <c r="I500" s="34"/>
      <c r="J500" s="72"/>
      <c r="K500" s="72"/>
      <c r="L500" s="34"/>
      <c r="M500" s="34"/>
      <c r="N500" s="34"/>
      <c r="Z500" s="34"/>
      <c r="AE500" s="56"/>
      <c r="AF500" s="56"/>
      <c r="AG500" s="1"/>
    </row>
    <row r="501" spans="1:33">
      <c r="A501" s="34"/>
      <c r="B501" s="34"/>
      <c r="C501" s="34"/>
      <c r="D501" s="34"/>
      <c r="E501" s="34"/>
      <c r="F501" s="34"/>
      <c r="G501" s="34"/>
      <c r="H501" s="34"/>
      <c r="I501" s="34"/>
      <c r="J501" s="72"/>
      <c r="K501" s="72"/>
      <c r="L501" s="34"/>
      <c r="M501" s="34"/>
      <c r="N501" s="34"/>
      <c r="Z501" s="34"/>
      <c r="AE501" s="56"/>
      <c r="AF501" s="56"/>
      <c r="AG501" s="1"/>
    </row>
    <row r="502" spans="1:33">
      <c r="A502" s="34"/>
      <c r="B502" s="34"/>
      <c r="C502" s="34"/>
      <c r="D502" s="34"/>
      <c r="E502" s="34"/>
      <c r="F502" s="34"/>
      <c r="G502" s="34"/>
      <c r="H502" s="34"/>
      <c r="I502" s="34"/>
      <c r="J502" s="72"/>
      <c r="K502" s="72"/>
      <c r="L502" s="34"/>
      <c r="M502" s="34"/>
      <c r="N502" s="34"/>
      <c r="Z502" s="34"/>
      <c r="AE502" s="56"/>
      <c r="AF502" s="56"/>
      <c r="AG502" s="1"/>
    </row>
    <row r="503" spans="1:33">
      <c r="A503" s="34"/>
      <c r="B503" s="34"/>
      <c r="C503" s="34"/>
      <c r="D503" s="34"/>
      <c r="E503" s="34"/>
      <c r="F503" s="34"/>
      <c r="G503" s="34"/>
      <c r="H503" s="34"/>
      <c r="I503" s="34"/>
      <c r="J503" s="72"/>
      <c r="K503" s="72"/>
      <c r="L503" s="34"/>
      <c r="M503" s="34"/>
      <c r="N503" s="34"/>
      <c r="Z503" s="34"/>
      <c r="AE503" s="56"/>
      <c r="AF503" s="56"/>
      <c r="AG503" s="1"/>
    </row>
    <row r="504" spans="1:33">
      <c r="A504" s="34"/>
      <c r="B504" s="34"/>
      <c r="C504" s="34"/>
      <c r="D504" s="34"/>
      <c r="E504" s="34"/>
      <c r="F504" s="34"/>
      <c r="G504" s="34"/>
      <c r="H504" s="34"/>
      <c r="I504" s="34"/>
      <c r="J504" s="72"/>
      <c r="K504" s="72"/>
      <c r="L504" s="34"/>
      <c r="M504" s="34"/>
      <c r="N504" s="34"/>
      <c r="Z504" s="34"/>
      <c r="AE504" s="56"/>
      <c r="AF504" s="56"/>
      <c r="AG504" s="1"/>
    </row>
    <row r="505" spans="1:33">
      <c r="A505" s="34"/>
      <c r="B505" s="34"/>
      <c r="C505" s="34"/>
      <c r="D505" s="34"/>
      <c r="E505" s="34"/>
      <c r="F505" s="34"/>
      <c r="G505" s="34"/>
      <c r="H505" s="34"/>
      <c r="I505" s="34"/>
      <c r="J505" s="72"/>
      <c r="K505" s="72"/>
      <c r="L505" s="34"/>
      <c r="M505" s="34"/>
      <c r="N505" s="34"/>
      <c r="Z505" s="34"/>
      <c r="AE505" s="56"/>
      <c r="AF505" s="56"/>
      <c r="AG505" s="1"/>
    </row>
    <row r="506" spans="1:33">
      <c r="A506" s="34"/>
      <c r="B506" s="34"/>
      <c r="C506" s="34"/>
      <c r="D506" s="34"/>
      <c r="E506" s="34"/>
      <c r="F506" s="34"/>
      <c r="G506" s="34"/>
      <c r="H506" s="34"/>
      <c r="I506" s="34"/>
      <c r="J506" s="72"/>
      <c r="K506" s="72"/>
      <c r="L506" s="34"/>
      <c r="M506" s="34"/>
      <c r="N506" s="34"/>
      <c r="Z506" s="34"/>
      <c r="AE506" s="56"/>
      <c r="AF506" s="56"/>
      <c r="AG506" s="1"/>
    </row>
    <row r="507" spans="1:33">
      <c r="A507" s="34"/>
      <c r="B507" s="34"/>
      <c r="C507" s="34"/>
      <c r="D507" s="34"/>
      <c r="E507" s="34"/>
      <c r="F507" s="34"/>
      <c r="G507" s="34"/>
      <c r="H507" s="34"/>
      <c r="I507" s="34"/>
      <c r="J507" s="72"/>
      <c r="K507" s="72"/>
      <c r="L507" s="34"/>
      <c r="M507" s="34"/>
      <c r="N507" s="34"/>
      <c r="Z507" s="34"/>
      <c r="AE507" s="56"/>
      <c r="AF507" s="56"/>
      <c r="AG507" s="1"/>
    </row>
    <row r="508" spans="1:33">
      <c r="A508" s="34"/>
      <c r="B508" s="34"/>
      <c r="C508" s="34"/>
      <c r="D508" s="34"/>
      <c r="E508" s="34"/>
      <c r="F508" s="34"/>
      <c r="G508" s="34"/>
      <c r="H508" s="34"/>
      <c r="I508" s="34"/>
      <c r="J508" s="72"/>
      <c r="K508" s="72"/>
      <c r="L508" s="34"/>
      <c r="M508" s="34"/>
      <c r="N508" s="34"/>
      <c r="Z508" s="34"/>
    </row>
    <row r="509" spans="1:33">
      <c r="A509" s="34"/>
      <c r="B509" s="34"/>
      <c r="C509" s="34"/>
      <c r="D509" s="34"/>
      <c r="E509" s="34"/>
      <c r="F509" s="34"/>
      <c r="G509" s="34"/>
      <c r="H509" s="34"/>
      <c r="I509" s="34"/>
      <c r="J509" s="72"/>
      <c r="K509" s="72"/>
      <c r="L509" s="34"/>
      <c r="M509" s="34"/>
      <c r="N509" s="34"/>
      <c r="Z509" s="34"/>
    </row>
    <row r="510" spans="1:33">
      <c r="A510" s="34"/>
      <c r="B510" s="34"/>
      <c r="C510" s="34"/>
      <c r="D510" s="34"/>
      <c r="E510" s="34"/>
      <c r="F510" s="34"/>
      <c r="G510" s="34"/>
      <c r="H510" s="34"/>
      <c r="I510" s="34"/>
      <c r="J510" s="72"/>
      <c r="K510" s="72"/>
      <c r="L510" s="34"/>
      <c r="M510" s="34"/>
      <c r="N510" s="34"/>
      <c r="Z510" s="34"/>
    </row>
    <row r="511" spans="1:33">
      <c r="A511" s="34"/>
      <c r="B511" s="34"/>
      <c r="C511" s="34"/>
      <c r="D511" s="34"/>
      <c r="E511" s="34"/>
      <c r="F511" s="34"/>
      <c r="G511" s="34"/>
      <c r="H511" s="34"/>
      <c r="I511" s="34"/>
      <c r="J511" s="72"/>
      <c r="K511" s="72"/>
      <c r="L511" s="34"/>
      <c r="M511" s="34"/>
      <c r="N511" s="34"/>
      <c r="Z511" s="34"/>
    </row>
    <row r="512" spans="1:33">
      <c r="A512" s="34"/>
      <c r="B512" s="34"/>
      <c r="C512" s="34"/>
      <c r="D512" s="34"/>
      <c r="E512" s="34"/>
      <c r="F512" s="34"/>
      <c r="G512" s="34"/>
      <c r="H512" s="34"/>
      <c r="I512" s="34"/>
      <c r="J512" s="72"/>
      <c r="K512" s="72"/>
      <c r="L512" s="34"/>
      <c r="M512" s="34"/>
      <c r="N512" s="34"/>
      <c r="Z512" s="34"/>
    </row>
    <row r="513" spans="1:26">
      <c r="A513" s="34"/>
      <c r="B513" s="34"/>
      <c r="C513" s="34"/>
      <c r="D513" s="34"/>
      <c r="E513" s="34"/>
      <c r="F513" s="34"/>
      <c r="G513" s="34"/>
      <c r="H513" s="34"/>
      <c r="I513" s="34"/>
      <c r="J513" s="72"/>
      <c r="K513" s="72"/>
      <c r="L513" s="34"/>
      <c r="M513" s="34"/>
      <c r="N513" s="34"/>
      <c r="Z513" s="34"/>
    </row>
    <row r="514" spans="1:26">
      <c r="A514" s="34"/>
      <c r="B514" s="34"/>
      <c r="C514" s="34"/>
      <c r="D514" s="34"/>
      <c r="E514" s="34"/>
      <c r="F514" s="34"/>
      <c r="G514" s="34"/>
      <c r="H514" s="34"/>
      <c r="I514" s="34"/>
      <c r="J514" s="72"/>
      <c r="K514" s="72"/>
      <c r="L514" s="34"/>
      <c r="M514" s="34"/>
      <c r="N514" s="34"/>
      <c r="Z514" s="34"/>
    </row>
    <row r="515" spans="1:26">
      <c r="A515" s="34"/>
      <c r="B515" s="34"/>
      <c r="C515" s="34"/>
      <c r="D515" s="34"/>
      <c r="E515" s="34"/>
      <c r="F515" s="34"/>
      <c r="G515" s="34"/>
      <c r="H515" s="34"/>
      <c r="I515" s="34"/>
      <c r="J515" s="72"/>
      <c r="K515" s="72"/>
      <c r="L515" s="34"/>
      <c r="M515" s="34"/>
      <c r="N515" s="34"/>
      <c r="Z515" s="34"/>
    </row>
    <row r="516" spans="1:26">
      <c r="A516" s="34"/>
      <c r="B516" s="34"/>
      <c r="C516" s="34"/>
      <c r="D516" s="34"/>
      <c r="E516" s="34"/>
      <c r="F516" s="34"/>
      <c r="G516" s="34"/>
      <c r="H516" s="34"/>
      <c r="I516" s="34"/>
      <c r="J516" s="72"/>
      <c r="K516" s="72"/>
      <c r="L516" s="34"/>
      <c r="M516" s="34"/>
      <c r="N516" s="34"/>
      <c r="Z516" s="34"/>
    </row>
    <row r="517" spans="1:26">
      <c r="A517" s="34"/>
      <c r="B517" s="34"/>
      <c r="C517" s="34"/>
      <c r="D517" s="34"/>
      <c r="E517" s="34"/>
      <c r="F517" s="34"/>
      <c r="G517" s="34"/>
      <c r="H517" s="34"/>
      <c r="I517" s="34"/>
      <c r="J517" s="72"/>
      <c r="K517" s="72"/>
      <c r="L517" s="34"/>
      <c r="M517" s="34"/>
      <c r="N517" s="34"/>
      <c r="Z517" s="34"/>
    </row>
    <row r="518" spans="1:26">
      <c r="A518" s="34"/>
      <c r="B518" s="34"/>
      <c r="C518" s="34"/>
      <c r="D518" s="34"/>
      <c r="E518" s="34"/>
      <c r="F518" s="34"/>
      <c r="G518" s="34"/>
      <c r="H518" s="34"/>
      <c r="I518" s="34"/>
      <c r="J518" s="72"/>
      <c r="K518" s="72"/>
      <c r="L518" s="34"/>
      <c r="M518" s="34"/>
      <c r="N518" s="34"/>
      <c r="Z518" s="34"/>
    </row>
    <row r="519" spans="1:26">
      <c r="A519" s="34"/>
      <c r="B519" s="34"/>
      <c r="C519" s="34"/>
      <c r="D519" s="34"/>
      <c r="E519" s="34"/>
      <c r="F519" s="34"/>
      <c r="G519" s="34"/>
      <c r="H519" s="34"/>
      <c r="I519" s="34"/>
      <c r="J519" s="72"/>
      <c r="K519" s="72"/>
      <c r="L519" s="34"/>
      <c r="M519" s="34"/>
      <c r="N519" s="34"/>
      <c r="Z519" s="34"/>
    </row>
    <row r="520" spans="1:26">
      <c r="A520" s="34"/>
      <c r="B520" s="34"/>
      <c r="C520" s="34"/>
      <c r="D520" s="34"/>
      <c r="E520" s="34"/>
      <c r="F520" s="34"/>
      <c r="G520" s="34"/>
      <c r="H520" s="34"/>
      <c r="I520" s="34"/>
      <c r="J520" s="72"/>
      <c r="K520" s="72"/>
      <c r="L520" s="34"/>
      <c r="M520" s="34"/>
      <c r="N520" s="34"/>
      <c r="Z520" s="34"/>
    </row>
    <row r="521" spans="1:26">
      <c r="A521" s="34"/>
      <c r="B521" s="34"/>
      <c r="C521" s="34"/>
      <c r="D521" s="34"/>
      <c r="E521" s="34"/>
      <c r="F521" s="34"/>
      <c r="G521" s="34"/>
      <c r="H521" s="34"/>
      <c r="I521" s="34"/>
      <c r="J521" s="72"/>
      <c r="K521" s="72"/>
      <c r="L521" s="34"/>
      <c r="M521" s="34"/>
      <c r="N521" s="34"/>
      <c r="Z521" s="34"/>
    </row>
    <row r="522" spans="1:26">
      <c r="A522" s="34"/>
      <c r="B522" s="34"/>
      <c r="C522" s="34"/>
      <c r="D522" s="34"/>
      <c r="E522" s="34"/>
      <c r="F522" s="34"/>
      <c r="G522" s="34"/>
      <c r="H522" s="34"/>
      <c r="I522" s="34"/>
      <c r="J522" s="72"/>
      <c r="K522" s="72"/>
      <c r="L522" s="34"/>
      <c r="M522" s="34"/>
      <c r="N522" s="34"/>
      <c r="Z522" s="34"/>
    </row>
    <row r="523" spans="1:26">
      <c r="A523" s="34"/>
      <c r="B523" s="34"/>
      <c r="C523" s="34"/>
      <c r="D523" s="34"/>
      <c r="E523" s="34"/>
      <c r="F523" s="34"/>
      <c r="G523" s="34"/>
      <c r="H523" s="34"/>
      <c r="I523" s="34"/>
      <c r="J523" s="72"/>
      <c r="K523" s="72"/>
      <c r="L523" s="34"/>
      <c r="M523" s="34"/>
      <c r="N523" s="34"/>
      <c r="Z523" s="34"/>
    </row>
    <row r="524" spans="1:26">
      <c r="A524" s="34"/>
      <c r="B524" s="34"/>
      <c r="C524" s="34"/>
      <c r="D524" s="34"/>
      <c r="E524" s="34"/>
      <c r="F524" s="34"/>
      <c r="G524" s="34"/>
      <c r="H524" s="34"/>
      <c r="I524" s="34"/>
      <c r="J524" s="72"/>
      <c r="K524" s="72"/>
      <c r="L524" s="34"/>
      <c r="M524" s="34"/>
      <c r="N524" s="34"/>
      <c r="Z524" s="34"/>
    </row>
    <row r="525" spans="1:26">
      <c r="A525" s="34"/>
      <c r="B525" s="34"/>
      <c r="C525" s="34"/>
      <c r="D525" s="34"/>
      <c r="E525" s="34"/>
      <c r="F525" s="34"/>
      <c r="G525" s="34"/>
      <c r="H525" s="34"/>
      <c r="I525" s="34"/>
      <c r="J525" s="72"/>
      <c r="K525" s="72"/>
      <c r="L525" s="34"/>
      <c r="M525" s="34"/>
      <c r="N525" s="34"/>
      <c r="Z525" s="34"/>
    </row>
    <row r="526" spans="1:26">
      <c r="A526" s="34"/>
      <c r="B526" s="34"/>
      <c r="C526" s="34"/>
      <c r="D526" s="34"/>
      <c r="E526" s="34"/>
      <c r="F526" s="34"/>
      <c r="G526" s="34"/>
      <c r="H526" s="34"/>
      <c r="I526" s="34"/>
      <c r="J526" s="72"/>
      <c r="K526" s="72"/>
      <c r="L526" s="34"/>
      <c r="M526" s="34"/>
      <c r="N526" s="34"/>
      <c r="Z526" s="34"/>
    </row>
    <row r="527" spans="1:26">
      <c r="A527" s="34"/>
      <c r="B527" s="34"/>
      <c r="C527" s="34"/>
      <c r="D527" s="34"/>
      <c r="E527" s="34"/>
      <c r="F527" s="34"/>
      <c r="G527" s="34"/>
      <c r="H527" s="34"/>
      <c r="I527" s="34"/>
      <c r="J527" s="72"/>
      <c r="K527" s="72"/>
      <c r="L527" s="34"/>
      <c r="M527" s="34"/>
      <c r="N527" s="34"/>
      <c r="Z527" s="34"/>
    </row>
    <row r="528" spans="1:26">
      <c r="A528" s="34"/>
      <c r="B528" s="34"/>
      <c r="C528" s="34"/>
      <c r="D528" s="34"/>
      <c r="E528" s="34"/>
      <c r="F528" s="34"/>
      <c r="G528" s="34"/>
      <c r="H528" s="34"/>
      <c r="I528" s="34"/>
      <c r="J528" s="72"/>
      <c r="K528" s="72"/>
      <c r="L528" s="34"/>
      <c r="M528" s="34"/>
      <c r="N528" s="34"/>
      <c r="Z528" s="34"/>
    </row>
  </sheetData>
  <mergeCells count="6">
    <mergeCell ref="G192:H192"/>
    <mergeCell ref="G207:H207"/>
    <mergeCell ref="G223:H223"/>
    <mergeCell ref="G71:H71"/>
    <mergeCell ref="Q4:R4"/>
    <mergeCell ref="G86:H86"/>
  </mergeCells>
  <conditionalFormatting sqref="N88:N99">
    <cfRule type="cellIs" dxfId="208" priority="99" operator="greaterThan">
      <formula>0</formula>
    </cfRule>
  </conditionalFormatting>
  <conditionalFormatting sqref="N103:N114">
    <cfRule type="cellIs" dxfId="207" priority="1" operator="lessThan">
      <formula>0</formula>
    </cfRule>
    <cfRule type="cellIs" dxfId="206" priority="98" operator="greaterThan">
      <formula>0</formula>
    </cfRule>
  </conditionalFormatting>
  <conditionalFormatting sqref="N133:N144">
    <cfRule type="cellIs" dxfId="205" priority="94" operator="lessThan">
      <formula>0</formula>
    </cfRule>
    <cfRule type="cellIs" dxfId="204" priority="97" operator="greaterThan">
      <formula>0</formula>
    </cfRule>
  </conditionalFormatting>
  <conditionalFormatting sqref="N118:N129">
    <cfRule type="cellIs" dxfId="203" priority="95" operator="lessThan">
      <formula>0</formula>
    </cfRule>
    <cfRule type="cellIs" dxfId="202" priority="96" operator="greaterThan">
      <formula>0</formula>
    </cfRule>
  </conditionalFormatting>
  <conditionalFormatting sqref="N73:N84">
    <cfRule type="cellIs" dxfId="201" priority="93" operator="greaterThan">
      <formula>0</formula>
    </cfRule>
  </conditionalFormatting>
  <conditionalFormatting sqref="N148:N159">
    <cfRule type="cellIs" dxfId="200" priority="89" operator="lessThan">
      <formula>0</formula>
    </cfRule>
    <cfRule type="cellIs" dxfId="199" priority="90" operator="greaterThan">
      <formula>0</formula>
    </cfRule>
  </conditionalFormatting>
  <conditionalFormatting sqref="N58:N69">
    <cfRule type="cellIs" dxfId="198" priority="88" operator="greaterThan">
      <formula>0</formula>
    </cfRule>
  </conditionalFormatting>
  <conditionalFormatting sqref="N43:N54">
    <cfRule type="cellIs" dxfId="197" priority="86" operator="lessThan">
      <formula>0</formula>
    </cfRule>
    <cfRule type="cellIs" dxfId="196" priority="87" operator="greaterThan">
      <formula>0</formula>
    </cfRule>
  </conditionalFormatting>
  <conditionalFormatting sqref="N28:N39">
    <cfRule type="cellIs" dxfId="195" priority="84" operator="lessThan">
      <formula>0</formula>
    </cfRule>
    <cfRule type="cellIs" dxfId="194" priority="85" operator="greaterThan">
      <formula>0</formula>
    </cfRule>
  </conditionalFormatting>
  <conditionalFormatting sqref="N13:N24">
    <cfRule type="cellIs" dxfId="193" priority="82" operator="lessThan">
      <formula>0</formula>
    </cfRule>
    <cfRule type="cellIs" dxfId="192" priority="83" operator="greaterThan">
      <formula>0</formula>
    </cfRule>
  </conditionalFormatting>
  <conditionalFormatting sqref="N163:N174">
    <cfRule type="cellIs" dxfId="191" priority="80" operator="lessThan">
      <formula>0</formula>
    </cfRule>
    <cfRule type="cellIs" dxfId="190" priority="81" operator="greaterThan">
      <formula>0</formula>
    </cfRule>
  </conditionalFormatting>
  <conditionalFormatting sqref="N178:N189">
    <cfRule type="cellIs" dxfId="189" priority="78" operator="lessThan">
      <formula>0</formula>
    </cfRule>
    <cfRule type="cellIs" dxfId="188" priority="79" operator="greaterThan">
      <formula>0</formula>
    </cfRule>
  </conditionalFormatting>
  <conditionalFormatting sqref="N194:N205">
    <cfRule type="cellIs" dxfId="187" priority="76" operator="lessThan">
      <formula>0</formula>
    </cfRule>
    <cfRule type="cellIs" dxfId="186" priority="77" operator="greaterThan">
      <formula>0</formula>
    </cfRule>
  </conditionalFormatting>
  <conditionalFormatting sqref="N209:N220">
    <cfRule type="cellIs" dxfId="185" priority="74" operator="lessThan">
      <formula>0</formula>
    </cfRule>
    <cfRule type="cellIs" dxfId="184" priority="75" operator="greaterThan">
      <formula>0</formula>
    </cfRule>
  </conditionalFormatting>
  <conditionalFormatting sqref="N225:N236">
    <cfRule type="cellIs" dxfId="183" priority="72" operator="lessThan">
      <formula>0</formula>
    </cfRule>
    <cfRule type="cellIs" dxfId="182" priority="73" operator="greaterThan">
      <formula>0</formula>
    </cfRule>
  </conditionalFormatting>
  <conditionalFormatting sqref="I88:I99">
    <cfRule type="cellIs" dxfId="181" priority="44" operator="lessThan">
      <formula>0</formula>
    </cfRule>
    <cfRule type="cellIs" dxfId="180" priority="71" operator="greaterThan">
      <formula>0</formula>
    </cfRule>
  </conditionalFormatting>
  <conditionalFormatting sqref="I103:I114">
    <cfRule type="cellIs" dxfId="179" priority="45" operator="lessThan">
      <formula>0</formula>
    </cfRule>
    <cfRule type="cellIs" dxfId="178" priority="70" operator="greaterThan">
      <formula>0</formula>
    </cfRule>
  </conditionalFormatting>
  <conditionalFormatting sqref="I133:I144">
    <cfRule type="cellIs" dxfId="177" priority="66" operator="lessThan">
      <formula>0</formula>
    </cfRule>
    <cfRule type="cellIs" dxfId="176" priority="69" operator="greaterThan">
      <formula>0</formula>
    </cfRule>
  </conditionalFormatting>
  <conditionalFormatting sqref="I118:I129">
    <cfRule type="cellIs" dxfId="175" priority="67" operator="lessThan">
      <formula>0</formula>
    </cfRule>
    <cfRule type="cellIs" dxfId="174" priority="68" operator="greaterThan">
      <formula>0</formula>
    </cfRule>
  </conditionalFormatting>
  <conditionalFormatting sqref="I73:I84">
    <cfRule type="cellIs" dxfId="173" priority="43" operator="lessThan">
      <formula>0</formula>
    </cfRule>
    <cfRule type="cellIs" dxfId="172" priority="65" operator="greaterThan">
      <formula>0</formula>
    </cfRule>
  </conditionalFormatting>
  <conditionalFormatting sqref="I148:I159">
    <cfRule type="cellIs" dxfId="171" priority="63" operator="lessThan">
      <formula>0</formula>
    </cfRule>
    <cfRule type="cellIs" dxfId="170" priority="64" operator="greaterThan">
      <formula>0</formula>
    </cfRule>
  </conditionalFormatting>
  <conditionalFormatting sqref="I58:I69">
    <cfRule type="cellIs" dxfId="169" priority="42" operator="lessThan">
      <formula>0</formula>
    </cfRule>
    <cfRule type="cellIs" dxfId="168" priority="62" operator="greaterThan">
      <formula>0</formula>
    </cfRule>
  </conditionalFormatting>
  <conditionalFormatting sqref="I43:I54">
    <cfRule type="cellIs" dxfId="167" priority="60" operator="lessThan">
      <formula>0</formula>
    </cfRule>
    <cfRule type="cellIs" dxfId="166" priority="61" operator="greaterThan">
      <formula>0</formula>
    </cfRule>
  </conditionalFormatting>
  <conditionalFormatting sqref="I28:I39">
    <cfRule type="cellIs" dxfId="165" priority="58" operator="lessThan">
      <formula>0</formula>
    </cfRule>
    <cfRule type="cellIs" dxfId="164" priority="59" operator="greaterThan">
      <formula>0</formula>
    </cfRule>
  </conditionalFormatting>
  <conditionalFormatting sqref="I13:I24">
    <cfRule type="cellIs" dxfId="163" priority="56" operator="lessThan">
      <formula>0</formula>
    </cfRule>
    <cfRule type="cellIs" dxfId="162" priority="57" operator="greaterThan">
      <formula>0</formula>
    </cfRule>
  </conditionalFormatting>
  <conditionalFormatting sqref="I163:I174">
    <cfRule type="cellIs" dxfId="161" priority="54" operator="lessThan">
      <formula>0</formula>
    </cfRule>
    <cfRule type="cellIs" dxfId="160" priority="55" operator="greaterThan">
      <formula>0</formula>
    </cfRule>
  </conditionalFormatting>
  <conditionalFormatting sqref="I178:I189">
    <cfRule type="cellIs" dxfId="159" priority="52" operator="lessThan">
      <formula>0</formula>
    </cfRule>
    <cfRule type="cellIs" dxfId="158" priority="53" operator="greaterThan">
      <formula>0</formula>
    </cfRule>
  </conditionalFormatting>
  <conditionalFormatting sqref="I194:I205">
    <cfRule type="cellIs" dxfId="157" priority="50" operator="lessThan">
      <formula>0</formula>
    </cfRule>
    <cfRule type="cellIs" dxfId="156" priority="51" operator="greaterThan">
      <formula>0</formula>
    </cfRule>
  </conditionalFormatting>
  <conditionalFormatting sqref="I209:I220">
    <cfRule type="cellIs" dxfId="155" priority="48" operator="lessThan">
      <formula>0</formula>
    </cfRule>
    <cfRule type="cellIs" dxfId="154" priority="49" operator="greaterThan">
      <formula>0</formula>
    </cfRule>
  </conditionalFormatting>
  <conditionalFormatting sqref="I225:I236">
    <cfRule type="cellIs" dxfId="153" priority="46" operator="lessThan">
      <formula>0</formula>
    </cfRule>
    <cfRule type="cellIs" dxfId="152" priority="47" operator="greaterThan">
      <formula>0</formula>
    </cfRule>
  </conditionalFormatting>
  <conditionalFormatting sqref="Z88:Z99">
    <cfRule type="cellIs" dxfId="151" priority="3" operator="lessThan">
      <formula>0</formula>
    </cfRule>
    <cfRule type="cellIs" dxfId="150" priority="31" operator="greaterThan">
      <formula>0</formula>
    </cfRule>
  </conditionalFormatting>
  <conditionalFormatting sqref="Z103:Z114">
    <cfRule type="cellIs" dxfId="149" priority="2" operator="lessThan">
      <formula>0</formula>
    </cfRule>
    <cfRule type="cellIs" dxfId="148" priority="30" operator="greaterThan">
      <formula>0</formula>
    </cfRule>
  </conditionalFormatting>
  <conditionalFormatting sqref="Z133:Z144">
    <cfRule type="cellIs" dxfId="147" priority="26" operator="lessThan">
      <formula>0</formula>
    </cfRule>
    <cfRule type="cellIs" dxfId="146" priority="29" operator="greaterThan">
      <formula>0</formula>
    </cfRule>
  </conditionalFormatting>
  <conditionalFormatting sqref="Z118:Z129">
    <cfRule type="cellIs" dxfId="145" priority="27" operator="lessThan">
      <formula>0</formula>
    </cfRule>
    <cfRule type="cellIs" dxfId="144" priority="28" operator="greaterThan">
      <formula>0</formula>
    </cfRule>
  </conditionalFormatting>
  <conditionalFormatting sqref="Z73:Z84">
    <cfRule type="cellIs" dxfId="143" priority="5" operator="lessThan">
      <formula>0</formula>
    </cfRule>
    <cfRule type="cellIs" dxfId="142" priority="25" operator="greaterThan">
      <formula>0</formula>
    </cfRule>
  </conditionalFormatting>
  <conditionalFormatting sqref="Z148:Z159">
    <cfRule type="cellIs" dxfId="141" priority="23" operator="lessThan">
      <formula>0</formula>
    </cfRule>
    <cfRule type="cellIs" dxfId="140" priority="24" operator="greaterThan">
      <formula>0</formula>
    </cfRule>
  </conditionalFormatting>
  <conditionalFormatting sqref="Z58:Z69">
    <cfRule type="cellIs" dxfId="139" priority="4" operator="lessThan">
      <formula>0</formula>
    </cfRule>
    <cfRule type="cellIs" dxfId="138" priority="22" operator="greaterThan">
      <formula>0</formula>
    </cfRule>
  </conditionalFormatting>
  <conditionalFormatting sqref="Z43:Z54">
    <cfRule type="cellIs" dxfId="137" priority="20" operator="lessThan">
      <formula>0</formula>
    </cfRule>
    <cfRule type="cellIs" dxfId="136" priority="21" operator="greaterThan">
      <formula>0</formula>
    </cfRule>
  </conditionalFormatting>
  <conditionalFormatting sqref="Z28:Z39">
    <cfRule type="cellIs" dxfId="135" priority="18" operator="lessThan">
      <formula>0</formula>
    </cfRule>
    <cfRule type="cellIs" dxfId="134" priority="19" operator="greaterThan">
      <formula>0</formula>
    </cfRule>
  </conditionalFormatting>
  <conditionalFormatting sqref="Z13:Z24">
    <cfRule type="cellIs" dxfId="133" priority="16" operator="lessThan">
      <formula>0</formula>
    </cfRule>
    <cfRule type="cellIs" dxfId="132" priority="17" operator="greaterThan">
      <formula>0</formula>
    </cfRule>
  </conditionalFormatting>
  <conditionalFormatting sqref="Z163:Z174">
    <cfRule type="cellIs" dxfId="131" priority="14" operator="lessThan">
      <formula>0</formula>
    </cfRule>
    <cfRule type="cellIs" dxfId="130" priority="15" operator="greaterThan">
      <formula>0</formula>
    </cfRule>
  </conditionalFormatting>
  <conditionalFormatting sqref="Z178:Z189">
    <cfRule type="cellIs" dxfId="129" priority="12" operator="lessThan">
      <formula>0</formula>
    </cfRule>
    <cfRule type="cellIs" dxfId="128" priority="13" operator="greaterThan">
      <formula>0</formula>
    </cfRule>
  </conditionalFormatting>
  <conditionalFormatting sqref="Z194:Z205">
    <cfRule type="cellIs" dxfId="127" priority="10" operator="lessThan">
      <formula>0</formula>
    </cfRule>
    <cfRule type="cellIs" dxfId="126" priority="11" operator="greaterThan">
      <formula>0</formula>
    </cfRule>
  </conditionalFormatting>
  <conditionalFormatting sqref="Z209:Z220">
    <cfRule type="cellIs" dxfId="125" priority="8" operator="lessThan">
      <formula>0</formula>
    </cfRule>
    <cfRule type="cellIs" dxfId="124" priority="9" operator="greaterThan">
      <formula>0</formula>
    </cfRule>
  </conditionalFormatting>
  <conditionalFormatting sqref="Z225:Z236">
    <cfRule type="cellIs" dxfId="123" priority="6" operator="lessThan">
      <formula>0</formula>
    </cfRule>
    <cfRule type="cellIs" dxfId="122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D5C6-AA6F-420B-9887-969288606BE9}">
  <dimension ref="A1"/>
  <sheetViews>
    <sheetView topLeftCell="A71" zoomScale="92" zoomScaleNormal="92" workbookViewId="0">
      <selection activeCell="I89" sqref="I8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D366D-51C3-4BD6-B95C-93916A34703C}">
  <dimension ref="A1"/>
  <sheetViews>
    <sheetView topLeftCell="M225" workbookViewId="0">
      <selection activeCell="AA247" sqref="AA2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1920"/>
  <sheetViews>
    <sheetView zoomScale="84" zoomScaleNormal="84" workbookViewId="0">
      <pane ySplit="11" topLeftCell="A12" activePane="bottomLeft" state="frozen"/>
      <selection pane="bottomLeft" activeCell="F12" sqref="F12"/>
    </sheetView>
  </sheetViews>
  <sheetFormatPr baseColWidth="10" defaultColWidth="11.54296875" defaultRowHeight="15"/>
  <cols>
    <col min="1" max="1" width="1.453125" style="86" customWidth="1"/>
    <col min="2" max="2" width="6.453125" style="86" customWidth="1"/>
    <col min="3" max="3" width="3.453125" style="86" customWidth="1"/>
    <col min="4" max="4" width="4.453125" style="86" customWidth="1"/>
    <col min="5" max="5" width="3.81640625" style="86" customWidth="1"/>
    <col min="6" max="6" width="15.81640625" style="86" customWidth="1"/>
    <col min="7" max="7" width="6.6328125" style="86" customWidth="1"/>
    <col min="8" max="8" width="7" style="86" customWidth="1"/>
    <col min="9" max="9" width="6.36328125" style="28" customWidth="1"/>
    <col min="10" max="10" width="4.54296875" style="86" customWidth="1"/>
    <col min="11" max="11" width="6.36328125" style="28" customWidth="1"/>
    <col min="12" max="12" width="7.54296875" style="86" customWidth="1"/>
    <col min="13" max="13" width="5.453125" style="86" customWidth="1"/>
    <col min="14" max="14" width="3.81640625" style="86" customWidth="1"/>
    <col min="15" max="15" width="5.08984375" style="33" customWidth="1"/>
    <col min="16" max="16" width="6.54296875" style="33" customWidth="1"/>
    <col min="17" max="17" width="7.36328125" style="86" customWidth="1"/>
    <col min="18" max="19" width="5.81640625" style="33" customWidth="1"/>
    <col min="20" max="20" width="6.90625" style="33" customWidth="1"/>
    <col min="21" max="21" width="5.453125" style="33" customWidth="1"/>
    <col min="22" max="22" width="7" style="27" customWidth="1"/>
    <col min="23" max="23" width="7.6328125" style="28" customWidth="1"/>
    <col min="24" max="24" width="8.08984375" style="33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69" ht="15.6">
      <c r="A1" s="246"/>
      <c r="B1" s="246"/>
      <c r="C1" s="246"/>
      <c r="D1" s="246"/>
      <c r="E1" s="246"/>
      <c r="F1" s="246"/>
      <c r="G1" s="246"/>
      <c r="H1" s="246"/>
      <c r="I1" s="247"/>
      <c r="J1" s="246"/>
      <c r="K1" s="247"/>
      <c r="L1" s="246"/>
      <c r="M1" s="246"/>
      <c r="N1" s="246"/>
      <c r="O1" s="248"/>
      <c r="P1" s="248"/>
      <c r="Q1" s="246"/>
      <c r="R1" s="248"/>
      <c r="S1" s="248"/>
      <c r="T1" s="248"/>
      <c r="U1" s="248"/>
      <c r="V1" s="246"/>
      <c r="W1" s="246"/>
      <c r="X1" s="248"/>
      <c r="Y1" s="247"/>
      <c r="Z1" s="246"/>
      <c r="AA1" s="249"/>
      <c r="AC1" s="28"/>
      <c r="AD1" s="27"/>
      <c r="AE1" s="250"/>
      <c r="AF1" s="86"/>
      <c r="AJ1" s="86"/>
    </row>
    <row r="2" spans="1:69" s="255" customFormat="1" ht="31.8">
      <c r="A2" s="251"/>
      <c r="B2" s="251"/>
      <c r="C2" s="251"/>
      <c r="D2" s="252" t="s">
        <v>611</v>
      </c>
      <c r="E2" s="251"/>
      <c r="F2" s="251"/>
      <c r="G2" s="251"/>
      <c r="H2" s="251"/>
      <c r="I2" s="253"/>
      <c r="J2" s="251"/>
      <c r="K2" s="253"/>
      <c r="L2" s="251"/>
      <c r="M2" s="251"/>
      <c r="N2" s="251"/>
      <c r="O2" s="254"/>
      <c r="P2" s="254"/>
      <c r="Q2" s="251"/>
      <c r="R2" s="254"/>
      <c r="S2" s="254"/>
      <c r="T2" s="254"/>
      <c r="U2" s="254"/>
      <c r="V2" s="251"/>
      <c r="W2" s="251"/>
      <c r="X2" s="254"/>
      <c r="Y2" s="253"/>
      <c r="Z2" s="251"/>
      <c r="AA2" s="249"/>
      <c r="AB2" s="28"/>
      <c r="AC2" s="28"/>
      <c r="AD2" s="27"/>
      <c r="AE2" s="250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62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69" ht="19.8">
      <c r="A3" s="246"/>
      <c r="B3" s="246"/>
      <c r="C3" s="246"/>
      <c r="D3" s="246"/>
      <c r="E3" s="246"/>
      <c r="F3" s="246"/>
      <c r="G3" s="246"/>
      <c r="H3" s="246"/>
      <c r="I3" s="247"/>
      <c r="J3" s="246"/>
      <c r="K3" s="247"/>
      <c r="L3" s="246"/>
      <c r="M3" s="246"/>
      <c r="N3" s="246"/>
      <c r="O3" s="248"/>
      <c r="P3" s="248"/>
      <c r="Q3" s="246"/>
      <c r="R3" s="248"/>
      <c r="S3" s="248"/>
      <c r="T3" s="248"/>
      <c r="U3" s="248"/>
      <c r="V3" s="246"/>
      <c r="W3" s="246"/>
      <c r="X3" s="248"/>
      <c r="Y3" s="247"/>
      <c r="Z3" s="246"/>
      <c r="AA3" s="249"/>
      <c r="AC3" s="28"/>
      <c r="AD3" s="27"/>
      <c r="AE3" s="250"/>
      <c r="AF3" s="86"/>
      <c r="AJ3" s="86"/>
      <c r="BB3" s="262"/>
    </row>
    <row r="4" spans="1:69" ht="19.8">
      <c r="A4" s="246"/>
      <c r="B4" s="246"/>
      <c r="C4" s="246"/>
      <c r="D4" s="246"/>
      <c r="E4" s="246"/>
      <c r="F4" s="246"/>
      <c r="G4" s="246"/>
      <c r="H4" s="246"/>
      <c r="I4" s="247"/>
      <c r="J4" s="246"/>
      <c r="K4" s="247"/>
      <c r="L4" s="246"/>
      <c r="M4" s="246"/>
      <c r="N4" s="246"/>
      <c r="O4" s="248"/>
      <c r="P4" s="248"/>
      <c r="Q4" s="246"/>
      <c r="R4" s="248"/>
      <c r="S4" s="248"/>
      <c r="T4" s="248"/>
      <c r="U4" s="248"/>
      <c r="V4" s="246"/>
      <c r="W4" s="246"/>
      <c r="X4" s="248"/>
      <c r="Y4" s="247"/>
      <c r="Z4" s="246"/>
      <c r="AA4" s="249"/>
      <c r="AC4" s="28"/>
      <c r="AD4" s="27"/>
      <c r="AE4" s="250"/>
      <c r="AF4" s="86"/>
      <c r="AJ4" s="86"/>
      <c r="BB4" s="262"/>
    </row>
    <row r="5" spans="1:69" s="262" customFormat="1" ht="19.8">
      <c r="A5" s="256"/>
      <c r="B5" s="256"/>
      <c r="C5" s="256"/>
      <c r="D5" s="256"/>
      <c r="E5" s="256"/>
      <c r="F5" s="257" t="s">
        <v>6</v>
      </c>
      <c r="G5" s="257"/>
      <c r="H5" s="258">
        <f>+År!P2</f>
        <v>49</v>
      </c>
      <c r="I5" s="259"/>
      <c r="J5" s="256"/>
      <c r="K5" s="259"/>
      <c r="L5" s="257" t="s">
        <v>421</v>
      </c>
      <c r="M5" s="256"/>
      <c r="N5" s="256"/>
      <c r="O5" s="260"/>
      <c r="P5" s="260"/>
      <c r="Q5" s="538">
        <f>+H13+H52+H95+H137+H179+H221+H263+H305+H347+H389+H431+H472+H514+H556</f>
        <v>7313</v>
      </c>
      <c r="R5" s="525"/>
      <c r="S5" s="248"/>
      <c r="T5" s="248"/>
      <c r="U5" s="248"/>
      <c r="V5" s="256"/>
      <c r="W5" s="256"/>
      <c r="X5" s="256"/>
      <c r="Y5" s="256"/>
      <c r="Z5" s="256"/>
      <c r="AA5" s="249"/>
      <c r="AB5" s="249"/>
      <c r="AC5" s="28"/>
      <c r="AD5" s="28"/>
      <c r="AE5" s="27"/>
      <c r="AF5" s="249"/>
      <c r="AG5" s="28"/>
      <c r="AH5" s="28"/>
      <c r="AI5" s="27"/>
      <c r="AJ5" s="250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261"/>
      <c r="AZ5" s="261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</row>
    <row r="6" spans="1:69" ht="19.8">
      <c r="A6" s="246"/>
      <c r="B6" s="246"/>
      <c r="C6" s="246"/>
      <c r="D6" s="246"/>
      <c r="E6" s="246"/>
      <c r="F6" s="246"/>
      <c r="G6" s="246"/>
      <c r="H6" s="246"/>
      <c r="I6" s="247" t="s">
        <v>468</v>
      </c>
      <c r="J6" s="246"/>
      <c r="K6" s="247"/>
      <c r="L6" s="246"/>
      <c r="M6" s="246"/>
      <c r="N6" s="246"/>
      <c r="O6" s="248"/>
      <c r="P6" s="248"/>
      <c r="Q6" s="246"/>
      <c r="R6" s="248"/>
      <c r="S6" s="248"/>
      <c r="T6" s="248"/>
      <c r="U6" s="248"/>
      <c r="V6" s="246"/>
      <c r="W6" s="246"/>
      <c r="X6" s="248"/>
      <c r="Y6" s="247"/>
      <c r="Z6" s="246"/>
      <c r="AA6" s="249"/>
      <c r="AC6" s="28"/>
      <c r="AD6" s="27"/>
      <c r="AE6" s="250"/>
      <c r="AF6" s="86"/>
      <c r="AJ6" s="86"/>
      <c r="BB6" s="262"/>
    </row>
    <row r="7" spans="1:69" ht="19.8">
      <c r="A7" s="246"/>
      <c r="B7" s="246"/>
      <c r="C7" s="264"/>
      <c r="D7" s="246"/>
      <c r="E7" s="246"/>
      <c r="F7" s="246"/>
      <c r="G7" s="246"/>
      <c r="H7" s="246"/>
      <c r="I7" s="247"/>
      <c r="J7" s="246"/>
      <c r="K7" s="247"/>
      <c r="L7" s="246"/>
      <c r="M7" s="246"/>
      <c r="N7" s="246"/>
      <c r="O7" s="248"/>
      <c r="P7" s="248"/>
      <c r="Q7" s="246"/>
      <c r="R7" s="248"/>
      <c r="S7" s="248"/>
      <c r="T7" s="248"/>
      <c r="U7" s="248"/>
      <c r="V7" s="246"/>
      <c r="W7" s="246"/>
      <c r="X7" s="248"/>
      <c r="Y7" s="247"/>
      <c r="Z7" s="246"/>
      <c r="AA7" s="249"/>
      <c r="AC7" s="28"/>
      <c r="AD7" s="27"/>
      <c r="AE7" s="250"/>
      <c r="AF7" s="86"/>
      <c r="AJ7" s="86"/>
      <c r="BB7" s="262"/>
    </row>
    <row r="8" spans="1:69" ht="15" customHeight="1">
      <c r="A8" s="246"/>
      <c r="B8" s="246"/>
      <c r="C8" s="246"/>
      <c r="D8" s="246"/>
      <c r="E8" s="246"/>
      <c r="F8" s="246"/>
      <c r="G8" s="246"/>
      <c r="H8" s="246"/>
      <c r="I8" s="247"/>
      <c r="J8" s="246"/>
      <c r="K8" s="247"/>
      <c r="L8" s="246"/>
      <c r="M8" s="246"/>
      <c r="N8" s="246"/>
      <c r="O8" s="248"/>
      <c r="P8" s="248"/>
      <c r="Q8" s="246"/>
      <c r="R8" s="248"/>
      <c r="S8" s="248"/>
      <c r="T8" s="248"/>
      <c r="U8" s="248"/>
      <c r="V8" s="246"/>
      <c r="W8" s="264" t="s">
        <v>489</v>
      </c>
      <c r="X8" s="265" t="s">
        <v>80</v>
      </c>
      <c r="Y8" s="263" t="s">
        <v>4</v>
      </c>
      <c r="Z8" s="246"/>
      <c r="AA8" s="249"/>
      <c r="AC8" s="28"/>
      <c r="AD8" s="27"/>
      <c r="AE8" s="250"/>
      <c r="AF8" s="86"/>
      <c r="AJ8" s="86"/>
      <c r="BB8" s="262"/>
    </row>
    <row r="9" spans="1:69" ht="15" customHeight="1">
      <c r="A9" s="246"/>
      <c r="B9" s="246"/>
      <c r="C9" s="246"/>
      <c r="D9" s="264"/>
      <c r="E9" s="246"/>
      <c r="F9" s="246"/>
      <c r="G9" s="264" t="s">
        <v>4</v>
      </c>
      <c r="H9" s="246"/>
      <c r="I9" s="247"/>
      <c r="J9" s="247"/>
      <c r="K9" s="247"/>
      <c r="L9" s="264" t="s">
        <v>23</v>
      </c>
      <c r="M9" s="247"/>
      <c r="N9" s="247"/>
      <c r="O9" s="248" t="s">
        <v>402</v>
      </c>
      <c r="P9" s="248" t="s">
        <v>402</v>
      </c>
      <c r="Q9" s="265" t="s">
        <v>538</v>
      </c>
      <c r="R9" s="248" t="s">
        <v>402</v>
      </c>
      <c r="S9" s="248"/>
      <c r="T9" s="248"/>
      <c r="U9" s="265" t="s">
        <v>422</v>
      </c>
      <c r="V9" s="246"/>
      <c r="W9" s="264" t="s">
        <v>583</v>
      </c>
      <c r="X9" s="265" t="s">
        <v>43</v>
      </c>
      <c r="Y9" s="263" t="s">
        <v>9</v>
      </c>
      <c r="Z9" s="246"/>
      <c r="AA9" s="249"/>
      <c r="AC9" s="28"/>
      <c r="AD9" s="27"/>
      <c r="AE9" s="250"/>
      <c r="AF9" s="86"/>
      <c r="AJ9" s="86"/>
      <c r="BB9" s="262"/>
    </row>
    <row r="10" spans="1:69" ht="15" customHeight="1">
      <c r="A10" s="264"/>
      <c r="B10" s="264"/>
      <c r="C10" s="246"/>
      <c r="D10" s="246"/>
      <c r="E10" s="264"/>
      <c r="F10" s="264"/>
      <c r="G10" s="264" t="s">
        <v>487</v>
      </c>
      <c r="H10" s="264" t="s">
        <v>4</v>
      </c>
      <c r="I10" s="263" t="s">
        <v>4</v>
      </c>
      <c r="J10" s="263"/>
      <c r="K10" s="263" t="s">
        <v>1</v>
      </c>
      <c r="L10" s="264" t="s">
        <v>493</v>
      </c>
      <c r="M10" s="263" t="s">
        <v>23</v>
      </c>
      <c r="N10" s="263"/>
      <c r="O10" s="265" t="s">
        <v>585</v>
      </c>
      <c r="P10" s="265" t="s">
        <v>500</v>
      </c>
      <c r="Q10" s="265" t="s">
        <v>563</v>
      </c>
      <c r="R10" s="265" t="s">
        <v>502</v>
      </c>
      <c r="S10" s="432" t="s">
        <v>23</v>
      </c>
      <c r="T10" s="432" t="s">
        <v>23</v>
      </c>
      <c r="U10" s="265"/>
      <c r="V10" s="264" t="s">
        <v>413</v>
      </c>
      <c r="W10" s="264" t="s">
        <v>70</v>
      </c>
      <c r="X10" s="265" t="s">
        <v>542</v>
      </c>
      <c r="Y10" s="263" t="s">
        <v>70</v>
      </c>
      <c r="Z10" s="246"/>
      <c r="AA10" s="249"/>
      <c r="AC10" s="28"/>
      <c r="AD10" s="27"/>
      <c r="AE10" s="250"/>
      <c r="AF10" s="86"/>
      <c r="AJ10" s="86"/>
      <c r="BB10" s="262"/>
    </row>
    <row r="11" spans="1:69" ht="15" customHeight="1">
      <c r="A11" s="246"/>
      <c r="B11" s="246"/>
      <c r="C11" s="264" t="s">
        <v>0</v>
      </c>
      <c r="D11" s="264"/>
      <c r="E11" s="264" t="s">
        <v>612</v>
      </c>
      <c r="F11" s="264"/>
      <c r="G11" s="50" t="s">
        <v>488</v>
      </c>
      <c r="H11" s="50" t="s">
        <v>9</v>
      </c>
      <c r="I11" s="87" t="s">
        <v>402</v>
      </c>
      <c r="J11" s="87"/>
      <c r="K11" s="87" t="s">
        <v>402</v>
      </c>
      <c r="L11" s="50" t="s">
        <v>414</v>
      </c>
      <c r="M11" s="87" t="s">
        <v>44</v>
      </c>
      <c r="N11" s="87"/>
      <c r="O11" s="75" t="s">
        <v>561</v>
      </c>
      <c r="P11" s="75" t="s">
        <v>439</v>
      </c>
      <c r="Q11" s="75" t="s">
        <v>495</v>
      </c>
      <c r="R11" s="75" t="s">
        <v>482</v>
      </c>
      <c r="S11" s="432" t="s">
        <v>735</v>
      </c>
      <c r="T11" s="432" t="s">
        <v>736</v>
      </c>
      <c r="U11" s="75" t="s">
        <v>1</v>
      </c>
      <c r="V11" s="50" t="s">
        <v>414</v>
      </c>
      <c r="W11" s="50" t="s">
        <v>499</v>
      </c>
      <c r="X11" s="75" t="s">
        <v>44</v>
      </c>
      <c r="Y11" s="87" t="s">
        <v>566</v>
      </c>
      <c r="Z11" s="246"/>
      <c r="AA11" s="249"/>
      <c r="AC11" s="28"/>
      <c r="AD11" s="27"/>
      <c r="AE11" s="250"/>
      <c r="AF11" s="86"/>
      <c r="AJ11" s="86"/>
      <c r="BB11" s="262"/>
    </row>
    <row r="12" spans="1:69" ht="15" customHeight="1">
      <c r="A12" s="246"/>
      <c r="B12" s="246"/>
      <c r="C12" s="264"/>
      <c r="D12" s="264"/>
      <c r="E12" s="264"/>
      <c r="F12" s="264"/>
      <c r="G12" s="50"/>
      <c r="H12" s="50"/>
      <c r="I12" s="87"/>
      <c r="J12" s="87"/>
      <c r="K12" s="87"/>
      <c r="L12" s="50"/>
      <c r="M12" s="87"/>
      <c r="N12" s="87"/>
      <c r="O12" s="75"/>
      <c r="P12" s="75"/>
      <c r="Q12" s="75"/>
      <c r="R12" s="75"/>
      <c r="S12" s="432"/>
      <c r="T12" s="432"/>
      <c r="U12" s="75"/>
      <c r="V12" s="50"/>
      <c r="W12" s="50"/>
      <c r="X12" s="75"/>
      <c r="Y12" s="87"/>
      <c r="Z12" s="246"/>
      <c r="AA12" s="249"/>
      <c r="AC12" s="28"/>
      <c r="AD12" s="27"/>
      <c r="AE12" s="250"/>
      <c r="AF12" s="86"/>
      <c r="AJ12" s="86"/>
      <c r="BB12" s="262"/>
    </row>
    <row r="13" spans="1:69" ht="22.8">
      <c r="A13" s="246"/>
      <c r="B13" s="246"/>
      <c r="C13" s="264"/>
      <c r="D13" s="349" t="str">
        <f>+D15</f>
        <v>P-</v>
      </c>
      <c r="E13" s="246"/>
      <c r="F13" s="264" t="s">
        <v>613</v>
      </c>
      <c r="G13" s="246"/>
      <c r="H13" s="279">
        <f>SUM(H15:H49)</f>
        <v>18</v>
      </c>
      <c r="I13" s="247"/>
      <c r="J13" s="246"/>
      <c r="K13" s="247"/>
      <c r="L13" s="246"/>
      <c r="M13" s="348">
        <f>+Klasse!O11</f>
        <v>172.42500000000001</v>
      </c>
      <c r="N13" s="246" t="s">
        <v>578</v>
      </c>
      <c r="O13" s="248"/>
      <c r="P13" s="248"/>
      <c r="Q13" s="246"/>
      <c r="R13" s="248"/>
      <c r="S13" s="248"/>
      <c r="T13" s="248"/>
      <c r="U13" s="248"/>
      <c r="V13" s="246"/>
      <c r="W13" s="348">
        <f>+Klasse!Z11</f>
        <v>161.26208043229764</v>
      </c>
      <c r="X13" s="248" t="s">
        <v>632</v>
      </c>
      <c r="Y13" s="247"/>
      <c r="Z13" s="246"/>
      <c r="AA13" s="249"/>
      <c r="AC13" s="28"/>
      <c r="AD13" s="27"/>
      <c r="AE13" s="250"/>
      <c r="AF13" s="86"/>
      <c r="AJ13" s="86"/>
      <c r="BB13" s="262"/>
    </row>
    <row r="14" spans="1:69" ht="14.25" customHeight="1">
      <c r="A14" s="246"/>
      <c r="B14" s="246"/>
      <c r="C14" s="264"/>
      <c r="D14" s="347"/>
      <c r="E14" s="246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47"/>
      <c r="Z14" s="246"/>
      <c r="AA14" s="249"/>
      <c r="AC14" s="28"/>
      <c r="AD14" s="27"/>
      <c r="AE14" s="250"/>
      <c r="AF14" s="86"/>
      <c r="AJ14" s="86"/>
      <c r="BB14" s="262"/>
    </row>
    <row r="15" spans="1:69" ht="19.8">
      <c r="A15" s="246"/>
      <c r="B15" s="266">
        <f>+'Ark1'!C1597</f>
        <v>2024</v>
      </c>
      <c r="C15" s="266">
        <f>+'Ark1'!L1597</f>
        <v>1</v>
      </c>
      <c r="D15" s="266" t="s">
        <v>28</v>
      </c>
      <c r="E15" s="266">
        <f>+'Ark1'!AP1597</f>
        <v>1</v>
      </c>
      <c r="F15" s="274" t="str">
        <f>VLOOKUP(E15,RNR!$D$2:$E$38,2)</f>
        <v>NRF</v>
      </c>
      <c r="G15" s="266">
        <f>+IF(H15=0,"",'Ark1'!Q1597)</f>
        <v>5</v>
      </c>
      <c r="H15" s="366">
        <f>+'Ark1'!R1597</f>
        <v>11</v>
      </c>
      <c r="I15" s="267">
        <f>+IF(H15=0,"",'Ark1'!AE1597)</f>
        <v>0.32144944476914072</v>
      </c>
      <c r="J15" s="267"/>
      <c r="K15" s="267">
        <f>+IF(H15=0,"",'Ark1'!AF1597)</f>
        <v>0.16774273564207595</v>
      </c>
      <c r="L15" s="268">
        <f>+IF(H15=0,"",'Ark1'!T1597)</f>
        <v>3.454545454545455</v>
      </c>
      <c r="M15" s="298">
        <f>+IF(H15=0,"",'Ark1'!U1597)</f>
        <v>177.29999999999995</v>
      </c>
      <c r="N15" s="87"/>
      <c r="O15" s="269">
        <f>+IF(H15=0,"",'Ark1'!W1597)</f>
        <v>0</v>
      </c>
      <c r="P15" s="269">
        <f>+IF(H15=0,"",'Ark1'!X1597)</f>
        <v>0</v>
      </c>
      <c r="Q15" s="269">
        <f>+IF(H15=0,"",'Ark1'!AG1597)</f>
        <v>1087.4545454545455</v>
      </c>
      <c r="R15" s="269">
        <f>+IF(H15=0,"",'Ark1'!AH1597)</f>
        <v>0</v>
      </c>
      <c r="S15" s="444">
        <f>+IF(H15=0,"",'Ark1'!AR1597)</f>
        <v>203.54545454545453</v>
      </c>
      <c r="T15" s="420">
        <f>+IF(H15=0,"",'Ark1'!AS1597)</f>
        <v>20.792017181872485</v>
      </c>
      <c r="U15" s="269">
        <f>+IF(H15=0,"",'Ark1'!Y1597)</f>
        <v>35.563259897617101</v>
      </c>
      <c r="V15" s="268">
        <f>+IF(H15=0,"",'Ark1'!AA1597)</f>
        <v>1.0756508696544751</v>
      </c>
      <c r="W15" s="298">
        <f t="shared" ref="W15:W49" si="0">IF(H15=0,"",1000*M15/Q15)</f>
        <v>163.04129744189927</v>
      </c>
      <c r="X15" s="269">
        <f t="shared" ref="X15:X49" si="1">IF(H15=0,"",M15/C15)</f>
        <v>177.29999999999995</v>
      </c>
      <c r="Y15" s="267">
        <f t="shared" ref="Y15:Y49" si="2">IF(H15=0,"",H15/G15)</f>
        <v>2.2000000000000002</v>
      </c>
      <c r="Z15" s="246"/>
      <c r="AA15" s="249"/>
      <c r="AC15" s="28"/>
      <c r="AD15" s="27"/>
      <c r="AE15" s="250"/>
      <c r="AF15" s="86"/>
      <c r="AJ15" s="86"/>
      <c r="BB15" s="262"/>
    </row>
    <row r="16" spans="1:69" ht="19.8">
      <c r="A16" s="246"/>
      <c r="B16" s="266">
        <f>+'Ark1'!C1598</f>
        <v>2024</v>
      </c>
      <c r="C16" s="266">
        <f>+'Ark1'!L1598</f>
        <v>1</v>
      </c>
      <c r="D16" s="266" t="s">
        <v>28</v>
      </c>
      <c r="E16" s="266">
        <f>+'Ark1'!AP1598</f>
        <v>2</v>
      </c>
      <c r="F16" s="274" t="str">
        <f>VLOOKUP(E16,RNR!$D$2:$E$38,2)</f>
        <v>Jersey</v>
      </c>
      <c r="G16" s="266" t="str">
        <f>+IF(H16=0,"",'Ark1'!Q1598)</f>
        <v/>
      </c>
      <c r="H16" s="366">
        <f>+'Ark1'!R1598</f>
        <v>0</v>
      </c>
      <c r="I16" s="267" t="str">
        <f>+IF(H16=0,"",'Ark1'!AE1598)</f>
        <v/>
      </c>
      <c r="J16" s="267"/>
      <c r="K16" s="267" t="str">
        <f>+IF(H16=0,"",'Ark1'!AF1598)</f>
        <v/>
      </c>
      <c r="L16" s="268" t="str">
        <f>+IF(H16=0,"",'Ark1'!T1598)</f>
        <v/>
      </c>
      <c r="M16" s="298" t="str">
        <f>+IF(H16=0,"",'Ark1'!U1598)</f>
        <v/>
      </c>
      <c r="N16" s="87"/>
      <c r="O16" s="269" t="str">
        <f>+IF(H16=0,"",'Ark1'!W1598)</f>
        <v/>
      </c>
      <c r="P16" s="269" t="str">
        <f>+IF(H16=0,"",'Ark1'!X1598)</f>
        <v/>
      </c>
      <c r="Q16" s="269" t="str">
        <f>+IF(H16=0,"",'Ark1'!AG1598)</f>
        <v/>
      </c>
      <c r="R16" s="269" t="str">
        <f>+IF(H16=0,"",'Ark1'!AH1598)</f>
        <v/>
      </c>
      <c r="S16" s="444" t="str">
        <f>+IF(H16=0,"",'Ark1'!AR1598)</f>
        <v/>
      </c>
      <c r="T16" s="420" t="str">
        <f>+IF(H16=0,"",'Ark1'!AS1598)</f>
        <v/>
      </c>
      <c r="U16" s="269" t="str">
        <f>+IF(H16=0,"",'Ark1'!Y1598)</f>
        <v/>
      </c>
      <c r="V16" s="268" t="str">
        <f>+IF(H16=0,"",'Ark1'!AA1598)</f>
        <v/>
      </c>
      <c r="W16" s="298" t="str">
        <f t="shared" si="0"/>
        <v/>
      </c>
      <c r="X16" s="269" t="str">
        <f t="shared" si="1"/>
        <v/>
      </c>
      <c r="Y16" s="267" t="str">
        <f t="shared" si="2"/>
        <v/>
      </c>
      <c r="Z16" s="246"/>
      <c r="AA16" s="249"/>
      <c r="AC16" s="28"/>
      <c r="AD16" s="27"/>
      <c r="AE16" s="250"/>
      <c r="AF16" s="86"/>
      <c r="AJ16" s="86"/>
      <c r="BB16" s="262"/>
    </row>
    <row r="17" spans="1:54" ht="19.8">
      <c r="A17" s="246"/>
      <c r="B17" s="266">
        <f>+'Ark1'!C1599</f>
        <v>2024</v>
      </c>
      <c r="C17" s="266">
        <f>+'Ark1'!L1599</f>
        <v>1</v>
      </c>
      <c r="D17" s="266" t="s">
        <v>28</v>
      </c>
      <c r="E17" s="266">
        <f>+'Ark1'!AP1599</f>
        <v>3</v>
      </c>
      <c r="F17" s="274" t="str">
        <f>VLOOKUP(E17,RNR!$D$2:$E$38,2)</f>
        <v>Sidet Trønderfe og Nordlandsfe</v>
      </c>
      <c r="G17" s="266">
        <f>+IF(H17=0,"",'Ark1'!Q1599)</f>
        <v>1</v>
      </c>
      <c r="H17" s="366">
        <f>+'Ark1'!R1599</f>
        <v>1</v>
      </c>
      <c r="I17" s="267">
        <f>+IF(H17=0,"",'Ark1'!AE1599)</f>
        <v>0.96153846153846112</v>
      </c>
      <c r="J17" s="267"/>
      <c r="K17" s="267">
        <f>+IF(H17=0,"",'Ark1'!AF1599)</f>
        <v>0.60208583475274347</v>
      </c>
      <c r="L17" s="268">
        <f>+IF(H17=0,"",'Ark1'!T1599)</f>
        <v>4</v>
      </c>
      <c r="M17" s="298">
        <f>+IF(H17=0,"",'Ark1'!U1599)</f>
        <v>172.5</v>
      </c>
      <c r="N17" s="87"/>
      <c r="O17" s="269">
        <f>+IF(H17=0,"",'Ark1'!W1599)</f>
        <v>0</v>
      </c>
      <c r="P17" s="269">
        <f>+IF(H17=0,"",'Ark1'!X1599)</f>
        <v>0</v>
      </c>
      <c r="Q17" s="269">
        <f>+IF(H17=0,"",'Ark1'!AG1599)</f>
        <v>1369</v>
      </c>
      <c r="R17" s="269">
        <f>+IF(H17=0,"",'Ark1'!AH1599)</f>
        <v>0</v>
      </c>
      <c r="S17" s="444">
        <f>+IF(H17=0,"",'Ark1'!AR1599)</f>
        <v>199</v>
      </c>
      <c r="T17" s="420">
        <f>+IF(H17=0,"",'Ark1'!AS1599)</f>
        <v>21.952645985413035</v>
      </c>
      <c r="U17" s="269">
        <f>+IF(H17=0,"",'Ark1'!Y1599)</f>
        <v>0</v>
      </c>
      <c r="V17" s="268">
        <f>+IF(H17=0,"",'Ark1'!AA1599)</f>
        <v>0</v>
      </c>
      <c r="W17" s="298">
        <f t="shared" si="0"/>
        <v>126.00438276113952</v>
      </c>
      <c r="X17" s="269">
        <f t="shared" si="1"/>
        <v>172.5</v>
      </c>
      <c r="Y17" s="267">
        <f t="shared" si="2"/>
        <v>1</v>
      </c>
      <c r="Z17" s="246"/>
      <c r="AA17" s="249"/>
      <c r="AC17" s="28"/>
      <c r="AD17" s="27"/>
      <c r="AE17" s="250"/>
      <c r="AF17" s="86"/>
      <c r="AJ17" s="86"/>
      <c r="BB17" s="262"/>
    </row>
    <row r="18" spans="1:54" ht="19.8">
      <c r="A18" s="246"/>
      <c r="B18" s="266">
        <f>+'Ark1'!C1600</f>
        <v>2024</v>
      </c>
      <c r="C18" s="266">
        <f>+'Ark1'!L1600</f>
        <v>1</v>
      </c>
      <c r="D18" s="266" t="s">
        <v>28</v>
      </c>
      <c r="E18" s="266">
        <f>+'Ark1'!AP1600</f>
        <v>4</v>
      </c>
      <c r="F18" s="274" t="str">
        <f>VLOOKUP(E18,RNR!$D$2:$E$38,2)</f>
        <v>Telemarkfe</v>
      </c>
      <c r="G18" s="266" t="str">
        <f>+IF(H18=0,"",'Ark1'!Q1600)</f>
        <v/>
      </c>
      <c r="H18" s="366">
        <f>+'Ark1'!R1600</f>
        <v>0</v>
      </c>
      <c r="I18" s="267" t="str">
        <f>+IF(H18=0,"",'Ark1'!AE1600)</f>
        <v/>
      </c>
      <c r="J18" s="267"/>
      <c r="K18" s="267" t="str">
        <f>+IF(H18=0,"",'Ark1'!AF1600)</f>
        <v/>
      </c>
      <c r="L18" s="268" t="str">
        <f>+IF(H18=0,"",'Ark1'!T1600)</f>
        <v/>
      </c>
      <c r="M18" s="298" t="str">
        <f>+IF(H18=0,"",'Ark1'!U1600)</f>
        <v/>
      </c>
      <c r="N18" s="87"/>
      <c r="O18" s="269" t="str">
        <f>+IF(H18=0,"",'Ark1'!W1600)</f>
        <v/>
      </c>
      <c r="P18" s="269" t="str">
        <f>+IF(H18=0,"",'Ark1'!X1600)</f>
        <v/>
      </c>
      <c r="Q18" s="269" t="str">
        <f>+IF(H18=0,"",'Ark1'!AG1600)</f>
        <v/>
      </c>
      <c r="R18" s="269" t="str">
        <f>+IF(H18=0,"",'Ark1'!AH1600)</f>
        <v/>
      </c>
      <c r="S18" s="444" t="str">
        <f>+IF(H18=0,"",'Ark1'!AR1600)</f>
        <v/>
      </c>
      <c r="T18" s="420" t="str">
        <f>+IF(H18=0,"",'Ark1'!AS1600)</f>
        <v/>
      </c>
      <c r="U18" s="269" t="str">
        <f>+IF(H18=0,"",'Ark1'!Y1600)</f>
        <v/>
      </c>
      <c r="V18" s="268" t="str">
        <f>+IF(H18=0,"",'Ark1'!AA1600)</f>
        <v/>
      </c>
      <c r="W18" s="298" t="str">
        <f t="shared" si="0"/>
        <v/>
      </c>
      <c r="X18" s="269" t="str">
        <f t="shared" si="1"/>
        <v/>
      </c>
      <c r="Y18" s="267" t="str">
        <f t="shared" si="2"/>
        <v/>
      </c>
      <c r="Z18" s="246"/>
      <c r="AA18" s="249"/>
      <c r="AC18" s="28"/>
      <c r="AD18" s="27"/>
      <c r="AE18" s="250"/>
      <c r="AF18" s="86"/>
      <c r="AJ18" s="86"/>
      <c r="BB18" s="262"/>
    </row>
    <row r="19" spans="1:54" ht="19.8">
      <c r="A19" s="246"/>
      <c r="B19" s="266">
        <f>+'Ark1'!C1601</f>
        <v>2024</v>
      </c>
      <c r="C19" s="266">
        <f>+'Ark1'!L1601</f>
        <v>1</v>
      </c>
      <c r="D19" s="266" t="s">
        <v>28</v>
      </c>
      <c r="E19" s="266">
        <f>+'Ark1'!AP1601</f>
        <v>5</v>
      </c>
      <c r="F19" s="274" t="str">
        <f>VLOOKUP(E19,RNR!$D$2:$E$38,2)</f>
        <v>Dølafe</v>
      </c>
      <c r="G19" s="266" t="str">
        <f>+IF(H19=0,"",'Ark1'!Q1601)</f>
        <v/>
      </c>
      <c r="H19" s="366">
        <f>+'Ark1'!R1601</f>
        <v>0</v>
      </c>
      <c r="I19" s="267" t="str">
        <f>+IF(H19=0,"",'Ark1'!AE1601)</f>
        <v/>
      </c>
      <c r="J19" s="267"/>
      <c r="K19" s="267" t="str">
        <f>+IF(H19=0,"",'Ark1'!AF1601)</f>
        <v/>
      </c>
      <c r="L19" s="268" t="str">
        <f>+IF(H19=0,"",'Ark1'!T1601)</f>
        <v/>
      </c>
      <c r="M19" s="298" t="str">
        <f>+IF(H19=0,"",'Ark1'!U1601)</f>
        <v/>
      </c>
      <c r="N19" s="87"/>
      <c r="O19" s="269" t="str">
        <f>+IF(H19=0,"",'Ark1'!W1601)</f>
        <v/>
      </c>
      <c r="P19" s="269" t="str">
        <f>+IF(H19=0,"",'Ark1'!X1601)</f>
        <v/>
      </c>
      <c r="Q19" s="269" t="str">
        <f>+IF(H19=0,"",'Ark1'!AG1601)</f>
        <v/>
      </c>
      <c r="R19" s="269" t="str">
        <f>+IF(H19=0,"",'Ark1'!AH1601)</f>
        <v/>
      </c>
      <c r="S19" s="444" t="str">
        <f>+IF(H19=0,"",'Ark1'!AR1601)</f>
        <v/>
      </c>
      <c r="T19" s="420" t="str">
        <f>+IF(H19=0,"",'Ark1'!AS1601)</f>
        <v/>
      </c>
      <c r="U19" s="269" t="str">
        <f>+IF(H19=0,"",'Ark1'!Y1601)</f>
        <v/>
      </c>
      <c r="V19" s="268" t="str">
        <f>+IF(H19=0,"",'Ark1'!AA1601)</f>
        <v/>
      </c>
      <c r="W19" s="298" t="str">
        <f t="shared" si="0"/>
        <v/>
      </c>
      <c r="X19" s="269" t="str">
        <f t="shared" si="1"/>
        <v/>
      </c>
      <c r="Y19" s="267" t="str">
        <f t="shared" si="2"/>
        <v/>
      </c>
      <c r="Z19" s="246"/>
      <c r="AA19" s="249"/>
      <c r="AC19" s="28"/>
      <c r="AD19" s="27"/>
      <c r="AE19" s="250"/>
      <c r="AF19" s="86"/>
      <c r="AJ19" s="86"/>
      <c r="BB19" s="262"/>
    </row>
    <row r="20" spans="1:54" ht="19.8">
      <c r="A20" s="246"/>
      <c r="B20" s="266">
        <f>+'Ark1'!C1602</f>
        <v>2024</v>
      </c>
      <c r="C20" s="266">
        <f>+'Ark1'!L1602</f>
        <v>1</v>
      </c>
      <c r="D20" s="266" t="s">
        <v>28</v>
      </c>
      <c r="E20" s="266">
        <f>+'Ark1'!AP1602</f>
        <v>6</v>
      </c>
      <c r="F20" s="274" t="str">
        <f>VLOOKUP(E20,RNR!$D$2:$E$38,2)</f>
        <v>Østlandsk Rødkolle</v>
      </c>
      <c r="G20" s="266" t="str">
        <f>+IF(H20=0,"",'Ark1'!Q1602)</f>
        <v/>
      </c>
      <c r="H20" s="366">
        <f>+'Ark1'!R1602</f>
        <v>0</v>
      </c>
      <c r="I20" s="267" t="str">
        <f>+IF(H20=0,"",'Ark1'!AE1602)</f>
        <v/>
      </c>
      <c r="J20" s="267"/>
      <c r="K20" s="267" t="str">
        <f>+IF(H20=0,"",'Ark1'!AF1602)</f>
        <v/>
      </c>
      <c r="L20" s="268" t="str">
        <f>+IF(H20=0,"",'Ark1'!T1602)</f>
        <v/>
      </c>
      <c r="M20" s="298" t="str">
        <f>+IF(H20=0,"",'Ark1'!U1602)</f>
        <v/>
      </c>
      <c r="N20" s="87"/>
      <c r="O20" s="269" t="str">
        <f>+IF(H20=0,"",'Ark1'!W1602)</f>
        <v/>
      </c>
      <c r="P20" s="269" t="str">
        <f>+IF(H20=0,"",'Ark1'!X1602)</f>
        <v/>
      </c>
      <c r="Q20" s="269" t="str">
        <f>+IF(H20=0,"",'Ark1'!AG1602)</f>
        <v/>
      </c>
      <c r="R20" s="269" t="str">
        <f>+IF(H20=0,"",'Ark1'!AH1602)</f>
        <v/>
      </c>
      <c r="S20" s="444" t="str">
        <f>+IF(H20=0,"",'Ark1'!AR1602)</f>
        <v/>
      </c>
      <c r="T20" s="420" t="str">
        <f>+IF(H20=0,"",'Ark1'!AS1602)</f>
        <v/>
      </c>
      <c r="U20" s="269" t="str">
        <f>+IF(H20=0,"",'Ark1'!Y1602)</f>
        <v/>
      </c>
      <c r="V20" s="268" t="str">
        <f>+IF(H20=0,"",'Ark1'!AA1602)</f>
        <v/>
      </c>
      <c r="W20" s="298" t="str">
        <f t="shared" si="0"/>
        <v/>
      </c>
      <c r="X20" s="269" t="str">
        <f t="shared" si="1"/>
        <v/>
      </c>
      <c r="Y20" s="267" t="str">
        <f t="shared" si="2"/>
        <v/>
      </c>
      <c r="Z20" s="246"/>
      <c r="AA20" s="249"/>
      <c r="AC20" s="28"/>
      <c r="AD20" s="27"/>
      <c r="AE20" s="250"/>
      <c r="AF20" s="86"/>
      <c r="AJ20" s="86"/>
      <c r="BB20" s="262"/>
    </row>
    <row r="21" spans="1:54" ht="19.8">
      <c r="A21" s="246"/>
      <c r="B21" s="266">
        <f>+'Ark1'!C1603</f>
        <v>2024</v>
      </c>
      <c r="C21" s="266">
        <f>+'Ark1'!L1603</f>
        <v>1</v>
      </c>
      <c r="D21" s="266" t="s">
        <v>28</v>
      </c>
      <c r="E21" s="266">
        <f>+'Ark1'!AP1603</f>
        <v>7</v>
      </c>
      <c r="F21" s="274" t="str">
        <f>VLOOKUP(E21,RNR!$D$2:$E$38,2)</f>
        <v>Vestlandsk Raukolle</v>
      </c>
      <c r="G21" s="266" t="str">
        <f>+IF(H21=0,"",'Ark1'!Q1603)</f>
        <v/>
      </c>
      <c r="H21" s="366">
        <f>+'Ark1'!R1603</f>
        <v>0</v>
      </c>
      <c r="I21" s="267" t="str">
        <f>+IF(H21=0,"",'Ark1'!AE1603)</f>
        <v/>
      </c>
      <c r="J21" s="267"/>
      <c r="K21" s="267" t="str">
        <f>+IF(H21=0,"",'Ark1'!AF1603)</f>
        <v/>
      </c>
      <c r="L21" s="268" t="str">
        <f>+IF(H21=0,"",'Ark1'!T1603)</f>
        <v/>
      </c>
      <c r="M21" s="298" t="str">
        <f>+IF(H21=0,"",'Ark1'!U1603)</f>
        <v/>
      </c>
      <c r="N21" s="87"/>
      <c r="O21" s="269" t="str">
        <f>+IF(H21=0,"",'Ark1'!W1603)</f>
        <v/>
      </c>
      <c r="P21" s="269" t="str">
        <f>+IF(H21=0,"",'Ark1'!X1603)</f>
        <v/>
      </c>
      <c r="Q21" s="269" t="str">
        <f>+IF(H21=0,"",'Ark1'!AG1603)</f>
        <v/>
      </c>
      <c r="R21" s="269" t="str">
        <f>+IF(H21=0,"",'Ark1'!AH1603)</f>
        <v/>
      </c>
      <c r="S21" s="444" t="str">
        <f>+IF(H21=0,"",'Ark1'!AR1603)</f>
        <v/>
      </c>
      <c r="T21" s="420" t="str">
        <f>+IF(H21=0,"",'Ark1'!AS1603)</f>
        <v/>
      </c>
      <c r="U21" s="269" t="str">
        <f>+IF(H21=0,"",'Ark1'!Y1603)</f>
        <v/>
      </c>
      <c r="V21" s="268" t="str">
        <f>+IF(H21=0,"",'Ark1'!AA1603)</f>
        <v/>
      </c>
      <c r="W21" s="298" t="str">
        <f t="shared" si="0"/>
        <v/>
      </c>
      <c r="X21" s="269" t="str">
        <f t="shared" si="1"/>
        <v/>
      </c>
      <c r="Y21" s="267" t="str">
        <f t="shared" si="2"/>
        <v/>
      </c>
      <c r="Z21" s="246"/>
      <c r="AA21" s="249"/>
      <c r="AC21" s="28"/>
      <c r="AD21" s="27"/>
      <c r="AE21" s="250"/>
      <c r="AF21" s="86"/>
      <c r="AJ21" s="86"/>
      <c r="BB21" s="262"/>
    </row>
    <row r="22" spans="1:54" ht="19.8">
      <c r="A22" s="246"/>
      <c r="B22" s="266">
        <f>+'Ark1'!C1604</f>
        <v>2024</v>
      </c>
      <c r="C22" s="266">
        <f>+'Ark1'!L1604</f>
        <v>1</v>
      </c>
      <c r="D22" s="266" t="s">
        <v>28</v>
      </c>
      <c r="E22" s="266">
        <f>+'Ark1'!AP1604</f>
        <v>8</v>
      </c>
      <c r="F22" s="274" t="str">
        <f>VLOOKUP(E22,RNR!$D$2:$E$38,2)</f>
        <v>Vestlandsk fjordfe</v>
      </c>
      <c r="G22" s="266">
        <f>+IF(H22=0,"",'Ark1'!Q1604)</f>
        <v>2</v>
      </c>
      <c r="H22" s="366">
        <f>+'Ark1'!R1604</f>
        <v>2</v>
      </c>
      <c r="I22" s="267">
        <f>+IF(H22=0,"",'Ark1'!AE1604)</f>
        <v>2.0833333333333339</v>
      </c>
      <c r="J22" s="267"/>
      <c r="K22" s="267">
        <f>+IF(H22=0,"",'Ark1'!AF1604)</f>
        <v>1.1582017464030936</v>
      </c>
      <c r="L22" s="268">
        <f>+IF(H22=0,"",'Ark1'!T1604)</f>
        <v>3.5</v>
      </c>
      <c r="M22" s="298">
        <f>+IF(H22=0,"",'Ark1'!U1604)</f>
        <v>130.44999999999999</v>
      </c>
      <c r="N22" s="87"/>
      <c r="O22" s="269">
        <f>+IF(H22=0,"",'Ark1'!W1604)</f>
        <v>0</v>
      </c>
      <c r="P22" s="269">
        <f>+IF(H22=0,"",'Ark1'!X1604)</f>
        <v>0</v>
      </c>
      <c r="Q22" s="269">
        <f>+IF(H22=0,"",'Ark1'!AG1604)</f>
        <v>991</v>
      </c>
      <c r="R22" s="269">
        <f>+IF(H22=0,"",'Ark1'!AH1604)</f>
        <v>0</v>
      </c>
      <c r="S22" s="444">
        <f>+IF(H22=0,"",'Ark1'!AR1604)</f>
        <v>187</v>
      </c>
      <c r="T22" s="420">
        <f>+IF(H22=0,"",'Ark1'!AS1604)</f>
        <v>19.752156793891327</v>
      </c>
      <c r="U22" s="269">
        <f>+IF(H22=0,"",'Ark1'!Y1604)</f>
        <v>21.450000000000113</v>
      </c>
      <c r="V22" s="268">
        <f>+IF(H22=0,"",'Ark1'!AA1604)</f>
        <v>0.5</v>
      </c>
      <c r="W22" s="298">
        <f t="shared" si="0"/>
        <v>131.63471241170532</v>
      </c>
      <c r="X22" s="269">
        <f t="shared" si="1"/>
        <v>130.44999999999999</v>
      </c>
      <c r="Y22" s="267">
        <f t="shared" si="2"/>
        <v>1</v>
      </c>
      <c r="Z22" s="246"/>
      <c r="AA22" s="249"/>
      <c r="AC22" s="28"/>
      <c r="AD22" s="27"/>
      <c r="AE22" s="250"/>
      <c r="AF22" s="86"/>
      <c r="AJ22" s="86"/>
      <c r="BB22" s="262"/>
    </row>
    <row r="23" spans="1:54" ht="19.8">
      <c r="A23" s="246"/>
      <c r="B23" s="266">
        <f>+'Ark1'!C1605</f>
        <v>2024</v>
      </c>
      <c r="C23" s="266">
        <f>+'Ark1'!L1605</f>
        <v>1</v>
      </c>
      <c r="D23" s="266" t="s">
        <v>28</v>
      </c>
      <c r="E23" s="266">
        <f>+'Ark1'!AP1605</f>
        <v>9</v>
      </c>
      <c r="F23" s="274" t="str">
        <f>VLOOKUP(E23,RNR!$D$2:$E$38,2)</f>
        <v>Holstein</v>
      </c>
      <c r="G23" s="266" t="str">
        <f>+IF(H23=0,"",'Ark1'!Q1605)</f>
        <v/>
      </c>
      <c r="H23" s="366">
        <f>+'Ark1'!R1605</f>
        <v>0</v>
      </c>
      <c r="I23" s="267" t="str">
        <f>+IF(H23=0,"",'Ark1'!AE1605)</f>
        <v/>
      </c>
      <c r="J23" s="267"/>
      <c r="K23" s="267" t="str">
        <f>+IF(H23=0,"",'Ark1'!AF1605)</f>
        <v/>
      </c>
      <c r="L23" s="268" t="str">
        <f>+IF(H23=0,"",'Ark1'!T1605)</f>
        <v/>
      </c>
      <c r="M23" s="298" t="str">
        <f>+IF(H23=0,"",'Ark1'!U1605)</f>
        <v/>
      </c>
      <c r="N23" s="87"/>
      <c r="O23" s="269" t="str">
        <f>+IF(H23=0,"",'Ark1'!W1605)</f>
        <v/>
      </c>
      <c r="P23" s="269" t="str">
        <f>+IF(H23=0,"",'Ark1'!X1605)</f>
        <v/>
      </c>
      <c r="Q23" s="269" t="str">
        <f>+IF(H23=0,"",'Ark1'!AG1605)</f>
        <v/>
      </c>
      <c r="R23" s="269" t="str">
        <f>+IF(H23=0,"",'Ark1'!AH1605)</f>
        <v/>
      </c>
      <c r="S23" s="444" t="str">
        <f>+IF(H23=0,"",'Ark1'!AR1605)</f>
        <v/>
      </c>
      <c r="T23" s="420" t="str">
        <f>+IF(H23=0,"",'Ark1'!AS1605)</f>
        <v/>
      </c>
      <c r="U23" s="269" t="str">
        <f>+IF(H23=0,"",'Ark1'!Y1605)</f>
        <v/>
      </c>
      <c r="V23" s="268" t="str">
        <f>+IF(H23=0,"",'Ark1'!AA1605)</f>
        <v/>
      </c>
      <c r="W23" s="298" t="str">
        <f t="shared" si="0"/>
        <v/>
      </c>
      <c r="X23" s="269" t="str">
        <f t="shared" si="1"/>
        <v/>
      </c>
      <c r="Y23" s="267" t="str">
        <f t="shared" si="2"/>
        <v/>
      </c>
      <c r="Z23" s="246"/>
      <c r="AA23" s="249"/>
      <c r="AC23" s="28"/>
      <c r="AD23" s="27"/>
      <c r="AE23" s="250"/>
      <c r="AF23" s="86"/>
      <c r="AJ23" s="86"/>
      <c r="BB23" s="262"/>
    </row>
    <row r="24" spans="1:54" ht="19.8">
      <c r="A24" s="246"/>
      <c r="B24" s="266">
        <f>+'Ark1'!C1606</f>
        <v>2024</v>
      </c>
      <c r="C24" s="266">
        <f>+'Ark1'!L1606</f>
        <v>1</v>
      </c>
      <c r="D24" s="266" t="s">
        <v>28</v>
      </c>
      <c r="E24" s="266">
        <f>+'Ark1'!AP1606</f>
        <v>10</v>
      </c>
      <c r="F24" s="274" t="str">
        <f>VLOOKUP(E24,RNR!$D$2:$E$38,2)</f>
        <v>Rød Dansk Mælkefe</v>
      </c>
      <c r="G24" s="266" t="str">
        <f>+IF(H24=0,"",'Ark1'!Q1606)</f>
        <v/>
      </c>
      <c r="H24" s="366">
        <f>+'Ark1'!R1606</f>
        <v>0</v>
      </c>
      <c r="I24" s="267" t="str">
        <f>+IF(H24=0,"",'Ark1'!AE1606)</f>
        <v/>
      </c>
      <c r="J24" s="267"/>
      <c r="K24" s="267" t="str">
        <f>+IF(H24=0,"",'Ark1'!AF1606)</f>
        <v/>
      </c>
      <c r="L24" s="268" t="str">
        <f>+IF(H24=0,"",'Ark1'!T1606)</f>
        <v/>
      </c>
      <c r="M24" s="298" t="str">
        <f>+IF(H24=0,"",'Ark1'!U1606)</f>
        <v/>
      </c>
      <c r="N24" s="87"/>
      <c r="O24" s="269" t="str">
        <f>+IF(H24=0,"",'Ark1'!W1606)</f>
        <v/>
      </c>
      <c r="P24" s="269" t="str">
        <f>+IF(H24=0,"",'Ark1'!X1606)</f>
        <v/>
      </c>
      <c r="Q24" s="269" t="str">
        <f>+IF(H24=0,"",'Ark1'!AG1606)</f>
        <v/>
      </c>
      <c r="R24" s="269" t="str">
        <f>+IF(H24=0,"",'Ark1'!AH1606)</f>
        <v/>
      </c>
      <c r="S24" s="444" t="str">
        <f>+IF(H24=0,"",'Ark1'!AR1606)</f>
        <v/>
      </c>
      <c r="T24" s="420" t="str">
        <f>+IF(H24=0,"",'Ark1'!AS1606)</f>
        <v/>
      </c>
      <c r="U24" s="269" t="str">
        <f>+IF(H24=0,"",'Ark1'!Y1606)</f>
        <v/>
      </c>
      <c r="V24" s="268" t="str">
        <f>+IF(H24=0,"",'Ark1'!AA1606)</f>
        <v/>
      </c>
      <c r="W24" s="298" t="str">
        <f t="shared" si="0"/>
        <v/>
      </c>
      <c r="X24" s="269" t="str">
        <f t="shared" si="1"/>
        <v/>
      </c>
      <c r="Y24" s="267" t="str">
        <f t="shared" si="2"/>
        <v/>
      </c>
      <c r="Z24" s="246"/>
      <c r="AA24" s="249"/>
      <c r="AC24" s="28"/>
      <c r="AD24" s="27"/>
      <c r="AE24" s="250"/>
      <c r="AF24" s="86"/>
      <c r="AJ24" s="86"/>
      <c r="BB24" s="262"/>
    </row>
    <row r="25" spans="1:54" ht="19.8">
      <c r="A25" s="246"/>
      <c r="B25" s="266">
        <f>+'Ark1'!C1607</f>
        <v>2024</v>
      </c>
      <c r="C25" s="266">
        <f>+'Ark1'!L1607</f>
        <v>1</v>
      </c>
      <c r="D25" s="266" t="s">
        <v>28</v>
      </c>
      <c r="E25" s="266">
        <f>+'Ark1'!AP1607</f>
        <v>11</v>
      </c>
      <c r="F25" s="274" t="str">
        <f>VLOOKUP(E25,RNR!$D$2:$E$38,2)</f>
        <v>Brown Swiss</v>
      </c>
      <c r="G25" s="266" t="str">
        <f>+IF(H25=0,"",'Ark1'!Q1607)</f>
        <v/>
      </c>
      <c r="H25" s="366">
        <f>+'Ark1'!R1607</f>
        <v>0</v>
      </c>
      <c r="I25" s="267" t="str">
        <f>+IF(H25=0,"",'Ark1'!AE1607)</f>
        <v/>
      </c>
      <c r="J25" s="267"/>
      <c r="K25" s="267" t="str">
        <f>+IF(H25=0,"",'Ark1'!AF1607)</f>
        <v/>
      </c>
      <c r="L25" s="268" t="str">
        <f>+IF(H25=0,"",'Ark1'!T1607)</f>
        <v/>
      </c>
      <c r="M25" s="298" t="str">
        <f>+IF(H25=0,"",'Ark1'!U1607)</f>
        <v/>
      </c>
      <c r="N25" s="87"/>
      <c r="O25" s="269" t="str">
        <f>+IF(H25=0,"",'Ark1'!W1607)</f>
        <v/>
      </c>
      <c r="P25" s="269" t="str">
        <f>+IF(H25=0,"",'Ark1'!X1607)</f>
        <v/>
      </c>
      <c r="Q25" s="269" t="str">
        <f>+IF(H25=0,"",'Ark1'!AG1607)</f>
        <v/>
      </c>
      <c r="R25" s="269" t="str">
        <f>+IF(H25=0,"",'Ark1'!AH1607)</f>
        <v/>
      </c>
      <c r="S25" s="444" t="str">
        <f>+IF(H25=0,"",'Ark1'!AR1607)</f>
        <v/>
      </c>
      <c r="T25" s="420" t="str">
        <f>+IF(H25=0,"",'Ark1'!AS1607)</f>
        <v/>
      </c>
      <c r="U25" s="269" t="str">
        <f>+IF(H25=0,"",'Ark1'!Y1607)</f>
        <v/>
      </c>
      <c r="V25" s="268" t="str">
        <f>+IF(H25=0,"",'Ark1'!AA1607)</f>
        <v/>
      </c>
      <c r="W25" s="298" t="str">
        <f t="shared" si="0"/>
        <v/>
      </c>
      <c r="X25" s="269" t="str">
        <f t="shared" si="1"/>
        <v/>
      </c>
      <c r="Y25" s="267" t="str">
        <f t="shared" si="2"/>
        <v/>
      </c>
      <c r="Z25" s="246"/>
      <c r="AA25" s="249"/>
      <c r="AC25" s="28"/>
      <c r="AD25" s="27"/>
      <c r="AE25" s="250"/>
      <c r="AF25" s="86"/>
      <c r="AJ25" s="86"/>
      <c r="BB25" s="262"/>
    </row>
    <row r="26" spans="1:54" ht="19.8">
      <c r="A26" s="246"/>
      <c r="B26" s="266">
        <f>+'Ark1'!C1608</f>
        <v>2024</v>
      </c>
      <c r="C26" s="266">
        <f>+'Ark1'!L1608</f>
        <v>1</v>
      </c>
      <c r="D26" s="266" t="s">
        <v>28</v>
      </c>
      <c r="E26" s="266">
        <f>+'Ark1'!AP1608</f>
        <v>12</v>
      </c>
      <c r="F26" s="274" t="str">
        <f>VLOOKUP(E26,RNR!$D$2:$E$38,2)</f>
        <v>Jarlsbergfe</v>
      </c>
      <c r="G26" s="266" t="str">
        <f>+IF(H26=0,"",'Ark1'!Q1608)</f>
        <v/>
      </c>
      <c r="H26" s="366">
        <f>+'Ark1'!R1608</f>
        <v>0</v>
      </c>
      <c r="I26" s="267" t="str">
        <f>+IF(H26=0,"",'Ark1'!AE1608)</f>
        <v/>
      </c>
      <c r="J26" s="267"/>
      <c r="K26" s="267" t="str">
        <f>+IF(H26=0,"",'Ark1'!AF1608)</f>
        <v/>
      </c>
      <c r="L26" s="268" t="str">
        <f>+IF(H26=0,"",'Ark1'!T1608)</f>
        <v/>
      </c>
      <c r="M26" s="298" t="str">
        <f>+IF(H26=0,"",'Ark1'!U1608)</f>
        <v/>
      </c>
      <c r="N26" s="87"/>
      <c r="O26" s="269" t="str">
        <f>+IF(H26=0,"",'Ark1'!W1608)</f>
        <v/>
      </c>
      <c r="P26" s="269" t="str">
        <f>+IF(H26=0,"",'Ark1'!X1608)</f>
        <v/>
      </c>
      <c r="Q26" s="269" t="str">
        <f>+IF(H26=0,"",'Ark1'!AG1608)</f>
        <v/>
      </c>
      <c r="R26" s="269" t="str">
        <f>+IF(H26=0,"",'Ark1'!AH1608)</f>
        <v/>
      </c>
      <c r="S26" s="444" t="str">
        <f>+IF(H26=0,"",'Ark1'!AR1608)</f>
        <v/>
      </c>
      <c r="T26" s="420" t="str">
        <f>+IF(H26=0,"",'Ark1'!AS1608)</f>
        <v/>
      </c>
      <c r="U26" s="269" t="str">
        <f>+IF(H26=0,"",'Ark1'!Y1608)</f>
        <v/>
      </c>
      <c r="V26" s="268" t="str">
        <f>+IF(H26=0,"",'Ark1'!AA1608)</f>
        <v/>
      </c>
      <c r="W26" s="298" t="str">
        <f t="shared" si="0"/>
        <v/>
      </c>
      <c r="X26" s="269" t="str">
        <f t="shared" si="1"/>
        <v/>
      </c>
      <c r="Y26" s="267" t="str">
        <f t="shared" si="2"/>
        <v/>
      </c>
      <c r="Z26" s="246"/>
      <c r="AA26" s="249"/>
      <c r="AC26" s="28"/>
      <c r="AD26" s="27"/>
      <c r="AE26" s="250"/>
      <c r="AF26" s="86"/>
      <c r="AJ26" s="86"/>
      <c r="BB26" s="262"/>
    </row>
    <row r="27" spans="1:54" ht="19.8">
      <c r="A27" s="246"/>
      <c r="B27" s="266">
        <f>+'Ark1'!C1609</f>
        <v>2024</v>
      </c>
      <c r="C27" s="266">
        <f>+'Ark1'!L1609</f>
        <v>1</v>
      </c>
      <c r="D27" s="266" t="s">
        <v>28</v>
      </c>
      <c r="E27" s="266">
        <f>+'Ark1'!AP1609</f>
        <v>13</v>
      </c>
      <c r="F27" s="274" t="str">
        <f>VLOOKUP(E27,RNR!$D$2:$E$38,2)</f>
        <v>Fleckvieh</v>
      </c>
      <c r="G27" s="266" t="str">
        <f>+IF(H27=0,"",'Ark1'!Q1609)</f>
        <v/>
      </c>
      <c r="H27" s="366">
        <f>+'Ark1'!R1609</f>
        <v>0</v>
      </c>
      <c r="I27" s="267" t="str">
        <f>+IF(H27=0,"",'Ark1'!AE1609)</f>
        <v/>
      </c>
      <c r="J27" s="267"/>
      <c r="K27" s="267" t="str">
        <f>+IF(H27=0,"",'Ark1'!AF1609)</f>
        <v/>
      </c>
      <c r="L27" s="268" t="str">
        <f>+IF(H27=0,"",'Ark1'!T1609)</f>
        <v/>
      </c>
      <c r="M27" s="298" t="str">
        <f>+IF(H27=0,"",'Ark1'!U1609)</f>
        <v/>
      </c>
      <c r="N27" s="87"/>
      <c r="O27" s="269" t="str">
        <f>+IF(H27=0,"",'Ark1'!W1609)</f>
        <v/>
      </c>
      <c r="P27" s="269" t="str">
        <f>+IF(H27=0,"",'Ark1'!X1609)</f>
        <v/>
      </c>
      <c r="Q27" s="269" t="str">
        <f>+IF(H27=0,"",'Ark1'!AG1609)</f>
        <v/>
      </c>
      <c r="R27" s="269" t="str">
        <f>+IF(H27=0,"",'Ark1'!AH1609)</f>
        <v/>
      </c>
      <c r="S27" s="444" t="str">
        <f>+IF(H27=0,"",'Ark1'!AR1609)</f>
        <v/>
      </c>
      <c r="T27" s="420" t="str">
        <f>+IF(H27=0,"",'Ark1'!AS1609)</f>
        <v/>
      </c>
      <c r="U27" s="269" t="str">
        <f>+IF(H27=0,"",'Ark1'!Y1609)</f>
        <v/>
      </c>
      <c r="V27" s="268" t="str">
        <f>+IF(H27=0,"",'Ark1'!AA1609)</f>
        <v/>
      </c>
      <c r="W27" s="298" t="str">
        <f t="shared" si="0"/>
        <v/>
      </c>
      <c r="X27" s="269" t="str">
        <f t="shared" si="1"/>
        <v/>
      </c>
      <c r="Y27" s="267" t="str">
        <f t="shared" si="2"/>
        <v/>
      </c>
      <c r="Z27" s="246"/>
      <c r="AA27" s="249"/>
      <c r="AC27" s="28"/>
      <c r="AD27" s="27"/>
      <c r="AE27" s="250"/>
      <c r="AF27" s="86"/>
      <c r="AJ27" s="86"/>
      <c r="BB27" s="262"/>
    </row>
    <row r="28" spans="1:54" ht="19.8">
      <c r="A28" s="246"/>
      <c r="B28" s="266">
        <f>+'Ark1'!C1610</f>
        <v>2024</v>
      </c>
      <c r="C28" s="266">
        <f>+'Ark1'!L1610</f>
        <v>1</v>
      </c>
      <c r="D28" s="266" t="s">
        <v>28</v>
      </c>
      <c r="E28" s="266">
        <f>+'Ark1'!AP1610</f>
        <v>14</v>
      </c>
      <c r="F28" s="274" t="str">
        <f>VLOOKUP(E28,RNR!$D$2:$E$38,2)</f>
        <v>Canadisk Ayrshire</v>
      </c>
      <c r="G28" s="266" t="str">
        <f>+IF(H28=0,"",'Ark1'!Q1610)</f>
        <v/>
      </c>
      <c r="H28" s="366">
        <f>+'Ark1'!R1610</f>
        <v>0</v>
      </c>
      <c r="I28" s="267" t="str">
        <f>+IF(H28=0,"",'Ark1'!AE1610)</f>
        <v/>
      </c>
      <c r="J28" s="267"/>
      <c r="K28" s="267" t="str">
        <f>+IF(H28=0,"",'Ark1'!AF1610)</f>
        <v/>
      </c>
      <c r="L28" s="268" t="str">
        <f>+IF(H28=0,"",'Ark1'!T1610)</f>
        <v/>
      </c>
      <c r="M28" s="298" t="str">
        <f>+IF(H28=0,"",'Ark1'!U1610)</f>
        <v/>
      </c>
      <c r="N28" s="87"/>
      <c r="O28" s="269" t="str">
        <f>+IF(H28=0,"",'Ark1'!W1610)</f>
        <v/>
      </c>
      <c r="P28" s="269" t="str">
        <f>+IF(H28=0,"",'Ark1'!X1610)</f>
        <v/>
      </c>
      <c r="Q28" s="269" t="str">
        <f>+IF(H28=0,"",'Ark1'!AG1610)</f>
        <v/>
      </c>
      <c r="R28" s="269" t="str">
        <f>+IF(H28=0,"",'Ark1'!AH1610)</f>
        <v/>
      </c>
      <c r="S28" s="444" t="str">
        <f>+IF(H28=0,"",'Ark1'!AR1610)</f>
        <v/>
      </c>
      <c r="T28" s="420" t="str">
        <f>+IF(H28=0,"",'Ark1'!AS1610)</f>
        <v/>
      </c>
      <c r="U28" s="269" t="str">
        <f>+IF(H28=0,"",'Ark1'!Y1610)</f>
        <v/>
      </c>
      <c r="V28" s="268" t="str">
        <f>+IF(H28=0,"",'Ark1'!AA1610)</f>
        <v/>
      </c>
      <c r="W28" s="298" t="str">
        <f t="shared" si="0"/>
        <v/>
      </c>
      <c r="X28" s="269" t="str">
        <f t="shared" si="1"/>
        <v/>
      </c>
      <c r="Y28" s="267" t="str">
        <f t="shared" si="2"/>
        <v/>
      </c>
      <c r="Z28" s="246"/>
      <c r="AA28" s="249"/>
      <c r="AC28" s="28"/>
      <c r="AD28" s="27"/>
      <c r="AE28" s="250"/>
      <c r="AF28" s="86"/>
      <c r="AJ28" s="86"/>
      <c r="BB28" s="262"/>
    </row>
    <row r="29" spans="1:54" ht="19.8">
      <c r="A29" s="246"/>
      <c r="B29" s="266">
        <f>+'Ark1'!C1611</f>
        <v>2024</v>
      </c>
      <c r="C29" s="266">
        <f>+'Ark1'!L1611</f>
        <v>1</v>
      </c>
      <c r="D29" s="266" t="s">
        <v>28</v>
      </c>
      <c r="E29" s="266">
        <f>+'Ark1'!AP1611</f>
        <v>15</v>
      </c>
      <c r="F29" s="274" t="str">
        <f>VLOOKUP(E29,RNR!$D$2:$E$38,2)</f>
        <v>Montbéliard</v>
      </c>
      <c r="G29" s="266" t="str">
        <f>+IF(H29=0,"",'Ark1'!Q1611)</f>
        <v/>
      </c>
      <c r="H29" s="366">
        <f>+'Ark1'!R1611</f>
        <v>0</v>
      </c>
      <c r="I29" s="267" t="str">
        <f>+IF(H29=0,"",'Ark1'!AE1611)</f>
        <v/>
      </c>
      <c r="J29" s="267"/>
      <c r="K29" s="267" t="str">
        <f>+IF(H29=0,"",'Ark1'!AF1611)</f>
        <v/>
      </c>
      <c r="L29" s="268" t="str">
        <f>+IF(H29=0,"",'Ark1'!T1611)</f>
        <v/>
      </c>
      <c r="M29" s="298" t="str">
        <f>+IF(H29=0,"",'Ark1'!U1611)</f>
        <v/>
      </c>
      <c r="N29" s="87"/>
      <c r="O29" s="269" t="str">
        <f>+IF(H29=0,"",'Ark1'!W1611)</f>
        <v/>
      </c>
      <c r="P29" s="269" t="str">
        <f>+IF(H29=0,"",'Ark1'!X1611)</f>
        <v/>
      </c>
      <c r="Q29" s="269" t="str">
        <f>+IF(H29=0,"",'Ark1'!AG1611)</f>
        <v/>
      </c>
      <c r="R29" s="269" t="str">
        <f>+IF(H29=0,"",'Ark1'!AH1611)</f>
        <v/>
      </c>
      <c r="S29" s="444" t="str">
        <f>+IF(H29=0,"",'Ark1'!AR1611)</f>
        <v/>
      </c>
      <c r="T29" s="420" t="str">
        <f>+IF(H29=0,"",'Ark1'!AS1611)</f>
        <v/>
      </c>
      <c r="U29" s="269" t="str">
        <f>+IF(H29=0,"",'Ark1'!Y1611)</f>
        <v/>
      </c>
      <c r="V29" s="268" t="str">
        <f>+IF(H29=0,"",'Ark1'!AA1611)</f>
        <v/>
      </c>
      <c r="W29" s="298" t="str">
        <f t="shared" si="0"/>
        <v/>
      </c>
      <c r="X29" s="269" t="str">
        <f t="shared" si="1"/>
        <v/>
      </c>
      <c r="Y29" s="267" t="str">
        <f t="shared" si="2"/>
        <v/>
      </c>
      <c r="Z29" s="246"/>
      <c r="AA29" s="249"/>
      <c r="AC29" s="28"/>
      <c r="AD29" s="27"/>
      <c r="AE29" s="250"/>
      <c r="AF29" s="86"/>
      <c r="AJ29" s="86"/>
      <c r="BB29" s="262"/>
    </row>
    <row r="30" spans="1:54" ht="19.8">
      <c r="A30" s="246"/>
      <c r="B30" s="266">
        <f>+'Ark1'!C1612</f>
        <v>2024</v>
      </c>
      <c r="C30" s="266">
        <f>+'Ark1'!L1612</f>
        <v>1</v>
      </c>
      <c r="D30" s="266" t="s">
        <v>28</v>
      </c>
      <c r="E30" s="266">
        <f>+'Ark1'!AP1612</f>
        <v>16</v>
      </c>
      <c r="F30" s="274" t="str">
        <f>VLOOKUP(E30,RNR!$D$2:$E$38,2)</f>
        <v>Mørefe</v>
      </c>
      <c r="G30" s="266" t="str">
        <f>+IF(H30=0,"",'Ark1'!Q1612)</f>
        <v/>
      </c>
      <c r="H30" s="366">
        <f>+'Ark1'!R1612</f>
        <v>0</v>
      </c>
      <c r="I30" s="267" t="str">
        <f>+IF(H30=0,"",'Ark1'!AE1612)</f>
        <v/>
      </c>
      <c r="J30" s="267"/>
      <c r="K30" s="267" t="str">
        <f>+IF(H30=0,"",'Ark1'!AF1612)</f>
        <v/>
      </c>
      <c r="L30" s="268" t="str">
        <f>+IF(H30=0,"",'Ark1'!T1612)</f>
        <v/>
      </c>
      <c r="M30" s="298" t="str">
        <f>+IF(H30=0,"",'Ark1'!U1612)</f>
        <v/>
      </c>
      <c r="N30" s="87"/>
      <c r="O30" s="269" t="str">
        <f>+IF(H30=0,"",'Ark1'!W1612)</f>
        <v/>
      </c>
      <c r="P30" s="269" t="str">
        <f>+IF(H30=0,"",'Ark1'!X1612)</f>
        <v/>
      </c>
      <c r="Q30" s="269" t="str">
        <f>+IF(H30=0,"",'Ark1'!AG1612)</f>
        <v/>
      </c>
      <c r="R30" s="269" t="str">
        <f>+IF(H30=0,"",'Ark1'!AH1612)</f>
        <v/>
      </c>
      <c r="S30" s="444" t="str">
        <f>+IF(H30=0,"",'Ark1'!AR1612)</f>
        <v/>
      </c>
      <c r="T30" s="420" t="str">
        <f>+IF(H30=0,"",'Ark1'!AS1612)</f>
        <v/>
      </c>
      <c r="U30" s="269" t="str">
        <f>+IF(H30=0,"",'Ark1'!Y1612)</f>
        <v/>
      </c>
      <c r="V30" s="268" t="str">
        <f>+IF(H30=0,"",'Ark1'!AA1612)</f>
        <v/>
      </c>
      <c r="W30" s="298" t="str">
        <f t="shared" si="0"/>
        <v/>
      </c>
      <c r="X30" s="269" t="str">
        <f t="shared" si="1"/>
        <v/>
      </c>
      <c r="Y30" s="267" t="str">
        <f t="shared" si="2"/>
        <v/>
      </c>
      <c r="Z30" s="246"/>
      <c r="AA30" s="249"/>
      <c r="AC30" s="28"/>
      <c r="AD30" s="27"/>
      <c r="AE30" s="250"/>
      <c r="AF30" s="86"/>
      <c r="AJ30" s="86"/>
      <c r="BB30" s="262"/>
    </row>
    <row r="31" spans="1:54" ht="19.8">
      <c r="A31" s="246"/>
      <c r="B31" s="266">
        <f>+'Ark1'!C1613</f>
        <v>2024</v>
      </c>
      <c r="C31" s="266">
        <f>+'Ark1'!L1613</f>
        <v>1</v>
      </c>
      <c r="D31" s="266" t="s">
        <v>28</v>
      </c>
      <c r="E31" s="266">
        <f>+'Ark1'!AP1613</f>
        <v>17</v>
      </c>
      <c r="F31" s="274" t="str">
        <f>VLOOKUP(E31,RNR!$D$2:$E$38,2)</f>
        <v>Normande</v>
      </c>
      <c r="G31" s="266" t="str">
        <f>+IF(H31=0,"",'Ark1'!Q1613)</f>
        <v/>
      </c>
      <c r="H31" s="366">
        <f>+'Ark1'!R1613</f>
        <v>0</v>
      </c>
      <c r="I31" s="267" t="str">
        <f>+IF(H31=0,"",'Ark1'!AE1613)</f>
        <v/>
      </c>
      <c r="J31" s="267"/>
      <c r="K31" s="267" t="str">
        <f>+IF(H31=0,"",'Ark1'!AF1613)</f>
        <v/>
      </c>
      <c r="L31" s="268" t="str">
        <f>+IF(H31=0,"",'Ark1'!T1613)</f>
        <v/>
      </c>
      <c r="M31" s="298" t="str">
        <f>+IF(H31=0,"",'Ark1'!U1613)</f>
        <v/>
      </c>
      <c r="N31" s="87"/>
      <c r="O31" s="269" t="str">
        <f>+IF(H31=0,"",'Ark1'!W1613)</f>
        <v/>
      </c>
      <c r="P31" s="269" t="str">
        <f>+IF(H31=0,"",'Ark1'!X1613)</f>
        <v/>
      </c>
      <c r="Q31" s="269" t="str">
        <f>+IF(H31=0,"",'Ark1'!AG1613)</f>
        <v/>
      </c>
      <c r="R31" s="269" t="str">
        <f>+IF(H31=0,"",'Ark1'!AH1613)</f>
        <v/>
      </c>
      <c r="S31" s="444" t="str">
        <f>+IF(H31=0,"",'Ark1'!AR1613)</f>
        <v/>
      </c>
      <c r="T31" s="420" t="str">
        <f>+IF(H31=0,"",'Ark1'!AS1613)</f>
        <v/>
      </c>
      <c r="U31" s="269" t="str">
        <f>+IF(H31=0,"",'Ark1'!Y1613)</f>
        <v/>
      </c>
      <c r="V31" s="268" t="str">
        <f>+IF(H31=0,"",'Ark1'!AA1613)</f>
        <v/>
      </c>
      <c r="W31" s="298" t="str">
        <f t="shared" si="0"/>
        <v/>
      </c>
      <c r="X31" s="269" t="str">
        <f t="shared" si="1"/>
        <v/>
      </c>
      <c r="Y31" s="267" t="str">
        <f t="shared" si="2"/>
        <v/>
      </c>
      <c r="Z31" s="246"/>
      <c r="AA31" s="249"/>
      <c r="AC31" s="28"/>
      <c r="AD31" s="27"/>
      <c r="AE31" s="250"/>
      <c r="AF31" s="86"/>
      <c r="AJ31" s="86"/>
      <c r="BB31" s="262"/>
    </row>
    <row r="32" spans="1:54" ht="19.8">
      <c r="A32" s="246"/>
      <c r="B32" s="266">
        <f>+'Ark1'!C1614</f>
        <v>2024</v>
      </c>
      <c r="C32" s="266">
        <f>+'Ark1'!L1614</f>
        <v>1</v>
      </c>
      <c r="D32" s="266" t="s">
        <v>28</v>
      </c>
      <c r="E32" s="266">
        <f>+'Ark1'!AP1614</f>
        <v>21</v>
      </c>
      <c r="F32" s="274" t="str">
        <f>VLOOKUP(E32,RNR!$D$2:$E$38,2)</f>
        <v>Hereford</v>
      </c>
      <c r="G32" s="266">
        <f>+IF(H32=0,"",'Ark1'!Q1614)</f>
        <v>1</v>
      </c>
      <c r="H32" s="366">
        <f>+'Ark1'!R1614</f>
        <v>1</v>
      </c>
      <c r="I32" s="267">
        <f>+IF(H32=0,"",'Ark1'!AE1614)</f>
        <v>0.20325203252032517</v>
      </c>
      <c r="J32" s="267"/>
      <c r="K32" s="267">
        <f>+IF(H32=0,"",'Ark1'!AF1614)</f>
        <v>7.0766678541958505E-2</v>
      </c>
      <c r="L32" s="268">
        <f>+IF(H32=0,"",'Ark1'!T1614)</f>
        <v>3</v>
      </c>
      <c r="M32" s="298">
        <f>+IF(H32=0,"",'Ark1'!U1614)</f>
        <v>131.30000000000001</v>
      </c>
      <c r="N32" s="87"/>
      <c r="O32" s="269">
        <f>+IF(H32=0,"",'Ark1'!W1614)</f>
        <v>0</v>
      </c>
      <c r="P32" s="269">
        <f>+IF(H32=0,"",'Ark1'!X1614)</f>
        <v>0</v>
      </c>
      <c r="Q32" s="269">
        <f>+IF(H32=0,"",'Ark1'!AG1614)</f>
        <v>1142</v>
      </c>
      <c r="R32" s="269">
        <f>+IF(H32=0,"",'Ark1'!AH1614)</f>
        <v>0</v>
      </c>
      <c r="S32" s="444">
        <f>+IF(H32=0,"",'Ark1'!AR1614)</f>
        <v>188</v>
      </c>
      <c r="T32" s="420">
        <f>+IF(H32=0,"",'Ark1'!AS1614)</f>
        <v>19.715043872744964</v>
      </c>
      <c r="U32" s="269">
        <f>+IF(H32=0,"",'Ark1'!Y1614)</f>
        <v>0</v>
      </c>
      <c r="V32" s="268">
        <f>+IF(H32=0,"",'Ark1'!AA1614)</f>
        <v>0</v>
      </c>
      <c r="W32" s="298">
        <f t="shared" si="0"/>
        <v>114.97373029772329</v>
      </c>
      <c r="X32" s="269">
        <f t="shared" si="1"/>
        <v>131.30000000000001</v>
      </c>
      <c r="Y32" s="267">
        <f t="shared" si="2"/>
        <v>1</v>
      </c>
      <c r="Z32" s="246"/>
      <c r="AA32" s="249"/>
      <c r="AC32" s="28"/>
      <c r="AD32" s="27"/>
      <c r="AE32" s="250"/>
      <c r="AF32" s="86"/>
      <c r="AJ32" s="86"/>
      <c r="BB32" s="262"/>
    </row>
    <row r="33" spans="1:54" ht="19.8">
      <c r="A33" s="246"/>
      <c r="B33" s="266">
        <f>+'Ark1'!C1615</f>
        <v>2024</v>
      </c>
      <c r="C33" s="266">
        <f>+'Ark1'!L1615</f>
        <v>1</v>
      </c>
      <c r="D33" s="266" t="s">
        <v>28</v>
      </c>
      <c r="E33" s="266">
        <f>+'Ark1'!AP1615</f>
        <v>22</v>
      </c>
      <c r="F33" s="274" t="str">
        <f>VLOOKUP(E33,RNR!$D$2:$E$38,2)</f>
        <v>Charolais</v>
      </c>
      <c r="G33" s="266" t="str">
        <f>+IF(H33=0,"",'Ark1'!Q1615)</f>
        <v/>
      </c>
      <c r="H33" s="366">
        <f>+'Ark1'!R1615</f>
        <v>0</v>
      </c>
      <c r="I33" s="267" t="str">
        <f>+IF(H33=0,"",'Ark1'!AE1615)</f>
        <v/>
      </c>
      <c r="J33" s="267"/>
      <c r="K33" s="267" t="str">
        <f>+IF(H33=0,"",'Ark1'!AF1615)</f>
        <v/>
      </c>
      <c r="L33" s="268" t="str">
        <f>+IF(H33=0,"",'Ark1'!T1615)</f>
        <v/>
      </c>
      <c r="M33" s="298" t="str">
        <f>+IF(H33=0,"",'Ark1'!U1615)</f>
        <v/>
      </c>
      <c r="N33" s="87"/>
      <c r="O33" s="269" t="str">
        <f>+IF(H33=0,"",'Ark1'!W1615)</f>
        <v/>
      </c>
      <c r="P33" s="269" t="str">
        <f>+IF(H33=0,"",'Ark1'!X1615)</f>
        <v/>
      </c>
      <c r="Q33" s="269" t="str">
        <f>+IF(H33=0,"",'Ark1'!AG1615)</f>
        <v/>
      </c>
      <c r="R33" s="269" t="str">
        <f>+IF(H33=0,"",'Ark1'!AH1615)</f>
        <v/>
      </c>
      <c r="S33" s="444" t="str">
        <f>+IF(H33=0,"",'Ark1'!AR1615)</f>
        <v/>
      </c>
      <c r="T33" s="420" t="str">
        <f>+IF(H33=0,"",'Ark1'!AS1615)</f>
        <v/>
      </c>
      <c r="U33" s="269" t="str">
        <f>+IF(H33=0,"",'Ark1'!Y1615)</f>
        <v/>
      </c>
      <c r="V33" s="268" t="str">
        <f>+IF(H33=0,"",'Ark1'!AA1615)</f>
        <v/>
      </c>
      <c r="W33" s="298" t="str">
        <f t="shared" si="0"/>
        <v/>
      </c>
      <c r="X33" s="269" t="str">
        <f t="shared" si="1"/>
        <v/>
      </c>
      <c r="Y33" s="267" t="str">
        <f t="shared" si="2"/>
        <v/>
      </c>
      <c r="Z33" s="246"/>
      <c r="AA33" s="249"/>
      <c r="AC33" s="28"/>
      <c r="AD33" s="27"/>
      <c r="AE33" s="250"/>
      <c r="AF33" s="86"/>
      <c r="AJ33" s="86"/>
      <c r="BB33" s="262"/>
    </row>
    <row r="34" spans="1:54" ht="19.8">
      <c r="A34" s="246"/>
      <c r="B34" s="266">
        <f>+'Ark1'!C1616</f>
        <v>2024</v>
      </c>
      <c r="C34" s="266">
        <f>+'Ark1'!L1616</f>
        <v>1</v>
      </c>
      <c r="D34" s="266" t="s">
        <v>28</v>
      </c>
      <c r="E34" s="266">
        <f>+'Ark1'!AP1616</f>
        <v>23</v>
      </c>
      <c r="F34" s="274" t="str">
        <f>VLOOKUP(E34,RNR!$D$2:$E$38,2)</f>
        <v>Aberdeen Angus</v>
      </c>
      <c r="G34" s="266" t="str">
        <f>+IF(H34=0,"",'Ark1'!Q1616)</f>
        <v/>
      </c>
      <c r="H34" s="366">
        <f>+'Ark1'!R1616</f>
        <v>0</v>
      </c>
      <c r="I34" s="267" t="str">
        <f>+IF(H34=0,"",'Ark1'!AE1616)</f>
        <v/>
      </c>
      <c r="J34" s="267"/>
      <c r="K34" s="267" t="str">
        <f>+IF(H34=0,"",'Ark1'!AF1616)</f>
        <v/>
      </c>
      <c r="L34" s="268" t="str">
        <f>+IF(H34=0,"",'Ark1'!T1616)</f>
        <v/>
      </c>
      <c r="M34" s="298" t="str">
        <f>+IF(H34=0,"",'Ark1'!U1616)</f>
        <v/>
      </c>
      <c r="N34" s="87"/>
      <c r="O34" s="269" t="str">
        <f>+IF(H34=0,"",'Ark1'!W1616)</f>
        <v/>
      </c>
      <c r="P34" s="269" t="str">
        <f>+IF(H34=0,"",'Ark1'!X1616)</f>
        <v/>
      </c>
      <c r="Q34" s="269" t="str">
        <f>+IF(H34=0,"",'Ark1'!AG1616)</f>
        <v/>
      </c>
      <c r="R34" s="269" t="str">
        <f>+IF(H34=0,"",'Ark1'!AH1616)</f>
        <v/>
      </c>
      <c r="S34" s="444" t="str">
        <f>+IF(H34=0,"",'Ark1'!AR1616)</f>
        <v/>
      </c>
      <c r="T34" s="420" t="str">
        <f>+IF(H34=0,"",'Ark1'!AS1616)</f>
        <v/>
      </c>
      <c r="U34" s="269" t="str">
        <f>+IF(H34=0,"",'Ark1'!Y1616)</f>
        <v/>
      </c>
      <c r="V34" s="268" t="str">
        <f>+IF(H34=0,"",'Ark1'!AA1616)</f>
        <v/>
      </c>
      <c r="W34" s="298" t="str">
        <f t="shared" si="0"/>
        <v/>
      </c>
      <c r="X34" s="269" t="str">
        <f t="shared" si="1"/>
        <v/>
      </c>
      <c r="Y34" s="267" t="str">
        <f t="shared" si="2"/>
        <v/>
      </c>
      <c r="Z34" s="246"/>
      <c r="AA34" s="249"/>
      <c r="AC34" s="28"/>
      <c r="AD34" s="27"/>
      <c r="AE34" s="250"/>
      <c r="AF34" s="86"/>
      <c r="AJ34" s="86"/>
      <c r="BB34" s="262"/>
    </row>
    <row r="35" spans="1:54" ht="19.8">
      <c r="A35" s="246"/>
      <c r="B35" s="266">
        <f>+'Ark1'!C1617</f>
        <v>2024</v>
      </c>
      <c r="C35" s="266">
        <f>+'Ark1'!L1617</f>
        <v>1</v>
      </c>
      <c r="D35" s="266" t="s">
        <v>28</v>
      </c>
      <c r="E35" s="266">
        <f>+'Ark1'!AP1617</f>
        <v>24</v>
      </c>
      <c r="F35" s="274" t="str">
        <f>VLOOKUP(E35,RNR!$D$2:$E$38,2)</f>
        <v>Limousin</v>
      </c>
      <c r="G35" s="266" t="str">
        <f>+IF(H35=0,"",'Ark1'!Q1617)</f>
        <v/>
      </c>
      <c r="H35" s="366">
        <f>+'Ark1'!R1617</f>
        <v>0</v>
      </c>
      <c r="I35" s="267" t="str">
        <f>+IF(H35=0,"",'Ark1'!AE1617)</f>
        <v/>
      </c>
      <c r="J35" s="267"/>
      <c r="K35" s="267" t="str">
        <f>+IF(H35=0,"",'Ark1'!AF1617)</f>
        <v/>
      </c>
      <c r="L35" s="268" t="str">
        <f>+IF(H35=0,"",'Ark1'!T1617)</f>
        <v/>
      </c>
      <c r="M35" s="298" t="str">
        <f>+IF(H35=0,"",'Ark1'!U1617)</f>
        <v/>
      </c>
      <c r="N35" s="87"/>
      <c r="O35" s="269" t="str">
        <f>+IF(H35=0,"",'Ark1'!W1617)</f>
        <v/>
      </c>
      <c r="P35" s="269" t="str">
        <f>+IF(H35=0,"",'Ark1'!X1617)</f>
        <v/>
      </c>
      <c r="Q35" s="269" t="str">
        <f>+IF(H35=0,"",'Ark1'!AG1617)</f>
        <v/>
      </c>
      <c r="R35" s="269" t="str">
        <f>+IF(H35=0,"",'Ark1'!AH1617)</f>
        <v/>
      </c>
      <c r="S35" s="444" t="str">
        <f>+IF(H35=0,"",'Ark1'!AR1617)</f>
        <v/>
      </c>
      <c r="T35" s="420" t="str">
        <f>+IF(H35=0,"",'Ark1'!AS1617)</f>
        <v/>
      </c>
      <c r="U35" s="269" t="str">
        <f>+IF(H35=0,"",'Ark1'!Y1617)</f>
        <v/>
      </c>
      <c r="V35" s="268" t="str">
        <f>+IF(H35=0,"",'Ark1'!AA1617)</f>
        <v/>
      </c>
      <c r="W35" s="298" t="str">
        <f t="shared" si="0"/>
        <v/>
      </c>
      <c r="X35" s="269" t="str">
        <f t="shared" si="1"/>
        <v/>
      </c>
      <c r="Y35" s="267" t="str">
        <f t="shared" si="2"/>
        <v/>
      </c>
      <c r="Z35" s="246"/>
      <c r="AA35" s="249"/>
      <c r="AC35" s="28"/>
      <c r="AD35" s="27"/>
      <c r="AE35" s="250"/>
      <c r="AF35" s="86"/>
      <c r="AJ35" s="86"/>
      <c r="BB35" s="262"/>
    </row>
    <row r="36" spans="1:54" ht="19.8">
      <c r="A36" s="246"/>
      <c r="B36" s="266">
        <f>+'Ark1'!C1618</f>
        <v>2024</v>
      </c>
      <c r="C36" s="266">
        <f>+'Ark1'!L1618</f>
        <v>1</v>
      </c>
      <c r="D36" s="266" t="s">
        <v>28</v>
      </c>
      <c r="E36" s="266">
        <f>+'Ark1'!AP1618</f>
        <v>25</v>
      </c>
      <c r="F36" s="274" t="str">
        <f>VLOOKUP(E36,RNR!$D$2:$E$38,2)</f>
        <v>Kjøttsimmental</v>
      </c>
      <c r="G36" s="266" t="str">
        <f>+IF(H36=0,"",'Ark1'!Q1618)</f>
        <v/>
      </c>
      <c r="H36" s="366">
        <f>+'Ark1'!R1618</f>
        <v>0</v>
      </c>
      <c r="I36" s="267" t="str">
        <f>+IF(H36=0,"",'Ark1'!AE1618)</f>
        <v/>
      </c>
      <c r="J36" s="267"/>
      <c r="K36" s="267" t="str">
        <f>+IF(H36=0,"",'Ark1'!AF1618)</f>
        <v/>
      </c>
      <c r="L36" s="268" t="str">
        <f>+IF(H36=0,"",'Ark1'!T1618)</f>
        <v/>
      </c>
      <c r="M36" s="298" t="str">
        <f>+IF(H36=0,"",'Ark1'!U1618)</f>
        <v/>
      </c>
      <c r="N36" s="87"/>
      <c r="O36" s="269" t="str">
        <f>+IF(H36=0,"",'Ark1'!W1618)</f>
        <v/>
      </c>
      <c r="P36" s="269" t="str">
        <f>+IF(H36=0,"",'Ark1'!X1618)</f>
        <v/>
      </c>
      <c r="Q36" s="269" t="str">
        <f>+IF(H36=0,"",'Ark1'!AG1618)</f>
        <v/>
      </c>
      <c r="R36" s="269" t="str">
        <f>+IF(H36=0,"",'Ark1'!AH1618)</f>
        <v/>
      </c>
      <c r="S36" s="444" t="str">
        <f>+IF(H36=0,"",'Ark1'!AR1618)</f>
        <v/>
      </c>
      <c r="T36" s="420" t="str">
        <f>+IF(H36=0,"",'Ark1'!AS1618)</f>
        <v/>
      </c>
      <c r="U36" s="269" t="str">
        <f>+IF(H36=0,"",'Ark1'!Y1618)</f>
        <v/>
      </c>
      <c r="V36" s="268" t="str">
        <f>+IF(H36=0,"",'Ark1'!AA1618)</f>
        <v/>
      </c>
      <c r="W36" s="298" t="str">
        <f t="shared" si="0"/>
        <v/>
      </c>
      <c r="X36" s="269" t="str">
        <f t="shared" si="1"/>
        <v/>
      </c>
      <c r="Y36" s="267" t="str">
        <f t="shared" si="2"/>
        <v/>
      </c>
      <c r="Z36" s="246"/>
      <c r="AA36" s="249"/>
      <c r="AC36" s="28"/>
      <c r="AD36" s="27"/>
      <c r="AE36" s="250"/>
      <c r="AF36" s="86"/>
      <c r="AJ36" s="86"/>
      <c r="BB36" s="262"/>
    </row>
    <row r="37" spans="1:54" ht="19.8">
      <c r="A37" s="246"/>
      <c r="B37" s="266">
        <f>+'Ark1'!C1619</f>
        <v>2024</v>
      </c>
      <c r="C37" s="266">
        <f>+'Ark1'!L1619</f>
        <v>1</v>
      </c>
      <c r="D37" s="266" t="s">
        <v>28</v>
      </c>
      <c r="E37" s="266">
        <f>+'Ark1'!AP1619</f>
        <v>26</v>
      </c>
      <c r="F37" s="274" t="str">
        <f>VLOOKUP(E37,RNR!$D$2:$E$38,2)</f>
        <v>Blonde d`Aquitaine</v>
      </c>
      <c r="G37" s="266" t="str">
        <f>+IF(H37=0,"",'Ark1'!Q1619)</f>
        <v/>
      </c>
      <c r="H37" s="366">
        <f>+'Ark1'!R1619</f>
        <v>0</v>
      </c>
      <c r="I37" s="267" t="str">
        <f>+IF(H37=0,"",'Ark1'!AE1619)</f>
        <v/>
      </c>
      <c r="J37" s="267"/>
      <c r="K37" s="267" t="str">
        <f>+IF(H37=0,"",'Ark1'!AF1619)</f>
        <v/>
      </c>
      <c r="L37" s="268" t="str">
        <f>+IF(H37=0,"",'Ark1'!T1619)</f>
        <v/>
      </c>
      <c r="M37" s="298" t="str">
        <f>+IF(H37=0,"",'Ark1'!U1619)</f>
        <v/>
      </c>
      <c r="N37" s="87"/>
      <c r="O37" s="269" t="str">
        <f>+IF(H37=0,"",'Ark1'!W1619)</f>
        <v/>
      </c>
      <c r="P37" s="269" t="str">
        <f>+IF(H37=0,"",'Ark1'!X1619)</f>
        <v/>
      </c>
      <c r="Q37" s="269" t="str">
        <f>+IF(H37=0,"",'Ark1'!AG1619)</f>
        <v/>
      </c>
      <c r="R37" s="269" t="str">
        <f>+IF(H37=0,"",'Ark1'!AH1619)</f>
        <v/>
      </c>
      <c r="S37" s="444" t="str">
        <f>+IF(H37=0,"",'Ark1'!AR1619)</f>
        <v/>
      </c>
      <c r="T37" s="420" t="str">
        <f>+IF(H37=0,"",'Ark1'!AS1619)</f>
        <v/>
      </c>
      <c r="U37" s="269" t="str">
        <f>+IF(H37=0,"",'Ark1'!Y1619)</f>
        <v/>
      </c>
      <c r="V37" s="268" t="str">
        <f>+IF(H37=0,"",'Ark1'!AA1619)</f>
        <v/>
      </c>
      <c r="W37" s="298" t="str">
        <f t="shared" si="0"/>
        <v/>
      </c>
      <c r="X37" s="269" t="str">
        <f t="shared" si="1"/>
        <v/>
      </c>
      <c r="Y37" s="267" t="str">
        <f t="shared" si="2"/>
        <v/>
      </c>
      <c r="Z37" s="246"/>
      <c r="AA37" s="249"/>
      <c r="AC37" s="28"/>
      <c r="AD37" s="27"/>
      <c r="AE37" s="250"/>
      <c r="AF37" s="86"/>
      <c r="AJ37" s="86"/>
      <c r="BB37" s="262"/>
    </row>
    <row r="38" spans="1:54" ht="19.8">
      <c r="A38" s="246"/>
      <c r="B38" s="266">
        <f>+'Ark1'!C1620</f>
        <v>2024</v>
      </c>
      <c r="C38" s="266">
        <f>+'Ark1'!L1620</f>
        <v>1</v>
      </c>
      <c r="D38" s="266" t="s">
        <v>28</v>
      </c>
      <c r="E38" s="266">
        <f>+'Ark1'!AP1620</f>
        <v>27</v>
      </c>
      <c r="F38" s="274" t="str">
        <f>VLOOKUP(E38,RNR!$D$2:$E$38,2)</f>
        <v>Highland</v>
      </c>
      <c r="G38" s="266" t="str">
        <f>+IF(H38=0,"",'Ark1'!Q1620)</f>
        <v/>
      </c>
      <c r="H38" s="366">
        <f>+'Ark1'!R1620</f>
        <v>0</v>
      </c>
      <c r="I38" s="267" t="str">
        <f>+IF(H38=0,"",'Ark1'!AE1620)</f>
        <v/>
      </c>
      <c r="J38" s="267"/>
      <c r="K38" s="267" t="str">
        <f>+IF(H38=0,"",'Ark1'!AF1620)</f>
        <v/>
      </c>
      <c r="L38" s="268" t="str">
        <f>+IF(H38=0,"",'Ark1'!T1620)</f>
        <v/>
      </c>
      <c r="M38" s="298" t="str">
        <f>+IF(H38=0,"",'Ark1'!U1620)</f>
        <v/>
      </c>
      <c r="N38" s="87"/>
      <c r="O38" s="269" t="str">
        <f>+IF(H38=0,"",'Ark1'!W1620)</f>
        <v/>
      </c>
      <c r="P38" s="269" t="str">
        <f>+IF(H38=0,"",'Ark1'!X1620)</f>
        <v/>
      </c>
      <c r="Q38" s="269" t="str">
        <f>+IF(H38=0,"",'Ark1'!AG1620)</f>
        <v/>
      </c>
      <c r="R38" s="269" t="str">
        <f>+IF(H38=0,"",'Ark1'!AH1620)</f>
        <v/>
      </c>
      <c r="S38" s="444" t="str">
        <f>+IF(H38=0,"",'Ark1'!AR1620)</f>
        <v/>
      </c>
      <c r="T38" s="420" t="str">
        <f>+IF(H38=0,"",'Ark1'!AS1620)</f>
        <v/>
      </c>
      <c r="U38" s="269" t="str">
        <f>+IF(H38=0,"",'Ark1'!Y1620)</f>
        <v/>
      </c>
      <c r="V38" s="268" t="str">
        <f>+IF(H38=0,"",'Ark1'!AA1620)</f>
        <v/>
      </c>
      <c r="W38" s="298" t="str">
        <f t="shared" si="0"/>
        <v/>
      </c>
      <c r="X38" s="269" t="str">
        <f t="shared" si="1"/>
        <v/>
      </c>
      <c r="Y38" s="267" t="str">
        <f t="shared" si="2"/>
        <v/>
      </c>
      <c r="Z38" s="246"/>
      <c r="AA38" s="249"/>
      <c r="AC38" s="28"/>
      <c r="AD38" s="27"/>
      <c r="AE38" s="250"/>
      <c r="AF38" s="86"/>
      <c r="AJ38" s="86"/>
      <c r="BB38" s="262"/>
    </row>
    <row r="39" spans="1:54" ht="19.8">
      <c r="A39" s="246"/>
      <c r="B39" s="266">
        <f>+'Ark1'!C1621</f>
        <v>2024</v>
      </c>
      <c r="C39" s="266">
        <f>+'Ark1'!L1621</f>
        <v>1</v>
      </c>
      <c r="D39" s="266" t="s">
        <v>28</v>
      </c>
      <c r="E39" s="266">
        <f>+'Ark1'!AP1621</f>
        <v>28</v>
      </c>
      <c r="F39" s="274" t="str">
        <f>VLOOKUP(E39,RNR!$D$2:$E$38,2)</f>
        <v>Tiroler Grauvieh</v>
      </c>
      <c r="G39" s="266" t="str">
        <f>+IF(H39=0,"",'Ark1'!Q1621)</f>
        <v/>
      </c>
      <c r="H39" s="366">
        <f>+'Ark1'!R1621</f>
        <v>0</v>
      </c>
      <c r="I39" s="267" t="str">
        <f>+IF(H39=0,"",'Ark1'!AE1621)</f>
        <v/>
      </c>
      <c r="J39" s="267"/>
      <c r="K39" s="267" t="str">
        <f>+IF(H39=0,"",'Ark1'!AF1621)</f>
        <v/>
      </c>
      <c r="L39" s="268" t="str">
        <f>+IF(H39=0,"",'Ark1'!T1621)</f>
        <v/>
      </c>
      <c r="M39" s="298" t="str">
        <f>+IF(H39=0,"",'Ark1'!U1621)</f>
        <v/>
      </c>
      <c r="N39" s="87"/>
      <c r="O39" s="269" t="str">
        <f>+IF(H39=0,"",'Ark1'!W1621)</f>
        <v/>
      </c>
      <c r="P39" s="269" t="str">
        <f>+IF(H39=0,"",'Ark1'!X1621)</f>
        <v/>
      </c>
      <c r="Q39" s="269" t="str">
        <f>+IF(H39=0,"",'Ark1'!AG1621)</f>
        <v/>
      </c>
      <c r="R39" s="269" t="str">
        <f>+IF(H39=0,"",'Ark1'!AH1621)</f>
        <v/>
      </c>
      <c r="S39" s="444" t="str">
        <f>+IF(H39=0,"",'Ark1'!AR1621)</f>
        <v/>
      </c>
      <c r="T39" s="420" t="str">
        <f>+IF(H39=0,"",'Ark1'!AS1621)</f>
        <v/>
      </c>
      <c r="U39" s="269" t="str">
        <f>+IF(H39=0,"",'Ark1'!Y1621)</f>
        <v/>
      </c>
      <c r="V39" s="268" t="str">
        <f>+IF(H39=0,"",'Ark1'!AA1621)</f>
        <v/>
      </c>
      <c r="W39" s="298" t="str">
        <f t="shared" si="0"/>
        <v/>
      </c>
      <c r="X39" s="269" t="str">
        <f t="shared" si="1"/>
        <v/>
      </c>
      <c r="Y39" s="267" t="str">
        <f t="shared" si="2"/>
        <v/>
      </c>
      <c r="Z39" s="246"/>
      <c r="AA39" s="249"/>
      <c r="AC39" s="28"/>
      <c r="AD39" s="27"/>
      <c r="AE39" s="250"/>
      <c r="AF39" s="86"/>
      <c r="AG39" s="212"/>
      <c r="AH39" s="212"/>
      <c r="AI39" s="212"/>
      <c r="AJ39" s="86"/>
      <c r="BB39" s="262"/>
    </row>
    <row r="40" spans="1:54" ht="19.8">
      <c r="A40" s="246"/>
      <c r="B40" s="266">
        <f>+'Ark1'!C1622</f>
        <v>2024</v>
      </c>
      <c r="C40" s="266">
        <f>+'Ark1'!L1622</f>
        <v>1</v>
      </c>
      <c r="D40" s="266" t="s">
        <v>28</v>
      </c>
      <c r="E40" s="266">
        <f>+'Ark1'!AP1622</f>
        <v>29</v>
      </c>
      <c r="F40" s="274" t="str">
        <f>VLOOKUP(E40,RNR!$D$2:$E$38,2)</f>
        <v>Dexter</v>
      </c>
      <c r="G40" s="266" t="str">
        <f>+IF(H40=0,"",'Ark1'!Q1622)</f>
        <v/>
      </c>
      <c r="H40" s="366">
        <f>+'Ark1'!R1622</f>
        <v>0</v>
      </c>
      <c r="I40" s="267" t="str">
        <f>+IF(H40=0,"",'Ark1'!AE1622)</f>
        <v/>
      </c>
      <c r="J40" s="267"/>
      <c r="K40" s="267" t="str">
        <f>+IF(H40=0,"",'Ark1'!AF1622)</f>
        <v/>
      </c>
      <c r="L40" s="268" t="str">
        <f>+IF(H40=0,"",'Ark1'!T1622)</f>
        <v/>
      </c>
      <c r="M40" s="298" t="str">
        <f>+IF(H40=0,"",'Ark1'!U1622)</f>
        <v/>
      </c>
      <c r="N40" s="87"/>
      <c r="O40" s="269" t="str">
        <f>+IF(H40=0,"",'Ark1'!W1622)</f>
        <v/>
      </c>
      <c r="P40" s="269" t="str">
        <f>+IF(H40=0,"",'Ark1'!X1622)</f>
        <v/>
      </c>
      <c r="Q40" s="269" t="str">
        <f>+IF(H40=0,"",'Ark1'!AG1622)</f>
        <v/>
      </c>
      <c r="R40" s="269" t="str">
        <f>+IF(H40=0,"",'Ark1'!AH1622)</f>
        <v/>
      </c>
      <c r="S40" s="444" t="str">
        <f>+IF(H40=0,"",'Ark1'!AR1622)</f>
        <v/>
      </c>
      <c r="T40" s="420" t="str">
        <f>+IF(H40=0,"",'Ark1'!AS1622)</f>
        <v/>
      </c>
      <c r="U40" s="269" t="str">
        <f>+IF(H40=0,"",'Ark1'!Y1622)</f>
        <v/>
      </c>
      <c r="V40" s="268" t="str">
        <f>+IF(H40=0,"",'Ark1'!AA1622)</f>
        <v/>
      </c>
      <c r="W40" s="298" t="str">
        <f t="shared" si="0"/>
        <v/>
      </c>
      <c r="X40" s="269" t="str">
        <f t="shared" si="1"/>
        <v/>
      </c>
      <c r="Y40" s="267" t="str">
        <f t="shared" si="2"/>
        <v/>
      </c>
      <c r="Z40" s="246"/>
      <c r="AA40" s="249"/>
      <c r="AC40" s="28"/>
      <c r="AD40" s="27"/>
      <c r="AE40" s="250"/>
      <c r="AF40" s="86"/>
      <c r="AG40" s="212"/>
      <c r="AH40" s="212"/>
      <c r="AI40" s="212"/>
      <c r="AJ40" s="86"/>
      <c r="BB40" s="262"/>
    </row>
    <row r="41" spans="1:54" ht="19.8">
      <c r="A41" s="246"/>
      <c r="B41" s="266">
        <f>+'Ark1'!C1623</f>
        <v>2024</v>
      </c>
      <c r="C41" s="266">
        <f>+'Ark1'!L1623</f>
        <v>1</v>
      </c>
      <c r="D41" s="266" t="s">
        <v>28</v>
      </c>
      <c r="E41" s="266">
        <f>+'Ark1'!AP1623</f>
        <v>30</v>
      </c>
      <c r="F41" s="274" t="str">
        <f>VLOOKUP(E41,RNR!$D$2:$E$38,2)</f>
        <v>Piemontese</v>
      </c>
      <c r="G41" s="266" t="str">
        <f>+IF(H41=0,"",'Ark1'!Q1623)</f>
        <v/>
      </c>
      <c r="H41" s="366">
        <f>+'Ark1'!R1623</f>
        <v>0</v>
      </c>
      <c r="I41" s="267" t="str">
        <f>+IF(H41=0,"",'Ark1'!AE1623)</f>
        <v/>
      </c>
      <c r="J41" s="267"/>
      <c r="K41" s="267" t="str">
        <f>+IF(H41=0,"",'Ark1'!AF1623)</f>
        <v/>
      </c>
      <c r="L41" s="268" t="str">
        <f>+IF(H41=0,"",'Ark1'!T1623)</f>
        <v/>
      </c>
      <c r="M41" s="298" t="str">
        <f>+IF(H41=0,"",'Ark1'!U1623)</f>
        <v/>
      </c>
      <c r="N41" s="87"/>
      <c r="O41" s="269" t="str">
        <f>+IF(H41=0,"",'Ark1'!W1623)</f>
        <v/>
      </c>
      <c r="P41" s="269" t="str">
        <f>+IF(H41=0,"",'Ark1'!X1623)</f>
        <v/>
      </c>
      <c r="Q41" s="269" t="str">
        <f>+IF(H41=0,"",'Ark1'!AG1623)</f>
        <v/>
      </c>
      <c r="R41" s="269" t="str">
        <f>+IF(H41=0,"",'Ark1'!AH1623)</f>
        <v/>
      </c>
      <c r="S41" s="444" t="str">
        <f>+IF(H41=0,"",'Ark1'!AR1623)</f>
        <v/>
      </c>
      <c r="T41" s="420" t="str">
        <f>+IF(H41=0,"",'Ark1'!AS1623)</f>
        <v/>
      </c>
      <c r="U41" s="269" t="str">
        <f>+IF(H41=0,"",'Ark1'!Y1623)</f>
        <v/>
      </c>
      <c r="V41" s="268" t="str">
        <f>+IF(H41=0,"",'Ark1'!AA1623)</f>
        <v/>
      </c>
      <c r="W41" s="298" t="str">
        <f t="shared" si="0"/>
        <v/>
      </c>
      <c r="X41" s="269" t="str">
        <f t="shared" si="1"/>
        <v/>
      </c>
      <c r="Y41" s="267" t="str">
        <f t="shared" si="2"/>
        <v/>
      </c>
      <c r="Z41" s="246"/>
      <c r="AA41" s="249"/>
      <c r="AC41" s="28"/>
      <c r="AD41" s="27"/>
      <c r="AE41" s="250"/>
      <c r="AF41" s="86"/>
      <c r="AG41" s="212"/>
      <c r="AH41" s="212"/>
      <c r="AI41" s="212"/>
      <c r="AJ41" s="86"/>
      <c r="BB41" s="262"/>
    </row>
    <row r="42" spans="1:54" ht="19.8">
      <c r="A42" s="246"/>
      <c r="B42" s="266">
        <f>+'Ark1'!C1624</f>
        <v>2024</v>
      </c>
      <c r="C42" s="266">
        <f>+'Ark1'!L1624</f>
        <v>1</v>
      </c>
      <c r="D42" s="266" t="s">
        <v>28</v>
      </c>
      <c r="E42" s="266">
        <f>+'Ark1'!AP1624</f>
        <v>31</v>
      </c>
      <c r="F42" s="274" t="str">
        <f>VLOOKUP(E42,RNR!$D$2:$E$38,2)</f>
        <v>Galloway</v>
      </c>
      <c r="G42" s="266" t="str">
        <f>+IF(H42=0,"",'Ark1'!Q1624)</f>
        <v/>
      </c>
      <c r="H42" s="366">
        <f>+'Ark1'!R1624</f>
        <v>0</v>
      </c>
      <c r="I42" s="267" t="str">
        <f>+IF(H42=0,"",'Ark1'!AE1624)</f>
        <v/>
      </c>
      <c r="J42" s="267"/>
      <c r="K42" s="267" t="str">
        <f>+IF(H42=0,"",'Ark1'!AF1624)</f>
        <v/>
      </c>
      <c r="L42" s="268" t="str">
        <f>+IF(H42=0,"",'Ark1'!T1624)</f>
        <v/>
      </c>
      <c r="M42" s="298" t="str">
        <f>+IF(H42=0,"",'Ark1'!U1624)</f>
        <v/>
      </c>
      <c r="N42" s="87"/>
      <c r="O42" s="269" t="str">
        <f>+IF(H42=0,"",'Ark1'!W1624)</f>
        <v/>
      </c>
      <c r="P42" s="269" t="str">
        <f>+IF(H42=0,"",'Ark1'!X1624)</f>
        <v/>
      </c>
      <c r="Q42" s="269" t="str">
        <f>+IF(H42=0,"",'Ark1'!AG1624)</f>
        <v/>
      </c>
      <c r="R42" s="269" t="str">
        <f>+IF(H42=0,"",'Ark1'!AH1624)</f>
        <v/>
      </c>
      <c r="S42" s="444" t="str">
        <f>+IF(H42=0,"",'Ark1'!AR1624)</f>
        <v/>
      </c>
      <c r="T42" s="420" t="str">
        <f>+IF(H42=0,"",'Ark1'!AS1624)</f>
        <v/>
      </c>
      <c r="U42" s="269" t="str">
        <f>+IF(H42=0,"",'Ark1'!Y1624)</f>
        <v/>
      </c>
      <c r="V42" s="268" t="str">
        <f>+IF(H42=0,"",'Ark1'!AA1624)</f>
        <v/>
      </c>
      <c r="W42" s="298" t="str">
        <f t="shared" si="0"/>
        <v/>
      </c>
      <c r="X42" s="269" t="str">
        <f t="shared" si="1"/>
        <v/>
      </c>
      <c r="Y42" s="267" t="str">
        <f t="shared" si="2"/>
        <v/>
      </c>
      <c r="Z42" s="246"/>
      <c r="AA42" s="249"/>
      <c r="AC42" s="28"/>
      <c r="AD42" s="27"/>
      <c r="AE42" s="250"/>
      <c r="AF42" s="86"/>
      <c r="AG42" s="212"/>
      <c r="AH42" s="212"/>
      <c r="AI42" s="212"/>
      <c r="AJ42" s="86"/>
      <c r="BB42" s="262"/>
    </row>
    <row r="43" spans="1:54" ht="19.8">
      <c r="A43" s="246"/>
      <c r="B43" s="266">
        <f>+'Ark1'!C1625</f>
        <v>2024</v>
      </c>
      <c r="C43" s="266">
        <f>+'Ark1'!L1625</f>
        <v>1</v>
      </c>
      <c r="D43" s="266" t="s">
        <v>28</v>
      </c>
      <c r="E43" s="266">
        <f>+'Ark1'!AP1625</f>
        <v>32</v>
      </c>
      <c r="F43" s="274" t="str">
        <f>VLOOKUP(E43,RNR!$D$2:$E$38,2)</f>
        <v>Salers</v>
      </c>
      <c r="G43" s="266" t="str">
        <f>+IF(H43=0,"",'Ark1'!Q1625)</f>
        <v/>
      </c>
      <c r="H43" s="366">
        <f>+'Ark1'!R1625</f>
        <v>0</v>
      </c>
      <c r="I43" s="267" t="str">
        <f>+IF(H43=0,"",'Ark1'!AE1625)</f>
        <v/>
      </c>
      <c r="J43" s="267"/>
      <c r="K43" s="267" t="str">
        <f>+IF(H43=0,"",'Ark1'!AF1625)</f>
        <v/>
      </c>
      <c r="L43" s="268" t="str">
        <f>+IF(H43=0,"",'Ark1'!T1625)</f>
        <v/>
      </c>
      <c r="M43" s="298" t="str">
        <f>+IF(H43=0,"",'Ark1'!U1625)</f>
        <v/>
      </c>
      <c r="N43" s="87"/>
      <c r="O43" s="269" t="str">
        <f>+IF(H43=0,"",'Ark1'!W1625)</f>
        <v/>
      </c>
      <c r="P43" s="269" t="str">
        <f>+IF(H43=0,"",'Ark1'!X1625)</f>
        <v/>
      </c>
      <c r="Q43" s="269" t="str">
        <f>+IF(H43=0,"",'Ark1'!AG1625)</f>
        <v/>
      </c>
      <c r="R43" s="269" t="str">
        <f>+IF(H43=0,"",'Ark1'!AH1625)</f>
        <v/>
      </c>
      <c r="S43" s="444" t="str">
        <f>+IF(H43=0,"",'Ark1'!AR1625)</f>
        <v/>
      </c>
      <c r="T43" s="420" t="str">
        <f>+IF(H43=0,"",'Ark1'!AS1625)</f>
        <v/>
      </c>
      <c r="U43" s="269" t="str">
        <f>+IF(H43=0,"",'Ark1'!Y1625)</f>
        <v/>
      </c>
      <c r="V43" s="268" t="str">
        <f>+IF(H43=0,"",'Ark1'!AA1625)</f>
        <v/>
      </c>
      <c r="W43" s="298" t="str">
        <f t="shared" si="0"/>
        <v/>
      </c>
      <c r="X43" s="269" t="str">
        <f t="shared" si="1"/>
        <v/>
      </c>
      <c r="Y43" s="267" t="str">
        <f t="shared" si="2"/>
        <v/>
      </c>
      <c r="Z43" s="246"/>
      <c r="AA43" s="249"/>
      <c r="AC43" s="28"/>
      <c r="AD43" s="27"/>
      <c r="AE43" s="250"/>
      <c r="AF43" s="86"/>
      <c r="AG43" s="212"/>
      <c r="AH43" s="212"/>
      <c r="AI43" s="212"/>
      <c r="AJ43" s="86"/>
      <c r="BB43" s="262"/>
    </row>
    <row r="44" spans="1:54" ht="19.8">
      <c r="A44" s="246"/>
      <c r="B44" s="266">
        <f>+'Ark1'!C1626</f>
        <v>2024</v>
      </c>
      <c r="C44" s="266">
        <f>+'Ark1'!L1626</f>
        <v>1</v>
      </c>
      <c r="D44" s="266" t="s">
        <v>28</v>
      </c>
      <c r="E44" s="266">
        <f>+'Ark1'!AP1626</f>
        <v>33</v>
      </c>
      <c r="F44" s="274" t="str">
        <f>VLOOKUP(E44,RNR!$D$2:$E$38,2)</f>
        <v>Chianina</v>
      </c>
      <c r="G44" s="266" t="str">
        <f>+IF(H44=0,"",'Ark1'!Q1626)</f>
        <v/>
      </c>
      <c r="H44" s="366">
        <f>+'Ark1'!R1626</f>
        <v>0</v>
      </c>
      <c r="I44" s="267" t="str">
        <f>+IF(H44=0,"",'Ark1'!AE1626)</f>
        <v/>
      </c>
      <c r="J44" s="267"/>
      <c r="K44" s="267" t="str">
        <f>+IF(H44=0,"",'Ark1'!AF1626)</f>
        <v/>
      </c>
      <c r="L44" s="268" t="str">
        <f>+IF(H44=0,"",'Ark1'!T1626)</f>
        <v/>
      </c>
      <c r="M44" s="298" t="str">
        <f>+IF(H44=0,"",'Ark1'!U1626)</f>
        <v/>
      </c>
      <c r="N44" s="87"/>
      <c r="O44" s="269" t="str">
        <f>+IF(H44=0,"",'Ark1'!W1626)</f>
        <v/>
      </c>
      <c r="P44" s="269" t="str">
        <f>+IF(H44=0,"",'Ark1'!X1626)</f>
        <v/>
      </c>
      <c r="Q44" s="269" t="str">
        <f>+IF(H44=0,"",'Ark1'!AG1626)</f>
        <v/>
      </c>
      <c r="R44" s="269" t="str">
        <f>+IF(H44=0,"",'Ark1'!AH1626)</f>
        <v/>
      </c>
      <c r="S44" s="444" t="str">
        <f>+IF(H44=0,"",'Ark1'!AR1626)</f>
        <v/>
      </c>
      <c r="T44" s="420" t="str">
        <f>+IF(H44=0,"",'Ark1'!AS1626)</f>
        <v/>
      </c>
      <c r="U44" s="269" t="str">
        <f>+IF(H44=0,"",'Ark1'!Y1626)</f>
        <v/>
      </c>
      <c r="V44" s="268" t="str">
        <f>+IF(H44=0,"",'Ark1'!AA1626)</f>
        <v/>
      </c>
      <c r="W44" s="298" t="str">
        <f t="shared" si="0"/>
        <v/>
      </c>
      <c r="X44" s="269" t="str">
        <f t="shared" si="1"/>
        <v/>
      </c>
      <c r="Y44" s="267" t="str">
        <f t="shared" si="2"/>
        <v/>
      </c>
      <c r="Z44" s="246"/>
      <c r="AA44" s="249"/>
      <c r="AC44" s="28"/>
      <c r="AD44" s="27"/>
      <c r="AE44" s="250"/>
      <c r="AF44" s="86"/>
      <c r="AG44" s="212"/>
      <c r="AH44" s="212"/>
      <c r="AI44" s="212"/>
      <c r="AJ44" s="86"/>
      <c r="BB44" s="262"/>
    </row>
    <row r="45" spans="1:54" ht="19.8">
      <c r="A45" s="246"/>
      <c r="B45" s="266">
        <f>+'Ark1'!C1627</f>
        <v>2024</v>
      </c>
      <c r="C45" s="266">
        <f>+'Ark1'!L1627</f>
        <v>1</v>
      </c>
      <c r="D45" s="266" t="s">
        <v>28</v>
      </c>
      <c r="E45" s="266">
        <f>+'Ark1'!AP1627</f>
        <v>34</v>
      </c>
      <c r="F45" s="274" t="str">
        <f>VLOOKUP(E45,RNR!$D$2:$E$38,2)</f>
        <v>Belgisk blå</v>
      </c>
      <c r="G45" s="266" t="str">
        <f>+IF(H45=0,"",'Ark1'!Q1627)</f>
        <v/>
      </c>
      <c r="H45" s="366">
        <f>+'Ark1'!R1627</f>
        <v>0</v>
      </c>
      <c r="I45" s="267" t="str">
        <f>+IF(H45=0,"",'Ark1'!AE1627)</f>
        <v/>
      </c>
      <c r="J45" s="267"/>
      <c r="K45" s="267" t="str">
        <f>+IF(H45=0,"",'Ark1'!AF1627)</f>
        <v/>
      </c>
      <c r="L45" s="268" t="str">
        <f>+IF(H45=0,"",'Ark1'!T1627)</f>
        <v/>
      </c>
      <c r="M45" s="298" t="str">
        <f>+IF(H45=0,"",'Ark1'!U1627)</f>
        <v/>
      </c>
      <c r="N45" s="87"/>
      <c r="O45" s="269" t="str">
        <f>+IF(H45=0,"",'Ark1'!W1627)</f>
        <v/>
      </c>
      <c r="P45" s="269" t="str">
        <f>+IF(H45=0,"",'Ark1'!X1627)</f>
        <v/>
      </c>
      <c r="Q45" s="269" t="str">
        <f>+IF(H45=0,"",'Ark1'!AG1627)</f>
        <v/>
      </c>
      <c r="R45" s="269" t="str">
        <f>+IF(H45=0,"",'Ark1'!AH1627)</f>
        <v/>
      </c>
      <c r="S45" s="444" t="str">
        <f>+IF(H45=0,"",'Ark1'!AR1627)</f>
        <v/>
      </c>
      <c r="T45" s="420" t="str">
        <f>+IF(H45=0,"",'Ark1'!AS1627)</f>
        <v/>
      </c>
      <c r="U45" s="269" t="str">
        <f>+IF(H45=0,"",'Ark1'!Y1627)</f>
        <v/>
      </c>
      <c r="V45" s="268" t="str">
        <f>+IF(H45=0,"",'Ark1'!AA1627)</f>
        <v/>
      </c>
      <c r="W45" s="298" t="str">
        <f t="shared" si="0"/>
        <v/>
      </c>
      <c r="X45" s="269" t="str">
        <f t="shared" si="1"/>
        <v/>
      </c>
      <c r="Y45" s="267" t="str">
        <f t="shared" si="2"/>
        <v/>
      </c>
      <c r="Z45" s="246"/>
      <c r="AA45" s="249"/>
      <c r="AC45" s="28"/>
      <c r="AD45" s="27"/>
      <c r="AE45" s="250"/>
      <c r="AF45" s="86"/>
      <c r="AG45" s="212"/>
      <c r="AH45" s="212"/>
      <c r="AI45" s="212"/>
      <c r="AJ45" s="86"/>
      <c r="BB45" s="262"/>
    </row>
    <row r="46" spans="1:54" ht="19.8">
      <c r="A46" s="246"/>
      <c r="B46" s="266">
        <f>+'Ark1'!C1628</f>
        <v>2024</v>
      </c>
      <c r="C46" s="266">
        <f>+'Ark1'!L1628</f>
        <v>1</v>
      </c>
      <c r="D46" s="266" t="s">
        <v>28</v>
      </c>
      <c r="E46" s="266">
        <f>+'Ark1'!AP1628</f>
        <v>39</v>
      </c>
      <c r="F46" s="274" t="str">
        <f>VLOOKUP(E46,RNR!$D$2:$E$38,2)</f>
        <v>Wagyu</v>
      </c>
      <c r="G46" s="266" t="str">
        <f>+IF(H46=0,"",'Ark1'!Q1628)</f>
        <v/>
      </c>
      <c r="H46" s="366">
        <f>+'Ark1'!R1628</f>
        <v>0</v>
      </c>
      <c r="I46" s="267" t="str">
        <f>+IF(H46=0,"",'Ark1'!AE1628)</f>
        <v/>
      </c>
      <c r="J46" s="267"/>
      <c r="K46" s="267" t="str">
        <f>+IF(H46=0,"",'Ark1'!AF1628)</f>
        <v/>
      </c>
      <c r="L46" s="268" t="str">
        <f>+IF(H46=0,"",'Ark1'!T1628)</f>
        <v/>
      </c>
      <c r="M46" s="298" t="str">
        <f>+IF(H46=0,"",'Ark1'!U1628)</f>
        <v/>
      </c>
      <c r="N46" s="87"/>
      <c r="O46" s="269" t="str">
        <f>+IF(H46=0,"",'Ark1'!W1628)</f>
        <v/>
      </c>
      <c r="P46" s="269" t="str">
        <f>+IF(H46=0,"",'Ark1'!X1628)</f>
        <v/>
      </c>
      <c r="Q46" s="269" t="str">
        <f>+IF(H46=0,"",'Ark1'!AG1628)</f>
        <v/>
      </c>
      <c r="R46" s="269" t="str">
        <f>+IF(H46=0,"",'Ark1'!AH1628)</f>
        <v/>
      </c>
      <c r="S46" s="444" t="str">
        <f>+IF(H46=0,"",'Ark1'!AR1628)</f>
        <v/>
      </c>
      <c r="T46" s="420" t="str">
        <f>+IF(H46=0,"",'Ark1'!AS1628)</f>
        <v/>
      </c>
      <c r="U46" s="269" t="str">
        <f>+IF(H46=0,"",'Ark1'!Y1628)</f>
        <v/>
      </c>
      <c r="V46" s="268" t="str">
        <f>+IF(H46=0,"",'Ark1'!AA1628)</f>
        <v/>
      </c>
      <c r="W46" s="298" t="str">
        <f t="shared" si="0"/>
        <v/>
      </c>
      <c r="X46" s="269" t="str">
        <f t="shared" si="1"/>
        <v/>
      </c>
      <c r="Y46" s="267" t="str">
        <f t="shared" si="2"/>
        <v/>
      </c>
      <c r="Z46" s="246"/>
      <c r="AA46" s="249"/>
      <c r="AC46" s="28"/>
      <c r="AD46" s="27"/>
      <c r="AE46" s="250"/>
      <c r="AF46" s="86"/>
      <c r="AG46" s="212"/>
      <c r="AH46" s="212"/>
      <c r="AI46" s="212"/>
      <c r="AJ46" s="86"/>
      <c r="BB46" s="262"/>
    </row>
    <row r="47" spans="1:54" ht="19.8">
      <c r="A47" s="246"/>
      <c r="B47" s="266">
        <f>+'Ark1'!C1629</f>
        <v>2024</v>
      </c>
      <c r="C47" s="266">
        <f>+'Ark1'!L1629</f>
        <v>1</v>
      </c>
      <c r="D47" s="266" t="s">
        <v>28</v>
      </c>
      <c r="E47" s="266">
        <f>+'Ark1'!AP1629</f>
        <v>40</v>
      </c>
      <c r="F47" s="274" t="str">
        <f>VLOOKUP(E47,RNR!$D$2:$E$38,2)</f>
        <v>Jak (Bos Grunniens)</v>
      </c>
      <c r="G47" s="266" t="str">
        <f>+IF(H47=0,"",'Ark1'!Q1629)</f>
        <v/>
      </c>
      <c r="H47" s="366">
        <f>+'Ark1'!R1629</f>
        <v>0</v>
      </c>
      <c r="I47" s="267" t="str">
        <f>+IF(H47=0,"",'Ark1'!AE1629)</f>
        <v/>
      </c>
      <c r="J47" s="267"/>
      <c r="K47" s="267" t="str">
        <f>+IF(H47=0,"",'Ark1'!AF1629)</f>
        <v/>
      </c>
      <c r="L47" s="268" t="str">
        <f>+IF(H47=0,"",'Ark1'!T1629)</f>
        <v/>
      </c>
      <c r="M47" s="298" t="str">
        <f>+IF(H47=0,"",'Ark1'!U1629)</f>
        <v/>
      </c>
      <c r="N47" s="87"/>
      <c r="O47" s="269" t="str">
        <f>+IF(H47=0,"",'Ark1'!W1629)</f>
        <v/>
      </c>
      <c r="P47" s="269" t="str">
        <f>+IF(H47=0,"",'Ark1'!X1629)</f>
        <v/>
      </c>
      <c r="Q47" s="269" t="str">
        <f>+IF(H47=0,"",'Ark1'!AG1629)</f>
        <v/>
      </c>
      <c r="R47" s="269" t="str">
        <f>+IF(H47=0,"",'Ark1'!AH1629)</f>
        <v/>
      </c>
      <c r="S47" s="444" t="str">
        <f>+IF(H47=0,"",'Ark1'!AR1629)</f>
        <v/>
      </c>
      <c r="T47" s="420" t="str">
        <f>+IF(H47=0,"",'Ark1'!AS1629)</f>
        <v/>
      </c>
      <c r="U47" s="269" t="str">
        <f>+IF(H47=0,"",'Ark1'!Y1629)</f>
        <v/>
      </c>
      <c r="V47" s="268" t="str">
        <f>+IF(H47=0,"",'Ark1'!AA1629)</f>
        <v/>
      </c>
      <c r="W47" s="298" t="str">
        <f t="shared" si="0"/>
        <v/>
      </c>
      <c r="X47" s="269" t="str">
        <f t="shared" si="1"/>
        <v/>
      </c>
      <c r="Y47" s="267" t="str">
        <f t="shared" si="2"/>
        <v/>
      </c>
      <c r="Z47" s="246"/>
      <c r="AA47" s="249"/>
      <c r="AC47" s="28"/>
      <c r="AD47" s="27"/>
      <c r="AE47" s="250"/>
      <c r="AF47" s="86"/>
      <c r="AG47" s="212"/>
      <c r="AH47" s="212"/>
      <c r="AI47" s="212"/>
      <c r="AJ47" s="86"/>
      <c r="BB47" s="262"/>
    </row>
    <row r="48" spans="1:54" ht="19.8">
      <c r="A48" s="246"/>
      <c r="B48" s="266">
        <f>+'Ark1'!C1630</f>
        <v>2024</v>
      </c>
      <c r="C48" s="266">
        <f>+'Ark1'!L1630</f>
        <v>1</v>
      </c>
      <c r="D48" s="266" t="s">
        <v>28</v>
      </c>
      <c r="E48" s="266">
        <f>+'Ark1'!AP1630</f>
        <v>98</v>
      </c>
      <c r="F48" s="274" t="str">
        <f>VLOOKUP(E48,RNR!$D$2:$E$38,2)</f>
        <v>Krysning</v>
      </c>
      <c r="G48" s="266">
        <f>+IF(H48=0,"",'Ark1'!Q1630)</f>
        <v>2</v>
      </c>
      <c r="H48" s="366">
        <f>+'Ark1'!R1630</f>
        <v>3</v>
      </c>
      <c r="I48" s="267">
        <f>+IF(H48=0,"",'Ark1'!AE1630)</f>
        <v>0.72992700729927051</v>
      </c>
      <c r="J48" s="267"/>
      <c r="K48" s="267">
        <f>+IF(H48=0,"",'Ark1'!AF1630)</f>
        <v>0.43175676917703715</v>
      </c>
      <c r="L48" s="268">
        <f>+IF(H48=0,"",'Ark1'!T1630)</f>
        <v>3.3333333333333344</v>
      </c>
      <c r="M48" s="298">
        <f>+IF(H48=0,"",'Ark1'!U1630)</f>
        <v>195.73333333333335</v>
      </c>
      <c r="N48" s="87"/>
      <c r="O48" s="269">
        <f>+IF(H48=0,"",'Ark1'!W1630)</f>
        <v>0</v>
      </c>
      <c r="P48" s="269">
        <f>+IF(H48=0,"",'Ark1'!X1630)</f>
        <v>0</v>
      </c>
      <c r="Q48" s="269">
        <f>+IF(H48=0,"",'Ark1'!AG1630)</f>
        <v>930.3333333333336</v>
      </c>
      <c r="R48" s="269">
        <f>+IF(H48=0,"",'Ark1'!AH1630)</f>
        <v>0</v>
      </c>
      <c r="S48" s="444">
        <f>+IF(H48=0,"",'Ark1'!AR1630)</f>
        <v>210.6666666666666</v>
      </c>
      <c r="T48" s="420">
        <f>+IF(H48=0,"",'Ark1'!AS1630)</f>
        <v>20.914133463173588</v>
      </c>
      <c r="U48" s="269">
        <f>+IF(H48=0,"",'Ark1'!Y1630)</f>
        <v>19.283210889844671</v>
      </c>
      <c r="V48" s="268">
        <f>+IF(H48=0,"",'Ark1'!AA1630)</f>
        <v>0.4714045207910309</v>
      </c>
      <c r="W48" s="298">
        <f t="shared" si="0"/>
        <v>210.39054102472227</v>
      </c>
      <c r="X48" s="269">
        <f t="shared" si="1"/>
        <v>195.73333333333335</v>
      </c>
      <c r="Y48" s="267">
        <f t="shared" si="2"/>
        <v>1.5</v>
      </c>
      <c r="Z48" s="246"/>
      <c r="AA48" s="249"/>
      <c r="AC48" s="28"/>
      <c r="AD48" s="27"/>
      <c r="AE48" s="250"/>
      <c r="AF48" s="86"/>
      <c r="AG48" s="212"/>
      <c r="AH48" s="212"/>
      <c r="AI48" s="212"/>
      <c r="AJ48" s="86"/>
      <c r="BB48" s="262"/>
    </row>
    <row r="49" spans="1:54" ht="19.8">
      <c r="A49" s="246"/>
      <c r="B49" s="266">
        <f>+'Ark1'!C1631</f>
        <v>2024</v>
      </c>
      <c r="C49" s="266">
        <f>+'Ark1'!L1631</f>
        <v>1</v>
      </c>
      <c r="D49" s="266" t="s">
        <v>28</v>
      </c>
      <c r="E49" s="266">
        <f>+'Ark1'!AP1631</f>
        <v>99</v>
      </c>
      <c r="F49" s="274" t="str">
        <f>VLOOKUP(E49,RNR!$D$2:$E$38,2)</f>
        <v>Ukjent rase</v>
      </c>
      <c r="G49" s="266" t="str">
        <f>+IF(H49=0,"",'Ark1'!Q1631)</f>
        <v/>
      </c>
      <c r="H49" s="366">
        <f>+'Ark1'!R1631</f>
        <v>0</v>
      </c>
      <c r="I49" s="267" t="str">
        <f>+IF(H49=0,"",'Ark1'!AE1631)</f>
        <v/>
      </c>
      <c r="J49" s="267"/>
      <c r="K49" s="267" t="str">
        <f>+IF(H49=0,"",'Ark1'!AF1631)</f>
        <v/>
      </c>
      <c r="L49" s="268" t="str">
        <f>+IF(H49=0,"",'Ark1'!T1631)</f>
        <v/>
      </c>
      <c r="M49" s="298" t="str">
        <f>+IF(H49=0,"",'Ark1'!U1631)</f>
        <v/>
      </c>
      <c r="N49" s="87"/>
      <c r="O49" s="269" t="str">
        <f>+IF(H49=0,"",'Ark1'!W1631)</f>
        <v/>
      </c>
      <c r="P49" s="269" t="str">
        <f>+IF(H49=0,"",'Ark1'!X1631)</f>
        <v/>
      </c>
      <c r="Q49" s="269" t="str">
        <f>+IF(H49=0,"",'Ark1'!AG1631)</f>
        <v/>
      </c>
      <c r="R49" s="269" t="str">
        <f>+IF(H49=0,"",'Ark1'!AH1631)</f>
        <v/>
      </c>
      <c r="S49" s="444" t="str">
        <f>+IF(H49=0,"",'Ark1'!AR1631)</f>
        <v/>
      </c>
      <c r="T49" s="420" t="str">
        <f>+IF(H49=0,"",'Ark1'!AS1631)</f>
        <v/>
      </c>
      <c r="U49" s="269" t="str">
        <f>+IF(H49=0,"",'Ark1'!Y1631)</f>
        <v/>
      </c>
      <c r="V49" s="268" t="str">
        <f>+IF(H49=0,"",'Ark1'!AA1631)</f>
        <v/>
      </c>
      <c r="W49" s="298" t="str">
        <f t="shared" si="0"/>
        <v/>
      </c>
      <c r="X49" s="269" t="str">
        <f t="shared" si="1"/>
        <v/>
      </c>
      <c r="Y49" s="267" t="str">
        <f t="shared" si="2"/>
        <v/>
      </c>
      <c r="Z49" s="246"/>
      <c r="AA49" s="249"/>
      <c r="AC49" s="28"/>
      <c r="AD49" s="27"/>
      <c r="AE49" s="250"/>
      <c r="AF49" s="86"/>
      <c r="AG49" s="212"/>
      <c r="AH49" s="212"/>
      <c r="AI49" s="212"/>
      <c r="AJ49" s="86"/>
      <c r="BB49" s="262"/>
    </row>
    <row r="50" spans="1:54" ht="19.8">
      <c r="A50" s="246"/>
      <c r="B50" s="246"/>
      <c r="C50" s="246"/>
      <c r="D50" s="246"/>
      <c r="E50" s="246"/>
      <c r="F50" s="274" t="e">
        <f>VLOOKUP(E50,RNR!$D$2:$E$38,2)</f>
        <v>#N/A</v>
      </c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9"/>
      <c r="AC50" s="28"/>
      <c r="AD50" s="27"/>
      <c r="AE50" s="250"/>
      <c r="AF50" s="86"/>
      <c r="AG50" s="212"/>
      <c r="AH50" s="212"/>
      <c r="AI50" s="212"/>
      <c r="AJ50" s="86"/>
      <c r="BB50" s="262"/>
    </row>
    <row r="51" spans="1:54" ht="19.8">
      <c r="A51" s="246"/>
      <c r="B51" s="246"/>
      <c r="C51" s="246"/>
      <c r="D51" s="246"/>
      <c r="E51" s="246"/>
      <c r="F51" s="274" t="e">
        <f>VLOOKUP(E51,RNR!$D$2:$E$38,2)</f>
        <v>#N/A</v>
      </c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9"/>
      <c r="AC51" s="28"/>
      <c r="AD51" s="27"/>
      <c r="AE51" s="250"/>
      <c r="AF51" s="86"/>
      <c r="AG51" s="212"/>
      <c r="AH51" s="212"/>
      <c r="AI51" s="212"/>
      <c r="AJ51" s="86"/>
      <c r="BB51" s="262"/>
    </row>
    <row r="52" spans="1:54" ht="22.8">
      <c r="A52" s="246"/>
      <c r="B52" s="246"/>
      <c r="C52" s="264"/>
      <c r="D52" s="349" t="str">
        <f>+D58</f>
        <v>P</v>
      </c>
      <c r="E52" s="246"/>
      <c r="F52" s="274" t="e">
        <f>VLOOKUP(E52,RNR!$D$2:$E$38,2)</f>
        <v>#N/A</v>
      </c>
      <c r="G52" s="246"/>
      <c r="H52" s="279">
        <f>SUM(H58:H92)</f>
        <v>143</v>
      </c>
      <c r="I52" s="247"/>
      <c r="J52" s="246"/>
      <c r="K52" s="247"/>
      <c r="L52" s="246"/>
      <c r="M52" s="348">
        <f>+Klasse!O12</f>
        <v>190.16973684210535</v>
      </c>
      <c r="N52" s="246" t="s">
        <v>578</v>
      </c>
      <c r="O52" s="248"/>
      <c r="P52" s="248"/>
      <c r="Q52" s="246"/>
      <c r="R52" s="248"/>
      <c r="S52" s="248"/>
      <c r="T52" s="248"/>
      <c r="U52" s="248"/>
      <c r="V52" s="246"/>
      <c r="W52" s="348">
        <f>+Klasse!Z12</f>
        <v>179.85788478131028</v>
      </c>
      <c r="X52" s="248" t="s">
        <v>632</v>
      </c>
      <c r="Y52" s="247"/>
      <c r="Z52" s="246"/>
      <c r="AA52" s="249"/>
      <c r="AC52" s="28"/>
      <c r="AD52" s="27"/>
      <c r="AE52" s="250"/>
      <c r="AF52" s="86"/>
      <c r="AJ52" s="86"/>
      <c r="BB52" s="262"/>
    </row>
    <row r="53" spans="1:54" ht="19.8">
      <c r="A53" s="246"/>
      <c r="B53" s="246"/>
      <c r="C53" s="246"/>
      <c r="D53" s="246"/>
      <c r="E53" s="246"/>
      <c r="F53" s="274" t="e">
        <f>VLOOKUP(E53,RNR!$D$2:$E$38,2)</f>
        <v>#N/A</v>
      </c>
      <c r="G53" s="246"/>
      <c r="H53" s="246"/>
      <c r="I53" s="247"/>
      <c r="J53" s="246"/>
      <c r="K53" s="247"/>
      <c r="L53" s="246"/>
      <c r="M53" s="246"/>
      <c r="N53" s="246"/>
      <c r="O53" s="248"/>
      <c r="P53" s="248"/>
      <c r="Q53" s="246"/>
      <c r="R53" s="248"/>
      <c r="S53" s="248"/>
      <c r="T53" s="248"/>
      <c r="U53" s="248"/>
      <c r="V53" s="246"/>
      <c r="W53" s="264" t="s">
        <v>489</v>
      </c>
      <c r="X53" s="265" t="s">
        <v>80</v>
      </c>
      <c r="Y53" s="263" t="s">
        <v>4</v>
      </c>
      <c r="Z53" s="246"/>
      <c r="AA53" s="249"/>
      <c r="AC53" s="28"/>
      <c r="AD53" s="27"/>
      <c r="AE53" s="250"/>
      <c r="AF53" s="86"/>
      <c r="AJ53" s="86"/>
      <c r="BB53" s="262"/>
    </row>
    <row r="54" spans="1:54" ht="19.8">
      <c r="A54" s="246"/>
      <c r="B54" s="246"/>
      <c r="C54" s="246"/>
      <c r="D54" s="264"/>
      <c r="E54" s="246"/>
      <c r="F54" s="274" t="e">
        <f>VLOOKUP(E54,RNR!$D$2:$E$38,2)</f>
        <v>#N/A</v>
      </c>
      <c r="G54" s="264" t="s">
        <v>4</v>
      </c>
      <c r="H54" s="246"/>
      <c r="I54" s="247"/>
      <c r="J54" s="247"/>
      <c r="K54" s="247"/>
      <c r="L54" s="264" t="s">
        <v>23</v>
      </c>
      <c r="M54" s="247"/>
      <c r="N54" s="247"/>
      <c r="O54" s="248" t="s">
        <v>402</v>
      </c>
      <c r="P54" s="248" t="s">
        <v>402</v>
      </c>
      <c r="Q54" s="265" t="s">
        <v>538</v>
      </c>
      <c r="R54" s="248" t="s">
        <v>402</v>
      </c>
      <c r="S54" s="248"/>
      <c r="T54" s="248"/>
      <c r="U54" s="265" t="s">
        <v>422</v>
      </c>
      <c r="V54" s="246"/>
      <c r="W54" s="264" t="s">
        <v>583</v>
      </c>
      <c r="X54" s="265" t="s">
        <v>43</v>
      </c>
      <c r="Y54" s="263" t="s">
        <v>9</v>
      </c>
      <c r="Z54" s="246"/>
      <c r="AA54" s="249"/>
      <c r="AC54" s="28"/>
      <c r="AD54" s="27"/>
      <c r="AE54" s="250"/>
      <c r="AF54" s="86"/>
      <c r="AJ54" s="86"/>
      <c r="BB54" s="262"/>
    </row>
    <row r="55" spans="1:54" ht="19.8">
      <c r="A55" s="264"/>
      <c r="B55" s="264"/>
      <c r="C55" s="246"/>
      <c r="D55" s="246"/>
      <c r="E55" s="264"/>
      <c r="F55" s="274" t="e">
        <f>VLOOKUP(E55,RNR!$D$2:$E$38,2)</f>
        <v>#N/A</v>
      </c>
      <c r="G55" s="264" t="s">
        <v>487</v>
      </c>
      <c r="H55" s="264" t="s">
        <v>4</v>
      </c>
      <c r="I55" s="263" t="s">
        <v>4</v>
      </c>
      <c r="J55" s="263"/>
      <c r="K55" s="263" t="s">
        <v>1</v>
      </c>
      <c r="L55" s="264" t="s">
        <v>493</v>
      </c>
      <c r="M55" s="263" t="s">
        <v>23</v>
      </c>
      <c r="N55" s="263"/>
      <c r="O55" s="265" t="s">
        <v>585</v>
      </c>
      <c r="P55" s="265" t="s">
        <v>500</v>
      </c>
      <c r="Q55" s="265" t="s">
        <v>563</v>
      </c>
      <c r="R55" s="265" t="s">
        <v>502</v>
      </c>
      <c r="S55" s="265"/>
      <c r="T55" s="265"/>
      <c r="U55" s="265"/>
      <c r="V55" s="264" t="s">
        <v>413</v>
      </c>
      <c r="W55" s="264" t="s">
        <v>70</v>
      </c>
      <c r="X55" s="265" t="s">
        <v>542</v>
      </c>
      <c r="Y55" s="263" t="s">
        <v>70</v>
      </c>
      <c r="Z55" s="246"/>
      <c r="AA55" s="249"/>
      <c r="AC55" s="28"/>
      <c r="AD55" s="27"/>
      <c r="AE55" s="250"/>
      <c r="AF55" s="86"/>
      <c r="AJ55" s="86"/>
      <c r="BB55" s="262"/>
    </row>
    <row r="56" spans="1:54" ht="19.8">
      <c r="A56" s="246"/>
      <c r="B56" s="246"/>
      <c r="C56" s="264" t="s">
        <v>0</v>
      </c>
      <c r="D56" s="264"/>
      <c r="E56" s="264" t="s">
        <v>612</v>
      </c>
      <c r="F56" s="274" t="e">
        <f>VLOOKUP(E56,RNR!$D$2:$E$38,2)</f>
        <v>#N/A</v>
      </c>
      <c r="G56" s="50" t="s">
        <v>488</v>
      </c>
      <c r="H56" s="50" t="s">
        <v>9</v>
      </c>
      <c r="I56" s="87" t="s">
        <v>402</v>
      </c>
      <c r="J56" s="87"/>
      <c r="K56" s="87" t="s">
        <v>402</v>
      </c>
      <c r="L56" s="50" t="s">
        <v>414</v>
      </c>
      <c r="M56" s="87" t="s">
        <v>44</v>
      </c>
      <c r="N56" s="87"/>
      <c r="O56" s="75" t="s">
        <v>561</v>
      </c>
      <c r="P56" s="75" t="s">
        <v>439</v>
      </c>
      <c r="Q56" s="75" t="s">
        <v>495</v>
      </c>
      <c r="R56" s="75" t="s">
        <v>482</v>
      </c>
      <c r="S56" s="432" t="s">
        <v>23</v>
      </c>
      <c r="T56" s="432" t="s">
        <v>23</v>
      </c>
      <c r="U56" s="75" t="s">
        <v>1</v>
      </c>
      <c r="V56" s="50" t="s">
        <v>414</v>
      </c>
      <c r="W56" s="50" t="s">
        <v>499</v>
      </c>
      <c r="X56" s="75" t="s">
        <v>44</v>
      </c>
      <c r="Y56" s="87" t="s">
        <v>566</v>
      </c>
      <c r="Z56" s="246"/>
      <c r="AA56" s="249"/>
      <c r="AC56" s="28"/>
      <c r="AD56" s="27"/>
      <c r="AE56" s="250"/>
      <c r="AF56" s="86"/>
      <c r="AJ56" s="86"/>
      <c r="BB56" s="262"/>
    </row>
    <row r="57" spans="1:54" ht="19.8">
      <c r="A57" s="246"/>
      <c r="B57" s="246"/>
      <c r="C57" s="264" t="s">
        <v>0</v>
      </c>
      <c r="D57" s="264"/>
      <c r="E57" s="264" t="str">
        <f>+E11</f>
        <v>Rase</v>
      </c>
      <c r="F57" s="274" t="e">
        <f>VLOOKUP(E57,RNR!$D$2:$E$38,2)</f>
        <v>#N/A</v>
      </c>
      <c r="G57" s="50" t="s">
        <v>488</v>
      </c>
      <c r="H57" s="50" t="s">
        <v>9</v>
      </c>
      <c r="I57" s="87" t="s">
        <v>402</v>
      </c>
      <c r="J57" s="87"/>
      <c r="K57" s="87" t="s">
        <v>402</v>
      </c>
      <c r="L57" s="50" t="s">
        <v>414</v>
      </c>
      <c r="M57" s="87" t="s">
        <v>44</v>
      </c>
      <c r="N57" s="87"/>
      <c r="O57" s="75" t="s">
        <v>561</v>
      </c>
      <c r="P57" s="75" t="s">
        <v>439</v>
      </c>
      <c r="Q57" s="75" t="s">
        <v>495</v>
      </c>
      <c r="R57" s="75" t="s">
        <v>482</v>
      </c>
      <c r="S57" s="432" t="s">
        <v>735</v>
      </c>
      <c r="T57" s="432" t="s">
        <v>736</v>
      </c>
      <c r="U57" s="75" t="s">
        <v>1</v>
      </c>
      <c r="V57" s="50" t="s">
        <v>414</v>
      </c>
      <c r="W57" s="50" t="s">
        <v>499</v>
      </c>
      <c r="X57" s="75" t="s">
        <v>424</v>
      </c>
      <c r="Y57" s="87" t="s">
        <v>566</v>
      </c>
      <c r="Z57" s="246"/>
      <c r="AA57" s="249"/>
      <c r="AC57" s="28"/>
      <c r="AD57" s="27"/>
      <c r="AE57" s="250"/>
      <c r="AF57" s="86"/>
      <c r="AJ57" s="86"/>
      <c r="BB57" s="262"/>
    </row>
    <row r="58" spans="1:54" ht="15.6">
      <c r="A58" s="246"/>
      <c r="B58" s="299">
        <f>+'Ark1'!C1632</f>
        <v>2024</v>
      </c>
      <c r="C58" s="86">
        <f>+'Ark1'!L1632</f>
        <v>2</v>
      </c>
      <c r="D58" s="86" t="s">
        <v>29</v>
      </c>
      <c r="E58" s="86">
        <f>+'Ark1'!AP1632</f>
        <v>1</v>
      </c>
      <c r="F58" s="274" t="str">
        <f>VLOOKUP(E58,RNR!$D$2:$E$38,2)</f>
        <v>NRF</v>
      </c>
      <c r="G58" s="86">
        <f>+IF(H58=0,"",'Ark1'!Q1632)</f>
        <v>37</v>
      </c>
      <c r="H58" s="366">
        <f>+'Ark1'!R1632</f>
        <v>85</v>
      </c>
      <c r="I58" s="28">
        <f>+IF(H58=0,"",'Ark1'!AE1632)</f>
        <v>2.4839275277615438</v>
      </c>
      <c r="J58" s="28"/>
      <c r="K58" s="28">
        <f>+IF(H58=0,"",'Ark1'!AF1632)</f>
        <v>1.444842674206074</v>
      </c>
      <c r="L58" s="27">
        <f>+IF(H58=0,"",'Ark1'!T1632)</f>
        <v>3.9411764705882351</v>
      </c>
      <c r="M58" s="298">
        <f>+IF(H58=0,"",'Ark1'!U1632)</f>
        <v>197.63294117647061</v>
      </c>
      <c r="N58" s="28"/>
      <c r="O58" s="33">
        <f>+IF(H58=0,"",'Ark1'!W1632)</f>
        <v>0</v>
      </c>
      <c r="P58" s="33">
        <f>+IF(H58=0,"",'Ark1'!X1632)</f>
        <v>0</v>
      </c>
      <c r="Q58" s="33">
        <f>+IF(H58=0,"",'Ark1'!AG1632)</f>
        <v>987.41176470588243</v>
      </c>
      <c r="R58" s="33">
        <f>+IF(H58=0,"",'Ark1'!AH1632)</f>
        <v>0</v>
      </c>
      <c r="S58" s="382">
        <f>+IF(H58=0,"",'Ark1'!AR1632)</f>
        <v>201.4470588235294</v>
      </c>
      <c r="T58" s="114">
        <f>+IF(H58=0,"",'Ark1'!AS1632)</f>
        <v>23.877694311640631</v>
      </c>
      <c r="U58" s="33">
        <f>+IF(H58=0,"",'Ark1'!Y1632)</f>
        <v>39.317044315441755</v>
      </c>
      <c r="V58" s="27">
        <f>+IF(H58=0,"",'Ark1'!AA1632)</f>
        <v>1.1204299718408584</v>
      </c>
      <c r="W58" s="298">
        <f t="shared" ref="W58:W92" si="3">IF(H58=0,"",1000*M58/Q58)</f>
        <v>200.15250804241629</v>
      </c>
      <c r="X58" s="33">
        <f t="shared" ref="X58:X92" si="4">IF(H58=0,"",M58/C58)</f>
        <v>98.816470588235305</v>
      </c>
      <c r="Y58" s="28">
        <f t="shared" ref="Y58:Y92" si="5">IF(H58=0,"",H58/G58)</f>
        <v>2.2972972972972974</v>
      </c>
      <c r="Z58" s="246"/>
      <c r="AA58" s="249"/>
      <c r="AC58" s="28"/>
      <c r="AD58" s="27"/>
      <c r="AE58" s="250"/>
      <c r="AF58" s="86"/>
      <c r="AJ58" s="86"/>
    </row>
    <row r="59" spans="1:54" ht="15.6">
      <c r="A59" s="246"/>
      <c r="B59" s="299">
        <f>+'Ark1'!C1633</f>
        <v>2024</v>
      </c>
      <c r="C59" s="86">
        <f>+'Ark1'!L1633</f>
        <v>2</v>
      </c>
      <c r="D59" s="86" t="s">
        <v>29</v>
      </c>
      <c r="E59" s="86">
        <f>+'Ark1'!AP1633</f>
        <v>2</v>
      </c>
      <c r="F59" s="274" t="str">
        <f>VLOOKUP(E59,RNR!$D$2:$E$38,2)</f>
        <v>Jersey</v>
      </c>
      <c r="G59" s="86">
        <f>+IF(H59=0,"",'Ark1'!Q1633)</f>
        <v>1</v>
      </c>
      <c r="H59" s="366">
        <f>+'Ark1'!R1633</f>
        <v>1</v>
      </c>
      <c r="I59" s="28">
        <f>+IF(H59=0,"",'Ark1'!AE1633)</f>
        <v>4.3478260869565215</v>
      </c>
      <c r="J59" s="28"/>
      <c r="K59" s="28">
        <f>+IF(H59=0,"",'Ark1'!AF1633)</f>
        <v>3.0118234517591689</v>
      </c>
      <c r="L59" s="27">
        <f>+IF(H59=0,"",'Ark1'!T1633)</f>
        <v>6</v>
      </c>
      <c r="M59" s="298">
        <f>+IF(H59=0,"",'Ark1'!U1633)</f>
        <v>209.9</v>
      </c>
      <c r="N59" s="28"/>
      <c r="O59" s="33">
        <f>+IF(H59=0,"",'Ark1'!W1633)</f>
        <v>0</v>
      </c>
      <c r="P59" s="33">
        <f>+IF(H59=0,"",'Ark1'!X1633)</f>
        <v>0</v>
      </c>
      <c r="Q59" s="33">
        <f>+IF(H59=0,"",'Ark1'!AG1633)</f>
        <v>786</v>
      </c>
      <c r="R59" s="33">
        <f>+IF(H59=0,"",'Ark1'!AH1633)</f>
        <v>0</v>
      </c>
      <c r="S59" s="382">
        <f>+IF(H59=0,"",'Ark1'!AR1633)</f>
        <v>207</v>
      </c>
      <c r="T59" s="114">
        <f>+IF(H59=0,"",'Ark1'!AS1633)</f>
        <v>23.675996023785594</v>
      </c>
      <c r="U59" s="33">
        <f>+IF(H59=0,"",'Ark1'!Y1633)</f>
        <v>0</v>
      </c>
      <c r="V59" s="27">
        <f>+IF(H59=0,"",'Ark1'!AA1633)</f>
        <v>0</v>
      </c>
      <c r="W59" s="298">
        <f t="shared" si="3"/>
        <v>267.04834605597966</v>
      </c>
      <c r="X59" s="33">
        <f t="shared" si="4"/>
        <v>104.95</v>
      </c>
      <c r="Y59" s="28">
        <f t="shared" si="5"/>
        <v>1</v>
      </c>
      <c r="Z59" s="246"/>
      <c r="AA59" s="249"/>
      <c r="AC59" s="28"/>
      <c r="AD59" s="27"/>
      <c r="AE59" s="250"/>
      <c r="AF59" s="86"/>
      <c r="AJ59" s="86"/>
    </row>
    <row r="60" spans="1:54" ht="15.6">
      <c r="A60" s="246"/>
      <c r="B60" s="299">
        <f>+'Ark1'!C1634</f>
        <v>2024</v>
      </c>
      <c r="C60" s="86">
        <f>+'Ark1'!L1634</f>
        <v>2</v>
      </c>
      <c r="D60" s="86" t="s">
        <v>29</v>
      </c>
      <c r="E60" s="86">
        <f>+'Ark1'!AP1634</f>
        <v>3</v>
      </c>
      <c r="F60" s="274" t="str">
        <f>VLOOKUP(E60,RNR!$D$2:$E$38,2)</f>
        <v>Sidet Trønderfe og Nordlandsfe</v>
      </c>
      <c r="G60" s="86">
        <f>+IF(H60=0,"",'Ark1'!Q1634)</f>
        <v>6</v>
      </c>
      <c r="H60" s="366">
        <f>+'Ark1'!R1634</f>
        <v>11</v>
      </c>
      <c r="I60" s="28">
        <f>+IF(H60=0,"",'Ark1'!AE1634)</f>
        <v>10.576923076923078</v>
      </c>
      <c r="J60" s="28"/>
      <c r="K60" s="28">
        <f>+IF(H60=0,"",'Ark1'!AF1634)</f>
        <v>6.2334208248401426</v>
      </c>
      <c r="L60" s="27">
        <f>+IF(H60=0,"",'Ark1'!T1634)</f>
        <v>4.8181818181818192</v>
      </c>
      <c r="M60" s="298">
        <f>+IF(H60=0,"",'Ark1'!U1634)</f>
        <v>162.35454545454547</v>
      </c>
      <c r="N60" s="28"/>
      <c r="O60" s="33">
        <f>+IF(H60=0,"",'Ark1'!W1634)</f>
        <v>36.363636363636367</v>
      </c>
      <c r="P60" s="33">
        <f>+IF(H60=0,"",'Ark1'!X1634)</f>
        <v>0</v>
      </c>
      <c r="Q60" s="33">
        <f>+IF(H60=0,"",'Ark1'!AG1634)</f>
        <v>1136.090909090909</v>
      </c>
      <c r="R60" s="33">
        <f>+IF(H60=0,"",'Ark1'!AH1634)</f>
        <v>0</v>
      </c>
      <c r="S60" s="382">
        <f>+IF(H60=0,"",'Ark1'!AR1634)</f>
        <v>187</v>
      </c>
      <c r="T60" s="114">
        <f>+IF(H60=0,"",'Ark1'!AS1634)</f>
        <v>23.809224401047015</v>
      </c>
      <c r="U60" s="33">
        <f>+IF(H60=0,"",'Ark1'!Y1634)</f>
        <v>57.901724948969488</v>
      </c>
      <c r="V60" s="27">
        <f>+IF(H60=0,"",'Ark1'!AA1634)</f>
        <v>2.3671302847802793</v>
      </c>
      <c r="W60" s="298">
        <f t="shared" si="3"/>
        <v>142.90629751140276</v>
      </c>
      <c r="X60" s="33">
        <f t="shared" si="4"/>
        <v>81.177272727272737</v>
      </c>
      <c r="Y60" s="28">
        <f t="shared" si="5"/>
        <v>1.8333333333333333</v>
      </c>
      <c r="Z60" s="246"/>
      <c r="AA60" s="249"/>
      <c r="AC60" s="28"/>
      <c r="AD60" s="27"/>
      <c r="AE60" s="250"/>
      <c r="AF60" s="86"/>
      <c r="AJ60" s="86"/>
    </row>
    <row r="61" spans="1:54" ht="15.6">
      <c r="A61" s="246"/>
      <c r="B61" s="299">
        <f>+'Ark1'!C1635</f>
        <v>2024</v>
      </c>
      <c r="C61" s="86">
        <f>+'Ark1'!L1635</f>
        <v>2</v>
      </c>
      <c r="D61" s="86" t="s">
        <v>29</v>
      </c>
      <c r="E61" s="86">
        <f>+'Ark1'!AP1635</f>
        <v>4</v>
      </c>
      <c r="F61" s="274" t="str">
        <f>VLOOKUP(E61,RNR!$D$2:$E$38,2)</f>
        <v>Telemarkfe</v>
      </c>
      <c r="G61" s="86" t="str">
        <f>+IF(H61=0,"",'Ark1'!Q1635)</f>
        <v/>
      </c>
      <c r="H61" s="366">
        <f>+'Ark1'!R1635</f>
        <v>0</v>
      </c>
      <c r="I61" s="28" t="str">
        <f>+IF(H61=0,"",'Ark1'!AE1635)</f>
        <v/>
      </c>
      <c r="J61" s="28"/>
      <c r="K61" s="28" t="str">
        <f>+IF(H61=0,"",'Ark1'!AF1635)</f>
        <v/>
      </c>
      <c r="L61" s="27" t="str">
        <f>+IF(H61=0,"",'Ark1'!T1635)</f>
        <v/>
      </c>
      <c r="M61" s="298" t="str">
        <f>+IF(H61=0,"",'Ark1'!U1635)</f>
        <v/>
      </c>
      <c r="N61" s="28"/>
      <c r="O61" s="33" t="str">
        <f>+IF(H61=0,"",'Ark1'!W1635)</f>
        <v/>
      </c>
      <c r="P61" s="33" t="str">
        <f>+IF(H61=0,"",'Ark1'!X1635)</f>
        <v/>
      </c>
      <c r="Q61" s="33" t="str">
        <f>+IF(H61=0,"",'Ark1'!AG1635)</f>
        <v/>
      </c>
      <c r="R61" s="33" t="str">
        <f>+IF(H61=0,"",'Ark1'!AH1635)</f>
        <v/>
      </c>
      <c r="S61" s="382" t="str">
        <f>+IF(H61=0,"",'Ark1'!AR1635)</f>
        <v/>
      </c>
      <c r="T61" s="114" t="str">
        <f>+IF(H61=0,"",'Ark1'!AS1635)</f>
        <v/>
      </c>
      <c r="U61" s="33" t="str">
        <f>+IF(H61=0,"",'Ark1'!Y1635)</f>
        <v/>
      </c>
      <c r="V61" s="27" t="str">
        <f>+IF(H61=0,"",'Ark1'!AA1635)</f>
        <v/>
      </c>
      <c r="W61" s="298" t="str">
        <f t="shared" si="3"/>
        <v/>
      </c>
      <c r="X61" s="33" t="str">
        <f t="shared" si="4"/>
        <v/>
      </c>
      <c r="Y61" s="28" t="str">
        <f t="shared" si="5"/>
        <v/>
      </c>
      <c r="Z61" s="246"/>
      <c r="AA61" s="249"/>
      <c r="AC61" s="28"/>
      <c r="AD61" s="27"/>
      <c r="AE61" s="250"/>
      <c r="AF61" s="86"/>
      <c r="AJ61" s="86"/>
    </row>
    <row r="62" spans="1:54" ht="15.6">
      <c r="A62" s="246"/>
      <c r="B62" s="299">
        <f>+'Ark1'!C1636</f>
        <v>2024</v>
      </c>
      <c r="C62" s="86">
        <f>+'Ark1'!L1636</f>
        <v>2</v>
      </c>
      <c r="D62" s="86" t="s">
        <v>29</v>
      </c>
      <c r="E62" s="86">
        <f>+'Ark1'!AP1636</f>
        <v>5</v>
      </c>
      <c r="F62" s="274" t="str">
        <f>VLOOKUP(E62,RNR!$D$2:$E$38,2)</f>
        <v>Dølafe</v>
      </c>
      <c r="G62" s="86">
        <f>+IF(H62=0,"",'Ark1'!Q1636)</f>
        <v>3</v>
      </c>
      <c r="H62" s="366">
        <f>+'Ark1'!R1636</f>
        <v>5</v>
      </c>
      <c r="I62" s="28">
        <f>+IF(H62=0,"",'Ark1'!AE1636)</f>
        <v>23.809523809523821</v>
      </c>
      <c r="J62" s="28"/>
      <c r="K62" s="28">
        <f>+IF(H62=0,"",'Ark1'!AF1636)</f>
        <v>20.100669055657978</v>
      </c>
      <c r="L62" s="27">
        <f>+IF(H62=0,"",'Ark1'!T1636)</f>
        <v>4.8</v>
      </c>
      <c r="M62" s="298">
        <f>+IF(H62=0,"",'Ark1'!U1636)</f>
        <v>194.08</v>
      </c>
      <c r="N62" s="28"/>
      <c r="O62" s="33">
        <f>+IF(H62=0,"",'Ark1'!W1636)</f>
        <v>20</v>
      </c>
      <c r="P62" s="33">
        <f>+IF(H62=0,"",'Ark1'!X1636)</f>
        <v>0</v>
      </c>
      <c r="Q62" s="33">
        <f>+IF(H62=0,"",'Ark1'!AG1636)</f>
        <v>1134.5999999999999</v>
      </c>
      <c r="R62" s="33">
        <f>+IF(H62=0,"",'Ark1'!AH1636)</f>
        <v>0</v>
      </c>
      <c r="S62" s="382">
        <f>+IF(H62=0,"",'Ark1'!AR1636)</f>
        <v>196.8</v>
      </c>
      <c r="T62" s="114">
        <f>+IF(H62=0,"",'Ark1'!AS1636)</f>
        <v>25.497987107083318</v>
      </c>
      <c r="U62" s="33">
        <f>+IF(H62=0,"",'Ark1'!Y1636)</f>
        <v>9.2652900656155772</v>
      </c>
      <c r="V62" s="27">
        <f>+IF(H62=0,"",'Ark1'!AA1636)</f>
        <v>1.1661903789690611</v>
      </c>
      <c r="W62" s="298">
        <f t="shared" si="3"/>
        <v>171.05587872377933</v>
      </c>
      <c r="X62" s="33">
        <f t="shared" si="4"/>
        <v>97.04</v>
      </c>
      <c r="Y62" s="28">
        <f t="shared" si="5"/>
        <v>1.6666666666666667</v>
      </c>
      <c r="Z62" s="246"/>
      <c r="AA62" s="249"/>
      <c r="AC62" s="28"/>
      <c r="AD62" s="27"/>
      <c r="AE62" s="250"/>
      <c r="AF62" s="86"/>
      <c r="AJ62" s="86"/>
    </row>
    <row r="63" spans="1:54" ht="15.6">
      <c r="A63" s="246"/>
      <c r="B63" s="299">
        <f>+'Ark1'!C1637</f>
        <v>2024</v>
      </c>
      <c r="C63" s="86">
        <f>+'Ark1'!L1637</f>
        <v>2</v>
      </c>
      <c r="D63" s="86" t="s">
        <v>29</v>
      </c>
      <c r="E63" s="86">
        <f>+'Ark1'!AP1637</f>
        <v>6</v>
      </c>
      <c r="F63" s="274" t="str">
        <f>VLOOKUP(E63,RNR!$D$2:$E$38,2)</f>
        <v>Østlandsk Rødkolle</v>
      </c>
      <c r="G63" s="86" t="str">
        <f>+IF(H63=0,"",'Ark1'!Q1637)</f>
        <v/>
      </c>
      <c r="H63" s="366">
        <f>+'Ark1'!R1637</f>
        <v>0</v>
      </c>
      <c r="I63" s="28" t="str">
        <f>+IF(H63=0,"",'Ark1'!AE1637)</f>
        <v/>
      </c>
      <c r="J63" s="28"/>
      <c r="K63" s="28" t="str">
        <f>+IF(H63=0,"",'Ark1'!AF1637)</f>
        <v/>
      </c>
      <c r="L63" s="27" t="str">
        <f>+IF(H63=0,"",'Ark1'!T1637)</f>
        <v/>
      </c>
      <c r="M63" s="298" t="str">
        <f>+IF(H63=0,"",'Ark1'!U1637)</f>
        <v/>
      </c>
      <c r="N63" s="28"/>
      <c r="O63" s="33" t="str">
        <f>+IF(H63=0,"",'Ark1'!W1637)</f>
        <v/>
      </c>
      <c r="P63" s="33" t="str">
        <f>+IF(H63=0,"",'Ark1'!X1637)</f>
        <v/>
      </c>
      <c r="Q63" s="33" t="str">
        <f>+IF(H63=0,"",'Ark1'!AG1637)</f>
        <v/>
      </c>
      <c r="R63" s="33" t="str">
        <f>+IF(H63=0,"",'Ark1'!AH1637)</f>
        <v/>
      </c>
      <c r="S63" s="382" t="str">
        <f>+IF(H63=0,"",'Ark1'!AR1637)</f>
        <v/>
      </c>
      <c r="T63" s="114" t="str">
        <f>+IF(H63=0,"",'Ark1'!AS1637)</f>
        <v/>
      </c>
      <c r="U63" s="33" t="str">
        <f>+IF(H63=0,"",'Ark1'!Y1637)</f>
        <v/>
      </c>
      <c r="V63" s="27" t="str">
        <f>+IF(H63=0,"",'Ark1'!AA1637)</f>
        <v/>
      </c>
      <c r="W63" s="298" t="str">
        <f t="shared" si="3"/>
        <v/>
      </c>
      <c r="X63" s="33" t="str">
        <f t="shared" si="4"/>
        <v/>
      </c>
      <c r="Y63" s="28" t="str">
        <f t="shared" si="5"/>
        <v/>
      </c>
      <c r="Z63" s="246"/>
      <c r="AA63" s="249"/>
      <c r="AC63" s="28"/>
      <c r="AD63" s="27"/>
      <c r="AE63" s="250"/>
      <c r="AF63" s="86"/>
      <c r="AJ63" s="86"/>
    </row>
    <row r="64" spans="1:54" ht="15.6">
      <c r="A64" s="246"/>
      <c r="B64" s="299">
        <f>+'Ark1'!C1638</f>
        <v>2024</v>
      </c>
      <c r="C64" s="86">
        <f>+'Ark1'!L1638</f>
        <v>2</v>
      </c>
      <c r="D64" s="86" t="s">
        <v>29</v>
      </c>
      <c r="E64" s="86">
        <f>+'Ark1'!AP1638</f>
        <v>7</v>
      </c>
      <c r="F64" s="274" t="str">
        <f>VLOOKUP(E64,RNR!$D$2:$E$38,2)</f>
        <v>Vestlandsk Raukolle</v>
      </c>
      <c r="G64" s="86" t="str">
        <f>+IF(H64=0,"",'Ark1'!Q1638)</f>
        <v/>
      </c>
      <c r="H64" s="366">
        <f>+'Ark1'!R1638</f>
        <v>0</v>
      </c>
      <c r="I64" s="28" t="str">
        <f>+IF(H64=0,"",'Ark1'!AE1638)</f>
        <v/>
      </c>
      <c r="J64" s="28"/>
      <c r="K64" s="28" t="str">
        <f>+IF(H64=0,"",'Ark1'!AF1638)</f>
        <v/>
      </c>
      <c r="L64" s="27" t="str">
        <f>+IF(H64=0,"",'Ark1'!T1638)</f>
        <v/>
      </c>
      <c r="M64" s="298" t="str">
        <f>+IF(H64=0,"",'Ark1'!U1638)</f>
        <v/>
      </c>
      <c r="N64" s="28"/>
      <c r="O64" s="33" t="str">
        <f>+IF(H64=0,"",'Ark1'!W1638)</f>
        <v/>
      </c>
      <c r="P64" s="33" t="str">
        <f>+IF(H64=0,"",'Ark1'!X1638)</f>
        <v/>
      </c>
      <c r="Q64" s="33" t="str">
        <f>+IF(H64=0,"",'Ark1'!AG1638)</f>
        <v/>
      </c>
      <c r="R64" s="33" t="str">
        <f>+IF(H64=0,"",'Ark1'!AH1638)</f>
        <v/>
      </c>
      <c r="S64" s="382" t="str">
        <f>+IF(H64=0,"",'Ark1'!AR1638)</f>
        <v/>
      </c>
      <c r="T64" s="114" t="str">
        <f>+IF(H64=0,"",'Ark1'!AS1638)</f>
        <v/>
      </c>
      <c r="U64" s="33" t="str">
        <f>+IF(H64=0,"",'Ark1'!Y1638)</f>
        <v/>
      </c>
      <c r="V64" s="27" t="str">
        <f>+IF(H64=0,"",'Ark1'!AA1638)</f>
        <v/>
      </c>
      <c r="W64" s="298" t="str">
        <f t="shared" si="3"/>
        <v/>
      </c>
      <c r="X64" s="33" t="str">
        <f t="shared" si="4"/>
        <v/>
      </c>
      <c r="Y64" s="28" t="str">
        <f t="shared" si="5"/>
        <v/>
      </c>
      <c r="Z64" s="246"/>
      <c r="AA64" s="249"/>
      <c r="AC64" s="28"/>
      <c r="AD64" s="27"/>
      <c r="AE64" s="250"/>
      <c r="AF64" s="86"/>
      <c r="AJ64" s="86"/>
    </row>
    <row r="65" spans="1:36" ht="15.6">
      <c r="A65" s="246"/>
      <c r="B65" s="299">
        <f>+'Ark1'!C1639</f>
        <v>2024</v>
      </c>
      <c r="C65" s="86">
        <f>+'Ark1'!L1639</f>
        <v>2</v>
      </c>
      <c r="D65" s="86" t="s">
        <v>29</v>
      </c>
      <c r="E65" s="86">
        <f>+'Ark1'!AP1639</f>
        <v>8</v>
      </c>
      <c r="F65" s="274" t="str">
        <f>VLOOKUP(E65,RNR!$D$2:$E$38,2)</f>
        <v>Vestlandsk fjordfe</v>
      </c>
      <c r="G65" s="86">
        <f>+IF(H65=0,"",'Ark1'!Q1639)</f>
        <v>4</v>
      </c>
      <c r="H65" s="366">
        <f>+'Ark1'!R1639</f>
        <v>8</v>
      </c>
      <c r="I65" s="28">
        <f>+IF(H65=0,"",'Ark1'!AE1639)</f>
        <v>8.3333333333333357</v>
      </c>
      <c r="J65" s="28"/>
      <c r="K65" s="28">
        <f>+IF(H65=0,"",'Ark1'!AF1639)</f>
        <v>5.3834850818820659</v>
      </c>
      <c r="L65" s="27">
        <f>+IF(H65=0,"",'Ark1'!T1639)</f>
        <v>4.25</v>
      </c>
      <c r="M65" s="298">
        <f>+IF(H65=0,"",'Ark1'!U1639)</f>
        <v>151.58750000000001</v>
      </c>
      <c r="N65" s="28"/>
      <c r="O65" s="33">
        <f>+IF(H65=0,"",'Ark1'!W1639)</f>
        <v>0</v>
      </c>
      <c r="P65" s="33">
        <f>+IF(H65=0,"",'Ark1'!X1639)</f>
        <v>0</v>
      </c>
      <c r="Q65" s="33">
        <f>+IF(H65=0,"",'Ark1'!AG1639)</f>
        <v>1129</v>
      </c>
      <c r="R65" s="33">
        <f>+IF(H65=0,"",'Ark1'!AH1639)</f>
        <v>0</v>
      </c>
      <c r="S65" s="382">
        <f>+IF(H65=0,"",'Ark1'!AR1639)</f>
        <v>181.625</v>
      </c>
      <c r="T65" s="114">
        <f>+IF(H65=0,"",'Ark1'!AS1639)</f>
        <v>24.353655427933017</v>
      </c>
      <c r="U65" s="33">
        <f>+IF(H65=0,"",'Ark1'!Y1639)</f>
        <v>52.840643388872557</v>
      </c>
      <c r="V65" s="27">
        <f>+IF(H65=0,"",'Ark1'!AA1639)</f>
        <v>0.4330127018922193</v>
      </c>
      <c r="W65" s="298">
        <f t="shared" si="3"/>
        <v>134.26705048715678</v>
      </c>
      <c r="X65" s="33">
        <f t="shared" si="4"/>
        <v>75.793750000000003</v>
      </c>
      <c r="Y65" s="28">
        <f t="shared" si="5"/>
        <v>2</v>
      </c>
      <c r="Z65" s="246"/>
      <c r="AA65" s="249"/>
      <c r="AC65" s="28"/>
      <c r="AD65" s="27"/>
      <c r="AE65" s="250"/>
      <c r="AF65" s="86"/>
      <c r="AJ65" s="86"/>
    </row>
    <row r="66" spans="1:36" ht="15.6">
      <c r="A66" s="246"/>
      <c r="B66" s="299">
        <f>+'Ark1'!C1640</f>
        <v>2024</v>
      </c>
      <c r="C66" s="86">
        <f>+'Ark1'!L1640</f>
        <v>2</v>
      </c>
      <c r="D66" s="86" t="s">
        <v>29</v>
      </c>
      <c r="E66" s="86">
        <f>+'Ark1'!AP1640</f>
        <v>9</v>
      </c>
      <c r="F66" s="274" t="str">
        <f>VLOOKUP(E66,RNR!$D$2:$E$38,2)</f>
        <v>Holstein</v>
      </c>
      <c r="G66" s="86">
        <f>+IF(H66=0,"",'Ark1'!Q1640)</f>
        <v>6</v>
      </c>
      <c r="H66" s="366">
        <f>+'Ark1'!R1640</f>
        <v>7</v>
      </c>
      <c r="I66" s="28">
        <f>+IF(H66=0,"",'Ark1'!AE1640)</f>
        <v>5.3030303030303036</v>
      </c>
      <c r="J66" s="28"/>
      <c r="K66" s="28">
        <f>+IF(H66=0,"",'Ark1'!AF1640)</f>
        <v>3.0969310393414968</v>
      </c>
      <c r="L66" s="27">
        <f>+IF(H66=0,"",'Ark1'!T1640)</f>
        <v>4.7142857142857153</v>
      </c>
      <c r="M66" s="298">
        <f>+IF(H66=0,"",'Ark1'!U1640)</f>
        <v>210.37142857142859</v>
      </c>
      <c r="N66" s="28"/>
      <c r="O66" s="33">
        <f>+IF(H66=0,"",'Ark1'!W1640)</f>
        <v>0</v>
      </c>
      <c r="P66" s="33">
        <f>+IF(H66=0,"",'Ark1'!X1640)</f>
        <v>0</v>
      </c>
      <c r="Q66" s="33">
        <f>+IF(H66=0,"",'Ark1'!AG1640)</f>
        <v>817.42857142857156</v>
      </c>
      <c r="R66" s="33">
        <f>+IF(H66=0,"",'Ark1'!AH1640)</f>
        <v>0</v>
      </c>
      <c r="S66" s="382">
        <f>+IF(H66=0,"",'Ark1'!AR1640)</f>
        <v>206.28571428571425</v>
      </c>
      <c r="T66" s="114">
        <f>+IF(H66=0,"",'Ark1'!AS1640)</f>
        <v>23.651936610421327</v>
      </c>
      <c r="U66" s="33">
        <f>+IF(H66=0,"",'Ark1'!Y1640)</f>
        <v>42.576643975833761</v>
      </c>
      <c r="V66" s="27">
        <f>+IF(H66=0,"",'Ark1'!AA1640)</f>
        <v>0.8806305718527101</v>
      </c>
      <c r="W66" s="298">
        <f t="shared" si="3"/>
        <v>257.35756728416641</v>
      </c>
      <c r="X66" s="33">
        <f t="shared" si="4"/>
        <v>105.1857142857143</v>
      </c>
      <c r="Y66" s="28">
        <f t="shared" si="5"/>
        <v>1.1666666666666667</v>
      </c>
      <c r="Z66" s="246"/>
      <c r="AA66" s="249"/>
      <c r="AC66" s="28"/>
      <c r="AD66" s="27"/>
      <c r="AE66" s="250"/>
      <c r="AF66" s="86"/>
      <c r="AJ66" s="86"/>
    </row>
    <row r="67" spans="1:36" ht="15.6">
      <c r="A67" s="246"/>
      <c r="B67" s="299">
        <f>+'Ark1'!C1641</f>
        <v>2024</v>
      </c>
      <c r="C67" s="86">
        <f>+'Ark1'!L1641</f>
        <v>2</v>
      </c>
      <c r="D67" s="86" t="s">
        <v>29</v>
      </c>
      <c r="E67" s="86">
        <f>+'Ark1'!AP1641</f>
        <v>10</v>
      </c>
      <c r="F67" s="274" t="str">
        <f>VLOOKUP(E67,RNR!$D$2:$E$38,2)</f>
        <v>Rød Dansk Mælkefe</v>
      </c>
      <c r="G67" s="86" t="str">
        <f>+IF(H67=0,"",'Ark1'!Q1641)</f>
        <v/>
      </c>
      <c r="H67" s="366">
        <f>+'Ark1'!R1641</f>
        <v>0</v>
      </c>
      <c r="I67" s="28" t="str">
        <f>+IF(H67=0,"",'Ark1'!AE1641)</f>
        <v/>
      </c>
      <c r="J67" s="28"/>
      <c r="K67" s="28" t="str">
        <f>+IF(H67=0,"",'Ark1'!AF1641)</f>
        <v/>
      </c>
      <c r="L67" s="27" t="str">
        <f>+IF(H67=0,"",'Ark1'!T1641)</f>
        <v/>
      </c>
      <c r="M67" s="298" t="str">
        <f>+IF(H67=0,"",'Ark1'!U1641)</f>
        <v/>
      </c>
      <c r="N67" s="28"/>
      <c r="O67" s="33" t="str">
        <f>+IF(H67=0,"",'Ark1'!W1641)</f>
        <v/>
      </c>
      <c r="P67" s="33" t="str">
        <f>+IF(H67=0,"",'Ark1'!X1641)</f>
        <v/>
      </c>
      <c r="Q67" s="33" t="str">
        <f>+IF(H67=0,"",'Ark1'!AG1641)</f>
        <v/>
      </c>
      <c r="R67" s="33" t="str">
        <f>+IF(H67=0,"",'Ark1'!AH1641)</f>
        <v/>
      </c>
      <c r="S67" s="382" t="str">
        <f>+IF(H67=0,"",'Ark1'!AR1641)</f>
        <v/>
      </c>
      <c r="T67" s="114" t="str">
        <f>+IF(H67=0,"",'Ark1'!AS1641)</f>
        <v/>
      </c>
      <c r="U67" s="33" t="str">
        <f>+IF(H67=0,"",'Ark1'!Y1641)</f>
        <v/>
      </c>
      <c r="V67" s="27" t="str">
        <f>+IF(H67=0,"",'Ark1'!AA1641)</f>
        <v/>
      </c>
      <c r="W67" s="298" t="str">
        <f t="shared" si="3"/>
        <v/>
      </c>
      <c r="X67" s="33" t="str">
        <f t="shared" si="4"/>
        <v/>
      </c>
      <c r="Y67" s="28" t="str">
        <f t="shared" si="5"/>
        <v/>
      </c>
      <c r="Z67" s="246"/>
      <c r="AA67" s="249"/>
      <c r="AC67" s="28"/>
      <c r="AD67" s="27"/>
      <c r="AE67" s="250"/>
      <c r="AF67" s="86"/>
      <c r="AJ67" s="86"/>
    </row>
    <row r="68" spans="1:36" ht="15.6">
      <c r="A68" s="246"/>
      <c r="B68" s="299">
        <f>+'Ark1'!C1642</f>
        <v>2024</v>
      </c>
      <c r="C68" s="86">
        <f>+'Ark1'!L1642</f>
        <v>2</v>
      </c>
      <c r="D68" s="86" t="s">
        <v>29</v>
      </c>
      <c r="E68" s="86">
        <f>+'Ark1'!AP1642</f>
        <v>11</v>
      </c>
      <c r="F68" s="274" t="str">
        <f>VLOOKUP(E68,RNR!$D$2:$E$38,2)</f>
        <v>Brown Swiss</v>
      </c>
      <c r="G68" s="86" t="str">
        <f>+IF(H68=0,"",'Ark1'!Q1642)</f>
        <v/>
      </c>
      <c r="H68" s="366">
        <f>+'Ark1'!R1642</f>
        <v>0</v>
      </c>
      <c r="I68" s="28" t="str">
        <f>+IF(H68=0,"",'Ark1'!AE1642)</f>
        <v/>
      </c>
      <c r="J68" s="28"/>
      <c r="K68" s="28" t="str">
        <f>+IF(H68=0,"",'Ark1'!AF1642)</f>
        <v/>
      </c>
      <c r="L68" s="27" t="str">
        <f>+IF(H68=0,"",'Ark1'!T1642)</f>
        <v/>
      </c>
      <c r="M68" s="298" t="str">
        <f>+IF(H68=0,"",'Ark1'!U1642)</f>
        <v/>
      </c>
      <c r="N68" s="28"/>
      <c r="O68" s="33" t="str">
        <f>+IF(H68=0,"",'Ark1'!W1642)</f>
        <v/>
      </c>
      <c r="P68" s="33" t="str">
        <f>+IF(H68=0,"",'Ark1'!X1642)</f>
        <v/>
      </c>
      <c r="Q68" s="33" t="str">
        <f>+IF(H68=0,"",'Ark1'!AG1642)</f>
        <v/>
      </c>
      <c r="R68" s="33" t="str">
        <f>+IF(H68=0,"",'Ark1'!AH1642)</f>
        <v/>
      </c>
      <c r="S68" s="382" t="str">
        <f>+IF(H68=0,"",'Ark1'!AR1642)</f>
        <v/>
      </c>
      <c r="T68" s="114" t="str">
        <f>+IF(H68=0,"",'Ark1'!AS1642)</f>
        <v/>
      </c>
      <c r="U68" s="33" t="str">
        <f>+IF(H68=0,"",'Ark1'!Y1642)</f>
        <v/>
      </c>
      <c r="V68" s="27" t="str">
        <f>+IF(H68=0,"",'Ark1'!AA1642)</f>
        <v/>
      </c>
      <c r="W68" s="298" t="str">
        <f t="shared" si="3"/>
        <v/>
      </c>
      <c r="X68" s="33" t="str">
        <f t="shared" si="4"/>
        <v/>
      </c>
      <c r="Y68" s="28" t="str">
        <f t="shared" si="5"/>
        <v/>
      </c>
      <c r="Z68" s="246"/>
      <c r="AA68" s="249"/>
      <c r="AC68" s="28"/>
      <c r="AD68" s="27"/>
      <c r="AE68" s="250"/>
      <c r="AF68" s="86"/>
      <c r="AJ68" s="86"/>
    </row>
    <row r="69" spans="1:36" ht="15.6">
      <c r="A69" s="246"/>
      <c r="B69" s="299">
        <f>+'Ark1'!C1643</f>
        <v>2024</v>
      </c>
      <c r="C69" s="86">
        <f>+'Ark1'!L1643</f>
        <v>2</v>
      </c>
      <c r="D69" s="86" t="s">
        <v>29</v>
      </c>
      <c r="E69" s="86">
        <f>+'Ark1'!AP1643</f>
        <v>12</v>
      </c>
      <c r="F69" s="274" t="str">
        <f>VLOOKUP(E69,RNR!$D$2:$E$38,2)</f>
        <v>Jarlsbergfe</v>
      </c>
      <c r="G69" s="86" t="str">
        <f>+IF(H69=0,"",'Ark1'!Q1643)</f>
        <v/>
      </c>
      <c r="H69" s="366">
        <f>+'Ark1'!R1643</f>
        <v>0</v>
      </c>
      <c r="I69" s="28" t="str">
        <f>+IF(H69=0,"",'Ark1'!AE1643)</f>
        <v/>
      </c>
      <c r="J69" s="28"/>
      <c r="K69" s="28" t="str">
        <f>+IF(H69=0,"",'Ark1'!AF1643)</f>
        <v/>
      </c>
      <c r="L69" s="27" t="str">
        <f>+IF(H69=0,"",'Ark1'!T1643)</f>
        <v/>
      </c>
      <c r="M69" s="298" t="str">
        <f>+IF(H69=0,"",'Ark1'!U1643)</f>
        <v/>
      </c>
      <c r="N69" s="28"/>
      <c r="O69" s="33" t="str">
        <f>+IF(H69=0,"",'Ark1'!W1643)</f>
        <v/>
      </c>
      <c r="P69" s="33" t="str">
        <f>+IF(H69=0,"",'Ark1'!X1643)</f>
        <v/>
      </c>
      <c r="Q69" s="33" t="str">
        <f>+IF(H69=0,"",'Ark1'!AG1643)</f>
        <v/>
      </c>
      <c r="R69" s="33" t="str">
        <f>+IF(H69=0,"",'Ark1'!AH1643)</f>
        <v/>
      </c>
      <c r="S69" s="382" t="str">
        <f>+IF(H69=0,"",'Ark1'!AR1643)</f>
        <v/>
      </c>
      <c r="T69" s="114" t="str">
        <f>+IF(H69=0,"",'Ark1'!AS1643)</f>
        <v/>
      </c>
      <c r="U69" s="33" t="str">
        <f>+IF(H69=0,"",'Ark1'!Y1643)</f>
        <v/>
      </c>
      <c r="V69" s="27" t="str">
        <f>+IF(H69=0,"",'Ark1'!AA1643)</f>
        <v/>
      </c>
      <c r="W69" s="298" t="str">
        <f t="shared" si="3"/>
        <v/>
      </c>
      <c r="X69" s="33" t="str">
        <f t="shared" si="4"/>
        <v/>
      </c>
      <c r="Y69" s="28" t="str">
        <f t="shared" si="5"/>
        <v/>
      </c>
      <c r="Z69" s="246"/>
      <c r="AA69" s="249"/>
      <c r="AC69" s="28"/>
      <c r="AD69" s="27"/>
      <c r="AE69" s="250"/>
      <c r="AF69" s="86"/>
      <c r="AJ69" s="86"/>
    </row>
    <row r="70" spans="1:36" ht="15.6">
      <c r="A70" s="246"/>
      <c r="B70" s="299">
        <f>+'Ark1'!C1644</f>
        <v>2024</v>
      </c>
      <c r="C70" s="86">
        <f>+'Ark1'!L1644</f>
        <v>2</v>
      </c>
      <c r="D70" s="86" t="s">
        <v>29</v>
      </c>
      <c r="E70" s="86">
        <f>+'Ark1'!AP1644</f>
        <v>13</v>
      </c>
      <c r="F70" s="274" t="str">
        <f>VLOOKUP(E70,RNR!$D$2:$E$38,2)</f>
        <v>Fleckvieh</v>
      </c>
      <c r="G70" s="86" t="str">
        <f>+IF(H70=0,"",'Ark1'!Q1644)</f>
        <v/>
      </c>
      <c r="H70" s="366">
        <f>+'Ark1'!R1644</f>
        <v>0</v>
      </c>
      <c r="I70" s="28" t="str">
        <f>+IF(H70=0,"",'Ark1'!AE1644)</f>
        <v/>
      </c>
      <c r="J70" s="28"/>
      <c r="K70" s="28" t="str">
        <f>+IF(H70=0,"",'Ark1'!AF1644)</f>
        <v/>
      </c>
      <c r="L70" s="27" t="str">
        <f>+IF(H70=0,"",'Ark1'!T1644)</f>
        <v/>
      </c>
      <c r="M70" s="298" t="str">
        <f>+IF(H70=0,"",'Ark1'!U1644)</f>
        <v/>
      </c>
      <c r="N70" s="28"/>
      <c r="O70" s="33" t="str">
        <f>+IF(H70=0,"",'Ark1'!W1644)</f>
        <v/>
      </c>
      <c r="P70" s="33" t="str">
        <f>+IF(H70=0,"",'Ark1'!X1644)</f>
        <v/>
      </c>
      <c r="Q70" s="33" t="str">
        <f>+IF(H70=0,"",'Ark1'!AG1644)</f>
        <v/>
      </c>
      <c r="R70" s="33" t="str">
        <f>+IF(H70=0,"",'Ark1'!AH1644)</f>
        <v/>
      </c>
      <c r="S70" s="382" t="str">
        <f>+IF(H70=0,"",'Ark1'!AR1644)</f>
        <v/>
      </c>
      <c r="T70" s="114" t="str">
        <f>+IF(H70=0,"",'Ark1'!AS1644)</f>
        <v/>
      </c>
      <c r="U70" s="33" t="str">
        <f>+IF(H70=0,"",'Ark1'!Y1644)</f>
        <v/>
      </c>
      <c r="V70" s="27" t="str">
        <f>+IF(H70=0,"",'Ark1'!AA1644)</f>
        <v/>
      </c>
      <c r="W70" s="298" t="str">
        <f t="shared" si="3"/>
        <v/>
      </c>
      <c r="X70" s="33" t="str">
        <f t="shared" si="4"/>
        <v/>
      </c>
      <c r="Y70" s="28" t="str">
        <f t="shared" si="5"/>
        <v/>
      </c>
      <c r="Z70" s="246"/>
      <c r="AA70" s="249"/>
      <c r="AC70" s="28"/>
      <c r="AD70" s="27"/>
      <c r="AE70" s="250"/>
      <c r="AF70" s="86"/>
      <c r="AJ70" s="86"/>
    </row>
    <row r="71" spans="1:36" ht="15.6">
      <c r="A71" s="246"/>
      <c r="B71" s="299">
        <f>+'Ark1'!C1645</f>
        <v>2024</v>
      </c>
      <c r="C71" s="86">
        <f>+'Ark1'!L1645</f>
        <v>2</v>
      </c>
      <c r="D71" s="86" t="s">
        <v>29</v>
      </c>
      <c r="E71" s="86">
        <f>+'Ark1'!AP1645</f>
        <v>14</v>
      </c>
      <c r="F71" s="274" t="str">
        <f>VLOOKUP(E71,RNR!$D$2:$E$38,2)</f>
        <v>Canadisk Ayrshire</v>
      </c>
      <c r="G71" s="86" t="str">
        <f>+IF(H71=0,"",'Ark1'!Q1645)</f>
        <v/>
      </c>
      <c r="H71" s="366">
        <f>+'Ark1'!R1645</f>
        <v>0</v>
      </c>
      <c r="I71" s="28" t="str">
        <f>+IF(H71=0,"",'Ark1'!AE1645)</f>
        <v/>
      </c>
      <c r="J71" s="28"/>
      <c r="K71" s="28" t="str">
        <f>+IF(H71=0,"",'Ark1'!AF1645)</f>
        <v/>
      </c>
      <c r="L71" s="27" t="str">
        <f>+IF(H71=0,"",'Ark1'!T1645)</f>
        <v/>
      </c>
      <c r="M71" s="298" t="str">
        <f>+IF(H71=0,"",'Ark1'!U1645)</f>
        <v/>
      </c>
      <c r="N71" s="28"/>
      <c r="O71" s="33" t="str">
        <f>+IF(H71=0,"",'Ark1'!W1645)</f>
        <v/>
      </c>
      <c r="P71" s="33" t="str">
        <f>+IF(H71=0,"",'Ark1'!X1645)</f>
        <v/>
      </c>
      <c r="Q71" s="33" t="str">
        <f>+IF(H71=0,"",'Ark1'!AG1645)</f>
        <v/>
      </c>
      <c r="R71" s="33" t="str">
        <f>+IF(H71=0,"",'Ark1'!AH1645)</f>
        <v/>
      </c>
      <c r="S71" s="382" t="str">
        <f>+IF(H71=0,"",'Ark1'!AR1645)</f>
        <v/>
      </c>
      <c r="T71" s="114" t="str">
        <f>+IF(H71=0,"",'Ark1'!AS1645)</f>
        <v/>
      </c>
      <c r="U71" s="33" t="str">
        <f>+IF(H71=0,"",'Ark1'!Y1645)</f>
        <v/>
      </c>
      <c r="V71" s="27" t="str">
        <f>+IF(H71=0,"",'Ark1'!AA1645)</f>
        <v/>
      </c>
      <c r="W71" s="298" t="str">
        <f t="shared" si="3"/>
        <v/>
      </c>
      <c r="X71" s="33" t="str">
        <f t="shared" si="4"/>
        <v/>
      </c>
      <c r="Y71" s="28" t="str">
        <f t="shared" si="5"/>
        <v/>
      </c>
      <c r="Z71" s="246"/>
      <c r="AA71" s="249"/>
      <c r="AC71" s="28"/>
      <c r="AD71" s="27"/>
      <c r="AE71" s="250"/>
      <c r="AF71" s="86"/>
      <c r="AJ71" s="86"/>
    </row>
    <row r="72" spans="1:36" ht="15.6">
      <c r="A72" s="246"/>
      <c r="B72" s="299">
        <f>+'Ark1'!C1646</f>
        <v>2024</v>
      </c>
      <c r="C72" s="86">
        <f>+'Ark1'!L1646</f>
        <v>2</v>
      </c>
      <c r="D72" s="86" t="s">
        <v>29</v>
      </c>
      <c r="E72" s="86">
        <f>+'Ark1'!AP1646</f>
        <v>15</v>
      </c>
      <c r="F72" s="274" t="str">
        <f>VLOOKUP(E72,RNR!$D$2:$E$38,2)</f>
        <v>Montbéliard</v>
      </c>
      <c r="G72" s="86" t="str">
        <f>+IF(H72=0,"",'Ark1'!Q1646)</f>
        <v/>
      </c>
      <c r="H72" s="366">
        <f>+'Ark1'!R1646</f>
        <v>0</v>
      </c>
      <c r="I72" s="28" t="str">
        <f>+IF(H72=0,"",'Ark1'!AE1646)</f>
        <v/>
      </c>
      <c r="J72" s="28"/>
      <c r="K72" s="28" t="str">
        <f>+IF(H72=0,"",'Ark1'!AF1646)</f>
        <v/>
      </c>
      <c r="L72" s="27" t="str">
        <f>+IF(H72=0,"",'Ark1'!T1646)</f>
        <v/>
      </c>
      <c r="M72" s="298" t="str">
        <f>+IF(H72=0,"",'Ark1'!U1646)</f>
        <v/>
      </c>
      <c r="N72" s="28"/>
      <c r="O72" s="33" t="str">
        <f>+IF(H72=0,"",'Ark1'!W1646)</f>
        <v/>
      </c>
      <c r="P72" s="33" t="str">
        <f>+IF(H72=0,"",'Ark1'!X1646)</f>
        <v/>
      </c>
      <c r="Q72" s="33" t="str">
        <f>+IF(H72=0,"",'Ark1'!AG1646)</f>
        <v/>
      </c>
      <c r="R72" s="33" t="str">
        <f>+IF(H72=0,"",'Ark1'!AH1646)</f>
        <v/>
      </c>
      <c r="S72" s="382" t="str">
        <f>+IF(H72=0,"",'Ark1'!AR1646)</f>
        <v/>
      </c>
      <c r="T72" s="114" t="str">
        <f>+IF(H72=0,"",'Ark1'!AS1646)</f>
        <v/>
      </c>
      <c r="U72" s="33" t="str">
        <f>+IF(H72=0,"",'Ark1'!Y1646)</f>
        <v/>
      </c>
      <c r="V72" s="27" t="str">
        <f>+IF(H72=0,"",'Ark1'!AA1646)</f>
        <v/>
      </c>
      <c r="W72" s="298" t="str">
        <f t="shared" si="3"/>
        <v/>
      </c>
      <c r="X72" s="33" t="str">
        <f t="shared" si="4"/>
        <v/>
      </c>
      <c r="Y72" s="28" t="str">
        <f t="shared" si="5"/>
        <v/>
      </c>
      <c r="Z72" s="246"/>
      <c r="AA72" s="249"/>
      <c r="AC72" s="28"/>
      <c r="AD72" s="27"/>
      <c r="AE72" s="250"/>
      <c r="AF72" s="86"/>
      <c r="AJ72" s="86"/>
    </row>
    <row r="73" spans="1:36" ht="15.6">
      <c r="A73" s="246"/>
      <c r="B73" s="299">
        <f>+'Ark1'!C1647</f>
        <v>2024</v>
      </c>
      <c r="C73" s="86">
        <f>+'Ark1'!L1647</f>
        <v>2</v>
      </c>
      <c r="D73" s="86" t="s">
        <v>29</v>
      </c>
      <c r="E73" s="86">
        <f>+'Ark1'!AP1647</f>
        <v>16</v>
      </c>
      <c r="F73" s="274" t="str">
        <f>VLOOKUP(E73,RNR!$D$2:$E$38,2)</f>
        <v>Mørefe</v>
      </c>
      <c r="G73" s="86" t="str">
        <f>+IF(H73=0,"",'Ark1'!Q1647)</f>
        <v/>
      </c>
      <c r="H73" s="366">
        <f>+'Ark1'!R1647</f>
        <v>0</v>
      </c>
      <c r="I73" s="28" t="str">
        <f>+IF(H73=0,"",'Ark1'!AE1647)</f>
        <v/>
      </c>
      <c r="J73" s="28"/>
      <c r="K73" s="28" t="str">
        <f>+IF(H73=0,"",'Ark1'!AF1647)</f>
        <v/>
      </c>
      <c r="L73" s="27" t="str">
        <f>+IF(H73=0,"",'Ark1'!T1647)</f>
        <v/>
      </c>
      <c r="M73" s="298" t="str">
        <f>+IF(H73=0,"",'Ark1'!U1647)</f>
        <v/>
      </c>
      <c r="N73" s="28"/>
      <c r="O73" s="33" t="str">
        <f>+IF(H73=0,"",'Ark1'!W1647)</f>
        <v/>
      </c>
      <c r="P73" s="33" t="str">
        <f>+IF(H73=0,"",'Ark1'!X1647)</f>
        <v/>
      </c>
      <c r="Q73" s="33" t="str">
        <f>+IF(H73=0,"",'Ark1'!AG1647)</f>
        <v/>
      </c>
      <c r="R73" s="33" t="str">
        <f>+IF(H73=0,"",'Ark1'!AH1647)</f>
        <v/>
      </c>
      <c r="S73" s="382" t="str">
        <f>+IF(H73=0,"",'Ark1'!AR1647)</f>
        <v/>
      </c>
      <c r="T73" s="114" t="str">
        <f>+IF(H73=0,"",'Ark1'!AS1647)</f>
        <v/>
      </c>
      <c r="U73" s="33" t="str">
        <f>+IF(H73=0,"",'Ark1'!Y1647)</f>
        <v/>
      </c>
      <c r="V73" s="27" t="str">
        <f>+IF(H73=0,"",'Ark1'!AA1647)</f>
        <v/>
      </c>
      <c r="W73" s="298" t="str">
        <f t="shared" si="3"/>
        <v/>
      </c>
      <c r="X73" s="33" t="str">
        <f t="shared" si="4"/>
        <v/>
      </c>
      <c r="Y73" s="28" t="str">
        <f t="shared" si="5"/>
        <v/>
      </c>
      <c r="Z73" s="246"/>
      <c r="AA73" s="249"/>
      <c r="AC73" s="28"/>
      <c r="AD73" s="27"/>
      <c r="AE73" s="250"/>
      <c r="AF73" s="86"/>
      <c r="AJ73" s="86"/>
    </row>
    <row r="74" spans="1:36" ht="15.6">
      <c r="A74" s="246"/>
      <c r="B74" s="299">
        <f>+'Ark1'!C1648</f>
        <v>2024</v>
      </c>
      <c r="C74" s="86">
        <f>+'Ark1'!L1648</f>
        <v>2</v>
      </c>
      <c r="D74" s="86" t="s">
        <v>29</v>
      </c>
      <c r="E74" s="86">
        <f>+'Ark1'!AP1648</f>
        <v>17</v>
      </c>
      <c r="F74" s="274" t="str">
        <f>VLOOKUP(E74,RNR!$D$2:$E$38,2)</f>
        <v>Normande</v>
      </c>
      <c r="G74" s="86" t="str">
        <f>+IF(H74=0,"",'Ark1'!Q1648)</f>
        <v/>
      </c>
      <c r="H74" s="366">
        <f>+'Ark1'!R1648</f>
        <v>0</v>
      </c>
      <c r="I74" s="28" t="str">
        <f>+IF(H74=0,"",'Ark1'!AE1648)</f>
        <v/>
      </c>
      <c r="J74" s="28"/>
      <c r="K74" s="28" t="str">
        <f>+IF(H74=0,"",'Ark1'!AF1648)</f>
        <v/>
      </c>
      <c r="L74" s="27" t="str">
        <f>+IF(H74=0,"",'Ark1'!T1648)</f>
        <v/>
      </c>
      <c r="M74" s="298" t="str">
        <f>+IF(H74=0,"",'Ark1'!U1648)</f>
        <v/>
      </c>
      <c r="N74" s="28"/>
      <c r="O74" s="33" t="str">
        <f>+IF(H74=0,"",'Ark1'!W1648)</f>
        <v/>
      </c>
      <c r="P74" s="33" t="str">
        <f>+IF(H74=0,"",'Ark1'!X1648)</f>
        <v/>
      </c>
      <c r="Q74" s="33" t="str">
        <f>+IF(H74=0,"",'Ark1'!AG1648)</f>
        <v/>
      </c>
      <c r="R74" s="33" t="str">
        <f>+IF(H74=0,"",'Ark1'!AH1648)</f>
        <v/>
      </c>
      <c r="S74" s="382" t="str">
        <f>+IF(H74=0,"",'Ark1'!AR1648)</f>
        <v/>
      </c>
      <c r="T74" s="114" t="str">
        <f>+IF(H74=0,"",'Ark1'!AS1648)</f>
        <v/>
      </c>
      <c r="U74" s="33" t="str">
        <f>+IF(H74=0,"",'Ark1'!Y1648)</f>
        <v/>
      </c>
      <c r="V74" s="27" t="str">
        <f>+IF(H74=0,"",'Ark1'!AA1648)</f>
        <v/>
      </c>
      <c r="W74" s="298" t="str">
        <f t="shared" si="3"/>
        <v/>
      </c>
      <c r="X74" s="33" t="str">
        <f t="shared" si="4"/>
        <v/>
      </c>
      <c r="Y74" s="28" t="str">
        <f t="shared" si="5"/>
        <v/>
      </c>
      <c r="Z74" s="246"/>
      <c r="AA74" s="249"/>
      <c r="AC74" s="28"/>
      <c r="AD74" s="27"/>
      <c r="AE74" s="250"/>
      <c r="AF74" s="86"/>
      <c r="AJ74" s="86"/>
    </row>
    <row r="75" spans="1:36" ht="15.6">
      <c r="A75" s="246"/>
      <c r="B75" s="299">
        <f>+'Ark1'!C1649</f>
        <v>2024</v>
      </c>
      <c r="C75" s="86">
        <f>+'Ark1'!L1649</f>
        <v>2</v>
      </c>
      <c r="D75" s="86" t="s">
        <v>29</v>
      </c>
      <c r="E75" s="86">
        <f>+'Ark1'!AP1649</f>
        <v>21</v>
      </c>
      <c r="F75" s="274" t="str">
        <f>VLOOKUP(E75,RNR!$D$2:$E$38,2)</f>
        <v>Hereford</v>
      </c>
      <c r="G75" s="86">
        <f>+IF(H75=0,"",'Ark1'!Q1649)</f>
        <v>1</v>
      </c>
      <c r="H75" s="366">
        <f>+'Ark1'!R1649</f>
        <v>1</v>
      </c>
      <c r="I75" s="28">
        <f>+IF(H75=0,"",'Ark1'!AE1649)</f>
        <v>0.20325203252032517</v>
      </c>
      <c r="J75" s="28"/>
      <c r="K75" s="28">
        <f>+IF(H75=0,"",'Ark1'!AF1649)</f>
        <v>9.2433247295855905E-2</v>
      </c>
      <c r="L75" s="27">
        <f>+IF(H75=0,"",'Ark1'!T1649)</f>
        <v>4</v>
      </c>
      <c r="M75" s="298">
        <f>+IF(H75=0,"",'Ark1'!U1649)</f>
        <v>171.5</v>
      </c>
      <c r="N75" s="28"/>
      <c r="O75" s="33">
        <f>+IF(H75=0,"",'Ark1'!W1649)</f>
        <v>0</v>
      </c>
      <c r="P75" s="33">
        <f>+IF(H75=0,"",'Ark1'!X1649)</f>
        <v>0</v>
      </c>
      <c r="Q75" s="33">
        <f>+IF(H75=0,"",'Ark1'!AG1649)</f>
        <v>969</v>
      </c>
      <c r="R75" s="33">
        <f>+IF(H75=0,"",'Ark1'!AH1649)</f>
        <v>0</v>
      </c>
      <c r="S75" s="382">
        <f>+IF(H75=0,"",'Ark1'!AR1649)</f>
        <v>199</v>
      </c>
      <c r="T75" s="114">
        <f>+IF(H75=0,"",'Ark1'!AS1649)</f>
        <v>21.825752077982905</v>
      </c>
      <c r="U75" s="33">
        <f>+IF(H75=0,"",'Ark1'!Y1649)</f>
        <v>0</v>
      </c>
      <c r="V75" s="27">
        <f>+IF(H75=0,"",'Ark1'!AA1649)</f>
        <v>0</v>
      </c>
      <c r="W75" s="298">
        <f t="shared" si="3"/>
        <v>176.98658410732713</v>
      </c>
      <c r="X75" s="33">
        <f t="shared" si="4"/>
        <v>85.75</v>
      </c>
      <c r="Y75" s="28">
        <f t="shared" si="5"/>
        <v>1</v>
      </c>
      <c r="Z75" s="246"/>
      <c r="AA75" s="249"/>
      <c r="AC75" s="28"/>
      <c r="AD75" s="27"/>
      <c r="AE75" s="250"/>
      <c r="AF75" s="86"/>
      <c r="AJ75" s="86"/>
    </row>
    <row r="76" spans="1:36" ht="15.6">
      <c r="A76" s="246"/>
      <c r="B76" s="299">
        <f>+'Ark1'!C1650</f>
        <v>2024</v>
      </c>
      <c r="C76" s="86">
        <f>+'Ark1'!L1650</f>
        <v>2</v>
      </c>
      <c r="D76" s="86" t="s">
        <v>29</v>
      </c>
      <c r="E76" s="86">
        <f>+'Ark1'!AP1650</f>
        <v>22</v>
      </c>
      <c r="F76" s="274" t="str">
        <f>VLOOKUP(E76,RNR!$D$2:$E$38,2)</f>
        <v>Charolais</v>
      </c>
      <c r="G76" s="86" t="str">
        <f>+IF(H76=0,"",'Ark1'!Q1650)</f>
        <v/>
      </c>
      <c r="H76" s="366">
        <f>+'Ark1'!R1650</f>
        <v>0</v>
      </c>
      <c r="I76" s="28" t="str">
        <f>+IF(H76=0,"",'Ark1'!AE1650)</f>
        <v/>
      </c>
      <c r="J76" s="28"/>
      <c r="K76" s="28" t="str">
        <f>+IF(H76=0,"",'Ark1'!AF1650)</f>
        <v/>
      </c>
      <c r="L76" s="27" t="str">
        <f>+IF(H76=0,"",'Ark1'!T1650)</f>
        <v/>
      </c>
      <c r="M76" s="298" t="str">
        <f>+IF(H76=0,"",'Ark1'!U1650)</f>
        <v/>
      </c>
      <c r="N76" s="28"/>
      <c r="O76" s="33" t="str">
        <f>+IF(H76=0,"",'Ark1'!W1650)</f>
        <v/>
      </c>
      <c r="P76" s="33" t="str">
        <f>+IF(H76=0,"",'Ark1'!X1650)</f>
        <v/>
      </c>
      <c r="Q76" s="33" t="str">
        <f>+IF(H76=0,"",'Ark1'!AG1650)</f>
        <v/>
      </c>
      <c r="R76" s="33" t="str">
        <f>+IF(H76=0,"",'Ark1'!AH1650)</f>
        <v/>
      </c>
      <c r="S76" s="382" t="str">
        <f>+IF(H76=0,"",'Ark1'!AR1650)</f>
        <v/>
      </c>
      <c r="T76" s="114" t="str">
        <f>+IF(H76=0,"",'Ark1'!AS1650)</f>
        <v/>
      </c>
      <c r="U76" s="33" t="str">
        <f>+IF(H76=0,"",'Ark1'!Y1650)</f>
        <v/>
      </c>
      <c r="V76" s="27" t="str">
        <f>+IF(H76=0,"",'Ark1'!AA1650)</f>
        <v/>
      </c>
      <c r="W76" s="298" t="str">
        <f t="shared" si="3"/>
        <v/>
      </c>
      <c r="X76" s="33" t="str">
        <f t="shared" si="4"/>
        <v/>
      </c>
      <c r="Y76" s="28" t="str">
        <f t="shared" si="5"/>
        <v/>
      </c>
      <c r="Z76" s="246"/>
      <c r="AA76" s="249"/>
      <c r="AC76" s="28"/>
      <c r="AD76" s="27"/>
      <c r="AE76" s="250"/>
      <c r="AF76" s="86"/>
      <c r="AJ76" s="86"/>
    </row>
    <row r="77" spans="1:36" ht="15.6">
      <c r="A77" s="246"/>
      <c r="B77" s="299">
        <f>+'Ark1'!C1651</f>
        <v>2024</v>
      </c>
      <c r="C77" s="86">
        <f>+'Ark1'!L1651</f>
        <v>2</v>
      </c>
      <c r="D77" s="86" t="s">
        <v>29</v>
      </c>
      <c r="E77" s="86">
        <f>+'Ark1'!AP1651</f>
        <v>23</v>
      </c>
      <c r="F77" s="274" t="str">
        <f>VLOOKUP(E77,RNR!$D$2:$E$38,2)</f>
        <v>Aberdeen Angus</v>
      </c>
      <c r="G77" s="86">
        <f>+IF(H77=0,"",'Ark1'!Q1651)</f>
        <v>1</v>
      </c>
      <c r="H77" s="366">
        <f>+'Ark1'!R1651</f>
        <v>3</v>
      </c>
      <c r="I77" s="28">
        <f>+IF(H77=0,"",'Ark1'!AE1651)</f>
        <v>0.46296296296296302</v>
      </c>
      <c r="J77" s="28"/>
      <c r="K77" s="28">
        <f>+IF(H77=0,"",'Ark1'!AF1651)</f>
        <v>0.17541090490293898</v>
      </c>
      <c r="L77" s="27">
        <f>+IF(H77=0,"",'Ark1'!T1651)</f>
        <v>2.6666666666666661</v>
      </c>
      <c r="M77" s="298">
        <f>+IF(H77=0,"",'Ark1'!U1651)</f>
        <v>147.43333333333331</v>
      </c>
      <c r="N77" s="28"/>
      <c r="O77" s="33">
        <f>+IF(H77=0,"",'Ark1'!W1651)</f>
        <v>0</v>
      </c>
      <c r="P77" s="33">
        <f>+IF(H77=0,"",'Ark1'!X1651)</f>
        <v>0</v>
      </c>
      <c r="Q77" s="33">
        <f>+IF(H77=0,"",'Ark1'!AG1651)</f>
        <v>1284</v>
      </c>
      <c r="R77" s="33">
        <f>+IF(H77=0,"",'Ark1'!AH1651)</f>
        <v>0</v>
      </c>
      <c r="S77" s="382">
        <f>+IF(H77=0,"",'Ark1'!AR1651)</f>
        <v>188</v>
      </c>
      <c r="T77" s="114">
        <f>+IF(H77=0,"",'Ark1'!AS1651)</f>
        <v>22.024104920548378</v>
      </c>
      <c r="U77" s="33">
        <f>+IF(H77=0,"",'Ark1'!Y1651)</f>
        <v>22.884104138511255</v>
      </c>
      <c r="V77" s="27">
        <f>+IF(H77=0,"",'Ark1'!AA1651)</f>
        <v>0.47140452079103218</v>
      </c>
      <c r="W77" s="298">
        <f t="shared" si="3"/>
        <v>114.8234683281412</v>
      </c>
      <c r="X77" s="33">
        <f t="shared" si="4"/>
        <v>73.716666666666654</v>
      </c>
      <c r="Y77" s="28">
        <f t="shared" si="5"/>
        <v>3</v>
      </c>
      <c r="Z77" s="246"/>
      <c r="AA77" s="249"/>
      <c r="AC77" s="28"/>
      <c r="AD77" s="27"/>
      <c r="AE77" s="250"/>
      <c r="AF77" s="86"/>
      <c r="AJ77" s="86"/>
    </row>
    <row r="78" spans="1:36" ht="15.6">
      <c r="A78" s="246"/>
      <c r="B78" s="299">
        <f>+'Ark1'!C1652</f>
        <v>2024</v>
      </c>
      <c r="C78" s="86">
        <f>+'Ark1'!L1652</f>
        <v>2</v>
      </c>
      <c r="D78" s="86" t="s">
        <v>29</v>
      </c>
      <c r="E78" s="86">
        <f>+'Ark1'!AP1652</f>
        <v>24</v>
      </c>
      <c r="F78" s="274" t="str">
        <f>VLOOKUP(E78,RNR!$D$2:$E$38,2)</f>
        <v>Limousin</v>
      </c>
      <c r="G78" s="86" t="str">
        <f>+IF(H78=0,"",'Ark1'!Q1652)</f>
        <v/>
      </c>
      <c r="H78" s="366">
        <f>+'Ark1'!R1652</f>
        <v>0</v>
      </c>
      <c r="I78" s="28" t="str">
        <f>+IF(H78=0,"",'Ark1'!AE1652)</f>
        <v/>
      </c>
      <c r="J78" s="28"/>
      <c r="K78" s="28" t="str">
        <f>+IF(H78=0,"",'Ark1'!AF1652)</f>
        <v/>
      </c>
      <c r="L78" s="27" t="str">
        <f>+IF(H78=0,"",'Ark1'!T1652)</f>
        <v/>
      </c>
      <c r="M78" s="298" t="str">
        <f>+IF(H78=0,"",'Ark1'!U1652)</f>
        <v/>
      </c>
      <c r="N78" s="28"/>
      <c r="O78" s="33" t="str">
        <f>+IF(H78=0,"",'Ark1'!W1652)</f>
        <v/>
      </c>
      <c r="P78" s="33" t="str">
        <f>+IF(H78=0,"",'Ark1'!X1652)</f>
        <v/>
      </c>
      <c r="Q78" s="33" t="str">
        <f>+IF(H78=0,"",'Ark1'!AG1652)</f>
        <v/>
      </c>
      <c r="R78" s="33" t="str">
        <f>+IF(H78=0,"",'Ark1'!AH1652)</f>
        <v/>
      </c>
      <c r="S78" s="382" t="str">
        <f>+IF(H78=0,"",'Ark1'!AR1652)</f>
        <v/>
      </c>
      <c r="T78" s="114" t="str">
        <f>+IF(H78=0,"",'Ark1'!AS1652)</f>
        <v/>
      </c>
      <c r="U78" s="33" t="str">
        <f>+IF(H78=0,"",'Ark1'!Y1652)</f>
        <v/>
      </c>
      <c r="V78" s="27" t="str">
        <f>+IF(H78=0,"",'Ark1'!AA1652)</f>
        <v/>
      </c>
      <c r="W78" s="298" t="str">
        <f t="shared" si="3"/>
        <v/>
      </c>
      <c r="X78" s="33" t="str">
        <f t="shared" si="4"/>
        <v/>
      </c>
      <c r="Y78" s="28" t="str">
        <f t="shared" si="5"/>
        <v/>
      </c>
      <c r="Z78" s="246"/>
      <c r="AA78" s="249"/>
      <c r="AC78" s="28"/>
      <c r="AD78" s="27"/>
      <c r="AE78" s="250"/>
      <c r="AF78" s="86"/>
      <c r="AJ78" s="86"/>
    </row>
    <row r="79" spans="1:36" ht="15.6">
      <c r="A79" s="246"/>
      <c r="B79" s="299">
        <f>+'Ark1'!C1653</f>
        <v>2024</v>
      </c>
      <c r="C79" s="86">
        <f>+'Ark1'!L1653</f>
        <v>2</v>
      </c>
      <c r="D79" s="86" t="s">
        <v>29</v>
      </c>
      <c r="E79" s="86">
        <f>+'Ark1'!AP1653</f>
        <v>25</v>
      </c>
      <c r="F79" s="274" t="str">
        <f>VLOOKUP(E79,RNR!$D$2:$E$38,2)</f>
        <v>Kjøttsimmental</v>
      </c>
      <c r="G79" s="86">
        <f>+IF(H79=0,"",'Ark1'!Q1653)</f>
        <v>1</v>
      </c>
      <c r="H79" s="366">
        <f>+'Ark1'!R1653</f>
        <v>1</v>
      </c>
      <c r="I79" s="28">
        <f>+IF(H79=0,"",'Ark1'!AE1653)</f>
        <v>0.45662100456621008</v>
      </c>
      <c r="J79" s="28"/>
      <c r="K79" s="28">
        <f>+IF(H79=0,"",'Ark1'!AF1653)</f>
        <v>0.12418994514692284</v>
      </c>
      <c r="L79" s="27">
        <f>+IF(H79=0,"",'Ark1'!T1653)</f>
        <v>3</v>
      </c>
      <c r="M79" s="298">
        <f>+IF(H79=0,"",'Ark1'!U1653)</f>
        <v>123.3</v>
      </c>
      <c r="N79" s="28"/>
      <c r="O79" s="33">
        <f>+IF(H79=0,"",'Ark1'!W1653)</f>
        <v>0</v>
      </c>
      <c r="P79" s="33">
        <f>+IF(H79=0,"",'Ark1'!X1653)</f>
        <v>0</v>
      </c>
      <c r="Q79" s="33">
        <f>+IF(H79=0,"",'Ark1'!AG1653)</f>
        <v>914</v>
      </c>
      <c r="R79" s="33">
        <f>+IF(H79=0,"",'Ark1'!AH1653)</f>
        <v>0</v>
      </c>
      <c r="S79" s="382">
        <f>+IF(H79=0,"",'Ark1'!AR1653)</f>
        <v>179</v>
      </c>
      <c r="T79" s="114">
        <f>+IF(H79=0,"",'Ark1'!AS1653)</f>
        <v>21.445986017565833</v>
      </c>
      <c r="U79" s="33">
        <f>+IF(H79=0,"",'Ark1'!Y1653)</f>
        <v>0</v>
      </c>
      <c r="V79" s="27">
        <f>+IF(H79=0,"",'Ark1'!AA1653)</f>
        <v>0</v>
      </c>
      <c r="W79" s="298">
        <f t="shared" si="3"/>
        <v>134.90153172866522</v>
      </c>
      <c r="X79" s="33">
        <f t="shared" si="4"/>
        <v>61.65</v>
      </c>
      <c r="Y79" s="28">
        <f t="shared" si="5"/>
        <v>1</v>
      </c>
      <c r="Z79" s="246"/>
      <c r="AA79" s="249"/>
      <c r="AC79" s="28"/>
      <c r="AD79" s="27"/>
      <c r="AE79" s="250"/>
      <c r="AF79" s="86"/>
      <c r="AJ79" s="86"/>
    </row>
    <row r="80" spans="1:36" ht="15.6">
      <c r="A80" s="246"/>
      <c r="B80" s="299">
        <f>+'Ark1'!C1654</f>
        <v>2024</v>
      </c>
      <c r="C80" s="86">
        <f>+'Ark1'!L1654</f>
        <v>2</v>
      </c>
      <c r="D80" s="86" t="s">
        <v>29</v>
      </c>
      <c r="E80" s="86">
        <f>+'Ark1'!AP1654</f>
        <v>26</v>
      </c>
      <c r="F80" s="274" t="str">
        <f>VLOOKUP(E80,RNR!$D$2:$E$38,2)</f>
        <v>Blonde d`Aquitaine</v>
      </c>
      <c r="G80" s="86" t="str">
        <f>+IF(H80=0,"",'Ark1'!Q1654)</f>
        <v/>
      </c>
      <c r="H80" s="366">
        <f>+'Ark1'!R1654</f>
        <v>0</v>
      </c>
      <c r="I80" s="28" t="str">
        <f>+IF(H80=0,"",'Ark1'!AE1654)</f>
        <v/>
      </c>
      <c r="J80" s="28"/>
      <c r="K80" s="28" t="str">
        <f>+IF(H80=0,"",'Ark1'!AF1654)</f>
        <v/>
      </c>
      <c r="L80" s="27" t="str">
        <f>+IF(H80=0,"",'Ark1'!T1654)</f>
        <v/>
      </c>
      <c r="M80" s="298" t="str">
        <f>+IF(H80=0,"",'Ark1'!U1654)</f>
        <v/>
      </c>
      <c r="N80" s="28"/>
      <c r="O80" s="33" t="str">
        <f>+IF(H80=0,"",'Ark1'!W1654)</f>
        <v/>
      </c>
      <c r="P80" s="33" t="str">
        <f>+IF(H80=0,"",'Ark1'!X1654)</f>
        <v/>
      </c>
      <c r="Q80" s="33" t="str">
        <f>+IF(H80=0,"",'Ark1'!AG1654)</f>
        <v/>
      </c>
      <c r="R80" s="33" t="str">
        <f>+IF(H80=0,"",'Ark1'!AH1654)</f>
        <v/>
      </c>
      <c r="S80" s="382" t="str">
        <f>+IF(H80=0,"",'Ark1'!AR1654)</f>
        <v/>
      </c>
      <c r="T80" s="114" t="str">
        <f>+IF(H80=0,"",'Ark1'!AS1654)</f>
        <v/>
      </c>
      <c r="U80" s="33" t="str">
        <f>+IF(H80=0,"",'Ark1'!Y1654)</f>
        <v/>
      </c>
      <c r="V80" s="27" t="str">
        <f>+IF(H80=0,"",'Ark1'!AA1654)</f>
        <v/>
      </c>
      <c r="W80" s="298" t="str">
        <f t="shared" si="3"/>
        <v/>
      </c>
      <c r="X80" s="33" t="str">
        <f t="shared" si="4"/>
        <v/>
      </c>
      <c r="Y80" s="28" t="str">
        <f t="shared" si="5"/>
        <v/>
      </c>
      <c r="Z80" s="246"/>
      <c r="AA80" s="249"/>
      <c r="AC80" s="28"/>
      <c r="AD80" s="27"/>
      <c r="AE80" s="250"/>
      <c r="AF80" s="86"/>
      <c r="AJ80" s="86"/>
    </row>
    <row r="81" spans="1:54" ht="15.6">
      <c r="A81" s="246"/>
      <c r="B81" s="299">
        <f>+'Ark1'!C1655</f>
        <v>2024</v>
      </c>
      <c r="C81" s="86">
        <f>+'Ark1'!L1655</f>
        <v>2</v>
      </c>
      <c r="D81" s="86" t="s">
        <v>29</v>
      </c>
      <c r="E81" s="86">
        <f>+'Ark1'!AP1655</f>
        <v>27</v>
      </c>
      <c r="F81" s="274" t="str">
        <f>VLOOKUP(E81,RNR!$D$2:$E$38,2)</f>
        <v>Highland</v>
      </c>
      <c r="G81" s="86">
        <f>+IF(H81=0,"",'Ark1'!Q1655)</f>
        <v>4</v>
      </c>
      <c r="H81" s="366">
        <f>+'Ark1'!R1655</f>
        <v>5</v>
      </c>
      <c r="I81" s="28">
        <f>+IF(H81=0,"",'Ark1'!AE1655)</f>
        <v>2.4271844660194182</v>
      </c>
      <c r="J81" s="28"/>
      <c r="K81" s="28">
        <f>+IF(H81=0,"",'Ark1'!AF1655)</f>
        <v>1.3993459413089011</v>
      </c>
      <c r="L81" s="27">
        <f>+IF(H81=0,"",'Ark1'!T1655)</f>
        <v>3.2</v>
      </c>
      <c r="M81" s="298">
        <f>+IF(H81=0,"",'Ark1'!U1655)</f>
        <v>128.54</v>
      </c>
      <c r="N81" s="28"/>
      <c r="O81" s="33">
        <f>+IF(H81=0,"",'Ark1'!W1655)</f>
        <v>0</v>
      </c>
      <c r="P81" s="33">
        <f>+IF(H81=0,"",'Ark1'!X1655)</f>
        <v>0</v>
      </c>
      <c r="Q81" s="33">
        <f>+IF(H81=0,"",'Ark1'!AG1655)</f>
        <v>1958.4</v>
      </c>
      <c r="R81" s="33">
        <f>+IF(H81=0,"",'Ark1'!AH1655)</f>
        <v>0</v>
      </c>
      <c r="S81" s="382">
        <f>+IF(H81=0,"",'Ark1'!AR1655)</f>
        <v>178.6</v>
      </c>
      <c r="T81" s="114">
        <f>+IF(H81=0,"",'Ark1'!AS1655)</f>
        <v>22.246160418319779</v>
      </c>
      <c r="U81" s="33">
        <f>+IF(H81=0,"",'Ark1'!Y1655)</f>
        <v>33.90047787273793</v>
      </c>
      <c r="V81" s="27">
        <f>+IF(H81=0,"",'Ark1'!AA1655)</f>
        <v>0.39999999999999752</v>
      </c>
      <c r="W81" s="298">
        <f t="shared" si="3"/>
        <v>65.63521241830064</v>
      </c>
      <c r="X81" s="33">
        <f t="shared" si="4"/>
        <v>64.27</v>
      </c>
      <c r="Y81" s="28">
        <f t="shared" si="5"/>
        <v>1.25</v>
      </c>
      <c r="Z81" s="246"/>
      <c r="AA81" s="249"/>
      <c r="AC81" s="28"/>
      <c r="AD81" s="27"/>
      <c r="AE81" s="250"/>
      <c r="AF81" s="86"/>
      <c r="AJ81" s="86"/>
    </row>
    <row r="82" spans="1:54" ht="15.6">
      <c r="A82" s="246"/>
      <c r="B82" s="299">
        <f>+'Ark1'!C1656</f>
        <v>2024</v>
      </c>
      <c r="C82" s="86">
        <f>+'Ark1'!L1656</f>
        <v>2</v>
      </c>
      <c r="D82" s="86" t="s">
        <v>29</v>
      </c>
      <c r="E82" s="86">
        <f>+'Ark1'!AP1656</f>
        <v>28</v>
      </c>
      <c r="F82" s="274" t="str">
        <f>VLOOKUP(E82,RNR!$D$2:$E$38,2)</f>
        <v>Tiroler Grauvieh</v>
      </c>
      <c r="G82" s="86" t="str">
        <f>+IF(H82=0,"",'Ark1'!Q1656)</f>
        <v/>
      </c>
      <c r="H82" s="366">
        <f>+'Ark1'!R1656</f>
        <v>0</v>
      </c>
      <c r="I82" s="28" t="str">
        <f>+IF(H82=0,"",'Ark1'!AE1656)</f>
        <v/>
      </c>
      <c r="J82" s="28"/>
      <c r="K82" s="28" t="str">
        <f>+IF(H82=0,"",'Ark1'!AF1656)</f>
        <v/>
      </c>
      <c r="L82" s="27" t="str">
        <f>+IF(H82=0,"",'Ark1'!T1656)</f>
        <v/>
      </c>
      <c r="M82" s="298" t="str">
        <f>+IF(H82=0,"",'Ark1'!U1656)</f>
        <v/>
      </c>
      <c r="N82" s="28"/>
      <c r="O82" s="33" t="str">
        <f>+IF(H82=0,"",'Ark1'!W1656)</f>
        <v/>
      </c>
      <c r="P82" s="33" t="str">
        <f>+IF(H82=0,"",'Ark1'!X1656)</f>
        <v/>
      </c>
      <c r="Q82" s="33" t="str">
        <f>+IF(H82=0,"",'Ark1'!AG1656)</f>
        <v/>
      </c>
      <c r="R82" s="33" t="str">
        <f>+IF(H82=0,"",'Ark1'!AH1656)</f>
        <v/>
      </c>
      <c r="S82" s="382" t="str">
        <f>+IF(H82=0,"",'Ark1'!AR1656)</f>
        <v/>
      </c>
      <c r="T82" s="114" t="str">
        <f>+IF(H82=0,"",'Ark1'!AS1656)</f>
        <v/>
      </c>
      <c r="U82" s="33" t="str">
        <f>+IF(H82=0,"",'Ark1'!Y1656)</f>
        <v/>
      </c>
      <c r="V82" s="27" t="str">
        <f>+IF(H82=0,"",'Ark1'!AA1656)</f>
        <v/>
      </c>
      <c r="W82" s="298" t="str">
        <f t="shared" si="3"/>
        <v/>
      </c>
      <c r="X82" s="33" t="str">
        <f t="shared" si="4"/>
        <v/>
      </c>
      <c r="Y82" s="28" t="str">
        <f t="shared" si="5"/>
        <v/>
      </c>
      <c r="Z82" s="246"/>
      <c r="AA82" s="249"/>
      <c r="AC82" s="28"/>
      <c r="AD82" s="27"/>
      <c r="AE82" s="250"/>
      <c r="AF82" s="86"/>
      <c r="AJ82" s="86"/>
    </row>
    <row r="83" spans="1:54" ht="15.6">
      <c r="A83" s="246"/>
      <c r="B83" s="299">
        <f>+'Ark1'!C1657</f>
        <v>2024</v>
      </c>
      <c r="C83" s="86">
        <f>+'Ark1'!L1657</f>
        <v>2</v>
      </c>
      <c r="D83" s="86" t="s">
        <v>29</v>
      </c>
      <c r="E83" s="86">
        <f>+'Ark1'!AP1657</f>
        <v>29</v>
      </c>
      <c r="F83" s="274" t="str">
        <f>VLOOKUP(E83,RNR!$D$2:$E$38,2)</f>
        <v>Dexter</v>
      </c>
      <c r="G83" s="86">
        <f>+IF(H83=0,"",'Ark1'!Q1657)</f>
        <v>1</v>
      </c>
      <c r="H83" s="366">
        <f>+'Ark1'!R1657</f>
        <v>1</v>
      </c>
      <c r="I83" s="28">
        <f>+IF(H83=0,"",'Ark1'!AE1657)</f>
        <v>0.58479532163742698</v>
      </c>
      <c r="J83" s="28"/>
      <c r="K83" s="28">
        <f>+IF(H83=0,"",'Ark1'!AF1657)</f>
        <v>0.57773158131525493</v>
      </c>
      <c r="L83" s="27">
        <f>+IF(H83=0,"",'Ark1'!T1657)</f>
        <v>9</v>
      </c>
      <c r="M83" s="298">
        <f>+IF(H83=0,"",'Ark1'!U1657)</f>
        <v>186.20000000000005</v>
      </c>
      <c r="N83" s="28"/>
      <c r="O83" s="33">
        <f>+IF(H83=0,"",'Ark1'!W1657)</f>
        <v>100</v>
      </c>
      <c r="P83" s="33">
        <f>+IF(H83=0,"",'Ark1'!X1657)</f>
        <v>0</v>
      </c>
      <c r="Q83" s="33">
        <f>+IF(H83=0,"",'Ark1'!AG1657)</f>
        <v>1037</v>
      </c>
      <c r="R83" s="33">
        <f>+IF(H83=0,"",'Ark1'!AH1657)</f>
        <v>0</v>
      </c>
      <c r="S83" s="382">
        <f>+IF(H83=0,"",'Ark1'!AR1657)</f>
        <v>213</v>
      </c>
      <c r="T83" s="114">
        <f>+IF(H83=0,"",'Ark1'!AS1657)</f>
        <v>19.247491384419277</v>
      </c>
      <c r="U83" s="33">
        <f>+IF(H83=0,"",'Ark1'!Y1657)</f>
        <v>0</v>
      </c>
      <c r="V83" s="27">
        <f>+IF(H83=0,"",'Ark1'!AA1657)</f>
        <v>0</v>
      </c>
      <c r="W83" s="298">
        <f t="shared" si="3"/>
        <v>179.55641272902611</v>
      </c>
      <c r="X83" s="33">
        <f t="shared" si="4"/>
        <v>93.100000000000023</v>
      </c>
      <c r="Y83" s="28">
        <f t="shared" si="5"/>
        <v>1</v>
      </c>
      <c r="Z83" s="246"/>
      <c r="AA83" s="249"/>
      <c r="AC83" s="28"/>
      <c r="AD83" s="27"/>
      <c r="AE83" s="250"/>
      <c r="AF83" s="86"/>
      <c r="AJ83" s="86"/>
    </row>
    <row r="84" spans="1:54" ht="15.6">
      <c r="A84" s="246"/>
      <c r="B84" s="299">
        <f>+'Ark1'!C1658</f>
        <v>2024</v>
      </c>
      <c r="C84" s="86">
        <f>+'Ark1'!L1658</f>
        <v>2</v>
      </c>
      <c r="D84" s="86" t="s">
        <v>29</v>
      </c>
      <c r="E84" s="86">
        <f>+'Ark1'!AP1658</f>
        <v>30</v>
      </c>
      <c r="F84" s="274" t="str">
        <f>VLOOKUP(E84,RNR!$D$2:$E$38,2)</f>
        <v>Piemontese</v>
      </c>
      <c r="G84" s="86" t="str">
        <f>+IF(H84=0,"",'Ark1'!Q1658)</f>
        <v/>
      </c>
      <c r="H84" s="366">
        <f>+'Ark1'!R1658</f>
        <v>0</v>
      </c>
      <c r="I84" s="28" t="str">
        <f>+IF(H84=0,"",'Ark1'!AE1658)</f>
        <v/>
      </c>
      <c r="J84" s="28"/>
      <c r="K84" s="28" t="str">
        <f>+IF(H84=0,"",'Ark1'!AF1658)</f>
        <v/>
      </c>
      <c r="L84" s="27" t="str">
        <f>+IF(H84=0,"",'Ark1'!T1658)</f>
        <v/>
      </c>
      <c r="M84" s="298" t="str">
        <f>+IF(H84=0,"",'Ark1'!U1658)</f>
        <v/>
      </c>
      <c r="N84" s="28"/>
      <c r="O84" s="33" t="str">
        <f>+IF(H84=0,"",'Ark1'!W1658)</f>
        <v/>
      </c>
      <c r="P84" s="33" t="str">
        <f>+IF(H84=0,"",'Ark1'!X1658)</f>
        <v/>
      </c>
      <c r="Q84" s="33" t="str">
        <f>+IF(H84=0,"",'Ark1'!AG1658)</f>
        <v/>
      </c>
      <c r="R84" s="33" t="str">
        <f>+IF(H84=0,"",'Ark1'!AH1658)</f>
        <v/>
      </c>
      <c r="S84" s="382" t="str">
        <f>+IF(H84=0,"",'Ark1'!AR1658)</f>
        <v/>
      </c>
      <c r="T84" s="114" t="str">
        <f>+IF(H84=0,"",'Ark1'!AS1658)</f>
        <v/>
      </c>
      <c r="U84" s="33" t="str">
        <f>+IF(H84=0,"",'Ark1'!Y1658)</f>
        <v/>
      </c>
      <c r="V84" s="27" t="str">
        <f>+IF(H84=0,"",'Ark1'!AA1658)</f>
        <v/>
      </c>
      <c r="W84" s="298" t="str">
        <f t="shared" si="3"/>
        <v/>
      </c>
      <c r="X84" s="33" t="str">
        <f t="shared" si="4"/>
        <v/>
      </c>
      <c r="Y84" s="28" t="str">
        <f t="shared" si="5"/>
        <v/>
      </c>
      <c r="Z84" s="246"/>
      <c r="AA84" s="249"/>
      <c r="AC84" s="28"/>
      <c r="AD84" s="27"/>
      <c r="AE84" s="250"/>
      <c r="AF84" s="86"/>
      <c r="AJ84" s="86"/>
    </row>
    <row r="85" spans="1:54" ht="15.6">
      <c r="A85" s="246"/>
      <c r="B85" s="299">
        <f>+'Ark1'!C1659</f>
        <v>2024</v>
      </c>
      <c r="C85" s="86">
        <f>+'Ark1'!L1659</f>
        <v>2</v>
      </c>
      <c r="D85" s="86" t="s">
        <v>29</v>
      </c>
      <c r="E85" s="86">
        <f>+'Ark1'!AP1659</f>
        <v>31</v>
      </c>
      <c r="F85" s="274" t="str">
        <f>VLOOKUP(E85,RNR!$D$2:$E$38,2)</f>
        <v>Galloway</v>
      </c>
      <c r="G85" s="86" t="str">
        <f>+IF(H85=0,"",'Ark1'!Q1659)</f>
        <v/>
      </c>
      <c r="H85" s="366">
        <f>+'Ark1'!R1659</f>
        <v>0</v>
      </c>
      <c r="I85" s="28" t="str">
        <f>+IF(H85=0,"",'Ark1'!AE1659)</f>
        <v/>
      </c>
      <c r="J85" s="28"/>
      <c r="K85" s="28" t="str">
        <f>+IF(H85=0,"",'Ark1'!AF1659)</f>
        <v/>
      </c>
      <c r="L85" s="27" t="str">
        <f>+IF(H85=0,"",'Ark1'!T1659)</f>
        <v/>
      </c>
      <c r="M85" s="298" t="str">
        <f>+IF(H85=0,"",'Ark1'!U1659)</f>
        <v/>
      </c>
      <c r="N85" s="28"/>
      <c r="O85" s="33" t="str">
        <f>+IF(H85=0,"",'Ark1'!W1659)</f>
        <v/>
      </c>
      <c r="P85" s="33" t="str">
        <f>+IF(H85=0,"",'Ark1'!X1659)</f>
        <v/>
      </c>
      <c r="Q85" s="33" t="str">
        <f>+IF(H85=0,"",'Ark1'!AG1659)</f>
        <v/>
      </c>
      <c r="R85" s="33" t="str">
        <f>+IF(H85=0,"",'Ark1'!AH1659)</f>
        <v/>
      </c>
      <c r="S85" s="382" t="str">
        <f>+IF(H85=0,"",'Ark1'!AR1659)</f>
        <v/>
      </c>
      <c r="T85" s="114" t="str">
        <f>+IF(H85=0,"",'Ark1'!AS1659)</f>
        <v/>
      </c>
      <c r="U85" s="33" t="str">
        <f>+IF(H85=0,"",'Ark1'!Y1659)</f>
        <v/>
      </c>
      <c r="V85" s="27" t="str">
        <f>+IF(H85=0,"",'Ark1'!AA1659)</f>
        <v/>
      </c>
      <c r="W85" s="298" t="str">
        <f t="shared" si="3"/>
        <v/>
      </c>
      <c r="X85" s="33" t="str">
        <f t="shared" si="4"/>
        <v/>
      </c>
      <c r="Y85" s="28" t="str">
        <f t="shared" si="5"/>
        <v/>
      </c>
      <c r="Z85" s="246"/>
      <c r="AA85" s="249"/>
      <c r="AC85" s="28"/>
      <c r="AD85" s="27"/>
      <c r="AE85" s="250"/>
      <c r="AF85" s="86"/>
      <c r="AG85" s="212"/>
      <c r="AH85" s="212"/>
      <c r="AI85" s="212"/>
      <c r="AJ85" s="86"/>
    </row>
    <row r="86" spans="1:54" ht="15.6">
      <c r="A86" s="246"/>
      <c r="B86" s="299">
        <f>+'Ark1'!C1660</f>
        <v>2024</v>
      </c>
      <c r="C86" s="86">
        <f>+'Ark1'!L1660</f>
        <v>2</v>
      </c>
      <c r="D86" s="86" t="s">
        <v>29</v>
      </c>
      <c r="E86" s="86">
        <f>+'Ark1'!AP1660</f>
        <v>32</v>
      </c>
      <c r="F86" s="274" t="str">
        <f>VLOOKUP(E86,RNR!$D$2:$E$38,2)</f>
        <v>Salers</v>
      </c>
      <c r="G86" s="86" t="str">
        <f>+IF(H86=0,"",'Ark1'!Q1660)</f>
        <v/>
      </c>
      <c r="H86" s="366">
        <f>+'Ark1'!R1660</f>
        <v>0</v>
      </c>
      <c r="I86" s="28" t="str">
        <f>+IF(H86=0,"",'Ark1'!AE1660)</f>
        <v/>
      </c>
      <c r="J86" s="28"/>
      <c r="K86" s="28" t="str">
        <f>+IF(H86=0,"",'Ark1'!AF1660)</f>
        <v/>
      </c>
      <c r="L86" s="27" t="str">
        <f>+IF(H86=0,"",'Ark1'!T1660)</f>
        <v/>
      </c>
      <c r="M86" s="298" t="str">
        <f>+IF(H86=0,"",'Ark1'!U1660)</f>
        <v/>
      </c>
      <c r="N86" s="28"/>
      <c r="O86" s="33" t="str">
        <f>+IF(H86=0,"",'Ark1'!W1660)</f>
        <v/>
      </c>
      <c r="P86" s="33" t="str">
        <f>+IF(H86=0,"",'Ark1'!X1660)</f>
        <v/>
      </c>
      <c r="Q86" s="33" t="str">
        <f>+IF(H86=0,"",'Ark1'!AG1660)</f>
        <v/>
      </c>
      <c r="R86" s="33" t="str">
        <f>+IF(H86=0,"",'Ark1'!AH1660)</f>
        <v/>
      </c>
      <c r="S86" s="382" t="str">
        <f>+IF(H86=0,"",'Ark1'!AR1660)</f>
        <v/>
      </c>
      <c r="T86" s="114" t="str">
        <f>+IF(H86=0,"",'Ark1'!AS1660)</f>
        <v/>
      </c>
      <c r="U86" s="33" t="str">
        <f>+IF(H86=0,"",'Ark1'!Y1660)</f>
        <v/>
      </c>
      <c r="V86" s="27" t="str">
        <f>+IF(H86=0,"",'Ark1'!AA1660)</f>
        <v/>
      </c>
      <c r="W86" s="298" t="str">
        <f t="shared" si="3"/>
        <v/>
      </c>
      <c r="X86" s="33" t="str">
        <f t="shared" si="4"/>
        <v/>
      </c>
      <c r="Y86" s="28" t="str">
        <f t="shared" si="5"/>
        <v/>
      </c>
      <c r="Z86" s="246"/>
      <c r="AA86" s="249"/>
      <c r="AC86" s="28"/>
      <c r="AD86" s="27"/>
      <c r="AE86" s="250"/>
      <c r="AF86" s="86"/>
      <c r="AG86" s="212"/>
      <c r="AH86" s="212"/>
      <c r="AI86" s="212"/>
      <c r="AJ86" s="86"/>
    </row>
    <row r="87" spans="1:54" ht="15.6">
      <c r="A87" s="246"/>
      <c r="B87" s="299">
        <f>+'Ark1'!C1661</f>
        <v>2024</v>
      </c>
      <c r="C87" s="86">
        <f>+'Ark1'!L1661</f>
        <v>2</v>
      </c>
      <c r="D87" s="86" t="s">
        <v>29</v>
      </c>
      <c r="E87" s="86">
        <f>+'Ark1'!AP1661</f>
        <v>33</v>
      </c>
      <c r="F87" s="274" t="str">
        <f>VLOOKUP(E87,RNR!$D$2:$E$38,2)</f>
        <v>Chianina</v>
      </c>
      <c r="G87" s="86" t="str">
        <f>+IF(H87=0,"",'Ark1'!Q1661)</f>
        <v/>
      </c>
      <c r="H87" s="366">
        <f>+'Ark1'!R1661</f>
        <v>0</v>
      </c>
      <c r="I87" s="28" t="str">
        <f>+IF(H87=0,"",'Ark1'!AE1661)</f>
        <v/>
      </c>
      <c r="J87" s="28"/>
      <c r="K87" s="28" t="str">
        <f>+IF(H87=0,"",'Ark1'!AF1661)</f>
        <v/>
      </c>
      <c r="L87" s="27" t="str">
        <f>+IF(H87=0,"",'Ark1'!T1661)</f>
        <v/>
      </c>
      <c r="M87" s="298" t="str">
        <f>+IF(H87=0,"",'Ark1'!U1661)</f>
        <v/>
      </c>
      <c r="N87" s="28"/>
      <c r="O87" s="33" t="str">
        <f>+IF(H87=0,"",'Ark1'!W1661)</f>
        <v/>
      </c>
      <c r="P87" s="33" t="str">
        <f>+IF(H87=0,"",'Ark1'!X1661)</f>
        <v/>
      </c>
      <c r="Q87" s="33" t="str">
        <f>+IF(H87=0,"",'Ark1'!AG1661)</f>
        <v/>
      </c>
      <c r="R87" s="33" t="str">
        <f>+IF(H87=0,"",'Ark1'!AH1661)</f>
        <v/>
      </c>
      <c r="S87" s="382" t="str">
        <f>+IF(H87=0,"",'Ark1'!AR1661)</f>
        <v/>
      </c>
      <c r="T87" s="114" t="str">
        <f>+IF(H87=0,"",'Ark1'!AS1661)</f>
        <v/>
      </c>
      <c r="U87" s="33" t="str">
        <f>+IF(H87=0,"",'Ark1'!Y1661)</f>
        <v/>
      </c>
      <c r="V87" s="27" t="str">
        <f>+IF(H87=0,"",'Ark1'!AA1661)</f>
        <v/>
      </c>
      <c r="W87" s="298" t="str">
        <f t="shared" si="3"/>
        <v/>
      </c>
      <c r="X87" s="33" t="str">
        <f t="shared" si="4"/>
        <v/>
      </c>
      <c r="Y87" s="28" t="str">
        <f t="shared" si="5"/>
        <v/>
      </c>
      <c r="Z87" s="246"/>
      <c r="AA87" s="249"/>
      <c r="AC87" s="28"/>
      <c r="AD87" s="27"/>
      <c r="AE87" s="250"/>
      <c r="AF87" s="86"/>
      <c r="AG87" s="212"/>
      <c r="AH87" s="212"/>
      <c r="AI87" s="212"/>
      <c r="AJ87" s="86"/>
    </row>
    <row r="88" spans="1:54" ht="15.6">
      <c r="A88" s="246"/>
      <c r="B88" s="299">
        <f>+'Ark1'!C1662</f>
        <v>2024</v>
      </c>
      <c r="C88" s="86">
        <f>+'Ark1'!L1662</f>
        <v>2</v>
      </c>
      <c r="D88" s="86" t="s">
        <v>29</v>
      </c>
      <c r="E88" s="86">
        <f>+'Ark1'!AP1662</f>
        <v>34</v>
      </c>
      <c r="F88" s="274" t="str">
        <f>VLOOKUP(E88,RNR!$D$2:$E$38,2)</f>
        <v>Belgisk blå</v>
      </c>
      <c r="G88" s="86" t="str">
        <f>+IF(H88=0,"",'Ark1'!Q1662)</f>
        <v/>
      </c>
      <c r="H88" s="366">
        <f>+'Ark1'!R1662</f>
        <v>0</v>
      </c>
      <c r="I88" s="28" t="str">
        <f>+IF(H88=0,"",'Ark1'!AE1662)</f>
        <v/>
      </c>
      <c r="J88" s="28"/>
      <c r="K88" s="28" t="str">
        <f>+IF(H88=0,"",'Ark1'!AF1662)</f>
        <v/>
      </c>
      <c r="L88" s="27" t="str">
        <f>+IF(H88=0,"",'Ark1'!T1662)</f>
        <v/>
      </c>
      <c r="M88" s="298" t="str">
        <f>+IF(H88=0,"",'Ark1'!U1662)</f>
        <v/>
      </c>
      <c r="N88" s="28"/>
      <c r="O88" s="33" t="str">
        <f>+IF(H88=0,"",'Ark1'!W1662)</f>
        <v/>
      </c>
      <c r="P88" s="33" t="str">
        <f>+IF(H88=0,"",'Ark1'!X1662)</f>
        <v/>
      </c>
      <c r="Q88" s="33" t="str">
        <f>+IF(H88=0,"",'Ark1'!AG1662)</f>
        <v/>
      </c>
      <c r="R88" s="33" t="str">
        <f>+IF(H88=0,"",'Ark1'!AH1662)</f>
        <v/>
      </c>
      <c r="S88" s="382" t="str">
        <f>+IF(H88=0,"",'Ark1'!AR1662)</f>
        <v/>
      </c>
      <c r="T88" s="114" t="str">
        <f>+IF(H88=0,"",'Ark1'!AS1662)</f>
        <v/>
      </c>
      <c r="U88" s="33" t="str">
        <f>+IF(H88=0,"",'Ark1'!Y1662)</f>
        <v/>
      </c>
      <c r="V88" s="27" t="str">
        <f>+IF(H88=0,"",'Ark1'!AA1662)</f>
        <v/>
      </c>
      <c r="W88" s="298" t="str">
        <f t="shared" si="3"/>
        <v/>
      </c>
      <c r="X88" s="33" t="str">
        <f t="shared" si="4"/>
        <v/>
      </c>
      <c r="Y88" s="28" t="str">
        <f t="shared" si="5"/>
        <v/>
      </c>
      <c r="Z88" s="246"/>
      <c r="AA88" s="249"/>
      <c r="AC88" s="28"/>
      <c r="AD88" s="27"/>
      <c r="AE88" s="250"/>
      <c r="AF88" s="86"/>
      <c r="AG88" s="212"/>
      <c r="AH88" s="212"/>
      <c r="AI88" s="212"/>
      <c r="AJ88" s="86"/>
    </row>
    <row r="89" spans="1:54" ht="15.6">
      <c r="A89" s="246"/>
      <c r="B89" s="299">
        <f>+'Ark1'!C1663</f>
        <v>2024</v>
      </c>
      <c r="C89" s="86">
        <f>+'Ark1'!L1663</f>
        <v>2</v>
      </c>
      <c r="D89" s="86" t="s">
        <v>29</v>
      </c>
      <c r="E89" s="86">
        <f>+'Ark1'!AP1663</f>
        <v>39</v>
      </c>
      <c r="F89" s="274" t="str">
        <f>VLOOKUP(E89,RNR!$D$2:$E$38,2)</f>
        <v>Wagyu</v>
      </c>
      <c r="G89" s="86" t="str">
        <f>+IF(H89=0,"",'Ark1'!Q1663)</f>
        <v/>
      </c>
      <c r="H89" s="366">
        <f>+'Ark1'!R1663</f>
        <v>0</v>
      </c>
      <c r="I89" s="28" t="str">
        <f>+IF(H89=0,"",'Ark1'!AE1663)</f>
        <v/>
      </c>
      <c r="J89" s="28"/>
      <c r="K89" s="28" t="str">
        <f>+IF(H89=0,"",'Ark1'!AF1663)</f>
        <v/>
      </c>
      <c r="L89" s="27" t="str">
        <f>+IF(H89=0,"",'Ark1'!T1663)</f>
        <v/>
      </c>
      <c r="M89" s="298" t="str">
        <f>+IF(H89=0,"",'Ark1'!U1663)</f>
        <v/>
      </c>
      <c r="N89" s="28"/>
      <c r="O89" s="33" t="str">
        <f>+IF(H89=0,"",'Ark1'!W1663)</f>
        <v/>
      </c>
      <c r="P89" s="33" t="str">
        <f>+IF(H89=0,"",'Ark1'!X1663)</f>
        <v/>
      </c>
      <c r="Q89" s="33" t="str">
        <f>+IF(H89=0,"",'Ark1'!AG1663)</f>
        <v/>
      </c>
      <c r="R89" s="33" t="str">
        <f>+IF(H89=0,"",'Ark1'!AH1663)</f>
        <v/>
      </c>
      <c r="S89" s="382" t="str">
        <f>+IF(H89=0,"",'Ark1'!AR1663)</f>
        <v/>
      </c>
      <c r="T89" s="114" t="str">
        <f>+IF(H89=0,"",'Ark1'!AS1663)</f>
        <v/>
      </c>
      <c r="U89" s="33" t="str">
        <f>+IF(H89=0,"",'Ark1'!Y1663)</f>
        <v/>
      </c>
      <c r="V89" s="27" t="str">
        <f>+IF(H89=0,"",'Ark1'!AA1663)</f>
        <v/>
      </c>
      <c r="W89" s="298" t="str">
        <f t="shared" si="3"/>
        <v/>
      </c>
      <c r="X89" s="33" t="str">
        <f t="shared" si="4"/>
        <v/>
      </c>
      <c r="Y89" s="28" t="str">
        <f t="shared" si="5"/>
        <v/>
      </c>
      <c r="Z89" s="246"/>
      <c r="AA89" s="249"/>
      <c r="AC89" s="28"/>
      <c r="AD89" s="27"/>
      <c r="AE89" s="250"/>
      <c r="AF89" s="86"/>
      <c r="AG89" s="212"/>
      <c r="AH89" s="212"/>
      <c r="AI89" s="212"/>
      <c r="AJ89" s="86"/>
    </row>
    <row r="90" spans="1:54" ht="15.6">
      <c r="A90" s="246"/>
      <c r="B90" s="299">
        <f>+'Ark1'!C1664</f>
        <v>2024</v>
      </c>
      <c r="C90" s="86">
        <f>+'Ark1'!L1664</f>
        <v>2</v>
      </c>
      <c r="D90" s="86" t="s">
        <v>29</v>
      </c>
      <c r="E90" s="86">
        <f>+'Ark1'!AP1664</f>
        <v>40</v>
      </c>
      <c r="F90" s="274" t="str">
        <f>VLOOKUP(E90,RNR!$D$2:$E$38,2)</f>
        <v>Jak (Bos Grunniens)</v>
      </c>
      <c r="G90" s="86">
        <f>+IF(H90=0,"",'Ark1'!Q1664)</f>
        <v>1</v>
      </c>
      <c r="H90" s="366">
        <f>+'Ark1'!R1664</f>
        <v>2</v>
      </c>
      <c r="I90" s="28">
        <f>+IF(H90=0,"",'Ark1'!AE1664)</f>
        <v>66.666666666666686</v>
      </c>
      <c r="J90" s="28"/>
      <c r="K90" s="28">
        <f>+IF(H90=0,"",'Ark1'!AF1664)</f>
        <v>51.190699418713677</v>
      </c>
      <c r="L90" s="27">
        <f>+IF(H90=0,"",'Ark1'!T1664)</f>
        <v>4.5</v>
      </c>
      <c r="M90" s="298">
        <f>+IF(H90=0,"",'Ark1'!U1664)</f>
        <v>136.5</v>
      </c>
      <c r="N90" s="28"/>
      <c r="O90" s="33">
        <f>+IF(H90=0,"",'Ark1'!W1664)</f>
        <v>0</v>
      </c>
      <c r="P90" s="33">
        <f>+IF(H90=0,"",'Ark1'!X1664)</f>
        <v>0</v>
      </c>
      <c r="Q90" s="33">
        <f>+IF(H90=0,"",'Ark1'!AG1664)</f>
        <v>1461</v>
      </c>
      <c r="R90" s="33">
        <f>+IF(H90=0,"",'Ark1'!AH1664)</f>
        <v>0</v>
      </c>
      <c r="S90" s="382">
        <f>+IF(H90=0,"",'Ark1'!AR1664)</f>
        <v>184.5</v>
      </c>
      <c r="T90" s="114">
        <f>+IF(H90=0,"",'Ark1'!AS1664)</f>
        <v>21.65868678508815</v>
      </c>
      <c r="U90" s="33">
        <f>+IF(H90=0,"",'Ark1'!Y1664)</f>
        <v>13.800000000000097</v>
      </c>
      <c r="V90" s="27">
        <f>+IF(H90=0,"",'Ark1'!AA1664)</f>
        <v>0.5</v>
      </c>
      <c r="W90" s="298">
        <f t="shared" si="3"/>
        <v>93.429158110882952</v>
      </c>
      <c r="X90" s="33">
        <f t="shared" si="4"/>
        <v>68.25</v>
      </c>
      <c r="Y90" s="28">
        <f t="shared" si="5"/>
        <v>2</v>
      </c>
      <c r="Z90" s="246"/>
      <c r="AA90" s="249"/>
      <c r="AC90" s="28"/>
      <c r="AD90" s="27"/>
      <c r="AE90" s="250"/>
      <c r="AF90" s="86"/>
      <c r="AG90" s="212"/>
      <c r="AH90" s="212"/>
      <c r="AI90" s="249"/>
      <c r="AJ90" s="249"/>
      <c r="AK90" s="249"/>
    </row>
    <row r="91" spans="1:54" ht="15.6">
      <c r="A91" s="246"/>
      <c r="B91" s="299">
        <f>+'Ark1'!C1665</f>
        <v>2024</v>
      </c>
      <c r="C91" s="86">
        <f>+'Ark1'!L1665</f>
        <v>2</v>
      </c>
      <c r="D91" s="86" t="s">
        <v>29</v>
      </c>
      <c r="E91" s="86">
        <f>+'Ark1'!AP1665</f>
        <v>98</v>
      </c>
      <c r="F91" s="274" t="str">
        <f>VLOOKUP(E91,RNR!$D$2:$E$38,2)</f>
        <v>Krysning</v>
      </c>
      <c r="G91" s="86">
        <f>+IF(H91=0,"",'Ark1'!Q1665)</f>
        <v>9</v>
      </c>
      <c r="H91" s="366">
        <f>+'Ark1'!R1665</f>
        <v>12</v>
      </c>
      <c r="I91" s="28">
        <f>+IF(H91=0,"",'Ark1'!AE1665)</f>
        <v>2.9197080291970825</v>
      </c>
      <c r="J91" s="28"/>
      <c r="K91" s="28">
        <f>+IF(H91=0,"",'Ark1'!AF1665)</f>
        <v>1.8452601974228404</v>
      </c>
      <c r="L91" s="27">
        <f>+IF(H91=0,"",'Ark1'!T1665)</f>
        <v>4.3333333333333321</v>
      </c>
      <c r="M91" s="298">
        <f>+IF(H91=0,"",'Ark1'!U1665)</f>
        <v>209.13333333333327</v>
      </c>
      <c r="N91" s="28"/>
      <c r="O91" s="33">
        <f>+IF(H91=0,"",'Ark1'!W1665)</f>
        <v>8.3333333333333357</v>
      </c>
      <c r="P91" s="33">
        <f>+IF(H91=0,"",'Ark1'!X1665)</f>
        <v>0</v>
      </c>
      <c r="Q91" s="33">
        <f>+IF(H91=0,"",'Ark1'!AG1665)</f>
        <v>1090.416666666667</v>
      </c>
      <c r="R91" s="33">
        <f>+IF(H91=0,"",'Ark1'!AH1665)</f>
        <v>0</v>
      </c>
      <c r="S91" s="382">
        <f>+IF(H91=0,"",'Ark1'!AR1665)</f>
        <v>203.66666666666663</v>
      </c>
      <c r="T91" s="114">
        <f>+IF(H91=0,"",'Ark1'!AS1665)</f>
        <v>24.19516337590068</v>
      </c>
      <c r="U91" s="33">
        <f>+IF(H91=0,"",'Ark1'!Y1665)</f>
        <v>53.545702182549</v>
      </c>
      <c r="V91" s="27">
        <f>+IF(H91=0,"",'Ark1'!AA1665)</f>
        <v>1.3123346456686358</v>
      </c>
      <c r="W91" s="298">
        <f t="shared" si="3"/>
        <v>191.7921283912876</v>
      </c>
      <c r="X91" s="33">
        <f t="shared" si="4"/>
        <v>104.56666666666663</v>
      </c>
      <c r="Y91" s="28">
        <f t="shared" si="5"/>
        <v>1.3333333333333333</v>
      </c>
      <c r="Z91" s="246"/>
      <c r="AA91" s="249"/>
      <c r="AC91" s="28"/>
      <c r="AD91" s="27"/>
      <c r="AE91" s="250"/>
      <c r="AF91" s="86"/>
      <c r="AG91" s="27"/>
      <c r="AH91" s="27"/>
      <c r="AI91" s="33"/>
      <c r="AJ91" s="33"/>
      <c r="AK91" s="33"/>
    </row>
    <row r="92" spans="1:54" ht="15.6">
      <c r="A92" s="246"/>
      <c r="B92" s="299">
        <f>+'Ark1'!C1666</f>
        <v>2024</v>
      </c>
      <c r="C92" s="86">
        <f>+'Ark1'!L1666</f>
        <v>2</v>
      </c>
      <c r="D92" s="86" t="s">
        <v>29</v>
      </c>
      <c r="E92" s="86">
        <f>+'Ark1'!AP1666</f>
        <v>99</v>
      </c>
      <c r="F92" s="274" t="str">
        <f>VLOOKUP(E92,RNR!$D$2:$E$38,2)</f>
        <v>Ukjent rase</v>
      </c>
      <c r="G92" s="86">
        <f>+IF(H92=0,"",'Ark1'!Q1666)</f>
        <v>1</v>
      </c>
      <c r="H92" s="366">
        <f>+'Ark1'!R1666</f>
        <v>1</v>
      </c>
      <c r="I92" s="28">
        <f>+IF(H92=0,"",'Ark1'!AE1666)</f>
        <v>1.886792452830188</v>
      </c>
      <c r="J92" s="28"/>
      <c r="K92" s="28">
        <f>+IF(H92=0,"",'Ark1'!AF1666)</f>
        <v>1.1348113243016305</v>
      </c>
      <c r="L92" s="27">
        <f>+IF(H92=0,"",'Ark1'!T1666)</f>
        <v>4</v>
      </c>
      <c r="M92" s="298">
        <f>+IF(H92=0,"",'Ark1'!U1666)</f>
        <v>181.1</v>
      </c>
      <c r="N92" s="28"/>
      <c r="O92" s="33">
        <f>+IF(H92=0,"",'Ark1'!W1666)</f>
        <v>0</v>
      </c>
      <c r="P92" s="33">
        <f>+IF(H92=0,"",'Ark1'!X1666)</f>
        <v>0</v>
      </c>
      <c r="Q92" s="33">
        <f>+IF(H92=0,"",'Ark1'!AG1666)</f>
        <v>1038</v>
      </c>
      <c r="R92" s="33">
        <f>+IF(H92=0,"",'Ark1'!AH1666)</f>
        <v>0</v>
      </c>
      <c r="S92" s="382">
        <f>+IF(H92=0,"",'Ark1'!AR1666)</f>
        <v>196</v>
      </c>
      <c r="T92" s="114">
        <f>+IF(H92=0,"",'Ark1'!AS1666)</f>
        <v>24.038665862013278</v>
      </c>
      <c r="U92" s="33">
        <f>+IF(H92=0,"",'Ark1'!Y1666)</f>
        <v>0</v>
      </c>
      <c r="V92" s="27">
        <f>+IF(H92=0,"",'Ark1'!AA1666)</f>
        <v>0</v>
      </c>
      <c r="W92" s="298">
        <f t="shared" si="3"/>
        <v>174.47013487475914</v>
      </c>
      <c r="X92" s="33">
        <f t="shared" si="4"/>
        <v>90.55</v>
      </c>
      <c r="Y92" s="28">
        <f t="shared" si="5"/>
        <v>1</v>
      </c>
      <c r="Z92" s="246"/>
      <c r="AA92" s="249"/>
      <c r="AC92" s="28"/>
      <c r="AD92" s="27"/>
      <c r="AE92" s="250"/>
      <c r="AF92" s="86"/>
      <c r="AG92" s="27"/>
      <c r="AH92" s="27"/>
      <c r="AI92" s="33"/>
      <c r="AJ92" s="33"/>
      <c r="AK92" s="33"/>
    </row>
    <row r="93" spans="1:54" ht="19.8">
      <c r="A93" s="246"/>
      <c r="B93" s="246"/>
      <c r="C93" s="246"/>
      <c r="D93" s="246"/>
      <c r="E93" s="246"/>
      <c r="F93" s="274" t="e">
        <f>VLOOKUP(E93,RNR!$D$2:$E$38,2)</f>
        <v>#N/A</v>
      </c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9"/>
      <c r="AC93" s="28"/>
      <c r="AD93" s="27"/>
      <c r="AE93" s="250"/>
      <c r="AF93" s="86"/>
      <c r="AG93" s="212"/>
      <c r="AH93" s="212"/>
      <c r="AI93" s="212"/>
      <c r="AJ93" s="86"/>
      <c r="BB93" s="262"/>
    </row>
    <row r="94" spans="1:54" ht="19.8">
      <c r="A94" s="246"/>
      <c r="B94" s="246"/>
      <c r="C94" s="246"/>
      <c r="D94" s="246"/>
      <c r="E94" s="246"/>
      <c r="F94" s="274" t="e">
        <f>VLOOKUP(E94,RNR!$D$2:$E$38,2)</f>
        <v>#N/A</v>
      </c>
      <c r="G94" s="246"/>
      <c r="H94" s="246"/>
      <c r="I94" s="246"/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6"/>
      <c r="V94" s="246"/>
      <c r="W94" s="246"/>
      <c r="X94" s="246"/>
      <c r="Y94" s="246"/>
      <c r="Z94" s="246"/>
      <c r="AA94" s="249"/>
      <c r="AC94" s="28"/>
      <c r="AD94" s="27"/>
      <c r="AE94" s="250"/>
      <c r="AF94" s="86"/>
      <c r="AG94" s="212"/>
      <c r="AH94" s="212"/>
      <c r="AI94" s="212"/>
      <c r="AJ94" s="86"/>
      <c r="BB94" s="262"/>
    </row>
    <row r="95" spans="1:54" ht="22.8">
      <c r="A95" s="246"/>
      <c r="B95" s="246"/>
      <c r="C95" s="264"/>
      <c r="D95" s="349" t="str">
        <f>+D100</f>
        <v>P+</v>
      </c>
      <c r="E95" s="246"/>
      <c r="F95" s="274" t="e">
        <f>VLOOKUP(E95,RNR!$D$2:$E$38,2)</f>
        <v>#N/A</v>
      </c>
      <c r="G95" s="246"/>
      <c r="H95" s="279">
        <f>SUM(H100:H134)</f>
        <v>527</v>
      </c>
      <c r="I95" s="247"/>
      <c r="J95" s="246"/>
      <c r="K95" s="247"/>
      <c r="L95" s="246"/>
      <c r="M95" s="348">
        <f>+Klasse!O13</f>
        <v>231.4351749539594</v>
      </c>
      <c r="N95" s="246" t="s">
        <v>578</v>
      </c>
      <c r="O95" s="248"/>
      <c r="P95" s="248"/>
      <c r="Q95" s="246"/>
      <c r="R95" s="248"/>
      <c r="S95" s="248"/>
      <c r="T95" s="248"/>
      <c r="U95" s="248"/>
      <c r="V95" s="246"/>
      <c r="W95" s="348">
        <f>+Klasse!Z13</f>
        <v>243.68760375561931</v>
      </c>
      <c r="X95" s="248" t="s">
        <v>632</v>
      </c>
      <c r="Y95" s="247"/>
      <c r="Z95" s="246"/>
      <c r="AA95" s="249"/>
      <c r="AC95" s="28"/>
      <c r="AD95" s="27"/>
      <c r="AE95" s="250"/>
      <c r="AF95" s="86"/>
      <c r="AJ95" s="86"/>
      <c r="BB95" s="262"/>
    </row>
    <row r="96" spans="1:54" ht="19.8">
      <c r="A96" s="246"/>
      <c r="B96" s="246"/>
      <c r="C96" s="246"/>
      <c r="D96" s="246"/>
      <c r="E96" s="246"/>
      <c r="F96" s="274" t="e">
        <f>VLOOKUP(E96,RNR!$D$2:$E$38,2)</f>
        <v>#N/A</v>
      </c>
      <c r="G96" s="246"/>
      <c r="H96" s="246"/>
      <c r="I96" s="247"/>
      <c r="J96" s="246"/>
      <c r="K96" s="247"/>
      <c r="L96" s="246"/>
      <c r="M96" s="246"/>
      <c r="N96" s="246"/>
      <c r="O96" s="248"/>
      <c r="P96" s="248"/>
      <c r="Q96" s="246"/>
      <c r="R96" s="248"/>
      <c r="S96" s="248"/>
      <c r="T96" s="248"/>
      <c r="U96" s="248"/>
      <c r="V96" s="246"/>
      <c r="W96" s="264" t="s">
        <v>489</v>
      </c>
      <c r="X96" s="265" t="s">
        <v>80</v>
      </c>
      <c r="Y96" s="263" t="s">
        <v>4</v>
      </c>
      <c r="Z96" s="246"/>
      <c r="AA96" s="249"/>
      <c r="AC96" s="28"/>
      <c r="AD96" s="27"/>
      <c r="AE96" s="250"/>
      <c r="AF96" s="86"/>
      <c r="AJ96" s="86"/>
      <c r="BB96" s="262"/>
    </row>
    <row r="97" spans="1:54" ht="19.8">
      <c r="A97" s="246"/>
      <c r="B97" s="246"/>
      <c r="C97" s="246"/>
      <c r="D97" s="264"/>
      <c r="E97" s="246"/>
      <c r="F97" s="274" t="e">
        <f>VLOOKUP(E97,RNR!$D$2:$E$38,2)</f>
        <v>#N/A</v>
      </c>
      <c r="G97" s="264" t="s">
        <v>4</v>
      </c>
      <c r="H97" s="246"/>
      <c r="I97" s="247"/>
      <c r="J97" s="247"/>
      <c r="K97" s="247"/>
      <c r="L97" s="264" t="s">
        <v>23</v>
      </c>
      <c r="M97" s="247"/>
      <c r="N97" s="247"/>
      <c r="O97" s="248" t="s">
        <v>402</v>
      </c>
      <c r="P97" s="248" t="s">
        <v>402</v>
      </c>
      <c r="Q97" s="265" t="s">
        <v>538</v>
      </c>
      <c r="R97" s="248" t="s">
        <v>402</v>
      </c>
      <c r="S97" s="248"/>
      <c r="T97" s="248"/>
      <c r="U97" s="265" t="s">
        <v>422</v>
      </c>
      <c r="V97" s="246"/>
      <c r="W97" s="264" t="s">
        <v>583</v>
      </c>
      <c r="X97" s="265" t="s">
        <v>43</v>
      </c>
      <c r="Y97" s="263" t="s">
        <v>9</v>
      </c>
      <c r="Z97" s="246"/>
      <c r="AA97" s="249"/>
      <c r="AC97" s="28"/>
      <c r="AD97" s="27"/>
      <c r="AE97" s="250"/>
      <c r="AF97" s="86"/>
      <c r="AJ97" s="86"/>
      <c r="BB97" s="262"/>
    </row>
    <row r="98" spans="1:54" ht="19.8">
      <c r="A98" s="264"/>
      <c r="B98" s="264"/>
      <c r="C98" s="246"/>
      <c r="D98" s="246"/>
      <c r="E98" s="264"/>
      <c r="F98" s="274" t="e">
        <f>VLOOKUP(E98,RNR!$D$2:$E$38,2)</f>
        <v>#N/A</v>
      </c>
      <c r="G98" s="264" t="s">
        <v>487</v>
      </c>
      <c r="H98" s="264" t="s">
        <v>4</v>
      </c>
      <c r="I98" s="263" t="s">
        <v>4</v>
      </c>
      <c r="J98" s="263"/>
      <c r="K98" s="263" t="s">
        <v>1</v>
      </c>
      <c r="L98" s="264" t="s">
        <v>493</v>
      </c>
      <c r="M98" s="263" t="s">
        <v>23</v>
      </c>
      <c r="N98" s="263"/>
      <c r="O98" s="265" t="s">
        <v>585</v>
      </c>
      <c r="P98" s="265" t="s">
        <v>500</v>
      </c>
      <c r="Q98" s="265" t="s">
        <v>563</v>
      </c>
      <c r="R98" s="265" t="s">
        <v>502</v>
      </c>
      <c r="S98" s="432" t="s">
        <v>23</v>
      </c>
      <c r="T98" s="432" t="s">
        <v>23</v>
      </c>
      <c r="U98" s="265"/>
      <c r="V98" s="264" t="s">
        <v>413</v>
      </c>
      <c r="W98" s="264" t="s">
        <v>70</v>
      </c>
      <c r="X98" s="265" t="s">
        <v>542</v>
      </c>
      <c r="Y98" s="263" t="s">
        <v>70</v>
      </c>
      <c r="Z98" s="246"/>
      <c r="AA98" s="249"/>
      <c r="AC98" s="28"/>
      <c r="AD98" s="27"/>
      <c r="AE98" s="250"/>
      <c r="AF98" s="86"/>
      <c r="AJ98" s="86"/>
      <c r="BB98" s="262"/>
    </row>
    <row r="99" spans="1:54" ht="19.8">
      <c r="A99" s="246"/>
      <c r="B99" s="246"/>
      <c r="C99" s="264" t="s">
        <v>0</v>
      </c>
      <c r="D99" s="264"/>
      <c r="E99" s="264" t="s">
        <v>612</v>
      </c>
      <c r="F99" s="274" t="e">
        <f>VLOOKUP(E99,RNR!$D$2:$E$38,2)</f>
        <v>#N/A</v>
      </c>
      <c r="G99" s="50" t="s">
        <v>488</v>
      </c>
      <c r="H99" s="50" t="s">
        <v>9</v>
      </c>
      <c r="I99" s="87" t="s">
        <v>402</v>
      </c>
      <c r="J99" s="87"/>
      <c r="K99" s="87" t="s">
        <v>402</v>
      </c>
      <c r="L99" s="50" t="s">
        <v>414</v>
      </c>
      <c r="M99" s="87" t="s">
        <v>44</v>
      </c>
      <c r="N99" s="87"/>
      <c r="O99" s="75" t="s">
        <v>561</v>
      </c>
      <c r="P99" s="75" t="s">
        <v>439</v>
      </c>
      <c r="Q99" s="75" t="s">
        <v>495</v>
      </c>
      <c r="R99" s="75" t="s">
        <v>482</v>
      </c>
      <c r="S99" s="432" t="s">
        <v>735</v>
      </c>
      <c r="T99" s="432" t="s">
        <v>736</v>
      </c>
      <c r="U99" s="75" t="s">
        <v>1</v>
      </c>
      <c r="V99" s="50" t="s">
        <v>414</v>
      </c>
      <c r="W99" s="50" t="s">
        <v>499</v>
      </c>
      <c r="X99" s="75" t="s">
        <v>44</v>
      </c>
      <c r="Y99" s="87" t="s">
        <v>566</v>
      </c>
      <c r="Z99" s="246"/>
      <c r="AA99" s="249"/>
      <c r="AC99" s="28"/>
      <c r="AD99" s="27"/>
      <c r="AE99" s="250"/>
      <c r="AF99" s="86"/>
      <c r="AJ99" s="86"/>
      <c r="BB99" s="262"/>
    </row>
    <row r="100" spans="1:54" ht="15.6">
      <c r="A100" s="246"/>
      <c r="B100" s="299">
        <f>+'Ark1'!C1667</f>
        <v>2024</v>
      </c>
      <c r="C100" s="266">
        <f>+'Ark1'!L1667</f>
        <v>3</v>
      </c>
      <c r="D100" s="266" t="s">
        <v>30</v>
      </c>
      <c r="E100" s="266">
        <f>+'Ark1'!AP1667</f>
        <v>1</v>
      </c>
      <c r="F100" s="274" t="str">
        <f>VLOOKUP(E100,RNR!$D$2:$E$38,2)</f>
        <v>NRF</v>
      </c>
      <c r="G100" s="266">
        <f>+IF(H100=0,"",'Ark1'!Q1667)</f>
        <v>155</v>
      </c>
      <c r="H100" s="366">
        <f>+'Ark1'!R1667</f>
        <v>320</v>
      </c>
      <c r="I100" s="267">
        <f>+IF(H100=0,"",'Ark1'!AE1667)</f>
        <v>9.3512565751022816</v>
      </c>
      <c r="J100" s="31" t="e">
        <f t="shared" ref="J100:J134" si="6">+IF(H100=0,"",I100-I713)</f>
        <v>#VALUE!</v>
      </c>
      <c r="K100" s="267">
        <f>+IF(H100=0,"",'Ark1'!AF1667)</f>
        <v>6.8008700294399107</v>
      </c>
      <c r="L100" s="268">
        <f>+IF(H100=0,"",'Ark1'!T1667)</f>
        <v>5.0906250000000002</v>
      </c>
      <c r="M100" s="298">
        <f>+IF(H100=0,"",'Ark1'!U1667)</f>
        <v>247.09968749999985</v>
      </c>
      <c r="N100" s="35" t="e">
        <f t="shared" ref="N100:N134" si="7">+IF(H100=0,"",M100-M713)</f>
        <v>#VALUE!</v>
      </c>
      <c r="O100" s="269">
        <f>+IF(H100=0,"",'Ark1'!W1667)</f>
        <v>10.3125</v>
      </c>
      <c r="P100" s="269">
        <f>+IF(H100=0,"",'Ark1'!X1667)</f>
        <v>0.625</v>
      </c>
      <c r="Q100" s="269">
        <f>+IF(H100=0,"",'Ark1'!AG1667)</f>
        <v>905.6875</v>
      </c>
      <c r="R100" s="269">
        <f>+IF(H100=0,"",'Ark1'!AH1667)</f>
        <v>0</v>
      </c>
      <c r="S100" s="382">
        <f>+IF(H100=0,"",'Ark1'!AR1667)</f>
        <v>209.41249999999999</v>
      </c>
      <c r="T100" s="114">
        <f>+IF(H100=0,"",'Ark1'!AS1667)</f>
        <v>26.730260493419557</v>
      </c>
      <c r="U100" s="269">
        <f>+IF(H100=0,"",'Ark1'!Y1667)</f>
        <v>38.142547190144157</v>
      </c>
      <c r="V100" s="268">
        <f>+IF(H100=0,"",'Ark1'!AA1667)</f>
        <v>1.1488742791859328</v>
      </c>
      <c r="W100" s="298">
        <f t="shared" ref="W100:W134" si="8">IF(H100=0,"",1000*M100/Q100)</f>
        <v>272.83106755917447</v>
      </c>
      <c r="X100" s="269">
        <f t="shared" ref="X100:X134" si="9">IF(H100=0,"",M100/C100)</f>
        <v>82.366562499999944</v>
      </c>
      <c r="Y100" s="267">
        <f t="shared" ref="Y100:Y134" si="10">IF(H100=0,"",H100/G100)</f>
        <v>2.064516129032258</v>
      </c>
      <c r="Z100" s="246"/>
      <c r="AA100" s="249"/>
      <c r="AC100" s="28"/>
      <c r="AD100" s="27"/>
      <c r="AE100" s="250"/>
      <c r="AF100" s="86"/>
      <c r="AG100" s="27"/>
      <c r="AH100" s="27"/>
      <c r="AI100" s="33"/>
      <c r="AJ100" s="33"/>
      <c r="AK100" s="33"/>
    </row>
    <row r="101" spans="1:54" ht="15.6">
      <c r="A101" s="246"/>
      <c r="B101" s="299">
        <f>+'Ark1'!C1668</f>
        <v>2024</v>
      </c>
      <c r="C101" s="266">
        <f>+'Ark1'!L1668</f>
        <v>3</v>
      </c>
      <c r="D101" s="266" t="s">
        <v>30</v>
      </c>
      <c r="E101" s="266">
        <f>+'Ark1'!AP1668</f>
        <v>2</v>
      </c>
      <c r="F101" s="274" t="str">
        <f>VLOOKUP(E101,RNR!$D$2:$E$38,2)</f>
        <v>Jersey</v>
      </c>
      <c r="G101" s="266">
        <f>+IF(H101=0,"",'Ark1'!Q1668)</f>
        <v>9</v>
      </c>
      <c r="H101" s="366">
        <f>+'Ark1'!R1668</f>
        <v>9</v>
      </c>
      <c r="I101" s="267">
        <f>+IF(H101=0,"",'Ark1'!AE1668)</f>
        <v>39.130434782608695</v>
      </c>
      <c r="J101" s="31" t="e">
        <f t="shared" si="6"/>
        <v>#VALUE!</v>
      </c>
      <c r="K101" s="267">
        <f>+IF(H101=0,"",'Ark1'!AF1668)</f>
        <v>35.288124892383628</v>
      </c>
      <c r="L101" s="268">
        <f>+IF(H101=0,"",'Ark1'!T1668)</f>
        <v>6.6666666666666687</v>
      </c>
      <c r="M101" s="298">
        <f>+IF(H101=0,"",'Ark1'!U1668)</f>
        <v>273.25555555555559</v>
      </c>
      <c r="N101" s="35" t="e">
        <f t="shared" si="7"/>
        <v>#VALUE!</v>
      </c>
      <c r="O101" s="269">
        <f>+IF(H101=0,"",'Ark1'!W1668)</f>
        <v>44.44444444444445</v>
      </c>
      <c r="P101" s="269">
        <f>+IF(H101=0,"",'Ark1'!X1668)</f>
        <v>0</v>
      </c>
      <c r="Q101" s="269">
        <f>+IF(H101=0,"",'Ark1'!AG1668)</f>
        <v>1053.2222222222222</v>
      </c>
      <c r="R101" s="269">
        <f>+IF(H101=0,"",'Ark1'!AH1668)</f>
        <v>0</v>
      </c>
      <c r="S101" s="382">
        <f>+IF(H101=0,"",'Ark1'!AR1668)</f>
        <v>214.22222222222223</v>
      </c>
      <c r="T101" s="114">
        <f>+IF(H101=0,"",'Ark1'!AS1668)</f>
        <v>27.757340347057937</v>
      </c>
      <c r="U101" s="269">
        <f>+IF(H101=0,"",'Ark1'!Y1668)</f>
        <v>24.015139257981762</v>
      </c>
      <c r="V101" s="268">
        <f>+IF(H101=0,"",'Ark1'!AA1668)</f>
        <v>1.1547005383792492</v>
      </c>
      <c r="W101" s="298">
        <f t="shared" si="8"/>
        <v>259.44719907163204</v>
      </c>
      <c r="X101" s="269">
        <f t="shared" si="9"/>
        <v>91.085185185185196</v>
      </c>
      <c r="Y101" s="267">
        <f t="shared" si="10"/>
        <v>1</v>
      </c>
      <c r="Z101" s="246"/>
      <c r="AA101" s="249"/>
      <c r="AC101" s="28"/>
      <c r="AD101" s="27"/>
      <c r="AE101" s="250"/>
      <c r="AF101" s="86"/>
      <c r="AG101" s="27"/>
      <c r="AH101" s="27"/>
      <c r="AI101" s="33"/>
      <c r="AJ101" s="33"/>
      <c r="AK101" s="33"/>
    </row>
    <row r="102" spans="1:54" ht="15.6">
      <c r="A102" s="246"/>
      <c r="B102" s="299">
        <f>+'Ark1'!C1669</f>
        <v>2024</v>
      </c>
      <c r="C102" s="266">
        <f>+'Ark1'!L1669</f>
        <v>3</v>
      </c>
      <c r="D102" s="266" t="s">
        <v>30</v>
      </c>
      <c r="E102" s="266">
        <f>+'Ark1'!AP1669</f>
        <v>3</v>
      </c>
      <c r="F102" s="274" t="str">
        <f>VLOOKUP(E102,RNR!$D$2:$E$38,2)</f>
        <v>Sidet Trønderfe og Nordlandsfe</v>
      </c>
      <c r="G102" s="266">
        <f>+IF(H102=0,"",'Ark1'!Q1669)</f>
        <v>16</v>
      </c>
      <c r="H102" s="366">
        <f>+'Ark1'!R1669</f>
        <v>22</v>
      </c>
      <c r="I102" s="267">
        <f>+IF(H102=0,"",'Ark1'!AE1669)</f>
        <v>21.153846153846157</v>
      </c>
      <c r="J102" s="31" t="e">
        <f t="shared" si="6"/>
        <v>#VALUE!</v>
      </c>
      <c r="K102" s="267">
        <f>+IF(H102=0,"",'Ark1'!AF1669)</f>
        <v>17.892943903051972</v>
      </c>
      <c r="L102" s="268">
        <f>+IF(H102=0,"",'Ark1'!T1669)</f>
        <v>6.6818181818181808</v>
      </c>
      <c r="M102" s="298">
        <f>+IF(H102=0,"",'Ark1'!U1669)</f>
        <v>233.0181818181818</v>
      </c>
      <c r="N102" s="35" t="e">
        <f t="shared" si="7"/>
        <v>#VALUE!</v>
      </c>
      <c r="O102" s="269">
        <f>+IF(H102=0,"",'Ark1'!W1669)</f>
        <v>68.181818181818187</v>
      </c>
      <c r="P102" s="269">
        <f>+IF(H102=0,"",'Ark1'!X1669)</f>
        <v>0</v>
      </c>
      <c r="Q102" s="269">
        <f>+IF(H102=0,"",'Ark1'!AG1669)</f>
        <v>1003.5</v>
      </c>
      <c r="R102" s="269">
        <f>+IF(H102=0,"",'Ark1'!AH1669)</f>
        <v>0</v>
      </c>
      <c r="S102" s="382">
        <f>+IF(H102=0,"",'Ark1'!AR1669)</f>
        <v>203.63636363636363</v>
      </c>
      <c r="T102" s="114">
        <f>+IF(H102=0,"",'Ark1'!AS1669)</f>
        <v>27.433370645051799</v>
      </c>
      <c r="U102" s="269">
        <f>+IF(H102=0,"",'Ark1'!Y1669)</f>
        <v>34.943430080418999</v>
      </c>
      <c r="V102" s="268">
        <f>+IF(H102=0,"",'Ark1'!AA1669)</f>
        <v>1.7421607178851652</v>
      </c>
      <c r="W102" s="298">
        <f t="shared" si="8"/>
        <v>232.20546269873623</v>
      </c>
      <c r="X102" s="269">
        <f t="shared" si="9"/>
        <v>77.672727272727272</v>
      </c>
      <c r="Y102" s="267">
        <f t="shared" si="10"/>
        <v>1.375</v>
      </c>
      <c r="Z102" s="246"/>
      <c r="AA102" s="249"/>
      <c r="AC102" s="28"/>
      <c r="AD102" s="27"/>
      <c r="AE102" s="250"/>
      <c r="AF102" s="86"/>
      <c r="AG102" s="27"/>
      <c r="AH102" s="27"/>
      <c r="AI102" s="33"/>
      <c r="AJ102" s="33"/>
      <c r="AK102" s="33"/>
    </row>
    <row r="103" spans="1:54" ht="15.6">
      <c r="A103" s="246"/>
      <c r="B103" s="299">
        <f>+'Ark1'!C1670</f>
        <v>2024</v>
      </c>
      <c r="C103" s="266">
        <f>+'Ark1'!L1670</f>
        <v>3</v>
      </c>
      <c r="D103" s="266" t="s">
        <v>30</v>
      </c>
      <c r="E103" s="266">
        <f>+'Ark1'!AP1670</f>
        <v>4</v>
      </c>
      <c r="F103" s="274" t="str">
        <f>VLOOKUP(E103,RNR!$D$2:$E$38,2)</f>
        <v>Telemarkfe</v>
      </c>
      <c r="G103" s="266">
        <f>+IF(H103=0,"",'Ark1'!Q1670)</f>
        <v>3</v>
      </c>
      <c r="H103" s="366">
        <f>+'Ark1'!R1670</f>
        <v>3</v>
      </c>
      <c r="I103" s="267">
        <f>+IF(H103=0,"",'Ark1'!AE1670)</f>
        <v>12</v>
      </c>
      <c r="J103" s="31" t="e">
        <f t="shared" si="6"/>
        <v>#VALUE!</v>
      </c>
      <c r="K103" s="267">
        <f>+IF(H103=0,"",'Ark1'!AF1670)</f>
        <v>11.749264408930941</v>
      </c>
      <c r="L103" s="268">
        <f>+IF(H103=0,"",'Ark1'!T1670)</f>
        <v>5.3333333333333321</v>
      </c>
      <c r="M103" s="298">
        <f>+IF(H103=0,"",'Ark1'!U1670)</f>
        <v>271.53333333333342</v>
      </c>
      <c r="N103" s="35" t="e">
        <f t="shared" si="7"/>
        <v>#VALUE!</v>
      </c>
      <c r="O103" s="269">
        <f>+IF(H103=0,"",'Ark1'!W1670)</f>
        <v>0</v>
      </c>
      <c r="P103" s="269">
        <f>+IF(H103=0,"",'Ark1'!X1670)</f>
        <v>0</v>
      </c>
      <c r="Q103" s="269">
        <f>+IF(H103=0,"",'Ark1'!AG1670)</f>
        <v>1477</v>
      </c>
      <c r="R103" s="269">
        <f>+IF(H103=0,"",'Ark1'!AH1670)</f>
        <v>0</v>
      </c>
      <c r="S103" s="382">
        <f>+IF(H103=0,"",'Ark1'!AR1670)</f>
        <v>212</v>
      </c>
      <c r="T103" s="114">
        <f>+IF(H103=0,"",'Ark1'!AS1670)</f>
        <v>28.408412597851047</v>
      </c>
      <c r="U103" s="269">
        <f>+IF(H103=0,"",'Ark1'!Y1670)</f>
        <v>32.239347939366581</v>
      </c>
      <c r="V103" s="268">
        <f>+IF(H103=0,"",'Ark1'!AA1670)</f>
        <v>0.94280904158206436</v>
      </c>
      <c r="W103" s="298">
        <f t="shared" si="8"/>
        <v>183.84111938614313</v>
      </c>
      <c r="X103" s="269">
        <f t="shared" si="9"/>
        <v>90.511111111111134</v>
      </c>
      <c r="Y103" s="267">
        <f t="shared" si="10"/>
        <v>1</v>
      </c>
      <c r="Z103" s="246"/>
      <c r="AA103" s="249"/>
      <c r="AC103" s="28"/>
      <c r="AD103" s="27"/>
      <c r="AE103" s="250"/>
      <c r="AF103" s="86"/>
      <c r="AG103" s="27"/>
      <c r="AH103" s="27"/>
      <c r="AI103" s="33"/>
      <c r="AJ103" s="33"/>
      <c r="AK103" s="33"/>
    </row>
    <row r="104" spans="1:54" ht="15.6">
      <c r="A104" s="246"/>
      <c r="B104" s="299">
        <f>+'Ark1'!C1671</f>
        <v>2024</v>
      </c>
      <c r="C104" s="266">
        <f>+'Ark1'!L1671</f>
        <v>3</v>
      </c>
      <c r="D104" s="266" t="s">
        <v>30</v>
      </c>
      <c r="E104" s="266">
        <f>+'Ark1'!AP1671</f>
        <v>5</v>
      </c>
      <c r="F104" s="274" t="str">
        <f>VLOOKUP(E104,RNR!$D$2:$E$38,2)</f>
        <v>Dølafe</v>
      </c>
      <c r="G104" s="266">
        <f>+IF(H104=0,"",'Ark1'!Q1671)</f>
        <v>6</v>
      </c>
      <c r="H104" s="366">
        <f>+'Ark1'!R1671</f>
        <v>8</v>
      </c>
      <c r="I104" s="267">
        <f>+IF(H104=0,"",'Ark1'!AE1671)</f>
        <v>38.095238095238109</v>
      </c>
      <c r="J104" s="31" t="e">
        <f t="shared" si="6"/>
        <v>#VALUE!</v>
      </c>
      <c r="K104" s="267">
        <f>+IF(H104=0,"",'Ark1'!AF1671)</f>
        <v>36.284359011537589</v>
      </c>
      <c r="L104" s="268">
        <f>+IF(H104=0,"",'Ark1'!T1671)</f>
        <v>6.75</v>
      </c>
      <c r="M104" s="298">
        <f>+IF(H104=0,"",'Ark1'!U1671)</f>
        <v>218.96250000000001</v>
      </c>
      <c r="N104" s="35" t="e">
        <f t="shared" si="7"/>
        <v>#VALUE!</v>
      </c>
      <c r="O104" s="269">
        <f>+IF(H104=0,"",'Ark1'!W1671)</f>
        <v>62.5</v>
      </c>
      <c r="P104" s="269">
        <f>+IF(H104=0,"",'Ark1'!X1671)</f>
        <v>0</v>
      </c>
      <c r="Q104" s="269">
        <f>+IF(H104=0,"",'Ark1'!AG1671)</f>
        <v>994.125</v>
      </c>
      <c r="R104" s="269">
        <f>+IF(H104=0,"",'Ark1'!AH1671)</f>
        <v>0</v>
      </c>
      <c r="S104" s="382">
        <f>+IF(H104=0,"",'Ark1'!AR1671)</f>
        <v>198.375</v>
      </c>
      <c r="T104" s="114">
        <f>+IF(H104=0,"",'Ark1'!AS1671)</f>
        <v>27.838152107331087</v>
      </c>
      <c r="U104" s="269">
        <f>+IF(H104=0,"",'Ark1'!Y1671)</f>
        <v>35.870598597597898</v>
      </c>
      <c r="V104" s="268">
        <f>+IF(H104=0,"",'Ark1'!AA1671)</f>
        <v>2.0463381929681126</v>
      </c>
      <c r="W104" s="298">
        <f t="shared" si="8"/>
        <v>220.25650697849869</v>
      </c>
      <c r="X104" s="269">
        <f t="shared" si="9"/>
        <v>72.987499999999997</v>
      </c>
      <c r="Y104" s="267">
        <f t="shared" si="10"/>
        <v>1.3333333333333333</v>
      </c>
      <c r="Z104" s="246"/>
      <c r="AA104" s="249"/>
      <c r="AC104" s="28"/>
      <c r="AD104" s="27"/>
      <c r="AE104" s="250"/>
      <c r="AF104" s="86"/>
      <c r="AG104" s="27"/>
      <c r="AH104" s="27"/>
      <c r="AI104" s="33"/>
      <c r="AJ104" s="33"/>
      <c r="AK104" s="33"/>
    </row>
    <row r="105" spans="1:54" ht="15.6">
      <c r="A105" s="246"/>
      <c r="B105" s="299">
        <f>+'Ark1'!C1672</f>
        <v>2024</v>
      </c>
      <c r="C105" s="266">
        <f>+'Ark1'!L1672</f>
        <v>3</v>
      </c>
      <c r="D105" s="266" t="s">
        <v>30</v>
      </c>
      <c r="E105" s="266">
        <f>+'Ark1'!AP1672</f>
        <v>6</v>
      </c>
      <c r="F105" s="274" t="str">
        <f>VLOOKUP(E105,RNR!$D$2:$E$38,2)</f>
        <v>Østlandsk Rødkolle</v>
      </c>
      <c r="G105" s="266">
        <f>+IF(H105=0,"",'Ark1'!Q1672)</f>
        <v>2</v>
      </c>
      <c r="H105" s="366">
        <f>+'Ark1'!R1672</f>
        <v>2</v>
      </c>
      <c r="I105" s="267">
        <f>+IF(H105=0,"",'Ark1'!AE1672)</f>
        <v>12.5</v>
      </c>
      <c r="J105" s="31" t="e">
        <f t="shared" si="6"/>
        <v>#VALUE!</v>
      </c>
      <c r="K105" s="267">
        <f>+IF(H105=0,"",'Ark1'!AF1672)</f>
        <v>8.4830597697578494</v>
      </c>
      <c r="L105" s="268">
        <f>+IF(H105=0,"",'Ark1'!T1672)</f>
        <v>5</v>
      </c>
      <c r="M105" s="298">
        <f>+IF(H105=0,"",'Ark1'!U1672)</f>
        <v>245.75</v>
      </c>
      <c r="N105" s="35" t="e">
        <f t="shared" si="7"/>
        <v>#VALUE!</v>
      </c>
      <c r="O105" s="269">
        <f>+IF(H105=0,"",'Ark1'!W1672)</f>
        <v>50</v>
      </c>
      <c r="P105" s="269">
        <f>+IF(H105=0,"",'Ark1'!X1672)</f>
        <v>0</v>
      </c>
      <c r="Q105" s="269">
        <f>+IF(H105=0,"",'Ark1'!AG1672)</f>
        <v>895.5</v>
      </c>
      <c r="R105" s="269">
        <f>+IF(H105=0,"",'Ark1'!AH1672)</f>
        <v>0</v>
      </c>
      <c r="S105" s="382">
        <f>+IF(H105=0,"",'Ark1'!AR1672)</f>
        <v>207.5</v>
      </c>
      <c r="T105" s="114">
        <f>+IF(H105=0,"",'Ark1'!AS1672)</f>
        <v>27.61562896977625</v>
      </c>
      <c r="U105" s="269">
        <f>+IF(H105=0,"",'Ark1'!Y1672)</f>
        <v>6.6500000000002624</v>
      </c>
      <c r="V105" s="268">
        <f>+IF(H105=0,"",'Ark1'!AA1672)</f>
        <v>2</v>
      </c>
      <c r="W105" s="298">
        <f t="shared" si="8"/>
        <v>274.42769402568399</v>
      </c>
      <c r="X105" s="269">
        <f t="shared" si="9"/>
        <v>81.916666666666671</v>
      </c>
      <c r="Y105" s="267">
        <f t="shared" si="10"/>
        <v>1</v>
      </c>
      <c r="Z105" s="246"/>
      <c r="AA105" s="249"/>
      <c r="AC105" s="28"/>
      <c r="AD105" s="27"/>
      <c r="AE105" s="250"/>
      <c r="AF105" s="86"/>
      <c r="AG105" s="27"/>
      <c r="AH105" s="27"/>
      <c r="AI105" s="33"/>
      <c r="AJ105" s="33"/>
      <c r="AK105" s="33"/>
    </row>
    <row r="106" spans="1:54" ht="15.6">
      <c r="A106" s="246"/>
      <c r="B106" s="299">
        <f>+'Ark1'!C1673</f>
        <v>2024</v>
      </c>
      <c r="C106" s="266">
        <f>+'Ark1'!L1673</f>
        <v>3</v>
      </c>
      <c r="D106" s="266" t="s">
        <v>30</v>
      </c>
      <c r="E106" s="266">
        <f>+'Ark1'!AP1673</f>
        <v>7</v>
      </c>
      <c r="F106" s="274" t="str">
        <f>VLOOKUP(E106,RNR!$D$2:$E$38,2)</f>
        <v>Vestlandsk Raukolle</v>
      </c>
      <c r="G106" s="266">
        <f>+IF(H106=0,"",'Ark1'!Q1673)</f>
        <v>7</v>
      </c>
      <c r="H106" s="366">
        <f>+'Ark1'!R1673</f>
        <v>7</v>
      </c>
      <c r="I106" s="267">
        <f>+IF(H106=0,"",'Ark1'!AE1673)</f>
        <v>26.92307692307692</v>
      </c>
      <c r="J106" s="31" t="e">
        <f t="shared" si="6"/>
        <v>#VALUE!</v>
      </c>
      <c r="K106" s="267">
        <f>+IF(H106=0,"",'Ark1'!AF1673)</f>
        <v>23.420864012510592</v>
      </c>
      <c r="L106" s="268">
        <f>+IF(H106=0,"",'Ark1'!T1673)</f>
        <v>5.7142857142857153</v>
      </c>
      <c r="M106" s="298">
        <f>+IF(H106=0,"",'Ark1'!U1673)</f>
        <v>256.74285714285719</v>
      </c>
      <c r="N106" s="35" t="e">
        <f t="shared" si="7"/>
        <v>#VALUE!</v>
      </c>
      <c r="O106" s="269">
        <f>+IF(H106=0,"",'Ark1'!W1673)</f>
        <v>14.285714285714288</v>
      </c>
      <c r="P106" s="269">
        <f>+IF(H106=0,"",'Ark1'!X1673)</f>
        <v>0</v>
      </c>
      <c r="Q106" s="269">
        <f>+IF(H106=0,"",'Ark1'!AG1673)</f>
        <v>1203.285714285714</v>
      </c>
      <c r="R106" s="269">
        <f>+IF(H106=0,"",'Ark1'!AH1673)</f>
        <v>0</v>
      </c>
      <c r="S106" s="382">
        <f>+IF(H106=0,"",'Ark1'!AR1673)</f>
        <v>208.57142857142861</v>
      </c>
      <c r="T106" s="114">
        <f>+IF(H106=0,"",'Ark1'!AS1673)</f>
        <v>27.978117712185849</v>
      </c>
      <c r="U106" s="269">
        <f>+IF(H106=0,"",'Ark1'!Y1673)</f>
        <v>46.769705003585997</v>
      </c>
      <c r="V106" s="268">
        <f>+IF(H106=0,"",'Ark1'!AA1673)</f>
        <v>0.69985421222376398</v>
      </c>
      <c r="W106" s="298">
        <f t="shared" si="8"/>
        <v>213.36815861332076</v>
      </c>
      <c r="X106" s="269">
        <f t="shared" si="9"/>
        <v>85.580952380952397</v>
      </c>
      <c r="Y106" s="267">
        <f t="shared" si="10"/>
        <v>1</v>
      </c>
      <c r="Z106" s="246"/>
      <c r="AA106" s="249"/>
      <c r="AC106" s="28"/>
      <c r="AD106" s="27"/>
      <c r="AE106" s="250"/>
      <c r="AF106" s="86"/>
      <c r="AG106" s="27"/>
      <c r="AH106" s="27"/>
      <c r="AI106" s="33"/>
      <c r="AJ106" s="33"/>
      <c r="AK106" s="33"/>
    </row>
    <row r="107" spans="1:54" ht="15.6">
      <c r="A107" s="246"/>
      <c r="B107" s="299">
        <f>+'Ark1'!C1674</f>
        <v>2024</v>
      </c>
      <c r="C107" s="266">
        <f>+'Ark1'!L1674</f>
        <v>3</v>
      </c>
      <c r="D107" s="266" t="s">
        <v>30</v>
      </c>
      <c r="E107" s="266">
        <f>+'Ark1'!AP1674</f>
        <v>8</v>
      </c>
      <c r="F107" s="274" t="str">
        <f>VLOOKUP(E107,RNR!$D$2:$E$38,2)</f>
        <v>Vestlandsk fjordfe</v>
      </c>
      <c r="G107" s="266">
        <f>+IF(H107=0,"",'Ark1'!Q1674)</f>
        <v>19</v>
      </c>
      <c r="H107" s="366">
        <f>+'Ark1'!R1674</f>
        <v>29</v>
      </c>
      <c r="I107" s="267">
        <f>+IF(H107=0,"",'Ark1'!AE1674)</f>
        <v>30.208333333333325</v>
      </c>
      <c r="J107" s="31" t="e">
        <f t="shared" si="6"/>
        <v>#VALUE!</v>
      </c>
      <c r="K107" s="267">
        <f>+IF(H107=0,"",'Ark1'!AF1674)</f>
        <v>26.422448426949831</v>
      </c>
      <c r="L107" s="268">
        <f>+IF(H107=0,"",'Ark1'!T1674)</f>
        <v>5.862068965517242</v>
      </c>
      <c r="M107" s="298">
        <f>+IF(H107=0,"",'Ark1'!U1674)</f>
        <v>205.24137931034488</v>
      </c>
      <c r="N107" s="35" t="e">
        <f t="shared" si="7"/>
        <v>#VALUE!</v>
      </c>
      <c r="O107" s="269">
        <f>+IF(H107=0,"",'Ark1'!W1674)</f>
        <v>41.379310344827594</v>
      </c>
      <c r="P107" s="269">
        <f>+IF(H107=0,"",'Ark1'!X1674)</f>
        <v>0</v>
      </c>
      <c r="Q107" s="269">
        <f>+IF(H107=0,"",'Ark1'!AG1674)</f>
        <v>990.62068965517267</v>
      </c>
      <c r="R107" s="269">
        <f>+IF(H107=0,"",'Ark1'!AH1674)</f>
        <v>0</v>
      </c>
      <c r="S107" s="382">
        <f>+IF(H107=0,"",'Ark1'!AR1674)</f>
        <v>194.93103448275863</v>
      </c>
      <c r="T107" s="114">
        <f>+IF(H107=0,"",'Ark1'!AS1674)</f>
        <v>27.52582809869654</v>
      </c>
      <c r="U107" s="269">
        <f>+IF(H107=0,"",'Ark1'!Y1674)</f>
        <v>36.991821251147094</v>
      </c>
      <c r="V107" s="268">
        <f>+IF(H107=0,"",'Ark1'!AA1674)</f>
        <v>1.6963274312067396</v>
      </c>
      <c r="W107" s="298">
        <f t="shared" si="8"/>
        <v>207.1846282372598</v>
      </c>
      <c r="X107" s="269">
        <f t="shared" si="9"/>
        <v>68.413793103448299</v>
      </c>
      <c r="Y107" s="267">
        <f t="shared" si="10"/>
        <v>1.5263157894736843</v>
      </c>
      <c r="Z107" s="246"/>
      <c r="AA107" s="249"/>
      <c r="AC107" s="28"/>
      <c r="AD107" s="27"/>
      <c r="AE107" s="250"/>
      <c r="AF107" s="86"/>
      <c r="AG107" s="27"/>
      <c r="AH107" s="27"/>
      <c r="AI107" s="33"/>
      <c r="AJ107" s="33"/>
      <c r="AK107" s="33"/>
    </row>
    <row r="108" spans="1:54" ht="15.6">
      <c r="A108" s="246"/>
      <c r="B108" s="299">
        <f>+'Ark1'!C1675</f>
        <v>2024</v>
      </c>
      <c r="C108" s="266">
        <f>+'Ark1'!L1675</f>
        <v>3</v>
      </c>
      <c r="D108" s="266" t="s">
        <v>30</v>
      </c>
      <c r="E108" s="266">
        <f>+'Ark1'!AP1675</f>
        <v>9</v>
      </c>
      <c r="F108" s="274" t="str">
        <f>VLOOKUP(E108,RNR!$D$2:$E$38,2)</f>
        <v>Holstein</v>
      </c>
      <c r="G108" s="266">
        <f>+IF(H108=0,"",'Ark1'!Q1675)</f>
        <v>16</v>
      </c>
      <c r="H108" s="366">
        <f>+'Ark1'!R1675</f>
        <v>25</v>
      </c>
      <c r="I108" s="267">
        <f>+IF(H108=0,"",'Ark1'!AE1675)</f>
        <v>18.939393939393938</v>
      </c>
      <c r="J108" s="31" t="e">
        <f t="shared" si="6"/>
        <v>#VALUE!</v>
      </c>
      <c r="K108" s="267">
        <f>+IF(H108=0,"",'Ark1'!AF1675)</f>
        <v>14.352801139004375</v>
      </c>
      <c r="L108" s="268">
        <f>+IF(H108=0,"",'Ark1'!T1675)</f>
        <v>5.32</v>
      </c>
      <c r="M108" s="298">
        <f>+IF(H108=0,"",'Ark1'!U1675)</f>
        <v>272.99200000000002</v>
      </c>
      <c r="N108" s="35" t="e">
        <f t="shared" si="7"/>
        <v>#VALUE!</v>
      </c>
      <c r="O108" s="269">
        <f>+IF(H108=0,"",'Ark1'!W1675)</f>
        <v>4</v>
      </c>
      <c r="P108" s="269">
        <f>+IF(H108=0,"",'Ark1'!X1675)</f>
        <v>0</v>
      </c>
      <c r="Q108" s="269">
        <f>+IF(H108=0,"",'Ark1'!AG1675)</f>
        <v>805.28</v>
      </c>
      <c r="R108" s="269">
        <f>+IF(H108=0,"",'Ark1'!AH1675)</f>
        <v>0</v>
      </c>
      <c r="S108" s="382">
        <f>+IF(H108=0,"",'Ark1'!AR1675)</f>
        <v>215.44</v>
      </c>
      <c r="T108" s="114">
        <f>+IF(H108=0,"",'Ark1'!AS1675)</f>
        <v>27.285317057574911</v>
      </c>
      <c r="U108" s="269">
        <f>+IF(H108=0,"",'Ark1'!Y1675)</f>
        <v>30.201932653391776</v>
      </c>
      <c r="V108" s="268">
        <f>+IF(H108=0,"",'Ark1'!AA1675)</f>
        <v>0.67646138101150877</v>
      </c>
      <c r="W108" s="298">
        <f t="shared" si="8"/>
        <v>339.00258295251342</v>
      </c>
      <c r="X108" s="269">
        <f t="shared" si="9"/>
        <v>90.997333333333344</v>
      </c>
      <c r="Y108" s="267">
        <f t="shared" si="10"/>
        <v>1.5625</v>
      </c>
      <c r="Z108" s="246"/>
      <c r="AA108" s="249"/>
      <c r="AC108" s="28"/>
      <c r="AD108" s="27"/>
      <c r="AE108" s="250"/>
      <c r="AF108" s="86"/>
      <c r="AG108" s="27"/>
      <c r="AH108" s="27"/>
      <c r="AI108" s="33"/>
      <c r="AJ108" s="33"/>
      <c r="AK108" s="33"/>
    </row>
    <row r="109" spans="1:54" ht="15.6">
      <c r="A109" s="246"/>
      <c r="B109" s="299">
        <f>+'Ark1'!C1676</f>
        <v>2024</v>
      </c>
      <c r="C109" s="266">
        <f>+'Ark1'!L1676</f>
        <v>3</v>
      </c>
      <c r="D109" s="266" t="s">
        <v>30</v>
      </c>
      <c r="E109" s="266">
        <f>+'Ark1'!AP1676</f>
        <v>10</v>
      </c>
      <c r="F109" s="274" t="str">
        <f>VLOOKUP(E109,RNR!$D$2:$E$38,2)</f>
        <v>Rød Dansk Mælkefe</v>
      </c>
      <c r="G109" s="266" t="str">
        <f>+IF(H109=0,"",'Ark1'!Q1676)</f>
        <v/>
      </c>
      <c r="H109" s="366">
        <f>+'Ark1'!R1676</f>
        <v>0</v>
      </c>
      <c r="I109" s="267" t="str">
        <f>+IF(H109=0,"",'Ark1'!AE1676)</f>
        <v/>
      </c>
      <c r="J109" s="31" t="str">
        <f t="shared" si="6"/>
        <v/>
      </c>
      <c r="K109" s="267" t="str">
        <f>+IF(H109=0,"",'Ark1'!AF1676)</f>
        <v/>
      </c>
      <c r="L109" s="268" t="str">
        <f>+IF(H109=0,"",'Ark1'!T1676)</f>
        <v/>
      </c>
      <c r="M109" s="298" t="str">
        <f>+IF(H109=0,"",'Ark1'!U1676)</f>
        <v/>
      </c>
      <c r="N109" s="35" t="str">
        <f t="shared" si="7"/>
        <v/>
      </c>
      <c r="O109" s="269" t="str">
        <f>+IF(H109=0,"",'Ark1'!W1676)</f>
        <v/>
      </c>
      <c r="P109" s="269" t="str">
        <f>+IF(H109=0,"",'Ark1'!X1676)</f>
        <v/>
      </c>
      <c r="Q109" s="269" t="str">
        <f>+IF(H109=0,"",'Ark1'!AG1676)</f>
        <v/>
      </c>
      <c r="R109" s="269" t="str">
        <f>+IF(H109=0,"",'Ark1'!AH1676)</f>
        <v/>
      </c>
      <c r="S109" s="382" t="str">
        <f>+IF(H109=0,"",'Ark1'!AR1676)</f>
        <v/>
      </c>
      <c r="T109" s="114" t="str">
        <f>+IF(H109=0,"",'Ark1'!AS1676)</f>
        <v/>
      </c>
      <c r="U109" s="269" t="str">
        <f>+IF(H109=0,"",'Ark1'!Y1676)</f>
        <v/>
      </c>
      <c r="V109" s="268" t="str">
        <f>+IF(H109=0,"",'Ark1'!AA1676)</f>
        <v/>
      </c>
      <c r="W109" s="298" t="str">
        <f t="shared" si="8"/>
        <v/>
      </c>
      <c r="X109" s="269" t="str">
        <f t="shared" si="9"/>
        <v/>
      </c>
      <c r="Y109" s="267" t="str">
        <f t="shared" si="10"/>
        <v/>
      </c>
      <c r="Z109" s="246"/>
      <c r="AA109" s="249"/>
      <c r="AC109" s="28"/>
      <c r="AD109" s="27"/>
      <c r="AE109" s="250"/>
      <c r="AF109" s="86"/>
      <c r="AG109" s="27"/>
      <c r="AH109" s="27"/>
      <c r="AI109" s="33"/>
      <c r="AJ109" s="33"/>
      <c r="AK109" s="33"/>
    </row>
    <row r="110" spans="1:54" ht="15.6">
      <c r="A110" s="246"/>
      <c r="B110" s="299">
        <f>+'Ark1'!C1677</f>
        <v>2024</v>
      </c>
      <c r="C110" s="266">
        <f>+'Ark1'!L1677</f>
        <v>3</v>
      </c>
      <c r="D110" s="266" t="s">
        <v>30</v>
      </c>
      <c r="E110" s="266">
        <f>+'Ark1'!AP1677</f>
        <v>11</v>
      </c>
      <c r="F110" s="274" t="str">
        <f>VLOOKUP(E110,RNR!$D$2:$E$38,2)</f>
        <v>Brown Swiss</v>
      </c>
      <c r="G110" s="266" t="str">
        <f>+IF(H110=0,"",'Ark1'!Q1677)</f>
        <v/>
      </c>
      <c r="H110" s="366">
        <f>+'Ark1'!R1677</f>
        <v>0</v>
      </c>
      <c r="I110" s="267" t="str">
        <f>+IF(H110=0,"",'Ark1'!AE1677)</f>
        <v/>
      </c>
      <c r="J110" s="31" t="str">
        <f t="shared" si="6"/>
        <v/>
      </c>
      <c r="K110" s="267" t="str">
        <f>+IF(H110=0,"",'Ark1'!AF1677)</f>
        <v/>
      </c>
      <c r="L110" s="268" t="str">
        <f>+IF(H110=0,"",'Ark1'!T1677)</f>
        <v/>
      </c>
      <c r="M110" s="298" t="str">
        <f>+IF(H110=0,"",'Ark1'!U1677)</f>
        <v/>
      </c>
      <c r="N110" s="35" t="str">
        <f t="shared" si="7"/>
        <v/>
      </c>
      <c r="O110" s="269" t="str">
        <f>+IF(H110=0,"",'Ark1'!W1677)</f>
        <v/>
      </c>
      <c r="P110" s="269" t="str">
        <f>+IF(H110=0,"",'Ark1'!X1677)</f>
        <v/>
      </c>
      <c r="Q110" s="269" t="str">
        <f>+IF(H110=0,"",'Ark1'!AG1677)</f>
        <v/>
      </c>
      <c r="R110" s="269" t="str">
        <f>+IF(H110=0,"",'Ark1'!AH1677)</f>
        <v/>
      </c>
      <c r="S110" s="382" t="str">
        <f>+IF(H110=0,"",'Ark1'!AR1677)</f>
        <v/>
      </c>
      <c r="T110" s="114" t="str">
        <f>+IF(H110=0,"",'Ark1'!AS1677)</f>
        <v/>
      </c>
      <c r="U110" s="269" t="str">
        <f>+IF(H110=0,"",'Ark1'!Y1677)</f>
        <v/>
      </c>
      <c r="V110" s="268" t="str">
        <f>+IF(H110=0,"",'Ark1'!AA1677)</f>
        <v/>
      </c>
      <c r="W110" s="298" t="str">
        <f t="shared" si="8"/>
        <v/>
      </c>
      <c r="X110" s="269" t="str">
        <f t="shared" si="9"/>
        <v/>
      </c>
      <c r="Y110" s="267" t="str">
        <f t="shared" si="10"/>
        <v/>
      </c>
      <c r="Z110" s="246"/>
      <c r="AA110" s="249"/>
      <c r="AC110" s="28"/>
      <c r="AD110" s="27"/>
      <c r="AE110" s="250"/>
      <c r="AF110" s="86"/>
      <c r="AG110" s="27"/>
      <c r="AH110" s="27"/>
      <c r="AI110" s="33"/>
      <c r="AJ110" s="33"/>
      <c r="AK110" s="33"/>
    </row>
    <row r="111" spans="1:54" ht="15.6">
      <c r="A111" s="246"/>
      <c r="B111" s="299">
        <f>+'Ark1'!C1678</f>
        <v>2024</v>
      </c>
      <c r="C111" s="266">
        <f>+'Ark1'!L1678</f>
        <v>3</v>
      </c>
      <c r="D111" s="266" t="s">
        <v>30</v>
      </c>
      <c r="E111" s="266">
        <f>+'Ark1'!AP1678</f>
        <v>12</v>
      </c>
      <c r="F111" s="274" t="str">
        <f>VLOOKUP(E111,RNR!$D$2:$E$38,2)</f>
        <v>Jarlsbergfe</v>
      </c>
      <c r="G111" s="266" t="str">
        <f>+IF(H111=0,"",'Ark1'!Q1678)</f>
        <v/>
      </c>
      <c r="H111" s="366">
        <f>+'Ark1'!R1678</f>
        <v>0</v>
      </c>
      <c r="I111" s="267" t="str">
        <f>+IF(H111=0,"",'Ark1'!AE1678)</f>
        <v/>
      </c>
      <c r="J111" s="31" t="str">
        <f t="shared" si="6"/>
        <v/>
      </c>
      <c r="K111" s="267" t="str">
        <f>+IF(H111=0,"",'Ark1'!AF1678)</f>
        <v/>
      </c>
      <c r="L111" s="268" t="str">
        <f>+IF(H111=0,"",'Ark1'!T1678)</f>
        <v/>
      </c>
      <c r="M111" s="298" t="str">
        <f>+IF(H111=0,"",'Ark1'!U1678)</f>
        <v/>
      </c>
      <c r="N111" s="35" t="str">
        <f t="shared" si="7"/>
        <v/>
      </c>
      <c r="O111" s="269" t="str">
        <f>+IF(H111=0,"",'Ark1'!W1678)</f>
        <v/>
      </c>
      <c r="P111" s="269" t="str">
        <f>+IF(H111=0,"",'Ark1'!X1678)</f>
        <v/>
      </c>
      <c r="Q111" s="269" t="str">
        <f>+IF(H111=0,"",'Ark1'!AG1678)</f>
        <v/>
      </c>
      <c r="R111" s="269" t="str">
        <f>+IF(H111=0,"",'Ark1'!AH1678)</f>
        <v/>
      </c>
      <c r="S111" s="382" t="str">
        <f>+IF(H111=0,"",'Ark1'!AR1678)</f>
        <v/>
      </c>
      <c r="T111" s="114" t="str">
        <f>+IF(H111=0,"",'Ark1'!AS1678)</f>
        <v/>
      </c>
      <c r="U111" s="269" t="str">
        <f>+IF(H111=0,"",'Ark1'!Y1678)</f>
        <v/>
      </c>
      <c r="V111" s="268" t="str">
        <f>+IF(H111=0,"",'Ark1'!AA1678)</f>
        <v/>
      </c>
      <c r="W111" s="298" t="str">
        <f t="shared" si="8"/>
        <v/>
      </c>
      <c r="X111" s="269" t="str">
        <f t="shared" si="9"/>
        <v/>
      </c>
      <c r="Y111" s="267" t="str">
        <f t="shared" si="10"/>
        <v/>
      </c>
      <c r="Z111" s="246"/>
      <c r="AA111" s="249"/>
      <c r="AC111" s="28"/>
      <c r="AD111" s="27"/>
      <c r="AE111" s="250"/>
      <c r="AF111" s="86"/>
      <c r="AG111" s="27"/>
      <c r="AH111" s="27"/>
      <c r="AI111" s="33"/>
      <c r="AJ111" s="33"/>
      <c r="AK111" s="33"/>
    </row>
    <row r="112" spans="1:54" ht="15.6">
      <c r="A112" s="246"/>
      <c r="B112" s="299">
        <f>+'Ark1'!C1679</f>
        <v>2024</v>
      </c>
      <c r="C112" s="266">
        <f>+'Ark1'!L1679</f>
        <v>3</v>
      </c>
      <c r="D112" s="266" t="s">
        <v>30</v>
      </c>
      <c r="E112" s="266">
        <f>+'Ark1'!AP1679</f>
        <v>13</v>
      </c>
      <c r="F112" s="274" t="str">
        <f>VLOOKUP(E112,RNR!$D$2:$E$38,2)</f>
        <v>Fleckvieh</v>
      </c>
      <c r="G112" s="266">
        <f>+IF(H112=0,"",'Ark1'!Q1679)</f>
        <v>1</v>
      </c>
      <c r="H112" s="366">
        <f>+'Ark1'!R1679</f>
        <v>1</v>
      </c>
      <c r="I112" s="267">
        <f>+IF(H112=0,"",'Ark1'!AE1679)</f>
        <v>3.4482758620689653</v>
      </c>
      <c r="J112" s="31" t="e">
        <f t="shared" si="6"/>
        <v>#VALUE!</v>
      </c>
      <c r="K112" s="267">
        <f>+IF(H112=0,"",'Ark1'!AF1679)</f>
        <v>2.0215644507315624</v>
      </c>
      <c r="L112" s="268">
        <f>+IF(H112=0,"",'Ark1'!T1679)</f>
        <v>3</v>
      </c>
      <c r="M112" s="298">
        <f>+IF(H112=0,"",'Ark1'!U1679)</f>
        <v>245.8</v>
      </c>
      <c r="N112" s="35" t="e">
        <f t="shared" si="7"/>
        <v>#VALUE!</v>
      </c>
      <c r="O112" s="269">
        <f>+IF(H112=0,"",'Ark1'!W1679)</f>
        <v>0</v>
      </c>
      <c r="P112" s="269">
        <f>+IF(H112=0,"",'Ark1'!X1679)</f>
        <v>0</v>
      </c>
      <c r="Q112" s="269">
        <f>+IF(H112=0,"",'Ark1'!AG1679)</f>
        <v>1220</v>
      </c>
      <c r="R112" s="269">
        <f>+IF(H112=0,"",'Ark1'!AH1679)</f>
        <v>0</v>
      </c>
      <c r="S112" s="382">
        <f>+IF(H112=0,"",'Ark1'!AR1679)</f>
        <v>210</v>
      </c>
      <c r="T112" s="114">
        <f>+IF(H112=0,"",'Ark1'!AS1679)</f>
        <v>26.563006154842881</v>
      </c>
      <c r="U112" s="269">
        <f>+IF(H112=0,"",'Ark1'!Y1679)</f>
        <v>0</v>
      </c>
      <c r="V112" s="268">
        <f>+IF(H112=0,"",'Ark1'!AA1679)</f>
        <v>0</v>
      </c>
      <c r="W112" s="298">
        <f t="shared" si="8"/>
        <v>201.47540983606558</v>
      </c>
      <c r="X112" s="269">
        <f t="shared" si="9"/>
        <v>81.933333333333337</v>
      </c>
      <c r="Y112" s="267">
        <f t="shared" si="10"/>
        <v>1</v>
      </c>
      <c r="Z112" s="246"/>
      <c r="AA112" s="249"/>
      <c r="AC112" s="28"/>
      <c r="AD112" s="27"/>
      <c r="AE112" s="250"/>
      <c r="AF112" s="86"/>
      <c r="AG112" s="27"/>
      <c r="AH112" s="27"/>
      <c r="AI112" s="33"/>
      <c r="AJ112" s="33"/>
      <c r="AK112" s="33"/>
    </row>
    <row r="113" spans="1:37" ht="15.6">
      <c r="A113" s="246"/>
      <c r="B113" s="299">
        <f>+'Ark1'!C1680</f>
        <v>2024</v>
      </c>
      <c r="C113" s="266">
        <f>+'Ark1'!L1680</f>
        <v>3</v>
      </c>
      <c r="D113" s="266" t="s">
        <v>30</v>
      </c>
      <c r="E113" s="266">
        <f>+'Ark1'!AP1680</f>
        <v>14</v>
      </c>
      <c r="F113" s="274" t="str">
        <f>VLOOKUP(E113,RNR!$D$2:$E$38,2)</f>
        <v>Canadisk Ayrshire</v>
      </c>
      <c r="G113" s="266" t="str">
        <f>+IF(H113=0,"",'Ark1'!Q1680)</f>
        <v/>
      </c>
      <c r="H113" s="366">
        <f>+'Ark1'!R1680</f>
        <v>0</v>
      </c>
      <c r="I113" s="267" t="str">
        <f>+IF(H113=0,"",'Ark1'!AE1680)</f>
        <v/>
      </c>
      <c r="J113" s="31" t="str">
        <f t="shared" si="6"/>
        <v/>
      </c>
      <c r="K113" s="267" t="str">
        <f>+IF(H113=0,"",'Ark1'!AF1680)</f>
        <v/>
      </c>
      <c r="L113" s="268" t="str">
        <f>+IF(H113=0,"",'Ark1'!T1680)</f>
        <v/>
      </c>
      <c r="M113" s="298" t="str">
        <f>+IF(H113=0,"",'Ark1'!U1680)</f>
        <v/>
      </c>
      <c r="N113" s="35" t="str">
        <f t="shared" si="7"/>
        <v/>
      </c>
      <c r="O113" s="269" t="str">
        <f>+IF(H113=0,"",'Ark1'!W1680)</f>
        <v/>
      </c>
      <c r="P113" s="269" t="str">
        <f>+IF(H113=0,"",'Ark1'!X1680)</f>
        <v/>
      </c>
      <c r="Q113" s="269" t="str">
        <f>+IF(H113=0,"",'Ark1'!AG1680)</f>
        <v/>
      </c>
      <c r="R113" s="269" t="str">
        <f>+IF(H113=0,"",'Ark1'!AH1680)</f>
        <v/>
      </c>
      <c r="S113" s="382" t="str">
        <f>+IF(H113=0,"",'Ark1'!AR1680)</f>
        <v/>
      </c>
      <c r="T113" s="114" t="str">
        <f>+IF(H113=0,"",'Ark1'!AS1680)</f>
        <v/>
      </c>
      <c r="U113" s="269" t="str">
        <f>+IF(H113=0,"",'Ark1'!Y1680)</f>
        <v/>
      </c>
      <c r="V113" s="268" t="str">
        <f>+IF(H113=0,"",'Ark1'!AA1680)</f>
        <v/>
      </c>
      <c r="W113" s="298" t="str">
        <f t="shared" si="8"/>
        <v/>
      </c>
      <c r="X113" s="269" t="str">
        <f t="shared" si="9"/>
        <v/>
      </c>
      <c r="Y113" s="267" t="str">
        <f t="shared" si="10"/>
        <v/>
      </c>
      <c r="Z113" s="246"/>
      <c r="AA113" s="249"/>
      <c r="AC113" s="28"/>
      <c r="AD113" s="27"/>
      <c r="AE113" s="250"/>
      <c r="AF113" s="86"/>
      <c r="AG113" s="27"/>
      <c r="AH113" s="27"/>
      <c r="AI113" s="33"/>
      <c r="AJ113" s="33"/>
      <c r="AK113" s="33"/>
    </row>
    <row r="114" spans="1:37" ht="15.6">
      <c r="A114" s="246"/>
      <c r="B114" s="299">
        <f>+'Ark1'!C1681</f>
        <v>2024</v>
      </c>
      <c r="C114" s="266">
        <f>+'Ark1'!L1681</f>
        <v>3</v>
      </c>
      <c r="D114" s="266" t="s">
        <v>30</v>
      </c>
      <c r="E114" s="266">
        <f>+'Ark1'!AP1681</f>
        <v>15</v>
      </c>
      <c r="F114" s="274" t="str">
        <f>VLOOKUP(E114,RNR!$D$2:$E$38,2)</f>
        <v>Montbéliard</v>
      </c>
      <c r="G114" s="266" t="str">
        <f>+IF(H114=0,"",'Ark1'!Q1681)</f>
        <v/>
      </c>
      <c r="H114" s="366">
        <f>+'Ark1'!R1681</f>
        <v>0</v>
      </c>
      <c r="I114" s="267" t="str">
        <f>+IF(H114=0,"",'Ark1'!AE1681)</f>
        <v/>
      </c>
      <c r="J114" s="31" t="str">
        <f t="shared" si="6"/>
        <v/>
      </c>
      <c r="K114" s="267" t="str">
        <f>+IF(H114=0,"",'Ark1'!AF1681)</f>
        <v/>
      </c>
      <c r="L114" s="268" t="str">
        <f>+IF(H114=0,"",'Ark1'!T1681)</f>
        <v/>
      </c>
      <c r="M114" s="298" t="str">
        <f>+IF(H114=0,"",'Ark1'!U1681)</f>
        <v/>
      </c>
      <c r="N114" s="35" t="str">
        <f t="shared" si="7"/>
        <v/>
      </c>
      <c r="O114" s="269" t="str">
        <f>+IF(H114=0,"",'Ark1'!W1681)</f>
        <v/>
      </c>
      <c r="P114" s="269" t="str">
        <f>+IF(H114=0,"",'Ark1'!X1681)</f>
        <v/>
      </c>
      <c r="Q114" s="269" t="str">
        <f>+IF(H114=0,"",'Ark1'!AG1681)</f>
        <v/>
      </c>
      <c r="R114" s="269" t="str">
        <f>+IF(H114=0,"",'Ark1'!AH1681)</f>
        <v/>
      </c>
      <c r="S114" s="382" t="str">
        <f>+IF(H114=0,"",'Ark1'!AR1681)</f>
        <v/>
      </c>
      <c r="T114" s="114" t="str">
        <f>+IF(H114=0,"",'Ark1'!AS1681)</f>
        <v/>
      </c>
      <c r="U114" s="269" t="str">
        <f>+IF(H114=0,"",'Ark1'!Y1681)</f>
        <v/>
      </c>
      <c r="V114" s="268" t="str">
        <f>+IF(H114=0,"",'Ark1'!AA1681)</f>
        <v/>
      </c>
      <c r="W114" s="298" t="str">
        <f t="shared" si="8"/>
        <v/>
      </c>
      <c r="X114" s="269" t="str">
        <f t="shared" si="9"/>
        <v/>
      </c>
      <c r="Y114" s="267" t="str">
        <f t="shared" si="10"/>
        <v/>
      </c>
      <c r="Z114" s="246"/>
      <c r="AA114" s="249"/>
      <c r="AC114" s="28"/>
      <c r="AD114" s="27"/>
      <c r="AE114" s="250"/>
      <c r="AF114" s="86"/>
      <c r="AG114" s="27"/>
      <c r="AH114" s="27"/>
      <c r="AI114" s="33"/>
      <c r="AJ114" s="33"/>
      <c r="AK114" s="33"/>
    </row>
    <row r="115" spans="1:37" ht="15.6">
      <c r="A115" s="246"/>
      <c r="B115" s="299">
        <f>+'Ark1'!C1682</f>
        <v>2024</v>
      </c>
      <c r="C115" s="266">
        <f>+'Ark1'!L1682</f>
        <v>3</v>
      </c>
      <c r="D115" s="266" t="s">
        <v>30</v>
      </c>
      <c r="E115" s="266">
        <f>+'Ark1'!AP1682</f>
        <v>16</v>
      </c>
      <c r="F115" s="274" t="str">
        <f>VLOOKUP(E115,RNR!$D$2:$E$38,2)</f>
        <v>Mørefe</v>
      </c>
      <c r="G115" s="266" t="str">
        <f>+IF(H115=0,"",'Ark1'!Q1682)</f>
        <v/>
      </c>
      <c r="H115" s="366">
        <f>+'Ark1'!R1682</f>
        <v>0</v>
      </c>
      <c r="I115" s="267" t="str">
        <f>+IF(H115=0,"",'Ark1'!AE1682)</f>
        <v/>
      </c>
      <c r="J115" s="31" t="str">
        <f t="shared" si="6"/>
        <v/>
      </c>
      <c r="K115" s="267" t="str">
        <f>+IF(H115=0,"",'Ark1'!AF1682)</f>
        <v/>
      </c>
      <c r="L115" s="268" t="str">
        <f>+IF(H115=0,"",'Ark1'!T1682)</f>
        <v/>
      </c>
      <c r="M115" s="298" t="str">
        <f>+IF(H115=0,"",'Ark1'!U1682)</f>
        <v/>
      </c>
      <c r="N115" s="35" t="str">
        <f t="shared" si="7"/>
        <v/>
      </c>
      <c r="O115" s="269" t="str">
        <f>+IF(H115=0,"",'Ark1'!W1682)</f>
        <v/>
      </c>
      <c r="P115" s="269" t="str">
        <f>+IF(H115=0,"",'Ark1'!X1682)</f>
        <v/>
      </c>
      <c r="Q115" s="269" t="str">
        <f>+IF(H115=0,"",'Ark1'!AG1682)</f>
        <v/>
      </c>
      <c r="R115" s="269" t="str">
        <f>+IF(H115=0,"",'Ark1'!AH1682)</f>
        <v/>
      </c>
      <c r="S115" s="382" t="str">
        <f>+IF(H115=0,"",'Ark1'!AR1682)</f>
        <v/>
      </c>
      <c r="T115" s="114" t="str">
        <f>+IF(H115=0,"",'Ark1'!AS1682)</f>
        <v/>
      </c>
      <c r="U115" s="269" t="str">
        <f>+IF(H115=0,"",'Ark1'!Y1682)</f>
        <v/>
      </c>
      <c r="V115" s="268" t="str">
        <f>+IF(H115=0,"",'Ark1'!AA1682)</f>
        <v/>
      </c>
      <c r="W115" s="298" t="str">
        <f t="shared" si="8"/>
        <v/>
      </c>
      <c r="X115" s="269" t="str">
        <f t="shared" si="9"/>
        <v/>
      </c>
      <c r="Y115" s="267" t="str">
        <f t="shared" si="10"/>
        <v/>
      </c>
      <c r="Z115" s="246"/>
      <c r="AA115" s="249"/>
      <c r="AC115" s="28"/>
      <c r="AD115" s="27"/>
      <c r="AE115" s="250"/>
      <c r="AF115" s="86"/>
      <c r="AG115" s="27"/>
      <c r="AH115" s="27"/>
      <c r="AI115" s="33"/>
      <c r="AJ115" s="33"/>
      <c r="AK115" s="33"/>
    </row>
    <row r="116" spans="1:37" ht="15.6">
      <c r="A116" s="246"/>
      <c r="B116" s="299">
        <f>+'Ark1'!C1683</f>
        <v>2024</v>
      </c>
      <c r="C116" s="266">
        <f>+'Ark1'!L1683</f>
        <v>3</v>
      </c>
      <c r="D116" s="266" t="s">
        <v>30</v>
      </c>
      <c r="E116" s="266">
        <f>+'Ark1'!AP1683</f>
        <v>17</v>
      </c>
      <c r="F116" s="274" t="str">
        <f>VLOOKUP(E116,RNR!$D$2:$E$38,2)</f>
        <v>Normande</v>
      </c>
      <c r="G116" s="266" t="str">
        <f>+IF(H116=0,"",'Ark1'!Q1683)</f>
        <v/>
      </c>
      <c r="H116" s="366">
        <f>+'Ark1'!R1683</f>
        <v>0</v>
      </c>
      <c r="I116" s="267" t="str">
        <f>+IF(H116=0,"",'Ark1'!AE1683)</f>
        <v/>
      </c>
      <c r="J116" s="31" t="str">
        <f t="shared" si="6"/>
        <v/>
      </c>
      <c r="K116" s="267" t="str">
        <f>+IF(H116=0,"",'Ark1'!AF1683)</f>
        <v/>
      </c>
      <c r="L116" s="268" t="str">
        <f>+IF(H116=0,"",'Ark1'!T1683)</f>
        <v/>
      </c>
      <c r="M116" s="298" t="str">
        <f>+IF(H116=0,"",'Ark1'!U1683)</f>
        <v/>
      </c>
      <c r="N116" s="35" t="str">
        <f t="shared" si="7"/>
        <v/>
      </c>
      <c r="O116" s="269" t="str">
        <f>+IF(H116=0,"",'Ark1'!W1683)</f>
        <v/>
      </c>
      <c r="P116" s="269" t="str">
        <f>+IF(H116=0,"",'Ark1'!X1683)</f>
        <v/>
      </c>
      <c r="Q116" s="269" t="str">
        <f>+IF(H116=0,"",'Ark1'!AG1683)</f>
        <v/>
      </c>
      <c r="R116" s="269" t="str">
        <f>+IF(H116=0,"",'Ark1'!AH1683)</f>
        <v/>
      </c>
      <c r="S116" s="382" t="str">
        <f>+IF(H116=0,"",'Ark1'!AR1683)</f>
        <v/>
      </c>
      <c r="T116" s="114" t="str">
        <f>+IF(H116=0,"",'Ark1'!AS1683)</f>
        <v/>
      </c>
      <c r="U116" s="269" t="str">
        <f>+IF(H116=0,"",'Ark1'!Y1683)</f>
        <v/>
      </c>
      <c r="V116" s="268" t="str">
        <f>+IF(H116=0,"",'Ark1'!AA1683)</f>
        <v/>
      </c>
      <c r="W116" s="298" t="str">
        <f t="shared" si="8"/>
        <v/>
      </c>
      <c r="X116" s="269" t="str">
        <f t="shared" si="9"/>
        <v/>
      </c>
      <c r="Y116" s="267" t="str">
        <f t="shared" si="10"/>
        <v/>
      </c>
      <c r="Z116" s="246"/>
      <c r="AA116" s="249"/>
      <c r="AC116" s="28"/>
      <c r="AD116" s="27"/>
      <c r="AE116" s="250"/>
      <c r="AF116" s="86"/>
      <c r="AG116" s="27"/>
      <c r="AH116" s="27"/>
      <c r="AI116" s="33"/>
      <c r="AJ116" s="33"/>
      <c r="AK116" s="33"/>
    </row>
    <row r="117" spans="1:37" ht="15.6">
      <c r="A117" s="246"/>
      <c r="B117" s="299">
        <f>+'Ark1'!C1684</f>
        <v>2024</v>
      </c>
      <c r="C117" s="266">
        <f>+'Ark1'!L1684</f>
        <v>3</v>
      </c>
      <c r="D117" s="266" t="s">
        <v>30</v>
      </c>
      <c r="E117" s="266">
        <f>+'Ark1'!AP1684</f>
        <v>21</v>
      </c>
      <c r="F117" s="274" t="str">
        <f>VLOOKUP(E117,RNR!$D$2:$E$38,2)</f>
        <v>Hereford</v>
      </c>
      <c r="G117" s="266">
        <f>+IF(H117=0,"",'Ark1'!Q1684)</f>
        <v>7</v>
      </c>
      <c r="H117" s="366">
        <f>+'Ark1'!R1684</f>
        <v>10</v>
      </c>
      <c r="I117" s="267">
        <f>+IF(H117=0,"",'Ark1'!AE1684)</f>
        <v>2.0325203252032518</v>
      </c>
      <c r="J117" s="31" t="e">
        <f t="shared" si="6"/>
        <v>#VALUE!</v>
      </c>
      <c r="K117" s="267">
        <f>+IF(H117=0,"",'Ark1'!AF1684)</f>
        <v>1.0388634645059027</v>
      </c>
      <c r="L117" s="268">
        <f>+IF(H117=0,"",'Ark1'!T1684)</f>
        <v>4.2</v>
      </c>
      <c r="M117" s="298">
        <f>+IF(H117=0,"",'Ark1'!U1684)</f>
        <v>192.75000000000003</v>
      </c>
      <c r="N117" s="35" t="e">
        <f t="shared" si="7"/>
        <v>#VALUE!</v>
      </c>
      <c r="O117" s="269">
        <f>+IF(H117=0,"",'Ark1'!W1684)</f>
        <v>0</v>
      </c>
      <c r="P117" s="269">
        <f>+IF(H117=0,"",'Ark1'!X1684)</f>
        <v>0</v>
      </c>
      <c r="Q117" s="269">
        <f>+IF(H117=0,"",'Ark1'!AG1684)</f>
        <v>1060.5999999999999</v>
      </c>
      <c r="R117" s="269">
        <f>+IF(H117=0,"",'Ark1'!AH1684)</f>
        <v>0</v>
      </c>
      <c r="S117" s="382">
        <f>+IF(H117=0,"",'Ark1'!AR1684)</f>
        <v>196.4</v>
      </c>
      <c r="T117" s="114">
        <f>+IF(H117=0,"",'Ark1'!AS1684)</f>
        <v>25.266641370302715</v>
      </c>
      <c r="U117" s="269">
        <f>+IF(H117=0,"",'Ark1'!Y1684)</f>
        <v>32.447072287033755</v>
      </c>
      <c r="V117" s="268">
        <f>+IF(H117=0,"",'Ark1'!AA1684)</f>
        <v>0.3999999999999993</v>
      </c>
      <c r="W117" s="298">
        <f t="shared" si="8"/>
        <v>181.73675278144452</v>
      </c>
      <c r="X117" s="269">
        <f t="shared" si="9"/>
        <v>64.250000000000014</v>
      </c>
      <c r="Y117" s="267">
        <f t="shared" si="10"/>
        <v>1.4285714285714286</v>
      </c>
      <c r="Z117" s="246"/>
      <c r="AA117" s="249"/>
      <c r="AC117" s="28"/>
      <c r="AD117" s="27"/>
      <c r="AE117" s="250"/>
      <c r="AF117" s="86"/>
      <c r="AG117" s="27"/>
      <c r="AH117" s="27"/>
      <c r="AI117" s="33"/>
      <c r="AJ117" s="33"/>
      <c r="AK117" s="33"/>
    </row>
    <row r="118" spans="1:37" ht="15.6">
      <c r="A118" s="246"/>
      <c r="B118" s="299">
        <f>+'Ark1'!C1685</f>
        <v>2024</v>
      </c>
      <c r="C118" s="266">
        <f>+'Ark1'!L1685</f>
        <v>3</v>
      </c>
      <c r="D118" s="266" t="s">
        <v>30</v>
      </c>
      <c r="E118" s="266">
        <f>+'Ark1'!AP1685</f>
        <v>22</v>
      </c>
      <c r="F118" s="274" t="str">
        <f>VLOOKUP(E118,RNR!$D$2:$E$38,2)</f>
        <v>Charolais</v>
      </c>
      <c r="G118" s="266" t="str">
        <f>+IF(H118=0,"",'Ark1'!Q1685)</f>
        <v/>
      </c>
      <c r="H118" s="366">
        <f>+'Ark1'!R1685</f>
        <v>0</v>
      </c>
      <c r="I118" s="267" t="str">
        <f>+IF(H118=0,"",'Ark1'!AE1685)</f>
        <v/>
      </c>
      <c r="J118" s="31" t="str">
        <f t="shared" si="6"/>
        <v/>
      </c>
      <c r="K118" s="267" t="str">
        <f>+IF(H118=0,"",'Ark1'!AF1685)</f>
        <v/>
      </c>
      <c r="L118" s="268" t="str">
        <f>+IF(H118=0,"",'Ark1'!T1685)</f>
        <v/>
      </c>
      <c r="M118" s="298" t="str">
        <f>+IF(H118=0,"",'Ark1'!U1685)</f>
        <v/>
      </c>
      <c r="N118" s="35" t="str">
        <f t="shared" si="7"/>
        <v/>
      </c>
      <c r="O118" s="269" t="str">
        <f>+IF(H118=0,"",'Ark1'!W1685)</f>
        <v/>
      </c>
      <c r="P118" s="269" t="str">
        <f>+IF(H118=0,"",'Ark1'!X1685)</f>
        <v/>
      </c>
      <c r="Q118" s="269" t="str">
        <f>+IF(H118=0,"",'Ark1'!AG1685)</f>
        <v/>
      </c>
      <c r="R118" s="269" t="str">
        <f>+IF(H118=0,"",'Ark1'!AH1685)</f>
        <v/>
      </c>
      <c r="S118" s="382" t="str">
        <f>+IF(H118=0,"",'Ark1'!AR1685)</f>
        <v/>
      </c>
      <c r="T118" s="114" t="str">
        <f>+IF(H118=0,"",'Ark1'!AS1685)</f>
        <v/>
      </c>
      <c r="U118" s="269" t="str">
        <f>+IF(H118=0,"",'Ark1'!Y1685)</f>
        <v/>
      </c>
      <c r="V118" s="268" t="str">
        <f>+IF(H118=0,"",'Ark1'!AA1685)</f>
        <v/>
      </c>
      <c r="W118" s="298" t="str">
        <f t="shared" si="8"/>
        <v/>
      </c>
      <c r="X118" s="269" t="str">
        <f t="shared" si="9"/>
        <v/>
      </c>
      <c r="Y118" s="267" t="str">
        <f t="shared" si="10"/>
        <v/>
      </c>
      <c r="Z118" s="246"/>
      <c r="AA118" s="249"/>
      <c r="AC118" s="28"/>
      <c r="AD118" s="27"/>
      <c r="AE118" s="250"/>
      <c r="AF118" s="86"/>
      <c r="AG118" s="27"/>
      <c r="AH118" s="27"/>
      <c r="AI118" s="33"/>
      <c r="AJ118" s="33"/>
      <c r="AK118" s="33"/>
    </row>
    <row r="119" spans="1:37" ht="15.6">
      <c r="A119" s="246"/>
      <c r="B119" s="299">
        <f>+'Ark1'!C1686</f>
        <v>2024</v>
      </c>
      <c r="C119" s="266">
        <f>+'Ark1'!L1686</f>
        <v>3</v>
      </c>
      <c r="D119" s="266" t="s">
        <v>30</v>
      </c>
      <c r="E119" s="266">
        <f>+'Ark1'!AP1686</f>
        <v>23</v>
      </c>
      <c r="F119" s="274" t="str">
        <f>VLOOKUP(E119,RNR!$D$2:$E$38,2)</f>
        <v>Aberdeen Angus</v>
      </c>
      <c r="G119" s="266">
        <f>+IF(H119=0,"",'Ark1'!Q1686)</f>
        <v>7</v>
      </c>
      <c r="H119" s="366">
        <f>+'Ark1'!R1686</f>
        <v>19</v>
      </c>
      <c r="I119" s="267">
        <f>+IF(H119=0,"",'Ark1'!AE1686)</f>
        <v>2.9320987654320998</v>
      </c>
      <c r="J119" s="31" t="e">
        <f t="shared" si="6"/>
        <v>#VALUE!</v>
      </c>
      <c r="K119" s="267">
        <f>+IF(H119=0,"",'Ark1'!AF1686)</f>
        <v>1.2287091692748944</v>
      </c>
      <c r="L119" s="268">
        <f>+IF(H119=0,"",'Ark1'!T1686)</f>
        <v>3.5263157894736845</v>
      </c>
      <c r="M119" s="298">
        <f>+IF(H119=0,"",'Ark1'!U1686)</f>
        <v>163.0631578947368</v>
      </c>
      <c r="N119" s="35" t="e">
        <f t="shared" si="7"/>
        <v>#VALUE!</v>
      </c>
      <c r="O119" s="269">
        <f>+IF(H119=0,"",'Ark1'!W1686)</f>
        <v>0</v>
      </c>
      <c r="P119" s="269">
        <f>+IF(H119=0,"",'Ark1'!X1686)</f>
        <v>0</v>
      </c>
      <c r="Q119" s="269">
        <f>+IF(H119=0,"",'Ark1'!AG1686)</f>
        <v>1031.7894736842109</v>
      </c>
      <c r="R119" s="269">
        <f>+IF(H119=0,"",'Ark1'!AH1686)</f>
        <v>0</v>
      </c>
      <c r="S119" s="382">
        <f>+IF(H119=0,"",'Ark1'!AR1686)</f>
        <v>186.15789473684211</v>
      </c>
      <c r="T119" s="114">
        <f>+IF(H119=0,"",'Ark1'!AS1686)</f>
        <v>24.441880780128095</v>
      </c>
      <c r="U119" s="269">
        <f>+IF(H119=0,"",'Ark1'!Y1686)</f>
        <v>48.593471627005009</v>
      </c>
      <c r="V119" s="268">
        <f>+IF(H119=0,"",'Ark1'!AA1686)</f>
        <v>1.2298233100576763</v>
      </c>
      <c r="W119" s="298">
        <f t="shared" si="8"/>
        <v>158.03917567843288</v>
      </c>
      <c r="X119" s="269">
        <f t="shared" si="9"/>
        <v>54.354385964912268</v>
      </c>
      <c r="Y119" s="267">
        <f t="shared" si="10"/>
        <v>2.7142857142857144</v>
      </c>
      <c r="Z119" s="246"/>
      <c r="AA119" s="249"/>
      <c r="AC119" s="28"/>
      <c r="AD119" s="27"/>
      <c r="AE119" s="250"/>
      <c r="AF119" s="86"/>
      <c r="AG119" s="27"/>
      <c r="AH119" s="27"/>
      <c r="AI119" s="33"/>
      <c r="AJ119" s="33"/>
      <c r="AK119" s="33"/>
    </row>
    <row r="120" spans="1:37" ht="15.6">
      <c r="A120" s="246"/>
      <c r="B120" s="299">
        <f>+'Ark1'!C1687</f>
        <v>2024</v>
      </c>
      <c r="C120" s="266">
        <f>+'Ark1'!L1687</f>
        <v>3</v>
      </c>
      <c r="D120" s="266" t="s">
        <v>30</v>
      </c>
      <c r="E120" s="266">
        <f>+'Ark1'!AP1687</f>
        <v>24</v>
      </c>
      <c r="F120" s="274" t="str">
        <f>VLOOKUP(E120,RNR!$D$2:$E$38,2)</f>
        <v>Limousin</v>
      </c>
      <c r="G120" s="266">
        <f>+IF(H120=0,"",'Ark1'!Q1687)</f>
        <v>2</v>
      </c>
      <c r="H120" s="366">
        <f>+'Ark1'!R1687</f>
        <v>2</v>
      </c>
      <c r="I120" s="267">
        <f>+IF(H120=0,"",'Ark1'!AE1687)</f>
        <v>0.45977011494252878</v>
      </c>
      <c r="J120" s="31" t="e">
        <f t="shared" si="6"/>
        <v>#VALUE!</v>
      </c>
      <c r="K120" s="267">
        <f>+IF(H120=0,"",'Ark1'!AF1687)</f>
        <v>0.22766674053449903</v>
      </c>
      <c r="L120" s="268">
        <f>+IF(H120=0,"",'Ark1'!T1687)</f>
        <v>3.5</v>
      </c>
      <c r="M120" s="298">
        <f>+IF(H120=0,"",'Ark1'!U1687)</f>
        <v>212.15</v>
      </c>
      <c r="N120" s="35" t="e">
        <f t="shared" si="7"/>
        <v>#VALUE!</v>
      </c>
      <c r="O120" s="269">
        <f>+IF(H120=0,"",'Ark1'!W1687)</f>
        <v>0</v>
      </c>
      <c r="P120" s="269">
        <f>+IF(H120=0,"",'Ark1'!X1687)</f>
        <v>0</v>
      </c>
      <c r="Q120" s="269">
        <f>+IF(H120=0,"",'Ark1'!AG1687)</f>
        <v>1528</v>
      </c>
      <c r="R120" s="269">
        <f>+IF(H120=0,"",'Ark1'!AH1687)</f>
        <v>0</v>
      </c>
      <c r="S120" s="382">
        <f>+IF(H120=0,"",'Ark1'!AR1687)</f>
        <v>202.5</v>
      </c>
      <c r="T120" s="114">
        <f>+IF(H120=0,"",'Ark1'!AS1687)</f>
        <v>25.381157334496528</v>
      </c>
      <c r="U120" s="269">
        <f>+IF(H120=0,"",'Ark1'!Y1687)</f>
        <v>27.749999999999861</v>
      </c>
      <c r="V120" s="268">
        <f>+IF(H120=0,"",'Ark1'!AA1687)</f>
        <v>0.5</v>
      </c>
      <c r="W120" s="298">
        <f t="shared" si="8"/>
        <v>138.84162303664922</v>
      </c>
      <c r="X120" s="269">
        <f t="shared" si="9"/>
        <v>70.716666666666669</v>
      </c>
      <c r="Y120" s="267">
        <f t="shared" si="10"/>
        <v>1</v>
      </c>
      <c r="Z120" s="246"/>
      <c r="AA120" s="249"/>
      <c r="AC120" s="28"/>
      <c r="AD120" s="27"/>
      <c r="AE120" s="250"/>
      <c r="AF120" s="86"/>
      <c r="AG120" s="27"/>
      <c r="AH120" s="27"/>
      <c r="AI120" s="33"/>
      <c r="AJ120" s="33"/>
      <c r="AK120" s="33"/>
    </row>
    <row r="121" spans="1:37" ht="15.6">
      <c r="A121" s="246"/>
      <c r="B121" s="299">
        <f>+'Ark1'!C1688</f>
        <v>2024</v>
      </c>
      <c r="C121" s="266">
        <f>+'Ark1'!L1688</f>
        <v>3</v>
      </c>
      <c r="D121" s="266" t="s">
        <v>30</v>
      </c>
      <c r="E121" s="266">
        <f>+'Ark1'!AP1688</f>
        <v>25</v>
      </c>
      <c r="F121" s="274" t="str">
        <f>VLOOKUP(E121,RNR!$D$2:$E$38,2)</f>
        <v>Kjøttsimmental</v>
      </c>
      <c r="G121" s="266">
        <f>+IF(H121=0,"",'Ark1'!Q1688)</f>
        <v>1</v>
      </c>
      <c r="H121" s="366">
        <f>+'Ark1'!R1688</f>
        <v>1</v>
      </c>
      <c r="I121" s="267">
        <f>+IF(H121=0,"",'Ark1'!AE1688)</f>
        <v>0.45662100456621008</v>
      </c>
      <c r="J121" s="31" t="e">
        <f t="shared" si="6"/>
        <v>#VALUE!</v>
      </c>
      <c r="K121" s="267">
        <f>+IF(H121=0,"",'Ark1'!AF1688)</f>
        <v>0.21222077406696388</v>
      </c>
      <c r="L121" s="268">
        <f>+IF(H121=0,"",'Ark1'!T1688)</f>
        <v>4</v>
      </c>
      <c r="M121" s="298">
        <f>+IF(H121=0,"",'Ark1'!U1688)</f>
        <v>210.7</v>
      </c>
      <c r="N121" s="35" t="e">
        <f t="shared" si="7"/>
        <v>#VALUE!</v>
      </c>
      <c r="O121" s="269">
        <f>+IF(H121=0,"",'Ark1'!W1688)</f>
        <v>0</v>
      </c>
      <c r="P121" s="269">
        <f>+IF(H121=0,"",'Ark1'!X1688)</f>
        <v>0</v>
      </c>
      <c r="Q121" s="269">
        <f>+IF(H121=0,"",'Ark1'!AG1688)</f>
        <v>1116</v>
      </c>
      <c r="R121" s="269">
        <f>+IF(H121=0,"",'Ark1'!AH1688)</f>
        <v>0</v>
      </c>
      <c r="S121" s="382">
        <f>+IF(H121=0,"",'Ark1'!AR1688)</f>
        <v>205</v>
      </c>
      <c r="T121" s="114">
        <f>+IF(H121=0,"",'Ark1'!AS1688)</f>
        <v>24.49180946300838</v>
      </c>
      <c r="U121" s="269">
        <f>+IF(H121=0,"",'Ark1'!Y1688)</f>
        <v>0</v>
      </c>
      <c r="V121" s="268">
        <f>+IF(H121=0,"",'Ark1'!AA1688)</f>
        <v>0</v>
      </c>
      <c r="W121" s="298">
        <f t="shared" si="8"/>
        <v>188.79928315412187</v>
      </c>
      <c r="X121" s="269">
        <f t="shared" si="9"/>
        <v>70.233333333333334</v>
      </c>
      <c r="Y121" s="267">
        <f t="shared" si="10"/>
        <v>1</v>
      </c>
      <c r="Z121" s="246"/>
      <c r="AA121" s="249"/>
      <c r="AC121" s="28"/>
      <c r="AD121" s="27"/>
      <c r="AE121" s="250"/>
      <c r="AF121" s="86"/>
      <c r="AG121" s="27"/>
      <c r="AH121" s="27"/>
      <c r="AI121" s="33"/>
      <c r="AJ121" s="33"/>
      <c r="AK121" s="33"/>
    </row>
    <row r="122" spans="1:37" ht="15.6">
      <c r="A122" s="246"/>
      <c r="B122" s="299">
        <f>+'Ark1'!C1689</f>
        <v>2024</v>
      </c>
      <c r="C122" s="266">
        <f>+'Ark1'!L1689</f>
        <v>3</v>
      </c>
      <c r="D122" s="266" t="s">
        <v>30</v>
      </c>
      <c r="E122" s="266">
        <f>+'Ark1'!AP1689</f>
        <v>26</v>
      </c>
      <c r="F122" s="274" t="str">
        <f>VLOOKUP(E122,RNR!$D$2:$E$38,2)</f>
        <v>Blonde d`Aquitaine</v>
      </c>
      <c r="G122" s="266">
        <f>+IF(H122=0,"",'Ark1'!Q1689)</f>
        <v>1</v>
      </c>
      <c r="H122" s="366">
        <f>+'Ark1'!R1689</f>
        <v>1</v>
      </c>
      <c r="I122" s="267">
        <f>+IF(H122=0,"",'Ark1'!AE1689)</f>
        <v>2.2222222222222223</v>
      </c>
      <c r="J122" s="31" t="e">
        <f t="shared" si="6"/>
        <v>#VALUE!</v>
      </c>
      <c r="K122" s="267">
        <f>+IF(H122=0,"",'Ark1'!AF1689)</f>
        <v>1.0585332063382111</v>
      </c>
      <c r="L122" s="268">
        <f>+IF(H122=0,"",'Ark1'!T1689)</f>
        <v>6</v>
      </c>
      <c r="M122" s="298">
        <f>+IF(H122=0,"",'Ark1'!U1689)</f>
        <v>195.6</v>
      </c>
      <c r="N122" s="35" t="e">
        <f t="shared" si="7"/>
        <v>#VALUE!</v>
      </c>
      <c r="O122" s="269">
        <f>+IF(H122=0,"",'Ark1'!W1689)</f>
        <v>0</v>
      </c>
      <c r="P122" s="269">
        <f>+IF(H122=0,"",'Ark1'!X1689)</f>
        <v>0</v>
      </c>
      <c r="Q122" s="269">
        <f>+IF(H122=0,"",'Ark1'!AG1689)</f>
        <v>873</v>
      </c>
      <c r="R122" s="269">
        <f>+IF(H122=0,"",'Ark1'!AH1689)</f>
        <v>0</v>
      </c>
      <c r="S122" s="382">
        <f>+IF(H122=0,"",'Ark1'!AR1689)</f>
        <v>199</v>
      </c>
      <c r="T122" s="114">
        <f>+IF(H122=0,"",'Ark1'!AS1689)</f>
        <v>24.871205856306112</v>
      </c>
      <c r="U122" s="269">
        <f>+IF(H122=0,"",'Ark1'!Y1689)</f>
        <v>0</v>
      </c>
      <c r="V122" s="268">
        <f>+IF(H122=0,"",'Ark1'!AA1689)</f>
        <v>0</v>
      </c>
      <c r="W122" s="298">
        <f t="shared" si="8"/>
        <v>224.05498281786942</v>
      </c>
      <c r="X122" s="269">
        <f t="shared" si="9"/>
        <v>65.2</v>
      </c>
      <c r="Y122" s="267">
        <f t="shared" si="10"/>
        <v>1</v>
      </c>
      <c r="Z122" s="246"/>
      <c r="AA122" s="249"/>
      <c r="AC122" s="28"/>
      <c r="AD122" s="27"/>
      <c r="AE122" s="250"/>
      <c r="AF122" s="86"/>
      <c r="AG122" s="27"/>
      <c r="AH122" s="27"/>
      <c r="AI122" s="33"/>
      <c r="AJ122" s="33"/>
      <c r="AK122" s="33"/>
    </row>
    <row r="123" spans="1:37" ht="15.6">
      <c r="A123" s="246"/>
      <c r="B123" s="299">
        <f>+'Ark1'!C1690</f>
        <v>2024</v>
      </c>
      <c r="C123" s="266">
        <f>+'Ark1'!L1690</f>
        <v>3</v>
      </c>
      <c r="D123" s="266" t="s">
        <v>30</v>
      </c>
      <c r="E123" s="266">
        <f>+'Ark1'!AP1690</f>
        <v>27</v>
      </c>
      <c r="F123" s="274" t="str">
        <f>VLOOKUP(E123,RNR!$D$2:$E$38,2)</f>
        <v>Highland</v>
      </c>
      <c r="G123" s="266">
        <f>+IF(H123=0,"",'Ark1'!Q1690)</f>
        <v>18</v>
      </c>
      <c r="H123" s="366">
        <f>+'Ark1'!R1690</f>
        <v>26</v>
      </c>
      <c r="I123" s="267">
        <f>+IF(H123=0,"",'Ark1'!AE1690)</f>
        <v>12.621359223300969</v>
      </c>
      <c r="J123" s="31" t="e">
        <f t="shared" si="6"/>
        <v>#VALUE!</v>
      </c>
      <c r="K123" s="267">
        <f>+IF(H123=0,"",'Ark1'!AF1690)</f>
        <v>7.7494197515273697</v>
      </c>
      <c r="L123" s="268">
        <f>+IF(H123=0,"",'Ark1'!T1690)</f>
        <v>4.4615384615384608</v>
      </c>
      <c r="M123" s="298">
        <f>+IF(H123=0,"",'Ark1'!U1690)</f>
        <v>136.89230769230761</v>
      </c>
      <c r="N123" s="35" t="e">
        <f t="shared" si="7"/>
        <v>#VALUE!</v>
      </c>
      <c r="O123" s="269">
        <f>+IF(H123=0,"",'Ark1'!W1690)</f>
        <v>3.8461538461538449</v>
      </c>
      <c r="P123" s="269">
        <f>+IF(H123=0,"",'Ark1'!X1690)</f>
        <v>0</v>
      </c>
      <c r="Q123" s="269">
        <f>+IF(H123=0,"",'Ark1'!AG1690)</f>
        <v>1121.5769230769235</v>
      </c>
      <c r="R123" s="269">
        <f>+IF(H123=0,"",'Ark1'!AH1690)</f>
        <v>0</v>
      </c>
      <c r="S123" s="382">
        <f>+IF(H123=0,"",'Ark1'!AR1690)</f>
        <v>173.80769230769235</v>
      </c>
      <c r="T123" s="114">
        <f>+IF(H123=0,"",'Ark1'!AS1690)</f>
        <v>25.55552320846957</v>
      </c>
      <c r="U123" s="269">
        <f>+IF(H123=0,"",'Ark1'!Y1690)</f>
        <v>33.524559574654695</v>
      </c>
      <c r="V123" s="268">
        <f>+IF(H123=0,"",'Ark1'!AA1690)</f>
        <v>1.0462669622104186</v>
      </c>
      <c r="W123" s="298">
        <f t="shared" si="8"/>
        <v>122.05342752306149</v>
      </c>
      <c r="X123" s="269">
        <f t="shared" si="9"/>
        <v>45.630769230769204</v>
      </c>
      <c r="Y123" s="267">
        <f t="shared" si="10"/>
        <v>1.4444444444444444</v>
      </c>
      <c r="Z123" s="246"/>
      <c r="AA123" s="249"/>
      <c r="AC123" s="28"/>
      <c r="AD123" s="27"/>
      <c r="AE123" s="250"/>
      <c r="AF123" s="86"/>
      <c r="AG123" s="27"/>
      <c r="AH123" s="27"/>
      <c r="AI123" s="33"/>
      <c r="AJ123" s="33"/>
      <c r="AK123" s="33"/>
    </row>
    <row r="124" spans="1:37" ht="15.6">
      <c r="A124" s="246"/>
      <c r="B124" s="299">
        <f>+'Ark1'!C1691</f>
        <v>2024</v>
      </c>
      <c r="C124" s="266">
        <f>+'Ark1'!L1691</f>
        <v>3</v>
      </c>
      <c r="D124" s="266" t="s">
        <v>30</v>
      </c>
      <c r="E124" s="266">
        <f>+'Ark1'!AP1691</f>
        <v>28</v>
      </c>
      <c r="F124" s="274" t="str">
        <f>VLOOKUP(E124,RNR!$D$2:$E$38,2)</f>
        <v>Tiroler Grauvieh</v>
      </c>
      <c r="G124" s="266">
        <f>+IF(H124=0,"",'Ark1'!Q1691)</f>
        <v>2</v>
      </c>
      <c r="H124" s="366">
        <f>+'Ark1'!R1691</f>
        <v>2</v>
      </c>
      <c r="I124" s="267">
        <f>+IF(H124=0,"",'Ark1'!AE1691)</f>
        <v>2.5</v>
      </c>
      <c r="J124" s="31" t="e">
        <f t="shared" si="6"/>
        <v>#VALUE!</v>
      </c>
      <c r="K124" s="267">
        <f>+IF(H124=0,"",'Ark1'!AF1691)</f>
        <v>1.0206687093479547</v>
      </c>
      <c r="L124" s="268">
        <f>+IF(H124=0,"",'Ark1'!T1691)</f>
        <v>3</v>
      </c>
      <c r="M124" s="298">
        <f>+IF(H124=0,"",'Ark1'!U1691)</f>
        <v>151.9</v>
      </c>
      <c r="N124" s="35" t="e">
        <f t="shared" si="7"/>
        <v>#VALUE!</v>
      </c>
      <c r="O124" s="269">
        <f>+IF(H124=0,"",'Ark1'!W1691)</f>
        <v>0</v>
      </c>
      <c r="P124" s="269">
        <f>+IF(H124=0,"",'Ark1'!X1691)</f>
        <v>0</v>
      </c>
      <c r="Q124" s="269">
        <f>+IF(H124=0,"",'Ark1'!AG1691)</f>
        <v>817</v>
      </c>
      <c r="R124" s="269">
        <f>+IF(H124=0,"",'Ark1'!AH1691)</f>
        <v>0</v>
      </c>
      <c r="S124" s="382">
        <f>+IF(H124=0,"",'Ark1'!AR1691)</f>
        <v>183</v>
      </c>
      <c r="T124" s="114">
        <f>+IF(H124=0,"",'Ark1'!AS1691)</f>
        <v>23.542034027267405</v>
      </c>
      <c r="U124" s="269">
        <f>+IF(H124=0,"",'Ark1'!Y1691)</f>
        <v>54.69999999999996</v>
      </c>
      <c r="V124" s="268">
        <f>+IF(H124=0,"",'Ark1'!AA1691)</f>
        <v>0</v>
      </c>
      <c r="W124" s="298">
        <f t="shared" si="8"/>
        <v>185.92411260709915</v>
      </c>
      <c r="X124" s="269">
        <f t="shared" si="9"/>
        <v>50.633333333333333</v>
      </c>
      <c r="Y124" s="267">
        <f t="shared" si="10"/>
        <v>1</v>
      </c>
      <c r="Z124" s="246"/>
      <c r="AA124" s="249"/>
      <c r="AC124" s="28"/>
      <c r="AD124" s="27"/>
      <c r="AE124" s="250"/>
      <c r="AF124" s="86"/>
      <c r="AG124" s="27"/>
      <c r="AH124" s="27"/>
      <c r="AI124" s="33"/>
      <c r="AJ124" s="33"/>
      <c r="AK124" s="33"/>
    </row>
    <row r="125" spans="1:37" ht="15.6">
      <c r="A125" s="246"/>
      <c r="B125" s="299">
        <f>+'Ark1'!C1692</f>
        <v>2024</v>
      </c>
      <c r="C125" s="266">
        <f>+'Ark1'!L1692</f>
        <v>3</v>
      </c>
      <c r="D125" s="266" t="s">
        <v>30</v>
      </c>
      <c r="E125" s="266">
        <f>+'Ark1'!AP1692</f>
        <v>29</v>
      </c>
      <c r="F125" s="274" t="str">
        <f>VLOOKUP(E125,RNR!$D$2:$E$38,2)</f>
        <v>Dexter</v>
      </c>
      <c r="G125" s="266">
        <f>+IF(H125=0,"",'Ark1'!Q1692)</f>
        <v>3</v>
      </c>
      <c r="H125" s="366">
        <f>+'Ark1'!R1692</f>
        <v>12</v>
      </c>
      <c r="I125" s="267">
        <f>+IF(H125=0,"",'Ark1'!AE1692)</f>
        <v>7.0175438596491215</v>
      </c>
      <c r="J125" s="31" t="e">
        <f t="shared" si="6"/>
        <v>#VALUE!</v>
      </c>
      <c r="K125" s="267">
        <f>+IF(H125=0,"",'Ark1'!AF1692)</f>
        <v>5.4248436990955486</v>
      </c>
      <c r="L125" s="268">
        <f>+IF(H125=0,"",'Ark1'!T1692)</f>
        <v>5.916666666666667</v>
      </c>
      <c r="M125" s="298">
        <f>+IF(H125=0,"",'Ark1'!U1692)</f>
        <v>145.69999999999999</v>
      </c>
      <c r="N125" s="35" t="e">
        <f t="shared" si="7"/>
        <v>#VALUE!</v>
      </c>
      <c r="O125" s="269">
        <f>+IF(H125=0,"",'Ark1'!W1692)</f>
        <v>33.333333333333343</v>
      </c>
      <c r="P125" s="269">
        <f>+IF(H125=0,"",'Ark1'!X1692)</f>
        <v>0</v>
      </c>
      <c r="Q125" s="269">
        <f>+IF(H125=0,"",'Ark1'!AG1692)</f>
        <v>1076.5</v>
      </c>
      <c r="R125" s="269">
        <f>+IF(H125=0,"",'Ark1'!AH1692)</f>
        <v>0</v>
      </c>
      <c r="S125" s="382">
        <f>+IF(H125=0,"",'Ark1'!AR1692)</f>
        <v>179</v>
      </c>
      <c r="T125" s="114">
        <f>+IF(H125=0,"",'Ark1'!AS1692)</f>
        <v>24.881940322910477</v>
      </c>
      <c r="U125" s="269">
        <f>+IF(H125=0,"",'Ark1'!Y1692)</f>
        <v>36.59433016192537</v>
      </c>
      <c r="V125" s="268">
        <f>+IF(H125=0,"",'Ark1'!AA1692)</f>
        <v>1.8008485654145243</v>
      </c>
      <c r="W125" s="298">
        <f t="shared" si="8"/>
        <v>135.3460287970274</v>
      </c>
      <c r="X125" s="269">
        <f t="shared" si="9"/>
        <v>48.566666666666663</v>
      </c>
      <c r="Y125" s="267">
        <f t="shared" si="10"/>
        <v>4</v>
      </c>
      <c r="Z125" s="246"/>
      <c r="AA125" s="249"/>
      <c r="AC125" s="28"/>
      <c r="AD125" s="27"/>
      <c r="AE125" s="250"/>
      <c r="AF125" s="86"/>
      <c r="AG125" s="27"/>
      <c r="AH125" s="27"/>
      <c r="AI125" s="33"/>
      <c r="AJ125" s="33"/>
      <c r="AK125" s="33"/>
    </row>
    <row r="126" spans="1:37" ht="15.6">
      <c r="A126" s="246"/>
      <c r="B126" s="299">
        <f>+'Ark1'!C1693</f>
        <v>2024</v>
      </c>
      <c r="C126" s="266">
        <f>+'Ark1'!L1693</f>
        <v>3</v>
      </c>
      <c r="D126" s="266" t="s">
        <v>30</v>
      </c>
      <c r="E126" s="266">
        <f>+'Ark1'!AP1693</f>
        <v>30</v>
      </c>
      <c r="F126" s="274" t="str">
        <f>VLOOKUP(E126,RNR!$D$2:$E$38,2)</f>
        <v>Piemontese</v>
      </c>
      <c r="G126" s="266" t="str">
        <f>+IF(H126=0,"",'Ark1'!Q1693)</f>
        <v/>
      </c>
      <c r="H126" s="366">
        <f>+'Ark1'!R1693</f>
        <v>0</v>
      </c>
      <c r="I126" s="267" t="str">
        <f>+IF(H126=0,"",'Ark1'!AE1693)</f>
        <v/>
      </c>
      <c r="J126" s="31" t="str">
        <f t="shared" si="6"/>
        <v/>
      </c>
      <c r="K126" s="267" t="str">
        <f>+IF(H126=0,"",'Ark1'!AF1693)</f>
        <v/>
      </c>
      <c r="L126" s="268" t="str">
        <f>+IF(H126=0,"",'Ark1'!T1693)</f>
        <v/>
      </c>
      <c r="M126" s="298" t="str">
        <f>+IF(H126=0,"",'Ark1'!U1693)</f>
        <v/>
      </c>
      <c r="N126" s="35" t="str">
        <f t="shared" si="7"/>
        <v/>
      </c>
      <c r="O126" s="269" t="str">
        <f>+IF(H126=0,"",'Ark1'!W1693)</f>
        <v/>
      </c>
      <c r="P126" s="269" t="str">
        <f>+IF(H126=0,"",'Ark1'!X1693)</f>
        <v/>
      </c>
      <c r="Q126" s="269" t="str">
        <f>+IF(H126=0,"",'Ark1'!AG1693)</f>
        <v/>
      </c>
      <c r="R126" s="269" t="str">
        <f>+IF(H126=0,"",'Ark1'!AH1693)</f>
        <v/>
      </c>
      <c r="S126" s="382" t="str">
        <f>+IF(H126=0,"",'Ark1'!AR1693)</f>
        <v/>
      </c>
      <c r="T126" s="114" t="str">
        <f>+IF(H126=0,"",'Ark1'!AS1693)</f>
        <v/>
      </c>
      <c r="U126" s="269" t="str">
        <f>+IF(H126=0,"",'Ark1'!Y1693)</f>
        <v/>
      </c>
      <c r="V126" s="268" t="str">
        <f>+IF(H126=0,"",'Ark1'!AA1693)</f>
        <v/>
      </c>
      <c r="W126" s="298" t="str">
        <f t="shared" si="8"/>
        <v/>
      </c>
      <c r="X126" s="269" t="str">
        <f t="shared" si="9"/>
        <v/>
      </c>
      <c r="Y126" s="267" t="str">
        <f t="shared" si="10"/>
        <v/>
      </c>
      <c r="Z126" s="246"/>
      <c r="AA126" s="249"/>
      <c r="AC126" s="28"/>
      <c r="AD126" s="27"/>
      <c r="AE126" s="250"/>
      <c r="AF126" s="86"/>
      <c r="AG126" s="27"/>
      <c r="AH126" s="27"/>
      <c r="AI126" s="33"/>
      <c r="AJ126" s="33"/>
      <c r="AK126" s="33"/>
    </row>
    <row r="127" spans="1:37" ht="15.6">
      <c r="A127" s="246"/>
      <c r="B127" s="299">
        <f>+'Ark1'!C1694</f>
        <v>2024</v>
      </c>
      <c r="C127" s="266">
        <f>+'Ark1'!L1694</f>
        <v>3</v>
      </c>
      <c r="D127" s="266" t="s">
        <v>30</v>
      </c>
      <c r="E127" s="266">
        <f>+'Ark1'!AP1694</f>
        <v>31</v>
      </c>
      <c r="F127" s="274" t="str">
        <f>VLOOKUP(E127,RNR!$D$2:$E$38,2)</f>
        <v>Galloway</v>
      </c>
      <c r="G127" s="266" t="str">
        <f>+IF(H127=0,"",'Ark1'!Q1694)</f>
        <v/>
      </c>
      <c r="H127" s="366">
        <f>+'Ark1'!R1694</f>
        <v>0</v>
      </c>
      <c r="I127" s="267" t="str">
        <f>+IF(H127=0,"",'Ark1'!AE1694)</f>
        <v/>
      </c>
      <c r="J127" s="31" t="str">
        <f t="shared" si="6"/>
        <v/>
      </c>
      <c r="K127" s="267" t="str">
        <f>+IF(H127=0,"",'Ark1'!AF1694)</f>
        <v/>
      </c>
      <c r="L127" s="268" t="str">
        <f>+IF(H127=0,"",'Ark1'!T1694)</f>
        <v/>
      </c>
      <c r="M127" s="298" t="str">
        <f>+IF(H127=0,"",'Ark1'!U1694)</f>
        <v/>
      </c>
      <c r="N127" s="35" t="str">
        <f t="shared" si="7"/>
        <v/>
      </c>
      <c r="O127" s="269" t="str">
        <f>+IF(H127=0,"",'Ark1'!W1694)</f>
        <v/>
      </c>
      <c r="P127" s="269" t="str">
        <f>+IF(H127=0,"",'Ark1'!X1694)</f>
        <v/>
      </c>
      <c r="Q127" s="269" t="str">
        <f>+IF(H127=0,"",'Ark1'!AG1694)</f>
        <v/>
      </c>
      <c r="R127" s="269" t="str">
        <f>+IF(H127=0,"",'Ark1'!AH1694)</f>
        <v/>
      </c>
      <c r="S127" s="382" t="str">
        <f>+IF(H127=0,"",'Ark1'!AR1694)</f>
        <v/>
      </c>
      <c r="T127" s="114" t="str">
        <f>+IF(H127=0,"",'Ark1'!AS1694)</f>
        <v/>
      </c>
      <c r="U127" s="269" t="str">
        <f>+IF(H127=0,"",'Ark1'!Y1694)</f>
        <v/>
      </c>
      <c r="V127" s="268" t="str">
        <f>+IF(H127=0,"",'Ark1'!AA1694)</f>
        <v/>
      </c>
      <c r="W127" s="298" t="str">
        <f t="shared" si="8"/>
        <v/>
      </c>
      <c r="X127" s="269" t="str">
        <f t="shared" si="9"/>
        <v/>
      </c>
      <c r="Y127" s="267" t="str">
        <f t="shared" si="10"/>
        <v/>
      </c>
      <c r="Z127" s="246"/>
      <c r="AA127" s="249"/>
      <c r="AC127" s="28"/>
      <c r="AD127" s="27"/>
      <c r="AE127" s="250"/>
      <c r="AF127" s="86"/>
      <c r="AG127" s="27"/>
      <c r="AH127" s="27"/>
      <c r="AI127" s="33"/>
      <c r="AJ127" s="33"/>
      <c r="AK127" s="33"/>
    </row>
    <row r="128" spans="1:37" ht="15.6">
      <c r="A128" s="246"/>
      <c r="B128" s="299">
        <f>+'Ark1'!C1695</f>
        <v>2024</v>
      </c>
      <c r="C128" s="266">
        <f>+'Ark1'!L1695</f>
        <v>3</v>
      </c>
      <c r="D128" s="266" t="s">
        <v>30</v>
      </c>
      <c r="E128" s="266">
        <f>+'Ark1'!AP1695</f>
        <v>32</v>
      </c>
      <c r="F128" s="274" t="str">
        <f>VLOOKUP(E128,RNR!$D$2:$E$38,2)</f>
        <v>Salers</v>
      </c>
      <c r="G128" s="266" t="str">
        <f>+IF(H128=0,"",'Ark1'!Q1695)</f>
        <v/>
      </c>
      <c r="H128" s="366">
        <f>+'Ark1'!R1695</f>
        <v>0</v>
      </c>
      <c r="I128" s="267" t="str">
        <f>+IF(H128=0,"",'Ark1'!AE1695)</f>
        <v/>
      </c>
      <c r="J128" s="31" t="str">
        <f t="shared" si="6"/>
        <v/>
      </c>
      <c r="K128" s="267" t="str">
        <f>+IF(H128=0,"",'Ark1'!AF1695)</f>
        <v/>
      </c>
      <c r="L128" s="268" t="str">
        <f>+IF(H128=0,"",'Ark1'!T1695)</f>
        <v/>
      </c>
      <c r="M128" s="298" t="str">
        <f>+IF(H128=0,"",'Ark1'!U1695)</f>
        <v/>
      </c>
      <c r="N128" s="35" t="str">
        <f t="shared" si="7"/>
        <v/>
      </c>
      <c r="O128" s="269" t="str">
        <f>+IF(H128=0,"",'Ark1'!W1695)</f>
        <v/>
      </c>
      <c r="P128" s="269" t="str">
        <f>+IF(H128=0,"",'Ark1'!X1695)</f>
        <v/>
      </c>
      <c r="Q128" s="269" t="str">
        <f>+IF(H128=0,"",'Ark1'!AG1695)</f>
        <v/>
      </c>
      <c r="R128" s="269" t="str">
        <f>+IF(H128=0,"",'Ark1'!AH1695)</f>
        <v/>
      </c>
      <c r="S128" s="382" t="str">
        <f>+IF(H128=0,"",'Ark1'!AR1695)</f>
        <v/>
      </c>
      <c r="T128" s="114" t="str">
        <f>+IF(H128=0,"",'Ark1'!AS1695)</f>
        <v/>
      </c>
      <c r="U128" s="269" t="str">
        <f>+IF(H128=0,"",'Ark1'!Y1695)</f>
        <v/>
      </c>
      <c r="V128" s="268" t="str">
        <f>+IF(H128=0,"",'Ark1'!AA1695)</f>
        <v/>
      </c>
      <c r="W128" s="298" t="str">
        <f t="shared" si="8"/>
        <v/>
      </c>
      <c r="X128" s="269" t="str">
        <f t="shared" si="9"/>
        <v/>
      </c>
      <c r="Y128" s="267" t="str">
        <f t="shared" si="10"/>
        <v/>
      </c>
      <c r="Z128" s="246"/>
      <c r="AA128" s="249"/>
      <c r="AC128" s="28"/>
      <c r="AD128" s="27"/>
      <c r="AE128" s="250"/>
      <c r="AF128" s="86"/>
      <c r="AG128" s="27"/>
      <c r="AH128" s="27"/>
      <c r="AI128" s="33"/>
      <c r="AJ128" s="33"/>
      <c r="AK128" s="33"/>
    </row>
    <row r="129" spans="1:54" ht="15.6">
      <c r="A129" s="246"/>
      <c r="B129" s="299">
        <f>+'Ark1'!C1696</f>
        <v>2024</v>
      </c>
      <c r="C129" s="266">
        <f>+'Ark1'!L1696</f>
        <v>3</v>
      </c>
      <c r="D129" s="266" t="s">
        <v>30</v>
      </c>
      <c r="E129" s="266">
        <f>+'Ark1'!AP1696</f>
        <v>33</v>
      </c>
      <c r="F129" s="274" t="str">
        <f>VLOOKUP(E129,RNR!$D$2:$E$38,2)</f>
        <v>Chianina</v>
      </c>
      <c r="G129" s="266" t="str">
        <f>+IF(H129=0,"",'Ark1'!Q1696)</f>
        <v/>
      </c>
      <c r="H129" s="366">
        <f>+'Ark1'!R1696</f>
        <v>0</v>
      </c>
      <c r="I129" s="267" t="str">
        <f>+IF(H129=0,"",'Ark1'!AE1696)</f>
        <v/>
      </c>
      <c r="J129" s="31" t="str">
        <f t="shared" si="6"/>
        <v/>
      </c>
      <c r="K129" s="267" t="str">
        <f>+IF(H129=0,"",'Ark1'!AF1696)</f>
        <v/>
      </c>
      <c r="L129" s="268" t="str">
        <f>+IF(H129=0,"",'Ark1'!T1696)</f>
        <v/>
      </c>
      <c r="M129" s="298" t="str">
        <f>+IF(H129=0,"",'Ark1'!U1696)</f>
        <v/>
      </c>
      <c r="N129" s="35" t="str">
        <f t="shared" si="7"/>
        <v/>
      </c>
      <c r="O129" s="269" t="str">
        <f>+IF(H129=0,"",'Ark1'!W1696)</f>
        <v/>
      </c>
      <c r="P129" s="269" t="str">
        <f>+IF(H129=0,"",'Ark1'!X1696)</f>
        <v/>
      </c>
      <c r="Q129" s="269" t="str">
        <f>+IF(H129=0,"",'Ark1'!AG1696)</f>
        <v/>
      </c>
      <c r="R129" s="269" t="str">
        <f>+IF(H129=0,"",'Ark1'!AH1696)</f>
        <v/>
      </c>
      <c r="S129" s="382" t="str">
        <f>+IF(H129=0,"",'Ark1'!AR1696)</f>
        <v/>
      </c>
      <c r="T129" s="114" t="str">
        <f>+IF(H129=0,"",'Ark1'!AS1696)</f>
        <v/>
      </c>
      <c r="U129" s="269" t="str">
        <f>+IF(H129=0,"",'Ark1'!Y1696)</f>
        <v/>
      </c>
      <c r="V129" s="268" t="str">
        <f>+IF(H129=0,"",'Ark1'!AA1696)</f>
        <v/>
      </c>
      <c r="W129" s="298" t="str">
        <f t="shared" si="8"/>
        <v/>
      </c>
      <c r="X129" s="269" t="str">
        <f t="shared" si="9"/>
        <v/>
      </c>
      <c r="Y129" s="267" t="str">
        <f t="shared" si="10"/>
        <v/>
      </c>
      <c r="Z129" s="246"/>
      <c r="AA129" s="249"/>
      <c r="AC129" s="28"/>
      <c r="AD129" s="27"/>
      <c r="AE129" s="250"/>
      <c r="AF129" s="86"/>
      <c r="AG129" s="27"/>
      <c r="AH129" s="27"/>
      <c r="AI129" s="33"/>
      <c r="AJ129" s="33"/>
      <c r="AK129" s="33"/>
    </row>
    <row r="130" spans="1:54" ht="15.6">
      <c r="A130" s="246"/>
      <c r="B130" s="299">
        <f>+'Ark1'!C1697</f>
        <v>2024</v>
      </c>
      <c r="C130" s="266">
        <f>+'Ark1'!L1697</f>
        <v>3</v>
      </c>
      <c r="D130" s="266" t="s">
        <v>30</v>
      </c>
      <c r="E130" s="266">
        <f>+'Ark1'!AP1697</f>
        <v>34</v>
      </c>
      <c r="F130" s="274" t="str">
        <f>VLOOKUP(E130,RNR!$D$2:$E$38,2)</f>
        <v>Belgisk blå</v>
      </c>
      <c r="G130" s="266" t="str">
        <f>+IF(H130=0,"",'Ark1'!Q1697)</f>
        <v/>
      </c>
      <c r="H130" s="366">
        <f>+'Ark1'!R1697</f>
        <v>0</v>
      </c>
      <c r="I130" s="267" t="str">
        <f>+IF(H130=0,"",'Ark1'!AE1697)</f>
        <v/>
      </c>
      <c r="J130" s="31" t="str">
        <f t="shared" si="6"/>
        <v/>
      </c>
      <c r="K130" s="267" t="str">
        <f>+IF(H130=0,"",'Ark1'!AF1697)</f>
        <v/>
      </c>
      <c r="L130" s="268" t="str">
        <f>+IF(H130=0,"",'Ark1'!T1697)</f>
        <v/>
      </c>
      <c r="M130" s="298" t="str">
        <f>+IF(H130=0,"",'Ark1'!U1697)</f>
        <v/>
      </c>
      <c r="N130" s="35" t="str">
        <f t="shared" si="7"/>
        <v/>
      </c>
      <c r="O130" s="269" t="str">
        <f>+IF(H130=0,"",'Ark1'!W1697)</f>
        <v/>
      </c>
      <c r="P130" s="269" t="str">
        <f>+IF(H130=0,"",'Ark1'!X1697)</f>
        <v/>
      </c>
      <c r="Q130" s="269" t="str">
        <f>+IF(H130=0,"",'Ark1'!AG1697)</f>
        <v/>
      </c>
      <c r="R130" s="269" t="str">
        <f>+IF(H130=0,"",'Ark1'!AH1697)</f>
        <v/>
      </c>
      <c r="S130" s="382" t="str">
        <f>+IF(H130=0,"",'Ark1'!AR1697)</f>
        <v/>
      </c>
      <c r="T130" s="114" t="str">
        <f>+IF(H130=0,"",'Ark1'!AS1697)</f>
        <v/>
      </c>
      <c r="U130" s="269" t="str">
        <f>+IF(H130=0,"",'Ark1'!Y1697)</f>
        <v/>
      </c>
      <c r="V130" s="268" t="str">
        <f>+IF(H130=0,"",'Ark1'!AA1697)</f>
        <v/>
      </c>
      <c r="W130" s="298" t="str">
        <f t="shared" si="8"/>
        <v/>
      </c>
      <c r="X130" s="269" t="str">
        <f t="shared" si="9"/>
        <v/>
      </c>
      <c r="Y130" s="267" t="str">
        <f t="shared" si="10"/>
        <v/>
      </c>
      <c r="Z130" s="246"/>
      <c r="AA130" s="249"/>
      <c r="AC130" s="28"/>
      <c r="AD130" s="27"/>
      <c r="AE130" s="250"/>
      <c r="AF130" s="86"/>
      <c r="AG130" s="27"/>
      <c r="AH130" s="27"/>
      <c r="AI130" s="33"/>
      <c r="AJ130" s="33"/>
      <c r="AK130" s="33"/>
    </row>
    <row r="131" spans="1:54" ht="15.6">
      <c r="A131" s="246"/>
      <c r="B131" s="299">
        <f>+'Ark1'!C1698</f>
        <v>2024</v>
      </c>
      <c r="C131" s="266">
        <f>+'Ark1'!L1698</f>
        <v>3</v>
      </c>
      <c r="D131" s="266" t="s">
        <v>30</v>
      </c>
      <c r="E131" s="266">
        <f>+'Ark1'!AP1698</f>
        <v>39</v>
      </c>
      <c r="F131" s="274" t="str">
        <f>VLOOKUP(E131,RNR!$D$2:$E$38,2)</f>
        <v>Wagyu</v>
      </c>
      <c r="G131" s="266" t="str">
        <f>+IF(H131=0,"",'Ark1'!Q1698)</f>
        <v/>
      </c>
      <c r="H131" s="366">
        <f>+'Ark1'!R1698</f>
        <v>0</v>
      </c>
      <c r="I131" s="267" t="str">
        <f>+IF(H131=0,"",'Ark1'!AE1698)</f>
        <v/>
      </c>
      <c r="J131" s="31" t="str">
        <f t="shared" si="6"/>
        <v/>
      </c>
      <c r="K131" s="267" t="str">
        <f>+IF(H131=0,"",'Ark1'!AF1698)</f>
        <v/>
      </c>
      <c r="L131" s="268" t="str">
        <f>+IF(H131=0,"",'Ark1'!T1698)</f>
        <v/>
      </c>
      <c r="M131" s="298" t="str">
        <f>+IF(H131=0,"",'Ark1'!U1698)</f>
        <v/>
      </c>
      <c r="N131" s="35" t="str">
        <f t="shared" si="7"/>
        <v/>
      </c>
      <c r="O131" s="269" t="str">
        <f>+IF(H131=0,"",'Ark1'!W1698)</f>
        <v/>
      </c>
      <c r="P131" s="269" t="str">
        <f>+IF(H131=0,"",'Ark1'!X1698)</f>
        <v/>
      </c>
      <c r="Q131" s="269" t="str">
        <f>+IF(H131=0,"",'Ark1'!AG1698)</f>
        <v/>
      </c>
      <c r="R131" s="269" t="str">
        <f>+IF(H131=0,"",'Ark1'!AH1698)</f>
        <v/>
      </c>
      <c r="S131" s="382" t="str">
        <f>+IF(H131=0,"",'Ark1'!AR1698)</f>
        <v/>
      </c>
      <c r="T131" s="114" t="str">
        <f>+IF(H131=0,"",'Ark1'!AS1698)</f>
        <v/>
      </c>
      <c r="U131" s="269" t="str">
        <f>+IF(H131=0,"",'Ark1'!Y1698)</f>
        <v/>
      </c>
      <c r="V131" s="268" t="str">
        <f>+IF(H131=0,"",'Ark1'!AA1698)</f>
        <v/>
      </c>
      <c r="W131" s="298" t="str">
        <f t="shared" si="8"/>
        <v/>
      </c>
      <c r="X131" s="269" t="str">
        <f t="shared" si="9"/>
        <v/>
      </c>
      <c r="Y131" s="267" t="str">
        <f t="shared" si="10"/>
        <v/>
      </c>
      <c r="Z131" s="246"/>
      <c r="AA131" s="249"/>
      <c r="AC131" s="28"/>
      <c r="AD131" s="27"/>
      <c r="AE131" s="250"/>
      <c r="AF131" s="86"/>
      <c r="AG131" s="27"/>
      <c r="AH131" s="27"/>
      <c r="AI131" s="33"/>
      <c r="AJ131" s="33"/>
      <c r="AK131" s="33"/>
    </row>
    <row r="132" spans="1:54" ht="15.6">
      <c r="A132" s="246"/>
      <c r="B132" s="299">
        <f>+'Ark1'!C1699</f>
        <v>2024</v>
      </c>
      <c r="C132" s="266">
        <f>+'Ark1'!L1699</f>
        <v>3</v>
      </c>
      <c r="D132" s="266" t="s">
        <v>30</v>
      </c>
      <c r="E132" s="266">
        <f>+'Ark1'!AP1699</f>
        <v>40</v>
      </c>
      <c r="F132" s="274" t="str">
        <f>VLOOKUP(E132,RNR!$D$2:$E$38,2)</f>
        <v>Jak (Bos Grunniens)</v>
      </c>
      <c r="G132" s="266" t="str">
        <f>+IF(H132=0,"",'Ark1'!Q1699)</f>
        <v/>
      </c>
      <c r="H132" s="366">
        <f>+'Ark1'!R1699</f>
        <v>0</v>
      </c>
      <c r="I132" s="267" t="str">
        <f>+IF(H132=0,"",'Ark1'!AE1699)</f>
        <v/>
      </c>
      <c r="J132" s="31" t="str">
        <f t="shared" si="6"/>
        <v/>
      </c>
      <c r="K132" s="267" t="str">
        <f>+IF(H132=0,"",'Ark1'!AF1699)</f>
        <v/>
      </c>
      <c r="L132" s="268" t="str">
        <f>+IF(H132=0,"",'Ark1'!T1699)</f>
        <v/>
      </c>
      <c r="M132" s="298" t="str">
        <f>+IF(H132=0,"",'Ark1'!U1699)</f>
        <v/>
      </c>
      <c r="N132" s="35" t="str">
        <f t="shared" si="7"/>
        <v/>
      </c>
      <c r="O132" s="269" t="str">
        <f>+IF(H132=0,"",'Ark1'!W1699)</f>
        <v/>
      </c>
      <c r="P132" s="269" t="str">
        <f>+IF(H132=0,"",'Ark1'!X1699)</f>
        <v/>
      </c>
      <c r="Q132" s="269" t="str">
        <f>+IF(H132=0,"",'Ark1'!AG1699)</f>
        <v/>
      </c>
      <c r="R132" s="269" t="str">
        <f>+IF(H132=0,"",'Ark1'!AH1699)</f>
        <v/>
      </c>
      <c r="S132" s="382" t="str">
        <f>+IF(H132=0,"",'Ark1'!AR1699)</f>
        <v/>
      </c>
      <c r="T132" s="114" t="str">
        <f>+IF(H132=0,"",'Ark1'!AS1699)</f>
        <v/>
      </c>
      <c r="U132" s="269" t="str">
        <f>+IF(H132=0,"",'Ark1'!Y1699)</f>
        <v/>
      </c>
      <c r="V132" s="268" t="str">
        <f>+IF(H132=0,"",'Ark1'!AA1699)</f>
        <v/>
      </c>
      <c r="W132" s="298" t="str">
        <f t="shared" si="8"/>
        <v/>
      </c>
      <c r="X132" s="269" t="str">
        <f t="shared" si="9"/>
        <v/>
      </c>
      <c r="Y132" s="267" t="str">
        <f t="shared" si="10"/>
        <v/>
      </c>
      <c r="Z132" s="246"/>
      <c r="AA132" s="249"/>
      <c r="AC132" s="28"/>
      <c r="AD132" s="27"/>
      <c r="AE132" s="250"/>
      <c r="AF132" s="86"/>
      <c r="AG132" s="27"/>
      <c r="AH132" s="27"/>
      <c r="AI132" s="33"/>
      <c r="AJ132" s="33"/>
      <c r="AK132" s="33"/>
    </row>
    <row r="133" spans="1:54" ht="15.6">
      <c r="A133" s="246"/>
      <c r="B133" s="299">
        <f>+'Ark1'!C1700</f>
        <v>2024</v>
      </c>
      <c r="C133" s="266">
        <f>+'Ark1'!L1700</f>
        <v>3</v>
      </c>
      <c r="D133" s="266" t="s">
        <v>30</v>
      </c>
      <c r="E133" s="266">
        <f>+'Ark1'!AP1700</f>
        <v>98</v>
      </c>
      <c r="F133" s="274" t="str">
        <f>VLOOKUP(E133,RNR!$D$2:$E$38,2)</f>
        <v>Krysning</v>
      </c>
      <c r="G133" s="266">
        <f>+IF(H133=0,"",'Ark1'!Q1700)</f>
        <v>12</v>
      </c>
      <c r="H133" s="366">
        <f>+'Ark1'!R1700</f>
        <v>19</v>
      </c>
      <c r="I133" s="267">
        <f>+IF(H133=0,"",'Ark1'!AE1700)</f>
        <v>4.6228710462287106</v>
      </c>
      <c r="J133" s="31" t="e">
        <f t="shared" si="6"/>
        <v>#VALUE!</v>
      </c>
      <c r="K133" s="267">
        <f>+IF(H133=0,"",'Ark1'!AF1700)</f>
        <v>3.0813404165364595</v>
      </c>
      <c r="L133" s="268">
        <f>+IF(H133=0,"",'Ark1'!T1700)</f>
        <v>5.052631578947369</v>
      </c>
      <c r="M133" s="298">
        <f>+IF(H133=0,"",'Ark1'!U1700)</f>
        <v>220.5631578947368</v>
      </c>
      <c r="N133" s="35" t="e">
        <f t="shared" si="7"/>
        <v>#VALUE!</v>
      </c>
      <c r="O133" s="269">
        <f>+IF(H133=0,"",'Ark1'!W1700)</f>
        <v>15.789473684210527</v>
      </c>
      <c r="P133" s="269">
        <f>+IF(H133=0,"",'Ark1'!X1700)</f>
        <v>0</v>
      </c>
      <c r="Q133" s="269">
        <f>+IF(H133=0,"",'Ark1'!AG1700)</f>
        <v>888.15789473684197</v>
      </c>
      <c r="R133" s="269">
        <f>+IF(H133=0,"",'Ark1'!AH1700)</f>
        <v>0</v>
      </c>
      <c r="S133" s="382">
        <f>+IF(H133=0,"",'Ark1'!AR1700)</f>
        <v>200.63157894736841</v>
      </c>
      <c r="T133" s="114">
        <f>+IF(H133=0,"",'Ark1'!AS1700)</f>
        <v>26.363335130944552</v>
      </c>
      <c r="U133" s="269">
        <f>+IF(H133=0,"",'Ark1'!Y1700)</f>
        <v>62.211440905201584</v>
      </c>
      <c r="V133" s="268">
        <f>+IF(H133=0,"",'Ark1'!AA1700)</f>
        <v>1.3168416845470321</v>
      </c>
      <c r="W133" s="298">
        <f t="shared" si="8"/>
        <v>248.33777777777777</v>
      </c>
      <c r="X133" s="269">
        <f t="shared" si="9"/>
        <v>73.521052631578939</v>
      </c>
      <c r="Y133" s="267">
        <f t="shared" si="10"/>
        <v>1.5833333333333333</v>
      </c>
      <c r="Z133" s="246"/>
      <c r="AA133" s="249"/>
      <c r="AC133" s="28"/>
      <c r="AD133" s="27"/>
      <c r="AE133" s="250"/>
      <c r="AF133" s="86"/>
      <c r="AG133" s="27"/>
      <c r="AH133" s="27"/>
      <c r="AI133" s="33"/>
      <c r="AJ133" s="33"/>
      <c r="AK133" s="33"/>
    </row>
    <row r="134" spans="1:54" ht="15.6">
      <c r="A134" s="246"/>
      <c r="B134" s="299">
        <f>+'Ark1'!C1701</f>
        <v>2024</v>
      </c>
      <c r="C134" s="266">
        <f>+'Ark1'!L1701</f>
        <v>3</v>
      </c>
      <c r="D134" s="266" t="s">
        <v>30</v>
      </c>
      <c r="E134" s="266">
        <f>+'Ark1'!AP1701</f>
        <v>99</v>
      </c>
      <c r="F134" s="274" t="str">
        <f>VLOOKUP(E134,RNR!$D$2:$E$38,2)</f>
        <v>Ukjent rase</v>
      </c>
      <c r="G134" s="266">
        <f>+IF(H134=0,"",'Ark1'!Q1701)</f>
        <v>6</v>
      </c>
      <c r="H134" s="366">
        <f>+'Ark1'!R1701</f>
        <v>9</v>
      </c>
      <c r="I134" s="267">
        <f>+IF(H134=0,"",'Ark1'!AE1701)</f>
        <v>16.981132075471692</v>
      </c>
      <c r="J134" s="31" t="e">
        <f t="shared" si="6"/>
        <v>#VALUE!</v>
      </c>
      <c r="K134" s="267">
        <f>+IF(H134=0,"",'Ark1'!AF1701)</f>
        <v>11.502888724574841</v>
      </c>
      <c r="L134" s="268">
        <f>+IF(H134=0,"",'Ark1'!T1701)</f>
        <v>5.6666666666666679</v>
      </c>
      <c r="M134" s="298">
        <f>+IF(H134=0,"",'Ark1'!U1701)</f>
        <v>203.96666666666673</v>
      </c>
      <c r="N134" s="35" t="e">
        <f t="shared" si="7"/>
        <v>#VALUE!</v>
      </c>
      <c r="O134" s="269">
        <f>+IF(H134=0,"",'Ark1'!W1701)</f>
        <v>11.111111111111112</v>
      </c>
      <c r="P134" s="269">
        <f>+IF(H134=0,"",'Ark1'!X1701)</f>
        <v>0</v>
      </c>
      <c r="Q134" s="269">
        <f>+IF(H134=0,"",'Ark1'!AG1701)</f>
        <v>1127.2222222222222</v>
      </c>
      <c r="R134" s="269">
        <f>+IF(H134=0,"",'Ark1'!AH1701)</f>
        <v>11.111111111111112</v>
      </c>
      <c r="S134" s="382">
        <f>+IF(H134=0,"",'Ark1'!AR1701)</f>
        <v>192.77777777777777</v>
      </c>
      <c r="T134" s="114">
        <f>+IF(H134=0,"",'Ark1'!AS1701)</f>
        <v>27.701113834260958</v>
      </c>
      <c r="U134" s="269">
        <f>+IF(H134=0,"",'Ark1'!Y1701)</f>
        <v>58.307308480346009</v>
      </c>
      <c r="V134" s="268">
        <f>+IF(H134=0,"",'Ark1'!AA1701)</f>
        <v>0.94280904158206325</v>
      </c>
      <c r="W134" s="298">
        <f t="shared" si="8"/>
        <v>180.94627895515038</v>
      </c>
      <c r="X134" s="269">
        <f t="shared" si="9"/>
        <v>67.988888888888908</v>
      </c>
      <c r="Y134" s="267">
        <f t="shared" si="10"/>
        <v>1.5</v>
      </c>
      <c r="Z134" s="246"/>
      <c r="AA134" s="249"/>
      <c r="AC134" s="28"/>
      <c r="AD134" s="27"/>
      <c r="AE134" s="250"/>
      <c r="AF134" s="86"/>
      <c r="AG134" s="27"/>
      <c r="AH134" s="27"/>
      <c r="AI134" s="33"/>
      <c r="AJ134" s="33"/>
      <c r="AK134" s="33"/>
    </row>
    <row r="135" spans="1:54" ht="19.8">
      <c r="A135" s="246"/>
      <c r="B135" s="246"/>
      <c r="C135" s="246"/>
      <c r="D135" s="246"/>
      <c r="E135" s="246"/>
      <c r="F135" s="274" t="e">
        <f>VLOOKUP(E135,RNR!$D$2:$E$38,2)</f>
        <v>#N/A</v>
      </c>
      <c r="G135" s="246"/>
      <c r="H135" s="246"/>
      <c r="I135" s="246"/>
      <c r="J135" s="246"/>
      <c r="K135" s="246"/>
      <c r="L135" s="246"/>
      <c r="M135" s="246"/>
      <c r="N135" s="246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46"/>
      <c r="AA135" s="249"/>
      <c r="AC135" s="28"/>
      <c r="AD135" s="27"/>
      <c r="AE135" s="250"/>
      <c r="AF135" s="86"/>
      <c r="AG135" s="212"/>
      <c r="AH135" s="212"/>
      <c r="AI135" s="212"/>
      <c r="AJ135" s="86"/>
      <c r="BB135" s="262"/>
    </row>
    <row r="136" spans="1:54" ht="19.8">
      <c r="A136" s="246"/>
      <c r="B136" s="246"/>
      <c r="C136" s="246"/>
      <c r="D136" s="246"/>
      <c r="E136" s="246"/>
      <c r="F136" s="274" t="e">
        <f>VLOOKUP(E136,RNR!$D$2:$E$38,2)</f>
        <v>#N/A</v>
      </c>
      <c r="G136" s="246"/>
      <c r="H136" s="246"/>
      <c r="I136" s="246"/>
      <c r="J136" s="246"/>
      <c r="K136" s="246"/>
      <c r="L136" s="246"/>
      <c r="M136" s="246"/>
      <c r="N136" s="246"/>
      <c r="O136" s="246"/>
      <c r="P136" s="246"/>
      <c r="Q136" s="246"/>
      <c r="R136" s="246"/>
      <c r="S136" s="246"/>
      <c r="T136" s="246"/>
      <c r="U136" s="246"/>
      <c r="V136" s="246"/>
      <c r="W136" s="246"/>
      <c r="X136" s="246"/>
      <c r="Y136" s="246"/>
      <c r="Z136" s="246"/>
      <c r="AA136" s="249"/>
      <c r="AC136" s="28"/>
      <c r="AD136" s="27"/>
      <c r="AE136" s="250"/>
      <c r="AF136" s="86"/>
      <c r="AG136" s="212"/>
      <c r="AH136" s="212"/>
      <c r="AI136" s="212"/>
      <c r="AJ136" s="86"/>
      <c r="BB136" s="262"/>
    </row>
    <row r="137" spans="1:54" ht="22.2">
      <c r="A137" s="246"/>
      <c r="B137" s="246"/>
      <c r="C137" s="264"/>
      <c r="D137" s="364" t="str">
        <f>+D142</f>
        <v>O-</v>
      </c>
      <c r="E137" s="246"/>
      <c r="F137" s="274" t="e">
        <f>VLOOKUP(E137,RNR!$D$2:$E$38,2)</f>
        <v>#N/A</v>
      </c>
      <c r="G137" s="246"/>
      <c r="H137" s="279">
        <f>SUM(H142:H176)</f>
        <v>1437</v>
      </c>
      <c r="I137" s="247"/>
      <c r="J137" s="246"/>
      <c r="K137" s="247"/>
      <c r="L137" s="246"/>
      <c r="M137" s="348">
        <f>+Klasse!O14</f>
        <v>278.59219905850722</v>
      </c>
      <c r="N137" s="246" t="s">
        <v>578</v>
      </c>
      <c r="O137" s="248"/>
      <c r="P137" s="248"/>
      <c r="Q137" s="246"/>
      <c r="R137" s="248"/>
      <c r="S137" s="248"/>
      <c r="T137" s="248"/>
      <c r="U137" s="248"/>
      <c r="V137" s="246"/>
      <c r="W137" s="348">
        <f>+Klasse!Z14</f>
        <v>309.51765443151726</v>
      </c>
      <c r="X137" s="248" t="s">
        <v>632</v>
      </c>
      <c r="Y137" s="247"/>
      <c r="Z137" s="246"/>
      <c r="AA137" s="249"/>
      <c r="AC137" s="28"/>
      <c r="AD137" s="27"/>
      <c r="AE137" s="250"/>
      <c r="AF137" s="86"/>
      <c r="AJ137" s="86"/>
      <c r="BB137" s="262"/>
    </row>
    <row r="138" spans="1:54" ht="19.8">
      <c r="A138" s="246"/>
      <c r="B138" s="246"/>
      <c r="C138" s="246"/>
      <c r="D138" s="246"/>
      <c r="E138" s="246"/>
      <c r="F138" s="274" t="e">
        <f>VLOOKUP(E138,RNR!$D$2:$E$38,2)</f>
        <v>#N/A</v>
      </c>
      <c r="G138" s="246"/>
      <c r="H138" s="246"/>
      <c r="I138" s="247"/>
      <c r="J138" s="246"/>
      <c r="K138" s="247"/>
      <c r="L138" s="246"/>
      <c r="M138" s="246"/>
      <c r="N138" s="246"/>
      <c r="O138" s="248"/>
      <c r="P138" s="248"/>
      <c r="Q138" s="246"/>
      <c r="R138" s="248"/>
      <c r="S138" s="248"/>
      <c r="T138" s="248"/>
      <c r="U138" s="248"/>
      <c r="V138" s="246"/>
      <c r="W138" s="264" t="s">
        <v>489</v>
      </c>
      <c r="X138" s="265" t="s">
        <v>80</v>
      </c>
      <c r="Y138" s="263" t="s">
        <v>4</v>
      </c>
      <c r="Z138" s="246"/>
      <c r="AA138" s="249"/>
      <c r="AC138" s="28"/>
      <c r="AD138" s="27"/>
      <c r="AE138" s="250"/>
      <c r="AF138" s="86"/>
      <c r="AJ138" s="86"/>
      <c r="BB138" s="262"/>
    </row>
    <row r="139" spans="1:54" ht="19.8">
      <c r="A139" s="246"/>
      <c r="B139" s="246"/>
      <c r="C139" s="246"/>
      <c r="D139" s="264"/>
      <c r="E139" s="246"/>
      <c r="F139" s="274" t="e">
        <f>VLOOKUP(E139,RNR!$D$2:$E$38,2)</f>
        <v>#N/A</v>
      </c>
      <c r="G139" s="264" t="s">
        <v>4</v>
      </c>
      <c r="H139" s="246"/>
      <c r="I139" s="247"/>
      <c r="J139" s="247"/>
      <c r="K139" s="247"/>
      <c r="L139" s="264" t="s">
        <v>23</v>
      </c>
      <c r="M139" s="247"/>
      <c r="N139" s="247"/>
      <c r="O139" s="248" t="s">
        <v>402</v>
      </c>
      <c r="P139" s="248" t="s">
        <v>402</v>
      </c>
      <c r="Q139" s="265" t="s">
        <v>538</v>
      </c>
      <c r="R139" s="248" t="s">
        <v>402</v>
      </c>
      <c r="S139" s="248"/>
      <c r="T139" s="248"/>
      <c r="U139" s="265" t="s">
        <v>422</v>
      </c>
      <c r="V139" s="246"/>
      <c r="W139" s="264" t="s">
        <v>583</v>
      </c>
      <c r="X139" s="265" t="s">
        <v>43</v>
      </c>
      <c r="Y139" s="263" t="s">
        <v>9</v>
      </c>
      <c r="Z139" s="246"/>
      <c r="AA139" s="249"/>
      <c r="AC139" s="28"/>
      <c r="AD139" s="27"/>
      <c r="AE139" s="250"/>
      <c r="AF139" s="86"/>
      <c r="AJ139" s="86"/>
      <c r="BB139" s="262"/>
    </row>
    <row r="140" spans="1:54" ht="19.8">
      <c r="A140" s="264"/>
      <c r="B140" s="264"/>
      <c r="C140" s="246"/>
      <c r="D140" s="246"/>
      <c r="E140" s="264"/>
      <c r="F140" s="274" t="e">
        <f>VLOOKUP(E140,RNR!$D$2:$E$38,2)</f>
        <v>#N/A</v>
      </c>
      <c r="G140" s="264" t="s">
        <v>487</v>
      </c>
      <c r="H140" s="264" t="s">
        <v>4</v>
      </c>
      <c r="I140" s="263" t="s">
        <v>4</v>
      </c>
      <c r="J140" s="263"/>
      <c r="K140" s="263" t="s">
        <v>1</v>
      </c>
      <c r="L140" s="264" t="s">
        <v>493</v>
      </c>
      <c r="M140" s="263" t="s">
        <v>23</v>
      </c>
      <c r="N140" s="263"/>
      <c r="O140" s="265" t="s">
        <v>585</v>
      </c>
      <c r="P140" s="265" t="s">
        <v>500</v>
      </c>
      <c r="Q140" s="265" t="s">
        <v>563</v>
      </c>
      <c r="R140" s="265" t="s">
        <v>502</v>
      </c>
      <c r="S140" s="432" t="s">
        <v>23</v>
      </c>
      <c r="T140" s="432" t="s">
        <v>23</v>
      </c>
      <c r="U140" s="265"/>
      <c r="V140" s="264" t="s">
        <v>413</v>
      </c>
      <c r="W140" s="264" t="s">
        <v>70</v>
      </c>
      <c r="X140" s="265" t="s">
        <v>542</v>
      </c>
      <c r="Y140" s="263" t="s">
        <v>70</v>
      </c>
      <c r="Z140" s="246"/>
      <c r="AA140" s="249"/>
      <c r="AC140" s="28"/>
      <c r="AD140" s="27"/>
      <c r="AE140" s="250"/>
      <c r="AF140" s="86"/>
      <c r="AJ140" s="86"/>
      <c r="BB140" s="262"/>
    </row>
    <row r="141" spans="1:54" ht="19.8">
      <c r="A141" s="246"/>
      <c r="B141" s="246"/>
      <c r="C141" s="264" t="s">
        <v>0</v>
      </c>
      <c r="D141" s="264"/>
      <c r="E141" s="264" t="s">
        <v>612</v>
      </c>
      <c r="F141" s="274" t="e">
        <f>VLOOKUP(E141,RNR!$D$2:$E$38,2)</f>
        <v>#N/A</v>
      </c>
      <c r="G141" s="50" t="s">
        <v>488</v>
      </c>
      <c r="H141" s="50" t="s">
        <v>9</v>
      </c>
      <c r="I141" s="87" t="s">
        <v>402</v>
      </c>
      <c r="J141" s="87"/>
      <c r="K141" s="87" t="s">
        <v>402</v>
      </c>
      <c r="L141" s="50" t="s">
        <v>414</v>
      </c>
      <c r="M141" s="87" t="s">
        <v>44</v>
      </c>
      <c r="N141" s="87"/>
      <c r="O141" s="75" t="s">
        <v>561</v>
      </c>
      <c r="P141" s="75" t="s">
        <v>439</v>
      </c>
      <c r="Q141" s="75" t="s">
        <v>495</v>
      </c>
      <c r="R141" s="75" t="s">
        <v>482</v>
      </c>
      <c r="S141" s="432" t="s">
        <v>735</v>
      </c>
      <c r="T141" s="432" t="s">
        <v>736</v>
      </c>
      <c r="U141" s="75" t="s">
        <v>1</v>
      </c>
      <c r="V141" s="50" t="s">
        <v>414</v>
      </c>
      <c r="W141" s="50" t="s">
        <v>499</v>
      </c>
      <c r="X141" s="75" t="s">
        <v>44</v>
      </c>
      <c r="Y141" s="87" t="s">
        <v>566</v>
      </c>
      <c r="Z141" s="246"/>
      <c r="AA141" s="249"/>
      <c r="AC141" s="28"/>
      <c r="AD141" s="27"/>
      <c r="AE141" s="250"/>
      <c r="AF141" s="86"/>
      <c r="AJ141" s="86"/>
      <c r="BB141" s="262"/>
    </row>
    <row r="142" spans="1:54" ht="16.5" customHeight="1">
      <c r="A142" s="246"/>
      <c r="B142" s="299">
        <f>+'Ark1'!C1702</f>
        <v>2024</v>
      </c>
      <c r="C142" s="266">
        <f>+'Ark1'!L1702</f>
        <v>4</v>
      </c>
      <c r="D142" s="266" t="s">
        <v>31</v>
      </c>
      <c r="E142" s="86">
        <f>+'Ark1'!AP1702</f>
        <v>1</v>
      </c>
      <c r="F142" s="274" t="str">
        <f>VLOOKUP(E142,RNR!$D$2:$E$38,2)</f>
        <v>NRF</v>
      </c>
      <c r="G142" s="86">
        <f>+IF(H142=0,"",'Ark1'!Q1702)</f>
        <v>336</v>
      </c>
      <c r="H142" s="366">
        <f>+'Ark1'!R1702</f>
        <v>923</v>
      </c>
      <c r="I142" s="28">
        <f>+IF(H142=0,"",'Ark1'!AE1702)</f>
        <v>26.972530683810639</v>
      </c>
      <c r="J142" s="35" t="str">
        <f t="shared" ref="J142:J176" si="11">+IF(H142=0,"",IF(H751=0,"",I142-I751))</f>
        <v/>
      </c>
      <c r="K142" s="28">
        <f>+IF(H142=0,"",'Ark1'!AF1702)</f>
        <v>23.73512834602808</v>
      </c>
      <c r="L142" s="27">
        <f>+IF(H142=0,"",'Ark1'!T1702)</f>
        <v>5.9284940411700973</v>
      </c>
      <c r="M142" s="298">
        <f>+IF(H142=0,"",'Ark1'!U1702)</f>
        <v>298.98374864572042</v>
      </c>
      <c r="N142" s="35" t="str">
        <f t="shared" ref="N142:N176" si="12">+IF(H142=0,"",IF(H751=0,"",M142-M751))</f>
        <v/>
      </c>
      <c r="O142" s="33">
        <f>+IF(H142=0,"",'Ark1'!W1702)</f>
        <v>27.627302275189599</v>
      </c>
      <c r="P142" s="33">
        <f>+IF(H142=0,"",'Ark1'!X1702)</f>
        <v>4.2253521126760551</v>
      </c>
      <c r="Q142" s="33">
        <f>+IF(H142=0,"",'Ark1'!AG1702)</f>
        <v>850.01516793066116</v>
      </c>
      <c r="R142" s="33">
        <f>+IF(H142=0,"",'Ark1'!AH1702)</f>
        <v>0</v>
      </c>
      <c r="S142" s="382">
        <f>+IF(H142=0,"",'Ark1'!AR1702)</f>
        <v>215.99241603466956</v>
      </c>
      <c r="T142" s="114">
        <f>+IF(H142=0,"",'Ark1'!AS1702)</f>
        <v>29.629842016672139</v>
      </c>
      <c r="U142" s="33">
        <f>+IF(H142=0,"",'Ark1'!Y1702)</f>
        <v>31.483071449555911</v>
      </c>
      <c r="V142" s="27">
        <f>+IF(H142=0,"",'Ark1'!AA1702)</f>
        <v>1.139881105505403</v>
      </c>
      <c r="W142" s="298">
        <f t="shared" ref="W142:W176" si="13">IF(H142=0,"",1000*M142/Q142)</f>
        <v>351.73930998618323</v>
      </c>
      <c r="X142" s="33">
        <f t="shared" ref="X142:X176" si="14">IF(H142=0,"",M142/C142)</f>
        <v>74.745937161430106</v>
      </c>
      <c r="Y142" s="28">
        <f t="shared" ref="Y142:Y176" si="15">IF(H142=0,"",H142/G142)</f>
        <v>2.7470238095238093</v>
      </c>
      <c r="Z142" s="246"/>
      <c r="AA142" s="249"/>
      <c r="AC142" s="28"/>
      <c r="AD142" s="27"/>
      <c r="AE142" s="250"/>
      <c r="AF142" s="86"/>
      <c r="AG142" s="27"/>
      <c r="AH142" s="27"/>
      <c r="AI142" s="33"/>
      <c r="AJ142" s="33"/>
      <c r="AK142" s="33"/>
    </row>
    <row r="143" spans="1:54" ht="16.5" customHeight="1">
      <c r="A143" s="246"/>
      <c r="B143" s="299">
        <f>+'Ark1'!C1703</f>
        <v>2024</v>
      </c>
      <c r="C143" s="266">
        <f>+'Ark1'!L1703</f>
        <v>4</v>
      </c>
      <c r="D143" s="266" t="s">
        <v>31</v>
      </c>
      <c r="E143" s="86">
        <f>+'Ark1'!AP1703</f>
        <v>2</v>
      </c>
      <c r="F143" s="274" t="str">
        <f>VLOOKUP(E143,RNR!$D$2:$E$38,2)</f>
        <v>Jersey</v>
      </c>
      <c r="G143" s="86">
        <f>+IF(H143=0,"",'Ark1'!Q1703)</f>
        <v>6</v>
      </c>
      <c r="H143" s="366">
        <f>+'Ark1'!R1703</f>
        <v>6</v>
      </c>
      <c r="I143" s="28">
        <f>+IF(H143=0,"",'Ark1'!AE1703)</f>
        <v>26.086956521739129</v>
      </c>
      <c r="J143" s="35" t="str">
        <f t="shared" si="11"/>
        <v/>
      </c>
      <c r="K143" s="28">
        <f>+IF(H143=0,"",'Ark1'!AF1703)</f>
        <v>26.31578947368422</v>
      </c>
      <c r="L143" s="27">
        <f>+IF(H143=0,"",'Ark1'!T1703)</f>
        <v>7.8333333333333313</v>
      </c>
      <c r="M143" s="298">
        <f>+IF(H143=0,"",'Ark1'!U1703)</f>
        <v>305.66666666666674</v>
      </c>
      <c r="N143" s="35" t="str">
        <f t="shared" si="12"/>
        <v/>
      </c>
      <c r="O143" s="33">
        <f>+IF(H143=0,"",'Ark1'!W1703)</f>
        <v>66.666666666666686</v>
      </c>
      <c r="P143" s="33">
        <f>+IF(H143=0,"",'Ark1'!X1703)</f>
        <v>0</v>
      </c>
      <c r="Q143" s="33">
        <f>+IF(H143=0,"",'Ark1'!AG1703)</f>
        <v>914.8333333333336</v>
      </c>
      <c r="R143" s="33">
        <f>+IF(H143=0,"",'Ark1'!AH1703)</f>
        <v>0</v>
      </c>
      <c r="S143" s="382">
        <f>+IF(H143=0,"",'Ark1'!AR1703)</f>
        <v>215.6666666666666</v>
      </c>
      <c r="T143" s="114">
        <f>+IF(H143=0,"",'Ark1'!AS1703)</f>
        <v>30.571800764069099</v>
      </c>
      <c r="U143" s="33">
        <f>+IF(H143=0,"",'Ark1'!Y1703)</f>
        <v>25.308408791458287</v>
      </c>
      <c r="V143" s="27">
        <f>+IF(H143=0,"",'Ark1'!AA1703)</f>
        <v>1.77169096878911</v>
      </c>
      <c r="W143" s="298">
        <f t="shared" si="13"/>
        <v>334.12279103661871</v>
      </c>
      <c r="X143" s="33">
        <f t="shared" si="14"/>
        <v>76.416666666666686</v>
      </c>
      <c r="Y143" s="28">
        <f t="shared" si="15"/>
        <v>1</v>
      </c>
      <c r="Z143" s="246"/>
      <c r="AA143" s="249"/>
      <c r="AC143" s="28"/>
      <c r="AD143" s="27"/>
      <c r="AE143" s="250"/>
      <c r="AF143" s="86"/>
      <c r="AG143" s="27"/>
      <c r="AH143" s="27"/>
      <c r="AI143" s="33"/>
      <c r="AJ143" s="33"/>
      <c r="AK143" s="33"/>
    </row>
    <row r="144" spans="1:54" ht="16.5" customHeight="1">
      <c r="A144" s="246"/>
      <c r="B144" s="299">
        <f>+'Ark1'!C1704</f>
        <v>2024</v>
      </c>
      <c r="C144" s="266">
        <f>+'Ark1'!L1704</f>
        <v>4</v>
      </c>
      <c r="D144" s="266" t="s">
        <v>31</v>
      </c>
      <c r="E144" s="86">
        <f>+'Ark1'!AP1704</f>
        <v>3</v>
      </c>
      <c r="F144" s="274" t="str">
        <f>VLOOKUP(E144,RNR!$D$2:$E$38,2)</f>
        <v>Sidet Trønderfe og Nordlandsfe</v>
      </c>
      <c r="G144" s="86">
        <f>+IF(H144=0,"",'Ark1'!Q1704)</f>
        <v>35</v>
      </c>
      <c r="H144" s="366">
        <f>+'Ark1'!R1704</f>
        <v>41</v>
      </c>
      <c r="I144" s="28">
        <f>+IF(H144=0,"",'Ark1'!AE1704)</f>
        <v>39.423076923076913</v>
      </c>
      <c r="J144" s="35" t="str">
        <f t="shared" si="11"/>
        <v/>
      </c>
      <c r="K144" s="28">
        <f>+IF(H144=0,"",'Ark1'!AF1704)</f>
        <v>40.337656716834687</v>
      </c>
      <c r="L144" s="27">
        <f>+IF(H144=0,"",'Ark1'!T1704)</f>
        <v>7.2195121951219505</v>
      </c>
      <c r="M144" s="298">
        <f>+IF(H144=0,"",'Ark1'!U1704)</f>
        <v>281.87560975609762</v>
      </c>
      <c r="N144" s="35" t="str">
        <f t="shared" si="12"/>
        <v/>
      </c>
      <c r="O144" s="33">
        <f>+IF(H144=0,"",'Ark1'!W1704)</f>
        <v>68.292682926829286</v>
      </c>
      <c r="P144" s="33">
        <f>+IF(H144=0,"",'Ark1'!X1704)</f>
        <v>7.3170731707317085</v>
      </c>
      <c r="Q144" s="33">
        <f>+IF(H144=0,"",'Ark1'!AG1704)</f>
        <v>1016.3170731707318</v>
      </c>
      <c r="R144" s="33">
        <f>+IF(H144=0,"",'Ark1'!AH1704)</f>
        <v>0</v>
      </c>
      <c r="S144" s="382">
        <f>+IF(H144=0,"",'Ark1'!AR1704)</f>
        <v>208.09756097560972</v>
      </c>
      <c r="T144" s="114">
        <f>+IF(H144=0,"",'Ark1'!AS1704)</f>
        <v>31.064118762461462</v>
      </c>
      <c r="U144" s="33">
        <f>+IF(H144=0,"",'Ark1'!Y1704)</f>
        <v>43.478549690218387</v>
      </c>
      <c r="V144" s="27">
        <f>+IF(H144=0,"",'Ark1'!AA1704)</f>
        <v>1.4568960510310325</v>
      </c>
      <c r="W144" s="298">
        <f t="shared" si="13"/>
        <v>277.35006839616983</v>
      </c>
      <c r="X144" s="33">
        <f t="shared" si="14"/>
        <v>70.468902439024404</v>
      </c>
      <c r="Y144" s="28">
        <f t="shared" si="15"/>
        <v>1.1714285714285715</v>
      </c>
      <c r="Z144" s="246"/>
      <c r="AA144" s="249"/>
      <c r="AC144" s="28"/>
      <c r="AD144" s="27"/>
      <c r="AE144" s="250"/>
      <c r="AF144" s="86"/>
      <c r="AG144" s="27"/>
      <c r="AH144" s="27"/>
      <c r="AI144" s="33"/>
      <c r="AJ144" s="33"/>
      <c r="AK144" s="33"/>
    </row>
    <row r="145" spans="1:37" ht="16.5" customHeight="1">
      <c r="A145" s="246"/>
      <c r="B145" s="299">
        <f>+'Ark1'!C1705</f>
        <v>2024</v>
      </c>
      <c r="C145" s="266">
        <f>+'Ark1'!L1705</f>
        <v>4</v>
      </c>
      <c r="D145" s="266" t="s">
        <v>31</v>
      </c>
      <c r="E145" s="86">
        <f>+'Ark1'!AP1705</f>
        <v>4</v>
      </c>
      <c r="F145" s="274" t="str">
        <f>VLOOKUP(E145,RNR!$D$2:$E$38,2)</f>
        <v>Telemarkfe</v>
      </c>
      <c r="G145" s="86">
        <f>+IF(H145=0,"",'Ark1'!Q1705)</f>
        <v>9</v>
      </c>
      <c r="H145" s="366">
        <f>+'Ark1'!R1705</f>
        <v>11</v>
      </c>
      <c r="I145" s="28">
        <f>+IF(H145=0,"",'Ark1'!AE1705)</f>
        <v>44</v>
      </c>
      <c r="J145" s="35" t="str">
        <f t="shared" si="11"/>
        <v/>
      </c>
      <c r="K145" s="28">
        <f>+IF(H145=0,"",'Ark1'!AF1705)</f>
        <v>40.783476605319329</v>
      </c>
      <c r="L145" s="27">
        <f>+IF(H145=0,"",'Ark1'!T1705)</f>
        <v>6.0909090909090899</v>
      </c>
      <c r="M145" s="298">
        <f>+IF(H145=0,"",'Ark1'!U1705)</f>
        <v>257.05454545454546</v>
      </c>
      <c r="N145" s="35" t="str">
        <f t="shared" si="12"/>
        <v/>
      </c>
      <c r="O145" s="33">
        <f>+IF(H145=0,"",'Ark1'!W1705)</f>
        <v>27.272727272727277</v>
      </c>
      <c r="P145" s="33">
        <f>+IF(H145=0,"",'Ark1'!X1705)</f>
        <v>0</v>
      </c>
      <c r="Q145" s="33">
        <f>+IF(H145=0,"",'Ark1'!AG1705)</f>
        <v>1012</v>
      </c>
      <c r="R145" s="33">
        <f>+IF(H145=0,"",'Ark1'!AH1705)</f>
        <v>0</v>
      </c>
      <c r="S145" s="382">
        <f>+IF(H145=0,"",'Ark1'!AR1705)</f>
        <v>202.27272727272728</v>
      </c>
      <c r="T145" s="114">
        <f>+IF(H145=0,"",'Ark1'!AS1705)</f>
        <v>30.869119493208846</v>
      </c>
      <c r="U145" s="33">
        <f>+IF(H145=0,"",'Ark1'!Y1705)</f>
        <v>38.600974166613661</v>
      </c>
      <c r="V145" s="27">
        <f>+IF(H145=0,"",'Ark1'!AA1705)</f>
        <v>1.3111095547141796</v>
      </c>
      <c r="W145" s="298">
        <f t="shared" si="13"/>
        <v>254.00646784045995</v>
      </c>
      <c r="X145" s="33">
        <f t="shared" si="14"/>
        <v>64.263636363636365</v>
      </c>
      <c r="Y145" s="28">
        <f t="shared" si="15"/>
        <v>1.2222222222222223</v>
      </c>
      <c r="Z145" s="246"/>
      <c r="AA145" s="249"/>
      <c r="AC145" s="28"/>
      <c r="AD145" s="27"/>
      <c r="AE145" s="250"/>
      <c r="AF145" s="86"/>
      <c r="AG145" s="27"/>
      <c r="AH145" s="27"/>
      <c r="AI145" s="33"/>
      <c r="AJ145" s="33"/>
      <c r="AK145" s="33"/>
    </row>
    <row r="146" spans="1:37" ht="16.5" customHeight="1">
      <c r="A146" s="246"/>
      <c r="B146" s="299">
        <f>+'Ark1'!C1706</f>
        <v>2024</v>
      </c>
      <c r="C146" s="266">
        <f>+'Ark1'!L1706</f>
        <v>4</v>
      </c>
      <c r="D146" s="266" t="s">
        <v>31</v>
      </c>
      <c r="E146" s="86">
        <f>+'Ark1'!AP1706</f>
        <v>5</v>
      </c>
      <c r="F146" s="274" t="str">
        <f>VLOOKUP(E146,RNR!$D$2:$E$38,2)</f>
        <v>Dølafe</v>
      </c>
      <c r="G146" s="86">
        <f>+IF(H146=0,"",'Ark1'!Q1706)</f>
        <v>6</v>
      </c>
      <c r="H146" s="366">
        <f>+'Ark1'!R1706</f>
        <v>6</v>
      </c>
      <c r="I146" s="28">
        <f>+IF(H146=0,"",'Ark1'!AE1706)</f>
        <v>28.571428571428577</v>
      </c>
      <c r="J146" s="35" t="str">
        <f t="shared" si="11"/>
        <v/>
      </c>
      <c r="K146" s="28">
        <f>+IF(H146=0,"",'Ark1'!AF1706)</f>
        <v>31.145265861590392</v>
      </c>
      <c r="L146" s="27">
        <f>+IF(H146=0,"",'Ark1'!T1706)</f>
        <v>6.8333333333333313</v>
      </c>
      <c r="M146" s="298">
        <f>+IF(H146=0,"",'Ark1'!U1706)</f>
        <v>250.6</v>
      </c>
      <c r="N146" s="35" t="str">
        <f t="shared" si="12"/>
        <v/>
      </c>
      <c r="O146" s="33">
        <f>+IF(H146=0,"",'Ark1'!W1706)</f>
        <v>50</v>
      </c>
      <c r="P146" s="33">
        <f>+IF(H146=0,"",'Ark1'!X1706)</f>
        <v>0</v>
      </c>
      <c r="Q146" s="33">
        <f>+IF(H146=0,"",'Ark1'!AG1706)</f>
        <v>899.8333333333336</v>
      </c>
      <c r="R146" s="33">
        <f>+IF(H146=0,"",'Ark1'!AH1706)</f>
        <v>0</v>
      </c>
      <c r="S146" s="382">
        <f>+IF(H146=0,"",'Ark1'!AR1706)</f>
        <v>198.5</v>
      </c>
      <c r="T146" s="114">
        <f>+IF(H146=0,"",'Ark1'!AS1706)</f>
        <v>32.020740135918857</v>
      </c>
      <c r="U146" s="33">
        <f>+IF(H146=0,"",'Ark1'!Y1706)</f>
        <v>18.741842669989879</v>
      </c>
      <c r="V146" s="27">
        <f>+IF(H146=0,"",'Ark1'!AA1706)</f>
        <v>1.0671873729054779</v>
      </c>
      <c r="W146" s="298">
        <f t="shared" si="13"/>
        <v>278.49601778107046</v>
      </c>
      <c r="X146" s="33">
        <f t="shared" si="14"/>
        <v>62.65</v>
      </c>
      <c r="Y146" s="28">
        <f t="shared" si="15"/>
        <v>1</v>
      </c>
      <c r="Z146" s="246"/>
      <c r="AA146" s="249"/>
      <c r="AC146" s="28"/>
      <c r="AD146" s="27"/>
      <c r="AE146" s="250"/>
      <c r="AF146" s="86"/>
      <c r="AG146" s="27"/>
      <c r="AH146" s="27"/>
      <c r="AI146" s="33"/>
      <c r="AJ146" s="33"/>
      <c r="AK146" s="33"/>
    </row>
    <row r="147" spans="1:37" ht="16.5" customHeight="1">
      <c r="A147" s="246"/>
      <c r="B147" s="299">
        <f>+'Ark1'!C1707</f>
        <v>2024</v>
      </c>
      <c r="C147" s="266">
        <f>+'Ark1'!L1707</f>
        <v>4</v>
      </c>
      <c r="D147" s="266" t="s">
        <v>31</v>
      </c>
      <c r="E147" s="86">
        <f>+'Ark1'!AP1707</f>
        <v>6</v>
      </c>
      <c r="F147" s="274" t="str">
        <f>VLOOKUP(E147,RNR!$D$2:$E$38,2)</f>
        <v>Østlandsk Rødkolle</v>
      </c>
      <c r="G147" s="86">
        <f>+IF(H147=0,"",'Ark1'!Q1707)</f>
        <v>2</v>
      </c>
      <c r="H147" s="366">
        <f>+'Ark1'!R1707</f>
        <v>2</v>
      </c>
      <c r="I147" s="28">
        <f>+IF(H147=0,"",'Ark1'!AE1707)</f>
        <v>12.5</v>
      </c>
      <c r="J147" s="35" t="str">
        <f t="shared" si="11"/>
        <v/>
      </c>
      <c r="K147" s="28">
        <f>+IF(H147=0,"",'Ark1'!AF1707)</f>
        <v>10.200383161600994</v>
      </c>
      <c r="L147" s="27">
        <f>+IF(H147=0,"",'Ark1'!T1707)</f>
        <v>4</v>
      </c>
      <c r="M147" s="298">
        <f>+IF(H147=0,"",'Ark1'!U1707)</f>
        <v>295.5</v>
      </c>
      <c r="N147" s="35" t="str">
        <f t="shared" si="12"/>
        <v/>
      </c>
      <c r="O147" s="33">
        <f>+IF(H147=0,"",'Ark1'!W1707)</f>
        <v>0</v>
      </c>
      <c r="P147" s="33">
        <f>+IF(H147=0,"",'Ark1'!X1707)</f>
        <v>0</v>
      </c>
      <c r="Q147" s="33">
        <f>+IF(H147=0,"",'Ark1'!AG1707)</f>
        <v>928.5</v>
      </c>
      <c r="R147" s="33">
        <f>+IF(H147=0,"",'Ark1'!AH1707)</f>
        <v>0</v>
      </c>
      <c r="S147" s="382">
        <f>+IF(H147=0,"",'Ark1'!AR1707)</f>
        <v>216</v>
      </c>
      <c r="T147" s="114">
        <f>+IF(H147=0,"",'Ark1'!AS1707)</f>
        <v>29.296143044978635</v>
      </c>
      <c r="U147" s="33">
        <f>+IF(H147=0,"",'Ark1'!Y1707)</f>
        <v>14.600000000000122</v>
      </c>
      <c r="V147" s="27">
        <f>+IF(H147=0,"",'Ark1'!AA1707)</f>
        <v>1</v>
      </c>
      <c r="W147" s="298">
        <f t="shared" si="13"/>
        <v>318.2552504038772</v>
      </c>
      <c r="X147" s="33">
        <f t="shared" si="14"/>
        <v>73.875</v>
      </c>
      <c r="Y147" s="28">
        <f t="shared" si="15"/>
        <v>1</v>
      </c>
      <c r="Z147" s="246"/>
      <c r="AA147" s="249"/>
      <c r="AC147" s="28"/>
      <c r="AD147" s="27"/>
      <c r="AE147" s="250"/>
      <c r="AF147" s="86"/>
      <c r="AG147" s="27"/>
      <c r="AH147" s="27"/>
      <c r="AI147" s="33"/>
      <c r="AJ147" s="33"/>
      <c r="AK147" s="33"/>
    </row>
    <row r="148" spans="1:37" ht="16.5" customHeight="1">
      <c r="A148" s="246"/>
      <c r="B148" s="299">
        <f>+'Ark1'!C1708</f>
        <v>2024</v>
      </c>
      <c r="C148" s="266">
        <f>+'Ark1'!L1708</f>
        <v>4</v>
      </c>
      <c r="D148" s="266" t="s">
        <v>31</v>
      </c>
      <c r="E148" s="86">
        <f>+'Ark1'!AP1708</f>
        <v>7</v>
      </c>
      <c r="F148" s="274" t="str">
        <f>VLOOKUP(E148,RNR!$D$2:$E$38,2)</f>
        <v>Vestlandsk Raukolle</v>
      </c>
      <c r="G148" s="86">
        <f>+IF(H148=0,"",'Ark1'!Q1708)</f>
        <v>5</v>
      </c>
      <c r="H148" s="366">
        <f>+'Ark1'!R1708</f>
        <v>8</v>
      </c>
      <c r="I148" s="28">
        <f>+IF(H148=0,"",'Ark1'!AE1708)</f>
        <v>30.769230769230759</v>
      </c>
      <c r="J148" s="35" t="str">
        <f t="shared" si="11"/>
        <v/>
      </c>
      <c r="K148" s="28">
        <f>+IF(H148=0,"",'Ark1'!AF1708)</f>
        <v>27.600182446080659</v>
      </c>
      <c r="L148" s="27">
        <f>+IF(H148=0,"",'Ark1'!T1708)</f>
        <v>7.5</v>
      </c>
      <c r="M148" s="298">
        <f>+IF(H148=0,"",'Ark1'!U1708)</f>
        <v>264.73750000000001</v>
      </c>
      <c r="N148" s="35" t="str">
        <f t="shared" si="12"/>
        <v/>
      </c>
      <c r="O148" s="33">
        <f>+IF(H148=0,"",'Ark1'!W1708)</f>
        <v>87.5</v>
      </c>
      <c r="P148" s="33">
        <f>+IF(H148=0,"",'Ark1'!X1708)</f>
        <v>0</v>
      </c>
      <c r="Q148" s="33">
        <f>+IF(H148=0,"",'Ark1'!AG1708)</f>
        <v>926</v>
      </c>
      <c r="R148" s="33">
        <f>+IF(H148=0,"",'Ark1'!AH1708)</f>
        <v>0</v>
      </c>
      <c r="S148" s="382">
        <f>+IF(H148=0,"",'Ark1'!AR1708)</f>
        <v>203.625</v>
      </c>
      <c r="T148" s="114">
        <f>+IF(H148=0,"",'Ark1'!AS1708)</f>
        <v>31.112312659289913</v>
      </c>
      <c r="U148" s="33">
        <f>+IF(H148=0,"",'Ark1'!Y1708)</f>
        <v>44.23287627715407</v>
      </c>
      <c r="V148" s="27">
        <f>+IF(H148=0,"",'Ark1'!AA1708)</f>
        <v>1.2247448713915889</v>
      </c>
      <c r="W148" s="298">
        <f t="shared" si="13"/>
        <v>285.89362850971924</v>
      </c>
      <c r="X148" s="33">
        <f t="shared" si="14"/>
        <v>66.184375000000003</v>
      </c>
      <c r="Y148" s="28">
        <f t="shared" si="15"/>
        <v>1.6</v>
      </c>
      <c r="Z148" s="246"/>
      <c r="AA148" s="249"/>
      <c r="AC148" s="28"/>
      <c r="AD148" s="27"/>
      <c r="AE148" s="250"/>
      <c r="AF148" s="86"/>
      <c r="AG148" s="27"/>
      <c r="AH148" s="27"/>
      <c r="AI148" s="33"/>
      <c r="AJ148" s="33"/>
      <c r="AK148" s="33"/>
    </row>
    <row r="149" spans="1:37" ht="16.5" customHeight="1">
      <c r="A149" s="246"/>
      <c r="B149" s="299">
        <f>+'Ark1'!C1709</f>
        <v>2024</v>
      </c>
      <c r="C149" s="266">
        <f>+'Ark1'!L1709</f>
        <v>4</v>
      </c>
      <c r="D149" s="266" t="s">
        <v>31</v>
      </c>
      <c r="E149" s="86">
        <f>+'Ark1'!AP1709</f>
        <v>8</v>
      </c>
      <c r="F149" s="274" t="str">
        <f>VLOOKUP(E149,RNR!$D$2:$E$38,2)</f>
        <v>Vestlandsk fjordfe</v>
      </c>
      <c r="G149" s="86">
        <f>+IF(H149=0,"",'Ark1'!Q1709)</f>
        <v>25</v>
      </c>
      <c r="H149" s="366">
        <f>+'Ark1'!R1709</f>
        <v>37</v>
      </c>
      <c r="I149" s="28">
        <f>+IF(H149=0,"",'Ark1'!AE1709)</f>
        <v>38.541666666666657</v>
      </c>
      <c r="J149" s="35" t="str">
        <f t="shared" si="11"/>
        <v/>
      </c>
      <c r="K149" s="28">
        <f>+IF(H149=0,"",'Ark1'!AF1709)</f>
        <v>40.475799398924806</v>
      </c>
      <c r="L149" s="27">
        <f>+IF(H149=0,"",'Ark1'!T1709)</f>
        <v>8.0810810810810807</v>
      </c>
      <c r="M149" s="298">
        <f>+IF(H149=0,"",'Ark1'!U1709)</f>
        <v>246.42432432432432</v>
      </c>
      <c r="N149" s="35" t="str">
        <f t="shared" si="12"/>
        <v/>
      </c>
      <c r="O149" s="33">
        <f>+IF(H149=0,"",'Ark1'!W1709)</f>
        <v>83.783783783783804</v>
      </c>
      <c r="P149" s="33">
        <f>+IF(H149=0,"",'Ark1'!X1709)</f>
        <v>0</v>
      </c>
      <c r="Q149" s="33">
        <f>+IF(H149=0,"",'Ark1'!AG1709)</f>
        <v>931.56756756756783</v>
      </c>
      <c r="R149" s="33">
        <f>+IF(H149=0,"",'Ark1'!AH1709)</f>
        <v>0</v>
      </c>
      <c r="S149" s="382">
        <f>+IF(H149=0,"",'Ark1'!AR1709)</f>
        <v>199.13513513513513</v>
      </c>
      <c r="T149" s="114">
        <f>+IF(H149=0,"",'Ark1'!AS1709)</f>
        <v>30.943883061082072</v>
      </c>
      <c r="U149" s="33">
        <f>+IF(H149=0,"",'Ark1'!Y1709)</f>
        <v>39.275984034022443</v>
      </c>
      <c r="V149" s="27">
        <f>+IF(H149=0,"",'Ark1'!AA1709)</f>
        <v>1.6826359368944188</v>
      </c>
      <c r="W149" s="298">
        <f t="shared" si="13"/>
        <v>264.52651734942549</v>
      </c>
      <c r="X149" s="33">
        <f t="shared" si="14"/>
        <v>61.606081081081079</v>
      </c>
      <c r="Y149" s="28">
        <f t="shared" si="15"/>
        <v>1.48</v>
      </c>
      <c r="Z149" s="246"/>
      <c r="AA149" s="249"/>
      <c r="AC149" s="28"/>
      <c r="AD149" s="27"/>
      <c r="AE149" s="250"/>
      <c r="AF149" s="86"/>
      <c r="AG149" s="27"/>
      <c r="AH149" s="27"/>
      <c r="AI149" s="33"/>
      <c r="AJ149" s="33"/>
      <c r="AK149" s="33"/>
    </row>
    <row r="150" spans="1:37" ht="16.5" customHeight="1">
      <c r="A150" s="246"/>
      <c r="B150" s="299">
        <f>+'Ark1'!C1710</f>
        <v>2024</v>
      </c>
      <c r="C150" s="266">
        <f>+'Ark1'!L1710</f>
        <v>4</v>
      </c>
      <c r="D150" s="266" t="s">
        <v>31</v>
      </c>
      <c r="E150" s="86">
        <f>+'Ark1'!AP1710</f>
        <v>9</v>
      </c>
      <c r="F150" s="274" t="str">
        <f>VLOOKUP(E150,RNR!$D$2:$E$38,2)</f>
        <v>Holstein</v>
      </c>
      <c r="G150" s="86">
        <f>+IF(H150=0,"",'Ark1'!Q1710)</f>
        <v>27</v>
      </c>
      <c r="H150" s="366">
        <f>+'Ark1'!R1710</f>
        <v>44</v>
      </c>
      <c r="I150" s="28">
        <f>+IF(H150=0,"",'Ark1'!AE1710)</f>
        <v>33.333333333333343</v>
      </c>
      <c r="J150" s="35" t="str">
        <f t="shared" si="11"/>
        <v/>
      </c>
      <c r="K150" s="28">
        <f>+IF(H150=0,"",'Ark1'!AF1710)</f>
        <v>30.78634624807836</v>
      </c>
      <c r="L150" s="27">
        <f>+IF(H150=0,"",'Ark1'!T1710)</f>
        <v>6.0454545454545459</v>
      </c>
      <c r="M150" s="298">
        <f>+IF(H150=0,"",'Ark1'!U1710)</f>
        <v>332.70454545454561</v>
      </c>
      <c r="N150" s="35" t="str">
        <f t="shared" si="12"/>
        <v/>
      </c>
      <c r="O150" s="33">
        <f>+IF(H150=0,"",'Ark1'!W1710)</f>
        <v>36.363636363636367</v>
      </c>
      <c r="P150" s="33">
        <f>+IF(H150=0,"",'Ark1'!X1710)</f>
        <v>31.818181818181817</v>
      </c>
      <c r="Q150" s="33">
        <f>+IF(H150=0,"",'Ark1'!AG1710)</f>
        <v>835.68181818181824</v>
      </c>
      <c r="R150" s="33">
        <f>+IF(H150=0,"",'Ark1'!AH1710)</f>
        <v>0</v>
      </c>
      <c r="S150" s="382">
        <f>+IF(H150=0,"",'Ark1'!AR1710)</f>
        <v>224.20454545454547</v>
      </c>
      <c r="T150" s="114">
        <f>+IF(H150=0,"",'Ark1'!AS1710)</f>
        <v>29.480013214935447</v>
      </c>
      <c r="U150" s="33">
        <f>+IF(H150=0,"",'Ark1'!Y1710)</f>
        <v>35.622126388378568</v>
      </c>
      <c r="V150" s="27">
        <f>+IF(H150=0,"",'Ark1'!AA1710)</f>
        <v>1.3643937290730561</v>
      </c>
      <c r="W150" s="298">
        <f t="shared" si="13"/>
        <v>398.12347022028843</v>
      </c>
      <c r="X150" s="33">
        <f t="shared" si="14"/>
        <v>83.176136363636402</v>
      </c>
      <c r="Y150" s="28">
        <f t="shared" si="15"/>
        <v>1.6296296296296295</v>
      </c>
      <c r="Z150" s="246"/>
      <c r="AA150" s="249"/>
      <c r="AC150" s="28"/>
      <c r="AD150" s="27"/>
      <c r="AE150" s="250"/>
      <c r="AF150" s="86"/>
      <c r="AG150" s="27"/>
      <c r="AH150" s="27"/>
      <c r="AI150" s="33"/>
      <c r="AJ150" s="33"/>
      <c r="AK150" s="33"/>
    </row>
    <row r="151" spans="1:37" ht="16.5" customHeight="1">
      <c r="A151" s="246"/>
      <c r="B151" s="299">
        <f>+'Ark1'!C1711</f>
        <v>2024</v>
      </c>
      <c r="C151" s="266">
        <f>+'Ark1'!L1711</f>
        <v>4</v>
      </c>
      <c r="D151" s="266" t="s">
        <v>31</v>
      </c>
      <c r="E151" s="86">
        <f>+'Ark1'!AP1711</f>
        <v>10</v>
      </c>
      <c r="F151" s="274" t="str">
        <f>VLOOKUP(E151,RNR!$D$2:$E$38,2)</f>
        <v>Rød Dansk Mælkefe</v>
      </c>
      <c r="G151" s="86" t="str">
        <f>+IF(H151=0,"",'Ark1'!Q1711)</f>
        <v/>
      </c>
      <c r="H151" s="366">
        <f>+'Ark1'!R1711</f>
        <v>0</v>
      </c>
      <c r="I151" s="28" t="str">
        <f>+IF(H151=0,"",'Ark1'!AE1711)</f>
        <v/>
      </c>
      <c r="J151" s="35" t="str">
        <f t="shared" si="11"/>
        <v/>
      </c>
      <c r="K151" s="28" t="str">
        <f>+IF(H151=0,"",'Ark1'!AF1711)</f>
        <v/>
      </c>
      <c r="L151" s="27" t="str">
        <f>+IF(H151=0,"",'Ark1'!T1711)</f>
        <v/>
      </c>
      <c r="M151" s="298" t="str">
        <f>+IF(H151=0,"",'Ark1'!U1711)</f>
        <v/>
      </c>
      <c r="N151" s="35" t="str">
        <f t="shared" si="12"/>
        <v/>
      </c>
      <c r="O151" s="33" t="str">
        <f>+IF(H151=0,"",'Ark1'!W1711)</f>
        <v/>
      </c>
      <c r="P151" s="33" t="str">
        <f>+IF(H151=0,"",'Ark1'!X1711)</f>
        <v/>
      </c>
      <c r="Q151" s="33" t="str">
        <f>+IF(H151=0,"",'Ark1'!AG1711)</f>
        <v/>
      </c>
      <c r="R151" s="33" t="str">
        <f>+IF(H151=0,"",'Ark1'!AH1711)</f>
        <v/>
      </c>
      <c r="S151" s="382" t="str">
        <f>+IF(H151=0,"",'Ark1'!AR1711)</f>
        <v/>
      </c>
      <c r="T151" s="114" t="str">
        <f>+IF(H151=0,"",'Ark1'!AS1711)</f>
        <v/>
      </c>
      <c r="U151" s="33" t="str">
        <f>+IF(H151=0,"",'Ark1'!Y1711)</f>
        <v/>
      </c>
      <c r="V151" s="27" t="str">
        <f>+IF(H151=0,"",'Ark1'!AA1711)</f>
        <v/>
      </c>
      <c r="W151" s="298" t="str">
        <f t="shared" si="13"/>
        <v/>
      </c>
      <c r="X151" s="33" t="str">
        <f t="shared" si="14"/>
        <v/>
      </c>
      <c r="Y151" s="28" t="str">
        <f t="shared" si="15"/>
        <v/>
      </c>
      <c r="Z151" s="246"/>
      <c r="AA151" s="249"/>
      <c r="AC151" s="28"/>
      <c r="AD151" s="27"/>
      <c r="AE151" s="250"/>
      <c r="AF151" s="86"/>
      <c r="AG151" s="27"/>
      <c r="AH151" s="27"/>
      <c r="AI151" s="33"/>
      <c r="AJ151" s="33"/>
      <c r="AK151" s="33"/>
    </row>
    <row r="152" spans="1:37" ht="16.5" customHeight="1">
      <c r="A152" s="246"/>
      <c r="B152" s="299">
        <f>+'Ark1'!C1712</f>
        <v>2024</v>
      </c>
      <c r="C152" s="266">
        <f>+'Ark1'!L1712</f>
        <v>4</v>
      </c>
      <c r="D152" s="266" t="s">
        <v>31</v>
      </c>
      <c r="E152" s="86">
        <f>+'Ark1'!AP1712</f>
        <v>11</v>
      </c>
      <c r="F152" s="274" t="str">
        <f>VLOOKUP(E152,RNR!$D$2:$E$38,2)</f>
        <v>Brown Swiss</v>
      </c>
      <c r="G152" s="86">
        <f>+IF(H152=0,"",'Ark1'!Q1712)</f>
        <v>1</v>
      </c>
      <c r="H152" s="366">
        <f>+'Ark1'!R1712</f>
        <v>1</v>
      </c>
      <c r="I152" s="28">
        <f>+IF(H152=0,"",'Ark1'!AE1712)</f>
        <v>9.0909090909090917</v>
      </c>
      <c r="J152" s="35" t="str">
        <f t="shared" si="11"/>
        <v/>
      </c>
      <c r="K152" s="28">
        <f>+IF(H152=0,"",'Ark1'!AF1712)</f>
        <v>6.0416241120265113</v>
      </c>
      <c r="L152" s="27">
        <f>+IF(H152=0,"",'Ark1'!T1712)</f>
        <v>7</v>
      </c>
      <c r="M152" s="298">
        <f>+IF(H152=0,"",'Ark1'!U1712)</f>
        <v>266.2</v>
      </c>
      <c r="N152" s="35" t="str">
        <f t="shared" si="12"/>
        <v/>
      </c>
      <c r="O152" s="33">
        <f>+IF(H152=0,"",'Ark1'!W1712)</f>
        <v>100</v>
      </c>
      <c r="P152" s="33">
        <f>+IF(H152=0,"",'Ark1'!X1712)</f>
        <v>0</v>
      </c>
      <c r="Q152" s="33">
        <f>+IF(H152=0,"",'Ark1'!AG1712)</f>
        <v>815</v>
      </c>
      <c r="R152" s="33">
        <f>+IF(H152=0,"",'Ark1'!AH1712)</f>
        <v>0</v>
      </c>
      <c r="S152" s="382">
        <f>+IF(H152=0,"",'Ark1'!AR1712)</f>
        <v>212</v>
      </c>
      <c r="T152" s="114">
        <f>+IF(H152=0,"",'Ark1'!AS1712)</f>
        <v>27.917341160824034</v>
      </c>
      <c r="U152" s="33">
        <f>+IF(H152=0,"",'Ark1'!Y1712)</f>
        <v>0</v>
      </c>
      <c r="V152" s="27">
        <f>+IF(H152=0,"",'Ark1'!AA1712)</f>
        <v>0</v>
      </c>
      <c r="W152" s="298">
        <f t="shared" si="13"/>
        <v>326.62576687116564</v>
      </c>
      <c r="X152" s="33">
        <f t="shared" si="14"/>
        <v>66.55</v>
      </c>
      <c r="Y152" s="28">
        <f t="shared" si="15"/>
        <v>1</v>
      </c>
      <c r="Z152" s="246"/>
      <c r="AA152" s="249"/>
      <c r="AC152" s="28"/>
      <c r="AD152" s="27"/>
      <c r="AE152" s="250"/>
      <c r="AF152" s="86"/>
      <c r="AG152" s="27"/>
      <c r="AH152" s="27"/>
      <c r="AI152" s="33"/>
      <c r="AJ152" s="33"/>
      <c r="AK152" s="33"/>
    </row>
    <row r="153" spans="1:37" ht="16.5" customHeight="1">
      <c r="A153" s="246"/>
      <c r="B153" s="299">
        <f>+'Ark1'!C1713</f>
        <v>2024</v>
      </c>
      <c r="C153" s="266">
        <f>+'Ark1'!L1713</f>
        <v>4</v>
      </c>
      <c r="D153" s="266" t="s">
        <v>31</v>
      </c>
      <c r="E153" s="86">
        <f>+'Ark1'!AP1713</f>
        <v>12</v>
      </c>
      <c r="F153" s="274" t="str">
        <f>VLOOKUP(E153,RNR!$D$2:$E$38,2)</f>
        <v>Jarlsbergfe</v>
      </c>
      <c r="G153" s="86">
        <f>+IF(H153=0,"",'Ark1'!Q1713)</f>
        <v>2</v>
      </c>
      <c r="H153" s="366">
        <f>+'Ark1'!R1713</f>
        <v>18</v>
      </c>
      <c r="I153" s="28">
        <f>+IF(H153=0,"",'Ark1'!AE1713)</f>
        <v>62.068965517241359</v>
      </c>
      <c r="J153" s="35" t="str">
        <f t="shared" si="11"/>
        <v/>
      </c>
      <c r="K153" s="28">
        <f>+IF(H153=0,"",'Ark1'!AF1713)</f>
        <v>59.303938717654866</v>
      </c>
      <c r="L153" s="27">
        <f>+IF(H153=0,"",'Ark1'!T1713)</f>
        <v>6.8333333333333313</v>
      </c>
      <c r="M153" s="298">
        <f>+IF(H153=0,"",'Ark1'!U1713)</f>
        <v>273.11111111111114</v>
      </c>
      <c r="N153" s="35" t="str">
        <f t="shared" si="12"/>
        <v/>
      </c>
      <c r="O153" s="33">
        <f>+IF(H153=0,"",'Ark1'!W1713)</f>
        <v>44.44444444444445</v>
      </c>
      <c r="P153" s="33">
        <f>+IF(H153=0,"",'Ark1'!X1713)</f>
        <v>0</v>
      </c>
      <c r="Q153" s="33">
        <f>+IF(H153=0,"",'Ark1'!AG1713)</f>
        <v>821.61111111111109</v>
      </c>
      <c r="R153" s="33">
        <f>+IF(H153=0,"",'Ark1'!AH1713)</f>
        <v>0</v>
      </c>
      <c r="S153" s="382">
        <f>+IF(H153=0,"",'Ark1'!AR1713)</f>
        <v>207.05555555555557</v>
      </c>
      <c r="T153" s="114">
        <f>+IF(H153=0,"",'Ark1'!AS1713)</f>
        <v>30.728789208504342</v>
      </c>
      <c r="U153" s="33">
        <f>+IF(H153=0,"",'Ark1'!Y1713)</f>
        <v>21.564499862528937</v>
      </c>
      <c r="V153" s="27">
        <f>+IF(H153=0,"",'Ark1'!AA1713)</f>
        <v>1.258305739211792</v>
      </c>
      <c r="W153" s="298">
        <f t="shared" si="13"/>
        <v>332.40922307120161</v>
      </c>
      <c r="X153" s="33">
        <f t="shared" si="14"/>
        <v>68.277777777777786</v>
      </c>
      <c r="Y153" s="28">
        <f t="shared" si="15"/>
        <v>9</v>
      </c>
      <c r="Z153" s="246"/>
      <c r="AA153" s="249"/>
      <c r="AC153" s="28"/>
      <c r="AD153" s="27"/>
      <c r="AE153" s="250"/>
      <c r="AF153" s="86"/>
      <c r="AG153" s="27"/>
      <c r="AH153" s="27"/>
      <c r="AI153" s="33"/>
      <c r="AJ153" s="33"/>
      <c r="AK153" s="33"/>
    </row>
    <row r="154" spans="1:37" ht="16.5" customHeight="1">
      <c r="A154" s="246"/>
      <c r="B154" s="299">
        <f>+'Ark1'!C1714</f>
        <v>2024</v>
      </c>
      <c r="C154" s="266">
        <f>+'Ark1'!L1714</f>
        <v>4</v>
      </c>
      <c r="D154" s="266" t="s">
        <v>31</v>
      </c>
      <c r="E154" s="86">
        <f>+'Ark1'!AP1714</f>
        <v>13</v>
      </c>
      <c r="F154" s="274" t="str">
        <f>VLOOKUP(E154,RNR!$D$2:$E$38,2)</f>
        <v>Fleckvieh</v>
      </c>
      <c r="G154" s="86">
        <f>+IF(H154=0,"",'Ark1'!Q1714)</f>
        <v>4</v>
      </c>
      <c r="H154" s="366">
        <f>+'Ark1'!R1714</f>
        <v>4</v>
      </c>
      <c r="I154" s="28">
        <f>+IF(H154=0,"",'Ark1'!AE1714)</f>
        <v>13.793103448275859</v>
      </c>
      <c r="J154" s="35" t="str">
        <f t="shared" si="11"/>
        <v/>
      </c>
      <c r="K154" s="28">
        <f>+IF(H154=0,"",'Ark1'!AF1714)</f>
        <v>8.3222988921695222</v>
      </c>
      <c r="L154" s="27">
        <f>+IF(H154=0,"",'Ark1'!T1714)</f>
        <v>4.25</v>
      </c>
      <c r="M154" s="298">
        <f>+IF(H154=0,"",'Ark1'!U1714)</f>
        <v>252.97499999999999</v>
      </c>
      <c r="N154" s="35" t="str">
        <f t="shared" si="12"/>
        <v/>
      </c>
      <c r="O154" s="33">
        <f>+IF(H154=0,"",'Ark1'!W1714)</f>
        <v>25</v>
      </c>
      <c r="P154" s="33">
        <f>+IF(H154=0,"",'Ark1'!X1714)</f>
        <v>0</v>
      </c>
      <c r="Q154" s="33">
        <f>+IF(H154=0,"",'Ark1'!AG1714)</f>
        <v>903</v>
      </c>
      <c r="R154" s="33">
        <f>+IF(H154=0,"",'Ark1'!AH1714)</f>
        <v>0</v>
      </c>
      <c r="S154" s="382">
        <f>+IF(H154=0,"",'Ark1'!AR1714)</f>
        <v>206.5</v>
      </c>
      <c r="T154" s="114">
        <f>+IF(H154=0,"",'Ark1'!AS1714)</f>
        <v>28.463537352639776</v>
      </c>
      <c r="U154" s="33">
        <f>+IF(H154=0,"",'Ark1'!Y1714)</f>
        <v>40.243594210755994</v>
      </c>
      <c r="V154" s="27">
        <f>+IF(H154=0,"",'Ark1'!AA1714)</f>
        <v>1.9202864369671515</v>
      </c>
      <c r="W154" s="298">
        <f t="shared" si="13"/>
        <v>280.14950166112959</v>
      </c>
      <c r="X154" s="33">
        <f t="shared" si="14"/>
        <v>63.243749999999999</v>
      </c>
      <c r="Y154" s="28">
        <f t="shared" si="15"/>
        <v>1</v>
      </c>
      <c r="Z154" s="246"/>
      <c r="AA154" s="249"/>
      <c r="AC154" s="28"/>
      <c r="AD154" s="27"/>
      <c r="AE154" s="250"/>
      <c r="AF154" s="86"/>
      <c r="AG154" s="27"/>
      <c r="AH154" s="27"/>
      <c r="AI154" s="33"/>
      <c r="AJ154" s="33"/>
      <c r="AK154" s="33"/>
    </row>
    <row r="155" spans="1:37" ht="16.5" customHeight="1">
      <c r="A155" s="246"/>
      <c r="B155" s="299">
        <f>+'Ark1'!C1715</f>
        <v>2024</v>
      </c>
      <c r="C155" s="266">
        <f>+'Ark1'!L1715</f>
        <v>4</v>
      </c>
      <c r="D155" s="266" t="s">
        <v>31</v>
      </c>
      <c r="E155" s="86">
        <f>+'Ark1'!AP1715</f>
        <v>14</v>
      </c>
      <c r="F155" s="274" t="str">
        <f>VLOOKUP(E155,RNR!$D$2:$E$38,2)</f>
        <v>Canadisk Ayrshire</v>
      </c>
      <c r="G155" s="86" t="str">
        <f>+IF(H155=0,"",'Ark1'!Q1715)</f>
        <v/>
      </c>
      <c r="H155" s="366">
        <f>+'Ark1'!R1715</f>
        <v>0</v>
      </c>
      <c r="I155" s="28" t="str">
        <f>+IF(H155=0,"",'Ark1'!AE1715)</f>
        <v/>
      </c>
      <c r="J155" s="35" t="str">
        <f t="shared" si="11"/>
        <v/>
      </c>
      <c r="K155" s="28" t="str">
        <f>+IF(H155=0,"",'Ark1'!AF1715)</f>
        <v/>
      </c>
      <c r="L155" s="27" t="str">
        <f>+IF(H155=0,"",'Ark1'!T1715)</f>
        <v/>
      </c>
      <c r="M155" s="298" t="str">
        <f>+IF(H155=0,"",'Ark1'!U1715)</f>
        <v/>
      </c>
      <c r="N155" s="35" t="str">
        <f t="shared" si="12"/>
        <v/>
      </c>
      <c r="O155" s="33" t="str">
        <f>+IF(H155=0,"",'Ark1'!W1715)</f>
        <v/>
      </c>
      <c r="P155" s="33" t="str">
        <f>+IF(H155=0,"",'Ark1'!X1715)</f>
        <v/>
      </c>
      <c r="Q155" s="33" t="str">
        <f>+IF(H155=0,"",'Ark1'!AG1715)</f>
        <v/>
      </c>
      <c r="R155" s="33" t="str">
        <f>+IF(H155=0,"",'Ark1'!AH1715)</f>
        <v/>
      </c>
      <c r="S155" s="382" t="str">
        <f>+IF(H155=0,"",'Ark1'!AR1715)</f>
        <v/>
      </c>
      <c r="T155" s="114" t="str">
        <f>+IF(H155=0,"",'Ark1'!AS1715)</f>
        <v/>
      </c>
      <c r="U155" s="33" t="str">
        <f>+IF(H155=0,"",'Ark1'!Y1715)</f>
        <v/>
      </c>
      <c r="V155" s="27" t="str">
        <f>+IF(H155=0,"",'Ark1'!AA1715)</f>
        <v/>
      </c>
      <c r="W155" s="298" t="str">
        <f t="shared" si="13"/>
        <v/>
      </c>
      <c r="X155" s="33" t="str">
        <f t="shared" si="14"/>
        <v/>
      </c>
      <c r="Y155" s="28" t="str">
        <f t="shared" si="15"/>
        <v/>
      </c>
      <c r="Z155" s="246"/>
      <c r="AA155" s="249"/>
      <c r="AC155" s="28"/>
      <c r="AD155" s="27"/>
      <c r="AE155" s="250"/>
      <c r="AF155" s="86"/>
      <c r="AG155" s="27"/>
      <c r="AH155" s="27"/>
      <c r="AI155" s="33"/>
      <c r="AJ155" s="33"/>
      <c r="AK155" s="33"/>
    </row>
    <row r="156" spans="1:37" ht="16.5" customHeight="1">
      <c r="A156" s="246"/>
      <c r="B156" s="299">
        <f>+'Ark1'!C1716</f>
        <v>2024</v>
      </c>
      <c r="C156" s="266">
        <f>+'Ark1'!L1716</f>
        <v>4</v>
      </c>
      <c r="D156" s="266" t="s">
        <v>31</v>
      </c>
      <c r="E156" s="86">
        <f>+'Ark1'!AP1716</f>
        <v>15</v>
      </c>
      <c r="F156" s="274" t="str">
        <f>VLOOKUP(E156,RNR!$D$2:$E$38,2)</f>
        <v>Montbéliard</v>
      </c>
      <c r="G156" s="86" t="str">
        <f>+IF(H156=0,"",'Ark1'!Q1716)</f>
        <v/>
      </c>
      <c r="H156" s="366">
        <f>+'Ark1'!R1716</f>
        <v>0</v>
      </c>
      <c r="I156" s="28" t="str">
        <f>+IF(H156=0,"",'Ark1'!AE1716)</f>
        <v/>
      </c>
      <c r="J156" s="35" t="str">
        <f t="shared" si="11"/>
        <v/>
      </c>
      <c r="K156" s="28" t="str">
        <f>+IF(H156=0,"",'Ark1'!AF1716)</f>
        <v/>
      </c>
      <c r="L156" s="27" t="str">
        <f>+IF(H156=0,"",'Ark1'!T1716)</f>
        <v/>
      </c>
      <c r="M156" s="298" t="str">
        <f>+IF(H156=0,"",'Ark1'!U1716)</f>
        <v/>
      </c>
      <c r="N156" s="35" t="str">
        <f t="shared" si="12"/>
        <v/>
      </c>
      <c r="O156" s="33" t="str">
        <f>+IF(H156=0,"",'Ark1'!W1716)</f>
        <v/>
      </c>
      <c r="P156" s="33" t="str">
        <f>+IF(H156=0,"",'Ark1'!X1716)</f>
        <v/>
      </c>
      <c r="Q156" s="33" t="str">
        <f>+IF(H156=0,"",'Ark1'!AG1716)</f>
        <v/>
      </c>
      <c r="R156" s="33" t="str">
        <f>+IF(H156=0,"",'Ark1'!AH1716)</f>
        <v/>
      </c>
      <c r="S156" s="382" t="str">
        <f>+IF(H156=0,"",'Ark1'!AR1716)</f>
        <v/>
      </c>
      <c r="T156" s="114" t="str">
        <f>+IF(H156=0,"",'Ark1'!AS1716)</f>
        <v/>
      </c>
      <c r="U156" s="33" t="str">
        <f>+IF(H156=0,"",'Ark1'!Y1716)</f>
        <v/>
      </c>
      <c r="V156" s="27" t="str">
        <f>+IF(H156=0,"",'Ark1'!AA1716)</f>
        <v/>
      </c>
      <c r="W156" s="298" t="str">
        <f t="shared" si="13"/>
        <v/>
      </c>
      <c r="X156" s="33" t="str">
        <f t="shared" si="14"/>
        <v/>
      </c>
      <c r="Y156" s="28" t="str">
        <f t="shared" si="15"/>
        <v/>
      </c>
      <c r="Z156" s="246"/>
      <c r="AA156" s="249"/>
      <c r="AC156" s="28"/>
      <c r="AD156" s="27"/>
      <c r="AE156" s="250"/>
      <c r="AF156" s="86"/>
      <c r="AG156" s="27"/>
      <c r="AH156" s="27"/>
      <c r="AI156" s="33"/>
      <c r="AJ156" s="33"/>
      <c r="AK156" s="33"/>
    </row>
    <row r="157" spans="1:37" ht="16.5" customHeight="1">
      <c r="A157" s="246"/>
      <c r="B157" s="299">
        <f>+'Ark1'!C1717</f>
        <v>2024</v>
      </c>
      <c r="C157" s="266">
        <f>+'Ark1'!L1717</f>
        <v>4</v>
      </c>
      <c r="D157" s="266" t="s">
        <v>31</v>
      </c>
      <c r="E157" s="86">
        <f>+'Ark1'!AP1717</f>
        <v>16</v>
      </c>
      <c r="F157" s="274" t="str">
        <f>VLOOKUP(E157,RNR!$D$2:$E$38,2)</f>
        <v>Mørefe</v>
      </c>
      <c r="G157" s="86" t="str">
        <f>+IF(H157=0,"",'Ark1'!Q1717)</f>
        <v/>
      </c>
      <c r="H157" s="366">
        <f>+'Ark1'!R1717</f>
        <v>0</v>
      </c>
      <c r="I157" s="28" t="str">
        <f>+IF(H157=0,"",'Ark1'!AE1717)</f>
        <v/>
      </c>
      <c r="J157" s="35" t="str">
        <f t="shared" si="11"/>
        <v/>
      </c>
      <c r="K157" s="28" t="str">
        <f>+IF(H157=0,"",'Ark1'!AF1717)</f>
        <v/>
      </c>
      <c r="L157" s="27" t="str">
        <f>+IF(H157=0,"",'Ark1'!T1717)</f>
        <v/>
      </c>
      <c r="M157" s="298" t="str">
        <f>+IF(H157=0,"",'Ark1'!U1717)</f>
        <v/>
      </c>
      <c r="N157" s="35" t="str">
        <f t="shared" si="12"/>
        <v/>
      </c>
      <c r="O157" s="33" t="str">
        <f>+IF(H157=0,"",'Ark1'!W1717)</f>
        <v/>
      </c>
      <c r="P157" s="33" t="str">
        <f>+IF(H157=0,"",'Ark1'!X1717)</f>
        <v/>
      </c>
      <c r="Q157" s="33" t="str">
        <f>+IF(H157=0,"",'Ark1'!AG1717)</f>
        <v/>
      </c>
      <c r="R157" s="33" t="str">
        <f>+IF(H157=0,"",'Ark1'!AH1717)</f>
        <v/>
      </c>
      <c r="S157" s="382" t="str">
        <f>+IF(H157=0,"",'Ark1'!AR1717)</f>
        <v/>
      </c>
      <c r="T157" s="114" t="str">
        <f>+IF(H157=0,"",'Ark1'!AS1717)</f>
        <v/>
      </c>
      <c r="U157" s="33" t="str">
        <f>+IF(H157=0,"",'Ark1'!Y1717)</f>
        <v/>
      </c>
      <c r="V157" s="27" t="str">
        <f>+IF(H157=0,"",'Ark1'!AA1717)</f>
        <v/>
      </c>
      <c r="W157" s="298" t="str">
        <f t="shared" si="13"/>
        <v/>
      </c>
      <c r="X157" s="33" t="str">
        <f t="shared" si="14"/>
        <v/>
      </c>
      <c r="Y157" s="28" t="str">
        <f t="shared" si="15"/>
        <v/>
      </c>
      <c r="Z157" s="246"/>
      <c r="AA157" s="249"/>
      <c r="AC157" s="28"/>
      <c r="AD157" s="27"/>
      <c r="AE157" s="250"/>
      <c r="AF157" s="86"/>
      <c r="AG157" s="27"/>
      <c r="AH157" s="27"/>
      <c r="AI157" s="33"/>
      <c r="AJ157" s="33"/>
      <c r="AK157" s="33"/>
    </row>
    <row r="158" spans="1:37" ht="16.5" customHeight="1">
      <c r="A158" s="246"/>
      <c r="B158" s="299">
        <f>+'Ark1'!C1718</f>
        <v>2024</v>
      </c>
      <c r="C158" s="266">
        <f>+'Ark1'!L1718</f>
        <v>4</v>
      </c>
      <c r="D158" s="266" t="s">
        <v>31</v>
      </c>
      <c r="E158" s="86">
        <f>+'Ark1'!AP1718</f>
        <v>17</v>
      </c>
      <c r="F158" s="274" t="str">
        <f>VLOOKUP(E158,RNR!$D$2:$E$38,2)</f>
        <v>Normande</v>
      </c>
      <c r="G158" s="86" t="str">
        <f>+IF(H158=0,"",'Ark1'!Q1718)</f>
        <v/>
      </c>
      <c r="H158" s="366">
        <f>+'Ark1'!R1718</f>
        <v>0</v>
      </c>
      <c r="I158" s="28" t="str">
        <f>+IF(H158=0,"",'Ark1'!AE1718)</f>
        <v/>
      </c>
      <c r="J158" s="35" t="str">
        <f t="shared" si="11"/>
        <v/>
      </c>
      <c r="K158" s="28" t="str">
        <f>+IF(H158=0,"",'Ark1'!AF1718)</f>
        <v/>
      </c>
      <c r="L158" s="27" t="str">
        <f>+IF(H158=0,"",'Ark1'!T1718)</f>
        <v/>
      </c>
      <c r="M158" s="298" t="str">
        <f>+IF(H158=0,"",'Ark1'!U1718)</f>
        <v/>
      </c>
      <c r="N158" s="35" t="str">
        <f t="shared" si="12"/>
        <v/>
      </c>
      <c r="O158" s="33" t="str">
        <f>+IF(H158=0,"",'Ark1'!W1718)</f>
        <v/>
      </c>
      <c r="P158" s="33" t="str">
        <f>+IF(H158=0,"",'Ark1'!X1718)</f>
        <v/>
      </c>
      <c r="Q158" s="33" t="str">
        <f>+IF(H158=0,"",'Ark1'!AG1718)</f>
        <v/>
      </c>
      <c r="R158" s="33" t="str">
        <f>+IF(H158=0,"",'Ark1'!AH1718)</f>
        <v/>
      </c>
      <c r="S158" s="382" t="str">
        <f>+IF(H158=0,"",'Ark1'!AR1718)</f>
        <v/>
      </c>
      <c r="T158" s="114" t="str">
        <f>+IF(H158=0,"",'Ark1'!AS1718)</f>
        <v/>
      </c>
      <c r="U158" s="33" t="str">
        <f>+IF(H158=0,"",'Ark1'!Y1718)</f>
        <v/>
      </c>
      <c r="V158" s="27" t="str">
        <f>+IF(H158=0,"",'Ark1'!AA1718)</f>
        <v/>
      </c>
      <c r="W158" s="298" t="str">
        <f t="shared" si="13"/>
        <v/>
      </c>
      <c r="X158" s="33" t="str">
        <f t="shared" si="14"/>
        <v/>
      </c>
      <c r="Y158" s="28" t="str">
        <f t="shared" si="15"/>
        <v/>
      </c>
      <c r="Z158" s="246"/>
      <c r="AA158" s="249"/>
      <c r="AC158" s="28"/>
      <c r="AD158" s="27"/>
      <c r="AE158" s="250"/>
      <c r="AF158" s="86"/>
      <c r="AG158" s="27"/>
      <c r="AH158" s="27"/>
      <c r="AI158" s="33"/>
      <c r="AJ158" s="33"/>
      <c r="AK158" s="33"/>
    </row>
    <row r="159" spans="1:37" ht="16.5" customHeight="1">
      <c r="A159" s="246"/>
      <c r="B159" s="299">
        <f>+'Ark1'!C1719</f>
        <v>2024</v>
      </c>
      <c r="C159" s="266">
        <f>+'Ark1'!L1719</f>
        <v>4</v>
      </c>
      <c r="D159" s="266" t="s">
        <v>31</v>
      </c>
      <c r="E159" s="86">
        <f>+'Ark1'!AP1719</f>
        <v>21</v>
      </c>
      <c r="F159" s="274" t="str">
        <f>VLOOKUP(E159,RNR!$D$2:$E$38,2)</f>
        <v>Hereford</v>
      </c>
      <c r="G159" s="86">
        <f>+IF(H159=0,"",'Ark1'!Q1719)</f>
        <v>26</v>
      </c>
      <c r="H159" s="366">
        <f>+'Ark1'!R1719</f>
        <v>56</v>
      </c>
      <c r="I159" s="28">
        <f>+IF(H159=0,"",'Ark1'!AE1719)</f>
        <v>11.38211382113821</v>
      </c>
      <c r="J159" s="35" t="str">
        <f t="shared" si="11"/>
        <v/>
      </c>
      <c r="K159" s="28">
        <f>+IF(H159=0,"",'Ark1'!AF1719)</f>
        <v>7.1866715030184976</v>
      </c>
      <c r="L159" s="27">
        <f>+IF(H159=0,"",'Ark1'!T1719)</f>
        <v>5.0535714285714306</v>
      </c>
      <c r="M159" s="298">
        <f>+IF(H159=0,"",'Ark1'!U1719)</f>
        <v>238.10892857142849</v>
      </c>
      <c r="N159" s="35" t="str">
        <f t="shared" si="12"/>
        <v/>
      </c>
      <c r="O159" s="33">
        <f>+IF(H159=0,"",'Ark1'!W1719)</f>
        <v>12.5</v>
      </c>
      <c r="P159" s="33">
        <f>+IF(H159=0,"",'Ark1'!X1719)</f>
        <v>3.5714285714285721</v>
      </c>
      <c r="Q159" s="33">
        <f>+IF(H159=0,"",'Ark1'!AG1719)</f>
        <v>965.892857142857</v>
      </c>
      <c r="R159" s="33">
        <f>+IF(H159=0,"",'Ark1'!AH1719)</f>
        <v>0</v>
      </c>
      <c r="S159" s="382">
        <f>+IF(H159=0,"",'Ark1'!AR1719)</f>
        <v>201.14285714285711</v>
      </c>
      <c r="T159" s="114">
        <f>+IF(H159=0,"",'Ark1'!AS1719)</f>
        <v>28.591362702360055</v>
      </c>
      <c r="U159" s="33">
        <f>+IF(H159=0,"",'Ark1'!Y1719)</f>
        <v>59.594178996615341</v>
      </c>
      <c r="V159" s="27">
        <f>+IF(H159=0,"",'Ark1'!AA1719)</f>
        <v>1.1865261850271569</v>
      </c>
      <c r="W159" s="298">
        <f t="shared" si="13"/>
        <v>246.51691625069324</v>
      </c>
      <c r="X159" s="33">
        <f t="shared" si="14"/>
        <v>59.527232142857123</v>
      </c>
      <c r="Y159" s="28">
        <f t="shared" si="15"/>
        <v>2.1538461538461537</v>
      </c>
      <c r="Z159" s="246"/>
      <c r="AA159" s="249"/>
      <c r="AC159" s="28"/>
      <c r="AD159" s="27"/>
      <c r="AE159" s="250"/>
      <c r="AF159" s="86"/>
      <c r="AG159" s="27"/>
      <c r="AH159" s="27"/>
      <c r="AI159" s="33"/>
      <c r="AJ159" s="33"/>
      <c r="AK159" s="33"/>
    </row>
    <row r="160" spans="1:37" ht="16.5" customHeight="1">
      <c r="A160" s="246"/>
      <c r="B160" s="299">
        <f>+'Ark1'!C1720</f>
        <v>2024</v>
      </c>
      <c r="C160" s="266">
        <f>+'Ark1'!L1720</f>
        <v>4</v>
      </c>
      <c r="D160" s="266" t="s">
        <v>31</v>
      </c>
      <c r="E160" s="86">
        <f>+'Ark1'!AP1720</f>
        <v>22</v>
      </c>
      <c r="F160" s="274" t="str">
        <f>VLOOKUP(E160,RNR!$D$2:$E$38,2)</f>
        <v>Charolais</v>
      </c>
      <c r="G160" s="86">
        <f>+IF(H160=0,"",'Ark1'!Q1720)</f>
        <v>6</v>
      </c>
      <c r="H160" s="366">
        <f>+'Ark1'!R1720</f>
        <v>8</v>
      </c>
      <c r="I160" s="28">
        <f>+IF(H160=0,"",'Ark1'!AE1720)</f>
        <v>1.5009380863039401</v>
      </c>
      <c r="J160" s="35" t="str">
        <f t="shared" si="11"/>
        <v/>
      </c>
      <c r="K160" s="28">
        <f>+IF(H160=0,"",'Ark1'!AF1720)</f>
        <v>0.76515930091851281</v>
      </c>
      <c r="L160" s="27">
        <f>+IF(H160=0,"",'Ark1'!T1720)</f>
        <v>3.125</v>
      </c>
      <c r="M160" s="298">
        <f>+IF(H160=0,"",'Ark1'!U1720)</f>
        <v>231.82499999999996</v>
      </c>
      <c r="N160" s="35" t="str">
        <f t="shared" si="12"/>
        <v/>
      </c>
      <c r="O160" s="33">
        <f>+IF(H160=0,"",'Ark1'!W1720)</f>
        <v>0</v>
      </c>
      <c r="P160" s="33">
        <f>+IF(H160=0,"",'Ark1'!X1720)</f>
        <v>0</v>
      </c>
      <c r="Q160" s="33">
        <f>+IF(H160=0,"",'Ark1'!AG1720)</f>
        <v>1137.625</v>
      </c>
      <c r="R160" s="33">
        <f>+IF(H160=0,"",'Ark1'!AH1720)</f>
        <v>0</v>
      </c>
      <c r="S160" s="382">
        <f>+IF(H160=0,"",'Ark1'!AR1720)</f>
        <v>204.25</v>
      </c>
      <c r="T160" s="114">
        <f>+IF(H160=0,"",'Ark1'!AS1720)</f>
        <v>26.631497764994766</v>
      </c>
      <c r="U160" s="33">
        <f>+IF(H160=0,"",'Ark1'!Y1720)</f>
        <v>53.342144454455678</v>
      </c>
      <c r="V160" s="27">
        <f>+IF(H160=0,"",'Ark1'!AA1720)</f>
        <v>0.59947894041409</v>
      </c>
      <c r="W160" s="298">
        <f t="shared" si="13"/>
        <v>203.77980441709698</v>
      </c>
      <c r="X160" s="33">
        <f t="shared" si="14"/>
        <v>57.95624999999999</v>
      </c>
      <c r="Y160" s="28">
        <f t="shared" si="15"/>
        <v>1.3333333333333333</v>
      </c>
      <c r="Z160" s="246"/>
      <c r="AA160" s="249"/>
      <c r="AC160" s="28"/>
      <c r="AD160" s="27"/>
      <c r="AE160" s="250"/>
      <c r="AF160" s="86"/>
      <c r="AG160" s="27"/>
      <c r="AH160" s="27"/>
      <c r="AI160" s="33"/>
      <c r="AJ160" s="33"/>
      <c r="AK160" s="33"/>
    </row>
    <row r="161" spans="1:37" ht="16.5" customHeight="1">
      <c r="A161" s="246"/>
      <c r="B161" s="299">
        <f>+'Ark1'!C1721</f>
        <v>2024</v>
      </c>
      <c r="C161" s="266">
        <f>+'Ark1'!L1721</f>
        <v>4</v>
      </c>
      <c r="D161" s="266" t="s">
        <v>31</v>
      </c>
      <c r="E161" s="86">
        <f>+'Ark1'!AP1721</f>
        <v>23</v>
      </c>
      <c r="F161" s="274" t="str">
        <f>VLOOKUP(E161,RNR!$D$2:$E$38,2)</f>
        <v>Aberdeen Angus</v>
      </c>
      <c r="G161" s="86">
        <f>+IF(H161=0,"",'Ark1'!Q1721)</f>
        <v>22</v>
      </c>
      <c r="H161" s="366">
        <f>+'Ark1'!R1721</f>
        <v>53</v>
      </c>
      <c r="I161" s="28">
        <f>+IF(H161=0,"",'Ark1'!AE1721)</f>
        <v>8.1790123456790109</v>
      </c>
      <c r="J161" s="35" t="str">
        <f t="shared" si="11"/>
        <v/>
      </c>
      <c r="K161" s="28">
        <f>+IF(H161=0,"",'Ark1'!AF1721)</f>
        <v>4.8922311569108636</v>
      </c>
      <c r="L161" s="27">
        <f>+IF(H161=0,"",'Ark1'!T1721)</f>
        <v>5.1509433962264151</v>
      </c>
      <c r="M161" s="298">
        <f>+IF(H161=0,"",'Ark1'!U1721)</f>
        <v>232.7509433962264</v>
      </c>
      <c r="N161" s="35" t="str">
        <f t="shared" si="12"/>
        <v/>
      </c>
      <c r="O161" s="33">
        <f>+IF(H161=0,"",'Ark1'!W1721)</f>
        <v>7.5471698113207522</v>
      </c>
      <c r="P161" s="33">
        <f>+IF(H161=0,"",'Ark1'!X1721)</f>
        <v>0</v>
      </c>
      <c r="Q161" s="33">
        <f>+IF(H161=0,"",'Ark1'!AG1721)</f>
        <v>1013</v>
      </c>
      <c r="R161" s="33">
        <f>+IF(H161=0,"",'Ark1'!AH1721)</f>
        <v>0</v>
      </c>
      <c r="S161" s="382">
        <f>+IF(H161=0,"",'Ark1'!AR1721)</f>
        <v>199.24528301886795</v>
      </c>
      <c r="T161" s="114">
        <f>+IF(H161=0,"",'Ark1'!AS1721)</f>
        <v>29.127879521951392</v>
      </c>
      <c r="U161" s="33">
        <f>+IF(H161=0,"",'Ark1'!Y1721)</f>
        <v>42.265904107843632</v>
      </c>
      <c r="V161" s="27">
        <f>+IF(H161=0,"",'Ark1'!AA1721)</f>
        <v>1.1226018702372469</v>
      </c>
      <c r="W161" s="298">
        <f t="shared" si="13"/>
        <v>229.7640112499767</v>
      </c>
      <c r="X161" s="33">
        <f t="shared" si="14"/>
        <v>58.187735849056601</v>
      </c>
      <c r="Y161" s="28">
        <f t="shared" si="15"/>
        <v>2.4090909090909092</v>
      </c>
      <c r="Z161" s="246"/>
      <c r="AA161" s="249"/>
      <c r="AC161" s="28"/>
      <c r="AD161" s="27"/>
      <c r="AE161" s="250"/>
      <c r="AF161" s="86"/>
      <c r="AG161" s="27"/>
      <c r="AH161" s="27"/>
      <c r="AI161" s="33"/>
      <c r="AJ161" s="33"/>
      <c r="AK161" s="33"/>
    </row>
    <row r="162" spans="1:37" ht="16.5" customHeight="1">
      <c r="A162" s="246"/>
      <c r="B162" s="299">
        <f>+'Ark1'!C1722</f>
        <v>2024</v>
      </c>
      <c r="C162" s="266">
        <f>+'Ark1'!L1722</f>
        <v>4</v>
      </c>
      <c r="D162" s="266" t="s">
        <v>31</v>
      </c>
      <c r="E162" s="86">
        <f>+'Ark1'!AP1722</f>
        <v>24</v>
      </c>
      <c r="F162" s="274" t="str">
        <f>VLOOKUP(E162,RNR!$D$2:$E$38,2)</f>
        <v>Limousin</v>
      </c>
      <c r="G162" s="86">
        <f>+IF(H162=0,"",'Ark1'!Q1722)</f>
        <v>1</v>
      </c>
      <c r="H162" s="366">
        <f>+'Ark1'!R1722</f>
        <v>1</v>
      </c>
      <c r="I162" s="28">
        <f>+IF(H162=0,"",'Ark1'!AE1722)</f>
        <v>0.22988505747126439</v>
      </c>
      <c r="J162" s="35" t="str">
        <f t="shared" si="11"/>
        <v/>
      </c>
      <c r="K162" s="28">
        <f>+IF(H162=0,"",'Ark1'!AF1722)</f>
        <v>0.16156129053720877</v>
      </c>
      <c r="L162" s="27">
        <f>+IF(H162=0,"",'Ark1'!T1722)</f>
        <v>3</v>
      </c>
      <c r="M162" s="298">
        <f>+IF(H162=0,"",'Ark1'!U1722)</f>
        <v>301.10000000000002</v>
      </c>
      <c r="N162" s="35" t="str">
        <f t="shared" si="12"/>
        <v/>
      </c>
      <c r="O162" s="33">
        <f>+IF(H162=0,"",'Ark1'!W1722)</f>
        <v>0</v>
      </c>
      <c r="P162" s="33">
        <f>+IF(H162=0,"",'Ark1'!X1722)</f>
        <v>0</v>
      </c>
      <c r="Q162" s="33">
        <f>+IF(H162=0,"",'Ark1'!AG1722)</f>
        <v>1593</v>
      </c>
      <c r="R162" s="33">
        <f>+IF(H162=0,"",'Ark1'!AH1722)</f>
        <v>0</v>
      </c>
      <c r="S162" s="382">
        <f>+IF(H162=0,"",'Ark1'!AR1722)</f>
        <v>217</v>
      </c>
      <c r="T162" s="114">
        <f>+IF(H162=0,"",'Ark1'!AS1722)</f>
        <v>29.4569172034562</v>
      </c>
      <c r="U162" s="33">
        <f>+IF(H162=0,"",'Ark1'!Y1722)</f>
        <v>0</v>
      </c>
      <c r="V162" s="27">
        <f>+IF(H162=0,"",'Ark1'!AA1722)</f>
        <v>0</v>
      </c>
      <c r="W162" s="298">
        <f t="shared" si="13"/>
        <v>189.01443816698054</v>
      </c>
      <c r="X162" s="33">
        <f t="shared" si="14"/>
        <v>75.275000000000006</v>
      </c>
      <c r="Y162" s="28">
        <f t="shared" si="15"/>
        <v>1</v>
      </c>
      <c r="Z162" s="246"/>
      <c r="AA162" s="249"/>
      <c r="AC162" s="28"/>
      <c r="AD162" s="27"/>
      <c r="AE162" s="250"/>
      <c r="AF162" s="86"/>
      <c r="AG162" s="27"/>
      <c r="AH162" s="27"/>
      <c r="AI162" s="33"/>
      <c r="AJ162" s="33"/>
      <c r="AK162" s="33"/>
    </row>
    <row r="163" spans="1:37" ht="16.5" customHeight="1">
      <c r="A163" s="246"/>
      <c r="B163" s="299">
        <f>+'Ark1'!C1723</f>
        <v>2024</v>
      </c>
      <c r="C163" s="266">
        <f>+'Ark1'!L1723</f>
        <v>4</v>
      </c>
      <c r="D163" s="266" t="s">
        <v>31</v>
      </c>
      <c r="E163" s="86">
        <f>+'Ark1'!AP1723</f>
        <v>25</v>
      </c>
      <c r="F163" s="274" t="str">
        <f>VLOOKUP(E163,RNR!$D$2:$E$38,2)</f>
        <v>Kjøttsimmental</v>
      </c>
      <c r="G163" s="86">
        <f>+IF(H163=0,"",'Ark1'!Q1723)</f>
        <v>4</v>
      </c>
      <c r="H163" s="366">
        <f>+'Ark1'!R1723</f>
        <v>5</v>
      </c>
      <c r="I163" s="28">
        <f>+IF(H163=0,"",'Ark1'!AE1723)</f>
        <v>2.2831050228310503</v>
      </c>
      <c r="J163" s="35" t="str">
        <f t="shared" si="11"/>
        <v/>
      </c>
      <c r="K163" s="28">
        <f>+IF(H163=0,"",'Ark1'!AF1723)</f>
        <v>1.2437124433691835</v>
      </c>
      <c r="L163" s="27">
        <f>+IF(H163=0,"",'Ark1'!T1723)</f>
        <v>3.6</v>
      </c>
      <c r="M163" s="298">
        <f>+IF(H163=0,"",'Ark1'!U1723)</f>
        <v>246.96000000000004</v>
      </c>
      <c r="N163" s="35" t="str">
        <f t="shared" si="12"/>
        <v/>
      </c>
      <c r="O163" s="33">
        <f>+IF(H163=0,"",'Ark1'!W1723)</f>
        <v>0</v>
      </c>
      <c r="P163" s="33">
        <f>+IF(H163=0,"",'Ark1'!X1723)</f>
        <v>20</v>
      </c>
      <c r="Q163" s="33">
        <f>+IF(H163=0,"",'Ark1'!AG1723)</f>
        <v>1554</v>
      </c>
      <c r="R163" s="33">
        <f>+IF(H163=0,"",'Ark1'!AH1723)</f>
        <v>0</v>
      </c>
      <c r="S163" s="382">
        <f>+IF(H163=0,"",'Ark1'!AR1723)</f>
        <v>206.8</v>
      </c>
      <c r="T163" s="114">
        <f>+IF(H163=0,"",'Ark1'!AS1723)</f>
        <v>27.033797422019695</v>
      </c>
      <c r="U163" s="33">
        <f>+IF(H163=0,"",'Ark1'!Y1723)</f>
        <v>75.563816737906947</v>
      </c>
      <c r="V163" s="27">
        <f>+IF(H163=0,"",'Ark1'!AA1723)</f>
        <v>0.48989794855663321</v>
      </c>
      <c r="W163" s="298">
        <f t="shared" si="13"/>
        <v>158.91891891891893</v>
      </c>
      <c r="X163" s="33">
        <f t="shared" si="14"/>
        <v>61.740000000000009</v>
      </c>
      <c r="Y163" s="28">
        <f t="shared" si="15"/>
        <v>1.25</v>
      </c>
      <c r="Z163" s="246"/>
      <c r="AA163" s="249"/>
      <c r="AC163" s="28"/>
      <c r="AD163" s="27"/>
      <c r="AE163" s="250"/>
      <c r="AF163" s="86"/>
      <c r="AG163" s="27"/>
      <c r="AH163" s="27"/>
      <c r="AI163" s="33"/>
      <c r="AJ163" s="33"/>
      <c r="AK163" s="33"/>
    </row>
    <row r="164" spans="1:37" ht="16.5" customHeight="1">
      <c r="A164" s="246"/>
      <c r="B164" s="299">
        <f>+'Ark1'!C1724</f>
        <v>2024</v>
      </c>
      <c r="C164" s="266">
        <f>+'Ark1'!L1724</f>
        <v>4</v>
      </c>
      <c r="D164" s="266" t="s">
        <v>31</v>
      </c>
      <c r="E164" s="86">
        <f>+'Ark1'!AP1724</f>
        <v>26</v>
      </c>
      <c r="F164" s="274" t="str">
        <f>VLOOKUP(E164,RNR!$D$2:$E$38,2)</f>
        <v>Blonde d`Aquitaine</v>
      </c>
      <c r="G164" s="86">
        <f>+IF(H164=0,"",'Ark1'!Q1724)</f>
        <v>1</v>
      </c>
      <c r="H164" s="366">
        <f>+'Ark1'!R1724</f>
        <v>5</v>
      </c>
      <c r="I164" s="28">
        <f>+IF(H164=0,"",'Ark1'!AE1724)</f>
        <v>11.111111111111112</v>
      </c>
      <c r="J164" s="35" t="str">
        <f t="shared" si="11"/>
        <v/>
      </c>
      <c r="K164" s="28">
        <f>+IF(H164=0,"",'Ark1'!AF1724)</f>
        <v>6.2326824833318932</v>
      </c>
      <c r="L164" s="27">
        <f>+IF(H164=0,"",'Ark1'!T1724)</f>
        <v>5.6</v>
      </c>
      <c r="M164" s="298">
        <f>+IF(H164=0,"",'Ark1'!U1724)</f>
        <v>230.34</v>
      </c>
      <c r="N164" s="35" t="str">
        <f t="shared" si="12"/>
        <v/>
      </c>
      <c r="O164" s="33">
        <f>+IF(H164=0,"",'Ark1'!W1724)</f>
        <v>20</v>
      </c>
      <c r="P164" s="33">
        <f>+IF(H164=0,"",'Ark1'!X1724)</f>
        <v>0</v>
      </c>
      <c r="Q164" s="33">
        <f>+IF(H164=0,"",'Ark1'!AG1724)</f>
        <v>934.2</v>
      </c>
      <c r="R164" s="33">
        <f>+IF(H164=0,"",'Ark1'!AH1724)</f>
        <v>0</v>
      </c>
      <c r="S164" s="382">
        <f>+IF(H164=0,"",'Ark1'!AR1724)</f>
        <v>202.2</v>
      </c>
      <c r="T164" s="114">
        <f>+IF(H164=0,"",'Ark1'!AS1724)</f>
        <v>27.61902385704029</v>
      </c>
      <c r="U164" s="33">
        <f>+IF(H164=0,"",'Ark1'!Y1724)</f>
        <v>35.851281706516559</v>
      </c>
      <c r="V164" s="27">
        <f>+IF(H164=0,"",'Ark1'!AA1724)</f>
        <v>1.019803902718559</v>
      </c>
      <c r="W164" s="298">
        <f t="shared" si="13"/>
        <v>246.56390494540781</v>
      </c>
      <c r="X164" s="33">
        <f t="shared" si="14"/>
        <v>57.585000000000001</v>
      </c>
      <c r="Y164" s="28">
        <f t="shared" si="15"/>
        <v>5</v>
      </c>
      <c r="Z164" s="246"/>
      <c r="AA164" s="249"/>
      <c r="AC164" s="28"/>
      <c r="AD164" s="27"/>
      <c r="AE164" s="250"/>
      <c r="AF164" s="86"/>
      <c r="AG164" s="27"/>
      <c r="AH164" s="27"/>
      <c r="AI164" s="33"/>
      <c r="AJ164" s="33"/>
      <c r="AK164" s="33"/>
    </row>
    <row r="165" spans="1:37" ht="16.5" customHeight="1">
      <c r="A165" s="246"/>
      <c r="B165" s="299">
        <f>+'Ark1'!C1725</f>
        <v>2024</v>
      </c>
      <c r="C165" s="266">
        <f>+'Ark1'!L1725</f>
        <v>4</v>
      </c>
      <c r="D165" s="266" t="s">
        <v>31</v>
      </c>
      <c r="E165" s="86">
        <f>+'Ark1'!AP1725</f>
        <v>27</v>
      </c>
      <c r="F165" s="274" t="str">
        <f>VLOOKUP(E165,RNR!$D$2:$E$38,2)</f>
        <v>Highland</v>
      </c>
      <c r="G165" s="86">
        <f>+IF(H165=0,"",'Ark1'!Q1725)</f>
        <v>33</v>
      </c>
      <c r="H165" s="366">
        <f>+'Ark1'!R1725</f>
        <v>61</v>
      </c>
      <c r="I165" s="28">
        <f>+IF(H165=0,"",'Ark1'!AE1725)</f>
        <v>29.611650485436897</v>
      </c>
      <c r="J165" s="35" t="str">
        <f t="shared" si="11"/>
        <v/>
      </c>
      <c r="K165" s="28">
        <f>+IF(H165=0,"",'Ark1'!AF1725)</f>
        <v>23.899487465326619</v>
      </c>
      <c r="L165" s="27">
        <f>+IF(H165=0,"",'Ark1'!T1725)</f>
        <v>5.1475409836065591</v>
      </c>
      <c r="M165" s="298">
        <f>+IF(H165=0,"",'Ark1'!U1725)</f>
        <v>179.94590163934421</v>
      </c>
      <c r="N165" s="35" t="str">
        <f t="shared" si="12"/>
        <v/>
      </c>
      <c r="O165" s="33">
        <f>+IF(H165=0,"",'Ark1'!W1725)</f>
        <v>14.754098360655737</v>
      </c>
      <c r="P165" s="33">
        <f>+IF(H165=0,"",'Ark1'!X1725)</f>
        <v>0</v>
      </c>
      <c r="Q165" s="33">
        <f>+IF(H165=0,"",'Ark1'!AG1725)</f>
        <v>1067.7213114754102</v>
      </c>
      <c r="R165" s="33">
        <f>+IF(H165=0,"",'Ark1'!AH1725)</f>
        <v>0</v>
      </c>
      <c r="S165" s="382">
        <f>+IF(H165=0,"",'Ark1'!AR1725)</f>
        <v>183.45901639344265</v>
      </c>
      <c r="T165" s="114">
        <f>+IF(H165=0,"",'Ark1'!AS1725)</f>
        <v>28.555578203095976</v>
      </c>
      <c r="U165" s="33">
        <f>+IF(H165=0,"",'Ark1'!Y1725)</f>
        <v>44.495973565383451</v>
      </c>
      <c r="V165" s="27">
        <f>+IF(H165=0,"",'Ark1'!AA1725)</f>
        <v>1.2124499729246296</v>
      </c>
      <c r="W165" s="298">
        <f t="shared" si="13"/>
        <v>168.5326495831477</v>
      </c>
      <c r="X165" s="33">
        <f t="shared" si="14"/>
        <v>44.986475409836054</v>
      </c>
      <c r="Y165" s="28">
        <f t="shared" si="15"/>
        <v>1.8484848484848484</v>
      </c>
      <c r="Z165" s="246"/>
      <c r="AA165" s="249"/>
      <c r="AC165" s="28"/>
      <c r="AD165" s="27"/>
      <c r="AE165" s="250"/>
      <c r="AF165" s="86"/>
      <c r="AG165" s="27"/>
      <c r="AH165" s="27"/>
      <c r="AI165" s="33"/>
      <c r="AJ165" s="33"/>
      <c r="AK165" s="33"/>
    </row>
    <row r="166" spans="1:37" ht="16.5" customHeight="1">
      <c r="A166" s="246"/>
      <c r="B166" s="299">
        <f>+'Ark1'!C1726</f>
        <v>2024</v>
      </c>
      <c r="C166" s="266">
        <f>+'Ark1'!L1726</f>
        <v>4</v>
      </c>
      <c r="D166" s="266" t="s">
        <v>31</v>
      </c>
      <c r="E166" s="86">
        <f>+'Ark1'!AP1726</f>
        <v>28</v>
      </c>
      <c r="F166" s="274" t="str">
        <f>VLOOKUP(E166,RNR!$D$2:$E$38,2)</f>
        <v>Tiroler Grauvieh</v>
      </c>
      <c r="G166" s="86">
        <f>+IF(H166=0,"",'Ark1'!Q1726)</f>
        <v>4</v>
      </c>
      <c r="H166" s="366">
        <f>+'Ark1'!R1726</f>
        <v>6</v>
      </c>
      <c r="I166" s="28">
        <f>+IF(H166=0,"",'Ark1'!AE1726)</f>
        <v>7.5</v>
      </c>
      <c r="J166" s="35" t="str">
        <f t="shared" si="11"/>
        <v/>
      </c>
      <c r="K166" s="28">
        <f>+IF(H166=0,"",'Ark1'!AF1726)</f>
        <v>4.9726522603881085</v>
      </c>
      <c r="L166" s="27">
        <f>+IF(H166=0,"",'Ark1'!T1726)</f>
        <v>4</v>
      </c>
      <c r="M166" s="298">
        <f>+IF(H166=0,"",'Ark1'!U1726)</f>
        <v>246.68333333333339</v>
      </c>
      <c r="N166" s="35" t="str">
        <f t="shared" si="12"/>
        <v/>
      </c>
      <c r="O166" s="33">
        <f>+IF(H166=0,"",'Ark1'!W1726)</f>
        <v>0</v>
      </c>
      <c r="P166" s="33">
        <f>+IF(H166=0,"",'Ark1'!X1726)</f>
        <v>0</v>
      </c>
      <c r="Q166" s="33">
        <f>+IF(H166=0,"",'Ark1'!AG1726)</f>
        <v>963.6666666666664</v>
      </c>
      <c r="R166" s="33">
        <f>+IF(H166=0,"",'Ark1'!AH1726)</f>
        <v>0</v>
      </c>
      <c r="S166" s="382">
        <f>+IF(H166=0,"",'Ark1'!AR1726)</f>
        <v>207.33333333333337</v>
      </c>
      <c r="T166" s="114">
        <f>+IF(H166=0,"",'Ark1'!AS1726)</f>
        <v>27.467721298020368</v>
      </c>
      <c r="U166" s="33">
        <f>+IF(H166=0,"",'Ark1'!Y1726)</f>
        <v>41.26856821143928</v>
      </c>
      <c r="V166" s="27">
        <f>+IF(H166=0,"",'Ark1'!AA1726)</f>
        <v>1.1547005383792519</v>
      </c>
      <c r="W166" s="298">
        <f t="shared" si="13"/>
        <v>255.98408855067464</v>
      </c>
      <c r="X166" s="33">
        <f t="shared" si="14"/>
        <v>61.670833333333348</v>
      </c>
      <c r="Y166" s="28">
        <f t="shared" si="15"/>
        <v>1.5</v>
      </c>
      <c r="Z166" s="246"/>
      <c r="AA166" s="249"/>
      <c r="AC166" s="28"/>
      <c r="AD166" s="27"/>
      <c r="AE166" s="250"/>
      <c r="AF166" s="86"/>
      <c r="AG166" s="27"/>
      <c r="AH166" s="27"/>
      <c r="AI166" s="33"/>
      <c r="AJ166" s="33"/>
      <c r="AK166" s="33"/>
    </row>
    <row r="167" spans="1:37" ht="16.5" customHeight="1">
      <c r="A167" s="246"/>
      <c r="B167" s="299">
        <f>+'Ark1'!C1727</f>
        <v>2024</v>
      </c>
      <c r="C167" s="266">
        <f>+'Ark1'!L1727</f>
        <v>4</v>
      </c>
      <c r="D167" s="266" t="s">
        <v>31</v>
      </c>
      <c r="E167" s="86">
        <f>+'Ark1'!AP1727</f>
        <v>29</v>
      </c>
      <c r="F167" s="274" t="str">
        <f>VLOOKUP(E167,RNR!$D$2:$E$38,2)</f>
        <v>Dexter</v>
      </c>
      <c r="G167" s="86">
        <f>+IF(H167=0,"",'Ark1'!Q1727)</f>
        <v>32</v>
      </c>
      <c r="H167" s="366">
        <f>+'Ark1'!R1727</f>
        <v>48</v>
      </c>
      <c r="I167" s="28">
        <f>+IF(H167=0,"",'Ark1'!AE1727)</f>
        <v>28.07017543859649</v>
      </c>
      <c r="J167" s="35" t="str">
        <f t="shared" si="11"/>
        <v/>
      </c>
      <c r="K167" s="28">
        <f>+IF(H167=0,"",'Ark1'!AF1727)</f>
        <v>25.140942304410554</v>
      </c>
      <c r="L167" s="27">
        <f>+IF(H167=0,"",'Ark1'!T1727)</f>
        <v>6.6458333333333313</v>
      </c>
      <c r="M167" s="298">
        <f>+IF(H167=0,"",'Ark1'!U1727)</f>
        <v>168.80833333333339</v>
      </c>
      <c r="N167" s="35" t="str">
        <f t="shared" si="12"/>
        <v/>
      </c>
      <c r="O167" s="33">
        <f>+IF(H167=0,"",'Ark1'!W1727)</f>
        <v>47.916666666666657</v>
      </c>
      <c r="P167" s="33">
        <f>+IF(H167=0,"",'Ark1'!X1727)</f>
        <v>0</v>
      </c>
      <c r="Q167" s="33">
        <f>+IF(H167=0,"",'Ark1'!AG1727)</f>
        <v>1080.6875</v>
      </c>
      <c r="R167" s="33">
        <f>+IF(H167=0,"",'Ark1'!AH1727)</f>
        <v>0</v>
      </c>
      <c r="S167" s="382">
        <f>+IF(H167=0,"",'Ark1'!AR1727)</f>
        <v>178.75</v>
      </c>
      <c r="T167" s="114">
        <f>+IF(H167=0,"",'Ark1'!AS1727)</f>
        <v>29.23571890755813</v>
      </c>
      <c r="U167" s="33">
        <f>+IF(H167=0,"",'Ark1'!Y1727)</f>
        <v>31.832359278291221</v>
      </c>
      <c r="V167" s="27">
        <f>+IF(H167=0,"",'Ark1'!AA1727)</f>
        <v>1.8873436285483964</v>
      </c>
      <c r="W167" s="298">
        <f t="shared" si="13"/>
        <v>156.20457656198801</v>
      </c>
      <c r="X167" s="33">
        <f t="shared" si="14"/>
        <v>42.202083333333348</v>
      </c>
      <c r="Y167" s="28">
        <f t="shared" si="15"/>
        <v>1.5</v>
      </c>
      <c r="Z167" s="246"/>
      <c r="AA167" s="249"/>
      <c r="AC167" s="28"/>
      <c r="AD167" s="27"/>
      <c r="AE167" s="250"/>
      <c r="AF167" s="86"/>
      <c r="AG167" s="27"/>
      <c r="AH167" s="27"/>
      <c r="AI167" s="33"/>
      <c r="AJ167" s="33"/>
      <c r="AK167" s="33"/>
    </row>
    <row r="168" spans="1:37" ht="15.6">
      <c r="A168" s="246"/>
      <c r="B168" s="299">
        <f>+'Ark1'!C1728</f>
        <v>2024</v>
      </c>
      <c r="C168" s="266">
        <f>+'Ark1'!L1728</f>
        <v>4</v>
      </c>
      <c r="D168" s="266" t="s">
        <v>31</v>
      </c>
      <c r="E168" s="86">
        <f>+'Ark1'!AP1728</f>
        <v>30</v>
      </c>
      <c r="F168" s="274" t="str">
        <f>VLOOKUP(E168,RNR!$D$2:$E$38,2)</f>
        <v>Piemontese</v>
      </c>
      <c r="G168" s="86" t="str">
        <f>+IF(H168=0,"",'Ark1'!Q1728)</f>
        <v/>
      </c>
      <c r="H168" s="366">
        <f>+'Ark1'!R1728</f>
        <v>0</v>
      </c>
      <c r="I168" s="28" t="str">
        <f>+IF(H168=0,"",'Ark1'!AE1728)</f>
        <v/>
      </c>
      <c r="J168" s="35" t="str">
        <f t="shared" si="11"/>
        <v/>
      </c>
      <c r="K168" s="28" t="str">
        <f>+IF(H168=0,"",'Ark1'!AF1728)</f>
        <v/>
      </c>
      <c r="L168" s="27" t="str">
        <f>+IF(H168=0,"",'Ark1'!T1728)</f>
        <v/>
      </c>
      <c r="M168" s="298" t="str">
        <f>+IF(H168=0,"",'Ark1'!U1728)</f>
        <v/>
      </c>
      <c r="N168" s="35" t="str">
        <f t="shared" si="12"/>
        <v/>
      </c>
      <c r="O168" s="33" t="str">
        <f>+IF(H168=0,"",'Ark1'!W1728)</f>
        <v/>
      </c>
      <c r="P168" s="33" t="str">
        <f>+IF(H168=0,"",'Ark1'!X1728)</f>
        <v/>
      </c>
      <c r="Q168" s="33" t="str">
        <f>+IF(H168=0,"",'Ark1'!AG1728)</f>
        <v/>
      </c>
      <c r="R168" s="33" t="str">
        <f>+IF(H168=0,"",'Ark1'!AH1728)</f>
        <v/>
      </c>
      <c r="S168" s="382" t="str">
        <f>+IF(H168=0,"",'Ark1'!AR1728)</f>
        <v/>
      </c>
      <c r="T168" s="114" t="str">
        <f>+IF(H168=0,"",'Ark1'!AS1728)</f>
        <v/>
      </c>
      <c r="U168" s="33" t="str">
        <f>+IF(H168=0,"",'Ark1'!Y1728)</f>
        <v/>
      </c>
      <c r="V168" s="27" t="str">
        <f>+IF(H168=0,"",'Ark1'!AA1728)</f>
        <v/>
      </c>
      <c r="W168" s="298" t="str">
        <f t="shared" si="13"/>
        <v/>
      </c>
      <c r="X168" s="33" t="str">
        <f t="shared" si="14"/>
        <v/>
      </c>
      <c r="Y168" s="28" t="str">
        <f t="shared" si="15"/>
        <v/>
      </c>
      <c r="Z168" s="246"/>
      <c r="AA168" s="86"/>
      <c r="AC168" s="28"/>
      <c r="AD168" s="27"/>
      <c r="AE168" s="86"/>
      <c r="AF168" s="86"/>
      <c r="AG168" s="27"/>
      <c r="AH168" s="27"/>
      <c r="AI168" s="33"/>
      <c r="AJ168" s="33"/>
      <c r="AK168" s="33"/>
    </row>
    <row r="169" spans="1:37" ht="17.25" customHeight="1">
      <c r="A169" s="246"/>
      <c r="B169" s="299">
        <f>+'Ark1'!C1729</f>
        <v>2024</v>
      </c>
      <c r="C169" s="266">
        <f>+'Ark1'!L1729</f>
        <v>4</v>
      </c>
      <c r="D169" s="266" t="s">
        <v>31</v>
      </c>
      <c r="E169" s="86">
        <f>+'Ark1'!AP1729</f>
        <v>31</v>
      </c>
      <c r="F169" s="274" t="str">
        <f>VLOOKUP(E169,RNR!$D$2:$E$38,2)</f>
        <v>Galloway</v>
      </c>
      <c r="G169" s="86">
        <f>+IF(H169=0,"",'Ark1'!Q1729)</f>
        <v>7</v>
      </c>
      <c r="H169" s="366">
        <f>+'Ark1'!R1729</f>
        <v>10</v>
      </c>
      <c r="I169" s="28">
        <f>+IF(H169=0,"",'Ark1'!AE1729)</f>
        <v>16.129032258064512</v>
      </c>
      <c r="J169" s="35" t="str">
        <f t="shared" si="11"/>
        <v/>
      </c>
      <c r="K169" s="28">
        <f>+IF(H169=0,"",'Ark1'!AF1729)</f>
        <v>11.688740136112337</v>
      </c>
      <c r="L169" s="27">
        <f>+IF(H169=0,"",'Ark1'!T1729)</f>
        <v>6.3</v>
      </c>
      <c r="M169" s="298">
        <f>+IF(H169=0,"",'Ark1'!U1729)</f>
        <v>219.67</v>
      </c>
      <c r="N169" s="35" t="str">
        <f t="shared" si="12"/>
        <v/>
      </c>
      <c r="O169" s="33">
        <f>+IF(H169=0,"",'Ark1'!W1729)</f>
        <v>30</v>
      </c>
      <c r="P169" s="33">
        <f>+IF(H169=0,"",'Ark1'!X1729)</f>
        <v>0</v>
      </c>
      <c r="Q169" s="33">
        <f>+IF(H169=0,"",'Ark1'!AG1729)</f>
        <v>934.7</v>
      </c>
      <c r="R169" s="33">
        <f>+IF(H169=0,"",'Ark1'!AH1729)</f>
        <v>0</v>
      </c>
      <c r="S169" s="382">
        <f>+IF(H169=0,"",'Ark1'!AR1729)</f>
        <v>195.7</v>
      </c>
      <c r="T169" s="114">
        <f>+IF(H169=0,"",'Ark1'!AS1729)</f>
        <v>28.9383393027707</v>
      </c>
      <c r="U169" s="33">
        <f>+IF(H169=0,"",'Ark1'!Y1729)</f>
        <v>45.976081825227531</v>
      </c>
      <c r="V169" s="27">
        <f>+IF(H169=0,"",'Ark1'!AA1729)</f>
        <v>1.4866068747318513</v>
      </c>
      <c r="W169" s="298">
        <f t="shared" si="13"/>
        <v>235.01658286081096</v>
      </c>
      <c r="X169" s="33">
        <f t="shared" si="14"/>
        <v>54.917499999999997</v>
      </c>
      <c r="Y169" s="28">
        <f t="shared" si="15"/>
        <v>1.4285714285714286</v>
      </c>
      <c r="Z169" s="246"/>
      <c r="AA169" s="212"/>
      <c r="AC169" s="28"/>
      <c r="AD169" s="27"/>
      <c r="AE169" s="250"/>
      <c r="AF169" s="86"/>
      <c r="AG169" s="27"/>
      <c r="AH169" s="27"/>
      <c r="AI169" s="33"/>
      <c r="AJ169" s="33"/>
      <c r="AK169" s="33"/>
    </row>
    <row r="170" spans="1:37" ht="15.6">
      <c r="A170" s="246"/>
      <c r="B170" s="299">
        <f>+'Ark1'!C1730</f>
        <v>2024</v>
      </c>
      <c r="C170" s="266">
        <f>+'Ark1'!L1730</f>
        <v>4</v>
      </c>
      <c r="D170" s="266" t="s">
        <v>31</v>
      </c>
      <c r="E170" s="86">
        <f>+'Ark1'!AP1730</f>
        <v>32</v>
      </c>
      <c r="F170" s="274" t="str">
        <f>VLOOKUP(E170,RNR!$D$2:$E$38,2)</f>
        <v>Salers</v>
      </c>
      <c r="G170" s="86" t="str">
        <f>+IF(H170=0,"",'Ark1'!Q1730)</f>
        <v/>
      </c>
      <c r="H170" s="366">
        <f>+'Ark1'!R1730</f>
        <v>0</v>
      </c>
      <c r="I170" s="28" t="str">
        <f>+IF(H170=0,"",'Ark1'!AE1730)</f>
        <v/>
      </c>
      <c r="J170" s="35" t="str">
        <f t="shared" si="11"/>
        <v/>
      </c>
      <c r="K170" s="28" t="str">
        <f>+IF(H170=0,"",'Ark1'!AF1730)</f>
        <v/>
      </c>
      <c r="L170" s="27" t="str">
        <f>+IF(H170=0,"",'Ark1'!T1730)</f>
        <v/>
      </c>
      <c r="M170" s="298" t="str">
        <f>+IF(H170=0,"",'Ark1'!U1730)</f>
        <v/>
      </c>
      <c r="N170" s="35" t="str">
        <f t="shared" si="12"/>
        <v/>
      </c>
      <c r="O170" s="33" t="str">
        <f>+IF(H170=0,"",'Ark1'!W1730)</f>
        <v/>
      </c>
      <c r="P170" s="33" t="str">
        <f>+IF(H170=0,"",'Ark1'!X1730)</f>
        <v/>
      </c>
      <c r="Q170" s="33" t="str">
        <f>+IF(H170=0,"",'Ark1'!AG1730)</f>
        <v/>
      </c>
      <c r="R170" s="33" t="str">
        <f>+IF(H170=0,"",'Ark1'!AH1730)</f>
        <v/>
      </c>
      <c r="S170" s="382" t="str">
        <f>+IF(H170=0,"",'Ark1'!AR1730)</f>
        <v/>
      </c>
      <c r="T170" s="114" t="str">
        <f>+IF(H170=0,"",'Ark1'!AS1730)</f>
        <v/>
      </c>
      <c r="U170" s="33" t="str">
        <f>+IF(H170=0,"",'Ark1'!Y1730)</f>
        <v/>
      </c>
      <c r="V170" s="27" t="str">
        <f>+IF(H170=0,"",'Ark1'!AA1730)</f>
        <v/>
      </c>
      <c r="W170" s="298" t="str">
        <f t="shared" si="13"/>
        <v/>
      </c>
      <c r="X170" s="33" t="str">
        <f t="shared" si="14"/>
        <v/>
      </c>
      <c r="Y170" s="28" t="str">
        <f t="shared" si="15"/>
        <v/>
      </c>
      <c r="Z170" s="246"/>
      <c r="AA170" s="212"/>
      <c r="AC170" s="28"/>
      <c r="AD170" s="27"/>
      <c r="AE170" s="86"/>
      <c r="AF170" s="86"/>
      <c r="AG170" s="27"/>
      <c r="AH170" s="27"/>
      <c r="AI170" s="33"/>
      <c r="AJ170" s="33"/>
      <c r="AK170" s="33"/>
    </row>
    <row r="171" spans="1:37" ht="15.6">
      <c r="A171" s="246"/>
      <c r="B171" s="299">
        <f>+'Ark1'!C1731</f>
        <v>2024</v>
      </c>
      <c r="C171" s="266">
        <f>+'Ark1'!L1731</f>
        <v>4</v>
      </c>
      <c r="D171" s="266" t="s">
        <v>31</v>
      </c>
      <c r="E171" s="86">
        <f>+'Ark1'!AP1731</f>
        <v>33</v>
      </c>
      <c r="F171" s="274" t="str">
        <f>VLOOKUP(E171,RNR!$D$2:$E$38,2)</f>
        <v>Chianina</v>
      </c>
      <c r="G171" s="86" t="str">
        <f>+IF(H171=0,"",'Ark1'!Q1731)</f>
        <v/>
      </c>
      <c r="H171" s="366">
        <f>+'Ark1'!R1731</f>
        <v>0</v>
      </c>
      <c r="I171" s="28" t="str">
        <f>+IF(H171=0,"",'Ark1'!AE1731)</f>
        <v/>
      </c>
      <c r="J171" s="35" t="str">
        <f t="shared" si="11"/>
        <v/>
      </c>
      <c r="K171" s="28" t="str">
        <f>+IF(H171=0,"",'Ark1'!AF1731)</f>
        <v/>
      </c>
      <c r="L171" s="27" t="str">
        <f>+IF(H171=0,"",'Ark1'!T1731)</f>
        <v/>
      </c>
      <c r="M171" s="298" t="str">
        <f>+IF(H171=0,"",'Ark1'!U1731)</f>
        <v/>
      </c>
      <c r="N171" s="35" t="str">
        <f t="shared" si="12"/>
        <v/>
      </c>
      <c r="O171" s="33" t="str">
        <f>+IF(H171=0,"",'Ark1'!W1731)</f>
        <v/>
      </c>
      <c r="P171" s="33" t="str">
        <f>+IF(H171=0,"",'Ark1'!X1731)</f>
        <v/>
      </c>
      <c r="Q171" s="33" t="str">
        <f>+IF(H171=0,"",'Ark1'!AG1731)</f>
        <v/>
      </c>
      <c r="R171" s="33" t="str">
        <f>+IF(H171=0,"",'Ark1'!AH1731)</f>
        <v/>
      </c>
      <c r="S171" s="382" t="str">
        <f>+IF(H171=0,"",'Ark1'!AR1731)</f>
        <v/>
      </c>
      <c r="T171" s="114" t="str">
        <f>+IF(H171=0,"",'Ark1'!AS1731)</f>
        <v/>
      </c>
      <c r="U171" s="33" t="str">
        <f>+IF(H171=0,"",'Ark1'!Y1731)</f>
        <v/>
      </c>
      <c r="V171" s="27" t="str">
        <f>+IF(H171=0,"",'Ark1'!AA1731)</f>
        <v/>
      </c>
      <c r="W171" s="298" t="str">
        <f t="shared" si="13"/>
        <v/>
      </c>
      <c r="X171" s="33" t="str">
        <f t="shared" si="14"/>
        <v/>
      </c>
      <c r="Y171" s="28" t="str">
        <f t="shared" si="15"/>
        <v/>
      </c>
      <c r="Z171" s="246"/>
      <c r="AA171" s="270"/>
      <c r="AC171" s="28"/>
      <c r="AD171" s="27"/>
      <c r="AE171" s="86"/>
      <c r="AF171" s="86"/>
      <c r="AG171" s="27"/>
      <c r="AH171" s="27"/>
      <c r="AI171" s="33"/>
      <c r="AJ171" s="33"/>
      <c r="AK171" s="33"/>
    </row>
    <row r="172" spans="1:37" ht="16.5" customHeight="1">
      <c r="A172" s="246"/>
      <c r="B172" s="299">
        <f>+'Ark1'!C1732</f>
        <v>2024</v>
      </c>
      <c r="C172" s="266">
        <f>+'Ark1'!L1732</f>
        <v>4</v>
      </c>
      <c r="D172" s="266" t="s">
        <v>31</v>
      </c>
      <c r="E172" s="86">
        <f>+'Ark1'!AP1732</f>
        <v>34</v>
      </c>
      <c r="F172" s="274" t="str">
        <f>VLOOKUP(E172,RNR!$D$2:$E$38,2)</f>
        <v>Belgisk blå</v>
      </c>
      <c r="G172" s="86" t="str">
        <f>+IF(H172=0,"",'Ark1'!Q1732)</f>
        <v/>
      </c>
      <c r="H172" s="366">
        <f>+'Ark1'!R1732</f>
        <v>0</v>
      </c>
      <c r="I172" s="28" t="str">
        <f>+IF(H172=0,"",'Ark1'!AE1732)</f>
        <v/>
      </c>
      <c r="J172" s="35" t="str">
        <f t="shared" si="11"/>
        <v/>
      </c>
      <c r="K172" s="28" t="str">
        <f>+IF(H172=0,"",'Ark1'!AF1732)</f>
        <v/>
      </c>
      <c r="L172" s="27" t="str">
        <f>+IF(H172=0,"",'Ark1'!T1732)</f>
        <v/>
      </c>
      <c r="M172" s="298" t="str">
        <f>+IF(H172=0,"",'Ark1'!U1732)</f>
        <v/>
      </c>
      <c r="N172" s="35" t="str">
        <f t="shared" si="12"/>
        <v/>
      </c>
      <c r="O172" s="33" t="str">
        <f>+IF(H172=0,"",'Ark1'!W1732)</f>
        <v/>
      </c>
      <c r="P172" s="33" t="str">
        <f>+IF(H172=0,"",'Ark1'!X1732)</f>
        <v/>
      </c>
      <c r="Q172" s="33" t="str">
        <f>+IF(H172=0,"",'Ark1'!AG1732)</f>
        <v/>
      </c>
      <c r="R172" s="33" t="str">
        <f>+IF(H172=0,"",'Ark1'!AH1732)</f>
        <v/>
      </c>
      <c r="S172" s="382" t="str">
        <f>+IF(H172=0,"",'Ark1'!AR1732)</f>
        <v/>
      </c>
      <c r="T172" s="114" t="str">
        <f>+IF(H172=0,"",'Ark1'!AS1732)</f>
        <v/>
      </c>
      <c r="U172" s="33" t="str">
        <f>+IF(H172=0,"",'Ark1'!Y1732)</f>
        <v/>
      </c>
      <c r="V172" s="27" t="str">
        <f>+IF(H172=0,"",'Ark1'!AA1732)</f>
        <v/>
      </c>
      <c r="W172" s="298" t="str">
        <f t="shared" si="13"/>
        <v/>
      </c>
      <c r="X172" s="33" t="str">
        <f t="shared" si="14"/>
        <v/>
      </c>
      <c r="Y172" s="28" t="str">
        <f t="shared" si="15"/>
        <v/>
      </c>
      <c r="Z172" s="246"/>
      <c r="AA172" s="212"/>
      <c r="AC172" s="28"/>
      <c r="AD172" s="27"/>
      <c r="AE172" s="86"/>
      <c r="AF172" s="86"/>
      <c r="AG172" s="271"/>
      <c r="AH172" s="271"/>
      <c r="AI172" s="33"/>
      <c r="AJ172" s="33"/>
      <c r="AK172" s="33"/>
    </row>
    <row r="173" spans="1:37" ht="15.6">
      <c r="A173" s="246"/>
      <c r="B173" s="299">
        <f>+'Ark1'!C1733</f>
        <v>2024</v>
      </c>
      <c r="C173" s="266">
        <f>+'Ark1'!L1733</f>
        <v>4</v>
      </c>
      <c r="D173" s="266" t="s">
        <v>31</v>
      </c>
      <c r="E173" s="86">
        <f>+'Ark1'!AP1733</f>
        <v>39</v>
      </c>
      <c r="F173" s="274" t="str">
        <f>VLOOKUP(E173,RNR!$D$2:$E$38,2)</f>
        <v>Wagyu</v>
      </c>
      <c r="G173" s="86">
        <f>+IF(H173=0,"",'Ark1'!Q1733)</f>
        <v>1</v>
      </c>
      <c r="H173" s="366">
        <f>+'Ark1'!R1733</f>
        <v>1</v>
      </c>
      <c r="I173" s="28">
        <f>+IF(H173=0,"",'Ark1'!AE1733)</f>
        <v>5</v>
      </c>
      <c r="J173" s="35" t="str">
        <f t="shared" si="11"/>
        <v/>
      </c>
      <c r="K173" s="28">
        <f>+IF(H173=0,"",'Ark1'!AF1733)</f>
        <v>3.4373165190309645</v>
      </c>
      <c r="L173" s="27">
        <f>+IF(H173=0,"",'Ark1'!T1733)</f>
        <v>6</v>
      </c>
      <c r="M173" s="298">
        <f>+IF(H173=0,"",'Ark1'!U1733)</f>
        <v>269.3</v>
      </c>
      <c r="N173" s="35" t="str">
        <f t="shared" si="12"/>
        <v/>
      </c>
      <c r="O173" s="33">
        <f>+IF(H173=0,"",'Ark1'!W1733)</f>
        <v>0</v>
      </c>
      <c r="P173" s="33">
        <f>+IF(H173=0,"",'Ark1'!X1733)</f>
        <v>0</v>
      </c>
      <c r="Q173" s="33">
        <f>+IF(H173=0,"",'Ark1'!AG1733)</f>
        <v>805</v>
      </c>
      <c r="R173" s="33">
        <f>+IF(H173=0,"",'Ark1'!AH1733)</f>
        <v>0</v>
      </c>
      <c r="S173" s="382">
        <f>+IF(H173=0,"",'Ark1'!AR1733)</f>
        <v>215</v>
      </c>
      <c r="T173" s="114">
        <f>+IF(H173=0,"",'Ark1'!AS1733)</f>
        <v>27.066799149760399</v>
      </c>
      <c r="U173" s="33">
        <f>+IF(H173=0,"",'Ark1'!Y1733)</f>
        <v>0</v>
      </c>
      <c r="V173" s="27">
        <f>+IF(H173=0,"",'Ark1'!AA1733)</f>
        <v>0</v>
      </c>
      <c r="W173" s="298">
        <f t="shared" si="13"/>
        <v>334.53416149068323</v>
      </c>
      <c r="X173" s="33">
        <f t="shared" si="14"/>
        <v>67.325000000000003</v>
      </c>
      <c r="Y173" s="28">
        <f t="shared" si="15"/>
        <v>1</v>
      </c>
      <c r="Z173" s="246"/>
      <c r="AA173" s="249"/>
      <c r="AC173" s="28"/>
      <c r="AD173" s="27"/>
      <c r="AE173" s="249"/>
      <c r="AF173" s="86"/>
      <c r="AJ173" s="86"/>
    </row>
    <row r="174" spans="1:37" ht="15.6">
      <c r="A174" s="246"/>
      <c r="B174" s="299">
        <f>+'Ark1'!C1734</f>
        <v>2024</v>
      </c>
      <c r="C174" s="266">
        <f>+'Ark1'!L1734</f>
        <v>4</v>
      </c>
      <c r="D174" s="266" t="s">
        <v>31</v>
      </c>
      <c r="E174" s="86">
        <f>+'Ark1'!AP1734</f>
        <v>40</v>
      </c>
      <c r="F174" s="274" t="str">
        <f>VLOOKUP(E174,RNR!$D$2:$E$38,2)</f>
        <v>Jak (Bos Grunniens)</v>
      </c>
      <c r="G174" s="86">
        <f>+IF(H174=0,"",'Ark1'!Q1734)</f>
        <v>1</v>
      </c>
      <c r="H174" s="366">
        <f>+'Ark1'!R1734</f>
        <v>1</v>
      </c>
      <c r="I174" s="28">
        <f>+IF(H174=0,"",'Ark1'!AE1734)</f>
        <v>33.333333333333343</v>
      </c>
      <c r="J174" s="35" t="str">
        <f t="shared" si="11"/>
        <v/>
      </c>
      <c r="K174" s="28">
        <f>+IF(H174=0,"",'Ark1'!AF1734)</f>
        <v>48.809300581286323</v>
      </c>
      <c r="L174" s="27">
        <f>+IF(H174=0,"",'Ark1'!T1734)</f>
        <v>8</v>
      </c>
      <c r="M174" s="298">
        <f>+IF(H174=0,"",'Ark1'!U1734)</f>
        <v>260.3</v>
      </c>
      <c r="N174" s="35" t="str">
        <f t="shared" si="12"/>
        <v/>
      </c>
      <c r="O174" s="33">
        <f>+IF(H174=0,"",'Ark1'!W1734)</f>
        <v>100</v>
      </c>
      <c r="P174" s="33">
        <f>+IF(H174=0,"",'Ark1'!X1734)</f>
        <v>0</v>
      </c>
      <c r="Q174" s="33">
        <f>+IF(H174=0,"",'Ark1'!AG1734)</f>
        <v>2662</v>
      </c>
      <c r="R174" s="33">
        <f>+IF(H174=0,"",'Ark1'!AH1734)</f>
        <v>0</v>
      </c>
      <c r="S174" s="382">
        <f>+IF(H174=0,"",'Ark1'!AR1734)</f>
        <v>203</v>
      </c>
      <c r="T174" s="114">
        <f>+IF(H174=0,"",'Ark1'!AS1734)</f>
        <v>31.080302296583305</v>
      </c>
      <c r="U174" s="33">
        <f>+IF(H174=0,"",'Ark1'!Y1734)</f>
        <v>0</v>
      </c>
      <c r="V174" s="27">
        <f>+IF(H174=0,"",'Ark1'!AA1734)</f>
        <v>0</v>
      </c>
      <c r="W174" s="298">
        <f t="shared" si="13"/>
        <v>97.78362133734035</v>
      </c>
      <c r="X174" s="33">
        <f t="shared" si="14"/>
        <v>65.075000000000003</v>
      </c>
      <c r="Y174" s="28">
        <f t="shared" si="15"/>
        <v>1</v>
      </c>
      <c r="Z174" s="246"/>
      <c r="AA174" s="249"/>
      <c r="AC174" s="28"/>
      <c r="AD174" s="27"/>
      <c r="AE174" s="272"/>
      <c r="AF174" s="86"/>
      <c r="AG174" s="27"/>
      <c r="AH174" s="250"/>
      <c r="AJ174" s="86"/>
    </row>
    <row r="175" spans="1:37" ht="15.6">
      <c r="A175" s="246"/>
      <c r="B175" s="299">
        <f>+'Ark1'!C1735</f>
        <v>2024</v>
      </c>
      <c r="C175" s="266">
        <f>+'Ark1'!L1735</f>
        <v>4</v>
      </c>
      <c r="D175" s="266" t="s">
        <v>31</v>
      </c>
      <c r="E175" s="86">
        <f>+'Ark1'!AP1735</f>
        <v>98</v>
      </c>
      <c r="F175" s="274" t="str">
        <f>VLOOKUP(E175,RNR!$D$2:$E$38,2)</f>
        <v>Krysning</v>
      </c>
      <c r="G175" s="86">
        <f>+IF(H175=0,"",'Ark1'!Q1735)</f>
        <v>43</v>
      </c>
      <c r="H175" s="366">
        <f>+'Ark1'!R1735</f>
        <v>64</v>
      </c>
      <c r="I175" s="28">
        <f>+IF(H175=0,"",'Ark1'!AE1735)</f>
        <v>15.571776155717764</v>
      </c>
      <c r="J175" s="35" t="str">
        <f t="shared" si="11"/>
        <v/>
      </c>
      <c r="K175" s="28">
        <f>+IF(H175=0,"",'Ark1'!AF1735)</f>
        <v>12.158232385434079</v>
      </c>
      <c r="L175" s="27">
        <f>+IF(H175=0,"",'Ark1'!T1735)</f>
        <v>5.84375</v>
      </c>
      <c r="M175" s="298">
        <f>+IF(H175=0,"",'Ark1'!U1735)</f>
        <v>258.36718749999994</v>
      </c>
      <c r="N175" s="35" t="str">
        <f t="shared" si="12"/>
        <v/>
      </c>
      <c r="O175" s="33">
        <f>+IF(H175=0,"",'Ark1'!W1735)</f>
        <v>32.8125</v>
      </c>
      <c r="P175" s="33">
        <f>+IF(H175=0,"",'Ark1'!X1735)</f>
        <v>4.6875</v>
      </c>
      <c r="Q175" s="33">
        <f>+IF(H175=0,"",'Ark1'!AG1735)</f>
        <v>943.484375</v>
      </c>
      <c r="R175" s="33">
        <f>+IF(H175=0,"",'Ark1'!AH1735)</f>
        <v>0</v>
      </c>
      <c r="S175" s="382">
        <f>+IF(H175=0,"",'Ark1'!AR1735)</f>
        <v>205.609375</v>
      </c>
      <c r="T175" s="114">
        <f>+IF(H175=0,"",'Ark1'!AS1735)</f>
        <v>29.200499682602807</v>
      </c>
      <c r="U175" s="33">
        <f>+IF(H175=0,"",'Ark1'!Y1735)</f>
        <v>58.437378488343597</v>
      </c>
      <c r="V175" s="27">
        <f>+IF(H175=0,"",'Ark1'!AA1735)</f>
        <v>1.4493398281631547</v>
      </c>
      <c r="W175" s="298">
        <f t="shared" si="13"/>
        <v>273.84363148568298</v>
      </c>
      <c r="X175" s="33">
        <f t="shared" si="14"/>
        <v>64.591796874999986</v>
      </c>
      <c r="Y175" s="28">
        <f t="shared" si="15"/>
        <v>1.4883720930232558</v>
      </c>
      <c r="Z175" s="246"/>
      <c r="AA175" s="249"/>
      <c r="AC175" s="28"/>
      <c r="AD175" s="27"/>
      <c r="AE175" s="272"/>
      <c r="AF175" s="86"/>
      <c r="AJ175" s="86"/>
    </row>
    <row r="176" spans="1:37" ht="15.6">
      <c r="A176" s="246"/>
      <c r="B176" s="299">
        <f>+'Ark1'!C1736</f>
        <v>2024</v>
      </c>
      <c r="C176" s="266">
        <f>+'Ark1'!L1736</f>
        <v>4</v>
      </c>
      <c r="D176" s="266" t="s">
        <v>31</v>
      </c>
      <c r="E176" s="86">
        <f>+'Ark1'!AP1736</f>
        <v>99</v>
      </c>
      <c r="F176" s="274" t="str">
        <f>VLOOKUP(E176,RNR!$D$2:$E$38,2)</f>
        <v>Ukjent rase</v>
      </c>
      <c r="G176" s="86">
        <f>+IF(H176=0,"",'Ark1'!Q1736)</f>
        <v>14</v>
      </c>
      <c r="H176" s="366">
        <f>+'Ark1'!R1736</f>
        <v>17</v>
      </c>
      <c r="I176" s="28">
        <f>+IF(H176=0,"",'Ark1'!AE1736)</f>
        <v>32.075471698113205</v>
      </c>
      <c r="J176" s="35" t="str">
        <f t="shared" si="11"/>
        <v/>
      </c>
      <c r="K176" s="28">
        <f>+IF(H176=0,"",'Ark1'!AF1736)</f>
        <v>26.541801912448459</v>
      </c>
      <c r="L176" s="27">
        <f>+IF(H176=0,"",'Ark1'!T1736)</f>
        <v>5.7647058823529411</v>
      </c>
      <c r="M176" s="298">
        <f>+IF(H176=0,"",'Ark1'!U1736)</f>
        <v>249.15882352941176</v>
      </c>
      <c r="N176" s="35" t="str">
        <f t="shared" si="12"/>
        <v/>
      </c>
      <c r="O176" s="33">
        <f>+IF(H176=0,"",'Ark1'!W1736)</f>
        <v>23.52941176470588</v>
      </c>
      <c r="P176" s="33">
        <f>+IF(H176=0,"",'Ark1'!X1736)</f>
        <v>5.882352941176471</v>
      </c>
      <c r="Q176" s="33">
        <f>+IF(H176=0,"",'Ark1'!AG1736)</f>
        <v>1056.1176470588239</v>
      </c>
      <c r="R176" s="33">
        <f>+IF(H176=0,"",'Ark1'!AH1736)</f>
        <v>5.882352941176471</v>
      </c>
      <c r="S176" s="382">
        <f>+IF(H176=0,"",'Ark1'!AR1736)</f>
        <v>201.17647058823528</v>
      </c>
      <c r="T176" s="114">
        <f>+IF(H176=0,"",'Ark1'!AS1736)</f>
        <v>30.193548298815859</v>
      </c>
      <c r="U176" s="33">
        <f>+IF(H176=0,"",'Ark1'!Y1736)</f>
        <v>55.162775799537663</v>
      </c>
      <c r="V176" s="27">
        <f>+IF(H176=0,"",'Ark1'!AA1736)</f>
        <v>1.2141039670911922</v>
      </c>
      <c r="W176" s="298">
        <f t="shared" si="13"/>
        <v>235.91957224016926</v>
      </c>
      <c r="X176" s="33">
        <f t="shared" si="14"/>
        <v>62.289705882352941</v>
      </c>
      <c r="Y176" s="28">
        <f t="shared" si="15"/>
        <v>1.2142857142857142</v>
      </c>
      <c r="Z176" s="246"/>
      <c r="AA176" s="249"/>
      <c r="AC176" s="28"/>
      <c r="AD176" s="27"/>
      <c r="AE176" s="272"/>
      <c r="AF176" s="86"/>
      <c r="AJ176" s="86"/>
    </row>
    <row r="177" spans="1:54" ht="19.8">
      <c r="A177" s="246"/>
      <c r="B177" s="246"/>
      <c r="C177" s="246"/>
      <c r="D177" s="246"/>
      <c r="E177" s="246"/>
      <c r="F177" s="274" t="e">
        <f>VLOOKUP(E177,RNR!$D$2:$E$38,2)</f>
        <v>#N/A</v>
      </c>
      <c r="G177" s="246"/>
      <c r="H177" s="246"/>
      <c r="I177" s="246"/>
      <c r="J177" s="246"/>
      <c r="K177" s="246"/>
      <c r="L177" s="246"/>
      <c r="M177" s="246"/>
      <c r="N177" s="246"/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9"/>
      <c r="AC177" s="28"/>
      <c r="AD177" s="27"/>
      <c r="AE177" s="250"/>
      <c r="AF177" s="86"/>
      <c r="AG177" s="212"/>
      <c r="AH177" s="212"/>
      <c r="AI177" s="212"/>
      <c r="AJ177" s="86"/>
      <c r="BB177" s="262"/>
    </row>
    <row r="178" spans="1:54" ht="19.8">
      <c r="A178" s="246"/>
      <c r="B178" s="246"/>
      <c r="C178" s="246"/>
      <c r="D178" s="246"/>
      <c r="E178" s="246"/>
      <c r="F178" s="274" t="e">
        <f>VLOOKUP(E178,RNR!$D$2:$E$38,2)</f>
        <v>#N/A</v>
      </c>
      <c r="G178" s="246"/>
      <c r="H178" s="246"/>
      <c r="I178" s="246"/>
      <c r="J178" s="246"/>
      <c r="K178" s="246"/>
      <c r="L178" s="246"/>
      <c r="M178" s="246"/>
      <c r="N178" s="246"/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9"/>
      <c r="AC178" s="28"/>
      <c r="AD178" s="27"/>
      <c r="AE178" s="250"/>
      <c r="AF178" s="86"/>
      <c r="AG178" s="212"/>
      <c r="AH178" s="212"/>
      <c r="AI178" s="212"/>
      <c r="AJ178" s="86"/>
      <c r="BB178" s="262"/>
    </row>
    <row r="179" spans="1:54" ht="22.8">
      <c r="A179" s="246"/>
      <c r="B179" s="246"/>
      <c r="C179" s="264"/>
      <c r="D179" s="349" t="str">
        <f>+D184</f>
        <v>O</v>
      </c>
      <c r="E179" s="246"/>
      <c r="F179" s="274" t="e">
        <f>VLOOKUP(E179,RNR!$D$2:$E$38,2)</f>
        <v>#N/A</v>
      </c>
      <c r="G179" s="264" t="s">
        <v>609</v>
      </c>
      <c r="H179" s="279">
        <f>SUM(H184:H218)</f>
        <v>1785</v>
      </c>
      <c r="I179" s="247"/>
      <c r="J179" s="246"/>
      <c r="K179" s="247"/>
      <c r="L179" s="246"/>
      <c r="M179" s="348">
        <f>+Klasse!O15</f>
        <v>329.53103081827879</v>
      </c>
      <c r="N179" s="246" t="s">
        <v>578</v>
      </c>
      <c r="O179" s="248"/>
      <c r="P179" s="248"/>
      <c r="Q179" s="246"/>
      <c r="R179" s="248"/>
      <c r="S179" s="248"/>
      <c r="T179" s="248"/>
      <c r="U179" s="248"/>
      <c r="V179" s="246"/>
      <c r="W179" s="348">
        <f>+Klasse!Z15</f>
        <v>364.59509742238993</v>
      </c>
      <c r="X179" s="248" t="s">
        <v>632</v>
      </c>
      <c r="Y179" s="247"/>
      <c r="Z179" s="246"/>
      <c r="AA179" s="249"/>
      <c r="AC179" s="28"/>
      <c r="AD179" s="27"/>
      <c r="AE179" s="250"/>
      <c r="AF179" s="86"/>
      <c r="AJ179" s="86"/>
      <c r="BB179" s="262"/>
    </row>
    <row r="180" spans="1:54" ht="19.8">
      <c r="A180" s="246"/>
      <c r="B180" s="246"/>
      <c r="C180" s="246"/>
      <c r="D180" s="246"/>
      <c r="E180" s="246"/>
      <c r="F180" s="274" t="e">
        <f>VLOOKUP(E180,RNR!$D$2:$E$38,2)</f>
        <v>#N/A</v>
      </c>
      <c r="G180" s="246"/>
      <c r="H180" s="246"/>
      <c r="I180" s="247"/>
      <c r="J180" s="246"/>
      <c r="K180" s="247"/>
      <c r="L180" s="246"/>
      <c r="M180" s="246"/>
      <c r="N180" s="246"/>
      <c r="O180" s="248"/>
      <c r="P180" s="248"/>
      <c r="Q180" s="246"/>
      <c r="R180" s="248"/>
      <c r="S180" s="248"/>
      <c r="T180" s="248"/>
      <c r="U180" s="248"/>
      <c r="V180" s="246"/>
      <c r="W180" s="264" t="s">
        <v>489</v>
      </c>
      <c r="X180" s="265" t="s">
        <v>80</v>
      </c>
      <c r="Y180" s="263" t="s">
        <v>4</v>
      </c>
      <c r="Z180" s="246"/>
      <c r="AA180" s="249"/>
      <c r="AC180" s="28"/>
      <c r="AD180" s="27"/>
      <c r="AE180" s="250"/>
      <c r="AF180" s="86"/>
      <c r="AJ180" s="86"/>
      <c r="BB180" s="262"/>
    </row>
    <row r="181" spans="1:54" ht="19.8">
      <c r="A181" s="246"/>
      <c r="B181" s="246"/>
      <c r="C181" s="246"/>
      <c r="D181" s="264"/>
      <c r="E181" s="246"/>
      <c r="F181" s="274" t="e">
        <f>VLOOKUP(E181,RNR!$D$2:$E$38,2)</f>
        <v>#N/A</v>
      </c>
      <c r="G181" s="264" t="s">
        <v>4</v>
      </c>
      <c r="H181" s="246"/>
      <c r="I181" s="247"/>
      <c r="J181" s="247"/>
      <c r="K181" s="247"/>
      <c r="L181" s="264" t="s">
        <v>23</v>
      </c>
      <c r="M181" s="247"/>
      <c r="N181" s="247"/>
      <c r="O181" s="248" t="s">
        <v>402</v>
      </c>
      <c r="P181" s="248" t="s">
        <v>402</v>
      </c>
      <c r="Q181" s="265" t="s">
        <v>538</v>
      </c>
      <c r="R181" s="248" t="s">
        <v>402</v>
      </c>
      <c r="S181" s="248"/>
      <c r="T181" s="248"/>
      <c r="U181" s="265" t="s">
        <v>422</v>
      </c>
      <c r="V181" s="246"/>
      <c r="W181" s="264" t="s">
        <v>583</v>
      </c>
      <c r="X181" s="265" t="s">
        <v>43</v>
      </c>
      <c r="Y181" s="263" t="s">
        <v>9</v>
      </c>
      <c r="Z181" s="246"/>
      <c r="AA181" s="249"/>
      <c r="AC181" s="28"/>
      <c r="AD181" s="27"/>
      <c r="AE181" s="250"/>
      <c r="AF181" s="86"/>
      <c r="AJ181" s="86"/>
      <c r="BB181" s="262"/>
    </row>
    <row r="182" spans="1:54" ht="19.8">
      <c r="A182" s="264"/>
      <c r="B182" s="264"/>
      <c r="C182" s="246"/>
      <c r="D182" s="246"/>
      <c r="E182" s="264"/>
      <c r="F182" s="274" t="e">
        <f>VLOOKUP(E182,RNR!$D$2:$E$38,2)</f>
        <v>#N/A</v>
      </c>
      <c r="G182" s="264" t="s">
        <v>487</v>
      </c>
      <c r="H182" s="264" t="s">
        <v>4</v>
      </c>
      <c r="I182" s="263" t="s">
        <v>4</v>
      </c>
      <c r="J182" s="263"/>
      <c r="K182" s="263" t="s">
        <v>1</v>
      </c>
      <c r="L182" s="264" t="s">
        <v>493</v>
      </c>
      <c r="M182" s="263" t="s">
        <v>23</v>
      </c>
      <c r="N182" s="263"/>
      <c r="O182" s="265" t="s">
        <v>585</v>
      </c>
      <c r="P182" s="265" t="s">
        <v>500</v>
      </c>
      <c r="Q182" s="265" t="s">
        <v>563</v>
      </c>
      <c r="R182" s="265" t="s">
        <v>502</v>
      </c>
      <c r="S182" s="432" t="s">
        <v>23</v>
      </c>
      <c r="T182" s="432" t="s">
        <v>23</v>
      </c>
      <c r="U182" s="265"/>
      <c r="V182" s="264" t="s">
        <v>413</v>
      </c>
      <c r="W182" s="264" t="s">
        <v>70</v>
      </c>
      <c r="X182" s="265" t="s">
        <v>542</v>
      </c>
      <c r="Y182" s="263" t="s">
        <v>70</v>
      </c>
      <c r="Z182" s="246"/>
      <c r="AA182" s="249"/>
      <c r="AC182" s="28"/>
      <c r="AD182" s="27"/>
      <c r="AE182" s="250"/>
      <c r="AF182" s="86"/>
      <c r="AJ182" s="86"/>
      <c r="BB182" s="262"/>
    </row>
    <row r="183" spans="1:54" ht="19.8">
      <c r="A183" s="246"/>
      <c r="B183" s="246"/>
      <c r="C183" s="264" t="s">
        <v>0</v>
      </c>
      <c r="D183" s="264"/>
      <c r="E183" s="264" t="s">
        <v>612</v>
      </c>
      <c r="F183" s="274" t="e">
        <f>VLOOKUP(E183,RNR!$D$2:$E$38,2)</f>
        <v>#N/A</v>
      </c>
      <c r="G183" s="50" t="s">
        <v>488</v>
      </c>
      <c r="H183" s="50" t="s">
        <v>9</v>
      </c>
      <c r="I183" s="87" t="s">
        <v>402</v>
      </c>
      <c r="J183" s="87"/>
      <c r="K183" s="87" t="s">
        <v>402</v>
      </c>
      <c r="L183" s="50" t="s">
        <v>414</v>
      </c>
      <c r="M183" s="87" t="s">
        <v>44</v>
      </c>
      <c r="N183" s="87"/>
      <c r="O183" s="75" t="s">
        <v>561</v>
      </c>
      <c r="P183" s="75" t="s">
        <v>439</v>
      </c>
      <c r="Q183" s="75" t="s">
        <v>495</v>
      </c>
      <c r="R183" s="75" t="s">
        <v>482</v>
      </c>
      <c r="S183" s="432" t="s">
        <v>735</v>
      </c>
      <c r="T183" s="432" t="s">
        <v>736</v>
      </c>
      <c r="U183" s="75" t="s">
        <v>1</v>
      </c>
      <c r="V183" s="50" t="s">
        <v>414</v>
      </c>
      <c r="W183" s="50" t="s">
        <v>499</v>
      </c>
      <c r="X183" s="75" t="s">
        <v>44</v>
      </c>
      <c r="Y183" s="87" t="s">
        <v>566</v>
      </c>
      <c r="Z183" s="246"/>
      <c r="AA183" s="249"/>
      <c r="AC183" s="28"/>
      <c r="AD183" s="27"/>
      <c r="AE183" s="250"/>
      <c r="AF183" s="86"/>
      <c r="AJ183" s="86"/>
      <c r="BB183" s="262"/>
    </row>
    <row r="184" spans="1:54" ht="15.6">
      <c r="A184" s="246"/>
      <c r="B184" s="266">
        <f>+'Ark1'!C1737</f>
        <v>2024</v>
      </c>
      <c r="C184" s="266">
        <f>+'Ark1'!L1737</f>
        <v>5</v>
      </c>
      <c r="D184" s="266" t="s">
        <v>400</v>
      </c>
      <c r="E184" s="274">
        <f>+'Ark1'!AP1737</f>
        <v>1</v>
      </c>
      <c r="F184" s="274" t="str">
        <f>VLOOKUP(E184,RNR!$D$2:$E$38,2)</f>
        <v>NRF</v>
      </c>
      <c r="G184" s="266">
        <f>+IF(H184=0,"",'Ark1'!Q1737)</f>
        <v>426</v>
      </c>
      <c r="H184" s="366">
        <f>+'Ark1'!R1737</f>
        <v>1174</v>
      </c>
      <c r="I184" s="267">
        <f>+'Ark1'!AE1737</f>
        <v>34.307422559906485</v>
      </c>
      <c r="J184" s="35" t="str">
        <f t="shared" ref="J184:J218" si="16">+IF(D184=0,"",IF(H792=0,"",I184-I792))</f>
        <v/>
      </c>
      <c r="K184" s="267">
        <f>+IF(H184=0,"",'Ark1'!AF1737)</f>
        <v>35.54786198324156</v>
      </c>
      <c r="L184" s="268">
        <f>+IF(H184=0,"",'Ark1'!T1737)</f>
        <v>6.7947189097103893</v>
      </c>
      <c r="M184" s="298">
        <f>+IF(H184=0,"",'Ark1'!U1737)</f>
        <v>352.04897785349237</v>
      </c>
      <c r="N184" s="35" t="e">
        <f t="shared" ref="N184:N218" si="17">+IF(H184=0,"",M184-M792)</f>
        <v>#VALUE!</v>
      </c>
      <c r="O184" s="269">
        <f>+IF(H184=0,"",'Ark1'!W1737)</f>
        <v>64.139693356047715</v>
      </c>
      <c r="P184" s="269">
        <f>+IF(H184=0,"",'Ark1'!X1737)</f>
        <v>48.977853492333907</v>
      </c>
      <c r="Q184" s="269">
        <f>+IF(H184=0,"",'Ark1'!AG1737)</f>
        <v>831.37223168654145</v>
      </c>
      <c r="R184" s="269">
        <f>+IF(H184=0,"",'Ark1'!AH1737)</f>
        <v>0</v>
      </c>
      <c r="S184" s="382">
        <f>+IF(H184=0,"",'Ark1'!AR1737)</f>
        <v>221.35349233390124</v>
      </c>
      <c r="T184" s="114">
        <f>+IF(H184=0,"",'Ark1'!AS1737)</f>
        <v>32.420539241578624</v>
      </c>
      <c r="U184" s="269">
        <f>+IF(H184=0,"",'Ark1'!Y1737)</f>
        <v>35.166283190031798</v>
      </c>
      <c r="V184" s="268">
        <f>+IF(H184=0,"",'Ark1'!AA1737)</f>
        <v>1.0761180380054902</v>
      </c>
      <c r="W184" s="298">
        <f t="shared" ref="W184:W218" si="18">IF(H184=0,"",1000*M184/Q184)</f>
        <v>423.4553000878048</v>
      </c>
      <c r="X184" s="269">
        <f t="shared" ref="X184:X218" si="19">IF(H184=0,"",M184/C184)</f>
        <v>70.409795570698478</v>
      </c>
      <c r="Y184" s="267">
        <f t="shared" ref="Y184:Y218" si="20">IF(H184=0,"",H184/G184)</f>
        <v>2.755868544600939</v>
      </c>
      <c r="Z184" s="246"/>
      <c r="AA184" s="249"/>
      <c r="AC184" s="28"/>
      <c r="AD184" s="27"/>
      <c r="AE184" s="272"/>
      <c r="AF184" s="86"/>
      <c r="AJ184" s="86"/>
    </row>
    <row r="185" spans="1:54" ht="15.6">
      <c r="A185" s="246"/>
      <c r="B185" s="266">
        <f>+'Ark1'!C1738</f>
        <v>2024</v>
      </c>
      <c r="C185" s="266">
        <f>+'Ark1'!L1738</f>
        <v>5</v>
      </c>
      <c r="D185" s="266" t="s">
        <v>400</v>
      </c>
      <c r="E185" s="274">
        <f>+'Ark1'!AP1738</f>
        <v>2</v>
      </c>
      <c r="F185" s="274" t="str">
        <f>VLOOKUP(E185,RNR!$D$2:$E$38,2)</f>
        <v>Jersey</v>
      </c>
      <c r="G185" s="266">
        <f>+IF(H185=0,"",'Ark1'!Q1738)</f>
        <v>4</v>
      </c>
      <c r="H185" s="366">
        <f>+'Ark1'!R1738</f>
        <v>4</v>
      </c>
      <c r="I185" s="267">
        <f>+'Ark1'!AE1738</f>
        <v>17.391304347826086</v>
      </c>
      <c r="J185" s="35" t="str">
        <f t="shared" si="16"/>
        <v/>
      </c>
      <c r="K185" s="267">
        <f>+IF(H185=0,"",'Ark1'!AF1738)</f>
        <v>18.132640762210873</v>
      </c>
      <c r="L185" s="268">
        <f>+IF(H185=0,"",'Ark1'!T1738)</f>
        <v>7.5</v>
      </c>
      <c r="M185" s="298">
        <f>+IF(H185=0,"",'Ark1'!U1738)</f>
        <v>315.92500000000001</v>
      </c>
      <c r="N185" s="35" t="e">
        <f t="shared" si="17"/>
        <v>#VALUE!</v>
      </c>
      <c r="O185" s="269">
        <f>+IF(H185=0,"",'Ark1'!W1738)</f>
        <v>100</v>
      </c>
      <c r="P185" s="269">
        <f>+IF(H185=0,"",'Ark1'!X1738)</f>
        <v>0</v>
      </c>
      <c r="Q185" s="269">
        <f>+IF(H185=0,"",'Ark1'!AG1738)</f>
        <v>866.25</v>
      </c>
      <c r="R185" s="269">
        <f>+IF(H185=0,"",'Ark1'!AH1738)</f>
        <v>0</v>
      </c>
      <c r="S185" s="382">
        <f>+IF(H185=0,"",'Ark1'!AR1738)</f>
        <v>213.5</v>
      </c>
      <c r="T185" s="114">
        <f>+IF(H185=0,"",'Ark1'!AS1738)</f>
        <v>32.517239012487323</v>
      </c>
      <c r="U185" s="269">
        <f>+IF(H185=0,"",'Ark1'!Y1738)</f>
        <v>12.89328798251254</v>
      </c>
      <c r="V185" s="268">
        <f>+IF(H185=0,"",'Ark1'!AA1738)</f>
        <v>0.8660254037844386</v>
      </c>
      <c r="W185" s="298">
        <f t="shared" si="18"/>
        <v>364.70418470418468</v>
      </c>
      <c r="X185" s="269">
        <f t="shared" si="19"/>
        <v>63.185000000000002</v>
      </c>
      <c r="Y185" s="267">
        <f t="shared" si="20"/>
        <v>1</v>
      </c>
      <c r="Z185" s="246"/>
      <c r="AA185" s="249"/>
      <c r="AC185" s="28"/>
      <c r="AD185" s="27"/>
      <c r="AE185" s="272"/>
      <c r="AF185" s="86"/>
      <c r="AJ185" s="86"/>
    </row>
    <row r="186" spans="1:54" ht="15.6">
      <c r="A186" s="246"/>
      <c r="B186" s="266">
        <f>+'Ark1'!C1739</f>
        <v>2024</v>
      </c>
      <c r="C186" s="266">
        <f>+'Ark1'!L1739</f>
        <v>5</v>
      </c>
      <c r="D186" s="266" t="s">
        <v>400</v>
      </c>
      <c r="E186" s="274">
        <f>+'Ark1'!AP1739</f>
        <v>3</v>
      </c>
      <c r="F186" s="274" t="str">
        <f>VLOOKUP(E186,RNR!$D$2:$E$38,2)</f>
        <v>Sidet Trønderfe og Nordlandsfe</v>
      </c>
      <c r="G186" s="266">
        <f>+IF(H186=0,"",'Ark1'!Q1739)</f>
        <v>20</v>
      </c>
      <c r="H186" s="366">
        <f>+'Ark1'!R1739</f>
        <v>22</v>
      </c>
      <c r="I186" s="267">
        <f>+'Ark1'!AE1739</f>
        <v>21.153846153846157</v>
      </c>
      <c r="J186" s="35" t="str">
        <f t="shared" si="16"/>
        <v/>
      </c>
      <c r="K186" s="267">
        <f>+IF(H186=0,"",'Ark1'!AF1739)</f>
        <v>25.819185770530257</v>
      </c>
      <c r="L186" s="268">
        <f>+IF(H186=0,"",'Ark1'!T1739)</f>
        <v>8.4545454545454568</v>
      </c>
      <c r="M186" s="298">
        <f>+IF(H186=0,"",'Ark1'!U1739)</f>
        <v>336.2409090909091</v>
      </c>
      <c r="N186" s="35" t="e">
        <f t="shared" si="17"/>
        <v>#VALUE!</v>
      </c>
      <c r="O186" s="269">
        <f>+IF(H186=0,"",'Ark1'!W1739)</f>
        <v>90.909090909090892</v>
      </c>
      <c r="P186" s="269">
        <f>+IF(H186=0,"",'Ark1'!X1739)</f>
        <v>40.909090909090907</v>
      </c>
      <c r="Q186" s="269">
        <f>+IF(H186=0,"",'Ark1'!AG1739)</f>
        <v>1085.1818181818185</v>
      </c>
      <c r="R186" s="269">
        <f>+IF(H186=0,"",'Ark1'!AH1739)</f>
        <v>0</v>
      </c>
      <c r="S186" s="382">
        <f>+IF(H186=0,"",'Ark1'!AR1739)</f>
        <v>212.54545454545453</v>
      </c>
      <c r="T186" s="114">
        <f>+IF(H186=0,"",'Ark1'!AS1739)</f>
        <v>34.887295308775414</v>
      </c>
      <c r="U186" s="269">
        <f>+IF(H186=0,"",'Ark1'!Y1739)</f>
        <v>40.977395754365929</v>
      </c>
      <c r="V186" s="268">
        <f>+IF(H186=0,"",'Ark1'!AA1739)</f>
        <v>1.6983219720244922</v>
      </c>
      <c r="W186" s="298">
        <f t="shared" si="18"/>
        <v>309.84753288095828</v>
      </c>
      <c r="X186" s="269">
        <f t="shared" si="19"/>
        <v>67.24818181818182</v>
      </c>
      <c r="Y186" s="267">
        <f t="shared" si="20"/>
        <v>1.1000000000000001</v>
      </c>
      <c r="Z186" s="246"/>
      <c r="AA186" s="249"/>
      <c r="AC186" s="28"/>
      <c r="AD186" s="27"/>
      <c r="AE186" s="272"/>
      <c r="AF186" s="86"/>
      <c r="AJ186" s="86"/>
    </row>
    <row r="187" spans="1:54" ht="15.6">
      <c r="A187" s="246"/>
      <c r="B187" s="266">
        <f>+'Ark1'!C1740</f>
        <v>2024</v>
      </c>
      <c r="C187" s="266">
        <f>+'Ark1'!L1740</f>
        <v>5</v>
      </c>
      <c r="D187" s="266" t="s">
        <v>400</v>
      </c>
      <c r="E187" s="274">
        <f>+'Ark1'!AP1740</f>
        <v>4</v>
      </c>
      <c r="F187" s="274" t="str">
        <f>VLOOKUP(E187,RNR!$D$2:$E$38,2)</f>
        <v>Telemarkfe</v>
      </c>
      <c r="G187" s="266">
        <f>+IF(H187=0,"",'Ark1'!Q1740)</f>
        <v>8</v>
      </c>
      <c r="H187" s="366">
        <f>+'Ark1'!R1740</f>
        <v>8</v>
      </c>
      <c r="I187" s="267">
        <f>+'Ark1'!AE1740</f>
        <v>32</v>
      </c>
      <c r="J187" s="35" t="str">
        <f t="shared" si="16"/>
        <v/>
      </c>
      <c r="K187" s="267">
        <f>+IF(H187=0,"",'Ark1'!AF1740)</f>
        <v>33.729014019500362</v>
      </c>
      <c r="L187" s="268">
        <f>+IF(H187=0,"",'Ark1'!T1740)</f>
        <v>7.125</v>
      </c>
      <c r="M187" s="298">
        <f>+IF(H187=0,"",'Ark1'!U1740)</f>
        <v>292.3125</v>
      </c>
      <c r="N187" s="35" t="e">
        <f t="shared" si="17"/>
        <v>#VALUE!</v>
      </c>
      <c r="O187" s="269">
        <f>+IF(H187=0,"",'Ark1'!W1740)</f>
        <v>50</v>
      </c>
      <c r="P187" s="269">
        <f>+IF(H187=0,"",'Ark1'!X1740)</f>
        <v>0</v>
      </c>
      <c r="Q187" s="269">
        <f>+IF(H187=0,"",'Ark1'!AG1740)</f>
        <v>966.625</v>
      </c>
      <c r="R187" s="269">
        <f>+IF(H187=0,"",'Ark1'!AH1740)</f>
        <v>0</v>
      </c>
      <c r="S187" s="382">
        <f>+IF(H187=0,"",'Ark1'!AR1740)</f>
        <v>201.875</v>
      </c>
      <c r="T187" s="114">
        <f>+IF(H187=0,"",'Ark1'!AS1740)</f>
        <v>35.361585739509323</v>
      </c>
      <c r="U187" s="269">
        <f>+IF(H187=0,"",'Ark1'!Y1740)</f>
        <v>38.922982847541569</v>
      </c>
      <c r="V187" s="268">
        <f>+IF(H187=0,"",'Ark1'!AA1740)</f>
        <v>1.4523687548277817</v>
      </c>
      <c r="W187" s="298">
        <f t="shared" si="18"/>
        <v>302.40527608948662</v>
      </c>
      <c r="X187" s="269">
        <f t="shared" si="19"/>
        <v>58.462499999999999</v>
      </c>
      <c r="Y187" s="267">
        <f t="shared" si="20"/>
        <v>1</v>
      </c>
      <c r="Z187" s="246"/>
      <c r="AA187" s="249"/>
      <c r="AC187" s="28"/>
      <c r="AD187" s="27"/>
      <c r="AE187" s="272"/>
      <c r="AF187" s="86"/>
      <c r="AJ187" s="86"/>
    </row>
    <row r="188" spans="1:54" ht="15.6">
      <c r="A188" s="246"/>
      <c r="B188" s="266">
        <f>+'Ark1'!C1741</f>
        <v>2024</v>
      </c>
      <c r="C188" s="266">
        <f>+'Ark1'!L1741</f>
        <v>5</v>
      </c>
      <c r="D188" s="266" t="s">
        <v>400</v>
      </c>
      <c r="E188" s="274">
        <f>+'Ark1'!AP1741</f>
        <v>5</v>
      </c>
      <c r="F188" s="274" t="str">
        <f>VLOOKUP(E188,RNR!$D$2:$E$38,2)</f>
        <v>Dølafe</v>
      </c>
      <c r="G188" s="266">
        <f>+IF(H188=0,"",'Ark1'!Q1741)</f>
        <v>2</v>
      </c>
      <c r="H188" s="366">
        <f>+'Ark1'!R1741</f>
        <v>2</v>
      </c>
      <c r="I188" s="267">
        <f>+'Ark1'!AE1741</f>
        <v>9.5238095238095273</v>
      </c>
      <c r="J188" s="35" t="str">
        <f t="shared" si="16"/>
        <v/>
      </c>
      <c r="K188" s="267">
        <f>+IF(H188=0,"",'Ark1'!AF1741)</f>
        <v>12.469706071214036</v>
      </c>
      <c r="L188" s="268">
        <f>+IF(H188=0,"",'Ark1'!T1741)</f>
        <v>6</v>
      </c>
      <c r="M188" s="298">
        <f>+IF(H188=0,"",'Ark1'!U1741)</f>
        <v>301</v>
      </c>
      <c r="N188" s="35" t="e">
        <f t="shared" si="17"/>
        <v>#VALUE!</v>
      </c>
      <c r="O188" s="269">
        <f>+IF(H188=0,"",'Ark1'!W1741)</f>
        <v>50</v>
      </c>
      <c r="P188" s="269">
        <f>+IF(H188=0,"",'Ark1'!X1741)</f>
        <v>0</v>
      </c>
      <c r="Q188" s="269">
        <f>+IF(H188=0,"",'Ark1'!AG1741)</f>
        <v>1130.5</v>
      </c>
      <c r="R188" s="269">
        <f>+IF(H188=0,"",'Ark1'!AH1741)</f>
        <v>0</v>
      </c>
      <c r="S188" s="382">
        <f>+IF(H188=0,"",'Ark1'!AR1741)</f>
        <v>205.5</v>
      </c>
      <c r="T188" s="114">
        <f>+IF(H188=0,"",'Ark1'!AS1741)</f>
        <v>34.672762242415402</v>
      </c>
      <c r="U188" s="269">
        <f>+IF(H188=0,"",'Ark1'!Y1741)</f>
        <v>14.800000000000276</v>
      </c>
      <c r="V188" s="268">
        <f>+IF(H188=0,"",'Ark1'!AA1741)</f>
        <v>1</v>
      </c>
      <c r="W188" s="298">
        <f t="shared" si="18"/>
        <v>266.25386996904024</v>
      </c>
      <c r="X188" s="269">
        <f t="shared" si="19"/>
        <v>60.2</v>
      </c>
      <c r="Y188" s="267">
        <f t="shared" si="20"/>
        <v>1</v>
      </c>
      <c r="Z188" s="246"/>
      <c r="AA188" s="249"/>
      <c r="AC188" s="28"/>
      <c r="AD188" s="27"/>
      <c r="AE188" s="272"/>
      <c r="AF188" s="86"/>
      <c r="AJ188" s="86"/>
    </row>
    <row r="189" spans="1:54" ht="15.6">
      <c r="A189" s="246"/>
      <c r="B189" s="266">
        <f>+'Ark1'!C1742</f>
        <v>2024</v>
      </c>
      <c r="C189" s="266">
        <f>+'Ark1'!L1742</f>
        <v>5</v>
      </c>
      <c r="D189" s="266" t="s">
        <v>400</v>
      </c>
      <c r="E189" s="274">
        <f>+'Ark1'!AP1742</f>
        <v>6</v>
      </c>
      <c r="F189" s="274" t="str">
        <f>VLOOKUP(E189,RNR!$D$2:$E$38,2)</f>
        <v>Østlandsk Rødkolle</v>
      </c>
      <c r="G189" s="266">
        <f>+IF(H189=0,"",'Ark1'!Q1742)</f>
        <v>7</v>
      </c>
      <c r="H189" s="366">
        <f>+'Ark1'!R1742</f>
        <v>8</v>
      </c>
      <c r="I189" s="267">
        <f>+'Ark1'!AE1742</f>
        <v>50</v>
      </c>
      <c r="J189" s="35" t="str">
        <f t="shared" si="16"/>
        <v/>
      </c>
      <c r="K189" s="267">
        <f>+IF(H189=0,"",'Ark1'!AF1742)</f>
        <v>50.846580023818163</v>
      </c>
      <c r="L189" s="268">
        <f>+IF(H189=0,"",'Ark1'!T1742)</f>
        <v>6.5</v>
      </c>
      <c r="M189" s="298">
        <f>+IF(H189=0,"",'Ark1'!U1742)</f>
        <v>368.24999999999994</v>
      </c>
      <c r="N189" s="35" t="e">
        <f t="shared" si="17"/>
        <v>#VALUE!</v>
      </c>
      <c r="O189" s="269">
        <f>+IF(H189=0,"",'Ark1'!W1742)</f>
        <v>62.5</v>
      </c>
      <c r="P189" s="269">
        <f>+IF(H189=0,"",'Ark1'!X1742)</f>
        <v>62.5</v>
      </c>
      <c r="Q189" s="269">
        <f>+IF(H189=0,"",'Ark1'!AG1742)</f>
        <v>1124.125</v>
      </c>
      <c r="R189" s="269">
        <f>+IF(H189=0,"",'Ark1'!AH1742)</f>
        <v>0</v>
      </c>
      <c r="S189" s="382">
        <f>+IF(H189=0,"",'Ark1'!AR1742)</f>
        <v>221.5</v>
      </c>
      <c r="T189" s="114">
        <f>+IF(H189=0,"",'Ark1'!AS1742)</f>
        <v>33.568068593604991</v>
      </c>
      <c r="U189" s="269">
        <f>+IF(H189=0,"",'Ark1'!Y1742)</f>
        <v>63.837469404731287</v>
      </c>
      <c r="V189" s="268">
        <f>+IF(H189=0,"",'Ark1'!AA1742)</f>
        <v>1.6583123951777001</v>
      </c>
      <c r="W189" s="298">
        <f t="shared" si="18"/>
        <v>327.58812409651944</v>
      </c>
      <c r="X189" s="269">
        <f t="shared" si="19"/>
        <v>73.649999999999991</v>
      </c>
      <c r="Y189" s="267">
        <f t="shared" si="20"/>
        <v>1.1428571428571428</v>
      </c>
      <c r="Z189" s="246"/>
      <c r="AA189" s="249"/>
      <c r="AC189" s="28"/>
      <c r="AD189" s="27"/>
      <c r="AE189" s="272"/>
      <c r="AF189" s="86"/>
      <c r="AJ189" s="86"/>
    </row>
    <row r="190" spans="1:54" ht="15.6">
      <c r="A190" s="246"/>
      <c r="B190" s="266">
        <f>+'Ark1'!C1743</f>
        <v>2024</v>
      </c>
      <c r="C190" s="266">
        <f>+'Ark1'!L1743</f>
        <v>5</v>
      </c>
      <c r="D190" s="266" t="s">
        <v>400</v>
      </c>
      <c r="E190" s="274">
        <f>+'Ark1'!AP1743</f>
        <v>7</v>
      </c>
      <c r="F190" s="274" t="str">
        <f>VLOOKUP(E190,RNR!$D$2:$E$38,2)</f>
        <v>Vestlandsk Raukolle</v>
      </c>
      <c r="G190" s="266">
        <f>+IF(H190=0,"",'Ark1'!Q1743)</f>
        <v>4</v>
      </c>
      <c r="H190" s="366">
        <f>+'Ark1'!R1743</f>
        <v>8</v>
      </c>
      <c r="I190" s="267">
        <f>+'Ark1'!AE1743</f>
        <v>30.769230769230759</v>
      </c>
      <c r="J190" s="35" t="str">
        <f t="shared" si="16"/>
        <v/>
      </c>
      <c r="K190" s="267">
        <f>+IF(H190=0,"",'Ark1'!AF1743)</f>
        <v>34.361112921092072</v>
      </c>
      <c r="L190" s="268">
        <f>+IF(H190=0,"",'Ark1'!T1743)</f>
        <v>8.125</v>
      </c>
      <c r="M190" s="298">
        <f>+IF(H190=0,"",'Ark1'!U1743)</f>
        <v>329.58750000000009</v>
      </c>
      <c r="N190" s="35" t="e">
        <f t="shared" si="17"/>
        <v>#VALUE!</v>
      </c>
      <c r="O190" s="269">
        <f>+IF(H190=0,"",'Ark1'!W1743)</f>
        <v>87.5</v>
      </c>
      <c r="P190" s="269">
        <f>+IF(H190=0,"",'Ark1'!X1743)</f>
        <v>25</v>
      </c>
      <c r="Q190" s="269">
        <f>+IF(H190=0,"",'Ark1'!AG1743)</f>
        <v>1051.25</v>
      </c>
      <c r="R190" s="269">
        <f>+IF(H190=0,"",'Ark1'!AH1743)</f>
        <v>0</v>
      </c>
      <c r="S190" s="382">
        <f>+IF(H190=0,"",'Ark1'!AR1743)</f>
        <v>210.375</v>
      </c>
      <c r="T190" s="114">
        <f>+IF(H190=0,"",'Ark1'!AS1743)</f>
        <v>35.196450772957043</v>
      </c>
      <c r="U190" s="269">
        <f>+IF(H190=0,"",'Ark1'!Y1743)</f>
        <v>43.504696226384496</v>
      </c>
      <c r="V190" s="268">
        <f>+IF(H190=0,"",'Ark1'!AA1743)</f>
        <v>1.165922381636102</v>
      </c>
      <c r="W190" s="298">
        <f t="shared" si="18"/>
        <v>313.51961950059462</v>
      </c>
      <c r="X190" s="269">
        <f t="shared" si="19"/>
        <v>65.917500000000018</v>
      </c>
      <c r="Y190" s="267">
        <f t="shared" si="20"/>
        <v>2</v>
      </c>
      <c r="Z190" s="246"/>
      <c r="AA190" s="249"/>
      <c r="AC190" s="28"/>
      <c r="AD190" s="27"/>
      <c r="AE190" s="272"/>
      <c r="AF190" s="86"/>
      <c r="AJ190" s="86"/>
    </row>
    <row r="191" spans="1:54" ht="15.6">
      <c r="A191" s="246"/>
      <c r="B191" s="266">
        <f>+'Ark1'!C1744</f>
        <v>2024</v>
      </c>
      <c r="C191" s="266">
        <f>+'Ark1'!L1744</f>
        <v>5</v>
      </c>
      <c r="D191" s="266" t="s">
        <v>400</v>
      </c>
      <c r="E191" s="274">
        <f>+'Ark1'!AP1744</f>
        <v>8</v>
      </c>
      <c r="F191" s="274" t="str">
        <f>VLOOKUP(E191,RNR!$D$2:$E$38,2)</f>
        <v>Vestlandsk fjordfe</v>
      </c>
      <c r="G191" s="266">
        <f>+IF(H191=0,"",'Ark1'!Q1744)</f>
        <v>10</v>
      </c>
      <c r="H191" s="366">
        <f>+'Ark1'!R1744</f>
        <v>16</v>
      </c>
      <c r="I191" s="267">
        <f>+'Ark1'!AE1744</f>
        <v>16.666666666666671</v>
      </c>
      <c r="J191" s="35" t="str">
        <f t="shared" si="16"/>
        <v/>
      </c>
      <c r="K191" s="267">
        <f>+IF(H191=0,"",'Ark1'!AF1744)</f>
        <v>19.981976622880811</v>
      </c>
      <c r="L191" s="268">
        <f>+IF(H191=0,"",'Ark1'!T1744)</f>
        <v>7.375</v>
      </c>
      <c r="M191" s="298">
        <f>+IF(H191=0,"",'Ark1'!U1744)</f>
        <v>281.32500000000005</v>
      </c>
      <c r="N191" s="35" t="e">
        <f t="shared" si="17"/>
        <v>#VALUE!</v>
      </c>
      <c r="O191" s="269">
        <f>+IF(H191=0,"",'Ark1'!W1744)</f>
        <v>62.5</v>
      </c>
      <c r="P191" s="269">
        <f>+IF(H191=0,"",'Ark1'!X1744)</f>
        <v>0</v>
      </c>
      <c r="Q191" s="269">
        <f>+IF(H191=0,"",'Ark1'!AG1744)</f>
        <v>1014.1875</v>
      </c>
      <c r="R191" s="269">
        <f>+IF(H191=0,"",'Ark1'!AH1744)</f>
        <v>0</v>
      </c>
      <c r="S191" s="382">
        <f>+IF(H191=0,"",'Ark1'!AR1744)</f>
        <v>199.5625</v>
      </c>
      <c r="T191" s="114">
        <f>+IF(H191=0,"",'Ark1'!AS1744)</f>
        <v>35.158729010132994</v>
      </c>
      <c r="U191" s="269">
        <f>+IF(H191=0,"",'Ark1'!Y1744)</f>
        <v>41.946059111673094</v>
      </c>
      <c r="V191" s="268">
        <f>+IF(H191=0,"",'Ark1'!AA1744)</f>
        <v>1.7275343701356571</v>
      </c>
      <c r="W191" s="298">
        <f t="shared" si="18"/>
        <v>277.3895359585876</v>
      </c>
      <c r="X191" s="269">
        <f t="shared" si="19"/>
        <v>56.265000000000008</v>
      </c>
      <c r="Y191" s="267">
        <f t="shared" si="20"/>
        <v>1.6</v>
      </c>
      <c r="Z191" s="246"/>
      <c r="AA191" s="249"/>
      <c r="AC191" s="28"/>
      <c r="AD191" s="27"/>
      <c r="AE191" s="272"/>
      <c r="AF191" s="86"/>
      <c r="AJ191" s="86"/>
    </row>
    <row r="192" spans="1:54" ht="15.6">
      <c r="A192" s="246"/>
      <c r="B192" s="266">
        <f>+'Ark1'!C1745</f>
        <v>2024</v>
      </c>
      <c r="C192" s="266">
        <f>+'Ark1'!L1745</f>
        <v>5</v>
      </c>
      <c r="D192" s="266" t="s">
        <v>400</v>
      </c>
      <c r="E192" s="274">
        <f>+'Ark1'!AP1745</f>
        <v>9</v>
      </c>
      <c r="F192" s="274" t="str">
        <f>VLOOKUP(E192,RNR!$D$2:$E$38,2)</f>
        <v>Holstein</v>
      </c>
      <c r="G192" s="266">
        <f>+IF(H192=0,"",'Ark1'!Q1745)</f>
        <v>33</v>
      </c>
      <c r="H192" s="366">
        <f>+'Ark1'!R1745</f>
        <v>38</v>
      </c>
      <c r="I192" s="267">
        <f>+'Ark1'!AE1745</f>
        <v>28.787878787878793</v>
      </c>
      <c r="J192" s="35" t="str">
        <f t="shared" si="16"/>
        <v/>
      </c>
      <c r="K192" s="267">
        <f>+IF(H192=0,"",'Ark1'!AF1745)</f>
        <v>33.982330290240007</v>
      </c>
      <c r="L192" s="268">
        <f>+IF(H192=0,"",'Ark1'!T1745)</f>
        <v>7.2631578947368451</v>
      </c>
      <c r="M192" s="298">
        <f>+IF(H192=0,"",'Ark1'!U1745)</f>
        <v>425.2289473684213</v>
      </c>
      <c r="N192" s="35" t="e">
        <f t="shared" si="17"/>
        <v>#VALUE!</v>
      </c>
      <c r="O192" s="269">
        <f>+IF(H192=0,"",'Ark1'!W1745)</f>
        <v>76.31578947368422</v>
      </c>
      <c r="P192" s="269">
        <f>+IF(H192=0,"",'Ark1'!X1745)</f>
        <v>97.368421052631547</v>
      </c>
      <c r="Q192" s="269">
        <f>+IF(H192=0,"",'Ark1'!AG1745)</f>
        <v>898.07894736842115</v>
      </c>
      <c r="R192" s="269">
        <f>+IF(H192=0,"",'Ark1'!AH1745)</f>
        <v>0</v>
      </c>
      <c r="S192" s="382">
        <f>+IF(H192=0,"",'Ark1'!AR1745)</f>
        <v>236.94736842105263</v>
      </c>
      <c r="T192" s="114">
        <f>+IF(H192=0,"",'Ark1'!AS1745)</f>
        <v>31.799064194243059</v>
      </c>
      <c r="U192" s="269">
        <f>+IF(H192=0,"",'Ark1'!Y1745)</f>
        <v>64.110192587674817</v>
      </c>
      <c r="V192" s="268">
        <f>+IF(H192=0,"",'Ark1'!AA1745)</f>
        <v>1.2070889411768111</v>
      </c>
      <c r="W192" s="298">
        <f t="shared" si="18"/>
        <v>473.48726814545688</v>
      </c>
      <c r="X192" s="269">
        <f t="shared" si="19"/>
        <v>85.045789473684266</v>
      </c>
      <c r="Y192" s="267">
        <f t="shared" si="20"/>
        <v>1.1515151515151516</v>
      </c>
      <c r="Z192" s="246"/>
      <c r="AA192" s="249"/>
      <c r="AC192" s="28"/>
      <c r="AD192" s="27"/>
      <c r="AE192" s="272"/>
      <c r="AF192" s="86"/>
      <c r="AJ192" s="86"/>
    </row>
    <row r="193" spans="1:36" ht="15.6">
      <c r="A193" s="246"/>
      <c r="B193" s="266">
        <f>+'Ark1'!C1746</f>
        <v>2024</v>
      </c>
      <c r="C193" s="266">
        <f>+'Ark1'!L1746</f>
        <v>5</v>
      </c>
      <c r="D193" s="266" t="s">
        <v>400</v>
      </c>
      <c r="E193" s="274">
        <f>+'Ark1'!AP1746</f>
        <v>10</v>
      </c>
      <c r="F193" s="274" t="str">
        <f>VLOOKUP(E193,RNR!$D$2:$E$38,2)</f>
        <v>Rød Dansk Mælkefe</v>
      </c>
      <c r="G193" s="266" t="str">
        <f>+IF(H193=0,"",'Ark1'!Q1746)</f>
        <v/>
      </c>
      <c r="H193" s="366">
        <f>+'Ark1'!R1746</f>
        <v>0</v>
      </c>
      <c r="I193" s="267">
        <f>+'Ark1'!AE1746</f>
        <v>0</v>
      </c>
      <c r="J193" s="35" t="str">
        <f t="shared" si="16"/>
        <v/>
      </c>
      <c r="K193" s="267" t="str">
        <f>+IF(H193=0,"",'Ark1'!AF1746)</f>
        <v/>
      </c>
      <c r="L193" s="268" t="str">
        <f>+IF(H193=0,"",'Ark1'!T1746)</f>
        <v/>
      </c>
      <c r="M193" s="298" t="str">
        <f>+IF(H193=0,"",'Ark1'!U1746)</f>
        <v/>
      </c>
      <c r="N193" s="35" t="str">
        <f t="shared" si="17"/>
        <v/>
      </c>
      <c r="O193" s="269" t="str">
        <f>+IF(H193=0,"",'Ark1'!W1746)</f>
        <v/>
      </c>
      <c r="P193" s="269" t="str">
        <f>+IF(H193=0,"",'Ark1'!X1746)</f>
        <v/>
      </c>
      <c r="Q193" s="269" t="str">
        <f>+IF(H193=0,"",'Ark1'!AG1746)</f>
        <v/>
      </c>
      <c r="R193" s="269" t="str">
        <f>+IF(H193=0,"",'Ark1'!AH1746)</f>
        <v/>
      </c>
      <c r="S193" s="382" t="str">
        <f>+IF(H193=0,"",'Ark1'!AR1746)</f>
        <v/>
      </c>
      <c r="T193" s="114" t="str">
        <f>+IF(H193=0,"",'Ark1'!AS1746)</f>
        <v/>
      </c>
      <c r="U193" s="269" t="str">
        <f>+IF(H193=0,"",'Ark1'!Y1746)</f>
        <v/>
      </c>
      <c r="V193" s="268" t="str">
        <f>+IF(H193=0,"",'Ark1'!AA1746)</f>
        <v/>
      </c>
      <c r="W193" s="298" t="str">
        <f t="shared" si="18"/>
        <v/>
      </c>
      <c r="X193" s="269" t="str">
        <f t="shared" si="19"/>
        <v/>
      </c>
      <c r="Y193" s="267" t="str">
        <f t="shared" si="20"/>
        <v/>
      </c>
      <c r="Z193" s="246"/>
      <c r="AA193" s="249"/>
      <c r="AC193" s="28"/>
      <c r="AD193" s="27"/>
      <c r="AE193" s="272"/>
      <c r="AF193" s="86"/>
      <c r="AJ193" s="86"/>
    </row>
    <row r="194" spans="1:36" ht="15.6">
      <c r="A194" s="246"/>
      <c r="B194" s="266">
        <f>+'Ark1'!C1747</f>
        <v>2024</v>
      </c>
      <c r="C194" s="266">
        <f>+'Ark1'!L1747</f>
        <v>5</v>
      </c>
      <c r="D194" s="266" t="s">
        <v>400</v>
      </c>
      <c r="E194" s="274">
        <f>+'Ark1'!AP1747</f>
        <v>11</v>
      </c>
      <c r="F194" s="274" t="str">
        <f>VLOOKUP(E194,RNR!$D$2:$E$38,2)</f>
        <v>Brown Swiss</v>
      </c>
      <c r="G194" s="266">
        <f>+IF(H194=0,"",'Ark1'!Q1747)</f>
        <v>4</v>
      </c>
      <c r="H194" s="366">
        <f>+'Ark1'!R1747</f>
        <v>5</v>
      </c>
      <c r="I194" s="267">
        <f>+'Ark1'!AE1747</f>
        <v>45.454545454545446</v>
      </c>
      <c r="J194" s="35" t="str">
        <f t="shared" si="16"/>
        <v/>
      </c>
      <c r="K194" s="267">
        <f>+IF(H194=0,"",'Ark1'!AF1747)</f>
        <v>40.521095753614304</v>
      </c>
      <c r="L194" s="268">
        <f>+IF(H194=0,"",'Ark1'!T1747)</f>
        <v>6.2</v>
      </c>
      <c r="M194" s="298">
        <f>+IF(H194=0,"",'Ark1'!U1747)</f>
        <v>357.08</v>
      </c>
      <c r="N194" s="35" t="e">
        <f t="shared" si="17"/>
        <v>#VALUE!</v>
      </c>
      <c r="O194" s="269">
        <f>+IF(H194=0,"",'Ark1'!W1747)</f>
        <v>40</v>
      </c>
      <c r="P194" s="269">
        <f>+IF(H194=0,"",'Ark1'!X1747)</f>
        <v>60</v>
      </c>
      <c r="Q194" s="269">
        <f>+IF(H194=0,"",'Ark1'!AG1747)</f>
        <v>797.8</v>
      </c>
      <c r="R194" s="269">
        <f>+IF(H194=0,"",'Ark1'!AH1747)</f>
        <v>0</v>
      </c>
      <c r="S194" s="382">
        <f>+IF(H194=0,"",'Ark1'!AR1747)</f>
        <v>221.2</v>
      </c>
      <c r="T194" s="114">
        <f>+IF(H194=0,"",'Ark1'!AS1747)</f>
        <v>32.933374357821556</v>
      </c>
      <c r="U194" s="269">
        <f>+IF(H194=0,"",'Ark1'!Y1747)</f>
        <v>41.648884738970011</v>
      </c>
      <c r="V194" s="268">
        <f>+IF(H194=0,"",'Ark1'!AA1747)</f>
        <v>1.1661903789690584</v>
      </c>
      <c r="W194" s="298">
        <f t="shared" si="18"/>
        <v>447.58084733015795</v>
      </c>
      <c r="X194" s="269">
        <f t="shared" si="19"/>
        <v>71.415999999999997</v>
      </c>
      <c r="Y194" s="267">
        <f t="shared" si="20"/>
        <v>1.25</v>
      </c>
      <c r="Z194" s="246"/>
      <c r="AA194" s="249"/>
      <c r="AC194" s="28"/>
      <c r="AD194" s="27"/>
      <c r="AE194" s="272"/>
      <c r="AF194" s="86"/>
      <c r="AJ194" s="86"/>
    </row>
    <row r="195" spans="1:36" ht="15.6">
      <c r="A195" s="246"/>
      <c r="B195" s="266">
        <f>+'Ark1'!C1748</f>
        <v>2024</v>
      </c>
      <c r="C195" s="266">
        <f>+'Ark1'!L1748</f>
        <v>5</v>
      </c>
      <c r="D195" s="266" t="s">
        <v>400</v>
      </c>
      <c r="E195" s="274">
        <f>+'Ark1'!AP1748</f>
        <v>12</v>
      </c>
      <c r="F195" s="274" t="str">
        <f>VLOOKUP(E195,RNR!$D$2:$E$38,2)</f>
        <v>Jarlsbergfe</v>
      </c>
      <c r="G195" s="266">
        <f>+IF(H195=0,"",'Ark1'!Q1748)</f>
        <v>2</v>
      </c>
      <c r="H195" s="366">
        <f>+'Ark1'!R1748</f>
        <v>11</v>
      </c>
      <c r="I195" s="267">
        <f>+'Ark1'!AE1748</f>
        <v>37.931034482758605</v>
      </c>
      <c r="J195" s="35" t="str">
        <f t="shared" si="16"/>
        <v/>
      </c>
      <c r="K195" s="267">
        <f>+IF(H195=0,"",'Ark1'!AF1748)</f>
        <v>40.696061282345134</v>
      </c>
      <c r="L195" s="268">
        <f>+IF(H195=0,"",'Ark1'!T1748)</f>
        <v>7.5454545454545459</v>
      </c>
      <c r="M195" s="298">
        <f>+IF(H195=0,"",'Ark1'!U1748)</f>
        <v>306.68181818181824</v>
      </c>
      <c r="N195" s="35" t="e">
        <f t="shared" si="17"/>
        <v>#VALUE!</v>
      </c>
      <c r="O195" s="269">
        <f>+IF(H195=0,"",'Ark1'!W1748)</f>
        <v>72.727272727272734</v>
      </c>
      <c r="P195" s="269">
        <f>+IF(H195=0,"",'Ark1'!X1748)</f>
        <v>9.0909090909090917</v>
      </c>
      <c r="Q195" s="269">
        <f>+IF(H195=0,"",'Ark1'!AG1748)</f>
        <v>798.63636363636351</v>
      </c>
      <c r="R195" s="269">
        <f>+IF(H195=0,"",'Ark1'!AH1748)</f>
        <v>0</v>
      </c>
      <c r="S195" s="382">
        <f>+IF(H195=0,"",'Ark1'!AR1748)</f>
        <v>209.45454545454544</v>
      </c>
      <c r="T195" s="114">
        <f>+IF(H195=0,"",'Ark1'!AS1748)</f>
        <v>33.343003081608096</v>
      </c>
      <c r="U195" s="269">
        <f>+IF(H195=0,"",'Ark1'!Y1748)</f>
        <v>22.621261848165471</v>
      </c>
      <c r="V195" s="268">
        <f>+IF(H195=0,"",'Ark1'!AA1748)</f>
        <v>1.1570838237598018</v>
      </c>
      <c r="W195" s="298">
        <f t="shared" si="18"/>
        <v>384.00682982356301</v>
      </c>
      <c r="X195" s="269">
        <f t="shared" si="19"/>
        <v>61.33636363636365</v>
      </c>
      <c r="Y195" s="267">
        <f t="shared" si="20"/>
        <v>5.5</v>
      </c>
      <c r="Z195" s="246"/>
      <c r="AA195" s="249"/>
      <c r="AC195" s="28"/>
      <c r="AD195" s="27"/>
      <c r="AE195" s="272"/>
      <c r="AF195" s="86"/>
      <c r="AJ195" s="86"/>
    </row>
    <row r="196" spans="1:36" ht="15.6">
      <c r="A196" s="246"/>
      <c r="B196" s="266">
        <f>+'Ark1'!C1749</f>
        <v>2024</v>
      </c>
      <c r="C196" s="266">
        <f>+'Ark1'!L1749</f>
        <v>5</v>
      </c>
      <c r="D196" s="266" t="s">
        <v>400</v>
      </c>
      <c r="E196" s="274">
        <f>+'Ark1'!AP1749</f>
        <v>13</v>
      </c>
      <c r="F196" s="274" t="str">
        <f>VLOOKUP(E196,RNR!$D$2:$E$38,2)</f>
        <v>Fleckvieh</v>
      </c>
      <c r="G196" s="266">
        <f>+IF(H196=0,"",'Ark1'!Q1749)</f>
        <v>3</v>
      </c>
      <c r="H196" s="366">
        <f>+'Ark1'!R1749</f>
        <v>3</v>
      </c>
      <c r="I196" s="267">
        <f>+'Ark1'!AE1749</f>
        <v>10.344827586206899</v>
      </c>
      <c r="J196" s="35" t="str">
        <f t="shared" si="16"/>
        <v/>
      </c>
      <c r="K196" s="267">
        <f>+IF(H196=0,"",'Ark1'!AF1749)</f>
        <v>8.671014647706615</v>
      </c>
      <c r="L196" s="268">
        <f>+IF(H196=0,"",'Ark1'!T1749)</f>
        <v>4.6666666666666679</v>
      </c>
      <c r="M196" s="298">
        <f>+IF(H196=0,"",'Ark1'!U1749)</f>
        <v>351.43333333333345</v>
      </c>
      <c r="N196" s="35" t="e">
        <f t="shared" si="17"/>
        <v>#VALUE!</v>
      </c>
      <c r="O196" s="269">
        <f>+IF(H196=0,"",'Ark1'!W1749)</f>
        <v>0</v>
      </c>
      <c r="P196" s="269">
        <f>+IF(H196=0,"",'Ark1'!X1749)</f>
        <v>66.666666666666686</v>
      </c>
      <c r="Q196" s="269">
        <f>+IF(H196=0,"",'Ark1'!AG1749)</f>
        <v>1062.333333333333</v>
      </c>
      <c r="R196" s="269">
        <f>+IF(H196=0,"",'Ark1'!AH1749)</f>
        <v>0</v>
      </c>
      <c r="S196" s="382">
        <f>+IF(H196=0,"",'Ark1'!AR1749)</f>
        <v>224.6666666666666</v>
      </c>
      <c r="T196" s="114">
        <f>+IF(H196=0,"",'Ark1'!AS1749)</f>
        <v>30.795116041278568</v>
      </c>
      <c r="U196" s="269">
        <f>+IF(H196=0,"",'Ark1'!Y1749)</f>
        <v>47.565837413934922</v>
      </c>
      <c r="V196" s="268">
        <f>+IF(H196=0,"",'Ark1'!AA1749)</f>
        <v>0.9428090415820618</v>
      </c>
      <c r="W196" s="298">
        <f t="shared" si="18"/>
        <v>330.81267649827441</v>
      </c>
      <c r="X196" s="269">
        <f t="shared" si="19"/>
        <v>70.28666666666669</v>
      </c>
      <c r="Y196" s="267">
        <f t="shared" si="20"/>
        <v>1</v>
      </c>
      <c r="Z196" s="246"/>
      <c r="AA196" s="249"/>
      <c r="AC196" s="28"/>
      <c r="AD196" s="27"/>
      <c r="AE196" s="272"/>
      <c r="AF196" s="86"/>
      <c r="AJ196" s="86"/>
    </row>
    <row r="197" spans="1:36" ht="15.6">
      <c r="A197" s="246"/>
      <c r="B197" s="266">
        <f>+'Ark1'!C1750</f>
        <v>2024</v>
      </c>
      <c r="C197" s="266">
        <f>+'Ark1'!L1750</f>
        <v>5</v>
      </c>
      <c r="D197" s="266" t="s">
        <v>400</v>
      </c>
      <c r="E197" s="274">
        <f>+'Ark1'!AP1750</f>
        <v>14</v>
      </c>
      <c r="F197" s="274" t="str">
        <f>VLOOKUP(E197,RNR!$D$2:$E$38,2)</f>
        <v>Canadisk Ayrshire</v>
      </c>
      <c r="G197" s="266" t="str">
        <f>+IF(H197=0,"",'Ark1'!Q1750)</f>
        <v/>
      </c>
      <c r="H197" s="366">
        <f>+'Ark1'!R1750</f>
        <v>0</v>
      </c>
      <c r="I197" s="267">
        <f>+'Ark1'!AE1750</f>
        <v>0</v>
      </c>
      <c r="J197" s="35" t="str">
        <f t="shared" si="16"/>
        <v/>
      </c>
      <c r="K197" s="267" t="str">
        <f>+IF(H197=0,"",'Ark1'!AF1750)</f>
        <v/>
      </c>
      <c r="L197" s="268" t="str">
        <f>+IF(H197=0,"",'Ark1'!T1750)</f>
        <v/>
      </c>
      <c r="M197" s="298" t="str">
        <f>+IF(H197=0,"",'Ark1'!U1750)</f>
        <v/>
      </c>
      <c r="N197" s="35" t="str">
        <f t="shared" si="17"/>
        <v/>
      </c>
      <c r="O197" s="269" t="str">
        <f>+IF(H197=0,"",'Ark1'!W1750)</f>
        <v/>
      </c>
      <c r="P197" s="269" t="str">
        <f>+IF(H197=0,"",'Ark1'!X1750)</f>
        <v/>
      </c>
      <c r="Q197" s="269" t="str">
        <f>+IF(H197=0,"",'Ark1'!AG1750)</f>
        <v/>
      </c>
      <c r="R197" s="269" t="str">
        <f>+IF(H197=0,"",'Ark1'!AH1750)</f>
        <v/>
      </c>
      <c r="S197" s="382" t="str">
        <f>+IF(H197=0,"",'Ark1'!AR1750)</f>
        <v/>
      </c>
      <c r="T197" s="114" t="str">
        <f>+IF(H197=0,"",'Ark1'!AS1750)</f>
        <v/>
      </c>
      <c r="U197" s="269" t="str">
        <f>+IF(H197=0,"",'Ark1'!Y1750)</f>
        <v/>
      </c>
      <c r="V197" s="268" t="str">
        <f>+IF(H197=0,"",'Ark1'!AA1750)</f>
        <v/>
      </c>
      <c r="W197" s="298" t="str">
        <f t="shared" si="18"/>
        <v/>
      </c>
      <c r="X197" s="269" t="str">
        <f t="shared" si="19"/>
        <v/>
      </c>
      <c r="Y197" s="267" t="str">
        <f t="shared" si="20"/>
        <v/>
      </c>
      <c r="Z197" s="246"/>
      <c r="AA197" s="249"/>
      <c r="AC197" s="28"/>
      <c r="AD197" s="27"/>
      <c r="AE197" s="272"/>
      <c r="AF197" s="86"/>
      <c r="AJ197" s="86"/>
    </row>
    <row r="198" spans="1:36" ht="15.6">
      <c r="A198" s="246"/>
      <c r="B198" s="266">
        <f>+'Ark1'!C1751</f>
        <v>2024</v>
      </c>
      <c r="C198" s="266">
        <f>+'Ark1'!L1751</f>
        <v>5</v>
      </c>
      <c r="D198" s="266" t="s">
        <v>400</v>
      </c>
      <c r="E198" s="274">
        <f>+'Ark1'!AP1751</f>
        <v>15</v>
      </c>
      <c r="F198" s="274" t="str">
        <f>VLOOKUP(E198,RNR!$D$2:$E$38,2)</f>
        <v>Montbéliard</v>
      </c>
      <c r="G198" s="266" t="str">
        <f>+IF(H198=0,"",'Ark1'!Q1751)</f>
        <v/>
      </c>
      <c r="H198" s="366">
        <f>+'Ark1'!R1751</f>
        <v>0</v>
      </c>
      <c r="I198" s="267">
        <f>+'Ark1'!AE1751</f>
        <v>0</v>
      </c>
      <c r="J198" s="35" t="str">
        <f t="shared" si="16"/>
        <v/>
      </c>
      <c r="K198" s="267" t="str">
        <f>+IF(H198=0,"",'Ark1'!AF1751)</f>
        <v/>
      </c>
      <c r="L198" s="268" t="str">
        <f>+IF(H198=0,"",'Ark1'!T1751)</f>
        <v/>
      </c>
      <c r="M198" s="298" t="str">
        <f>+IF(H198=0,"",'Ark1'!U1751)</f>
        <v/>
      </c>
      <c r="N198" s="35" t="str">
        <f t="shared" si="17"/>
        <v/>
      </c>
      <c r="O198" s="269" t="str">
        <f>+IF(H198=0,"",'Ark1'!W1751)</f>
        <v/>
      </c>
      <c r="P198" s="269" t="str">
        <f>+IF(H198=0,"",'Ark1'!X1751)</f>
        <v/>
      </c>
      <c r="Q198" s="269" t="str">
        <f>+IF(H198=0,"",'Ark1'!AG1751)</f>
        <v/>
      </c>
      <c r="R198" s="269" t="str">
        <f>+IF(H198=0,"",'Ark1'!AH1751)</f>
        <v/>
      </c>
      <c r="S198" s="382" t="str">
        <f>+IF(H198=0,"",'Ark1'!AR1751)</f>
        <v/>
      </c>
      <c r="T198" s="114" t="str">
        <f>+IF(H198=0,"",'Ark1'!AS1751)</f>
        <v/>
      </c>
      <c r="U198" s="269" t="str">
        <f>+IF(H198=0,"",'Ark1'!Y1751)</f>
        <v/>
      </c>
      <c r="V198" s="268" t="str">
        <f>+IF(H198=0,"",'Ark1'!AA1751)</f>
        <v/>
      </c>
      <c r="W198" s="298" t="str">
        <f t="shared" si="18"/>
        <v/>
      </c>
      <c r="X198" s="269" t="str">
        <f t="shared" si="19"/>
        <v/>
      </c>
      <c r="Y198" s="267" t="str">
        <f t="shared" si="20"/>
        <v/>
      </c>
      <c r="Z198" s="246"/>
      <c r="AA198" s="249"/>
      <c r="AC198" s="28"/>
      <c r="AD198" s="27"/>
      <c r="AE198" s="272"/>
      <c r="AF198" s="86"/>
      <c r="AJ198" s="86"/>
    </row>
    <row r="199" spans="1:36" ht="15.6">
      <c r="A199" s="246"/>
      <c r="B199" s="266">
        <f>+'Ark1'!C1752</f>
        <v>2024</v>
      </c>
      <c r="C199" s="266">
        <f>+'Ark1'!L1752</f>
        <v>5</v>
      </c>
      <c r="D199" s="266" t="s">
        <v>400</v>
      </c>
      <c r="E199" s="274">
        <f>+'Ark1'!AP1752</f>
        <v>16</v>
      </c>
      <c r="F199" s="274" t="str">
        <f>VLOOKUP(E199,RNR!$D$2:$E$38,2)</f>
        <v>Mørefe</v>
      </c>
      <c r="G199" s="266" t="str">
        <f>+IF(H199=0,"",'Ark1'!Q1752)</f>
        <v/>
      </c>
      <c r="H199" s="366">
        <f>+'Ark1'!R1752</f>
        <v>0</v>
      </c>
      <c r="I199" s="267">
        <f>+'Ark1'!AE1752</f>
        <v>0</v>
      </c>
      <c r="J199" s="35" t="str">
        <f t="shared" si="16"/>
        <v/>
      </c>
      <c r="K199" s="267" t="str">
        <f>+IF(H199=0,"",'Ark1'!AF1752)</f>
        <v/>
      </c>
      <c r="L199" s="268" t="str">
        <f>+IF(H199=0,"",'Ark1'!T1752)</f>
        <v/>
      </c>
      <c r="M199" s="298" t="str">
        <f>+IF(H199=0,"",'Ark1'!U1752)</f>
        <v/>
      </c>
      <c r="N199" s="35" t="str">
        <f t="shared" si="17"/>
        <v/>
      </c>
      <c r="O199" s="269" t="str">
        <f>+IF(H199=0,"",'Ark1'!W1752)</f>
        <v/>
      </c>
      <c r="P199" s="269" t="str">
        <f>+IF(H199=0,"",'Ark1'!X1752)</f>
        <v/>
      </c>
      <c r="Q199" s="269" t="str">
        <f>+IF(H199=0,"",'Ark1'!AG1752)</f>
        <v/>
      </c>
      <c r="R199" s="269" t="str">
        <f>+IF(H199=0,"",'Ark1'!AH1752)</f>
        <v/>
      </c>
      <c r="S199" s="382" t="str">
        <f>+IF(H199=0,"",'Ark1'!AR1752)</f>
        <v/>
      </c>
      <c r="T199" s="114" t="str">
        <f>+IF(H199=0,"",'Ark1'!AS1752)</f>
        <v/>
      </c>
      <c r="U199" s="269" t="str">
        <f>+IF(H199=0,"",'Ark1'!Y1752)</f>
        <v/>
      </c>
      <c r="V199" s="268" t="str">
        <f>+IF(H199=0,"",'Ark1'!AA1752)</f>
        <v/>
      </c>
      <c r="W199" s="298" t="str">
        <f t="shared" si="18"/>
        <v/>
      </c>
      <c r="X199" s="269" t="str">
        <f t="shared" si="19"/>
        <v/>
      </c>
      <c r="Y199" s="267" t="str">
        <f t="shared" si="20"/>
        <v/>
      </c>
      <c r="Z199" s="246"/>
      <c r="AA199" s="249"/>
      <c r="AC199" s="28"/>
      <c r="AD199" s="27"/>
      <c r="AE199" s="272"/>
      <c r="AF199" s="86"/>
      <c r="AJ199" s="86"/>
    </row>
    <row r="200" spans="1:36" ht="15.6">
      <c r="A200" s="246"/>
      <c r="B200" s="266">
        <f>+'Ark1'!C1753</f>
        <v>2024</v>
      </c>
      <c r="C200" s="266">
        <f>+'Ark1'!L1753</f>
        <v>5</v>
      </c>
      <c r="D200" s="266" t="s">
        <v>400</v>
      </c>
      <c r="E200" s="274">
        <f>+'Ark1'!AP1753</f>
        <v>17</v>
      </c>
      <c r="F200" s="274" t="str">
        <f>VLOOKUP(E200,RNR!$D$2:$E$38,2)</f>
        <v>Normande</v>
      </c>
      <c r="G200" s="266" t="str">
        <f>+IF(H200=0,"",'Ark1'!Q1753)</f>
        <v/>
      </c>
      <c r="H200" s="366">
        <f>+'Ark1'!R1753</f>
        <v>0</v>
      </c>
      <c r="I200" s="267">
        <f>+'Ark1'!AE1753</f>
        <v>0</v>
      </c>
      <c r="J200" s="35" t="str">
        <f t="shared" si="16"/>
        <v/>
      </c>
      <c r="K200" s="267" t="str">
        <f>+IF(H200=0,"",'Ark1'!AF1753)</f>
        <v/>
      </c>
      <c r="L200" s="268" t="str">
        <f>+IF(H200=0,"",'Ark1'!T1753)</f>
        <v/>
      </c>
      <c r="M200" s="298" t="str">
        <f>+IF(H200=0,"",'Ark1'!U1753)</f>
        <v/>
      </c>
      <c r="N200" s="35" t="str">
        <f t="shared" si="17"/>
        <v/>
      </c>
      <c r="O200" s="269" t="str">
        <f>+IF(H200=0,"",'Ark1'!W1753)</f>
        <v/>
      </c>
      <c r="P200" s="269" t="str">
        <f>+IF(H200=0,"",'Ark1'!X1753)</f>
        <v/>
      </c>
      <c r="Q200" s="269" t="str">
        <f>+IF(H200=0,"",'Ark1'!AG1753)</f>
        <v/>
      </c>
      <c r="R200" s="269" t="str">
        <f>+IF(H200=0,"",'Ark1'!AH1753)</f>
        <v/>
      </c>
      <c r="S200" s="382" t="str">
        <f>+IF(H200=0,"",'Ark1'!AR1753)</f>
        <v/>
      </c>
      <c r="T200" s="114" t="str">
        <f>+IF(H200=0,"",'Ark1'!AS1753)</f>
        <v/>
      </c>
      <c r="U200" s="269" t="str">
        <f>+IF(H200=0,"",'Ark1'!Y1753)</f>
        <v/>
      </c>
      <c r="V200" s="268" t="str">
        <f>+IF(H200=0,"",'Ark1'!AA1753)</f>
        <v/>
      </c>
      <c r="W200" s="298" t="str">
        <f t="shared" si="18"/>
        <v/>
      </c>
      <c r="X200" s="269" t="str">
        <f t="shared" si="19"/>
        <v/>
      </c>
      <c r="Y200" s="267" t="str">
        <f t="shared" si="20"/>
        <v/>
      </c>
      <c r="Z200" s="246"/>
      <c r="AA200" s="249"/>
      <c r="AC200" s="28"/>
      <c r="AD200" s="27"/>
      <c r="AE200" s="272"/>
      <c r="AF200" s="86"/>
      <c r="AJ200" s="86"/>
    </row>
    <row r="201" spans="1:36" ht="15.6">
      <c r="A201" s="246"/>
      <c r="B201" s="266">
        <f>+'Ark1'!C1754</f>
        <v>2024</v>
      </c>
      <c r="C201" s="266">
        <f>+'Ark1'!L1754</f>
        <v>5</v>
      </c>
      <c r="D201" s="266" t="s">
        <v>400</v>
      </c>
      <c r="E201" s="274">
        <f>+'Ark1'!AP1754</f>
        <v>21</v>
      </c>
      <c r="F201" s="274" t="str">
        <f>VLOOKUP(E201,RNR!$D$2:$E$38,2)</f>
        <v>Hereford</v>
      </c>
      <c r="G201" s="266">
        <f>+IF(H201=0,"",'Ark1'!Q1754)</f>
        <v>49</v>
      </c>
      <c r="H201" s="366">
        <f>+'Ark1'!R1754</f>
        <v>80</v>
      </c>
      <c r="I201" s="267">
        <f>+'Ark1'!AE1754</f>
        <v>16.260162601626011</v>
      </c>
      <c r="J201" s="35" t="str">
        <f t="shared" si="16"/>
        <v/>
      </c>
      <c r="K201" s="267">
        <f>+IF(H201=0,"",'Ark1'!AF1754)</f>
        <v>12.862396268607249</v>
      </c>
      <c r="L201" s="268">
        <f>+IF(H201=0,"",'Ark1'!T1754)</f>
        <v>6.15</v>
      </c>
      <c r="M201" s="298">
        <f>+IF(H201=0,"",'Ark1'!U1754)</f>
        <v>298.31000000000006</v>
      </c>
      <c r="N201" s="35" t="e">
        <f t="shared" si="17"/>
        <v>#VALUE!</v>
      </c>
      <c r="O201" s="269">
        <f>+IF(H201=0,"",'Ark1'!W1754)</f>
        <v>35</v>
      </c>
      <c r="P201" s="269">
        <f>+IF(H201=0,"",'Ark1'!X1754)</f>
        <v>15</v>
      </c>
      <c r="Q201" s="269">
        <f>+IF(H201=0,"",'Ark1'!AG1754)</f>
        <v>1002.65</v>
      </c>
      <c r="R201" s="269">
        <f>+IF(H201=0,"",'Ark1'!AH1754)</f>
        <v>0</v>
      </c>
      <c r="S201" s="382">
        <f>+IF(H201=0,"",'Ark1'!AR1754)</f>
        <v>210.46250000000001</v>
      </c>
      <c r="T201" s="114">
        <f>+IF(H201=0,"",'Ark1'!AS1754)</f>
        <v>31.739666720487403</v>
      </c>
      <c r="U201" s="269">
        <f>+IF(H201=0,"",'Ark1'!Y1754)</f>
        <v>49.635704387063633</v>
      </c>
      <c r="V201" s="268">
        <f>+IF(H201=0,"",'Ark1'!AA1754)</f>
        <v>1.2951833846988603</v>
      </c>
      <c r="W201" s="298">
        <f t="shared" si="18"/>
        <v>297.52156784521026</v>
      </c>
      <c r="X201" s="269">
        <f t="shared" si="19"/>
        <v>59.662000000000013</v>
      </c>
      <c r="Y201" s="267">
        <f t="shared" si="20"/>
        <v>1.6326530612244898</v>
      </c>
      <c r="Z201" s="246"/>
      <c r="AA201" s="249"/>
      <c r="AC201" s="28"/>
      <c r="AD201" s="27"/>
      <c r="AE201" s="272"/>
      <c r="AF201" s="86"/>
      <c r="AJ201" s="86"/>
    </row>
    <row r="202" spans="1:36" ht="15.6">
      <c r="A202" s="246"/>
      <c r="B202" s="266">
        <f>+'Ark1'!C1755</f>
        <v>2024</v>
      </c>
      <c r="C202" s="266">
        <f>+'Ark1'!L1755</f>
        <v>5</v>
      </c>
      <c r="D202" s="266" t="s">
        <v>400</v>
      </c>
      <c r="E202" s="274">
        <f>+'Ark1'!AP1755</f>
        <v>22</v>
      </c>
      <c r="F202" s="274" t="str">
        <f>VLOOKUP(E202,RNR!$D$2:$E$38,2)</f>
        <v>Charolais</v>
      </c>
      <c r="G202" s="266">
        <f>+IF(H202=0,"",'Ark1'!Q1755)</f>
        <v>24</v>
      </c>
      <c r="H202" s="366">
        <f>+'Ark1'!R1755</f>
        <v>26</v>
      </c>
      <c r="I202" s="267">
        <f>+'Ark1'!AE1755</f>
        <v>4.8780487804878048</v>
      </c>
      <c r="J202" s="35" t="str">
        <f t="shared" si="16"/>
        <v/>
      </c>
      <c r="K202" s="267">
        <f>+IF(H202=0,"",'Ark1'!AF1755)</f>
        <v>3.1361382023088447</v>
      </c>
      <c r="L202" s="268">
        <f>+IF(H202=0,"",'Ark1'!T1755)</f>
        <v>4</v>
      </c>
      <c r="M202" s="298">
        <f>+IF(H202=0,"",'Ark1'!U1755)</f>
        <v>292.36153846153849</v>
      </c>
      <c r="N202" s="35" t="e">
        <f t="shared" si="17"/>
        <v>#VALUE!</v>
      </c>
      <c r="O202" s="269">
        <f>+IF(H202=0,"",'Ark1'!W1755)</f>
        <v>7.6923076923076898</v>
      </c>
      <c r="P202" s="269">
        <f>+IF(H202=0,"",'Ark1'!X1755)</f>
        <v>19.230769230769223</v>
      </c>
      <c r="Q202" s="269">
        <f>+IF(H202=0,"",'Ark1'!AG1755)</f>
        <v>1144.7307692307695</v>
      </c>
      <c r="R202" s="269">
        <f>+IF(H202=0,"",'Ark1'!AH1755)</f>
        <v>0</v>
      </c>
      <c r="S202" s="382">
        <f>+IF(H202=0,"",'Ark1'!AR1755)</f>
        <v>211.7692307692308</v>
      </c>
      <c r="T202" s="114">
        <f>+IF(H202=0,"",'Ark1'!AS1755)</f>
        <v>30.019771893488759</v>
      </c>
      <c r="U202" s="269">
        <f>+IF(H202=0,"",'Ark1'!Y1755)</f>
        <v>81.175792511935484</v>
      </c>
      <c r="V202" s="268">
        <f>+IF(H202=0,"",'Ark1'!AA1755)</f>
        <v>1.2089410496539772</v>
      </c>
      <c r="W202" s="298">
        <f t="shared" si="18"/>
        <v>255.39764136679767</v>
      </c>
      <c r="X202" s="269">
        <f t="shared" si="19"/>
        <v>58.472307692307695</v>
      </c>
      <c r="Y202" s="267">
        <f t="shared" si="20"/>
        <v>1.0833333333333333</v>
      </c>
      <c r="Z202" s="246"/>
      <c r="AA202" s="249"/>
      <c r="AC202" s="28"/>
      <c r="AD202" s="27"/>
      <c r="AE202" s="272"/>
      <c r="AF202" s="86"/>
      <c r="AJ202" s="86"/>
    </row>
    <row r="203" spans="1:36" ht="15.6">
      <c r="A203" s="246"/>
      <c r="B203" s="266">
        <f>+'Ark1'!C1756</f>
        <v>2024</v>
      </c>
      <c r="C203" s="266">
        <f>+'Ark1'!L1756</f>
        <v>5</v>
      </c>
      <c r="D203" s="266" t="s">
        <v>400</v>
      </c>
      <c r="E203" s="274">
        <f>+'Ark1'!AP1756</f>
        <v>23</v>
      </c>
      <c r="F203" s="274" t="str">
        <f>VLOOKUP(E203,RNR!$D$2:$E$38,2)</f>
        <v>Aberdeen Angus</v>
      </c>
      <c r="G203" s="266">
        <f>+IF(H203=0,"",'Ark1'!Q1756)</f>
        <v>52</v>
      </c>
      <c r="H203" s="366">
        <f>+'Ark1'!R1756</f>
        <v>100</v>
      </c>
      <c r="I203" s="267">
        <f>+'Ark1'!AE1756</f>
        <v>15.4320987654321</v>
      </c>
      <c r="J203" s="35" t="str">
        <f t="shared" si="16"/>
        <v/>
      </c>
      <c r="K203" s="267">
        <f>+IF(H203=0,"",'Ark1'!AF1756)</f>
        <v>11.586836131394396</v>
      </c>
      <c r="L203" s="268">
        <f>+IF(H203=0,"",'Ark1'!T1756)</f>
        <v>6.32</v>
      </c>
      <c r="M203" s="298">
        <f>+IF(H203=0,"",'Ark1'!U1756)</f>
        <v>292.16300000000018</v>
      </c>
      <c r="N203" s="35" t="e">
        <f t="shared" si="17"/>
        <v>#VALUE!</v>
      </c>
      <c r="O203" s="269">
        <f>+IF(H203=0,"",'Ark1'!W1756)</f>
        <v>49</v>
      </c>
      <c r="P203" s="269">
        <f>+IF(H203=0,"",'Ark1'!X1756)</f>
        <v>15</v>
      </c>
      <c r="Q203" s="269">
        <f>+IF(H203=0,"",'Ark1'!AG1756)</f>
        <v>1013.59</v>
      </c>
      <c r="R203" s="269">
        <f>+IF(H203=0,"",'Ark1'!AH1756)</f>
        <v>0</v>
      </c>
      <c r="S203" s="382">
        <f>+IF(H203=0,"",'Ark1'!AR1756)</f>
        <v>208.12</v>
      </c>
      <c r="T203" s="114">
        <f>+IF(H203=0,"",'Ark1'!AS1756)</f>
        <v>32.061871475712202</v>
      </c>
      <c r="U203" s="269">
        <f>+IF(H203=0,"",'Ark1'!Y1756)</f>
        <v>55.048047476725934</v>
      </c>
      <c r="V203" s="268">
        <f>+IF(H203=0,"",'Ark1'!AA1756)</f>
        <v>1.4062716664997537</v>
      </c>
      <c r="W203" s="298">
        <f t="shared" si="18"/>
        <v>288.24574038812551</v>
      </c>
      <c r="X203" s="269">
        <f t="shared" si="19"/>
        <v>58.432600000000036</v>
      </c>
      <c r="Y203" s="267">
        <f t="shared" si="20"/>
        <v>1.9230769230769231</v>
      </c>
      <c r="Z203" s="246"/>
      <c r="AA203" s="249"/>
      <c r="AC203" s="28"/>
      <c r="AD203" s="27"/>
      <c r="AE203" s="272"/>
      <c r="AF203" s="86"/>
      <c r="AJ203" s="86"/>
    </row>
    <row r="204" spans="1:36" ht="15.6">
      <c r="A204" s="246"/>
      <c r="B204" s="266">
        <f>+'Ark1'!C1757</f>
        <v>2024</v>
      </c>
      <c r="C204" s="266">
        <f>+'Ark1'!L1757</f>
        <v>5</v>
      </c>
      <c r="D204" s="266" t="s">
        <v>400</v>
      </c>
      <c r="E204" s="274">
        <f>+'Ark1'!AP1757</f>
        <v>24</v>
      </c>
      <c r="F204" s="274" t="str">
        <f>VLOOKUP(E204,RNR!$D$2:$E$38,2)</f>
        <v>Limousin</v>
      </c>
      <c r="G204" s="266">
        <f>+IF(H204=0,"",'Ark1'!Q1757)</f>
        <v>9</v>
      </c>
      <c r="H204" s="366">
        <f>+'Ark1'!R1757</f>
        <v>12</v>
      </c>
      <c r="I204" s="267">
        <f>+'Ark1'!AE1757</f>
        <v>2.7586206896551722</v>
      </c>
      <c r="J204" s="35" t="str">
        <f t="shared" si="16"/>
        <v/>
      </c>
      <c r="K204" s="267">
        <f>+IF(H204=0,"",'Ark1'!AF1757)</f>
        <v>1.6245199708749689</v>
      </c>
      <c r="L204" s="268">
        <f>+IF(H204=0,"",'Ark1'!T1757)</f>
        <v>3.9166666666666656</v>
      </c>
      <c r="M204" s="298">
        <f>+IF(H204=0,"",'Ark1'!U1757)</f>
        <v>252.3</v>
      </c>
      <c r="N204" s="35" t="e">
        <f t="shared" si="17"/>
        <v>#VALUE!</v>
      </c>
      <c r="O204" s="269">
        <f>+IF(H204=0,"",'Ark1'!W1757)</f>
        <v>0</v>
      </c>
      <c r="P204" s="269">
        <f>+IF(H204=0,"",'Ark1'!X1757)</f>
        <v>8.3333333333333357</v>
      </c>
      <c r="Q204" s="269">
        <f>+IF(H204=0,"",'Ark1'!AG1757)</f>
        <v>1294.416666666667</v>
      </c>
      <c r="R204" s="269">
        <f>+IF(H204=0,"",'Ark1'!AH1757)</f>
        <v>0</v>
      </c>
      <c r="S204" s="382">
        <f>+IF(H204=0,"",'Ark1'!AR1757)</f>
        <v>202.08333333333337</v>
      </c>
      <c r="T204" s="114">
        <f>+IF(H204=0,"",'Ark1'!AS1757)</f>
        <v>29.528244001750124</v>
      </c>
      <c r="U204" s="269">
        <f>+IF(H204=0,"",'Ark1'!Y1757)</f>
        <v>76.690872990206657</v>
      </c>
      <c r="V204" s="268">
        <f>+IF(H204=0,"",'Ark1'!AA1757)</f>
        <v>1.0374916331657289</v>
      </c>
      <c r="W204" s="298">
        <f t="shared" si="18"/>
        <v>194.91405394965554</v>
      </c>
      <c r="X204" s="269">
        <f t="shared" si="19"/>
        <v>50.46</v>
      </c>
      <c r="Y204" s="267">
        <f t="shared" si="20"/>
        <v>1.3333333333333333</v>
      </c>
      <c r="Z204" s="246"/>
      <c r="AA204" s="249"/>
      <c r="AC204" s="28"/>
      <c r="AD204" s="27"/>
      <c r="AE204" s="272"/>
      <c r="AF204" s="86"/>
      <c r="AJ204" s="86"/>
    </row>
    <row r="205" spans="1:36" ht="15.6">
      <c r="A205" s="246"/>
      <c r="B205" s="266">
        <f>+'Ark1'!C1758</f>
        <v>2024</v>
      </c>
      <c r="C205" s="266">
        <f>+'Ark1'!L1758</f>
        <v>5</v>
      </c>
      <c r="D205" s="266" t="s">
        <v>400</v>
      </c>
      <c r="E205" s="274">
        <f>+'Ark1'!AP1758</f>
        <v>25</v>
      </c>
      <c r="F205" s="274" t="str">
        <f>VLOOKUP(E205,RNR!$D$2:$E$38,2)</f>
        <v>Kjøttsimmental</v>
      </c>
      <c r="G205" s="266">
        <f>+IF(H205=0,"",'Ark1'!Q1758)</f>
        <v>14</v>
      </c>
      <c r="H205" s="366">
        <f>+'Ark1'!R1758</f>
        <v>16</v>
      </c>
      <c r="I205" s="267">
        <f>+'Ark1'!AE1758</f>
        <v>7.3059360730593612</v>
      </c>
      <c r="J205" s="35" t="str">
        <f t="shared" si="16"/>
        <v/>
      </c>
      <c r="K205" s="267">
        <f>+IF(H205=0,"",'Ark1'!AF1758)</f>
        <v>4.9914688658929913</v>
      </c>
      <c r="L205" s="268">
        <f>+IF(H205=0,"",'Ark1'!T1758)</f>
        <v>4.1875</v>
      </c>
      <c r="M205" s="298">
        <f>+IF(H205=0,"",'Ark1'!U1758)</f>
        <v>309.7312500000001</v>
      </c>
      <c r="N205" s="35" t="e">
        <f t="shared" si="17"/>
        <v>#VALUE!</v>
      </c>
      <c r="O205" s="269">
        <f>+IF(H205=0,"",'Ark1'!W1758)</f>
        <v>6.25</v>
      </c>
      <c r="P205" s="269">
        <f>+IF(H205=0,"",'Ark1'!X1758)</f>
        <v>18.75</v>
      </c>
      <c r="Q205" s="269">
        <f>+IF(H205=0,"",'Ark1'!AG1758)</f>
        <v>1049.25</v>
      </c>
      <c r="R205" s="269">
        <f>+IF(H205=0,"",'Ark1'!AH1758)</f>
        <v>0</v>
      </c>
      <c r="S205" s="382">
        <f>+IF(H205=0,"",'Ark1'!AR1758)</f>
        <v>214.375</v>
      </c>
      <c r="T205" s="114">
        <f>+IF(H205=0,"",'Ark1'!AS1758)</f>
        <v>31.036958530924679</v>
      </c>
      <c r="U205" s="269">
        <f>+IF(H205=0,"",'Ark1'!Y1758)</f>
        <v>62.417402608867661</v>
      </c>
      <c r="V205" s="268">
        <f>+IF(H205=0,"",'Ark1'!AA1758)</f>
        <v>0.94991775959816638</v>
      </c>
      <c r="W205" s="298">
        <f t="shared" si="18"/>
        <v>295.19299499642614</v>
      </c>
      <c r="X205" s="269">
        <f t="shared" si="19"/>
        <v>61.94625000000002</v>
      </c>
      <c r="Y205" s="267">
        <f t="shared" si="20"/>
        <v>1.1428571428571428</v>
      </c>
      <c r="Z205" s="246"/>
      <c r="AA205" s="249"/>
      <c r="AC205" s="28"/>
      <c r="AD205" s="27"/>
      <c r="AE205" s="272"/>
      <c r="AF205" s="86"/>
      <c r="AJ205" s="86"/>
    </row>
    <row r="206" spans="1:36" ht="15.6">
      <c r="A206" s="246"/>
      <c r="B206" s="266">
        <f>+'Ark1'!C1759</f>
        <v>2024</v>
      </c>
      <c r="C206" s="266">
        <f>+'Ark1'!L1759</f>
        <v>5</v>
      </c>
      <c r="D206" s="266" t="s">
        <v>400</v>
      </c>
      <c r="E206" s="274">
        <f>+'Ark1'!AP1759</f>
        <v>26</v>
      </c>
      <c r="F206" s="274" t="str">
        <f>VLOOKUP(E206,RNR!$D$2:$E$38,2)</f>
        <v>Blonde d`Aquitaine</v>
      </c>
      <c r="G206" s="266">
        <f>+IF(H206=0,"",'Ark1'!Q1759)</f>
        <v>1</v>
      </c>
      <c r="H206" s="366">
        <f>+'Ark1'!R1759</f>
        <v>7</v>
      </c>
      <c r="I206" s="267">
        <f>+'Ark1'!AE1759</f>
        <v>15.555555555555555</v>
      </c>
      <c r="J206" s="35" t="str">
        <f t="shared" si="16"/>
        <v/>
      </c>
      <c r="K206" s="267">
        <f>+IF(H206=0,"",'Ark1'!AF1759)</f>
        <v>10.85050653736254</v>
      </c>
      <c r="L206" s="268">
        <f>+IF(H206=0,"",'Ark1'!T1759)</f>
        <v>6</v>
      </c>
      <c r="M206" s="298">
        <f>+IF(H206=0,"",'Ark1'!U1759)</f>
        <v>286.4285714285715</v>
      </c>
      <c r="N206" s="35" t="e">
        <f t="shared" si="17"/>
        <v>#VALUE!</v>
      </c>
      <c r="O206" s="269">
        <f>+IF(H206=0,"",'Ark1'!W1759)</f>
        <v>14.285714285714288</v>
      </c>
      <c r="P206" s="269">
        <f>+IF(H206=0,"",'Ark1'!X1759)</f>
        <v>14.285714285714288</v>
      </c>
      <c r="Q206" s="269">
        <f>+IF(H206=0,"",'Ark1'!AG1759)</f>
        <v>945.28571428571445</v>
      </c>
      <c r="R206" s="269">
        <f>+IF(H206=0,"",'Ark1'!AH1759)</f>
        <v>0</v>
      </c>
      <c r="S206" s="382">
        <f>+IF(H206=0,"",'Ark1'!AR1759)</f>
        <v>209</v>
      </c>
      <c r="T206" s="114">
        <f>+IF(H206=0,"",'Ark1'!AS1759)</f>
        <v>31.271340932635809</v>
      </c>
      <c r="U206" s="269">
        <f>+IF(H206=0,"",'Ark1'!Y1759)</f>
        <v>32.756753470989722</v>
      </c>
      <c r="V206" s="268">
        <f>+IF(H206=0,"",'Ark1'!AA1759)</f>
        <v>0.53452248382484879</v>
      </c>
      <c r="W206" s="298">
        <f t="shared" si="18"/>
        <v>303.00740516850539</v>
      </c>
      <c r="X206" s="269">
        <f t="shared" si="19"/>
        <v>57.285714285714299</v>
      </c>
      <c r="Y206" s="267">
        <f t="shared" si="20"/>
        <v>7</v>
      </c>
      <c r="Z206" s="246"/>
      <c r="AA206" s="249"/>
      <c r="AC206" s="28"/>
      <c r="AD206" s="27"/>
      <c r="AE206" s="272"/>
      <c r="AF206" s="86"/>
      <c r="AJ206" s="86"/>
    </row>
    <row r="207" spans="1:36" ht="15.6">
      <c r="A207" s="246"/>
      <c r="B207" s="266">
        <f>+'Ark1'!C1760</f>
        <v>2024</v>
      </c>
      <c r="C207" s="266">
        <f>+'Ark1'!L1760</f>
        <v>5</v>
      </c>
      <c r="D207" s="266" t="s">
        <v>400</v>
      </c>
      <c r="E207" s="274">
        <f>+'Ark1'!AP1760</f>
        <v>27</v>
      </c>
      <c r="F207" s="274" t="str">
        <f>VLOOKUP(E207,RNR!$D$2:$E$38,2)</f>
        <v>Highland</v>
      </c>
      <c r="G207" s="266">
        <f>+IF(H207=0,"",'Ark1'!Q1760)</f>
        <v>46</v>
      </c>
      <c r="H207" s="366">
        <f>+'Ark1'!R1760</f>
        <v>63</v>
      </c>
      <c r="I207" s="267">
        <f>+'Ark1'!AE1760</f>
        <v>30.582524271844672</v>
      </c>
      <c r="J207" s="35" t="str">
        <f t="shared" si="16"/>
        <v/>
      </c>
      <c r="K207" s="267">
        <f>+IF(H207=0,"",'Ark1'!AF1760)</f>
        <v>33.083743027220486</v>
      </c>
      <c r="L207" s="268">
        <f>+IF(H207=0,"",'Ark1'!T1760)</f>
        <v>6.1587301587301582</v>
      </c>
      <c r="M207" s="298">
        <f>+IF(H207=0,"",'Ark1'!U1760)</f>
        <v>241.18888888888875</v>
      </c>
      <c r="N207" s="35" t="e">
        <f t="shared" si="17"/>
        <v>#VALUE!</v>
      </c>
      <c r="O207" s="269">
        <f>+IF(H207=0,"",'Ark1'!W1760)</f>
        <v>36.507936507936513</v>
      </c>
      <c r="P207" s="269">
        <f>+IF(H207=0,"",'Ark1'!X1760)</f>
        <v>6.3492063492063471</v>
      </c>
      <c r="Q207" s="269">
        <f>+IF(H207=0,"",'Ark1'!AG1760)</f>
        <v>1273.6190476190477</v>
      </c>
      <c r="R207" s="269">
        <f>+IF(H207=0,"",'Ark1'!AH1760)</f>
        <v>0</v>
      </c>
      <c r="S207" s="382">
        <f>+IF(H207=0,"",'Ark1'!AR1760)</f>
        <v>193.92063492063497</v>
      </c>
      <c r="T207" s="114">
        <f>+IF(H207=0,"",'Ark1'!AS1760)</f>
        <v>32.49255818112016</v>
      </c>
      <c r="U207" s="269">
        <f>+IF(H207=0,"",'Ark1'!Y1760)</f>
        <v>56.927776887079936</v>
      </c>
      <c r="V207" s="268">
        <f>+IF(H207=0,"",'Ark1'!AA1760)</f>
        <v>1.2996501263783304</v>
      </c>
      <c r="W207" s="298">
        <f t="shared" si="18"/>
        <v>189.37286572446959</v>
      </c>
      <c r="X207" s="269">
        <f t="shared" si="19"/>
        <v>48.237777777777751</v>
      </c>
      <c r="Y207" s="267">
        <f t="shared" si="20"/>
        <v>1.3695652173913044</v>
      </c>
      <c r="Z207" s="246"/>
      <c r="AA207" s="249"/>
      <c r="AC207" s="28"/>
      <c r="AD207" s="27"/>
      <c r="AE207" s="272"/>
      <c r="AF207" s="86"/>
      <c r="AJ207" s="86"/>
    </row>
    <row r="208" spans="1:36" ht="15.6">
      <c r="A208" s="246"/>
      <c r="B208" s="266">
        <f>+'Ark1'!C1761</f>
        <v>2024</v>
      </c>
      <c r="C208" s="266">
        <f>+'Ark1'!L1761</f>
        <v>5</v>
      </c>
      <c r="D208" s="266" t="s">
        <v>400</v>
      </c>
      <c r="E208" s="274">
        <f>+'Ark1'!AP1761</f>
        <v>28</v>
      </c>
      <c r="F208" s="274" t="str">
        <f>VLOOKUP(E208,RNR!$D$2:$E$38,2)</f>
        <v>Tiroler Grauvieh</v>
      </c>
      <c r="G208" s="266">
        <f>+IF(H208=0,"",'Ark1'!Q1761)</f>
        <v>3</v>
      </c>
      <c r="H208" s="366">
        <f>+'Ark1'!R1761</f>
        <v>4</v>
      </c>
      <c r="I208" s="267">
        <f>+'Ark1'!AE1761</f>
        <v>5</v>
      </c>
      <c r="J208" s="35" t="str">
        <f t="shared" si="16"/>
        <v/>
      </c>
      <c r="K208" s="267">
        <f>+IF(H208=0,"",'Ark1'!AF1761)</f>
        <v>4.119631242272753</v>
      </c>
      <c r="L208" s="268">
        <f>+IF(H208=0,"",'Ark1'!T1761)</f>
        <v>5.25</v>
      </c>
      <c r="M208" s="298">
        <f>+IF(H208=0,"",'Ark1'!U1761)</f>
        <v>306.55</v>
      </c>
      <c r="N208" s="35" t="e">
        <f t="shared" si="17"/>
        <v>#VALUE!</v>
      </c>
      <c r="O208" s="269">
        <f>+IF(H208=0,"",'Ark1'!W1761)</f>
        <v>50</v>
      </c>
      <c r="P208" s="269">
        <f>+IF(H208=0,"",'Ark1'!X1761)</f>
        <v>25</v>
      </c>
      <c r="Q208" s="269">
        <f>+IF(H208=0,"",'Ark1'!AG1761)</f>
        <v>1156.75</v>
      </c>
      <c r="R208" s="269">
        <f>+IF(H208=0,"",'Ark1'!AH1761)</f>
        <v>0</v>
      </c>
      <c r="S208" s="382">
        <f>+IF(H208=0,"",'Ark1'!AR1761)</f>
        <v>215.25</v>
      </c>
      <c r="T208" s="114">
        <f>+IF(H208=0,"",'Ark1'!AS1761)</f>
        <v>30.596720867139634</v>
      </c>
      <c r="U208" s="269">
        <f>+IF(H208=0,"",'Ark1'!Y1761)</f>
        <v>45.298482314532173</v>
      </c>
      <c r="V208" s="268">
        <f>+IF(H208=0,"",'Ark1'!AA1761)</f>
        <v>1.7853571071357124</v>
      </c>
      <c r="W208" s="298">
        <f t="shared" si="18"/>
        <v>265.00972552409769</v>
      </c>
      <c r="X208" s="269">
        <f t="shared" si="19"/>
        <v>61.31</v>
      </c>
      <c r="Y208" s="267">
        <f t="shared" si="20"/>
        <v>1.3333333333333333</v>
      </c>
      <c r="Z208" s="246"/>
      <c r="AA208" s="249"/>
      <c r="AC208" s="28"/>
      <c r="AD208" s="27"/>
      <c r="AE208" s="272"/>
      <c r="AF208" s="86"/>
      <c r="AJ208" s="86"/>
    </row>
    <row r="209" spans="1:54" ht="15.6">
      <c r="A209" s="246"/>
      <c r="B209" s="266">
        <f>+'Ark1'!C1762</f>
        <v>2024</v>
      </c>
      <c r="C209" s="266">
        <f>+'Ark1'!L1762</f>
        <v>5</v>
      </c>
      <c r="D209" s="266" t="s">
        <v>400</v>
      </c>
      <c r="E209" s="274">
        <f>+'Ark1'!AP1762</f>
        <v>29</v>
      </c>
      <c r="F209" s="274" t="str">
        <f>VLOOKUP(E209,RNR!$D$2:$E$38,2)</f>
        <v>Dexter</v>
      </c>
      <c r="G209" s="266">
        <f>+IF(H209=0,"",'Ark1'!Q1762)</f>
        <v>35</v>
      </c>
      <c r="H209" s="366">
        <f>+'Ark1'!R1762</f>
        <v>67</v>
      </c>
      <c r="I209" s="267">
        <f>+'Ark1'!AE1762</f>
        <v>39.181286549707593</v>
      </c>
      <c r="J209" s="35" t="str">
        <f t="shared" si="16"/>
        <v/>
      </c>
      <c r="K209" s="267">
        <f>+IF(H209=0,"",'Ark1'!AF1762)</f>
        <v>39.242619339425055</v>
      </c>
      <c r="L209" s="268">
        <f>+IF(H209=0,"",'Ark1'!T1762)</f>
        <v>6.7910447761194046</v>
      </c>
      <c r="M209" s="298">
        <f>+IF(H209=0,"",'Ark1'!U1762)</f>
        <v>188.77164179104477</v>
      </c>
      <c r="N209" s="35" t="e">
        <f t="shared" si="17"/>
        <v>#VALUE!</v>
      </c>
      <c r="O209" s="269">
        <f>+IF(H209=0,"",'Ark1'!W1762)</f>
        <v>56.71641791044776</v>
      </c>
      <c r="P209" s="269">
        <f>+IF(H209=0,"",'Ark1'!X1762)</f>
        <v>0</v>
      </c>
      <c r="Q209" s="269">
        <f>+IF(H209=0,"",'Ark1'!AG1762)</f>
        <v>987.10447761194018</v>
      </c>
      <c r="R209" s="269">
        <f>+IF(H209=0,"",'Ark1'!AH1762)</f>
        <v>0</v>
      </c>
      <c r="S209" s="382">
        <f>+IF(H209=0,"",'Ark1'!AR1762)</f>
        <v>178.47761194029849</v>
      </c>
      <c r="T209" s="114">
        <f>+IF(H209=0,"",'Ark1'!AS1762)</f>
        <v>32.716323081340043</v>
      </c>
      <c r="U209" s="269">
        <f>+IF(H209=0,"",'Ark1'!Y1762)</f>
        <v>42.111372612094669</v>
      </c>
      <c r="V209" s="268">
        <f>+IF(H209=0,"",'Ark1'!AA1762)</f>
        <v>1.7580290306539217</v>
      </c>
      <c r="W209" s="298">
        <f t="shared" si="18"/>
        <v>191.23775250997946</v>
      </c>
      <c r="X209" s="269">
        <f t="shared" si="19"/>
        <v>37.754328358208951</v>
      </c>
      <c r="Y209" s="267">
        <f t="shared" si="20"/>
        <v>1.9142857142857144</v>
      </c>
      <c r="Z209" s="246"/>
      <c r="AA209" s="249"/>
      <c r="AC209" s="28"/>
      <c r="AD209" s="27"/>
      <c r="AE209" s="272"/>
      <c r="AF209" s="86"/>
      <c r="AJ209" s="86"/>
    </row>
    <row r="210" spans="1:54" ht="15.6">
      <c r="A210" s="246"/>
      <c r="B210" s="266">
        <f>+'Ark1'!C1763</f>
        <v>2024</v>
      </c>
      <c r="C210" s="266">
        <f>+'Ark1'!L1763</f>
        <v>5</v>
      </c>
      <c r="D210" s="266" t="s">
        <v>400</v>
      </c>
      <c r="E210" s="274">
        <f>+'Ark1'!AP1763</f>
        <v>30</v>
      </c>
      <c r="F210" s="274" t="str">
        <f>VLOOKUP(E210,RNR!$D$2:$E$38,2)</f>
        <v>Piemontese</v>
      </c>
      <c r="G210" s="266" t="str">
        <f>+IF(H210=0,"",'Ark1'!Q1763)</f>
        <v/>
      </c>
      <c r="H210" s="366">
        <f>+'Ark1'!R1763</f>
        <v>0</v>
      </c>
      <c r="I210" s="267">
        <f>+'Ark1'!AE1763</f>
        <v>0</v>
      </c>
      <c r="J210" s="35" t="str">
        <f t="shared" si="16"/>
        <v/>
      </c>
      <c r="K210" s="267" t="str">
        <f>+IF(H210=0,"",'Ark1'!AF1763)</f>
        <v/>
      </c>
      <c r="L210" s="268" t="str">
        <f>+IF(H210=0,"",'Ark1'!T1763)</f>
        <v/>
      </c>
      <c r="M210" s="298" t="str">
        <f>+IF(H210=0,"",'Ark1'!U1763)</f>
        <v/>
      </c>
      <c r="N210" s="35" t="str">
        <f t="shared" si="17"/>
        <v/>
      </c>
      <c r="O210" s="269" t="str">
        <f>+IF(H210=0,"",'Ark1'!W1763)</f>
        <v/>
      </c>
      <c r="P210" s="269" t="str">
        <f>+IF(H210=0,"",'Ark1'!X1763)</f>
        <v/>
      </c>
      <c r="Q210" s="269" t="str">
        <f>+IF(H210=0,"",'Ark1'!AG1763)</f>
        <v/>
      </c>
      <c r="R210" s="269" t="str">
        <f>+IF(H210=0,"",'Ark1'!AH1763)</f>
        <v/>
      </c>
      <c r="S210" s="382" t="str">
        <f>+IF(H210=0,"",'Ark1'!AR1763)</f>
        <v/>
      </c>
      <c r="T210" s="114" t="str">
        <f>+IF(H210=0,"",'Ark1'!AS1763)</f>
        <v/>
      </c>
      <c r="U210" s="269" t="str">
        <f>+IF(H210=0,"",'Ark1'!Y1763)</f>
        <v/>
      </c>
      <c r="V210" s="268" t="str">
        <f>+IF(H210=0,"",'Ark1'!AA1763)</f>
        <v/>
      </c>
      <c r="W210" s="298" t="str">
        <f t="shared" si="18"/>
        <v/>
      </c>
      <c r="X210" s="269" t="str">
        <f t="shared" si="19"/>
        <v/>
      </c>
      <c r="Y210" s="267" t="str">
        <f t="shared" si="20"/>
        <v/>
      </c>
      <c r="Z210" s="246"/>
      <c r="AA210" s="249"/>
      <c r="AC210" s="28"/>
      <c r="AD210" s="27"/>
      <c r="AE210" s="272"/>
      <c r="AF210" s="86"/>
      <c r="AJ210" s="86"/>
    </row>
    <row r="211" spans="1:54" ht="15.6">
      <c r="A211" s="246"/>
      <c r="B211" s="266">
        <f>+'Ark1'!C1764</f>
        <v>2024</v>
      </c>
      <c r="C211" s="266">
        <f>+'Ark1'!L1764</f>
        <v>5</v>
      </c>
      <c r="D211" s="266" t="s">
        <v>400</v>
      </c>
      <c r="E211" s="274">
        <f>+'Ark1'!AP1764</f>
        <v>31</v>
      </c>
      <c r="F211" s="274" t="str">
        <f>VLOOKUP(E211,RNR!$D$2:$E$38,2)</f>
        <v>Galloway</v>
      </c>
      <c r="G211" s="266">
        <f>+IF(H211=0,"",'Ark1'!Q1764)</f>
        <v>12</v>
      </c>
      <c r="H211" s="366">
        <f>+'Ark1'!R1764</f>
        <v>17</v>
      </c>
      <c r="I211" s="267">
        <f>+'Ark1'!AE1764</f>
        <v>27.41935483870968</v>
      </c>
      <c r="J211" s="35" t="str">
        <f t="shared" si="16"/>
        <v/>
      </c>
      <c r="K211" s="267">
        <f>+IF(H211=0,"",'Ark1'!AF1764)</f>
        <v>23.805824416148312</v>
      </c>
      <c r="L211" s="268">
        <f>+IF(H211=0,"",'Ark1'!T1764)</f>
        <v>6.8235294117647056</v>
      </c>
      <c r="M211" s="298">
        <f>+IF(H211=0,"",'Ark1'!U1764)</f>
        <v>263.17058823529402</v>
      </c>
      <c r="N211" s="35" t="e">
        <f t="shared" si="17"/>
        <v>#VALUE!</v>
      </c>
      <c r="O211" s="269">
        <f>+IF(H211=0,"",'Ark1'!W1764)</f>
        <v>52.941176470588239</v>
      </c>
      <c r="P211" s="269">
        <f>+IF(H211=0,"",'Ark1'!X1764)</f>
        <v>5.882352941176471</v>
      </c>
      <c r="Q211" s="269">
        <f>+IF(H211=0,"",'Ark1'!AG1764)</f>
        <v>1089.4117647058824</v>
      </c>
      <c r="R211" s="269">
        <f>+IF(H211=0,"",'Ark1'!AH1764)</f>
        <v>0</v>
      </c>
      <c r="S211" s="382">
        <f>+IF(H211=0,"",'Ark1'!AR1764)</f>
        <v>199.88235294117649</v>
      </c>
      <c r="T211" s="114">
        <f>+IF(H211=0,"",'Ark1'!AS1764)</f>
        <v>32.556473797969382</v>
      </c>
      <c r="U211" s="269">
        <f>+IF(H211=0,"",'Ark1'!Y1764)</f>
        <v>50.757958109233449</v>
      </c>
      <c r="V211" s="268">
        <f>+IF(H211=0,"",'Ark1'!AA1764)</f>
        <v>1.1496953109230637</v>
      </c>
      <c r="W211" s="298">
        <f t="shared" si="18"/>
        <v>241.57127429805607</v>
      </c>
      <c r="X211" s="269">
        <f t="shared" si="19"/>
        <v>52.634117647058801</v>
      </c>
      <c r="Y211" s="267">
        <f t="shared" si="20"/>
        <v>1.4166666666666667</v>
      </c>
      <c r="Z211" s="246"/>
      <c r="AA211" s="249"/>
      <c r="AC211" s="28"/>
      <c r="AD211" s="27"/>
      <c r="AE211" s="272"/>
      <c r="AF211" s="86"/>
      <c r="AJ211" s="86"/>
    </row>
    <row r="212" spans="1:54" ht="15.6">
      <c r="A212" s="246"/>
      <c r="B212" s="266">
        <f>+'Ark1'!C1765</f>
        <v>2024</v>
      </c>
      <c r="C212" s="266">
        <f>+'Ark1'!L1765</f>
        <v>5</v>
      </c>
      <c r="D212" s="266" t="s">
        <v>400</v>
      </c>
      <c r="E212" s="274">
        <f>+'Ark1'!AP1765</f>
        <v>32</v>
      </c>
      <c r="F212" s="274" t="str">
        <f>VLOOKUP(E212,RNR!$D$2:$E$38,2)</f>
        <v>Salers</v>
      </c>
      <c r="G212" s="266" t="str">
        <f>+IF(H212=0,"",'Ark1'!Q1765)</f>
        <v/>
      </c>
      <c r="H212" s="366">
        <f>+'Ark1'!R1765</f>
        <v>0</v>
      </c>
      <c r="I212" s="267">
        <f>+'Ark1'!AE1765</f>
        <v>0</v>
      </c>
      <c r="J212" s="35" t="str">
        <f t="shared" si="16"/>
        <v/>
      </c>
      <c r="K212" s="267" t="str">
        <f>+IF(H212=0,"",'Ark1'!AF1765)</f>
        <v/>
      </c>
      <c r="L212" s="268" t="str">
        <f>+IF(H212=0,"",'Ark1'!T1765)</f>
        <v/>
      </c>
      <c r="M212" s="298" t="str">
        <f>+IF(H212=0,"",'Ark1'!U1765)</f>
        <v/>
      </c>
      <c r="N212" s="35" t="str">
        <f t="shared" si="17"/>
        <v/>
      </c>
      <c r="O212" s="269" t="str">
        <f>+IF(H212=0,"",'Ark1'!W1765)</f>
        <v/>
      </c>
      <c r="P212" s="269" t="str">
        <f>+IF(H212=0,"",'Ark1'!X1765)</f>
        <v/>
      </c>
      <c r="Q212" s="269" t="str">
        <f>+IF(H212=0,"",'Ark1'!AG1765)</f>
        <v/>
      </c>
      <c r="R212" s="269" t="str">
        <f>+IF(H212=0,"",'Ark1'!AH1765)</f>
        <v/>
      </c>
      <c r="S212" s="382" t="str">
        <f>+IF(H212=0,"",'Ark1'!AR1765)</f>
        <v/>
      </c>
      <c r="T212" s="114" t="str">
        <f>+IF(H212=0,"",'Ark1'!AS1765)</f>
        <v/>
      </c>
      <c r="U212" s="269" t="str">
        <f>+IF(H212=0,"",'Ark1'!Y1765)</f>
        <v/>
      </c>
      <c r="V212" s="268" t="str">
        <f>+IF(H212=0,"",'Ark1'!AA1765)</f>
        <v/>
      </c>
      <c r="W212" s="298" t="str">
        <f t="shared" si="18"/>
        <v/>
      </c>
      <c r="X212" s="269" t="str">
        <f t="shared" si="19"/>
        <v/>
      </c>
      <c r="Y212" s="267" t="str">
        <f t="shared" si="20"/>
        <v/>
      </c>
      <c r="Z212" s="246"/>
      <c r="AA212" s="249"/>
      <c r="AC212" s="28"/>
      <c r="AD212" s="27"/>
      <c r="AE212" s="272"/>
      <c r="AF212" s="86"/>
      <c r="AJ212" s="86"/>
    </row>
    <row r="213" spans="1:54" ht="15.6">
      <c r="A213" s="246"/>
      <c r="B213" s="266">
        <f>+'Ark1'!C1766</f>
        <v>2024</v>
      </c>
      <c r="C213" s="266">
        <f>+'Ark1'!L1766</f>
        <v>5</v>
      </c>
      <c r="D213" s="266" t="s">
        <v>400</v>
      </c>
      <c r="E213" s="274">
        <f>+'Ark1'!AP1766</f>
        <v>33</v>
      </c>
      <c r="F213" s="274" t="str">
        <f>VLOOKUP(E213,RNR!$D$2:$E$38,2)</f>
        <v>Chianina</v>
      </c>
      <c r="G213" s="266" t="str">
        <f>+IF(H213=0,"",'Ark1'!Q1766)</f>
        <v/>
      </c>
      <c r="H213" s="366">
        <f>+'Ark1'!R1766</f>
        <v>0</v>
      </c>
      <c r="I213" s="267">
        <f>+'Ark1'!AE1766</f>
        <v>0</v>
      </c>
      <c r="J213" s="35" t="str">
        <f t="shared" si="16"/>
        <v/>
      </c>
      <c r="K213" s="267" t="str">
        <f>+IF(H213=0,"",'Ark1'!AF1766)</f>
        <v/>
      </c>
      <c r="L213" s="268" t="str">
        <f>+IF(H213=0,"",'Ark1'!T1766)</f>
        <v/>
      </c>
      <c r="M213" s="298" t="str">
        <f>+IF(H213=0,"",'Ark1'!U1766)</f>
        <v/>
      </c>
      <c r="N213" s="35" t="str">
        <f t="shared" si="17"/>
        <v/>
      </c>
      <c r="O213" s="269" t="str">
        <f>+IF(H213=0,"",'Ark1'!W1766)</f>
        <v/>
      </c>
      <c r="P213" s="269" t="str">
        <f>+IF(H213=0,"",'Ark1'!X1766)</f>
        <v/>
      </c>
      <c r="Q213" s="269" t="str">
        <f>+IF(H213=0,"",'Ark1'!AG1766)</f>
        <v/>
      </c>
      <c r="R213" s="269" t="str">
        <f>+IF(H213=0,"",'Ark1'!AH1766)</f>
        <v/>
      </c>
      <c r="S213" s="382" t="str">
        <f>+IF(H213=0,"",'Ark1'!AR1766)</f>
        <v/>
      </c>
      <c r="T213" s="114" t="str">
        <f>+IF(H213=0,"",'Ark1'!AS1766)</f>
        <v/>
      </c>
      <c r="U213" s="269" t="str">
        <f>+IF(H213=0,"",'Ark1'!Y1766)</f>
        <v/>
      </c>
      <c r="V213" s="268" t="str">
        <f>+IF(H213=0,"",'Ark1'!AA1766)</f>
        <v/>
      </c>
      <c r="W213" s="298" t="str">
        <f t="shared" si="18"/>
        <v/>
      </c>
      <c r="X213" s="269" t="str">
        <f t="shared" si="19"/>
        <v/>
      </c>
      <c r="Y213" s="267" t="str">
        <f t="shared" si="20"/>
        <v/>
      </c>
      <c r="Z213" s="246"/>
      <c r="AA213" s="249"/>
      <c r="AC213" s="28"/>
      <c r="AD213" s="27"/>
      <c r="AE213" s="272"/>
      <c r="AF213" s="86"/>
      <c r="AJ213" s="86"/>
    </row>
    <row r="214" spans="1:54" ht="15.6">
      <c r="A214" s="246"/>
      <c r="B214" s="266">
        <f>+'Ark1'!C1767</f>
        <v>2024</v>
      </c>
      <c r="C214" s="266">
        <f>+'Ark1'!L1767</f>
        <v>5</v>
      </c>
      <c r="D214" s="266" t="s">
        <v>400</v>
      </c>
      <c r="E214" s="274">
        <f>+'Ark1'!AP1767</f>
        <v>34</v>
      </c>
      <c r="F214" s="274" t="str">
        <f>VLOOKUP(E214,RNR!$D$2:$E$38,2)</f>
        <v>Belgisk blå</v>
      </c>
      <c r="G214" s="266" t="str">
        <f>+IF(H214=0,"",'Ark1'!Q1767)</f>
        <v/>
      </c>
      <c r="H214" s="366">
        <f>+'Ark1'!R1767</f>
        <v>0</v>
      </c>
      <c r="I214" s="267">
        <f>+'Ark1'!AE1767</f>
        <v>0</v>
      </c>
      <c r="J214" s="35" t="str">
        <f t="shared" si="16"/>
        <v/>
      </c>
      <c r="K214" s="267" t="str">
        <f>+IF(H214=0,"",'Ark1'!AF1767)</f>
        <v/>
      </c>
      <c r="L214" s="268" t="str">
        <f>+IF(H214=0,"",'Ark1'!T1767)</f>
        <v/>
      </c>
      <c r="M214" s="298" t="str">
        <f>+IF(H214=0,"",'Ark1'!U1767)</f>
        <v/>
      </c>
      <c r="N214" s="35" t="str">
        <f t="shared" si="17"/>
        <v/>
      </c>
      <c r="O214" s="269" t="str">
        <f>+IF(H214=0,"",'Ark1'!W1767)</f>
        <v/>
      </c>
      <c r="P214" s="269" t="str">
        <f>+IF(H214=0,"",'Ark1'!X1767)</f>
        <v/>
      </c>
      <c r="Q214" s="269" t="str">
        <f>+IF(H214=0,"",'Ark1'!AG1767)</f>
        <v/>
      </c>
      <c r="R214" s="269" t="str">
        <f>+IF(H214=0,"",'Ark1'!AH1767)</f>
        <v/>
      </c>
      <c r="S214" s="382" t="str">
        <f>+IF(H214=0,"",'Ark1'!AR1767)</f>
        <v/>
      </c>
      <c r="T214" s="114" t="str">
        <f>+IF(H214=0,"",'Ark1'!AS1767)</f>
        <v/>
      </c>
      <c r="U214" s="269" t="str">
        <f>+IF(H214=0,"",'Ark1'!Y1767)</f>
        <v/>
      </c>
      <c r="V214" s="268" t="str">
        <f>+IF(H214=0,"",'Ark1'!AA1767)</f>
        <v/>
      </c>
      <c r="W214" s="298" t="str">
        <f t="shared" si="18"/>
        <v/>
      </c>
      <c r="X214" s="269" t="str">
        <f t="shared" si="19"/>
        <v/>
      </c>
      <c r="Y214" s="267" t="str">
        <f t="shared" si="20"/>
        <v/>
      </c>
      <c r="Z214" s="246"/>
      <c r="AA214" s="249"/>
      <c r="AC214" s="28"/>
      <c r="AD214" s="27"/>
      <c r="AE214" s="272"/>
      <c r="AF214" s="86"/>
      <c r="AJ214" s="86"/>
    </row>
    <row r="215" spans="1:54" ht="15.6">
      <c r="A215" s="246"/>
      <c r="B215" s="266">
        <f>+'Ark1'!C1768</f>
        <v>2024</v>
      </c>
      <c r="C215" s="266">
        <f>+'Ark1'!L1768</f>
        <v>5</v>
      </c>
      <c r="D215" s="266" t="s">
        <v>400</v>
      </c>
      <c r="E215" s="274">
        <f>+'Ark1'!AP1768</f>
        <v>39</v>
      </c>
      <c r="F215" s="274" t="str">
        <f>VLOOKUP(E215,RNR!$D$2:$E$38,2)</f>
        <v>Wagyu</v>
      </c>
      <c r="G215" s="266">
        <f>+IF(H215=0,"",'Ark1'!Q1768)</f>
        <v>2</v>
      </c>
      <c r="H215" s="366">
        <f>+'Ark1'!R1768</f>
        <v>2</v>
      </c>
      <c r="I215" s="267">
        <f>+'Ark1'!AE1768</f>
        <v>10</v>
      </c>
      <c r="J215" s="35" t="str">
        <f t="shared" si="16"/>
        <v/>
      </c>
      <c r="K215" s="267">
        <f>+IF(H215=0,"",'Ark1'!AF1768)</f>
        <v>8.0131723380900102</v>
      </c>
      <c r="L215" s="268">
        <f>+IF(H215=0,"",'Ark1'!T1768)</f>
        <v>10.5</v>
      </c>
      <c r="M215" s="298">
        <f>+IF(H215=0,"",'Ark1'!U1768)</f>
        <v>313.89999999999998</v>
      </c>
      <c r="N215" s="35" t="e">
        <f t="shared" si="17"/>
        <v>#VALUE!</v>
      </c>
      <c r="O215" s="269">
        <f>+IF(H215=0,"",'Ark1'!W1768)</f>
        <v>100</v>
      </c>
      <c r="P215" s="269">
        <f>+IF(H215=0,"",'Ark1'!X1768)</f>
        <v>0</v>
      </c>
      <c r="Q215" s="269">
        <f>+IF(H215=0,"",'Ark1'!AG1768)</f>
        <v>981.5</v>
      </c>
      <c r="R215" s="269">
        <f>+IF(H215=0,"",'Ark1'!AH1768)</f>
        <v>0</v>
      </c>
      <c r="S215" s="382">
        <f>+IF(H215=0,"",'Ark1'!AR1768)</f>
        <v>217</v>
      </c>
      <c r="T215" s="114">
        <f>+IF(H215=0,"",'Ark1'!AS1768)</f>
        <v>30.691292841188499</v>
      </c>
      <c r="U215" s="269">
        <f>+IF(H215=0,"",'Ark1'!Y1768)</f>
        <v>17.70000000000023</v>
      </c>
      <c r="V215" s="268">
        <f>+IF(H215=0,"",'Ark1'!AA1768)</f>
        <v>0.5</v>
      </c>
      <c r="W215" s="298">
        <f t="shared" si="18"/>
        <v>319.81660723382578</v>
      </c>
      <c r="X215" s="269">
        <f t="shared" si="19"/>
        <v>62.779999999999994</v>
      </c>
      <c r="Y215" s="267">
        <f t="shared" si="20"/>
        <v>1</v>
      </c>
      <c r="Z215" s="246"/>
      <c r="AA215" s="249"/>
      <c r="AC215" s="28"/>
      <c r="AD215" s="27"/>
      <c r="AE215" s="272"/>
      <c r="AF215" s="86"/>
      <c r="AJ215" s="86"/>
    </row>
    <row r="216" spans="1:54" ht="15.6">
      <c r="A216" s="246"/>
      <c r="B216" s="266">
        <f>+'Ark1'!C1769</f>
        <v>2024</v>
      </c>
      <c r="C216" s="266">
        <f>+'Ark1'!L1769</f>
        <v>5</v>
      </c>
      <c r="D216" s="266" t="s">
        <v>400</v>
      </c>
      <c r="E216" s="274">
        <f>+'Ark1'!AP1769</f>
        <v>40</v>
      </c>
      <c r="F216" s="274" t="str">
        <f>VLOOKUP(E216,RNR!$D$2:$E$38,2)</f>
        <v>Jak (Bos Grunniens)</v>
      </c>
      <c r="G216" s="266" t="str">
        <f>+IF(H216=0,"",'Ark1'!Q1769)</f>
        <v/>
      </c>
      <c r="H216" s="366">
        <f>+'Ark1'!R1769</f>
        <v>0</v>
      </c>
      <c r="I216" s="267">
        <f>+'Ark1'!AE1769</f>
        <v>0</v>
      </c>
      <c r="J216" s="35" t="str">
        <f t="shared" si="16"/>
        <v/>
      </c>
      <c r="K216" s="267" t="str">
        <f>+IF(H216=0,"",'Ark1'!AF1769)</f>
        <v/>
      </c>
      <c r="L216" s="268" t="str">
        <f>+IF(H216=0,"",'Ark1'!T1769)</f>
        <v/>
      </c>
      <c r="M216" s="298" t="str">
        <f>+IF(H216=0,"",'Ark1'!U1769)</f>
        <v/>
      </c>
      <c r="N216" s="35" t="str">
        <f t="shared" si="17"/>
        <v/>
      </c>
      <c r="O216" s="269" t="str">
        <f>+IF(H216=0,"",'Ark1'!W1769)</f>
        <v/>
      </c>
      <c r="P216" s="269" t="str">
        <f>+IF(H216=0,"",'Ark1'!X1769)</f>
        <v/>
      </c>
      <c r="Q216" s="269" t="str">
        <f>+IF(H216=0,"",'Ark1'!AG1769)</f>
        <v/>
      </c>
      <c r="R216" s="269" t="str">
        <f>+IF(H216=0,"",'Ark1'!AH1769)</f>
        <v/>
      </c>
      <c r="S216" s="382" t="str">
        <f>+IF(H216=0,"",'Ark1'!AR1769)</f>
        <v/>
      </c>
      <c r="T216" s="114" t="str">
        <f>+IF(H216=0,"",'Ark1'!AS1769)</f>
        <v/>
      </c>
      <c r="U216" s="269" t="str">
        <f>+IF(H216=0,"",'Ark1'!Y1769)</f>
        <v/>
      </c>
      <c r="V216" s="268" t="str">
        <f>+IF(H216=0,"",'Ark1'!AA1769)</f>
        <v/>
      </c>
      <c r="W216" s="298" t="str">
        <f t="shared" si="18"/>
        <v/>
      </c>
      <c r="X216" s="269" t="str">
        <f t="shared" si="19"/>
        <v/>
      </c>
      <c r="Y216" s="267" t="str">
        <f t="shared" si="20"/>
        <v/>
      </c>
      <c r="Z216" s="246"/>
      <c r="AA216" s="249"/>
      <c r="AC216" s="28"/>
      <c r="AD216" s="27"/>
      <c r="AE216" s="272"/>
      <c r="AF216" s="86"/>
      <c r="AJ216" s="86"/>
    </row>
    <row r="217" spans="1:54" ht="15.6">
      <c r="A217" s="246"/>
      <c r="B217" s="266">
        <f>+'Ark1'!C1770</f>
        <v>2024</v>
      </c>
      <c r="C217" s="266">
        <f>+'Ark1'!L1770</f>
        <v>5</v>
      </c>
      <c r="D217" s="266" t="s">
        <v>400</v>
      </c>
      <c r="E217" s="274">
        <f>+'Ark1'!AP1770</f>
        <v>98</v>
      </c>
      <c r="F217" s="274" t="str">
        <f>VLOOKUP(E217,RNR!$D$2:$E$38,2)</f>
        <v>Krysning</v>
      </c>
      <c r="G217" s="266">
        <f>+IF(H217=0,"",'Ark1'!Q1770)</f>
        <v>53</v>
      </c>
      <c r="H217" s="366">
        <f>+'Ark1'!R1770</f>
        <v>79</v>
      </c>
      <c r="I217" s="267">
        <f>+'Ark1'!AE1770</f>
        <v>19.221411192214113</v>
      </c>
      <c r="J217" s="35" t="str">
        <f t="shared" si="16"/>
        <v/>
      </c>
      <c r="K217" s="267">
        <f>+IF(H217=0,"",'Ark1'!AF1770)</f>
        <v>17.435341262109144</v>
      </c>
      <c r="L217" s="268">
        <f>+IF(H217=0,"",'Ark1'!T1770)</f>
        <v>6.0379746835443049</v>
      </c>
      <c r="M217" s="298">
        <f>+IF(H217=0,"",'Ark1'!U1770)</f>
        <v>300.15822784810121</v>
      </c>
      <c r="N217" s="35" t="e">
        <f t="shared" si="17"/>
        <v>#VALUE!</v>
      </c>
      <c r="O217" s="269">
        <f>+IF(H217=0,"",'Ark1'!W1770)</f>
        <v>40.506329113924046</v>
      </c>
      <c r="P217" s="269">
        <f>+IF(H217=0,"",'Ark1'!X1770)</f>
        <v>22.784810126582279</v>
      </c>
      <c r="Q217" s="269">
        <f>+IF(H217=0,"",'Ark1'!AG1770)</f>
        <v>1015.5569620253164</v>
      </c>
      <c r="R217" s="269">
        <f>+IF(H217=0,"",'Ark1'!AH1770)</f>
        <v>0</v>
      </c>
      <c r="S217" s="382">
        <f>+IF(H217=0,"",'Ark1'!AR1770)</f>
        <v>209.41772151898735</v>
      </c>
      <c r="T217" s="114">
        <f>+IF(H217=0,"",'Ark1'!AS1770)</f>
        <v>32.194374299406682</v>
      </c>
      <c r="U217" s="269">
        <f>+IF(H217=0,"",'Ark1'!Y1770)</f>
        <v>62.697470539483263</v>
      </c>
      <c r="V217" s="268">
        <f>+IF(H217=0,"",'Ark1'!AA1770)</f>
        <v>1.7962199265890404</v>
      </c>
      <c r="W217" s="298">
        <f t="shared" si="18"/>
        <v>295.56020890201796</v>
      </c>
      <c r="X217" s="269">
        <f t="shared" si="19"/>
        <v>60.031645569620238</v>
      </c>
      <c r="Y217" s="267">
        <f t="shared" si="20"/>
        <v>1.4905660377358489</v>
      </c>
      <c r="Z217" s="246"/>
      <c r="AA217" s="249"/>
      <c r="AC217" s="28"/>
      <c r="AD217" s="27"/>
      <c r="AE217" s="272"/>
      <c r="AF217" s="86"/>
      <c r="AJ217" s="86"/>
    </row>
    <row r="218" spans="1:54" ht="15.6">
      <c r="A218" s="246"/>
      <c r="B218" s="266">
        <f>+'Ark1'!C1771</f>
        <v>2024</v>
      </c>
      <c r="C218" s="266">
        <f>+'Ark1'!L1771</f>
        <v>5</v>
      </c>
      <c r="D218" s="266" t="s">
        <v>400</v>
      </c>
      <c r="E218" s="274">
        <f>+'Ark1'!AP1771</f>
        <v>99</v>
      </c>
      <c r="F218" s="274" t="str">
        <f>VLOOKUP(E218,RNR!$D$2:$E$38,2)</f>
        <v>Ukjent rase</v>
      </c>
      <c r="G218" s="266">
        <f>+IF(H218=0,"",'Ark1'!Q1771)</f>
        <v>12</v>
      </c>
      <c r="H218" s="366">
        <f>+'Ark1'!R1771</f>
        <v>13</v>
      </c>
      <c r="I218" s="267">
        <f>+'Ark1'!AE1771</f>
        <v>24.528301886792455</v>
      </c>
      <c r="J218" s="35" t="str">
        <f t="shared" si="16"/>
        <v/>
      </c>
      <c r="K218" s="267">
        <f>+IF(H218=0,"",'Ark1'!AF1771)</f>
        <v>28.022508240071179</v>
      </c>
      <c r="L218" s="268">
        <f>+IF(H218=0,"",'Ark1'!T1771)</f>
        <v>8</v>
      </c>
      <c r="M218" s="298">
        <f>+IF(H218=0,"",'Ark1'!U1771)</f>
        <v>343.99999999999994</v>
      </c>
      <c r="N218" s="35" t="e">
        <f t="shared" si="17"/>
        <v>#VALUE!</v>
      </c>
      <c r="O218" s="269">
        <f>+IF(H218=0,"",'Ark1'!W1771)</f>
        <v>76.923076923076891</v>
      </c>
      <c r="P218" s="269">
        <f>+IF(H218=0,"",'Ark1'!X1771)</f>
        <v>53.84615384615384</v>
      </c>
      <c r="Q218" s="269">
        <f>+IF(H218=0,"",'Ark1'!AG1771)</f>
        <v>1082.3076923076917</v>
      </c>
      <c r="R218" s="269">
        <f>+IF(H218=0,"",'Ark1'!AH1771)</f>
        <v>0</v>
      </c>
      <c r="S218" s="382">
        <f>+IF(H218=0,"",'Ark1'!AR1771)</f>
        <v>219.15384615384605</v>
      </c>
      <c r="T218" s="114">
        <f>+IF(H218=0,"",'Ark1'!AS1771)</f>
        <v>32.444503519900486</v>
      </c>
      <c r="U218" s="269">
        <f>+IF(H218=0,"",'Ark1'!Y1771)</f>
        <v>59.175852663578638</v>
      </c>
      <c r="V218" s="268">
        <f>+IF(H218=0,"",'Ark1'!AA1771)</f>
        <v>2.353393621658209</v>
      </c>
      <c r="W218" s="298">
        <f t="shared" si="18"/>
        <v>317.83937455579257</v>
      </c>
      <c r="X218" s="269">
        <f t="shared" si="19"/>
        <v>68.799999999999983</v>
      </c>
      <c r="Y218" s="267">
        <f t="shared" si="20"/>
        <v>1.0833333333333333</v>
      </c>
      <c r="Z218" s="246"/>
      <c r="AA218" s="249"/>
      <c r="AC218" s="28"/>
      <c r="AD218" s="27"/>
      <c r="AE218" s="272"/>
      <c r="AF218" s="86"/>
      <c r="AJ218" s="86"/>
    </row>
    <row r="219" spans="1:54" ht="19.8">
      <c r="A219" s="246"/>
      <c r="B219" s="246"/>
      <c r="C219" s="246"/>
      <c r="D219" s="246"/>
      <c r="E219" s="246"/>
      <c r="F219" s="274" t="e">
        <f>VLOOKUP(E219,RNR!$D$2:$E$38,2)</f>
        <v>#N/A</v>
      </c>
      <c r="G219" s="246"/>
      <c r="H219" s="246"/>
      <c r="I219" s="247"/>
      <c r="J219" s="246"/>
      <c r="K219" s="247"/>
      <c r="L219" s="246"/>
      <c r="M219" s="246"/>
      <c r="N219" s="246"/>
      <c r="O219" s="248"/>
      <c r="P219" s="248"/>
      <c r="Q219" s="246"/>
      <c r="R219" s="248"/>
      <c r="S219" s="248"/>
      <c r="T219" s="248"/>
      <c r="U219" s="248"/>
      <c r="V219" s="246"/>
      <c r="W219" s="246"/>
      <c r="X219" s="248"/>
      <c r="Y219" s="263"/>
      <c r="Z219" s="246"/>
      <c r="AA219" s="249"/>
      <c r="AC219" s="28"/>
      <c r="AD219" s="27"/>
      <c r="AE219" s="250"/>
      <c r="AF219" s="86"/>
      <c r="AJ219" s="86"/>
      <c r="BB219" s="262"/>
    </row>
    <row r="220" spans="1:54" ht="19.8">
      <c r="A220" s="246"/>
      <c r="B220" s="246"/>
      <c r="C220" s="246"/>
      <c r="D220" s="246"/>
      <c r="E220" s="246"/>
      <c r="F220" s="274" t="e">
        <f>VLOOKUP(E220,RNR!$D$2:$E$38,2)</f>
        <v>#N/A</v>
      </c>
      <c r="G220" s="246"/>
      <c r="H220" s="246"/>
      <c r="I220" s="247"/>
      <c r="J220" s="246"/>
      <c r="K220" s="247"/>
      <c r="L220" s="246"/>
      <c r="M220" s="246"/>
      <c r="N220" s="246"/>
      <c r="O220" s="248"/>
      <c r="P220" s="248"/>
      <c r="Q220" s="246"/>
      <c r="R220" s="248"/>
      <c r="S220" s="248"/>
      <c r="T220" s="248"/>
      <c r="U220" s="248"/>
      <c r="V220" s="246"/>
      <c r="W220" s="246"/>
      <c r="X220" s="248"/>
      <c r="Y220" s="263"/>
      <c r="Z220" s="246"/>
      <c r="AA220" s="249"/>
      <c r="AC220" s="28"/>
      <c r="AD220" s="27"/>
      <c r="AE220" s="250"/>
      <c r="AF220" s="86"/>
      <c r="AJ220" s="86"/>
      <c r="BB220" s="262"/>
    </row>
    <row r="221" spans="1:54" ht="19.8">
      <c r="A221" s="246"/>
      <c r="B221" s="246"/>
      <c r="C221" s="276" t="s">
        <v>0</v>
      </c>
      <c r="D221" s="277"/>
      <c r="E221" s="277" t="s">
        <v>614</v>
      </c>
      <c r="F221" s="274" t="e">
        <f>VLOOKUP(E221,RNR!$D$2:$E$38,2)</f>
        <v>#N/A</v>
      </c>
      <c r="G221" s="278" t="s">
        <v>609</v>
      </c>
      <c r="H221" s="279">
        <f>SUM(H226:H260)</f>
        <v>1397</v>
      </c>
      <c r="I221" s="247"/>
      <c r="J221" s="246"/>
      <c r="K221" s="247"/>
      <c r="L221" s="246"/>
      <c r="M221" s="348">
        <f>+Klasse!O16</f>
        <v>372.89342192691038</v>
      </c>
      <c r="N221" s="246" t="s">
        <v>578</v>
      </c>
      <c r="O221" s="248"/>
      <c r="P221" s="248"/>
      <c r="Q221" s="246"/>
      <c r="R221" s="248"/>
      <c r="S221" s="248"/>
      <c r="T221" s="248"/>
      <c r="U221" s="248"/>
      <c r="V221" s="246"/>
      <c r="W221" s="348">
        <f>+Klasse!Z16</f>
        <v>399.62103307066786</v>
      </c>
      <c r="X221" s="246" t="s">
        <v>632</v>
      </c>
      <c r="Y221" s="263"/>
      <c r="Z221" s="246"/>
      <c r="AA221" s="249"/>
      <c r="AC221" s="28"/>
      <c r="AD221" s="27"/>
      <c r="AE221" s="250"/>
      <c r="AF221" s="86"/>
      <c r="AJ221" s="86"/>
      <c r="BB221" s="262"/>
    </row>
    <row r="222" spans="1:54" ht="19.8">
      <c r="A222" s="246"/>
      <c r="B222" s="246"/>
      <c r="C222" s="246"/>
      <c r="D222" s="246"/>
      <c r="E222" s="246"/>
      <c r="F222" s="274" t="e">
        <f>VLOOKUP(E222,RNR!$D$2:$E$38,2)</f>
        <v>#N/A</v>
      </c>
      <c r="G222" s="246"/>
      <c r="H222" s="246"/>
      <c r="I222" s="247"/>
      <c r="J222" s="246"/>
      <c r="K222" s="247"/>
      <c r="L222" s="246"/>
      <c r="M222" s="246"/>
      <c r="N222" s="246"/>
      <c r="O222" s="248"/>
      <c r="P222" s="248"/>
      <c r="Q222" s="246"/>
      <c r="R222" s="248"/>
      <c r="S222" s="248"/>
      <c r="T222" s="248"/>
      <c r="U222" s="248"/>
      <c r="V222" s="246"/>
      <c r="W222" s="246"/>
      <c r="X222" s="248"/>
      <c r="Y222" s="263" t="s">
        <v>4</v>
      </c>
      <c r="Z222" s="246"/>
      <c r="AA222" s="249"/>
      <c r="AC222" s="28"/>
      <c r="AD222" s="27"/>
      <c r="AE222" s="250"/>
      <c r="AF222" s="86"/>
      <c r="AJ222" s="86"/>
      <c r="BB222" s="262"/>
    </row>
    <row r="223" spans="1:54" ht="19.8">
      <c r="A223" s="246"/>
      <c r="B223" s="246"/>
      <c r="C223" s="246"/>
      <c r="D223" s="246"/>
      <c r="E223" s="246"/>
      <c r="F223" s="274" t="e">
        <f>VLOOKUP(E223,RNR!$D$2:$E$38,2)</f>
        <v>#N/A</v>
      </c>
      <c r="G223" s="264" t="s">
        <v>4</v>
      </c>
      <c r="H223" s="246"/>
      <c r="I223" s="247"/>
      <c r="J223" s="247"/>
      <c r="K223" s="247"/>
      <c r="L223" s="264" t="s">
        <v>23</v>
      </c>
      <c r="M223" s="247"/>
      <c r="N223" s="247"/>
      <c r="O223" s="248" t="s">
        <v>402</v>
      </c>
      <c r="P223" s="248" t="s">
        <v>402</v>
      </c>
      <c r="Q223" s="265" t="s">
        <v>538</v>
      </c>
      <c r="R223" s="248" t="s">
        <v>402</v>
      </c>
      <c r="S223" s="248"/>
      <c r="T223" s="248"/>
      <c r="U223" s="265" t="s">
        <v>422</v>
      </c>
      <c r="V223" s="246"/>
      <c r="W223" s="264" t="s">
        <v>489</v>
      </c>
      <c r="X223" s="265" t="s">
        <v>77</v>
      </c>
      <c r="Y223" s="263" t="s">
        <v>9</v>
      </c>
      <c r="Z223" s="246"/>
      <c r="AA223" s="249"/>
      <c r="AC223" s="28"/>
      <c r="AD223" s="27"/>
      <c r="AE223" s="250"/>
      <c r="AF223" s="86"/>
      <c r="AJ223" s="86"/>
      <c r="BB223" s="262"/>
    </row>
    <row r="224" spans="1:54" ht="19.8">
      <c r="A224" s="246"/>
      <c r="B224" s="246"/>
      <c r="C224" s="246"/>
      <c r="D224" s="246"/>
      <c r="E224" s="264"/>
      <c r="F224" s="274" t="e">
        <f>VLOOKUP(E224,RNR!$D$2:$E$38,2)</f>
        <v>#N/A</v>
      </c>
      <c r="G224" s="264" t="s">
        <v>487</v>
      </c>
      <c r="H224" s="264" t="s">
        <v>4</v>
      </c>
      <c r="I224" s="263" t="s">
        <v>4</v>
      </c>
      <c r="J224" s="263"/>
      <c r="K224" s="263" t="s">
        <v>1</v>
      </c>
      <c r="L224" s="264" t="s">
        <v>493</v>
      </c>
      <c r="M224" s="263" t="s">
        <v>23</v>
      </c>
      <c r="N224" s="263"/>
      <c r="O224" s="265" t="s">
        <v>585</v>
      </c>
      <c r="P224" s="265" t="s">
        <v>500</v>
      </c>
      <c r="Q224" s="265" t="s">
        <v>563</v>
      </c>
      <c r="R224" s="265" t="s">
        <v>502</v>
      </c>
      <c r="S224" s="432" t="s">
        <v>23</v>
      </c>
      <c r="T224" s="432" t="s">
        <v>23</v>
      </c>
      <c r="U224" s="265"/>
      <c r="V224" s="264" t="s">
        <v>413</v>
      </c>
      <c r="W224" s="264" t="s">
        <v>498</v>
      </c>
      <c r="X224" s="265" t="s">
        <v>423</v>
      </c>
      <c r="Y224" s="263" t="s">
        <v>70</v>
      </c>
      <c r="Z224" s="246"/>
      <c r="AA224" s="249"/>
      <c r="AC224" s="28"/>
      <c r="AD224" s="27"/>
      <c r="AE224" s="250"/>
      <c r="AF224" s="86"/>
      <c r="AJ224" s="86"/>
      <c r="BB224" s="262"/>
    </row>
    <row r="225" spans="1:54" ht="19.8">
      <c r="A225" s="246"/>
      <c r="B225" s="246"/>
      <c r="C225" s="264" t="s">
        <v>0</v>
      </c>
      <c r="D225" s="264"/>
      <c r="E225" s="264" t="s">
        <v>612</v>
      </c>
      <c r="F225" s="274" t="e">
        <f>VLOOKUP(E225,RNR!$D$2:$E$38,2)</f>
        <v>#N/A</v>
      </c>
      <c r="G225" s="50" t="s">
        <v>488</v>
      </c>
      <c r="H225" s="50" t="s">
        <v>9</v>
      </c>
      <c r="I225" s="87" t="s">
        <v>402</v>
      </c>
      <c r="J225" s="195" t="s">
        <v>540</v>
      </c>
      <c r="K225" s="87" t="s">
        <v>402</v>
      </c>
      <c r="L225" s="50" t="s">
        <v>414</v>
      </c>
      <c r="M225" s="87" t="s">
        <v>44</v>
      </c>
      <c r="N225" s="195" t="s">
        <v>540</v>
      </c>
      <c r="O225" s="75" t="s">
        <v>561</v>
      </c>
      <c r="P225" s="75" t="s">
        <v>439</v>
      </c>
      <c r="Q225" s="75" t="s">
        <v>495</v>
      </c>
      <c r="R225" s="75" t="s">
        <v>482</v>
      </c>
      <c r="S225" s="432" t="s">
        <v>735</v>
      </c>
      <c r="T225" s="432" t="s">
        <v>736</v>
      </c>
      <c r="U225" s="75" t="s">
        <v>1</v>
      </c>
      <c r="V225" s="50" t="s">
        <v>414</v>
      </c>
      <c r="W225" s="50" t="s">
        <v>499</v>
      </c>
      <c r="X225" s="75" t="s">
        <v>424</v>
      </c>
      <c r="Y225" s="87" t="s">
        <v>566</v>
      </c>
      <c r="Z225" s="246"/>
      <c r="AA225" s="249"/>
      <c r="AC225" s="28"/>
      <c r="AD225" s="27"/>
      <c r="AE225" s="250"/>
      <c r="AF225" s="86"/>
      <c r="AJ225" s="86"/>
      <c r="BB225" s="262"/>
    </row>
    <row r="226" spans="1:54" ht="15.6">
      <c r="A226" s="246"/>
      <c r="B226" s="333">
        <f>+'Ark1'!C1772</f>
        <v>2024</v>
      </c>
      <c r="C226" s="266">
        <f>+'Ark1'!L1772</f>
        <v>6</v>
      </c>
      <c r="D226" s="266" t="s">
        <v>32</v>
      </c>
      <c r="E226" s="275">
        <f>+'Ark1'!AP1772</f>
        <v>1</v>
      </c>
      <c r="F226" s="274" t="str">
        <f>VLOOKUP(E226,RNR!$D$2:$E$38,2)</f>
        <v>NRF</v>
      </c>
      <c r="G226" s="86">
        <f>+IF(H226=0,"",'Ark1'!Q1772)</f>
        <v>335</v>
      </c>
      <c r="H226" s="366">
        <f>+'Ark1'!R1772</f>
        <v>743</v>
      </c>
      <c r="I226" s="28">
        <f>+IF(H226=0,"",'Ark1'!AE1772)</f>
        <v>21.712448860315604</v>
      </c>
      <c r="J226" s="31" t="str">
        <f t="shared" ref="J226:J260" si="21">+IF(H226=0,"",IF(H833=0,"",I226-I833))</f>
        <v/>
      </c>
      <c r="K226" s="28">
        <f>+IF(H226=0,"",'Ark1'!AF1772)</f>
        <v>25.834479900759757</v>
      </c>
      <c r="L226" s="27">
        <f>+IF(H226=0,"",'Ark1'!T1772)</f>
        <v>7.5289367429340492</v>
      </c>
      <c r="M226" s="298">
        <f>+IF(H226=0,"",'Ark1'!U1772)</f>
        <v>404.26729475100967</v>
      </c>
      <c r="N226" s="35" t="str">
        <f t="shared" ref="N226:N260" si="22">+IF(H226=0,"",IF(H833=0,"",M226-M833))</f>
        <v/>
      </c>
      <c r="O226" s="33">
        <f>+IF(H226=0,"",'Ark1'!W1772)</f>
        <v>83.580080753701182</v>
      </c>
      <c r="P226" s="33">
        <f>+IF(H226=0,"",'Ark1'!X1772)</f>
        <v>95.423956931359356</v>
      </c>
      <c r="Q226" s="33">
        <f>+IF(H226=0,"",'Ark1'!AG1772)</f>
        <v>825.18573351278587</v>
      </c>
      <c r="R226" s="33">
        <f>+IF(H226=0,"",'Ark1'!AH1772)</f>
        <v>0</v>
      </c>
      <c r="S226" s="382">
        <f>+IF(H226=0,"",'Ark1'!AR1772)</f>
        <v>225.11440107671601</v>
      </c>
      <c r="T226" s="114">
        <f>+IF(H226=0,"",'Ark1'!AS1772)</f>
        <v>35.389706744797607</v>
      </c>
      <c r="U226" s="33">
        <f>+IF(H226=0,"",'Ark1'!Y1772)</f>
        <v>40.488624513847469</v>
      </c>
      <c r="V226" s="27">
        <f>+IF(H226=0,"",'Ark1'!AA1772)</f>
        <v>1.2140540075630248</v>
      </c>
      <c r="W226" s="298">
        <f t="shared" ref="W226:W260" si="23">IF(H226=0,"",1000*M226/Q226)</f>
        <v>489.91066899576464</v>
      </c>
      <c r="X226" s="33">
        <f t="shared" ref="X226:X260" si="24">IF(H226=0,"",M226/C226)</f>
        <v>67.377882458501617</v>
      </c>
      <c r="Y226" s="28">
        <f t="shared" ref="Y226:Y260" si="25">IF(H226=0,"",H226/G226)</f>
        <v>2.2179104477611942</v>
      </c>
      <c r="Z226" s="246"/>
      <c r="AA226" s="249"/>
      <c r="AC226" s="28"/>
      <c r="AD226" s="27"/>
      <c r="AE226" s="272"/>
      <c r="AF226" s="86"/>
      <c r="AJ226" s="86"/>
    </row>
    <row r="227" spans="1:54" ht="15.6">
      <c r="A227" s="246"/>
      <c r="B227" s="333">
        <f>+'Ark1'!C1773</f>
        <v>2024</v>
      </c>
      <c r="C227" s="266">
        <f>+'Ark1'!L1773</f>
        <v>6</v>
      </c>
      <c r="D227" s="266" t="s">
        <v>32</v>
      </c>
      <c r="E227" s="275">
        <f>+'Ark1'!AP1773</f>
        <v>2</v>
      </c>
      <c r="F227" s="274" t="str">
        <f>VLOOKUP(E227,RNR!$D$2:$E$38,2)</f>
        <v>Jersey</v>
      </c>
      <c r="G227" s="86">
        <f>+IF(H227=0,"",'Ark1'!Q1773)</f>
        <v>3</v>
      </c>
      <c r="H227" s="366">
        <f>+'Ark1'!R1773</f>
        <v>3</v>
      </c>
      <c r="I227" s="28">
        <f>+IF(H227=0,"",'Ark1'!AE1773)</f>
        <v>13.043478260869565</v>
      </c>
      <c r="J227" s="31" t="str">
        <f t="shared" si="21"/>
        <v/>
      </c>
      <c r="K227" s="28">
        <f>+IF(H227=0,"",'Ark1'!AF1773)</f>
        <v>17.25162141996212</v>
      </c>
      <c r="L227" s="27">
        <f>+IF(H227=0,"",'Ark1'!T1773)</f>
        <v>8</v>
      </c>
      <c r="M227" s="298">
        <f>+IF(H227=0,"",'Ark1'!U1773)</f>
        <v>400.76666666666671</v>
      </c>
      <c r="N227" s="35" t="str">
        <f t="shared" si="22"/>
        <v/>
      </c>
      <c r="O227" s="33">
        <f>+IF(H227=0,"",'Ark1'!W1773)</f>
        <v>100</v>
      </c>
      <c r="P227" s="33">
        <f>+IF(H227=0,"",'Ark1'!X1773)</f>
        <v>100</v>
      </c>
      <c r="Q227" s="33">
        <f>+IF(H227=0,"",'Ark1'!AG1773)</f>
        <v>750.66666666666652</v>
      </c>
      <c r="R227" s="33">
        <f>+IF(H227=0,"",'Ark1'!AH1773)</f>
        <v>0</v>
      </c>
      <c r="S227" s="382">
        <f>+IF(H227=0,"",'Ark1'!AR1773)</f>
        <v>221.6666666666666</v>
      </c>
      <c r="T227" s="114">
        <f>+IF(H227=0,"",'Ark1'!AS1773)</f>
        <v>36.860085859262689</v>
      </c>
      <c r="U227" s="33">
        <f>+IF(H227=0,"",'Ark1'!Y1773)</f>
        <v>7.1686043892012883</v>
      </c>
      <c r="V227" s="27">
        <f>+IF(H227=0,"",'Ark1'!AA1773)</f>
        <v>0.81649658092772603</v>
      </c>
      <c r="W227" s="298">
        <f t="shared" si="23"/>
        <v>533.8809946714033</v>
      </c>
      <c r="X227" s="33">
        <f t="shared" si="24"/>
        <v>66.794444444444451</v>
      </c>
      <c r="Y227" s="28">
        <f t="shared" si="25"/>
        <v>1</v>
      </c>
      <c r="Z227" s="246"/>
      <c r="AA227" s="249"/>
      <c r="AC227" s="28"/>
      <c r="AD227" s="27"/>
      <c r="AE227" s="272"/>
      <c r="AF227" s="86"/>
      <c r="AJ227" s="86"/>
    </row>
    <row r="228" spans="1:54" ht="15.6">
      <c r="A228" s="246"/>
      <c r="B228" s="333">
        <f>+'Ark1'!C1774</f>
        <v>2024</v>
      </c>
      <c r="C228" s="266">
        <f>+'Ark1'!L1774</f>
        <v>6</v>
      </c>
      <c r="D228" s="266" t="s">
        <v>32</v>
      </c>
      <c r="E228" s="275">
        <f>+'Ark1'!AP1774</f>
        <v>3</v>
      </c>
      <c r="F228" s="274" t="str">
        <f>VLOOKUP(E228,RNR!$D$2:$E$38,2)</f>
        <v>Sidet Trønderfe og Nordlandsfe</v>
      </c>
      <c r="G228" s="86">
        <f>+IF(H228=0,"",'Ark1'!Q1774)</f>
        <v>6</v>
      </c>
      <c r="H228" s="366">
        <f>+'Ark1'!R1774</f>
        <v>6</v>
      </c>
      <c r="I228" s="28">
        <f>+IF(H228=0,"",'Ark1'!AE1774)</f>
        <v>5.7692307692307692</v>
      </c>
      <c r="J228" s="31" t="str">
        <f t="shared" si="21"/>
        <v/>
      </c>
      <c r="K228" s="28">
        <f>+IF(H228=0,"",'Ark1'!AF1774)</f>
        <v>7.4634211040683587</v>
      </c>
      <c r="L228" s="27">
        <f>+IF(H228=0,"",'Ark1'!T1774)</f>
        <v>9</v>
      </c>
      <c r="M228" s="298">
        <f>+IF(H228=0,"",'Ark1'!U1774)</f>
        <v>356.38333333333344</v>
      </c>
      <c r="N228" s="35" t="str">
        <f t="shared" si="22"/>
        <v/>
      </c>
      <c r="O228" s="33">
        <f>+IF(H228=0,"",'Ark1'!W1774)</f>
        <v>83.333333333333314</v>
      </c>
      <c r="P228" s="33">
        <f>+IF(H228=0,"",'Ark1'!X1774)</f>
        <v>66.666666666666686</v>
      </c>
      <c r="Q228" s="33">
        <f>+IF(H228=0,"",'Ark1'!AG1774)</f>
        <v>1014.6666666666664</v>
      </c>
      <c r="R228" s="33">
        <f>+IF(H228=0,"",'Ark1'!AH1774)</f>
        <v>0</v>
      </c>
      <c r="S228" s="382">
        <f>+IF(H228=0,"",'Ark1'!AR1774)</f>
        <v>209.33333333333337</v>
      </c>
      <c r="T228" s="114">
        <f>+IF(H228=0,"",'Ark1'!AS1774)</f>
        <v>38.889687688265042</v>
      </c>
      <c r="U228" s="33">
        <f>+IF(H228=0,"",'Ark1'!Y1774)</f>
        <v>25.989191129304704</v>
      </c>
      <c r="V228" s="27">
        <f>+IF(H228=0,"",'Ark1'!AA1774)</f>
        <v>1.6329931618554523</v>
      </c>
      <c r="W228" s="298">
        <f t="shared" si="23"/>
        <v>351.23193166885693</v>
      </c>
      <c r="X228" s="33">
        <f t="shared" si="24"/>
        <v>59.39722222222224</v>
      </c>
      <c r="Y228" s="28">
        <f t="shared" si="25"/>
        <v>1</v>
      </c>
      <c r="Z228" s="246"/>
      <c r="AA228" s="249"/>
      <c r="AC228" s="28"/>
      <c r="AD228" s="27"/>
      <c r="AE228" s="272"/>
      <c r="AF228" s="86"/>
      <c r="AJ228" s="86"/>
    </row>
    <row r="229" spans="1:54" ht="15.6">
      <c r="A229" s="246"/>
      <c r="B229" s="333">
        <f>+'Ark1'!C1775</f>
        <v>2024</v>
      </c>
      <c r="C229" s="266">
        <f>+'Ark1'!L1775</f>
        <v>6</v>
      </c>
      <c r="D229" s="266" t="s">
        <v>32</v>
      </c>
      <c r="E229" s="275">
        <f>+'Ark1'!AP1775</f>
        <v>4</v>
      </c>
      <c r="F229" s="274" t="str">
        <f>VLOOKUP(E229,RNR!$D$2:$E$38,2)</f>
        <v>Telemarkfe</v>
      </c>
      <c r="G229" s="86">
        <f>+IF(H229=0,"",'Ark1'!Q1775)</f>
        <v>3</v>
      </c>
      <c r="H229" s="366">
        <f>+'Ark1'!R1775</f>
        <v>3</v>
      </c>
      <c r="I229" s="28">
        <f>+IF(H229=0,"",'Ark1'!AE1775)</f>
        <v>12</v>
      </c>
      <c r="J229" s="31" t="str">
        <f t="shared" si="21"/>
        <v/>
      </c>
      <c r="K229" s="28">
        <f>+IF(H229=0,"",'Ark1'!AF1775)</f>
        <v>13.738244966249352</v>
      </c>
      <c r="L229" s="27">
        <f>+IF(H229=0,"",'Ark1'!T1775)</f>
        <v>7.6666666666666687</v>
      </c>
      <c r="M229" s="298">
        <f>+IF(H229=0,"",'Ark1'!U1775)</f>
        <v>317.5</v>
      </c>
      <c r="N229" s="35" t="str">
        <f t="shared" si="22"/>
        <v/>
      </c>
      <c r="O229" s="33">
        <f>+IF(H229=0,"",'Ark1'!W1775)</f>
        <v>66.666666666666686</v>
      </c>
      <c r="P229" s="33">
        <f>+IF(H229=0,"",'Ark1'!X1775)</f>
        <v>33.333333333333343</v>
      </c>
      <c r="Q229" s="33">
        <f>+IF(H229=0,"",'Ark1'!AG1775)</f>
        <v>991.6666666666664</v>
      </c>
      <c r="R229" s="33">
        <f>+IF(H229=0,"",'Ark1'!AH1775)</f>
        <v>0</v>
      </c>
      <c r="S229" s="382">
        <f>+IF(H229=0,"",'Ark1'!AR1775)</f>
        <v>202.66666666666663</v>
      </c>
      <c r="T229" s="114">
        <f>+IF(H229=0,"",'Ark1'!AS1775)</f>
        <v>38.061833698545136</v>
      </c>
      <c r="U229" s="33">
        <f>+IF(H229=0,"",'Ark1'!Y1775)</f>
        <v>30.270888105020319</v>
      </c>
      <c r="V229" s="27">
        <f>+IF(H229=0,"",'Ark1'!AA1775)</f>
        <v>1.2472191289246417</v>
      </c>
      <c r="W229" s="298">
        <f t="shared" si="23"/>
        <v>320.16806722689086</v>
      </c>
      <c r="X229" s="33">
        <f t="shared" si="24"/>
        <v>52.916666666666664</v>
      </c>
      <c r="Y229" s="28">
        <f t="shared" si="25"/>
        <v>1</v>
      </c>
      <c r="Z229" s="246"/>
      <c r="AA229" s="249"/>
      <c r="AC229" s="28"/>
      <c r="AD229" s="27"/>
      <c r="AE229" s="272"/>
      <c r="AF229" s="86"/>
      <c r="AJ229" s="86"/>
    </row>
    <row r="230" spans="1:54" ht="15.6">
      <c r="A230" s="246"/>
      <c r="B230" s="333">
        <f>+'Ark1'!C1776</f>
        <v>2024</v>
      </c>
      <c r="C230" s="266">
        <f>+'Ark1'!L1776</f>
        <v>6</v>
      </c>
      <c r="D230" s="266" t="s">
        <v>32</v>
      </c>
      <c r="E230" s="275">
        <f>+'Ark1'!AP1776</f>
        <v>5</v>
      </c>
      <c r="F230" s="274" t="str">
        <f>VLOOKUP(E230,RNR!$D$2:$E$38,2)</f>
        <v>Dølafe</v>
      </c>
      <c r="G230" s="86" t="str">
        <f>+IF(H230=0,"",'Ark1'!Q1776)</f>
        <v/>
      </c>
      <c r="H230" s="366">
        <f>+'Ark1'!R1776</f>
        <v>0</v>
      </c>
      <c r="I230" s="28" t="str">
        <f>+IF(H230=0,"",'Ark1'!AE1776)</f>
        <v/>
      </c>
      <c r="J230" s="31" t="str">
        <f t="shared" si="21"/>
        <v/>
      </c>
      <c r="K230" s="28" t="str">
        <f>+IF(H230=0,"",'Ark1'!AF1776)</f>
        <v/>
      </c>
      <c r="L230" s="27" t="str">
        <f>+IF(H230=0,"",'Ark1'!T1776)</f>
        <v/>
      </c>
      <c r="M230" s="298" t="str">
        <f>+IF(H230=0,"",'Ark1'!U1776)</f>
        <v/>
      </c>
      <c r="N230" s="35" t="str">
        <f t="shared" si="22"/>
        <v/>
      </c>
      <c r="O230" s="33" t="str">
        <f>+IF(H230=0,"",'Ark1'!W1776)</f>
        <v/>
      </c>
      <c r="P230" s="33" t="str">
        <f>+IF(H230=0,"",'Ark1'!X1776)</f>
        <v/>
      </c>
      <c r="Q230" s="33" t="str">
        <f>+IF(H230=0,"",'Ark1'!AG1776)</f>
        <v/>
      </c>
      <c r="R230" s="33" t="str">
        <f>+IF(H230=0,"",'Ark1'!AH1776)</f>
        <v/>
      </c>
      <c r="S230" s="382" t="str">
        <f>+IF(H230=0,"",'Ark1'!AR1776)</f>
        <v/>
      </c>
      <c r="T230" s="114" t="str">
        <f>+IF(H230=0,"",'Ark1'!AS1776)</f>
        <v/>
      </c>
      <c r="U230" s="33" t="str">
        <f>+IF(H230=0,"",'Ark1'!Y1776)</f>
        <v/>
      </c>
      <c r="V230" s="27" t="str">
        <f>+IF(H230=0,"",'Ark1'!AA1776)</f>
        <v/>
      </c>
      <c r="W230" s="298" t="str">
        <f t="shared" si="23"/>
        <v/>
      </c>
      <c r="X230" s="33" t="str">
        <f t="shared" si="24"/>
        <v/>
      </c>
      <c r="Y230" s="28" t="str">
        <f t="shared" si="25"/>
        <v/>
      </c>
      <c r="Z230" s="246"/>
      <c r="AA230" s="249"/>
      <c r="AC230" s="28"/>
      <c r="AD230" s="27"/>
      <c r="AE230" s="272"/>
      <c r="AF230" s="86"/>
      <c r="AJ230" s="86"/>
    </row>
    <row r="231" spans="1:54" ht="15.6">
      <c r="A231" s="246"/>
      <c r="B231" s="333">
        <f>+'Ark1'!C1777</f>
        <v>2024</v>
      </c>
      <c r="C231" s="266">
        <f>+'Ark1'!L1777</f>
        <v>6</v>
      </c>
      <c r="D231" s="266" t="s">
        <v>32</v>
      </c>
      <c r="E231" s="275">
        <f>+'Ark1'!AP1777</f>
        <v>6</v>
      </c>
      <c r="F231" s="274" t="str">
        <f>VLOOKUP(E231,RNR!$D$2:$E$38,2)</f>
        <v>Østlandsk Rødkolle</v>
      </c>
      <c r="G231" s="86">
        <f>+IF(H231=0,"",'Ark1'!Q1777)</f>
        <v>4</v>
      </c>
      <c r="H231" s="366">
        <f>+'Ark1'!R1777</f>
        <v>4</v>
      </c>
      <c r="I231" s="28">
        <f>+IF(H231=0,"",'Ark1'!AE1777)</f>
        <v>25</v>
      </c>
      <c r="J231" s="31" t="str">
        <f t="shared" si="21"/>
        <v/>
      </c>
      <c r="K231" s="28">
        <f>+IF(H231=0,"",'Ark1'!AF1777)</f>
        <v>30.469977044823001</v>
      </c>
      <c r="L231" s="27">
        <f>+IF(H231=0,"",'Ark1'!T1777)</f>
        <v>7.75</v>
      </c>
      <c r="M231" s="298">
        <f>+IF(H231=0,"",'Ark1'!U1777)</f>
        <v>441.35</v>
      </c>
      <c r="N231" s="35" t="str">
        <f t="shared" si="22"/>
        <v/>
      </c>
      <c r="O231" s="33">
        <f>+IF(H231=0,"",'Ark1'!W1777)</f>
        <v>75</v>
      </c>
      <c r="P231" s="33">
        <f>+IF(H231=0,"",'Ark1'!X1777)</f>
        <v>100</v>
      </c>
      <c r="Q231" s="33">
        <f>+IF(H231=0,"",'Ark1'!AG1777)</f>
        <v>1314.75</v>
      </c>
      <c r="R231" s="33">
        <f>+IF(H231=0,"",'Ark1'!AH1777)</f>
        <v>0</v>
      </c>
      <c r="S231" s="382">
        <f>+IF(H231=0,"",'Ark1'!AR1777)</f>
        <v>226.5</v>
      </c>
      <c r="T231" s="114">
        <f>+IF(H231=0,"",'Ark1'!AS1777)</f>
        <v>37.977860238561441</v>
      </c>
      <c r="U231" s="33">
        <f>+IF(H231=0,"",'Ark1'!Y1777)</f>
        <v>25.911049766460781</v>
      </c>
      <c r="V231" s="27">
        <f>+IF(H231=0,"",'Ark1'!AA1777)</f>
        <v>1.0897247358851685</v>
      </c>
      <c r="W231" s="298">
        <f t="shared" si="23"/>
        <v>335.69119604487543</v>
      </c>
      <c r="X231" s="33">
        <f t="shared" si="24"/>
        <v>73.558333333333337</v>
      </c>
      <c r="Y231" s="28">
        <f t="shared" si="25"/>
        <v>1</v>
      </c>
      <c r="Z231" s="246"/>
      <c r="AA231" s="249"/>
      <c r="AC231" s="28"/>
      <c r="AD231" s="27"/>
      <c r="AE231" s="272"/>
      <c r="AF231" s="86"/>
      <c r="AJ231" s="86"/>
    </row>
    <row r="232" spans="1:54" ht="15.6">
      <c r="A232" s="246"/>
      <c r="B232" s="333">
        <f>+'Ark1'!C1778</f>
        <v>2024</v>
      </c>
      <c r="C232" s="266">
        <f>+'Ark1'!L1778</f>
        <v>6</v>
      </c>
      <c r="D232" s="266" t="s">
        <v>32</v>
      </c>
      <c r="E232" s="275">
        <f>+'Ark1'!AP1778</f>
        <v>7</v>
      </c>
      <c r="F232" s="274" t="str">
        <f>VLOOKUP(E232,RNR!$D$2:$E$38,2)</f>
        <v>Vestlandsk Raukolle</v>
      </c>
      <c r="G232" s="86">
        <f>+IF(H232=0,"",'Ark1'!Q1778)</f>
        <v>2</v>
      </c>
      <c r="H232" s="366">
        <f>+'Ark1'!R1778</f>
        <v>2</v>
      </c>
      <c r="I232" s="28">
        <f>+IF(H232=0,"",'Ark1'!AE1778)</f>
        <v>7.6923076923076898</v>
      </c>
      <c r="J232" s="31" t="str">
        <f t="shared" si="21"/>
        <v/>
      </c>
      <c r="K232" s="28">
        <f>+IF(H232=0,"",'Ark1'!AF1778)</f>
        <v>9.3229947220955225</v>
      </c>
      <c r="L232" s="27">
        <f>+IF(H232=0,"",'Ark1'!T1778)</f>
        <v>7.5</v>
      </c>
      <c r="M232" s="298">
        <f>+IF(H232=0,"",'Ark1'!U1778)</f>
        <v>357.7000000000001</v>
      </c>
      <c r="N232" s="35" t="str">
        <f t="shared" si="22"/>
        <v/>
      </c>
      <c r="O232" s="33">
        <f>+IF(H232=0,"",'Ark1'!W1778)</f>
        <v>100</v>
      </c>
      <c r="P232" s="33">
        <f>+IF(H232=0,"",'Ark1'!X1778)</f>
        <v>50</v>
      </c>
      <c r="Q232" s="33">
        <f>+IF(H232=0,"",'Ark1'!AG1778)</f>
        <v>852.5</v>
      </c>
      <c r="R232" s="33">
        <f>+IF(H232=0,"",'Ark1'!AH1778)</f>
        <v>0</v>
      </c>
      <c r="S232" s="382">
        <f>+IF(H232=0,"",'Ark1'!AR1778)</f>
        <v>213</v>
      </c>
      <c r="T232" s="114">
        <f>+IF(H232=0,"",'Ark1'!AS1778)</f>
        <v>36.963661616906258</v>
      </c>
      <c r="U232" s="33">
        <f>+IF(H232=0,"",'Ark1'!Y1778)</f>
        <v>42.099999999999696</v>
      </c>
      <c r="V232" s="27">
        <f>+IF(H232=0,"",'Ark1'!AA1778)</f>
        <v>0.5</v>
      </c>
      <c r="W232" s="298">
        <f t="shared" si="23"/>
        <v>419.58944281524941</v>
      </c>
      <c r="X232" s="33">
        <f t="shared" si="24"/>
        <v>59.616666666666681</v>
      </c>
      <c r="Y232" s="28">
        <f t="shared" si="25"/>
        <v>1</v>
      </c>
      <c r="Z232" s="246"/>
      <c r="AA232" s="249"/>
      <c r="AC232" s="28"/>
      <c r="AD232" s="27"/>
      <c r="AE232" s="272"/>
      <c r="AF232" s="86"/>
      <c r="AJ232" s="86"/>
    </row>
    <row r="233" spans="1:54" ht="15.6">
      <c r="A233" s="246"/>
      <c r="B233" s="333">
        <f>+'Ark1'!C1779</f>
        <v>2024</v>
      </c>
      <c r="C233" s="266">
        <f>+'Ark1'!L1779</f>
        <v>6</v>
      </c>
      <c r="D233" s="266" t="s">
        <v>32</v>
      </c>
      <c r="E233" s="275">
        <f>+'Ark1'!AP1779</f>
        <v>8</v>
      </c>
      <c r="F233" s="274" t="str">
        <f>VLOOKUP(E233,RNR!$D$2:$E$38,2)</f>
        <v>Vestlandsk fjordfe</v>
      </c>
      <c r="G233" s="86">
        <f>+IF(H233=0,"",'Ark1'!Q1779)</f>
        <v>4</v>
      </c>
      <c r="H233" s="366">
        <f>+'Ark1'!R1779</f>
        <v>4</v>
      </c>
      <c r="I233" s="28">
        <f>+IF(H233=0,"",'Ark1'!AE1779)</f>
        <v>4.1666666666666679</v>
      </c>
      <c r="J233" s="31" t="str">
        <f t="shared" si="21"/>
        <v/>
      </c>
      <c r="K233" s="28">
        <f>+IF(H233=0,"",'Ark1'!AF1779)</f>
        <v>6.5780887229593876</v>
      </c>
      <c r="L233" s="27">
        <f>+IF(H233=0,"",'Ark1'!T1779)</f>
        <v>9</v>
      </c>
      <c r="M233" s="298">
        <f>+IF(H233=0,"",'Ark1'!U1779)</f>
        <v>370.4500000000001</v>
      </c>
      <c r="N233" s="35" t="str">
        <f t="shared" si="22"/>
        <v/>
      </c>
      <c r="O233" s="33">
        <f>+IF(H233=0,"",'Ark1'!W1779)</f>
        <v>100</v>
      </c>
      <c r="P233" s="33">
        <f>+IF(H233=0,"",'Ark1'!X1779)</f>
        <v>75</v>
      </c>
      <c r="Q233" s="33">
        <f>+IF(H233=0,"",'Ark1'!AG1779)</f>
        <v>1324</v>
      </c>
      <c r="R233" s="33">
        <f>+IF(H233=0,"",'Ark1'!AH1779)</f>
        <v>0</v>
      </c>
      <c r="S233" s="382">
        <f>+IF(H233=0,"",'Ark1'!AR1779)</f>
        <v>209.75</v>
      </c>
      <c r="T233" s="114">
        <f>+IF(H233=0,"",'Ark1'!AS1779)</f>
        <v>39.769452203474074</v>
      </c>
      <c r="U233" s="33">
        <f>+IF(H233=0,"",'Ark1'!Y1779)</f>
        <v>62.139580783909018</v>
      </c>
      <c r="V233" s="27">
        <f>+IF(H233=0,"",'Ark1'!AA1779)</f>
        <v>1.8708286933869704</v>
      </c>
      <c r="W233" s="298">
        <f t="shared" si="23"/>
        <v>279.79607250755294</v>
      </c>
      <c r="X233" s="33">
        <f t="shared" si="24"/>
        <v>61.741666666666681</v>
      </c>
      <c r="Y233" s="28">
        <f t="shared" si="25"/>
        <v>1</v>
      </c>
      <c r="Z233" s="246"/>
      <c r="AA233" s="249"/>
      <c r="AC233" s="28"/>
      <c r="AD233" s="27"/>
      <c r="AE233" s="272"/>
      <c r="AF233" s="86"/>
      <c r="AJ233" s="86"/>
    </row>
    <row r="234" spans="1:54" ht="15.6">
      <c r="A234" s="246"/>
      <c r="B234" s="333">
        <f>+'Ark1'!C1780</f>
        <v>2024</v>
      </c>
      <c r="C234" s="266">
        <f>+'Ark1'!L1780</f>
        <v>6</v>
      </c>
      <c r="D234" s="266" t="s">
        <v>32</v>
      </c>
      <c r="E234" s="275">
        <f>+'Ark1'!AP1780</f>
        <v>9</v>
      </c>
      <c r="F234" s="274" t="str">
        <f>VLOOKUP(E234,RNR!$D$2:$E$38,2)</f>
        <v>Holstein</v>
      </c>
      <c r="G234" s="86">
        <f>+IF(H234=0,"",'Ark1'!Q1780)</f>
        <v>15</v>
      </c>
      <c r="H234" s="366">
        <f>+'Ark1'!R1780</f>
        <v>17</v>
      </c>
      <c r="I234" s="28">
        <f>+IF(H234=0,"",'Ark1'!AE1780)</f>
        <v>12.878787878787877</v>
      </c>
      <c r="J234" s="31" t="str">
        <f t="shared" si="21"/>
        <v/>
      </c>
      <c r="K234" s="28">
        <f>+IF(H234=0,"",'Ark1'!AF1780)</f>
        <v>16.734279278995078</v>
      </c>
      <c r="L234" s="27">
        <f>+IF(H234=0,"",'Ark1'!T1780)</f>
        <v>8</v>
      </c>
      <c r="M234" s="298">
        <f>+IF(H234=0,"",'Ark1'!U1780)</f>
        <v>468.07058823529405</v>
      </c>
      <c r="N234" s="35" t="str">
        <f t="shared" si="22"/>
        <v/>
      </c>
      <c r="O234" s="33">
        <f>+IF(H234=0,"",'Ark1'!W1780)</f>
        <v>88.235294117647058</v>
      </c>
      <c r="P234" s="33">
        <f>+IF(H234=0,"",'Ark1'!X1780)</f>
        <v>100</v>
      </c>
      <c r="Q234" s="33">
        <f>+IF(H234=0,"",'Ark1'!AG1780)</f>
        <v>868.41176470588243</v>
      </c>
      <c r="R234" s="33">
        <f>+IF(H234=0,"",'Ark1'!AH1780)</f>
        <v>0</v>
      </c>
      <c r="S234" s="382">
        <f>+IF(H234=0,"",'Ark1'!AR1780)</f>
        <v>234.94117647058823</v>
      </c>
      <c r="T234" s="114">
        <f>+IF(H234=0,"",'Ark1'!AS1780)</f>
        <v>35.96032338011053</v>
      </c>
      <c r="U234" s="33">
        <f>+IF(H234=0,"",'Ark1'!Y1780)</f>
        <v>55.235280335774561</v>
      </c>
      <c r="V234" s="27">
        <f>+IF(H234=0,"",'Ark1'!AA1780)</f>
        <v>1.4950900031928038</v>
      </c>
      <c r="W234" s="298">
        <f t="shared" si="23"/>
        <v>538.99613899613882</v>
      </c>
      <c r="X234" s="33">
        <f t="shared" si="24"/>
        <v>78.011764705882342</v>
      </c>
      <c r="Y234" s="28">
        <f t="shared" si="25"/>
        <v>1.1333333333333333</v>
      </c>
      <c r="Z234" s="246"/>
      <c r="AA234" s="249"/>
      <c r="AC234" s="28"/>
      <c r="AD234" s="27"/>
      <c r="AE234" s="272"/>
      <c r="AF234" s="86"/>
      <c r="AJ234" s="86"/>
    </row>
    <row r="235" spans="1:54" ht="15.6">
      <c r="A235" s="246"/>
      <c r="B235" s="333">
        <f>+'Ark1'!C1781</f>
        <v>2024</v>
      </c>
      <c r="C235" s="266">
        <f>+'Ark1'!L1781</f>
        <v>6</v>
      </c>
      <c r="D235" s="266" t="s">
        <v>32</v>
      </c>
      <c r="E235" s="275">
        <f>+'Ark1'!AP1781</f>
        <v>10</v>
      </c>
      <c r="F235" s="274" t="str">
        <f>VLOOKUP(E235,RNR!$D$2:$E$38,2)</f>
        <v>Rød Dansk Mælkefe</v>
      </c>
      <c r="G235" s="86" t="str">
        <f>+IF(H235=0,"",'Ark1'!Q1781)</f>
        <v/>
      </c>
      <c r="H235" s="366">
        <f>+'Ark1'!R1781</f>
        <v>0</v>
      </c>
      <c r="I235" s="28" t="str">
        <f>+IF(H235=0,"",'Ark1'!AE1781)</f>
        <v/>
      </c>
      <c r="J235" s="31" t="str">
        <f t="shared" si="21"/>
        <v/>
      </c>
      <c r="K235" s="28" t="str">
        <f>+IF(H235=0,"",'Ark1'!AF1781)</f>
        <v/>
      </c>
      <c r="L235" s="27" t="str">
        <f>+IF(H235=0,"",'Ark1'!T1781)</f>
        <v/>
      </c>
      <c r="M235" s="298" t="str">
        <f>+IF(H235=0,"",'Ark1'!U1781)</f>
        <v/>
      </c>
      <c r="N235" s="35" t="str">
        <f t="shared" si="22"/>
        <v/>
      </c>
      <c r="O235" s="33" t="str">
        <f>+IF(H235=0,"",'Ark1'!W1781)</f>
        <v/>
      </c>
      <c r="P235" s="33" t="str">
        <f>+IF(H235=0,"",'Ark1'!X1781)</f>
        <v/>
      </c>
      <c r="Q235" s="33" t="str">
        <f>+IF(H235=0,"",'Ark1'!AG1781)</f>
        <v/>
      </c>
      <c r="R235" s="33" t="str">
        <f>+IF(H235=0,"",'Ark1'!AH1781)</f>
        <v/>
      </c>
      <c r="S235" s="382" t="str">
        <f>+IF(H235=0,"",'Ark1'!AR1781)</f>
        <v/>
      </c>
      <c r="T235" s="114" t="str">
        <f>+IF(H235=0,"",'Ark1'!AS1781)</f>
        <v/>
      </c>
      <c r="U235" s="33" t="str">
        <f>+IF(H235=0,"",'Ark1'!Y1781)</f>
        <v/>
      </c>
      <c r="V235" s="27" t="str">
        <f>+IF(H235=0,"",'Ark1'!AA1781)</f>
        <v/>
      </c>
      <c r="W235" s="298" t="str">
        <f t="shared" si="23"/>
        <v/>
      </c>
      <c r="X235" s="33" t="str">
        <f t="shared" si="24"/>
        <v/>
      </c>
      <c r="Y235" s="28" t="str">
        <f t="shared" si="25"/>
        <v/>
      </c>
      <c r="Z235" s="246"/>
      <c r="AA235" s="249"/>
      <c r="AC235" s="28"/>
      <c r="AD235" s="27"/>
      <c r="AE235" s="272"/>
      <c r="AF235" s="86"/>
      <c r="AJ235" s="86"/>
    </row>
    <row r="236" spans="1:54" ht="15.6">
      <c r="A236" s="246"/>
      <c r="B236" s="333">
        <f>+'Ark1'!C1782</f>
        <v>2024</v>
      </c>
      <c r="C236" s="266">
        <f>+'Ark1'!L1782</f>
        <v>6</v>
      </c>
      <c r="D236" s="266" t="s">
        <v>32</v>
      </c>
      <c r="E236" s="275">
        <f>+'Ark1'!AP1782</f>
        <v>11</v>
      </c>
      <c r="F236" s="274" t="str">
        <f>VLOOKUP(E236,RNR!$D$2:$E$38,2)</f>
        <v>Brown Swiss</v>
      </c>
      <c r="G236" s="86">
        <f>+IF(H236=0,"",'Ark1'!Q1782)</f>
        <v>3</v>
      </c>
      <c r="H236" s="366">
        <f>+'Ark1'!R1782</f>
        <v>4</v>
      </c>
      <c r="I236" s="28">
        <f>+IF(H236=0,"",'Ark1'!AE1782)</f>
        <v>36.363636363636367</v>
      </c>
      <c r="J236" s="31" t="str">
        <f t="shared" si="21"/>
        <v/>
      </c>
      <c r="K236" s="28">
        <f>+IF(H236=0,"",'Ark1'!AF1782)</f>
        <v>40.40307755157621</v>
      </c>
      <c r="L236" s="27">
        <f>+IF(H236=0,"",'Ark1'!T1782)</f>
        <v>6.5</v>
      </c>
      <c r="M236" s="298">
        <f>+IF(H236=0,"",'Ark1'!U1782)</f>
        <v>445.05</v>
      </c>
      <c r="N236" s="35" t="str">
        <f t="shared" si="22"/>
        <v/>
      </c>
      <c r="O236" s="33">
        <f>+IF(H236=0,"",'Ark1'!W1782)</f>
        <v>75</v>
      </c>
      <c r="P236" s="33">
        <f>+IF(H236=0,"",'Ark1'!X1782)</f>
        <v>100</v>
      </c>
      <c r="Q236" s="33">
        <f>+IF(H236=0,"",'Ark1'!AG1782)</f>
        <v>998.25</v>
      </c>
      <c r="R236" s="33">
        <f>+IF(H236=0,"",'Ark1'!AH1782)</f>
        <v>0</v>
      </c>
      <c r="S236" s="382">
        <f>+IF(H236=0,"",'Ark1'!AR1782)</f>
        <v>231.5</v>
      </c>
      <c r="T236" s="114">
        <f>+IF(H236=0,"",'Ark1'!AS1782)</f>
        <v>35.872349345031246</v>
      </c>
      <c r="U236" s="33">
        <f>+IF(H236=0,"",'Ark1'!Y1782)</f>
        <v>26.790809991487716</v>
      </c>
      <c r="V236" s="27">
        <f>+IF(H236=0,"",'Ark1'!AA1782)</f>
        <v>0.8660254037844386</v>
      </c>
      <c r="W236" s="298">
        <f t="shared" si="23"/>
        <v>445.83020285499623</v>
      </c>
      <c r="X236" s="33">
        <f t="shared" si="24"/>
        <v>74.174999999999997</v>
      </c>
      <c r="Y236" s="28">
        <f t="shared" si="25"/>
        <v>1.3333333333333333</v>
      </c>
      <c r="Z236" s="246"/>
      <c r="AA236" s="249"/>
      <c r="AC236" s="28"/>
      <c r="AD236" s="27"/>
      <c r="AE236" s="272"/>
      <c r="AF236" s="86"/>
      <c r="AJ236" s="86"/>
    </row>
    <row r="237" spans="1:54" ht="15.6">
      <c r="A237" s="246"/>
      <c r="B237" s="333">
        <f>+'Ark1'!C1783</f>
        <v>2024</v>
      </c>
      <c r="C237" s="266">
        <f>+'Ark1'!L1783</f>
        <v>6</v>
      </c>
      <c r="D237" s="266" t="s">
        <v>32</v>
      </c>
      <c r="E237" s="275">
        <f>+'Ark1'!AP1783</f>
        <v>12</v>
      </c>
      <c r="F237" s="274" t="str">
        <f>VLOOKUP(E237,RNR!$D$2:$E$38,2)</f>
        <v>Jarlsbergfe</v>
      </c>
      <c r="G237" s="86" t="str">
        <f>+IF(H237=0,"",'Ark1'!Q1783)</f>
        <v/>
      </c>
      <c r="H237" s="366">
        <f>+'Ark1'!R1783</f>
        <v>0</v>
      </c>
      <c r="I237" s="28" t="str">
        <f>+IF(H237=0,"",'Ark1'!AE1783)</f>
        <v/>
      </c>
      <c r="J237" s="31" t="str">
        <f t="shared" si="21"/>
        <v/>
      </c>
      <c r="K237" s="28" t="str">
        <f>+IF(H237=0,"",'Ark1'!AF1783)</f>
        <v/>
      </c>
      <c r="L237" s="27" t="str">
        <f>+IF(H237=0,"",'Ark1'!T1783)</f>
        <v/>
      </c>
      <c r="M237" s="298" t="str">
        <f>+IF(H237=0,"",'Ark1'!U1783)</f>
        <v/>
      </c>
      <c r="N237" s="35" t="str">
        <f t="shared" si="22"/>
        <v/>
      </c>
      <c r="O237" s="33" t="str">
        <f>+IF(H237=0,"",'Ark1'!W1783)</f>
        <v/>
      </c>
      <c r="P237" s="33" t="str">
        <f>+IF(H237=0,"",'Ark1'!X1783)</f>
        <v/>
      </c>
      <c r="Q237" s="33" t="str">
        <f>+IF(H237=0,"",'Ark1'!AG1783)</f>
        <v/>
      </c>
      <c r="R237" s="33" t="str">
        <f>+IF(H237=0,"",'Ark1'!AH1783)</f>
        <v/>
      </c>
      <c r="S237" s="382" t="str">
        <f>+IF(H237=0,"",'Ark1'!AR1783)</f>
        <v/>
      </c>
      <c r="T237" s="114" t="str">
        <f>+IF(H237=0,"",'Ark1'!AS1783)</f>
        <v/>
      </c>
      <c r="U237" s="33" t="str">
        <f>+IF(H237=0,"",'Ark1'!Y1783)</f>
        <v/>
      </c>
      <c r="V237" s="27" t="str">
        <f>+IF(H237=0,"",'Ark1'!AA1783)</f>
        <v/>
      </c>
      <c r="W237" s="298" t="str">
        <f t="shared" si="23"/>
        <v/>
      </c>
      <c r="X237" s="33" t="str">
        <f t="shared" si="24"/>
        <v/>
      </c>
      <c r="Y237" s="28" t="str">
        <f t="shared" si="25"/>
        <v/>
      </c>
      <c r="Z237" s="246"/>
      <c r="AA237" s="249"/>
      <c r="AC237" s="28"/>
      <c r="AD237" s="27"/>
      <c r="AE237" s="272"/>
      <c r="AF237" s="86"/>
      <c r="AJ237" s="86"/>
    </row>
    <row r="238" spans="1:54" ht="15.6">
      <c r="A238" s="246"/>
      <c r="B238" s="333">
        <f>+'Ark1'!C1784</f>
        <v>2024</v>
      </c>
      <c r="C238" s="266">
        <f>+'Ark1'!L1784</f>
        <v>6</v>
      </c>
      <c r="D238" s="266" t="s">
        <v>32</v>
      </c>
      <c r="E238" s="275">
        <f>+'Ark1'!AP1784</f>
        <v>13</v>
      </c>
      <c r="F238" s="274" t="str">
        <f>VLOOKUP(E238,RNR!$D$2:$E$38,2)</f>
        <v>Fleckvieh</v>
      </c>
      <c r="G238" s="86">
        <f>+IF(H238=0,"",'Ark1'!Q1784)</f>
        <v>5</v>
      </c>
      <c r="H238" s="366">
        <f>+'Ark1'!R1784</f>
        <v>6</v>
      </c>
      <c r="I238" s="28">
        <f>+IF(H238=0,"",'Ark1'!AE1784)</f>
        <v>20.689655172413797</v>
      </c>
      <c r="J238" s="31" t="str">
        <f t="shared" si="21"/>
        <v/>
      </c>
      <c r="K238" s="28">
        <f>+IF(H238=0,"",'Ark1'!AF1784)</f>
        <v>19.028037075722313</v>
      </c>
      <c r="L238" s="27">
        <f>+IF(H238=0,"",'Ark1'!T1784)</f>
        <v>6</v>
      </c>
      <c r="M238" s="298">
        <f>+IF(H238=0,"",'Ark1'!U1784)</f>
        <v>385.59999999999991</v>
      </c>
      <c r="N238" s="35" t="str">
        <f t="shared" si="22"/>
        <v/>
      </c>
      <c r="O238" s="33">
        <f>+IF(H238=0,"",'Ark1'!W1784)</f>
        <v>33.333333333333343</v>
      </c>
      <c r="P238" s="33">
        <f>+IF(H238=0,"",'Ark1'!X1784)</f>
        <v>83.333333333333314</v>
      </c>
      <c r="Q238" s="33">
        <f>+IF(H238=0,"",'Ark1'!AG1784)</f>
        <v>1026.6666666666667</v>
      </c>
      <c r="R238" s="33">
        <f>+IF(H238=0,"",'Ark1'!AH1784)</f>
        <v>0</v>
      </c>
      <c r="S238" s="382">
        <f>+IF(H238=0,"",'Ark1'!AR1784)</f>
        <v>221.5</v>
      </c>
      <c r="T238" s="114">
        <f>+IF(H238=0,"",'Ark1'!AS1784)</f>
        <v>35.462508859271558</v>
      </c>
      <c r="U238" s="33">
        <f>+IF(H238=0,"",'Ark1'!Y1784)</f>
        <v>28.947596330841996</v>
      </c>
      <c r="V238" s="27">
        <f>+IF(H238=0,"",'Ark1'!AA1784)</f>
        <v>0.81649658092772603</v>
      </c>
      <c r="W238" s="298">
        <f t="shared" si="23"/>
        <v>375.58441558441547</v>
      </c>
      <c r="X238" s="33">
        <f t="shared" si="24"/>
        <v>64.266666666666652</v>
      </c>
      <c r="Y238" s="28">
        <f t="shared" si="25"/>
        <v>1.2</v>
      </c>
      <c r="Z238" s="246"/>
      <c r="AA238" s="249"/>
      <c r="AC238" s="28"/>
      <c r="AD238" s="27"/>
      <c r="AE238" s="272"/>
      <c r="AF238" s="86"/>
      <c r="AJ238" s="86"/>
    </row>
    <row r="239" spans="1:54" ht="15.6">
      <c r="A239" s="246"/>
      <c r="B239" s="333">
        <f>+'Ark1'!C1785</f>
        <v>2024</v>
      </c>
      <c r="C239" s="266">
        <f>+'Ark1'!L1785</f>
        <v>6</v>
      </c>
      <c r="D239" s="266" t="s">
        <v>32</v>
      </c>
      <c r="E239" s="275">
        <f>+'Ark1'!AP1785</f>
        <v>14</v>
      </c>
      <c r="F239" s="274" t="str">
        <f>VLOOKUP(E239,RNR!$D$2:$E$38,2)</f>
        <v>Canadisk Ayrshire</v>
      </c>
      <c r="G239" s="86" t="str">
        <f>+IF(H239=0,"",'Ark1'!Q1785)</f>
        <v/>
      </c>
      <c r="H239" s="366">
        <f>+'Ark1'!R1785</f>
        <v>0</v>
      </c>
      <c r="I239" s="28" t="str">
        <f>+IF(H239=0,"",'Ark1'!AE1785)</f>
        <v/>
      </c>
      <c r="J239" s="31" t="str">
        <f t="shared" si="21"/>
        <v/>
      </c>
      <c r="K239" s="28" t="str">
        <f>+IF(H239=0,"",'Ark1'!AF1785)</f>
        <v/>
      </c>
      <c r="L239" s="27" t="str">
        <f>+IF(H239=0,"",'Ark1'!T1785)</f>
        <v/>
      </c>
      <c r="M239" s="298" t="str">
        <f>+IF(H239=0,"",'Ark1'!U1785)</f>
        <v/>
      </c>
      <c r="N239" s="35" t="str">
        <f t="shared" si="22"/>
        <v/>
      </c>
      <c r="O239" s="33" t="str">
        <f>+IF(H239=0,"",'Ark1'!W1785)</f>
        <v/>
      </c>
      <c r="P239" s="33" t="str">
        <f>+IF(H239=0,"",'Ark1'!X1785)</f>
        <v/>
      </c>
      <c r="Q239" s="33" t="str">
        <f>+IF(H239=0,"",'Ark1'!AG1785)</f>
        <v/>
      </c>
      <c r="R239" s="33" t="str">
        <f>+IF(H239=0,"",'Ark1'!AH1785)</f>
        <v/>
      </c>
      <c r="S239" s="382" t="str">
        <f>+IF(H239=0,"",'Ark1'!AR1785)</f>
        <v/>
      </c>
      <c r="T239" s="114" t="str">
        <f>+IF(H239=0,"",'Ark1'!AS1785)</f>
        <v/>
      </c>
      <c r="U239" s="33" t="str">
        <f>+IF(H239=0,"",'Ark1'!Y1785)</f>
        <v/>
      </c>
      <c r="V239" s="27" t="str">
        <f>+IF(H239=0,"",'Ark1'!AA1785)</f>
        <v/>
      </c>
      <c r="W239" s="298" t="str">
        <f t="shared" si="23"/>
        <v/>
      </c>
      <c r="X239" s="33" t="str">
        <f t="shared" si="24"/>
        <v/>
      </c>
      <c r="Y239" s="28" t="str">
        <f t="shared" si="25"/>
        <v/>
      </c>
      <c r="Z239" s="246"/>
      <c r="AA239" s="249"/>
      <c r="AC239" s="28"/>
      <c r="AD239" s="27"/>
      <c r="AE239" s="272"/>
      <c r="AF239" s="86"/>
      <c r="AJ239" s="86"/>
    </row>
    <row r="240" spans="1:54" ht="15.6">
      <c r="A240" s="246"/>
      <c r="B240" s="333">
        <f>+'Ark1'!C1786</f>
        <v>2024</v>
      </c>
      <c r="C240" s="266">
        <f>+'Ark1'!L1786</f>
        <v>6</v>
      </c>
      <c r="D240" s="266" t="s">
        <v>32</v>
      </c>
      <c r="E240" s="275">
        <f>+'Ark1'!AP1786</f>
        <v>15</v>
      </c>
      <c r="F240" s="274" t="str">
        <f>VLOOKUP(E240,RNR!$D$2:$E$38,2)</f>
        <v>Montbéliard</v>
      </c>
      <c r="G240" s="86" t="str">
        <f>+IF(H240=0,"",'Ark1'!Q1786)</f>
        <v/>
      </c>
      <c r="H240" s="366">
        <f>+'Ark1'!R1786</f>
        <v>0</v>
      </c>
      <c r="I240" s="28" t="str">
        <f>+IF(H240=0,"",'Ark1'!AE1786)</f>
        <v/>
      </c>
      <c r="J240" s="31" t="str">
        <f t="shared" si="21"/>
        <v/>
      </c>
      <c r="K240" s="28" t="str">
        <f>+IF(H240=0,"",'Ark1'!AF1786)</f>
        <v/>
      </c>
      <c r="L240" s="27" t="str">
        <f>+IF(H240=0,"",'Ark1'!T1786)</f>
        <v/>
      </c>
      <c r="M240" s="298" t="str">
        <f>+IF(H240=0,"",'Ark1'!U1786)</f>
        <v/>
      </c>
      <c r="N240" s="35" t="str">
        <f t="shared" si="22"/>
        <v/>
      </c>
      <c r="O240" s="33" t="str">
        <f>+IF(H240=0,"",'Ark1'!W1786)</f>
        <v/>
      </c>
      <c r="P240" s="33" t="str">
        <f>+IF(H240=0,"",'Ark1'!X1786)</f>
        <v/>
      </c>
      <c r="Q240" s="33" t="str">
        <f>+IF(H240=0,"",'Ark1'!AG1786)</f>
        <v/>
      </c>
      <c r="R240" s="33" t="str">
        <f>+IF(H240=0,"",'Ark1'!AH1786)</f>
        <v/>
      </c>
      <c r="S240" s="382" t="str">
        <f>+IF(H240=0,"",'Ark1'!AR1786)</f>
        <v/>
      </c>
      <c r="T240" s="114" t="str">
        <f>+IF(H240=0,"",'Ark1'!AS1786)</f>
        <v/>
      </c>
      <c r="U240" s="33" t="str">
        <f>+IF(H240=0,"",'Ark1'!Y1786)</f>
        <v/>
      </c>
      <c r="V240" s="27" t="str">
        <f>+IF(H240=0,"",'Ark1'!AA1786)</f>
        <v/>
      </c>
      <c r="W240" s="298" t="str">
        <f t="shared" si="23"/>
        <v/>
      </c>
      <c r="X240" s="33" t="str">
        <f t="shared" si="24"/>
        <v/>
      </c>
      <c r="Y240" s="28" t="str">
        <f t="shared" si="25"/>
        <v/>
      </c>
      <c r="Z240" s="246"/>
      <c r="AA240" s="249"/>
      <c r="AC240" s="28"/>
      <c r="AD240" s="27"/>
      <c r="AE240" s="272"/>
      <c r="AF240" s="86"/>
      <c r="AJ240" s="86"/>
    </row>
    <row r="241" spans="1:36" ht="15.6">
      <c r="A241" s="246"/>
      <c r="B241" s="333">
        <f>+'Ark1'!C1787</f>
        <v>2024</v>
      </c>
      <c r="C241" s="266">
        <f>+'Ark1'!L1787</f>
        <v>6</v>
      </c>
      <c r="D241" s="266" t="s">
        <v>32</v>
      </c>
      <c r="E241" s="275">
        <f>+'Ark1'!AP1787</f>
        <v>16</v>
      </c>
      <c r="F241" s="274" t="str">
        <f>VLOOKUP(E241,RNR!$D$2:$E$38,2)</f>
        <v>Mørefe</v>
      </c>
      <c r="G241" s="86" t="str">
        <f>+IF(H241=0,"",'Ark1'!Q1787)</f>
        <v/>
      </c>
      <c r="H241" s="366">
        <f>+'Ark1'!R1787</f>
        <v>0</v>
      </c>
      <c r="I241" s="28" t="str">
        <f>+IF(H241=0,"",'Ark1'!AE1787)</f>
        <v/>
      </c>
      <c r="J241" s="31" t="str">
        <f t="shared" si="21"/>
        <v/>
      </c>
      <c r="K241" s="28" t="str">
        <f>+IF(H241=0,"",'Ark1'!AF1787)</f>
        <v/>
      </c>
      <c r="L241" s="27" t="str">
        <f>+IF(H241=0,"",'Ark1'!T1787)</f>
        <v/>
      </c>
      <c r="M241" s="298" t="str">
        <f>+IF(H241=0,"",'Ark1'!U1787)</f>
        <v/>
      </c>
      <c r="N241" s="35" t="str">
        <f t="shared" si="22"/>
        <v/>
      </c>
      <c r="O241" s="33" t="str">
        <f>+IF(H241=0,"",'Ark1'!W1787)</f>
        <v/>
      </c>
      <c r="P241" s="33" t="str">
        <f>+IF(H241=0,"",'Ark1'!X1787)</f>
        <v/>
      </c>
      <c r="Q241" s="33" t="str">
        <f>+IF(H241=0,"",'Ark1'!AG1787)</f>
        <v/>
      </c>
      <c r="R241" s="33" t="str">
        <f>+IF(H241=0,"",'Ark1'!AH1787)</f>
        <v/>
      </c>
      <c r="S241" s="382" t="str">
        <f>+IF(H241=0,"",'Ark1'!AR1787)</f>
        <v/>
      </c>
      <c r="T241" s="114" t="str">
        <f>+IF(H241=0,"",'Ark1'!AS1787)</f>
        <v/>
      </c>
      <c r="U241" s="33" t="str">
        <f>+IF(H241=0,"",'Ark1'!Y1787)</f>
        <v/>
      </c>
      <c r="V241" s="27" t="str">
        <f>+IF(H241=0,"",'Ark1'!AA1787)</f>
        <v/>
      </c>
      <c r="W241" s="298" t="str">
        <f t="shared" si="23"/>
        <v/>
      </c>
      <c r="X241" s="33" t="str">
        <f t="shared" si="24"/>
        <v/>
      </c>
      <c r="Y241" s="28" t="str">
        <f t="shared" si="25"/>
        <v/>
      </c>
      <c r="Z241" s="246"/>
      <c r="AA241" s="249"/>
      <c r="AC241" s="28"/>
      <c r="AD241" s="27"/>
      <c r="AE241" s="272"/>
      <c r="AF241" s="86"/>
      <c r="AJ241" s="86"/>
    </row>
    <row r="242" spans="1:36" ht="15.6">
      <c r="A242" s="246"/>
      <c r="B242" s="333">
        <f>+'Ark1'!C1788</f>
        <v>2024</v>
      </c>
      <c r="C242" s="266">
        <f>+'Ark1'!L1788</f>
        <v>6</v>
      </c>
      <c r="D242" s="266" t="s">
        <v>32</v>
      </c>
      <c r="E242" s="275">
        <f>+'Ark1'!AP1788</f>
        <v>17</v>
      </c>
      <c r="F242" s="274" t="str">
        <f>VLOOKUP(E242,RNR!$D$2:$E$38,2)</f>
        <v>Normande</v>
      </c>
      <c r="G242" s="86" t="str">
        <f>+IF(H242=0,"",'Ark1'!Q1788)</f>
        <v/>
      </c>
      <c r="H242" s="366">
        <f>+'Ark1'!R1788</f>
        <v>0</v>
      </c>
      <c r="I242" s="28" t="str">
        <f>+IF(H242=0,"",'Ark1'!AE1788)</f>
        <v/>
      </c>
      <c r="J242" s="31" t="str">
        <f t="shared" si="21"/>
        <v/>
      </c>
      <c r="K242" s="28" t="str">
        <f>+IF(H242=0,"",'Ark1'!AF1788)</f>
        <v/>
      </c>
      <c r="L242" s="27" t="str">
        <f>+IF(H242=0,"",'Ark1'!T1788)</f>
        <v/>
      </c>
      <c r="M242" s="298" t="str">
        <f>+IF(H242=0,"",'Ark1'!U1788)</f>
        <v/>
      </c>
      <c r="N242" s="35" t="str">
        <f t="shared" si="22"/>
        <v/>
      </c>
      <c r="O242" s="33" t="str">
        <f>+IF(H242=0,"",'Ark1'!W1788)</f>
        <v/>
      </c>
      <c r="P242" s="33" t="str">
        <f>+IF(H242=0,"",'Ark1'!X1788)</f>
        <v/>
      </c>
      <c r="Q242" s="33" t="str">
        <f>+IF(H242=0,"",'Ark1'!AG1788)</f>
        <v/>
      </c>
      <c r="R242" s="33" t="str">
        <f>+IF(H242=0,"",'Ark1'!AH1788)</f>
        <v/>
      </c>
      <c r="S242" s="382" t="str">
        <f>+IF(H242=0,"",'Ark1'!AR1788)</f>
        <v/>
      </c>
      <c r="T242" s="114" t="str">
        <f>+IF(H242=0,"",'Ark1'!AS1788)</f>
        <v/>
      </c>
      <c r="U242" s="33" t="str">
        <f>+IF(H242=0,"",'Ark1'!Y1788)</f>
        <v/>
      </c>
      <c r="V242" s="27" t="str">
        <f>+IF(H242=0,"",'Ark1'!AA1788)</f>
        <v/>
      </c>
      <c r="W242" s="298" t="str">
        <f t="shared" si="23"/>
        <v/>
      </c>
      <c r="X242" s="33" t="str">
        <f t="shared" si="24"/>
        <v/>
      </c>
      <c r="Y242" s="28" t="str">
        <f t="shared" si="25"/>
        <v/>
      </c>
      <c r="Z242" s="246"/>
      <c r="AA242" s="249"/>
      <c r="AC242" s="28"/>
      <c r="AD242" s="27"/>
      <c r="AE242" s="272"/>
      <c r="AF242" s="86"/>
      <c r="AJ242" s="86"/>
    </row>
    <row r="243" spans="1:36" ht="15.6">
      <c r="A243" s="246"/>
      <c r="B243" s="333">
        <f>+'Ark1'!C1789</f>
        <v>2024</v>
      </c>
      <c r="C243" s="266">
        <f>+'Ark1'!L1789</f>
        <v>6</v>
      </c>
      <c r="D243" s="266" t="s">
        <v>32</v>
      </c>
      <c r="E243" s="275">
        <f>+'Ark1'!AP1789</f>
        <v>21</v>
      </c>
      <c r="F243" s="274" t="str">
        <f>VLOOKUP(E243,RNR!$D$2:$E$38,2)</f>
        <v>Hereford</v>
      </c>
      <c r="G243" s="86">
        <f>+IF(H243=0,"",'Ark1'!Q1789)</f>
        <v>116</v>
      </c>
      <c r="H243" s="366">
        <f>+'Ark1'!R1789</f>
        <v>146</v>
      </c>
      <c r="I243" s="28">
        <f>+IF(H243=0,"",'Ark1'!AE1789)</f>
        <v>29.674796747967481</v>
      </c>
      <c r="J243" s="31" t="str">
        <f t="shared" si="21"/>
        <v/>
      </c>
      <c r="K243" s="28">
        <f>+IF(H243=0,"",'Ark1'!AF1789)</f>
        <v>28.497250986718168</v>
      </c>
      <c r="L243" s="27">
        <f>+IF(H243=0,"",'Ark1'!T1789)</f>
        <v>6.9315068493150704</v>
      </c>
      <c r="M243" s="298">
        <f>+IF(H243=0,"",'Ark1'!U1789)</f>
        <v>362.14794520547935</v>
      </c>
      <c r="N243" s="35" t="str">
        <f t="shared" si="22"/>
        <v/>
      </c>
      <c r="O243" s="33">
        <f>+IF(H243=0,"",'Ark1'!W1789)</f>
        <v>67.808219178082197</v>
      </c>
      <c r="P243" s="33">
        <f>+IF(H243=0,"",'Ark1'!X1789)</f>
        <v>54.794520547945197</v>
      </c>
      <c r="Q243" s="33">
        <f>+IF(H243=0,"",'Ark1'!AG1789)</f>
        <v>1034.7534246575342</v>
      </c>
      <c r="R243" s="33">
        <f>+IF(H243=0,"",'Ark1'!AH1789)</f>
        <v>0</v>
      </c>
      <c r="S243" s="382">
        <f>+IF(H243=0,"",'Ark1'!AR1789)</f>
        <v>217.83561643835623</v>
      </c>
      <c r="T243" s="114">
        <f>+IF(H243=0,"",'Ark1'!AS1789)</f>
        <v>34.801125218287702</v>
      </c>
      <c r="U243" s="33">
        <f>+IF(H243=0,"",'Ark1'!Y1789)</f>
        <v>57.8467048577632</v>
      </c>
      <c r="V243" s="27">
        <f>+IF(H243=0,"",'Ark1'!AA1789)</f>
        <v>1.5199924938827609</v>
      </c>
      <c r="W243" s="298">
        <f t="shared" si="23"/>
        <v>349.98477567284897</v>
      </c>
      <c r="X243" s="33">
        <f t="shared" si="24"/>
        <v>60.357990867579893</v>
      </c>
      <c r="Y243" s="28">
        <f t="shared" si="25"/>
        <v>1.2586206896551724</v>
      </c>
      <c r="Z243" s="246"/>
      <c r="AA243" s="249"/>
      <c r="AC243" s="28"/>
      <c r="AD243" s="27"/>
      <c r="AE243" s="272"/>
      <c r="AF243" s="86"/>
      <c r="AJ243" s="86"/>
    </row>
    <row r="244" spans="1:36" ht="15.6">
      <c r="A244" s="246"/>
      <c r="B244" s="333">
        <f>+'Ark1'!C1790</f>
        <v>2024</v>
      </c>
      <c r="C244" s="266">
        <f>+'Ark1'!L1790</f>
        <v>6</v>
      </c>
      <c r="D244" s="266" t="s">
        <v>32</v>
      </c>
      <c r="E244" s="275">
        <f>+'Ark1'!AP1790</f>
        <v>22</v>
      </c>
      <c r="F244" s="274" t="str">
        <f>VLOOKUP(E244,RNR!$D$2:$E$38,2)</f>
        <v>Charolais</v>
      </c>
      <c r="G244" s="86">
        <f>+IF(H244=0,"",'Ark1'!Q1790)</f>
        <v>27</v>
      </c>
      <c r="H244" s="366">
        <f>+'Ark1'!R1790</f>
        <v>35</v>
      </c>
      <c r="I244" s="28">
        <f>+IF(H244=0,"",'Ark1'!AE1790)</f>
        <v>6.5666041275797395</v>
      </c>
      <c r="J244" s="31" t="str">
        <f t="shared" si="21"/>
        <v/>
      </c>
      <c r="K244" s="28">
        <f>+IF(H244=0,"",'Ark1'!AF1790)</f>
        <v>4.4089695186378144</v>
      </c>
      <c r="L244" s="27">
        <f>+IF(H244=0,"",'Ark1'!T1790)</f>
        <v>4.6285714285714308</v>
      </c>
      <c r="M244" s="298">
        <f>+IF(H244=0,"",'Ark1'!U1790)</f>
        <v>305.32857142857142</v>
      </c>
      <c r="N244" s="35" t="str">
        <f t="shared" si="22"/>
        <v/>
      </c>
      <c r="O244" s="33">
        <f>+IF(H244=0,"",'Ark1'!W1790)</f>
        <v>11.428571428571431</v>
      </c>
      <c r="P244" s="33">
        <f>+IF(H244=0,"",'Ark1'!X1790)</f>
        <v>22.857142857142861</v>
      </c>
      <c r="Q244" s="33">
        <f>+IF(H244=0,"",'Ark1'!AG1790)</f>
        <v>1028.9714285714288</v>
      </c>
      <c r="R244" s="33">
        <f>+IF(H244=0,"",'Ark1'!AH1790)</f>
        <v>0</v>
      </c>
      <c r="S244" s="382">
        <f>+IF(H244=0,"",'Ark1'!AR1790)</f>
        <v>208.31428571428577</v>
      </c>
      <c r="T244" s="114">
        <f>+IF(H244=0,"",'Ark1'!AS1790)</f>
        <v>33.40204927834143</v>
      </c>
      <c r="U244" s="33">
        <f>+IF(H244=0,"",'Ark1'!Y1790)</f>
        <v>59.862626410944998</v>
      </c>
      <c r="V244" s="27">
        <f>+IF(H244=0,"",'Ark1'!AA1790)</f>
        <v>1.1731694381513023</v>
      </c>
      <c r="W244" s="298">
        <f t="shared" si="23"/>
        <v>296.73182651191195</v>
      </c>
      <c r="X244" s="33">
        <f t="shared" si="24"/>
        <v>50.888095238095239</v>
      </c>
      <c r="Y244" s="28">
        <f t="shared" si="25"/>
        <v>1.2962962962962963</v>
      </c>
      <c r="Z244" s="246"/>
      <c r="AA244" s="249"/>
      <c r="AC244" s="28"/>
      <c r="AD244" s="27"/>
      <c r="AE244" s="272"/>
      <c r="AF244" s="86"/>
      <c r="AJ244" s="86"/>
    </row>
    <row r="245" spans="1:36" ht="15.6">
      <c r="A245" s="246"/>
      <c r="B245" s="333">
        <f>+'Ark1'!C1791</f>
        <v>2024</v>
      </c>
      <c r="C245" s="266">
        <f>+'Ark1'!L1791</f>
        <v>6</v>
      </c>
      <c r="D245" s="266" t="s">
        <v>32</v>
      </c>
      <c r="E245" s="275">
        <f>+'Ark1'!AP1791</f>
        <v>23</v>
      </c>
      <c r="F245" s="274" t="str">
        <f>VLOOKUP(E245,RNR!$D$2:$E$38,2)</f>
        <v>Aberdeen Angus</v>
      </c>
      <c r="G245" s="86">
        <f>+IF(H245=0,"",'Ark1'!Q1791)</f>
        <v>82</v>
      </c>
      <c r="H245" s="366">
        <f>+'Ark1'!R1791</f>
        <v>116</v>
      </c>
      <c r="I245" s="28">
        <f>+IF(H245=0,"",'Ark1'!AE1791)</f>
        <v>17.901234567901238</v>
      </c>
      <c r="J245" s="31" t="str">
        <f t="shared" si="21"/>
        <v/>
      </c>
      <c r="K245" s="28">
        <f>+IF(H245=0,"",'Ark1'!AF1791)</f>
        <v>16.446745360316132</v>
      </c>
      <c r="L245" s="27">
        <f>+IF(H245=0,"",'Ark1'!T1791)</f>
        <v>7.3706896551724146</v>
      </c>
      <c r="M245" s="298">
        <f>+IF(H245=0,"",'Ark1'!U1791)</f>
        <v>357.50517241379305</v>
      </c>
      <c r="N245" s="35" t="str">
        <f t="shared" si="22"/>
        <v/>
      </c>
      <c r="O245" s="33">
        <f>+IF(H245=0,"",'Ark1'!W1791)</f>
        <v>71.551724137931046</v>
      </c>
      <c r="P245" s="33">
        <f>+IF(H245=0,"",'Ark1'!X1791)</f>
        <v>49.137931034482754</v>
      </c>
      <c r="Q245" s="33">
        <f>+IF(H245=0,"",'Ark1'!AG1791)</f>
        <v>1048.8620689655174</v>
      </c>
      <c r="R245" s="33">
        <f>+IF(H245=0,"",'Ark1'!AH1791)</f>
        <v>0</v>
      </c>
      <c r="S245" s="382">
        <f>+IF(H245=0,"",'Ark1'!AR1791)</f>
        <v>216.27586206896547</v>
      </c>
      <c r="T245" s="114">
        <f>+IF(H245=0,"",'Ark1'!AS1791)</f>
        <v>35.016879226460858</v>
      </c>
      <c r="U245" s="33">
        <f>+IF(H245=0,"",'Ark1'!Y1791)</f>
        <v>63.981385823275154</v>
      </c>
      <c r="V245" s="27">
        <f>+IF(H245=0,"",'Ark1'!AA1791)</f>
        <v>1.6791324341076539</v>
      </c>
      <c r="W245" s="298">
        <f t="shared" si="23"/>
        <v>340.85051122727413</v>
      </c>
      <c r="X245" s="33">
        <f t="shared" si="24"/>
        <v>59.584195402298839</v>
      </c>
      <c r="Y245" s="28">
        <f t="shared" si="25"/>
        <v>1.4146341463414633</v>
      </c>
      <c r="Z245" s="246"/>
      <c r="AA245" s="249"/>
      <c r="AC245" s="28"/>
      <c r="AD245" s="27"/>
      <c r="AE245" s="272"/>
      <c r="AF245" s="86"/>
      <c r="AJ245" s="86"/>
    </row>
    <row r="246" spans="1:36" ht="15.6">
      <c r="A246" s="246"/>
      <c r="B246" s="333">
        <f>+'Ark1'!C1792</f>
        <v>2024</v>
      </c>
      <c r="C246" s="266">
        <f>+'Ark1'!L1792</f>
        <v>6</v>
      </c>
      <c r="D246" s="266" t="s">
        <v>32</v>
      </c>
      <c r="E246" s="275">
        <f>+'Ark1'!AP1792</f>
        <v>24</v>
      </c>
      <c r="F246" s="274" t="str">
        <f>VLOOKUP(E246,RNR!$D$2:$E$38,2)</f>
        <v>Limousin</v>
      </c>
      <c r="G246" s="86">
        <f>+IF(H246=0,"",'Ark1'!Q1792)</f>
        <v>28</v>
      </c>
      <c r="H246" s="366">
        <f>+'Ark1'!R1792</f>
        <v>35</v>
      </c>
      <c r="I246" s="28">
        <f>+IF(H246=0,"",'Ark1'!AE1792)</f>
        <v>8.0459770114942533</v>
      </c>
      <c r="J246" s="31" t="str">
        <f t="shared" si="21"/>
        <v/>
      </c>
      <c r="K246" s="28">
        <f>+IF(H246=0,"",'Ark1'!AF1792)</f>
        <v>5.6689179364153564</v>
      </c>
      <c r="L246" s="27">
        <f>+IF(H246=0,"",'Ark1'!T1792)</f>
        <v>4.9142857142857155</v>
      </c>
      <c r="M246" s="298">
        <f>+IF(H246=0,"",'Ark1'!U1792)</f>
        <v>301.86000000000007</v>
      </c>
      <c r="N246" s="35" t="str">
        <f t="shared" si="22"/>
        <v/>
      </c>
      <c r="O246" s="33">
        <f>+IF(H246=0,"",'Ark1'!W1792)</f>
        <v>17.142857142857139</v>
      </c>
      <c r="P246" s="33">
        <f>+IF(H246=0,"",'Ark1'!X1792)</f>
        <v>20</v>
      </c>
      <c r="Q246" s="33">
        <f>+IF(H246=0,"",'Ark1'!AG1792)</f>
        <v>1184.8</v>
      </c>
      <c r="R246" s="33">
        <f>+IF(H246=0,"",'Ark1'!AH1792)</f>
        <v>0</v>
      </c>
      <c r="S246" s="382">
        <f>+IF(H246=0,"",'Ark1'!AR1792)</f>
        <v>208.2</v>
      </c>
      <c r="T246" s="114">
        <f>+IF(H246=0,"",'Ark1'!AS1792)</f>
        <v>32.735770446703846</v>
      </c>
      <c r="U246" s="33">
        <f>+IF(H246=0,"",'Ark1'!Y1792)</f>
        <v>74.993604298728627</v>
      </c>
      <c r="V246" s="27">
        <f>+IF(H246=0,"",'Ark1'!AA1792)</f>
        <v>1.5375570339512816</v>
      </c>
      <c r="W246" s="298">
        <f t="shared" si="23"/>
        <v>254.77717758271444</v>
      </c>
      <c r="X246" s="33">
        <f t="shared" si="24"/>
        <v>50.310000000000009</v>
      </c>
      <c r="Y246" s="28">
        <f t="shared" si="25"/>
        <v>1.25</v>
      </c>
      <c r="Z246" s="246"/>
      <c r="AA246" s="249"/>
      <c r="AC246" s="28"/>
      <c r="AD246" s="27"/>
      <c r="AE246" s="272"/>
      <c r="AF246" s="86"/>
      <c r="AJ246" s="86"/>
    </row>
    <row r="247" spans="1:36" ht="15.6">
      <c r="A247" s="246"/>
      <c r="B247" s="333">
        <f>+'Ark1'!C1793</f>
        <v>2024</v>
      </c>
      <c r="C247" s="266">
        <f>+'Ark1'!L1793</f>
        <v>6</v>
      </c>
      <c r="D247" s="266" t="s">
        <v>32</v>
      </c>
      <c r="E247" s="275">
        <f>+'Ark1'!AP1793</f>
        <v>25</v>
      </c>
      <c r="F247" s="274" t="str">
        <f>VLOOKUP(E247,RNR!$D$2:$E$38,2)</f>
        <v>Kjøttsimmental</v>
      </c>
      <c r="G247" s="86">
        <f>+IF(H247=0,"",'Ark1'!Q1793)</f>
        <v>30</v>
      </c>
      <c r="H247" s="366">
        <f>+'Ark1'!R1793</f>
        <v>36</v>
      </c>
      <c r="I247" s="28">
        <f>+IF(H247=0,"",'Ark1'!AE1793)</f>
        <v>16.438356164383563</v>
      </c>
      <c r="J247" s="31" t="str">
        <f t="shared" si="21"/>
        <v/>
      </c>
      <c r="K247" s="28">
        <f>+IF(H247=0,"",'Ark1'!AF1793)</f>
        <v>13.554330331153048</v>
      </c>
      <c r="L247" s="27">
        <f>+IF(H247=0,"",'Ark1'!T1793)</f>
        <v>5.2777777777777777</v>
      </c>
      <c r="M247" s="298">
        <f>+IF(H247=0,"",'Ark1'!U1793)</f>
        <v>373.81111111111113</v>
      </c>
      <c r="N247" s="35" t="str">
        <f t="shared" si="22"/>
        <v/>
      </c>
      <c r="O247" s="33">
        <f>+IF(H247=0,"",'Ark1'!W1793)</f>
        <v>19.444444444444443</v>
      </c>
      <c r="P247" s="33">
        <f>+IF(H247=0,"",'Ark1'!X1793)</f>
        <v>47.222222222222221</v>
      </c>
      <c r="Q247" s="33">
        <f>+IF(H247=0,"",'Ark1'!AG1793)</f>
        <v>1249.6388888888889</v>
      </c>
      <c r="R247" s="33">
        <f>+IF(H247=0,"",'Ark1'!AH1793)</f>
        <v>0</v>
      </c>
      <c r="S247" s="382">
        <f>+IF(H247=0,"",'Ark1'!AR1793)</f>
        <v>219.61111111111111</v>
      </c>
      <c r="T247" s="114">
        <f>+IF(H247=0,"",'Ark1'!AS1793)</f>
        <v>34.896021506425207</v>
      </c>
      <c r="U247" s="33">
        <f>+IF(H247=0,"",'Ark1'!Y1793)</f>
        <v>76.105094652715437</v>
      </c>
      <c r="V247" s="27">
        <f>+IF(H247=0,"",'Ark1'!AA1793)</f>
        <v>1.2385276005337762</v>
      </c>
      <c r="W247" s="298">
        <f t="shared" si="23"/>
        <v>299.1353057549959</v>
      </c>
      <c r="X247" s="33">
        <f t="shared" si="24"/>
        <v>62.301851851851858</v>
      </c>
      <c r="Y247" s="28">
        <f t="shared" si="25"/>
        <v>1.2</v>
      </c>
      <c r="Z247" s="246"/>
      <c r="AA247" s="249"/>
      <c r="AC247" s="28"/>
      <c r="AD247" s="27"/>
      <c r="AE247" s="272"/>
      <c r="AF247" s="86"/>
      <c r="AJ247" s="86"/>
    </row>
    <row r="248" spans="1:36" ht="15.6">
      <c r="A248" s="246"/>
      <c r="B248" s="333">
        <f>+'Ark1'!C1794</f>
        <v>2024</v>
      </c>
      <c r="C248" s="266">
        <f>+'Ark1'!L1794</f>
        <v>6</v>
      </c>
      <c r="D248" s="266" t="s">
        <v>32</v>
      </c>
      <c r="E248" s="275">
        <f>+'Ark1'!AP1794</f>
        <v>26</v>
      </c>
      <c r="F248" s="274" t="str">
        <f>VLOOKUP(E248,RNR!$D$2:$E$38,2)</f>
        <v>Blonde d`Aquitaine</v>
      </c>
      <c r="G248" s="86">
        <f>+IF(H248=0,"",'Ark1'!Q1794)</f>
        <v>6</v>
      </c>
      <c r="H248" s="366">
        <f>+'Ark1'!R1794</f>
        <v>8</v>
      </c>
      <c r="I248" s="28">
        <f>+IF(H248=0,"",'Ark1'!AE1794)</f>
        <v>17.777777777777779</v>
      </c>
      <c r="J248" s="31" t="str">
        <f t="shared" si="21"/>
        <v/>
      </c>
      <c r="K248" s="28">
        <f>+IF(H248=0,"",'Ark1'!AF1794)</f>
        <v>14.253398562646121</v>
      </c>
      <c r="L248" s="27">
        <f>+IF(H248=0,"",'Ark1'!T1794)</f>
        <v>4.75</v>
      </c>
      <c r="M248" s="298">
        <f>+IF(H248=0,"",'Ark1'!U1794)</f>
        <v>329.22499999999991</v>
      </c>
      <c r="N248" s="35" t="str">
        <f t="shared" si="22"/>
        <v/>
      </c>
      <c r="O248" s="33">
        <f>+IF(H248=0,"",'Ark1'!W1794)</f>
        <v>0</v>
      </c>
      <c r="P248" s="33">
        <f>+IF(H248=0,"",'Ark1'!X1794)</f>
        <v>25</v>
      </c>
      <c r="Q248" s="33">
        <f>+IF(H248=0,"",'Ark1'!AG1794)</f>
        <v>959.75</v>
      </c>
      <c r="R248" s="33">
        <f>+IF(H248=0,"",'Ark1'!AH1794)</f>
        <v>0</v>
      </c>
      <c r="S248" s="382">
        <f>+IF(H248=0,"",'Ark1'!AR1794)</f>
        <v>217.625</v>
      </c>
      <c r="T248" s="114">
        <f>+IF(H248=0,"",'Ark1'!AS1794)</f>
        <v>31.849562211277448</v>
      </c>
      <c r="U248" s="33">
        <f>+IF(H248=0,"",'Ark1'!Y1794)</f>
        <v>48.782008722479077</v>
      </c>
      <c r="V248" s="27">
        <f>+IF(H248=0,"",'Ark1'!AA1794)</f>
        <v>1.299038105676658</v>
      </c>
      <c r="W248" s="298">
        <f t="shared" si="23"/>
        <v>343.03203959364407</v>
      </c>
      <c r="X248" s="33">
        <f t="shared" si="24"/>
        <v>54.870833333333316</v>
      </c>
      <c r="Y248" s="28">
        <f t="shared" si="25"/>
        <v>1.3333333333333333</v>
      </c>
      <c r="Z248" s="246"/>
      <c r="AA248" s="249"/>
      <c r="AC248" s="28"/>
      <c r="AD248" s="27"/>
      <c r="AE248" s="272"/>
      <c r="AF248" s="86"/>
      <c r="AJ248" s="86"/>
    </row>
    <row r="249" spans="1:36" ht="15.6">
      <c r="A249" s="246"/>
      <c r="B249" s="333">
        <f>+'Ark1'!C1795</f>
        <v>2024</v>
      </c>
      <c r="C249" s="266">
        <f>+'Ark1'!L1795</f>
        <v>6</v>
      </c>
      <c r="D249" s="266" t="s">
        <v>32</v>
      </c>
      <c r="E249" s="275">
        <f>+'Ark1'!AP1795</f>
        <v>27</v>
      </c>
      <c r="F249" s="274" t="str">
        <f>VLOOKUP(E249,RNR!$D$2:$E$38,2)</f>
        <v>Highland</v>
      </c>
      <c r="G249" s="86">
        <f>+IF(H249=0,"",'Ark1'!Q1795)</f>
        <v>28</v>
      </c>
      <c r="H249" s="366">
        <f>+'Ark1'!R1795</f>
        <v>44</v>
      </c>
      <c r="I249" s="28">
        <f>+IF(H249=0,"",'Ark1'!AE1795)</f>
        <v>21.359223300970875</v>
      </c>
      <c r="J249" s="31" t="str">
        <f t="shared" si="21"/>
        <v/>
      </c>
      <c r="K249" s="28">
        <f>+IF(H249=0,"",'Ark1'!AF1795)</f>
        <v>28.184616992462207</v>
      </c>
      <c r="L249" s="27">
        <f>+IF(H249=0,"",'Ark1'!T1795)</f>
        <v>6.6136363636363624</v>
      </c>
      <c r="M249" s="298">
        <f>+IF(H249=0,"",'Ark1'!U1795)</f>
        <v>294.2</v>
      </c>
      <c r="N249" s="35" t="str">
        <f t="shared" si="22"/>
        <v/>
      </c>
      <c r="O249" s="33">
        <f>+IF(H249=0,"",'Ark1'!W1795)</f>
        <v>45.454545454545446</v>
      </c>
      <c r="P249" s="33">
        <f>+IF(H249=0,"",'Ark1'!X1795)</f>
        <v>15.909090909090908</v>
      </c>
      <c r="Q249" s="33">
        <f>+IF(H249=0,"",'Ark1'!AG1795)</f>
        <v>1203.6363636363637</v>
      </c>
      <c r="R249" s="33">
        <f>+IF(H249=0,"",'Ark1'!AH1795)</f>
        <v>0</v>
      </c>
      <c r="S249" s="382">
        <f>+IF(H249=0,"",'Ark1'!AR1795)</f>
        <v>200.29545454545453</v>
      </c>
      <c r="T249" s="114">
        <f>+IF(H249=0,"",'Ark1'!AS1795)</f>
        <v>36.243218969686808</v>
      </c>
      <c r="U249" s="33">
        <f>+IF(H249=0,"",'Ark1'!Y1795)</f>
        <v>52.997199754498162</v>
      </c>
      <c r="V249" s="27">
        <f>+IF(H249=0,"",'Ark1'!AA1795)</f>
        <v>1.6406194657521775</v>
      </c>
      <c r="W249" s="298">
        <f t="shared" si="23"/>
        <v>244.42598187311177</v>
      </c>
      <c r="X249" s="33">
        <f t="shared" si="24"/>
        <v>49.033333333333331</v>
      </c>
      <c r="Y249" s="28">
        <f t="shared" si="25"/>
        <v>1.5714285714285714</v>
      </c>
      <c r="Z249" s="246"/>
      <c r="AA249" s="249"/>
      <c r="AC249" s="28"/>
      <c r="AD249" s="27"/>
      <c r="AE249" s="272"/>
      <c r="AF249" s="86"/>
      <c r="AJ249" s="86"/>
    </row>
    <row r="250" spans="1:36" ht="15.6">
      <c r="A250" s="246"/>
      <c r="B250" s="333">
        <f>+'Ark1'!C1796</f>
        <v>2024</v>
      </c>
      <c r="C250" s="266">
        <f>+'Ark1'!L1796</f>
        <v>6</v>
      </c>
      <c r="D250" s="266" t="s">
        <v>32</v>
      </c>
      <c r="E250" s="275">
        <f>+'Ark1'!AP1796</f>
        <v>28</v>
      </c>
      <c r="F250" s="274" t="str">
        <f>VLOOKUP(E250,RNR!$D$2:$E$38,2)</f>
        <v>Tiroler Grauvieh</v>
      </c>
      <c r="G250" s="86">
        <f>+IF(H250=0,"",'Ark1'!Q1796)</f>
        <v>19</v>
      </c>
      <c r="H250" s="366">
        <f>+'Ark1'!R1796</f>
        <v>22</v>
      </c>
      <c r="I250" s="28">
        <f>+IF(H250=0,"",'Ark1'!AE1796)</f>
        <v>27.5</v>
      </c>
      <c r="J250" s="31" t="str">
        <f t="shared" si="21"/>
        <v/>
      </c>
      <c r="K250" s="28">
        <f>+IF(H250=0,"",'Ark1'!AF1796)</f>
        <v>26.338157824006881</v>
      </c>
      <c r="L250" s="27">
        <f>+IF(H250=0,"",'Ark1'!T1796)</f>
        <v>5.8636363636363633</v>
      </c>
      <c r="M250" s="298">
        <f>+IF(H250=0,"",'Ark1'!U1796)</f>
        <v>356.34090909090907</v>
      </c>
      <c r="N250" s="35" t="str">
        <f t="shared" si="22"/>
        <v/>
      </c>
      <c r="O250" s="33">
        <f>+IF(H250=0,"",'Ark1'!W1796)</f>
        <v>36.363636363636367</v>
      </c>
      <c r="P250" s="33">
        <f>+IF(H250=0,"",'Ark1'!X1796)</f>
        <v>50</v>
      </c>
      <c r="Q250" s="33">
        <f>+IF(H250=0,"",'Ark1'!AG1796)</f>
        <v>1058.5</v>
      </c>
      <c r="R250" s="33">
        <f>+IF(H250=0,"",'Ark1'!AH1796)</f>
        <v>0</v>
      </c>
      <c r="S250" s="382">
        <f>+IF(H250=0,"",'Ark1'!AR1796)</f>
        <v>215.90909090909088</v>
      </c>
      <c r="T250" s="114">
        <f>+IF(H250=0,"",'Ark1'!AS1796)</f>
        <v>35.292145408379525</v>
      </c>
      <c r="U250" s="33">
        <f>+IF(H250=0,"",'Ark1'!Y1796)</f>
        <v>41.366089088120191</v>
      </c>
      <c r="V250" s="27">
        <f>+IF(H250=0,"",'Ark1'!AA1796)</f>
        <v>1.8164764729716465</v>
      </c>
      <c r="W250" s="298">
        <f t="shared" si="23"/>
        <v>336.647056297505</v>
      </c>
      <c r="X250" s="33">
        <f t="shared" si="24"/>
        <v>59.390151515151508</v>
      </c>
      <c r="Y250" s="28">
        <f t="shared" si="25"/>
        <v>1.1578947368421053</v>
      </c>
      <c r="Z250" s="246"/>
      <c r="AA250" s="249"/>
      <c r="AC250" s="28"/>
      <c r="AD250" s="27"/>
      <c r="AE250" s="272"/>
      <c r="AF250" s="86"/>
      <c r="AJ250" s="86"/>
    </row>
    <row r="251" spans="1:36" ht="15.6">
      <c r="A251" s="246"/>
      <c r="B251" s="333">
        <f>+'Ark1'!C1797</f>
        <v>2024</v>
      </c>
      <c r="C251" s="266">
        <f>+'Ark1'!L1797</f>
        <v>6</v>
      </c>
      <c r="D251" s="266" t="s">
        <v>32</v>
      </c>
      <c r="E251" s="275">
        <f>+'Ark1'!AP1797</f>
        <v>29</v>
      </c>
      <c r="F251" s="274" t="str">
        <f>VLOOKUP(E251,RNR!$D$2:$E$38,2)</f>
        <v>Dexter</v>
      </c>
      <c r="G251" s="86">
        <f>+IF(H251=0,"",'Ark1'!Q1797)</f>
        <v>30</v>
      </c>
      <c r="H251" s="366">
        <f>+'Ark1'!R1797</f>
        <v>36</v>
      </c>
      <c r="I251" s="28">
        <f>+IF(H251=0,"",'Ark1'!AE1797)</f>
        <v>21.052631578947377</v>
      </c>
      <c r="J251" s="31" t="str">
        <f t="shared" si="21"/>
        <v/>
      </c>
      <c r="K251" s="28">
        <f>+IF(H251=0,"",'Ark1'!AF1797)</f>
        <v>24.135962394700503</v>
      </c>
      <c r="L251" s="27">
        <f>+IF(H251=0,"",'Ark1'!T1797)</f>
        <v>7.6111111111111107</v>
      </c>
      <c r="M251" s="298">
        <f>+IF(H251=0,"",'Ark1'!U1797)</f>
        <v>216.08055555555555</v>
      </c>
      <c r="N251" s="35" t="str">
        <f t="shared" si="22"/>
        <v/>
      </c>
      <c r="O251" s="33">
        <f>+IF(H251=0,"",'Ark1'!W1797)</f>
        <v>69.444444444444443</v>
      </c>
      <c r="P251" s="33">
        <f>+IF(H251=0,"",'Ark1'!X1797)</f>
        <v>0</v>
      </c>
      <c r="Q251" s="33">
        <f>+IF(H251=0,"",'Ark1'!AG1797)</f>
        <v>1112.7777777777778</v>
      </c>
      <c r="R251" s="33">
        <f>+IF(H251=0,"",'Ark1'!AH1797)</f>
        <v>0</v>
      </c>
      <c r="S251" s="382">
        <f>+IF(H251=0,"",'Ark1'!AR1797)</f>
        <v>178.83333333333337</v>
      </c>
      <c r="T251" s="114">
        <f>+IF(H251=0,"",'Ark1'!AS1797)</f>
        <v>37.260943732975846</v>
      </c>
      <c r="U251" s="33">
        <f>+IF(H251=0,"",'Ark1'!Y1797)</f>
        <v>44.426973910029808</v>
      </c>
      <c r="V251" s="27">
        <f>+IF(H251=0,"",'Ark1'!AA1797)</f>
        <v>2.1379868227659844</v>
      </c>
      <c r="W251" s="298">
        <f t="shared" si="23"/>
        <v>194.18122815776334</v>
      </c>
      <c r="X251" s="33">
        <f t="shared" si="24"/>
        <v>36.013425925925922</v>
      </c>
      <c r="Y251" s="28">
        <f t="shared" si="25"/>
        <v>1.2</v>
      </c>
      <c r="Z251" s="246"/>
      <c r="AA251" s="249"/>
      <c r="AC251" s="28"/>
      <c r="AD251" s="27"/>
      <c r="AE251" s="272"/>
      <c r="AF251" s="86"/>
      <c r="AJ251" s="86"/>
    </row>
    <row r="252" spans="1:36" ht="15.6">
      <c r="A252" s="246"/>
      <c r="B252" s="333">
        <f>+'Ark1'!C1798</f>
        <v>2024</v>
      </c>
      <c r="C252" s="266">
        <f>+'Ark1'!L1798</f>
        <v>6</v>
      </c>
      <c r="D252" s="266" t="s">
        <v>32</v>
      </c>
      <c r="E252" s="275">
        <f>+'Ark1'!AP1798</f>
        <v>30</v>
      </c>
      <c r="F252" s="274" t="str">
        <f>VLOOKUP(E252,RNR!$D$2:$E$38,2)</f>
        <v>Piemontese</v>
      </c>
      <c r="G252" s="86">
        <f>+IF(H252=0,"",'Ark1'!Q1798)</f>
        <v>1</v>
      </c>
      <c r="H252" s="366">
        <f>+'Ark1'!R1798</f>
        <v>1</v>
      </c>
      <c r="I252" s="28">
        <f>+IF(H252=0,"",'Ark1'!AE1798)</f>
        <v>33.333333333333343</v>
      </c>
      <c r="J252" s="31" t="str">
        <f t="shared" si="21"/>
        <v/>
      </c>
      <c r="K252" s="28">
        <f>+IF(H252=0,"",'Ark1'!AF1798)</f>
        <v>23.13324750563244</v>
      </c>
      <c r="L252" s="27">
        <f>+IF(H252=0,"",'Ark1'!T1798)</f>
        <v>4</v>
      </c>
      <c r="M252" s="298">
        <f>+IF(H252=0,"",'Ark1'!U1798)</f>
        <v>287.5</v>
      </c>
      <c r="N252" s="35" t="str">
        <f t="shared" si="22"/>
        <v/>
      </c>
      <c r="O252" s="33">
        <f>+IF(H252=0,"",'Ark1'!W1798)</f>
        <v>0</v>
      </c>
      <c r="P252" s="33">
        <f>+IF(H252=0,"",'Ark1'!X1798)</f>
        <v>0</v>
      </c>
      <c r="Q252" s="33">
        <f>+IF(H252=0,"",'Ark1'!AG1798)</f>
        <v>756</v>
      </c>
      <c r="R252" s="33">
        <f>+IF(H252=0,"",'Ark1'!AH1798)</f>
        <v>0</v>
      </c>
      <c r="S252" s="382">
        <f>+IF(H252=0,"",'Ark1'!AR1798)</f>
        <v>206</v>
      </c>
      <c r="T252" s="114">
        <f>+IF(H252=0,"",'Ark1'!AS1798)</f>
        <v>32.94509973671375</v>
      </c>
      <c r="U252" s="33">
        <f>+IF(H252=0,"",'Ark1'!Y1798)</f>
        <v>0</v>
      </c>
      <c r="V252" s="27">
        <f>+IF(H252=0,"",'Ark1'!AA1798)</f>
        <v>0</v>
      </c>
      <c r="W252" s="298">
        <f t="shared" si="23"/>
        <v>380.29100529100526</v>
      </c>
      <c r="X252" s="33">
        <f t="shared" si="24"/>
        <v>47.916666666666664</v>
      </c>
      <c r="Y252" s="28">
        <f t="shared" si="25"/>
        <v>1</v>
      </c>
      <c r="Z252" s="246"/>
      <c r="AA252" s="249"/>
      <c r="AC252" s="28"/>
      <c r="AD252" s="27"/>
      <c r="AE252" s="272"/>
      <c r="AF252" s="86"/>
      <c r="AJ252" s="86"/>
    </row>
    <row r="253" spans="1:36" ht="15.6">
      <c r="A253" s="246"/>
      <c r="B253" s="333">
        <f>+'Ark1'!C1799</f>
        <v>2024</v>
      </c>
      <c r="C253" s="266">
        <f>+'Ark1'!L1799</f>
        <v>6</v>
      </c>
      <c r="D253" s="266" t="s">
        <v>32</v>
      </c>
      <c r="E253" s="275">
        <f>+'Ark1'!AP1799</f>
        <v>31</v>
      </c>
      <c r="F253" s="274" t="str">
        <f>VLOOKUP(E253,RNR!$D$2:$E$38,2)</f>
        <v>Galloway</v>
      </c>
      <c r="G253" s="86">
        <f>+IF(H253=0,"",'Ark1'!Q1799)</f>
        <v>18</v>
      </c>
      <c r="H253" s="366">
        <f>+'Ark1'!R1799</f>
        <v>23</v>
      </c>
      <c r="I253" s="28">
        <f>+IF(H253=0,"",'Ark1'!AE1799)</f>
        <v>37.096774193548391</v>
      </c>
      <c r="J253" s="31" t="str">
        <f t="shared" si="21"/>
        <v/>
      </c>
      <c r="K253" s="28">
        <f>+IF(H253=0,"",'Ark1'!AF1799)</f>
        <v>37.920429089090256</v>
      </c>
      <c r="L253" s="27">
        <f>+IF(H253=0,"",'Ark1'!T1799)</f>
        <v>6.9130434782608692</v>
      </c>
      <c r="M253" s="298">
        <f>+IF(H253=0,"",'Ark1'!U1799)</f>
        <v>309.8478260869565</v>
      </c>
      <c r="N253" s="35" t="str">
        <f t="shared" si="22"/>
        <v/>
      </c>
      <c r="O253" s="33">
        <f>+IF(H253=0,"",'Ark1'!W1799)</f>
        <v>60.869565217391298</v>
      </c>
      <c r="P253" s="33">
        <f>+IF(H253=0,"",'Ark1'!X1799)</f>
        <v>21.739130434782609</v>
      </c>
      <c r="Q253" s="33">
        <f>+IF(H253=0,"",'Ark1'!AG1799)</f>
        <v>1150.2608695652175</v>
      </c>
      <c r="R253" s="33">
        <f>+IF(H253=0,"",'Ark1'!AH1799)</f>
        <v>0</v>
      </c>
      <c r="S253" s="382">
        <f>+IF(H253=0,"",'Ark1'!AR1799)</f>
        <v>204.43478260869563</v>
      </c>
      <c r="T253" s="114">
        <f>+IF(H253=0,"",'Ark1'!AS1799)</f>
        <v>36.006770802318243</v>
      </c>
      <c r="U253" s="33">
        <f>+IF(H253=0,"",'Ark1'!Y1799)</f>
        <v>48.204093904845614</v>
      </c>
      <c r="V253" s="27">
        <f>+IF(H253=0,"",'Ark1'!AA1799)</f>
        <v>1.2480608777745499</v>
      </c>
      <c r="W253" s="298">
        <f t="shared" si="23"/>
        <v>269.37178711823401</v>
      </c>
      <c r="X253" s="33">
        <f t="shared" si="24"/>
        <v>51.641304347826086</v>
      </c>
      <c r="Y253" s="28">
        <f t="shared" si="25"/>
        <v>1.2777777777777777</v>
      </c>
      <c r="Z253" s="246"/>
      <c r="AA253" s="249"/>
      <c r="AC253" s="28"/>
      <c r="AD253" s="27"/>
      <c r="AE253" s="272"/>
      <c r="AF253" s="86"/>
      <c r="AJ253" s="86"/>
    </row>
    <row r="254" spans="1:36" ht="15.6">
      <c r="A254" s="246"/>
      <c r="B254" s="333">
        <f>+'Ark1'!C1800</f>
        <v>2024</v>
      </c>
      <c r="C254" s="266">
        <f>+'Ark1'!L1800</f>
        <v>6</v>
      </c>
      <c r="D254" s="266" t="s">
        <v>32</v>
      </c>
      <c r="E254" s="275">
        <f>+'Ark1'!AP1800</f>
        <v>32</v>
      </c>
      <c r="F254" s="274" t="str">
        <f>VLOOKUP(E254,RNR!$D$2:$E$38,2)</f>
        <v>Salers</v>
      </c>
      <c r="G254" s="86" t="str">
        <f>+IF(H254=0,"",'Ark1'!Q1800)</f>
        <v/>
      </c>
      <c r="H254" s="366">
        <f>+'Ark1'!R1800</f>
        <v>0</v>
      </c>
      <c r="I254" s="28" t="str">
        <f>+IF(H254=0,"",'Ark1'!AE1800)</f>
        <v/>
      </c>
      <c r="J254" s="31" t="str">
        <f t="shared" si="21"/>
        <v/>
      </c>
      <c r="K254" s="28" t="str">
        <f>+IF(H254=0,"",'Ark1'!AF1800)</f>
        <v/>
      </c>
      <c r="L254" s="27" t="str">
        <f>+IF(H254=0,"",'Ark1'!T1800)</f>
        <v/>
      </c>
      <c r="M254" s="298" t="str">
        <f>+IF(H254=0,"",'Ark1'!U1800)</f>
        <v/>
      </c>
      <c r="N254" s="35" t="str">
        <f t="shared" si="22"/>
        <v/>
      </c>
      <c r="O254" s="33" t="str">
        <f>+IF(H254=0,"",'Ark1'!W1800)</f>
        <v/>
      </c>
      <c r="P254" s="33" t="str">
        <f>+IF(H254=0,"",'Ark1'!X1800)</f>
        <v/>
      </c>
      <c r="Q254" s="33" t="str">
        <f>+IF(H254=0,"",'Ark1'!AG1800)</f>
        <v/>
      </c>
      <c r="R254" s="33" t="str">
        <f>+IF(H254=0,"",'Ark1'!AH1800)</f>
        <v/>
      </c>
      <c r="S254" s="382" t="str">
        <f>+IF(H254=0,"",'Ark1'!AR1800)</f>
        <v/>
      </c>
      <c r="T254" s="114" t="str">
        <f>+IF(H254=0,"",'Ark1'!AS1800)</f>
        <v/>
      </c>
      <c r="U254" s="33" t="str">
        <f>+IF(H254=0,"",'Ark1'!Y1800)</f>
        <v/>
      </c>
      <c r="V254" s="27" t="str">
        <f>+IF(H254=0,"",'Ark1'!AA1800)</f>
        <v/>
      </c>
      <c r="W254" s="298" t="str">
        <f t="shared" si="23"/>
        <v/>
      </c>
      <c r="X254" s="33" t="str">
        <f t="shared" si="24"/>
        <v/>
      </c>
      <c r="Y254" s="28" t="str">
        <f t="shared" si="25"/>
        <v/>
      </c>
      <c r="Z254" s="246"/>
      <c r="AA254" s="249"/>
      <c r="AC254" s="28"/>
      <c r="AD254" s="27"/>
      <c r="AE254" s="272"/>
      <c r="AF254" s="86"/>
      <c r="AJ254" s="86"/>
    </row>
    <row r="255" spans="1:36" ht="15.6">
      <c r="A255" s="246"/>
      <c r="B255" s="333">
        <f>+'Ark1'!C1801</f>
        <v>2024</v>
      </c>
      <c r="C255" s="266">
        <f>+'Ark1'!L1801</f>
        <v>6</v>
      </c>
      <c r="D255" s="266" t="s">
        <v>32</v>
      </c>
      <c r="E255" s="275">
        <f>+'Ark1'!AP1801</f>
        <v>33</v>
      </c>
      <c r="F255" s="274" t="str">
        <f>VLOOKUP(E255,RNR!$D$2:$E$38,2)</f>
        <v>Chianina</v>
      </c>
      <c r="G255" s="86" t="str">
        <f>+IF(H255=0,"",'Ark1'!Q1801)</f>
        <v/>
      </c>
      <c r="H255" s="366">
        <f>+'Ark1'!R1801</f>
        <v>0</v>
      </c>
      <c r="I255" s="28" t="str">
        <f>+IF(H255=0,"",'Ark1'!AE1801)</f>
        <v/>
      </c>
      <c r="J255" s="31" t="str">
        <f t="shared" si="21"/>
        <v/>
      </c>
      <c r="K255" s="28" t="str">
        <f>+IF(H255=0,"",'Ark1'!AF1801)</f>
        <v/>
      </c>
      <c r="L255" s="27" t="str">
        <f>+IF(H255=0,"",'Ark1'!T1801)</f>
        <v/>
      </c>
      <c r="M255" s="298" t="str">
        <f>+IF(H255=0,"",'Ark1'!U1801)</f>
        <v/>
      </c>
      <c r="N255" s="35" t="str">
        <f t="shared" si="22"/>
        <v/>
      </c>
      <c r="O255" s="33" t="str">
        <f>+IF(H255=0,"",'Ark1'!W1801)</f>
        <v/>
      </c>
      <c r="P255" s="33" t="str">
        <f>+IF(H255=0,"",'Ark1'!X1801)</f>
        <v/>
      </c>
      <c r="Q255" s="33" t="str">
        <f>+IF(H255=0,"",'Ark1'!AG1801)</f>
        <v/>
      </c>
      <c r="R255" s="33" t="str">
        <f>+IF(H255=0,"",'Ark1'!AH1801)</f>
        <v/>
      </c>
      <c r="S255" s="382" t="str">
        <f>+IF(H255=0,"",'Ark1'!AR1801)</f>
        <v/>
      </c>
      <c r="T255" s="114" t="str">
        <f>+IF(H255=0,"",'Ark1'!AS1801)</f>
        <v/>
      </c>
      <c r="U255" s="33" t="str">
        <f>+IF(H255=0,"",'Ark1'!Y1801)</f>
        <v/>
      </c>
      <c r="V255" s="27" t="str">
        <f>+IF(H255=0,"",'Ark1'!AA1801)</f>
        <v/>
      </c>
      <c r="W255" s="298" t="str">
        <f t="shared" si="23"/>
        <v/>
      </c>
      <c r="X255" s="33" t="str">
        <f t="shared" si="24"/>
        <v/>
      </c>
      <c r="Y255" s="28" t="str">
        <f t="shared" si="25"/>
        <v/>
      </c>
      <c r="Z255" s="246"/>
      <c r="AA255" s="249"/>
      <c r="AC255" s="28"/>
      <c r="AD255" s="27"/>
      <c r="AE255" s="272"/>
      <c r="AF255" s="86"/>
      <c r="AJ255" s="86"/>
    </row>
    <row r="256" spans="1:36" ht="15.6">
      <c r="A256" s="246"/>
      <c r="B256" s="333">
        <f>+'Ark1'!C1802</f>
        <v>2024</v>
      </c>
      <c r="C256" s="266">
        <f>+'Ark1'!L1802</f>
        <v>6</v>
      </c>
      <c r="D256" s="266" t="s">
        <v>32</v>
      </c>
      <c r="E256" s="275">
        <f>+'Ark1'!AP1802</f>
        <v>34</v>
      </c>
      <c r="F256" s="274" t="str">
        <f>VLOOKUP(E256,RNR!$D$2:$E$38,2)</f>
        <v>Belgisk blå</v>
      </c>
      <c r="G256" s="86" t="str">
        <f>+IF(H256=0,"",'Ark1'!Q1802)</f>
        <v/>
      </c>
      <c r="H256" s="366">
        <f>+'Ark1'!R1802</f>
        <v>0</v>
      </c>
      <c r="I256" s="28" t="str">
        <f>+IF(H256=0,"",'Ark1'!AE1802)</f>
        <v/>
      </c>
      <c r="J256" s="31" t="str">
        <f t="shared" si="21"/>
        <v/>
      </c>
      <c r="K256" s="28" t="str">
        <f>+IF(H256=0,"",'Ark1'!AF1802)</f>
        <v/>
      </c>
      <c r="L256" s="27" t="str">
        <f>+IF(H256=0,"",'Ark1'!T1802)</f>
        <v/>
      </c>
      <c r="M256" s="298" t="str">
        <f>+IF(H256=0,"",'Ark1'!U1802)</f>
        <v/>
      </c>
      <c r="N256" s="35" t="str">
        <f t="shared" si="22"/>
        <v/>
      </c>
      <c r="O256" s="33" t="str">
        <f>+IF(H256=0,"",'Ark1'!W1802)</f>
        <v/>
      </c>
      <c r="P256" s="33" t="str">
        <f>+IF(H256=0,"",'Ark1'!X1802)</f>
        <v/>
      </c>
      <c r="Q256" s="33" t="str">
        <f>+IF(H256=0,"",'Ark1'!AG1802)</f>
        <v/>
      </c>
      <c r="R256" s="33" t="str">
        <f>+IF(H256=0,"",'Ark1'!AH1802)</f>
        <v/>
      </c>
      <c r="S256" s="382" t="str">
        <f>+IF(H256=0,"",'Ark1'!AR1802)</f>
        <v/>
      </c>
      <c r="T256" s="114" t="str">
        <f>+IF(H256=0,"",'Ark1'!AS1802)</f>
        <v/>
      </c>
      <c r="U256" s="33" t="str">
        <f>+IF(H256=0,"",'Ark1'!Y1802)</f>
        <v/>
      </c>
      <c r="V256" s="27" t="str">
        <f>+IF(H256=0,"",'Ark1'!AA1802)</f>
        <v/>
      </c>
      <c r="W256" s="298" t="str">
        <f t="shared" si="23"/>
        <v/>
      </c>
      <c r="X256" s="33" t="str">
        <f t="shared" si="24"/>
        <v/>
      </c>
      <c r="Y256" s="28" t="str">
        <f t="shared" si="25"/>
        <v/>
      </c>
      <c r="Z256" s="246"/>
      <c r="AA256" s="249"/>
      <c r="AC256" s="28"/>
      <c r="AD256" s="27"/>
      <c r="AE256" s="272"/>
      <c r="AF256" s="86"/>
      <c r="AJ256" s="86"/>
    </row>
    <row r="257" spans="1:54" ht="15.6">
      <c r="A257" s="246"/>
      <c r="B257" s="333">
        <f>+'Ark1'!C1803</f>
        <v>2024</v>
      </c>
      <c r="C257" s="266">
        <f>+'Ark1'!L1803</f>
        <v>6</v>
      </c>
      <c r="D257" s="266" t="s">
        <v>32</v>
      </c>
      <c r="E257" s="275">
        <f>+'Ark1'!AP1803</f>
        <v>39</v>
      </c>
      <c r="F257" s="274" t="str">
        <f>VLOOKUP(E257,RNR!$D$2:$E$38,2)</f>
        <v>Wagyu</v>
      </c>
      <c r="G257" s="86">
        <f>+IF(H257=0,"",'Ark1'!Q1803)</f>
        <v>3</v>
      </c>
      <c r="H257" s="366">
        <f>+'Ark1'!R1803</f>
        <v>5</v>
      </c>
      <c r="I257" s="28">
        <f>+IF(H257=0,"",'Ark1'!AE1803)</f>
        <v>25</v>
      </c>
      <c r="J257" s="31" t="str">
        <f t="shared" si="21"/>
        <v/>
      </c>
      <c r="K257" s="28">
        <f>+IF(H257=0,"",'Ark1'!AF1803)</f>
        <v>21.509713322952027</v>
      </c>
      <c r="L257" s="27">
        <f>+IF(H257=0,"",'Ark1'!T1803)</f>
        <v>9.6</v>
      </c>
      <c r="M257" s="298">
        <f>+IF(H257=0,"",'Ark1'!U1803)</f>
        <v>337.04</v>
      </c>
      <c r="N257" s="35" t="str">
        <f t="shared" si="22"/>
        <v/>
      </c>
      <c r="O257" s="33">
        <f>+IF(H257=0,"",'Ark1'!W1803)</f>
        <v>100</v>
      </c>
      <c r="P257" s="33">
        <f>+IF(H257=0,"",'Ark1'!X1803)</f>
        <v>40</v>
      </c>
      <c r="Q257" s="33">
        <f>+IF(H257=0,"",'Ark1'!AG1803)</f>
        <v>894.8</v>
      </c>
      <c r="R257" s="33">
        <f>+IF(H257=0,"",'Ark1'!AH1803)</f>
        <v>0</v>
      </c>
      <c r="S257" s="382">
        <f>+IF(H257=0,"",'Ark1'!AR1803)</f>
        <v>211.8</v>
      </c>
      <c r="T257" s="114">
        <f>+IF(H257=0,"",'Ark1'!AS1803)</f>
        <v>35.234072131059278</v>
      </c>
      <c r="U257" s="33">
        <f>+IF(H257=0,"",'Ark1'!Y1803)</f>
        <v>50.199625496611006</v>
      </c>
      <c r="V257" s="27">
        <f>+IF(H257=0,"",'Ark1'!AA1803)</f>
        <v>1.6248076809271947</v>
      </c>
      <c r="W257" s="298">
        <f t="shared" si="23"/>
        <v>376.66517657577111</v>
      </c>
      <c r="X257" s="33">
        <f t="shared" si="24"/>
        <v>56.173333333333339</v>
      </c>
      <c r="Y257" s="28">
        <f t="shared" si="25"/>
        <v>1.6666666666666667</v>
      </c>
      <c r="Z257" s="246"/>
      <c r="AA257" s="249"/>
      <c r="AC257" s="28"/>
      <c r="AD257" s="27"/>
      <c r="AE257" s="272"/>
      <c r="AF257" s="86"/>
      <c r="AJ257" s="86"/>
    </row>
    <row r="258" spans="1:54" ht="15.6">
      <c r="A258" s="246"/>
      <c r="B258" s="333">
        <f>+'Ark1'!C1804</f>
        <v>2024</v>
      </c>
      <c r="C258" s="266">
        <f>+'Ark1'!L1804</f>
        <v>6</v>
      </c>
      <c r="D258" s="266" t="s">
        <v>32</v>
      </c>
      <c r="E258" s="275">
        <f>+'Ark1'!AP1804</f>
        <v>40</v>
      </c>
      <c r="F258" s="274" t="str">
        <f>VLOOKUP(E258,RNR!$D$2:$E$38,2)</f>
        <v>Jak (Bos Grunniens)</v>
      </c>
      <c r="G258" s="86" t="str">
        <f>+IF(H258=0,"",'Ark1'!Q1804)</f>
        <v/>
      </c>
      <c r="H258" s="366">
        <f>+'Ark1'!R1804</f>
        <v>0</v>
      </c>
      <c r="I258" s="28" t="str">
        <f>+IF(H258=0,"",'Ark1'!AE1804)</f>
        <v/>
      </c>
      <c r="J258" s="31" t="str">
        <f t="shared" si="21"/>
        <v/>
      </c>
      <c r="K258" s="28" t="str">
        <f>+IF(H258=0,"",'Ark1'!AF1804)</f>
        <v/>
      </c>
      <c r="L258" s="27" t="str">
        <f>+IF(H258=0,"",'Ark1'!T1804)</f>
        <v/>
      </c>
      <c r="M258" s="298" t="str">
        <f>+IF(H258=0,"",'Ark1'!U1804)</f>
        <v/>
      </c>
      <c r="N258" s="35" t="str">
        <f t="shared" si="22"/>
        <v/>
      </c>
      <c r="O258" s="33" t="str">
        <f>+IF(H258=0,"",'Ark1'!W1804)</f>
        <v/>
      </c>
      <c r="P258" s="33" t="str">
        <f>+IF(H258=0,"",'Ark1'!X1804)</f>
        <v/>
      </c>
      <c r="Q258" s="33" t="str">
        <f>+IF(H258=0,"",'Ark1'!AG1804)</f>
        <v/>
      </c>
      <c r="R258" s="33" t="str">
        <f>+IF(H258=0,"",'Ark1'!AH1804)</f>
        <v/>
      </c>
      <c r="S258" s="382" t="str">
        <f>+IF(H258=0,"",'Ark1'!AR1804)</f>
        <v/>
      </c>
      <c r="T258" s="114" t="str">
        <f>+IF(H258=0,"",'Ark1'!AS1804)</f>
        <v/>
      </c>
      <c r="U258" s="33" t="str">
        <f>+IF(H258=0,"",'Ark1'!Y1804)</f>
        <v/>
      </c>
      <c r="V258" s="27" t="str">
        <f>+IF(H258=0,"",'Ark1'!AA1804)</f>
        <v/>
      </c>
      <c r="W258" s="298" t="str">
        <f t="shared" si="23"/>
        <v/>
      </c>
      <c r="X258" s="33" t="str">
        <f t="shared" si="24"/>
        <v/>
      </c>
      <c r="Y258" s="28" t="str">
        <f t="shared" si="25"/>
        <v/>
      </c>
      <c r="Z258" s="246"/>
      <c r="AA258" s="249"/>
      <c r="AC258" s="28"/>
      <c r="AD258" s="27"/>
      <c r="AE258" s="272"/>
      <c r="AF258" s="86"/>
      <c r="AJ258" s="86"/>
    </row>
    <row r="259" spans="1:54" ht="15.6">
      <c r="A259" s="246"/>
      <c r="B259" s="333">
        <f>+'Ark1'!C1805</f>
        <v>2024</v>
      </c>
      <c r="C259" s="266">
        <f>+'Ark1'!L1805</f>
        <v>6</v>
      </c>
      <c r="D259" s="266" t="s">
        <v>32</v>
      </c>
      <c r="E259" s="275">
        <f>+'Ark1'!AP1805</f>
        <v>98</v>
      </c>
      <c r="F259" s="274" t="str">
        <f>VLOOKUP(E259,RNR!$D$2:$E$38,2)</f>
        <v>Krysning</v>
      </c>
      <c r="G259" s="86">
        <f>+IF(H259=0,"",'Ark1'!Q1805)</f>
        <v>56</v>
      </c>
      <c r="H259" s="366">
        <f>+'Ark1'!R1805</f>
        <v>89</v>
      </c>
      <c r="I259" s="28">
        <f>+IF(H259=0,"",'Ark1'!AE1805)</f>
        <v>21.654501216545015</v>
      </c>
      <c r="J259" s="31" t="str">
        <f t="shared" si="21"/>
        <v/>
      </c>
      <c r="K259" s="28">
        <f>+IF(H259=0,"",'Ark1'!AF1805)</f>
        <v>21.750261943714264</v>
      </c>
      <c r="L259" s="27">
        <f>+IF(H259=0,"",'Ark1'!T1805)</f>
        <v>6.404494382022472</v>
      </c>
      <c r="M259" s="298">
        <f>+IF(H259=0,"",'Ark1'!U1805)</f>
        <v>332.36966292134827</v>
      </c>
      <c r="N259" s="35" t="str">
        <f t="shared" si="22"/>
        <v/>
      </c>
      <c r="O259" s="33">
        <f>+IF(H259=0,"",'Ark1'!W1805)</f>
        <v>44.943820224719104</v>
      </c>
      <c r="P259" s="33">
        <f>+IF(H259=0,"",'Ark1'!X1805)</f>
        <v>34.831460674157313</v>
      </c>
      <c r="Q259" s="33">
        <f>+IF(H259=0,"",'Ark1'!AG1805)</f>
        <v>925.02247191011236</v>
      </c>
      <c r="R259" s="33">
        <f>+IF(H259=0,"",'Ark1'!AH1805)</f>
        <v>0</v>
      </c>
      <c r="S259" s="382">
        <f>+IF(H259=0,"",'Ark1'!AR1805)</f>
        <v>211.30337078651689</v>
      </c>
      <c r="T259" s="114">
        <f>+IF(H259=0,"",'Ark1'!AS1805)</f>
        <v>34.81193064496172</v>
      </c>
      <c r="U259" s="33">
        <f>+IF(H259=0,"",'Ark1'!Y1805)</f>
        <v>69.722308593568641</v>
      </c>
      <c r="V259" s="27">
        <f>+IF(H259=0,"",'Ark1'!AA1805)</f>
        <v>1.6741195983990269</v>
      </c>
      <c r="W259" s="298">
        <f t="shared" si="23"/>
        <v>359.30982545216023</v>
      </c>
      <c r="X259" s="33">
        <f t="shared" si="24"/>
        <v>55.394943820224711</v>
      </c>
      <c r="Y259" s="28">
        <f t="shared" si="25"/>
        <v>1.5892857142857142</v>
      </c>
      <c r="Z259" s="246"/>
      <c r="AA259" s="249"/>
      <c r="AC259" s="28"/>
      <c r="AD259" s="27"/>
      <c r="AE259" s="272"/>
      <c r="AF259" s="86"/>
      <c r="AJ259" s="86"/>
    </row>
    <row r="260" spans="1:54" ht="15.6">
      <c r="A260" s="246"/>
      <c r="B260" s="333">
        <f>+'Ark1'!C1806</f>
        <v>2024</v>
      </c>
      <c r="C260" s="266">
        <f>+'Ark1'!L1806</f>
        <v>6</v>
      </c>
      <c r="D260" s="266" t="s">
        <v>32</v>
      </c>
      <c r="E260" s="275">
        <f>+'Ark1'!AP1806</f>
        <v>99</v>
      </c>
      <c r="F260" s="274" t="str">
        <f>VLOOKUP(E260,RNR!$D$2:$E$38,2)</f>
        <v>Ukjent rase</v>
      </c>
      <c r="G260" s="86">
        <f>+IF(H260=0,"",'Ark1'!Q1806)</f>
        <v>8</v>
      </c>
      <c r="H260" s="366">
        <f>+'Ark1'!R1806</f>
        <v>9</v>
      </c>
      <c r="I260" s="28">
        <f>+IF(H260=0,"",'Ark1'!AE1806)</f>
        <v>16.981132075471692</v>
      </c>
      <c r="J260" s="31" t="str">
        <f t="shared" si="21"/>
        <v/>
      </c>
      <c r="K260" s="28">
        <f>+IF(H260=0,"",'Ark1'!AF1806)</f>
        <v>21.774466431892517</v>
      </c>
      <c r="L260" s="27">
        <f>+IF(H260=0,"",'Ark1'!T1806)</f>
        <v>7.7777777777777777</v>
      </c>
      <c r="M260" s="298">
        <f>+IF(H260=0,"",'Ark1'!U1806)</f>
        <v>386.1</v>
      </c>
      <c r="N260" s="35" t="str">
        <f t="shared" si="22"/>
        <v/>
      </c>
      <c r="O260" s="33">
        <f>+IF(H260=0,"",'Ark1'!W1806)</f>
        <v>88.8888888888889</v>
      </c>
      <c r="P260" s="33">
        <f>+IF(H260=0,"",'Ark1'!X1806)</f>
        <v>77.777777777777771</v>
      </c>
      <c r="Q260" s="33">
        <f>+IF(H260=0,"",'Ark1'!AG1806)</f>
        <v>937.22222222222229</v>
      </c>
      <c r="R260" s="33">
        <f>+IF(H260=0,"",'Ark1'!AH1806)</f>
        <v>0</v>
      </c>
      <c r="S260" s="382">
        <f>+IF(H260=0,"",'Ark1'!AR1806)</f>
        <v>219.44444444444443</v>
      </c>
      <c r="T260" s="114">
        <f>+IF(H260=0,"",'Ark1'!AS1806)</f>
        <v>36.410150580337451</v>
      </c>
      <c r="U260" s="33">
        <f>+IF(H260=0,"",'Ark1'!Y1806)</f>
        <v>52.963824131822655</v>
      </c>
      <c r="V260" s="27">
        <f>+IF(H260=0,"",'Ark1'!AA1806)</f>
        <v>1.6178021976178965</v>
      </c>
      <c r="W260" s="298">
        <f t="shared" si="23"/>
        <v>411.96206283343213</v>
      </c>
      <c r="X260" s="33">
        <f t="shared" si="24"/>
        <v>64.350000000000009</v>
      </c>
      <c r="Y260" s="28">
        <f t="shared" si="25"/>
        <v>1.125</v>
      </c>
      <c r="Z260" s="246"/>
      <c r="AA260" s="249"/>
      <c r="AC260" s="28"/>
      <c r="AD260" s="27"/>
      <c r="AE260" s="272"/>
      <c r="AF260" s="86"/>
      <c r="AJ260" s="86"/>
    </row>
    <row r="261" spans="1:54" ht="19.8">
      <c r="A261" s="246"/>
      <c r="B261" s="246"/>
      <c r="C261" s="246"/>
      <c r="D261" s="246"/>
      <c r="E261" s="246"/>
      <c r="F261" s="274" t="e">
        <f>VLOOKUP(E261,RNR!$D$2:$E$38,2)</f>
        <v>#N/A</v>
      </c>
      <c r="G261" s="246"/>
      <c r="H261" s="246"/>
      <c r="I261" s="247"/>
      <c r="J261" s="246"/>
      <c r="K261" s="247"/>
      <c r="L261" s="246"/>
      <c r="M261" s="246"/>
      <c r="N261" s="246"/>
      <c r="O261" s="248"/>
      <c r="P261" s="248"/>
      <c r="Q261" s="246"/>
      <c r="R261" s="248"/>
      <c r="S261" s="248"/>
      <c r="T261" s="248"/>
      <c r="U261" s="248"/>
      <c r="V261" s="246"/>
      <c r="W261" s="246"/>
      <c r="X261" s="248"/>
      <c r="Y261" s="248"/>
      <c r="Z261" s="246"/>
      <c r="AA261" s="249"/>
      <c r="AC261" s="28"/>
      <c r="AD261" s="27"/>
      <c r="AE261" s="250"/>
      <c r="AF261" s="86"/>
      <c r="AJ261" s="86"/>
      <c r="BB261" s="262"/>
    </row>
    <row r="262" spans="1:54" ht="19.8">
      <c r="A262" s="246"/>
      <c r="B262" s="246"/>
      <c r="C262" s="246"/>
      <c r="D262" s="246"/>
      <c r="E262" s="246"/>
      <c r="F262" s="274" t="e">
        <f>VLOOKUP(E262,RNR!$D$2:$E$38,2)</f>
        <v>#N/A</v>
      </c>
      <c r="G262" s="246"/>
      <c r="H262" s="246"/>
      <c r="I262" s="247"/>
      <c r="J262" s="246"/>
      <c r="K262" s="247"/>
      <c r="L262" s="246"/>
      <c r="M262" s="246"/>
      <c r="N262" s="246"/>
      <c r="O262" s="248"/>
      <c r="P262" s="248"/>
      <c r="Q262" s="246"/>
      <c r="R262" s="248"/>
      <c r="S262" s="248"/>
      <c r="T262" s="248"/>
      <c r="U262" s="248"/>
      <c r="V262" s="246"/>
      <c r="W262" s="246"/>
      <c r="X262" s="248"/>
      <c r="Y262" s="263"/>
      <c r="Z262" s="246"/>
      <c r="AA262" s="249"/>
      <c r="AC262" s="28"/>
      <c r="AD262" s="27"/>
      <c r="AE262" s="250"/>
      <c r="AF262" s="86"/>
      <c r="AJ262" s="86"/>
      <c r="BB262" s="262"/>
    </row>
    <row r="263" spans="1:54" ht="19.8">
      <c r="A263" s="246"/>
      <c r="B263" s="246"/>
      <c r="C263" s="276" t="s">
        <v>0</v>
      </c>
      <c r="D263" s="277"/>
      <c r="E263" s="277" t="s">
        <v>33</v>
      </c>
      <c r="F263" s="274" t="e">
        <f>VLOOKUP(E263,RNR!$D$2:$E$38,2)</f>
        <v>#N/A</v>
      </c>
      <c r="G263" s="278" t="s">
        <v>609</v>
      </c>
      <c r="H263" s="279">
        <f>SUM(H268:H302)</f>
        <v>826</v>
      </c>
      <c r="I263" s="247"/>
      <c r="J263" s="246"/>
      <c r="K263" s="247"/>
      <c r="L263" s="246"/>
      <c r="M263" s="348">
        <f>+Klasse!O17</f>
        <v>418.13903508771904</v>
      </c>
      <c r="N263" s="246" t="s">
        <v>578</v>
      </c>
      <c r="O263" s="248"/>
      <c r="P263" s="248"/>
      <c r="Q263" s="246"/>
      <c r="R263" s="248"/>
      <c r="S263" s="248"/>
      <c r="T263" s="248"/>
      <c r="U263" s="248"/>
      <c r="V263" s="246"/>
      <c r="W263" s="348">
        <f>+Klasse!Z17</f>
        <v>385.79794116527739</v>
      </c>
      <c r="X263" s="248" t="s">
        <v>632</v>
      </c>
      <c r="Y263" s="248"/>
      <c r="Z263" s="246"/>
      <c r="AA263" s="249"/>
      <c r="AC263" s="28"/>
      <c r="AD263" s="27"/>
      <c r="AE263" s="250"/>
      <c r="AF263" s="86"/>
      <c r="AJ263" s="86"/>
      <c r="BB263" s="262"/>
    </row>
    <row r="264" spans="1:54" ht="19.8">
      <c r="A264" s="246"/>
      <c r="B264" s="246"/>
      <c r="C264" s="276"/>
      <c r="D264" s="277"/>
      <c r="E264" s="277"/>
      <c r="F264" s="274" t="e">
        <f>VLOOKUP(E264,RNR!$D$2:$E$38,2)</f>
        <v>#N/A</v>
      </c>
      <c r="G264" s="277"/>
      <c r="H264" s="246"/>
      <c r="I264" s="247"/>
      <c r="J264" s="246"/>
      <c r="K264" s="247"/>
      <c r="L264" s="246"/>
      <c r="M264" s="246"/>
      <c r="N264" s="246"/>
      <c r="O264" s="248"/>
      <c r="P264" s="248"/>
      <c r="Q264" s="246"/>
      <c r="R264" s="248"/>
      <c r="S264" s="248"/>
      <c r="T264" s="248"/>
      <c r="U264" s="248"/>
      <c r="V264" s="246"/>
      <c r="W264" s="246"/>
      <c r="X264" s="248"/>
      <c r="Y264" s="263" t="s">
        <v>4</v>
      </c>
      <c r="Z264" s="246"/>
      <c r="AA264" s="249"/>
      <c r="AC264" s="28"/>
      <c r="AD264" s="27"/>
      <c r="AE264" s="250"/>
      <c r="AF264" s="86"/>
      <c r="AJ264" s="86"/>
      <c r="BB264" s="262"/>
    </row>
    <row r="265" spans="1:54" ht="19.8">
      <c r="A265" s="246"/>
      <c r="B265" s="246"/>
      <c r="C265" s="246"/>
      <c r="D265" s="246"/>
      <c r="E265" s="246"/>
      <c r="F265" s="274" t="e">
        <f>VLOOKUP(E265,RNR!$D$2:$E$38,2)</f>
        <v>#N/A</v>
      </c>
      <c r="G265" s="264" t="s">
        <v>4</v>
      </c>
      <c r="H265" s="246"/>
      <c r="I265" s="247"/>
      <c r="J265" s="247"/>
      <c r="K265" s="247"/>
      <c r="L265" s="264" t="s">
        <v>23</v>
      </c>
      <c r="M265" s="247"/>
      <c r="N265" s="247"/>
      <c r="O265" s="248" t="s">
        <v>402</v>
      </c>
      <c r="P265" s="248" t="s">
        <v>402</v>
      </c>
      <c r="Q265" s="265" t="s">
        <v>538</v>
      </c>
      <c r="R265" s="248" t="s">
        <v>402</v>
      </c>
      <c r="S265" s="248"/>
      <c r="T265" s="248"/>
      <c r="U265" s="265" t="s">
        <v>422</v>
      </c>
      <c r="V265" s="246"/>
      <c r="W265" s="264" t="s">
        <v>489</v>
      </c>
      <c r="X265" s="265" t="s">
        <v>77</v>
      </c>
      <c r="Y265" s="263" t="s">
        <v>9</v>
      </c>
      <c r="Z265" s="246"/>
      <c r="AA265" s="249"/>
      <c r="AC265" s="28"/>
      <c r="AD265" s="27"/>
      <c r="AE265" s="250"/>
      <c r="AF265" s="86"/>
      <c r="AJ265" s="86"/>
      <c r="BB265" s="262"/>
    </row>
    <row r="266" spans="1:54" ht="19.8">
      <c r="A266" s="246"/>
      <c r="B266" s="246"/>
      <c r="C266" s="246"/>
      <c r="D266" s="246"/>
      <c r="E266" s="264"/>
      <c r="F266" s="274" t="e">
        <f>VLOOKUP(E266,RNR!$D$2:$E$38,2)</f>
        <v>#N/A</v>
      </c>
      <c r="G266" s="264" t="s">
        <v>487</v>
      </c>
      <c r="H266" s="264" t="s">
        <v>4</v>
      </c>
      <c r="I266" s="263" t="s">
        <v>4</v>
      </c>
      <c r="J266" s="263"/>
      <c r="K266" s="263" t="s">
        <v>1</v>
      </c>
      <c r="L266" s="264" t="s">
        <v>493</v>
      </c>
      <c r="M266" s="263" t="s">
        <v>23</v>
      </c>
      <c r="N266" s="263"/>
      <c r="O266" s="265" t="s">
        <v>585</v>
      </c>
      <c r="P266" s="265" t="s">
        <v>500</v>
      </c>
      <c r="Q266" s="265" t="s">
        <v>563</v>
      </c>
      <c r="R266" s="265" t="s">
        <v>502</v>
      </c>
      <c r="S266" s="432" t="s">
        <v>23</v>
      </c>
      <c r="T266" s="432" t="s">
        <v>23</v>
      </c>
      <c r="U266" s="265"/>
      <c r="V266" s="264" t="s">
        <v>413</v>
      </c>
      <c r="W266" s="264" t="s">
        <v>498</v>
      </c>
      <c r="X266" s="265" t="s">
        <v>423</v>
      </c>
      <c r="Y266" s="263" t="s">
        <v>70</v>
      </c>
      <c r="Z266" s="246"/>
      <c r="AA266" s="249"/>
      <c r="AC266" s="28"/>
      <c r="AD266" s="27"/>
      <c r="AE266" s="250"/>
      <c r="AF266" s="86"/>
      <c r="AJ266" s="86"/>
      <c r="BB266" s="262"/>
    </row>
    <row r="267" spans="1:54" ht="19.8">
      <c r="A267" s="246"/>
      <c r="B267" s="246"/>
      <c r="C267" s="264" t="s">
        <v>0</v>
      </c>
      <c r="D267" s="264"/>
      <c r="E267" s="264" t="s">
        <v>612</v>
      </c>
      <c r="F267" s="274" t="e">
        <f>VLOOKUP(E267,RNR!$D$2:$E$38,2)</f>
        <v>#N/A</v>
      </c>
      <c r="G267" s="50" t="s">
        <v>488</v>
      </c>
      <c r="H267" s="50" t="s">
        <v>9</v>
      </c>
      <c r="I267" s="87" t="s">
        <v>402</v>
      </c>
      <c r="J267" s="195" t="s">
        <v>540</v>
      </c>
      <c r="K267" s="87" t="s">
        <v>402</v>
      </c>
      <c r="L267" s="50" t="s">
        <v>414</v>
      </c>
      <c r="M267" s="87" t="s">
        <v>44</v>
      </c>
      <c r="N267" s="195" t="s">
        <v>540</v>
      </c>
      <c r="O267" s="75" t="s">
        <v>561</v>
      </c>
      <c r="P267" s="75" t="s">
        <v>439</v>
      </c>
      <c r="Q267" s="75" t="s">
        <v>495</v>
      </c>
      <c r="R267" s="75" t="s">
        <v>482</v>
      </c>
      <c r="S267" s="432" t="s">
        <v>735</v>
      </c>
      <c r="T267" s="432" t="s">
        <v>736</v>
      </c>
      <c r="U267" s="75" t="s">
        <v>1</v>
      </c>
      <c r="V267" s="50" t="s">
        <v>414</v>
      </c>
      <c r="W267" s="50" t="s">
        <v>499</v>
      </c>
      <c r="X267" s="75" t="s">
        <v>424</v>
      </c>
      <c r="Y267" s="87" t="s">
        <v>566</v>
      </c>
      <c r="Z267" s="246"/>
      <c r="AA267" s="249"/>
      <c r="AC267" s="28"/>
      <c r="AD267" s="27"/>
      <c r="AE267" s="250"/>
      <c r="AF267" s="86"/>
      <c r="AJ267" s="86"/>
      <c r="BB267" s="262"/>
    </row>
    <row r="268" spans="1:54" ht="15.6">
      <c r="A268" s="246"/>
      <c r="B268" s="333">
        <f>+'Ark1'!C1807</f>
        <v>2024</v>
      </c>
      <c r="C268" s="266">
        <f>+'Ark1'!L1807</f>
        <v>7</v>
      </c>
      <c r="D268" s="266" t="s">
        <v>33</v>
      </c>
      <c r="E268" s="274">
        <f>+'Ark1'!AP1807</f>
        <v>1</v>
      </c>
      <c r="F268" s="274" t="str">
        <f>VLOOKUP(E268,RNR!$D$2:$E$38,2)</f>
        <v>NRF</v>
      </c>
      <c r="G268" s="266">
        <f>+IF(H268=0,"",'Ark1'!Q1807)</f>
        <v>107</v>
      </c>
      <c r="H268" s="366">
        <f>+'Ark1'!R1807</f>
        <v>155</v>
      </c>
      <c r="I268" s="267">
        <f>+IF(H268=0,"",'Ark1'!AE1807)</f>
        <v>4.5295149035651683</v>
      </c>
      <c r="J268" s="31" t="str">
        <f t="shared" ref="J268:J302" si="26">+IF(H268=0,"",IF(H874=0,"",I268-I874))</f>
        <v/>
      </c>
      <c r="K268" s="267">
        <f>+IF(H268=0,"",'Ark1'!AF1807)</f>
        <v>6.0116371469096297</v>
      </c>
      <c r="L268" s="268">
        <f>+IF(H268=0,"",'Ark1'!T1807)</f>
        <v>8.3483870967741929</v>
      </c>
      <c r="M268" s="298">
        <f>+IF(H268=0,"",'Ark1'!U1807)</f>
        <v>450.94</v>
      </c>
      <c r="N268" s="35" t="str">
        <f t="shared" ref="N268:N302" si="27">+IF(H268=0,"",IF(H874=0,"",M268-M874))</f>
        <v/>
      </c>
      <c r="O268" s="269">
        <f>+IF(H268=0,"",'Ark1'!W1807)</f>
        <v>94.838709677419359</v>
      </c>
      <c r="P268" s="269">
        <f>+IF(H268=0,"",'Ark1'!X1807)</f>
        <v>98.709677419354847</v>
      </c>
      <c r="Q268" s="269">
        <f>+IF(H268=0,"",'Ark1'!AG1807)</f>
        <v>838.27741935483868</v>
      </c>
      <c r="R268" s="269">
        <f>+IF(H268=0,"",'Ark1'!AH1807)</f>
        <v>0</v>
      </c>
      <c r="S268" s="382">
        <f>+IF(H268=0,"",'Ark1'!AR1807)</f>
        <v>225.60645161290319</v>
      </c>
      <c r="T268" s="114">
        <f>+IF(H268=0,"",'Ark1'!AS1807)</f>
        <v>39.189272857150577</v>
      </c>
      <c r="U268" s="269">
        <f>+IF(H268=0,"",'Ark1'!Y1807)</f>
        <v>50.383478602901562</v>
      </c>
      <c r="V268" s="268">
        <f>+IF(H268=0,"",'Ark1'!AA1807)</f>
        <v>1.3080078345779822</v>
      </c>
      <c r="W268" s="298">
        <f t="shared" ref="W268:W302" si="28">IF(H268=0,"",1000*M268/Q268)</f>
        <v>537.93647495247558</v>
      </c>
      <c r="X268" s="269">
        <f t="shared" ref="X268:X302" si="29">IF(H268=0,"",M268/C268)</f>
        <v>64.42</v>
      </c>
      <c r="Y268" s="267">
        <f t="shared" ref="Y268:Y302" si="30">IF(H268=0,"",H268/G268)</f>
        <v>1.4485981308411215</v>
      </c>
      <c r="Z268" s="246"/>
      <c r="AA268" s="249"/>
      <c r="AC268" s="28"/>
      <c r="AD268" s="27"/>
      <c r="AE268" s="272"/>
      <c r="AF268" s="86"/>
      <c r="AJ268" s="86"/>
    </row>
    <row r="269" spans="1:54" ht="15.6">
      <c r="A269" s="246"/>
      <c r="B269" s="333">
        <f>+'Ark1'!C1808</f>
        <v>2024</v>
      </c>
      <c r="C269" s="266">
        <f>+'Ark1'!L1808</f>
        <v>7</v>
      </c>
      <c r="D269" s="266" t="s">
        <v>33</v>
      </c>
      <c r="E269" s="274">
        <f>+'Ark1'!AP1808</f>
        <v>2</v>
      </c>
      <c r="F269" s="274" t="str">
        <f>VLOOKUP(E269,RNR!$D$2:$E$38,2)</f>
        <v>Jersey</v>
      </c>
      <c r="G269" s="266" t="str">
        <f>+IF(H269=0,"",'Ark1'!Q1808)</f>
        <v/>
      </c>
      <c r="H269" s="366">
        <f>+'Ark1'!R1808</f>
        <v>0</v>
      </c>
      <c r="I269" s="267" t="str">
        <f>+IF(H269=0,"",'Ark1'!AE1808)</f>
        <v/>
      </c>
      <c r="J269" s="31" t="str">
        <f t="shared" si="26"/>
        <v/>
      </c>
      <c r="K269" s="267" t="str">
        <f>+IF(H269=0,"",'Ark1'!AF1808)</f>
        <v/>
      </c>
      <c r="L269" s="268" t="str">
        <f>+IF(H269=0,"",'Ark1'!T1808)</f>
        <v/>
      </c>
      <c r="M269" s="298" t="str">
        <f>+IF(H269=0,"",'Ark1'!U1808)</f>
        <v/>
      </c>
      <c r="N269" s="35" t="str">
        <f t="shared" si="27"/>
        <v/>
      </c>
      <c r="O269" s="269" t="str">
        <f>+IF(H269=0,"",'Ark1'!W1808)</f>
        <v/>
      </c>
      <c r="P269" s="269" t="str">
        <f>+IF(H269=0,"",'Ark1'!X1808)</f>
        <v/>
      </c>
      <c r="Q269" s="269" t="str">
        <f>+IF(H269=0,"",'Ark1'!AG1808)</f>
        <v/>
      </c>
      <c r="R269" s="269" t="str">
        <f>+IF(H269=0,"",'Ark1'!AH1808)</f>
        <v/>
      </c>
      <c r="S269" s="382" t="str">
        <f>+IF(H269=0,"",'Ark1'!AR1808)</f>
        <v/>
      </c>
      <c r="T269" s="114" t="str">
        <f>+IF(H269=0,"",'Ark1'!AS1808)</f>
        <v/>
      </c>
      <c r="U269" s="269" t="str">
        <f>+IF(H269=0,"",'Ark1'!Y1808)</f>
        <v/>
      </c>
      <c r="V269" s="268" t="str">
        <f>+IF(H269=0,"",'Ark1'!AA1808)</f>
        <v/>
      </c>
      <c r="W269" s="298" t="str">
        <f t="shared" si="28"/>
        <v/>
      </c>
      <c r="X269" s="269" t="str">
        <f t="shared" si="29"/>
        <v/>
      </c>
      <c r="Y269" s="267" t="str">
        <f t="shared" si="30"/>
        <v/>
      </c>
      <c r="Z269" s="246"/>
      <c r="AA269" s="249"/>
      <c r="AC269" s="28"/>
      <c r="AD269" s="27"/>
      <c r="AE269" s="272"/>
      <c r="AF269" s="86"/>
      <c r="AJ269" s="86"/>
    </row>
    <row r="270" spans="1:54" ht="15.6">
      <c r="A270" s="246"/>
      <c r="B270" s="333">
        <f>+'Ark1'!C1809</f>
        <v>2024</v>
      </c>
      <c r="C270" s="266">
        <f>+'Ark1'!L1809</f>
        <v>7</v>
      </c>
      <c r="D270" s="266" t="s">
        <v>33</v>
      </c>
      <c r="E270" s="274">
        <f>+'Ark1'!AP1809</f>
        <v>3</v>
      </c>
      <c r="F270" s="274" t="str">
        <f>VLOOKUP(E270,RNR!$D$2:$E$38,2)</f>
        <v>Sidet Trønderfe og Nordlandsfe</v>
      </c>
      <c r="G270" s="266">
        <f>+IF(H270=0,"",'Ark1'!Q1809)</f>
        <v>1</v>
      </c>
      <c r="H270" s="366">
        <f>+'Ark1'!R1809</f>
        <v>1</v>
      </c>
      <c r="I270" s="267">
        <f>+IF(H270=0,"",'Ark1'!AE1809)</f>
        <v>0.96153846153846112</v>
      </c>
      <c r="J270" s="31" t="str">
        <f t="shared" si="26"/>
        <v/>
      </c>
      <c r="K270" s="267">
        <f>+IF(H270=0,"",'Ark1'!AF1809)</f>
        <v>1.6512858459218724</v>
      </c>
      <c r="L270" s="268">
        <f>+IF(H270=0,"",'Ark1'!T1809)</f>
        <v>11</v>
      </c>
      <c r="M270" s="298">
        <f>+IF(H270=0,"",'Ark1'!U1809)</f>
        <v>473.1</v>
      </c>
      <c r="N270" s="35" t="str">
        <f t="shared" si="27"/>
        <v/>
      </c>
      <c r="O270" s="269">
        <f>+IF(H270=0,"",'Ark1'!W1809)</f>
        <v>100</v>
      </c>
      <c r="P270" s="269">
        <f>+IF(H270=0,"",'Ark1'!X1809)</f>
        <v>100</v>
      </c>
      <c r="Q270" s="269">
        <f>+IF(H270=0,"",'Ark1'!AG1809)</f>
        <v>1186</v>
      </c>
      <c r="R270" s="269">
        <f>+IF(H270=0,"",'Ark1'!AH1809)</f>
        <v>0</v>
      </c>
      <c r="S270" s="382">
        <f>+IF(H270=0,"",'Ark1'!AR1809)</f>
        <v>221</v>
      </c>
      <c r="T270" s="114">
        <f>+IF(H270=0,"",'Ark1'!AS1809)</f>
        <v>43.821205405554146</v>
      </c>
      <c r="U270" s="269">
        <f>+IF(H270=0,"",'Ark1'!Y1809)</f>
        <v>0</v>
      </c>
      <c r="V270" s="268">
        <f>+IF(H270=0,"",'Ark1'!AA1809)</f>
        <v>0</v>
      </c>
      <c r="W270" s="298">
        <f t="shared" si="28"/>
        <v>398.90387858347384</v>
      </c>
      <c r="X270" s="269">
        <f t="shared" si="29"/>
        <v>67.585714285714289</v>
      </c>
      <c r="Y270" s="267">
        <f t="shared" si="30"/>
        <v>1</v>
      </c>
      <c r="Z270" s="246"/>
      <c r="AA270" s="249"/>
      <c r="AC270" s="28"/>
      <c r="AD270" s="27"/>
      <c r="AE270" s="272"/>
      <c r="AF270" s="86"/>
      <c r="AJ270" s="86"/>
    </row>
    <row r="271" spans="1:54" ht="15.6">
      <c r="A271" s="246"/>
      <c r="B271" s="333">
        <f>+'Ark1'!C1810</f>
        <v>2024</v>
      </c>
      <c r="C271" s="266">
        <f>+'Ark1'!L1810</f>
        <v>7</v>
      </c>
      <c r="D271" s="266" t="s">
        <v>33</v>
      </c>
      <c r="E271" s="274">
        <f>+'Ark1'!AP1810</f>
        <v>4</v>
      </c>
      <c r="F271" s="274" t="str">
        <f>VLOOKUP(E271,RNR!$D$2:$E$38,2)</f>
        <v>Telemarkfe</v>
      </c>
      <c r="G271" s="266" t="str">
        <f>+IF(H271=0,"",'Ark1'!Q1810)</f>
        <v/>
      </c>
      <c r="H271" s="366">
        <f>+'Ark1'!R1810</f>
        <v>0</v>
      </c>
      <c r="I271" s="267" t="str">
        <f>+IF(H271=0,"",'Ark1'!AE1810)</f>
        <v/>
      </c>
      <c r="J271" s="31" t="str">
        <f t="shared" si="26"/>
        <v/>
      </c>
      <c r="K271" s="267" t="str">
        <f>+IF(H271=0,"",'Ark1'!AF1810)</f>
        <v/>
      </c>
      <c r="L271" s="268" t="str">
        <f>+IF(H271=0,"",'Ark1'!T1810)</f>
        <v/>
      </c>
      <c r="M271" s="298" t="str">
        <f>+IF(H271=0,"",'Ark1'!U1810)</f>
        <v/>
      </c>
      <c r="N271" s="35" t="str">
        <f t="shared" si="27"/>
        <v/>
      </c>
      <c r="O271" s="269" t="str">
        <f>+IF(H271=0,"",'Ark1'!W1810)</f>
        <v/>
      </c>
      <c r="P271" s="269" t="str">
        <f>+IF(H271=0,"",'Ark1'!X1810)</f>
        <v/>
      </c>
      <c r="Q271" s="269" t="str">
        <f>+IF(H271=0,"",'Ark1'!AG1810)</f>
        <v/>
      </c>
      <c r="R271" s="269" t="str">
        <f>+IF(H271=0,"",'Ark1'!AH1810)</f>
        <v/>
      </c>
      <c r="S271" s="382" t="str">
        <f>+IF(H271=0,"",'Ark1'!AR1810)</f>
        <v/>
      </c>
      <c r="T271" s="114" t="str">
        <f>+IF(H271=0,"",'Ark1'!AS1810)</f>
        <v/>
      </c>
      <c r="U271" s="269" t="str">
        <f>+IF(H271=0,"",'Ark1'!Y1810)</f>
        <v/>
      </c>
      <c r="V271" s="268" t="str">
        <f>+IF(H271=0,"",'Ark1'!AA1810)</f>
        <v/>
      </c>
      <c r="W271" s="298" t="str">
        <f t="shared" si="28"/>
        <v/>
      </c>
      <c r="X271" s="269" t="str">
        <f t="shared" si="29"/>
        <v/>
      </c>
      <c r="Y271" s="267" t="str">
        <f t="shared" si="30"/>
        <v/>
      </c>
      <c r="Z271" s="246"/>
      <c r="AA271" s="249"/>
      <c r="AC271" s="28"/>
      <c r="AD271" s="27"/>
      <c r="AE271" s="272"/>
      <c r="AF271" s="86"/>
      <c r="AJ271" s="86"/>
    </row>
    <row r="272" spans="1:54" ht="15.6">
      <c r="A272" s="246"/>
      <c r="B272" s="333">
        <f>+'Ark1'!C1811</f>
        <v>2024</v>
      </c>
      <c r="C272" s="266">
        <f>+'Ark1'!L1811</f>
        <v>7</v>
      </c>
      <c r="D272" s="266" t="s">
        <v>33</v>
      </c>
      <c r="E272" s="274">
        <f>+'Ark1'!AP1811</f>
        <v>5</v>
      </c>
      <c r="F272" s="274" t="str">
        <f>VLOOKUP(E272,RNR!$D$2:$E$38,2)</f>
        <v>Dølafe</v>
      </c>
      <c r="G272" s="266" t="str">
        <f>+IF(H272=0,"",'Ark1'!Q1811)</f>
        <v/>
      </c>
      <c r="H272" s="366">
        <f>+'Ark1'!R1811</f>
        <v>0</v>
      </c>
      <c r="I272" s="267" t="str">
        <f>+IF(H272=0,"",'Ark1'!AE1811)</f>
        <v/>
      </c>
      <c r="J272" s="31" t="str">
        <f t="shared" si="26"/>
        <v/>
      </c>
      <c r="K272" s="267" t="str">
        <f>+IF(H272=0,"",'Ark1'!AF1811)</f>
        <v/>
      </c>
      <c r="L272" s="268" t="str">
        <f>+IF(H272=0,"",'Ark1'!T1811)</f>
        <v/>
      </c>
      <c r="M272" s="298" t="str">
        <f>+IF(H272=0,"",'Ark1'!U1811)</f>
        <v/>
      </c>
      <c r="N272" s="35" t="str">
        <f t="shared" si="27"/>
        <v/>
      </c>
      <c r="O272" s="269" t="str">
        <f>+IF(H272=0,"",'Ark1'!W1811)</f>
        <v/>
      </c>
      <c r="P272" s="269" t="str">
        <f>+IF(H272=0,"",'Ark1'!X1811)</f>
        <v/>
      </c>
      <c r="Q272" s="269" t="str">
        <f>+IF(H272=0,"",'Ark1'!AG1811)</f>
        <v/>
      </c>
      <c r="R272" s="269" t="str">
        <f>+IF(H272=0,"",'Ark1'!AH1811)</f>
        <v/>
      </c>
      <c r="S272" s="382" t="str">
        <f>+IF(H272=0,"",'Ark1'!AR1811)</f>
        <v/>
      </c>
      <c r="T272" s="114" t="str">
        <f>+IF(H272=0,"",'Ark1'!AS1811)</f>
        <v/>
      </c>
      <c r="U272" s="269" t="str">
        <f>+IF(H272=0,"",'Ark1'!Y1811)</f>
        <v/>
      </c>
      <c r="V272" s="268" t="str">
        <f>+IF(H272=0,"",'Ark1'!AA1811)</f>
        <v/>
      </c>
      <c r="W272" s="298" t="str">
        <f t="shared" si="28"/>
        <v/>
      </c>
      <c r="X272" s="269" t="str">
        <f t="shared" si="29"/>
        <v/>
      </c>
      <c r="Y272" s="267" t="str">
        <f t="shared" si="30"/>
        <v/>
      </c>
      <c r="Z272" s="246"/>
      <c r="AA272" s="249"/>
      <c r="AC272" s="28"/>
      <c r="AD272" s="27"/>
      <c r="AE272" s="272"/>
      <c r="AF272" s="86"/>
      <c r="AJ272" s="86"/>
    </row>
    <row r="273" spans="1:36" ht="15.6">
      <c r="A273" s="246"/>
      <c r="B273" s="333">
        <f>+'Ark1'!C1812</f>
        <v>2024</v>
      </c>
      <c r="C273" s="266">
        <f>+'Ark1'!L1812</f>
        <v>7</v>
      </c>
      <c r="D273" s="266" t="s">
        <v>33</v>
      </c>
      <c r="E273" s="274">
        <f>+'Ark1'!AP1812</f>
        <v>6</v>
      </c>
      <c r="F273" s="274" t="str">
        <f>VLOOKUP(E273,RNR!$D$2:$E$38,2)</f>
        <v>Østlandsk Rødkolle</v>
      </c>
      <c r="G273" s="266" t="str">
        <f>+IF(H273=0,"",'Ark1'!Q1812)</f>
        <v/>
      </c>
      <c r="H273" s="366">
        <f>+'Ark1'!R1812</f>
        <v>0</v>
      </c>
      <c r="I273" s="267" t="str">
        <f>+IF(H273=0,"",'Ark1'!AE1812)</f>
        <v/>
      </c>
      <c r="J273" s="31" t="str">
        <f t="shared" si="26"/>
        <v/>
      </c>
      <c r="K273" s="267" t="str">
        <f>+IF(H273=0,"",'Ark1'!AF1812)</f>
        <v/>
      </c>
      <c r="L273" s="268" t="str">
        <f>+IF(H273=0,"",'Ark1'!T1812)</f>
        <v/>
      </c>
      <c r="M273" s="298" t="str">
        <f>+IF(H273=0,"",'Ark1'!U1812)</f>
        <v/>
      </c>
      <c r="N273" s="35" t="str">
        <f t="shared" si="27"/>
        <v/>
      </c>
      <c r="O273" s="269" t="str">
        <f>+IF(H273=0,"",'Ark1'!W1812)</f>
        <v/>
      </c>
      <c r="P273" s="269" t="str">
        <f>+IF(H273=0,"",'Ark1'!X1812)</f>
        <v/>
      </c>
      <c r="Q273" s="269" t="str">
        <f>+IF(H273=0,"",'Ark1'!AG1812)</f>
        <v/>
      </c>
      <c r="R273" s="269" t="str">
        <f>+IF(H273=0,"",'Ark1'!AH1812)</f>
        <v/>
      </c>
      <c r="S273" s="382" t="str">
        <f>+IF(H273=0,"",'Ark1'!AR1812)</f>
        <v/>
      </c>
      <c r="T273" s="114" t="str">
        <f>+IF(H273=0,"",'Ark1'!AS1812)</f>
        <v/>
      </c>
      <c r="U273" s="269" t="str">
        <f>+IF(H273=0,"",'Ark1'!Y1812)</f>
        <v/>
      </c>
      <c r="V273" s="268" t="str">
        <f>+IF(H273=0,"",'Ark1'!AA1812)</f>
        <v/>
      </c>
      <c r="W273" s="298" t="str">
        <f t="shared" si="28"/>
        <v/>
      </c>
      <c r="X273" s="269" t="str">
        <f t="shared" si="29"/>
        <v/>
      </c>
      <c r="Y273" s="267" t="str">
        <f t="shared" si="30"/>
        <v/>
      </c>
      <c r="Z273" s="246"/>
      <c r="AA273" s="249"/>
      <c r="AC273" s="28"/>
      <c r="AD273" s="27"/>
      <c r="AE273" s="272"/>
      <c r="AF273" s="86"/>
      <c r="AJ273" s="86"/>
    </row>
    <row r="274" spans="1:36" ht="15.6">
      <c r="A274" s="246"/>
      <c r="B274" s="333">
        <f>+'Ark1'!C1813</f>
        <v>2024</v>
      </c>
      <c r="C274" s="266">
        <f>+'Ark1'!L1813</f>
        <v>7</v>
      </c>
      <c r="D274" s="266" t="s">
        <v>33</v>
      </c>
      <c r="E274" s="274">
        <f>+'Ark1'!AP1813</f>
        <v>7</v>
      </c>
      <c r="F274" s="274" t="str">
        <f>VLOOKUP(E274,RNR!$D$2:$E$38,2)</f>
        <v>Vestlandsk Raukolle</v>
      </c>
      <c r="G274" s="266">
        <f>+IF(H274=0,"",'Ark1'!Q1813)</f>
        <v>1</v>
      </c>
      <c r="H274" s="366">
        <f>+'Ark1'!R1813</f>
        <v>1</v>
      </c>
      <c r="I274" s="267">
        <f>+IF(H274=0,"",'Ark1'!AE1813)</f>
        <v>3.8461538461538449</v>
      </c>
      <c r="J274" s="31" t="str">
        <f t="shared" si="26"/>
        <v/>
      </c>
      <c r="K274" s="267">
        <f>+IF(H274=0,"",'Ark1'!AF1813)</f>
        <v>5.2948458982211513</v>
      </c>
      <c r="L274" s="268">
        <f>+IF(H274=0,"",'Ark1'!T1813)</f>
        <v>10</v>
      </c>
      <c r="M274" s="298">
        <f>+IF(H274=0,"",'Ark1'!U1813)</f>
        <v>406.3</v>
      </c>
      <c r="N274" s="35" t="str">
        <f t="shared" si="27"/>
        <v/>
      </c>
      <c r="O274" s="269">
        <f>+IF(H274=0,"",'Ark1'!W1813)</f>
        <v>100</v>
      </c>
      <c r="P274" s="269">
        <f>+IF(H274=0,"",'Ark1'!X1813)</f>
        <v>100</v>
      </c>
      <c r="Q274" s="269">
        <f>+IF(H274=0,"",'Ark1'!AG1813)</f>
        <v>1155</v>
      </c>
      <c r="R274" s="269">
        <f>+IF(H274=0,"",'Ark1'!AH1813)</f>
        <v>0</v>
      </c>
      <c r="S274" s="382">
        <f>+IF(H274=0,"",'Ark1'!AR1813)</f>
        <v>213</v>
      </c>
      <c r="T274" s="114">
        <f>+IF(H274=0,"",'Ark1'!AS1813)</f>
        <v>42.013341409001214</v>
      </c>
      <c r="U274" s="269">
        <f>+IF(H274=0,"",'Ark1'!Y1813)</f>
        <v>0</v>
      </c>
      <c r="V274" s="268">
        <f>+IF(H274=0,"",'Ark1'!AA1813)</f>
        <v>0</v>
      </c>
      <c r="W274" s="298">
        <f t="shared" si="28"/>
        <v>351.77489177489178</v>
      </c>
      <c r="X274" s="269">
        <f t="shared" si="29"/>
        <v>58.042857142857144</v>
      </c>
      <c r="Y274" s="267">
        <f t="shared" si="30"/>
        <v>1</v>
      </c>
      <c r="Z274" s="246"/>
      <c r="AA274" s="249"/>
      <c r="AC274" s="28"/>
      <c r="AD274" s="27"/>
      <c r="AE274" s="272"/>
      <c r="AF274" s="86"/>
      <c r="AJ274" s="86"/>
    </row>
    <row r="275" spans="1:36" ht="15.6">
      <c r="A275" s="246"/>
      <c r="B275" s="333">
        <f>+'Ark1'!C1814</f>
        <v>2024</v>
      </c>
      <c r="C275" s="266">
        <f>+'Ark1'!L1814</f>
        <v>7</v>
      </c>
      <c r="D275" s="266" t="s">
        <v>33</v>
      </c>
      <c r="E275" s="274">
        <f>+'Ark1'!AP1814</f>
        <v>8</v>
      </c>
      <c r="F275" s="274" t="str">
        <f>VLOOKUP(E275,RNR!$D$2:$E$38,2)</f>
        <v>Vestlandsk fjordfe</v>
      </c>
      <c r="G275" s="266" t="str">
        <f>+IF(H275=0,"",'Ark1'!Q1814)</f>
        <v/>
      </c>
      <c r="H275" s="366">
        <f>+'Ark1'!R1814</f>
        <v>0</v>
      </c>
      <c r="I275" s="267" t="str">
        <f>+IF(H275=0,"",'Ark1'!AE1814)</f>
        <v/>
      </c>
      <c r="J275" s="31" t="str">
        <f t="shared" si="26"/>
        <v/>
      </c>
      <c r="K275" s="267" t="str">
        <f>+IF(H275=0,"",'Ark1'!AF1814)</f>
        <v/>
      </c>
      <c r="L275" s="268" t="str">
        <f>+IF(H275=0,"",'Ark1'!T1814)</f>
        <v/>
      </c>
      <c r="M275" s="298" t="str">
        <f>+IF(H275=0,"",'Ark1'!U1814)</f>
        <v/>
      </c>
      <c r="N275" s="35" t="str">
        <f t="shared" si="27"/>
        <v/>
      </c>
      <c r="O275" s="269" t="str">
        <f>+IF(H275=0,"",'Ark1'!W1814)</f>
        <v/>
      </c>
      <c r="P275" s="269" t="str">
        <f>+IF(H275=0,"",'Ark1'!X1814)</f>
        <v/>
      </c>
      <c r="Q275" s="269" t="str">
        <f>+IF(H275=0,"",'Ark1'!AG1814)</f>
        <v/>
      </c>
      <c r="R275" s="269" t="str">
        <f>+IF(H275=0,"",'Ark1'!AH1814)</f>
        <v/>
      </c>
      <c r="S275" s="382" t="str">
        <f>+IF(H275=0,"",'Ark1'!AR1814)</f>
        <v/>
      </c>
      <c r="T275" s="114" t="str">
        <f>+IF(H275=0,"",'Ark1'!AS1814)</f>
        <v/>
      </c>
      <c r="U275" s="269" t="str">
        <f>+IF(H275=0,"",'Ark1'!Y1814)</f>
        <v/>
      </c>
      <c r="V275" s="268" t="str">
        <f>+IF(H275=0,"",'Ark1'!AA1814)</f>
        <v/>
      </c>
      <c r="W275" s="298" t="str">
        <f t="shared" si="28"/>
        <v/>
      </c>
      <c r="X275" s="269" t="str">
        <f t="shared" si="29"/>
        <v/>
      </c>
      <c r="Y275" s="267" t="str">
        <f t="shared" si="30"/>
        <v/>
      </c>
      <c r="Z275" s="246"/>
      <c r="AA275" s="249"/>
      <c r="AC275" s="28"/>
      <c r="AD275" s="27"/>
      <c r="AE275" s="272"/>
      <c r="AF275" s="86"/>
      <c r="AJ275" s="86"/>
    </row>
    <row r="276" spans="1:36" ht="15.6">
      <c r="A276" s="246"/>
      <c r="B276" s="333">
        <f>+'Ark1'!C1815</f>
        <v>2024</v>
      </c>
      <c r="C276" s="266">
        <f>+'Ark1'!L1815</f>
        <v>7</v>
      </c>
      <c r="D276" s="266" t="s">
        <v>33</v>
      </c>
      <c r="E276" s="274">
        <f>+'Ark1'!AP1815</f>
        <v>9</v>
      </c>
      <c r="F276" s="274" t="str">
        <f>VLOOKUP(E276,RNR!$D$2:$E$38,2)</f>
        <v>Holstein</v>
      </c>
      <c r="G276" s="266">
        <f>+IF(H276=0,"",'Ark1'!Q1815)</f>
        <v>1</v>
      </c>
      <c r="H276" s="366">
        <f>+'Ark1'!R1815</f>
        <v>1</v>
      </c>
      <c r="I276" s="267">
        <f>+IF(H276=0,"",'Ark1'!AE1815)</f>
        <v>0.75757575757575757</v>
      </c>
      <c r="J276" s="31" t="str">
        <f t="shared" si="26"/>
        <v/>
      </c>
      <c r="K276" s="267">
        <f>+IF(H276=0,"",'Ark1'!AF1815)</f>
        <v>1.0473120043406663</v>
      </c>
      <c r="L276" s="268">
        <f>+IF(H276=0,"",'Ark1'!T1815)</f>
        <v>6</v>
      </c>
      <c r="M276" s="298">
        <f>+IF(H276=0,"",'Ark1'!U1815)</f>
        <v>498</v>
      </c>
      <c r="N276" s="35" t="str">
        <f t="shared" si="27"/>
        <v/>
      </c>
      <c r="O276" s="269">
        <f>+IF(H276=0,"",'Ark1'!W1815)</f>
        <v>0</v>
      </c>
      <c r="P276" s="269">
        <f>+IF(H276=0,"",'Ark1'!X1815)</f>
        <v>100</v>
      </c>
      <c r="Q276" s="269">
        <f>+IF(H276=0,"",'Ark1'!AG1815)</f>
        <v>838</v>
      </c>
      <c r="R276" s="269">
        <f>+IF(H276=0,"",'Ark1'!AH1815)</f>
        <v>0</v>
      </c>
      <c r="S276" s="382">
        <f>+IF(H276=0,"",'Ark1'!AR1815)</f>
        <v>237</v>
      </c>
      <c r="T276" s="114">
        <f>+IF(H276=0,"",'Ark1'!AS1815)</f>
        <v>37.409706827339114</v>
      </c>
      <c r="U276" s="269">
        <f>+IF(H276=0,"",'Ark1'!Y1815)</f>
        <v>0</v>
      </c>
      <c r="V276" s="268">
        <f>+IF(H276=0,"",'Ark1'!AA1815)</f>
        <v>0</v>
      </c>
      <c r="W276" s="298">
        <f t="shared" si="28"/>
        <v>594.27207637231504</v>
      </c>
      <c r="X276" s="269">
        <f t="shared" si="29"/>
        <v>71.142857142857139</v>
      </c>
      <c r="Y276" s="267">
        <f t="shared" si="30"/>
        <v>1</v>
      </c>
      <c r="Z276" s="246"/>
      <c r="AA276" s="249"/>
      <c r="AC276" s="28"/>
      <c r="AD276" s="27"/>
      <c r="AE276" s="272"/>
      <c r="AF276" s="86"/>
      <c r="AJ276" s="86"/>
    </row>
    <row r="277" spans="1:36" ht="15.6">
      <c r="A277" s="246"/>
      <c r="B277" s="333">
        <f>+'Ark1'!C1816</f>
        <v>2024</v>
      </c>
      <c r="C277" s="266">
        <f>+'Ark1'!L1816</f>
        <v>7</v>
      </c>
      <c r="D277" s="266" t="s">
        <v>33</v>
      </c>
      <c r="E277" s="274">
        <f>+'Ark1'!AP1816</f>
        <v>10</v>
      </c>
      <c r="F277" s="274" t="str">
        <f>VLOOKUP(E277,RNR!$D$2:$E$38,2)</f>
        <v>Rød Dansk Mælkefe</v>
      </c>
      <c r="G277" s="266" t="str">
        <f>+IF(H277=0,"",'Ark1'!Q1816)</f>
        <v/>
      </c>
      <c r="H277" s="366">
        <f>+'Ark1'!R1816</f>
        <v>0</v>
      </c>
      <c r="I277" s="267" t="str">
        <f>+IF(H277=0,"",'Ark1'!AE1816)</f>
        <v/>
      </c>
      <c r="J277" s="31" t="str">
        <f t="shared" si="26"/>
        <v/>
      </c>
      <c r="K277" s="267" t="str">
        <f>+IF(H277=0,"",'Ark1'!AF1816)</f>
        <v/>
      </c>
      <c r="L277" s="268" t="str">
        <f>+IF(H277=0,"",'Ark1'!T1816)</f>
        <v/>
      </c>
      <c r="M277" s="298" t="str">
        <f>+IF(H277=0,"",'Ark1'!U1816)</f>
        <v/>
      </c>
      <c r="N277" s="35" t="str">
        <f t="shared" si="27"/>
        <v/>
      </c>
      <c r="O277" s="269" t="str">
        <f>+IF(H277=0,"",'Ark1'!W1816)</f>
        <v/>
      </c>
      <c r="P277" s="269" t="str">
        <f>+IF(H277=0,"",'Ark1'!X1816)</f>
        <v/>
      </c>
      <c r="Q277" s="269" t="str">
        <f>+IF(H277=0,"",'Ark1'!AG1816)</f>
        <v/>
      </c>
      <c r="R277" s="269" t="str">
        <f>+IF(H277=0,"",'Ark1'!AH1816)</f>
        <v/>
      </c>
      <c r="S277" s="382" t="str">
        <f>+IF(H277=0,"",'Ark1'!AR1816)</f>
        <v/>
      </c>
      <c r="T277" s="114" t="str">
        <f>+IF(H277=0,"",'Ark1'!AS1816)</f>
        <v/>
      </c>
      <c r="U277" s="269" t="str">
        <f>+IF(H277=0,"",'Ark1'!Y1816)</f>
        <v/>
      </c>
      <c r="V277" s="268" t="str">
        <f>+IF(H277=0,"",'Ark1'!AA1816)</f>
        <v/>
      </c>
      <c r="W277" s="298" t="str">
        <f t="shared" si="28"/>
        <v/>
      </c>
      <c r="X277" s="269" t="str">
        <f t="shared" si="29"/>
        <v/>
      </c>
      <c r="Y277" s="267" t="str">
        <f t="shared" si="30"/>
        <v/>
      </c>
      <c r="Z277" s="246"/>
      <c r="AA277" s="249"/>
      <c r="AC277" s="28"/>
      <c r="AD277" s="27"/>
      <c r="AE277" s="272"/>
      <c r="AF277" s="86"/>
      <c r="AJ277" s="86"/>
    </row>
    <row r="278" spans="1:36" ht="15.6">
      <c r="A278" s="246"/>
      <c r="B278" s="333">
        <f>+'Ark1'!C1817</f>
        <v>2024</v>
      </c>
      <c r="C278" s="266">
        <f>+'Ark1'!L1817</f>
        <v>7</v>
      </c>
      <c r="D278" s="266" t="s">
        <v>33</v>
      </c>
      <c r="E278" s="274">
        <f>+'Ark1'!AP1817</f>
        <v>11</v>
      </c>
      <c r="F278" s="274" t="str">
        <f>VLOOKUP(E278,RNR!$D$2:$E$38,2)</f>
        <v>Brown Swiss</v>
      </c>
      <c r="G278" s="266">
        <f>+IF(H278=0,"",'Ark1'!Q1817)</f>
        <v>1</v>
      </c>
      <c r="H278" s="366">
        <f>+'Ark1'!R1817</f>
        <v>1</v>
      </c>
      <c r="I278" s="267">
        <f>+IF(H278=0,"",'Ark1'!AE1817)</f>
        <v>9.0909090909090917</v>
      </c>
      <c r="J278" s="31" t="str">
        <f t="shared" si="26"/>
        <v/>
      </c>
      <c r="K278" s="267">
        <f>+IF(H278=0,"",'Ark1'!AF1817)</f>
        <v>13.03420258278296</v>
      </c>
      <c r="L278" s="268">
        <f>+IF(H278=0,"",'Ark1'!T1817)</f>
        <v>9</v>
      </c>
      <c r="M278" s="298">
        <f>+IF(H278=0,"",'Ark1'!U1817)</f>
        <v>574.30000000000007</v>
      </c>
      <c r="N278" s="35" t="str">
        <f t="shared" si="27"/>
        <v/>
      </c>
      <c r="O278" s="269">
        <f>+IF(H278=0,"",'Ark1'!W1817)</f>
        <v>100</v>
      </c>
      <c r="P278" s="269">
        <f>+IF(H278=0,"",'Ark1'!X1817)</f>
        <v>100</v>
      </c>
      <c r="Q278" s="269">
        <f>+IF(H278=0,"",'Ark1'!AG1817)</f>
        <v>1002</v>
      </c>
      <c r="R278" s="269">
        <f>+IF(H278=0,"",'Ark1'!AH1817)</f>
        <v>0</v>
      </c>
      <c r="S278" s="382">
        <f>+IF(H278=0,"",'Ark1'!AR1817)</f>
        <v>250</v>
      </c>
      <c r="T278" s="114">
        <f>+IF(H278=0,"",'Ark1'!AS1817)</f>
        <v>36.73599999999999</v>
      </c>
      <c r="U278" s="269">
        <f>+IF(H278=0,"",'Ark1'!Y1817)</f>
        <v>0</v>
      </c>
      <c r="V278" s="268">
        <f>+IF(H278=0,"",'Ark1'!AA1817)</f>
        <v>0</v>
      </c>
      <c r="W278" s="298">
        <f t="shared" si="28"/>
        <v>573.15369261477053</v>
      </c>
      <c r="X278" s="269">
        <f t="shared" si="29"/>
        <v>82.042857142857159</v>
      </c>
      <c r="Y278" s="267">
        <f t="shared" si="30"/>
        <v>1</v>
      </c>
      <c r="Z278" s="246"/>
      <c r="AA278" s="249"/>
      <c r="AC278" s="28"/>
      <c r="AD278" s="27"/>
      <c r="AE278" s="272"/>
      <c r="AF278" s="86"/>
      <c r="AJ278" s="86"/>
    </row>
    <row r="279" spans="1:36" ht="15.6">
      <c r="A279" s="246"/>
      <c r="B279" s="333">
        <f>+'Ark1'!C1818</f>
        <v>2024</v>
      </c>
      <c r="C279" s="266">
        <f>+'Ark1'!L1818</f>
        <v>7</v>
      </c>
      <c r="D279" s="266" t="s">
        <v>33</v>
      </c>
      <c r="E279" s="274">
        <f>+'Ark1'!AP1818</f>
        <v>12</v>
      </c>
      <c r="F279" s="274" t="str">
        <f>VLOOKUP(E279,RNR!$D$2:$E$38,2)</f>
        <v>Jarlsbergfe</v>
      </c>
      <c r="G279" s="266" t="str">
        <f>+IF(H279=0,"",'Ark1'!Q1818)</f>
        <v/>
      </c>
      <c r="H279" s="366">
        <f>+'Ark1'!R1818</f>
        <v>0</v>
      </c>
      <c r="I279" s="267" t="str">
        <f>+IF(H279=0,"",'Ark1'!AE1818)</f>
        <v/>
      </c>
      <c r="J279" s="31" t="str">
        <f t="shared" si="26"/>
        <v/>
      </c>
      <c r="K279" s="267" t="str">
        <f>+IF(H279=0,"",'Ark1'!AF1818)</f>
        <v/>
      </c>
      <c r="L279" s="268" t="str">
        <f>+IF(H279=0,"",'Ark1'!T1818)</f>
        <v/>
      </c>
      <c r="M279" s="298" t="str">
        <f>+IF(H279=0,"",'Ark1'!U1818)</f>
        <v/>
      </c>
      <c r="N279" s="35" t="str">
        <f t="shared" si="27"/>
        <v/>
      </c>
      <c r="O279" s="269" t="str">
        <f>+IF(H279=0,"",'Ark1'!W1818)</f>
        <v/>
      </c>
      <c r="P279" s="269" t="str">
        <f>+IF(H279=0,"",'Ark1'!X1818)</f>
        <v/>
      </c>
      <c r="Q279" s="269" t="str">
        <f>+IF(H279=0,"",'Ark1'!AG1818)</f>
        <v/>
      </c>
      <c r="R279" s="269" t="str">
        <f>+IF(H279=0,"",'Ark1'!AH1818)</f>
        <v/>
      </c>
      <c r="S279" s="382" t="str">
        <f>+IF(H279=0,"",'Ark1'!AR1818)</f>
        <v/>
      </c>
      <c r="T279" s="114" t="str">
        <f>+IF(H279=0,"",'Ark1'!AS1818)</f>
        <v/>
      </c>
      <c r="U279" s="269" t="str">
        <f>+IF(H279=0,"",'Ark1'!Y1818)</f>
        <v/>
      </c>
      <c r="V279" s="268" t="str">
        <f>+IF(H279=0,"",'Ark1'!AA1818)</f>
        <v/>
      </c>
      <c r="W279" s="298" t="str">
        <f t="shared" si="28"/>
        <v/>
      </c>
      <c r="X279" s="269" t="str">
        <f t="shared" si="29"/>
        <v/>
      </c>
      <c r="Y279" s="267" t="str">
        <f t="shared" si="30"/>
        <v/>
      </c>
      <c r="Z279" s="246"/>
      <c r="AA279" s="249"/>
      <c r="AC279" s="28"/>
      <c r="AD279" s="27"/>
      <c r="AE279" s="272"/>
      <c r="AF279" s="86"/>
      <c r="AJ279" s="86"/>
    </row>
    <row r="280" spans="1:36" ht="15.6">
      <c r="A280" s="246"/>
      <c r="B280" s="333">
        <f>+'Ark1'!C1819</f>
        <v>2024</v>
      </c>
      <c r="C280" s="266">
        <f>+'Ark1'!L1819</f>
        <v>7</v>
      </c>
      <c r="D280" s="266" t="s">
        <v>33</v>
      </c>
      <c r="E280" s="274">
        <f>+'Ark1'!AP1819</f>
        <v>13</v>
      </c>
      <c r="F280" s="274" t="str">
        <f>VLOOKUP(E280,RNR!$D$2:$E$38,2)</f>
        <v>Fleckvieh</v>
      </c>
      <c r="G280" s="266">
        <f>+IF(H280=0,"",'Ark1'!Q1819)</f>
        <v>4</v>
      </c>
      <c r="H280" s="366">
        <f>+'Ark1'!R1819</f>
        <v>5</v>
      </c>
      <c r="I280" s="267">
        <f>+IF(H280=0,"",'Ark1'!AE1819)</f>
        <v>17.241379310344826</v>
      </c>
      <c r="J280" s="31" t="str">
        <f t="shared" si="26"/>
        <v/>
      </c>
      <c r="K280" s="267">
        <f>+IF(H280=0,"",'Ark1'!AF1819)</f>
        <v>18.172696543272828</v>
      </c>
      <c r="L280" s="268">
        <f>+IF(H280=0,"",'Ark1'!T1819)</f>
        <v>6.6</v>
      </c>
      <c r="M280" s="298">
        <f>+IF(H280=0,"",'Ark1'!U1819)</f>
        <v>441.92</v>
      </c>
      <c r="N280" s="35" t="str">
        <f t="shared" si="27"/>
        <v/>
      </c>
      <c r="O280" s="269">
        <f>+IF(H280=0,"",'Ark1'!W1819)</f>
        <v>40</v>
      </c>
      <c r="P280" s="269">
        <f>+IF(H280=0,"",'Ark1'!X1819)</f>
        <v>100</v>
      </c>
      <c r="Q280" s="269">
        <f>+IF(H280=0,"",'Ark1'!AG1819)</f>
        <v>926.8</v>
      </c>
      <c r="R280" s="269">
        <f>+IF(H280=0,"",'Ark1'!AH1819)</f>
        <v>0</v>
      </c>
      <c r="S280" s="382">
        <f>+IF(H280=0,"",'Ark1'!AR1819)</f>
        <v>227.8</v>
      </c>
      <c r="T280" s="114">
        <f>+IF(H280=0,"",'Ark1'!AS1819)</f>
        <v>37.284819287495161</v>
      </c>
      <c r="U280" s="269">
        <f>+IF(H280=0,"",'Ark1'!Y1819)</f>
        <v>48.436572958871189</v>
      </c>
      <c r="V280" s="268">
        <f>+IF(H280=0,"",'Ark1'!AA1819)</f>
        <v>0.80000000000000238</v>
      </c>
      <c r="W280" s="298">
        <f t="shared" si="28"/>
        <v>476.82347863616747</v>
      </c>
      <c r="X280" s="269">
        <f t="shared" si="29"/>
        <v>63.131428571428572</v>
      </c>
      <c r="Y280" s="267">
        <f t="shared" si="30"/>
        <v>1.25</v>
      </c>
      <c r="Z280" s="246"/>
      <c r="AA280" s="249"/>
      <c r="AC280" s="28"/>
      <c r="AD280" s="27"/>
      <c r="AE280" s="272"/>
      <c r="AF280" s="86"/>
      <c r="AJ280" s="86"/>
    </row>
    <row r="281" spans="1:36" ht="15.6">
      <c r="A281" s="246"/>
      <c r="B281" s="333">
        <f>+'Ark1'!C1820</f>
        <v>2024</v>
      </c>
      <c r="C281" s="266">
        <f>+'Ark1'!L1820</f>
        <v>7</v>
      </c>
      <c r="D281" s="266" t="s">
        <v>33</v>
      </c>
      <c r="E281" s="274">
        <f>+'Ark1'!AP1820</f>
        <v>14</v>
      </c>
      <c r="F281" s="274" t="str">
        <f>VLOOKUP(E281,RNR!$D$2:$E$38,2)</f>
        <v>Canadisk Ayrshire</v>
      </c>
      <c r="G281" s="266" t="str">
        <f>+IF(H281=0,"",'Ark1'!Q1820)</f>
        <v/>
      </c>
      <c r="H281" s="366">
        <f>+'Ark1'!R1820</f>
        <v>0</v>
      </c>
      <c r="I281" s="267" t="str">
        <f>+IF(H281=0,"",'Ark1'!AE1820)</f>
        <v/>
      </c>
      <c r="J281" s="31" t="str">
        <f t="shared" si="26"/>
        <v/>
      </c>
      <c r="K281" s="267" t="str">
        <f>+IF(H281=0,"",'Ark1'!AF1820)</f>
        <v/>
      </c>
      <c r="L281" s="268" t="str">
        <f>+IF(H281=0,"",'Ark1'!T1820)</f>
        <v/>
      </c>
      <c r="M281" s="298" t="str">
        <f>+IF(H281=0,"",'Ark1'!U1820)</f>
        <v/>
      </c>
      <c r="N281" s="35" t="str">
        <f t="shared" si="27"/>
        <v/>
      </c>
      <c r="O281" s="269" t="str">
        <f>+IF(H281=0,"",'Ark1'!W1820)</f>
        <v/>
      </c>
      <c r="P281" s="269" t="str">
        <f>+IF(H281=0,"",'Ark1'!X1820)</f>
        <v/>
      </c>
      <c r="Q281" s="269" t="str">
        <f>+IF(H281=0,"",'Ark1'!AG1820)</f>
        <v/>
      </c>
      <c r="R281" s="269" t="str">
        <f>+IF(H281=0,"",'Ark1'!AH1820)</f>
        <v/>
      </c>
      <c r="S281" s="382" t="str">
        <f>+IF(H281=0,"",'Ark1'!AR1820)</f>
        <v/>
      </c>
      <c r="T281" s="114" t="str">
        <f>+IF(H281=0,"",'Ark1'!AS1820)</f>
        <v/>
      </c>
      <c r="U281" s="269" t="str">
        <f>+IF(H281=0,"",'Ark1'!Y1820)</f>
        <v/>
      </c>
      <c r="V281" s="268" t="str">
        <f>+IF(H281=0,"",'Ark1'!AA1820)</f>
        <v/>
      </c>
      <c r="W281" s="298" t="str">
        <f t="shared" si="28"/>
        <v/>
      </c>
      <c r="X281" s="269" t="str">
        <f t="shared" si="29"/>
        <v/>
      </c>
      <c r="Y281" s="267" t="str">
        <f t="shared" si="30"/>
        <v/>
      </c>
      <c r="Z281" s="246"/>
      <c r="AA281" s="249"/>
      <c r="AC281" s="28"/>
      <c r="AD281" s="27"/>
      <c r="AE281" s="272"/>
      <c r="AF281" s="86"/>
      <c r="AJ281" s="86"/>
    </row>
    <row r="282" spans="1:36" ht="15.6">
      <c r="A282" s="246"/>
      <c r="B282" s="333">
        <f>+'Ark1'!C1821</f>
        <v>2024</v>
      </c>
      <c r="C282" s="266">
        <f>+'Ark1'!L1821</f>
        <v>7</v>
      </c>
      <c r="D282" s="266" t="s">
        <v>33</v>
      </c>
      <c r="E282" s="274">
        <f>+'Ark1'!AP1821</f>
        <v>15</v>
      </c>
      <c r="F282" s="274" t="str">
        <f>VLOOKUP(E282,RNR!$D$2:$E$38,2)</f>
        <v>Montbéliard</v>
      </c>
      <c r="G282" s="266" t="str">
        <f>+IF(H282=0,"",'Ark1'!Q1821)</f>
        <v/>
      </c>
      <c r="H282" s="366">
        <f>+'Ark1'!R1821</f>
        <v>0</v>
      </c>
      <c r="I282" s="267" t="str">
        <f>+IF(H282=0,"",'Ark1'!AE1821)</f>
        <v/>
      </c>
      <c r="J282" s="31" t="str">
        <f t="shared" si="26"/>
        <v/>
      </c>
      <c r="K282" s="267" t="str">
        <f>+IF(H282=0,"",'Ark1'!AF1821)</f>
        <v/>
      </c>
      <c r="L282" s="268" t="str">
        <f>+IF(H282=0,"",'Ark1'!T1821)</f>
        <v/>
      </c>
      <c r="M282" s="298" t="str">
        <f>+IF(H282=0,"",'Ark1'!U1821)</f>
        <v/>
      </c>
      <c r="N282" s="35" t="str">
        <f t="shared" si="27"/>
        <v/>
      </c>
      <c r="O282" s="269" t="str">
        <f>+IF(H282=0,"",'Ark1'!W1821)</f>
        <v/>
      </c>
      <c r="P282" s="269" t="str">
        <f>+IF(H282=0,"",'Ark1'!X1821)</f>
        <v/>
      </c>
      <c r="Q282" s="269" t="str">
        <f>+IF(H282=0,"",'Ark1'!AG1821)</f>
        <v/>
      </c>
      <c r="R282" s="269" t="str">
        <f>+IF(H282=0,"",'Ark1'!AH1821)</f>
        <v/>
      </c>
      <c r="S282" s="382" t="str">
        <f>+IF(H282=0,"",'Ark1'!AR1821)</f>
        <v/>
      </c>
      <c r="T282" s="114" t="str">
        <f>+IF(H282=0,"",'Ark1'!AS1821)</f>
        <v/>
      </c>
      <c r="U282" s="269" t="str">
        <f>+IF(H282=0,"",'Ark1'!Y1821)</f>
        <v/>
      </c>
      <c r="V282" s="268" t="str">
        <f>+IF(H282=0,"",'Ark1'!AA1821)</f>
        <v/>
      </c>
      <c r="W282" s="298" t="str">
        <f t="shared" si="28"/>
        <v/>
      </c>
      <c r="X282" s="269" t="str">
        <f t="shared" si="29"/>
        <v/>
      </c>
      <c r="Y282" s="267" t="str">
        <f t="shared" si="30"/>
        <v/>
      </c>
      <c r="Z282" s="246"/>
      <c r="AA282" s="249"/>
      <c r="AC282" s="28"/>
      <c r="AD282" s="27"/>
      <c r="AE282" s="272"/>
      <c r="AF282" s="86"/>
      <c r="AJ282" s="86"/>
    </row>
    <row r="283" spans="1:36" ht="15.6">
      <c r="A283" s="246"/>
      <c r="B283" s="333">
        <f>+'Ark1'!C1822</f>
        <v>2024</v>
      </c>
      <c r="C283" s="266">
        <f>+'Ark1'!L1822</f>
        <v>7</v>
      </c>
      <c r="D283" s="266" t="s">
        <v>33</v>
      </c>
      <c r="E283" s="274">
        <f>+'Ark1'!AP1822</f>
        <v>16</v>
      </c>
      <c r="F283" s="274" t="str">
        <f>VLOOKUP(E283,RNR!$D$2:$E$38,2)</f>
        <v>Mørefe</v>
      </c>
      <c r="G283" s="266" t="str">
        <f>+IF(H283=0,"",'Ark1'!Q1822)</f>
        <v/>
      </c>
      <c r="H283" s="366">
        <f>+'Ark1'!R1822</f>
        <v>0</v>
      </c>
      <c r="I283" s="267" t="str">
        <f>+IF(H283=0,"",'Ark1'!AE1822)</f>
        <v/>
      </c>
      <c r="J283" s="31" t="str">
        <f t="shared" si="26"/>
        <v/>
      </c>
      <c r="K283" s="267" t="str">
        <f>+IF(H283=0,"",'Ark1'!AF1822)</f>
        <v/>
      </c>
      <c r="L283" s="268" t="str">
        <f>+IF(H283=0,"",'Ark1'!T1822)</f>
        <v/>
      </c>
      <c r="M283" s="298" t="str">
        <f>+IF(H283=0,"",'Ark1'!U1822)</f>
        <v/>
      </c>
      <c r="N283" s="35" t="str">
        <f t="shared" si="27"/>
        <v/>
      </c>
      <c r="O283" s="269" t="str">
        <f>+IF(H283=0,"",'Ark1'!W1822)</f>
        <v/>
      </c>
      <c r="P283" s="269" t="str">
        <f>+IF(H283=0,"",'Ark1'!X1822)</f>
        <v/>
      </c>
      <c r="Q283" s="269" t="str">
        <f>+IF(H283=0,"",'Ark1'!AG1822)</f>
        <v/>
      </c>
      <c r="R283" s="269" t="str">
        <f>+IF(H283=0,"",'Ark1'!AH1822)</f>
        <v/>
      </c>
      <c r="S283" s="382" t="str">
        <f>+IF(H283=0,"",'Ark1'!AR1822)</f>
        <v/>
      </c>
      <c r="T283" s="114" t="str">
        <f>+IF(H283=0,"",'Ark1'!AS1822)</f>
        <v/>
      </c>
      <c r="U283" s="269" t="str">
        <f>+IF(H283=0,"",'Ark1'!Y1822)</f>
        <v/>
      </c>
      <c r="V283" s="268" t="str">
        <f>+IF(H283=0,"",'Ark1'!AA1822)</f>
        <v/>
      </c>
      <c r="W283" s="298" t="str">
        <f t="shared" si="28"/>
        <v/>
      </c>
      <c r="X283" s="269" t="str">
        <f t="shared" si="29"/>
        <v/>
      </c>
      <c r="Y283" s="267" t="str">
        <f t="shared" si="30"/>
        <v/>
      </c>
      <c r="Z283" s="246"/>
      <c r="AA283" s="249"/>
      <c r="AC283" s="28"/>
      <c r="AD283" s="27"/>
      <c r="AE283" s="272"/>
      <c r="AF283" s="86"/>
      <c r="AJ283" s="86"/>
    </row>
    <row r="284" spans="1:36" ht="15.6">
      <c r="A284" s="246"/>
      <c r="B284" s="333">
        <f>+'Ark1'!C1823</f>
        <v>2024</v>
      </c>
      <c r="C284" s="266">
        <f>+'Ark1'!L1823</f>
        <v>7</v>
      </c>
      <c r="D284" s="266" t="s">
        <v>33</v>
      </c>
      <c r="E284" s="274">
        <f>+'Ark1'!AP1823</f>
        <v>17</v>
      </c>
      <c r="F284" s="274" t="str">
        <f>VLOOKUP(E284,RNR!$D$2:$E$38,2)</f>
        <v>Normande</v>
      </c>
      <c r="G284" s="266" t="str">
        <f>+IF(H284=0,"",'Ark1'!Q1823)</f>
        <v/>
      </c>
      <c r="H284" s="366">
        <f>+'Ark1'!R1823</f>
        <v>0</v>
      </c>
      <c r="I284" s="267" t="str">
        <f>+IF(H284=0,"",'Ark1'!AE1823)</f>
        <v/>
      </c>
      <c r="J284" s="31" t="str">
        <f t="shared" si="26"/>
        <v/>
      </c>
      <c r="K284" s="267" t="str">
        <f>+IF(H284=0,"",'Ark1'!AF1823)</f>
        <v/>
      </c>
      <c r="L284" s="268" t="str">
        <f>+IF(H284=0,"",'Ark1'!T1823)</f>
        <v/>
      </c>
      <c r="M284" s="298" t="str">
        <f>+IF(H284=0,"",'Ark1'!U1823)</f>
        <v/>
      </c>
      <c r="N284" s="35" t="str">
        <f t="shared" si="27"/>
        <v/>
      </c>
      <c r="O284" s="269" t="str">
        <f>+IF(H284=0,"",'Ark1'!W1823)</f>
        <v/>
      </c>
      <c r="P284" s="269" t="str">
        <f>+IF(H284=0,"",'Ark1'!X1823)</f>
        <v/>
      </c>
      <c r="Q284" s="269" t="str">
        <f>+IF(H284=0,"",'Ark1'!AG1823)</f>
        <v/>
      </c>
      <c r="R284" s="269" t="str">
        <f>+IF(H284=0,"",'Ark1'!AH1823)</f>
        <v/>
      </c>
      <c r="S284" s="382" t="str">
        <f>+IF(H284=0,"",'Ark1'!AR1823)</f>
        <v/>
      </c>
      <c r="T284" s="114" t="str">
        <f>+IF(H284=0,"",'Ark1'!AS1823)</f>
        <v/>
      </c>
      <c r="U284" s="269" t="str">
        <f>+IF(H284=0,"",'Ark1'!Y1823)</f>
        <v/>
      </c>
      <c r="V284" s="268" t="str">
        <f>+IF(H284=0,"",'Ark1'!AA1823)</f>
        <v/>
      </c>
      <c r="W284" s="298" t="str">
        <f t="shared" si="28"/>
        <v/>
      </c>
      <c r="X284" s="269" t="str">
        <f t="shared" si="29"/>
        <v/>
      </c>
      <c r="Y284" s="267" t="str">
        <f t="shared" si="30"/>
        <v/>
      </c>
      <c r="Z284" s="246"/>
      <c r="AA284" s="249"/>
      <c r="AC284" s="28"/>
      <c r="AD284" s="27"/>
      <c r="AE284" s="272"/>
      <c r="AF284" s="86"/>
      <c r="AJ284" s="86"/>
    </row>
    <row r="285" spans="1:36" ht="15.6">
      <c r="A285" s="246"/>
      <c r="B285" s="333">
        <f>+'Ark1'!C1824</f>
        <v>2024</v>
      </c>
      <c r="C285" s="266">
        <f>+'Ark1'!L1824</f>
        <v>7</v>
      </c>
      <c r="D285" s="266" t="s">
        <v>33</v>
      </c>
      <c r="E285" s="274">
        <f>+'Ark1'!AP1824</f>
        <v>21</v>
      </c>
      <c r="F285" s="274" t="str">
        <f>VLOOKUP(E285,RNR!$D$2:$E$38,2)</f>
        <v>Hereford</v>
      </c>
      <c r="G285" s="266">
        <f>+IF(H285=0,"",'Ark1'!Q1824)</f>
        <v>101</v>
      </c>
      <c r="H285" s="366">
        <f>+'Ark1'!R1824</f>
        <v>121</v>
      </c>
      <c r="I285" s="267">
        <f>+IF(H285=0,"",'Ark1'!AE1824)</f>
        <v>24.593495934959357</v>
      </c>
      <c r="J285" s="31" t="str">
        <f t="shared" si="26"/>
        <v/>
      </c>
      <c r="K285" s="267">
        <f>+IF(H285=0,"",'Ark1'!AF1824)</f>
        <v>28.457313356253898</v>
      </c>
      <c r="L285" s="268">
        <f>+IF(H285=0,"",'Ark1'!T1824)</f>
        <v>8.0247933884297495</v>
      </c>
      <c r="M285" s="298">
        <f>+IF(H285=0,"",'Ark1'!U1824)</f>
        <v>436.35950413223122</v>
      </c>
      <c r="N285" s="35" t="str">
        <f t="shared" si="27"/>
        <v/>
      </c>
      <c r="O285" s="269">
        <f>+IF(H285=0,"",'Ark1'!W1824)</f>
        <v>89.256198347107429</v>
      </c>
      <c r="P285" s="269">
        <f>+IF(H285=0,"",'Ark1'!X1824)</f>
        <v>89.256198347107429</v>
      </c>
      <c r="Q285" s="269">
        <f>+IF(H285=0,"",'Ark1'!AG1824)</f>
        <v>1161.1487603305791</v>
      </c>
      <c r="R285" s="269">
        <f>+IF(H285=0,"",'Ark1'!AH1824)</f>
        <v>0</v>
      </c>
      <c r="S285" s="382">
        <f>+IF(H285=0,"",'Ark1'!AR1824)</f>
        <v>224.67768595041329</v>
      </c>
      <c r="T285" s="114">
        <f>+IF(H285=0,"",'Ark1'!AS1824)</f>
        <v>38.196189404175691</v>
      </c>
      <c r="U285" s="269">
        <f>+IF(H285=0,"",'Ark1'!Y1824)</f>
        <v>70.262407308218357</v>
      </c>
      <c r="V285" s="268">
        <f>+IF(H285=0,"",'Ark1'!AA1824)</f>
        <v>1.3694591435093748</v>
      </c>
      <c r="W285" s="298">
        <f t="shared" si="28"/>
        <v>375.79982775678087</v>
      </c>
      <c r="X285" s="269">
        <f t="shared" si="29"/>
        <v>62.337072018890176</v>
      </c>
      <c r="Y285" s="267">
        <f t="shared" si="30"/>
        <v>1.198019801980198</v>
      </c>
      <c r="Z285" s="246"/>
      <c r="AA285" s="249"/>
      <c r="AC285" s="28"/>
      <c r="AD285" s="27"/>
      <c r="AE285" s="272"/>
      <c r="AF285" s="86"/>
      <c r="AJ285" s="86"/>
    </row>
    <row r="286" spans="1:36" ht="15.6">
      <c r="A286" s="246"/>
      <c r="B286" s="333">
        <f>+'Ark1'!C1825</f>
        <v>2024</v>
      </c>
      <c r="C286" s="266">
        <f>+'Ark1'!L1825</f>
        <v>7</v>
      </c>
      <c r="D286" s="266" t="s">
        <v>33</v>
      </c>
      <c r="E286" s="274">
        <f>+'Ark1'!AP1825</f>
        <v>22</v>
      </c>
      <c r="F286" s="274" t="str">
        <f>VLOOKUP(E286,RNR!$D$2:$E$38,2)</f>
        <v>Charolais</v>
      </c>
      <c r="G286" s="266">
        <f>+IF(H286=0,"",'Ark1'!Q1825)</f>
        <v>72</v>
      </c>
      <c r="H286" s="366">
        <f>+'Ark1'!R1825</f>
        <v>88</v>
      </c>
      <c r="I286" s="267">
        <f>+IF(H286=0,"",'Ark1'!AE1825)</f>
        <v>16.51031894934334</v>
      </c>
      <c r="J286" s="31" t="str">
        <f t="shared" si="26"/>
        <v/>
      </c>
      <c r="K286" s="267">
        <f>+IF(H286=0,"",'Ark1'!AF1825)</f>
        <v>13.744936172775999</v>
      </c>
      <c r="L286" s="268">
        <f>+IF(H286=0,"",'Ark1'!T1825)</f>
        <v>5.1022727272727284</v>
      </c>
      <c r="M286" s="298">
        <f>+IF(H286=0,"",'Ark1'!U1825)</f>
        <v>378.58068181818192</v>
      </c>
      <c r="N286" s="35" t="str">
        <f t="shared" si="27"/>
        <v/>
      </c>
      <c r="O286" s="269">
        <f>+IF(H286=0,"",'Ark1'!W1825)</f>
        <v>17.045454545454547</v>
      </c>
      <c r="P286" s="269">
        <f>+IF(H286=0,"",'Ark1'!X1825)</f>
        <v>62.5</v>
      </c>
      <c r="Q286" s="269">
        <f>+IF(H286=0,"",'Ark1'!AG1825)</f>
        <v>1110.4318181818185</v>
      </c>
      <c r="R286" s="269">
        <f>+IF(H286=0,"",'Ark1'!AH1825)</f>
        <v>0</v>
      </c>
      <c r="S286" s="382">
        <f>+IF(H286=0,"",'Ark1'!AR1825)</f>
        <v>218.47727272727272</v>
      </c>
      <c r="T286" s="114">
        <f>+IF(H286=0,"",'Ark1'!AS1825)</f>
        <v>36.034121498411871</v>
      </c>
      <c r="U286" s="269">
        <f>+IF(H286=0,"",'Ark1'!Y1825)</f>
        <v>66.954125845364388</v>
      </c>
      <c r="V286" s="268">
        <f>+IF(H286=0,"",'Ark1'!AA1825)</f>
        <v>1.2795575649354236</v>
      </c>
      <c r="W286" s="298">
        <f t="shared" si="28"/>
        <v>340.93104648068936</v>
      </c>
      <c r="X286" s="269">
        <f t="shared" si="29"/>
        <v>54.082954545454562</v>
      </c>
      <c r="Y286" s="267">
        <f t="shared" si="30"/>
        <v>1.2222222222222223</v>
      </c>
      <c r="Z286" s="246"/>
      <c r="AA286" s="249"/>
      <c r="AC286" s="28"/>
      <c r="AD286" s="27"/>
      <c r="AE286" s="272"/>
      <c r="AF286" s="86"/>
      <c r="AJ286" s="86"/>
    </row>
    <row r="287" spans="1:36" ht="15.6">
      <c r="A287" s="246"/>
      <c r="B287" s="333">
        <f>+'Ark1'!C1826</f>
        <v>2024</v>
      </c>
      <c r="C287" s="266">
        <f>+'Ark1'!L1826</f>
        <v>7</v>
      </c>
      <c r="D287" s="266" t="s">
        <v>33</v>
      </c>
      <c r="E287" s="274">
        <f>+'Ark1'!AP1826</f>
        <v>23</v>
      </c>
      <c r="F287" s="274" t="str">
        <f>VLOOKUP(E287,RNR!$D$2:$E$38,2)</f>
        <v>Aberdeen Angus</v>
      </c>
      <c r="G287" s="266">
        <f>+IF(H287=0,"",'Ark1'!Q1826)</f>
        <v>149</v>
      </c>
      <c r="H287" s="366">
        <f>+'Ark1'!R1826</f>
        <v>175</v>
      </c>
      <c r="I287" s="267">
        <f>+IF(H287=0,"",'Ark1'!AE1826)</f>
        <v>27.006172839506167</v>
      </c>
      <c r="J287" s="31" t="str">
        <f t="shared" si="26"/>
        <v/>
      </c>
      <c r="K287" s="267">
        <f>+IF(H287=0,"",'Ark1'!AF1826)</f>
        <v>29.785033400647553</v>
      </c>
      <c r="L287" s="268">
        <f>+IF(H287=0,"",'Ark1'!T1826)</f>
        <v>8.3657142857142883</v>
      </c>
      <c r="M287" s="298">
        <f>+IF(H287=0,"",'Ark1'!U1826)</f>
        <v>429.16114285714281</v>
      </c>
      <c r="N287" s="35" t="str">
        <f t="shared" si="27"/>
        <v/>
      </c>
      <c r="O287" s="269">
        <f>+IF(H287=0,"",'Ark1'!W1826)</f>
        <v>89.714285714285694</v>
      </c>
      <c r="P287" s="269">
        <f>+IF(H287=0,"",'Ark1'!X1826)</f>
        <v>85.142857142857125</v>
      </c>
      <c r="Q287" s="269">
        <f>+IF(H287=0,"",'Ark1'!AG1826)</f>
        <v>1181.274285714286</v>
      </c>
      <c r="R287" s="269">
        <f>+IF(H287=0,"",'Ark1'!AH1826)</f>
        <v>0</v>
      </c>
      <c r="S287" s="382">
        <f>+IF(H287=0,"",'Ark1'!AR1826)</f>
        <v>222.28</v>
      </c>
      <c r="T287" s="114">
        <f>+IF(H287=0,"",'Ark1'!AS1826)</f>
        <v>38.716720468246002</v>
      </c>
      <c r="U287" s="269">
        <f>+IF(H287=0,"",'Ark1'!Y1826)</f>
        <v>76.754988884722223</v>
      </c>
      <c r="V287" s="268">
        <f>+IF(H287=0,"",'Ark1'!AA1826)</f>
        <v>1.4977970217513867</v>
      </c>
      <c r="W287" s="298">
        <f t="shared" si="28"/>
        <v>363.30355112880505</v>
      </c>
      <c r="X287" s="269">
        <f t="shared" si="29"/>
        <v>61.308734693877547</v>
      </c>
      <c r="Y287" s="267">
        <f t="shared" si="30"/>
        <v>1.174496644295302</v>
      </c>
      <c r="Z287" s="246"/>
      <c r="AA287" s="249"/>
      <c r="AC287" s="28"/>
      <c r="AD287" s="27"/>
      <c r="AE287" s="272"/>
      <c r="AF287" s="86"/>
      <c r="AJ287" s="86"/>
    </row>
    <row r="288" spans="1:36" ht="15.6">
      <c r="A288" s="246"/>
      <c r="B288" s="333">
        <f>+'Ark1'!C1827</f>
        <v>2024</v>
      </c>
      <c r="C288" s="266">
        <f>+'Ark1'!L1827</f>
        <v>7</v>
      </c>
      <c r="D288" s="266" t="s">
        <v>33</v>
      </c>
      <c r="E288" s="274">
        <f>+'Ark1'!AP1827</f>
        <v>24</v>
      </c>
      <c r="F288" s="274" t="str">
        <f>VLOOKUP(E288,RNR!$D$2:$E$38,2)</f>
        <v>Limousin</v>
      </c>
      <c r="G288" s="266">
        <f>+IF(H288=0,"",'Ark1'!Q1827)</f>
        <v>47</v>
      </c>
      <c r="H288" s="366">
        <f>+'Ark1'!R1827</f>
        <v>60</v>
      </c>
      <c r="I288" s="267">
        <f>+IF(H288=0,"",'Ark1'!AE1827)</f>
        <v>13.793103448275859</v>
      </c>
      <c r="J288" s="31" t="str">
        <f t="shared" si="26"/>
        <v/>
      </c>
      <c r="K288" s="267">
        <f>+IF(H288=0,"",'Ark1'!AF1827)</f>
        <v>11.0464782482485</v>
      </c>
      <c r="L288" s="268">
        <f>+IF(H288=0,"",'Ark1'!T1827)</f>
        <v>5.35</v>
      </c>
      <c r="M288" s="298">
        <f>+IF(H288=0,"",'Ark1'!U1827)</f>
        <v>343.11999999999995</v>
      </c>
      <c r="N288" s="35" t="str">
        <f t="shared" si="27"/>
        <v/>
      </c>
      <c r="O288" s="269">
        <f>+IF(H288=0,"",'Ark1'!W1827)</f>
        <v>18.333333333333329</v>
      </c>
      <c r="P288" s="269">
        <f>+IF(H288=0,"",'Ark1'!X1827)</f>
        <v>38.333333333333343</v>
      </c>
      <c r="Q288" s="269">
        <f>+IF(H288=0,"",'Ark1'!AG1827)</f>
        <v>1017.5</v>
      </c>
      <c r="R288" s="269">
        <f>+IF(H288=0,"",'Ark1'!AH1827)</f>
        <v>0</v>
      </c>
      <c r="S288" s="382">
        <f>+IF(H288=0,"",'Ark1'!AR1827)</f>
        <v>212.25</v>
      </c>
      <c r="T288" s="114">
        <f>+IF(H288=0,"",'Ark1'!AS1827)</f>
        <v>35.596827113125556</v>
      </c>
      <c r="U288" s="269">
        <f>+IF(H288=0,"",'Ark1'!Y1827)</f>
        <v>56.81544919004611</v>
      </c>
      <c r="V288" s="268">
        <f>+IF(H288=0,"",'Ark1'!AA1827)</f>
        <v>1.7965244223221697</v>
      </c>
      <c r="W288" s="298">
        <f t="shared" si="28"/>
        <v>337.21867321867319</v>
      </c>
      <c r="X288" s="269">
        <f t="shared" si="29"/>
        <v>49.017142857142851</v>
      </c>
      <c r="Y288" s="267">
        <f t="shared" si="30"/>
        <v>1.2765957446808511</v>
      </c>
      <c r="Z288" s="246"/>
      <c r="AA288" s="249"/>
      <c r="AC288" s="28"/>
      <c r="AD288" s="27"/>
      <c r="AE288" s="272"/>
      <c r="AF288" s="86"/>
      <c r="AJ288" s="86"/>
    </row>
    <row r="289" spans="1:54" ht="15.6">
      <c r="A289" s="246"/>
      <c r="B289" s="333">
        <f>+'Ark1'!C1828</f>
        <v>2024</v>
      </c>
      <c r="C289" s="266">
        <f>+'Ark1'!L1828</f>
        <v>7</v>
      </c>
      <c r="D289" s="266" t="s">
        <v>33</v>
      </c>
      <c r="E289" s="274">
        <f>+'Ark1'!AP1828</f>
        <v>25</v>
      </c>
      <c r="F289" s="274" t="str">
        <f>VLOOKUP(E289,RNR!$D$2:$E$38,2)</f>
        <v>Kjøttsimmental</v>
      </c>
      <c r="G289" s="266">
        <f>+IF(H289=0,"",'Ark1'!Q1828)</f>
        <v>62</v>
      </c>
      <c r="H289" s="366">
        <f>+'Ark1'!R1828</f>
        <v>71</v>
      </c>
      <c r="I289" s="267">
        <f>+IF(H289=0,"",'Ark1'!AE1828)</f>
        <v>32.420091324200918</v>
      </c>
      <c r="J289" s="31" t="str">
        <f t="shared" si="26"/>
        <v/>
      </c>
      <c r="K289" s="267">
        <f>+IF(H289=0,"",'Ark1'!AF1828)</f>
        <v>31.944111503030729</v>
      </c>
      <c r="L289" s="268">
        <f>+IF(H289=0,"",'Ark1'!T1828)</f>
        <v>5.5211267605633809</v>
      </c>
      <c r="M289" s="298">
        <f>+IF(H289=0,"",'Ark1'!U1828)</f>
        <v>446.6929577464789</v>
      </c>
      <c r="N289" s="35" t="str">
        <f t="shared" si="27"/>
        <v/>
      </c>
      <c r="O289" s="269">
        <f>+IF(H289=0,"",'Ark1'!W1828)</f>
        <v>21.126760563380277</v>
      </c>
      <c r="P289" s="269">
        <f>+IF(H289=0,"",'Ark1'!X1828)</f>
        <v>80.281690140845058</v>
      </c>
      <c r="Q289" s="269">
        <f>+IF(H289=0,"",'Ark1'!AG1828)</f>
        <v>1297.5915492957747</v>
      </c>
      <c r="R289" s="269">
        <f>+IF(H289=0,"",'Ark1'!AH1828)</f>
        <v>0</v>
      </c>
      <c r="S289" s="382">
        <f>+IF(H289=0,"",'Ark1'!AR1828)</f>
        <v>226.35211267605632</v>
      </c>
      <c r="T289" s="114">
        <f>+IF(H289=0,"",'Ark1'!AS1828)</f>
        <v>38.026412220876111</v>
      </c>
      <c r="U289" s="269">
        <f>+IF(H289=0,"",'Ark1'!Y1828)</f>
        <v>92.748605128182689</v>
      </c>
      <c r="V289" s="268">
        <f>+IF(H289=0,"",'Ark1'!AA1828)</f>
        <v>1.3093289855427743</v>
      </c>
      <c r="W289" s="298">
        <f t="shared" si="28"/>
        <v>344.2477395825419</v>
      </c>
      <c r="X289" s="269">
        <f t="shared" si="29"/>
        <v>63.813279678068412</v>
      </c>
      <c r="Y289" s="267">
        <f t="shared" si="30"/>
        <v>1.1451612903225807</v>
      </c>
      <c r="Z289" s="246"/>
      <c r="AA289" s="249"/>
      <c r="AC289" s="28"/>
      <c r="AD289" s="27"/>
      <c r="AE289" s="272"/>
      <c r="AF289" s="86"/>
      <c r="AJ289" s="86"/>
    </row>
    <row r="290" spans="1:54" ht="15.6">
      <c r="A290" s="246"/>
      <c r="B290" s="333">
        <f>+'Ark1'!C1829</f>
        <v>2024</v>
      </c>
      <c r="C290" s="266">
        <f>+'Ark1'!L1829</f>
        <v>7</v>
      </c>
      <c r="D290" s="266" t="s">
        <v>33</v>
      </c>
      <c r="E290" s="274">
        <f>+'Ark1'!AP1829</f>
        <v>26</v>
      </c>
      <c r="F290" s="274" t="str">
        <f>VLOOKUP(E290,RNR!$D$2:$E$38,2)</f>
        <v>Blonde d`Aquitaine</v>
      </c>
      <c r="G290" s="266">
        <f>+IF(H290=0,"",'Ark1'!Q1829)</f>
        <v>7</v>
      </c>
      <c r="H290" s="366">
        <f>+'Ark1'!R1829</f>
        <v>7</v>
      </c>
      <c r="I290" s="267">
        <f>+IF(H290=0,"",'Ark1'!AE1829)</f>
        <v>15.555555555555555</v>
      </c>
      <c r="J290" s="31" t="str">
        <f t="shared" si="26"/>
        <v/>
      </c>
      <c r="K290" s="267">
        <f>+IF(H290=0,"",'Ark1'!AF1829)</f>
        <v>16.875919993072998</v>
      </c>
      <c r="L290" s="268">
        <f>+IF(H290=0,"",'Ark1'!T1829)</f>
        <v>6.4285714285714306</v>
      </c>
      <c r="M290" s="298">
        <f>+IF(H290=0,"",'Ark1'!U1829)</f>
        <v>445.48571428571472</v>
      </c>
      <c r="N290" s="35" t="str">
        <f t="shared" si="27"/>
        <v/>
      </c>
      <c r="O290" s="269">
        <f>+IF(H290=0,"",'Ark1'!W1829)</f>
        <v>42.857142857142847</v>
      </c>
      <c r="P290" s="269">
        <f>+IF(H290=0,"",'Ark1'!X1829)</f>
        <v>100</v>
      </c>
      <c r="Q290" s="269">
        <f>+IF(H290=0,"",'Ark1'!AG1829)</f>
        <v>1363.714285714286</v>
      </c>
      <c r="R290" s="269">
        <f>+IF(H290=0,"",'Ark1'!AH1829)</f>
        <v>0</v>
      </c>
      <c r="S290" s="382">
        <f>+IF(H290=0,"",'Ark1'!AR1829)</f>
        <v>231.28571428571425</v>
      </c>
      <c r="T290" s="114">
        <f>+IF(H290=0,"",'Ark1'!AS1829)</f>
        <v>35.666704716920606</v>
      </c>
      <c r="U290" s="269">
        <f>+IF(H290=0,"",'Ark1'!Y1829)</f>
        <v>94.511940720606475</v>
      </c>
      <c r="V290" s="268">
        <f>+IF(H290=0,"",'Ark1'!AA1829)</f>
        <v>2.7180425129200634</v>
      </c>
      <c r="W290" s="298">
        <f t="shared" si="28"/>
        <v>326.67085690341531</v>
      </c>
      <c r="X290" s="269">
        <f t="shared" si="29"/>
        <v>63.640816326530675</v>
      </c>
      <c r="Y290" s="267">
        <f t="shared" si="30"/>
        <v>1</v>
      </c>
      <c r="Z290" s="246"/>
      <c r="AA290" s="249"/>
      <c r="AC290" s="28"/>
      <c r="AD290" s="27"/>
      <c r="AE290" s="272"/>
      <c r="AF290" s="86"/>
      <c r="AJ290" s="86"/>
    </row>
    <row r="291" spans="1:54" ht="15.6">
      <c r="A291" s="246"/>
      <c r="B291" s="333">
        <f>+'Ark1'!C1830</f>
        <v>2024</v>
      </c>
      <c r="C291" s="266">
        <f>+'Ark1'!L1830</f>
        <v>7</v>
      </c>
      <c r="D291" s="266" t="s">
        <v>33</v>
      </c>
      <c r="E291" s="274">
        <f>+'Ark1'!AP1830</f>
        <v>27</v>
      </c>
      <c r="F291" s="274" t="str">
        <f>VLOOKUP(E291,RNR!$D$2:$E$38,2)</f>
        <v>Highland</v>
      </c>
      <c r="G291" s="266">
        <f>+IF(H291=0,"",'Ark1'!Q1830)</f>
        <v>6</v>
      </c>
      <c r="H291" s="366">
        <f>+'Ark1'!R1830</f>
        <v>7</v>
      </c>
      <c r="I291" s="267">
        <f>+IF(H291=0,"",'Ark1'!AE1830)</f>
        <v>3.3980582524271847</v>
      </c>
      <c r="J291" s="31" t="str">
        <f t="shared" si="26"/>
        <v/>
      </c>
      <c r="K291" s="267">
        <f>+IF(H291=0,"",'Ark1'!AF1830)</f>
        <v>5.683386822154386</v>
      </c>
      <c r="L291" s="268">
        <f>+IF(H291=0,"",'Ark1'!T1830)</f>
        <v>7.2857142857142883</v>
      </c>
      <c r="M291" s="298">
        <f>+IF(H291=0,"",'Ark1'!U1830)</f>
        <v>372.9</v>
      </c>
      <c r="N291" s="35" t="str">
        <f t="shared" si="27"/>
        <v/>
      </c>
      <c r="O291" s="269">
        <f>+IF(H291=0,"",'Ark1'!W1830)</f>
        <v>57.142857142857153</v>
      </c>
      <c r="P291" s="269">
        <f>+IF(H291=0,"",'Ark1'!X1830)</f>
        <v>57.142857142857153</v>
      </c>
      <c r="Q291" s="269">
        <f>+IF(H291=0,"",'Ark1'!AG1830)</f>
        <v>1565</v>
      </c>
      <c r="R291" s="269">
        <f>+IF(H291=0,"",'Ark1'!AH1830)</f>
        <v>0</v>
      </c>
      <c r="S291" s="382">
        <f>+IF(H291=0,"",'Ark1'!AR1830)</f>
        <v>207.8571428571428</v>
      </c>
      <c r="T291" s="114">
        <f>+IF(H291=0,"",'Ark1'!AS1830)</f>
        <v>41.312841792461903</v>
      </c>
      <c r="U291" s="269">
        <f>+IF(H291=0,"",'Ark1'!Y1830)</f>
        <v>52.17095524742296</v>
      </c>
      <c r="V291" s="268">
        <f>+IF(H291=0,"",'Ark1'!AA1830)</f>
        <v>1.8294640678379568</v>
      </c>
      <c r="W291" s="298">
        <f t="shared" si="28"/>
        <v>238.27476038338659</v>
      </c>
      <c r="X291" s="269">
        <f t="shared" si="29"/>
        <v>53.271428571428565</v>
      </c>
      <c r="Y291" s="267">
        <f t="shared" si="30"/>
        <v>1.1666666666666667</v>
      </c>
      <c r="Z291" s="246"/>
      <c r="AA291" s="249"/>
      <c r="AC291" s="28"/>
      <c r="AD291" s="27"/>
      <c r="AE291" s="272"/>
      <c r="AF291" s="86"/>
      <c r="AJ291" s="86"/>
    </row>
    <row r="292" spans="1:54" ht="15.6">
      <c r="A292" s="246"/>
      <c r="B292" s="333">
        <f>+'Ark1'!C1831</f>
        <v>2024</v>
      </c>
      <c r="C292" s="266">
        <f>+'Ark1'!L1831</f>
        <v>7</v>
      </c>
      <c r="D292" s="266" t="s">
        <v>33</v>
      </c>
      <c r="E292" s="274">
        <f>+'Ark1'!AP1831</f>
        <v>28</v>
      </c>
      <c r="F292" s="274" t="str">
        <f>VLOOKUP(E292,RNR!$D$2:$E$38,2)</f>
        <v>Tiroler Grauvieh</v>
      </c>
      <c r="G292" s="266">
        <f>+IF(H292=0,"",'Ark1'!Q1831)</f>
        <v>24</v>
      </c>
      <c r="H292" s="366">
        <f>+'Ark1'!R1831</f>
        <v>28</v>
      </c>
      <c r="I292" s="267">
        <f>+IF(H292=0,"",'Ark1'!AE1831)</f>
        <v>35</v>
      </c>
      <c r="J292" s="31" t="str">
        <f t="shared" si="26"/>
        <v/>
      </c>
      <c r="K292" s="267">
        <f>+IF(H292=0,"",'Ark1'!AF1831)</f>
        <v>37.304802988765246</v>
      </c>
      <c r="L292" s="268">
        <f>+IF(H292=0,"",'Ark1'!T1831)</f>
        <v>6.4642857142857109</v>
      </c>
      <c r="M292" s="298">
        <f>+IF(H292=0,"",'Ark1'!U1831)</f>
        <v>396.56071428571408</v>
      </c>
      <c r="N292" s="35" t="str">
        <f t="shared" si="27"/>
        <v/>
      </c>
      <c r="O292" s="269">
        <f>+IF(H292=0,"",'Ark1'!W1831)</f>
        <v>46.428571428571438</v>
      </c>
      <c r="P292" s="269">
        <f>+IF(H292=0,"",'Ark1'!X1831)</f>
        <v>89.285714285714306</v>
      </c>
      <c r="Q292" s="269">
        <f>+IF(H292=0,"",'Ark1'!AG1831)</f>
        <v>1187.1071428571429</v>
      </c>
      <c r="R292" s="269">
        <f>+IF(H292=0,"",'Ark1'!AH1831)</f>
        <v>0</v>
      </c>
      <c r="S292" s="382">
        <f>+IF(H292=0,"",'Ark1'!AR1831)</f>
        <v>216.6071428571428</v>
      </c>
      <c r="T292" s="114">
        <f>+IF(H292=0,"",'Ark1'!AS1831)</f>
        <v>38.859429641860594</v>
      </c>
      <c r="U292" s="269">
        <f>+IF(H292=0,"",'Ark1'!Y1831)</f>
        <v>47.124609428361126</v>
      </c>
      <c r="V292" s="268">
        <f>+IF(H292=0,"",'Ark1'!AA1831)</f>
        <v>1.4755663042938292</v>
      </c>
      <c r="W292" s="298">
        <f t="shared" si="28"/>
        <v>334.05637955413806</v>
      </c>
      <c r="X292" s="269">
        <f t="shared" si="29"/>
        <v>56.651530612244869</v>
      </c>
      <c r="Y292" s="267">
        <f t="shared" si="30"/>
        <v>1.1666666666666667</v>
      </c>
      <c r="Z292" s="246"/>
      <c r="AA292" s="249"/>
      <c r="AC292" s="28"/>
      <c r="AD292" s="27"/>
      <c r="AE292" s="272"/>
      <c r="AF292" s="86"/>
      <c r="AJ292" s="86"/>
    </row>
    <row r="293" spans="1:54" ht="15.6">
      <c r="A293" s="246"/>
      <c r="B293" s="333">
        <f>+'Ark1'!C1832</f>
        <v>2024</v>
      </c>
      <c r="C293" s="266">
        <f>+'Ark1'!L1832</f>
        <v>7</v>
      </c>
      <c r="D293" s="266" t="s">
        <v>33</v>
      </c>
      <c r="E293" s="274">
        <f>+'Ark1'!AP1832</f>
        <v>29</v>
      </c>
      <c r="F293" s="274" t="str">
        <f>VLOOKUP(E293,RNR!$D$2:$E$38,2)</f>
        <v>Dexter</v>
      </c>
      <c r="G293" s="266">
        <f>+IF(H293=0,"",'Ark1'!Q1832)</f>
        <v>2</v>
      </c>
      <c r="H293" s="366">
        <f>+'Ark1'!R1832</f>
        <v>5</v>
      </c>
      <c r="I293" s="267">
        <f>+IF(H293=0,"",'Ark1'!AE1832)</f>
        <v>2.923976608187135</v>
      </c>
      <c r="J293" s="31" t="str">
        <f t="shared" si="26"/>
        <v/>
      </c>
      <c r="K293" s="267">
        <f>+IF(H293=0,"",'Ark1'!AF1832)</f>
        <v>3.881537101103028</v>
      </c>
      <c r="L293" s="268">
        <f>+IF(H293=0,"",'Ark1'!T1832)</f>
        <v>6.8</v>
      </c>
      <c r="M293" s="298">
        <f>+IF(H293=0,"",'Ark1'!U1832)</f>
        <v>250.20000000000005</v>
      </c>
      <c r="N293" s="35" t="str">
        <f t="shared" si="27"/>
        <v/>
      </c>
      <c r="O293" s="269">
        <f>+IF(H293=0,"",'Ark1'!W1832)</f>
        <v>80</v>
      </c>
      <c r="P293" s="269">
        <f>+IF(H293=0,"",'Ark1'!X1832)</f>
        <v>0</v>
      </c>
      <c r="Q293" s="269">
        <f>+IF(H293=0,"",'Ark1'!AG1832)</f>
        <v>904.6</v>
      </c>
      <c r="R293" s="269">
        <f>+IF(H293=0,"",'Ark1'!AH1832)</f>
        <v>0</v>
      </c>
      <c r="S293" s="382">
        <f>+IF(H293=0,"",'Ark1'!AR1832)</f>
        <v>182.4</v>
      </c>
      <c r="T293" s="114">
        <f>+IF(H293=0,"",'Ark1'!AS1832)</f>
        <v>40.78658787275571</v>
      </c>
      <c r="U293" s="269">
        <f>+IF(H293=0,"",'Ark1'!Y1832)</f>
        <v>52.788332044117197</v>
      </c>
      <c r="V293" s="268">
        <f>+IF(H293=0,"",'Ark1'!AA1832)</f>
        <v>0.40000000000000302</v>
      </c>
      <c r="W293" s="298">
        <f t="shared" si="28"/>
        <v>276.5863365023215</v>
      </c>
      <c r="X293" s="269">
        <f t="shared" si="29"/>
        <v>35.742857142857147</v>
      </c>
      <c r="Y293" s="267">
        <f t="shared" si="30"/>
        <v>2.5</v>
      </c>
      <c r="Z293" s="246"/>
      <c r="AA293" s="249"/>
      <c r="AC293" s="28"/>
      <c r="AD293" s="27"/>
      <c r="AE293" s="272"/>
      <c r="AF293" s="86"/>
      <c r="AJ293" s="86"/>
    </row>
    <row r="294" spans="1:54" ht="15.6">
      <c r="A294" s="246"/>
      <c r="B294" s="333">
        <f>+'Ark1'!C1833</f>
        <v>2024</v>
      </c>
      <c r="C294" s="266">
        <f>+'Ark1'!L1833</f>
        <v>7</v>
      </c>
      <c r="D294" s="266" t="s">
        <v>33</v>
      </c>
      <c r="E294" s="274">
        <f>+'Ark1'!AP1833</f>
        <v>30</v>
      </c>
      <c r="F294" s="274" t="str">
        <f>VLOOKUP(E294,RNR!$D$2:$E$38,2)</f>
        <v>Piemontese</v>
      </c>
      <c r="G294" s="266" t="str">
        <f>+IF(H294=0,"",'Ark1'!Q1833)</f>
        <v/>
      </c>
      <c r="H294" s="366">
        <f>+'Ark1'!R1833</f>
        <v>0</v>
      </c>
      <c r="I294" s="267" t="str">
        <f>+IF(H294=0,"",'Ark1'!AE1833)</f>
        <v/>
      </c>
      <c r="J294" s="31" t="str">
        <f t="shared" si="26"/>
        <v/>
      </c>
      <c r="K294" s="267" t="str">
        <f>+IF(H294=0,"",'Ark1'!AF1833)</f>
        <v/>
      </c>
      <c r="L294" s="268" t="str">
        <f>+IF(H294=0,"",'Ark1'!T1833)</f>
        <v/>
      </c>
      <c r="M294" s="298" t="str">
        <f>+IF(H294=0,"",'Ark1'!U1833)</f>
        <v/>
      </c>
      <c r="N294" s="35" t="str">
        <f t="shared" si="27"/>
        <v/>
      </c>
      <c r="O294" s="269" t="str">
        <f>+IF(H294=0,"",'Ark1'!W1833)</f>
        <v/>
      </c>
      <c r="P294" s="269" t="str">
        <f>+IF(H294=0,"",'Ark1'!X1833)</f>
        <v/>
      </c>
      <c r="Q294" s="269" t="str">
        <f>+IF(H294=0,"",'Ark1'!AG1833)</f>
        <v/>
      </c>
      <c r="R294" s="269" t="str">
        <f>+IF(H294=0,"",'Ark1'!AH1833)</f>
        <v/>
      </c>
      <c r="S294" s="382" t="str">
        <f>+IF(H294=0,"",'Ark1'!AR1833)</f>
        <v/>
      </c>
      <c r="T294" s="114" t="str">
        <f>+IF(H294=0,"",'Ark1'!AS1833)</f>
        <v/>
      </c>
      <c r="U294" s="269" t="str">
        <f>+IF(H294=0,"",'Ark1'!Y1833)</f>
        <v/>
      </c>
      <c r="V294" s="268" t="str">
        <f>+IF(H294=0,"",'Ark1'!AA1833)</f>
        <v/>
      </c>
      <c r="W294" s="298" t="str">
        <f t="shared" si="28"/>
        <v/>
      </c>
      <c r="X294" s="269" t="str">
        <f t="shared" si="29"/>
        <v/>
      </c>
      <c r="Y294" s="267" t="str">
        <f t="shared" si="30"/>
        <v/>
      </c>
      <c r="Z294" s="246"/>
      <c r="AA294" s="249"/>
      <c r="AC294" s="28"/>
      <c r="AD294" s="27"/>
      <c r="AE294" s="272"/>
      <c r="AF294" s="86"/>
      <c r="AJ294" s="86"/>
    </row>
    <row r="295" spans="1:54" ht="15.6">
      <c r="A295" s="246"/>
      <c r="B295" s="333">
        <f>+'Ark1'!C1834</f>
        <v>2024</v>
      </c>
      <c r="C295" s="266">
        <f>+'Ark1'!L1834</f>
        <v>7</v>
      </c>
      <c r="D295" s="266" t="s">
        <v>33</v>
      </c>
      <c r="E295" s="274">
        <f>+'Ark1'!AP1834</f>
        <v>31</v>
      </c>
      <c r="F295" s="274" t="str">
        <f>VLOOKUP(E295,RNR!$D$2:$E$38,2)</f>
        <v>Galloway</v>
      </c>
      <c r="G295" s="266">
        <f>+IF(H295=0,"",'Ark1'!Q1834)</f>
        <v>7</v>
      </c>
      <c r="H295" s="366">
        <f>+'Ark1'!R1834</f>
        <v>7</v>
      </c>
      <c r="I295" s="267">
        <f>+IF(H295=0,"",'Ark1'!AE1834)</f>
        <v>11.29032258064516</v>
      </c>
      <c r="J295" s="31" t="str">
        <f t="shared" si="26"/>
        <v/>
      </c>
      <c r="K295" s="267">
        <f>+IF(H295=0,"",'Ark1'!AF1834)</f>
        <v>15.158593754157067</v>
      </c>
      <c r="L295" s="268">
        <f>+IF(H295=0,"",'Ark1'!T1834)</f>
        <v>7.5714285714285694</v>
      </c>
      <c r="M295" s="298">
        <f>+IF(H295=0,"",'Ark1'!U1834)</f>
        <v>406.97142857142848</v>
      </c>
      <c r="N295" s="35" t="str">
        <f t="shared" si="27"/>
        <v/>
      </c>
      <c r="O295" s="269">
        <f>+IF(H295=0,"",'Ark1'!W1834)</f>
        <v>71.428571428571445</v>
      </c>
      <c r="P295" s="269">
        <f>+IF(H295=0,"",'Ark1'!X1834)</f>
        <v>100</v>
      </c>
      <c r="Q295" s="269">
        <f>+IF(H295=0,"",'Ark1'!AG1834)</f>
        <v>1357</v>
      </c>
      <c r="R295" s="269">
        <f>+IF(H295=0,"",'Ark1'!AH1834)</f>
        <v>0</v>
      </c>
      <c r="S295" s="382">
        <f>+IF(H295=0,"",'Ark1'!AR1834)</f>
        <v>218</v>
      </c>
      <c r="T295" s="114">
        <f>+IF(H295=0,"",'Ark1'!AS1834)</f>
        <v>39.188811651894738</v>
      </c>
      <c r="U295" s="269">
        <f>+IF(H295=0,"",'Ark1'!Y1834)</f>
        <v>37.276178309850621</v>
      </c>
      <c r="V295" s="268">
        <f>+IF(H295=0,"",'Ark1'!AA1834)</f>
        <v>1.1780301787479035</v>
      </c>
      <c r="W295" s="298">
        <f t="shared" si="28"/>
        <v>299.90525318454564</v>
      </c>
      <c r="X295" s="269">
        <f t="shared" si="29"/>
        <v>58.13877551020407</v>
      </c>
      <c r="Y295" s="267">
        <f t="shared" si="30"/>
        <v>1</v>
      </c>
      <c r="Z295" s="246"/>
      <c r="AA295" s="249"/>
      <c r="AC295" s="28"/>
      <c r="AD295" s="27"/>
      <c r="AE295" s="272"/>
      <c r="AF295" s="86"/>
      <c r="AJ295" s="86"/>
    </row>
    <row r="296" spans="1:54" ht="15.6">
      <c r="A296" s="246"/>
      <c r="B296" s="333">
        <f>+'Ark1'!C1835</f>
        <v>2024</v>
      </c>
      <c r="C296" s="266">
        <f>+'Ark1'!L1835</f>
        <v>7</v>
      </c>
      <c r="D296" s="266" t="s">
        <v>33</v>
      </c>
      <c r="E296" s="274">
        <f>+'Ark1'!AP1835</f>
        <v>32</v>
      </c>
      <c r="F296" s="274" t="str">
        <f>VLOOKUP(E296,RNR!$D$2:$E$38,2)</f>
        <v>Salers</v>
      </c>
      <c r="G296" s="266">
        <f>+IF(H296=0,"",'Ark1'!Q1835)</f>
        <v>1</v>
      </c>
      <c r="H296" s="366">
        <f>+'Ark1'!R1835</f>
        <v>1</v>
      </c>
      <c r="I296" s="267">
        <f>+IF(H296=0,"",'Ark1'!AE1835)</f>
        <v>100</v>
      </c>
      <c r="J296" s="31" t="str">
        <f t="shared" si="26"/>
        <v/>
      </c>
      <c r="K296" s="267">
        <f>+IF(H296=0,"",'Ark1'!AF1835)</f>
        <v>100</v>
      </c>
      <c r="L296" s="268">
        <f>+IF(H296=0,"",'Ark1'!T1835)</f>
        <v>4</v>
      </c>
      <c r="M296" s="298">
        <f>+IF(H296=0,"",'Ark1'!U1835)</f>
        <v>380.8</v>
      </c>
      <c r="N296" s="35" t="str">
        <f t="shared" si="27"/>
        <v/>
      </c>
      <c r="O296" s="269">
        <f>+IF(H296=0,"",'Ark1'!W1835)</f>
        <v>0</v>
      </c>
      <c r="P296" s="269">
        <f>+IF(H296=0,"",'Ark1'!X1835)</f>
        <v>100</v>
      </c>
      <c r="Q296" s="269">
        <f>+IF(H296=0,"",'Ark1'!AG1835)</f>
        <v>774</v>
      </c>
      <c r="R296" s="269">
        <f>+IF(H296=0,"",'Ark1'!AH1835)</f>
        <v>0</v>
      </c>
      <c r="S296" s="382">
        <f>+IF(H296=0,"",'Ark1'!AR1835)</f>
        <v>222</v>
      </c>
      <c r="T296" s="114">
        <f>+IF(H296=0,"",'Ark1'!AS1835)</f>
        <v>34.822989534457754</v>
      </c>
      <c r="U296" s="269">
        <f>+IF(H296=0,"",'Ark1'!Y1835)</f>
        <v>0</v>
      </c>
      <c r="V296" s="268">
        <f>+IF(H296=0,"",'Ark1'!AA1835)</f>
        <v>0</v>
      </c>
      <c r="W296" s="298">
        <f t="shared" si="28"/>
        <v>491.98966408268734</v>
      </c>
      <c r="X296" s="269">
        <f t="shared" si="29"/>
        <v>54.4</v>
      </c>
      <c r="Y296" s="267">
        <f t="shared" si="30"/>
        <v>1</v>
      </c>
      <c r="Z296" s="246"/>
      <c r="AA296" s="27"/>
      <c r="AC296" s="28"/>
      <c r="AD296" s="27"/>
      <c r="AE296" s="86"/>
      <c r="AF296" s="86"/>
      <c r="AJ296" s="86"/>
    </row>
    <row r="297" spans="1:54" ht="15.6">
      <c r="A297" s="246"/>
      <c r="B297" s="333">
        <f>+'Ark1'!C1836</f>
        <v>2024</v>
      </c>
      <c r="C297" s="266">
        <f>+'Ark1'!L1836</f>
        <v>7</v>
      </c>
      <c r="D297" s="266" t="s">
        <v>33</v>
      </c>
      <c r="E297" s="274">
        <f>+'Ark1'!AP1836</f>
        <v>33</v>
      </c>
      <c r="F297" s="274" t="str">
        <f>VLOOKUP(E297,RNR!$D$2:$E$38,2)</f>
        <v>Chianina</v>
      </c>
      <c r="G297" s="266" t="str">
        <f>+IF(H297=0,"",'Ark1'!Q1836)</f>
        <v/>
      </c>
      <c r="H297" s="366">
        <f>+'Ark1'!R1836</f>
        <v>0</v>
      </c>
      <c r="I297" s="267" t="str">
        <f>+IF(H297=0,"",'Ark1'!AE1836)</f>
        <v/>
      </c>
      <c r="J297" s="31" t="str">
        <f t="shared" si="26"/>
        <v/>
      </c>
      <c r="K297" s="267" t="str">
        <f>+IF(H297=0,"",'Ark1'!AF1836)</f>
        <v/>
      </c>
      <c r="L297" s="268" t="str">
        <f>+IF(H297=0,"",'Ark1'!T1836)</f>
        <v/>
      </c>
      <c r="M297" s="298" t="str">
        <f>+IF(H297=0,"",'Ark1'!U1836)</f>
        <v/>
      </c>
      <c r="N297" s="35" t="str">
        <f t="shared" si="27"/>
        <v/>
      </c>
      <c r="O297" s="269" t="str">
        <f>+IF(H297=0,"",'Ark1'!W1836)</f>
        <v/>
      </c>
      <c r="P297" s="269" t="str">
        <f>+IF(H297=0,"",'Ark1'!X1836)</f>
        <v/>
      </c>
      <c r="Q297" s="269" t="str">
        <f>+IF(H297=0,"",'Ark1'!AG1836)</f>
        <v/>
      </c>
      <c r="R297" s="269" t="str">
        <f>+IF(H297=0,"",'Ark1'!AH1836)</f>
        <v/>
      </c>
      <c r="S297" s="382" t="str">
        <f>+IF(H297=0,"",'Ark1'!AR1836)</f>
        <v/>
      </c>
      <c r="T297" s="114" t="str">
        <f>+IF(H297=0,"",'Ark1'!AS1836)</f>
        <v/>
      </c>
      <c r="U297" s="269" t="str">
        <f>+IF(H297=0,"",'Ark1'!Y1836)</f>
        <v/>
      </c>
      <c r="V297" s="268" t="str">
        <f>+IF(H297=0,"",'Ark1'!AA1836)</f>
        <v/>
      </c>
      <c r="W297" s="298" t="str">
        <f t="shared" si="28"/>
        <v/>
      </c>
      <c r="X297" s="269" t="str">
        <f t="shared" si="29"/>
        <v/>
      </c>
      <c r="Y297" s="267" t="str">
        <f t="shared" si="30"/>
        <v/>
      </c>
      <c r="Z297" s="246"/>
      <c r="AA297" s="250"/>
      <c r="AC297" s="28"/>
      <c r="AD297" s="27"/>
      <c r="AE297" s="272"/>
      <c r="AF297" s="86"/>
      <c r="AJ297" s="86"/>
    </row>
    <row r="298" spans="1:54" ht="15.6">
      <c r="A298" s="246"/>
      <c r="B298" s="333">
        <f>+'Ark1'!C1837</f>
        <v>2024</v>
      </c>
      <c r="C298" s="266">
        <f>+'Ark1'!L1837</f>
        <v>7</v>
      </c>
      <c r="D298" s="266" t="s">
        <v>33</v>
      </c>
      <c r="E298" s="274">
        <f>+'Ark1'!AP1837</f>
        <v>34</v>
      </c>
      <c r="F298" s="274" t="str">
        <f>VLOOKUP(E298,RNR!$D$2:$E$38,2)</f>
        <v>Belgisk blå</v>
      </c>
      <c r="G298" s="266" t="str">
        <f>+IF(H298=0,"",'Ark1'!Q1837)</f>
        <v/>
      </c>
      <c r="H298" s="366">
        <f>+'Ark1'!R1837</f>
        <v>0</v>
      </c>
      <c r="I298" s="267" t="str">
        <f>+IF(H298=0,"",'Ark1'!AE1837)</f>
        <v/>
      </c>
      <c r="J298" s="31" t="str">
        <f t="shared" si="26"/>
        <v/>
      </c>
      <c r="K298" s="267" t="str">
        <f>+IF(H298=0,"",'Ark1'!AF1837)</f>
        <v/>
      </c>
      <c r="L298" s="268" t="str">
        <f>+IF(H298=0,"",'Ark1'!T1837)</f>
        <v/>
      </c>
      <c r="M298" s="298" t="str">
        <f>+IF(H298=0,"",'Ark1'!U1837)</f>
        <v/>
      </c>
      <c r="N298" s="35" t="str">
        <f t="shared" si="27"/>
        <v/>
      </c>
      <c r="O298" s="269" t="str">
        <f>+IF(H298=0,"",'Ark1'!W1837)</f>
        <v/>
      </c>
      <c r="P298" s="269" t="str">
        <f>+IF(H298=0,"",'Ark1'!X1837)</f>
        <v/>
      </c>
      <c r="Q298" s="269" t="str">
        <f>+IF(H298=0,"",'Ark1'!AG1837)</f>
        <v/>
      </c>
      <c r="R298" s="269" t="str">
        <f>+IF(H298=0,"",'Ark1'!AH1837)</f>
        <v/>
      </c>
      <c r="S298" s="382" t="str">
        <f>+IF(H298=0,"",'Ark1'!AR1837)</f>
        <v/>
      </c>
      <c r="T298" s="114" t="str">
        <f>+IF(H298=0,"",'Ark1'!AS1837)</f>
        <v/>
      </c>
      <c r="U298" s="269" t="str">
        <f>+IF(H298=0,"",'Ark1'!Y1837)</f>
        <v/>
      </c>
      <c r="V298" s="268" t="str">
        <f>+IF(H298=0,"",'Ark1'!AA1837)</f>
        <v/>
      </c>
      <c r="W298" s="298" t="str">
        <f t="shared" si="28"/>
        <v/>
      </c>
      <c r="X298" s="269" t="str">
        <f t="shared" si="29"/>
        <v/>
      </c>
      <c r="Y298" s="267" t="str">
        <f t="shared" si="30"/>
        <v/>
      </c>
      <c r="Z298" s="246"/>
      <c r="AA298" s="27"/>
      <c r="AC298" s="28"/>
      <c r="AD298" s="27"/>
      <c r="AE298" s="86"/>
      <c r="AF298" s="86"/>
      <c r="AJ298" s="86"/>
    </row>
    <row r="299" spans="1:54" ht="15.6">
      <c r="A299" s="246"/>
      <c r="B299" s="333">
        <f>+'Ark1'!C1838</f>
        <v>2024</v>
      </c>
      <c r="C299" s="266">
        <f>+'Ark1'!L1838</f>
        <v>7</v>
      </c>
      <c r="D299" s="266" t="s">
        <v>33</v>
      </c>
      <c r="E299" s="274">
        <f>+'Ark1'!AP1838</f>
        <v>39</v>
      </c>
      <c r="F299" s="274" t="str">
        <f>VLOOKUP(E299,RNR!$D$2:$E$38,2)</f>
        <v>Wagyu</v>
      </c>
      <c r="G299" s="266">
        <f>+IF(H299=0,"",'Ark1'!Q1838)</f>
        <v>6</v>
      </c>
      <c r="H299" s="366">
        <f>+'Ark1'!R1838</f>
        <v>9</v>
      </c>
      <c r="I299" s="267">
        <f>+IF(H299=0,"",'Ark1'!AE1838)</f>
        <v>45</v>
      </c>
      <c r="J299" s="31" t="str">
        <f t="shared" si="26"/>
        <v/>
      </c>
      <c r="K299" s="267">
        <f>+IF(H299=0,"",'Ark1'!AF1838)</f>
        <v>49.652822096852432</v>
      </c>
      <c r="L299" s="268">
        <f>+IF(H299=0,"",'Ark1'!T1838)</f>
        <v>10.333333333333336</v>
      </c>
      <c r="M299" s="298">
        <f>+IF(H299=0,"",'Ark1'!U1838)</f>
        <v>432.23333333333346</v>
      </c>
      <c r="N299" s="35" t="str">
        <f t="shared" si="27"/>
        <v/>
      </c>
      <c r="O299" s="269">
        <f>+IF(H299=0,"",'Ark1'!W1838)</f>
        <v>100</v>
      </c>
      <c r="P299" s="269">
        <f>+IF(H299=0,"",'Ark1'!X1838)</f>
        <v>100</v>
      </c>
      <c r="Q299" s="269">
        <f>+IF(H299=0,"",'Ark1'!AG1838)</f>
        <v>1176.666666666667</v>
      </c>
      <c r="R299" s="269">
        <f>+IF(H299=0,"",'Ark1'!AH1838)</f>
        <v>0</v>
      </c>
      <c r="S299" s="382">
        <f>+IF(H299=0,"",'Ark1'!AR1838)</f>
        <v>223.6666666666666</v>
      </c>
      <c r="T299" s="114">
        <f>+IF(H299=0,"",'Ark1'!AS1838)</f>
        <v>38.509639711255886</v>
      </c>
      <c r="U299" s="269">
        <f>+IF(H299=0,"",'Ark1'!Y1838)</f>
        <v>50.164329956653603</v>
      </c>
      <c r="V299" s="268">
        <f>+IF(H299=0,"",'Ark1'!AA1838)</f>
        <v>2.2110831935702633</v>
      </c>
      <c r="W299" s="298">
        <f t="shared" si="28"/>
        <v>367.33711048158642</v>
      </c>
      <c r="X299" s="269">
        <f t="shared" si="29"/>
        <v>61.747619047619068</v>
      </c>
      <c r="Y299" s="267">
        <f t="shared" si="30"/>
        <v>1.5</v>
      </c>
      <c r="Z299" s="246"/>
      <c r="AA299" s="27"/>
      <c r="AC299" s="28"/>
      <c r="AD299" s="27"/>
      <c r="AE299" s="86"/>
      <c r="AF299" s="86"/>
      <c r="AJ299" s="86"/>
    </row>
    <row r="300" spans="1:54" ht="15.6">
      <c r="A300" s="246"/>
      <c r="B300" s="333">
        <f>+'Ark1'!C1839</f>
        <v>2024</v>
      </c>
      <c r="C300" s="266">
        <f>+'Ark1'!L1839</f>
        <v>7</v>
      </c>
      <c r="D300" s="266" t="s">
        <v>33</v>
      </c>
      <c r="E300" s="274">
        <f>+'Ark1'!AP1839</f>
        <v>40</v>
      </c>
      <c r="F300" s="274" t="str">
        <f>VLOOKUP(E300,RNR!$D$2:$E$38,2)</f>
        <v>Jak (Bos Grunniens)</v>
      </c>
      <c r="G300" s="266" t="str">
        <f>+IF(H300=0,"",'Ark1'!Q1839)</f>
        <v/>
      </c>
      <c r="H300" s="366">
        <f>+'Ark1'!R1839</f>
        <v>0</v>
      </c>
      <c r="I300" s="267" t="str">
        <f>+IF(H300=0,"",'Ark1'!AE1839)</f>
        <v/>
      </c>
      <c r="J300" s="31" t="str">
        <f t="shared" si="26"/>
        <v/>
      </c>
      <c r="K300" s="267" t="str">
        <f>+IF(H300=0,"",'Ark1'!AF1839)</f>
        <v/>
      </c>
      <c r="L300" s="268" t="str">
        <f>+IF(H300=0,"",'Ark1'!T1839)</f>
        <v/>
      </c>
      <c r="M300" s="298" t="str">
        <f>+IF(H300=0,"",'Ark1'!U1839)</f>
        <v/>
      </c>
      <c r="N300" s="35" t="str">
        <f t="shared" si="27"/>
        <v/>
      </c>
      <c r="O300" s="269" t="str">
        <f>+IF(H300=0,"",'Ark1'!W1839)</f>
        <v/>
      </c>
      <c r="P300" s="269" t="str">
        <f>+IF(H300=0,"",'Ark1'!X1839)</f>
        <v/>
      </c>
      <c r="Q300" s="269" t="str">
        <f>+IF(H300=0,"",'Ark1'!AG1839)</f>
        <v/>
      </c>
      <c r="R300" s="269" t="str">
        <f>+IF(H300=0,"",'Ark1'!AH1839)</f>
        <v/>
      </c>
      <c r="S300" s="382" t="str">
        <f>+IF(H300=0,"",'Ark1'!AR1839)</f>
        <v/>
      </c>
      <c r="T300" s="114" t="str">
        <f>+IF(H300=0,"",'Ark1'!AS1839)</f>
        <v/>
      </c>
      <c r="U300" s="269" t="str">
        <f>+IF(H300=0,"",'Ark1'!Y1839)</f>
        <v/>
      </c>
      <c r="V300" s="268" t="str">
        <f>+IF(H300=0,"",'Ark1'!AA1839)</f>
        <v/>
      </c>
      <c r="W300" s="298" t="str">
        <f t="shared" si="28"/>
        <v/>
      </c>
      <c r="X300" s="269" t="str">
        <f t="shared" si="29"/>
        <v/>
      </c>
      <c r="Y300" s="267" t="str">
        <f t="shared" si="30"/>
        <v/>
      </c>
      <c r="Z300" s="246"/>
      <c r="AA300" s="27"/>
      <c r="AC300" s="28"/>
      <c r="AD300" s="27"/>
      <c r="AE300" s="86"/>
      <c r="AF300" s="86"/>
      <c r="AJ300" s="86"/>
    </row>
    <row r="301" spans="1:54" ht="15.6">
      <c r="A301" s="246"/>
      <c r="B301" s="333">
        <f>+'Ark1'!C1840</f>
        <v>2024</v>
      </c>
      <c r="C301" s="266">
        <f>+'Ark1'!L1840</f>
        <v>7</v>
      </c>
      <c r="D301" s="266" t="s">
        <v>33</v>
      </c>
      <c r="E301" s="274">
        <f>+'Ark1'!AP1840</f>
        <v>98</v>
      </c>
      <c r="F301" s="274" t="str">
        <f>VLOOKUP(E301,RNR!$D$2:$E$38,2)</f>
        <v>Krysning</v>
      </c>
      <c r="G301" s="266">
        <f>+IF(H301=0,"",'Ark1'!Q1840)</f>
        <v>53</v>
      </c>
      <c r="H301" s="366">
        <f>+'Ark1'!R1840</f>
        <v>80</v>
      </c>
      <c r="I301" s="267">
        <f>+IF(H301=0,"",'Ark1'!AE1840)</f>
        <v>19.464720194647203</v>
      </c>
      <c r="J301" s="31" t="str">
        <f t="shared" si="26"/>
        <v/>
      </c>
      <c r="K301" s="267">
        <f>+IF(H301=0,"",'Ark1'!AF1840)</f>
        <v>22.813992389845776</v>
      </c>
      <c r="L301" s="268">
        <f>+IF(H301=0,"",'Ark1'!T1840)</f>
        <v>6.35</v>
      </c>
      <c r="M301" s="298">
        <f>+IF(H301=0,"",'Ark1'!U1840)</f>
        <v>387.84500000000008</v>
      </c>
      <c r="N301" s="35" t="str">
        <f t="shared" si="27"/>
        <v/>
      </c>
      <c r="O301" s="269">
        <f>+IF(H301=0,"",'Ark1'!W1840)</f>
        <v>47.5</v>
      </c>
      <c r="P301" s="269">
        <f>+IF(H301=0,"",'Ark1'!X1840)</f>
        <v>73.75</v>
      </c>
      <c r="Q301" s="269">
        <f>+IF(H301=0,"",'Ark1'!AG1840)</f>
        <v>989.52499999999998</v>
      </c>
      <c r="R301" s="269">
        <f>+IF(H301=0,"",'Ark1'!AH1840)</f>
        <v>0</v>
      </c>
      <c r="S301" s="382">
        <f>+IF(H301=0,"",'Ark1'!AR1840)</f>
        <v>216.9</v>
      </c>
      <c r="T301" s="114">
        <f>+IF(H301=0,"",'Ark1'!AS1840)</f>
        <v>37.734071691956288</v>
      </c>
      <c r="U301" s="269">
        <f>+IF(H301=0,"",'Ark1'!Y1840)</f>
        <v>66.186416468939953</v>
      </c>
      <c r="V301" s="268">
        <f>+IF(H301=0,"",'Ark1'!AA1840)</f>
        <v>1.8241436346954711</v>
      </c>
      <c r="W301" s="298">
        <f t="shared" si="28"/>
        <v>391.95068340870625</v>
      </c>
      <c r="X301" s="269">
        <f t="shared" si="29"/>
        <v>55.406428571428584</v>
      </c>
      <c r="Y301" s="267">
        <f t="shared" si="30"/>
        <v>1.5094339622641511</v>
      </c>
      <c r="Z301" s="246"/>
      <c r="AA301" s="27"/>
      <c r="AC301" s="28"/>
      <c r="AD301" s="27"/>
      <c r="AE301" s="86"/>
      <c r="AF301" s="86"/>
      <c r="AJ301" s="86"/>
    </row>
    <row r="302" spans="1:54" ht="15.6">
      <c r="A302" s="246"/>
      <c r="B302" s="333">
        <f>+'Ark1'!C1841</f>
        <v>2024</v>
      </c>
      <c r="C302" s="266">
        <f>+'Ark1'!L1841</f>
        <v>7</v>
      </c>
      <c r="D302" s="266" t="s">
        <v>33</v>
      </c>
      <c r="E302" s="274">
        <f>+'Ark1'!AP1841</f>
        <v>99</v>
      </c>
      <c r="F302" s="274" t="str">
        <f>VLOOKUP(E302,RNR!$D$2:$E$38,2)</f>
        <v>Ukjent rase</v>
      </c>
      <c r="G302" s="266">
        <f>+IF(H302=0,"",'Ark1'!Q1841)</f>
        <v>3</v>
      </c>
      <c r="H302" s="366">
        <f>+'Ark1'!R1841</f>
        <v>3</v>
      </c>
      <c r="I302" s="267">
        <f>+IF(H302=0,"",'Ark1'!AE1841)</f>
        <v>5.6603773584905639</v>
      </c>
      <c r="J302" s="31" t="str">
        <f t="shared" si="26"/>
        <v/>
      </c>
      <c r="K302" s="267">
        <f>+IF(H302=0,"",'Ark1'!AF1841)</f>
        <v>8.7344754552404353</v>
      </c>
      <c r="L302" s="268">
        <f>+IF(H302=0,"",'Ark1'!T1841)</f>
        <v>6.6666666666666687</v>
      </c>
      <c r="M302" s="298">
        <f>+IF(H302=0,"",'Ark1'!U1841)</f>
        <v>464.63333333333344</v>
      </c>
      <c r="N302" s="35" t="str">
        <f t="shared" si="27"/>
        <v/>
      </c>
      <c r="O302" s="269">
        <f>+IF(H302=0,"",'Ark1'!W1841)</f>
        <v>66.666666666666686</v>
      </c>
      <c r="P302" s="269">
        <f>+IF(H302=0,"",'Ark1'!X1841)</f>
        <v>100</v>
      </c>
      <c r="Q302" s="269">
        <f>+IF(H302=0,"",'Ark1'!AG1841)</f>
        <v>901.3333333333336</v>
      </c>
      <c r="R302" s="269">
        <f>+IF(H302=0,"",'Ark1'!AH1841)</f>
        <v>0</v>
      </c>
      <c r="S302" s="382">
        <f>+IF(H302=0,"",'Ark1'!AR1841)</f>
        <v>229</v>
      </c>
      <c r="T302" s="114">
        <f>+IF(H302=0,"",'Ark1'!AS1841)</f>
        <v>38.672158531128254</v>
      </c>
      <c r="U302" s="269">
        <f>+IF(H302=0,"",'Ark1'!Y1841)</f>
        <v>25.618266052867323</v>
      </c>
      <c r="V302" s="268">
        <f>+IF(H302=0,"",'Ark1'!AA1841)</f>
        <v>1.2472191289246459</v>
      </c>
      <c r="W302" s="298">
        <f t="shared" si="28"/>
        <v>515.49556213017752</v>
      </c>
      <c r="X302" s="269">
        <f t="shared" si="29"/>
        <v>66.376190476190487</v>
      </c>
      <c r="Y302" s="267">
        <f t="shared" si="30"/>
        <v>1</v>
      </c>
      <c r="Z302" s="246"/>
      <c r="AA302" s="27"/>
      <c r="AC302" s="28"/>
      <c r="AD302" s="27"/>
      <c r="AE302" s="86"/>
      <c r="AF302" s="86"/>
      <c r="AJ302" s="86"/>
    </row>
    <row r="303" spans="1:54" ht="19.8">
      <c r="A303" s="246"/>
      <c r="B303" s="246"/>
      <c r="C303" s="246"/>
      <c r="D303" s="246"/>
      <c r="E303" s="246"/>
      <c r="F303" s="274" t="e">
        <f>VLOOKUP(E303,RNR!$D$2:$E$38,2)</f>
        <v>#N/A</v>
      </c>
      <c r="G303" s="246"/>
      <c r="H303" s="246"/>
      <c r="I303" s="247"/>
      <c r="J303" s="246"/>
      <c r="K303" s="247"/>
      <c r="L303" s="246"/>
      <c r="M303" s="246"/>
      <c r="N303" s="246"/>
      <c r="O303" s="248"/>
      <c r="P303" s="248"/>
      <c r="Q303" s="246"/>
      <c r="R303" s="248"/>
      <c r="S303" s="248"/>
      <c r="T303" s="248"/>
      <c r="U303" s="248"/>
      <c r="V303" s="246"/>
      <c r="W303" s="246"/>
      <c r="X303" s="248"/>
      <c r="Y303" s="263"/>
      <c r="Z303" s="246"/>
      <c r="AA303" s="249"/>
      <c r="AC303" s="28"/>
      <c r="AD303" s="27"/>
      <c r="AE303" s="250"/>
      <c r="AF303" s="86"/>
      <c r="AJ303" s="86"/>
      <c r="BB303" s="262"/>
    </row>
    <row r="304" spans="1:54" ht="19.8">
      <c r="A304" s="246"/>
      <c r="B304" s="246"/>
      <c r="C304" s="246"/>
      <c r="D304" s="246"/>
      <c r="E304" s="246"/>
      <c r="F304" s="274" t="e">
        <f>VLOOKUP(E304,RNR!$D$2:$E$38,2)</f>
        <v>#N/A</v>
      </c>
      <c r="G304" s="246"/>
      <c r="H304" s="246"/>
      <c r="I304" s="247"/>
      <c r="J304" s="246"/>
      <c r="K304" s="247"/>
      <c r="L304" s="246"/>
      <c r="M304" s="246"/>
      <c r="N304" s="246"/>
      <c r="O304" s="248"/>
      <c r="P304" s="248"/>
      <c r="Q304" s="246"/>
      <c r="R304" s="248"/>
      <c r="S304" s="248"/>
      <c r="T304" s="248"/>
      <c r="U304" s="248"/>
      <c r="V304" s="246"/>
      <c r="W304" s="246"/>
      <c r="X304" s="248"/>
      <c r="Y304" s="263"/>
      <c r="Z304" s="246"/>
      <c r="AA304" s="249"/>
      <c r="AC304" s="28"/>
      <c r="AD304" s="27"/>
      <c r="AE304" s="250"/>
      <c r="AF304" s="86"/>
      <c r="AJ304" s="86"/>
      <c r="BB304" s="262"/>
    </row>
    <row r="305" spans="1:54" ht="22.8">
      <c r="A305" s="246"/>
      <c r="B305" s="246"/>
      <c r="C305" s="276" t="s">
        <v>0</v>
      </c>
      <c r="D305" s="277"/>
      <c r="E305" s="349" t="s">
        <v>34</v>
      </c>
      <c r="F305" s="274" t="e">
        <f>VLOOKUP(E305,RNR!$D$2:$E$38,2)</f>
        <v>#N/A</v>
      </c>
      <c r="G305" s="278" t="s">
        <v>609</v>
      </c>
      <c r="H305" s="279">
        <f>SUM(H310:H344)</f>
        <v>618</v>
      </c>
      <c r="I305" s="247"/>
      <c r="J305" s="246"/>
      <c r="K305" s="247"/>
      <c r="L305" s="246"/>
      <c r="M305" s="348">
        <f>+Klasse!O18</f>
        <v>462.4101719197709</v>
      </c>
      <c r="N305" s="246" t="s">
        <v>578</v>
      </c>
      <c r="O305" s="248"/>
      <c r="P305" s="248"/>
      <c r="Q305" s="246"/>
      <c r="R305" s="248"/>
      <c r="S305" s="248"/>
      <c r="T305" s="248"/>
      <c r="U305" s="248"/>
      <c r="V305" s="246"/>
      <c r="W305" s="348">
        <f>+Klasse!Z18</f>
        <v>388.77460699490609</v>
      </c>
      <c r="X305" s="248" t="s">
        <v>632</v>
      </c>
      <c r="Y305" s="263"/>
      <c r="Z305" s="246"/>
      <c r="AA305" s="249"/>
      <c r="AC305" s="28"/>
      <c r="AD305" s="27"/>
      <c r="AE305" s="250"/>
      <c r="AF305" s="86"/>
      <c r="AJ305" s="86"/>
      <c r="BB305" s="262"/>
    </row>
    <row r="306" spans="1:54" ht="19.8">
      <c r="A306" s="246"/>
      <c r="B306" s="246"/>
      <c r="C306" s="246"/>
      <c r="D306" s="246"/>
      <c r="E306" s="246"/>
      <c r="F306" s="274" t="e">
        <f>VLOOKUP(E306,RNR!$D$2:$E$38,2)</f>
        <v>#N/A</v>
      </c>
      <c r="G306" s="246"/>
      <c r="H306" s="246"/>
      <c r="I306" s="247"/>
      <c r="J306" s="246"/>
      <c r="K306" s="247"/>
      <c r="L306" s="246"/>
      <c r="M306" s="246"/>
      <c r="N306" s="246"/>
      <c r="O306" s="248"/>
      <c r="P306" s="248"/>
      <c r="Q306" s="246"/>
      <c r="R306" s="248"/>
      <c r="S306" s="248"/>
      <c r="T306" s="248"/>
      <c r="U306" s="248"/>
      <c r="V306" s="246"/>
      <c r="W306" s="246"/>
      <c r="X306" s="248"/>
      <c r="Y306" s="263" t="s">
        <v>4</v>
      </c>
      <c r="Z306" s="246"/>
      <c r="AA306" s="249"/>
      <c r="AC306" s="28"/>
      <c r="AD306" s="27"/>
      <c r="AE306" s="250"/>
      <c r="AF306" s="86"/>
      <c r="AJ306" s="86"/>
      <c r="BB306" s="262"/>
    </row>
    <row r="307" spans="1:54" ht="19.8">
      <c r="A307" s="246"/>
      <c r="B307" s="246"/>
      <c r="C307" s="246"/>
      <c r="D307" s="246"/>
      <c r="E307" s="246"/>
      <c r="F307" s="274" t="e">
        <f>VLOOKUP(E307,RNR!$D$2:$E$38,2)</f>
        <v>#N/A</v>
      </c>
      <c r="G307" s="264" t="s">
        <v>4</v>
      </c>
      <c r="H307" s="246"/>
      <c r="I307" s="247"/>
      <c r="J307" s="247"/>
      <c r="K307" s="247"/>
      <c r="L307" s="264" t="s">
        <v>23</v>
      </c>
      <c r="M307" s="247"/>
      <c r="N307" s="247"/>
      <c r="O307" s="248" t="s">
        <v>402</v>
      </c>
      <c r="P307" s="248" t="s">
        <v>402</v>
      </c>
      <c r="Q307" s="265" t="s">
        <v>538</v>
      </c>
      <c r="R307" s="248" t="s">
        <v>402</v>
      </c>
      <c r="S307" s="248"/>
      <c r="T307" s="248"/>
      <c r="U307" s="265" t="s">
        <v>422</v>
      </c>
      <c r="V307" s="246"/>
      <c r="W307" s="264" t="s">
        <v>489</v>
      </c>
      <c r="X307" s="265" t="s">
        <v>77</v>
      </c>
      <c r="Y307" s="263" t="s">
        <v>9</v>
      </c>
      <c r="Z307" s="246"/>
      <c r="AA307" s="249"/>
      <c r="AC307" s="28"/>
      <c r="AD307" s="27"/>
      <c r="AE307" s="250"/>
      <c r="AF307" s="86"/>
      <c r="AJ307" s="86"/>
      <c r="BB307" s="262"/>
    </row>
    <row r="308" spans="1:54" ht="19.8">
      <c r="A308" s="246"/>
      <c r="B308" s="246"/>
      <c r="C308" s="246"/>
      <c r="D308" s="246"/>
      <c r="E308" s="264"/>
      <c r="F308" s="274" t="e">
        <f>VLOOKUP(E308,RNR!$D$2:$E$38,2)</f>
        <v>#N/A</v>
      </c>
      <c r="G308" s="264" t="s">
        <v>487</v>
      </c>
      <c r="H308" s="264" t="s">
        <v>4</v>
      </c>
      <c r="I308" s="263" t="s">
        <v>4</v>
      </c>
      <c r="J308" s="263"/>
      <c r="K308" s="263" t="s">
        <v>1</v>
      </c>
      <c r="L308" s="264" t="s">
        <v>493</v>
      </c>
      <c r="M308" s="263" t="s">
        <v>23</v>
      </c>
      <c r="N308" s="263"/>
      <c r="O308" s="265" t="s">
        <v>585</v>
      </c>
      <c r="P308" s="265" t="s">
        <v>500</v>
      </c>
      <c r="Q308" s="265" t="s">
        <v>563</v>
      </c>
      <c r="R308" s="265" t="s">
        <v>502</v>
      </c>
      <c r="S308" s="432" t="s">
        <v>23</v>
      </c>
      <c r="T308" s="432" t="s">
        <v>23</v>
      </c>
      <c r="U308" s="265"/>
      <c r="V308" s="264" t="s">
        <v>413</v>
      </c>
      <c r="W308" s="264" t="s">
        <v>498</v>
      </c>
      <c r="X308" s="265" t="s">
        <v>423</v>
      </c>
      <c r="Y308" s="263" t="s">
        <v>70</v>
      </c>
      <c r="Z308" s="246"/>
      <c r="AA308" s="249"/>
      <c r="AC308" s="28"/>
      <c r="AD308" s="27"/>
      <c r="AE308" s="250"/>
      <c r="AF308" s="86"/>
      <c r="AJ308" s="86"/>
      <c r="BB308" s="262"/>
    </row>
    <row r="309" spans="1:54" ht="19.8">
      <c r="A309" s="246"/>
      <c r="B309" s="246"/>
      <c r="C309" s="264" t="s">
        <v>0</v>
      </c>
      <c r="D309" s="264"/>
      <c r="E309" s="264" t="s">
        <v>612</v>
      </c>
      <c r="F309" s="274" t="e">
        <f>VLOOKUP(E309,RNR!$D$2:$E$38,2)</f>
        <v>#N/A</v>
      </c>
      <c r="G309" s="50" t="s">
        <v>488</v>
      </c>
      <c r="H309" s="50" t="s">
        <v>9</v>
      </c>
      <c r="I309" s="87" t="s">
        <v>402</v>
      </c>
      <c r="J309" s="87"/>
      <c r="K309" s="87" t="s">
        <v>402</v>
      </c>
      <c r="L309" s="50" t="s">
        <v>414</v>
      </c>
      <c r="M309" s="87" t="s">
        <v>44</v>
      </c>
      <c r="N309" s="87"/>
      <c r="O309" s="75" t="s">
        <v>561</v>
      </c>
      <c r="P309" s="75" t="s">
        <v>439</v>
      </c>
      <c r="Q309" s="75" t="s">
        <v>495</v>
      </c>
      <c r="R309" s="75" t="s">
        <v>482</v>
      </c>
      <c r="S309" s="432" t="s">
        <v>735</v>
      </c>
      <c r="T309" s="432" t="s">
        <v>736</v>
      </c>
      <c r="U309" s="75" t="s">
        <v>1</v>
      </c>
      <c r="V309" s="50" t="s">
        <v>414</v>
      </c>
      <c r="W309" s="50" t="s">
        <v>499</v>
      </c>
      <c r="X309" s="75" t="s">
        <v>424</v>
      </c>
      <c r="Y309" s="87" t="s">
        <v>566</v>
      </c>
      <c r="Z309" s="246"/>
      <c r="AA309" s="249"/>
      <c r="AC309" s="28"/>
      <c r="AD309" s="27"/>
      <c r="AE309" s="250"/>
      <c r="AF309" s="86"/>
      <c r="AJ309" s="86"/>
      <c r="BB309" s="262"/>
    </row>
    <row r="310" spans="1:54" ht="15.6">
      <c r="A310" s="246"/>
      <c r="B310" s="86">
        <f>+'Ark1'!C1842</f>
        <v>2024</v>
      </c>
      <c r="C310" s="86">
        <f>+'Ark1'!L1842</f>
        <v>8</v>
      </c>
      <c r="D310" s="86" t="s">
        <v>34</v>
      </c>
      <c r="E310" s="275">
        <f>+'Ark1'!AP1842</f>
        <v>1</v>
      </c>
      <c r="F310" s="274" t="str">
        <f>VLOOKUP(E310,RNR!$D$2:$E$38,2)</f>
        <v>NRF</v>
      </c>
      <c r="G310" s="86">
        <f>+IF(H310=0,"",'Ark1'!Q1842)</f>
        <v>8</v>
      </c>
      <c r="H310" s="366">
        <f>+'Ark1'!R1842</f>
        <v>8</v>
      </c>
      <c r="I310" s="28">
        <f>+IF(H310=0,"",'Ark1'!AE1842)</f>
        <v>0.23378141437755703</v>
      </c>
      <c r="J310" s="28"/>
      <c r="K310" s="28">
        <f>+IF(H310=0,"",'Ark1'!AF1842)</f>
        <v>0.34449918132634494</v>
      </c>
      <c r="L310" s="27">
        <f>+IF(H310=0,"",'Ark1'!T1842)</f>
        <v>8.75</v>
      </c>
      <c r="M310" s="298">
        <f>+IF(H310=0,"",'Ark1'!U1842)</f>
        <v>500.67500000000001</v>
      </c>
      <c r="N310" s="28"/>
      <c r="O310" s="33">
        <f>+IF(H310=0,"",'Ark1'!W1842)</f>
        <v>100</v>
      </c>
      <c r="P310" s="33">
        <f>+IF(H310=0,"",'Ark1'!X1842)</f>
        <v>100</v>
      </c>
      <c r="Q310" s="33">
        <f>+IF(H310=0,"",'Ark1'!AG1842)</f>
        <v>873.125</v>
      </c>
      <c r="R310" s="33">
        <f>+IF(H310=0,"",'Ark1'!AH1842)</f>
        <v>0</v>
      </c>
      <c r="S310" s="382">
        <f>+IF(H310=0,"",'Ark1'!AR1842)</f>
        <v>223.625</v>
      </c>
      <c r="T310" s="114">
        <f>+IF(H310=0,"",'Ark1'!AS1842)</f>
        <v>44.698116904421958</v>
      </c>
      <c r="U310" s="33">
        <f>+IF(H310=0,"",'Ark1'!Y1842)</f>
        <v>57.38492288920559</v>
      </c>
      <c r="V310" s="27">
        <f>+IF(H310=0,"",'Ark1'!AA1842)</f>
        <v>1.19895788082818</v>
      </c>
      <c r="W310" s="298">
        <f t="shared" ref="W310:W344" si="31">IF(H310=0,"",1000*M310/Q310)</f>
        <v>573.42877594846095</v>
      </c>
      <c r="X310" s="33">
        <f t="shared" ref="X310:X344" si="32">IF(H310=0,"",M310/C310)</f>
        <v>62.584375000000001</v>
      </c>
      <c r="Y310" s="28">
        <f t="shared" ref="Y310:Y344" si="33">IF(H310=0,"",H310/G310)</f>
        <v>1</v>
      </c>
      <c r="Z310" s="246"/>
      <c r="AA310" s="249"/>
      <c r="AC310" s="28"/>
      <c r="AD310" s="27"/>
      <c r="AE310" s="250"/>
      <c r="AF310" s="86"/>
      <c r="AJ310" s="86"/>
    </row>
    <row r="311" spans="1:54" ht="15.6">
      <c r="A311" s="246"/>
      <c r="B311" s="86">
        <f>+'Ark1'!C1843</f>
        <v>2024</v>
      </c>
      <c r="C311" s="86">
        <f>+'Ark1'!L1843</f>
        <v>8</v>
      </c>
      <c r="D311" s="86" t="s">
        <v>34</v>
      </c>
      <c r="E311" s="275">
        <f>+'Ark1'!AP1843</f>
        <v>2</v>
      </c>
      <c r="F311" s="274" t="str">
        <f>VLOOKUP(E311,RNR!$D$2:$E$38,2)</f>
        <v>Jersey</v>
      </c>
      <c r="G311" s="86" t="str">
        <f>+IF(H311=0,"",'Ark1'!Q1843)</f>
        <v/>
      </c>
      <c r="H311" s="366">
        <f>+'Ark1'!R1843</f>
        <v>0</v>
      </c>
      <c r="I311" s="28" t="str">
        <f>+IF(H311=0,"",'Ark1'!AE1843)</f>
        <v/>
      </c>
      <c r="J311" s="28"/>
      <c r="K311" s="28" t="str">
        <f>+IF(H311=0,"",'Ark1'!AF1843)</f>
        <v/>
      </c>
      <c r="L311" s="27" t="str">
        <f>+IF(H311=0,"",'Ark1'!T1843)</f>
        <v/>
      </c>
      <c r="M311" s="298" t="str">
        <f>+IF(H311=0,"",'Ark1'!U1843)</f>
        <v/>
      </c>
      <c r="N311" s="28"/>
      <c r="O311" s="33" t="str">
        <f>+IF(H311=0,"",'Ark1'!W1843)</f>
        <v/>
      </c>
      <c r="P311" s="33" t="str">
        <f>+IF(H311=0,"",'Ark1'!X1843)</f>
        <v/>
      </c>
      <c r="Q311" s="33" t="str">
        <f>+IF(H311=0,"",'Ark1'!AG1843)</f>
        <v/>
      </c>
      <c r="R311" s="33" t="str">
        <f>+IF(H311=0,"",'Ark1'!AH1843)</f>
        <v/>
      </c>
      <c r="S311" s="382" t="str">
        <f>+IF(H311=0,"",'Ark1'!AR1843)</f>
        <v/>
      </c>
      <c r="T311" s="114" t="str">
        <f>+IF(H311=0,"",'Ark1'!AS1843)</f>
        <v/>
      </c>
      <c r="U311" s="33" t="str">
        <f>+IF(H311=0,"",'Ark1'!Y1843)</f>
        <v/>
      </c>
      <c r="V311" s="27" t="str">
        <f>+IF(H311=0,"",'Ark1'!AA1843)</f>
        <v/>
      </c>
      <c r="W311" s="298" t="str">
        <f t="shared" si="31"/>
        <v/>
      </c>
      <c r="X311" s="33" t="str">
        <f t="shared" si="32"/>
        <v/>
      </c>
      <c r="Y311" s="28" t="str">
        <f t="shared" si="33"/>
        <v/>
      </c>
      <c r="Z311" s="246"/>
      <c r="AA311" s="249"/>
      <c r="AC311" s="28"/>
      <c r="AD311" s="27"/>
      <c r="AE311" s="250"/>
      <c r="AF311" s="86"/>
      <c r="AJ311" s="86"/>
    </row>
    <row r="312" spans="1:54" ht="15.6">
      <c r="A312" s="246"/>
      <c r="B312" s="86">
        <f>+'Ark1'!C1844</f>
        <v>2024</v>
      </c>
      <c r="C312" s="86">
        <f>+'Ark1'!L1844</f>
        <v>8</v>
      </c>
      <c r="D312" s="86" t="s">
        <v>34</v>
      </c>
      <c r="E312" s="275">
        <f>+'Ark1'!AP1844</f>
        <v>3</v>
      </c>
      <c r="F312" s="274" t="str">
        <f>VLOOKUP(E312,RNR!$D$2:$E$38,2)</f>
        <v>Sidet Trønderfe og Nordlandsfe</v>
      </c>
      <c r="G312" s="86" t="str">
        <f>+IF(H312=0,"",'Ark1'!Q1844)</f>
        <v/>
      </c>
      <c r="H312" s="366">
        <f>+'Ark1'!R1844</f>
        <v>0</v>
      </c>
      <c r="I312" s="28" t="str">
        <f>+IF(H312=0,"",'Ark1'!AE1844)</f>
        <v/>
      </c>
      <c r="J312" s="28"/>
      <c r="K312" s="28" t="str">
        <f>+IF(H312=0,"",'Ark1'!AF1844)</f>
        <v/>
      </c>
      <c r="L312" s="27" t="str">
        <f>+IF(H312=0,"",'Ark1'!T1844)</f>
        <v/>
      </c>
      <c r="M312" s="298" t="str">
        <f>+IF(H312=0,"",'Ark1'!U1844)</f>
        <v/>
      </c>
      <c r="N312" s="28"/>
      <c r="O312" s="33" t="str">
        <f>+IF(H312=0,"",'Ark1'!W1844)</f>
        <v/>
      </c>
      <c r="P312" s="33" t="str">
        <f>+IF(H312=0,"",'Ark1'!X1844)</f>
        <v/>
      </c>
      <c r="Q312" s="33" t="str">
        <f>+IF(H312=0,"",'Ark1'!AG1844)</f>
        <v/>
      </c>
      <c r="R312" s="33" t="str">
        <f>+IF(H312=0,"",'Ark1'!AH1844)</f>
        <v/>
      </c>
      <c r="S312" s="382" t="str">
        <f>+IF(H312=0,"",'Ark1'!AR1844)</f>
        <v/>
      </c>
      <c r="T312" s="114" t="str">
        <f>+IF(H312=0,"",'Ark1'!AS1844)</f>
        <v/>
      </c>
      <c r="U312" s="33" t="str">
        <f>+IF(H312=0,"",'Ark1'!Y1844)</f>
        <v/>
      </c>
      <c r="V312" s="27" t="str">
        <f>+IF(H312=0,"",'Ark1'!AA1844)</f>
        <v/>
      </c>
      <c r="W312" s="298" t="str">
        <f t="shared" si="31"/>
        <v/>
      </c>
      <c r="X312" s="33" t="str">
        <f t="shared" si="32"/>
        <v/>
      </c>
      <c r="Y312" s="28" t="str">
        <f t="shared" si="33"/>
        <v/>
      </c>
      <c r="Z312" s="246"/>
      <c r="AA312" s="249"/>
      <c r="AC312" s="28"/>
      <c r="AD312" s="27"/>
      <c r="AE312" s="250"/>
      <c r="AF312" s="86"/>
      <c r="AJ312" s="86"/>
    </row>
    <row r="313" spans="1:54" ht="15.6">
      <c r="A313" s="246"/>
      <c r="B313" s="86">
        <f>+'Ark1'!C1845</f>
        <v>2024</v>
      </c>
      <c r="C313" s="86">
        <f>+'Ark1'!L1845</f>
        <v>8</v>
      </c>
      <c r="D313" s="86" t="s">
        <v>34</v>
      </c>
      <c r="E313" s="275">
        <f>+'Ark1'!AP1845</f>
        <v>4</v>
      </c>
      <c r="F313" s="274" t="str">
        <f>VLOOKUP(E313,RNR!$D$2:$E$38,2)</f>
        <v>Telemarkfe</v>
      </c>
      <c r="G313" s="86" t="str">
        <f>+IF(H313=0,"",'Ark1'!Q1845)</f>
        <v/>
      </c>
      <c r="H313" s="366">
        <f>+'Ark1'!R1845</f>
        <v>0</v>
      </c>
      <c r="I313" s="28" t="str">
        <f>+IF(H313=0,"",'Ark1'!AE1845)</f>
        <v/>
      </c>
      <c r="J313" s="28"/>
      <c r="K313" s="28" t="str">
        <f>+IF(H313=0,"",'Ark1'!AF1845)</f>
        <v/>
      </c>
      <c r="L313" s="27" t="str">
        <f>+IF(H313=0,"",'Ark1'!T1845)</f>
        <v/>
      </c>
      <c r="M313" s="298" t="str">
        <f>+IF(H313=0,"",'Ark1'!U1845)</f>
        <v/>
      </c>
      <c r="N313" s="28"/>
      <c r="O313" s="33" t="str">
        <f>+IF(H313=0,"",'Ark1'!W1845)</f>
        <v/>
      </c>
      <c r="P313" s="33" t="str">
        <f>+IF(H313=0,"",'Ark1'!X1845)</f>
        <v/>
      </c>
      <c r="Q313" s="33" t="str">
        <f>+IF(H313=0,"",'Ark1'!AG1845)</f>
        <v/>
      </c>
      <c r="R313" s="33" t="str">
        <f>+IF(H313=0,"",'Ark1'!AH1845)</f>
        <v/>
      </c>
      <c r="S313" s="382" t="str">
        <f>+IF(H313=0,"",'Ark1'!AR1845)</f>
        <v/>
      </c>
      <c r="T313" s="114" t="str">
        <f>+IF(H313=0,"",'Ark1'!AS1845)</f>
        <v/>
      </c>
      <c r="U313" s="33" t="str">
        <f>+IF(H313=0,"",'Ark1'!Y1845)</f>
        <v/>
      </c>
      <c r="V313" s="27" t="str">
        <f>+IF(H313=0,"",'Ark1'!AA1845)</f>
        <v/>
      </c>
      <c r="W313" s="298" t="str">
        <f t="shared" si="31"/>
        <v/>
      </c>
      <c r="X313" s="33" t="str">
        <f t="shared" si="32"/>
        <v/>
      </c>
      <c r="Y313" s="28" t="str">
        <f t="shared" si="33"/>
        <v/>
      </c>
      <c r="Z313" s="246"/>
      <c r="AA313" s="249"/>
      <c r="AC313" s="28"/>
      <c r="AD313" s="27"/>
      <c r="AE313" s="250"/>
      <c r="AF313" s="86"/>
      <c r="AJ313" s="86"/>
    </row>
    <row r="314" spans="1:54" ht="15.6">
      <c r="A314" s="246"/>
      <c r="B314" s="86">
        <f>+'Ark1'!C1846</f>
        <v>2024</v>
      </c>
      <c r="C314" s="86">
        <f>+'Ark1'!L1846</f>
        <v>8</v>
      </c>
      <c r="D314" s="86" t="s">
        <v>34</v>
      </c>
      <c r="E314" s="275">
        <f>+'Ark1'!AP1846</f>
        <v>5</v>
      </c>
      <c r="F314" s="274" t="str">
        <f>VLOOKUP(E314,RNR!$D$2:$E$38,2)</f>
        <v>Dølafe</v>
      </c>
      <c r="G314" s="86" t="str">
        <f>+IF(H314=0,"",'Ark1'!Q1846)</f>
        <v/>
      </c>
      <c r="H314" s="366">
        <f>+'Ark1'!R1846</f>
        <v>0</v>
      </c>
      <c r="I314" s="28" t="str">
        <f>+IF(H314=0,"",'Ark1'!AE1846)</f>
        <v/>
      </c>
      <c r="J314" s="28"/>
      <c r="K314" s="28" t="str">
        <f>+IF(H314=0,"",'Ark1'!AF1846)</f>
        <v/>
      </c>
      <c r="L314" s="27" t="str">
        <f>+IF(H314=0,"",'Ark1'!T1846)</f>
        <v/>
      </c>
      <c r="M314" s="298" t="str">
        <f>+IF(H314=0,"",'Ark1'!U1846)</f>
        <v/>
      </c>
      <c r="N314" s="28"/>
      <c r="O314" s="33" t="str">
        <f>+IF(H314=0,"",'Ark1'!W1846)</f>
        <v/>
      </c>
      <c r="P314" s="33" t="str">
        <f>+IF(H314=0,"",'Ark1'!X1846)</f>
        <v/>
      </c>
      <c r="Q314" s="33" t="str">
        <f>+IF(H314=0,"",'Ark1'!AG1846)</f>
        <v/>
      </c>
      <c r="R314" s="33" t="str">
        <f>+IF(H314=0,"",'Ark1'!AH1846)</f>
        <v/>
      </c>
      <c r="S314" s="382" t="str">
        <f>+IF(H314=0,"",'Ark1'!AR1846)</f>
        <v/>
      </c>
      <c r="T314" s="114" t="str">
        <f>+IF(H314=0,"",'Ark1'!AS1846)</f>
        <v/>
      </c>
      <c r="U314" s="33" t="str">
        <f>+IF(H314=0,"",'Ark1'!Y1846)</f>
        <v/>
      </c>
      <c r="V314" s="27" t="str">
        <f>+IF(H314=0,"",'Ark1'!AA1846)</f>
        <v/>
      </c>
      <c r="W314" s="298" t="str">
        <f t="shared" si="31"/>
        <v/>
      </c>
      <c r="X314" s="33" t="str">
        <f t="shared" si="32"/>
        <v/>
      </c>
      <c r="Y314" s="28" t="str">
        <f t="shared" si="33"/>
        <v/>
      </c>
      <c r="Z314" s="246"/>
      <c r="AA314" s="249"/>
      <c r="AC314" s="28"/>
      <c r="AD314" s="27"/>
      <c r="AE314" s="250"/>
      <c r="AF314" s="86"/>
      <c r="AJ314" s="86"/>
    </row>
    <row r="315" spans="1:54" ht="15.6">
      <c r="A315" s="246"/>
      <c r="B315" s="86">
        <f>+'Ark1'!C1847</f>
        <v>2024</v>
      </c>
      <c r="C315" s="86">
        <f>+'Ark1'!L1847</f>
        <v>8</v>
      </c>
      <c r="D315" s="86" t="s">
        <v>34</v>
      </c>
      <c r="E315" s="275">
        <f>+'Ark1'!AP1847</f>
        <v>6</v>
      </c>
      <c r="F315" s="274" t="str">
        <f>VLOOKUP(E315,RNR!$D$2:$E$38,2)</f>
        <v>Østlandsk Rødkolle</v>
      </c>
      <c r="G315" s="86" t="str">
        <f>+IF(H315=0,"",'Ark1'!Q1847)</f>
        <v/>
      </c>
      <c r="H315" s="366">
        <f>+'Ark1'!R1847</f>
        <v>0</v>
      </c>
      <c r="I315" s="28" t="str">
        <f>+IF(H315=0,"",'Ark1'!AE1847)</f>
        <v/>
      </c>
      <c r="J315" s="28"/>
      <c r="K315" s="28" t="str">
        <f>+IF(H315=0,"",'Ark1'!AF1847)</f>
        <v/>
      </c>
      <c r="L315" s="27" t="str">
        <f>+IF(H315=0,"",'Ark1'!T1847)</f>
        <v/>
      </c>
      <c r="M315" s="298" t="str">
        <f>+IF(H315=0,"",'Ark1'!U1847)</f>
        <v/>
      </c>
      <c r="N315" s="28"/>
      <c r="O315" s="33" t="str">
        <f>+IF(H315=0,"",'Ark1'!W1847)</f>
        <v/>
      </c>
      <c r="P315" s="33" t="str">
        <f>+IF(H315=0,"",'Ark1'!X1847)</f>
        <v/>
      </c>
      <c r="Q315" s="33" t="str">
        <f>+IF(H315=0,"",'Ark1'!AG1847)</f>
        <v/>
      </c>
      <c r="R315" s="33" t="str">
        <f>+IF(H315=0,"",'Ark1'!AH1847)</f>
        <v/>
      </c>
      <c r="S315" s="382" t="str">
        <f>+IF(H315=0,"",'Ark1'!AR1847)</f>
        <v/>
      </c>
      <c r="T315" s="114" t="str">
        <f>+IF(H315=0,"",'Ark1'!AS1847)</f>
        <v/>
      </c>
      <c r="U315" s="33" t="str">
        <f>+IF(H315=0,"",'Ark1'!Y1847)</f>
        <v/>
      </c>
      <c r="V315" s="27" t="str">
        <f>+IF(H315=0,"",'Ark1'!AA1847)</f>
        <v/>
      </c>
      <c r="W315" s="298" t="str">
        <f t="shared" si="31"/>
        <v/>
      </c>
      <c r="X315" s="33" t="str">
        <f t="shared" si="32"/>
        <v/>
      </c>
      <c r="Y315" s="28" t="str">
        <f t="shared" si="33"/>
        <v/>
      </c>
      <c r="Z315" s="246"/>
      <c r="AA315" s="249"/>
      <c r="AC315" s="28"/>
      <c r="AD315" s="27"/>
      <c r="AE315" s="250"/>
      <c r="AF315" s="86"/>
      <c r="AJ315" s="86"/>
    </row>
    <row r="316" spans="1:54" ht="15.6">
      <c r="A316" s="246"/>
      <c r="B316" s="86">
        <f>+'Ark1'!C1848</f>
        <v>2024</v>
      </c>
      <c r="C316" s="86">
        <f>+'Ark1'!L1848</f>
        <v>8</v>
      </c>
      <c r="D316" s="86" t="s">
        <v>34</v>
      </c>
      <c r="E316" s="275">
        <f>+'Ark1'!AP1848</f>
        <v>7</v>
      </c>
      <c r="F316" s="274" t="str">
        <f>VLOOKUP(E316,RNR!$D$2:$E$38,2)</f>
        <v>Vestlandsk Raukolle</v>
      </c>
      <c r="G316" s="86" t="str">
        <f>+IF(H316=0,"",'Ark1'!Q1848)</f>
        <v/>
      </c>
      <c r="H316" s="366">
        <f>+'Ark1'!R1848</f>
        <v>0</v>
      </c>
      <c r="I316" s="28" t="str">
        <f>+IF(H316=0,"",'Ark1'!AE1848)</f>
        <v/>
      </c>
      <c r="J316" s="28"/>
      <c r="K316" s="28" t="str">
        <f>+IF(H316=0,"",'Ark1'!AF1848)</f>
        <v/>
      </c>
      <c r="L316" s="27" t="str">
        <f>+IF(H316=0,"",'Ark1'!T1848)</f>
        <v/>
      </c>
      <c r="M316" s="298" t="str">
        <f>+IF(H316=0,"",'Ark1'!U1848)</f>
        <v/>
      </c>
      <c r="N316" s="28"/>
      <c r="O316" s="33" t="str">
        <f>+IF(H316=0,"",'Ark1'!W1848)</f>
        <v/>
      </c>
      <c r="P316" s="33" t="str">
        <f>+IF(H316=0,"",'Ark1'!X1848)</f>
        <v/>
      </c>
      <c r="Q316" s="33" t="str">
        <f>+IF(H316=0,"",'Ark1'!AG1848)</f>
        <v/>
      </c>
      <c r="R316" s="33" t="str">
        <f>+IF(H316=0,"",'Ark1'!AH1848)</f>
        <v/>
      </c>
      <c r="S316" s="382" t="str">
        <f>+IF(H316=0,"",'Ark1'!AR1848)</f>
        <v/>
      </c>
      <c r="T316" s="114" t="str">
        <f>+IF(H316=0,"",'Ark1'!AS1848)</f>
        <v/>
      </c>
      <c r="U316" s="33" t="str">
        <f>+IF(H316=0,"",'Ark1'!Y1848)</f>
        <v/>
      </c>
      <c r="V316" s="27" t="str">
        <f>+IF(H316=0,"",'Ark1'!AA1848)</f>
        <v/>
      </c>
      <c r="W316" s="298" t="str">
        <f t="shared" si="31"/>
        <v/>
      </c>
      <c r="X316" s="33" t="str">
        <f t="shared" si="32"/>
        <v/>
      </c>
      <c r="Y316" s="28" t="str">
        <f t="shared" si="33"/>
        <v/>
      </c>
      <c r="Z316" s="246"/>
      <c r="AA316" s="249"/>
      <c r="AC316" s="28"/>
      <c r="AD316" s="27"/>
      <c r="AE316" s="250"/>
      <c r="AF316" s="86"/>
      <c r="AJ316" s="86"/>
    </row>
    <row r="317" spans="1:54" ht="15.6">
      <c r="A317" s="246"/>
      <c r="B317" s="86">
        <f>+'Ark1'!C1849</f>
        <v>2024</v>
      </c>
      <c r="C317" s="86">
        <f>+'Ark1'!L1849</f>
        <v>8</v>
      </c>
      <c r="D317" s="86" t="s">
        <v>34</v>
      </c>
      <c r="E317" s="275">
        <f>+'Ark1'!AP1849</f>
        <v>8</v>
      </c>
      <c r="F317" s="274" t="str">
        <f>VLOOKUP(E317,RNR!$D$2:$E$38,2)</f>
        <v>Vestlandsk fjordfe</v>
      </c>
      <c r="G317" s="86" t="str">
        <f>+IF(H317=0,"",'Ark1'!Q1849)</f>
        <v/>
      </c>
      <c r="H317" s="366">
        <f>+'Ark1'!R1849</f>
        <v>0</v>
      </c>
      <c r="I317" s="28" t="str">
        <f>+IF(H317=0,"",'Ark1'!AE1849)</f>
        <v/>
      </c>
      <c r="J317" s="28"/>
      <c r="K317" s="28" t="str">
        <f>+IF(H317=0,"",'Ark1'!AF1849)</f>
        <v/>
      </c>
      <c r="L317" s="27" t="str">
        <f>+IF(H317=0,"",'Ark1'!T1849)</f>
        <v/>
      </c>
      <c r="M317" s="298" t="str">
        <f>+IF(H317=0,"",'Ark1'!U1849)</f>
        <v/>
      </c>
      <c r="N317" s="28"/>
      <c r="O317" s="33" t="str">
        <f>+IF(H317=0,"",'Ark1'!W1849)</f>
        <v/>
      </c>
      <c r="P317" s="33" t="str">
        <f>+IF(H317=0,"",'Ark1'!X1849)</f>
        <v/>
      </c>
      <c r="Q317" s="33" t="str">
        <f>+IF(H317=0,"",'Ark1'!AG1849)</f>
        <v/>
      </c>
      <c r="R317" s="33" t="str">
        <f>+IF(H317=0,"",'Ark1'!AH1849)</f>
        <v/>
      </c>
      <c r="S317" s="382" t="str">
        <f>+IF(H317=0,"",'Ark1'!AR1849)</f>
        <v/>
      </c>
      <c r="T317" s="114" t="str">
        <f>+IF(H317=0,"",'Ark1'!AS1849)</f>
        <v/>
      </c>
      <c r="U317" s="33" t="str">
        <f>+IF(H317=0,"",'Ark1'!Y1849)</f>
        <v/>
      </c>
      <c r="V317" s="27" t="str">
        <f>+IF(H317=0,"",'Ark1'!AA1849)</f>
        <v/>
      </c>
      <c r="W317" s="298" t="str">
        <f t="shared" si="31"/>
        <v/>
      </c>
      <c r="X317" s="33" t="str">
        <f t="shared" si="32"/>
        <v/>
      </c>
      <c r="Y317" s="28" t="str">
        <f t="shared" si="33"/>
        <v/>
      </c>
      <c r="Z317" s="246"/>
      <c r="AA317" s="249"/>
      <c r="AC317" s="28"/>
      <c r="AD317" s="27"/>
      <c r="AE317" s="250"/>
      <c r="AF317" s="86"/>
      <c r="AJ317" s="86"/>
    </row>
    <row r="318" spans="1:54" ht="15.6">
      <c r="A318" s="246"/>
      <c r="B318" s="86">
        <f>+'Ark1'!C1850</f>
        <v>2024</v>
      </c>
      <c r="C318" s="86">
        <f>+'Ark1'!L1850</f>
        <v>8</v>
      </c>
      <c r="D318" s="86" t="s">
        <v>34</v>
      </c>
      <c r="E318" s="275">
        <f>+'Ark1'!AP1850</f>
        <v>9</v>
      </c>
      <c r="F318" s="274" t="str">
        <f>VLOOKUP(E318,RNR!$D$2:$E$38,2)</f>
        <v>Holstein</v>
      </c>
      <c r="G318" s="86" t="str">
        <f>+IF(H318=0,"",'Ark1'!Q1850)</f>
        <v/>
      </c>
      <c r="H318" s="366">
        <f>+'Ark1'!R1850</f>
        <v>0</v>
      </c>
      <c r="I318" s="28" t="str">
        <f>+IF(H318=0,"",'Ark1'!AE1850)</f>
        <v/>
      </c>
      <c r="J318" s="28"/>
      <c r="K318" s="28" t="str">
        <f>+IF(H318=0,"",'Ark1'!AF1850)</f>
        <v/>
      </c>
      <c r="L318" s="27" t="str">
        <f>+IF(H318=0,"",'Ark1'!T1850)</f>
        <v/>
      </c>
      <c r="M318" s="298" t="str">
        <f>+IF(H318=0,"",'Ark1'!U1850)</f>
        <v/>
      </c>
      <c r="N318" s="28"/>
      <c r="O318" s="33" t="str">
        <f>+IF(H318=0,"",'Ark1'!W1850)</f>
        <v/>
      </c>
      <c r="P318" s="33" t="str">
        <f>+IF(H318=0,"",'Ark1'!X1850)</f>
        <v/>
      </c>
      <c r="Q318" s="33" t="str">
        <f>+IF(H318=0,"",'Ark1'!AG1850)</f>
        <v/>
      </c>
      <c r="R318" s="33" t="str">
        <f>+IF(H318=0,"",'Ark1'!AH1850)</f>
        <v/>
      </c>
      <c r="S318" s="382" t="str">
        <f>+IF(H318=0,"",'Ark1'!AR1850)</f>
        <v/>
      </c>
      <c r="T318" s="114" t="str">
        <f>+IF(H318=0,"",'Ark1'!AS1850)</f>
        <v/>
      </c>
      <c r="U318" s="33" t="str">
        <f>+IF(H318=0,"",'Ark1'!Y1850)</f>
        <v/>
      </c>
      <c r="V318" s="27" t="str">
        <f>+IF(H318=0,"",'Ark1'!AA1850)</f>
        <v/>
      </c>
      <c r="W318" s="298" t="str">
        <f t="shared" si="31"/>
        <v/>
      </c>
      <c r="X318" s="33" t="str">
        <f t="shared" si="32"/>
        <v/>
      </c>
      <c r="Y318" s="28" t="str">
        <f t="shared" si="33"/>
        <v/>
      </c>
      <c r="Z318" s="246"/>
      <c r="AA318" s="249"/>
      <c r="AC318" s="28"/>
      <c r="AD318" s="27"/>
      <c r="AE318" s="250"/>
      <c r="AF318" s="86"/>
      <c r="AJ318" s="86"/>
    </row>
    <row r="319" spans="1:54" ht="15.6">
      <c r="A319" s="246"/>
      <c r="B319" s="86">
        <f>+'Ark1'!C1851</f>
        <v>2024</v>
      </c>
      <c r="C319" s="86">
        <f>+'Ark1'!L1851</f>
        <v>8</v>
      </c>
      <c r="D319" s="86" t="s">
        <v>34</v>
      </c>
      <c r="E319" s="275">
        <f>+'Ark1'!AP1851</f>
        <v>10</v>
      </c>
      <c r="F319" s="274" t="str">
        <f>VLOOKUP(E319,RNR!$D$2:$E$38,2)</f>
        <v>Rød Dansk Mælkefe</v>
      </c>
      <c r="G319" s="86" t="str">
        <f>+IF(H319=0,"",'Ark1'!Q1851)</f>
        <v/>
      </c>
      <c r="H319" s="366">
        <f>+'Ark1'!R1851</f>
        <v>0</v>
      </c>
      <c r="I319" s="28" t="str">
        <f>+IF(H319=0,"",'Ark1'!AE1851)</f>
        <v/>
      </c>
      <c r="J319" s="28"/>
      <c r="K319" s="28" t="str">
        <f>+IF(H319=0,"",'Ark1'!AF1851)</f>
        <v/>
      </c>
      <c r="L319" s="27" t="str">
        <f>+IF(H319=0,"",'Ark1'!T1851)</f>
        <v/>
      </c>
      <c r="M319" s="298" t="str">
        <f>+IF(H319=0,"",'Ark1'!U1851)</f>
        <v/>
      </c>
      <c r="N319" s="28"/>
      <c r="O319" s="33" t="str">
        <f>+IF(H319=0,"",'Ark1'!W1851)</f>
        <v/>
      </c>
      <c r="P319" s="33" t="str">
        <f>+IF(H319=0,"",'Ark1'!X1851)</f>
        <v/>
      </c>
      <c r="Q319" s="33" t="str">
        <f>+IF(H319=0,"",'Ark1'!AG1851)</f>
        <v/>
      </c>
      <c r="R319" s="33" t="str">
        <f>+IF(H319=0,"",'Ark1'!AH1851)</f>
        <v/>
      </c>
      <c r="S319" s="382" t="str">
        <f>+IF(H319=0,"",'Ark1'!AR1851)</f>
        <v/>
      </c>
      <c r="T319" s="114" t="str">
        <f>+IF(H319=0,"",'Ark1'!AS1851)</f>
        <v/>
      </c>
      <c r="U319" s="33" t="str">
        <f>+IF(H319=0,"",'Ark1'!Y1851)</f>
        <v/>
      </c>
      <c r="V319" s="27" t="str">
        <f>+IF(H319=0,"",'Ark1'!AA1851)</f>
        <v/>
      </c>
      <c r="W319" s="298" t="str">
        <f t="shared" si="31"/>
        <v/>
      </c>
      <c r="X319" s="33" t="str">
        <f t="shared" si="32"/>
        <v/>
      </c>
      <c r="Y319" s="28" t="str">
        <f t="shared" si="33"/>
        <v/>
      </c>
      <c r="Z319" s="246"/>
      <c r="AA319" s="249"/>
      <c r="AC319" s="28"/>
      <c r="AD319" s="27"/>
      <c r="AE319" s="250"/>
      <c r="AF319" s="86"/>
      <c r="AJ319" s="86"/>
    </row>
    <row r="320" spans="1:54" ht="15.6">
      <c r="A320" s="246"/>
      <c r="B320" s="86">
        <f>+'Ark1'!C1852</f>
        <v>2024</v>
      </c>
      <c r="C320" s="86">
        <f>+'Ark1'!L1852</f>
        <v>8</v>
      </c>
      <c r="D320" s="86" t="s">
        <v>34</v>
      </c>
      <c r="E320" s="275">
        <f>+'Ark1'!AP1852</f>
        <v>11</v>
      </c>
      <c r="F320" s="274" t="str">
        <f>VLOOKUP(E320,RNR!$D$2:$E$38,2)</f>
        <v>Brown Swiss</v>
      </c>
      <c r="G320" s="86" t="str">
        <f>+IF(H320=0,"",'Ark1'!Q1852)</f>
        <v/>
      </c>
      <c r="H320" s="366">
        <f>+'Ark1'!R1852</f>
        <v>0</v>
      </c>
      <c r="I320" s="28" t="str">
        <f>+IF(H320=0,"",'Ark1'!AE1852)</f>
        <v/>
      </c>
      <c r="J320" s="28"/>
      <c r="K320" s="28" t="str">
        <f>+IF(H320=0,"",'Ark1'!AF1852)</f>
        <v/>
      </c>
      <c r="L320" s="27" t="str">
        <f>+IF(H320=0,"",'Ark1'!T1852)</f>
        <v/>
      </c>
      <c r="M320" s="298" t="str">
        <f>+IF(H320=0,"",'Ark1'!U1852)</f>
        <v/>
      </c>
      <c r="N320" s="28"/>
      <c r="O320" s="33" t="str">
        <f>+IF(H320=0,"",'Ark1'!W1852)</f>
        <v/>
      </c>
      <c r="P320" s="33" t="str">
        <f>+IF(H320=0,"",'Ark1'!X1852)</f>
        <v/>
      </c>
      <c r="Q320" s="33" t="str">
        <f>+IF(H320=0,"",'Ark1'!AG1852)</f>
        <v/>
      </c>
      <c r="R320" s="33" t="str">
        <f>+IF(H320=0,"",'Ark1'!AH1852)</f>
        <v/>
      </c>
      <c r="S320" s="382" t="str">
        <f>+IF(H320=0,"",'Ark1'!AR1852)</f>
        <v/>
      </c>
      <c r="T320" s="114" t="str">
        <f>+IF(H320=0,"",'Ark1'!AS1852)</f>
        <v/>
      </c>
      <c r="U320" s="33" t="str">
        <f>+IF(H320=0,"",'Ark1'!Y1852)</f>
        <v/>
      </c>
      <c r="V320" s="27" t="str">
        <f>+IF(H320=0,"",'Ark1'!AA1852)</f>
        <v/>
      </c>
      <c r="W320" s="298" t="str">
        <f t="shared" si="31"/>
        <v/>
      </c>
      <c r="X320" s="33" t="str">
        <f t="shared" si="32"/>
        <v/>
      </c>
      <c r="Y320" s="28" t="str">
        <f t="shared" si="33"/>
        <v/>
      </c>
      <c r="Z320" s="246"/>
      <c r="AA320" s="249"/>
      <c r="AC320" s="28"/>
      <c r="AD320" s="27"/>
      <c r="AE320" s="250"/>
      <c r="AF320" s="86"/>
      <c r="AJ320" s="86"/>
    </row>
    <row r="321" spans="1:36" ht="15.6">
      <c r="A321" s="246"/>
      <c r="B321" s="86">
        <f>+'Ark1'!C1853</f>
        <v>2024</v>
      </c>
      <c r="C321" s="86">
        <f>+'Ark1'!L1853</f>
        <v>8</v>
      </c>
      <c r="D321" s="86" t="s">
        <v>34</v>
      </c>
      <c r="E321" s="275">
        <f>+'Ark1'!AP1853</f>
        <v>12</v>
      </c>
      <c r="F321" s="274" t="str">
        <f>VLOOKUP(E321,RNR!$D$2:$E$38,2)</f>
        <v>Jarlsbergfe</v>
      </c>
      <c r="G321" s="86" t="str">
        <f>+IF(H321=0,"",'Ark1'!Q1853)</f>
        <v/>
      </c>
      <c r="H321" s="366">
        <f>+'Ark1'!R1853</f>
        <v>0</v>
      </c>
      <c r="I321" s="28" t="str">
        <f>+IF(H321=0,"",'Ark1'!AE1853)</f>
        <v/>
      </c>
      <c r="J321" s="28"/>
      <c r="K321" s="28" t="str">
        <f>+IF(H321=0,"",'Ark1'!AF1853)</f>
        <v/>
      </c>
      <c r="L321" s="27" t="str">
        <f>+IF(H321=0,"",'Ark1'!T1853)</f>
        <v/>
      </c>
      <c r="M321" s="298" t="str">
        <f>+IF(H321=0,"",'Ark1'!U1853)</f>
        <v/>
      </c>
      <c r="N321" s="28"/>
      <c r="O321" s="33" t="str">
        <f>+IF(H321=0,"",'Ark1'!W1853)</f>
        <v/>
      </c>
      <c r="P321" s="33" t="str">
        <f>+IF(H321=0,"",'Ark1'!X1853)</f>
        <v/>
      </c>
      <c r="Q321" s="33" t="str">
        <f>+IF(H321=0,"",'Ark1'!AG1853)</f>
        <v/>
      </c>
      <c r="R321" s="33" t="str">
        <f>+IF(H321=0,"",'Ark1'!AH1853)</f>
        <v/>
      </c>
      <c r="S321" s="382" t="str">
        <f>+IF(H321=0,"",'Ark1'!AR1853)</f>
        <v/>
      </c>
      <c r="T321" s="114" t="str">
        <f>+IF(H321=0,"",'Ark1'!AS1853)</f>
        <v/>
      </c>
      <c r="U321" s="33" t="str">
        <f>+IF(H321=0,"",'Ark1'!Y1853)</f>
        <v/>
      </c>
      <c r="V321" s="27" t="str">
        <f>+IF(H321=0,"",'Ark1'!AA1853)</f>
        <v/>
      </c>
      <c r="W321" s="298" t="str">
        <f t="shared" si="31"/>
        <v/>
      </c>
      <c r="X321" s="33" t="str">
        <f t="shared" si="32"/>
        <v/>
      </c>
      <c r="Y321" s="28" t="str">
        <f t="shared" si="33"/>
        <v/>
      </c>
      <c r="Z321" s="246"/>
      <c r="AA321" s="249"/>
      <c r="AC321" s="28"/>
      <c r="AD321" s="27"/>
      <c r="AE321" s="250"/>
      <c r="AF321" s="86"/>
      <c r="AJ321" s="86"/>
    </row>
    <row r="322" spans="1:36" ht="15.6">
      <c r="A322" s="246"/>
      <c r="B322" s="86">
        <f>+'Ark1'!C1854</f>
        <v>2024</v>
      </c>
      <c r="C322" s="86">
        <f>+'Ark1'!L1854</f>
        <v>8</v>
      </c>
      <c r="D322" s="86" t="s">
        <v>34</v>
      </c>
      <c r="E322" s="275">
        <f>+'Ark1'!AP1854</f>
        <v>13</v>
      </c>
      <c r="F322" s="274" t="str">
        <f>VLOOKUP(E322,RNR!$D$2:$E$38,2)</f>
        <v>Fleckvieh</v>
      </c>
      <c r="G322" s="86">
        <f>+IF(H322=0,"",'Ark1'!Q1854)</f>
        <v>5</v>
      </c>
      <c r="H322" s="366">
        <f>+'Ark1'!R1854</f>
        <v>5</v>
      </c>
      <c r="I322" s="28">
        <f>+IF(H322=0,"",'Ark1'!AE1854)</f>
        <v>17.241379310344826</v>
      </c>
      <c r="J322" s="28"/>
      <c r="K322" s="28">
        <f>+IF(H322=0,"",'Ark1'!AF1854)</f>
        <v>22.177993075031448</v>
      </c>
      <c r="L322" s="27">
        <f>+IF(H322=0,"",'Ark1'!T1854)</f>
        <v>5.8</v>
      </c>
      <c r="M322" s="298">
        <f>+IF(H322=0,"",'Ark1'!U1854)</f>
        <v>539.31999999999994</v>
      </c>
      <c r="N322" s="28"/>
      <c r="O322" s="33">
        <f>+IF(H322=0,"",'Ark1'!W1854)</f>
        <v>20</v>
      </c>
      <c r="P322" s="33">
        <f>+IF(H322=0,"",'Ark1'!X1854)</f>
        <v>100</v>
      </c>
      <c r="Q322" s="33">
        <f>+IF(H322=0,"",'Ark1'!AG1854)</f>
        <v>1225.4000000000001</v>
      </c>
      <c r="R322" s="33">
        <f>+IF(H322=0,"",'Ark1'!AH1854)</f>
        <v>0</v>
      </c>
      <c r="S322" s="382">
        <f>+IF(H322=0,"",'Ark1'!AR1854)</f>
        <v>234.4</v>
      </c>
      <c r="T322" s="114">
        <f>+IF(H322=0,"",'Ark1'!AS1854)</f>
        <v>41.846356868475489</v>
      </c>
      <c r="U322" s="33">
        <f>+IF(H322=0,"",'Ark1'!Y1854)</f>
        <v>50.50708465156147</v>
      </c>
      <c r="V322" s="27">
        <f>+IF(H322=0,"",'Ark1'!AA1854)</f>
        <v>0.74833147735479011</v>
      </c>
      <c r="W322" s="298">
        <f t="shared" si="31"/>
        <v>440.11751264893081</v>
      </c>
      <c r="X322" s="33">
        <f t="shared" si="32"/>
        <v>67.414999999999992</v>
      </c>
      <c r="Y322" s="28">
        <f t="shared" si="33"/>
        <v>1</v>
      </c>
      <c r="Z322" s="246"/>
      <c r="AA322" s="249"/>
      <c r="AC322" s="28"/>
      <c r="AD322" s="27"/>
      <c r="AE322" s="250"/>
      <c r="AF322" s="86"/>
      <c r="AJ322" s="86"/>
    </row>
    <row r="323" spans="1:36" ht="15.6">
      <c r="A323" s="246"/>
      <c r="B323" s="86">
        <f>+'Ark1'!C1855</f>
        <v>2024</v>
      </c>
      <c r="C323" s="86">
        <f>+'Ark1'!L1855</f>
        <v>8</v>
      </c>
      <c r="D323" s="86" t="s">
        <v>34</v>
      </c>
      <c r="E323" s="275">
        <f>+'Ark1'!AP1855</f>
        <v>14</v>
      </c>
      <c r="F323" s="274" t="str">
        <f>VLOOKUP(E323,RNR!$D$2:$E$38,2)</f>
        <v>Canadisk Ayrshire</v>
      </c>
      <c r="G323" s="86" t="str">
        <f>+IF(H323=0,"",'Ark1'!Q1855)</f>
        <v/>
      </c>
      <c r="H323" s="366">
        <f>+'Ark1'!R1855</f>
        <v>0</v>
      </c>
      <c r="I323" s="28" t="str">
        <f>+IF(H323=0,"",'Ark1'!AE1855)</f>
        <v/>
      </c>
      <c r="J323" s="28"/>
      <c r="K323" s="28" t="str">
        <f>+IF(H323=0,"",'Ark1'!AF1855)</f>
        <v/>
      </c>
      <c r="L323" s="27" t="str">
        <f>+IF(H323=0,"",'Ark1'!T1855)</f>
        <v/>
      </c>
      <c r="M323" s="298" t="str">
        <f>+IF(H323=0,"",'Ark1'!U1855)</f>
        <v/>
      </c>
      <c r="N323" s="28"/>
      <c r="O323" s="33" t="str">
        <f>+IF(H323=0,"",'Ark1'!W1855)</f>
        <v/>
      </c>
      <c r="P323" s="33" t="str">
        <f>+IF(H323=0,"",'Ark1'!X1855)</f>
        <v/>
      </c>
      <c r="Q323" s="33" t="str">
        <f>+IF(H323=0,"",'Ark1'!AG1855)</f>
        <v/>
      </c>
      <c r="R323" s="33" t="str">
        <f>+IF(H323=0,"",'Ark1'!AH1855)</f>
        <v/>
      </c>
      <c r="S323" s="382" t="str">
        <f>+IF(H323=0,"",'Ark1'!AR1855)</f>
        <v/>
      </c>
      <c r="T323" s="114" t="str">
        <f>+IF(H323=0,"",'Ark1'!AS1855)</f>
        <v/>
      </c>
      <c r="U323" s="33" t="str">
        <f>+IF(H323=0,"",'Ark1'!Y1855)</f>
        <v/>
      </c>
      <c r="V323" s="27" t="str">
        <f>+IF(H323=0,"",'Ark1'!AA1855)</f>
        <v/>
      </c>
      <c r="W323" s="298" t="str">
        <f t="shared" si="31"/>
        <v/>
      </c>
      <c r="X323" s="33" t="str">
        <f t="shared" si="32"/>
        <v/>
      </c>
      <c r="Y323" s="28" t="str">
        <f t="shared" si="33"/>
        <v/>
      </c>
      <c r="Z323" s="246"/>
      <c r="AA323" s="249"/>
      <c r="AC323" s="28"/>
      <c r="AD323" s="27"/>
      <c r="AE323" s="250"/>
      <c r="AF323" s="86"/>
      <c r="AJ323" s="86"/>
    </row>
    <row r="324" spans="1:36" ht="15.6">
      <c r="A324" s="246"/>
      <c r="B324" s="86">
        <f>+'Ark1'!C1856</f>
        <v>2024</v>
      </c>
      <c r="C324" s="86">
        <f>+'Ark1'!L1856</f>
        <v>8</v>
      </c>
      <c r="D324" s="86" t="s">
        <v>34</v>
      </c>
      <c r="E324" s="275">
        <f>+'Ark1'!AP1856</f>
        <v>15</v>
      </c>
      <c r="F324" s="274" t="str">
        <f>VLOOKUP(E324,RNR!$D$2:$E$38,2)</f>
        <v>Montbéliard</v>
      </c>
      <c r="G324" s="86" t="str">
        <f>+IF(H324=0,"",'Ark1'!Q1856)</f>
        <v/>
      </c>
      <c r="H324" s="366">
        <f>+'Ark1'!R1856</f>
        <v>0</v>
      </c>
      <c r="I324" s="28" t="str">
        <f>+IF(H324=0,"",'Ark1'!AE1856)</f>
        <v/>
      </c>
      <c r="J324" s="28"/>
      <c r="K324" s="28" t="str">
        <f>+IF(H324=0,"",'Ark1'!AF1856)</f>
        <v/>
      </c>
      <c r="L324" s="27" t="str">
        <f>+IF(H324=0,"",'Ark1'!T1856)</f>
        <v/>
      </c>
      <c r="M324" s="298" t="str">
        <f>+IF(H324=0,"",'Ark1'!U1856)</f>
        <v/>
      </c>
      <c r="N324" s="28"/>
      <c r="O324" s="33" t="str">
        <f>+IF(H324=0,"",'Ark1'!W1856)</f>
        <v/>
      </c>
      <c r="P324" s="33" t="str">
        <f>+IF(H324=0,"",'Ark1'!X1856)</f>
        <v/>
      </c>
      <c r="Q324" s="33" t="str">
        <f>+IF(H324=0,"",'Ark1'!AG1856)</f>
        <v/>
      </c>
      <c r="R324" s="33" t="str">
        <f>+IF(H324=0,"",'Ark1'!AH1856)</f>
        <v/>
      </c>
      <c r="S324" s="382" t="str">
        <f>+IF(H324=0,"",'Ark1'!AR1856)</f>
        <v/>
      </c>
      <c r="T324" s="114" t="str">
        <f>+IF(H324=0,"",'Ark1'!AS1856)</f>
        <v/>
      </c>
      <c r="U324" s="33" t="str">
        <f>+IF(H324=0,"",'Ark1'!Y1856)</f>
        <v/>
      </c>
      <c r="V324" s="27" t="str">
        <f>+IF(H324=0,"",'Ark1'!AA1856)</f>
        <v/>
      </c>
      <c r="W324" s="298" t="str">
        <f t="shared" si="31"/>
        <v/>
      </c>
      <c r="X324" s="33" t="str">
        <f t="shared" si="32"/>
        <v/>
      </c>
      <c r="Y324" s="28" t="str">
        <f t="shared" si="33"/>
        <v/>
      </c>
      <c r="Z324" s="246"/>
      <c r="AA324" s="249"/>
      <c r="AC324" s="28"/>
      <c r="AD324" s="27"/>
      <c r="AE324" s="250"/>
      <c r="AF324" s="86"/>
      <c r="AJ324" s="86"/>
    </row>
    <row r="325" spans="1:36" ht="15.6">
      <c r="A325" s="246"/>
      <c r="B325" s="86">
        <f>+'Ark1'!C1857</f>
        <v>2024</v>
      </c>
      <c r="C325" s="86">
        <f>+'Ark1'!L1857</f>
        <v>8</v>
      </c>
      <c r="D325" s="86" t="s">
        <v>34</v>
      </c>
      <c r="E325" s="275">
        <f>+'Ark1'!AP1857</f>
        <v>16</v>
      </c>
      <c r="F325" s="274" t="str">
        <f>VLOOKUP(E325,RNR!$D$2:$E$38,2)</f>
        <v>Mørefe</v>
      </c>
      <c r="G325" s="86" t="str">
        <f>+IF(H325=0,"",'Ark1'!Q1857)</f>
        <v/>
      </c>
      <c r="H325" s="366">
        <f>+'Ark1'!R1857</f>
        <v>0</v>
      </c>
      <c r="I325" s="28" t="str">
        <f>+IF(H325=0,"",'Ark1'!AE1857)</f>
        <v/>
      </c>
      <c r="J325" s="28"/>
      <c r="K325" s="28" t="str">
        <f>+IF(H325=0,"",'Ark1'!AF1857)</f>
        <v/>
      </c>
      <c r="L325" s="27" t="str">
        <f>+IF(H325=0,"",'Ark1'!T1857)</f>
        <v/>
      </c>
      <c r="M325" s="298" t="str">
        <f>+IF(H325=0,"",'Ark1'!U1857)</f>
        <v/>
      </c>
      <c r="N325" s="28"/>
      <c r="O325" s="33" t="str">
        <f>+IF(H325=0,"",'Ark1'!W1857)</f>
        <v/>
      </c>
      <c r="P325" s="33" t="str">
        <f>+IF(H325=0,"",'Ark1'!X1857)</f>
        <v/>
      </c>
      <c r="Q325" s="33" t="str">
        <f>+IF(H325=0,"",'Ark1'!AG1857)</f>
        <v/>
      </c>
      <c r="R325" s="33" t="str">
        <f>+IF(H325=0,"",'Ark1'!AH1857)</f>
        <v/>
      </c>
      <c r="S325" s="382" t="str">
        <f>+IF(H325=0,"",'Ark1'!AR1857)</f>
        <v/>
      </c>
      <c r="T325" s="114" t="str">
        <f>+IF(H325=0,"",'Ark1'!AS1857)</f>
        <v/>
      </c>
      <c r="U325" s="33" t="str">
        <f>+IF(H325=0,"",'Ark1'!Y1857)</f>
        <v/>
      </c>
      <c r="V325" s="27" t="str">
        <f>+IF(H325=0,"",'Ark1'!AA1857)</f>
        <v/>
      </c>
      <c r="W325" s="298" t="str">
        <f t="shared" si="31"/>
        <v/>
      </c>
      <c r="X325" s="33" t="str">
        <f t="shared" si="32"/>
        <v/>
      </c>
      <c r="Y325" s="28" t="str">
        <f t="shared" si="33"/>
        <v/>
      </c>
      <c r="Z325" s="246"/>
      <c r="AA325" s="249"/>
      <c r="AC325" s="28"/>
      <c r="AD325" s="27"/>
      <c r="AE325" s="250"/>
      <c r="AF325" s="86"/>
      <c r="AJ325" s="86"/>
    </row>
    <row r="326" spans="1:36" ht="15.6">
      <c r="A326" s="246"/>
      <c r="B326" s="86">
        <f>+'Ark1'!C1858</f>
        <v>2024</v>
      </c>
      <c r="C326" s="86">
        <f>+'Ark1'!L1858</f>
        <v>8</v>
      </c>
      <c r="D326" s="86" t="s">
        <v>34</v>
      </c>
      <c r="E326" s="275">
        <f>+'Ark1'!AP1858</f>
        <v>17</v>
      </c>
      <c r="F326" s="274" t="str">
        <f>VLOOKUP(E326,RNR!$D$2:$E$38,2)</f>
        <v>Normande</v>
      </c>
      <c r="G326" s="86" t="str">
        <f>+IF(H326=0,"",'Ark1'!Q1858)</f>
        <v/>
      </c>
      <c r="H326" s="366">
        <f>+'Ark1'!R1858</f>
        <v>0</v>
      </c>
      <c r="I326" s="28" t="str">
        <f>+IF(H326=0,"",'Ark1'!AE1858)</f>
        <v/>
      </c>
      <c r="J326" s="28"/>
      <c r="K326" s="28" t="str">
        <f>+IF(H326=0,"",'Ark1'!AF1858)</f>
        <v/>
      </c>
      <c r="L326" s="27" t="str">
        <f>+IF(H326=0,"",'Ark1'!T1858)</f>
        <v/>
      </c>
      <c r="M326" s="298" t="str">
        <f>+IF(H326=0,"",'Ark1'!U1858)</f>
        <v/>
      </c>
      <c r="N326" s="28"/>
      <c r="O326" s="33" t="str">
        <f>+IF(H326=0,"",'Ark1'!W1858)</f>
        <v/>
      </c>
      <c r="P326" s="33" t="str">
        <f>+IF(H326=0,"",'Ark1'!X1858)</f>
        <v/>
      </c>
      <c r="Q326" s="33" t="str">
        <f>+IF(H326=0,"",'Ark1'!AG1858)</f>
        <v/>
      </c>
      <c r="R326" s="33" t="str">
        <f>+IF(H326=0,"",'Ark1'!AH1858)</f>
        <v/>
      </c>
      <c r="S326" s="382" t="str">
        <f>+IF(H326=0,"",'Ark1'!AR1858)</f>
        <v/>
      </c>
      <c r="T326" s="114" t="str">
        <f>+IF(H326=0,"",'Ark1'!AS1858)</f>
        <v/>
      </c>
      <c r="U326" s="33" t="str">
        <f>+IF(H326=0,"",'Ark1'!Y1858)</f>
        <v/>
      </c>
      <c r="V326" s="27" t="str">
        <f>+IF(H326=0,"",'Ark1'!AA1858)</f>
        <v/>
      </c>
      <c r="W326" s="298" t="str">
        <f t="shared" si="31"/>
        <v/>
      </c>
      <c r="X326" s="33" t="str">
        <f t="shared" si="32"/>
        <v/>
      </c>
      <c r="Y326" s="28" t="str">
        <f t="shared" si="33"/>
        <v/>
      </c>
      <c r="Z326" s="246"/>
      <c r="AA326" s="249"/>
      <c r="AC326" s="28"/>
      <c r="AD326" s="27"/>
      <c r="AE326" s="250"/>
      <c r="AF326" s="86"/>
      <c r="AJ326" s="86"/>
    </row>
    <row r="327" spans="1:36" ht="15.6">
      <c r="A327" s="246"/>
      <c r="B327" s="86">
        <f>+'Ark1'!C1859</f>
        <v>2024</v>
      </c>
      <c r="C327" s="86">
        <f>+'Ark1'!L1859</f>
        <v>8</v>
      </c>
      <c r="D327" s="86" t="s">
        <v>34</v>
      </c>
      <c r="E327" s="275">
        <f>+'Ark1'!AP1859</f>
        <v>21</v>
      </c>
      <c r="F327" s="274" t="str">
        <f>VLOOKUP(E327,RNR!$D$2:$E$38,2)</f>
        <v>Hereford</v>
      </c>
      <c r="G327" s="86">
        <f>+IF(H327=0,"",'Ark1'!Q1859)</f>
        <v>51</v>
      </c>
      <c r="H327" s="366">
        <f>+'Ark1'!R1859</f>
        <v>61</v>
      </c>
      <c r="I327" s="28">
        <f>+IF(H327=0,"",'Ark1'!AE1859)</f>
        <v>12.398373983739839</v>
      </c>
      <c r="J327" s="28"/>
      <c r="K327" s="28">
        <f>+IF(H327=0,"",'Ark1'!AF1859)</f>
        <v>16.928057829257739</v>
      </c>
      <c r="L327" s="27">
        <f>+IF(H327=0,"",'Ark1'!T1859)</f>
        <v>9.557377049180328</v>
      </c>
      <c r="M327" s="298">
        <f>+IF(H327=0,"",'Ark1'!U1859)</f>
        <v>514.88852459016391</v>
      </c>
      <c r="N327" s="28"/>
      <c r="O327" s="33">
        <f>+IF(H327=0,"",'Ark1'!W1859)</f>
        <v>100</v>
      </c>
      <c r="P327" s="33">
        <f>+IF(H327=0,"",'Ark1'!X1859)</f>
        <v>100</v>
      </c>
      <c r="Q327" s="33">
        <f>+IF(H327=0,"",'Ark1'!AG1859)</f>
        <v>1324.2295081967211</v>
      </c>
      <c r="R327" s="33">
        <f>+IF(H327=0,"",'Ark1'!AH1859)</f>
        <v>0</v>
      </c>
      <c r="S327" s="382">
        <f>+IF(H327=0,"",'Ark1'!AR1859)</f>
        <v>229.09836065573768</v>
      </c>
      <c r="T327" s="114">
        <f>+IF(H327=0,"",'Ark1'!AS1859)</f>
        <v>42.551225406251653</v>
      </c>
      <c r="U327" s="33">
        <f>+IF(H327=0,"",'Ark1'!Y1859)</f>
        <v>73.834238577693739</v>
      </c>
      <c r="V327" s="27">
        <f>+IF(H327=0,"",'Ark1'!AA1859)</f>
        <v>1.5097995759282912</v>
      </c>
      <c r="W327" s="298">
        <f t="shared" si="31"/>
        <v>388.82121369679868</v>
      </c>
      <c r="X327" s="33">
        <f t="shared" si="32"/>
        <v>64.361065573770489</v>
      </c>
      <c r="Y327" s="28">
        <f t="shared" si="33"/>
        <v>1.196078431372549</v>
      </c>
      <c r="Z327" s="246"/>
      <c r="AA327" s="249"/>
      <c r="AC327" s="28"/>
      <c r="AD327" s="27"/>
      <c r="AE327" s="250"/>
      <c r="AF327" s="86"/>
      <c r="AJ327" s="86"/>
    </row>
    <row r="328" spans="1:36" ht="15.6">
      <c r="A328" s="246"/>
      <c r="B328" s="86">
        <f>+'Ark1'!C1860</f>
        <v>2024</v>
      </c>
      <c r="C328" s="86">
        <f>+'Ark1'!L1860</f>
        <v>8</v>
      </c>
      <c r="D328" s="86" t="s">
        <v>34</v>
      </c>
      <c r="E328" s="275">
        <f>+'Ark1'!AP1860</f>
        <v>22</v>
      </c>
      <c r="F328" s="274" t="str">
        <f>VLOOKUP(E328,RNR!$D$2:$E$38,2)</f>
        <v>Charolais</v>
      </c>
      <c r="G328" s="86">
        <f>+IF(H328=0,"",'Ark1'!Q1860)</f>
        <v>137</v>
      </c>
      <c r="H328" s="366">
        <f>+'Ark1'!R1860</f>
        <v>181</v>
      </c>
      <c r="I328" s="28">
        <f>+IF(H328=0,"",'Ark1'!AE1860)</f>
        <v>33.958724202626634</v>
      </c>
      <c r="J328" s="28"/>
      <c r="K328" s="28">
        <f>+IF(H328=0,"",'Ark1'!AF1860)</f>
        <v>33.996696934453162</v>
      </c>
      <c r="L328" s="27">
        <f>+IF(H328=0,"",'Ark1'!T1860)</f>
        <v>5.7127071823204405</v>
      </c>
      <c r="M328" s="298">
        <f>+IF(H328=0,"",'Ark1'!U1860)</f>
        <v>455.25690607734782</v>
      </c>
      <c r="N328" s="28"/>
      <c r="O328" s="33">
        <f>+IF(H328=0,"",'Ark1'!W1860)</f>
        <v>27.071823204419889</v>
      </c>
      <c r="P328" s="33">
        <f>+IF(H328=0,"",'Ark1'!X1860)</f>
        <v>91.160220994475125</v>
      </c>
      <c r="Q328" s="33">
        <f>+IF(H328=0,"",'Ark1'!AG1860)</f>
        <v>1231.0883977900551</v>
      </c>
      <c r="R328" s="33">
        <f>+IF(H328=0,"",'Ark1'!AH1860)</f>
        <v>0</v>
      </c>
      <c r="S328" s="382">
        <f>+IF(H328=0,"",'Ark1'!AR1860)</f>
        <v>224.92265193370164</v>
      </c>
      <c r="T328" s="114">
        <f>+IF(H328=0,"",'Ark1'!AS1860)</f>
        <v>39.594083821286446</v>
      </c>
      <c r="U328" s="33">
        <f>+IF(H328=0,"",'Ark1'!Y1860)</f>
        <v>85.600882420048137</v>
      </c>
      <c r="V328" s="27">
        <f>+IF(H328=0,"",'Ark1'!AA1860)</f>
        <v>1.2637329021432719</v>
      </c>
      <c r="W328" s="298">
        <f t="shared" si="31"/>
        <v>369.80033837910111</v>
      </c>
      <c r="X328" s="33">
        <f t="shared" si="32"/>
        <v>56.907113259668478</v>
      </c>
      <c r="Y328" s="28">
        <f t="shared" si="33"/>
        <v>1.3211678832116789</v>
      </c>
      <c r="Z328" s="246"/>
      <c r="AA328" s="249"/>
      <c r="AC328" s="28"/>
      <c r="AD328" s="27"/>
      <c r="AE328" s="250"/>
      <c r="AF328" s="86"/>
      <c r="AJ328" s="86"/>
    </row>
    <row r="329" spans="1:36" ht="15.6">
      <c r="A329" s="246"/>
      <c r="B329" s="86">
        <f>+'Ark1'!C1861</f>
        <v>2024</v>
      </c>
      <c r="C329" s="86">
        <f>+'Ark1'!L1861</f>
        <v>8</v>
      </c>
      <c r="D329" s="86" t="s">
        <v>34</v>
      </c>
      <c r="E329" s="275">
        <f>+'Ark1'!AP1861</f>
        <v>23</v>
      </c>
      <c r="F329" s="274" t="str">
        <f>VLOOKUP(E329,RNR!$D$2:$E$38,2)</f>
        <v>Aberdeen Angus</v>
      </c>
      <c r="G329" s="86">
        <f>+IF(H329=0,"",'Ark1'!Q1861)</f>
        <v>111</v>
      </c>
      <c r="H329" s="366">
        <f>+'Ark1'!R1861</f>
        <v>127</v>
      </c>
      <c r="I329" s="28">
        <f>+IF(H329=0,"",'Ark1'!AE1861)</f>
        <v>19.598765432098762</v>
      </c>
      <c r="J329" s="28"/>
      <c r="K329" s="28">
        <f>+IF(H329=0,"",'Ark1'!AF1861)</f>
        <v>24.365855670495598</v>
      </c>
      <c r="L329" s="27">
        <f>+IF(H329=0,"",'Ark1'!T1861)</f>
        <v>9.4566929133858224</v>
      </c>
      <c r="M329" s="298">
        <f>+IF(H329=0,"",'Ark1'!U1861)</f>
        <v>483.76929133858289</v>
      </c>
      <c r="N329" s="28"/>
      <c r="O329" s="33">
        <f>+IF(H329=0,"",'Ark1'!W1861)</f>
        <v>93.700787401574786</v>
      </c>
      <c r="P329" s="33">
        <f>+IF(H329=0,"",'Ark1'!X1861)</f>
        <v>95.275590551181111</v>
      </c>
      <c r="Q329" s="33">
        <f>+IF(H329=0,"",'Ark1'!AG1861)</f>
        <v>1200.7401574803152</v>
      </c>
      <c r="R329" s="33">
        <f>+IF(H329=0,"",'Ark1'!AH1861)</f>
        <v>0</v>
      </c>
      <c r="S329" s="382">
        <f>+IF(H329=0,"",'Ark1'!AR1861)</f>
        <v>224.65354330708652</v>
      </c>
      <c r="T329" s="114">
        <f>+IF(H329=0,"",'Ark1'!AS1861)</f>
        <v>42.353904525563287</v>
      </c>
      <c r="U329" s="33">
        <f>+IF(H329=0,"",'Ark1'!Y1861)</f>
        <v>76.008395217845703</v>
      </c>
      <c r="V329" s="27">
        <f>+IF(H329=0,"",'Ark1'!AA1861)</f>
        <v>1.918644146888822</v>
      </c>
      <c r="W329" s="298">
        <f t="shared" si="31"/>
        <v>402.89257282253737</v>
      </c>
      <c r="X329" s="33">
        <f t="shared" si="32"/>
        <v>60.471161417322861</v>
      </c>
      <c r="Y329" s="28">
        <f t="shared" si="33"/>
        <v>1.1441441441441442</v>
      </c>
      <c r="Z329" s="246"/>
      <c r="AA329" s="249"/>
      <c r="AC329" s="28"/>
      <c r="AD329" s="27"/>
      <c r="AE329" s="250"/>
      <c r="AF329" s="86"/>
      <c r="AJ329" s="86"/>
    </row>
    <row r="330" spans="1:36" ht="15.6">
      <c r="A330" s="246"/>
      <c r="B330" s="86">
        <f>+'Ark1'!C1862</f>
        <v>2024</v>
      </c>
      <c r="C330" s="86">
        <f>+'Ark1'!L1862</f>
        <v>8</v>
      </c>
      <c r="D330" s="86" t="s">
        <v>34</v>
      </c>
      <c r="E330" s="275">
        <f>+'Ark1'!AP1862</f>
        <v>24</v>
      </c>
      <c r="F330" s="274" t="str">
        <f>VLOOKUP(E330,RNR!$D$2:$E$38,2)</f>
        <v>Limousin</v>
      </c>
      <c r="G330" s="86">
        <f>+IF(H330=0,"",'Ark1'!Q1862)</f>
        <v>73</v>
      </c>
      <c r="H330" s="366">
        <f>+'Ark1'!R1862</f>
        <v>106</v>
      </c>
      <c r="I330" s="28">
        <f>+IF(H330=0,"",'Ark1'!AE1862)</f>
        <v>24.367816091954023</v>
      </c>
      <c r="J330" s="28"/>
      <c r="K330" s="28">
        <f>+IF(H330=0,"",'Ark1'!AF1862)</f>
        <v>22.500749856869888</v>
      </c>
      <c r="L330" s="27">
        <f>+IF(H330=0,"",'Ark1'!T1862)</f>
        <v>5.132075471698113</v>
      </c>
      <c r="M330" s="298">
        <f>+IF(H330=0,"",'Ark1'!U1862)</f>
        <v>395.60754716981126</v>
      </c>
      <c r="N330" s="28"/>
      <c r="O330" s="33">
        <f>+IF(H330=0,"",'Ark1'!W1862)</f>
        <v>17.924528301886795</v>
      </c>
      <c r="P330" s="33">
        <f>+IF(H330=0,"",'Ark1'!X1862)</f>
        <v>68.86792452830187</v>
      </c>
      <c r="Q330" s="33">
        <f>+IF(H330=0,"",'Ark1'!AG1862)</f>
        <v>1134.867924528302</v>
      </c>
      <c r="R330" s="33">
        <f>+IF(H330=0,"",'Ark1'!AH1862)</f>
        <v>0</v>
      </c>
      <c r="S330" s="382">
        <f>+IF(H330=0,"",'Ark1'!AR1862)</f>
        <v>216.08490566037744</v>
      </c>
      <c r="T330" s="114">
        <f>+IF(H330=0,"",'Ark1'!AS1862)</f>
        <v>38.764849649704658</v>
      </c>
      <c r="U330" s="33">
        <f>+IF(H330=0,"",'Ark1'!Y1862)</f>
        <v>77.764095001113361</v>
      </c>
      <c r="V330" s="27">
        <f>+IF(H330=0,"",'Ark1'!AA1862)</f>
        <v>1.4476752456768511</v>
      </c>
      <c r="W330" s="298">
        <f t="shared" si="31"/>
        <v>348.59346944204287</v>
      </c>
      <c r="X330" s="33">
        <f t="shared" si="32"/>
        <v>49.450943396226407</v>
      </c>
      <c r="Y330" s="28">
        <f t="shared" si="33"/>
        <v>1.452054794520548</v>
      </c>
      <c r="Z330" s="246"/>
      <c r="AA330" s="249"/>
      <c r="AC330" s="28"/>
      <c r="AD330" s="27"/>
      <c r="AE330" s="250"/>
      <c r="AF330" s="86"/>
      <c r="AJ330" s="86"/>
    </row>
    <row r="331" spans="1:36" ht="15.6">
      <c r="A331" s="246"/>
      <c r="B331" s="86">
        <f>+'Ark1'!C1863</f>
        <v>2024</v>
      </c>
      <c r="C331" s="86">
        <f>+'Ark1'!L1863</f>
        <v>8</v>
      </c>
      <c r="D331" s="86" t="s">
        <v>34</v>
      </c>
      <c r="E331" s="275">
        <f>+'Ark1'!AP1863</f>
        <v>25</v>
      </c>
      <c r="F331" s="274" t="str">
        <f>VLOOKUP(E331,RNR!$D$2:$E$38,2)</f>
        <v>Kjøttsimmental</v>
      </c>
      <c r="G331" s="86">
        <f>+IF(H331=0,"",'Ark1'!Q1863)</f>
        <v>46</v>
      </c>
      <c r="H331" s="366">
        <f>+'Ark1'!R1863</f>
        <v>60</v>
      </c>
      <c r="I331" s="28">
        <f>+IF(H331=0,"",'Ark1'!AE1863)</f>
        <v>27.397260273972599</v>
      </c>
      <c r="J331" s="28"/>
      <c r="K331" s="28">
        <f>+IF(H331=0,"",'Ark1'!AF1863)</f>
        <v>32.003134461551475</v>
      </c>
      <c r="L331" s="27">
        <f>+IF(H331=0,"",'Ark1'!T1863)</f>
        <v>6.6333333333333355</v>
      </c>
      <c r="M331" s="298">
        <f>+IF(H331=0,"",'Ark1'!U1863)</f>
        <v>529.56333333333316</v>
      </c>
      <c r="N331" s="28"/>
      <c r="O331" s="33">
        <f>+IF(H331=0,"",'Ark1'!W1863)</f>
        <v>58.33333333333335</v>
      </c>
      <c r="P331" s="33">
        <f>+IF(H331=0,"",'Ark1'!X1863)</f>
        <v>98.333333333333314</v>
      </c>
      <c r="Q331" s="33">
        <f>+IF(H331=0,"",'Ark1'!AG1863)</f>
        <v>1304.8166666666664</v>
      </c>
      <c r="R331" s="33">
        <f>+IF(H331=0,"",'Ark1'!AH1863)</f>
        <v>0</v>
      </c>
      <c r="S331" s="382">
        <f>+IF(H331=0,"",'Ark1'!AR1863)</f>
        <v>234.06666666666661</v>
      </c>
      <c r="T331" s="114">
        <f>+IF(H331=0,"",'Ark1'!AS1863)</f>
        <v>41.125414705605074</v>
      </c>
      <c r="U331" s="33">
        <f>+IF(H331=0,"",'Ark1'!Y1863)</f>
        <v>77.107334209458259</v>
      </c>
      <c r="V331" s="27">
        <f>+IF(H331=0,"",'Ark1'!AA1863)</f>
        <v>1.2775845264491172</v>
      </c>
      <c r="W331" s="298">
        <f t="shared" si="31"/>
        <v>405.85267406659932</v>
      </c>
      <c r="X331" s="33">
        <f t="shared" si="32"/>
        <v>66.195416666666645</v>
      </c>
      <c r="Y331" s="28">
        <f t="shared" si="33"/>
        <v>1.3043478260869565</v>
      </c>
      <c r="Z331" s="246"/>
      <c r="AA331" s="249"/>
      <c r="AC331" s="28"/>
      <c r="AD331" s="27"/>
      <c r="AE331" s="250"/>
      <c r="AF331" s="86"/>
      <c r="AJ331" s="86"/>
    </row>
    <row r="332" spans="1:36" ht="15.6">
      <c r="A332" s="246"/>
      <c r="B332" s="86">
        <f>+'Ark1'!C1864</f>
        <v>2024</v>
      </c>
      <c r="C332" s="86">
        <f>+'Ark1'!L1864</f>
        <v>8</v>
      </c>
      <c r="D332" s="86" t="s">
        <v>34</v>
      </c>
      <c r="E332" s="275">
        <f>+'Ark1'!AP1864</f>
        <v>26</v>
      </c>
      <c r="F332" s="274" t="str">
        <f>VLOOKUP(E332,RNR!$D$2:$E$38,2)</f>
        <v>Blonde d`Aquitaine</v>
      </c>
      <c r="G332" s="86">
        <f>+IF(H332=0,"",'Ark1'!Q1864)</f>
        <v>2</v>
      </c>
      <c r="H332" s="366">
        <f>+'Ark1'!R1864</f>
        <v>2</v>
      </c>
      <c r="I332" s="28">
        <f>+IF(H332=0,"",'Ark1'!AE1864)</f>
        <v>4.4444444444444446</v>
      </c>
      <c r="J332" s="28"/>
      <c r="K332" s="28">
        <f>+IF(H332=0,"",'Ark1'!AF1864)</f>
        <v>4.9495627327041287</v>
      </c>
      <c r="L332" s="27">
        <f>+IF(H332=0,"",'Ark1'!T1864)</f>
        <v>6</v>
      </c>
      <c r="M332" s="298">
        <f>+IF(H332=0,"",'Ark1'!U1864)</f>
        <v>457.3</v>
      </c>
      <c r="N332" s="28"/>
      <c r="O332" s="33">
        <f>+IF(H332=0,"",'Ark1'!W1864)</f>
        <v>0</v>
      </c>
      <c r="P332" s="33">
        <f>+IF(H332=0,"",'Ark1'!X1864)</f>
        <v>100</v>
      </c>
      <c r="Q332" s="33">
        <f>+IF(H332=0,"",'Ark1'!AG1864)</f>
        <v>1865</v>
      </c>
      <c r="R332" s="33">
        <f>+IF(H332=0,"",'Ark1'!AH1864)</f>
        <v>0</v>
      </c>
      <c r="S332" s="382">
        <f>+IF(H332=0,"",'Ark1'!AR1864)</f>
        <v>225.5</v>
      </c>
      <c r="T332" s="114">
        <f>+IF(H332=0,"",'Ark1'!AS1864)</f>
        <v>39.410081812790096</v>
      </c>
      <c r="U332" s="33">
        <f>+IF(H332=0,"",'Ark1'!Y1864)</f>
        <v>82.500000000000171</v>
      </c>
      <c r="V332" s="27">
        <f>+IF(H332=0,"",'Ark1'!AA1864)</f>
        <v>0</v>
      </c>
      <c r="W332" s="298">
        <f t="shared" si="31"/>
        <v>245.20107238605897</v>
      </c>
      <c r="X332" s="33">
        <f t="shared" si="32"/>
        <v>57.162500000000001</v>
      </c>
      <c r="Y332" s="28">
        <f t="shared" si="33"/>
        <v>1</v>
      </c>
      <c r="Z332" s="246"/>
      <c r="AA332" s="249"/>
      <c r="AC332" s="28"/>
      <c r="AD332" s="27"/>
      <c r="AE332" s="250"/>
      <c r="AF332" s="86"/>
      <c r="AJ332" s="86"/>
    </row>
    <row r="333" spans="1:36" ht="15.6">
      <c r="A333" s="246"/>
      <c r="B333" s="86">
        <f>+'Ark1'!C1865</f>
        <v>2024</v>
      </c>
      <c r="C333" s="86">
        <f>+'Ark1'!L1865</f>
        <v>8</v>
      </c>
      <c r="D333" s="86" t="s">
        <v>34</v>
      </c>
      <c r="E333" s="275">
        <f>+'Ark1'!AP1865</f>
        <v>27</v>
      </c>
      <c r="F333" s="274" t="str">
        <f>VLOOKUP(E333,RNR!$D$2:$E$38,2)</f>
        <v>Highland</v>
      </c>
      <c r="G333" s="86" t="str">
        <f>+IF(H333=0,"",'Ark1'!Q1865)</f>
        <v/>
      </c>
      <c r="H333" s="366">
        <f>+'Ark1'!R1865</f>
        <v>0</v>
      </c>
      <c r="I333" s="28" t="str">
        <f>+IF(H333=0,"",'Ark1'!AE1865)</f>
        <v/>
      </c>
      <c r="J333" s="28"/>
      <c r="K333" s="28" t="str">
        <f>+IF(H333=0,"",'Ark1'!AF1865)</f>
        <v/>
      </c>
      <c r="L333" s="27" t="str">
        <f>+IF(H333=0,"",'Ark1'!T1865)</f>
        <v/>
      </c>
      <c r="M333" s="298" t="str">
        <f>+IF(H333=0,"",'Ark1'!U1865)</f>
        <v/>
      </c>
      <c r="N333" s="28"/>
      <c r="O333" s="33" t="str">
        <f>+IF(H333=0,"",'Ark1'!W1865)</f>
        <v/>
      </c>
      <c r="P333" s="33" t="str">
        <f>+IF(H333=0,"",'Ark1'!X1865)</f>
        <v/>
      </c>
      <c r="Q333" s="33" t="str">
        <f>+IF(H333=0,"",'Ark1'!AG1865)</f>
        <v/>
      </c>
      <c r="R333" s="33" t="str">
        <f>+IF(H333=0,"",'Ark1'!AH1865)</f>
        <v/>
      </c>
      <c r="S333" s="382" t="str">
        <f>+IF(H333=0,"",'Ark1'!AR1865)</f>
        <v/>
      </c>
      <c r="T333" s="114" t="str">
        <f>+IF(H333=0,"",'Ark1'!AS1865)</f>
        <v/>
      </c>
      <c r="U333" s="33" t="str">
        <f>+IF(H333=0,"",'Ark1'!Y1865)</f>
        <v/>
      </c>
      <c r="V333" s="27" t="str">
        <f>+IF(H333=0,"",'Ark1'!AA1865)</f>
        <v/>
      </c>
      <c r="W333" s="298" t="str">
        <f t="shared" si="31"/>
        <v/>
      </c>
      <c r="X333" s="33" t="str">
        <f t="shared" si="32"/>
        <v/>
      </c>
      <c r="Y333" s="28" t="str">
        <f t="shared" si="33"/>
        <v/>
      </c>
      <c r="Z333" s="246"/>
      <c r="AA333" s="249"/>
      <c r="AC333" s="28"/>
      <c r="AD333" s="27"/>
      <c r="AE333" s="250"/>
      <c r="AF333" s="86"/>
      <c r="AJ333" s="86"/>
    </row>
    <row r="334" spans="1:36" ht="15.6">
      <c r="A334" s="246"/>
      <c r="B334" s="86">
        <f>+'Ark1'!C1866</f>
        <v>2024</v>
      </c>
      <c r="C334" s="86">
        <f>+'Ark1'!L1866</f>
        <v>8</v>
      </c>
      <c r="D334" s="86" t="s">
        <v>34</v>
      </c>
      <c r="E334" s="275">
        <f>+'Ark1'!AP1866</f>
        <v>28</v>
      </c>
      <c r="F334" s="274" t="str">
        <f>VLOOKUP(E334,RNR!$D$2:$E$38,2)</f>
        <v>Tiroler Grauvieh</v>
      </c>
      <c r="G334" s="86">
        <f>+IF(H334=0,"",'Ark1'!Q1866)</f>
        <v>13</v>
      </c>
      <c r="H334" s="366">
        <f>+'Ark1'!R1866</f>
        <v>13</v>
      </c>
      <c r="I334" s="28">
        <f>+IF(H334=0,"",'Ark1'!AE1866)</f>
        <v>16.25</v>
      </c>
      <c r="J334" s="28"/>
      <c r="K334" s="28">
        <f>+IF(H334=0,"",'Ark1'!AF1866)</f>
        <v>19.447132182981235</v>
      </c>
      <c r="L334" s="27">
        <f>+IF(H334=0,"",'Ark1'!T1866)</f>
        <v>7.1538461538461551</v>
      </c>
      <c r="M334" s="298">
        <f>+IF(H334=0,"",'Ark1'!U1866)</f>
        <v>445.26153846153841</v>
      </c>
      <c r="N334" s="28"/>
      <c r="O334" s="33">
        <f>+IF(H334=0,"",'Ark1'!W1866)</f>
        <v>69.230769230769269</v>
      </c>
      <c r="P334" s="33">
        <f>+IF(H334=0,"",'Ark1'!X1866)</f>
        <v>100</v>
      </c>
      <c r="Q334" s="33">
        <f>+IF(H334=0,"",'Ark1'!AG1866)</f>
        <v>1178.3076923076919</v>
      </c>
      <c r="R334" s="33">
        <f>+IF(H334=0,"",'Ark1'!AH1866)</f>
        <v>0</v>
      </c>
      <c r="S334" s="382">
        <f>+IF(H334=0,"",'Ark1'!AR1866)</f>
        <v>217.46153846153837</v>
      </c>
      <c r="T334" s="114">
        <f>+IF(H334=0,"",'Ark1'!AS1866)</f>
        <v>43.101785440418141</v>
      </c>
      <c r="U334" s="33">
        <f>+IF(H334=0,"",'Ark1'!Y1866)</f>
        <v>52.050560308246723</v>
      </c>
      <c r="V334" s="27">
        <f>+IF(H334=0,"",'Ark1'!AA1866)</f>
        <v>1.7027648939368185</v>
      </c>
      <c r="W334" s="298">
        <f t="shared" si="31"/>
        <v>377.88223005614316</v>
      </c>
      <c r="X334" s="33">
        <f t="shared" si="32"/>
        <v>55.657692307692301</v>
      </c>
      <c r="Y334" s="28">
        <f t="shared" si="33"/>
        <v>1</v>
      </c>
      <c r="Z334" s="246"/>
      <c r="AA334" s="249"/>
      <c r="AC334" s="28"/>
      <c r="AD334" s="27"/>
      <c r="AE334" s="250"/>
      <c r="AF334" s="86"/>
      <c r="AJ334" s="86"/>
    </row>
    <row r="335" spans="1:36" ht="15.6">
      <c r="A335" s="246"/>
      <c r="B335" s="86">
        <f>+'Ark1'!C1867</f>
        <v>2024</v>
      </c>
      <c r="C335" s="86">
        <f>+'Ark1'!L1867</f>
        <v>8</v>
      </c>
      <c r="D335" s="86" t="s">
        <v>34</v>
      </c>
      <c r="E335" s="275">
        <f>+'Ark1'!AP1867</f>
        <v>29</v>
      </c>
      <c r="F335" s="274" t="str">
        <f>VLOOKUP(E335,RNR!$D$2:$E$38,2)</f>
        <v>Dexter</v>
      </c>
      <c r="G335" s="86">
        <f>+IF(H335=0,"",'Ark1'!Q1867)</f>
        <v>2</v>
      </c>
      <c r="H335" s="366">
        <f>+'Ark1'!R1867</f>
        <v>2</v>
      </c>
      <c r="I335" s="28">
        <f>+IF(H335=0,"",'Ark1'!AE1867)</f>
        <v>1.1695906432748537</v>
      </c>
      <c r="J335" s="28"/>
      <c r="K335" s="28">
        <f>+IF(H335=0,"",'Ark1'!AF1867)</f>
        <v>1.596363579950046</v>
      </c>
      <c r="L335" s="27">
        <f>+IF(H335=0,"",'Ark1'!T1867)</f>
        <v>11</v>
      </c>
      <c r="M335" s="298">
        <f>+IF(H335=0,"",'Ark1'!U1867)</f>
        <v>257.25</v>
      </c>
      <c r="N335" s="28"/>
      <c r="O335" s="33">
        <f>+IF(H335=0,"",'Ark1'!W1867)</f>
        <v>100</v>
      </c>
      <c r="P335" s="33">
        <f>+IF(H335=0,"",'Ark1'!X1867)</f>
        <v>0</v>
      </c>
      <c r="Q335" s="33">
        <f>+IF(H335=0,"",'Ark1'!AG1867)</f>
        <v>1519.5</v>
      </c>
      <c r="R335" s="33">
        <f>+IF(H335=0,"",'Ark1'!AH1867)</f>
        <v>0</v>
      </c>
      <c r="S335" s="382">
        <f>+IF(H335=0,"",'Ark1'!AR1867)</f>
        <v>174</v>
      </c>
      <c r="T335" s="114">
        <f>+IF(H335=0,"",'Ark1'!AS1867)</f>
        <v>47.788339783641035</v>
      </c>
      <c r="U335" s="33">
        <f>+IF(H335=0,"",'Ark1'!Y1867)</f>
        <v>62.450000000000017</v>
      </c>
      <c r="V335" s="27">
        <f>+IF(H335=0,"",'Ark1'!AA1867)</f>
        <v>4</v>
      </c>
      <c r="W335" s="298">
        <f t="shared" si="31"/>
        <v>169.29911154985192</v>
      </c>
      <c r="X335" s="33">
        <f t="shared" si="32"/>
        <v>32.15625</v>
      </c>
      <c r="Y335" s="28">
        <f t="shared" si="33"/>
        <v>1</v>
      </c>
      <c r="Z335" s="246"/>
      <c r="AA335" s="249"/>
      <c r="AC335" s="28"/>
      <c r="AD335" s="27"/>
      <c r="AE335" s="250"/>
      <c r="AF335" s="86"/>
      <c r="AJ335" s="86"/>
    </row>
    <row r="336" spans="1:36" ht="15.6">
      <c r="A336" s="246"/>
      <c r="B336" s="86">
        <f>+'Ark1'!C1868</f>
        <v>2024</v>
      </c>
      <c r="C336" s="86">
        <f>+'Ark1'!L1868</f>
        <v>8</v>
      </c>
      <c r="D336" s="86" t="s">
        <v>34</v>
      </c>
      <c r="E336" s="275">
        <f>+'Ark1'!AP1868</f>
        <v>30</v>
      </c>
      <c r="F336" s="274" t="str">
        <f>VLOOKUP(E336,RNR!$D$2:$E$38,2)</f>
        <v>Piemontese</v>
      </c>
      <c r="G336" s="86" t="str">
        <f>+IF(H336=0,"",'Ark1'!Q1868)</f>
        <v/>
      </c>
      <c r="H336" s="366">
        <f>+'Ark1'!R1868</f>
        <v>0</v>
      </c>
      <c r="I336" s="28" t="str">
        <f>+IF(H336=0,"",'Ark1'!AE1868)</f>
        <v/>
      </c>
      <c r="J336" s="28"/>
      <c r="K336" s="28" t="str">
        <f>+IF(H336=0,"",'Ark1'!AF1868)</f>
        <v/>
      </c>
      <c r="L336" s="27" t="str">
        <f>+IF(H336=0,"",'Ark1'!T1868)</f>
        <v/>
      </c>
      <c r="M336" s="298" t="str">
        <f>+IF(H336=0,"",'Ark1'!U1868)</f>
        <v/>
      </c>
      <c r="N336" s="28"/>
      <c r="O336" s="33" t="str">
        <f>+IF(H336=0,"",'Ark1'!W1868)</f>
        <v/>
      </c>
      <c r="P336" s="33" t="str">
        <f>+IF(H336=0,"",'Ark1'!X1868)</f>
        <v/>
      </c>
      <c r="Q336" s="33" t="str">
        <f>+IF(H336=0,"",'Ark1'!AG1868)</f>
        <v/>
      </c>
      <c r="R336" s="33" t="str">
        <f>+IF(H336=0,"",'Ark1'!AH1868)</f>
        <v/>
      </c>
      <c r="S336" s="382" t="str">
        <f>+IF(H336=0,"",'Ark1'!AR1868)</f>
        <v/>
      </c>
      <c r="T336" s="114" t="str">
        <f>+IF(H336=0,"",'Ark1'!AS1868)</f>
        <v/>
      </c>
      <c r="U336" s="33" t="str">
        <f>+IF(H336=0,"",'Ark1'!Y1868)</f>
        <v/>
      </c>
      <c r="V336" s="27" t="str">
        <f>+IF(H336=0,"",'Ark1'!AA1868)</f>
        <v/>
      </c>
      <c r="W336" s="298" t="str">
        <f t="shared" si="31"/>
        <v/>
      </c>
      <c r="X336" s="33" t="str">
        <f t="shared" si="32"/>
        <v/>
      </c>
      <c r="Y336" s="28" t="str">
        <f t="shared" si="33"/>
        <v/>
      </c>
      <c r="Z336" s="246"/>
      <c r="AA336" s="249"/>
      <c r="AC336" s="28"/>
      <c r="AD336" s="27"/>
      <c r="AE336" s="250"/>
      <c r="AF336" s="86"/>
      <c r="AJ336" s="86"/>
    </row>
    <row r="337" spans="1:54" ht="15.6">
      <c r="A337" s="246"/>
      <c r="B337" s="86">
        <f>+'Ark1'!C1869</f>
        <v>2024</v>
      </c>
      <c r="C337" s="86">
        <f>+'Ark1'!L1869</f>
        <v>8</v>
      </c>
      <c r="D337" s="86" t="s">
        <v>34</v>
      </c>
      <c r="E337" s="275">
        <f>+'Ark1'!AP1869</f>
        <v>31</v>
      </c>
      <c r="F337" s="274" t="str">
        <f>VLOOKUP(E337,RNR!$D$2:$E$38,2)</f>
        <v>Galloway</v>
      </c>
      <c r="G337" s="86">
        <f>+IF(H337=0,"",'Ark1'!Q1869)</f>
        <v>3</v>
      </c>
      <c r="H337" s="366">
        <f>+'Ark1'!R1869</f>
        <v>4</v>
      </c>
      <c r="I337" s="28">
        <f>+IF(H337=0,"",'Ark1'!AE1869)</f>
        <v>6.4516129032258052</v>
      </c>
      <c r="J337" s="28"/>
      <c r="K337" s="28">
        <f>+IF(H337=0,"",'Ark1'!AF1869)</f>
        <v>9.6145966913740555</v>
      </c>
      <c r="L337" s="27">
        <f>+IF(H337=0,"",'Ark1'!T1869)</f>
        <v>9.75</v>
      </c>
      <c r="M337" s="298">
        <f>+IF(H337=0,"",'Ark1'!U1869)</f>
        <v>451.72500000000002</v>
      </c>
      <c r="N337" s="28"/>
      <c r="O337" s="33">
        <f>+IF(H337=0,"",'Ark1'!W1869)</f>
        <v>100</v>
      </c>
      <c r="P337" s="33">
        <f>+IF(H337=0,"",'Ark1'!X1869)</f>
        <v>100</v>
      </c>
      <c r="Q337" s="33">
        <f>+IF(H337=0,"",'Ark1'!AG1869)</f>
        <v>1229.5</v>
      </c>
      <c r="R337" s="33">
        <f>+IF(H337=0,"",'Ark1'!AH1869)</f>
        <v>0</v>
      </c>
      <c r="S337" s="382">
        <f>+IF(H337=0,"",'Ark1'!AR1869)</f>
        <v>216.5</v>
      </c>
      <c r="T337" s="114">
        <f>+IF(H337=0,"",'Ark1'!AS1869)</f>
        <v>44.328358799424066</v>
      </c>
      <c r="U337" s="33">
        <f>+IF(H337=0,"",'Ark1'!Y1869)</f>
        <v>51.690539511597741</v>
      </c>
      <c r="V337" s="27">
        <f>+IF(H337=0,"",'Ark1'!AA1869)</f>
        <v>0.82915619758885006</v>
      </c>
      <c r="W337" s="298">
        <f t="shared" si="31"/>
        <v>367.40544936966245</v>
      </c>
      <c r="X337" s="33">
        <f t="shared" si="32"/>
        <v>56.465625000000003</v>
      </c>
      <c r="Y337" s="28">
        <f t="shared" si="33"/>
        <v>1.3333333333333333</v>
      </c>
      <c r="Z337" s="246"/>
      <c r="AA337" s="249"/>
      <c r="AC337" s="28"/>
      <c r="AD337" s="27"/>
      <c r="AE337" s="250"/>
      <c r="AF337" s="86"/>
      <c r="AJ337" s="86"/>
    </row>
    <row r="338" spans="1:54" ht="15.6">
      <c r="A338" s="246"/>
      <c r="B338" s="86">
        <f>+'Ark1'!C1870</f>
        <v>2024</v>
      </c>
      <c r="C338" s="86">
        <f>+'Ark1'!L1870</f>
        <v>8</v>
      </c>
      <c r="D338" s="86" t="s">
        <v>34</v>
      </c>
      <c r="E338" s="275">
        <f>+'Ark1'!AP1870</f>
        <v>32</v>
      </c>
      <c r="F338" s="274" t="str">
        <f>VLOOKUP(E338,RNR!$D$2:$E$38,2)</f>
        <v>Salers</v>
      </c>
      <c r="G338" s="86" t="str">
        <f>+IF(H338=0,"",'Ark1'!Q1870)</f>
        <v/>
      </c>
      <c r="H338" s="366">
        <f>+'Ark1'!R1870</f>
        <v>0</v>
      </c>
      <c r="I338" s="28" t="str">
        <f>+IF(H338=0,"",'Ark1'!AE1870)</f>
        <v/>
      </c>
      <c r="J338" s="28"/>
      <c r="K338" s="28" t="str">
        <f>+IF(H338=0,"",'Ark1'!AF1870)</f>
        <v/>
      </c>
      <c r="L338" s="27" t="str">
        <f>+IF(H338=0,"",'Ark1'!T1870)</f>
        <v/>
      </c>
      <c r="M338" s="298" t="str">
        <f>+IF(H338=0,"",'Ark1'!U1870)</f>
        <v/>
      </c>
      <c r="N338" s="28"/>
      <c r="O338" s="33" t="str">
        <f>+IF(H338=0,"",'Ark1'!W1870)</f>
        <v/>
      </c>
      <c r="P338" s="33" t="str">
        <f>+IF(H338=0,"",'Ark1'!X1870)</f>
        <v/>
      </c>
      <c r="Q338" s="33" t="str">
        <f>+IF(H338=0,"",'Ark1'!AG1870)</f>
        <v/>
      </c>
      <c r="R338" s="33" t="str">
        <f>+IF(H338=0,"",'Ark1'!AH1870)</f>
        <v/>
      </c>
      <c r="S338" s="382" t="str">
        <f>+IF(H338=0,"",'Ark1'!AR1870)</f>
        <v/>
      </c>
      <c r="T338" s="114" t="str">
        <f>+IF(H338=0,"",'Ark1'!AS1870)</f>
        <v/>
      </c>
      <c r="U338" s="33" t="str">
        <f>+IF(H338=0,"",'Ark1'!Y1870)</f>
        <v/>
      </c>
      <c r="V338" s="27" t="str">
        <f>+IF(H338=0,"",'Ark1'!AA1870)</f>
        <v/>
      </c>
      <c r="W338" s="298" t="str">
        <f t="shared" si="31"/>
        <v/>
      </c>
      <c r="X338" s="33" t="str">
        <f t="shared" si="32"/>
        <v/>
      </c>
      <c r="Y338" s="28" t="str">
        <f t="shared" si="33"/>
        <v/>
      </c>
      <c r="Z338" s="246"/>
      <c r="AA338" s="249"/>
      <c r="AC338" s="28"/>
      <c r="AD338" s="27"/>
      <c r="AE338" s="250"/>
      <c r="AF338" s="86"/>
      <c r="AJ338" s="86"/>
    </row>
    <row r="339" spans="1:54" ht="15.6">
      <c r="A339" s="246"/>
      <c r="B339" s="86">
        <f>+'Ark1'!C1871</f>
        <v>2024</v>
      </c>
      <c r="C339" s="86">
        <f>+'Ark1'!L1871</f>
        <v>8</v>
      </c>
      <c r="D339" s="86" t="s">
        <v>34</v>
      </c>
      <c r="E339" s="275">
        <f>+'Ark1'!AP1871</f>
        <v>33</v>
      </c>
      <c r="F339" s="274" t="str">
        <f>VLOOKUP(E339,RNR!$D$2:$E$38,2)</f>
        <v>Chianina</v>
      </c>
      <c r="G339" s="86" t="str">
        <f>+IF(H339=0,"",'Ark1'!Q1871)</f>
        <v/>
      </c>
      <c r="H339" s="366">
        <f>+'Ark1'!R1871</f>
        <v>0</v>
      </c>
      <c r="I339" s="28" t="str">
        <f>+IF(H339=0,"",'Ark1'!AE1871)</f>
        <v/>
      </c>
      <c r="J339" s="28"/>
      <c r="K339" s="28" t="str">
        <f>+IF(H339=0,"",'Ark1'!AF1871)</f>
        <v/>
      </c>
      <c r="L339" s="27" t="str">
        <f>+IF(H339=0,"",'Ark1'!T1871)</f>
        <v/>
      </c>
      <c r="M339" s="298" t="str">
        <f>+IF(H339=0,"",'Ark1'!U1871)</f>
        <v/>
      </c>
      <c r="N339" s="28"/>
      <c r="O339" s="33" t="str">
        <f>+IF(H339=0,"",'Ark1'!W1871)</f>
        <v/>
      </c>
      <c r="P339" s="33" t="str">
        <f>+IF(H339=0,"",'Ark1'!X1871)</f>
        <v/>
      </c>
      <c r="Q339" s="33" t="str">
        <f>+IF(H339=0,"",'Ark1'!AG1871)</f>
        <v/>
      </c>
      <c r="R339" s="33" t="str">
        <f>+IF(H339=0,"",'Ark1'!AH1871)</f>
        <v/>
      </c>
      <c r="S339" s="382" t="str">
        <f>+IF(H339=0,"",'Ark1'!AR1871)</f>
        <v/>
      </c>
      <c r="T339" s="114" t="str">
        <f>+IF(H339=0,"",'Ark1'!AS1871)</f>
        <v/>
      </c>
      <c r="U339" s="33" t="str">
        <f>+IF(H339=0,"",'Ark1'!Y1871)</f>
        <v/>
      </c>
      <c r="V339" s="27" t="str">
        <f>+IF(H339=0,"",'Ark1'!AA1871)</f>
        <v/>
      </c>
      <c r="W339" s="298" t="str">
        <f t="shared" si="31"/>
        <v/>
      </c>
      <c r="X339" s="33" t="str">
        <f t="shared" si="32"/>
        <v/>
      </c>
      <c r="Y339" s="28" t="str">
        <f t="shared" si="33"/>
        <v/>
      </c>
      <c r="Z339" s="246"/>
      <c r="AA339" s="249"/>
      <c r="AC339" s="28"/>
      <c r="AD339" s="27"/>
      <c r="AE339" s="250"/>
      <c r="AF339" s="86"/>
      <c r="AJ339" s="86"/>
    </row>
    <row r="340" spans="1:54" ht="15.6">
      <c r="A340" s="246"/>
      <c r="B340" s="86">
        <f>+'Ark1'!C1872</f>
        <v>2024</v>
      </c>
      <c r="C340" s="86">
        <f>+'Ark1'!L1872</f>
        <v>8</v>
      </c>
      <c r="D340" s="86" t="s">
        <v>34</v>
      </c>
      <c r="E340" s="275">
        <f>+'Ark1'!AP1872</f>
        <v>34</v>
      </c>
      <c r="F340" s="274" t="str">
        <f>VLOOKUP(E340,RNR!$D$2:$E$38,2)</f>
        <v>Belgisk blå</v>
      </c>
      <c r="G340" s="86" t="str">
        <f>+IF(H340=0,"",'Ark1'!Q1872)</f>
        <v/>
      </c>
      <c r="H340" s="366">
        <f>+'Ark1'!R1872</f>
        <v>0</v>
      </c>
      <c r="I340" s="28" t="str">
        <f>+IF(H340=0,"",'Ark1'!AE1872)</f>
        <v/>
      </c>
      <c r="J340" s="28"/>
      <c r="K340" s="28" t="str">
        <f>+IF(H340=0,"",'Ark1'!AF1872)</f>
        <v/>
      </c>
      <c r="L340" s="27" t="str">
        <f>+IF(H340=0,"",'Ark1'!T1872)</f>
        <v/>
      </c>
      <c r="M340" s="298" t="str">
        <f>+IF(H340=0,"",'Ark1'!U1872)</f>
        <v/>
      </c>
      <c r="N340" s="28"/>
      <c r="O340" s="33" t="str">
        <f>+IF(H340=0,"",'Ark1'!W1872)</f>
        <v/>
      </c>
      <c r="P340" s="33" t="str">
        <f>+IF(H340=0,"",'Ark1'!X1872)</f>
        <v/>
      </c>
      <c r="Q340" s="33" t="str">
        <f>+IF(H340=0,"",'Ark1'!AG1872)</f>
        <v/>
      </c>
      <c r="R340" s="33" t="str">
        <f>+IF(H340=0,"",'Ark1'!AH1872)</f>
        <v/>
      </c>
      <c r="S340" s="382" t="str">
        <f>+IF(H340=0,"",'Ark1'!AR1872)</f>
        <v/>
      </c>
      <c r="T340" s="114" t="str">
        <f>+IF(H340=0,"",'Ark1'!AS1872)</f>
        <v/>
      </c>
      <c r="U340" s="33" t="str">
        <f>+IF(H340=0,"",'Ark1'!Y1872)</f>
        <v/>
      </c>
      <c r="V340" s="27" t="str">
        <f>+IF(H340=0,"",'Ark1'!AA1872)</f>
        <v/>
      </c>
      <c r="W340" s="298" t="str">
        <f t="shared" si="31"/>
        <v/>
      </c>
      <c r="X340" s="33" t="str">
        <f t="shared" si="32"/>
        <v/>
      </c>
      <c r="Y340" s="28" t="str">
        <f t="shared" si="33"/>
        <v/>
      </c>
      <c r="Z340" s="246"/>
      <c r="AA340" s="249"/>
      <c r="AC340" s="28"/>
      <c r="AD340" s="27"/>
      <c r="AE340" s="250"/>
      <c r="AF340" s="86"/>
      <c r="AJ340" s="86"/>
    </row>
    <row r="341" spans="1:54" ht="15.6">
      <c r="A341" s="246"/>
      <c r="B341" s="86">
        <f>+'Ark1'!C1873</f>
        <v>2024</v>
      </c>
      <c r="C341" s="86">
        <f>+'Ark1'!L1873</f>
        <v>8</v>
      </c>
      <c r="D341" s="86" t="s">
        <v>34</v>
      </c>
      <c r="E341" s="275">
        <f>+'Ark1'!AP1873</f>
        <v>39</v>
      </c>
      <c r="F341" s="274" t="str">
        <f>VLOOKUP(E341,RNR!$D$2:$E$38,2)</f>
        <v>Wagyu</v>
      </c>
      <c r="G341" s="86">
        <f>+IF(H341=0,"",'Ark1'!Q1873)</f>
        <v>2</v>
      </c>
      <c r="H341" s="366">
        <f>+'Ark1'!R1873</f>
        <v>3</v>
      </c>
      <c r="I341" s="28">
        <f>+IF(H341=0,"",'Ark1'!AE1873)</f>
        <v>15</v>
      </c>
      <c r="J341" s="28"/>
      <c r="K341" s="28">
        <f>+IF(H341=0,"",'Ark1'!AF1873)</f>
        <v>17.386975723074563</v>
      </c>
      <c r="L341" s="27">
        <f>+IF(H341=0,"",'Ark1'!T1873)</f>
        <v>8</v>
      </c>
      <c r="M341" s="298">
        <f>+IF(H341=0,"",'Ark1'!U1873)</f>
        <v>454.06666666666678</v>
      </c>
      <c r="N341" s="28"/>
      <c r="O341" s="33">
        <f>+IF(H341=0,"",'Ark1'!W1873)</f>
        <v>66.666666666666686</v>
      </c>
      <c r="P341" s="33">
        <f>+IF(H341=0,"",'Ark1'!X1873)</f>
        <v>100</v>
      </c>
      <c r="Q341" s="33">
        <f>+IF(H341=0,"",'Ark1'!AG1873)</f>
        <v>969</v>
      </c>
      <c r="R341" s="33">
        <f>+IF(H341=0,"",'Ark1'!AH1873)</f>
        <v>0</v>
      </c>
      <c r="S341" s="382">
        <f>+IF(H341=0,"",'Ark1'!AR1873)</f>
        <v>224.6666666666666</v>
      </c>
      <c r="T341" s="114">
        <f>+IF(H341=0,"",'Ark1'!AS1873)</f>
        <v>39.999035636463354</v>
      </c>
      <c r="U341" s="33">
        <f>+IF(H341=0,"",'Ark1'!Y1873)</f>
        <v>40.641057510301025</v>
      </c>
      <c r="V341" s="27">
        <f>+IF(H341=0,"",'Ark1'!AA1873)</f>
        <v>2.4494897427831779</v>
      </c>
      <c r="W341" s="298">
        <f t="shared" si="31"/>
        <v>468.59305125559007</v>
      </c>
      <c r="X341" s="33">
        <f t="shared" si="32"/>
        <v>56.758333333333347</v>
      </c>
      <c r="Y341" s="28">
        <f t="shared" si="33"/>
        <v>1.5</v>
      </c>
      <c r="Z341" s="246"/>
      <c r="AA341" s="249"/>
      <c r="AC341" s="28"/>
      <c r="AD341" s="27"/>
      <c r="AE341" s="250"/>
      <c r="AF341" s="86"/>
      <c r="AJ341" s="86"/>
    </row>
    <row r="342" spans="1:54" ht="15.6">
      <c r="A342" s="246"/>
      <c r="B342" s="86">
        <f>+'Ark1'!C1874</f>
        <v>2024</v>
      </c>
      <c r="C342" s="86">
        <f>+'Ark1'!L1874</f>
        <v>8</v>
      </c>
      <c r="D342" s="86" t="s">
        <v>34</v>
      </c>
      <c r="E342" s="275">
        <f>+'Ark1'!AP1874</f>
        <v>40</v>
      </c>
      <c r="F342" s="274" t="str">
        <f>VLOOKUP(E342,RNR!$D$2:$E$38,2)</f>
        <v>Jak (Bos Grunniens)</v>
      </c>
      <c r="G342" s="86" t="str">
        <f>+IF(H342=0,"",'Ark1'!Q1874)</f>
        <v/>
      </c>
      <c r="H342" s="366">
        <f>+'Ark1'!R1874</f>
        <v>0</v>
      </c>
      <c r="I342" s="28" t="str">
        <f>+IF(H342=0,"",'Ark1'!AE1874)</f>
        <v/>
      </c>
      <c r="J342" s="28"/>
      <c r="K342" s="28" t="str">
        <f>+IF(H342=0,"",'Ark1'!AF1874)</f>
        <v/>
      </c>
      <c r="L342" s="27" t="str">
        <f>+IF(H342=0,"",'Ark1'!T1874)</f>
        <v/>
      </c>
      <c r="M342" s="298" t="str">
        <f>+IF(H342=0,"",'Ark1'!U1874)</f>
        <v/>
      </c>
      <c r="N342" s="28"/>
      <c r="O342" s="33" t="str">
        <f>+IF(H342=0,"",'Ark1'!W1874)</f>
        <v/>
      </c>
      <c r="P342" s="33" t="str">
        <f>+IF(H342=0,"",'Ark1'!X1874)</f>
        <v/>
      </c>
      <c r="Q342" s="33" t="str">
        <f>+IF(H342=0,"",'Ark1'!AG1874)</f>
        <v/>
      </c>
      <c r="R342" s="33" t="str">
        <f>+IF(H342=0,"",'Ark1'!AH1874)</f>
        <v/>
      </c>
      <c r="S342" s="382" t="str">
        <f>+IF(H342=0,"",'Ark1'!AR1874)</f>
        <v/>
      </c>
      <c r="T342" s="114" t="str">
        <f>+IF(H342=0,"",'Ark1'!AS1874)</f>
        <v/>
      </c>
      <c r="U342" s="33" t="str">
        <f>+IF(H342=0,"",'Ark1'!Y1874)</f>
        <v/>
      </c>
      <c r="V342" s="27" t="str">
        <f>+IF(H342=0,"",'Ark1'!AA1874)</f>
        <v/>
      </c>
      <c r="W342" s="298" t="str">
        <f t="shared" si="31"/>
        <v/>
      </c>
      <c r="X342" s="33" t="str">
        <f t="shared" si="32"/>
        <v/>
      </c>
      <c r="Y342" s="28" t="str">
        <f t="shared" si="33"/>
        <v/>
      </c>
      <c r="Z342" s="246"/>
      <c r="AA342" s="249"/>
      <c r="AC342" s="28"/>
      <c r="AD342" s="27"/>
      <c r="AE342" s="250"/>
      <c r="AF342" s="86"/>
      <c r="AJ342" s="86"/>
    </row>
    <row r="343" spans="1:54" ht="15.6">
      <c r="A343" s="246"/>
      <c r="B343" s="86">
        <f>+'Ark1'!C1875</f>
        <v>2024</v>
      </c>
      <c r="C343" s="86">
        <f>+'Ark1'!L1875</f>
        <v>8</v>
      </c>
      <c r="D343" s="86" t="s">
        <v>34</v>
      </c>
      <c r="E343" s="275">
        <f>+'Ark1'!AP1875</f>
        <v>98</v>
      </c>
      <c r="F343" s="274" t="str">
        <f>VLOOKUP(E343,RNR!$D$2:$E$38,2)</f>
        <v>Krysning</v>
      </c>
      <c r="G343" s="86">
        <f>+IF(H343=0,"",'Ark1'!Q1875)</f>
        <v>37</v>
      </c>
      <c r="H343" s="366">
        <f>+'Ark1'!R1875</f>
        <v>46</v>
      </c>
      <c r="I343" s="28">
        <f>+IF(H343=0,"",'Ark1'!AE1875)</f>
        <v>11.192214111922141</v>
      </c>
      <c r="J343" s="28"/>
      <c r="K343" s="28">
        <f>+IF(H343=0,"",'Ark1'!AF1875)</f>
        <v>14.378265105420857</v>
      </c>
      <c r="L343" s="27">
        <f>+IF(H343=0,"",'Ark1'!T1875)</f>
        <v>6.5434782608695654</v>
      </c>
      <c r="M343" s="298">
        <f>+IF(H343=0,"",'Ark1'!U1875)</f>
        <v>425.10434782608706</v>
      </c>
      <c r="N343" s="28"/>
      <c r="O343" s="33">
        <f>+IF(H343=0,"",'Ark1'!W1875)</f>
        <v>52.173913043478258</v>
      </c>
      <c r="P343" s="33">
        <f>+IF(H343=0,"",'Ark1'!X1875)</f>
        <v>80.434782608695642</v>
      </c>
      <c r="Q343" s="33">
        <f>+IF(H343=0,"",'Ark1'!AG1875)</f>
        <v>993.52173913043487</v>
      </c>
      <c r="R343" s="33">
        <f>+IF(H343=0,"",'Ark1'!AH1875)</f>
        <v>0</v>
      </c>
      <c r="S343" s="382">
        <f>+IF(H343=0,"",'Ark1'!AR1875)</f>
        <v>217.93478260869563</v>
      </c>
      <c r="T343" s="114">
        <f>+IF(H343=0,"",'Ark1'!AS1875)</f>
        <v>40.687793853600049</v>
      </c>
      <c r="U343" s="33">
        <f>+IF(H343=0,"",'Ark1'!Y1875)</f>
        <v>76.841380825589766</v>
      </c>
      <c r="V343" s="27">
        <f>+IF(H343=0,"",'Ark1'!AA1875)</f>
        <v>1.6642862648194086</v>
      </c>
      <c r="W343" s="298">
        <f t="shared" si="31"/>
        <v>427.87624173996772</v>
      </c>
      <c r="X343" s="33">
        <f t="shared" si="32"/>
        <v>53.138043478260883</v>
      </c>
      <c r="Y343" s="28">
        <f t="shared" si="33"/>
        <v>1.2432432432432432</v>
      </c>
      <c r="Z343" s="246"/>
      <c r="AA343" s="27"/>
      <c r="AC343" s="28"/>
      <c r="AD343" s="27"/>
      <c r="AE343" s="86"/>
      <c r="AF343" s="86"/>
      <c r="AJ343" s="86"/>
    </row>
    <row r="344" spans="1:54" ht="15.6">
      <c r="A344" s="246"/>
      <c r="B344" s="86">
        <f>+'Ark1'!C1876</f>
        <v>2024</v>
      </c>
      <c r="C344" s="86">
        <f>+'Ark1'!L1876</f>
        <v>8</v>
      </c>
      <c r="D344" s="86" t="s">
        <v>34</v>
      </c>
      <c r="E344" s="275">
        <f>+'Ark1'!AP1876</f>
        <v>99</v>
      </c>
      <c r="F344" s="274" t="str">
        <f>VLOOKUP(E344,RNR!$D$2:$E$38,2)</f>
        <v>Ukjent rase</v>
      </c>
      <c r="G344" s="86" t="str">
        <f>+IF(H344=0,"",'Ark1'!Q1876)</f>
        <v/>
      </c>
      <c r="H344" s="366">
        <f>+'Ark1'!R1876</f>
        <v>0</v>
      </c>
      <c r="I344" s="28" t="str">
        <f>+IF(H344=0,"",'Ark1'!AE1876)</f>
        <v/>
      </c>
      <c r="J344" s="28"/>
      <c r="K344" s="28" t="str">
        <f>+IF(H344=0,"",'Ark1'!AF1876)</f>
        <v/>
      </c>
      <c r="L344" s="27" t="str">
        <f>+IF(H344=0,"",'Ark1'!T1876)</f>
        <v/>
      </c>
      <c r="M344" s="298" t="str">
        <f>+IF(H344=0,"",'Ark1'!U1876)</f>
        <v/>
      </c>
      <c r="N344" s="28"/>
      <c r="O344" s="33" t="str">
        <f>+IF(H344=0,"",'Ark1'!W1876)</f>
        <v/>
      </c>
      <c r="P344" s="33" t="str">
        <f>+IF(H344=0,"",'Ark1'!X1876)</f>
        <v/>
      </c>
      <c r="Q344" s="33" t="str">
        <f>+IF(H344=0,"",'Ark1'!AG1876)</f>
        <v/>
      </c>
      <c r="R344" s="33" t="str">
        <f>+IF(H344=0,"",'Ark1'!AH1876)</f>
        <v/>
      </c>
      <c r="S344" s="382" t="str">
        <f>+IF(H344=0,"",'Ark1'!AR1876)</f>
        <v/>
      </c>
      <c r="T344" s="114" t="str">
        <f>+IF(H344=0,"",'Ark1'!AS1876)</f>
        <v/>
      </c>
      <c r="U344" s="33" t="str">
        <f>+IF(H344=0,"",'Ark1'!Y1876)</f>
        <v/>
      </c>
      <c r="V344" s="27" t="str">
        <f>+IF(H344=0,"",'Ark1'!AA1876)</f>
        <v/>
      </c>
      <c r="W344" s="298" t="str">
        <f t="shared" si="31"/>
        <v/>
      </c>
      <c r="X344" s="33" t="str">
        <f t="shared" si="32"/>
        <v/>
      </c>
      <c r="Y344" s="28" t="str">
        <f t="shared" si="33"/>
        <v/>
      </c>
      <c r="Z344" s="246"/>
      <c r="AA344" s="250"/>
      <c r="AC344" s="28"/>
      <c r="AD344" s="27"/>
      <c r="AE344" s="250"/>
      <c r="AF344" s="86"/>
      <c r="AJ344" s="86"/>
    </row>
    <row r="345" spans="1:54" ht="19.8">
      <c r="A345" s="246"/>
      <c r="B345" s="246"/>
      <c r="C345" s="246"/>
      <c r="D345" s="246"/>
      <c r="E345" s="246"/>
      <c r="F345" s="274" t="e">
        <f>VLOOKUP(E345,RNR!$D$2:$E$38,2)</f>
        <v>#N/A</v>
      </c>
      <c r="G345" s="246"/>
      <c r="H345" s="246"/>
      <c r="I345" s="247"/>
      <c r="J345" s="246"/>
      <c r="K345" s="247"/>
      <c r="L345" s="246"/>
      <c r="M345" s="246"/>
      <c r="N345" s="246"/>
      <c r="O345" s="248"/>
      <c r="P345" s="248"/>
      <c r="Q345" s="246"/>
      <c r="R345" s="248"/>
      <c r="S345" s="248"/>
      <c r="T345" s="248"/>
      <c r="U345" s="248"/>
      <c r="V345" s="246"/>
      <c r="W345" s="246"/>
      <c r="X345" s="248"/>
      <c r="Y345" s="248"/>
      <c r="Z345" s="246"/>
      <c r="AA345" s="249"/>
      <c r="AC345" s="28"/>
      <c r="AD345" s="27"/>
      <c r="AE345" s="250"/>
      <c r="AF345" s="86"/>
      <c r="AJ345" s="86"/>
      <c r="BB345" s="262"/>
    </row>
    <row r="346" spans="1:54" ht="19.8">
      <c r="A346" s="246"/>
      <c r="B346" s="246"/>
      <c r="C346" s="246"/>
      <c r="D346" s="246"/>
      <c r="E346" s="246"/>
      <c r="F346" s="274" t="e">
        <f>VLOOKUP(E346,RNR!$D$2:$E$38,2)</f>
        <v>#N/A</v>
      </c>
      <c r="G346" s="246"/>
      <c r="H346" s="246"/>
      <c r="I346" s="247"/>
      <c r="J346" s="246"/>
      <c r="K346" s="247"/>
      <c r="L346" s="246"/>
      <c r="M346" s="246"/>
      <c r="N346" s="246"/>
      <c r="O346" s="248"/>
      <c r="P346" s="248"/>
      <c r="Q346" s="246"/>
      <c r="R346" s="248"/>
      <c r="S346" s="248"/>
      <c r="T346" s="248"/>
      <c r="U346" s="248"/>
      <c r="V346" s="246"/>
      <c r="W346" s="246"/>
      <c r="X346" s="248"/>
      <c r="Y346" s="263"/>
      <c r="Z346" s="246"/>
      <c r="AA346" s="249"/>
      <c r="AC346" s="28"/>
      <c r="AD346" s="27"/>
      <c r="AE346" s="250"/>
      <c r="AF346" s="86"/>
      <c r="AJ346" s="86"/>
      <c r="BB346" s="262"/>
    </row>
    <row r="347" spans="1:54" ht="22.8">
      <c r="A347" s="246"/>
      <c r="B347" s="246"/>
      <c r="C347" s="276" t="s">
        <v>0</v>
      </c>
      <c r="D347" s="277"/>
      <c r="E347" s="349" t="s">
        <v>35</v>
      </c>
      <c r="F347" s="274" t="e">
        <f>VLOOKUP(E347,RNR!$D$2:$E$38,2)</f>
        <v>#N/A</v>
      </c>
      <c r="G347" s="278" t="s">
        <v>609</v>
      </c>
      <c r="H347" s="279">
        <f>SUM(H352:H386)</f>
        <v>373</v>
      </c>
      <c r="I347" s="247"/>
      <c r="J347" s="246"/>
      <c r="K347" s="247"/>
      <c r="L347" s="246"/>
      <c r="M347" s="348">
        <f>+Klasse!O19</f>
        <v>511.82195121951219</v>
      </c>
      <c r="N347" s="246" t="s">
        <v>578</v>
      </c>
      <c r="O347" s="248"/>
      <c r="P347" s="248"/>
      <c r="Q347" s="246"/>
      <c r="R347" s="248"/>
      <c r="S347" s="248"/>
      <c r="T347" s="248"/>
      <c r="U347" s="248"/>
      <c r="V347" s="246"/>
      <c r="W347" s="348">
        <f>+Klasse!Z19</f>
        <v>395.10868375352823</v>
      </c>
      <c r="X347" s="248" t="s">
        <v>632</v>
      </c>
      <c r="Y347" s="263"/>
      <c r="Z347" s="246"/>
      <c r="AA347" s="249"/>
      <c r="AC347" s="28"/>
      <c r="AD347" s="27"/>
      <c r="AE347" s="250"/>
      <c r="AF347" s="86"/>
      <c r="AJ347" s="86"/>
      <c r="BB347" s="262"/>
    </row>
    <row r="348" spans="1:54" ht="19.8">
      <c r="A348" s="246"/>
      <c r="B348" s="246"/>
      <c r="C348" s="276"/>
      <c r="D348" s="277"/>
      <c r="E348" s="277"/>
      <c r="F348" s="274" t="e">
        <f>VLOOKUP(E348,RNR!$D$2:$E$38,2)</f>
        <v>#N/A</v>
      </c>
      <c r="G348" s="277"/>
      <c r="H348" s="246"/>
      <c r="I348" s="247"/>
      <c r="J348" s="246"/>
      <c r="K348" s="247"/>
      <c r="L348" s="246"/>
      <c r="M348" s="246"/>
      <c r="N348" s="246"/>
      <c r="O348" s="248"/>
      <c r="P348" s="248"/>
      <c r="Q348" s="246"/>
      <c r="R348" s="248"/>
      <c r="S348" s="248"/>
      <c r="T348" s="248"/>
      <c r="U348" s="248"/>
      <c r="V348" s="246"/>
      <c r="W348" s="246"/>
      <c r="X348" s="248"/>
      <c r="Y348" s="263" t="s">
        <v>4</v>
      </c>
      <c r="Z348" s="246"/>
      <c r="AA348" s="249"/>
      <c r="AC348" s="28"/>
      <c r="AD348" s="27"/>
      <c r="AE348" s="250"/>
      <c r="AF348" s="86"/>
      <c r="AJ348" s="86"/>
      <c r="BB348" s="262"/>
    </row>
    <row r="349" spans="1:54" ht="19.8">
      <c r="A349" s="246"/>
      <c r="B349" s="246"/>
      <c r="C349" s="246"/>
      <c r="D349" s="246"/>
      <c r="E349" s="246"/>
      <c r="F349" s="274" t="e">
        <f>VLOOKUP(E349,RNR!$D$2:$E$38,2)</f>
        <v>#N/A</v>
      </c>
      <c r="G349" s="264" t="s">
        <v>4</v>
      </c>
      <c r="H349" s="246"/>
      <c r="I349" s="247"/>
      <c r="J349" s="247"/>
      <c r="K349" s="247"/>
      <c r="L349" s="264" t="s">
        <v>23</v>
      </c>
      <c r="M349" s="247"/>
      <c r="N349" s="247"/>
      <c r="O349" s="248" t="s">
        <v>402</v>
      </c>
      <c r="P349" s="248" t="s">
        <v>402</v>
      </c>
      <c r="Q349" s="265" t="s">
        <v>538</v>
      </c>
      <c r="R349" s="248" t="s">
        <v>402</v>
      </c>
      <c r="S349" s="248"/>
      <c r="T349" s="248"/>
      <c r="U349" s="265" t="s">
        <v>422</v>
      </c>
      <c r="V349" s="246"/>
      <c r="W349" s="264" t="s">
        <v>489</v>
      </c>
      <c r="X349" s="265" t="s">
        <v>77</v>
      </c>
      <c r="Y349" s="263" t="s">
        <v>9</v>
      </c>
      <c r="Z349" s="246"/>
      <c r="AA349" s="249"/>
      <c r="AC349" s="28"/>
      <c r="AD349" s="27"/>
      <c r="AE349" s="250"/>
      <c r="AF349" s="86"/>
      <c r="AJ349" s="86"/>
      <c r="BB349" s="262"/>
    </row>
    <row r="350" spans="1:54" ht="19.8">
      <c r="A350" s="246"/>
      <c r="B350" s="246"/>
      <c r="C350" s="246"/>
      <c r="D350" s="246"/>
      <c r="E350" s="264"/>
      <c r="F350" s="274" t="e">
        <f>VLOOKUP(E350,RNR!$D$2:$E$38,2)</f>
        <v>#N/A</v>
      </c>
      <c r="G350" s="264" t="s">
        <v>487</v>
      </c>
      <c r="H350" s="264" t="s">
        <v>4</v>
      </c>
      <c r="I350" s="263" t="s">
        <v>4</v>
      </c>
      <c r="J350" s="263"/>
      <c r="K350" s="263" t="s">
        <v>1</v>
      </c>
      <c r="L350" s="264" t="s">
        <v>493</v>
      </c>
      <c r="M350" s="263" t="s">
        <v>23</v>
      </c>
      <c r="N350" s="263"/>
      <c r="O350" s="265" t="s">
        <v>585</v>
      </c>
      <c r="P350" s="265" t="s">
        <v>500</v>
      </c>
      <c r="Q350" s="265" t="s">
        <v>563</v>
      </c>
      <c r="R350" s="265" t="s">
        <v>502</v>
      </c>
      <c r="S350" s="432" t="s">
        <v>23</v>
      </c>
      <c r="T350" s="432" t="s">
        <v>23</v>
      </c>
      <c r="U350" s="265"/>
      <c r="V350" s="264" t="s">
        <v>413</v>
      </c>
      <c r="W350" s="264" t="s">
        <v>498</v>
      </c>
      <c r="X350" s="265" t="s">
        <v>423</v>
      </c>
      <c r="Y350" s="263" t="s">
        <v>70</v>
      </c>
      <c r="Z350" s="246"/>
      <c r="AA350" s="249"/>
      <c r="AC350" s="28"/>
      <c r="AD350" s="27"/>
      <c r="AE350" s="250"/>
      <c r="AF350" s="86"/>
      <c r="AJ350" s="86"/>
      <c r="BB350" s="262"/>
    </row>
    <row r="351" spans="1:54" ht="19.8">
      <c r="A351" s="246"/>
      <c r="B351" s="246"/>
      <c r="C351" s="264" t="s">
        <v>0</v>
      </c>
      <c r="D351" s="264"/>
      <c r="E351" s="264" t="s">
        <v>612</v>
      </c>
      <c r="F351" s="274" t="e">
        <f>VLOOKUP(E351,RNR!$D$2:$E$38,2)</f>
        <v>#N/A</v>
      </c>
      <c r="G351" s="50" t="s">
        <v>488</v>
      </c>
      <c r="H351" s="50" t="s">
        <v>9</v>
      </c>
      <c r="I351" s="87" t="s">
        <v>402</v>
      </c>
      <c r="J351" s="87"/>
      <c r="K351" s="87" t="s">
        <v>402</v>
      </c>
      <c r="L351" s="50" t="s">
        <v>414</v>
      </c>
      <c r="M351" s="87" t="s">
        <v>44</v>
      </c>
      <c r="N351" s="87"/>
      <c r="O351" s="75" t="s">
        <v>561</v>
      </c>
      <c r="P351" s="75" t="s">
        <v>439</v>
      </c>
      <c r="Q351" s="75" t="s">
        <v>495</v>
      </c>
      <c r="R351" s="75" t="s">
        <v>482</v>
      </c>
      <c r="S351" s="432" t="s">
        <v>735</v>
      </c>
      <c r="T351" s="432" t="s">
        <v>736</v>
      </c>
      <c r="U351" s="75" t="s">
        <v>1</v>
      </c>
      <c r="V351" s="50" t="s">
        <v>414</v>
      </c>
      <c r="W351" s="50" t="s">
        <v>499</v>
      </c>
      <c r="X351" s="75" t="s">
        <v>424</v>
      </c>
      <c r="Y351" s="87" t="s">
        <v>566</v>
      </c>
      <c r="Z351" s="246"/>
      <c r="AA351" s="249"/>
      <c r="AC351" s="28"/>
      <c r="AD351" s="27"/>
      <c r="AE351" s="250"/>
      <c r="AF351" s="86"/>
      <c r="AJ351" s="86"/>
      <c r="BB351" s="262"/>
    </row>
    <row r="352" spans="1:54" ht="15.6">
      <c r="A352" s="246"/>
      <c r="B352" s="333">
        <f>+'Ark1'!C1877</f>
        <v>2024</v>
      </c>
      <c r="C352" s="266">
        <f>+'Ark1'!L1877</f>
        <v>9</v>
      </c>
      <c r="D352" s="266" t="s">
        <v>35</v>
      </c>
      <c r="E352" s="274">
        <f>+'Ark1'!AP1877</f>
        <v>1</v>
      </c>
      <c r="F352" s="274" t="str">
        <f>VLOOKUP(E352,RNR!$D$2:$E$38,2)</f>
        <v>NRF</v>
      </c>
      <c r="G352" s="266">
        <f>+IF(H352=0,"",'Ark1'!Q1877)</f>
        <v>1</v>
      </c>
      <c r="H352" s="366">
        <f>+'Ark1'!R1877</f>
        <v>1</v>
      </c>
      <c r="I352" s="267">
        <f>+IF(H352=0,"",'Ark1'!AE1877)</f>
        <v>2.9222676797194633E-2</v>
      </c>
      <c r="J352" s="267"/>
      <c r="K352" s="267">
        <f>+IF(H352=0,"",'Ark1'!AF1877)</f>
        <v>5.6757130313390719E-2</v>
      </c>
      <c r="L352" s="268">
        <f>+IF(H352=0,"",'Ark1'!T1877)</f>
        <v>11</v>
      </c>
      <c r="M352" s="298">
        <f>+IF(H352=0,"",'Ark1'!U1877)</f>
        <v>659.9</v>
      </c>
      <c r="N352" s="267"/>
      <c r="O352" s="269">
        <f>+IF(H352=0,"",'Ark1'!W1877)</f>
        <v>100</v>
      </c>
      <c r="P352" s="269">
        <f>+IF(H352=0,"",'Ark1'!X1877)</f>
        <v>100</v>
      </c>
      <c r="Q352" s="269">
        <f>+IF(H352=0,"",'Ark1'!AG1877)</f>
        <v>1230</v>
      </c>
      <c r="R352" s="269">
        <f>+IF(H352=0,"",'Ark1'!AH1877)</f>
        <v>0</v>
      </c>
      <c r="S352" s="382">
        <f>+IF(H352=0,"",'Ark1'!AR1877)</f>
        <v>230</v>
      </c>
      <c r="T352" s="114">
        <f>+IF(H352=0,"",'Ark1'!AS1877)</f>
        <v>54.245089175639023</v>
      </c>
      <c r="U352" s="269">
        <f>+IF(H352=0,"",'Ark1'!Y1877)</f>
        <v>0</v>
      </c>
      <c r="V352" s="268">
        <f>+IF(H352=0,"",'Ark1'!AA1877)</f>
        <v>0</v>
      </c>
      <c r="W352" s="298">
        <f t="shared" ref="W352:W386" si="34">IF(H352=0,"",1000*M352/Q352)</f>
        <v>536.5040650406504</v>
      </c>
      <c r="X352" s="269">
        <f t="shared" ref="X352:X386" si="35">IF(H352=0,"",M352/C352)</f>
        <v>73.322222222222223</v>
      </c>
      <c r="Y352" s="267">
        <f t="shared" ref="Y352:Y386" si="36">IF(H352=0,"",H352/G352)</f>
        <v>1</v>
      </c>
      <c r="Z352" s="246"/>
      <c r="AA352" s="212"/>
      <c r="AC352" s="28"/>
      <c r="AD352" s="27"/>
      <c r="AE352" s="212"/>
      <c r="AF352" s="86"/>
      <c r="AJ352" s="86"/>
    </row>
    <row r="353" spans="1:36" ht="15.6">
      <c r="A353" s="246"/>
      <c r="B353" s="333">
        <f>+'Ark1'!C1878</f>
        <v>2024</v>
      </c>
      <c r="C353" s="266">
        <f>+'Ark1'!L1878</f>
        <v>9</v>
      </c>
      <c r="D353" s="266" t="s">
        <v>35</v>
      </c>
      <c r="E353" s="274">
        <f>+'Ark1'!AP1878</f>
        <v>2</v>
      </c>
      <c r="F353" s="274" t="str">
        <f>VLOOKUP(E353,RNR!$D$2:$E$38,2)</f>
        <v>Jersey</v>
      </c>
      <c r="G353" s="266" t="str">
        <f>+IF(H353=0,"",'Ark1'!Q1878)</f>
        <v/>
      </c>
      <c r="H353" s="366">
        <f>+'Ark1'!R1878</f>
        <v>0</v>
      </c>
      <c r="I353" s="267" t="str">
        <f>+IF(H353=0,"",'Ark1'!AE1878)</f>
        <v/>
      </c>
      <c r="J353" s="267"/>
      <c r="K353" s="267" t="str">
        <f>+IF(H353=0,"",'Ark1'!AF1878)</f>
        <v/>
      </c>
      <c r="L353" s="268" t="str">
        <f>+IF(H353=0,"",'Ark1'!T1878)</f>
        <v/>
      </c>
      <c r="M353" s="298" t="str">
        <f>+IF(H353=0,"",'Ark1'!U1878)</f>
        <v/>
      </c>
      <c r="N353" s="267"/>
      <c r="O353" s="269" t="str">
        <f>+IF(H353=0,"",'Ark1'!W1878)</f>
        <v/>
      </c>
      <c r="P353" s="269" t="str">
        <f>+IF(H353=0,"",'Ark1'!X1878)</f>
        <v/>
      </c>
      <c r="Q353" s="269" t="str">
        <f>+IF(H353=0,"",'Ark1'!AG1878)</f>
        <v/>
      </c>
      <c r="R353" s="269" t="str">
        <f>+IF(H353=0,"",'Ark1'!AH1878)</f>
        <v/>
      </c>
      <c r="S353" s="382" t="str">
        <f>+IF(H353=0,"",'Ark1'!AR1892)</f>
        <v/>
      </c>
      <c r="T353" s="114" t="str">
        <f>+IF(H353=0,"",'Ark1'!AS1892)</f>
        <v/>
      </c>
      <c r="U353" s="269" t="str">
        <f>+IF(H353=0,"",'Ark1'!Y1878)</f>
        <v/>
      </c>
      <c r="V353" s="268" t="str">
        <f>+IF(H353=0,"",'Ark1'!AA1878)</f>
        <v/>
      </c>
      <c r="W353" s="298" t="str">
        <f t="shared" si="34"/>
        <v/>
      </c>
      <c r="X353" s="269" t="str">
        <f t="shared" si="35"/>
        <v/>
      </c>
      <c r="Y353" s="267" t="str">
        <f t="shared" si="36"/>
        <v/>
      </c>
      <c r="Z353" s="246"/>
      <c r="AA353" s="249"/>
      <c r="AC353" s="28"/>
      <c r="AD353" s="27"/>
      <c r="AE353" s="249"/>
      <c r="AF353" s="86"/>
      <c r="AJ353" s="86"/>
    </row>
    <row r="354" spans="1:36" ht="15.6">
      <c r="A354" s="246"/>
      <c r="B354" s="333">
        <f>+'Ark1'!C1879</f>
        <v>2024</v>
      </c>
      <c r="C354" s="266">
        <f>+'Ark1'!L1879</f>
        <v>9</v>
      </c>
      <c r="D354" s="266" t="s">
        <v>35</v>
      </c>
      <c r="E354" s="274">
        <f>+'Ark1'!AP1879</f>
        <v>3</v>
      </c>
      <c r="F354" s="274" t="str">
        <f>VLOOKUP(E354,RNR!$D$2:$E$38,2)</f>
        <v>Sidet Trønderfe og Nordlandsfe</v>
      </c>
      <c r="G354" s="266" t="str">
        <f>+IF(H354=0,"",'Ark1'!Q1879)</f>
        <v/>
      </c>
      <c r="H354" s="366">
        <f>+'Ark1'!R1879</f>
        <v>0</v>
      </c>
      <c r="I354" s="267" t="str">
        <f>+IF(H354=0,"",'Ark1'!AE1879)</f>
        <v/>
      </c>
      <c r="J354" s="267"/>
      <c r="K354" s="267" t="str">
        <f>+IF(H354=0,"",'Ark1'!AF1879)</f>
        <v/>
      </c>
      <c r="L354" s="268" t="str">
        <f>+IF(H354=0,"",'Ark1'!T1879)</f>
        <v/>
      </c>
      <c r="M354" s="298" t="str">
        <f>+IF(H354=0,"",'Ark1'!U1879)</f>
        <v/>
      </c>
      <c r="N354" s="267"/>
      <c r="O354" s="269" t="str">
        <f>+IF(H354=0,"",'Ark1'!W1879)</f>
        <v/>
      </c>
      <c r="P354" s="269" t="str">
        <f>+IF(H354=0,"",'Ark1'!X1879)</f>
        <v/>
      </c>
      <c r="Q354" s="269" t="str">
        <f>+IF(H354=0,"",'Ark1'!AG1879)</f>
        <v/>
      </c>
      <c r="R354" s="269" t="str">
        <f>+IF(H354=0,"",'Ark1'!AH1879)</f>
        <v/>
      </c>
      <c r="S354" s="382" t="str">
        <f>+IF(H354=0,"",'Ark1'!AR1893)</f>
        <v/>
      </c>
      <c r="T354" s="114" t="str">
        <f>+IF(H354=0,"",'Ark1'!AS1893)</f>
        <v/>
      </c>
      <c r="U354" s="269" t="str">
        <f>+IF(H354=0,"",'Ark1'!Y1879)</f>
        <v/>
      </c>
      <c r="V354" s="268" t="str">
        <f>+IF(H354=0,"",'Ark1'!AA1879)</f>
        <v/>
      </c>
      <c r="W354" s="298" t="str">
        <f t="shared" si="34"/>
        <v/>
      </c>
      <c r="X354" s="269" t="str">
        <f t="shared" si="35"/>
        <v/>
      </c>
      <c r="Y354" s="267" t="str">
        <f t="shared" si="36"/>
        <v/>
      </c>
      <c r="Z354" s="246"/>
      <c r="AA354" s="249"/>
      <c r="AC354" s="28"/>
      <c r="AD354" s="27"/>
      <c r="AE354" s="250"/>
      <c r="AF354" s="86"/>
      <c r="AJ354" s="86"/>
    </row>
    <row r="355" spans="1:36" ht="15.6">
      <c r="A355" s="246"/>
      <c r="B355" s="333">
        <f>+'Ark1'!C1880</f>
        <v>2024</v>
      </c>
      <c r="C355" s="266">
        <f>+'Ark1'!L1880</f>
        <v>9</v>
      </c>
      <c r="D355" s="266" t="s">
        <v>35</v>
      </c>
      <c r="E355" s="274">
        <f>+'Ark1'!AP1880</f>
        <v>4</v>
      </c>
      <c r="F355" s="274" t="str">
        <f>VLOOKUP(E355,RNR!$D$2:$E$38,2)</f>
        <v>Telemarkfe</v>
      </c>
      <c r="G355" s="266" t="str">
        <f>+IF(H355=0,"",'Ark1'!Q1880)</f>
        <v/>
      </c>
      <c r="H355" s="366">
        <f>+'Ark1'!R1880</f>
        <v>0</v>
      </c>
      <c r="I355" s="267" t="str">
        <f>+IF(H355=0,"",'Ark1'!AE1880)</f>
        <v/>
      </c>
      <c r="J355" s="267"/>
      <c r="K355" s="267" t="str">
        <f>+IF(H355=0,"",'Ark1'!AF1880)</f>
        <v/>
      </c>
      <c r="L355" s="268" t="str">
        <f>+IF(H355=0,"",'Ark1'!T1880)</f>
        <v/>
      </c>
      <c r="M355" s="298" t="str">
        <f>+IF(H355=0,"",'Ark1'!U1880)</f>
        <v/>
      </c>
      <c r="N355" s="267"/>
      <c r="O355" s="269" t="str">
        <f>+IF(H355=0,"",'Ark1'!W1880)</f>
        <v/>
      </c>
      <c r="P355" s="269" t="str">
        <f>+IF(H355=0,"",'Ark1'!X1880)</f>
        <v/>
      </c>
      <c r="Q355" s="269" t="str">
        <f>+IF(H355=0,"",'Ark1'!AG1880)</f>
        <v/>
      </c>
      <c r="R355" s="269" t="str">
        <f>+IF(H355=0,"",'Ark1'!AH1880)</f>
        <v/>
      </c>
      <c r="S355" s="382" t="str">
        <f>+IF(H355=0,"",'Ark1'!AR1894)</f>
        <v/>
      </c>
      <c r="T355" s="114" t="str">
        <f>+IF(H355=0,"",'Ark1'!AS1894)</f>
        <v/>
      </c>
      <c r="U355" s="269" t="str">
        <f>+IF(H355=0,"",'Ark1'!Y1880)</f>
        <v/>
      </c>
      <c r="V355" s="268" t="str">
        <f>+IF(H355=0,"",'Ark1'!AA1880)</f>
        <v/>
      </c>
      <c r="W355" s="298" t="str">
        <f t="shared" si="34"/>
        <v/>
      </c>
      <c r="X355" s="269" t="str">
        <f t="shared" si="35"/>
        <v/>
      </c>
      <c r="Y355" s="267" t="str">
        <f t="shared" si="36"/>
        <v/>
      </c>
      <c r="Z355" s="246"/>
      <c r="AA355" s="249"/>
      <c r="AC355" s="28"/>
      <c r="AD355" s="27"/>
      <c r="AE355" s="250"/>
      <c r="AF355" s="86"/>
      <c r="AJ355" s="86"/>
    </row>
    <row r="356" spans="1:36" ht="15.6">
      <c r="A356" s="246"/>
      <c r="B356" s="333">
        <f>+'Ark1'!C1881</f>
        <v>2024</v>
      </c>
      <c r="C356" s="266">
        <f>+'Ark1'!L1881</f>
        <v>9</v>
      </c>
      <c r="D356" s="266" t="s">
        <v>35</v>
      </c>
      <c r="E356" s="274">
        <f>+'Ark1'!AP1881</f>
        <v>5</v>
      </c>
      <c r="F356" s="274" t="str">
        <f>VLOOKUP(E356,RNR!$D$2:$E$38,2)</f>
        <v>Dølafe</v>
      </c>
      <c r="G356" s="266" t="str">
        <f>+IF(H356=0,"",'Ark1'!Q1881)</f>
        <v/>
      </c>
      <c r="H356" s="366">
        <f>+'Ark1'!R1881</f>
        <v>0</v>
      </c>
      <c r="I356" s="267" t="str">
        <f>+IF(H356=0,"",'Ark1'!AE1881)</f>
        <v/>
      </c>
      <c r="J356" s="267"/>
      <c r="K356" s="267" t="str">
        <f>+IF(H356=0,"",'Ark1'!AF1881)</f>
        <v/>
      </c>
      <c r="L356" s="268" t="str">
        <f>+IF(H356=0,"",'Ark1'!T1881)</f>
        <v/>
      </c>
      <c r="M356" s="298" t="str">
        <f>+IF(H356=0,"",'Ark1'!U1881)</f>
        <v/>
      </c>
      <c r="N356" s="267"/>
      <c r="O356" s="269" t="str">
        <f>+IF(H356=0,"",'Ark1'!W1881)</f>
        <v/>
      </c>
      <c r="P356" s="269" t="str">
        <f>+IF(H356=0,"",'Ark1'!X1881)</f>
        <v/>
      </c>
      <c r="Q356" s="269" t="str">
        <f>+IF(H356=0,"",'Ark1'!AG1881)</f>
        <v/>
      </c>
      <c r="R356" s="269" t="str">
        <f>+IF(H356=0,"",'Ark1'!AH1881)</f>
        <v/>
      </c>
      <c r="S356" s="382" t="str">
        <f>+IF(H356=0,"",'Ark1'!AR1895)</f>
        <v/>
      </c>
      <c r="T356" s="114" t="str">
        <f>+IF(H356=0,"",'Ark1'!AS1895)</f>
        <v/>
      </c>
      <c r="U356" s="269" t="str">
        <f>+IF(H356=0,"",'Ark1'!Y1881)</f>
        <v/>
      </c>
      <c r="V356" s="268" t="str">
        <f>+IF(H356=0,"",'Ark1'!AA1881)</f>
        <v/>
      </c>
      <c r="W356" s="298" t="str">
        <f t="shared" si="34"/>
        <v/>
      </c>
      <c r="X356" s="269" t="str">
        <f t="shared" si="35"/>
        <v/>
      </c>
      <c r="Y356" s="267" t="str">
        <f t="shared" si="36"/>
        <v/>
      </c>
      <c r="Z356" s="246"/>
      <c r="AA356" s="249"/>
      <c r="AC356" s="28"/>
      <c r="AD356" s="27"/>
      <c r="AE356" s="250"/>
      <c r="AF356" s="86"/>
      <c r="AJ356" s="86"/>
    </row>
    <row r="357" spans="1:36" ht="15.6">
      <c r="A357" s="246"/>
      <c r="B357" s="333">
        <f>+'Ark1'!C1882</f>
        <v>2024</v>
      </c>
      <c r="C357" s="266">
        <f>+'Ark1'!L1882</f>
        <v>9</v>
      </c>
      <c r="D357" s="266" t="s">
        <v>35</v>
      </c>
      <c r="E357" s="274">
        <f>+'Ark1'!AP1882</f>
        <v>6</v>
      </c>
      <c r="F357" s="274" t="str">
        <f>VLOOKUP(E357,RNR!$D$2:$E$38,2)</f>
        <v>Østlandsk Rødkolle</v>
      </c>
      <c r="G357" s="266" t="str">
        <f>+IF(H357=0,"",'Ark1'!Q1882)</f>
        <v/>
      </c>
      <c r="H357" s="366">
        <f>+'Ark1'!R1882</f>
        <v>0</v>
      </c>
      <c r="I357" s="267" t="str">
        <f>+IF(H357=0,"",'Ark1'!AE1882)</f>
        <v/>
      </c>
      <c r="J357" s="267"/>
      <c r="K357" s="267" t="str">
        <f>+IF(H357=0,"",'Ark1'!AF1882)</f>
        <v/>
      </c>
      <c r="L357" s="268" t="str">
        <f>+IF(H357=0,"",'Ark1'!T1882)</f>
        <v/>
      </c>
      <c r="M357" s="298" t="str">
        <f>+IF(H357=0,"",'Ark1'!U1882)</f>
        <v/>
      </c>
      <c r="N357" s="267"/>
      <c r="O357" s="269" t="str">
        <f>+IF(H357=0,"",'Ark1'!W1882)</f>
        <v/>
      </c>
      <c r="P357" s="269" t="str">
        <f>+IF(H357=0,"",'Ark1'!X1882)</f>
        <v/>
      </c>
      <c r="Q357" s="269" t="str">
        <f>+IF(H357=0,"",'Ark1'!AG1882)</f>
        <v/>
      </c>
      <c r="R357" s="269" t="str">
        <f>+IF(H357=0,"",'Ark1'!AH1882)</f>
        <v/>
      </c>
      <c r="S357" s="382" t="str">
        <f>+IF(H357=0,"",'Ark1'!AR1896)</f>
        <v/>
      </c>
      <c r="T357" s="114" t="str">
        <f>+IF(H357=0,"",'Ark1'!AS1896)</f>
        <v/>
      </c>
      <c r="U357" s="269" t="str">
        <f>+IF(H357=0,"",'Ark1'!Y1882)</f>
        <v/>
      </c>
      <c r="V357" s="268" t="str">
        <f>+IF(H357=0,"",'Ark1'!AA1882)</f>
        <v/>
      </c>
      <c r="W357" s="298" t="str">
        <f t="shared" si="34"/>
        <v/>
      </c>
      <c r="X357" s="269" t="str">
        <f t="shared" si="35"/>
        <v/>
      </c>
      <c r="Y357" s="267" t="str">
        <f t="shared" si="36"/>
        <v/>
      </c>
      <c r="Z357" s="246"/>
      <c r="AA357" s="249"/>
      <c r="AC357" s="28"/>
      <c r="AD357" s="27"/>
      <c r="AE357" s="250"/>
      <c r="AF357" s="86"/>
      <c r="AJ357" s="86"/>
    </row>
    <row r="358" spans="1:36" ht="15.6">
      <c r="A358" s="246"/>
      <c r="B358" s="333">
        <f>+'Ark1'!C1883</f>
        <v>2024</v>
      </c>
      <c r="C358" s="266">
        <f>+'Ark1'!L1883</f>
        <v>9</v>
      </c>
      <c r="D358" s="266" t="s">
        <v>35</v>
      </c>
      <c r="E358" s="274">
        <f>+'Ark1'!AP1883</f>
        <v>7</v>
      </c>
      <c r="F358" s="274" t="str">
        <f>VLOOKUP(E358,RNR!$D$2:$E$38,2)</f>
        <v>Vestlandsk Raukolle</v>
      </c>
      <c r="G358" s="266" t="str">
        <f>+IF(H358=0,"",'Ark1'!Q1883)</f>
        <v/>
      </c>
      <c r="H358" s="366">
        <f>+'Ark1'!R1883</f>
        <v>0</v>
      </c>
      <c r="I358" s="267" t="str">
        <f>+IF(H358=0,"",'Ark1'!AE1883)</f>
        <v/>
      </c>
      <c r="J358" s="267"/>
      <c r="K358" s="267" t="str">
        <f>+IF(H358=0,"",'Ark1'!AF1883)</f>
        <v/>
      </c>
      <c r="L358" s="268" t="str">
        <f>+IF(H358=0,"",'Ark1'!T1883)</f>
        <v/>
      </c>
      <c r="M358" s="298" t="str">
        <f>+IF(H358=0,"",'Ark1'!U1883)</f>
        <v/>
      </c>
      <c r="N358" s="267"/>
      <c r="O358" s="269" t="str">
        <f>+IF(H358=0,"",'Ark1'!W1883)</f>
        <v/>
      </c>
      <c r="P358" s="269" t="str">
        <f>+IF(H358=0,"",'Ark1'!X1883)</f>
        <v/>
      </c>
      <c r="Q358" s="269" t="str">
        <f>+IF(H358=0,"",'Ark1'!AG1883)</f>
        <v/>
      </c>
      <c r="R358" s="269" t="str">
        <f>+IF(H358=0,"",'Ark1'!AH1883)</f>
        <v/>
      </c>
      <c r="S358" s="382" t="str">
        <f>+IF(H358=0,"",'Ark1'!AR1897)</f>
        <v/>
      </c>
      <c r="T358" s="114" t="str">
        <f>+IF(H358=0,"",'Ark1'!AS1897)</f>
        <v/>
      </c>
      <c r="U358" s="269" t="str">
        <f>+IF(H358=0,"",'Ark1'!Y1883)</f>
        <v/>
      </c>
      <c r="V358" s="268" t="str">
        <f>+IF(H358=0,"",'Ark1'!AA1883)</f>
        <v/>
      </c>
      <c r="W358" s="298" t="str">
        <f t="shared" si="34"/>
        <v/>
      </c>
      <c r="X358" s="269" t="str">
        <f t="shared" si="35"/>
        <v/>
      </c>
      <c r="Y358" s="267" t="str">
        <f t="shared" si="36"/>
        <v/>
      </c>
      <c r="Z358" s="246"/>
      <c r="AA358" s="249"/>
      <c r="AC358" s="28"/>
      <c r="AD358" s="27"/>
      <c r="AE358" s="250"/>
      <c r="AF358" s="86"/>
      <c r="AJ358" s="86"/>
    </row>
    <row r="359" spans="1:36" ht="15.6">
      <c r="A359" s="246"/>
      <c r="B359" s="333">
        <f>+'Ark1'!C1884</f>
        <v>2024</v>
      </c>
      <c r="C359" s="266">
        <f>+'Ark1'!L1884</f>
        <v>9</v>
      </c>
      <c r="D359" s="266" t="s">
        <v>35</v>
      </c>
      <c r="E359" s="274">
        <f>+'Ark1'!AP1884</f>
        <v>8</v>
      </c>
      <c r="F359" s="274" t="str">
        <f>VLOOKUP(E359,RNR!$D$2:$E$38,2)</f>
        <v>Vestlandsk fjordfe</v>
      </c>
      <c r="G359" s="266" t="str">
        <f>+IF(H359=0,"",'Ark1'!Q1884)</f>
        <v/>
      </c>
      <c r="H359" s="366">
        <f>+'Ark1'!R1884</f>
        <v>0</v>
      </c>
      <c r="I359" s="267" t="str">
        <f>+IF(H359=0,"",'Ark1'!AE1884)</f>
        <v/>
      </c>
      <c r="J359" s="267"/>
      <c r="K359" s="267" t="str">
        <f>+IF(H359=0,"",'Ark1'!AF1884)</f>
        <v/>
      </c>
      <c r="L359" s="268" t="str">
        <f>+IF(H359=0,"",'Ark1'!T1884)</f>
        <v/>
      </c>
      <c r="M359" s="298" t="str">
        <f>+IF(H359=0,"",'Ark1'!U1884)</f>
        <v/>
      </c>
      <c r="N359" s="267"/>
      <c r="O359" s="269" t="str">
        <f>+IF(H359=0,"",'Ark1'!W1884)</f>
        <v/>
      </c>
      <c r="P359" s="269" t="str">
        <f>+IF(H359=0,"",'Ark1'!X1884)</f>
        <v/>
      </c>
      <c r="Q359" s="269" t="str">
        <f>+IF(H359=0,"",'Ark1'!AG1884)</f>
        <v/>
      </c>
      <c r="R359" s="269" t="str">
        <f>+IF(H359=0,"",'Ark1'!AH1884)</f>
        <v/>
      </c>
      <c r="S359" s="382" t="str">
        <f>+IF(H359=0,"",'Ark1'!AR1898)</f>
        <v/>
      </c>
      <c r="T359" s="114" t="str">
        <f>+IF(H359=0,"",'Ark1'!AS1898)</f>
        <v/>
      </c>
      <c r="U359" s="269" t="str">
        <f>+IF(H359=0,"",'Ark1'!Y1884)</f>
        <v/>
      </c>
      <c r="V359" s="268" t="str">
        <f>+IF(H359=0,"",'Ark1'!AA1884)</f>
        <v/>
      </c>
      <c r="W359" s="298" t="str">
        <f t="shared" si="34"/>
        <v/>
      </c>
      <c r="X359" s="269" t="str">
        <f t="shared" si="35"/>
        <v/>
      </c>
      <c r="Y359" s="267" t="str">
        <f t="shared" si="36"/>
        <v/>
      </c>
      <c r="Z359" s="246"/>
      <c r="AA359" s="249"/>
      <c r="AC359" s="28"/>
      <c r="AD359" s="27"/>
      <c r="AE359" s="250"/>
      <c r="AF359" s="86"/>
      <c r="AJ359" s="86"/>
    </row>
    <row r="360" spans="1:36" ht="15.6">
      <c r="A360" s="246"/>
      <c r="B360" s="333">
        <f>+'Ark1'!C1885</f>
        <v>2024</v>
      </c>
      <c r="C360" s="266">
        <f>+'Ark1'!L1885</f>
        <v>9</v>
      </c>
      <c r="D360" s="266" t="s">
        <v>35</v>
      </c>
      <c r="E360" s="274">
        <f>+'Ark1'!AP1885</f>
        <v>9</v>
      </c>
      <c r="F360" s="274" t="str">
        <f>VLOOKUP(E360,RNR!$D$2:$E$38,2)</f>
        <v>Holstein</v>
      </c>
      <c r="G360" s="266" t="str">
        <f>+IF(H360=0,"",'Ark1'!Q1885)</f>
        <v/>
      </c>
      <c r="H360" s="366">
        <f>+'Ark1'!R1885</f>
        <v>0</v>
      </c>
      <c r="I360" s="267" t="str">
        <f>+IF(H360=0,"",'Ark1'!AE1885)</f>
        <v/>
      </c>
      <c r="J360" s="267"/>
      <c r="K360" s="267" t="str">
        <f>+IF(H360=0,"",'Ark1'!AF1885)</f>
        <v/>
      </c>
      <c r="L360" s="268" t="str">
        <f>+IF(H360=0,"",'Ark1'!T1885)</f>
        <v/>
      </c>
      <c r="M360" s="298" t="str">
        <f>+IF(H360=0,"",'Ark1'!U1885)</f>
        <v/>
      </c>
      <c r="N360" s="267"/>
      <c r="O360" s="269" t="str">
        <f>+IF(H360=0,"",'Ark1'!W1885)</f>
        <v/>
      </c>
      <c r="P360" s="269" t="str">
        <f>+IF(H360=0,"",'Ark1'!X1885)</f>
        <v/>
      </c>
      <c r="Q360" s="269" t="str">
        <f>+IF(H360=0,"",'Ark1'!AG1885)</f>
        <v/>
      </c>
      <c r="R360" s="269" t="str">
        <f>+IF(H360=0,"",'Ark1'!AH1885)</f>
        <v/>
      </c>
      <c r="S360" s="382" t="str">
        <f>+IF(H360=0,"",'Ark1'!AR1899)</f>
        <v/>
      </c>
      <c r="T360" s="114" t="str">
        <f>+IF(H360=0,"",'Ark1'!AS1899)</f>
        <v/>
      </c>
      <c r="U360" s="269" t="str">
        <f>+IF(H360=0,"",'Ark1'!Y1885)</f>
        <v/>
      </c>
      <c r="V360" s="268" t="str">
        <f>+IF(H360=0,"",'Ark1'!AA1885)</f>
        <v/>
      </c>
      <c r="W360" s="298" t="str">
        <f t="shared" si="34"/>
        <v/>
      </c>
      <c r="X360" s="269" t="str">
        <f t="shared" si="35"/>
        <v/>
      </c>
      <c r="Y360" s="267" t="str">
        <f t="shared" si="36"/>
        <v/>
      </c>
      <c r="Z360" s="246"/>
      <c r="AA360" s="249"/>
      <c r="AC360" s="28"/>
      <c r="AD360" s="27"/>
      <c r="AE360" s="250"/>
      <c r="AF360" s="86"/>
      <c r="AJ360" s="86"/>
    </row>
    <row r="361" spans="1:36" ht="15.6">
      <c r="A361" s="246"/>
      <c r="B361" s="333">
        <f>+'Ark1'!C1886</f>
        <v>2024</v>
      </c>
      <c r="C361" s="266">
        <f>+'Ark1'!L1886</f>
        <v>9</v>
      </c>
      <c r="D361" s="266" t="s">
        <v>35</v>
      </c>
      <c r="E361" s="274">
        <f>+'Ark1'!AP1886</f>
        <v>10</v>
      </c>
      <c r="F361" s="274" t="str">
        <f>VLOOKUP(E361,RNR!$D$2:$E$38,2)</f>
        <v>Rød Dansk Mælkefe</v>
      </c>
      <c r="G361" s="266" t="str">
        <f>+IF(H361=0,"",'Ark1'!Q1886)</f>
        <v/>
      </c>
      <c r="H361" s="366">
        <f>+'Ark1'!R1886</f>
        <v>0</v>
      </c>
      <c r="I361" s="267" t="str">
        <f>+IF(H361=0,"",'Ark1'!AE1886)</f>
        <v/>
      </c>
      <c r="J361" s="267"/>
      <c r="K361" s="267" t="str">
        <f>+IF(H361=0,"",'Ark1'!AF1886)</f>
        <v/>
      </c>
      <c r="L361" s="268" t="str">
        <f>+IF(H361=0,"",'Ark1'!T1886)</f>
        <v/>
      </c>
      <c r="M361" s="298" t="str">
        <f>+IF(H361=0,"",'Ark1'!U1886)</f>
        <v/>
      </c>
      <c r="N361" s="267"/>
      <c r="O361" s="269" t="str">
        <f>+IF(H361=0,"",'Ark1'!W1886)</f>
        <v/>
      </c>
      <c r="P361" s="269" t="str">
        <f>+IF(H361=0,"",'Ark1'!X1886)</f>
        <v/>
      </c>
      <c r="Q361" s="269" t="str">
        <f>+IF(H361=0,"",'Ark1'!AG1886)</f>
        <v/>
      </c>
      <c r="R361" s="269" t="str">
        <f>+IF(H361=0,"",'Ark1'!AH1886)</f>
        <v/>
      </c>
      <c r="S361" s="382" t="str">
        <f>+IF(H361=0,"",'Ark1'!AR1900)</f>
        <v/>
      </c>
      <c r="T361" s="114" t="str">
        <f>+IF(H361=0,"",'Ark1'!AS1900)</f>
        <v/>
      </c>
      <c r="U361" s="269" t="str">
        <f>+IF(H361=0,"",'Ark1'!Y1886)</f>
        <v/>
      </c>
      <c r="V361" s="268" t="str">
        <f>+IF(H361=0,"",'Ark1'!AA1886)</f>
        <v/>
      </c>
      <c r="W361" s="298" t="str">
        <f t="shared" si="34"/>
        <v/>
      </c>
      <c r="X361" s="269" t="str">
        <f t="shared" si="35"/>
        <v/>
      </c>
      <c r="Y361" s="267" t="str">
        <f t="shared" si="36"/>
        <v/>
      </c>
      <c r="Z361" s="246"/>
      <c r="AA361" s="249"/>
      <c r="AC361" s="28"/>
      <c r="AD361" s="27"/>
      <c r="AE361" s="250"/>
      <c r="AF361" s="86"/>
      <c r="AJ361" s="86"/>
    </row>
    <row r="362" spans="1:36" ht="15.6">
      <c r="A362" s="246"/>
      <c r="B362" s="333">
        <f>+'Ark1'!C1887</f>
        <v>2024</v>
      </c>
      <c r="C362" s="266">
        <f>+'Ark1'!L1887</f>
        <v>9</v>
      </c>
      <c r="D362" s="266" t="s">
        <v>35</v>
      </c>
      <c r="E362" s="274">
        <f>+'Ark1'!AP1887</f>
        <v>11</v>
      </c>
      <c r="F362" s="274" t="str">
        <f>VLOOKUP(E362,RNR!$D$2:$E$38,2)</f>
        <v>Brown Swiss</v>
      </c>
      <c r="G362" s="266" t="str">
        <f>+IF(H362=0,"",'Ark1'!Q1887)</f>
        <v/>
      </c>
      <c r="H362" s="366">
        <f>+'Ark1'!R1887</f>
        <v>0</v>
      </c>
      <c r="I362" s="267" t="str">
        <f>+IF(H362=0,"",'Ark1'!AE1887)</f>
        <v/>
      </c>
      <c r="J362" s="267"/>
      <c r="K362" s="267" t="str">
        <f>+IF(H362=0,"",'Ark1'!AF1887)</f>
        <v/>
      </c>
      <c r="L362" s="268" t="str">
        <f>+IF(H362=0,"",'Ark1'!T1887)</f>
        <v/>
      </c>
      <c r="M362" s="298" t="str">
        <f>+IF(H362=0,"",'Ark1'!U1887)</f>
        <v/>
      </c>
      <c r="N362" s="267"/>
      <c r="O362" s="269" t="str">
        <f>+IF(H362=0,"",'Ark1'!W1887)</f>
        <v/>
      </c>
      <c r="P362" s="269" t="str">
        <f>+IF(H362=0,"",'Ark1'!X1887)</f>
        <v/>
      </c>
      <c r="Q362" s="269" t="str">
        <f>+IF(H362=0,"",'Ark1'!AG1887)</f>
        <v/>
      </c>
      <c r="R362" s="269" t="str">
        <f>+IF(H362=0,"",'Ark1'!AH1887)</f>
        <v/>
      </c>
      <c r="S362" s="382" t="str">
        <f>+IF(H362=0,"",'Ark1'!AR1901)</f>
        <v/>
      </c>
      <c r="T362" s="114" t="str">
        <f>+IF(H362=0,"",'Ark1'!AS1901)</f>
        <v/>
      </c>
      <c r="U362" s="269" t="str">
        <f>+IF(H362=0,"",'Ark1'!Y1887)</f>
        <v/>
      </c>
      <c r="V362" s="268" t="str">
        <f>+IF(H362=0,"",'Ark1'!AA1887)</f>
        <v/>
      </c>
      <c r="W362" s="298" t="str">
        <f t="shared" si="34"/>
        <v/>
      </c>
      <c r="X362" s="269" t="str">
        <f t="shared" si="35"/>
        <v/>
      </c>
      <c r="Y362" s="267" t="str">
        <f t="shared" si="36"/>
        <v/>
      </c>
      <c r="Z362" s="246"/>
      <c r="AA362" s="249"/>
      <c r="AC362" s="28"/>
      <c r="AD362" s="27"/>
      <c r="AE362" s="250"/>
      <c r="AF362" s="86"/>
      <c r="AJ362" s="86"/>
    </row>
    <row r="363" spans="1:36" ht="15.6">
      <c r="A363" s="246"/>
      <c r="B363" s="333">
        <f>+'Ark1'!C1888</f>
        <v>2024</v>
      </c>
      <c r="C363" s="266">
        <f>+'Ark1'!L1888</f>
        <v>9</v>
      </c>
      <c r="D363" s="266" t="s">
        <v>35</v>
      </c>
      <c r="E363" s="274">
        <f>+'Ark1'!AP1888</f>
        <v>12</v>
      </c>
      <c r="F363" s="274" t="str">
        <f>VLOOKUP(E363,RNR!$D$2:$E$38,2)</f>
        <v>Jarlsbergfe</v>
      </c>
      <c r="G363" s="266" t="str">
        <f>+IF(H363=0,"",'Ark1'!Q1888)</f>
        <v/>
      </c>
      <c r="H363" s="366">
        <f>+'Ark1'!R1888</f>
        <v>0</v>
      </c>
      <c r="I363" s="267" t="str">
        <f>+IF(H363=0,"",'Ark1'!AE1888)</f>
        <v/>
      </c>
      <c r="J363" s="267"/>
      <c r="K363" s="267" t="str">
        <f>+IF(H363=0,"",'Ark1'!AF1888)</f>
        <v/>
      </c>
      <c r="L363" s="268" t="str">
        <f>+IF(H363=0,"",'Ark1'!T1888)</f>
        <v/>
      </c>
      <c r="M363" s="298" t="str">
        <f>+IF(H363=0,"",'Ark1'!U1888)</f>
        <v/>
      </c>
      <c r="N363" s="267"/>
      <c r="O363" s="269" t="str">
        <f>+IF(H363=0,"",'Ark1'!W1888)</f>
        <v/>
      </c>
      <c r="P363" s="269" t="str">
        <f>+IF(H363=0,"",'Ark1'!X1888)</f>
        <v/>
      </c>
      <c r="Q363" s="269" t="str">
        <f>+IF(H363=0,"",'Ark1'!AG1888)</f>
        <v/>
      </c>
      <c r="R363" s="269" t="str">
        <f>+IF(H363=0,"",'Ark1'!AH1888)</f>
        <v/>
      </c>
      <c r="S363" s="382" t="str">
        <f>+IF(H363=0,"",'Ark1'!AR1902)</f>
        <v/>
      </c>
      <c r="T363" s="114" t="str">
        <f>+IF(H363=0,"",'Ark1'!AS1902)</f>
        <v/>
      </c>
      <c r="U363" s="269" t="str">
        <f>+IF(H363=0,"",'Ark1'!Y1888)</f>
        <v/>
      </c>
      <c r="V363" s="268" t="str">
        <f>+IF(H363=0,"",'Ark1'!AA1888)</f>
        <v/>
      </c>
      <c r="W363" s="298" t="str">
        <f t="shared" si="34"/>
        <v/>
      </c>
      <c r="X363" s="269" t="str">
        <f t="shared" si="35"/>
        <v/>
      </c>
      <c r="Y363" s="267" t="str">
        <f t="shared" si="36"/>
        <v/>
      </c>
      <c r="Z363" s="246"/>
      <c r="AA363" s="249"/>
      <c r="AC363" s="28"/>
      <c r="AD363" s="27"/>
      <c r="AE363" s="250"/>
      <c r="AF363" s="86"/>
      <c r="AJ363" s="86"/>
    </row>
    <row r="364" spans="1:36" ht="15.6">
      <c r="A364" s="246"/>
      <c r="B364" s="333">
        <f>+'Ark1'!C1889</f>
        <v>2024</v>
      </c>
      <c r="C364" s="266">
        <f>+'Ark1'!L1889</f>
        <v>9</v>
      </c>
      <c r="D364" s="266" t="s">
        <v>35</v>
      </c>
      <c r="E364" s="274">
        <f>+'Ark1'!AP1889</f>
        <v>13</v>
      </c>
      <c r="F364" s="274" t="str">
        <f>VLOOKUP(E364,RNR!$D$2:$E$38,2)</f>
        <v>Fleckvieh</v>
      </c>
      <c r="G364" s="266">
        <f>+IF(H364=0,"",'Ark1'!Q1889)</f>
        <v>5</v>
      </c>
      <c r="H364" s="366">
        <f>+'Ark1'!R1889</f>
        <v>5</v>
      </c>
      <c r="I364" s="267">
        <f>+IF(H364=0,"",'Ark1'!AE1889)</f>
        <v>17.241379310344826</v>
      </c>
      <c r="J364" s="267"/>
      <c r="K364" s="267">
        <f>+IF(H364=0,"",'Ark1'!AF1889)</f>
        <v>21.606395315365699</v>
      </c>
      <c r="L364" s="268">
        <f>+IF(H364=0,"",'Ark1'!T1889)</f>
        <v>7.6</v>
      </c>
      <c r="M364" s="298">
        <f>+IF(H364=0,"",'Ark1'!U1889)</f>
        <v>525.42000000000007</v>
      </c>
      <c r="N364" s="267"/>
      <c r="O364" s="269">
        <f>+IF(H364=0,"",'Ark1'!W1889)</f>
        <v>100</v>
      </c>
      <c r="P364" s="269">
        <f>+IF(H364=0,"",'Ark1'!X1889)</f>
        <v>100</v>
      </c>
      <c r="Q364" s="269">
        <f>+IF(H364=0,"",'Ark1'!AG1889)</f>
        <v>967.2</v>
      </c>
      <c r="R364" s="269">
        <f>+IF(H364=0,"",'Ark1'!AH1889)</f>
        <v>0</v>
      </c>
      <c r="S364" s="382">
        <f>+IF(H364=0,"",'Ark1'!AR1903)</f>
        <v>0</v>
      </c>
      <c r="T364" s="114">
        <f>+IF(H364=0,"",'Ark1'!AS1903)</f>
        <v>0</v>
      </c>
      <c r="U364" s="269">
        <f>+IF(H364=0,"",'Ark1'!Y1889)</f>
        <v>43.333931277925409</v>
      </c>
      <c r="V364" s="268">
        <f>+IF(H364=0,"",'Ark1'!AA1889)</f>
        <v>0.7999999999999986</v>
      </c>
      <c r="W364" s="298">
        <f t="shared" si="34"/>
        <v>543.23821339950382</v>
      </c>
      <c r="X364" s="269">
        <f t="shared" si="35"/>
        <v>58.38000000000001</v>
      </c>
      <c r="Y364" s="267">
        <f t="shared" si="36"/>
        <v>1</v>
      </c>
      <c r="Z364" s="246"/>
      <c r="AA364" s="249"/>
      <c r="AC364" s="28"/>
      <c r="AD364" s="27"/>
      <c r="AE364" s="250"/>
      <c r="AF364" s="86"/>
      <c r="AJ364" s="86"/>
    </row>
    <row r="365" spans="1:36" ht="15.6">
      <c r="A365" s="246"/>
      <c r="B365" s="333">
        <f>+'Ark1'!C1890</f>
        <v>2024</v>
      </c>
      <c r="C365" s="266">
        <f>+'Ark1'!L1890</f>
        <v>9</v>
      </c>
      <c r="D365" s="266" t="s">
        <v>35</v>
      </c>
      <c r="E365" s="274">
        <f>+'Ark1'!AP1890</f>
        <v>14</v>
      </c>
      <c r="F365" s="274" t="str">
        <f>VLOOKUP(E365,RNR!$D$2:$E$38,2)</f>
        <v>Canadisk Ayrshire</v>
      </c>
      <c r="G365" s="266" t="str">
        <f>+IF(H365=0,"",'Ark1'!Q1890)</f>
        <v/>
      </c>
      <c r="H365" s="366">
        <f>+'Ark1'!R1890</f>
        <v>0</v>
      </c>
      <c r="I365" s="267" t="str">
        <f>+IF(H365=0,"",'Ark1'!AE1890)</f>
        <v/>
      </c>
      <c r="J365" s="267"/>
      <c r="K365" s="267" t="str">
        <f>+IF(H365=0,"",'Ark1'!AF1890)</f>
        <v/>
      </c>
      <c r="L365" s="268" t="str">
        <f>+IF(H365=0,"",'Ark1'!T1890)</f>
        <v/>
      </c>
      <c r="M365" s="298" t="str">
        <f>+IF(H365=0,"",'Ark1'!U1890)</f>
        <v/>
      </c>
      <c r="N365" s="267"/>
      <c r="O365" s="269" t="str">
        <f>+IF(H365=0,"",'Ark1'!W1890)</f>
        <v/>
      </c>
      <c r="P365" s="269" t="str">
        <f>+IF(H365=0,"",'Ark1'!X1890)</f>
        <v/>
      </c>
      <c r="Q365" s="269" t="str">
        <f>+IF(H365=0,"",'Ark1'!AG1890)</f>
        <v/>
      </c>
      <c r="R365" s="269" t="str">
        <f>+IF(H365=0,"",'Ark1'!AH1890)</f>
        <v/>
      </c>
      <c r="S365" s="382" t="str">
        <f>+IF(H365=0,"",'Ark1'!AR1904)</f>
        <v/>
      </c>
      <c r="T365" s="114" t="str">
        <f>+IF(H365=0,"",'Ark1'!AS1904)</f>
        <v/>
      </c>
      <c r="U365" s="269" t="str">
        <f>+IF(H365=0,"",'Ark1'!Y1890)</f>
        <v/>
      </c>
      <c r="V365" s="268" t="str">
        <f>+IF(H365=0,"",'Ark1'!AA1890)</f>
        <v/>
      </c>
      <c r="W365" s="298" t="str">
        <f t="shared" si="34"/>
        <v/>
      </c>
      <c r="X365" s="269" t="str">
        <f t="shared" si="35"/>
        <v/>
      </c>
      <c r="Y365" s="267" t="str">
        <f t="shared" si="36"/>
        <v/>
      </c>
      <c r="Z365" s="246"/>
      <c r="AA365" s="249"/>
      <c r="AC365" s="28"/>
      <c r="AD365" s="27"/>
      <c r="AE365" s="250"/>
      <c r="AF365" s="86"/>
      <c r="AJ365" s="86"/>
    </row>
    <row r="366" spans="1:36" ht="15.6">
      <c r="A366" s="246"/>
      <c r="B366" s="333">
        <f>+'Ark1'!C1891</f>
        <v>2024</v>
      </c>
      <c r="C366" s="266">
        <f>+'Ark1'!L1891</f>
        <v>9</v>
      </c>
      <c r="D366" s="266" t="s">
        <v>35</v>
      </c>
      <c r="E366" s="274">
        <f>+'Ark1'!AP1891</f>
        <v>15</v>
      </c>
      <c r="F366" s="274" t="str">
        <f>VLOOKUP(E366,RNR!$D$2:$E$38,2)</f>
        <v>Montbéliard</v>
      </c>
      <c r="G366" s="266" t="str">
        <f>+IF(H366=0,"",'Ark1'!Q1891)</f>
        <v/>
      </c>
      <c r="H366" s="366">
        <f>+'Ark1'!R1891</f>
        <v>0</v>
      </c>
      <c r="I366" s="267" t="str">
        <f>+IF(H366=0,"",'Ark1'!AE1891)</f>
        <v/>
      </c>
      <c r="J366" s="267"/>
      <c r="K366" s="267" t="str">
        <f>+IF(H366=0,"",'Ark1'!AF1891)</f>
        <v/>
      </c>
      <c r="L366" s="268" t="str">
        <f>+IF(H366=0,"",'Ark1'!T1891)</f>
        <v/>
      </c>
      <c r="M366" s="298" t="str">
        <f>+IF(H366=0,"",'Ark1'!U1891)</f>
        <v/>
      </c>
      <c r="N366" s="267"/>
      <c r="O366" s="269" t="str">
        <f>+IF(H366=0,"",'Ark1'!W1891)</f>
        <v/>
      </c>
      <c r="P366" s="269" t="str">
        <f>+IF(H366=0,"",'Ark1'!X1891)</f>
        <v/>
      </c>
      <c r="Q366" s="269" t="str">
        <f>+IF(H366=0,"",'Ark1'!AG1891)</f>
        <v/>
      </c>
      <c r="R366" s="269" t="str">
        <f>+IF(H366=0,"",'Ark1'!AH1891)</f>
        <v/>
      </c>
      <c r="S366" s="382" t="str">
        <f>+IF(H366=0,"",'Ark1'!AR1905)</f>
        <v/>
      </c>
      <c r="T366" s="114" t="str">
        <f>+IF(H366=0,"",'Ark1'!AS1905)</f>
        <v/>
      </c>
      <c r="U366" s="269" t="str">
        <f>+IF(H366=0,"",'Ark1'!Y1891)</f>
        <v/>
      </c>
      <c r="V366" s="268" t="str">
        <f>+IF(H366=0,"",'Ark1'!AA1891)</f>
        <v/>
      </c>
      <c r="W366" s="298" t="str">
        <f t="shared" si="34"/>
        <v/>
      </c>
      <c r="X366" s="269" t="str">
        <f t="shared" si="35"/>
        <v/>
      </c>
      <c r="Y366" s="267" t="str">
        <f t="shared" si="36"/>
        <v/>
      </c>
      <c r="Z366" s="246"/>
      <c r="AA366" s="249"/>
      <c r="AC366" s="28"/>
      <c r="AD366" s="27"/>
      <c r="AE366" s="250"/>
      <c r="AF366" s="86"/>
      <c r="AJ366" s="86"/>
    </row>
    <row r="367" spans="1:36" ht="15.6">
      <c r="A367" s="246"/>
      <c r="B367" s="333">
        <f>+'Ark1'!C1892</f>
        <v>2024</v>
      </c>
      <c r="C367" s="266">
        <f>+'Ark1'!L1892</f>
        <v>9</v>
      </c>
      <c r="D367" s="266" t="s">
        <v>35</v>
      </c>
      <c r="E367" s="274">
        <f>+'Ark1'!AP1892</f>
        <v>16</v>
      </c>
      <c r="F367" s="274" t="str">
        <f>VLOOKUP(E367,RNR!$D$2:$E$38,2)</f>
        <v>Mørefe</v>
      </c>
      <c r="G367" s="266" t="str">
        <f>+IF(H367=0,"",'Ark1'!Q1892)</f>
        <v/>
      </c>
      <c r="H367" s="366">
        <f>+'Ark1'!R1892</f>
        <v>0</v>
      </c>
      <c r="I367" s="267" t="str">
        <f>+IF(H367=0,"",'Ark1'!AE1892)</f>
        <v/>
      </c>
      <c r="J367" s="267"/>
      <c r="K367" s="267" t="str">
        <f>+IF(H367=0,"",'Ark1'!AF1892)</f>
        <v/>
      </c>
      <c r="L367" s="268" t="str">
        <f>+IF(H367=0,"",'Ark1'!T1892)</f>
        <v/>
      </c>
      <c r="M367" s="298" t="str">
        <f>+IF(H367=0,"",'Ark1'!U1892)</f>
        <v/>
      </c>
      <c r="N367" s="267"/>
      <c r="O367" s="269" t="str">
        <f>+IF(H367=0,"",'Ark1'!W1892)</f>
        <v/>
      </c>
      <c r="P367" s="269" t="str">
        <f>+IF(H367=0,"",'Ark1'!X1892)</f>
        <v/>
      </c>
      <c r="Q367" s="269" t="str">
        <f>+IF(H367=0,"",'Ark1'!AG1892)</f>
        <v/>
      </c>
      <c r="R367" s="269" t="str">
        <f>+IF(H367=0,"",'Ark1'!AH1892)</f>
        <v/>
      </c>
      <c r="S367" s="382" t="str">
        <f>+IF(H367=0,"",'Ark1'!AR1906)</f>
        <v/>
      </c>
      <c r="T367" s="114" t="str">
        <f>+IF(H367=0,"",'Ark1'!AS1906)</f>
        <v/>
      </c>
      <c r="U367" s="269" t="str">
        <f>+IF(H367=0,"",'Ark1'!Y1892)</f>
        <v/>
      </c>
      <c r="V367" s="268" t="str">
        <f>+IF(H367=0,"",'Ark1'!AA1892)</f>
        <v/>
      </c>
      <c r="W367" s="298" t="str">
        <f t="shared" si="34"/>
        <v/>
      </c>
      <c r="X367" s="269" t="str">
        <f t="shared" si="35"/>
        <v/>
      </c>
      <c r="Y367" s="267" t="str">
        <f t="shared" si="36"/>
        <v/>
      </c>
      <c r="Z367" s="246"/>
      <c r="AA367" s="249"/>
      <c r="AC367" s="28"/>
      <c r="AD367" s="27"/>
      <c r="AE367" s="250"/>
      <c r="AF367" s="86"/>
      <c r="AJ367" s="86"/>
    </row>
    <row r="368" spans="1:36" ht="15.6">
      <c r="A368" s="246"/>
      <c r="B368" s="333">
        <f>+'Ark1'!C1893</f>
        <v>2024</v>
      </c>
      <c r="C368" s="266">
        <f>+'Ark1'!L1893</f>
        <v>9</v>
      </c>
      <c r="D368" s="266" t="s">
        <v>35</v>
      </c>
      <c r="E368" s="274">
        <f>+'Ark1'!AP1893</f>
        <v>17</v>
      </c>
      <c r="F368" s="274" t="str">
        <f>VLOOKUP(E368,RNR!$D$2:$E$38,2)</f>
        <v>Normande</v>
      </c>
      <c r="G368" s="266" t="str">
        <f>+IF(H368=0,"",'Ark1'!Q1893)</f>
        <v/>
      </c>
      <c r="H368" s="366">
        <f>+'Ark1'!R1893</f>
        <v>0</v>
      </c>
      <c r="I368" s="267" t="str">
        <f>+IF(H368=0,"",'Ark1'!AE1893)</f>
        <v/>
      </c>
      <c r="J368" s="267"/>
      <c r="K368" s="267" t="str">
        <f>+IF(H368=0,"",'Ark1'!AF1893)</f>
        <v/>
      </c>
      <c r="L368" s="268" t="str">
        <f>+IF(H368=0,"",'Ark1'!T1893)</f>
        <v/>
      </c>
      <c r="M368" s="298" t="str">
        <f>+IF(H368=0,"",'Ark1'!U1893)</f>
        <v/>
      </c>
      <c r="N368" s="267"/>
      <c r="O368" s="269" t="str">
        <f>+IF(H368=0,"",'Ark1'!W1893)</f>
        <v/>
      </c>
      <c r="P368" s="269" t="str">
        <f>+IF(H368=0,"",'Ark1'!X1893)</f>
        <v/>
      </c>
      <c r="Q368" s="269" t="str">
        <f>+IF(H368=0,"",'Ark1'!AG1893)</f>
        <v/>
      </c>
      <c r="R368" s="269" t="str">
        <f>+IF(H368=0,"",'Ark1'!AH1893)</f>
        <v/>
      </c>
      <c r="S368" s="382" t="str">
        <f>+IF(H368=0,"",'Ark1'!AR1907)</f>
        <v/>
      </c>
      <c r="T368" s="114" t="str">
        <f>+IF(H368=0,"",'Ark1'!AS1907)</f>
        <v/>
      </c>
      <c r="U368" s="269" t="str">
        <f>+IF(H368=0,"",'Ark1'!Y1893)</f>
        <v/>
      </c>
      <c r="V368" s="268" t="str">
        <f>+IF(H368=0,"",'Ark1'!AA1893)</f>
        <v/>
      </c>
      <c r="W368" s="298" t="str">
        <f t="shared" si="34"/>
        <v/>
      </c>
      <c r="X368" s="269" t="str">
        <f t="shared" si="35"/>
        <v/>
      </c>
      <c r="Y368" s="267" t="str">
        <f t="shared" si="36"/>
        <v/>
      </c>
      <c r="Z368" s="246"/>
      <c r="AA368" s="249"/>
      <c r="AC368" s="28"/>
      <c r="AD368" s="27"/>
      <c r="AE368" s="250"/>
      <c r="AF368" s="86"/>
      <c r="AJ368" s="86"/>
    </row>
    <row r="369" spans="1:36" ht="15.6">
      <c r="A369" s="246"/>
      <c r="B369" s="333">
        <f>+'Ark1'!C1894</f>
        <v>2024</v>
      </c>
      <c r="C369" s="266">
        <f>+'Ark1'!L1894</f>
        <v>9</v>
      </c>
      <c r="D369" s="266" t="s">
        <v>35</v>
      </c>
      <c r="E369" s="274">
        <f>+'Ark1'!AP1894</f>
        <v>21</v>
      </c>
      <c r="F369" s="274" t="str">
        <f>VLOOKUP(E369,RNR!$D$2:$E$38,2)</f>
        <v>Hereford</v>
      </c>
      <c r="G369" s="266">
        <f>+IF(H369=0,"",'Ark1'!Q1894)</f>
        <v>10</v>
      </c>
      <c r="H369" s="366">
        <f>+'Ark1'!R1894</f>
        <v>12</v>
      </c>
      <c r="I369" s="267">
        <f>+IF(H369=0,"",'Ark1'!AE1894)</f>
        <v>2.4390243902439024</v>
      </c>
      <c r="J369" s="267"/>
      <c r="K369" s="267">
        <f>+IF(H369=0,"",'Ark1'!AF1894)</f>
        <v>3.6721600221624207</v>
      </c>
      <c r="L369" s="268">
        <f>+IF(H369=0,"",'Ark1'!T1894)</f>
        <v>11.333333333333336</v>
      </c>
      <c r="M369" s="298">
        <f>+IF(H369=0,"",'Ark1'!U1894)</f>
        <v>567.77499999999998</v>
      </c>
      <c r="N369" s="267"/>
      <c r="O369" s="269">
        <f>+IF(H369=0,"",'Ark1'!W1894)</f>
        <v>100</v>
      </c>
      <c r="P369" s="269">
        <f>+IF(H369=0,"",'Ark1'!X1894)</f>
        <v>100</v>
      </c>
      <c r="Q369" s="269">
        <f>+IF(H369=0,"",'Ark1'!AG1894)</f>
        <v>1376.5</v>
      </c>
      <c r="R369" s="269">
        <f>+IF(H369=0,"",'Ark1'!AH1894)</f>
        <v>0</v>
      </c>
      <c r="S369" s="382">
        <f>+IF(H369=0,"",'Ark1'!AR1908)</f>
        <v>0</v>
      </c>
      <c r="T369" s="114">
        <f>+IF(H369=0,"",'Ark1'!AS1908)</f>
        <v>0</v>
      </c>
      <c r="U369" s="269">
        <f>+IF(H369=0,"",'Ark1'!Y1894)</f>
        <v>85.256907100441751</v>
      </c>
      <c r="V369" s="268">
        <f>+IF(H369=0,"",'Ark1'!AA1894)</f>
        <v>1.7950549357114975</v>
      </c>
      <c r="W369" s="298">
        <f t="shared" si="34"/>
        <v>412.47729749364328</v>
      </c>
      <c r="X369" s="269">
        <f t="shared" si="35"/>
        <v>63.086111111111109</v>
      </c>
      <c r="Y369" s="267">
        <f t="shared" si="36"/>
        <v>1.2</v>
      </c>
      <c r="Z369" s="246"/>
      <c r="AA369" s="249"/>
      <c r="AC369" s="28"/>
      <c r="AD369" s="27"/>
      <c r="AE369" s="250"/>
      <c r="AF369" s="86"/>
      <c r="AJ369" s="86"/>
    </row>
    <row r="370" spans="1:36" ht="15.6">
      <c r="A370" s="246"/>
      <c r="B370" s="333">
        <f>+'Ark1'!C1895</f>
        <v>2024</v>
      </c>
      <c r="C370" s="266">
        <f>+'Ark1'!L1895</f>
        <v>9</v>
      </c>
      <c r="D370" s="266" t="s">
        <v>35</v>
      </c>
      <c r="E370" s="274">
        <f>+'Ark1'!AP1895</f>
        <v>22</v>
      </c>
      <c r="F370" s="274" t="str">
        <f>VLOOKUP(E370,RNR!$D$2:$E$38,2)</f>
        <v>Charolais</v>
      </c>
      <c r="G370" s="266">
        <f>+IF(H370=0,"",'Ark1'!Q1895)</f>
        <v>123</v>
      </c>
      <c r="H370" s="366">
        <f>+'Ark1'!R1895</f>
        <v>139</v>
      </c>
      <c r="I370" s="267">
        <f>+IF(H370=0,"",'Ark1'!AE1895)</f>
        <v>26.078799249530956</v>
      </c>
      <c r="J370" s="267"/>
      <c r="K370" s="267">
        <f>+IF(H370=0,"",'Ark1'!AF1895)</f>
        <v>31.049765059870648</v>
      </c>
      <c r="L370" s="268">
        <f>+IF(H370=0,"",'Ark1'!T1895)</f>
        <v>6.4172661870503598</v>
      </c>
      <c r="M370" s="298">
        <f>+IF(H370=0,"",'Ark1'!U1895)</f>
        <v>541.42949640287782</v>
      </c>
      <c r="N370" s="267"/>
      <c r="O370" s="269">
        <f>+IF(H370=0,"",'Ark1'!W1895)</f>
        <v>45.323741007194251</v>
      </c>
      <c r="P370" s="269">
        <f>+IF(H370=0,"",'Ark1'!X1895)</f>
        <v>99.280575539568346</v>
      </c>
      <c r="Q370" s="269">
        <f>+IF(H370=0,"",'Ark1'!AG1895)</f>
        <v>1325.546762589928</v>
      </c>
      <c r="R370" s="269">
        <f>+IF(H370=0,"",'Ark1'!AH1895)</f>
        <v>0</v>
      </c>
      <c r="S370" s="382">
        <f>+IF(H370=0,"",'Ark1'!AR1909)</f>
        <v>0</v>
      </c>
      <c r="T370" s="114">
        <f>+IF(H370=0,"",'Ark1'!AS1909)</f>
        <v>0</v>
      </c>
      <c r="U370" s="269">
        <f>+IF(H370=0,"",'Ark1'!Y1895)</f>
        <v>87.011435991320326</v>
      </c>
      <c r="V370" s="268">
        <f>+IF(H370=0,"",'Ark1'!AA1895)</f>
        <v>1.3776180077175295</v>
      </c>
      <c r="W370" s="298">
        <f t="shared" si="34"/>
        <v>408.45748462694922</v>
      </c>
      <c r="X370" s="269">
        <f t="shared" si="35"/>
        <v>60.158832933653088</v>
      </c>
      <c r="Y370" s="267">
        <f t="shared" si="36"/>
        <v>1.1300813008130082</v>
      </c>
      <c r="Z370" s="246"/>
      <c r="AA370" s="249"/>
      <c r="AC370" s="28"/>
      <c r="AD370" s="27"/>
      <c r="AE370" s="250"/>
      <c r="AF370" s="86"/>
      <c r="AJ370" s="86"/>
    </row>
    <row r="371" spans="1:36" ht="15.6">
      <c r="A371" s="246"/>
      <c r="B371" s="333">
        <f>+'Ark1'!C1896</f>
        <v>2024</v>
      </c>
      <c r="C371" s="266">
        <f>+'Ark1'!L1896</f>
        <v>9</v>
      </c>
      <c r="D371" s="266" t="s">
        <v>35</v>
      </c>
      <c r="E371" s="274">
        <f>+'Ark1'!AP1896</f>
        <v>23</v>
      </c>
      <c r="F371" s="274" t="str">
        <f>VLOOKUP(E371,RNR!$D$2:$E$38,2)</f>
        <v>Aberdeen Angus</v>
      </c>
      <c r="G371" s="266">
        <f>+IF(H371=0,"",'Ark1'!Q1896)</f>
        <v>45</v>
      </c>
      <c r="H371" s="366">
        <f>+'Ark1'!R1896</f>
        <v>47</v>
      </c>
      <c r="I371" s="267">
        <f>+IF(H371=0,"",'Ark1'!AE1896)</f>
        <v>7.2530864197530862</v>
      </c>
      <c r="J371" s="267"/>
      <c r="K371" s="267">
        <f>+IF(H371=0,"",'Ark1'!AF1896)</f>
        <v>9.8313786829151439</v>
      </c>
      <c r="L371" s="268">
        <f>+IF(H371=0,"",'Ark1'!T1896)</f>
        <v>10.106382978723406</v>
      </c>
      <c r="M371" s="298">
        <f>+IF(H371=0,"",'Ark1'!U1896)</f>
        <v>527.44468085106394</v>
      </c>
      <c r="N371" s="267"/>
      <c r="O371" s="269">
        <f>+IF(H371=0,"",'Ark1'!W1896)</f>
        <v>97.872340425531874</v>
      </c>
      <c r="P371" s="269">
        <f>+IF(H371=0,"",'Ark1'!X1896)</f>
        <v>100</v>
      </c>
      <c r="Q371" s="269">
        <f>+IF(H371=0,"",'Ark1'!AG1896)</f>
        <v>1218.6595744680856</v>
      </c>
      <c r="R371" s="269">
        <f>+IF(H371=0,"",'Ark1'!AH1896)</f>
        <v>0</v>
      </c>
      <c r="S371" s="382">
        <f>+IF(H371=0,"",'Ark1'!AR1910)</f>
        <v>219</v>
      </c>
      <c r="T371" s="114">
        <f>+IF(H371=0,"",'Ark1'!AS1910)</f>
        <v>42.920016137065929</v>
      </c>
      <c r="U371" s="269">
        <f>+IF(H371=0,"",'Ark1'!Y1896)</f>
        <v>69.925917663398508</v>
      </c>
      <c r="V371" s="268">
        <f>+IF(H371=0,"",'Ark1'!AA1896)</f>
        <v>1.9266776889654087</v>
      </c>
      <c r="W371" s="298">
        <f t="shared" si="34"/>
        <v>432.8072350158003</v>
      </c>
      <c r="X371" s="269">
        <f t="shared" si="35"/>
        <v>58.604964539007106</v>
      </c>
      <c r="Y371" s="267">
        <f t="shared" si="36"/>
        <v>1.0444444444444445</v>
      </c>
      <c r="Z371" s="246"/>
      <c r="AA371" s="249"/>
      <c r="AC371" s="28"/>
      <c r="AD371" s="27"/>
      <c r="AE371" s="250"/>
      <c r="AF371" s="86"/>
      <c r="AJ371" s="86"/>
    </row>
    <row r="372" spans="1:36" ht="15.6">
      <c r="A372" s="246"/>
      <c r="B372" s="333">
        <f>+'Ark1'!C1897</f>
        <v>2024</v>
      </c>
      <c r="C372" s="266">
        <f>+'Ark1'!L1897</f>
        <v>9</v>
      </c>
      <c r="D372" s="266" t="s">
        <v>35</v>
      </c>
      <c r="E372" s="274">
        <f>+'Ark1'!AP1897</f>
        <v>24</v>
      </c>
      <c r="F372" s="274" t="str">
        <f>VLOOKUP(E372,RNR!$D$2:$E$38,2)</f>
        <v>Limousin</v>
      </c>
      <c r="G372" s="266">
        <f>+IF(H372=0,"",'Ark1'!Q1897)</f>
        <v>99</v>
      </c>
      <c r="H372" s="366">
        <f>+'Ark1'!R1897</f>
        <v>119</v>
      </c>
      <c r="I372" s="267">
        <f>+IF(H372=0,"",'Ark1'!AE1897)</f>
        <v>27.356321839080461</v>
      </c>
      <c r="J372" s="267"/>
      <c r="K372" s="267">
        <f>+IF(H372=0,"",'Ark1'!AF1897)</f>
        <v>30.21802457384252</v>
      </c>
      <c r="L372" s="268">
        <f>+IF(H372=0,"",'Ark1'!T1897)</f>
        <v>5.4789915966386564</v>
      </c>
      <c r="M372" s="298">
        <f>+IF(H372=0,"",'Ark1'!U1897)</f>
        <v>473.25210084033603</v>
      </c>
      <c r="N372" s="267"/>
      <c r="O372" s="269">
        <f>+IF(H372=0,"",'Ark1'!W1897)</f>
        <v>25.210084033613441</v>
      </c>
      <c r="P372" s="269">
        <f>+IF(H372=0,"",'Ark1'!X1897)</f>
        <v>91.596638655462172</v>
      </c>
      <c r="Q372" s="269">
        <f>+IF(H372=0,"",'Ark1'!AG1897)</f>
        <v>1380.6722689075632</v>
      </c>
      <c r="R372" s="269">
        <f>+IF(H372=0,"",'Ark1'!AH1897)</f>
        <v>0</v>
      </c>
      <c r="S372" s="382">
        <f>+IF(H372=0,"",'Ark1'!AR1911)</f>
        <v>199</v>
      </c>
      <c r="T372" s="114">
        <f>+IF(H372=0,"",'Ark1'!AS1911)</f>
        <v>46.316276211998598</v>
      </c>
      <c r="U372" s="269">
        <f>+IF(H372=0,"",'Ark1'!Y1897)</f>
        <v>89.980769045988765</v>
      </c>
      <c r="V372" s="268">
        <f>+IF(H372=0,"",'Ark1'!AA1897)</f>
        <v>1.6795794766597913</v>
      </c>
      <c r="W372" s="298">
        <f t="shared" si="34"/>
        <v>342.76932440657322</v>
      </c>
      <c r="X372" s="269">
        <f t="shared" si="35"/>
        <v>52.583566760037336</v>
      </c>
      <c r="Y372" s="267">
        <f t="shared" si="36"/>
        <v>1.202020202020202</v>
      </c>
      <c r="Z372" s="246"/>
      <c r="AA372" s="249"/>
      <c r="AC372" s="28"/>
      <c r="AD372" s="27"/>
      <c r="AE372" s="250"/>
      <c r="AF372" s="86"/>
      <c r="AJ372" s="86"/>
    </row>
    <row r="373" spans="1:36" ht="15.6">
      <c r="A373" s="246"/>
      <c r="B373" s="333">
        <f>+'Ark1'!C1898</f>
        <v>2024</v>
      </c>
      <c r="C373" s="266">
        <f>+'Ark1'!L1898</f>
        <v>9</v>
      </c>
      <c r="D373" s="266" t="s">
        <v>35</v>
      </c>
      <c r="E373" s="274">
        <f>+'Ark1'!AP1898</f>
        <v>25</v>
      </c>
      <c r="F373" s="274" t="str">
        <f>VLOOKUP(E373,RNR!$D$2:$E$38,2)</f>
        <v>Kjøttsimmental</v>
      </c>
      <c r="G373" s="266">
        <f>+IF(H373=0,"",'Ark1'!Q1898)</f>
        <v>15</v>
      </c>
      <c r="H373" s="366">
        <f>+'Ark1'!R1898</f>
        <v>22</v>
      </c>
      <c r="I373" s="267">
        <f>+IF(H373=0,"",'Ark1'!AE1898)</f>
        <v>10.045662100456623</v>
      </c>
      <c r="J373" s="267"/>
      <c r="K373" s="267">
        <f>+IF(H373=0,"",'Ark1'!AF1898)</f>
        <v>11.953659927037153</v>
      </c>
      <c r="L373" s="268">
        <f>+IF(H373=0,"",'Ark1'!T1898)</f>
        <v>7.1363636363636376</v>
      </c>
      <c r="M373" s="298">
        <f>+IF(H373=0,"",'Ark1'!U1898)</f>
        <v>539.4545454545455</v>
      </c>
      <c r="N373" s="267"/>
      <c r="O373" s="269">
        <f>+IF(H373=0,"",'Ark1'!W1898)</f>
        <v>77.272727272727266</v>
      </c>
      <c r="P373" s="269">
        <f>+IF(H373=0,"",'Ark1'!X1898)</f>
        <v>100</v>
      </c>
      <c r="Q373" s="269">
        <f>+IF(H373=0,"",'Ark1'!AG1898)</f>
        <v>1179.5</v>
      </c>
      <c r="R373" s="269">
        <f>+IF(H373=0,"",'Ark1'!AH1898)</f>
        <v>0</v>
      </c>
      <c r="S373" s="382">
        <f>+IF(H373=0,"",'Ark1'!AR1912)</f>
        <v>0</v>
      </c>
      <c r="T373" s="114">
        <f>+IF(H373=0,"",'Ark1'!AS1912)</f>
        <v>0</v>
      </c>
      <c r="U373" s="269">
        <f>+IF(H373=0,"",'Ark1'!Y1898)</f>
        <v>90.179239332628626</v>
      </c>
      <c r="V373" s="268">
        <f>+IF(H373=0,"",'Ark1'!AA1898)</f>
        <v>1.3913843513649049</v>
      </c>
      <c r="W373" s="298">
        <f t="shared" si="34"/>
        <v>457.35866507379865</v>
      </c>
      <c r="X373" s="269">
        <f t="shared" si="35"/>
        <v>59.939393939393945</v>
      </c>
      <c r="Y373" s="267">
        <f t="shared" si="36"/>
        <v>1.4666666666666666</v>
      </c>
      <c r="Z373" s="246"/>
      <c r="AA373" s="249"/>
      <c r="AC373" s="28"/>
      <c r="AD373" s="27"/>
      <c r="AE373" s="250"/>
      <c r="AF373" s="86"/>
      <c r="AJ373" s="86"/>
    </row>
    <row r="374" spans="1:36" ht="15.6">
      <c r="A374" s="246"/>
      <c r="B374" s="333">
        <f>+'Ark1'!C1899</f>
        <v>2024</v>
      </c>
      <c r="C374" s="266">
        <f>+'Ark1'!L1899</f>
        <v>9</v>
      </c>
      <c r="D374" s="266" t="s">
        <v>35</v>
      </c>
      <c r="E374" s="274">
        <f>+'Ark1'!AP1899</f>
        <v>26</v>
      </c>
      <c r="F374" s="274" t="str">
        <f>VLOOKUP(E374,RNR!$D$2:$E$38,2)</f>
        <v>Blonde d`Aquitaine</v>
      </c>
      <c r="G374" s="266">
        <f>+IF(H374=0,"",'Ark1'!Q1899)</f>
        <v>9</v>
      </c>
      <c r="H374" s="366">
        <f>+'Ark1'!R1899</f>
        <v>9</v>
      </c>
      <c r="I374" s="267">
        <f>+IF(H374=0,"",'Ark1'!AE1899)</f>
        <v>20</v>
      </c>
      <c r="J374" s="267"/>
      <c r="K374" s="267">
        <f>+IF(H374=0,"",'Ark1'!AF1899)</f>
        <v>26.358883886050751</v>
      </c>
      <c r="L374" s="268">
        <f>+IF(H374=0,"",'Ark1'!T1899)</f>
        <v>4.8888888888888884</v>
      </c>
      <c r="M374" s="298">
        <f>+IF(H374=0,"",'Ark1'!U1899)</f>
        <v>541.18888888888887</v>
      </c>
      <c r="N374" s="267"/>
      <c r="O374" s="269">
        <f>+IF(H374=0,"",'Ark1'!W1899)</f>
        <v>11.111111111111112</v>
      </c>
      <c r="P374" s="269">
        <f>+IF(H374=0,"",'Ark1'!X1899)</f>
        <v>100</v>
      </c>
      <c r="Q374" s="269">
        <f>+IF(H374=0,"",'Ark1'!AG1899)</f>
        <v>1712.8888888888889</v>
      </c>
      <c r="R374" s="269">
        <f>+IF(H374=0,"",'Ark1'!AH1899)</f>
        <v>0</v>
      </c>
      <c r="S374" s="382">
        <f>+IF(H374=0,"",'Ark1'!AR1913)</f>
        <v>0</v>
      </c>
      <c r="T374" s="114">
        <f>+IF(H374=0,"",'Ark1'!AS1913)</f>
        <v>0</v>
      </c>
      <c r="U374" s="269">
        <f>+IF(H374=0,"",'Ark1'!Y1899)</f>
        <v>70.858849434703117</v>
      </c>
      <c r="V374" s="268">
        <f>+IF(H374=0,"",'Ark1'!AA1899)</f>
        <v>1.3698697784375491</v>
      </c>
      <c r="W374" s="298">
        <f t="shared" si="34"/>
        <v>315.95096004151532</v>
      </c>
      <c r="X374" s="269">
        <f t="shared" si="35"/>
        <v>60.132098765432097</v>
      </c>
      <c r="Y374" s="267">
        <f t="shared" si="36"/>
        <v>1</v>
      </c>
      <c r="Z374" s="246"/>
      <c r="AA374" s="249"/>
      <c r="AC374" s="28"/>
      <c r="AD374" s="27"/>
      <c r="AE374" s="250"/>
      <c r="AF374" s="86"/>
      <c r="AJ374" s="86"/>
    </row>
    <row r="375" spans="1:36" ht="15.6">
      <c r="A375" s="246"/>
      <c r="B375" s="333">
        <f>+'Ark1'!C1900</f>
        <v>2024</v>
      </c>
      <c r="C375" s="266">
        <f>+'Ark1'!L1900</f>
        <v>9</v>
      </c>
      <c r="D375" s="266" t="s">
        <v>35</v>
      </c>
      <c r="E375" s="274">
        <f>+'Ark1'!AP1900</f>
        <v>27</v>
      </c>
      <c r="F375" s="274" t="str">
        <f>VLOOKUP(E375,RNR!$D$2:$E$38,2)</f>
        <v>Highland</v>
      </c>
      <c r="G375" s="266" t="str">
        <f>+IF(H375=0,"",'Ark1'!Q1900)</f>
        <v/>
      </c>
      <c r="H375" s="366">
        <f>+'Ark1'!R1900</f>
        <v>0</v>
      </c>
      <c r="I375" s="267" t="str">
        <f>+IF(H375=0,"",'Ark1'!AE1900)</f>
        <v/>
      </c>
      <c r="J375" s="267"/>
      <c r="K375" s="267" t="str">
        <f>+IF(H375=0,"",'Ark1'!AF1900)</f>
        <v/>
      </c>
      <c r="L375" s="268" t="str">
        <f>+IF(H375=0,"",'Ark1'!T1900)</f>
        <v/>
      </c>
      <c r="M375" s="298" t="str">
        <f>+IF(H375=0,"",'Ark1'!U1900)</f>
        <v/>
      </c>
      <c r="N375" s="267"/>
      <c r="O375" s="269" t="str">
        <f>+IF(H375=0,"",'Ark1'!W1900)</f>
        <v/>
      </c>
      <c r="P375" s="269" t="str">
        <f>+IF(H375=0,"",'Ark1'!X1900)</f>
        <v/>
      </c>
      <c r="Q375" s="269" t="str">
        <f>+IF(H375=0,"",'Ark1'!AG1900)</f>
        <v/>
      </c>
      <c r="R375" s="269" t="str">
        <f>+IF(H375=0,"",'Ark1'!AH1900)</f>
        <v/>
      </c>
      <c r="S375" s="382" t="str">
        <f>+IF(H375=0,"",'Ark1'!AR1914)</f>
        <v/>
      </c>
      <c r="T375" s="114" t="str">
        <f>+IF(H375=0,"",'Ark1'!AS1914)</f>
        <v/>
      </c>
      <c r="U375" s="269" t="str">
        <f>+IF(H375=0,"",'Ark1'!Y1900)</f>
        <v/>
      </c>
      <c r="V375" s="268" t="str">
        <f>+IF(H375=0,"",'Ark1'!AA1900)</f>
        <v/>
      </c>
      <c r="W375" s="298" t="str">
        <f t="shared" si="34"/>
        <v/>
      </c>
      <c r="X375" s="269" t="str">
        <f t="shared" si="35"/>
        <v/>
      </c>
      <c r="Y375" s="267" t="str">
        <f t="shared" si="36"/>
        <v/>
      </c>
      <c r="Z375" s="246"/>
      <c r="AA375" s="249"/>
      <c r="AC375" s="28"/>
      <c r="AD375" s="27"/>
      <c r="AE375" s="250"/>
      <c r="AF375" s="86"/>
      <c r="AJ375" s="86"/>
    </row>
    <row r="376" spans="1:36" ht="15.6">
      <c r="A376" s="246"/>
      <c r="B376" s="333">
        <f>+'Ark1'!C1901</f>
        <v>2024</v>
      </c>
      <c r="C376" s="266">
        <f>+'Ark1'!L1901</f>
        <v>9</v>
      </c>
      <c r="D376" s="266" t="s">
        <v>35</v>
      </c>
      <c r="E376" s="274">
        <f>+'Ark1'!AP1901</f>
        <v>28</v>
      </c>
      <c r="F376" s="274" t="str">
        <f>VLOOKUP(E376,RNR!$D$2:$E$38,2)</f>
        <v>Tiroler Grauvieh</v>
      </c>
      <c r="G376" s="266">
        <f>+IF(H376=0,"",'Ark1'!Q1901)</f>
        <v>5</v>
      </c>
      <c r="H376" s="366">
        <f>+'Ark1'!R1901</f>
        <v>5</v>
      </c>
      <c r="I376" s="267">
        <f>+IF(H376=0,"",'Ark1'!AE1901)</f>
        <v>6.25</v>
      </c>
      <c r="J376" s="267"/>
      <c r="K376" s="267">
        <f>+IF(H376=0,"",'Ark1'!AF1901)</f>
        <v>6.7969547922378126</v>
      </c>
      <c r="L376" s="268">
        <f>+IF(H376=0,"",'Ark1'!T1901)</f>
        <v>7.4</v>
      </c>
      <c r="M376" s="298">
        <f>+IF(H376=0,"",'Ark1'!U1901)</f>
        <v>404.62000000000006</v>
      </c>
      <c r="N376" s="267"/>
      <c r="O376" s="269">
        <f>+IF(H376=0,"",'Ark1'!W1901)</f>
        <v>80</v>
      </c>
      <c r="P376" s="269">
        <f>+IF(H376=0,"",'Ark1'!X1901)</f>
        <v>100</v>
      </c>
      <c r="Q376" s="269">
        <f>+IF(H376=0,"",'Ark1'!AG1901)</f>
        <v>800.8</v>
      </c>
      <c r="R376" s="269">
        <f>+IF(H376=0,"",'Ark1'!AH1901)</f>
        <v>0</v>
      </c>
      <c r="S376" s="382">
        <f>+IF(H376=0,"",'Ark1'!AR1915)</f>
        <v>0</v>
      </c>
      <c r="T376" s="114">
        <f>+IF(H376=0,"",'Ark1'!AS1915)</f>
        <v>0</v>
      </c>
      <c r="U376" s="269">
        <f>+IF(H376=0,"",'Ark1'!Y1901)</f>
        <v>24.62278619490418</v>
      </c>
      <c r="V376" s="268">
        <f>+IF(H376=0,"",'Ark1'!AA1901)</f>
        <v>1.0198039027185559</v>
      </c>
      <c r="W376" s="298">
        <f t="shared" si="34"/>
        <v>505.26973026973036</v>
      </c>
      <c r="X376" s="269">
        <f t="shared" si="35"/>
        <v>44.957777777777785</v>
      </c>
      <c r="Y376" s="267">
        <f t="shared" si="36"/>
        <v>1</v>
      </c>
      <c r="Z376" s="246"/>
      <c r="AA376" s="249"/>
      <c r="AC376" s="28"/>
      <c r="AD376" s="27"/>
      <c r="AE376" s="250"/>
      <c r="AF376" s="86"/>
      <c r="AJ376" s="86"/>
    </row>
    <row r="377" spans="1:36" ht="15.6">
      <c r="A377" s="246"/>
      <c r="B377" s="333">
        <f>+'Ark1'!C1902</f>
        <v>2024</v>
      </c>
      <c r="C377" s="266">
        <f>+'Ark1'!L1902</f>
        <v>9</v>
      </c>
      <c r="D377" s="266" t="s">
        <v>35</v>
      </c>
      <c r="E377" s="274">
        <f>+'Ark1'!AP1902</f>
        <v>29</v>
      </c>
      <c r="F377" s="274" t="str">
        <f>VLOOKUP(E377,RNR!$D$2:$E$38,2)</f>
        <v>Dexter</v>
      </c>
      <c r="G377" s="266" t="str">
        <f>+IF(H377=0,"",'Ark1'!Q1902)</f>
        <v/>
      </c>
      <c r="H377" s="366">
        <f>+'Ark1'!R1902</f>
        <v>0</v>
      </c>
      <c r="I377" s="267" t="str">
        <f>+IF(H377=0,"",'Ark1'!AE1902)</f>
        <v/>
      </c>
      <c r="J377" s="267"/>
      <c r="K377" s="267" t="str">
        <f>+IF(H377=0,"",'Ark1'!AF1902)</f>
        <v/>
      </c>
      <c r="L377" s="268" t="str">
        <f>+IF(H377=0,"",'Ark1'!T1902)</f>
        <v/>
      </c>
      <c r="M377" s="298" t="str">
        <f>+IF(H377=0,"",'Ark1'!U1902)</f>
        <v/>
      </c>
      <c r="N377" s="267"/>
      <c r="O377" s="269" t="str">
        <f>+IF(H377=0,"",'Ark1'!W1902)</f>
        <v/>
      </c>
      <c r="P377" s="269" t="str">
        <f>+IF(H377=0,"",'Ark1'!X1902)</f>
        <v/>
      </c>
      <c r="Q377" s="269" t="str">
        <f>+IF(H377=0,"",'Ark1'!AG1902)</f>
        <v/>
      </c>
      <c r="R377" s="269" t="str">
        <f>+IF(H377=0,"",'Ark1'!AH1902)</f>
        <v/>
      </c>
      <c r="S377" s="382" t="str">
        <f>+IF(H377=0,"",'Ark1'!AR1916)</f>
        <v/>
      </c>
      <c r="T377" s="114" t="str">
        <f>+IF(H377=0,"",'Ark1'!AS1916)</f>
        <v/>
      </c>
      <c r="U377" s="269" t="str">
        <f>+IF(H377=0,"",'Ark1'!Y1902)</f>
        <v/>
      </c>
      <c r="V377" s="268" t="str">
        <f>+IF(H377=0,"",'Ark1'!AA1902)</f>
        <v/>
      </c>
      <c r="W377" s="298" t="str">
        <f t="shared" si="34"/>
        <v/>
      </c>
      <c r="X377" s="269" t="str">
        <f t="shared" si="35"/>
        <v/>
      </c>
      <c r="Y377" s="267" t="str">
        <f t="shared" si="36"/>
        <v/>
      </c>
      <c r="Z377" s="246"/>
      <c r="AA377" s="249"/>
      <c r="AC377" s="28"/>
      <c r="AD377" s="27"/>
      <c r="AE377" s="250"/>
      <c r="AF377" s="86"/>
      <c r="AJ377" s="86"/>
    </row>
    <row r="378" spans="1:36" ht="15.6">
      <c r="A378" s="246"/>
      <c r="B378" s="333">
        <f>+'Ark1'!C1903</f>
        <v>2024</v>
      </c>
      <c r="C378" s="266">
        <f>+'Ark1'!L1903</f>
        <v>9</v>
      </c>
      <c r="D378" s="266" t="s">
        <v>35</v>
      </c>
      <c r="E378" s="274">
        <f>+'Ark1'!AP1903</f>
        <v>30</v>
      </c>
      <c r="F378" s="274" t="str">
        <f>VLOOKUP(E378,RNR!$D$2:$E$38,2)</f>
        <v>Piemontese</v>
      </c>
      <c r="G378" s="266" t="str">
        <f>+IF(H378=0,"",'Ark1'!Q1903)</f>
        <v/>
      </c>
      <c r="H378" s="366">
        <f>+'Ark1'!R1903</f>
        <v>0</v>
      </c>
      <c r="I378" s="267" t="str">
        <f>+IF(H378=0,"",'Ark1'!AE1903)</f>
        <v/>
      </c>
      <c r="J378" s="267"/>
      <c r="K378" s="267" t="str">
        <f>+IF(H378=0,"",'Ark1'!AF1903)</f>
        <v/>
      </c>
      <c r="L378" s="268" t="str">
        <f>+IF(H378=0,"",'Ark1'!T1903)</f>
        <v/>
      </c>
      <c r="M378" s="298" t="str">
        <f>+IF(H378=0,"",'Ark1'!U1903)</f>
        <v/>
      </c>
      <c r="N378" s="267"/>
      <c r="O378" s="269" t="str">
        <f>+IF(H378=0,"",'Ark1'!W1903)</f>
        <v/>
      </c>
      <c r="P378" s="269" t="str">
        <f>+IF(H378=0,"",'Ark1'!X1903)</f>
        <v/>
      </c>
      <c r="Q378" s="269" t="str">
        <f>+IF(H378=0,"",'Ark1'!AG1903)</f>
        <v/>
      </c>
      <c r="R378" s="269" t="str">
        <f>+IF(H378=0,"",'Ark1'!AH1903)</f>
        <v/>
      </c>
      <c r="S378" s="382" t="str">
        <f>+IF(H378=0,"",'Ark1'!AR1917)</f>
        <v/>
      </c>
      <c r="T378" s="114" t="str">
        <f>+IF(H378=0,"",'Ark1'!AS1917)</f>
        <v/>
      </c>
      <c r="U378" s="269" t="str">
        <f>+IF(H378=0,"",'Ark1'!Y1903)</f>
        <v/>
      </c>
      <c r="V378" s="268" t="str">
        <f>+IF(H378=0,"",'Ark1'!AA1903)</f>
        <v/>
      </c>
      <c r="W378" s="298" t="str">
        <f t="shared" si="34"/>
        <v/>
      </c>
      <c r="X378" s="269" t="str">
        <f t="shared" si="35"/>
        <v/>
      </c>
      <c r="Y378" s="267" t="str">
        <f t="shared" si="36"/>
        <v/>
      </c>
      <c r="Z378" s="246"/>
      <c r="AA378" s="249"/>
      <c r="AC378" s="28"/>
      <c r="AD378" s="27"/>
      <c r="AE378" s="250"/>
      <c r="AF378" s="86"/>
      <c r="AJ378" s="86"/>
    </row>
    <row r="379" spans="1:36" ht="15.6">
      <c r="A379" s="246"/>
      <c r="B379" s="333">
        <f>+'Ark1'!C1904</f>
        <v>2024</v>
      </c>
      <c r="C379" s="266">
        <f>+'Ark1'!L1904</f>
        <v>9</v>
      </c>
      <c r="D379" s="266" t="s">
        <v>35</v>
      </c>
      <c r="E379" s="274">
        <f>+'Ark1'!AP1904</f>
        <v>31</v>
      </c>
      <c r="F379" s="274" t="str">
        <f>VLOOKUP(E379,RNR!$D$2:$E$38,2)</f>
        <v>Galloway</v>
      </c>
      <c r="G379" s="266">
        <f>+IF(H379=0,"",'Ark1'!Q1904)</f>
        <v>1</v>
      </c>
      <c r="H379" s="366">
        <f>+'Ark1'!R1904</f>
        <v>1</v>
      </c>
      <c r="I379" s="267">
        <f>+IF(H379=0,"",'Ark1'!AE1904)</f>
        <v>1.6129032258064513</v>
      </c>
      <c r="J379" s="267"/>
      <c r="K379" s="267">
        <f>+IF(H379=0,"",'Ark1'!AF1904)</f>
        <v>1.8118159131179736</v>
      </c>
      <c r="L379" s="268">
        <f>+IF(H379=0,"",'Ark1'!T1904)</f>
        <v>8</v>
      </c>
      <c r="M379" s="298">
        <f>+IF(H379=0,"",'Ark1'!U1904)</f>
        <v>340.5</v>
      </c>
      <c r="N379" s="267"/>
      <c r="O379" s="269">
        <f>+IF(H379=0,"",'Ark1'!W1904)</f>
        <v>100</v>
      </c>
      <c r="P379" s="269">
        <f>+IF(H379=0,"",'Ark1'!X1904)</f>
        <v>0</v>
      </c>
      <c r="Q379" s="269">
        <f>+IF(H379=0,"",'Ark1'!AG1904)</f>
        <v>745</v>
      </c>
      <c r="R379" s="269">
        <f>+IF(H379=0,"",'Ark1'!AH1904)</f>
        <v>0</v>
      </c>
      <c r="S379" s="382">
        <f>+IF(H379=0,"",'Ark1'!AR1918)</f>
        <v>0</v>
      </c>
      <c r="T379" s="114">
        <f>+IF(H379=0,"",'Ark1'!AS1918)</f>
        <v>0</v>
      </c>
      <c r="U379" s="269">
        <f>+IF(H379=0,"",'Ark1'!Y1904)</f>
        <v>0</v>
      </c>
      <c r="V379" s="268">
        <f>+IF(H379=0,"",'Ark1'!AA1904)</f>
        <v>0</v>
      </c>
      <c r="W379" s="298">
        <f t="shared" si="34"/>
        <v>457.04697986577179</v>
      </c>
      <c r="X379" s="269">
        <f t="shared" si="35"/>
        <v>37.833333333333336</v>
      </c>
      <c r="Y379" s="267">
        <f t="shared" si="36"/>
        <v>1</v>
      </c>
      <c r="Z379" s="246"/>
      <c r="AA379" s="249"/>
      <c r="AC379" s="28"/>
      <c r="AD379" s="27"/>
      <c r="AE379" s="250"/>
      <c r="AF379" s="86"/>
      <c r="AJ379" s="86"/>
    </row>
    <row r="380" spans="1:36" ht="15.6">
      <c r="A380" s="246"/>
      <c r="B380" s="333">
        <f>+'Ark1'!C1905</f>
        <v>2024</v>
      </c>
      <c r="C380" s="266">
        <f>+'Ark1'!L1905</f>
        <v>9</v>
      </c>
      <c r="D380" s="266" t="s">
        <v>35</v>
      </c>
      <c r="E380" s="274">
        <f>+'Ark1'!AP1905</f>
        <v>32</v>
      </c>
      <c r="F380" s="274" t="str">
        <f>VLOOKUP(E380,RNR!$D$2:$E$38,2)</f>
        <v>Salers</v>
      </c>
      <c r="G380" s="266" t="str">
        <f>+IF(H380=0,"",'Ark1'!Q1905)</f>
        <v/>
      </c>
      <c r="H380" s="366">
        <f>+'Ark1'!R1905</f>
        <v>0</v>
      </c>
      <c r="I380" s="267" t="str">
        <f>+IF(H380=0,"",'Ark1'!AE1905)</f>
        <v/>
      </c>
      <c r="J380" s="267"/>
      <c r="K380" s="267" t="str">
        <f>+IF(H380=0,"",'Ark1'!AF1905)</f>
        <v/>
      </c>
      <c r="L380" s="268" t="str">
        <f>+IF(H380=0,"",'Ark1'!T1905)</f>
        <v/>
      </c>
      <c r="M380" s="298" t="str">
        <f>+IF(H380=0,"",'Ark1'!U1905)</f>
        <v/>
      </c>
      <c r="N380" s="267"/>
      <c r="O380" s="269" t="str">
        <f>+IF(H380=0,"",'Ark1'!W1905)</f>
        <v/>
      </c>
      <c r="P380" s="269" t="str">
        <f>+IF(H380=0,"",'Ark1'!X1905)</f>
        <v/>
      </c>
      <c r="Q380" s="269" t="str">
        <f>+IF(H380=0,"",'Ark1'!AG1905)</f>
        <v/>
      </c>
      <c r="R380" s="269" t="str">
        <f>+IF(H380=0,"",'Ark1'!AH1905)</f>
        <v/>
      </c>
      <c r="S380" s="382" t="str">
        <f>+IF(H380=0,"",'Ark1'!AR1919)</f>
        <v/>
      </c>
      <c r="T380" s="114" t="str">
        <f>+IF(H380=0,"",'Ark1'!AS1919)</f>
        <v/>
      </c>
      <c r="U380" s="269" t="str">
        <f>+IF(H380=0,"",'Ark1'!Y1905)</f>
        <v/>
      </c>
      <c r="V380" s="268" t="str">
        <f>+IF(H380=0,"",'Ark1'!AA1905)</f>
        <v/>
      </c>
      <c r="W380" s="298" t="str">
        <f t="shared" si="34"/>
        <v/>
      </c>
      <c r="X380" s="269" t="str">
        <f t="shared" si="35"/>
        <v/>
      </c>
      <c r="Y380" s="267" t="str">
        <f t="shared" si="36"/>
        <v/>
      </c>
      <c r="Z380" s="246"/>
      <c r="AA380" s="249"/>
      <c r="AC380" s="28"/>
      <c r="AD380" s="27"/>
      <c r="AE380" s="250"/>
      <c r="AF380" s="86"/>
      <c r="AJ380" s="86"/>
    </row>
    <row r="381" spans="1:36" ht="15.6">
      <c r="A381" s="246"/>
      <c r="B381" s="333">
        <f>+'Ark1'!C1906</f>
        <v>2024</v>
      </c>
      <c r="C381" s="266">
        <f>+'Ark1'!L1906</f>
        <v>9</v>
      </c>
      <c r="D381" s="266" t="s">
        <v>35</v>
      </c>
      <c r="E381" s="274">
        <f>+'Ark1'!AP1906</f>
        <v>33</v>
      </c>
      <c r="F381" s="274" t="str">
        <f>VLOOKUP(E381,RNR!$D$2:$E$38,2)</f>
        <v>Chianina</v>
      </c>
      <c r="G381" s="266" t="str">
        <f>+IF(H381=0,"",'Ark1'!Q1906)</f>
        <v/>
      </c>
      <c r="H381" s="366">
        <f>+'Ark1'!R1906</f>
        <v>0</v>
      </c>
      <c r="I381" s="267" t="str">
        <f>+IF(H381=0,"",'Ark1'!AE1906)</f>
        <v/>
      </c>
      <c r="J381" s="267"/>
      <c r="K381" s="267" t="str">
        <f>+IF(H381=0,"",'Ark1'!AF1906)</f>
        <v/>
      </c>
      <c r="L381" s="268" t="str">
        <f>+IF(H381=0,"",'Ark1'!T1906)</f>
        <v/>
      </c>
      <c r="M381" s="298" t="str">
        <f>+IF(H381=0,"",'Ark1'!U1906)</f>
        <v/>
      </c>
      <c r="N381" s="267"/>
      <c r="O381" s="269" t="str">
        <f>+IF(H381=0,"",'Ark1'!W1906)</f>
        <v/>
      </c>
      <c r="P381" s="269" t="str">
        <f>+IF(H381=0,"",'Ark1'!X1906)</f>
        <v/>
      </c>
      <c r="Q381" s="269" t="str">
        <f>+IF(H381=0,"",'Ark1'!AG1906)</f>
        <v/>
      </c>
      <c r="R381" s="269" t="str">
        <f>+IF(H381=0,"",'Ark1'!AH1906)</f>
        <v/>
      </c>
      <c r="S381" s="382" t="str">
        <f>+IF(H381=0,"",'Ark1'!AR1920)</f>
        <v/>
      </c>
      <c r="T381" s="114" t="str">
        <f>+IF(H381=0,"",'Ark1'!AS1920)</f>
        <v/>
      </c>
      <c r="U381" s="269" t="str">
        <f>+IF(H381=0,"",'Ark1'!Y1906)</f>
        <v/>
      </c>
      <c r="V381" s="268" t="str">
        <f>+IF(H381=0,"",'Ark1'!AA1906)</f>
        <v/>
      </c>
      <c r="W381" s="298" t="str">
        <f t="shared" si="34"/>
        <v/>
      </c>
      <c r="X381" s="269" t="str">
        <f t="shared" si="35"/>
        <v/>
      </c>
      <c r="Y381" s="267" t="str">
        <f t="shared" si="36"/>
        <v/>
      </c>
      <c r="Z381" s="246"/>
      <c r="AA381" s="249"/>
      <c r="AC381" s="28"/>
      <c r="AD381" s="27"/>
      <c r="AE381" s="250"/>
      <c r="AF381" s="86"/>
      <c r="AJ381" s="86"/>
    </row>
    <row r="382" spans="1:36" ht="15.6">
      <c r="A382" s="246"/>
      <c r="B382" s="333">
        <f>+'Ark1'!C1907</f>
        <v>2024</v>
      </c>
      <c r="C382" s="266">
        <f>+'Ark1'!L1907</f>
        <v>9</v>
      </c>
      <c r="D382" s="266" t="s">
        <v>35</v>
      </c>
      <c r="E382" s="274">
        <f>+'Ark1'!AP1907</f>
        <v>34</v>
      </c>
      <c r="F382" s="274" t="str">
        <f>VLOOKUP(E382,RNR!$D$2:$E$38,2)</f>
        <v>Belgisk blå</v>
      </c>
      <c r="G382" s="266" t="str">
        <f>+IF(H382=0,"",'Ark1'!Q1907)</f>
        <v/>
      </c>
      <c r="H382" s="366">
        <f>+'Ark1'!R1907</f>
        <v>0</v>
      </c>
      <c r="I382" s="267" t="str">
        <f>+IF(H382=0,"",'Ark1'!AE1907)</f>
        <v/>
      </c>
      <c r="J382" s="267"/>
      <c r="K382" s="267" t="str">
        <f>+IF(H382=0,"",'Ark1'!AF1907)</f>
        <v/>
      </c>
      <c r="L382" s="268" t="str">
        <f>+IF(H382=0,"",'Ark1'!T1907)</f>
        <v/>
      </c>
      <c r="M382" s="298" t="str">
        <f>+IF(H382=0,"",'Ark1'!U1907)</f>
        <v/>
      </c>
      <c r="N382" s="267"/>
      <c r="O382" s="269" t="str">
        <f>+IF(H382=0,"",'Ark1'!W1907)</f>
        <v/>
      </c>
      <c r="P382" s="269" t="str">
        <f>+IF(H382=0,"",'Ark1'!X1907)</f>
        <v/>
      </c>
      <c r="Q382" s="269" t="str">
        <f>+IF(H382=0,"",'Ark1'!AG1907)</f>
        <v/>
      </c>
      <c r="R382" s="269" t="str">
        <f>+IF(H382=0,"",'Ark1'!AH1907)</f>
        <v/>
      </c>
      <c r="S382" s="382" t="str">
        <f>+IF(H382=0,"",'Ark1'!AR1921)</f>
        <v/>
      </c>
      <c r="T382" s="114" t="str">
        <f>+IF(H382=0,"",'Ark1'!AS1921)</f>
        <v/>
      </c>
      <c r="U382" s="269" t="str">
        <f>+IF(H382=0,"",'Ark1'!Y1907)</f>
        <v/>
      </c>
      <c r="V382" s="268" t="str">
        <f>+IF(H382=0,"",'Ark1'!AA1907)</f>
        <v/>
      </c>
      <c r="W382" s="298" t="str">
        <f t="shared" si="34"/>
        <v/>
      </c>
      <c r="X382" s="269" t="str">
        <f t="shared" si="35"/>
        <v/>
      </c>
      <c r="Y382" s="267" t="str">
        <f t="shared" si="36"/>
        <v/>
      </c>
      <c r="Z382" s="246"/>
      <c r="AA382" s="249"/>
      <c r="AC382" s="28"/>
      <c r="AD382" s="27"/>
      <c r="AE382" s="250"/>
      <c r="AF382" s="86"/>
      <c r="AJ382" s="86"/>
    </row>
    <row r="383" spans="1:36" ht="15.6">
      <c r="A383" s="246"/>
      <c r="B383" s="333">
        <f>+'Ark1'!C1908</f>
        <v>2024</v>
      </c>
      <c r="C383" s="266">
        <f>+'Ark1'!L1908</f>
        <v>9</v>
      </c>
      <c r="D383" s="266" t="s">
        <v>35</v>
      </c>
      <c r="E383" s="274">
        <f>+'Ark1'!AP1908</f>
        <v>39</v>
      </c>
      <c r="F383" s="274" t="str">
        <f>VLOOKUP(E383,RNR!$D$2:$E$38,2)</f>
        <v>Wagyu</v>
      </c>
      <c r="G383" s="266" t="str">
        <f>+IF(H383=0,"",'Ark1'!Q1908)</f>
        <v/>
      </c>
      <c r="H383" s="366">
        <f>+'Ark1'!R1908</f>
        <v>0</v>
      </c>
      <c r="I383" s="267" t="str">
        <f>+IF(H383=0,"",'Ark1'!AE1908)</f>
        <v/>
      </c>
      <c r="J383" s="267"/>
      <c r="K383" s="267" t="str">
        <f>+IF(H383=0,"",'Ark1'!AF1908)</f>
        <v/>
      </c>
      <c r="L383" s="268" t="str">
        <f>+IF(H383=0,"",'Ark1'!T1908)</f>
        <v/>
      </c>
      <c r="M383" s="298" t="str">
        <f>+IF(H383=0,"",'Ark1'!U1908)</f>
        <v/>
      </c>
      <c r="N383" s="267"/>
      <c r="O383" s="269" t="str">
        <f>+IF(H383=0,"",'Ark1'!W1908)</f>
        <v/>
      </c>
      <c r="P383" s="269" t="str">
        <f>+IF(H383=0,"",'Ark1'!X1908)</f>
        <v/>
      </c>
      <c r="Q383" s="269" t="str">
        <f>+IF(H383=0,"",'Ark1'!AG1908)</f>
        <v/>
      </c>
      <c r="R383" s="269" t="str">
        <f>+IF(H383=0,"",'Ark1'!AH1908)</f>
        <v/>
      </c>
      <c r="S383" s="382" t="str">
        <f>+IF(H383=0,"",'Ark1'!AR1922)</f>
        <v/>
      </c>
      <c r="T383" s="114" t="str">
        <f>+IF(H383=0,"",'Ark1'!AS1922)</f>
        <v/>
      </c>
      <c r="U383" s="269" t="str">
        <f>+IF(H383=0,"",'Ark1'!Y1908)</f>
        <v/>
      </c>
      <c r="V383" s="268" t="str">
        <f>+IF(H383=0,"",'Ark1'!AA1908)</f>
        <v/>
      </c>
      <c r="W383" s="298" t="str">
        <f t="shared" si="34"/>
        <v/>
      </c>
      <c r="X383" s="269" t="str">
        <f t="shared" si="35"/>
        <v/>
      </c>
      <c r="Y383" s="267" t="str">
        <f t="shared" si="36"/>
        <v/>
      </c>
      <c r="Z383" s="246"/>
      <c r="AA383" s="249"/>
      <c r="AC383" s="28"/>
      <c r="AD383" s="27"/>
      <c r="AE383" s="250"/>
      <c r="AF383" s="86"/>
      <c r="AJ383" s="86"/>
    </row>
    <row r="384" spans="1:36" ht="15.6">
      <c r="A384" s="246"/>
      <c r="B384" s="333">
        <f>+'Ark1'!C1909</f>
        <v>2024</v>
      </c>
      <c r="C384" s="266">
        <f>+'Ark1'!L1909</f>
        <v>9</v>
      </c>
      <c r="D384" s="266" t="s">
        <v>35</v>
      </c>
      <c r="E384" s="274">
        <f>+'Ark1'!AP1909</f>
        <v>40</v>
      </c>
      <c r="F384" s="274" t="str">
        <f>VLOOKUP(E384,RNR!$D$2:$E$38,2)</f>
        <v>Jak (Bos Grunniens)</v>
      </c>
      <c r="G384" s="266" t="str">
        <f>+IF(H384=0,"",'Ark1'!Q1909)</f>
        <v/>
      </c>
      <c r="H384" s="366">
        <f>+'Ark1'!R1909</f>
        <v>0</v>
      </c>
      <c r="I384" s="267" t="str">
        <f>+IF(H384=0,"",'Ark1'!AE1909)</f>
        <v/>
      </c>
      <c r="J384" s="267"/>
      <c r="K384" s="267" t="str">
        <f>+IF(H384=0,"",'Ark1'!AF1909)</f>
        <v/>
      </c>
      <c r="L384" s="268" t="str">
        <f>+IF(H384=0,"",'Ark1'!T1909)</f>
        <v/>
      </c>
      <c r="M384" s="298" t="str">
        <f>+IF(H384=0,"",'Ark1'!U1909)</f>
        <v/>
      </c>
      <c r="N384" s="267"/>
      <c r="O384" s="269" t="str">
        <f>+IF(H384=0,"",'Ark1'!W1909)</f>
        <v/>
      </c>
      <c r="P384" s="269" t="str">
        <f>+IF(H384=0,"",'Ark1'!X1909)</f>
        <v/>
      </c>
      <c r="Q384" s="269" t="str">
        <f>+IF(H384=0,"",'Ark1'!AG1909)</f>
        <v/>
      </c>
      <c r="R384" s="269" t="str">
        <f>+IF(H384=0,"",'Ark1'!AH1909)</f>
        <v/>
      </c>
      <c r="S384" s="382" t="str">
        <f>+IF(H384=0,"",'Ark1'!AR1923)</f>
        <v/>
      </c>
      <c r="T384" s="114" t="str">
        <f>+IF(H384=0,"",'Ark1'!AS1923)</f>
        <v/>
      </c>
      <c r="U384" s="269" t="str">
        <f>+IF(H384=0,"",'Ark1'!Y1909)</f>
        <v/>
      </c>
      <c r="V384" s="268" t="str">
        <f>+IF(H384=0,"",'Ark1'!AA1909)</f>
        <v/>
      </c>
      <c r="W384" s="298" t="str">
        <f t="shared" si="34"/>
        <v/>
      </c>
      <c r="X384" s="269" t="str">
        <f t="shared" si="35"/>
        <v/>
      </c>
      <c r="Y384" s="267" t="str">
        <f t="shared" si="36"/>
        <v/>
      </c>
      <c r="Z384" s="246"/>
      <c r="AA384" s="249"/>
      <c r="AC384" s="28"/>
      <c r="AD384" s="27"/>
      <c r="AE384" s="250"/>
      <c r="AF384" s="86"/>
      <c r="AJ384" s="86"/>
    </row>
    <row r="385" spans="1:54" ht="15.6">
      <c r="A385" s="246"/>
      <c r="B385" s="333">
        <f>+'Ark1'!C1910</f>
        <v>2024</v>
      </c>
      <c r="C385" s="266">
        <f>+'Ark1'!L1910</f>
        <v>9</v>
      </c>
      <c r="D385" s="266" t="s">
        <v>35</v>
      </c>
      <c r="E385" s="274">
        <f>+'Ark1'!AP1910</f>
        <v>98</v>
      </c>
      <c r="F385" s="274" t="str">
        <f>VLOOKUP(E385,RNR!$D$2:$E$38,2)</f>
        <v>Krysning</v>
      </c>
      <c r="G385" s="266">
        <f>+IF(H385=0,"",'Ark1'!Q1910)</f>
        <v>11</v>
      </c>
      <c r="H385" s="366">
        <f>+'Ark1'!R1910</f>
        <v>12</v>
      </c>
      <c r="I385" s="267">
        <f>+IF(H385=0,"",'Ark1'!AE1910)</f>
        <v>2.9197080291970825</v>
      </c>
      <c r="J385" s="267"/>
      <c r="K385" s="267">
        <f>+IF(H385=0,"",'Ark1'!AF1910)</f>
        <v>4.0027940662855457</v>
      </c>
      <c r="L385" s="268">
        <f>+IF(H385=0,"",'Ark1'!T1910)</f>
        <v>6.5</v>
      </c>
      <c r="M385" s="298">
        <f>+IF(H385=0,"",'Ark1'!U1910)</f>
        <v>453.65833333333342</v>
      </c>
      <c r="N385" s="267"/>
      <c r="O385" s="269">
        <f>+IF(H385=0,"",'Ark1'!W1910)</f>
        <v>58.33333333333335</v>
      </c>
      <c r="P385" s="269">
        <f>+IF(H385=0,"",'Ark1'!X1910)</f>
        <v>83.333333333333314</v>
      </c>
      <c r="Q385" s="269">
        <f>+IF(H385=0,"",'Ark1'!AG1910)</f>
        <v>908</v>
      </c>
      <c r="R385" s="269">
        <f>+IF(H385=0,"",'Ark1'!AH1910)</f>
        <v>0</v>
      </c>
      <c r="S385" s="382">
        <f>+IF(H385=0,"",'Ark1'!AR1924)</f>
        <v>0</v>
      </c>
      <c r="T385" s="114">
        <f>+IF(H385=0,"",'Ark1'!AS1924)</f>
        <v>0</v>
      </c>
      <c r="U385" s="269">
        <f>+IF(H385=0,"",'Ark1'!Y1910)</f>
        <v>71.144939599071591</v>
      </c>
      <c r="V385" s="268">
        <f>+IF(H385=0,"",'Ark1'!AA1910)</f>
        <v>1.8027756377319943</v>
      </c>
      <c r="W385" s="298">
        <f t="shared" si="34"/>
        <v>499.62371512481656</v>
      </c>
      <c r="X385" s="269">
        <f t="shared" si="35"/>
        <v>50.406481481481492</v>
      </c>
      <c r="Y385" s="267">
        <f t="shared" si="36"/>
        <v>1.0909090909090908</v>
      </c>
      <c r="Z385" s="246"/>
      <c r="AA385" s="249"/>
      <c r="AC385" s="28"/>
      <c r="AD385" s="27"/>
      <c r="AE385" s="250"/>
      <c r="AF385" s="86"/>
      <c r="AJ385" s="86"/>
    </row>
    <row r="386" spans="1:54" ht="15.6">
      <c r="A386" s="246"/>
      <c r="B386" s="333">
        <f>+'Ark1'!C1911</f>
        <v>2024</v>
      </c>
      <c r="C386" s="266">
        <f>+'Ark1'!L1911</f>
        <v>9</v>
      </c>
      <c r="D386" s="266" t="s">
        <v>35</v>
      </c>
      <c r="E386" s="274">
        <f>+'Ark1'!AP1911</f>
        <v>99</v>
      </c>
      <c r="F386" s="274" t="str">
        <f>VLOOKUP(E386,RNR!$D$2:$E$38,2)</f>
        <v>Ukjent rase</v>
      </c>
      <c r="G386" s="266">
        <f>+IF(H386=0,"",'Ark1'!Q1911)</f>
        <v>1</v>
      </c>
      <c r="H386" s="366">
        <f>+'Ark1'!R1911</f>
        <v>1</v>
      </c>
      <c r="I386" s="267">
        <f>+IF(H386=0,"",'Ark1'!AE1911)</f>
        <v>1.886792452830188</v>
      </c>
      <c r="J386" s="267"/>
      <c r="K386" s="267">
        <f>+IF(H386=0,"",'Ark1'!AF1911)</f>
        <v>2.2890479114709317</v>
      </c>
      <c r="L386" s="268">
        <f>+IF(H386=0,"",'Ark1'!T1911)</f>
        <v>8</v>
      </c>
      <c r="M386" s="298">
        <f>+IF(H386=0,"",'Ark1'!U1911)</f>
        <v>365.3</v>
      </c>
      <c r="N386" s="267"/>
      <c r="O386" s="269">
        <f>+IF(H386=0,"",'Ark1'!W1911)</f>
        <v>100</v>
      </c>
      <c r="P386" s="269">
        <f>+IF(H386=0,"",'Ark1'!X1911)</f>
        <v>100</v>
      </c>
      <c r="Q386" s="269">
        <f>+IF(H386=0,"",'Ark1'!AG1911)</f>
        <v>2202</v>
      </c>
      <c r="R386" s="269">
        <f>+IF(H386=0,"",'Ark1'!AH1911)</f>
        <v>100</v>
      </c>
      <c r="S386" s="382">
        <f>+IF(H386=0,"",'Ark1'!AR1925)</f>
        <v>0</v>
      </c>
      <c r="T386" s="114">
        <f>+IF(H386=0,"",'Ark1'!AS1925)</f>
        <v>0</v>
      </c>
      <c r="U386" s="269">
        <f>+IF(H386=0,"",'Ark1'!Y1911)</f>
        <v>0</v>
      </c>
      <c r="V386" s="268">
        <f>+IF(H386=0,"",'Ark1'!AA1911)</f>
        <v>0</v>
      </c>
      <c r="W386" s="298">
        <f t="shared" si="34"/>
        <v>165.8946412352407</v>
      </c>
      <c r="X386" s="269">
        <f t="shared" si="35"/>
        <v>40.588888888888889</v>
      </c>
      <c r="Y386" s="267">
        <f t="shared" si="36"/>
        <v>1</v>
      </c>
      <c r="Z386" s="246"/>
      <c r="AA386" s="249"/>
      <c r="AC386" s="28"/>
      <c r="AD386" s="27"/>
      <c r="AE386" s="250"/>
      <c r="AF386" s="86"/>
      <c r="AJ386" s="86"/>
    </row>
    <row r="387" spans="1:54" ht="19.8">
      <c r="A387" s="246"/>
      <c r="B387" s="246"/>
      <c r="C387" s="246"/>
      <c r="D387" s="246"/>
      <c r="E387" s="246"/>
      <c r="F387" s="274" t="e">
        <f>VLOOKUP(E387,RNR!$D$2:$E$38,2)</f>
        <v>#N/A</v>
      </c>
      <c r="G387" s="246"/>
      <c r="H387" s="246"/>
      <c r="I387" s="247"/>
      <c r="J387" s="246"/>
      <c r="K387" s="247"/>
      <c r="L387" s="246"/>
      <c r="M387" s="246"/>
      <c r="N387" s="246"/>
      <c r="O387" s="248"/>
      <c r="P387" s="248"/>
      <c r="Q387" s="246"/>
      <c r="R387" s="248"/>
      <c r="S387" s="248"/>
      <c r="T387" s="248"/>
      <c r="U387" s="248"/>
      <c r="V387" s="246"/>
      <c r="W387" s="246"/>
      <c r="X387" s="248"/>
      <c r="Y387" s="263"/>
      <c r="Z387" s="246"/>
      <c r="AA387" s="249"/>
      <c r="AC387" s="28"/>
      <c r="AD387" s="27"/>
      <c r="AE387" s="250"/>
      <c r="AF387" s="86"/>
      <c r="AJ387" s="86"/>
      <c r="BB387" s="262"/>
    </row>
    <row r="388" spans="1:54" ht="19.8">
      <c r="A388" s="246"/>
      <c r="B388" s="246"/>
      <c r="C388" s="246"/>
      <c r="D388" s="246"/>
      <c r="E388" s="246"/>
      <c r="F388" s="274" t="e">
        <f>VLOOKUP(E388,RNR!$D$2:$E$38,2)</f>
        <v>#N/A</v>
      </c>
      <c r="G388" s="246"/>
      <c r="H388" s="246"/>
      <c r="I388" s="247"/>
      <c r="J388" s="246"/>
      <c r="K388" s="247"/>
      <c r="L388" s="246"/>
      <c r="M388" s="246"/>
      <c r="N388" s="246"/>
      <c r="O388" s="248"/>
      <c r="P388" s="248"/>
      <c r="Q388" s="246"/>
      <c r="R388" s="248"/>
      <c r="S388" s="248"/>
      <c r="T388" s="248"/>
      <c r="U388" s="248"/>
      <c r="V388" s="246"/>
      <c r="W388" s="246"/>
      <c r="X388" s="248"/>
      <c r="Y388" s="263"/>
      <c r="Z388" s="246"/>
      <c r="AA388" s="249"/>
      <c r="AC388" s="28"/>
      <c r="AD388" s="27"/>
      <c r="AE388" s="250"/>
      <c r="AF388" s="86"/>
      <c r="AJ388" s="86"/>
      <c r="BB388" s="262"/>
    </row>
    <row r="389" spans="1:54" ht="22.8">
      <c r="A389" s="246"/>
      <c r="B389" s="246"/>
      <c r="C389" s="276" t="s">
        <v>0</v>
      </c>
      <c r="D389" s="277"/>
      <c r="E389" s="349" t="s">
        <v>36</v>
      </c>
      <c r="F389" s="274" t="e">
        <f>VLOOKUP(E389,RNR!$D$2:$E$38,2)</f>
        <v>#N/A</v>
      </c>
      <c r="G389" s="278" t="s">
        <v>609</v>
      </c>
      <c r="H389" s="279">
        <f>SUM(H394:H428)</f>
        <v>156</v>
      </c>
      <c r="I389" s="247"/>
      <c r="J389" s="246"/>
      <c r="K389" s="247"/>
      <c r="L389" s="246"/>
      <c r="M389" s="348">
        <f>+Klasse!O20</f>
        <v>545.16395348837204</v>
      </c>
      <c r="N389" s="246" t="s">
        <v>578</v>
      </c>
      <c r="O389" s="248"/>
      <c r="P389" s="248"/>
      <c r="Q389" s="246"/>
      <c r="R389" s="248"/>
      <c r="S389" s="248"/>
      <c r="T389" s="248"/>
      <c r="U389" s="248"/>
      <c r="V389" s="246"/>
      <c r="W389" s="348">
        <f>+Klasse!Z20</f>
        <v>434.30491064145036</v>
      </c>
      <c r="X389" s="248" t="s">
        <v>632</v>
      </c>
      <c r="Y389" s="263"/>
      <c r="Z389" s="246"/>
      <c r="AA389" s="249"/>
      <c r="AC389" s="28"/>
      <c r="AD389" s="27"/>
      <c r="AE389" s="250"/>
      <c r="AF389" s="86"/>
      <c r="AJ389" s="86"/>
      <c r="BB389" s="262"/>
    </row>
    <row r="390" spans="1:54" ht="19.8">
      <c r="A390" s="246"/>
      <c r="B390" s="246"/>
      <c r="C390" s="246"/>
      <c r="D390" s="246"/>
      <c r="E390" s="246"/>
      <c r="F390" s="274" t="e">
        <f>VLOOKUP(E390,RNR!$D$2:$E$38,2)</f>
        <v>#N/A</v>
      </c>
      <c r="G390" s="246"/>
      <c r="H390" s="246"/>
      <c r="I390" s="247"/>
      <c r="J390" s="246"/>
      <c r="K390" s="247"/>
      <c r="L390" s="246"/>
      <c r="M390" s="246"/>
      <c r="N390" s="246"/>
      <c r="O390" s="248"/>
      <c r="P390" s="248"/>
      <c r="Q390" s="246"/>
      <c r="R390" s="248"/>
      <c r="S390" s="248"/>
      <c r="T390" s="248"/>
      <c r="U390" s="248"/>
      <c r="V390" s="246"/>
      <c r="W390" s="246"/>
      <c r="X390" s="248"/>
      <c r="Y390" s="263" t="s">
        <v>4</v>
      </c>
      <c r="Z390" s="246"/>
      <c r="AA390" s="249"/>
      <c r="AC390" s="28"/>
      <c r="AD390" s="27"/>
      <c r="AE390" s="250"/>
      <c r="AF390" s="86"/>
      <c r="AJ390" s="86"/>
      <c r="BB390" s="262"/>
    </row>
    <row r="391" spans="1:54" ht="19.8">
      <c r="A391" s="246"/>
      <c r="B391" s="246"/>
      <c r="C391" s="246"/>
      <c r="D391" s="246"/>
      <c r="E391" s="246"/>
      <c r="F391" s="274" t="e">
        <f>VLOOKUP(E391,RNR!$D$2:$E$38,2)</f>
        <v>#N/A</v>
      </c>
      <c r="G391" s="264" t="s">
        <v>4</v>
      </c>
      <c r="H391" s="246"/>
      <c r="I391" s="247"/>
      <c r="J391" s="247"/>
      <c r="K391" s="247"/>
      <c r="L391" s="264" t="s">
        <v>23</v>
      </c>
      <c r="M391" s="247"/>
      <c r="N391" s="247"/>
      <c r="O391" s="248" t="s">
        <v>402</v>
      </c>
      <c r="P391" s="248" t="s">
        <v>402</v>
      </c>
      <c r="Q391" s="265" t="s">
        <v>538</v>
      </c>
      <c r="R391" s="248" t="s">
        <v>402</v>
      </c>
      <c r="S391" s="248"/>
      <c r="T391" s="248"/>
      <c r="U391" s="265" t="s">
        <v>422</v>
      </c>
      <c r="V391" s="246"/>
      <c r="W391" s="264" t="s">
        <v>489</v>
      </c>
      <c r="X391" s="265" t="s">
        <v>77</v>
      </c>
      <c r="Y391" s="263" t="s">
        <v>9</v>
      </c>
      <c r="Z391" s="246"/>
      <c r="AA391" s="249"/>
      <c r="AC391" s="28"/>
      <c r="AD391" s="27"/>
      <c r="AE391" s="250"/>
      <c r="AF391" s="86"/>
      <c r="AJ391" s="86"/>
      <c r="BB391" s="262"/>
    </row>
    <row r="392" spans="1:54" ht="19.8">
      <c r="A392" s="246"/>
      <c r="B392" s="246"/>
      <c r="C392" s="246"/>
      <c r="D392" s="246"/>
      <c r="E392" s="264"/>
      <c r="F392" s="274" t="e">
        <f>VLOOKUP(E392,RNR!$D$2:$E$38,2)</f>
        <v>#N/A</v>
      </c>
      <c r="G392" s="264" t="s">
        <v>487</v>
      </c>
      <c r="H392" s="264" t="s">
        <v>4</v>
      </c>
      <c r="I392" s="263" t="s">
        <v>4</v>
      </c>
      <c r="J392" s="263"/>
      <c r="K392" s="263" t="s">
        <v>1</v>
      </c>
      <c r="L392" s="264" t="s">
        <v>493</v>
      </c>
      <c r="M392" s="263" t="s">
        <v>23</v>
      </c>
      <c r="N392" s="263"/>
      <c r="O392" s="265" t="s">
        <v>585</v>
      </c>
      <c r="P392" s="265" t="s">
        <v>500</v>
      </c>
      <c r="Q392" s="265" t="s">
        <v>563</v>
      </c>
      <c r="R392" s="265" t="s">
        <v>502</v>
      </c>
      <c r="S392" s="432" t="s">
        <v>23</v>
      </c>
      <c r="T392" s="432" t="s">
        <v>23</v>
      </c>
      <c r="U392" s="265"/>
      <c r="V392" s="264" t="s">
        <v>413</v>
      </c>
      <c r="W392" s="264" t="s">
        <v>498</v>
      </c>
      <c r="X392" s="265" t="s">
        <v>423</v>
      </c>
      <c r="Y392" s="263" t="s">
        <v>70</v>
      </c>
      <c r="Z392" s="246"/>
      <c r="AA392" s="249"/>
      <c r="AC392" s="28"/>
      <c r="AD392" s="27"/>
      <c r="AE392" s="250"/>
      <c r="AF392" s="86"/>
      <c r="AJ392" s="86"/>
      <c r="BB392" s="262"/>
    </row>
    <row r="393" spans="1:54" ht="19.8">
      <c r="A393" s="246"/>
      <c r="B393" s="246"/>
      <c r="C393" s="264" t="s">
        <v>0</v>
      </c>
      <c r="D393" s="264"/>
      <c r="E393" s="264" t="s">
        <v>612</v>
      </c>
      <c r="F393" s="274" t="e">
        <f>VLOOKUP(E393,RNR!$D$2:$E$38,2)</f>
        <v>#N/A</v>
      </c>
      <c r="G393" s="50" t="s">
        <v>488</v>
      </c>
      <c r="H393" s="50" t="s">
        <v>9</v>
      </c>
      <c r="I393" s="87" t="s">
        <v>402</v>
      </c>
      <c r="J393" s="87"/>
      <c r="K393" s="87" t="s">
        <v>402</v>
      </c>
      <c r="L393" s="50" t="s">
        <v>414</v>
      </c>
      <c r="M393" s="87" t="s">
        <v>44</v>
      </c>
      <c r="N393" s="87"/>
      <c r="O393" s="75" t="s">
        <v>561</v>
      </c>
      <c r="P393" s="75" t="s">
        <v>439</v>
      </c>
      <c r="Q393" s="75" t="s">
        <v>495</v>
      </c>
      <c r="R393" s="75" t="s">
        <v>482</v>
      </c>
      <c r="S393" s="432" t="s">
        <v>735</v>
      </c>
      <c r="T393" s="432" t="s">
        <v>736</v>
      </c>
      <c r="U393" s="75" t="s">
        <v>1</v>
      </c>
      <c r="V393" s="50" t="s">
        <v>414</v>
      </c>
      <c r="W393" s="50" t="s">
        <v>499</v>
      </c>
      <c r="X393" s="75" t="s">
        <v>424</v>
      </c>
      <c r="Y393" s="87" t="s">
        <v>566</v>
      </c>
      <c r="Z393" s="246"/>
      <c r="AA393" s="249"/>
      <c r="AC393" s="28"/>
      <c r="AD393" s="27"/>
      <c r="AE393" s="250"/>
      <c r="AF393" s="86"/>
      <c r="AJ393" s="86"/>
      <c r="BB393" s="262"/>
    </row>
    <row r="394" spans="1:54" ht="15.6">
      <c r="A394" s="246"/>
      <c r="B394" s="333">
        <f>+'Ark1'!C1912</f>
        <v>2024</v>
      </c>
      <c r="C394" s="266">
        <f>+'Ark1'!L1912</f>
        <v>10</v>
      </c>
      <c r="D394" s="266" t="s">
        <v>36</v>
      </c>
      <c r="E394" s="275">
        <f>+'Ark1'!AP1912</f>
        <v>1</v>
      </c>
      <c r="F394" s="274" t="str">
        <f>VLOOKUP(E394,RNR!$D$2:$E$38,2)</f>
        <v>NRF</v>
      </c>
      <c r="G394" s="86" t="str">
        <f>+IF(H394=0,"",'Ark1'!Q1912)</f>
        <v/>
      </c>
      <c r="H394" s="366">
        <f>+'Ark1'!R1912</f>
        <v>0</v>
      </c>
      <c r="I394" s="28" t="str">
        <f>+IF(H394=0,"",'Ark1'!AE1912)</f>
        <v/>
      </c>
      <c r="J394" s="28"/>
      <c r="K394" s="28" t="str">
        <f>+IF(H394=0,"",'Ark1'!AF1912)</f>
        <v/>
      </c>
      <c r="L394" s="27" t="str">
        <f>+IF(H394=0,"",'Ark1'!T1912)</f>
        <v/>
      </c>
      <c r="M394" s="298" t="str">
        <f>+IF(H394=0,"",'Ark1'!U1912)</f>
        <v/>
      </c>
      <c r="N394" s="28"/>
      <c r="O394" s="33" t="str">
        <f>+IF(H394=0,"",'Ark1'!W1912)</f>
        <v/>
      </c>
      <c r="P394" s="33" t="str">
        <f>+IF(H394=0,"",'Ark1'!X1912)</f>
        <v/>
      </c>
      <c r="Q394" s="33" t="str">
        <f>+IF(H394=0,"",'Ark1'!AG1912)</f>
        <v/>
      </c>
      <c r="R394" s="33" t="str">
        <f>+IF(H394=0,"",'Ark1'!AH1912)</f>
        <v/>
      </c>
      <c r="S394" s="382" t="str">
        <f>+IF(H394=0,"",'Ark1'!AR1912)</f>
        <v/>
      </c>
      <c r="T394" s="114" t="str">
        <f>+IF(H394=0,"",'Ark1'!AS1912)</f>
        <v/>
      </c>
      <c r="U394" s="33" t="str">
        <f>+IF(H394=0,"",'Ark1'!Y1912)</f>
        <v/>
      </c>
      <c r="V394" s="27" t="str">
        <f>+IF(H394=0,"",'Ark1'!AA1912)</f>
        <v/>
      </c>
      <c r="W394" s="298" t="str">
        <f t="shared" ref="W394:W428" si="37">IF(H394=0,"",1000*M394/Q394)</f>
        <v/>
      </c>
      <c r="X394" s="33" t="str">
        <f t="shared" ref="X394:X428" si="38">IF(H394=0,"",M394/C394)</f>
        <v/>
      </c>
      <c r="Y394" s="28" t="str">
        <f t="shared" ref="Y394:Y428" si="39">IF(H394=0,"",H394/G394)</f>
        <v/>
      </c>
      <c r="Z394" s="246"/>
      <c r="AA394" s="249"/>
      <c r="AC394" s="28"/>
      <c r="AD394" s="27"/>
      <c r="AE394" s="250"/>
      <c r="AF394" s="86"/>
      <c r="AJ394" s="86"/>
    </row>
    <row r="395" spans="1:54" ht="15.6">
      <c r="A395" s="246"/>
      <c r="B395" s="333">
        <f>+'Ark1'!C1913</f>
        <v>2024</v>
      </c>
      <c r="C395" s="266">
        <f>+'Ark1'!L1913</f>
        <v>10</v>
      </c>
      <c r="D395" s="266" t="s">
        <v>36</v>
      </c>
      <c r="E395" s="275">
        <f>+'Ark1'!AP1913</f>
        <v>2</v>
      </c>
      <c r="F395" s="274" t="str">
        <f>VLOOKUP(E395,RNR!$D$2:$E$38,2)</f>
        <v>Jersey</v>
      </c>
      <c r="G395" s="86" t="str">
        <f>+IF(H395=0,"",'Ark1'!Q1913)</f>
        <v/>
      </c>
      <c r="H395" s="366">
        <f>+'Ark1'!R1913</f>
        <v>0</v>
      </c>
      <c r="I395" s="28" t="str">
        <f>+IF(H395=0,"",'Ark1'!AE1913)</f>
        <v/>
      </c>
      <c r="J395" s="28"/>
      <c r="K395" s="28" t="str">
        <f>+IF(H395=0,"",'Ark1'!AF1913)</f>
        <v/>
      </c>
      <c r="L395" s="27" t="str">
        <f>+IF(H395=0,"",'Ark1'!T1913)</f>
        <v/>
      </c>
      <c r="M395" s="298" t="str">
        <f>+IF(H395=0,"",'Ark1'!U1913)</f>
        <v/>
      </c>
      <c r="N395" s="28"/>
      <c r="O395" s="33" t="str">
        <f>+IF(H395=0,"",'Ark1'!W1913)</f>
        <v/>
      </c>
      <c r="P395" s="33" t="str">
        <f>+IF(H395=0,"",'Ark1'!X1913)</f>
        <v/>
      </c>
      <c r="Q395" s="33" t="str">
        <f>+IF(H395=0,"",'Ark1'!AG1913)</f>
        <v/>
      </c>
      <c r="R395" s="33" t="str">
        <f>+IF(H395=0,"",'Ark1'!AH1913)</f>
        <v/>
      </c>
      <c r="S395" s="382" t="str">
        <f>+IF(H395=0,"",'Ark1'!AR1913)</f>
        <v/>
      </c>
      <c r="T395" s="114" t="str">
        <f>+IF(H395=0,"",'Ark1'!AS1913)</f>
        <v/>
      </c>
      <c r="U395" s="33" t="str">
        <f>+IF(H395=0,"",'Ark1'!Y1913)</f>
        <v/>
      </c>
      <c r="V395" s="27" t="str">
        <f>+IF(H395=0,"",'Ark1'!AA1913)</f>
        <v/>
      </c>
      <c r="W395" s="298" t="str">
        <f t="shared" si="37"/>
        <v/>
      </c>
      <c r="X395" s="33" t="str">
        <f t="shared" si="38"/>
        <v/>
      </c>
      <c r="Y395" s="28" t="str">
        <f t="shared" si="39"/>
        <v/>
      </c>
      <c r="Z395" s="246"/>
      <c r="AA395" s="249"/>
      <c r="AC395" s="28"/>
      <c r="AD395" s="27"/>
      <c r="AE395" s="250"/>
      <c r="AF395" s="86"/>
      <c r="AJ395" s="86"/>
    </row>
    <row r="396" spans="1:54" ht="15.6">
      <c r="A396" s="246"/>
      <c r="B396" s="333">
        <f>+'Ark1'!C1914</f>
        <v>2024</v>
      </c>
      <c r="C396" s="266">
        <f>+'Ark1'!L1914</f>
        <v>10</v>
      </c>
      <c r="D396" s="266" t="s">
        <v>36</v>
      </c>
      <c r="E396" s="275">
        <f>+'Ark1'!AP1914</f>
        <v>3</v>
      </c>
      <c r="F396" s="274" t="str">
        <f>VLOOKUP(E396,RNR!$D$2:$E$38,2)</f>
        <v>Sidet Trønderfe og Nordlandsfe</v>
      </c>
      <c r="G396" s="86" t="str">
        <f>+IF(H396=0,"",'Ark1'!Q1914)</f>
        <v/>
      </c>
      <c r="H396" s="366">
        <f>+'Ark1'!R1914</f>
        <v>0</v>
      </c>
      <c r="I396" s="28" t="str">
        <f>+IF(H396=0,"",'Ark1'!AE1914)</f>
        <v/>
      </c>
      <c r="J396" s="28"/>
      <c r="K396" s="28" t="str">
        <f>+IF(H396=0,"",'Ark1'!AF1914)</f>
        <v/>
      </c>
      <c r="L396" s="27" t="str">
        <f>+IF(H396=0,"",'Ark1'!T1914)</f>
        <v/>
      </c>
      <c r="M396" s="298" t="str">
        <f>+IF(H396=0,"",'Ark1'!U1914)</f>
        <v/>
      </c>
      <c r="N396" s="28"/>
      <c r="O396" s="33" t="str">
        <f>+IF(H396=0,"",'Ark1'!W1914)</f>
        <v/>
      </c>
      <c r="P396" s="33" t="str">
        <f>+IF(H396=0,"",'Ark1'!X1914)</f>
        <v/>
      </c>
      <c r="Q396" s="33" t="str">
        <f>+IF(H396=0,"",'Ark1'!AG1914)</f>
        <v/>
      </c>
      <c r="R396" s="33" t="str">
        <f>+IF(H396=0,"",'Ark1'!AH1914)</f>
        <v/>
      </c>
      <c r="S396" s="382" t="str">
        <f>+IF(H396=0,"",'Ark1'!AR1914)</f>
        <v/>
      </c>
      <c r="T396" s="114" t="str">
        <f>+IF(H396=0,"",'Ark1'!AS1914)</f>
        <v/>
      </c>
      <c r="U396" s="33" t="str">
        <f>+IF(H396=0,"",'Ark1'!Y1914)</f>
        <v/>
      </c>
      <c r="V396" s="27" t="str">
        <f>+IF(H396=0,"",'Ark1'!AA1914)</f>
        <v/>
      </c>
      <c r="W396" s="298" t="str">
        <f t="shared" si="37"/>
        <v/>
      </c>
      <c r="X396" s="33" t="str">
        <f t="shared" si="38"/>
        <v/>
      </c>
      <c r="Y396" s="28" t="str">
        <f t="shared" si="39"/>
        <v/>
      </c>
      <c r="Z396" s="246"/>
      <c r="AA396" s="249"/>
      <c r="AC396" s="28"/>
      <c r="AD396" s="27"/>
      <c r="AE396" s="250"/>
      <c r="AF396" s="86"/>
      <c r="AJ396" s="86"/>
    </row>
    <row r="397" spans="1:54" ht="15.6">
      <c r="A397" s="246"/>
      <c r="B397" s="333">
        <f>+'Ark1'!C1915</f>
        <v>2024</v>
      </c>
      <c r="C397" s="266">
        <f>+'Ark1'!L1915</f>
        <v>10</v>
      </c>
      <c r="D397" s="266" t="s">
        <v>36</v>
      </c>
      <c r="E397" s="275">
        <f>+'Ark1'!AP1915</f>
        <v>4</v>
      </c>
      <c r="F397" s="274" t="str">
        <f>VLOOKUP(E397,RNR!$D$2:$E$38,2)</f>
        <v>Telemarkfe</v>
      </c>
      <c r="G397" s="86" t="str">
        <f>+IF(H397=0,"",'Ark1'!Q1915)</f>
        <v/>
      </c>
      <c r="H397" s="366">
        <f>+'Ark1'!R1915</f>
        <v>0</v>
      </c>
      <c r="I397" s="28" t="str">
        <f>+IF(H397=0,"",'Ark1'!AE1915)</f>
        <v/>
      </c>
      <c r="J397" s="28"/>
      <c r="K397" s="28" t="str">
        <f>+IF(H397=0,"",'Ark1'!AF1915)</f>
        <v/>
      </c>
      <c r="L397" s="27" t="str">
        <f>+IF(H397=0,"",'Ark1'!T1915)</f>
        <v/>
      </c>
      <c r="M397" s="298" t="str">
        <f>+IF(H397=0,"",'Ark1'!U1915)</f>
        <v/>
      </c>
      <c r="N397" s="28"/>
      <c r="O397" s="33" t="str">
        <f>+IF(H397=0,"",'Ark1'!W1915)</f>
        <v/>
      </c>
      <c r="P397" s="33" t="str">
        <f>+IF(H397=0,"",'Ark1'!X1915)</f>
        <v/>
      </c>
      <c r="Q397" s="33" t="str">
        <f>+IF(H397=0,"",'Ark1'!AG1915)</f>
        <v/>
      </c>
      <c r="R397" s="33" t="str">
        <f>+IF(H397=0,"",'Ark1'!AH1915)</f>
        <v/>
      </c>
      <c r="S397" s="382" t="str">
        <f>+IF(H397=0,"",'Ark1'!AR1915)</f>
        <v/>
      </c>
      <c r="T397" s="114" t="str">
        <f>+IF(H397=0,"",'Ark1'!AS1915)</f>
        <v/>
      </c>
      <c r="U397" s="33" t="str">
        <f>+IF(H397=0,"",'Ark1'!Y1915)</f>
        <v/>
      </c>
      <c r="V397" s="27" t="str">
        <f>+IF(H397=0,"",'Ark1'!AA1915)</f>
        <v/>
      </c>
      <c r="W397" s="298" t="str">
        <f t="shared" si="37"/>
        <v/>
      </c>
      <c r="X397" s="33" t="str">
        <f t="shared" si="38"/>
        <v/>
      </c>
      <c r="Y397" s="28" t="str">
        <f t="shared" si="39"/>
        <v/>
      </c>
      <c r="Z397" s="246"/>
      <c r="AA397" s="27"/>
      <c r="AC397" s="28"/>
      <c r="AD397" s="27"/>
      <c r="AE397" s="86"/>
      <c r="AF397" s="86"/>
      <c r="AJ397" s="86"/>
    </row>
    <row r="398" spans="1:54" ht="15.6">
      <c r="A398" s="246"/>
      <c r="B398" s="333">
        <f>+'Ark1'!C1916</f>
        <v>2024</v>
      </c>
      <c r="C398" s="266">
        <f>+'Ark1'!L1916</f>
        <v>10</v>
      </c>
      <c r="D398" s="266" t="s">
        <v>36</v>
      </c>
      <c r="E398" s="275">
        <f>+'Ark1'!AP1916</f>
        <v>5</v>
      </c>
      <c r="F398" s="274" t="str">
        <f>VLOOKUP(E398,RNR!$D$2:$E$38,2)</f>
        <v>Dølafe</v>
      </c>
      <c r="G398" s="86" t="str">
        <f>+IF(H398=0,"",'Ark1'!Q1916)</f>
        <v/>
      </c>
      <c r="H398" s="366">
        <f>+'Ark1'!R1916</f>
        <v>0</v>
      </c>
      <c r="I398" s="28" t="str">
        <f>+IF(H398=0,"",'Ark1'!AE1916)</f>
        <v/>
      </c>
      <c r="J398" s="28"/>
      <c r="K398" s="28" t="str">
        <f>+IF(H398=0,"",'Ark1'!AF1916)</f>
        <v/>
      </c>
      <c r="L398" s="27" t="str">
        <f>+IF(H398=0,"",'Ark1'!T1916)</f>
        <v/>
      </c>
      <c r="M398" s="298" t="str">
        <f>+IF(H398=0,"",'Ark1'!U1916)</f>
        <v/>
      </c>
      <c r="N398" s="28"/>
      <c r="O398" s="33" t="str">
        <f>+IF(H398=0,"",'Ark1'!W1916)</f>
        <v/>
      </c>
      <c r="P398" s="33" t="str">
        <f>+IF(H398=0,"",'Ark1'!X1916)</f>
        <v/>
      </c>
      <c r="Q398" s="33" t="str">
        <f>+IF(H398=0,"",'Ark1'!AG1916)</f>
        <v/>
      </c>
      <c r="R398" s="33" t="str">
        <f>+IF(H398=0,"",'Ark1'!AH1916)</f>
        <v/>
      </c>
      <c r="S398" s="382" t="str">
        <f>+IF(H398=0,"",'Ark1'!AR1916)</f>
        <v/>
      </c>
      <c r="T398" s="114" t="str">
        <f>+IF(H398=0,"",'Ark1'!AS1916)</f>
        <v/>
      </c>
      <c r="U398" s="33" t="str">
        <f>+IF(H398=0,"",'Ark1'!Y1916)</f>
        <v/>
      </c>
      <c r="V398" s="27" t="str">
        <f>+IF(H398=0,"",'Ark1'!AA1916)</f>
        <v/>
      </c>
      <c r="W398" s="298" t="str">
        <f t="shared" si="37"/>
        <v/>
      </c>
      <c r="X398" s="33" t="str">
        <f t="shared" si="38"/>
        <v/>
      </c>
      <c r="Y398" s="28" t="str">
        <f t="shared" si="39"/>
        <v/>
      </c>
      <c r="Z398" s="246"/>
      <c r="AA398" s="27"/>
      <c r="AC398" s="28"/>
      <c r="AD398" s="27"/>
      <c r="AE398" s="86"/>
      <c r="AF398" s="86"/>
      <c r="AJ398" s="86"/>
    </row>
    <row r="399" spans="1:54" ht="15.6">
      <c r="A399" s="246"/>
      <c r="B399" s="333">
        <f>+'Ark1'!C1917</f>
        <v>2024</v>
      </c>
      <c r="C399" s="266">
        <f>+'Ark1'!L1917</f>
        <v>10</v>
      </c>
      <c r="D399" s="266" t="s">
        <v>36</v>
      </c>
      <c r="E399" s="275">
        <f>+'Ark1'!AP1917</f>
        <v>6</v>
      </c>
      <c r="F399" s="274" t="str">
        <f>VLOOKUP(E399,RNR!$D$2:$E$38,2)</f>
        <v>Østlandsk Rødkolle</v>
      </c>
      <c r="G399" s="86" t="str">
        <f>+IF(H399=0,"",'Ark1'!Q1917)</f>
        <v/>
      </c>
      <c r="H399" s="366">
        <f>+'Ark1'!R1917</f>
        <v>0</v>
      </c>
      <c r="I399" s="28" t="str">
        <f>+IF(H399=0,"",'Ark1'!AE1917)</f>
        <v/>
      </c>
      <c r="J399" s="28"/>
      <c r="K399" s="28" t="str">
        <f>+IF(H399=0,"",'Ark1'!AF1917)</f>
        <v/>
      </c>
      <c r="L399" s="27" t="str">
        <f>+IF(H399=0,"",'Ark1'!T1917)</f>
        <v/>
      </c>
      <c r="M399" s="298" t="str">
        <f>+IF(H399=0,"",'Ark1'!U1917)</f>
        <v/>
      </c>
      <c r="N399" s="28"/>
      <c r="O399" s="33" t="str">
        <f>+IF(H399=0,"",'Ark1'!W1917)</f>
        <v/>
      </c>
      <c r="P399" s="33" t="str">
        <f>+IF(H399=0,"",'Ark1'!X1917)</f>
        <v/>
      </c>
      <c r="Q399" s="33" t="str">
        <f>+IF(H399=0,"",'Ark1'!AG1917)</f>
        <v/>
      </c>
      <c r="R399" s="33" t="str">
        <f>+IF(H399=0,"",'Ark1'!AH1917)</f>
        <v/>
      </c>
      <c r="S399" s="382" t="str">
        <f>+IF(H399=0,"",'Ark1'!AR1917)</f>
        <v/>
      </c>
      <c r="T399" s="114" t="str">
        <f>+IF(H399=0,"",'Ark1'!AS1917)</f>
        <v/>
      </c>
      <c r="U399" s="33" t="str">
        <f>+IF(H399=0,"",'Ark1'!Y1917)</f>
        <v/>
      </c>
      <c r="V399" s="27" t="str">
        <f>+IF(H399=0,"",'Ark1'!AA1917)</f>
        <v/>
      </c>
      <c r="W399" s="298" t="str">
        <f t="shared" si="37"/>
        <v/>
      </c>
      <c r="X399" s="33" t="str">
        <f t="shared" si="38"/>
        <v/>
      </c>
      <c r="Y399" s="28" t="str">
        <f t="shared" si="39"/>
        <v/>
      </c>
      <c r="Z399" s="246"/>
      <c r="AA399" s="27"/>
      <c r="AC399" s="28"/>
      <c r="AD399" s="27"/>
      <c r="AE399" s="86"/>
      <c r="AF399" s="86"/>
      <c r="AJ399" s="86"/>
    </row>
    <row r="400" spans="1:54" ht="15.6">
      <c r="A400" s="246"/>
      <c r="B400" s="333">
        <f>+'Ark1'!C1918</f>
        <v>2024</v>
      </c>
      <c r="C400" s="266">
        <f>+'Ark1'!L1918</f>
        <v>10</v>
      </c>
      <c r="D400" s="266" t="s">
        <v>36</v>
      </c>
      <c r="E400" s="275">
        <f>+'Ark1'!AP1918</f>
        <v>7</v>
      </c>
      <c r="F400" s="274" t="str">
        <f>VLOOKUP(E400,RNR!$D$2:$E$38,2)</f>
        <v>Vestlandsk Raukolle</v>
      </c>
      <c r="G400" s="86" t="str">
        <f>+IF(H400=0,"",'Ark1'!Q1918)</f>
        <v/>
      </c>
      <c r="H400" s="366">
        <f>+'Ark1'!R1918</f>
        <v>0</v>
      </c>
      <c r="I400" s="28" t="str">
        <f>+IF(H400=0,"",'Ark1'!AE1918)</f>
        <v/>
      </c>
      <c r="J400" s="28"/>
      <c r="K400" s="28" t="str">
        <f>+IF(H400=0,"",'Ark1'!AF1918)</f>
        <v/>
      </c>
      <c r="L400" s="27" t="str">
        <f>+IF(H400=0,"",'Ark1'!T1918)</f>
        <v/>
      </c>
      <c r="M400" s="298" t="str">
        <f>+IF(H400=0,"",'Ark1'!U1918)</f>
        <v/>
      </c>
      <c r="N400" s="28"/>
      <c r="O400" s="33" t="str">
        <f>+IF(H400=0,"",'Ark1'!W1918)</f>
        <v/>
      </c>
      <c r="P400" s="33" t="str">
        <f>+IF(H400=0,"",'Ark1'!X1918)</f>
        <v/>
      </c>
      <c r="Q400" s="33" t="str">
        <f>+IF(H400=0,"",'Ark1'!AG1918)</f>
        <v/>
      </c>
      <c r="R400" s="33" t="str">
        <f>+IF(H400=0,"",'Ark1'!AH1918)</f>
        <v/>
      </c>
      <c r="S400" s="382" t="str">
        <f>+IF(H400=0,"",'Ark1'!AR1918)</f>
        <v/>
      </c>
      <c r="T400" s="114" t="str">
        <f>+IF(H400=0,"",'Ark1'!AS1918)</f>
        <v/>
      </c>
      <c r="U400" s="33" t="str">
        <f>+IF(H400=0,"",'Ark1'!Y1918)</f>
        <v/>
      </c>
      <c r="V400" s="27" t="str">
        <f>+IF(H400=0,"",'Ark1'!AA1918)</f>
        <v/>
      </c>
      <c r="W400" s="298" t="str">
        <f t="shared" si="37"/>
        <v/>
      </c>
      <c r="X400" s="33" t="str">
        <f t="shared" si="38"/>
        <v/>
      </c>
      <c r="Y400" s="28" t="str">
        <f t="shared" si="39"/>
        <v/>
      </c>
      <c r="Z400" s="246"/>
      <c r="AA400" s="250"/>
      <c r="AC400" s="28"/>
      <c r="AD400" s="27"/>
      <c r="AE400" s="250"/>
      <c r="AF400" s="86"/>
      <c r="AJ400" s="86"/>
    </row>
    <row r="401" spans="1:36" ht="15.6">
      <c r="A401" s="246"/>
      <c r="B401" s="333">
        <f>+'Ark1'!C1919</f>
        <v>2024</v>
      </c>
      <c r="C401" s="266">
        <f>+'Ark1'!L1919</f>
        <v>10</v>
      </c>
      <c r="D401" s="266" t="s">
        <v>36</v>
      </c>
      <c r="E401" s="275">
        <f>+'Ark1'!AP1919</f>
        <v>8</v>
      </c>
      <c r="F401" s="274" t="str">
        <f>VLOOKUP(E401,RNR!$D$2:$E$38,2)</f>
        <v>Vestlandsk fjordfe</v>
      </c>
      <c r="G401" s="86" t="str">
        <f>+IF(H401=0,"",'Ark1'!Q1919)</f>
        <v/>
      </c>
      <c r="H401" s="366">
        <f>+'Ark1'!R1919</f>
        <v>0</v>
      </c>
      <c r="I401" s="28" t="str">
        <f>+IF(H401=0,"",'Ark1'!AE1919)</f>
        <v/>
      </c>
      <c r="J401" s="28"/>
      <c r="K401" s="28" t="str">
        <f>+IF(H401=0,"",'Ark1'!AF1919)</f>
        <v/>
      </c>
      <c r="L401" s="27" t="str">
        <f>+IF(H401=0,"",'Ark1'!T1919)</f>
        <v/>
      </c>
      <c r="M401" s="298" t="str">
        <f>+IF(H401=0,"",'Ark1'!U1919)</f>
        <v/>
      </c>
      <c r="N401" s="28"/>
      <c r="O401" s="33" t="str">
        <f>+IF(H401=0,"",'Ark1'!W1919)</f>
        <v/>
      </c>
      <c r="P401" s="33" t="str">
        <f>+IF(H401=0,"",'Ark1'!X1919)</f>
        <v/>
      </c>
      <c r="Q401" s="33" t="str">
        <f>+IF(H401=0,"",'Ark1'!AG1919)</f>
        <v/>
      </c>
      <c r="R401" s="33" t="str">
        <f>+IF(H401=0,"",'Ark1'!AH1919)</f>
        <v/>
      </c>
      <c r="S401" s="382" t="str">
        <f>+IF(H401=0,"",'Ark1'!AR1919)</f>
        <v/>
      </c>
      <c r="T401" s="114" t="str">
        <f>+IF(H401=0,"",'Ark1'!AS1919)</f>
        <v/>
      </c>
      <c r="U401" s="33" t="str">
        <f>+IF(H401=0,"",'Ark1'!Y1919)</f>
        <v/>
      </c>
      <c r="V401" s="27" t="str">
        <f>+IF(H401=0,"",'Ark1'!AA1919)</f>
        <v/>
      </c>
      <c r="W401" s="298" t="str">
        <f t="shared" si="37"/>
        <v/>
      </c>
      <c r="X401" s="33" t="str">
        <f t="shared" si="38"/>
        <v/>
      </c>
      <c r="Y401" s="28" t="str">
        <f t="shared" si="39"/>
        <v/>
      </c>
      <c r="Z401" s="246"/>
      <c r="AA401" s="250"/>
      <c r="AC401" s="28"/>
      <c r="AD401" s="27"/>
      <c r="AE401" s="250"/>
      <c r="AF401" s="86"/>
      <c r="AJ401" s="86"/>
    </row>
    <row r="402" spans="1:36" ht="15.6">
      <c r="A402" s="246"/>
      <c r="B402" s="333">
        <f>+'Ark1'!C1920</f>
        <v>2024</v>
      </c>
      <c r="C402" s="266">
        <f>+'Ark1'!L1920</f>
        <v>10</v>
      </c>
      <c r="D402" s="266" t="s">
        <v>36</v>
      </c>
      <c r="E402" s="275">
        <f>+'Ark1'!AP1920</f>
        <v>9</v>
      </c>
      <c r="F402" s="274" t="str">
        <f>VLOOKUP(E402,RNR!$D$2:$E$38,2)</f>
        <v>Holstein</v>
      </c>
      <c r="G402" s="86" t="str">
        <f>+IF(H402=0,"",'Ark1'!Q1920)</f>
        <v/>
      </c>
      <c r="H402" s="366">
        <f>+'Ark1'!R1920</f>
        <v>0</v>
      </c>
      <c r="I402" s="28" t="str">
        <f>+IF(H402=0,"",'Ark1'!AE1920)</f>
        <v/>
      </c>
      <c r="J402" s="28"/>
      <c r="K402" s="28" t="str">
        <f>+IF(H402=0,"",'Ark1'!AF1920)</f>
        <v/>
      </c>
      <c r="L402" s="27" t="str">
        <f>+IF(H402=0,"",'Ark1'!T1920)</f>
        <v/>
      </c>
      <c r="M402" s="298" t="str">
        <f>+IF(H402=0,"",'Ark1'!U1920)</f>
        <v/>
      </c>
      <c r="N402" s="28"/>
      <c r="O402" s="33" t="str">
        <f>+IF(H402=0,"",'Ark1'!W1920)</f>
        <v/>
      </c>
      <c r="P402" s="33" t="str">
        <f>+IF(H402=0,"",'Ark1'!X1920)</f>
        <v/>
      </c>
      <c r="Q402" s="33" t="str">
        <f>+IF(H402=0,"",'Ark1'!AG1920)</f>
        <v/>
      </c>
      <c r="R402" s="33" t="str">
        <f>+IF(H402=0,"",'Ark1'!AH1920)</f>
        <v/>
      </c>
      <c r="S402" s="382" t="str">
        <f>+IF(H402=0,"",'Ark1'!AR1920)</f>
        <v/>
      </c>
      <c r="T402" s="114" t="str">
        <f>+IF(H402=0,"",'Ark1'!AS1920)</f>
        <v/>
      </c>
      <c r="U402" s="33" t="str">
        <f>+IF(H402=0,"",'Ark1'!Y1920)</f>
        <v/>
      </c>
      <c r="V402" s="27" t="str">
        <f>+IF(H402=0,"",'Ark1'!AA1920)</f>
        <v/>
      </c>
      <c r="W402" s="298" t="str">
        <f t="shared" si="37"/>
        <v/>
      </c>
      <c r="X402" s="33" t="str">
        <f t="shared" si="38"/>
        <v/>
      </c>
      <c r="Y402" s="28" t="str">
        <f t="shared" si="39"/>
        <v/>
      </c>
      <c r="Z402" s="246"/>
      <c r="AA402" s="27"/>
      <c r="AC402" s="28"/>
      <c r="AD402" s="27"/>
      <c r="AE402" s="86"/>
      <c r="AF402" s="86"/>
      <c r="AJ402" s="86"/>
    </row>
    <row r="403" spans="1:36" ht="15.6">
      <c r="A403" s="246"/>
      <c r="B403" s="333">
        <f>+'Ark1'!C1921</f>
        <v>2024</v>
      </c>
      <c r="C403" s="266">
        <f>+'Ark1'!L1921</f>
        <v>10</v>
      </c>
      <c r="D403" s="266" t="s">
        <v>36</v>
      </c>
      <c r="E403" s="275">
        <f>+'Ark1'!AP1921</f>
        <v>10</v>
      </c>
      <c r="F403" s="274" t="str">
        <f>VLOOKUP(E403,RNR!$D$2:$E$38,2)</f>
        <v>Rød Dansk Mælkefe</v>
      </c>
      <c r="G403" s="86" t="str">
        <f>+IF(H403=0,"",'Ark1'!Q1921)</f>
        <v/>
      </c>
      <c r="H403" s="366">
        <f>+'Ark1'!R1921</f>
        <v>0</v>
      </c>
      <c r="I403" s="28" t="str">
        <f>+IF(H403=0,"",'Ark1'!AE1921)</f>
        <v/>
      </c>
      <c r="J403" s="28"/>
      <c r="K403" s="28" t="str">
        <f>+IF(H403=0,"",'Ark1'!AF1921)</f>
        <v/>
      </c>
      <c r="L403" s="27" t="str">
        <f>+IF(H403=0,"",'Ark1'!T1921)</f>
        <v/>
      </c>
      <c r="M403" s="298" t="str">
        <f>+IF(H403=0,"",'Ark1'!U1921)</f>
        <v/>
      </c>
      <c r="N403" s="28"/>
      <c r="O403" s="33" t="str">
        <f>+IF(H403=0,"",'Ark1'!W1921)</f>
        <v/>
      </c>
      <c r="P403" s="33" t="str">
        <f>+IF(H403=0,"",'Ark1'!X1921)</f>
        <v/>
      </c>
      <c r="Q403" s="33" t="str">
        <f>+IF(H403=0,"",'Ark1'!AG1921)</f>
        <v/>
      </c>
      <c r="R403" s="33" t="str">
        <f>+IF(H403=0,"",'Ark1'!AH1921)</f>
        <v/>
      </c>
      <c r="S403" s="382" t="str">
        <f>+IF(H403=0,"",'Ark1'!AR1921)</f>
        <v/>
      </c>
      <c r="T403" s="114" t="str">
        <f>+IF(H403=0,"",'Ark1'!AS1921)</f>
        <v/>
      </c>
      <c r="U403" s="33" t="str">
        <f>+IF(H403=0,"",'Ark1'!Y1921)</f>
        <v/>
      </c>
      <c r="V403" s="27" t="str">
        <f>+IF(H403=0,"",'Ark1'!AA1921)</f>
        <v/>
      </c>
      <c r="W403" s="298" t="str">
        <f t="shared" si="37"/>
        <v/>
      </c>
      <c r="X403" s="33" t="str">
        <f t="shared" si="38"/>
        <v/>
      </c>
      <c r="Y403" s="28" t="str">
        <f t="shared" si="39"/>
        <v/>
      </c>
      <c r="Z403" s="246"/>
      <c r="AA403" s="27"/>
      <c r="AC403" s="28"/>
      <c r="AD403" s="27"/>
      <c r="AE403" s="86"/>
      <c r="AF403" s="86"/>
      <c r="AJ403" s="86"/>
    </row>
    <row r="404" spans="1:36" ht="15.6">
      <c r="A404" s="246"/>
      <c r="B404" s="333">
        <f>+'Ark1'!C1922</f>
        <v>2024</v>
      </c>
      <c r="C404" s="266">
        <f>+'Ark1'!L1922</f>
        <v>10</v>
      </c>
      <c r="D404" s="266" t="s">
        <v>36</v>
      </c>
      <c r="E404" s="275">
        <f>+'Ark1'!AP1922</f>
        <v>11</v>
      </c>
      <c r="F404" s="274" t="str">
        <f>VLOOKUP(E404,RNR!$D$2:$E$38,2)</f>
        <v>Brown Swiss</v>
      </c>
      <c r="G404" s="86" t="str">
        <f>+IF(H404=0,"",'Ark1'!Q1922)</f>
        <v/>
      </c>
      <c r="H404" s="366">
        <f>+'Ark1'!R1922</f>
        <v>0</v>
      </c>
      <c r="I404" s="28" t="str">
        <f>+IF(H404=0,"",'Ark1'!AE1922)</f>
        <v/>
      </c>
      <c r="J404" s="28"/>
      <c r="K404" s="28" t="str">
        <f>+IF(H404=0,"",'Ark1'!AF1922)</f>
        <v/>
      </c>
      <c r="L404" s="27" t="str">
        <f>+IF(H404=0,"",'Ark1'!T1922)</f>
        <v/>
      </c>
      <c r="M404" s="298" t="str">
        <f>+IF(H404=0,"",'Ark1'!U1922)</f>
        <v/>
      </c>
      <c r="N404" s="28"/>
      <c r="O404" s="33" t="str">
        <f>+IF(H404=0,"",'Ark1'!W1922)</f>
        <v/>
      </c>
      <c r="P404" s="33" t="str">
        <f>+IF(H404=0,"",'Ark1'!X1922)</f>
        <v/>
      </c>
      <c r="Q404" s="33" t="str">
        <f>+IF(H404=0,"",'Ark1'!AG1922)</f>
        <v/>
      </c>
      <c r="R404" s="33" t="str">
        <f>+IF(H404=0,"",'Ark1'!AH1922)</f>
        <v/>
      </c>
      <c r="S404" s="382" t="str">
        <f>+IF(H404=0,"",'Ark1'!AR1922)</f>
        <v/>
      </c>
      <c r="T404" s="114" t="str">
        <f>+IF(H404=0,"",'Ark1'!AS1922)</f>
        <v/>
      </c>
      <c r="U404" s="33" t="str">
        <f>+IF(H404=0,"",'Ark1'!Y1922)</f>
        <v/>
      </c>
      <c r="V404" s="27" t="str">
        <f>+IF(H404=0,"",'Ark1'!AA1922)</f>
        <v/>
      </c>
      <c r="W404" s="298" t="str">
        <f t="shared" si="37"/>
        <v/>
      </c>
      <c r="X404" s="33" t="str">
        <f t="shared" si="38"/>
        <v/>
      </c>
      <c r="Y404" s="28" t="str">
        <f t="shared" si="39"/>
        <v/>
      </c>
      <c r="Z404" s="246"/>
      <c r="AA404" s="27"/>
      <c r="AC404" s="28"/>
      <c r="AD404" s="27"/>
      <c r="AE404" s="86"/>
      <c r="AF404" s="86"/>
      <c r="AJ404" s="86"/>
    </row>
    <row r="405" spans="1:36" ht="15.6">
      <c r="A405" s="246"/>
      <c r="B405" s="333">
        <f>+'Ark1'!C1923</f>
        <v>2024</v>
      </c>
      <c r="C405" s="266">
        <f>+'Ark1'!L1923</f>
        <v>10</v>
      </c>
      <c r="D405" s="266" t="s">
        <v>36</v>
      </c>
      <c r="E405" s="275">
        <f>+'Ark1'!AP1923</f>
        <v>12</v>
      </c>
      <c r="F405" s="274" t="str">
        <f>VLOOKUP(E405,RNR!$D$2:$E$38,2)</f>
        <v>Jarlsbergfe</v>
      </c>
      <c r="G405" s="86" t="str">
        <f>+IF(H405=0,"",'Ark1'!Q1923)</f>
        <v/>
      </c>
      <c r="H405" s="366">
        <f>+'Ark1'!R1923</f>
        <v>0</v>
      </c>
      <c r="I405" s="28" t="str">
        <f>+IF(H405=0,"",'Ark1'!AE1923)</f>
        <v/>
      </c>
      <c r="J405" s="28"/>
      <c r="K405" s="28" t="str">
        <f>+IF(H405=0,"",'Ark1'!AF1923)</f>
        <v/>
      </c>
      <c r="L405" s="27" t="str">
        <f>+IF(H405=0,"",'Ark1'!T1923)</f>
        <v/>
      </c>
      <c r="M405" s="298" t="str">
        <f>+IF(H405=0,"",'Ark1'!U1923)</f>
        <v/>
      </c>
      <c r="N405" s="28"/>
      <c r="O405" s="33" t="str">
        <f>+IF(H405=0,"",'Ark1'!W1923)</f>
        <v/>
      </c>
      <c r="P405" s="33" t="str">
        <f>+IF(H405=0,"",'Ark1'!X1923)</f>
        <v/>
      </c>
      <c r="Q405" s="33" t="str">
        <f>+IF(H405=0,"",'Ark1'!AG1923)</f>
        <v/>
      </c>
      <c r="R405" s="33" t="str">
        <f>+IF(H405=0,"",'Ark1'!AH1923)</f>
        <v/>
      </c>
      <c r="S405" s="382" t="str">
        <f>+IF(H405=0,"",'Ark1'!AR1923)</f>
        <v/>
      </c>
      <c r="T405" s="114" t="str">
        <f>+IF(H405=0,"",'Ark1'!AS1923)</f>
        <v/>
      </c>
      <c r="U405" s="33" t="str">
        <f>+IF(H405=0,"",'Ark1'!Y1923)</f>
        <v/>
      </c>
      <c r="V405" s="27" t="str">
        <f>+IF(H405=0,"",'Ark1'!AA1923)</f>
        <v/>
      </c>
      <c r="W405" s="298" t="str">
        <f t="shared" si="37"/>
        <v/>
      </c>
      <c r="X405" s="33" t="str">
        <f t="shared" si="38"/>
        <v/>
      </c>
      <c r="Y405" s="28" t="str">
        <f t="shared" si="39"/>
        <v/>
      </c>
      <c r="Z405" s="246"/>
      <c r="AA405" s="27"/>
      <c r="AC405" s="28"/>
      <c r="AD405" s="27"/>
      <c r="AE405" s="86"/>
      <c r="AF405" s="86"/>
      <c r="AJ405" s="86"/>
    </row>
    <row r="406" spans="1:36" ht="15.6">
      <c r="A406" s="246"/>
      <c r="B406" s="333">
        <f>+'Ark1'!C1924</f>
        <v>2024</v>
      </c>
      <c r="C406" s="266">
        <f>+'Ark1'!L1924</f>
        <v>10</v>
      </c>
      <c r="D406" s="266" t="s">
        <v>36</v>
      </c>
      <c r="E406" s="275">
        <f>+'Ark1'!AP1924</f>
        <v>13</v>
      </c>
      <c r="F406" s="274" t="str">
        <f>VLOOKUP(E406,RNR!$D$2:$E$38,2)</f>
        <v>Fleckvieh</v>
      </c>
      <c r="G406" s="86" t="str">
        <f>+IF(H406=0,"",'Ark1'!Q1924)</f>
        <v/>
      </c>
      <c r="H406" s="366">
        <f>+'Ark1'!R1924</f>
        <v>0</v>
      </c>
      <c r="I406" s="28" t="str">
        <f>+IF(H406=0,"",'Ark1'!AE1924)</f>
        <v/>
      </c>
      <c r="J406" s="28"/>
      <c r="K406" s="28" t="str">
        <f>+IF(H406=0,"",'Ark1'!AF1924)</f>
        <v/>
      </c>
      <c r="L406" s="27" t="str">
        <f>+IF(H406=0,"",'Ark1'!T1924)</f>
        <v/>
      </c>
      <c r="M406" s="298" t="str">
        <f>+IF(H406=0,"",'Ark1'!U1924)</f>
        <v/>
      </c>
      <c r="N406" s="28"/>
      <c r="O406" s="33" t="str">
        <f>+IF(H406=0,"",'Ark1'!W1924)</f>
        <v/>
      </c>
      <c r="P406" s="33" t="str">
        <f>+IF(H406=0,"",'Ark1'!X1924)</f>
        <v/>
      </c>
      <c r="Q406" s="33" t="str">
        <f>+IF(H406=0,"",'Ark1'!AG1924)</f>
        <v/>
      </c>
      <c r="R406" s="33" t="str">
        <f>+IF(H406=0,"",'Ark1'!AH1924)</f>
        <v/>
      </c>
      <c r="S406" s="382" t="str">
        <f>+IF(H406=0,"",'Ark1'!AR1924)</f>
        <v/>
      </c>
      <c r="T406" s="114" t="str">
        <f>+IF(H406=0,"",'Ark1'!AS1924)</f>
        <v/>
      </c>
      <c r="U406" s="33" t="str">
        <f>+IF(H406=0,"",'Ark1'!Y1924)</f>
        <v/>
      </c>
      <c r="V406" s="27" t="str">
        <f>+IF(H406=0,"",'Ark1'!AA1924)</f>
        <v/>
      </c>
      <c r="W406" s="298" t="str">
        <f t="shared" si="37"/>
        <v/>
      </c>
      <c r="X406" s="33" t="str">
        <f t="shared" si="38"/>
        <v/>
      </c>
      <c r="Y406" s="28" t="str">
        <f t="shared" si="39"/>
        <v/>
      </c>
      <c r="Z406" s="246"/>
      <c r="AA406" s="27"/>
      <c r="AC406" s="28"/>
      <c r="AD406" s="27"/>
      <c r="AE406" s="86"/>
      <c r="AF406" s="86"/>
      <c r="AJ406" s="86"/>
    </row>
    <row r="407" spans="1:36" ht="15.6">
      <c r="A407" s="246"/>
      <c r="B407" s="333">
        <f>+'Ark1'!C1925</f>
        <v>2024</v>
      </c>
      <c r="C407" s="266">
        <f>+'Ark1'!L1925</f>
        <v>10</v>
      </c>
      <c r="D407" s="266" t="s">
        <v>36</v>
      </c>
      <c r="E407" s="275">
        <f>+'Ark1'!AP1925</f>
        <v>14</v>
      </c>
      <c r="F407" s="274" t="str">
        <f>VLOOKUP(E407,RNR!$D$2:$E$38,2)</f>
        <v>Canadisk Ayrshire</v>
      </c>
      <c r="G407" s="86" t="str">
        <f>+IF(H407=0,"",'Ark1'!Q1925)</f>
        <v/>
      </c>
      <c r="H407" s="366">
        <f>+'Ark1'!R1925</f>
        <v>0</v>
      </c>
      <c r="I407" s="28" t="str">
        <f>+IF(H407=0,"",'Ark1'!AE1925)</f>
        <v/>
      </c>
      <c r="J407" s="28"/>
      <c r="K407" s="28" t="str">
        <f>+IF(H407=0,"",'Ark1'!AF1925)</f>
        <v/>
      </c>
      <c r="L407" s="27" t="str">
        <f>+IF(H407=0,"",'Ark1'!T1925)</f>
        <v/>
      </c>
      <c r="M407" s="298" t="str">
        <f>+IF(H407=0,"",'Ark1'!U1925)</f>
        <v/>
      </c>
      <c r="N407" s="28"/>
      <c r="O407" s="33" t="str">
        <f>+IF(H407=0,"",'Ark1'!W1925)</f>
        <v/>
      </c>
      <c r="P407" s="33" t="str">
        <f>+IF(H407=0,"",'Ark1'!X1925)</f>
        <v/>
      </c>
      <c r="Q407" s="33" t="str">
        <f>+IF(H407=0,"",'Ark1'!AG1925)</f>
        <v/>
      </c>
      <c r="R407" s="33" t="str">
        <f>+IF(H407=0,"",'Ark1'!AH1925)</f>
        <v/>
      </c>
      <c r="S407" s="382" t="str">
        <f>+IF(H407=0,"",'Ark1'!AR1925)</f>
        <v/>
      </c>
      <c r="T407" s="114" t="str">
        <f>+IF(H407=0,"",'Ark1'!AS1925)</f>
        <v/>
      </c>
      <c r="U407" s="33" t="str">
        <f>+IF(H407=0,"",'Ark1'!Y1925)</f>
        <v/>
      </c>
      <c r="V407" s="27" t="str">
        <f>+IF(H407=0,"",'Ark1'!AA1925)</f>
        <v/>
      </c>
      <c r="W407" s="298" t="str">
        <f t="shared" si="37"/>
        <v/>
      </c>
      <c r="X407" s="33" t="str">
        <f t="shared" si="38"/>
        <v/>
      </c>
      <c r="Y407" s="28" t="str">
        <f t="shared" si="39"/>
        <v/>
      </c>
      <c r="Z407" s="246"/>
      <c r="AA407" s="27"/>
      <c r="AC407" s="28"/>
      <c r="AD407" s="27"/>
      <c r="AE407" s="86"/>
      <c r="AF407" s="86"/>
      <c r="AJ407" s="86"/>
    </row>
    <row r="408" spans="1:36" ht="15.6">
      <c r="A408" s="246"/>
      <c r="B408" s="333">
        <f>+'Ark1'!C1926</f>
        <v>2024</v>
      </c>
      <c r="C408" s="266">
        <f>+'Ark1'!L1926</f>
        <v>10</v>
      </c>
      <c r="D408" s="266" t="s">
        <v>36</v>
      </c>
      <c r="E408" s="275">
        <f>+'Ark1'!AP1926</f>
        <v>15</v>
      </c>
      <c r="F408" s="274" t="str">
        <f>VLOOKUP(E408,RNR!$D$2:$E$38,2)</f>
        <v>Montbéliard</v>
      </c>
      <c r="G408" s="86" t="str">
        <f>+IF(H408=0,"",'Ark1'!Q1926)</f>
        <v/>
      </c>
      <c r="H408" s="366">
        <f>+'Ark1'!R1926</f>
        <v>0</v>
      </c>
      <c r="I408" s="28" t="str">
        <f>+IF(H408=0,"",'Ark1'!AE1926)</f>
        <v/>
      </c>
      <c r="J408" s="28"/>
      <c r="K408" s="28" t="str">
        <f>+IF(H408=0,"",'Ark1'!AF1926)</f>
        <v/>
      </c>
      <c r="L408" s="27" t="str">
        <f>+IF(H408=0,"",'Ark1'!T1926)</f>
        <v/>
      </c>
      <c r="M408" s="298" t="str">
        <f>+IF(H408=0,"",'Ark1'!U1926)</f>
        <v/>
      </c>
      <c r="N408" s="28"/>
      <c r="O408" s="33" t="str">
        <f>+IF(H408=0,"",'Ark1'!W1926)</f>
        <v/>
      </c>
      <c r="P408" s="33" t="str">
        <f>+IF(H408=0,"",'Ark1'!X1926)</f>
        <v/>
      </c>
      <c r="Q408" s="33" t="str">
        <f>+IF(H408=0,"",'Ark1'!AG1926)</f>
        <v/>
      </c>
      <c r="R408" s="33" t="str">
        <f>+IF(H408=0,"",'Ark1'!AH1926)</f>
        <v/>
      </c>
      <c r="S408" s="382" t="str">
        <f>+IF(H408=0,"",'Ark1'!AR1926)</f>
        <v/>
      </c>
      <c r="T408" s="114" t="str">
        <f>+IF(H408=0,"",'Ark1'!AS1926)</f>
        <v/>
      </c>
      <c r="U408" s="33" t="str">
        <f>+IF(H408=0,"",'Ark1'!Y1926)</f>
        <v/>
      </c>
      <c r="V408" s="27" t="str">
        <f>+IF(H408=0,"",'Ark1'!AA1926)</f>
        <v/>
      </c>
      <c r="W408" s="298" t="str">
        <f t="shared" si="37"/>
        <v/>
      </c>
      <c r="X408" s="33" t="str">
        <f t="shared" si="38"/>
        <v/>
      </c>
      <c r="Y408" s="28" t="str">
        <f t="shared" si="39"/>
        <v/>
      </c>
      <c r="Z408" s="246"/>
      <c r="AA408" s="27"/>
      <c r="AC408" s="28"/>
      <c r="AD408" s="27"/>
      <c r="AE408" s="86"/>
      <c r="AF408" s="86"/>
      <c r="AJ408" s="86"/>
    </row>
    <row r="409" spans="1:36" ht="15.6">
      <c r="A409" s="246"/>
      <c r="B409" s="333">
        <f>+'Ark1'!C1927</f>
        <v>2024</v>
      </c>
      <c r="C409" s="266">
        <f>+'Ark1'!L1927</f>
        <v>10</v>
      </c>
      <c r="D409" s="266" t="s">
        <v>36</v>
      </c>
      <c r="E409" s="275">
        <f>+'Ark1'!AP1927</f>
        <v>16</v>
      </c>
      <c r="F409" s="274" t="str">
        <f>VLOOKUP(E409,RNR!$D$2:$E$38,2)</f>
        <v>Mørefe</v>
      </c>
      <c r="G409" s="86" t="str">
        <f>+IF(H409=0,"",'Ark1'!Q1927)</f>
        <v/>
      </c>
      <c r="H409" s="366">
        <f>+'Ark1'!R1927</f>
        <v>0</v>
      </c>
      <c r="I409" s="28" t="str">
        <f>+IF(H409=0,"",'Ark1'!AE1927)</f>
        <v/>
      </c>
      <c r="J409" s="28"/>
      <c r="K409" s="28" t="str">
        <f>+IF(H409=0,"",'Ark1'!AF1927)</f>
        <v/>
      </c>
      <c r="L409" s="27" t="str">
        <f>+IF(H409=0,"",'Ark1'!T1927)</f>
        <v/>
      </c>
      <c r="M409" s="298" t="str">
        <f>+IF(H409=0,"",'Ark1'!U1927)</f>
        <v/>
      </c>
      <c r="N409" s="28"/>
      <c r="O409" s="33" t="str">
        <f>+IF(H409=0,"",'Ark1'!W1927)</f>
        <v/>
      </c>
      <c r="P409" s="33" t="str">
        <f>+IF(H409=0,"",'Ark1'!X1927)</f>
        <v/>
      </c>
      <c r="Q409" s="33" t="str">
        <f>+IF(H409=0,"",'Ark1'!AG1927)</f>
        <v/>
      </c>
      <c r="R409" s="33" t="str">
        <f>+IF(H409=0,"",'Ark1'!AH1927)</f>
        <v/>
      </c>
      <c r="S409" s="382" t="str">
        <f>+IF(H409=0,"",'Ark1'!AR1927)</f>
        <v/>
      </c>
      <c r="T409" s="114" t="str">
        <f>+IF(H409=0,"",'Ark1'!AS1927)</f>
        <v/>
      </c>
      <c r="U409" s="33" t="str">
        <f>+IF(H409=0,"",'Ark1'!Y1927)</f>
        <v/>
      </c>
      <c r="V409" s="27" t="str">
        <f>+IF(H409=0,"",'Ark1'!AA1927)</f>
        <v/>
      </c>
      <c r="W409" s="298" t="str">
        <f t="shared" si="37"/>
        <v/>
      </c>
      <c r="X409" s="33" t="str">
        <f t="shared" si="38"/>
        <v/>
      </c>
      <c r="Y409" s="28" t="str">
        <f t="shared" si="39"/>
        <v/>
      </c>
      <c r="Z409" s="246"/>
      <c r="AA409" s="27"/>
      <c r="AC409" s="28"/>
      <c r="AD409" s="27"/>
      <c r="AE409" s="86"/>
      <c r="AF409" s="86"/>
      <c r="AJ409" s="86"/>
    </row>
    <row r="410" spans="1:36" ht="15.6">
      <c r="A410" s="246"/>
      <c r="B410" s="333">
        <f>+'Ark1'!C1928</f>
        <v>2024</v>
      </c>
      <c r="C410" s="266">
        <f>+'Ark1'!L1928</f>
        <v>10</v>
      </c>
      <c r="D410" s="266" t="s">
        <v>36</v>
      </c>
      <c r="E410" s="275">
        <f>+'Ark1'!AP1928</f>
        <v>17</v>
      </c>
      <c r="F410" s="274" t="str">
        <f>VLOOKUP(E410,RNR!$D$2:$E$38,2)</f>
        <v>Normande</v>
      </c>
      <c r="G410" s="86" t="str">
        <f>+IF(H410=0,"",'Ark1'!Q1928)</f>
        <v/>
      </c>
      <c r="H410" s="366">
        <f>+'Ark1'!R1928</f>
        <v>0</v>
      </c>
      <c r="I410" s="28" t="str">
        <f>+IF(H410=0,"",'Ark1'!AE1928)</f>
        <v/>
      </c>
      <c r="J410" s="28"/>
      <c r="K410" s="28" t="str">
        <f>+IF(H410=0,"",'Ark1'!AF1928)</f>
        <v/>
      </c>
      <c r="L410" s="27" t="str">
        <f>+IF(H410=0,"",'Ark1'!T1928)</f>
        <v/>
      </c>
      <c r="M410" s="298" t="str">
        <f>+IF(H410=0,"",'Ark1'!U1928)</f>
        <v/>
      </c>
      <c r="N410" s="28"/>
      <c r="O410" s="33" t="str">
        <f>+IF(H410=0,"",'Ark1'!W1928)</f>
        <v/>
      </c>
      <c r="P410" s="33" t="str">
        <f>+IF(H410=0,"",'Ark1'!X1928)</f>
        <v/>
      </c>
      <c r="Q410" s="33" t="str">
        <f>+IF(H410=0,"",'Ark1'!AG1928)</f>
        <v/>
      </c>
      <c r="R410" s="33" t="str">
        <f>+IF(H410=0,"",'Ark1'!AH1928)</f>
        <v/>
      </c>
      <c r="S410" s="382" t="str">
        <f>+IF(H410=0,"",'Ark1'!AR1928)</f>
        <v/>
      </c>
      <c r="T410" s="114" t="str">
        <f>+IF(H410=0,"",'Ark1'!AS1928)</f>
        <v/>
      </c>
      <c r="U410" s="33" t="str">
        <f>+IF(H410=0,"",'Ark1'!Y1928)</f>
        <v/>
      </c>
      <c r="V410" s="27" t="str">
        <f>+IF(H410=0,"",'Ark1'!AA1928)</f>
        <v/>
      </c>
      <c r="W410" s="298" t="str">
        <f t="shared" si="37"/>
        <v/>
      </c>
      <c r="X410" s="33" t="str">
        <f t="shared" si="38"/>
        <v/>
      </c>
      <c r="Y410" s="28" t="str">
        <f t="shared" si="39"/>
        <v/>
      </c>
      <c r="Z410" s="246"/>
      <c r="AA410" s="27"/>
      <c r="AC410" s="28"/>
      <c r="AD410" s="27"/>
      <c r="AE410" s="86"/>
      <c r="AF410" s="86"/>
      <c r="AJ410" s="86"/>
    </row>
    <row r="411" spans="1:36" ht="15.6">
      <c r="A411" s="246"/>
      <c r="B411" s="333">
        <f>+'Ark1'!C1929</f>
        <v>2024</v>
      </c>
      <c r="C411" s="266">
        <f>+'Ark1'!L1929</f>
        <v>10</v>
      </c>
      <c r="D411" s="266" t="s">
        <v>36</v>
      </c>
      <c r="E411" s="275">
        <f>+'Ark1'!AP1929</f>
        <v>21</v>
      </c>
      <c r="F411" s="274" t="str">
        <f>VLOOKUP(E411,RNR!$D$2:$E$38,2)</f>
        <v>Hereford</v>
      </c>
      <c r="G411" s="86">
        <f>+IF(H411=0,"",'Ark1'!Q1929)</f>
        <v>3</v>
      </c>
      <c r="H411" s="366">
        <f>+'Ark1'!R1929</f>
        <v>3</v>
      </c>
      <c r="I411" s="28">
        <f>+IF(H411=0,"",'Ark1'!AE1929)</f>
        <v>0.6097560975609756</v>
      </c>
      <c r="J411" s="28"/>
      <c r="K411" s="28">
        <f>+IF(H411=0,"",'Ark1'!AF1929)</f>
        <v>0.94416654584769899</v>
      </c>
      <c r="L411" s="27">
        <f>+IF(H411=0,"",'Ark1'!T1929)</f>
        <v>12.666666666666664</v>
      </c>
      <c r="M411" s="298">
        <f>+IF(H411=0,"",'Ark1'!U1929)</f>
        <v>583.93333333333328</v>
      </c>
      <c r="N411" s="28"/>
      <c r="O411" s="33">
        <f>+IF(H411=0,"",'Ark1'!W1929)</f>
        <v>100</v>
      </c>
      <c r="P411" s="33">
        <f>+IF(H411=0,"",'Ark1'!X1929)</f>
        <v>100</v>
      </c>
      <c r="Q411" s="33">
        <f>+IF(H411=0,"",'Ark1'!AG1929)</f>
        <v>1194</v>
      </c>
      <c r="R411" s="33">
        <f>+IF(H411=0,"",'Ark1'!AH1929)</f>
        <v>0</v>
      </c>
      <c r="S411" s="382">
        <f>+IF(H411=0,"",'Ark1'!AR1929)</f>
        <v>222.6666666666666</v>
      </c>
      <c r="T411" s="114">
        <f>+IF(H411=0,"",'Ark1'!AS1929)</f>
        <v>50.852414783379878</v>
      </c>
      <c r="U411" s="33">
        <f>+IF(H411=0,"",'Ark1'!Y1929)</f>
        <v>198.71289730552351</v>
      </c>
      <c r="V411" s="27">
        <f>+IF(H411=0,"",'Ark1'!AA1929)</f>
        <v>0.94280904158207679</v>
      </c>
      <c r="W411" s="298">
        <f t="shared" si="37"/>
        <v>489.05639307649352</v>
      </c>
      <c r="X411" s="33">
        <f t="shared" si="38"/>
        <v>58.393333333333331</v>
      </c>
      <c r="Y411" s="28">
        <f t="shared" si="39"/>
        <v>1</v>
      </c>
      <c r="Z411" s="246"/>
      <c r="AA411" s="27"/>
      <c r="AC411" s="28"/>
      <c r="AD411" s="27"/>
      <c r="AE411" s="86"/>
      <c r="AF411" s="86"/>
      <c r="AJ411" s="86"/>
    </row>
    <row r="412" spans="1:36" ht="15.6">
      <c r="A412" s="246"/>
      <c r="B412" s="333">
        <f>+'Ark1'!C1930</f>
        <v>2024</v>
      </c>
      <c r="C412" s="266">
        <f>+'Ark1'!L1930</f>
        <v>10</v>
      </c>
      <c r="D412" s="266" t="s">
        <v>36</v>
      </c>
      <c r="E412" s="275">
        <f>+'Ark1'!AP1930</f>
        <v>22</v>
      </c>
      <c r="F412" s="274" t="str">
        <f>VLOOKUP(E412,RNR!$D$2:$E$38,2)</f>
        <v>Charolais</v>
      </c>
      <c r="G412" s="86">
        <f>+IF(H412=0,"",'Ark1'!Q1930)</f>
        <v>45</v>
      </c>
      <c r="H412" s="366">
        <f>+'Ark1'!R1930</f>
        <v>50</v>
      </c>
      <c r="I412" s="28">
        <f>+IF(H412=0,"",'Ark1'!AE1930)</f>
        <v>9.3808630393996264</v>
      </c>
      <c r="J412" s="28"/>
      <c r="K412" s="28">
        <f>+IF(H412=0,"",'Ark1'!AF1930)</f>
        <v>11.541585991305421</v>
      </c>
      <c r="L412" s="27">
        <f>+IF(H412=0,"",'Ark1'!T1930)</f>
        <v>7.3</v>
      </c>
      <c r="M412" s="298">
        <f>+IF(H412=0,"",'Ark1'!U1930)</f>
        <v>559.49200000000008</v>
      </c>
      <c r="N412" s="28"/>
      <c r="O412" s="33">
        <f>+IF(H412=0,"",'Ark1'!W1930)</f>
        <v>76</v>
      </c>
      <c r="P412" s="33">
        <f>+IF(H412=0,"",'Ark1'!X1930)</f>
        <v>100</v>
      </c>
      <c r="Q412" s="33">
        <f>+IF(H412=0,"",'Ark1'!AG1930)</f>
        <v>1239.5599999999997</v>
      </c>
      <c r="R412" s="33">
        <f>+IF(H412=0,"",'Ark1'!AH1930)</f>
        <v>0</v>
      </c>
      <c r="S412" s="382">
        <f>+IF(H412=0,"",'Ark1'!AR1930)</f>
        <v>226.58</v>
      </c>
      <c r="T412" s="114">
        <f>+IF(H412=0,"",'Ark1'!AS1930)</f>
        <v>47.70466721165468</v>
      </c>
      <c r="U412" s="33">
        <f>+IF(H412=0,"",'Ark1'!Y1930)</f>
        <v>93.304462572805178</v>
      </c>
      <c r="V412" s="27">
        <f>+IF(H412=0,"",'Ark1'!AA1930)</f>
        <v>1.3152946437965909</v>
      </c>
      <c r="W412" s="298">
        <f t="shared" si="37"/>
        <v>451.36338700829344</v>
      </c>
      <c r="X412" s="33">
        <f t="shared" si="38"/>
        <v>55.949200000000005</v>
      </c>
      <c r="Y412" s="28">
        <f t="shared" si="39"/>
        <v>1.1111111111111112</v>
      </c>
      <c r="Z412" s="246"/>
      <c r="AA412" s="27"/>
      <c r="AC412" s="28"/>
      <c r="AD412" s="27"/>
      <c r="AE412" s="86"/>
      <c r="AF412" s="86"/>
      <c r="AJ412" s="86"/>
    </row>
    <row r="413" spans="1:36" ht="15.6">
      <c r="A413" s="246"/>
      <c r="B413" s="333">
        <f>+'Ark1'!C1931</f>
        <v>2024</v>
      </c>
      <c r="C413" s="266">
        <f>+'Ark1'!L1931</f>
        <v>10</v>
      </c>
      <c r="D413" s="266" t="s">
        <v>36</v>
      </c>
      <c r="E413" s="275">
        <f>+'Ark1'!AP1931</f>
        <v>23</v>
      </c>
      <c r="F413" s="274" t="str">
        <f>VLOOKUP(E413,RNR!$D$2:$E$38,2)</f>
        <v>Aberdeen Angus</v>
      </c>
      <c r="G413" s="86">
        <f>+IF(H413=0,"",'Ark1'!Q1931)</f>
        <v>8</v>
      </c>
      <c r="H413" s="366">
        <f>+'Ark1'!R1931</f>
        <v>8</v>
      </c>
      <c r="I413" s="28">
        <f>+IF(H413=0,"",'Ark1'!AE1931)</f>
        <v>1.2345679012345681</v>
      </c>
      <c r="J413" s="28"/>
      <c r="K413" s="28">
        <f>+IF(H413=0,"",'Ark1'!AF1931)</f>
        <v>1.6877995231425003</v>
      </c>
      <c r="L413" s="27">
        <f>+IF(H413=0,"",'Ark1'!T1931)</f>
        <v>11.125</v>
      </c>
      <c r="M413" s="298">
        <f>+IF(H413=0,"",'Ark1'!U1931)</f>
        <v>531.97500000000002</v>
      </c>
      <c r="N413" s="28"/>
      <c r="O413" s="33">
        <f>+IF(H413=0,"",'Ark1'!W1931)</f>
        <v>100</v>
      </c>
      <c r="P413" s="33">
        <f>+IF(H413=0,"",'Ark1'!X1931)</f>
        <v>100</v>
      </c>
      <c r="Q413" s="33">
        <f>+IF(H413=0,"",'Ark1'!AG1931)</f>
        <v>1077.375</v>
      </c>
      <c r="R413" s="33">
        <f>+IF(H413=0,"",'Ark1'!AH1931)</f>
        <v>0</v>
      </c>
      <c r="S413" s="382">
        <f>+IF(H413=0,"",'Ark1'!AR1931)</f>
        <v>218.25</v>
      </c>
      <c r="T413" s="114">
        <f>+IF(H413=0,"",'Ark1'!AS1931)</f>
        <v>50.881753747235841</v>
      </c>
      <c r="U413" s="33">
        <f>+IF(H413=0,"",'Ark1'!Y1931)</f>
        <v>68.212622548909806</v>
      </c>
      <c r="V413" s="27">
        <f>+IF(H413=0,"",'Ark1'!AA1931)</f>
        <v>2.1469455046647079</v>
      </c>
      <c r="W413" s="298">
        <f t="shared" si="37"/>
        <v>493.76957883745212</v>
      </c>
      <c r="X413" s="33">
        <f t="shared" si="38"/>
        <v>53.197500000000005</v>
      </c>
      <c r="Y413" s="28">
        <f t="shared" si="39"/>
        <v>1</v>
      </c>
      <c r="Z413" s="246"/>
      <c r="AA413" s="27"/>
      <c r="AC413" s="28"/>
      <c r="AD413" s="27"/>
      <c r="AE413" s="86"/>
      <c r="AF413" s="86"/>
      <c r="AJ413" s="86"/>
    </row>
    <row r="414" spans="1:36" ht="15.6">
      <c r="A414" s="246"/>
      <c r="B414" s="333">
        <f>+'Ark1'!C1932</f>
        <v>2024</v>
      </c>
      <c r="C414" s="266">
        <f>+'Ark1'!L1932</f>
        <v>10</v>
      </c>
      <c r="D414" s="266" t="s">
        <v>36</v>
      </c>
      <c r="E414" s="275">
        <f>+'Ark1'!AP1932</f>
        <v>24</v>
      </c>
      <c r="F414" s="274" t="str">
        <f>VLOOKUP(E414,RNR!$D$2:$E$38,2)</f>
        <v>Limousin</v>
      </c>
      <c r="G414" s="86">
        <f>+IF(H414=0,"",'Ark1'!Q1932)</f>
        <v>66</v>
      </c>
      <c r="H414" s="366">
        <f>+'Ark1'!R1932</f>
        <v>75</v>
      </c>
      <c r="I414" s="28">
        <f>+IF(H414=0,"",'Ark1'!AE1932)</f>
        <v>17.241379310344826</v>
      </c>
      <c r="J414" s="28"/>
      <c r="K414" s="28">
        <f>+IF(H414=0,"",'Ark1'!AF1932)</f>
        <v>21.275277151928247</v>
      </c>
      <c r="L414" s="27">
        <f>+IF(H414=0,"",'Ark1'!T1932)</f>
        <v>6</v>
      </c>
      <c r="M414" s="298">
        <f>+IF(H414=0,"",'Ark1'!U1932)</f>
        <v>528.67333333333318</v>
      </c>
      <c r="N414" s="28"/>
      <c r="O414" s="33">
        <f>+IF(H414=0,"",'Ark1'!W1932)</f>
        <v>38.666666666666657</v>
      </c>
      <c r="P414" s="33">
        <f>+IF(H414=0,"",'Ark1'!X1932)</f>
        <v>97.333333333333314</v>
      </c>
      <c r="Q414" s="33">
        <f>+IF(H414=0,"",'Ark1'!AG1932)</f>
        <v>1312.1733333333336</v>
      </c>
      <c r="R414" s="33">
        <f>+IF(H414=0,"",'Ark1'!AH1932)</f>
        <v>1.333333333333333</v>
      </c>
      <c r="S414" s="382">
        <f>+IF(H414=0,"",'Ark1'!AR1932)</f>
        <v>223.4933333333334</v>
      </c>
      <c r="T414" s="114">
        <f>+IF(H414=0,"",'Ark1'!AS1932)</f>
        <v>46.777898872004883</v>
      </c>
      <c r="U414" s="33">
        <f>+IF(H414=0,"",'Ark1'!Y1932)</f>
        <v>102.38161987822345</v>
      </c>
      <c r="V414" s="27">
        <f>+IF(H414=0,"",'Ark1'!AA1932)</f>
        <v>1.5663120165960975</v>
      </c>
      <c r="W414" s="298">
        <f t="shared" si="37"/>
        <v>402.89900724497755</v>
      </c>
      <c r="X414" s="33">
        <f t="shared" si="38"/>
        <v>52.86733333333332</v>
      </c>
      <c r="Y414" s="28">
        <f t="shared" si="39"/>
        <v>1.1363636363636365</v>
      </c>
      <c r="Z414" s="246"/>
      <c r="AA414" s="27"/>
      <c r="AC414" s="28"/>
      <c r="AD414" s="27"/>
      <c r="AE414" s="86"/>
      <c r="AF414" s="86"/>
      <c r="AJ414" s="86"/>
    </row>
    <row r="415" spans="1:36" ht="15.6">
      <c r="A415" s="246"/>
      <c r="B415" s="333">
        <f>+'Ark1'!C1933</f>
        <v>2024</v>
      </c>
      <c r="C415" s="266">
        <f>+'Ark1'!L1933</f>
        <v>10</v>
      </c>
      <c r="D415" s="266" t="s">
        <v>36</v>
      </c>
      <c r="E415" s="275">
        <f>+'Ark1'!AP1933</f>
        <v>25</v>
      </c>
      <c r="F415" s="274" t="str">
        <f>VLOOKUP(E415,RNR!$D$2:$E$38,2)</f>
        <v>Kjøttsimmental</v>
      </c>
      <c r="G415" s="86">
        <f>+IF(H415=0,"",'Ark1'!Q1933)</f>
        <v>2</v>
      </c>
      <c r="H415" s="366">
        <f>+'Ark1'!R1933</f>
        <v>6</v>
      </c>
      <c r="I415" s="28">
        <f>+IF(H415=0,"",'Ark1'!AE1933)</f>
        <v>2.7397260273972601</v>
      </c>
      <c r="J415" s="28"/>
      <c r="K415" s="28">
        <f>+IF(H415=0,"",'Ark1'!AF1933)</f>
        <v>3.351315527066963</v>
      </c>
      <c r="L415" s="27">
        <f>+IF(H415=0,"",'Ark1'!T1933)</f>
        <v>7.6666666666666687</v>
      </c>
      <c r="M415" s="298">
        <f>+IF(H415=0,"",'Ark1'!U1933)</f>
        <v>554.55000000000007</v>
      </c>
      <c r="N415" s="28"/>
      <c r="O415" s="33">
        <f>+IF(H415=0,"",'Ark1'!W1933)</f>
        <v>83.333333333333314</v>
      </c>
      <c r="P415" s="33">
        <f>+IF(H415=0,"",'Ark1'!X1933)</f>
        <v>100</v>
      </c>
      <c r="Q415" s="33">
        <f>+IF(H415=0,"",'Ark1'!AG1933)</f>
        <v>879.3333333333336</v>
      </c>
      <c r="R415" s="33">
        <f>+IF(H415=0,"",'Ark1'!AH1933)</f>
        <v>0</v>
      </c>
      <c r="S415" s="382">
        <f>+IF(H415=0,"",'Ark1'!AR1933)</f>
        <v>226.5</v>
      </c>
      <c r="T415" s="114">
        <f>+IF(H415=0,"",'Ark1'!AS1933)</f>
        <v>47.54607256687413</v>
      </c>
      <c r="U415" s="33">
        <f>+IF(H415=0,"",'Ark1'!Y1933)</f>
        <v>61.486116319051902</v>
      </c>
      <c r="V415" s="27">
        <f>+IF(H415=0,"",'Ark1'!AA1933)</f>
        <v>1.4907119849998549</v>
      </c>
      <c r="W415" s="298">
        <f t="shared" si="37"/>
        <v>630.64821834723273</v>
      </c>
      <c r="X415" s="33">
        <f t="shared" si="38"/>
        <v>55.455000000000005</v>
      </c>
      <c r="Y415" s="28">
        <f t="shared" si="39"/>
        <v>3</v>
      </c>
      <c r="Z415" s="246"/>
      <c r="AA415" s="27"/>
      <c r="AC415" s="28"/>
      <c r="AD415" s="27"/>
      <c r="AE415" s="86"/>
      <c r="AF415" s="86"/>
      <c r="AJ415" s="86"/>
    </row>
    <row r="416" spans="1:36" ht="15.6">
      <c r="A416" s="246"/>
      <c r="B416" s="333">
        <f>+'Ark1'!C1934</f>
        <v>2024</v>
      </c>
      <c r="C416" s="266">
        <f>+'Ark1'!L1934</f>
        <v>10</v>
      </c>
      <c r="D416" s="266" t="s">
        <v>36</v>
      </c>
      <c r="E416" s="275">
        <f>+'Ark1'!AP1934</f>
        <v>26</v>
      </c>
      <c r="F416" s="274" t="str">
        <f>VLOOKUP(E416,RNR!$D$2:$E$38,2)</f>
        <v>Blonde d`Aquitaine</v>
      </c>
      <c r="G416" s="86">
        <f>+IF(H416=0,"",'Ark1'!Q1934)</f>
        <v>5</v>
      </c>
      <c r="H416" s="366">
        <f>+'Ark1'!R1934</f>
        <v>6</v>
      </c>
      <c r="I416" s="28">
        <f>+IF(H416=0,"",'Ark1'!AE1934)</f>
        <v>13.333333333333337</v>
      </c>
      <c r="J416" s="28"/>
      <c r="K416" s="28">
        <f>+IF(H416=0,"",'Ark1'!AF1934)</f>
        <v>19.420512598493374</v>
      </c>
      <c r="L416" s="27">
        <f>+IF(H416=0,"",'Ark1'!T1934)</f>
        <v>5.3333333333333321</v>
      </c>
      <c r="M416" s="298">
        <f>+IF(H416=0,"",'Ark1'!U1934)</f>
        <v>598.1</v>
      </c>
      <c r="N416" s="28"/>
      <c r="O416" s="33">
        <f>+IF(H416=0,"",'Ark1'!W1934)</f>
        <v>16.666666666666671</v>
      </c>
      <c r="P416" s="33">
        <f>+IF(H416=0,"",'Ark1'!X1934)</f>
        <v>100</v>
      </c>
      <c r="Q416" s="33">
        <f>+IF(H416=0,"",'Ark1'!AG1934)</f>
        <v>1520.8333333333333</v>
      </c>
      <c r="R416" s="33">
        <f>+IF(H416=0,"",'Ark1'!AH1934)</f>
        <v>0</v>
      </c>
      <c r="S416" s="382">
        <f>+IF(H416=0,"",'Ark1'!AR1934)</f>
        <v>232.8333333333334</v>
      </c>
      <c r="T416" s="114">
        <f>+IF(H416=0,"",'Ark1'!AS1934)</f>
        <v>46.349911389913082</v>
      </c>
      <c r="U416" s="33">
        <f>+IF(H416=0,"",'Ark1'!Y1934)</f>
        <v>153.84901689643652</v>
      </c>
      <c r="V416" s="27">
        <f>+IF(H416=0,"",'Ark1'!AA1934)</f>
        <v>1.374368541872554</v>
      </c>
      <c r="W416" s="298">
        <f t="shared" si="37"/>
        <v>393.27123287671236</v>
      </c>
      <c r="X416" s="33">
        <f t="shared" si="38"/>
        <v>59.81</v>
      </c>
      <c r="Y416" s="28">
        <f t="shared" si="39"/>
        <v>1.2</v>
      </c>
      <c r="Z416" s="246"/>
      <c r="AA416" s="27"/>
      <c r="AC416" s="28"/>
      <c r="AD416" s="27"/>
      <c r="AE416" s="86"/>
      <c r="AF416" s="86"/>
      <c r="AJ416" s="86"/>
    </row>
    <row r="417" spans="1:54" ht="15.6">
      <c r="A417" s="246"/>
      <c r="B417" s="333">
        <f>+'Ark1'!C1935</f>
        <v>2024</v>
      </c>
      <c r="C417" s="266">
        <f>+'Ark1'!L1935</f>
        <v>10</v>
      </c>
      <c r="D417" s="266" t="s">
        <v>36</v>
      </c>
      <c r="E417" s="275">
        <f>+'Ark1'!AP1935</f>
        <v>27</v>
      </c>
      <c r="F417" s="274" t="str">
        <f>VLOOKUP(E417,RNR!$D$2:$E$38,2)</f>
        <v>Highland</v>
      </c>
      <c r="G417" s="86" t="str">
        <f>+IF(H417=0,"",'Ark1'!Q1935)</f>
        <v/>
      </c>
      <c r="H417" s="366">
        <f>+'Ark1'!R1935</f>
        <v>0</v>
      </c>
      <c r="I417" s="28" t="str">
        <f>+IF(H417=0,"",'Ark1'!AE1935)</f>
        <v/>
      </c>
      <c r="J417" s="28"/>
      <c r="K417" s="28" t="str">
        <f>+IF(H417=0,"",'Ark1'!AF1935)</f>
        <v/>
      </c>
      <c r="L417" s="27" t="str">
        <f>+IF(H417=0,"",'Ark1'!T1935)</f>
        <v/>
      </c>
      <c r="M417" s="298" t="str">
        <f>+IF(H417=0,"",'Ark1'!U1935)</f>
        <v/>
      </c>
      <c r="N417" s="28"/>
      <c r="O417" s="33" t="str">
        <f>+IF(H417=0,"",'Ark1'!W1935)</f>
        <v/>
      </c>
      <c r="P417" s="33" t="str">
        <f>+IF(H417=0,"",'Ark1'!X1935)</f>
        <v/>
      </c>
      <c r="Q417" s="33" t="str">
        <f>+IF(H417=0,"",'Ark1'!AG1935)</f>
        <v/>
      </c>
      <c r="R417" s="33" t="str">
        <f>+IF(H417=0,"",'Ark1'!AH1935)</f>
        <v/>
      </c>
      <c r="S417" s="382" t="str">
        <f>+IF(H417=0,"",'Ark1'!AR1935)</f>
        <v/>
      </c>
      <c r="T417" s="114" t="str">
        <f>+IF(H417=0,"",'Ark1'!AS1935)</f>
        <v/>
      </c>
      <c r="U417" s="33" t="str">
        <f>+IF(H417=0,"",'Ark1'!Y1935)</f>
        <v/>
      </c>
      <c r="V417" s="27" t="str">
        <f>+IF(H417=0,"",'Ark1'!AA1935)</f>
        <v/>
      </c>
      <c r="W417" s="298" t="str">
        <f t="shared" si="37"/>
        <v/>
      </c>
      <c r="X417" s="33" t="str">
        <f t="shared" si="38"/>
        <v/>
      </c>
      <c r="Y417" s="28" t="str">
        <f t="shared" si="39"/>
        <v/>
      </c>
      <c r="Z417" s="246"/>
      <c r="AA417" s="27"/>
      <c r="AC417" s="28"/>
      <c r="AD417" s="27"/>
      <c r="AE417" s="86"/>
      <c r="AF417" s="86"/>
      <c r="AJ417" s="86"/>
    </row>
    <row r="418" spans="1:54" ht="15.6">
      <c r="A418" s="246"/>
      <c r="B418" s="333">
        <f>+'Ark1'!C1936</f>
        <v>2024</v>
      </c>
      <c r="C418" s="266">
        <f>+'Ark1'!L1936</f>
        <v>10</v>
      </c>
      <c r="D418" s="266" t="s">
        <v>36</v>
      </c>
      <c r="E418" s="275">
        <f>+'Ark1'!AP1936</f>
        <v>28</v>
      </c>
      <c r="F418" s="274" t="str">
        <f>VLOOKUP(E418,RNR!$D$2:$E$38,2)</f>
        <v>Tiroler Grauvieh</v>
      </c>
      <c r="G418" s="86" t="str">
        <f>+IF(H418=0,"",'Ark1'!Q1936)</f>
        <v/>
      </c>
      <c r="H418" s="366">
        <f>+'Ark1'!R1936</f>
        <v>0</v>
      </c>
      <c r="I418" s="28" t="str">
        <f>+IF(H418=0,"",'Ark1'!AE1936)</f>
        <v/>
      </c>
      <c r="J418" s="28"/>
      <c r="K418" s="28" t="str">
        <f>+IF(H418=0,"",'Ark1'!AF1936)</f>
        <v/>
      </c>
      <c r="L418" s="27" t="str">
        <f>+IF(H418=0,"",'Ark1'!T1936)</f>
        <v/>
      </c>
      <c r="M418" s="298" t="str">
        <f>+IF(H418=0,"",'Ark1'!U1936)</f>
        <v/>
      </c>
      <c r="N418" s="28"/>
      <c r="O418" s="33" t="str">
        <f>+IF(H418=0,"",'Ark1'!W1936)</f>
        <v/>
      </c>
      <c r="P418" s="33" t="str">
        <f>+IF(H418=0,"",'Ark1'!X1936)</f>
        <v/>
      </c>
      <c r="Q418" s="33" t="str">
        <f>+IF(H418=0,"",'Ark1'!AG1936)</f>
        <v/>
      </c>
      <c r="R418" s="33" t="str">
        <f>+IF(H418=0,"",'Ark1'!AH1936)</f>
        <v/>
      </c>
      <c r="S418" s="382" t="str">
        <f>+IF(H418=0,"",'Ark1'!AR1936)</f>
        <v/>
      </c>
      <c r="T418" s="114" t="str">
        <f>+IF(H418=0,"",'Ark1'!AS1936)</f>
        <v/>
      </c>
      <c r="U418" s="33" t="str">
        <f>+IF(H418=0,"",'Ark1'!Y1936)</f>
        <v/>
      </c>
      <c r="V418" s="27" t="str">
        <f>+IF(H418=0,"",'Ark1'!AA1936)</f>
        <v/>
      </c>
      <c r="W418" s="298" t="str">
        <f t="shared" si="37"/>
        <v/>
      </c>
      <c r="X418" s="33" t="str">
        <f t="shared" si="38"/>
        <v/>
      </c>
      <c r="Y418" s="28" t="str">
        <f t="shared" si="39"/>
        <v/>
      </c>
      <c r="Z418" s="246"/>
      <c r="AA418" s="27"/>
      <c r="AC418" s="28"/>
      <c r="AD418" s="27"/>
      <c r="AE418" s="86"/>
      <c r="AF418" s="86"/>
      <c r="AJ418" s="86"/>
    </row>
    <row r="419" spans="1:54" ht="15.6">
      <c r="A419" s="246"/>
      <c r="B419" s="333">
        <f>+'Ark1'!C1937</f>
        <v>2024</v>
      </c>
      <c r="C419" s="266">
        <f>+'Ark1'!L1937</f>
        <v>10</v>
      </c>
      <c r="D419" s="266" t="s">
        <v>36</v>
      </c>
      <c r="E419" s="275">
        <f>+'Ark1'!AP1937</f>
        <v>29</v>
      </c>
      <c r="F419" s="274" t="str">
        <f>VLOOKUP(E419,RNR!$D$2:$E$38,2)</f>
        <v>Dexter</v>
      </c>
      <c r="G419" s="86" t="str">
        <f>+IF(H419=0,"",'Ark1'!Q1937)</f>
        <v/>
      </c>
      <c r="H419" s="366">
        <f>+'Ark1'!R1937</f>
        <v>0</v>
      </c>
      <c r="I419" s="28" t="str">
        <f>+IF(H419=0,"",'Ark1'!AE1937)</f>
        <v/>
      </c>
      <c r="J419" s="28"/>
      <c r="K419" s="28" t="str">
        <f>+IF(H419=0,"",'Ark1'!AF1937)</f>
        <v/>
      </c>
      <c r="L419" s="27" t="str">
        <f>+IF(H419=0,"",'Ark1'!T1937)</f>
        <v/>
      </c>
      <c r="M419" s="298" t="str">
        <f>+IF(H419=0,"",'Ark1'!U1937)</f>
        <v/>
      </c>
      <c r="N419" s="28"/>
      <c r="O419" s="33" t="str">
        <f>+IF(H419=0,"",'Ark1'!W1937)</f>
        <v/>
      </c>
      <c r="P419" s="33" t="str">
        <f>+IF(H419=0,"",'Ark1'!X1937)</f>
        <v/>
      </c>
      <c r="Q419" s="33" t="str">
        <f>+IF(H419=0,"",'Ark1'!AG1937)</f>
        <v/>
      </c>
      <c r="R419" s="33" t="str">
        <f>+IF(H419=0,"",'Ark1'!AH1937)</f>
        <v/>
      </c>
      <c r="S419" s="382" t="str">
        <f>+IF(H419=0,"",'Ark1'!AR1937)</f>
        <v/>
      </c>
      <c r="T419" s="114" t="str">
        <f>+IF(H419=0,"",'Ark1'!AS1937)</f>
        <v/>
      </c>
      <c r="U419" s="33" t="str">
        <f>+IF(H419=0,"",'Ark1'!Y1937)</f>
        <v/>
      </c>
      <c r="V419" s="27" t="str">
        <f>+IF(H419=0,"",'Ark1'!AA1937)</f>
        <v/>
      </c>
      <c r="W419" s="298" t="str">
        <f t="shared" si="37"/>
        <v/>
      </c>
      <c r="X419" s="33" t="str">
        <f t="shared" si="38"/>
        <v/>
      </c>
      <c r="Y419" s="28" t="str">
        <f t="shared" si="39"/>
        <v/>
      </c>
      <c r="Z419" s="246"/>
      <c r="AA419" s="27"/>
      <c r="AC419" s="28"/>
      <c r="AD419" s="27"/>
      <c r="AE419" s="86"/>
      <c r="AF419" s="86"/>
      <c r="AJ419" s="86"/>
    </row>
    <row r="420" spans="1:54" ht="15.6">
      <c r="A420" s="246"/>
      <c r="B420" s="333">
        <f>+'Ark1'!C1938</f>
        <v>2024</v>
      </c>
      <c r="C420" s="266">
        <f>+'Ark1'!L1938</f>
        <v>10</v>
      </c>
      <c r="D420" s="266" t="s">
        <v>36</v>
      </c>
      <c r="E420" s="275">
        <f>+'Ark1'!AP1938</f>
        <v>30</v>
      </c>
      <c r="F420" s="274" t="str">
        <f>VLOOKUP(E420,RNR!$D$2:$E$38,2)</f>
        <v>Piemontese</v>
      </c>
      <c r="G420" s="86">
        <f>+IF(H420=0,"",'Ark1'!Q1938)</f>
        <v>2</v>
      </c>
      <c r="H420" s="366">
        <f>+'Ark1'!R1938</f>
        <v>2</v>
      </c>
      <c r="I420" s="28">
        <f>+IF(H420=0,"",'Ark1'!AE1938)</f>
        <v>66.666666666666686</v>
      </c>
      <c r="J420" s="28"/>
      <c r="K420" s="28">
        <f>+IF(H420=0,"",'Ark1'!AF1938)</f>
        <v>76.866752494367589</v>
      </c>
      <c r="L420" s="27">
        <f>+IF(H420=0,"",'Ark1'!T1938)</f>
        <v>4</v>
      </c>
      <c r="M420" s="298">
        <f>+IF(H420=0,"",'Ark1'!U1938)</f>
        <v>477.65</v>
      </c>
      <c r="N420" s="28"/>
      <c r="O420" s="33">
        <f>+IF(H420=0,"",'Ark1'!W1938)</f>
        <v>0</v>
      </c>
      <c r="P420" s="33">
        <f>+IF(H420=0,"",'Ark1'!X1938)</f>
        <v>100</v>
      </c>
      <c r="Q420" s="33">
        <f>+IF(H420=0,"",'Ark1'!AG1938)</f>
        <v>1831</v>
      </c>
      <c r="R420" s="33">
        <f>+IF(H420=0,"",'Ark1'!AH1938)</f>
        <v>0</v>
      </c>
      <c r="S420" s="382">
        <f>+IF(H420=0,"",'Ark1'!AR1938)</f>
        <v>215</v>
      </c>
      <c r="T420" s="114">
        <f>+IF(H420=0,"",'Ark1'!AS1938)</f>
        <v>48.177996407238311</v>
      </c>
      <c r="U420" s="33">
        <f>+IF(H420=0,"",'Ark1'!Y1938)</f>
        <v>16.850000000000453</v>
      </c>
      <c r="V420" s="27">
        <f>+IF(H420=0,"",'Ark1'!AA1938)</f>
        <v>0</v>
      </c>
      <c r="W420" s="298">
        <f t="shared" si="37"/>
        <v>260.86837793555435</v>
      </c>
      <c r="X420" s="33">
        <f t="shared" si="38"/>
        <v>47.765000000000001</v>
      </c>
      <c r="Y420" s="28">
        <f t="shared" si="39"/>
        <v>1</v>
      </c>
      <c r="Z420" s="246"/>
      <c r="AA420" s="27"/>
      <c r="AC420" s="28"/>
      <c r="AD420" s="27"/>
      <c r="AE420" s="86"/>
      <c r="AF420" s="86"/>
      <c r="AJ420" s="86"/>
    </row>
    <row r="421" spans="1:54" ht="15.6">
      <c r="A421" s="246"/>
      <c r="B421" s="333">
        <f>+'Ark1'!C1939</f>
        <v>2024</v>
      </c>
      <c r="C421" s="266">
        <f>+'Ark1'!L1939</f>
        <v>10</v>
      </c>
      <c r="D421" s="266" t="s">
        <v>36</v>
      </c>
      <c r="E421" s="275">
        <f>+'Ark1'!AP1939</f>
        <v>31</v>
      </c>
      <c r="F421" s="274" t="str">
        <f>VLOOKUP(E421,RNR!$D$2:$E$38,2)</f>
        <v>Galloway</v>
      </c>
      <c r="G421" s="86" t="str">
        <f>+IF(H421=0,"",'Ark1'!Q1939)</f>
        <v/>
      </c>
      <c r="H421" s="366">
        <f>+'Ark1'!R1939</f>
        <v>0</v>
      </c>
      <c r="I421" s="28" t="str">
        <f>+IF(H421=0,"",'Ark1'!AE1939)</f>
        <v/>
      </c>
      <c r="J421" s="28"/>
      <c r="K421" s="28" t="str">
        <f>+IF(H421=0,"",'Ark1'!AF1939)</f>
        <v/>
      </c>
      <c r="L421" s="27" t="str">
        <f>+IF(H421=0,"",'Ark1'!T1939)</f>
        <v/>
      </c>
      <c r="M421" s="298" t="str">
        <f>+IF(H421=0,"",'Ark1'!U1939)</f>
        <v/>
      </c>
      <c r="N421" s="28"/>
      <c r="O421" s="33" t="str">
        <f>+IF(H421=0,"",'Ark1'!W1939)</f>
        <v/>
      </c>
      <c r="P421" s="33" t="str">
        <f>+IF(H421=0,"",'Ark1'!X1939)</f>
        <v/>
      </c>
      <c r="Q421" s="33" t="str">
        <f>+IF(H421=0,"",'Ark1'!AG1939)</f>
        <v/>
      </c>
      <c r="R421" s="33" t="str">
        <f>+IF(H421=0,"",'Ark1'!AH1939)</f>
        <v/>
      </c>
      <c r="S421" s="382" t="str">
        <f>+IF(H421=0,"",'Ark1'!AR1939)</f>
        <v/>
      </c>
      <c r="T421" s="114" t="str">
        <f>+IF(H421=0,"",'Ark1'!AS1939)</f>
        <v/>
      </c>
      <c r="U421" s="33" t="str">
        <f>+IF(H421=0,"",'Ark1'!Y1939)</f>
        <v/>
      </c>
      <c r="V421" s="27" t="str">
        <f>+IF(H421=0,"",'Ark1'!AA1939)</f>
        <v/>
      </c>
      <c r="W421" s="298" t="str">
        <f t="shared" si="37"/>
        <v/>
      </c>
      <c r="X421" s="33" t="str">
        <f t="shared" si="38"/>
        <v/>
      </c>
      <c r="Y421" s="28" t="str">
        <f t="shared" si="39"/>
        <v/>
      </c>
      <c r="Z421" s="246"/>
      <c r="AA421" s="27"/>
      <c r="AC421" s="28"/>
      <c r="AD421" s="27"/>
      <c r="AE421" s="86"/>
      <c r="AF421" s="86"/>
      <c r="AJ421" s="86"/>
    </row>
    <row r="422" spans="1:54" ht="15.6">
      <c r="A422" s="246"/>
      <c r="B422" s="333">
        <f>+'Ark1'!C1940</f>
        <v>2024</v>
      </c>
      <c r="C422" s="266">
        <f>+'Ark1'!L1940</f>
        <v>10</v>
      </c>
      <c r="D422" s="266" t="s">
        <v>36</v>
      </c>
      <c r="E422" s="275">
        <f>+'Ark1'!AP1940</f>
        <v>32</v>
      </c>
      <c r="F422" s="274" t="str">
        <f>VLOOKUP(E422,RNR!$D$2:$E$38,2)</f>
        <v>Salers</v>
      </c>
      <c r="G422" s="86" t="str">
        <f>+IF(H422=0,"",'Ark1'!Q1940)</f>
        <v/>
      </c>
      <c r="H422" s="366">
        <f>+'Ark1'!R1940</f>
        <v>0</v>
      </c>
      <c r="I422" s="28" t="str">
        <f>+IF(H422=0,"",'Ark1'!AE1940)</f>
        <v/>
      </c>
      <c r="J422" s="28"/>
      <c r="K422" s="28" t="str">
        <f>+IF(H422=0,"",'Ark1'!AF1940)</f>
        <v/>
      </c>
      <c r="L422" s="27" t="str">
        <f>+IF(H422=0,"",'Ark1'!T1940)</f>
        <v/>
      </c>
      <c r="M422" s="298" t="str">
        <f>+IF(H422=0,"",'Ark1'!U1940)</f>
        <v/>
      </c>
      <c r="N422" s="28"/>
      <c r="O422" s="33" t="str">
        <f>+IF(H422=0,"",'Ark1'!W1940)</f>
        <v/>
      </c>
      <c r="P422" s="33" t="str">
        <f>+IF(H422=0,"",'Ark1'!X1940)</f>
        <v/>
      </c>
      <c r="Q422" s="33" t="str">
        <f>+IF(H422=0,"",'Ark1'!AG1940)</f>
        <v/>
      </c>
      <c r="R422" s="33" t="str">
        <f>+IF(H422=0,"",'Ark1'!AH1940)</f>
        <v/>
      </c>
      <c r="S422" s="382" t="str">
        <f>+IF(H422=0,"",'Ark1'!AR1940)</f>
        <v/>
      </c>
      <c r="T422" s="114" t="str">
        <f>+IF(H422=0,"",'Ark1'!AS1940)</f>
        <v/>
      </c>
      <c r="U422" s="33" t="str">
        <f>+IF(H422=0,"",'Ark1'!Y1940)</f>
        <v/>
      </c>
      <c r="V422" s="27" t="str">
        <f>+IF(H422=0,"",'Ark1'!AA1940)</f>
        <v/>
      </c>
      <c r="W422" s="298" t="str">
        <f t="shared" si="37"/>
        <v/>
      </c>
      <c r="X422" s="33" t="str">
        <f t="shared" si="38"/>
        <v/>
      </c>
      <c r="Y422" s="28" t="str">
        <f t="shared" si="39"/>
        <v/>
      </c>
      <c r="Z422" s="246"/>
      <c r="AA422" s="27"/>
      <c r="AC422" s="28"/>
      <c r="AD422" s="27"/>
      <c r="AE422" s="86"/>
      <c r="AF422" s="86"/>
      <c r="AJ422" s="86"/>
    </row>
    <row r="423" spans="1:54" ht="15.6">
      <c r="A423" s="246"/>
      <c r="B423" s="333">
        <f>+'Ark1'!C1941</f>
        <v>2024</v>
      </c>
      <c r="C423" s="266">
        <f>+'Ark1'!L1941</f>
        <v>10</v>
      </c>
      <c r="D423" s="266" t="s">
        <v>36</v>
      </c>
      <c r="E423" s="275">
        <f>+'Ark1'!AP1941</f>
        <v>33</v>
      </c>
      <c r="F423" s="274" t="str">
        <f>VLOOKUP(E423,RNR!$D$2:$E$38,2)</f>
        <v>Chianina</v>
      </c>
      <c r="G423" s="86" t="str">
        <f>+IF(H423=0,"",'Ark1'!Q1941)</f>
        <v/>
      </c>
      <c r="H423" s="366">
        <f>+'Ark1'!R1941</f>
        <v>0</v>
      </c>
      <c r="I423" s="28" t="str">
        <f>+IF(H423=0,"",'Ark1'!AE1941)</f>
        <v/>
      </c>
      <c r="J423" s="28"/>
      <c r="K423" s="28" t="str">
        <f>+IF(H423=0,"",'Ark1'!AF1941)</f>
        <v/>
      </c>
      <c r="L423" s="27" t="str">
        <f>+IF(H423=0,"",'Ark1'!T1941)</f>
        <v/>
      </c>
      <c r="M423" s="298" t="str">
        <f>+IF(H423=0,"",'Ark1'!U1941)</f>
        <v/>
      </c>
      <c r="N423" s="28"/>
      <c r="O423" s="33" t="str">
        <f>+IF(H423=0,"",'Ark1'!W1941)</f>
        <v/>
      </c>
      <c r="P423" s="33" t="str">
        <f>+IF(H423=0,"",'Ark1'!X1941)</f>
        <v/>
      </c>
      <c r="Q423" s="33" t="str">
        <f>+IF(H423=0,"",'Ark1'!AG1941)</f>
        <v/>
      </c>
      <c r="R423" s="33" t="str">
        <f>+IF(H423=0,"",'Ark1'!AH1941)</f>
        <v/>
      </c>
      <c r="S423" s="382" t="str">
        <f>+IF(H423=0,"",'Ark1'!AR1941)</f>
        <v/>
      </c>
      <c r="T423" s="114" t="str">
        <f>+IF(H423=0,"",'Ark1'!AS1941)</f>
        <v/>
      </c>
      <c r="U423" s="33" t="str">
        <f>+IF(H423=0,"",'Ark1'!Y1941)</f>
        <v/>
      </c>
      <c r="V423" s="27" t="str">
        <f>+IF(H423=0,"",'Ark1'!AA1941)</f>
        <v/>
      </c>
      <c r="W423" s="298" t="str">
        <f t="shared" si="37"/>
        <v/>
      </c>
      <c r="X423" s="33" t="str">
        <f t="shared" si="38"/>
        <v/>
      </c>
      <c r="Y423" s="28" t="str">
        <f t="shared" si="39"/>
        <v/>
      </c>
      <c r="Z423" s="246"/>
      <c r="AA423" s="27"/>
      <c r="AC423" s="28"/>
      <c r="AD423" s="27"/>
      <c r="AE423" s="86"/>
      <c r="AF423" s="86"/>
      <c r="AJ423" s="86"/>
    </row>
    <row r="424" spans="1:54" ht="15.6">
      <c r="A424" s="246"/>
      <c r="B424" s="333">
        <f>+'Ark1'!C1942</f>
        <v>2024</v>
      </c>
      <c r="C424" s="266">
        <f>+'Ark1'!L1942</f>
        <v>10</v>
      </c>
      <c r="D424" s="266" t="s">
        <v>36</v>
      </c>
      <c r="E424" s="275">
        <f>+'Ark1'!AP1942</f>
        <v>34</v>
      </c>
      <c r="F424" s="274" t="str">
        <f>VLOOKUP(E424,RNR!$D$2:$E$38,2)</f>
        <v>Belgisk blå</v>
      </c>
      <c r="G424" s="86" t="str">
        <f>+IF(H424=0,"",'Ark1'!Q1942)</f>
        <v/>
      </c>
      <c r="H424" s="366">
        <f>+'Ark1'!R1942</f>
        <v>0</v>
      </c>
      <c r="I424" s="28" t="str">
        <f>+IF(H424=0,"",'Ark1'!AE1942)</f>
        <v/>
      </c>
      <c r="J424" s="28"/>
      <c r="K424" s="28" t="str">
        <f>+IF(H424=0,"",'Ark1'!AF1942)</f>
        <v/>
      </c>
      <c r="L424" s="27" t="str">
        <f>+IF(H424=0,"",'Ark1'!T1942)</f>
        <v/>
      </c>
      <c r="M424" s="298" t="str">
        <f>+IF(H424=0,"",'Ark1'!U1942)</f>
        <v/>
      </c>
      <c r="N424" s="28"/>
      <c r="O424" s="33" t="str">
        <f>+IF(H424=0,"",'Ark1'!W1942)</f>
        <v/>
      </c>
      <c r="P424" s="33" t="str">
        <f>+IF(H424=0,"",'Ark1'!X1942)</f>
        <v/>
      </c>
      <c r="Q424" s="33" t="str">
        <f>+IF(H424=0,"",'Ark1'!AG1942)</f>
        <v/>
      </c>
      <c r="R424" s="33" t="str">
        <f>+IF(H424=0,"",'Ark1'!AH1942)</f>
        <v/>
      </c>
      <c r="S424" s="382" t="str">
        <f>+IF(H424=0,"",'Ark1'!AR1942)</f>
        <v/>
      </c>
      <c r="T424" s="114" t="str">
        <f>+IF(H424=0,"",'Ark1'!AS1942)</f>
        <v/>
      </c>
      <c r="U424" s="33" t="str">
        <f>+IF(H424=0,"",'Ark1'!Y1942)</f>
        <v/>
      </c>
      <c r="V424" s="27" t="str">
        <f>+IF(H424=0,"",'Ark1'!AA1942)</f>
        <v/>
      </c>
      <c r="W424" s="298" t="str">
        <f t="shared" si="37"/>
        <v/>
      </c>
      <c r="X424" s="33" t="str">
        <f t="shared" si="38"/>
        <v/>
      </c>
      <c r="Y424" s="28" t="str">
        <f t="shared" si="39"/>
        <v/>
      </c>
      <c r="Z424" s="246"/>
      <c r="AA424" s="27"/>
      <c r="AC424" s="28"/>
      <c r="AD424" s="27"/>
      <c r="AE424" s="86"/>
      <c r="AF424" s="86"/>
      <c r="AJ424" s="86"/>
    </row>
    <row r="425" spans="1:54" ht="15.6">
      <c r="A425" s="246"/>
      <c r="B425" s="333">
        <f>+'Ark1'!C1943</f>
        <v>2024</v>
      </c>
      <c r="C425" s="266">
        <f>+'Ark1'!L1943</f>
        <v>10</v>
      </c>
      <c r="D425" s="266" t="s">
        <v>36</v>
      </c>
      <c r="E425" s="275">
        <f>+'Ark1'!AP1943</f>
        <v>39</v>
      </c>
      <c r="F425" s="274" t="str">
        <f>VLOOKUP(E425,RNR!$D$2:$E$38,2)</f>
        <v>Wagyu</v>
      </c>
      <c r="G425" s="86" t="str">
        <f>+IF(H425=0,"",'Ark1'!Q1943)</f>
        <v/>
      </c>
      <c r="H425" s="366">
        <f>+'Ark1'!R1943</f>
        <v>0</v>
      </c>
      <c r="I425" s="28" t="str">
        <f>+IF(H425=0,"",'Ark1'!AE1943)</f>
        <v/>
      </c>
      <c r="J425" s="28"/>
      <c r="K425" s="28" t="str">
        <f>+IF(H425=0,"",'Ark1'!AF1943)</f>
        <v/>
      </c>
      <c r="L425" s="27" t="str">
        <f>+IF(H425=0,"",'Ark1'!T1943)</f>
        <v/>
      </c>
      <c r="M425" s="298" t="str">
        <f>+IF(H425=0,"",'Ark1'!U1943)</f>
        <v/>
      </c>
      <c r="N425" s="28"/>
      <c r="O425" s="33" t="str">
        <f>+IF(H425=0,"",'Ark1'!W1943)</f>
        <v/>
      </c>
      <c r="P425" s="33" t="str">
        <f>+IF(H425=0,"",'Ark1'!X1943)</f>
        <v/>
      </c>
      <c r="Q425" s="33" t="str">
        <f>+IF(H425=0,"",'Ark1'!AG1943)</f>
        <v/>
      </c>
      <c r="R425" s="33" t="str">
        <f>+IF(H425=0,"",'Ark1'!AH1943)</f>
        <v/>
      </c>
      <c r="S425" s="382" t="str">
        <f>+IF(H425=0,"",'Ark1'!AR1943)</f>
        <v/>
      </c>
      <c r="T425" s="114" t="str">
        <f>+IF(H425=0,"",'Ark1'!AS1943)</f>
        <v/>
      </c>
      <c r="U425" s="33" t="str">
        <f>+IF(H425=0,"",'Ark1'!Y1943)</f>
        <v/>
      </c>
      <c r="V425" s="27" t="str">
        <f>+IF(H425=0,"",'Ark1'!AA1943)</f>
        <v/>
      </c>
      <c r="W425" s="298" t="str">
        <f t="shared" si="37"/>
        <v/>
      </c>
      <c r="X425" s="33" t="str">
        <f t="shared" si="38"/>
        <v/>
      </c>
      <c r="Y425" s="28" t="str">
        <f t="shared" si="39"/>
        <v/>
      </c>
      <c r="Z425" s="246"/>
      <c r="AA425" s="27"/>
      <c r="AC425" s="28"/>
      <c r="AD425" s="27"/>
      <c r="AE425" s="86"/>
      <c r="AF425" s="86"/>
      <c r="AJ425" s="86"/>
    </row>
    <row r="426" spans="1:54" ht="15.6">
      <c r="A426" s="246"/>
      <c r="B426" s="333">
        <f>+'Ark1'!C1944</f>
        <v>2024</v>
      </c>
      <c r="C426" s="266">
        <f>+'Ark1'!L1944</f>
        <v>10</v>
      </c>
      <c r="D426" s="266" t="s">
        <v>36</v>
      </c>
      <c r="E426" s="275">
        <f>+'Ark1'!AP1944</f>
        <v>40</v>
      </c>
      <c r="F426" s="274" t="str">
        <f>VLOOKUP(E426,RNR!$D$2:$E$38,2)</f>
        <v>Jak (Bos Grunniens)</v>
      </c>
      <c r="G426" s="86" t="str">
        <f>+IF(H426=0,"",'Ark1'!Q1944)</f>
        <v/>
      </c>
      <c r="H426" s="366">
        <f>+'Ark1'!R1944</f>
        <v>0</v>
      </c>
      <c r="I426" s="28" t="str">
        <f>+IF(H426=0,"",'Ark1'!AE1944)</f>
        <v/>
      </c>
      <c r="J426" s="28"/>
      <c r="K426" s="28" t="str">
        <f>+IF(H426=0,"",'Ark1'!AF1944)</f>
        <v/>
      </c>
      <c r="L426" s="27" t="str">
        <f>+IF(H426=0,"",'Ark1'!T1944)</f>
        <v/>
      </c>
      <c r="M426" s="298" t="str">
        <f>+IF(H426=0,"",'Ark1'!U1944)</f>
        <v/>
      </c>
      <c r="N426" s="28"/>
      <c r="O426" s="33" t="str">
        <f>+IF(H426=0,"",'Ark1'!W1944)</f>
        <v/>
      </c>
      <c r="P426" s="33" t="str">
        <f>+IF(H426=0,"",'Ark1'!X1944)</f>
        <v/>
      </c>
      <c r="Q426" s="33" t="str">
        <f>+IF(H426=0,"",'Ark1'!AG1944)</f>
        <v/>
      </c>
      <c r="R426" s="33" t="str">
        <f>+IF(H426=0,"",'Ark1'!AH1944)</f>
        <v/>
      </c>
      <c r="S426" s="382" t="str">
        <f>+IF(H426=0,"",'Ark1'!AR1944)</f>
        <v/>
      </c>
      <c r="T426" s="114" t="str">
        <f>+IF(H426=0,"",'Ark1'!AS1944)</f>
        <v/>
      </c>
      <c r="U426" s="33" t="str">
        <f>+IF(H426=0,"",'Ark1'!Y1944)</f>
        <v/>
      </c>
      <c r="V426" s="27" t="str">
        <f>+IF(H426=0,"",'Ark1'!AA1944)</f>
        <v/>
      </c>
      <c r="W426" s="298" t="str">
        <f t="shared" si="37"/>
        <v/>
      </c>
      <c r="X426" s="33" t="str">
        <f t="shared" si="38"/>
        <v/>
      </c>
      <c r="Y426" s="28" t="str">
        <f t="shared" si="39"/>
        <v/>
      </c>
      <c r="Z426" s="246"/>
      <c r="AA426" s="27"/>
      <c r="AC426" s="28"/>
      <c r="AD426" s="27"/>
      <c r="AE426" s="86"/>
      <c r="AF426" s="86"/>
      <c r="AJ426" s="86"/>
    </row>
    <row r="427" spans="1:54" ht="15.6">
      <c r="A427" s="246"/>
      <c r="B427" s="333">
        <f>+'Ark1'!C1945</f>
        <v>2024</v>
      </c>
      <c r="C427" s="266">
        <f>+'Ark1'!L1945</f>
        <v>10</v>
      </c>
      <c r="D427" s="266" t="s">
        <v>36</v>
      </c>
      <c r="E427" s="275">
        <f>+'Ark1'!AP1945</f>
        <v>98</v>
      </c>
      <c r="F427" s="274" t="str">
        <f>VLOOKUP(E427,RNR!$D$2:$E$38,2)</f>
        <v>Krysning</v>
      </c>
      <c r="G427" s="86">
        <f>+IF(H427=0,"",'Ark1'!Q1945)</f>
        <v>4</v>
      </c>
      <c r="H427" s="366">
        <f>+'Ark1'!R1945</f>
        <v>6</v>
      </c>
      <c r="I427" s="28">
        <f>+IF(H427=0,"",'Ark1'!AE1945)</f>
        <v>1.4598540145985412</v>
      </c>
      <c r="J427" s="28"/>
      <c r="K427" s="28">
        <f>+IF(H427=0,"",'Ark1'!AF1945)</f>
        <v>1.9445230786198784</v>
      </c>
      <c r="L427" s="27">
        <f>+IF(H427=0,"",'Ark1'!T1945)</f>
        <v>6.8333333333333313</v>
      </c>
      <c r="M427" s="298">
        <f>+IF(H427=0,"",'Ark1'!U1945)</f>
        <v>440.76666666666682</v>
      </c>
      <c r="N427" s="28"/>
      <c r="O427" s="33">
        <f>+IF(H427=0,"",'Ark1'!W1945)</f>
        <v>50</v>
      </c>
      <c r="P427" s="33">
        <f>+IF(H427=0,"",'Ark1'!X1945)</f>
        <v>100</v>
      </c>
      <c r="Q427" s="33">
        <f>+IF(H427=0,"",'Ark1'!AG1945)</f>
        <v>901</v>
      </c>
      <c r="R427" s="33">
        <f>+IF(H427=0,"",'Ark1'!AH1945)</f>
        <v>0</v>
      </c>
      <c r="S427" s="382">
        <f>+IF(H427=0,"",'Ark1'!AR1945)</f>
        <v>210</v>
      </c>
      <c r="T427" s="114">
        <f>+IF(H427=0,"",'Ark1'!AS1945)</f>
        <v>47.712489209550434</v>
      </c>
      <c r="U427" s="33">
        <f>+IF(H427=0,"",'Ark1'!Y1945)</f>
        <v>33.56752729780451</v>
      </c>
      <c r="V427" s="27">
        <f>+IF(H427=0,"",'Ark1'!AA1945)</f>
        <v>2.0344259359556194</v>
      </c>
      <c r="W427" s="298">
        <f t="shared" si="37"/>
        <v>489.1971883092861</v>
      </c>
      <c r="X427" s="33">
        <f t="shared" si="38"/>
        <v>44.076666666666682</v>
      </c>
      <c r="Y427" s="28">
        <f t="shared" si="39"/>
        <v>1.5</v>
      </c>
      <c r="Z427" s="246"/>
      <c r="AA427" s="27"/>
      <c r="AC427" s="28"/>
      <c r="AD427" s="27"/>
      <c r="AE427" s="86"/>
      <c r="AF427" s="86"/>
      <c r="AJ427" s="86"/>
    </row>
    <row r="428" spans="1:54" ht="15.6">
      <c r="A428" s="246"/>
      <c r="B428" s="333">
        <f>+'Ark1'!C1946</f>
        <v>2024</v>
      </c>
      <c r="C428" s="266">
        <f>+'Ark1'!L1946</f>
        <v>10</v>
      </c>
      <c r="D428" s="266" t="s">
        <v>36</v>
      </c>
      <c r="E428" s="275">
        <f>+'Ark1'!AP1946</f>
        <v>99</v>
      </c>
      <c r="F428" s="274" t="str">
        <f>VLOOKUP(E428,RNR!$D$2:$E$38,2)</f>
        <v>Ukjent rase</v>
      </c>
      <c r="G428" s="86" t="str">
        <f>+IF(H428=0,"",'Ark1'!Q1946)</f>
        <v/>
      </c>
      <c r="H428" s="366">
        <f>+'Ark1'!R1946</f>
        <v>0</v>
      </c>
      <c r="I428" s="28" t="str">
        <f>+IF(H428=0,"",'Ark1'!AE1946)</f>
        <v/>
      </c>
      <c r="J428" s="28"/>
      <c r="K428" s="28" t="str">
        <f>+IF(H428=0,"",'Ark1'!AF1946)</f>
        <v/>
      </c>
      <c r="L428" s="27" t="str">
        <f>+IF(H428=0,"",'Ark1'!T1946)</f>
        <v/>
      </c>
      <c r="M428" s="298" t="str">
        <f>+IF(H428=0,"",'Ark1'!U1946)</f>
        <v/>
      </c>
      <c r="N428" s="28"/>
      <c r="O428" s="33" t="str">
        <f>+IF(H428=0,"",'Ark1'!W1946)</f>
        <v/>
      </c>
      <c r="P428" s="33" t="str">
        <f>+IF(H428=0,"",'Ark1'!X1946)</f>
        <v/>
      </c>
      <c r="Q428" s="33" t="str">
        <f>+IF(H428=0,"",'Ark1'!AG1946)</f>
        <v/>
      </c>
      <c r="R428" s="33" t="str">
        <f>+IF(H428=0,"",'Ark1'!AH1946)</f>
        <v/>
      </c>
      <c r="S428" s="382" t="str">
        <f>+IF(H428=0,"",'Ark1'!AR1946)</f>
        <v/>
      </c>
      <c r="T428" s="114" t="str">
        <f>+IF(H428=0,"",'Ark1'!AS1946)</f>
        <v/>
      </c>
      <c r="U428" s="33" t="str">
        <f>+IF(H428=0,"",'Ark1'!Y1946)</f>
        <v/>
      </c>
      <c r="V428" s="27" t="str">
        <f>+IF(H428=0,"",'Ark1'!AA1946)</f>
        <v/>
      </c>
      <c r="W428" s="298" t="str">
        <f t="shared" si="37"/>
        <v/>
      </c>
      <c r="X428" s="33" t="str">
        <f t="shared" si="38"/>
        <v/>
      </c>
      <c r="Y428" s="28" t="str">
        <f t="shared" si="39"/>
        <v/>
      </c>
      <c r="Z428" s="246"/>
      <c r="AA428" s="27"/>
      <c r="AC428" s="28"/>
      <c r="AD428" s="27"/>
      <c r="AE428" s="86"/>
      <c r="AF428" s="86"/>
      <c r="AJ428" s="86"/>
    </row>
    <row r="429" spans="1:54" ht="19.8">
      <c r="A429" s="246"/>
      <c r="B429" s="246"/>
      <c r="C429" s="246"/>
      <c r="D429" s="246"/>
      <c r="E429" s="246"/>
      <c r="F429" s="274" t="e">
        <f>VLOOKUP(E429,RNR!$D$2:$E$38,2)</f>
        <v>#N/A</v>
      </c>
      <c r="G429" s="246"/>
      <c r="H429" s="246"/>
      <c r="I429" s="247"/>
      <c r="J429" s="246"/>
      <c r="K429" s="247"/>
      <c r="L429" s="246"/>
      <c r="M429" s="246"/>
      <c r="N429" s="246"/>
      <c r="O429" s="248"/>
      <c r="P429" s="248"/>
      <c r="Q429" s="246"/>
      <c r="R429" s="248"/>
      <c r="S429" s="248"/>
      <c r="T429" s="248"/>
      <c r="U429" s="248"/>
      <c r="V429" s="246"/>
      <c r="W429" s="246"/>
      <c r="X429" s="248"/>
      <c r="Y429" s="248"/>
      <c r="Z429" s="246"/>
      <c r="AA429" s="249"/>
      <c r="AC429" s="28"/>
      <c r="AD429" s="27"/>
      <c r="AE429" s="250"/>
      <c r="AF429" s="86"/>
      <c r="AJ429" s="86"/>
      <c r="BB429" s="262"/>
    </row>
    <row r="430" spans="1:54" ht="19.8">
      <c r="A430" s="246"/>
      <c r="B430" s="246"/>
      <c r="C430" s="246"/>
      <c r="D430" s="246"/>
      <c r="E430" s="246"/>
      <c r="F430" s="274" t="e">
        <f>VLOOKUP(E430,RNR!$D$2:$E$38,2)</f>
        <v>#N/A</v>
      </c>
      <c r="G430" s="246"/>
      <c r="H430" s="246"/>
      <c r="I430" s="247"/>
      <c r="J430" s="246"/>
      <c r="K430" s="247"/>
      <c r="L430" s="246"/>
      <c r="M430" s="246"/>
      <c r="N430" s="246"/>
      <c r="O430" s="248"/>
      <c r="P430" s="248"/>
      <c r="Q430" s="246"/>
      <c r="R430" s="248"/>
      <c r="S430" s="248"/>
      <c r="T430" s="248"/>
      <c r="U430" s="248"/>
      <c r="V430" s="246"/>
      <c r="W430" s="246"/>
      <c r="X430" s="248"/>
      <c r="Y430" s="248"/>
      <c r="Z430" s="246"/>
      <c r="AA430" s="249"/>
      <c r="AC430" s="28"/>
      <c r="AD430" s="27"/>
      <c r="AE430" s="250"/>
      <c r="AF430" s="86"/>
      <c r="AJ430" s="86"/>
      <c r="BB430" s="262"/>
    </row>
    <row r="431" spans="1:54" ht="22.8">
      <c r="A431" s="246"/>
      <c r="B431" s="246"/>
      <c r="C431" s="276" t="s">
        <v>0</v>
      </c>
      <c r="D431" s="277"/>
      <c r="E431" s="349" t="s">
        <v>37</v>
      </c>
      <c r="F431" s="274" t="e">
        <f>VLOOKUP(E431,RNR!$D$2:$E$38,2)</f>
        <v>#N/A</v>
      </c>
      <c r="G431" s="278" t="s">
        <v>609</v>
      </c>
      <c r="H431" s="279">
        <f>SUM(H436:H470)</f>
        <v>32</v>
      </c>
      <c r="I431" s="247"/>
      <c r="J431" s="246"/>
      <c r="K431" s="247"/>
      <c r="L431" s="246"/>
      <c r="M431" s="348">
        <f>+Klasse!O21</f>
        <v>547.09411764705885</v>
      </c>
      <c r="N431" s="246" t="s">
        <v>578</v>
      </c>
      <c r="O431" s="248"/>
      <c r="P431" s="248"/>
      <c r="Q431" s="246"/>
      <c r="R431" s="248"/>
      <c r="S431" s="248"/>
      <c r="T431" s="248"/>
      <c r="U431" s="248"/>
      <c r="V431" s="246"/>
      <c r="W431" s="348">
        <f>+Klasse!Z21</f>
        <v>512.90574413927527</v>
      </c>
      <c r="X431" s="248" t="s">
        <v>632</v>
      </c>
      <c r="Y431" s="263"/>
      <c r="Z431" s="246"/>
      <c r="AA431" s="249"/>
      <c r="AC431" s="28"/>
      <c r="AD431" s="27"/>
      <c r="AE431" s="250"/>
      <c r="AF431" s="86"/>
      <c r="AJ431" s="86"/>
      <c r="BB431" s="262"/>
    </row>
    <row r="432" spans="1:54" ht="19.8">
      <c r="A432" s="246"/>
      <c r="B432" s="246"/>
      <c r="C432" s="246"/>
      <c r="D432" s="246"/>
      <c r="E432" s="246"/>
      <c r="F432" s="274" t="e">
        <f>VLOOKUP(E432,RNR!$D$2:$E$38,2)</f>
        <v>#N/A</v>
      </c>
      <c r="G432" s="246"/>
      <c r="H432" s="246"/>
      <c r="I432" s="247"/>
      <c r="J432" s="246"/>
      <c r="K432" s="247"/>
      <c r="L432" s="246"/>
      <c r="M432" s="246"/>
      <c r="N432" s="246"/>
      <c r="O432" s="248"/>
      <c r="P432" s="248"/>
      <c r="Q432" s="246"/>
      <c r="R432" s="248"/>
      <c r="S432" s="248"/>
      <c r="T432" s="248"/>
      <c r="U432" s="248"/>
      <c r="V432" s="246"/>
      <c r="W432" s="246"/>
      <c r="X432" s="248"/>
      <c r="Y432" s="263"/>
      <c r="Z432" s="246"/>
      <c r="AA432" s="249"/>
      <c r="AC432" s="28"/>
      <c r="AD432" s="27"/>
      <c r="AE432" s="250"/>
      <c r="AF432" s="86"/>
      <c r="AJ432" s="86"/>
      <c r="BB432" s="262"/>
    </row>
    <row r="433" spans="1:54" ht="19.8">
      <c r="A433" s="246"/>
      <c r="B433" s="246"/>
      <c r="C433" s="246"/>
      <c r="D433" s="246"/>
      <c r="E433" s="246"/>
      <c r="F433" s="274" t="e">
        <f>VLOOKUP(E433,RNR!$D$2:$E$38,2)</f>
        <v>#N/A</v>
      </c>
      <c r="G433" s="264" t="s">
        <v>4</v>
      </c>
      <c r="H433" s="246"/>
      <c r="I433" s="247"/>
      <c r="J433" s="247"/>
      <c r="K433" s="247"/>
      <c r="L433" s="264" t="s">
        <v>23</v>
      </c>
      <c r="M433" s="247"/>
      <c r="N433" s="247"/>
      <c r="O433" s="248" t="s">
        <v>402</v>
      </c>
      <c r="P433" s="248" t="s">
        <v>402</v>
      </c>
      <c r="Q433" s="265" t="s">
        <v>538</v>
      </c>
      <c r="R433" s="248" t="s">
        <v>402</v>
      </c>
      <c r="S433" s="248"/>
      <c r="T433" s="248"/>
      <c r="U433" s="265" t="s">
        <v>422</v>
      </c>
      <c r="V433" s="246"/>
      <c r="W433" s="264" t="s">
        <v>489</v>
      </c>
      <c r="X433" s="265" t="s">
        <v>77</v>
      </c>
      <c r="Y433" s="263" t="s">
        <v>9</v>
      </c>
      <c r="Z433" s="246"/>
      <c r="AA433" s="249"/>
      <c r="AC433" s="28"/>
      <c r="AD433" s="27"/>
      <c r="AE433" s="250"/>
      <c r="AF433" s="86"/>
      <c r="AJ433" s="86"/>
      <c r="BB433" s="262"/>
    </row>
    <row r="434" spans="1:54" ht="19.8">
      <c r="A434" s="246"/>
      <c r="B434" s="246"/>
      <c r="C434" s="246"/>
      <c r="D434" s="246"/>
      <c r="E434" s="264"/>
      <c r="F434" s="274" t="e">
        <f>VLOOKUP(E434,RNR!$D$2:$E$38,2)</f>
        <v>#N/A</v>
      </c>
      <c r="G434" s="264" t="s">
        <v>487</v>
      </c>
      <c r="H434" s="264" t="s">
        <v>4</v>
      </c>
      <c r="I434" s="263" t="s">
        <v>4</v>
      </c>
      <c r="J434" s="263"/>
      <c r="K434" s="263" t="s">
        <v>1</v>
      </c>
      <c r="L434" s="264" t="s">
        <v>493</v>
      </c>
      <c r="M434" s="263" t="s">
        <v>23</v>
      </c>
      <c r="N434" s="263"/>
      <c r="O434" s="265" t="s">
        <v>585</v>
      </c>
      <c r="P434" s="265" t="s">
        <v>500</v>
      </c>
      <c r="Q434" s="265" t="s">
        <v>563</v>
      </c>
      <c r="R434" s="265" t="s">
        <v>502</v>
      </c>
      <c r="S434" s="432" t="s">
        <v>23</v>
      </c>
      <c r="T434" s="432" t="s">
        <v>23</v>
      </c>
      <c r="U434" s="265"/>
      <c r="V434" s="264" t="s">
        <v>413</v>
      </c>
      <c r="W434" s="264" t="s">
        <v>498</v>
      </c>
      <c r="X434" s="265" t="s">
        <v>423</v>
      </c>
      <c r="Y434" s="263" t="s">
        <v>70</v>
      </c>
      <c r="Z434" s="246"/>
      <c r="AA434" s="249"/>
      <c r="AC434" s="28"/>
      <c r="AD434" s="27"/>
      <c r="AE434" s="250"/>
      <c r="AF434" s="86"/>
      <c r="AJ434" s="86"/>
      <c r="BB434" s="262"/>
    </row>
    <row r="435" spans="1:54" ht="19.8">
      <c r="A435" s="246"/>
      <c r="B435" s="246"/>
      <c r="C435" s="264" t="s">
        <v>0</v>
      </c>
      <c r="D435" s="264"/>
      <c r="E435" s="264" t="s">
        <v>432</v>
      </c>
      <c r="F435" s="274" t="e">
        <f>VLOOKUP(E435,RNR!$D$2:$E$38,2)</f>
        <v>#N/A</v>
      </c>
      <c r="G435" s="50" t="s">
        <v>488</v>
      </c>
      <c r="H435" s="50" t="s">
        <v>9</v>
      </c>
      <c r="I435" s="87" t="s">
        <v>402</v>
      </c>
      <c r="J435" s="87"/>
      <c r="K435" s="87" t="s">
        <v>402</v>
      </c>
      <c r="L435" s="50" t="s">
        <v>414</v>
      </c>
      <c r="M435" s="87" t="s">
        <v>44</v>
      </c>
      <c r="N435" s="87"/>
      <c r="O435" s="75" t="s">
        <v>561</v>
      </c>
      <c r="P435" s="75" t="s">
        <v>439</v>
      </c>
      <c r="Q435" s="75" t="s">
        <v>495</v>
      </c>
      <c r="R435" s="75" t="s">
        <v>482</v>
      </c>
      <c r="S435" s="432" t="s">
        <v>735</v>
      </c>
      <c r="T435" s="432" t="s">
        <v>736</v>
      </c>
      <c r="U435" s="75" t="s">
        <v>1</v>
      </c>
      <c r="V435" s="50" t="s">
        <v>414</v>
      </c>
      <c r="W435" s="50" t="s">
        <v>499</v>
      </c>
      <c r="X435" s="75" t="s">
        <v>424</v>
      </c>
      <c r="Y435" s="87" t="s">
        <v>566</v>
      </c>
      <c r="Z435" s="246"/>
      <c r="AA435" s="249"/>
      <c r="AC435" s="28"/>
      <c r="AD435" s="27"/>
      <c r="AE435" s="250"/>
      <c r="AF435" s="86"/>
      <c r="AJ435" s="86"/>
      <c r="BB435" s="262"/>
    </row>
    <row r="436" spans="1:54" ht="15.6">
      <c r="A436" s="246"/>
      <c r="B436" s="333">
        <f>+'Ark1'!C1947</f>
        <v>2024</v>
      </c>
      <c r="C436" s="266">
        <f>+'Ark1'!L1947</f>
        <v>11</v>
      </c>
      <c r="D436" s="266" t="s">
        <v>37</v>
      </c>
      <c r="E436" s="274">
        <f>+'Ark1'!AP1947</f>
        <v>1</v>
      </c>
      <c r="F436" s="274" t="str">
        <f>VLOOKUP(E436,RNR!$D$2:$E$38,2)</f>
        <v>NRF</v>
      </c>
      <c r="G436" s="266" t="str">
        <f>+IF(H436=0,"",'Ark1'!Q1947)</f>
        <v/>
      </c>
      <c r="H436" s="366">
        <f>+'Ark1'!R1947</f>
        <v>0</v>
      </c>
      <c r="I436" s="267" t="str">
        <f>+IF(H436=0,"",'Ark1'!AE1947)</f>
        <v/>
      </c>
      <c r="J436" s="267"/>
      <c r="K436" s="267" t="str">
        <f>+IF(H436=0,"",'Ark1'!AF1947)</f>
        <v/>
      </c>
      <c r="L436" s="268" t="str">
        <f>+IF(H436=0,"",'Ark1'!T1947)</f>
        <v/>
      </c>
      <c r="M436" s="298" t="str">
        <f>+IF(H436=0,"",'Ark1'!U1947)</f>
        <v/>
      </c>
      <c r="N436" s="267"/>
      <c r="O436" s="269" t="str">
        <f>+IF(H436=0,"",'Ark1'!W1947)</f>
        <v/>
      </c>
      <c r="P436" s="269" t="str">
        <f>+IF(H436=0,"",'Ark1'!X1947)</f>
        <v/>
      </c>
      <c r="Q436" s="269" t="str">
        <f>+IF(H436=0,"",'Ark1'!AG1947)</f>
        <v/>
      </c>
      <c r="R436" s="269" t="str">
        <f>+IF(H436=0,"",'Ark1'!AH1947)</f>
        <v/>
      </c>
      <c r="S436" s="382" t="str">
        <f>+IF(H436=0,"",'Ark1'!AR1947)</f>
        <v/>
      </c>
      <c r="T436" s="114" t="str">
        <f>+IF(H436=0,"",'Ark1'!AS1947)</f>
        <v/>
      </c>
      <c r="U436" s="269" t="str">
        <f>+IF(H436=0,"",'Ark1'!Y1947)</f>
        <v/>
      </c>
      <c r="V436" s="268" t="str">
        <f>+IF(H436=0,"",'Ark1'!AA1947)</f>
        <v/>
      </c>
      <c r="W436" s="298" t="str">
        <f t="shared" ref="W436:W470" si="40">IF(H436=0,"",1000*M436/Q436)</f>
        <v/>
      </c>
      <c r="X436" s="269" t="str">
        <f t="shared" ref="X436:X470" si="41">IF(H436=0,"",M436/C436)</f>
        <v/>
      </c>
      <c r="Y436" s="267" t="str">
        <f t="shared" ref="Y436:Y470" si="42">IF(H436=0,"",H436/G436)</f>
        <v/>
      </c>
      <c r="Z436" s="246"/>
      <c r="AA436" s="27"/>
      <c r="AC436" s="28"/>
      <c r="AD436" s="27"/>
      <c r="AE436" s="86"/>
      <c r="AF436" s="86"/>
      <c r="AJ436" s="86"/>
    </row>
    <row r="437" spans="1:54" ht="15.6">
      <c r="A437" s="246"/>
      <c r="B437" s="333">
        <f>+'Ark1'!C1948</f>
        <v>2024</v>
      </c>
      <c r="C437" s="266">
        <f>+'Ark1'!L1948</f>
        <v>11</v>
      </c>
      <c r="D437" s="266" t="s">
        <v>37</v>
      </c>
      <c r="E437" s="274">
        <f>+'Ark1'!AP1948</f>
        <v>2</v>
      </c>
      <c r="F437" s="274" t="str">
        <f>VLOOKUP(E437,RNR!$D$2:$E$38,2)</f>
        <v>Jersey</v>
      </c>
      <c r="G437" s="266" t="str">
        <f>+IF(H437=0,"",'Ark1'!Q1948)</f>
        <v/>
      </c>
      <c r="H437" s="366">
        <f>+'Ark1'!R1948</f>
        <v>0</v>
      </c>
      <c r="I437" s="267" t="str">
        <f>+IF(H437=0,"",'Ark1'!AE1948)</f>
        <v/>
      </c>
      <c r="J437" s="267"/>
      <c r="K437" s="267" t="str">
        <f>+IF(H437=0,"",'Ark1'!AF1948)</f>
        <v/>
      </c>
      <c r="L437" s="268" t="str">
        <f>+IF(H437=0,"",'Ark1'!T1948)</f>
        <v/>
      </c>
      <c r="M437" s="298" t="str">
        <f>+IF(H437=0,"",'Ark1'!U1948)</f>
        <v/>
      </c>
      <c r="N437" s="267"/>
      <c r="O437" s="269" t="str">
        <f>+IF(H437=0,"",'Ark1'!W1948)</f>
        <v/>
      </c>
      <c r="P437" s="269" t="str">
        <f>+IF(H437=0,"",'Ark1'!X1948)</f>
        <v/>
      </c>
      <c r="Q437" s="269" t="str">
        <f>+IF(H437=0,"",'Ark1'!AG1948)</f>
        <v/>
      </c>
      <c r="R437" s="269" t="str">
        <f>+IF(H437=0,"",'Ark1'!AH1948)</f>
        <v/>
      </c>
      <c r="S437" s="382" t="str">
        <f>+IF(H437=0,"",'Ark1'!AR1948)</f>
        <v/>
      </c>
      <c r="T437" s="114" t="str">
        <f>+IF(H437=0,"",'Ark1'!AS1948)</f>
        <v/>
      </c>
      <c r="U437" s="269" t="str">
        <f>+IF(H437=0,"",'Ark1'!Y1948)</f>
        <v/>
      </c>
      <c r="V437" s="268" t="str">
        <f>+IF(H437=0,"",'Ark1'!AA1948)</f>
        <v/>
      </c>
      <c r="W437" s="298" t="str">
        <f t="shared" si="40"/>
        <v/>
      </c>
      <c r="X437" s="269" t="str">
        <f t="shared" si="41"/>
        <v/>
      </c>
      <c r="Y437" s="267" t="str">
        <f t="shared" si="42"/>
        <v/>
      </c>
      <c r="Z437" s="246"/>
      <c r="AA437" s="27"/>
      <c r="AC437" s="28"/>
      <c r="AD437" s="27"/>
      <c r="AE437" s="86"/>
      <c r="AF437" s="86"/>
      <c r="AJ437" s="86"/>
    </row>
    <row r="438" spans="1:54" ht="15.6">
      <c r="A438" s="246"/>
      <c r="B438" s="333">
        <f>+'Ark1'!C1949</f>
        <v>2024</v>
      </c>
      <c r="C438" s="266">
        <f>+'Ark1'!L1949</f>
        <v>11</v>
      </c>
      <c r="D438" s="266" t="s">
        <v>37</v>
      </c>
      <c r="E438" s="274">
        <f>+'Ark1'!AP1949</f>
        <v>3</v>
      </c>
      <c r="F438" s="274" t="str">
        <f>VLOOKUP(E438,RNR!$D$2:$E$38,2)</f>
        <v>Sidet Trønderfe og Nordlandsfe</v>
      </c>
      <c r="G438" s="266" t="str">
        <f>+IF(H438=0,"",'Ark1'!Q1949)</f>
        <v/>
      </c>
      <c r="H438" s="366">
        <f>+'Ark1'!R1949</f>
        <v>0</v>
      </c>
      <c r="I438" s="267" t="str">
        <f>+IF(H438=0,"",'Ark1'!AE1949)</f>
        <v/>
      </c>
      <c r="J438" s="267"/>
      <c r="K438" s="267" t="str">
        <f>+IF(H438=0,"",'Ark1'!AF1949)</f>
        <v/>
      </c>
      <c r="L438" s="268" t="str">
        <f>+IF(H438=0,"",'Ark1'!T1949)</f>
        <v/>
      </c>
      <c r="M438" s="298" t="str">
        <f>+IF(H438=0,"",'Ark1'!U1949)</f>
        <v/>
      </c>
      <c r="N438" s="267"/>
      <c r="O438" s="269" t="str">
        <f>+IF(H438=0,"",'Ark1'!W1949)</f>
        <v/>
      </c>
      <c r="P438" s="269" t="str">
        <f>+IF(H438=0,"",'Ark1'!X1949)</f>
        <v/>
      </c>
      <c r="Q438" s="269" t="str">
        <f>+IF(H438=0,"",'Ark1'!AG1949)</f>
        <v/>
      </c>
      <c r="R438" s="269" t="str">
        <f>+IF(H438=0,"",'Ark1'!AH1949)</f>
        <v/>
      </c>
      <c r="S438" s="382" t="str">
        <f>+IF(H438=0,"",'Ark1'!AR1949)</f>
        <v/>
      </c>
      <c r="T438" s="114" t="str">
        <f>+IF(H438=0,"",'Ark1'!AS1949)</f>
        <v/>
      </c>
      <c r="U438" s="269" t="str">
        <f>+IF(H438=0,"",'Ark1'!Y1949)</f>
        <v/>
      </c>
      <c r="V438" s="268" t="str">
        <f>+IF(H438=0,"",'Ark1'!AA1949)</f>
        <v/>
      </c>
      <c r="W438" s="298" t="str">
        <f t="shared" si="40"/>
        <v/>
      </c>
      <c r="X438" s="269" t="str">
        <f t="shared" si="41"/>
        <v/>
      </c>
      <c r="Y438" s="267" t="str">
        <f t="shared" si="42"/>
        <v/>
      </c>
      <c r="Z438" s="246"/>
      <c r="AA438" s="27"/>
      <c r="AC438" s="28"/>
      <c r="AD438" s="27"/>
      <c r="AE438" s="86"/>
      <c r="AF438" s="86"/>
      <c r="AJ438" s="86"/>
    </row>
    <row r="439" spans="1:54" ht="15.6">
      <c r="A439" s="246"/>
      <c r="B439" s="333">
        <f>+'Ark1'!C1950</f>
        <v>2024</v>
      </c>
      <c r="C439" s="266">
        <f>+'Ark1'!L1950</f>
        <v>11</v>
      </c>
      <c r="D439" s="266" t="s">
        <v>37</v>
      </c>
      <c r="E439" s="274">
        <f>+'Ark1'!AP1950</f>
        <v>4</v>
      </c>
      <c r="F439" s="274" t="str">
        <f>VLOOKUP(E439,RNR!$D$2:$E$38,2)</f>
        <v>Telemarkfe</v>
      </c>
      <c r="G439" s="266" t="str">
        <f>+IF(H439=0,"",'Ark1'!Q1950)</f>
        <v/>
      </c>
      <c r="H439" s="366">
        <f>+'Ark1'!R1950</f>
        <v>0</v>
      </c>
      <c r="I439" s="267" t="str">
        <f>+IF(H439=0,"",'Ark1'!AE1950)</f>
        <v/>
      </c>
      <c r="J439" s="267"/>
      <c r="K439" s="267" t="str">
        <f>+IF(H439=0,"",'Ark1'!AF1950)</f>
        <v/>
      </c>
      <c r="L439" s="268" t="str">
        <f>+IF(H439=0,"",'Ark1'!T1950)</f>
        <v/>
      </c>
      <c r="M439" s="298" t="str">
        <f>+IF(H439=0,"",'Ark1'!U1950)</f>
        <v/>
      </c>
      <c r="N439" s="267"/>
      <c r="O439" s="269" t="str">
        <f>+IF(H439=0,"",'Ark1'!W1950)</f>
        <v/>
      </c>
      <c r="P439" s="269" t="str">
        <f>+IF(H439=0,"",'Ark1'!X1950)</f>
        <v/>
      </c>
      <c r="Q439" s="269" t="str">
        <f>+IF(H439=0,"",'Ark1'!AG1950)</f>
        <v/>
      </c>
      <c r="R439" s="269" t="str">
        <f>+IF(H439=0,"",'Ark1'!AH1950)</f>
        <v/>
      </c>
      <c r="S439" s="382" t="str">
        <f>+IF(H439=0,"",'Ark1'!AR1950)</f>
        <v/>
      </c>
      <c r="T439" s="114" t="str">
        <f>+IF(H439=0,"",'Ark1'!AS1950)</f>
        <v/>
      </c>
      <c r="U439" s="269" t="str">
        <f>+IF(H439=0,"",'Ark1'!Y1950)</f>
        <v/>
      </c>
      <c r="V439" s="268" t="str">
        <f>+IF(H439=0,"",'Ark1'!AA1950)</f>
        <v/>
      </c>
      <c r="W439" s="298" t="str">
        <f t="shared" si="40"/>
        <v/>
      </c>
      <c r="X439" s="269" t="str">
        <f t="shared" si="41"/>
        <v/>
      </c>
      <c r="Y439" s="267" t="str">
        <f t="shared" si="42"/>
        <v/>
      </c>
      <c r="Z439" s="246"/>
      <c r="AA439" s="27"/>
      <c r="AC439" s="28"/>
      <c r="AD439" s="27"/>
      <c r="AE439" s="86"/>
      <c r="AF439" s="86"/>
      <c r="AJ439" s="86"/>
    </row>
    <row r="440" spans="1:54" ht="15.6">
      <c r="A440" s="246"/>
      <c r="B440" s="333">
        <f>+'Ark1'!C1951</f>
        <v>2024</v>
      </c>
      <c r="C440" s="266">
        <f>+'Ark1'!L1951</f>
        <v>11</v>
      </c>
      <c r="D440" s="266" t="s">
        <v>37</v>
      </c>
      <c r="E440" s="274">
        <f>+'Ark1'!AP1951</f>
        <v>5</v>
      </c>
      <c r="F440" s="274" t="str">
        <f>VLOOKUP(E440,RNR!$D$2:$E$38,2)</f>
        <v>Dølafe</v>
      </c>
      <c r="G440" s="266" t="str">
        <f>+IF(H440=0,"",'Ark1'!Q1951)</f>
        <v/>
      </c>
      <c r="H440" s="366">
        <f>+'Ark1'!R1951</f>
        <v>0</v>
      </c>
      <c r="I440" s="267" t="str">
        <f>+IF(H440=0,"",'Ark1'!AE1951)</f>
        <v/>
      </c>
      <c r="J440" s="267"/>
      <c r="K440" s="267" t="str">
        <f>+IF(H440=0,"",'Ark1'!AF1951)</f>
        <v/>
      </c>
      <c r="L440" s="268" t="str">
        <f>+IF(H440=0,"",'Ark1'!T1951)</f>
        <v/>
      </c>
      <c r="M440" s="298" t="str">
        <f>+IF(H440=0,"",'Ark1'!U1951)</f>
        <v/>
      </c>
      <c r="N440" s="267"/>
      <c r="O440" s="269" t="str">
        <f>+IF(H440=0,"",'Ark1'!W1951)</f>
        <v/>
      </c>
      <c r="P440" s="269" t="str">
        <f>+IF(H440=0,"",'Ark1'!X1951)</f>
        <v/>
      </c>
      <c r="Q440" s="269" t="str">
        <f>+IF(H440=0,"",'Ark1'!AG1951)</f>
        <v/>
      </c>
      <c r="R440" s="269" t="str">
        <f>+IF(H440=0,"",'Ark1'!AH1951)</f>
        <v/>
      </c>
      <c r="S440" s="382" t="str">
        <f>+IF(H440=0,"",'Ark1'!AR1951)</f>
        <v/>
      </c>
      <c r="T440" s="114" t="str">
        <f>+IF(H440=0,"",'Ark1'!AS1951)</f>
        <v/>
      </c>
      <c r="U440" s="269" t="str">
        <f>+IF(H440=0,"",'Ark1'!Y1951)</f>
        <v/>
      </c>
      <c r="V440" s="268" t="str">
        <f>+IF(H440=0,"",'Ark1'!AA1951)</f>
        <v/>
      </c>
      <c r="W440" s="298" t="str">
        <f t="shared" si="40"/>
        <v/>
      </c>
      <c r="X440" s="269" t="str">
        <f t="shared" si="41"/>
        <v/>
      </c>
      <c r="Y440" s="267" t="str">
        <f t="shared" si="42"/>
        <v/>
      </c>
      <c r="Z440" s="246"/>
      <c r="AA440" s="27"/>
      <c r="AC440" s="28"/>
      <c r="AD440" s="27"/>
      <c r="AE440" s="86"/>
      <c r="AF440" s="86"/>
      <c r="AJ440" s="86"/>
    </row>
    <row r="441" spans="1:54" ht="15.6">
      <c r="A441" s="246"/>
      <c r="B441" s="333">
        <f>+'Ark1'!C1952</f>
        <v>2024</v>
      </c>
      <c r="C441" s="266">
        <f>+'Ark1'!L1952</f>
        <v>11</v>
      </c>
      <c r="D441" s="266" t="s">
        <v>37</v>
      </c>
      <c r="E441" s="274">
        <f>+'Ark1'!AP1952</f>
        <v>6</v>
      </c>
      <c r="F441" s="274" t="str">
        <f>VLOOKUP(E441,RNR!$D$2:$E$38,2)</f>
        <v>Østlandsk Rødkolle</v>
      </c>
      <c r="G441" s="266" t="str">
        <f>+IF(H441=0,"",'Ark1'!Q1952)</f>
        <v/>
      </c>
      <c r="H441" s="366">
        <f>+'Ark1'!R1952</f>
        <v>0</v>
      </c>
      <c r="I441" s="267" t="str">
        <f>+IF(H441=0,"",'Ark1'!AE1952)</f>
        <v/>
      </c>
      <c r="J441" s="267"/>
      <c r="K441" s="267" t="str">
        <f>+IF(H441=0,"",'Ark1'!AF1952)</f>
        <v/>
      </c>
      <c r="L441" s="268" t="str">
        <f>+IF(H441=0,"",'Ark1'!T1952)</f>
        <v/>
      </c>
      <c r="M441" s="298" t="str">
        <f>+IF(H441=0,"",'Ark1'!U1952)</f>
        <v/>
      </c>
      <c r="N441" s="267"/>
      <c r="O441" s="269" t="str">
        <f>+IF(H441=0,"",'Ark1'!W1952)</f>
        <v/>
      </c>
      <c r="P441" s="269" t="str">
        <f>+IF(H441=0,"",'Ark1'!X1952)</f>
        <v/>
      </c>
      <c r="Q441" s="269" t="str">
        <f>+IF(H441=0,"",'Ark1'!AG1952)</f>
        <v/>
      </c>
      <c r="R441" s="269" t="str">
        <f>+IF(H441=0,"",'Ark1'!AH1952)</f>
        <v/>
      </c>
      <c r="S441" s="382" t="str">
        <f>+IF(H441=0,"",'Ark1'!AR1952)</f>
        <v/>
      </c>
      <c r="T441" s="114" t="str">
        <f>+IF(H441=0,"",'Ark1'!AS1952)</f>
        <v/>
      </c>
      <c r="U441" s="269" t="str">
        <f>+IF(H441=0,"",'Ark1'!Y1952)</f>
        <v/>
      </c>
      <c r="V441" s="268" t="str">
        <f>+IF(H441=0,"",'Ark1'!AA1952)</f>
        <v/>
      </c>
      <c r="W441" s="298" t="str">
        <f t="shared" si="40"/>
        <v/>
      </c>
      <c r="X441" s="269" t="str">
        <f t="shared" si="41"/>
        <v/>
      </c>
      <c r="Y441" s="267" t="str">
        <f t="shared" si="42"/>
        <v/>
      </c>
      <c r="Z441" s="246"/>
      <c r="AA441" s="27"/>
      <c r="AC441" s="28"/>
      <c r="AD441" s="27"/>
      <c r="AE441" s="86"/>
      <c r="AF441" s="86"/>
      <c r="AJ441" s="86"/>
    </row>
    <row r="442" spans="1:54" ht="15.6">
      <c r="A442" s="246"/>
      <c r="B442" s="333">
        <f>+'Ark1'!C1953</f>
        <v>2024</v>
      </c>
      <c r="C442" s="266">
        <f>+'Ark1'!L1953</f>
        <v>11</v>
      </c>
      <c r="D442" s="266" t="s">
        <v>37</v>
      </c>
      <c r="E442" s="274">
        <f>+'Ark1'!AP1953</f>
        <v>7</v>
      </c>
      <c r="F442" s="274" t="str">
        <f>VLOOKUP(E442,RNR!$D$2:$E$38,2)</f>
        <v>Vestlandsk Raukolle</v>
      </c>
      <c r="G442" s="266" t="str">
        <f>+IF(H442=0,"",'Ark1'!Q1953)</f>
        <v/>
      </c>
      <c r="H442" s="366">
        <f>+'Ark1'!R1953</f>
        <v>0</v>
      </c>
      <c r="I442" s="267" t="str">
        <f>+IF(H442=0,"",'Ark1'!AE1953)</f>
        <v/>
      </c>
      <c r="J442" s="267"/>
      <c r="K442" s="267" t="str">
        <f>+IF(H442=0,"",'Ark1'!AF1953)</f>
        <v/>
      </c>
      <c r="L442" s="268" t="str">
        <f>+IF(H442=0,"",'Ark1'!T1953)</f>
        <v/>
      </c>
      <c r="M442" s="298" t="str">
        <f>+IF(H442=0,"",'Ark1'!U1953)</f>
        <v/>
      </c>
      <c r="N442" s="267"/>
      <c r="O442" s="269" t="str">
        <f>+IF(H442=0,"",'Ark1'!W1953)</f>
        <v/>
      </c>
      <c r="P442" s="269" t="str">
        <f>+IF(H442=0,"",'Ark1'!X1953)</f>
        <v/>
      </c>
      <c r="Q442" s="269" t="str">
        <f>+IF(H442=0,"",'Ark1'!AG1953)</f>
        <v/>
      </c>
      <c r="R442" s="269" t="str">
        <f>+IF(H442=0,"",'Ark1'!AH1953)</f>
        <v/>
      </c>
      <c r="S442" s="382" t="str">
        <f>+IF(H442=0,"",'Ark1'!AR1953)</f>
        <v/>
      </c>
      <c r="T442" s="114" t="str">
        <f>+IF(H442=0,"",'Ark1'!AS1953)</f>
        <v/>
      </c>
      <c r="U442" s="269" t="str">
        <f>+IF(H442=0,"",'Ark1'!Y1953)</f>
        <v/>
      </c>
      <c r="V442" s="268" t="str">
        <f>+IF(H442=0,"",'Ark1'!AA1953)</f>
        <v/>
      </c>
      <c r="W442" s="298" t="str">
        <f t="shared" si="40"/>
        <v/>
      </c>
      <c r="X442" s="269" t="str">
        <f t="shared" si="41"/>
        <v/>
      </c>
      <c r="Y442" s="267" t="str">
        <f t="shared" si="42"/>
        <v/>
      </c>
      <c r="Z442" s="246"/>
      <c r="AA442" s="27"/>
      <c r="AC442" s="28"/>
      <c r="AD442" s="27"/>
      <c r="AE442" s="86"/>
      <c r="AF442" s="86"/>
      <c r="AJ442" s="86"/>
    </row>
    <row r="443" spans="1:54" ht="15.6">
      <c r="A443" s="246"/>
      <c r="B443" s="333">
        <f>+'Ark1'!C1954</f>
        <v>2024</v>
      </c>
      <c r="C443" s="266">
        <f>+'Ark1'!L1954</f>
        <v>11</v>
      </c>
      <c r="D443" s="266" t="s">
        <v>37</v>
      </c>
      <c r="E443" s="274">
        <f>+'Ark1'!AP1954</f>
        <v>8</v>
      </c>
      <c r="F443" s="274" t="str">
        <f>VLOOKUP(E443,RNR!$D$2:$E$38,2)</f>
        <v>Vestlandsk fjordfe</v>
      </c>
      <c r="G443" s="266" t="str">
        <f>+IF(H443=0,"",'Ark1'!Q1954)</f>
        <v/>
      </c>
      <c r="H443" s="366">
        <f>+'Ark1'!R1954</f>
        <v>0</v>
      </c>
      <c r="I443" s="267" t="str">
        <f>+IF(H443=0,"",'Ark1'!AE1954)</f>
        <v/>
      </c>
      <c r="J443" s="267"/>
      <c r="K443" s="267" t="str">
        <f>+IF(H443=0,"",'Ark1'!AF1954)</f>
        <v/>
      </c>
      <c r="L443" s="268" t="str">
        <f>+IF(H443=0,"",'Ark1'!T1954)</f>
        <v/>
      </c>
      <c r="M443" s="298" t="str">
        <f>+IF(H443=0,"",'Ark1'!U1954)</f>
        <v/>
      </c>
      <c r="N443" s="267"/>
      <c r="O443" s="269" t="str">
        <f>+IF(H443=0,"",'Ark1'!W1954)</f>
        <v/>
      </c>
      <c r="P443" s="269" t="str">
        <f>+IF(H443=0,"",'Ark1'!X1954)</f>
        <v/>
      </c>
      <c r="Q443" s="269" t="str">
        <f>+IF(H443=0,"",'Ark1'!AG1954)</f>
        <v/>
      </c>
      <c r="R443" s="269" t="str">
        <f>+IF(H443=0,"",'Ark1'!AH1954)</f>
        <v/>
      </c>
      <c r="S443" s="382" t="str">
        <f>+IF(H443=0,"",'Ark1'!AR1954)</f>
        <v/>
      </c>
      <c r="T443" s="114" t="str">
        <f>+IF(H443=0,"",'Ark1'!AS1954)</f>
        <v/>
      </c>
      <c r="U443" s="269" t="str">
        <f>+IF(H443=0,"",'Ark1'!Y1954)</f>
        <v/>
      </c>
      <c r="V443" s="268" t="str">
        <f>+IF(H443=0,"",'Ark1'!AA1954)</f>
        <v/>
      </c>
      <c r="W443" s="298" t="str">
        <f t="shared" si="40"/>
        <v/>
      </c>
      <c r="X443" s="269" t="str">
        <f t="shared" si="41"/>
        <v/>
      </c>
      <c r="Y443" s="267" t="str">
        <f t="shared" si="42"/>
        <v/>
      </c>
      <c r="Z443" s="246"/>
      <c r="AA443" s="27"/>
      <c r="AC443" s="28"/>
      <c r="AD443" s="27"/>
      <c r="AE443" s="86"/>
      <c r="AF443" s="86"/>
      <c r="AJ443" s="86"/>
    </row>
    <row r="444" spans="1:54" ht="15.6">
      <c r="A444" s="246"/>
      <c r="B444" s="333">
        <f>+'Ark1'!C1955</f>
        <v>2024</v>
      </c>
      <c r="C444" s="266">
        <f>+'Ark1'!L1955</f>
        <v>11</v>
      </c>
      <c r="D444" s="266" t="s">
        <v>37</v>
      </c>
      <c r="E444" s="274">
        <f>+'Ark1'!AP1955</f>
        <v>9</v>
      </c>
      <c r="F444" s="274" t="str">
        <f>VLOOKUP(E444,RNR!$D$2:$E$38,2)</f>
        <v>Holstein</v>
      </c>
      <c r="G444" s="266" t="str">
        <f>+IF(H444=0,"",'Ark1'!Q1955)</f>
        <v/>
      </c>
      <c r="H444" s="366">
        <f>+'Ark1'!R1955</f>
        <v>0</v>
      </c>
      <c r="I444" s="267" t="str">
        <f>+IF(H444=0,"",'Ark1'!AE1955)</f>
        <v/>
      </c>
      <c r="J444" s="267"/>
      <c r="K444" s="267" t="str">
        <f>+IF(H444=0,"",'Ark1'!AF1955)</f>
        <v/>
      </c>
      <c r="L444" s="268" t="str">
        <f>+IF(H444=0,"",'Ark1'!T1955)</f>
        <v/>
      </c>
      <c r="M444" s="298" t="str">
        <f>+IF(H444=0,"",'Ark1'!U1955)</f>
        <v/>
      </c>
      <c r="N444" s="267"/>
      <c r="O444" s="269" t="str">
        <f>+IF(H444=0,"",'Ark1'!W1955)</f>
        <v/>
      </c>
      <c r="P444" s="269" t="str">
        <f>+IF(H444=0,"",'Ark1'!X1955)</f>
        <v/>
      </c>
      <c r="Q444" s="269" t="str">
        <f>+IF(H444=0,"",'Ark1'!AG1955)</f>
        <v/>
      </c>
      <c r="R444" s="269" t="str">
        <f>+IF(H444=0,"",'Ark1'!AH1955)</f>
        <v/>
      </c>
      <c r="S444" s="382" t="str">
        <f>+IF(H444=0,"",'Ark1'!AR1955)</f>
        <v/>
      </c>
      <c r="T444" s="114" t="str">
        <f>+IF(H444=0,"",'Ark1'!AS1955)</f>
        <v/>
      </c>
      <c r="U444" s="269" t="str">
        <f>+IF(H444=0,"",'Ark1'!Y1955)</f>
        <v/>
      </c>
      <c r="V444" s="268" t="str">
        <f>+IF(H444=0,"",'Ark1'!AA1955)</f>
        <v/>
      </c>
      <c r="W444" s="298" t="str">
        <f t="shared" si="40"/>
        <v/>
      </c>
      <c r="X444" s="269" t="str">
        <f t="shared" si="41"/>
        <v/>
      </c>
      <c r="Y444" s="267" t="str">
        <f t="shared" si="42"/>
        <v/>
      </c>
      <c r="Z444" s="246"/>
      <c r="AA444" s="27"/>
      <c r="AC444" s="28"/>
      <c r="AD444" s="27"/>
      <c r="AE444" s="86"/>
      <c r="AF444" s="86"/>
      <c r="AJ444" s="86"/>
    </row>
    <row r="445" spans="1:54" ht="15.6">
      <c r="A445" s="246"/>
      <c r="B445" s="333">
        <f>+'Ark1'!C1956</f>
        <v>2024</v>
      </c>
      <c r="C445" s="266">
        <f>+'Ark1'!L1956</f>
        <v>11</v>
      </c>
      <c r="D445" s="266" t="s">
        <v>37</v>
      </c>
      <c r="E445" s="274">
        <f>+'Ark1'!AP1956</f>
        <v>10</v>
      </c>
      <c r="F445" s="274" t="str">
        <f>VLOOKUP(E445,RNR!$D$2:$E$38,2)</f>
        <v>Rød Dansk Mælkefe</v>
      </c>
      <c r="G445" s="266" t="str">
        <f>+IF(H445=0,"",'Ark1'!Q1956)</f>
        <v/>
      </c>
      <c r="H445" s="366">
        <f>+'Ark1'!R1956</f>
        <v>0</v>
      </c>
      <c r="I445" s="267" t="str">
        <f>+IF(H445=0,"",'Ark1'!AE1956)</f>
        <v/>
      </c>
      <c r="J445" s="267"/>
      <c r="K445" s="267" t="str">
        <f>+IF(H445=0,"",'Ark1'!AF1956)</f>
        <v/>
      </c>
      <c r="L445" s="268" t="str">
        <f>+IF(H445=0,"",'Ark1'!T1956)</f>
        <v/>
      </c>
      <c r="M445" s="298" t="str">
        <f>+IF(H445=0,"",'Ark1'!U1956)</f>
        <v/>
      </c>
      <c r="N445" s="267"/>
      <c r="O445" s="269" t="str">
        <f>+IF(H445=0,"",'Ark1'!W1956)</f>
        <v/>
      </c>
      <c r="P445" s="269" t="str">
        <f>+IF(H445=0,"",'Ark1'!X1956)</f>
        <v/>
      </c>
      <c r="Q445" s="269" t="str">
        <f>+IF(H445=0,"",'Ark1'!AG1956)</f>
        <v/>
      </c>
      <c r="R445" s="269" t="str">
        <f>+IF(H445=0,"",'Ark1'!AH1956)</f>
        <v/>
      </c>
      <c r="S445" s="382" t="str">
        <f>+IF(H445=0,"",'Ark1'!AR1956)</f>
        <v/>
      </c>
      <c r="T445" s="114" t="str">
        <f>+IF(H445=0,"",'Ark1'!AS1956)</f>
        <v/>
      </c>
      <c r="U445" s="269" t="str">
        <f>+IF(H445=0,"",'Ark1'!Y1956)</f>
        <v/>
      </c>
      <c r="V445" s="268" t="str">
        <f>+IF(H445=0,"",'Ark1'!AA1956)</f>
        <v/>
      </c>
      <c r="W445" s="298" t="str">
        <f t="shared" si="40"/>
        <v/>
      </c>
      <c r="X445" s="269" t="str">
        <f t="shared" si="41"/>
        <v/>
      </c>
      <c r="Y445" s="267" t="str">
        <f t="shared" si="42"/>
        <v/>
      </c>
      <c r="Z445" s="246"/>
      <c r="AA445" s="27"/>
      <c r="AC445" s="28"/>
      <c r="AD445" s="27"/>
      <c r="AE445" s="86"/>
      <c r="AF445" s="86"/>
      <c r="AJ445" s="86"/>
    </row>
    <row r="446" spans="1:54" ht="15.6">
      <c r="A446" s="246"/>
      <c r="B446" s="333">
        <f>+'Ark1'!C1957</f>
        <v>2024</v>
      </c>
      <c r="C446" s="266">
        <f>+'Ark1'!L1957</f>
        <v>11</v>
      </c>
      <c r="D446" s="266" t="s">
        <v>37</v>
      </c>
      <c r="E446" s="274">
        <f>+'Ark1'!AP1957</f>
        <v>11</v>
      </c>
      <c r="F446" s="274" t="str">
        <f>VLOOKUP(E446,RNR!$D$2:$E$38,2)</f>
        <v>Brown Swiss</v>
      </c>
      <c r="G446" s="266" t="str">
        <f>+IF(H446=0,"",'Ark1'!Q1957)</f>
        <v/>
      </c>
      <c r="H446" s="366">
        <f>+'Ark1'!R1957</f>
        <v>0</v>
      </c>
      <c r="I446" s="267" t="str">
        <f>+IF(H446=0,"",'Ark1'!AE1957)</f>
        <v/>
      </c>
      <c r="J446" s="267"/>
      <c r="K446" s="267" t="str">
        <f>+IF(H446=0,"",'Ark1'!AF1957)</f>
        <v/>
      </c>
      <c r="L446" s="268" t="str">
        <f>+IF(H446=0,"",'Ark1'!T1957)</f>
        <v/>
      </c>
      <c r="M446" s="298" t="str">
        <f>+IF(H446=0,"",'Ark1'!U1957)</f>
        <v/>
      </c>
      <c r="N446" s="267"/>
      <c r="O446" s="269" t="str">
        <f>+IF(H446=0,"",'Ark1'!W1957)</f>
        <v/>
      </c>
      <c r="P446" s="269" t="str">
        <f>+IF(H446=0,"",'Ark1'!X1957)</f>
        <v/>
      </c>
      <c r="Q446" s="269" t="str">
        <f>+IF(H446=0,"",'Ark1'!AG1957)</f>
        <v/>
      </c>
      <c r="R446" s="269" t="str">
        <f>+IF(H446=0,"",'Ark1'!AH1957)</f>
        <v/>
      </c>
      <c r="S446" s="382" t="str">
        <f>+IF(H446=0,"",'Ark1'!AR1957)</f>
        <v/>
      </c>
      <c r="T446" s="114" t="str">
        <f>+IF(H446=0,"",'Ark1'!AS1957)</f>
        <v/>
      </c>
      <c r="U446" s="269" t="str">
        <f>+IF(H446=0,"",'Ark1'!Y1957)</f>
        <v/>
      </c>
      <c r="V446" s="268" t="str">
        <f>+IF(H446=0,"",'Ark1'!AA1957)</f>
        <v/>
      </c>
      <c r="W446" s="298" t="str">
        <f t="shared" si="40"/>
        <v/>
      </c>
      <c r="X446" s="269" t="str">
        <f t="shared" si="41"/>
        <v/>
      </c>
      <c r="Y446" s="267" t="str">
        <f t="shared" si="42"/>
        <v/>
      </c>
      <c r="Z446" s="246"/>
      <c r="AA446" s="27"/>
      <c r="AC446" s="28"/>
      <c r="AD446" s="27"/>
      <c r="AE446" s="86"/>
      <c r="AF446" s="86"/>
      <c r="AJ446" s="86"/>
    </row>
    <row r="447" spans="1:54" ht="15.6">
      <c r="A447" s="246"/>
      <c r="B447" s="333">
        <f>+'Ark1'!C1958</f>
        <v>2024</v>
      </c>
      <c r="C447" s="266">
        <f>+'Ark1'!L1958</f>
        <v>11</v>
      </c>
      <c r="D447" s="266" t="s">
        <v>37</v>
      </c>
      <c r="E447" s="274">
        <f>+'Ark1'!AP1958</f>
        <v>12</v>
      </c>
      <c r="F447" s="274" t="str">
        <f>VLOOKUP(E447,RNR!$D$2:$E$38,2)</f>
        <v>Jarlsbergfe</v>
      </c>
      <c r="G447" s="266" t="str">
        <f>+IF(H447=0,"",'Ark1'!Q1958)</f>
        <v/>
      </c>
      <c r="H447" s="366">
        <f>+'Ark1'!R1958</f>
        <v>0</v>
      </c>
      <c r="I447" s="267" t="str">
        <f>+IF(H447=0,"",'Ark1'!AE1958)</f>
        <v/>
      </c>
      <c r="J447" s="267"/>
      <c r="K447" s="267" t="str">
        <f>+IF(H447=0,"",'Ark1'!AF1958)</f>
        <v/>
      </c>
      <c r="L447" s="268" t="str">
        <f>+IF(H447=0,"",'Ark1'!T1958)</f>
        <v/>
      </c>
      <c r="M447" s="298" t="str">
        <f>+IF(H447=0,"",'Ark1'!U1958)</f>
        <v/>
      </c>
      <c r="N447" s="267"/>
      <c r="O447" s="269" t="str">
        <f>+IF(H447=0,"",'Ark1'!W1958)</f>
        <v/>
      </c>
      <c r="P447" s="269" t="str">
        <f>+IF(H447=0,"",'Ark1'!X1958)</f>
        <v/>
      </c>
      <c r="Q447" s="269" t="str">
        <f>+IF(H447=0,"",'Ark1'!AG1958)</f>
        <v/>
      </c>
      <c r="R447" s="269" t="str">
        <f>+IF(H447=0,"",'Ark1'!AH1958)</f>
        <v/>
      </c>
      <c r="S447" s="382" t="str">
        <f>+IF(H447=0,"",'Ark1'!AR1958)</f>
        <v/>
      </c>
      <c r="T447" s="114" t="str">
        <f>+IF(H447=0,"",'Ark1'!AS1958)</f>
        <v/>
      </c>
      <c r="U447" s="269" t="str">
        <f>+IF(H447=0,"",'Ark1'!Y1958)</f>
        <v/>
      </c>
      <c r="V447" s="268" t="str">
        <f>+IF(H447=0,"",'Ark1'!AA1958)</f>
        <v/>
      </c>
      <c r="W447" s="298" t="str">
        <f t="shared" si="40"/>
        <v/>
      </c>
      <c r="X447" s="269" t="str">
        <f t="shared" si="41"/>
        <v/>
      </c>
      <c r="Y447" s="267" t="str">
        <f t="shared" si="42"/>
        <v/>
      </c>
      <c r="Z447" s="246"/>
      <c r="AA447" s="27"/>
      <c r="AC447" s="28"/>
      <c r="AD447" s="27"/>
      <c r="AE447" s="86"/>
      <c r="AF447" s="86"/>
      <c r="AJ447" s="86"/>
    </row>
    <row r="448" spans="1:54" ht="15.6">
      <c r="A448" s="246"/>
      <c r="B448" s="333">
        <f>+'Ark1'!C1959</f>
        <v>2024</v>
      </c>
      <c r="C448" s="266">
        <f>+'Ark1'!L1959</f>
        <v>11</v>
      </c>
      <c r="D448" s="266" t="s">
        <v>37</v>
      </c>
      <c r="E448" s="274">
        <f>+'Ark1'!AP1959</f>
        <v>13</v>
      </c>
      <c r="F448" s="274" t="str">
        <f>VLOOKUP(E448,RNR!$D$2:$E$38,2)</f>
        <v>Fleckvieh</v>
      </c>
      <c r="G448" s="266" t="str">
        <f>+IF(H448=0,"",'Ark1'!Q1959)</f>
        <v/>
      </c>
      <c r="H448" s="366">
        <f>+'Ark1'!R1959</f>
        <v>0</v>
      </c>
      <c r="I448" s="267" t="str">
        <f>+IF(H448=0,"",'Ark1'!AE1959)</f>
        <v/>
      </c>
      <c r="J448" s="267"/>
      <c r="K448" s="267" t="str">
        <f>+IF(H448=0,"",'Ark1'!AF1959)</f>
        <v/>
      </c>
      <c r="L448" s="268" t="str">
        <f>+IF(H448=0,"",'Ark1'!T1959)</f>
        <v/>
      </c>
      <c r="M448" s="298" t="str">
        <f>+IF(H448=0,"",'Ark1'!U1959)</f>
        <v/>
      </c>
      <c r="N448" s="267"/>
      <c r="O448" s="269" t="str">
        <f>+IF(H448=0,"",'Ark1'!W1959)</f>
        <v/>
      </c>
      <c r="P448" s="269" t="str">
        <f>+IF(H448=0,"",'Ark1'!X1959)</f>
        <v/>
      </c>
      <c r="Q448" s="269" t="str">
        <f>+IF(H448=0,"",'Ark1'!AG1959)</f>
        <v/>
      </c>
      <c r="R448" s="269" t="str">
        <f>+IF(H448=0,"",'Ark1'!AH1959)</f>
        <v/>
      </c>
      <c r="S448" s="382" t="str">
        <f>+IF(H448=0,"",'Ark1'!AR1959)</f>
        <v/>
      </c>
      <c r="T448" s="114" t="str">
        <f>+IF(H448=0,"",'Ark1'!AS1959)</f>
        <v/>
      </c>
      <c r="U448" s="269" t="str">
        <f>+IF(H448=0,"",'Ark1'!Y1959)</f>
        <v/>
      </c>
      <c r="V448" s="268" t="str">
        <f>+IF(H448=0,"",'Ark1'!AA1959)</f>
        <v/>
      </c>
      <c r="W448" s="298" t="str">
        <f t="shared" si="40"/>
        <v/>
      </c>
      <c r="X448" s="269" t="str">
        <f t="shared" si="41"/>
        <v/>
      </c>
      <c r="Y448" s="267" t="str">
        <f t="shared" si="42"/>
        <v/>
      </c>
      <c r="Z448" s="246"/>
      <c r="AA448" s="27"/>
      <c r="AC448" s="28"/>
      <c r="AD448" s="27"/>
      <c r="AE448" s="86"/>
      <c r="AF448" s="86"/>
      <c r="AJ448" s="86"/>
    </row>
    <row r="449" spans="1:40" ht="15.6">
      <c r="A449" s="246"/>
      <c r="B449" s="333">
        <f>+'Ark1'!C1960</f>
        <v>2024</v>
      </c>
      <c r="C449" s="266">
        <f>+'Ark1'!L1960</f>
        <v>11</v>
      </c>
      <c r="D449" s="266" t="s">
        <v>37</v>
      </c>
      <c r="E449" s="274">
        <f>+'Ark1'!AP1960</f>
        <v>14</v>
      </c>
      <c r="F449" s="274" t="str">
        <f>VLOOKUP(E449,RNR!$D$2:$E$38,2)</f>
        <v>Canadisk Ayrshire</v>
      </c>
      <c r="G449" s="266" t="str">
        <f>+IF(H449=0,"",'Ark1'!Q1960)</f>
        <v/>
      </c>
      <c r="H449" s="366">
        <f>+'Ark1'!R1960</f>
        <v>0</v>
      </c>
      <c r="I449" s="267" t="str">
        <f>+IF(H449=0,"",'Ark1'!AE1960)</f>
        <v/>
      </c>
      <c r="J449" s="267"/>
      <c r="K449" s="267" t="str">
        <f>+IF(H449=0,"",'Ark1'!AF1960)</f>
        <v/>
      </c>
      <c r="L449" s="268" t="str">
        <f>+IF(H449=0,"",'Ark1'!T1960)</f>
        <v/>
      </c>
      <c r="M449" s="298" t="str">
        <f>+IF(H449=0,"",'Ark1'!U1960)</f>
        <v/>
      </c>
      <c r="N449" s="267"/>
      <c r="O449" s="269" t="str">
        <f>+IF(H449=0,"",'Ark1'!W1960)</f>
        <v/>
      </c>
      <c r="P449" s="269" t="str">
        <f>+IF(H449=0,"",'Ark1'!X1960)</f>
        <v/>
      </c>
      <c r="Q449" s="269" t="str">
        <f>+IF(H449=0,"",'Ark1'!AG1960)</f>
        <v/>
      </c>
      <c r="R449" s="269" t="str">
        <f>+IF(H449=0,"",'Ark1'!AH1960)</f>
        <v/>
      </c>
      <c r="S449" s="382" t="str">
        <f>+IF(H449=0,"",'Ark1'!AR1960)</f>
        <v/>
      </c>
      <c r="T449" s="114" t="str">
        <f>+IF(H449=0,"",'Ark1'!AS1960)</f>
        <v/>
      </c>
      <c r="U449" s="269" t="str">
        <f>+IF(H449=0,"",'Ark1'!Y1960)</f>
        <v/>
      </c>
      <c r="V449" s="268" t="str">
        <f>+IF(H449=0,"",'Ark1'!AA1960)</f>
        <v/>
      </c>
      <c r="W449" s="298" t="str">
        <f t="shared" si="40"/>
        <v/>
      </c>
      <c r="X449" s="269" t="str">
        <f t="shared" si="41"/>
        <v/>
      </c>
      <c r="Y449" s="267" t="str">
        <f t="shared" si="42"/>
        <v/>
      </c>
      <c r="Z449" s="246"/>
      <c r="AA449" s="27"/>
      <c r="AC449" s="28"/>
      <c r="AD449" s="27"/>
      <c r="AE449" s="86"/>
      <c r="AF449" s="86"/>
      <c r="AJ449" s="86"/>
    </row>
    <row r="450" spans="1:40" ht="15.6">
      <c r="A450" s="246"/>
      <c r="B450" s="333">
        <f>+'Ark1'!C1961</f>
        <v>2024</v>
      </c>
      <c r="C450" s="266">
        <f>+'Ark1'!L1961</f>
        <v>11</v>
      </c>
      <c r="D450" s="266" t="s">
        <v>37</v>
      </c>
      <c r="E450" s="274">
        <f>+'Ark1'!AP1961</f>
        <v>15</v>
      </c>
      <c r="F450" s="274" t="str">
        <f>VLOOKUP(E450,RNR!$D$2:$E$38,2)</f>
        <v>Montbéliard</v>
      </c>
      <c r="G450" s="266" t="str">
        <f>+IF(H450=0,"",'Ark1'!Q1961)</f>
        <v/>
      </c>
      <c r="H450" s="366">
        <f>+'Ark1'!R1961</f>
        <v>0</v>
      </c>
      <c r="I450" s="267" t="str">
        <f>+IF(H450=0,"",'Ark1'!AE1961)</f>
        <v/>
      </c>
      <c r="J450" s="267"/>
      <c r="K450" s="267" t="str">
        <f>+IF(H450=0,"",'Ark1'!AF1961)</f>
        <v/>
      </c>
      <c r="L450" s="268" t="str">
        <f>+IF(H450=0,"",'Ark1'!T1961)</f>
        <v/>
      </c>
      <c r="M450" s="298" t="str">
        <f>+IF(H450=0,"",'Ark1'!U1961)</f>
        <v/>
      </c>
      <c r="N450" s="267"/>
      <c r="O450" s="269" t="str">
        <f>+IF(H450=0,"",'Ark1'!W1961)</f>
        <v/>
      </c>
      <c r="P450" s="269" t="str">
        <f>+IF(H450=0,"",'Ark1'!X1961)</f>
        <v/>
      </c>
      <c r="Q450" s="269" t="str">
        <f>+IF(H450=0,"",'Ark1'!AG1961)</f>
        <v/>
      </c>
      <c r="R450" s="269" t="str">
        <f>+IF(H450=0,"",'Ark1'!AH1961)</f>
        <v/>
      </c>
      <c r="S450" s="382" t="str">
        <f>+IF(H450=0,"",'Ark1'!AR1961)</f>
        <v/>
      </c>
      <c r="T450" s="114" t="str">
        <f>+IF(H450=0,"",'Ark1'!AS1961)</f>
        <v/>
      </c>
      <c r="U450" s="269" t="str">
        <f>+IF(H450=0,"",'Ark1'!Y1961)</f>
        <v/>
      </c>
      <c r="V450" s="268" t="str">
        <f>+IF(H450=0,"",'Ark1'!AA1961)</f>
        <v/>
      </c>
      <c r="W450" s="298" t="str">
        <f t="shared" si="40"/>
        <v/>
      </c>
      <c r="X450" s="269" t="str">
        <f t="shared" si="41"/>
        <v/>
      </c>
      <c r="Y450" s="267" t="str">
        <f t="shared" si="42"/>
        <v/>
      </c>
      <c r="Z450" s="246"/>
      <c r="AA450" s="27"/>
      <c r="AC450" s="28"/>
      <c r="AD450" s="27"/>
      <c r="AE450" s="86"/>
      <c r="AF450" s="86"/>
      <c r="AJ450" s="86"/>
    </row>
    <row r="451" spans="1:40" ht="15.6">
      <c r="A451" s="246"/>
      <c r="B451" s="333">
        <f>+'Ark1'!C1962</f>
        <v>2024</v>
      </c>
      <c r="C451" s="266">
        <f>+'Ark1'!L1962</f>
        <v>11</v>
      </c>
      <c r="D451" s="266" t="s">
        <v>37</v>
      </c>
      <c r="E451" s="274">
        <f>+'Ark1'!AP1962</f>
        <v>16</v>
      </c>
      <c r="F451" s="274" t="str">
        <f>VLOOKUP(E451,RNR!$D$2:$E$38,2)</f>
        <v>Mørefe</v>
      </c>
      <c r="G451" s="266" t="str">
        <f>+IF(H451=0,"",'Ark1'!Q1962)</f>
        <v/>
      </c>
      <c r="H451" s="366">
        <f>+'Ark1'!R1962</f>
        <v>0</v>
      </c>
      <c r="I451" s="267" t="str">
        <f>+IF(H451=0,"",'Ark1'!AE1962)</f>
        <v/>
      </c>
      <c r="J451" s="267"/>
      <c r="K451" s="267" t="str">
        <f>+IF(H451=0,"",'Ark1'!AF1962)</f>
        <v/>
      </c>
      <c r="L451" s="268" t="str">
        <f>+IF(H451=0,"",'Ark1'!T1962)</f>
        <v/>
      </c>
      <c r="M451" s="298" t="str">
        <f>+IF(H451=0,"",'Ark1'!U1962)</f>
        <v/>
      </c>
      <c r="N451" s="267"/>
      <c r="O451" s="269" t="str">
        <f>+IF(H451=0,"",'Ark1'!W1962)</f>
        <v/>
      </c>
      <c r="P451" s="269" t="str">
        <f>+IF(H451=0,"",'Ark1'!X1962)</f>
        <v/>
      </c>
      <c r="Q451" s="269" t="str">
        <f>+IF(H451=0,"",'Ark1'!AG1962)</f>
        <v/>
      </c>
      <c r="R451" s="269" t="str">
        <f>+IF(H451=0,"",'Ark1'!AH1962)</f>
        <v/>
      </c>
      <c r="S451" s="382" t="str">
        <f>+IF(H451=0,"",'Ark1'!AR1962)</f>
        <v/>
      </c>
      <c r="T451" s="114" t="str">
        <f>+IF(H451=0,"",'Ark1'!AS1962)</f>
        <v/>
      </c>
      <c r="U451" s="269" t="str">
        <f>+IF(H451=0,"",'Ark1'!Y1962)</f>
        <v/>
      </c>
      <c r="V451" s="268" t="str">
        <f>+IF(H451=0,"",'Ark1'!AA1962)</f>
        <v/>
      </c>
      <c r="W451" s="298" t="str">
        <f t="shared" si="40"/>
        <v/>
      </c>
      <c r="X451" s="269" t="str">
        <f t="shared" si="41"/>
        <v/>
      </c>
      <c r="Y451" s="267" t="str">
        <f t="shared" si="42"/>
        <v/>
      </c>
      <c r="Z451" s="246"/>
      <c r="AA451" s="27"/>
      <c r="AC451" s="28"/>
      <c r="AD451" s="27"/>
      <c r="AE451" s="86"/>
      <c r="AF451" s="86"/>
      <c r="AJ451" s="86"/>
    </row>
    <row r="452" spans="1:40" ht="15.6">
      <c r="A452" s="246"/>
      <c r="B452" s="333">
        <f>+'Ark1'!C1963</f>
        <v>2024</v>
      </c>
      <c r="C452" s="266">
        <f>+'Ark1'!L1963</f>
        <v>11</v>
      </c>
      <c r="D452" s="266" t="s">
        <v>37</v>
      </c>
      <c r="E452" s="274">
        <f>+'Ark1'!AP1963</f>
        <v>17</v>
      </c>
      <c r="F452" s="274" t="str">
        <f>VLOOKUP(E452,RNR!$D$2:$E$38,2)</f>
        <v>Normande</v>
      </c>
      <c r="G452" s="266" t="str">
        <f>+IF(H452=0,"",'Ark1'!Q1963)</f>
        <v/>
      </c>
      <c r="H452" s="366">
        <f>+'Ark1'!R1963</f>
        <v>0</v>
      </c>
      <c r="I452" s="267" t="str">
        <f>+IF(H452=0,"",'Ark1'!AE1963)</f>
        <v/>
      </c>
      <c r="J452" s="267"/>
      <c r="K452" s="267" t="str">
        <f>+IF(H452=0,"",'Ark1'!AF1963)</f>
        <v/>
      </c>
      <c r="L452" s="268" t="str">
        <f>+IF(H452=0,"",'Ark1'!T1963)</f>
        <v/>
      </c>
      <c r="M452" s="298" t="str">
        <f>+IF(H452=0,"",'Ark1'!U1963)</f>
        <v/>
      </c>
      <c r="N452" s="267"/>
      <c r="O452" s="269" t="str">
        <f>+IF(H452=0,"",'Ark1'!W1963)</f>
        <v/>
      </c>
      <c r="P452" s="269" t="str">
        <f>+IF(H452=0,"",'Ark1'!X1963)</f>
        <v/>
      </c>
      <c r="Q452" s="269" t="str">
        <f>+IF(H452=0,"",'Ark1'!AG1963)</f>
        <v/>
      </c>
      <c r="R452" s="269" t="str">
        <f>+IF(H452=0,"",'Ark1'!AH1963)</f>
        <v/>
      </c>
      <c r="S452" s="382" t="str">
        <f>+IF(H452=0,"",'Ark1'!AR1963)</f>
        <v/>
      </c>
      <c r="T452" s="114" t="str">
        <f>+IF(H452=0,"",'Ark1'!AS1963)</f>
        <v/>
      </c>
      <c r="U452" s="269" t="str">
        <f>+IF(H452=0,"",'Ark1'!Y1963)</f>
        <v/>
      </c>
      <c r="V452" s="268" t="str">
        <f>+IF(H452=0,"",'Ark1'!AA1963)</f>
        <v/>
      </c>
      <c r="W452" s="298" t="str">
        <f t="shared" si="40"/>
        <v/>
      </c>
      <c r="X452" s="269" t="str">
        <f t="shared" si="41"/>
        <v/>
      </c>
      <c r="Y452" s="267" t="str">
        <f t="shared" si="42"/>
        <v/>
      </c>
      <c r="Z452" s="246"/>
      <c r="AA452" s="27"/>
      <c r="AC452" s="28"/>
      <c r="AD452" s="27"/>
      <c r="AE452" s="86"/>
      <c r="AF452" s="86"/>
      <c r="AJ452" s="86"/>
    </row>
    <row r="453" spans="1:40" ht="15.6">
      <c r="A453" s="246"/>
      <c r="B453" s="333">
        <f>+'Ark1'!C1964</f>
        <v>2024</v>
      </c>
      <c r="C453" s="266">
        <f>+'Ark1'!L1964</f>
        <v>11</v>
      </c>
      <c r="D453" s="266" t="s">
        <v>37</v>
      </c>
      <c r="E453" s="274">
        <f>+'Ark1'!AP1964</f>
        <v>21</v>
      </c>
      <c r="F453" s="274" t="str">
        <f>VLOOKUP(E453,RNR!$D$2:$E$38,2)</f>
        <v>Hereford</v>
      </c>
      <c r="G453" s="266">
        <f>+IF(H453=0,"",'Ark1'!Q1964)</f>
        <v>1</v>
      </c>
      <c r="H453" s="366">
        <f>+'Ark1'!R1964</f>
        <v>1</v>
      </c>
      <c r="I453" s="267">
        <f>+IF(H453=0,"",'Ark1'!AE1964)</f>
        <v>0.20325203252032517</v>
      </c>
      <c r="J453" s="267"/>
      <c r="K453" s="267">
        <f>+IF(H453=0,"",'Ark1'!AF1964)</f>
        <v>0.24992009779060287</v>
      </c>
      <c r="L453" s="268">
        <f>+IF(H453=0,"",'Ark1'!T1964)</f>
        <v>11</v>
      </c>
      <c r="M453" s="298">
        <f>+IF(H453=0,"",'Ark1'!U1964)</f>
        <v>463.7</v>
      </c>
      <c r="N453" s="267"/>
      <c r="O453" s="269">
        <f>+IF(H453=0,"",'Ark1'!W1964)</f>
        <v>100</v>
      </c>
      <c r="P453" s="269">
        <f>+IF(H453=0,"",'Ark1'!X1964)</f>
        <v>100</v>
      </c>
      <c r="Q453" s="269">
        <f>+IF(H453=0,"",'Ark1'!AG1964)</f>
        <v>790</v>
      </c>
      <c r="R453" s="269">
        <f>+IF(H453=0,"",'Ark1'!AH1964)</f>
        <v>0</v>
      </c>
      <c r="S453" s="382">
        <f>+IF(H453=0,"",'Ark1'!AR1964)</f>
        <v>203</v>
      </c>
      <c r="T453" s="114">
        <f>+IF(H453=0,"",'Ark1'!AS1964)</f>
        <v>55.466385636979439</v>
      </c>
      <c r="U453" s="269">
        <f>+IF(H453=0,"",'Ark1'!Y1964)</f>
        <v>0</v>
      </c>
      <c r="V453" s="268">
        <f>+IF(H453=0,"",'Ark1'!AA1964)</f>
        <v>0</v>
      </c>
      <c r="W453" s="298">
        <f t="shared" si="40"/>
        <v>586.96202531645565</v>
      </c>
      <c r="X453" s="269">
        <f t="shared" si="41"/>
        <v>42.154545454545456</v>
      </c>
      <c r="Y453" s="267">
        <f t="shared" si="42"/>
        <v>1</v>
      </c>
      <c r="Z453" s="246"/>
      <c r="AA453" s="27"/>
      <c r="AC453" s="28"/>
      <c r="AD453" s="27"/>
      <c r="AE453" s="86"/>
      <c r="AF453" s="86"/>
      <c r="AJ453" s="86"/>
    </row>
    <row r="454" spans="1:40" ht="15.6">
      <c r="A454" s="246"/>
      <c r="B454" s="333">
        <f>+'Ark1'!C1965</f>
        <v>2024</v>
      </c>
      <c r="C454" s="266">
        <f>+'Ark1'!L1965</f>
        <v>11</v>
      </c>
      <c r="D454" s="266" t="s">
        <v>37</v>
      </c>
      <c r="E454" s="274">
        <f>+'Ark1'!AP1965</f>
        <v>22</v>
      </c>
      <c r="F454" s="274" t="str">
        <f>VLOOKUP(E454,RNR!$D$2:$E$38,2)</f>
        <v>Charolais</v>
      </c>
      <c r="G454" s="266">
        <f>+IF(H454=0,"",'Ark1'!Q1965)</f>
        <v>6</v>
      </c>
      <c r="H454" s="366">
        <f>+'Ark1'!R1965</f>
        <v>6</v>
      </c>
      <c r="I454" s="267">
        <f>+IF(H454=0,"",'Ark1'!AE1965)</f>
        <v>1.1257035647279547</v>
      </c>
      <c r="J454" s="267"/>
      <c r="K454" s="267">
        <f>+IF(H454=0,"",'Ark1'!AF1965)</f>
        <v>1.3567488197296076</v>
      </c>
      <c r="L454" s="268">
        <f>+IF(H454=0,"",'Ark1'!T1965)</f>
        <v>7.6666666666666687</v>
      </c>
      <c r="M454" s="298">
        <f>+IF(H454=0,"",'Ark1'!U1965)</f>
        <v>548.08333333333348</v>
      </c>
      <c r="N454" s="267"/>
      <c r="O454" s="269">
        <f>+IF(H454=0,"",'Ark1'!W1965)</f>
        <v>83.333333333333314</v>
      </c>
      <c r="P454" s="269">
        <f>+IF(H454=0,"",'Ark1'!X1965)</f>
        <v>100</v>
      </c>
      <c r="Q454" s="269">
        <f>+IF(H454=0,"",'Ark1'!AG1965)</f>
        <v>919.6666666666664</v>
      </c>
      <c r="R454" s="269">
        <f>+IF(H454=0,"",'Ark1'!AH1965)</f>
        <v>0</v>
      </c>
      <c r="S454" s="382">
        <f>+IF(H454=0,"",'Ark1'!AR1965)</f>
        <v>218.8333333333334</v>
      </c>
      <c r="T454" s="114">
        <f>+IF(H454=0,"",'Ark1'!AS1965)</f>
        <v>51.834071601083217</v>
      </c>
      <c r="U454" s="269">
        <f>+IF(H454=0,"",'Ark1'!Y1965)</f>
        <v>92.161586659277518</v>
      </c>
      <c r="V454" s="268">
        <f>+IF(H454=0,"",'Ark1'!AA1965)</f>
        <v>0.94280904158205681</v>
      </c>
      <c r="W454" s="298">
        <f t="shared" si="40"/>
        <v>595.95868068140669</v>
      </c>
      <c r="X454" s="269">
        <f t="shared" si="41"/>
        <v>49.825757575757592</v>
      </c>
      <c r="Y454" s="267">
        <f t="shared" si="42"/>
        <v>1</v>
      </c>
      <c r="Z454" s="246"/>
      <c r="AA454" s="27"/>
      <c r="AC454" s="28"/>
      <c r="AD454" s="27"/>
      <c r="AE454" s="86"/>
      <c r="AF454" s="86"/>
      <c r="AJ454" s="86"/>
    </row>
    <row r="455" spans="1:40" ht="15.6">
      <c r="A455" s="246"/>
      <c r="B455" s="333">
        <f>+'Ark1'!C1966</f>
        <v>2024</v>
      </c>
      <c r="C455" s="266">
        <f>+'Ark1'!L1966</f>
        <v>11</v>
      </c>
      <c r="D455" s="266" t="s">
        <v>37</v>
      </c>
      <c r="E455" s="274">
        <f>+'Ark1'!AP1966</f>
        <v>23</v>
      </c>
      <c r="F455" s="274" t="str">
        <f>VLOOKUP(E455,RNR!$D$2:$E$38,2)</f>
        <v>Aberdeen Angus</v>
      </c>
      <c r="G455" s="266" t="str">
        <f>+IF(H455=0,"",'Ark1'!Q1966)</f>
        <v/>
      </c>
      <c r="H455" s="366">
        <f>+'Ark1'!R1966</f>
        <v>0</v>
      </c>
      <c r="I455" s="267" t="str">
        <f>+IF(H455=0,"",'Ark1'!AE1966)</f>
        <v/>
      </c>
      <c r="J455" s="267"/>
      <c r="K455" s="267" t="str">
        <f>+IF(H455=0,"",'Ark1'!AF1966)</f>
        <v/>
      </c>
      <c r="L455" s="268" t="str">
        <f>+IF(H455=0,"",'Ark1'!T1966)</f>
        <v/>
      </c>
      <c r="M455" s="298" t="str">
        <f>+IF(H455=0,"",'Ark1'!U1966)</f>
        <v/>
      </c>
      <c r="N455" s="267"/>
      <c r="O455" s="269" t="str">
        <f>+IF(H455=0,"",'Ark1'!W1966)</f>
        <v/>
      </c>
      <c r="P455" s="269" t="str">
        <f>+IF(H455=0,"",'Ark1'!X1966)</f>
        <v/>
      </c>
      <c r="Q455" s="269" t="str">
        <f>+IF(H455=0,"",'Ark1'!AG1966)</f>
        <v/>
      </c>
      <c r="R455" s="269" t="str">
        <f>+IF(H455=0,"",'Ark1'!AH1966)</f>
        <v/>
      </c>
      <c r="S455" s="382" t="str">
        <f>+IF(H455=0,"",'Ark1'!AR1966)</f>
        <v/>
      </c>
      <c r="T455" s="114" t="str">
        <f>+IF(H455=0,"",'Ark1'!AS1966)</f>
        <v/>
      </c>
      <c r="U455" s="269" t="str">
        <f>+IF(H455=0,"",'Ark1'!Y1966)</f>
        <v/>
      </c>
      <c r="V455" s="268" t="str">
        <f>+IF(H455=0,"",'Ark1'!AA1966)</f>
        <v/>
      </c>
      <c r="W455" s="298" t="str">
        <f t="shared" si="40"/>
        <v/>
      </c>
      <c r="X455" s="269" t="str">
        <f t="shared" si="41"/>
        <v/>
      </c>
      <c r="Y455" s="267" t="str">
        <f t="shared" si="42"/>
        <v/>
      </c>
      <c r="Z455" s="246"/>
      <c r="AC455" s="28"/>
      <c r="AD455" s="27"/>
      <c r="AG455" s="27"/>
      <c r="AH455" s="27"/>
      <c r="AI455" s="27"/>
      <c r="AK455" s="27"/>
      <c r="AL455" s="270"/>
      <c r="AM455" s="27"/>
      <c r="AN455" s="27"/>
    </row>
    <row r="456" spans="1:40" ht="15.6">
      <c r="A456" s="246"/>
      <c r="B456" s="333">
        <f>+'Ark1'!C1967</f>
        <v>2024</v>
      </c>
      <c r="C456" s="266">
        <f>+'Ark1'!L1967</f>
        <v>11</v>
      </c>
      <c r="D456" s="266" t="s">
        <v>37</v>
      </c>
      <c r="E456" s="274">
        <f>+'Ark1'!AP1967</f>
        <v>24</v>
      </c>
      <c r="F456" s="274" t="str">
        <f>VLOOKUP(E456,RNR!$D$2:$E$38,2)</f>
        <v>Limousin</v>
      </c>
      <c r="G456" s="266">
        <f>+IF(H456=0,"",'Ark1'!Q1967)</f>
        <v>18</v>
      </c>
      <c r="H456" s="366">
        <f>+'Ark1'!R1967</f>
        <v>24</v>
      </c>
      <c r="I456" s="267">
        <f>+IF(H456=0,"",'Ark1'!AE1967)</f>
        <v>5.5172413793103443</v>
      </c>
      <c r="J456" s="267"/>
      <c r="K456" s="267">
        <f>+IF(H456=0,"",'Ark1'!AF1967)</f>
        <v>6.9687592726039602</v>
      </c>
      <c r="L456" s="268">
        <f>+IF(H456=0,"",'Ark1'!T1967)</f>
        <v>6.25</v>
      </c>
      <c r="M456" s="298">
        <f>+IF(H456=0,"",'Ark1'!U1967)</f>
        <v>541.15000000000009</v>
      </c>
      <c r="N456" s="267"/>
      <c r="O456" s="269">
        <f>+IF(H456=0,"",'Ark1'!W1967)</f>
        <v>37.5</v>
      </c>
      <c r="P456" s="269">
        <f>+IF(H456=0,"",'Ark1'!X1967)</f>
        <v>100</v>
      </c>
      <c r="Q456" s="269">
        <f>+IF(H456=0,"",'Ark1'!AG1967)</f>
        <v>1077</v>
      </c>
      <c r="R456" s="269">
        <f>+IF(H456=0,"",'Ark1'!AH1967)</f>
        <v>0</v>
      </c>
      <c r="S456" s="382">
        <f>+IF(H456=0,"",'Ark1'!AR1967)</f>
        <v>220.2083333333334</v>
      </c>
      <c r="T456" s="114">
        <f>+IF(H456=0,"",'Ark1'!AS1967)</f>
        <v>50.41040616550012</v>
      </c>
      <c r="U456" s="269">
        <f>+IF(H456=0,"",'Ark1'!Y1967)</f>
        <v>72.697759020939145</v>
      </c>
      <c r="V456" s="268">
        <f>+IF(H456=0,"",'Ark1'!AA1967)</f>
        <v>1.2665570127975556</v>
      </c>
      <c r="W456" s="298">
        <f t="shared" si="40"/>
        <v>502.46053853296206</v>
      </c>
      <c r="X456" s="269">
        <f t="shared" si="41"/>
        <v>49.195454545454552</v>
      </c>
      <c r="Y456" s="267">
        <f t="shared" si="42"/>
        <v>1.3333333333333333</v>
      </c>
      <c r="Z456" s="246"/>
      <c r="AC456" s="28"/>
      <c r="AD456" s="27"/>
      <c r="AG456" s="27"/>
      <c r="AH456" s="27"/>
      <c r="AI456" s="27"/>
      <c r="AK456" s="27"/>
      <c r="AL456" s="270"/>
      <c r="AM456" s="27"/>
      <c r="AN456" s="27"/>
    </row>
    <row r="457" spans="1:40" ht="15.6">
      <c r="A457" s="246"/>
      <c r="B457" s="333">
        <f>+'Ark1'!C1968</f>
        <v>2024</v>
      </c>
      <c r="C457" s="266">
        <f>+'Ark1'!L1968</f>
        <v>11</v>
      </c>
      <c r="D457" s="266" t="s">
        <v>37</v>
      </c>
      <c r="E457" s="274">
        <f>+'Ark1'!AP1968</f>
        <v>25</v>
      </c>
      <c r="F457" s="274" t="str">
        <f>VLOOKUP(E457,RNR!$D$2:$E$38,2)</f>
        <v>Kjøttsimmental</v>
      </c>
      <c r="G457" s="266">
        <f>+IF(H457=0,"",'Ark1'!Q1968)</f>
        <v>1</v>
      </c>
      <c r="H457" s="366">
        <f>+'Ark1'!R1968</f>
        <v>1</v>
      </c>
      <c r="I457" s="267">
        <f>+IF(H457=0,"",'Ark1'!AE1968)</f>
        <v>0.45662100456621008</v>
      </c>
      <c r="J457" s="267"/>
      <c r="K457" s="267">
        <f>+IF(H457=0,"",'Ark1'!AF1968)</f>
        <v>0.62185622168459187</v>
      </c>
      <c r="L457" s="268">
        <f>+IF(H457=0,"",'Ark1'!T1968)</f>
        <v>8</v>
      </c>
      <c r="M457" s="298">
        <f>+IF(H457=0,"",'Ark1'!U1968)</f>
        <v>617.4</v>
      </c>
      <c r="N457" s="267"/>
      <c r="O457" s="269">
        <f>+IF(H457=0,"",'Ark1'!W1968)</f>
        <v>100</v>
      </c>
      <c r="P457" s="269">
        <f>+IF(H457=0,"",'Ark1'!X1968)</f>
        <v>100</v>
      </c>
      <c r="Q457" s="269">
        <f>+IF(H457=0,"",'Ark1'!AG1968)</f>
        <v>1977</v>
      </c>
      <c r="R457" s="269">
        <f>+IF(H457=0,"",'Ark1'!AH1968)</f>
        <v>0</v>
      </c>
      <c r="S457" s="382">
        <f>+IF(H457=0,"",'Ark1'!AR1968)</f>
        <v>216</v>
      </c>
      <c r="T457" s="114">
        <f>+IF(H457=0,"",'Ark1'!AS1968)</f>
        <v>61.224311588680557</v>
      </c>
      <c r="U457" s="269">
        <f>+IF(H457=0,"",'Ark1'!Y1968)</f>
        <v>0</v>
      </c>
      <c r="V457" s="268">
        <f>+IF(H457=0,"",'Ark1'!AA1968)</f>
        <v>0</v>
      </c>
      <c r="W457" s="298">
        <f t="shared" si="40"/>
        <v>312.29135053110775</v>
      </c>
      <c r="X457" s="269">
        <f t="shared" si="41"/>
        <v>56.127272727272725</v>
      </c>
      <c r="Y457" s="267">
        <f t="shared" si="42"/>
        <v>1</v>
      </c>
      <c r="Z457" s="246"/>
      <c r="AC457" s="28"/>
      <c r="AD457" s="27"/>
      <c r="AG457" s="27"/>
      <c r="AH457" s="27"/>
      <c r="AI457" s="27"/>
      <c r="AK457" s="27"/>
      <c r="AL457" s="270"/>
      <c r="AM457" s="27"/>
      <c r="AN457" s="27"/>
    </row>
    <row r="458" spans="1:40" ht="15.6">
      <c r="A458" s="246"/>
      <c r="B458" s="333">
        <f>+'Ark1'!C1969</f>
        <v>2024</v>
      </c>
      <c r="C458" s="266">
        <f>+'Ark1'!L1969</f>
        <v>11</v>
      </c>
      <c r="D458" s="266" t="s">
        <v>37</v>
      </c>
      <c r="E458" s="274">
        <f>+'Ark1'!AP1969</f>
        <v>26</v>
      </c>
      <c r="F458" s="274" t="str">
        <f>VLOOKUP(E458,RNR!$D$2:$E$38,2)</f>
        <v>Blonde d`Aquitaine</v>
      </c>
      <c r="G458" s="266" t="str">
        <f>+IF(H458=0,"",'Ark1'!Q1969)</f>
        <v/>
      </c>
      <c r="H458" s="366">
        <f>+'Ark1'!R1969</f>
        <v>0</v>
      </c>
      <c r="I458" s="267" t="str">
        <f>+IF(H458=0,"",'Ark1'!AE1969)</f>
        <v/>
      </c>
      <c r="J458" s="267"/>
      <c r="K458" s="267" t="str">
        <f>+IF(H458=0,"",'Ark1'!AF1969)</f>
        <v/>
      </c>
      <c r="L458" s="268" t="str">
        <f>+IF(H458=0,"",'Ark1'!T1969)</f>
        <v/>
      </c>
      <c r="M458" s="298" t="str">
        <f>+IF(H458=0,"",'Ark1'!U1969)</f>
        <v/>
      </c>
      <c r="N458" s="267"/>
      <c r="O458" s="269" t="str">
        <f>+IF(H458=0,"",'Ark1'!W1969)</f>
        <v/>
      </c>
      <c r="P458" s="269" t="str">
        <f>+IF(H458=0,"",'Ark1'!X1969)</f>
        <v/>
      </c>
      <c r="Q458" s="269" t="str">
        <f>+IF(H458=0,"",'Ark1'!AG1969)</f>
        <v/>
      </c>
      <c r="R458" s="269" t="str">
        <f>+IF(H458=0,"",'Ark1'!AH1969)</f>
        <v/>
      </c>
      <c r="S458" s="382" t="str">
        <f>+IF(H458=0,"",'Ark1'!AR1969)</f>
        <v/>
      </c>
      <c r="T458" s="114" t="str">
        <f>+IF(H458=0,"",'Ark1'!AS1969)</f>
        <v/>
      </c>
      <c r="U458" s="269" t="str">
        <f>+IF(H458=0,"",'Ark1'!Y1969)</f>
        <v/>
      </c>
      <c r="V458" s="268" t="str">
        <f>+IF(H458=0,"",'Ark1'!AA1969)</f>
        <v/>
      </c>
      <c r="W458" s="298" t="str">
        <f t="shared" si="40"/>
        <v/>
      </c>
      <c r="X458" s="269" t="str">
        <f t="shared" si="41"/>
        <v/>
      </c>
      <c r="Y458" s="267" t="str">
        <f t="shared" si="42"/>
        <v/>
      </c>
      <c r="Z458" s="246"/>
      <c r="AC458" s="28"/>
      <c r="AD458" s="27"/>
      <c r="AG458" s="27"/>
      <c r="AH458" s="27"/>
      <c r="AI458" s="27"/>
      <c r="AK458" s="27"/>
      <c r="AL458" s="270"/>
      <c r="AM458" s="27"/>
      <c r="AN458" s="27"/>
    </row>
    <row r="459" spans="1:40" ht="15.6">
      <c r="A459" s="246"/>
      <c r="B459" s="333">
        <f>+'Ark1'!C1970</f>
        <v>2024</v>
      </c>
      <c r="C459" s="266">
        <f>+'Ark1'!L1970</f>
        <v>11</v>
      </c>
      <c r="D459" s="266" t="s">
        <v>37</v>
      </c>
      <c r="E459" s="274">
        <f>+'Ark1'!AP1970</f>
        <v>27</v>
      </c>
      <c r="F459" s="274" t="str">
        <f>VLOOKUP(E459,RNR!$D$2:$E$38,2)</f>
        <v>Highland</v>
      </c>
      <c r="G459" s="266" t="str">
        <f>+IF(H459=0,"",'Ark1'!Q1970)</f>
        <v/>
      </c>
      <c r="H459" s="366">
        <f>+'Ark1'!R1970</f>
        <v>0</v>
      </c>
      <c r="I459" s="267" t="str">
        <f>+IF(H459=0,"",'Ark1'!AE1970)</f>
        <v/>
      </c>
      <c r="J459" s="267"/>
      <c r="K459" s="267" t="str">
        <f>+IF(H459=0,"",'Ark1'!AF1970)</f>
        <v/>
      </c>
      <c r="L459" s="268" t="str">
        <f>+IF(H459=0,"",'Ark1'!T1970)</f>
        <v/>
      </c>
      <c r="M459" s="298" t="str">
        <f>+IF(H459=0,"",'Ark1'!U1970)</f>
        <v/>
      </c>
      <c r="N459" s="267"/>
      <c r="O459" s="269" t="str">
        <f>+IF(H459=0,"",'Ark1'!W1970)</f>
        <v/>
      </c>
      <c r="P459" s="269" t="str">
        <f>+IF(H459=0,"",'Ark1'!X1970)</f>
        <v/>
      </c>
      <c r="Q459" s="269" t="str">
        <f>+IF(H459=0,"",'Ark1'!AG1970)</f>
        <v/>
      </c>
      <c r="R459" s="269" t="str">
        <f>+IF(H459=0,"",'Ark1'!AH1970)</f>
        <v/>
      </c>
      <c r="S459" s="382" t="str">
        <f>+IF(H459=0,"",'Ark1'!AR1970)</f>
        <v/>
      </c>
      <c r="T459" s="114" t="str">
        <f>+IF(H459=0,"",'Ark1'!AS1970)</f>
        <v/>
      </c>
      <c r="U459" s="269" t="str">
        <f>+IF(H459=0,"",'Ark1'!Y1970)</f>
        <v/>
      </c>
      <c r="V459" s="268" t="str">
        <f>+IF(H459=0,"",'Ark1'!AA1970)</f>
        <v/>
      </c>
      <c r="W459" s="298" t="str">
        <f t="shared" si="40"/>
        <v/>
      </c>
      <c r="X459" s="269" t="str">
        <f t="shared" si="41"/>
        <v/>
      </c>
      <c r="Y459" s="267" t="str">
        <f t="shared" si="42"/>
        <v/>
      </c>
      <c r="Z459" s="246"/>
      <c r="AC459" s="28"/>
      <c r="AD459" s="27"/>
      <c r="AG459" s="27"/>
      <c r="AH459" s="27"/>
      <c r="AI459" s="27"/>
      <c r="AK459" s="27"/>
      <c r="AL459" s="270"/>
      <c r="AM459" s="27"/>
      <c r="AN459" s="27"/>
    </row>
    <row r="460" spans="1:40" ht="15.6">
      <c r="A460" s="246"/>
      <c r="B460" s="333">
        <f>+'Ark1'!C1971</f>
        <v>2024</v>
      </c>
      <c r="C460" s="266">
        <f>+'Ark1'!L1971</f>
        <v>11</v>
      </c>
      <c r="D460" s="266" t="s">
        <v>37</v>
      </c>
      <c r="E460" s="274">
        <f>+'Ark1'!AP1971</f>
        <v>28</v>
      </c>
      <c r="F460" s="274" t="str">
        <f>VLOOKUP(E460,RNR!$D$2:$E$38,2)</f>
        <v>Tiroler Grauvieh</v>
      </c>
      <c r="G460" s="266" t="str">
        <f>+IF(H460=0,"",'Ark1'!Q1971)</f>
        <v/>
      </c>
      <c r="H460" s="366">
        <f>+'Ark1'!R1971</f>
        <v>0</v>
      </c>
      <c r="I460" s="267" t="str">
        <f>+IF(H460=0,"",'Ark1'!AE1971)</f>
        <v/>
      </c>
      <c r="J460" s="267"/>
      <c r="K460" s="267" t="str">
        <f>+IF(H460=0,"",'Ark1'!AF1971)</f>
        <v/>
      </c>
      <c r="L460" s="268" t="str">
        <f>+IF(H460=0,"",'Ark1'!T1971)</f>
        <v/>
      </c>
      <c r="M460" s="298" t="str">
        <f>+IF(H460=0,"",'Ark1'!U1971)</f>
        <v/>
      </c>
      <c r="N460" s="267"/>
      <c r="O460" s="269" t="str">
        <f>+IF(H460=0,"",'Ark1'!W1971)</f>
        <v/>
      </c>
      <c r="P460" s="269" t="str">
        <f>+IF(H460=0,"",'Ark1'!X1971)</f>
        <v/>
      </c>
      <c r="Q460" s="269" t="str">
        <f>+IF(H460=0,"",'Ark1'!AG1971)</f>
        <v/>
      </c>
      <c r="R460" s="269" t="str">
        <f>+IF(H460=0,"",'Ark1'!AH1971)</f>
        <v/>
      </c>
      <c r="S460" s="382" t="str">
        <f>+IF(H460=0,"",'Ark1'!AR1971)</f>
        <v/>
      </c>
      <c r="T460" s="114" t="str">
        <f>+IF(H460=0,"",'Ark1'!AS1971)</f>
        <v/>
      </c>
      <c r="U460" s="269" t="str">
        <f>+IF(H460=0,"",'Ark1'!Y1971)</f>
        <v/>
      </c>
      <c r="V460" s="268" t="str">
        <f>+IF(H460=0,"",'Ark1'!AA1971)</f>
        <v/>
      </c>
      <c r="W460" s="298" t="str">
        <f t="shared" si="40"/>
        <v/>
      </c>
      <c r="X460" s="269" t="str">
        <f t="shared" si="41"/>
        <v/>
      </c>
      <c r="Y460" s="267" t="str">
        <f t="shared" si="42"/>
        <v/>
      </c>
      <c r="Z460" s="246"/>
      <c r="AC460" s="28"/>
      <c r="AD460" s="27"/>
      <c r="AG460" s="27"/>
      <c r="AH460" s="27"/>
      <c r="AI460" s="27"/>
      <c r="AK460" s="27"/>
      <c r="AL460" s="270"/>
      <c r="AM460" s="27"/>
      <c r="AN460" s="27"/>
    </row>
    <row r="461" spans="1:40" ht="15.6">
      <c r="A461" s="246"/>
      <c r="B461" s="333">
        <f>+'Ark1'!C1972</f>
        <v>2024</v>
      </c>
      <c r="C461" s="266">
        <f>+'Ark1'!L1972</f>
        <v>11</v>
      </c>
      <c r="D461" s="266" t="s">
        <v>37</v>
      </c>
      <c r="E461" s="274">
        <f>+'Ark1'!AP1972</f>
        <v>29</v>
      </c>
      <c r="F461" s="274" t="str">
        <f>VLOOKUP(E461,RNR!$D$2:$E$38,2)</f>
        <v>Dexter</v>
      </c>
      <c r="G461" s="266" t="str">
        <f>+IF(H461=0,"",'Ark1'!Q1972)</f>
        <v/>
      </c>
      <c r="H461" s="366">
        <f>+'Ark1'!R1972</f>
        <v>0</v>
      </c>
      <c r="I461" s="267" t="str">
        <f>+IF(H461=0,"",'Ark1'!AE1972)</f>
        <v/>
      </c>
      <c r="J461" s="267"/>
      <c r="K461" s="267" t="str">
        <f>+IF(H461=0,"",'Ark1'!AF1972)</f>
        <v/>
      </c>
      <c r="L461" s="268" t="str">
        <f>+IF(H461=0,"",'Ark1'!T1972)</f>
        <v/>
      </c>
      <c r="M461" s="298" t="str">
        <f>+IF(H461=0,"",'Ark1'!U1972)</f>
        <v/>
      </c>
      <c r="N461" s="267"/>
      <c r="O461" s="269" t="str">
        <f>+IF(H461=0,"",'Ark1'!W1972)</f>
        <v/>
      </c>
      <c r="P461" s="269" t="str">
        <f>+IF(H461=0,"",'Ark1'!X1972)</f>
        <v/>
      </c>
      <c r="Q461" s="269" t="str">
        <f>+IF(H461=0,"",'Ark1'!AG1972)</f>
        <v/>
      </c>
      <c r="R461" s="269" t="str">
        <f>+IF(H461=0,"",'Ark1'!AH1972)</f>
        <v/>
      </c>
      <c r="S461" s="382" t="str">
        <f>+IF(H461=0,"",'Ark1'!AR1972)</f>
        <v/>
      </c>
      <c r="T461" s="114" t="str">
        <f>+IF(H461=0,"",'Ark1'!AS1972)</f>
        <v/>
      </c>
      <c r="U461" s="269" t="str">
        <f>+IF(H461=0,"",'Ark1'!Y1972)</f>
        <v/>
      </c>
      <c r="V461" s="268" t="str">
        <f>+IF(H461=0,"",'Ark1'!AA1972)</f>
        <v/>
      </c>
      <c r="W461" s="298" t="str">
        <f t="shared" si="40"/>
        <v/>
      </c>
      <c r="X461" s="269" t="str">
        <f t="shared" si="41"/>
        <v/>
      </c>
      <c r="Y461" s="267" t="str">
        <f t="shared" si="42"/>
        <v/>
      </c>
      <c r="Z461" s="246"/>
      <c r="AC461" s="28"/>
      <c r="AD461" s="27"/>
      <c r="AG461" s="27"/>
      <c r="AH461" s="27"/>
      <c r="AI461" s="27"/>
      <c r="AK461" s="27"/>
      <c r="AL461" s="270"/>
      <c r="AM461" s="27"/>
      <c r="AN461" s="27"/>
    </row>
    <row r="462" spans="1:40" ht="15.6">
      <c r="A462" s="246"/>
      <c r="B462" s="333">
        <f>+'Ark1'!C1973</f>
        <v>2024</v>
      </c>
      <c r="C462" s="266">
        <f>+'Ark1'!L1973</f>
        <v>11</v>
      </c>
      <c r="D462" s="266" t="s">
        <v>37</v>
      </c>
      <c r="E462" s="274">
        <f>+'Ark1'!AP1973</f>
        <v>30</v>
      </c>
      <c r="F462" s="274" t="str">
        <f>VLOOKUP(E462,RNR!$D$2:$E$38,2)</f>
        <v>Piemontese</v>
      </c>
      <c r="G462" s="266" t="str">
        <f>+IF(H462=0,"",'Ark1'!Q1973)</f>
        <v/>
      </c>
      <c r="H462" s="366">
        <f>+'Ark1'!R1973</f>
        <v>0</v>
      </c>
      <c r="I462" s="267" t="str">
        <f>+IF(H462=0,"",'Ark1'!AE1973)</f>
        <v/>
      </c>
      <c r="J462" s="267"/>
      <c r="K462" s="267" t="str">
        <f>+IF(H462=0,"",'Ark1'!AF1973)</f>
        <v/>
      </c>
      <c r="L462" s="268" t="str">
        <f>+IF(H462=0,"",'Ark1'!T1973)</f>
        <v/>
      </c>
      <c r="M462" s="298" t="str">
        <f>+IF(H462=0,"",'Ark1'!U1973)</f>
        <v/>
      </c>
      <c r="N462" s="267"/>
      <c r="O462" s="269" t="str">
        <f>+IF(H462=0,"",'Ark1'!W1973)</f>
        <v/>
      </c>
      <c r="P462" s="269" t="str">
        <f>+IF(H462=0,"",'Ark1'!X1973)</f>
        <v/>
      </c>
      <c r="Q462" s="269" t="str">
        <f>+IF(H462=0,"",'Ark1'!AG1973)</f>
        <v/>
      </c>
      <c r="R462" s="269" t="str">
        <f>+IF(H462=0,"",'Ark1'!AH1973)</f>
        <v/>
      </c>
      <c r="S462" s="382" t="str">
        <f>+IF(H462=0,"",'Ark1'!AR1973)</f>
        <v/>
      </c>
      <c r="T462" s="114" t="str">
        <f>+IF(H462=0,"",'Ark1'!AS1973)</f>
        <v/>
      </c>
      <c r="U462" s="269" t="str">
        <f>+IF(H462=0,"",'Ark1'!Y1973)</f>
        <v/>
      </c>
      <c r="V462" s="268" t="str">
        <f>+IF(H462=0,"",'Ark1'!AA1973)</f>
        <v/>
      </c>
      <c r="W462" s="298" t="str">
        <f t="shared" si="40"/>
        <v/>
      </c>
      <c r="X462" s="269" t="str">
        <f t="shared" si="41"/>
        <v/>
      </c>
      <c r="Y462" s="267" t="str">
        <f t="shared" si="42"/>
        <v/>
      </c>
      <c r="Z462" s="246"/>
      <c r="AC462" s="28"/>
      <c r="AD462" s="27"/>
      <c r="AG462" s="27"/>
      <c r="AH462" s="27"/>
      <c r="AI462" s="27"/>
      <c r="AK462" s="27"/>
      <c r="AL462" s="270"/>
      <c r="AM462" s="27"/>
      <c r="AN462" s="27"/>
    </row>
    <row r="463" spans="1:40" ht="15.6">
      <c r="A463" s="246"/>
      <c r="B463" s="333">
        <f>+'Ark1'!C1974</f>
        <v>2024</v>
      </c>
      <c r="C463" s="266">
        <f>+'Ark1'!L1974</f>
        <v>11</v>
      </c>
      <c r="D463" s="266" t="s">
        <v>37</v>
      </c>
      <c r="E463" s="274">
        <f>+'Ark1'!AP1974</f>
        <v>31</v>
      </c>
      <c r="F463" s="274" t="str">
        <f>VLOOKUP(E463,RNR!$D$2:$E$38,2)</f>
        <v>Galloway</v>
      </c>
      <c r="G463" s="266" t="str">
        <f>+IF(H463=0,"",'Ark1'!Q1974)</f>
        <v/>
      </c>
      <c r="H463" s="366">
        <f>+'Ark1'!R1974</f>
        <v>0</v>
      </c>
      <c r="I463" s="267" t="str">
        <f>+IF(H463=0,"",'Ark1'!AE1974)</f>
        <v/>
      </c>
      <c r="J463" s="267"/>
      <c r="K463" s="267" t="str">
        <f>+IF(H463=0,"",'Ark1'!AF1974)</f>
        <v/>
      </c>
      <c r="L463" s="268" t="str">
        <f>+IF(H463=0,"",'Ark1'!T1974)</f>
        <v/>
      </c>
      <c r="M463" s="298" t="str">
        <f>+IF(H463=0,"",'Ark1'!U1974)</f>
        <v/>
      </c>
      <c r="N463" s="267"/>
      <c r="O463" s="269" t="str">
        <f>+IF(H463=0,"",'Ark1'!W1974)</f>
        <v/>
      </c>
      <c r="P463" s="269" t="str">
        <f>+IF(H463=0,"",'Ark1'!X1974)</f>
        <v/>
      </c>
      <c r="Q463" s="269" t="str">
        <f>+IF(H463=0,"",'Ark1'!AG1974)</f>
        <v/>
      </c>
      <c r="R463" s="269" t="str">
        <f>+IF(H463=0,"",'Ark1'!AH1974)</f>
        <v/>
      </c>
      <c r="S463" s="382" t="str">
        <f>+IF(H463=0,"",'Ark1'!AR1974)</f>
        <v/>
      </c>
      <c r="T463" s="114" t="str">
        <f>+IF(H463=0,"",'Ark1'!AS1974)</f>
        <v/>
      </c>
      <c r="U463" s="269" t="str">
        <f>+IF(H463=0,"",'Ark1'!Y1974)</f>
        <v/>
      </c>
      <c r="V463" s="268" t="str">
        <f>+IF(H463=0,"",'Ark1'!AA1974)</f>
        <v/>
      </c>
      <c r="W463" s="298" t="str">
        <f t="shared" si="40"/>
        <v/>
      </c>
      <c r="X463" s="269" t="str">
        <f t="shared" si="41"/>
        <v/>
      </c>
      <c r="Y463" s="267" t="str">
        <f t="shared" si="42"/>
        <v/>
      </c>
      <c r="Z463" s="246"/>
      <c r="AC463" s="28"/>
      <c r="AD463" s="27"/>
      <c r="AG463" s="27"/>
      <c r="AH463" s="27"/>
      <c r="AI463" s="27"/>
      <c r="AK463" s="27"/>
      <c r="AL463" s="270"/>
      <c r="AM463" s="27"/>
      <c r="AN463" s="27"/>
    </row>
    <row r="464" spans="1:40" ht="15.6">
      <c r="A464" s="246"/>
      <c r="B464" s="333">
        <f>+'Ark1'!C1975</f>
        <v>2024</v>
      </c>
      <c r="C464" s="266">
        <f>+'Ark1'!L1975</f>
        <v>11</v>
      </c>
      <c r="D464" s="266" t="s">
        <v>37</v>
      </c>
      <c r="E464" s="274">
        <f>+'Ark1'!AP1975</f>
        <v>32</v>
      </c>
      <c r="F464" s="274" t="str">
        <f>VLOOKUP(E464,RNR!$D$2:$E$38,2)</f>
        <v>Salers</v>
      </c>
      <c r="G464" s="266" t="str">
        <f>+IF(H464=0,"",'Ark1'!Q1975)</f>
        <v/>
      </c>
      <c r="H464" s="366">
        <f>+'Ark1'!R1975</f>
        <v>0</v>
      </c>
      <c r="I464" s="267" t="str">
        <f>+IF(H464=0,"",'Ark1'!AE1975)</f>
        <v/>
      </c>
      <c r="J464" s="267"/>
      <c r="K464" s="267" t="str">
        <f>+IF(H464=0,"",'Ark1'!AF1975)</f>
        <v/>
      </c>
      <c r="L464" s="268" t="str">
        <f>+IF(H464=0,"",'Ark1'!T1975)</f>
        <v/>
      </c>
      <c r="M464" s="298" t="str">
        <f>+IF(H464=0,"",'Ark1'!U1975)</f>
        <v/>
      </c>
      <c r="N464" s="267"/>
      <c r="O464" s="269" t="str">
        <f>+IF(H464=0,"",'Ark1'!W1975)</f>
        <v/>
      </c>
      <c r="P464" s="269" t="str">
        <f>+IF(H464=0,"",'Ark1'!X1975)</f>
        <v/>
      </c>
      <c r="Q464" s="269" t="str">
        <f>+IF(H464=0,"",'Ark1'!AG1975)</f>
        <v/>
      </c>
      <c r="R464" s="269" t="str">
        <f>+IF(H464=0,"",'Ark1'!AH1975)</f>
        <v/>
      </c>
      <c r="S464" s="382" t="str">
        <f>+IF(H464=0,"",'Ark1'!AR1975)</f>
        <v/>
      </c>
      <c r="T464" s="114" t="str">
        <f>+IF(H464=0,"",'Ark1'!AS1975)</f>
        <v/>
      </c>
      <c r="U464" s="269" t="str">
        <f>+IF(H464=0,"",'Ark1'!Y1975)</f>
        <v/>
      </c>
      <c r="V464" s="268" t="str">
        <f>+IF(H464=0,"",'Ark1'!AA1975)</f>
        <v/>
      </c>
      <c r="W464" s="298" t="str">
        <f t="shared" si="40"/>
        <v/>
      </c>
      <c r="X464" s="269" t="str">
        <f t="shared" si="41"/>
        <v/>
      </c>
      <c r="Y464" s="267" t="str">
        <f t="shared" si="42"/>
        <v/>
      </c>
      <c r="Z464" s="246"/>
      <c r="AC464" s="28"/>
      <c r="AD464" s="27"/>
      <c r="AG464" s="27"/>
      <c r="AH464" s="27"/>
      <c r="AI464" s="27"/>
      <c r="AK464" s="27"/>
      <c r="AL464" s="270"/>
      <c r="AM464" s="27"/>
      <c r="AN464" s="27"/>
    </row>
    <row r="465" spans="1:54" ht="15.6">
      <c r="A465" s="246"/>
      <c r="B465" s="333">
        <f>+'Ark1'!C1976</f>
        <v>2024</v>
      </c>
      <c r="C465" s="266">
        <f>+'Ark1'!L1976</f>
        <v>11</v>
      </c>
      <c r="D465" s="266" t="s">
        <v>37</v>
      </c>
      <c r="E465" s="274">
        <f>+'Ark1'!AP1976</f>
        <v>33</v>
      </c>
      <c r="F465" s="274" t="str">
        <f>VLOOKUP(E465,RNR!$D$2:$E$38,2)</f>
        <v>Chianina</v>
      </c>
      <c r="G465" s="266" t="str">
        <f>+IF(H465=0,"",'Ark1'!Q1976)</f>
        <v/>
      </c>
      <c r="H465" s="366">
        <f>+'Ark1'!R1976</f>
        <v>0</v>
      </c>
      <c r="I465" s="267" t="str">
        <f>+IF(H465=0,"",'Ark1'!AE1976)</f>
        <v/>
      </c>
      <c r="J465" s="267"/>
      <c r="K465" s="267" t="str">
        <f>+IF(H465=0,"",'Ark1'!AF1976)</f>
        <v/>
      </c>
      <c r="L465" s="268" t="str">
        <f>+IF(H465=0,"",'Ark1'!T1976)</f>
        <v/>
      </c>
      <c r="M465" s="298" t="str">
        <f>+IF(H465=0,"",'Ark1'!U1976)</f>
        <v/>
      </c>
      <c r="N465" s="267"/>
      <c r="O465" s="269" t="str">
        <f>+IF(H465=0,"",'Ark1'!W1976)</f>
        <v/>
      </c>
      <c r="P465" s="269" t="str">
        <f>+IF(H465=0,"",'Ark1'!X1976)</f>
        <v/>
      </c>
      <c r="Q465" s="269" t="str">
        <f>+IF(H465=0,"",'Ark1'!AG1976)</f>
        <v/>
      </c>
      <c r="R465" s="269" t="str">
        <f>+IF(H465=0,"",'Ark1'!AH1976)</f>
        <v/>
      </c>
      <c r="S465" s="382" t="str">
        <f>+IF(H465=0,"",'Ark1'!AR1976)</f>
        <v/>
      </c>
      <c r="T465" s="114" t="str">
        <f>+IF(H465=0,"",'Ark1'!AS1976)</f>
        <v/>
      </c>
      <c r="U465" s="269" t="str">
        <f>+IF(H465=0,"",'Ark1'!Y1976)</f>
        <v/>
      </c>
      <c r="V465" s="268" t="str">
        <f>+IF(H465=0,"",'Ark1'!AA1976)</f>
        <v/>
      </c>
      <c r="W465" s="298" t="str">
        <f t="shared" si="40"/>
        <v/>
      </c>
      <c r="X465" s="269" t="str">
        <f t="shared" si="41"/>
        <v/>
      </c>
      <c r="Y465" s="267" t="str">
        <f t="shared" si="42"/>
        <v/>
      </c>
      <c r="Z465" s="246"/>
      <c r="AC465" s="28"/>
      <c r="AD465" s="27"/>
      <c r="AG465" s="27"/>
      <c r="AH465" s="27"/>
      <c r="AI465" s="27"/>
      <c r="AK465" s="27"/>
      <c r="AL465" s="270"/>
      <c r="AM465" s="27"/>
      <c r="AN465" s="27"/>
    </row>
    <row r="466" spans="1:54" ht="15.6">
      <c r="A466" s="246"/>
      <c r="B466" s="333">
        <f>+'Ark1'!C1977</f>
        <v>2024</v>
      </c>
      <c r="C466" s="266">
        <f>+'Ark1'!L1977</f>
        <v>11</v>
      </c>
      <c r="D466" s="266" t="s">
        <v>37</v>
      </c>
      <c r="E466" s="274">
        <f>+'Ark1'!AP1977</f>
        <v>34</v>
      </c>
      <c r="F466" s="274" t="str">
        <f>VLOOKUP(E466,RNR!$D$2:$E$38,2)</f>
        <v>Belgisk blå</v>
      </c>
      <c r="G466" s="266" t="str">
        <f>+IF(H466=0,"",'Ark1'!Q1977)</f>
        <v/>
      </c>
      <c r="H466" s="366">
        <f>+'Ark1'!R1977</f>
        <v>0</v>
      </c>
      <c r="I466" s="267" t="str">
        <f>+IF(H466=0,"",'Ark1'!AE1977)</f>
        <v/>
      </c>
      <c r="J466" s="267"/>
      <c r="K466" s="267" t="str">
        <f>+IF(H466=0,"",'Ark1'!AF1977)</f>
        <v/>
      </c>
      <c r="L466" s="268" t="str">
        <f>+IF(H466=0,"",'Ark1'!T1977)</f>
        <v/>
      </c>
      <c r="M466" s="298" t="str">
        <f>+IF(H466=0,"",'Ark1'!U1977)</f>
        <v/>
      </c>
      <c r="N466" s="267"/>
      <c r="O466" s="269" t="str">
        <f>+IF(H466=0,"",'Ark1'!W1977)</f>
        <v/>
      </c>
      <c r="P466" s="269" t="str">
        <f>+IF(H466=0,"",'Ark1'!X1977)</f>
        <v/>
      </c>
      <c r="Q466" s="269" t="str">
        <f>+IF(H466=0,"",'Ark1'!AG1977)</f>
        <v/>
      </c>
      <c r="R466" s="269" t="str">
        <f>+IF(H466=0,"",'Ark1'!AH1977)</f>
        <v/>
      </c>
      <c r="S466" s="382" t="str">
        <f>+IF(H466=0,"",'Ark1'!AR1977)</f>
        <v/>
      </c>
      <c r="T466" s="114" t="str">
        <f>+IF(H466=0,"",'Ark1'!AS1977)</f>
        <v/>
      </c>
      <c r="U466" s="269" t="str">
        <f>+IF(H466=0,"",'Ark1'!Y1977)</f>
        <v/>
      </c>
      <c r="V466" s="268" t="str">
        <f>+IF(H466=0,"",'Ark1'!AA1977)</f>
        <v/>
      </c>
      <c r="W466" s="298" t="str">
        <f t="shared" si="40"/>
        <v/>
      </c>
      <c r="X466" s="269" t="str">
        <f t="shared" si="41"/>
        <v/>
      </c>
      <c r="Y466" s="267" t="str">
        <f t="shared" si="42"/>
        <v/>
      </c>
      <c r="Z466" s="246"/>
      <c r="AC466" s="28"/>
      <c r="AD466" s="27"/>
      <c r="AG466" s="27"/>
      <c r="AH466" s="27"/>
      <c r="AI466" s="27"/>
      <c r="AK466" s="27"/>
      <c r="AL466" s="270"/>
      <c r="AM466" s="27"/>
      <c r="AN466" s="27"/>
    </row>
    <row r="467" spans="1:54" ht="15.6">
      <c r="A467" s="246"/>
      <c r="B467" s="333">
        <f>+'Ark1'!C1978</f>
        <v>2024</v>
      </c>
      <c r="C467" s="266">
        <f>+'Ark1'!L1978</f>
        <v>11</v>
      </c>
      <c r="D467" s="266" t="s">
        <v>37</v>
      </c>
      <c r="E467" s="274">
        <f>+'Ark1'!AP1978</f>
        <v>39</v>
      </c>
      <c r="F467" s="274" t="str">
        <f>VLOOKUP(E467,RNR!$D$2:$E$38,2)</f>
        <v>Wagyu</v>
      </c>
      <c r="G467" s="266" t="str">
        <f>+IF(H467=0,"",'Ark1'!Q1978)</f>
        <v/>
      </c>
      <c r="H467" s="366">
        <f>+'Ark1'!R1978</f>
        <v>0</v>
      </c>
      <c r="I467" s="267" t="str">
        <f>+IF(H467=0,"",'Ark1'!AE1978)</f>
        <v/>
      </c>
      <c r="J467" s="267"/>
      <c r="K467" s="267" t="str">
        <f>+IF(H467=0,"",'Ark1'!AF1978)</f>
        <v/>
      </c>
      <c r="L467" s="268" t="str">
        <f>+IF(H467=0,"",'Ark1'!T1978)</f>
        <v/>
      </c>
      <c r="M467" s="298" t="str">
        <f>+IF(H467=0,"",'Ark1'!U1978)</f>
        <v/>
      </c>
      <c r="N467" s="267"/>
      <c r="O467" s="269" t="str">
        <f>+IF(H467=0,"",'Ark1'!W1978)</f>
        <v/>
      </c>
      <c r="P467" s="269" t="str">
        <f>+IF(H467=0,"",'Ark1'!X1978)</f>
        <v/>
      </c>
      <c r="Q467" s="269" t="str">
        <f>+IF(H467=0,"",'Ark1'!AG1978)</f>
        <v/>
      </c>
      <c r="R467" s="269" t="str">
        <f>+IF(H467=0,"",'Ark1'!AH1978)</f>
        <v/>
      </c>
      <c r="S467" s="382" t="str">
        <f>+IF(H467=0,"",'Ark1'!AR1978)</f>
        <v/>
      </c>
      <c r="T467" s="114" t="str">
        <f>+IF(H467=0,"",'Ark1'!AS1978)</f>
        <v/>
      </c>
      <c r="U467" s="269" t="str">
        <f>+IF(H467=0,"",'Ark1'!Y1978)</f>
        <v/>
      </c>
      <c r="V467" s="268" t="str">
        <f>+IF(H467=0,"",'Ark1'!AA1978)</f>
        <v/>
      </c>
      <c r="W467" s="298" t="str">
        <f t="shared" si="40"/>
        <v/>
      </c>
      <c r="X467" s="269" t="str">
        <f t="shared" si="41"/>
        <v/>
      </c>
      <c r="Y467" s="267" t="str">
        <f t="shared" si="42"/>
        <v/>
      </c>
      <c r="Z467" s="246"/>
      <c r="AC467" s="28"/>
      <c r="AD467" s="27"/>
      <c r="AG467" s="27"/>
      <c r="AH467" s="27"/>
      <c r="AI467" s="27"/>
      <c r="AK467" s="27"/>
      <c r="AL467" s="270"/>
      <c r="AM467" s="27"/>
      <c r="AN467" s="27"/>
    </row>
    <row r="468" spans="1:54" ht="15.6">
      <c r="A468" s="246"/>
      <c r="B468" s="333">
        <f>+'Ark1'!C1979</f>
        <v>2024</v>
      </c>
      <c r="C468" s="266">
        <f>+'Ark1'!L1979</f>
        <v>11</v>
      </c>
      <c r="D468" s="266" t="s">
        <v>37</v>
      </c>
      <c r="E468" s="274">
        <f>+'Ark1'!AP1979</f>
        <v>40</v>
      </c>
      <c r="F468" s="274" t="str">
        <f>VLOOKUP(E468,RNR!$D$2:$E$38,2)</f>
        <v>Jak (Bos Grunniens)</v>
      </c>
      <c r="G468" s="266" t="str">
        <f>+IF(H468=0,"",'Ark1'!Q1979)</f>
        <v/>
      </c>
      <c r="H468" s="366">
        <f>+'Ark1'!R1979</f>
        <v>0</v>
      </c>
      <c r="I468" s="267" t="str">
        <f>+IF(H468=0,"",'Ark1'!AE1979)</f>
        <v/>
      </c>
      <c r="J468" s="267"/>
      <c r="K468" s="267" t="str">
        <f>+IF(H468=0,"",'Ark1'!AF1979)</f>
        <v/>
      </c>
      <c r="L468" s="268" t="str">
        <f>+IF(H468=0,"",'Ark1'!T1979)</f>
        <v/>
      </c>
      <c r="M468" s="298" t="str">
        <f>+IF(H468=0,"",'Ark1'!U1979)</f>
        <v/>
      </c>
      <c r="N468" s="267"/>
      <c r="O468" s="269" t="str">
        <f>+IF(H468=0,"",'Ark1'!W1979)</f>
        <v/>
      </c>
      <c r="P468" s="269" t="str">
        <f>+IF(H468=0,"",'Ark1'!X1979)</f>
        <v/>
      </c>
      <c r="Q468" s="269" t="str">
        <f>+IF(H468=0,"",'Ark1'!AG1979)</f>
        <v/>
      </c>
      <c r="R468" s="269" t="str">
        <f>+IF(H468=0,"",'Ark1'!AH1979)</f>
        <v/>
      </c>
      <c r="S468" s="382" t="str">
        <f>+IF(H468=0,"",'Ark1'!AR1979)</f>
        <v/>
      </c>
      <c r="T468" s="114" t="str">
        <f>+IF(H468=0,"",'Ark1'!AS1979)</f>
        <v/>
      </c>
      <c r="U468" s="269" t="str">
        <f>+IF(H468=0,"",'Ark1'!Y1979)</f>
        <v/>
      </c>
      <c r="V468" s="268" t="str">
        <f>+IF(H468=0,"",'Ark1'!AA1979)</f>
        <v/>
      </c>
      <c r="W468" s="298" t="str">
        <f t="shared" si="40"/>
        <v/>
      </c>
      <c r="X468" s="269" t="str">
        <f t="shared" si="41"/>
        <v/>
      </c>
      <c r="Y468" s="267" t="str">
        <f t="shared" si="42"/>
        <v/>
      </c>
      <c r="Z468" s="246"/>
      <c r="AC468" s="28"/>
      <c r="AD468" s="27"/>
      <c r="AG468" s="27"/>
      <c r="AH468" s="27"/>
      <c r="AI468" s="27"/>
      <c r="AK468" s="27"/>
      <c r="AL468" s="270"/>
      <c r="AM468" s="27"/>
      <c r="AN468" s="27"/>
    </row>
    <row r="469" spans="1:54" ht="15.6">
      <c r="A469" s="246"/>
      <c r="B469" s="333">
        <f>+'Ark1'!C1980</f>
        <v>2024</v>
      </c>
      <c r="C469" s="266">
        <f>+'Ark1'!L1980</f>
        <v>11</v>
      </c>
      <c r="D469" s="266" t="s">
        <v>37</v>
      </c>
      <c r="E469" s="274">
        <f>+'Ark1'!AP1980</f>
        <v>98</v>
      </c>
      <c r="F469" s="274" t="str">
        <f>VLOOKUP(E469,RNR!$D$2:$E$38,2)</f>
        <v>Krysning</v>
      </c>
      <c r="G469" s="266" t="str">
        <f>+IF(H469=0,"",'Ark1'!Q1980)</f>
        <v/>
      </c>
      <c r="H469" s="366">
        <f>+'Ark1'!R1980</f>
        <v>0</v>
      </c>
      <c r="I469" s="267" t="str">
        <f>+IF(H469=0,"",'Ark1'!AE1980)</f>
        <v/>
      </c>
      <c r="J469" s="267"/>
      <c r="K469" s="267" t="str">
        <f>+IF(H469=0,"",'Ark1'!AF1980)</f>
        <v/>
      </c>
      <c r="L469" s="268" t="str">
        <f>+IF(H469=0,"",'Ark1'!T1980)</f>
        <v/>
      </c>
      <c r="M469" s="298" t="str">
        <f>+IF(H469=0,"",'Ark1'!U1980)</f>
        <v/>
      </c>
      <c r="N469" s="267"/>
      <c r="O469" s="269" t="str">
        <f>+IF(H469=0,"",'Ark1'!W1980)</f>
        <v/>
      </c>
      <c r="P469" s="269" t="str">
        <f>+IF(H469=0,"",'Ark1'!X1980)</f>
        <v/>
      </c>
      <c r="Q469" s="269" t="str">
        <f>+IF(H469=0,"",'Ark1'!AG1980)</f>
        <v/>
      </c>
      <c r="R469" s="269" t="str">
        <f>+IF(H469=0,"",'Ark1'!AH1980)</f>
        <v/>
      </c>
      <c r="S469" s="382" t="str">
        <f>+IF(H469=0,"",'Ark1'!AR1980)</f>
        <v/>
      </c>
      <c r="T469" s="114" t="str">
        <f>+IF(H469=0,"",'Ark1'!AS1980)</f>
        <v/>
      </c>
      <c r="U469" s="269" t="str">
        <f>+IF(H469=0,"",'Ark1'!Y1980)</f>
        <v/>
      </c>
      <c r="V469" s="268" t="str">
        <f>+IF(H469=0,"",'Ark1'!AA1980)</f>
        <v/>
      </c>
      <c r="W469" s="298" t="str">
        <f t="shared" si="40"/>
        <v/>
      </c>
      <c r="X469" s="269" t="str">
        <f t="shared" si="41"/>
        <v/>
      </c>
      <c r="Y469" s="267" t="str">
        <f t="shared" si="42"/>
        <v/>
      </c>
      <c r="Z469" s="246"/>
      <c r="AC469" s="28"/>
      <c r="AD469" s="27"/>
      <c r="AG469" s="27"/>
      <c r="AH469" s="27"/>
      <c r="AI469" s="27"/>
      <c r="AK469" s="27"/>
      <c r="AL469" s="270"/>
      <c r="AM469" s="27"/>
      <c r="AN469" s="27"/>
    </row>
    <row r="470" spans="1:54" ht="15.6">
      <c r="A470" s="246"/>
      <c r="B470" s="333">
        <f>+'Ark1'!C1981</f>
        <v>2024</v>
      </c>
      <c r="C470" s="266">
        <f>+'Ark1'!L1981</f>
        <v>11</v>
      </c>
      <c r="D470" s="266" t="s">
        <v>37</v>
      </c>
      <c r="E470" s="274">
        <f>+'Ark1'!AP1981</f>
        <v>99</v>
      </c>
      <c r="F470" s="274" t="str">
        <f>VLOOKUP(E470,RNR!$D$2:$E$38,2)</f>
        <v>Ukjent rase</v>
      </c>
      <c r="G470" s="266" t="str">
        <f>+IF(H470=0,"",'Ark1'!Q1981)</f>
        <v/>
      </c>
      <c r="H470" s="366">
        <f>+'Ark1'!R1981</f>
        <v>0</v>
      </c>
      <c r="I470" s="267" t="str">
        <f>+IF(H470=0,"",'Ark1'!AE1981)</f>
        <v/>
      </c>
      <c r="J470" s="267"/>
      <c r="K470" s="267" t="str">
        <f>+IF(H470=0,"",'Ark1'!AF1981)</f>
        <v/>
      </c>
      <c r="L470" s="268" t="str">
        <f>+IF(H470=0,"",'Ark1'!T1981)</f>
        <v/>
      </c>
      <c r="M470" s="298" t="str">
        <f>+IF(H470=0,"",'Ark1'!U1981)</f>
        <v/>
      </c>
      <c r="N470" s="267"/>
      <c r="O470" s="269" t="str">
        <f>+IF(H470=0,"",'Ark1'!W1981)</f>
        <v/>
      </c>
      <c r="P470" s="269" t="str">
        <f>+IF(H470=0,"",'Ark1'!X1981)</f>
        <v/>
      </c>
      <c r="Q470" s="269" t="str">
        <f>+IF(H470=0,"",'Ark1'!AG1981)</f>
        <v/>
      </c>
      <c r="R470" s="269" t="str">
        <f>+IF(H470=0,"",'Ark1'!AH1981)</f>
        <v/>
      </c>
      <c r="S470" s="382" t="str">
        <f>+IF(H470=0,"",'Ark1'!AR1981)</f>
        <v/>
      </c>
      <c r="T470" s="114" t="str">
        <f>+IF(H470=0,"",'Ark1'!AS1981)</f>
        <v/>
      </c>
      <c r="U470" s="269" t="str">
        <f>+IF(H470=0,"",'Ark1'!Y1981)</f>
        <v/>
      </c>
      <c r="V470" s="268" t="str">
        <f>+IF(H470=0,"",'Ark1'!AA1981)</f>
        <v/>
      </c>
      <c r="W470" s="298" t="str">
        <f t="shared" si="40"/>
        <v/>
      </c>
      <c r="X470" s="269" t="str">
        <f t="shared" si="41"/>
        <v/>
      </c>
      <c r="Y470" s="267" t="str">
        <f t="shared" si="42"/>
        <v/>
      </c>
      <c r="Z470" s="246"/>
      <c r="AC470" s="28"/>
      <c r="AD470" s="27"/>
      <c r="AG470" s="27"/>
      <c r="AH470" s="27"/>
      <c r="AI470" s="27"/>
      <c r="AK470" s="27"/>
      <c r="AL470" s="270"/>
      <c r="AM470" s="27"/>
      <c r="AN470" s="27"/>
    </row>
    <row r="471" spans="1:54" ht="19.8">
      <c r="A471" s="246"/>
      <c r="B471" s="246"/>
      <c r="C471" s="246"/>
      <c r="D471" s="246"/>
      <c r="E471" s="246"/>
      <c r="F471" s="274" t="e">
        <f>VLOOKUP(E471,RNR!$D$2:$E$38,2)</f>
        <v>#N/A</v>
      </c>
      <c r="G471" s="246"/>
      <c r="H471" s="246"/>
      <c r="I471" s="247"/>
      <c r="J471" s="246"/>
      <c r="K471" s="247"/>
      <c r="L471" s="246"/>
      <c r="M471" s="246"/>
      <c r="N471" s="246"/>
      <c r="O471" s="248"/>
      <c r="P471" s="248"/>
      <c r="Q471" s="246"/>
      <c r="R471" s="248"/>
      <c r="S471" s="248"/>
      <c r="T471" s="248"/>
      <c r="U471" s="248"/>
      <c r="V471" s="246"/>
      <c r="W471" s="246"/>
      <c r="X471" s="248"/>
      <c r="Y471" s="248"/>
      <c r="Z471" s="248"/>
      <c r="AA471" s="249"/>
      <c r="AC471" s="28"/>
      <c r="AD471" s="27"/>
      <c r="AE471" s="250"/>
      <c r="AF471" s="86"/>
      <c r="AJ471" s="86"/>
      <c r="BB471" s="262"/>
    </row>
    <row r="472" spans="1:54" ht="22.8">
      <c r="A472" s="246"/>
      <c r="B472" s="246"/>
      <c r="C472" s="276" t="s">
        <v>0</v>
      </c>
      <c r="D472" s="277"/>
      <c r="E472" s="349" t="s">
        <v>38</v>
      </c>
      <c r="F472" s="274" t="e">
        <f>VLOOKUP(E472,RNR!$D$2:$E$38,2)</f>
        <v>#N/A</v>
      </c>
      <c r="G472" s="278" t="s">
        <v>609</v>
      </c>
      <c r="H472" s="279">
        <f>SUM(H477:H511)</f>
        <v>1</v>
      </c>
      <c r="I472" s="247"/>
      <c r="J472" s="246"/>
      <c r="K472" s="247"/>
      <c r="L472" s="246"/>
      <c r="M472" s="348">
        <f>+Klasse!O22</f>
        <v>574.1</v>
      </c>
      <c r="N472" s="264" t="s">
        <v>578</v>
      </c>
      <c r="O472" s="248"/>
      <c r="P472" s="248"/>
      <c r="Q472" s="246"/>
      <c r="R472" s="248"/>
      <c r="S472" s="248"/>
      <c r="T472" s="248"/>
      <c r="U472" s="248"/>
      <c r="V472" s="246"/>
      <c r="W472" s="386">
        <f>+Klasse!Z22</f>
        <v>735.08322663252238</v>
      </c>
      <c r="X472" s="265" t="s">
        <v>646</v>
      </c>
      <c r="Y472" s="263"/>
      <c r="Z472" s="246"/>
      <c r="AA472" s="249"/>
      <c r="AC472" s="28"/>
      <c r="AD472" s="27"/>
      <c r="AE472" s="250"/>
      <c r="AF472" s="86"/>
      <c r="AJ472" s="86"/>
      <c r="BB472" s="262"/>
    </row>
    <row r="473" spans="1:54" ht="19.8">
      <c r="A473" s="246"/>
      <c r="B473" s="246"/>
      <c r="C473" s="246"/>
      <c r="D473" s="246"/>
      <c r="E473" s="246"/>
      <c r="F473" s="274" t="e">
        <f>VLOOKUP(E473,RNR!$D$2:$E$38,2)</f>
        <v>#N/A</v>
      </c>
      <c r="G473" s="246"/>
      <c r="H473" s="246"/>
      <c r="I473" s="247"/>
      <c r="J473" s="246"/>
      <c r="K473" s="247"/>
      <c r="L473" s="246"/>
      <c r="M473" s="246"/>
      <c r="N473" s="246"/>
      <c r="O473" s="248"/>
      <c r="P473" s="248"/>
      <c r="Q473" s="246"/>
      <c r="R473" s="248"/>
      <c r="S473" s="248"/>
      <c r="T473" s="248"/>
      <c r="U473" s="248"/>
      <c r="V473" s="246"/>
      <c r="W473" s="246"/>
      <c r="X473" s="248"/>
      <c r="Y473" s="263"/>
      <c r="Z473" s="246"/>
      <c r="AA473" s="249"/>
      <c r="AC473" s="28"/>
      <c r="AD473" s="27"/>
      <c r="AE473" s="250"/>
      <c r="AF473" s="86"/>
      <c r="AJ473" s="86"/>
      <c r="BB473" s="262"/>
    </row>
    <row r="474" spans="1:54" ht="19.8">
      <c r="A474" s="246"/>
      <c r="B474" s="246"/>
      <c r="C474" s="246"/>
      <c r="D474" s="246"/>
      <c r="E474" s="246"/>
      <c r="F474" s="274" t="e">
        <f>VLOOKUP(E474,RNR!$D$2:$E$38,2)</f>
        <v>#N/A</v>
      </c>
      <c r="G474" s="264" t="s">
        <v>4</v>
      </c>
      <c r="H474" s="246"/>
      <c r="I474" s="247"/>
      <c r="J474" s="247"/>
      <c r="K474" s="247"/>
      <c r="L474" s="264" t="s">
        <v>23</v>
      </c>
      <c r="M474" s="247"/>
      <c r="N474" s="247"/>
      <c r="O474" s="248" t="s">
        <v>402</v>
      </c>
      <c r="P474" s="248" t="s">
        <v>402</v>
      </c>
      <c r="Q474" s="265" t="s">
        <v>538</v>
      </c>
      <c r="R474" s="248" t="s">
        <v>402</v>
      </c>
      <c r="S474" s="248"/>
      <c r="T474" s="248"/>
      <c r="U474" s="265" t="s">
        <v>422</v>
      </c>
      <c r="V474" s="246"/>
      <c r="W474" s="264" t="s">
        <v>489</v>
      </c>
      <c r="X474" s="265" t="s">
        <v>77</v>
      </c>
      <c r="Y474" s="263" t="s">
        <v>9</v>
      </c>
      <c r="Z474" s="246"/>
      <c r="AA474" s="249"/>
      <c r="AC474" s="28"/>
      <c r="AD474" s="27"/>
      <c r="AE474" s="250"/>
      <c r="AF474" s="86"/>
      <c r="AJ474" s="86"/>
      <c r="BB474" s="262"/>
    </row>
    <row r="475" spans="1:54" ht="19.8">
      <c r="A475" s="246"/>
      <c r="B475" s="246"/>
      <c r="C475" s="246"/>
      <c r="D475" s="246"/>
      <c r="E475" s="264"/>
      <c r="F475" s="274" t="e">
        <f>VLOOKUP(E475,RNR!$D$2:$E$38,2)</f>
        <v>#N/A</v>
      </c>
      <c r="G475" s="264" t="s">
        <v>487</v>
      </c>
      <c r="H475" s="264" t="s">
        <v>4</v>
      </c>
      <c r="I475" s="263" t="s">
        <v>4</v>
      </c>
      <c r="J475" s="263"/>
      <c r="K475" s="263" t="s">
        <v>1</v>
      </c>
      <c r="L475" s="264" t="s">
        <v>493</v>
      </c>
      <c r="M475" s="263" t="s">
        <v>23</v>
      </c>
      <c r="N475" s="263"/>
      <c r="O475" s="265" t="s">
        <v>585</v>
      </c>
      <c r="P475" s="265" t="s">
        <v>500</v>
      </c>
      <c r="Q475" s="265" t="s">
        <v>563</v>
      </c>
      <c r="R475" s="265" t="s">
        <v>502</v>
      </c>
      <c r="S475" s="432" t="s">
        <v>23</v>
      </c>
      <c r="T475" s="432" t="s">
        <v>23</v>
      </c>
      <c r="U475" s="265"/>
      <c r="V475" s="264" t="s">
        <v>413</v>
      </c>
      <c r="W475" s="264" t="s">
        <v>498</v>
      </c>
      <c r="X475" s="265" t="s">
        <v>423</v>
      </c>
      <c r="Y475" s="263" t="s">
        <v>70</v>
      </c>
      <c r="Z475" s="246"/>
      <c r="AA475" s="249"/>
      <c r="AC475" s="28"/>
      <c r="AD475" s="27"/>
      <c r="AE475" s="250"/>
      <c r="AF475" s="86"/>
      <c r="AJ475" s="86"/>
      <c r="BB475" s="262"/>
    </row>
    <row r="476" spans="1:54" ht="19.8">
      <c r="A476" s="246"/>
      <c r="B476" s="246"/>
      <c r="C476" s="264" t="s">
        <v>0</v>
      </c>
      <c r="D476" s="264"/>
      <c r="E476" s="264" t="s">
        <v>432</v>
      </c>
      <c r="F476" s="274" t="e">
        <f>VLOOKUP(E476,RNR!$D$2:$E$38,2)</f>
        <v>#N/A</v>
      </c>
      <c r="G476" s="50" t="s">
        <v>488</v>
      </c>
      <c r="H476" s="50" t="s">
        <v>9</v>
      </c>
      <c r="I476" s="87" t="s">
        <v>402</v>
      </c>
      <c r="J476" s="87"/>
      <c r="K476" s="87" t="s">
        <v>402</v>
      </c>
      <c r="L476" s="50" t="s">
        <v>414</v>
      </c>
      <c r="M476" s="87" t="s">
        <v>44</v>
      </c>
      <c r="N476" s="87"/>
      <c r="O476" s="75" t="s">
        <v>561</v>
      </c>
      <c r="P476" s="75" t="s">
        <v>439</v>
      </c>
      <c r="Q476" s="75" t="s">
        <v>495</v>
      </c>
      <c r="R476" s="75" t="s">
        <v>482</v>
      </c>
      <c r="S476" s="432" t="s">
        <v>735</v>
      </c>
      <c r="T476" s="432" t="s">
        <v>736</v>
      </c>
      <c r="U476" s="75" t="s">
        <v>1</v>
      </c>
      <c r="V476" s="50" t="s">
        <v>414</v>
      </c>
      <c r="W476" s="50" t="s">
        <v>499</v>
      </c>
      <c r="X476" s="75" t="s">
        <v>424</v>
      </c>
      <c r="Y476" s="87" t="s">
        <v>566</v>
      </c>
      <c r="Z476" s="246"/>
      <c r="AA476" s="249"/>
      <c r="AC476" s="28"/>
      <c r="AD476" s="27"/>
      <c r="AE476" s="250"/>
      <c r="AF476" s="86"/>
      <c r="AJ476" s="86"/>
      <c r="BB476" s="262"/>
    </row>
    <row r="477" spans="1:54" ht="15.6">
      <c r="A477" s="246"/>
      <c r="B477" s="333">
        <f>+'Ark1'!C1982</f>
        <v>2024</v>
      </c>
      <c r="C477" s="266">
        <f>+'Ark1'!L1982</f>
        <v>12</v>
      </c>
      <c r="D477" s="266" t="s">
        <v>38</v>
      </c>
      <c r="E477" s="275">
        <f>+'Ark1'!AP1982</f>
        <v>1</v>
      </c>
      <c r="F477" s="274" t="str">
        <f>VLOOKUP(E477,RNR!$D$2:$E$38,2)</f>
        <v>NRF</v>
      </c>
      <c r="G477" s="86" t="str">
        <f>+IF(H477=0,"",'Ark1'!Q1982)</f>
        <v/>
      </c>
      <c r="H477" s="366">
        <f>+'Ark1'!R1982</f>
        <v>0</v>
      </c>
      <c r="I477" s="28" t="str">
        <f>+IF(H477=0,"",'Ark1'!AE1982)</f>
        <v/>
      </c>
      <c r="J477" s="28"/>
      <c r="K477" s="28" t="str">
        <f>+IF(H477=0,"",'Ark1'!AF1982)</f>
        <v/>
      </c>
      <c r="L477" s="27" t="str">
        <f>+IF(H477=0,"",'Ark1'!T1982)</f>
        <v/>
      </c>
      <c r="M477" s="298" t="str">
        <f>+IF(H477=0,"",'Ark1'!U1982)</f>
        <v/>
      </c>
      <c r="N477" s="28"/>
      <c r="O477" s="33" t="str">
        <f>+IF(H477=0,"",'Ark1'!W1982)</f>
        <v/>
      </c>
      <c r="P477" s="33" t="str">
        <f>+IF(H477=0,"",'Ark1'!X1982)</f>
        <v/>
      </c>
      <c r="Q477" s="33" t="str">
        <f>+IF(H477=0,"",'Ark1'!AG1982)</f>
        <v/>
      </c>
      <c r="R477" s="33" t="str">
        <f>+IF(H477=0,"",'Ark1'!AH1982)</f>
        <v/>
      </c>
      <c r="S477" s="382" t="str">
        <f>+IF(H477=0,"",'Ark1'!AR1982)</f>
        <v/>
      </c>
      <c r="T477" s="114" t="str">
        <f>+IF(H477=0,"",'Ark1'!AS1982)</f>
        <v/>
      </c>
      <c r="U477" s="33" t="str">
        <f>+IF(H477=0,"",'Ark1'!Y1982)</f>
        <v/>
      </c>
      <c r="V477" s="27" t="str">
        <f>+IF(H477=0,"",'Ark1'!AA1982)</f>
        <v/>
      </c>
      <c r="W477" s="298" t="str">
        <f t="shared" ref="W477:W511" si="43">IF(H477=0,"",1000*M477/Q477)</f>
        <v/>
      </c>
      <c r="X477" s="33" t="str">
        <f t="shared" ref="X477:X511" si="44">IF(H477=0,"",M477/C477)</f>
        <v/>
      </c>
      <c r="Y477" s="28" t="str">
        <f t="shared" ref="Y477:Y511" si="45">IF(H477=0,"",H477/G477)</f>
        <v/>
      </c>
      <c r="Z477" s="246"/>
      <c r="AC477" s="28"/>
      <c r="AD477" s="27"/>
      <c r="AG477" s="27"/>
      <c r="AH477" s="27"/>
      <c r="AI477" s="27"/>
      <c r="AK477" s="27"/>
      <c r="AL477" s="270"/>
      <c r="AM477" s="27"/>
      <c r="AN477" s="27"/>
    </row>
    <row r="478" spans="1:54" ht="15.6">
      <c r="A478" s="246"/>
      <c r="B478" s="333">
        <f>+'Ark1'!C1983</f>
        <v>2024</v>
      </c>
      <c r="C478" s="266">
        <f>+'Ark1'!L1983</f>
        <v>12</v>
      </c>
      <c r="D478" s="266" t="s">
        <v>38</v>
      </c>
      <c r="E478" s="275">
        <f>+'Ark1'!AP1983</f>
        <v>2</v>
      </c>
      <c r="F478" s="274" t="str">
        <f>VLOOKUP(E478,RNR!$D$2:$E$38,2)</f>
        <v>Jersey</v>
      </c>
      <c r="G478" s="86" t="str">
        <f>+IF(H478=0,"",'Ark1'!Q1983)</f>
        <v/>
      </c>
      <c r="H478" s="366">
        <f>+'Ark1'!R1983</f>
        <v>0</v>
      </c>
      <c r="I478" s="28" t="str">
        <f>+IF(H478=0,"",'Ark1'!AE1983)</f>
        <v/>
      </c>
      <c r="J478" s="28"/>
      <c r="K478" s="28" t="str">
        <f>+IF(H478=0,"",'Ark1'!AF1983)</f>
        <v/>
      </c>
      <c r="L478" s="27" t="str">
        <f>+IF(H478=0,"",'Ark1'!T1983)</f>
        <v/>
      </c>
      <c r="M478" s="298" t="str">
        <f>+IF(H478=0,"",'Ark1'!U1983)</f>
        <v/>
      </c>
      <c r="N478" s="28"/>
      <c r="O478" s="33" t="str">
        <f>+IF(H478=0,"",'Ark1'!W1983)</f>
        <v/>
      </c>
      <c r="P478" s="33" t="str">
        <f>+IF(H478=0,"",'Ark1'!X1983)</f>
        <v/>
      </c>
      <c r="Q478" s="33" t="str">
        <f>+IF(H478=0,"",'Ark1'!AG1983)</f>
        <v/>
      </c>
      <c r="R478" s="33" t="str">
        <f>+IF(H478=0,"",'Ark1'!AH1983)</f>
        <v/>
      </c>
      <c r="S478" s="382" t="str">
        <f>+IF(H478=0,"",'Ark1'!AR1983)</f>
        <v/>
      </c>
      <c r="T478" s="114" t="str">
        <f>+IF(H478=0,"",'Ark1'!AS1983)</f>
        <v/>
      </c>
      <c r="U478" s="33" t="str">
        <f>+IF(H478=0,"",'Ark1'!Y1983)</f>
        <v/>
      </c>
      <c r="V478" s="27" t="str">
        <f>+IF(H478=0,"",'Ark1'!AA1983)</f>
        <v/>
      </c>
      <c r="W478" s="298" t="str">
        <f t="shared" si="43"/>
        <v/>
      </c>
      <c r="X478" s="33" t="str">
        <f t="shared" si="44"/>
        <v/>
      </c>
      <c r="Y478" s="28" t="str">
        <f t="shared" si="45"/>
        <v/>
      </c>
      <c r="Z478" s="246"/>
      <c r="AC478" s="28"/>
      <c r="AD478" s="27"/>
      <c r="AG478" s="27"/>
      <c r="AH478" s="27"/>
      <c r="AI478" s="27"/>
      <c r="AK478" s="27"/>
      <c r="AM478" s="27"/>
      <c r="AN478" s="27"/>
    </row>
    <row r="479" spans="1:54" ht="15.6">
      <c r="A479" s="246"/>
      <c r="B479" s="333">
        <f>+'Ark1'!C1984</f>
        <v>2024</v>
      </c>
      <c r="C479" s="266">
        <f>+'Ark1'!L1984</f>
        <v>12</v>
      </c>
      <c r="D479" s="266" t="s">
        <v>38</v>
      </c>
      <c r="E479" s="275">
        <f>+'Ark1'!AP1984</f>
        <v>3</v>
      </c>
      <c r="F479" s="274" t="str">
        <f>VLOOKUP(E479,RNR!$D$2:$E$38,2)</f>
        <v>Sidet Trønderfe og Nordlandsfe</v>
      </c>
      <c r="G479" s="86" t="str">
        <f>+IF(H479=0,"",'Ark1'!Q1984)</f>
        <v/>
      </c>
      <c r="H479" s="366">
        <f>+'Ark1'!R1984</f>
        <v>0</v>
      </c>
      <c r="I479" s="28" t="str">
        <f>+IF(H479=0,"",'Ark1'!AE1984)</f>
        <v/>
      </c>
      <c r="J479" s="28"/>
      <c r="K479" s="28" t="str">
        <f>+IF(H479=0,"",'Ark1'!AF1984)</f>
        <v/>
      </c>
      <c r="L479" s="27" t="str">
        <f>+IF(H479=0,"",'Ark1'!T1984)</f>
        <v/>
      </c>
      <c r="M479" s="298" t="str">
        <f>+IF(H479=0,"",'Ark1'!U1984)</f>
        <v/>
      </c>
      <c r="N479" s="28"/>
      <c r="O479" s="33" t="str">
        <f>+IF(H479=0,"",'Ark1'!W1984)</f>
        <v/>
      </c>
      <c r="P479" s="33" t="str">
        <f>+IF(H479=0,"",'Ark1'!X1984)</f>
        <v/>
      </c>
      <c r="Q479" s="33" t="str">
        <f>+IF(H479=0,"",'Ark1'!AG1984)</f>
        <v/>
      </c>
      <c r="R479" s="33" t="str">
        <f>+IF(H479=0,"",'Ark1'!AH1984)</f>
        <v/>
      </c>
      <c r="S479" s="382" t="str">
        <f>+IF(H479=0,"",'Ark1'!AR1984)</f>
        <v/>
      </c>
      <c r="T479" s="114" t="str">
        <f>+IF(H479=0,"",'Ark1'!AS1984)</f>
        <v/>
      </c>
      <c r="U479" s="33" t="str">
        <f>+IF(H479=0,"",'Ark1'!Y1984)</f>
        <v/>
      </c>
      <c r="V479" s="27" t="str">
        <f>+IF(H479=0,"",'Ark1'!AA1984)</f>
        <v/>
      </c>
      <c r="W479" s="298" t="str">
        <f t="shared" si="43"/>
        <v/>
      </c>
      <c r="X479" s="33" t="str">
        <f t="shared" si="44"/>
        <v/>
      </c>
      <c r="Y479" s="28" t="str">
        <f t="shared" si="45"/>
        <v/>
      </c>
      <c r="Z479" s="246"/>
      <c r="AC479" s="28"/>
      <c r="AD479" s="27"/>
      <c r="AG479" s="27"/>
      <c r="AH479" s="27"/>
      <c r="AI479" s="27"/>
      <c r="AK479" s="27"/>
      <c r="AM479" s="27"/>
      <c r="AN479" s="27"/>
    </row>
    <row r="480" spans="1:54" ht="15.6">
      <c r="A480" s="246"/>
      <c r="B480" s="333">
        <f>+'Ark1'!C1985</f>
        <v>2024</v>
      </c>
      <c r="C480" s="266">
        <f>+'Ark1'!L1985</f>
        <v>12</v>
      </c>
      <c r="D480" s="266" t="s">
        <v>38</v>
      </c>
      <c r="E480" s="275">
        <f>+'Ark1'!AP1985</f>
        <v>4</v>
      </c>
      <c r="F480" s="274" t="str">
        <f>VLOOKUP(E480,RNR!$D$2:$E$38,2)</f>
        <v>Telemarkfe</v>
      </c>
      <c r="G480" s="86" t="str">
        <f>+IF(H480=0,"",'Ark1'!Q1985)</f>
        <v/>
      </c>
      <c r="H480" s="366">
        <f>+'Ark1'!R1985</f>
        <v>0</v>
      </c>
      <c r="I480" s="28" t="str">
        <f>+IF(H480=0,"",'Ark1'!AE1985)</f>
        <v/>
      </c>
      <c r="J480" s="28"/>
      <c r="K480" s="28" t="str">
        <f>+IF(H480=0,"",'Ark1'!AF1985)</f>
        <v/>
      </c>
      <c r="L480" s="27" t="str">
        <f>+IF(H480=0,"",'Ark1'!T1985)</f>
        <v/>
      </c>
      <c r="M480" s="298" t="str">
        <f>+IF(H480=0,"",'Ark1'!U1985)</f>
        <v/>
      </c>
      <c r="N480" s="28"/>
      <c r="O480" s="33" t="str">
        <f>+IF(H480=0,"",'Ark1'!W1985)</f>
        <v/>
      </c>
      <c r="P480" s="33" t="str">
        <f>+IF(H480=0,"",'Ark1'!X1985)</f>
        <v/>
      </c>
      <c r="Q480" s="33" t="str">
        <f>+IF(H480=0,"",'Ark1'!AG1985)</f>
        <v/>
      </c>
      <c r="R480" s="33" t="str">
        <f>+IF(H480=0,"",'Ark1'!AH1985)</f>
        <v/>
      </c>
      <c r="S480" s="382" t="str">
        <f>+IF(H480=0,"",'Ark1'!AR1985)</f>
        <v/>
      </c>
      <c r="T480" s="114" t="str">
        <f>+IF(H480=0,"",'Ark1'!AS1985)</f>
        <v/>
      </c>
      <c r="U480" s="33" t="str">
        <f>+IF(H480=0,"",'Ark1'!Y1985)</f>
        <v/>
      </c>
      <c r="V480" s="27" t="str">
        <f>+IF(H480=0,"",'Ark1'!AA1985)</f>
        <v/>
      </c>
      <c r="W480" s="298" t="str">
        <f t="shared" si="43"/>
        <v/>
      </c>
      <c r="X480" s="33" t="str">
        <f t="shared" si="44"/>
        <v/>
      </c>
      <c r="Y480" s="28" t="str">
        <f t="shared" si="45"/>
        <v/>
      </c>
      <c r="Z480" s="246"/>
      <c r="AC480" s="28"/>
      <c r="AD480" s="27"/>
      <c r="AG480" s="27"/>
      <c r="AH480" s="27"/>
      <c r="AI480" s="27"/>
      <c r="AK480" s="27"/>
      <c r="AM480" s="27"/>
      <c r="AN480" s="27"/>
    </row>
    <row r="481" spans="1:40" ht="15.6">
      <c r="A481" s="246"/>
      <c r="B481" s="333">
        <f>+'Ark1'!C1986</f>
        <v>2024</v>
      </c>
      <c r="C481" s="266">
        <f>+'Ark1'!L1986</f>
        <v>12</v>
      </c>
      <c r="D481" s="266" t="s">
        <v>38</v>
      </c>
      <c r="E481" s="275">
        <f>+'Ark1'!AP1986</f>
        <v>5</v>
      </c>
      <c r="F481" s="274" t="str">
        <f>VLOOKUP(E481,RNR!$D$2:$E$38,2)</f>
        <v>Dølafe</v>
      </c>
      <c r="G481" s="86" t="str">
        <f>+IF(H481=0,"",'Ark1'!Q1986)</f>
        <v/>
      </c>
      <c r="H481" s="366">
        <f>+'Ark1'!R1986</f>
        <v>0</v>
      </c>
      <c r="I481" s="28" t="str">
        <f>+IF(H481=0,"",'Ark1'!AE1986)</f>
        <v/>
      </c>
      <c r="J481" s="28"/>
      <c r="K481" s="28" t="str">
        <f>+IF(H481=0,"",'Ark1'!AF1986)</f>
        <v/>
      </c>
      <c r="L481" s="27" t="str">
        <f>+IF(H481=0,"",'Ark1'!T1986)</f>
        <v/>
      </c>
      <c r="M481" s="298" t="str">
        <f>+IF(H481=0,"",'Ark1'!U1986)</f>
        <v/>
      </c>
      <c r="N481" s="28"/>
      <c r="O481" s="33" t="str">
        <f>+IF(H481=0,"",'Ark1'!W1986)</f>
        <v/>
      </c>
      <c r="P481" s="33" t="str">
        <f>+IF(H481=0,"",'Ark1'!X1986)</f>
        <v/>
      </c>
      <c r="Q481" s="33" t="str">
        <f>+IF(H481=0,"",'Ark1'!AG1986)</f>
        <v/>
      </c>
      <c r="R481" s="33" t="str">
        <f>+IF(H481=0,"",'Ark1'!AH1986)</f>
        <v/>
      </c>
      <c r="S481" s="382" t="str">
        <f>+IF(H481=0,"",'Ark1'!AR1986)</f>
        <v/>
      </c>
      <c r="T481" s="114" t="str">
        <f>+IF(H481=0,"",'Ark1'!AS1986)</f>
        <v/>
      </c>
      <c r="U481" s="33" t="str">
        <f>+IF(H481=0,"",'Ark1'!Y1986)</f>
        <v/>
      </c>
      <c r="V481" s="27" t="str">
        <f>+IF(H481=0,"",'Ark1'!AA1986)</f>
        <v/>
      </c>
      <c r="W481" s="298" t="str">
        <f t="shared" si="43"/>
        <v/>
      </c>
      <c r="X481" s="33" t="str">
        <f t="shared" si="44"/>
        <v/>
      </c>
      <c r="Y481" s="28" t="str">
        <f t="shared" si="45"/>
        <v/>
      </c>
      <c r="Z481" s="246"/>
      <c r="AC481" s="28"/>
      <c r="AD481" s="27"/>
      <c r="AG481" s="27"/>
      <c r="AH481" s="27"/>
      <c r="AI481" s="27"/>
      <c r="AK481" s="27"/>
      <c r="AM481" s="27"/>
      <c r="AN481" s="27"/>
    </row>
    <row r="482" spans="1:40" ht="15.6">
      <c r="A482" s="246"/>
      <c r="B482" s="333">
        <f>+'Ark1'!C1987</f>
        <v>2024</v>
      </c>
      <c r="C482" s="266">
        <f>+'Ark1'!L1987</f>
        <v>12</v>
      </c>
      <c r="D482" s="266" t="s">
        <v>38</v>
      </c>
      <c r="E482" s="275">
        <f>+'Ark1'!AP1987</f>
        <v>6</v>
      </c>
      <c r="F482" s="274" t="str">
        <f>VLOOKUP(E482,RNR!$D$2:$E$38,2)</f>
        <v>Østlandsk Rødkolle</v>
      </c>
      <c r="G482" s="86" t="str">
        <f>+IF(H482=0,"",'Ark1'!Q1987)</f>
        <v/>
      </c>
      <c r="H482" s="366">
        <f>+'Ark1'!R1987</f>
        <v>0</v>
      </c>
      <c r="I482" s="28" t="str">
        <f>+IF(H482=0,"",'Ark1'!AE1987)</f>
        <v/>
      </c>
      <c r="J482" s="28"/>
      <c r="K482" s="28" t="str">
        <f>+IF(H482=0,"",'Ark1'!AF1987)</f>
        <v/>
      </c>
      <c r="L482" s="27" t="str">
        <f>+IF(H482=0,"",'Ark1'!T1987)</f>
        <v/>
      </c>
      <c r="M482" s="298" t="str">
        <f>+IF(H482=0,"",'Ark1'!U1987)</f>
        <v/>
      </c>
      <c r="N482" s="28"/>
      <c r="O482" s="33" t="str">
        <f>+IF(H482=0,"",'Ark1'!W1987)</f>
        <v/>
      </c>
      <c r="P482" s="33" t="str">
        <f>+IF(H482=0,"",'Ark1'!X1987)</f>
        <v/>
      </c>
      <c r="Q482" s="33" t="str">
        <f>+IF(H482=0,"",'Ark1'!AG1987)</f>
        <v/>
      </c>
      <c r="R482" s="33" t="str">
        <f>+IF(H482=0,"",'Ark1'!AH1987)</f>
        <v/>
      </c>
      <c r="S482" s="382" t="str">
        <f>+IF(H482=0,"",'Ark1'!AR1987)</f>
        <v/>
      </c>
      <c r="T482" s="114" t="str">
        <f>+IF(H482=0,"",'Ark1'!AS1987)</f>
        <v/>
      </c>
      <c r="U482" s="33" t="str">
        <f>+IF(H482=0,"",'Ark1'!Y1987)</f>
        <v/>
      </c>
      <c r="V482" s="27" t="str">
        <f>+IF(H482=0,"",'Ark1'!AA1987)</f>
        <v/>
      </c>
      <c r="W482" s="298" t="str">
        <f t="shared" si="43"/>
        <v/>
      </c>
      <c r="X482" s="33" t="str">
        <f t="shared" si="44"/>
        <v/>
      </c>
      <c r="Y482" s="28" t="str">
        <f t="shared" si="45"/>
        <v/>
      </c>
      <c r="Z482" s="246"/>
      <c r="AC482" s="28"/>
      <c r="AD482" s="27"/>
      <c r="AG482" s="27"/>
      <c r="AH482" s="27"/>
      <c r="AI482" s="27"/>
      <c r="AK482" s="27"/>
      <c r="AM482" s="27"/>
      <c r="AN482" s="27"/>
    </row>
    <row r="483" spans="1:40" ht="15.6">
      <c r="A483" s="246"/>
      <c r="B483" s="333">
        <f>+'Ark1'!C1988</f>
        <v>2024</v>
      </c>
      <c r="C483" s="266">
        <f>+'Ark1'!L1988</f>
        <v>12</v>
      </c>
      <c r="D483" s="266" t="s">
        <v>38</v>
      </c>
      <c r="E483" s="275">
        <f>+'Ark1'!AP1988</f>
        <v>7</v>
      </c>
      <c r="F483" s="274" t="str">
        <f>VLOOKUP(E483,RNR!$D$2:$E$38,2)</f>
        <v>Vestlandsk Raukolle</v>
      </c>
      <c r="G483" s="86" t="str">
        <f>+IF(H483=0,"",'Ark1'!Q1988)</f>
        <v/>
      </c>
      <c r="H483" s="366">
        <f>+'Ark1'!R1988</f>
        <v>0</v>
      </c>
      <c r="I483" s="28" t="str">
        <f>+IF(H483=0,"",'Ark1'!AE1988)</f>
        <v/>
      </c>
      <c r="J483" s="28"/>
      <c r="K483" s="28" t="str">
        <f>+IF(H483=0,"",'Ark1'!AF1988)</f>
        <v/>
      </c>
      <c r="L483" s="27" t="str">
        <f>+IF(H483=0,"",'Ark1'!T1988)</f>
        <v/>
      </c>
      <c r="M483" s="298" t="str">
        <f>+IF(H483=0,"",'Ark1'!U1988)</f>
        <v/>
      </c>
      <c r="N483" s="28"/>
      <c r="O483" s="33" t="str">
        <f>+IF(H483=0,"",'Ark1'!W1988)</f>
        <v/>
      </c>
      <c r="P483" s="33" t="str">
        <f>+IF(H483=0,"",'Ark1'!X1988)</f>
        <v/>
      </c>
      <c r="Q483" s="33" t="str">
        <f>+IF(H483=0,"",'Ark1'!AG1988)</f>
        <v/>
      </c>
      <c r="R483" s="33" t="str">
        <f>+IF(H483=0,"",'Ark1'!AH1988)</f>
        <v/>
      </c>
      <c r="S483" s="382" t="str">
        <f>+IF(H483=0,"",'Ark1'!AR1988)</f>
        <v/>
      </c>
      <c r="T483" s="114" t="str">
        <f>+IF(H483=0,"",'Ark1'!AS1988)</f>
        <v/>
      </c>
      <c r="U483" s="33" t="str">
        <f>+IF(H483=0,"",'Ark1'!Y1988)</f>
        <v/>
      </c>
      <c r="V483" s="27" t="str">
        <f>+IF(H483=0,"",'Ark1'!AA1988)</f>
        <v/>
      </c>
      <c r="W483" s="298" t="str">
        <f t="shared" si="43"/>
        <v/>
      </c>
      <c r="X483" s="33" t="str">
        <f t="shared" si="44"/>
        <v/>
      </c>
      <c r="Y483" s="28" t="str">
        <f t="shared" si="45"/>
        <v/>
      </c>
      <c r="Z483" s="246"/>
      <c r="AC483" s="28"/>
      <c r="AD483" s="27"/>
      <c r="AG483" s="27"/>
      <c r="AH483" s="27"/>
      <c r="AI483" s="27"/>
      <c r="AK483" s="27"/>
      <c r="AM483" s="27"/>
      <c r="AN483" s="27"/>
    </row>
    <row r="484" spans="1:40" ht="15.6">
      <c r="A484" s="246"/>
      <c r="B484" s="333">
        <f>+'Ark1'!C1989</f>
        <v>2024</v>
      </c>
      <c r="C484" s="266">
        <f>+'Ark1'!L1989</f>
        <v>12</v>
      </c>
      <c r="D484" s="266" t="s">
        <v>38</v>
      </c>
      <c r="E484" s="275">
        <f>+'Ark1'!AP1989</f>
        <v>8</v>
      </c>
      <c r="F484" s="274" t="str">
        <f>VLOOKUP(E484,RNR!$D$2:$E$38,2)</f>
        <v>Vestlandsk fjordfe</v>
      </c>
      <c r="G484" s="86" t="str">
        <f>+IF(H484=0,"",'Ark1'!Q1989)</f>
        <v/>
      </c>
      <c r="H484" s="366">
        <f>+'Ark1'!R1989</f>
        <v>0</v>
      </c>
      <c r="I484" s="28" t="str">
        <f>+IF(H484=0,"",'Ark1'!AE1989)</f>
        <v/>
      </c>
      <c r="J484" s="28"/>
      <c r="K484" s="28" t="str">
        <f>+IF(H484=0,"",'Ark1'!AF1989)</f>
        <v/>
      </c>
      <c r="L484" s="27" t="str">
        <f>+IF(H484=0,"",'Ark1'!T1989)</f>
        <v/>
      </c>
      <c r="M484" s="298" t="str">
        <f>+IF(H484=0,"",'Ark1'!U1989)</f>
        <v/>
      </c>
      <c r="N484" s="28"/>
      <c r="O484" s="33" t="str">
        <f>+IF(H484=0,"",'Ark1'!W1989)</f>
        <v/>
      </c>
      <c r="P484" s="33" t="str">
        <f>+IF(H484=0,"",'Ark1'!X1989)</f>
        <v/>
      </c>
      <c r="Q484" s="33" t="str">
        <f>+IF(H484=0,"",'Ark1'!AG1989)</f>
        <v/>
      </c>
      <c r="R484" s="33" t="str">
        <f>+IF(H484=0,"",'Ark1'!AH1989)</f>
        <v/>
      </c>
      <c r="S484" s="382" t="str">
        <f>+IF(H484=0,"",'Ark1'!AR1989)</f>
        <v/>
      </c>
      <c r="T484" s="114" t="str">
        <f>+IF(H484=0,"",'Ark1'!AS1989)</f>
        <v/>
      </c>
      <c r="U484" s="33" t="str">
        <f>+IF(H484=0,"",'Ark1'!Y1989)</f>
        <v/>
      </c>
      <c r="V484" s="27" t="str">
        <f>+IF(H484=0,"",'Ark1'!AA1989)</f>
        <v/>
      </c>
      <c r="W484" s="298" t="str">
        <f t="shared" si="43"/>
        <v/>
      </c>
      <c r="X484" s="33" t="str">
        <f t="shared" si="44"/>
        <v/>
      </c>
      <c r="Y484" s="28" t="str">
        <f t="shared" si="45"/>
        <v/>
      </c>
      <c r="Z484" s="246"/>
      <c r="AC484" s="28"/>
      <c r="AD484" s="27"/>
      <c r="AG484" s="27"/>
      <c r="AH484" s="27"/>
      <c r="AI484" s="27"/>
      <c r="AK484" s="27"/>
      <c r="AM484" s="27"/>
      <c r="AN484" s="27"/>
    </row>
    <row r="485" spans="1:40" ht="15.6">
      <c r="A485" s="246"/>
      <c r="B485" s="333">
        <f>+'Ark1'!C1990</f>
        <v>2024</v>
      </c>
      <c r="C485" s="266">
        <f>+'Ark1'!L1990</f>
        <v>12</v>
      </c>
      <c r="D485" s="266" t="s">
        <v>38</v>
      </c>
      <c r="E485" s="275">
        <f>+'Ark1'!AP1990</f>
        <v>9</v>
      </c>
      <c r="F485" s="274" t="str">
        <f>VLOOKUP(E485,RNR!$D$2:$E$38,2)</f>
        <v>Holstein</v>
      </c>
      <c r="G485" s="86" t="str">
        <f>+IF(H485=0,"",'Ark1'!Q1990)</f>
        <v/>
      </c>
      <c r="H485" s="366">
        <f>+'Ark1'!R1990</f>
        <v>0</v>
      </c>
      <c r="I485" s="28" t="str">
        <f>+IF(H485=0,"",'Ark1'!AE1990)</f>
        <v/>
      </c>
      <c r="J485" s="28"/>
      <c r="K485" s="28" t="str">
        <f>+IF(H485=0,"",'Ark1'!AF1990)</f>
        <v/>
      </c>
      <c r="L485" s="27" t="str">
        <f>+IF(H485=0,"",'Ark1'!T1990)</f>
        <v/>
      </c>
      <c r="M485" s="298" t="str">
        <f>+IF(H485=0,"",'Ark1'!U1990)</f>
        <v/>
      </c>
      <c r="N485" s="28"/>
      <c r="O485" s="33" t="str">
        <f>+IF(H485=0,"",'Ark1'!W1990)</f>
        <v/>
      </c>
      <c r="P485" s="33" t="str">
        <f>+IF(H485=0,"",'Ark1'!X1990)</f>
        <v/>
      </c>
      <c r="Q485" s="33" t="str">
        <f>+IF(H485=0,"",'Ark1'!AG1990)</f>
        <v/>
      </c>
      <c r="R485" s="33" t="str">
        <f>+IF(H485=0,"",'Ark1'!AH1990)</f>
        <v/>
      </c>
      <c r="S485" s="382" t="str">
        <f>+IF(H485=0,"",'Ark1'!AR1990)</f>
        <v/>
      </c>
      <c r="T485" s="114" t="str">
        <f>+IF(H485=0,"",'Ark1'!AS1990)</f>
        <v/>
      </c>
      <c r="U485" s="33" t="str">
        <f>+IF(H485=0,"",'Ark1'!Y1990)</f>
        <v/>
      </c>
      <c r="V485" s="27" t="str">
        <f>+IF(H485=0,"",'Ark1'!AA1990)</f>
        <v/>
      </c>
      <c r="W485" s="298" t="str">
        <f t="shared" si="43"/>
        <v/>
      </c>
      <c r="X485" s="33" t="str">
        <f t="shared" si="44"/>
        <v/>
      </c>
      <c r="Y485" s="28" t="str">
        <f t="shared" si="45"/>
        <v/>
      </c>
      <c r="Z485" s="246"/>
      <c r="AC485" s="28"/>
      <c r="AD485" s="27"/>
      <c r="AG485" s="27"/>
      <c r="AH485" s="27"/>
      <c r="AI485" s="27"/>
      <c r="AK485" s="27"/>
      <c r="AM485" s="27"/>
      <c r="AN485" s="27"/>
    </row>
    <row r="486" spans="1:40" ht="15.6">
      <c r="A486" s="246"/>
      <c r="B486" s="333">
        <f>+'Ark1'!C1991</f>
        <v>2024</v>
      </c>
      <c r="C486" s="266">
        <f>+'Ark1'!L1991</f>
        <v>12</v>
      </c>
      <c r="D486" s="266" t="s">
        <v>38</v>
      </c>
      <c r="E486" s="275">
        <f>+'Ark1'!AP1991</f>
        <v>10</v>
      </c>
      <c r="F486" s="274" t="str">
        <f>VLOOKUP(E486,RNR!$D$2:$E$38,2)</f>
        <v>Rød Dansk Mælkefe</v>
      </c>
      <c r="G486" s="86" t="str">
        <f>+IF(H486=0,"",'Ark1'!Q1991)</f>
        <v/>
      </c>
      <c r="H486" s="366">
        <f>+'Ark1'!R1991</f>
        <v>0</v>
      </c>
      <c r="I486" s="28" t="str">
        <f>+IF(H486=0,"",'Ark1'!AE1991)</f>
        <v/>
      </c>
      <c r="J486" s="28"/>
      <c r="K486" s="28" t="str">
        <f>+IF(H486=0,"",'Ark1'!AF1991)</f>
        <v/>
      </c>
      <c r="L486" s="27" t="str">
        <f>+IF(H486=0,"",'Ark1'!T1991)</f>
        <v/>
      </c>
      <c r="M486" s="298" t="str">
        <f>+IF(H486=0,"",'Ark1'!U1991)</f>
        <v/>
      </c>
      <c r="N486" s="28"/>
      <c r="O486" s="33" t="str">
        <f>+IF(H486=0,"",'Ark1'!W1991)</f>
        <v/>
      </c>
      <c r="P486" s="33" t="str">
        <f>+IF(H486=0,"",'Ark1'!X1991)</f>
        <v/>
      </c>
      <c r="Q486" s="33" t="str">
        <f>+IF(H486=0,"",'Ark1'!AG1991)</f>
        <v/>
      </c>
      <c r="R486" s="33" t="str">
        <f>+IF(H486=0,"",'Ark1'!AH1991)</f>
        <v/>
      </c>
      <c r="S486" s="382" t="str">
        <f>+IF(H486=0,"",'Ark1'!AR1991)</f>
        <v/>
      </c>
      <c r="T486" s="114" t="str">
        <f>+IF(H486=0,"",'Ark1'!AS1991)</f>
        <v/>
      </c>
      <c r="U486" s="33" t="str">
        <f>+IF(H486=0,"",'Ark1'!Y1991)</f>
        <v/>
      </c>
      <c r="V486" s="27" t="str">
        <f>+IF(H486=0,"",'Ark1'!AA1991)</f>
        <v/>
      </c>
      <c r="W486" s="298" t="str">
        <f t="shared" si="43"/>
        <v/>
      </c>
      <c r="X486" s="33" t="str">
        <f t="shared" si="44"/>
        <v/>
      </c>
      <c r="Y486" s="28" t="str">
        <f t="shared" si="45"/>
        <v/>
      </c>
      <c r="Z486" s="246"/>
      <c r="AC486" s="28"/>
      <c r="AD486" s="27"/>
      <c r="AG486" s="27"/>
      <c r="AH486" s="27"/>
      <c r="AI486" s="27"/>
      <c r="AK486" s="27"/>
      <c r="AM486" s="27"/>
      <c r="AN486" s="27"/>
    </row>
    <row r="487" spans="1:40" ht="15.6">
      <c r="A487" s="246"/>
      <c r="B487" s="333">
        <f>+'Ark1'!C1992</f>
        <v>2024</v>
      </c>
      <c r="C487" s="266">
        <f>+'Ark1'!L1992</f>
        <v>12</v>
      </c>
      <c r="D487" s="266" t="s">
        <v>38</v>
      </c>
      <c r="E487" s="275">
        <f>+'Ark1'!AP1992</f>
        <v>11</v>
      </c>
      <c r="F487" s="274" t="str">
        <f>VLOOKUP(E487,RNR!$D$2:$E$38,2)</f>
        <v>Brown Swiss</v>
      </c>
      <c r="G487" s="86" t="str">
        <f>+IF(H487=0,"",'Ark1'!Q1992)</f>
        <v/>
      </c>
      <c r="H487" s="366">
        <f>+'Ark1'!R1992</f>
        <v>0</v>
      </c>
      <c r="I487" s="28" t="str">
        <f>+IF(H487=0,"",'Ark1'!AE1992)</f>
        <v/>
      </c>
      <c r="J487" s="28"/>
      <c r="K487" s="28" t="str">
        <f>+IF(H487=0,"",'Ark1'!AF1992)</f>
        <v/>
      </c>
      <c r="L487" s="27" t="str">
        <f>+IF(H487=0,"",'Ark1'!T1992)</f>
        <v/>
      </c>
      <c r="M487" s="298" t="str">
        <f>+IF(H487=0,"",'Ark1'!U1992)</f>
        <v/>
      </c>
      <c r="N487" s="28"/>
      <c r="O487" s="33" t="str">
        <f>+IF(H487=0,"",'Ark1'!W1992)</f>
        <v/>
      </c>
      <c r="P487" s="33" t="str">
        <f>+IF(H487=0,"",'Ark1'!X1992)</f>
        <v/>
      </c>
      <c r="Q487" s="33" t="str">
        <f>+IF(H487=0,"",'Ark1'!AG1992)</f>
        <v/>
      </c>
      <c r="R487" s="33" t="str">
        <f>+IF(H487=0,"",'Ark1'!AH1992)</f>
        <v/>
      </c>
      <c r="S487" s="382" t="str">
        <f>+IF(H487=0,"",'Ark1'!AR1992)</f>
        <v/>
      </c>
      <c r="T487" s="114" t="str">
        <f>+IF(H487=0,"",'Ark1'!AS1992)</f>
        <v/>
      </c>
      <c r="U487" s="33" t="str">
        <f>+IF(H487=0,"",'Ark1'!Y1992)</f>
        <v/>
      </c>
      <c r="V487" s="27" t="str">
        <f>+IF(H487=0,"",'Ark1'!AA1992)</f>
        <v/>
      </c>
      <c r="W487" s="298" t="str">
        <f t="shared" si="43"/>
        <v/>
      </c>
      <c r="X487" s="33" t="str">
        <f t="shared" si="44"/>
        <v/>
      </c>
      <c r="Y487" s="28" t="str">
        <f t="shared" si="45"/>
        <v/>
      </c>
      <c r="Z487" s="246"/>
      <c r="AC487" s="28"/>
      <c r="AD487" s="27"/>
      <c r="AG487" s="27"/>
      <c r="AH487" s="27"/>
      <c r="AI487" s="27"/>
      <c r="AK487" s="27"/>
      <c r="AM487" s="27"/>
      <c r="AN487" s="27"/>
    </row>
    <row r="488" spans="1:40" ht="15.6">
      <c r="A488" s="246"/>
      <c r="B488" s="333">
        <f>+'Ark1'!C1993</f>
        <v>2024</v>
      </c>
      <c r="C488" s="266">
        <f>+'Ark1'!L1993</f>
        <v>12</v>
      </c>
      <c r="D488" s="266" t="s">
        <v>38</v>
      </c>
      <c r="E488" s="275">
        <f>+'Ark1'!AP1993</f>
        <v>12</v>
      </c>
      <c r="F488" s="274" t="str">
        <f>VLOOKUP(E488,RNR!$D$2:$E$38,2)</f>
        <v>Jarlsbergfe</v>
      </c>
      <c r="G488" s="86" t="str">
        <f>+IF(H488=0,"",'Ark1'!Q1993)</f>
        <v/>
      </c>
      <c r="H488" s="366">
        <f>+'Ark1'!R1993</f>
        <v>0</v>
      </c>
      <c r="I488" s="28" t="str">
        <f>+IF(H488=0,"",'Ark1'!AE1993)</f>
        <v/>
      </c>
      <c r="J488" s="28"/>
      <c r="K488" s="28" t="str">
        <f>+IF(H488=0,"",'Ark1'!AF1993)</f>
        <v/>
      </c>
      <c r="L488" s="27" t="str">
        <f>+IF(H488=0,"",'Ark1'!T1993)</f>
        <v/>
      </c>
      <c r="M488" s="298" t="str">
        <f>+IF(H488=0,"",'Ark1'!U1993)</f>
        <v/>
      </c>
      <c r="N488" s="28"/>
      <c r="O488" s="33" t="str">
        <f>+IF(H488=0,"",'Ark1'!W1993)</f>
        <v/>
      </c>
      <c r="P488" s="33" t="str">
        <f>+IF(H488=0,"",'Ark1'!X1993)</f>
        <v/>
      </c>
      <c r="Q488" s="33" t="str">
        <f>+IF(H488=0,"",'Ark1'!AG1993)</f>
        <v/>
      </c>
      <c r="R488" s="33" t="str">
        <f>+IF(H488=0,"",'Ark1'!AH1993)</f>
        <v/>
      </c>
      <c r="S488" s="382" t="str">
        <f>+IF(H488=0,"",'Ark1'!AR1993)</f>
        <v/>
      </c>
      <c r="T488" s="114" t="str">
        <f>+IF(H488=0,"",'Ark1'!AS1993)</f>
        <v/>
      </c>
      <c r="U488" s="33" t="str">
        <f>+IF(H488=0,"",'Ark1'!Y1993)</f>
        <v/>
      </c>
      <c r="V488" s="27" t="str">
        <f>+IF(H488=0,"",'Ark1'!AA1993)</f>
        <v/>
      </c>
      <c r="W488" s="298" t="str">
        <f t="shared" si="43"/>
        <v/>
      </c>
      <c r="X488" s="33" t="str">
        <f t="shared" si="44"/>
        <v/>
      </c>
      <c r="Y488" s="28" t="str">
        <f t="shared" si="45"/>
        <v/>
      </c>
      <c r="Z488" s="246"/>
      <c r="AC488" s="28"/>
      <c r="AD488" s="27"/>
      <c r="AG488" s="27"/>
      <c r="AH488" s="27"/>
      <c r="AI488" s="27"/>
      <c r="AK488" s="27"/>
      <c r="AM488" s="27"/>
      <c r="AN488" s="27"/>
    </row>
    <row r="489" spans="1:40" ht="15.6">
      <c r="A489" s="246"/>
      <c r="B489" s="333">
        <f>+'Ark1'!C1994</f>
        <v>2024</v>
      </c>
      <c r="C489" s="266">
        <f>+'Ark1'!L1994</f>
        <v>12</v>
      </c>
      <c r="D489" s="266" t="s">
        <v>38</v>
      </c>
      <c r="E489" s="275">
        <f>+'Ark1'!AP1994</f>
        <v>13</v>
      </c>
      <c r="F489" s="274" t="str">
        <f>VLOOKUP(E489,RNR!$D$2:$E$38,2)</f>
        <v>Fleckvieh</v>
      </c>
      <c r="G489" s="86" t="str">
        <f>+IF(H489=0,"",'Ark1'!Q1994)</f>
        <v/>
      </c>
      <c r="H489" s="366">
        <f>+'Ark1'!R1994</f>
        <v>0</v>
      </c>
      <c r="I489" s="28" t="str">
        <f>+IF(H489=0,"",'Ark1'!AE1994)</f>
        <v/>
      </c>
      <c r="J489" s="28"/>
      <c r="K489" s="28" t="str">
        <f>+IF(H489=0,"",'Ark1'!AF1994)</f>
        <v/>
      </c>
      <c r="L489" s="27" t="str">
        <f>+IF(H489=0,"",'Ark1'!T1994)</f>
        <v/>
      </c>
      <c r="M489" s="298" t="str">
        <f>+IF(H489=0,"",'Ark1'!U1994)</f>
        <v/>
      </c>
      <c r="N489" s="28"/>
      <c r="O489" s="33" t="str">
        <f>+IF(H489=0,"",'Ark1'!W1994)</f>
        <v/>
      </c>
      <c r="P489" s="33" t="str">
        <f>+IF(H489=0,"",'Ark1'!X1994)</f>
        <v/>
      </c>
      <c r="Q489" s="33" t="str">
        <f>+IF(H489=0,"",'Ark1'!AG1994)</f>
        <v/>
      </c>
      <c r="R489" s="33" t="str">
        <f>+IF(H489=0,"",'Ark1'!AH1994)</f>
        <v/>
      </c>
      <c r="S489" s="382" t="str">
        <f>+IF(H489=0,"",'Ark1'!AR1994)</f>
        <v/>
      </c>
      <c r="T489" s="114" t="str">
        <f>+IF(H489=0,"",'Ark1'!AS1994)</f>
        <v/>
      </c>
      <c r="U489" s="33" t="str">
        <f>+IF(H489=0,"",'Ark1'!Y1994)</f>
        <v/>
      </c>
      <c r="V489" s="27" t="str">
        <f>+IF(H489=0,"",'Ark1'!AA1994)</f>
        <v/>
      </c>
      <c r="W489" s="298" t="str">
        <f t="shared" si="43"/>
        <v/>
      </c>
      <c r="X489" s="33" t="str">
        <f t="shared" si="44"/>
        <v/>
      </c>
      <c r="Y489" s="28" t="str">
        <f t="shared" si="45"/>
        <v/>
      </c>
      <c r="Z489" s="246"/>
      <c r="AC489" s="28"/>
      <c r="AD489" s="27"/>
      <c r="AG489" s="27"/>
      <c r="AH489" s="27"/>
      <c r="AI489" s="27"/>
      <c r="AK489" s="27"/>
      <c r="AM489" s="27"/>
      <c r="AN489" s="27"/>
    </row>
    <row r="490" spans="1:40" ht="15.6">
      <c r="A490" s="246"/>
      <c r="B490" s="333">
        <f>+'Ark1'!C1995</f>
        <v>2024</v>
      </c>
      <c r="C490" s="266">
        <f>+'Ark1'!L1995</f>
        <v>12</v>
      </c>
      <c r="D490" s="266" t="s">
        <v>38</v>
      </c>
      <c r="E490" s="275">
        <f>+'Ark1'!AP1995</f>
        <v>14</v>
      </c>
      <c r="F490" s="274" t="str">
        <f>VLOOKUP(E490,RNR!$D$2:$E$38,2)</f>
        <v>Canadisk Ayrshire</v>
      </c>
      <c r="G490" s="86" t="str">
        <f>+IF(H490=0,"",'Ark1'!Q1995)</f>
        <v/>
      </c>
      <c r="H490" s="366">
        <f>+'Ark1'!R1995</f>
        <v>0</v>
      </c>
      <c r="I490" s="28" t="str">
        <f>+IF(H490=0,"",'Ark1'!AE1995)</f>
        <v/>
      </c>
      <c r="J490" s="28"/>
      <c r="K490" s="28" t="str">
        <f>+IF(H490=0,"",'Ark1'!AF1995)</f>
        <v/>
      </c>
      <c r="L490" s="27" t="str">
        <f>+IF(H490=0,"",'Ark1'!T1995)</f>
        <v/>
      </c>
      <c r="M490" s="298" t="str">
        <f>+IF(H490=0,"",'Ark1'!U1995)</f>
        <v/>
      </c>
      <c r="N490" s="28"/>
      <c r="O490" s="33" t="str">
        <f>+IF(H490=0,"",'Ark1'!W1995)</f>
        <v/>
      </c>
      <c r="P490" s="33" t="str">
        <f>+IF(H490=0,"",'Ark1'!X1995)</f>
        <v/>
      </c>
      <c r="Q490" s="33" t="str">
        <f>+IF(H490=0,"",'Ark1'!AG1995)</f>
        <v/>
      </c>
      <c r="R490" s="33" t="str">
        <f>+IF(H490=0,"",'Ark1'!AH1995)</f>
        <v/>
      </c>
      <c r="S490" s="382" t="str">
        <f>+IF(H490=0,"",'Ark1'!AR1995)</f>
        <v/>
      </c>
      <c r="T490" s="114" t="str">
        <f>+IF(H490=0,"",'Ark1'!AS1995)</f>
        <v/>
      </c>
      <c r="U490" s="33" t="str">
        <f>+IF(H490=0,"",'Ark1'!Y1995)</f>
        <v/>
      </c>
      <c r="V490" s="27" t="str">
        <f>+IF(H490=0,"",'Ark1'!AA1995)</f>
        <v/>
      </c>
      <c r="W490" s="298" t="str">
        <f t="shared" si="43"/>
        <v/>
      </c>
      <c r="X490" s="33" t="str">
        <f t="shared" si="44"/>
        <v/>
      </c>
      <c r="Y490" s="28" t="str">
        <f t="shared" si="45"/>
        <v/>
      </c>
      <c r="Z490" s="246"/>
      <c r="AC490" s="28"/>
      <c r="AD490" s="27"/>
      <c r="AG490" s="27"/>
      <c r="AH490" s="27"/>
      <c r="AI490" s="27"/>
      <c r="AK490" s="27"/>
      <c r="AM490" s="27"/>
      <c r="AN490" s="27"/>
    </row>
    <row r="491" spans="1:40" ht="15.6">
      <c r="A491" s="246"/>
      <c r="B491" s="333">
        <f>+'Ark1'!C1996</f>
        <v>2024</v>
      </c>
      <c r="C491" s="266">
        <f>+'Ark1'!L1996</f>
        <v>12</v>
      </c>
      <c r="D491" s="266" t="s">
        <v>38</v>
      </c>
      <c r="E491" s="275">
        <f>+'Ark1'!AP1996</f>
        <v>15</v>
      </c>
      <c r="F491" s="274" t="str">
        <f>VLOOKUP(E491,RNR!$D$2:$E$38,2)</f>
        <v>Montbéliard</v>
      </c>
      <c r="G491" s="86" t="str">
        <f>+IF(H491=0,"",'Ark1'!Q1996)</f>
        <v/>
      </c>
      <c r="H491" s="366">
        <f>+'Ark1'!R1996</f>
        <v>0</v>
      </c>
      <c r="I491" s="28" t="str">
        <f>+IF(H491=0,"",'Ark1'!AE1996)</f>
        <v/>
      </c>
      <c r="J491" s="28"/>
      <c r="K491" s="28" t="str">
        <f>+IF(H491=0,"",'Ark1'!AF1996)</f>
        <v/>
      </c>
      <c r="L491" s="27" t="str">
        <f>+IF(H491=0,"",'Ark1'!T1996)</f>
        <v/>
      </c>
      <c r="M491" s="298" t="str">
        <f>+IF(H491=0,"",'Ark1'!U1996)</f>
        <v/>
      </c>
      <c r="N491" s="28"/>
      <c r="O491" s="33" t="str">
        <f>+IF(H491=0,"",'Ark1'!W1996)</f>
        <v/>
      </c>
      <c r="P491" s="33" t="str">
        <f>+IF(H491=0,"",'Ark1'!X1996)</f>
        <v/>
      </c>
      <c r="Q491" s="33" t="str">
        <f>+IF(H491=0,"",'Ark1'!AG1996)</f>
        <v/>
      </c>
      <c r="R491" s="33" t="str">
        <f>+IF(H491=0,"",'Ark1'!AH1996)</f>
        <v/>
      </c>
      <c r="S491" s="382" t="str">
        <f>+IF(H491=0,"",'Ark1'!AR1996)</f>
        <v/>
      </c>
      <c r="T491" s="114" t="str">
        <f>+IF(H491=0,"",'Ark1'!AS1996)</f>
        <v/>
      </c>
      <c r="U491" s="33" t="str">
        <f>+IF(H491=0,"",'Ark1'!Y1996)</f>
        <v/>
      </c>
      <c r="V491" s="27" t="str">
        <f>+IF(H491=0,"",'Ark1'!AA1996)</f>
        <v/>
      </c>
      <c r="W491" s="298" t="str">
        <f t="shared" si="43"/>
        <v/>
      </c>
      <c r="X491" s="33" t="str">
        <f t="shared" si="44"/>
        <v/>
      </c>
      <c r="Y491" s="28" t="str">
        <f t="shared" si="45"/>
        <v/>
      </c>
      <c r="Z491" s="246"/>
      <c r="AC491" s="28"/>
      <c r="AD491" s="27"/>
      <c r="AG491" s="27"/>
      <c r="AH491" s="27"/>
      <c r="AI491" s="27"/>
      <c r="AK491" s="27"/>
      <c r="AM491" s="27"/>
      <c r="AN491" s="27"/>
    </row>
    <row r="492" spans="1:40" ht="15.6">
      <c r="A492" s="246"/>
      <c r="B492" s="333">
        <f>+'Ark1'!C1997</f>
        <v>2024</v>
      </c>
      <c r="C492" s="266">
        <f>+'Ark1'!L1997</f>
        <v>12</v>
      </c>
      <c r="D492" s="266" t="s">
        <v>38</v>
      </c>
      <c r="E492" s="275">
        <f>+'Ark1'!AP1997</f>
        <v>16</v>
      </c>
      <c r="F492" s="274" t="str">
        <f>VLOOKUP(E492,RNR!$D$2:$E$38,2)</f>
        <v>Mørefe</v>
      </c>
      <c r="G492" s="86" t="str">
        <f>+IF(H492=0,"",'Ark1'!Q1997)</f>
        <v/>
      </c>
      <c r="H492" s="366">
        <f>+'Ark1'!R1997</f>
        <v>0</v>
      </c>
      <c r="I492" s="28" t="str">
        <f>+IF(H492=0,"",'Ark1'!AE1997)</f>
        <v/>
      </c>
      <c r="J492" s="28"/>
      <c r="K492" s="28" t="str">
        <f>+IF(H492=0,"",'Ark1'!AF1997)</f>
        <v/>
      </c>
      <c r="L492" s="27" t="str">
        <f>+IF(H492=0,"",'Ark1'!T1997)</f>
        <v/>
      </c>
      <c r="M492" s="298" t="str">
        <f>+IF(H492=0,"",'Ark1'!U1997)</f>
        <v/>
      </c>
      <c r="N492" s="28"/>
      <c r="O492" s="33" t="str">
        <f>+IF(H492=0,"",'Ark1'!W1997)</f>
        <v/>
      </c>
      <c r="P492" s="33" t="str">
        <f>+IF(H492=0,"",'Ark1'!X1997)</f>
        <v/>
      </c>
      <c r="Q492" s="33" t="str">
        <f>+IF(H492=0,"",'Ark1'!AG1997)</f>
        <v/>
      </c>
      <c r="R492" s="33" t="str">
        <f>+IF(H492=0,"",'Ark1'!AH1997)</f>
        <v/>
      </c>
      <c r="S492" s="382" t="str">
        <f>+IF(H492=0,"",'Ark1'!AR1997)</f>
        <v/>
      </c>
      <c r="T492" s="114" t="str">
        <f>+IF(H492=0,"",'Ark1'!AS1997)</f>
        <v/>
      </c>
      <c r="U492" s="33" t="str">
        <f>+IF(H492=0,"",'Ark1'!Y1997)</f>
        <v/>
      </c>
      <c r="V492" s="27" t="str">
        <f>+IF(H492=0,"",'Ark1'!AA1997)</f>
        <v/>
      </c>
      <c r="W492" s="298" t="str">
        <f t="shared" si="43"/>
        <v/>
      </c>
      <c r="X492" s="33" t="str">
        <f t="shared" si="44"/>
        <v/>
      </c>
      <c r="Y492" s="28" t="str">
        <f t="shared" si="45"/>
        <v/>
      </c>
      <c r="Z492" s="246"/>
      <c r="AC492" s="28"/>
      <c r="AD492" s="27"/>
      <c r="AG492" s="27"/>
      <c r="AH492" s="27"/>
      <c r="AI492" s="27"/>
      <c r="AK492" s="27"/>
      <c r="AM492" s="27"/>
      <c r="AN492" s="27"/>
    </row>
    <row r="493" spans="1:40" ht="15.6">
      <c r="A493" s="246"/>
      <c r="B493" s="333">
        <f>+'Ark1'!C1998</f>
        <v>2024</v>
      </c>
      <c r="C493" s="266">
        <f>+'Ark1'!L1998</f>
        <v>12</v>
      </c>
      <c r="D493" s="266" t="s">
        <v>38</v>
      </c>
      <c r="E493" s="275">
        <f>+'Ark1'!AP1998</f>
        <v>17</v>
      </c>
      <c r="F493" s="274" t="str">
        <f>VLOOKUP(E493,RNR!$D$2:$E$38,2)</f>
        <v>Normande</v>
      </c>
      <c r="G493" s="86" t="str">
        <f>+IF(H493=0,"",'Ark1'!Q1998)</f>
        <v/>
      </c>
      <c r="H493" s="366">
        <f>+'Ark1'!R1998</f>
        <v>0</v>
      </c>
      <c r="I493" s="28" t="str">
        <f>+IF(H493=0,"",'Ark1'!AE1998)</f>
        <v/>
      </c>
      <c r="J493" s="28"/>
      <c r="K493" s="28" t="str">
        <f>+IF(H493=0,"",'Ark1'!AF1998)</f>
        <v/>
      </c>
      <c r="L493" s="27" t="str">
        <f>+IF(H493=0,"",'Ark1'!T1998)</f>
        <v/>
      </c>
      <c r="M493" s="298" t="str">
        <f>+IF(H493=0,"",'Ark1'!U1998)</f>
        <v/>
      </c>
      <c r="N493" s="28"/>
      <c r="O493" s="33" t="str">
        <f>+IF(H493=0,"",'Ark1'!W1998)</f>
        <v/>
      </c>
      <c r="P493" s="33" t="str">
        <f>+IF(H493=0,"",'Ark1'!X1998)</f>
        <v/>
      </c>
      <c r="Q493" s="33" t="str">
        <f>+IF(H493=0,"",'Ark1'!AG1998)</f>
        <v/>
      </c>
      <c r="R493" s="33" t="str">
        <f>+IF(H493=0,"",'Ark1'!AH1998)</f>
        <v/>
      </c>
      <c r="S493" s="382" t="str">
        <f>+IF(H493=0,"",'Ark1'!AR1998)</f>
        <v/>
      </c>
      <c r="T493" s="114" t="str">
        <f>+IF(H493=0,"",'Ark1'!AS1998)</f>
        <v/>
      </c>
      <c r="U493" s="33" t="str">
        <f>+IF(H493=0,"",'Ark1'!Y1998)</f>
        <v/>
      </c>
      <c r="V493" s="27" t="str">
        <f>+IF(H493=0,"",'Ark1'!AA1998)</f>
        <v/>
      </c>
      <c r="W493" s="298" t="str">
        <f t="shared" si="43"/>
        <v/>
      </c>
      <c r="X493" s="33" t="str">
        <f t="shared" si="44"/>
        <v/>
      </c>
      <c r="Y493" s="28" t="str">
        <f t="shared" si="45"/>
        <v/>
      </c>
      <c r="Z493" s="246"/>
      <c r="AC493" s="28"/>
      <c r="AD493" s="27"/>
      <c r="AG493" s="27"/>
      <c r="AH493" s="27"/>
      <c r="AI493" s="27"/>
      <c r="AK493" s="27"/>
      <c r="AM493" s="27"/>
      <c r="AN493" s="27"/>
    </row>
    <row r="494" spans="1:40" ht="15.6">
      <c r="A494" s="246"/>
      <c r="B494" s="333">
        <f>+'Ark1'!C1999</f>
        <v>2024</v>
      </c>
      <c r="C494" s="266">
        <f>+'Ark1'!L1999</f>
        <v>12</v>
      </c>
      <c r="D494" s="266" t="s">
        <v>38</v>
      </c>
      <c r="E494" s="275">
        <f>+'Ark1'!AP1999</f>
        <v>21</v>
      </c>
      <c r="F494" s="274" t="str">
        <f>VLOOKUP(E494,RNR!$D$2:$E$38,2)</f>
        <v>Hereford</v>
      </c>
      <c r="G494" s="86" t="str">
        <f>+IF(H494=0,"",'Ark1'!Q1999)</f>
        <v/>
      </c>
      <c r="H494" s="366">
        <f>+'Ark1'!R1999</f>
        <v>0</v>
      </c>
      <c r="I494" s="28" t="str">
        <f>+IF(H494=0,"",'Ark1'!AE1999)</f>
        <v/>
      </c>
      <c r="J494" s="28"/>
      <c r="K494" s="28" t="str">
        <f>+IF(H494=0,"",'Ark1'!AF1999)</f>
        <v/>
      </c>
      <c r="L494" s="27" t="str">
        <f>+IF(H494=0,"",'Ark1'!T1999)</f>
        <v/>
      </c>
      <c r="M494" s="298" t="str">
        <f>+IF(H494=0,"",'Ark1'!U1999)</f>
        <v/>
      </c>
      <c r="N494" s="28"/>
      <c r="O494" s="33" t="str">
        <f>+IF(H494=0,"",'Ark1'!W1999)</f>
        <v/>
      </c>
      <c r="P494" s="33" t="str">
        <f>+IF(H494=0,"",'Ark1'!X1999)</f>
        <v/>
      </c>
      <c r="Q494" s="33" t="str">
        <f>+IF(H494=0,"",'Ark1'!AG1999)</f>
        <v/>
      </c>
      <c r="R494" s="33" t="str">
        <f>+IF(H494=0,"",'Ark1'!AH1999)</f>
        <v/>
      </c>
      <c r="S494" s="382" t="str">
        <f>+IF(H494=0,"",'Ark1'!AR1999)</f>
        <v/>
      </c>
      <c r="T494" s="114" t="str">
        <f>+IF(H494=0,"",'Ark1'!AS1999)</f>
        <v/>
      </c>
      <c r="U494" s="33" t="str">
        <f>+IF(H494=0,"",'Ark1'!Y1999)</f>
        <v/>
      </c>
      <c r="V494" s="27" t="str">
        <f>+IF(H494=0,"",'Ark1'!AA1999)</f>
        <v/>
      </c>
      <c r="W494" s="298" t="str">
        <f t="shared" si="43"/>
        <v/>
      </c>
      <c r="X494" s="33" t="str">
        <f t="shared" si="44"/>
        <v/>
      </c>
      <c r="Y494" s="28" t="str">
        <f t="shared" si="45"/>
        <v/>
      </c>
      <c r="Z494" s="246"/>
      <c r="AC494" s="28"/>
      <c r="AD494" s="27"/>
      <c r="AG494" s="27"/>
      <c r="AH494" s="27"/>
      <c r="AI494" s="27"/>
      <c r="AK494" s="27"/>
      <c r="AM494" s="27"/>
      <c r="AN494" s="27"/>
    </row>
    <row r="495" spans="1:40" ht="15.6">
      <c r="A495" s="246"/>
      <c r="B495" s="333">
        <f>+'Ark1'!C2000</f>
        <v>2024</v>
      </c>
      <c r="C495" s="266">
        <f>+'Ark1'!L2000</f>
        <v>12</v>
      </c>
      <c r="D495" s="266" t="s">
        <v>38</v>
      </c>
      <c r="E495" s="275">
        <f>+'Ark1'!AP2000</f>
        <v>22</v>
      </c>
      <c r="F495" s="274" t="str">
        <f>VLOOKUP(E495,RNR!$D$2:$E$38,2)</f>
        <v>Charolais</v>
      </c>
      <c r="G495" s="86" t="str">
        <f>+IF(H495=0,"",'Ark1'!Q2000)</f>
        <v/>
      </c>
      <c r="H495" s="366">
        <f>+'Ark1'!R2000</f>
        <v>0</v>
      </c>
      <c r="I495" s="28" t="str">
        <f>+IF(H495=0,"",'Ark1'!AE2000)</f>
        <v/>
      </c>
      <c r="J495" s="28"/>
      <c r="K495" s="28" t="str">
        <f>+IF(H495=0,"",'Ark1'!AF2000)</f>
        <v/>
      </c>
      <c r="L495" s="27" t="str">
        <f>+IF(H495=0,"",'Ark1'!T2000)</f>
        <v/>
      </c>
      <c r="M495" s="298" t="str">
        <f>+IF(H495=0,"",'Ark1'!U2000)</f>
        <v/>
      </c>
      <c r="N495" s="28"/>
      <c r="O495" s="33" t="str">
        <f>+IF(H495=0,"",'Ark1'!W2000)</f>
        <v/>
      </c>
      <c r="P495" s="33" t="str">
        <f>+IF(H495=0,"",'Ark1'!X2000)</f>
        <v/>
      </c>
      <c r="Q495" s="33" t="str">
        <f>+IF(H495=0,"",'Ark1'!AG2000)</f>
        <v/>
      </c>
      <c r="R495" s="33" t="str">
        <f>+IF(H495=0,"",'Ark1'!AH2000)</f>
        <v/>
      </c>
      <c r="S495" s="382" t="str">
        <f>+IF(H495=0,"",'Ark1'!AR2000)</f>
        <v/>
      </c>
      <c r="T495" s="114" t="str">
        <f>+IF(H495=0,"",'Ark1'!AS2000)</f>
        <v/>
      </c>
      <c r="U495" s="33" t="str">
        <f>+IF(H495=0,"",'Ark1'!Y2000)</f>
        <v/>
      </c>
      <c r="V495" s="27" t="str">
        <f>+IF(H495=0,"",'Ark1'!AA2000)</f>
        <v/>
      </c>
      <c r="W495" s="298" t="str">
        <f t="shared" si="43"/>
        <v/>
      </c>
      <c r="X495" s="33" t="str">
        <f t="shared" si="44"/>
        <v/>
      </c>
      <c r="Y495" s="28" t="str">
        <f t="shared" si="45"/>
        <v/>
      </c>
      <c r="Z495" s="246"/>
      <c r="AC495" s="28"/>
      <c r="AD495" s="27"/>
      <c r="AG495" s="27"/>
      <c r="AH495" s="27"/>
      <c r="AI495" s="27"/>
      <c r="AK495" s="27"/>
      <c r="AM495" s="27"/>
      <c r="AN495" s="27"/>
    </row>
    <row r="496" spans="1:40" ht="15.6">
      <c r="A496" s="246"/>
      <c r="B496" s="333">
        <f>+'Ark1'!C2001</f>
        <v>2024</v>
      </c>
      <c r="C496" s="266">
        <f>+'Ark1'!L2001</f>
        <v>12</v>
      </c>
      <c r="D496" s="266" t="s">
        <v>38</v>
      </c>
      <c r="E496" s="275">
        <f>+'Ark1'!AP2001</f>
        <v>23</v>
      </c>
      <c r="F496" s="274" t="str">
        <f>VLOOKUP(E496,RNR!$D$2:$E$38,2)</f>
        <v>Aberdeen Angus</v>
      </c>
      <c r="G496" s="86" t="str">
        <f>+IF(H496=0,"",'Ark1'!Q2001)</f>
        <v/>
      </c>
      <c r="H496" s="366">
        <f>+'Ark1'!R2001</f>
        <v>0</v>
      </c>
      <c r="I496" s="28" t="str">
        <f>+IF(H496=0,"",'Ark1'!AE2001)</f>
        <v/>
      </c>
      <c r="J496" s="28"/>
      <c r="K496" s="28" t="str">
        <f>+IF(H496=0,"",'Ark1'!AF2001)</f>
        <v/>
      </c>
      <c r="L496" s="27" t="str">
        <f>+IF(H496=0,"",'Ark1'!T2001)</f>
        <v/>
      </c>
      <c r="M496" s="298" t="str">
        <f>+IF(H496=0,"",'Ark1'!U2001)</f>
        <v/>
      </c>
      <c r="N496" s="28"/>
      <c r="O496" s="33" t="str">
        <f>+IF(H496=0,"",'Ark1'!W2001)</f>
        <v/>
      </c>
      <c r="P496" s="33" t="str">
        <f>+IF(H496=0,"",'Ark1'!X2001)</f>
        <v/>
      </c>
      <c r="Q496" s="33" t="str">
        <f>+IF(H496=0,"",'Ark1'!AG2001)</f>
        <v/>
      </c>
      <c r="R496" s="33" t="str">
        <f>+IF(H496=0,"",'Ark1'!AH2001)</f>
        <v/>
      </c>
      <c r="S496" s="382" t="str">
        <f>+IF(H496=0,"",'Ark1'!AR2001)</f>
        <v/>
      </c>
      <c r="T496" s="114" t="str">
        <f>+IF(H496=0,"",'Ark1'!AS2001)</f>
        <v/>
      </c>
      <c r="U496" s="33" t="str">
        <f>+IF(H496=0,"",'Ark1'!Y2001)</f>
        <v/>
      </c>
      <c r="V496" s="27" t="str">
        <f>+IF(H496=0,"",'Ark1'!AA2001)</f>
        <v/>
      </c>
      <c r="W496" s="298" t="str">
        <f t="shared" si="43"/>
        <v/>
      </c>
      <c r="X496" s="33" t="str">
        <f t="shared" si="44"/>
        <v/>
      </c>
      <c r="Y496" s="28" t="str">
        <f t="shared" si="45"/>
        <v/>
      </c>
      <c r="Z496" s="246"/>
      <c r="AC496" s="28"/>
      <c r="AD496" s="27"/>
      <c r="AG496" s="27"/>
      <c r="AH496" s="27"/>
      <c r="AI496" s="27"/>
      <c r="AK496" s="27"/>
      <c r="AM496" s="27"/>
      <c r="AN496" s="27"/>
    </row>
    <row r="497" spans="1:54" ht="15.6">
      <c r="A497" s="246"/>
      <c r="B497" s="333">
        <f>+'Ark1'!C2002</f>
        <v>2024</v>
      </c>
      <c r="C497" s="266">
        <f>+'Ark1'!L2002</f>
        <v>12</v>
      </c>
      <c r="D497" s="266" t="s">
        <v>38</v>
      </c>
      <c r="E497" s="275">
        <f>+'Ark1'!AP2002</f>
        <v>24</v>
      </c>
      <c r="F497" s="274" t="str">
        <f>VLOOKUP(E497,RNR!$D$2:$E$38,2)</f>
        <v>Limousin</v>
      </c>
      <c r="G497" s="86">
        <f>+IF(H497=0,"",'Ark1'!Q2002)</f>
        <v>1</v>
      </c>
      <c r="H497" s="366">
        <f>+'Ark1'!R2002</f>
        <v>1</v>
      </c>
      <c r="I497" s="28">
        <f>+IF(H497=0,"",'Ark1'!AE2002)</f>
        <v>0.22988505747126439</v>
      </c>
      <c r="J497" s="28"/>
      <c r="K497" s="28">
        <f>+IF(H497=0,"",'Ark1'!AF2002)</f>
        <v>0.30804495814484056</v>
      </c>
      <c r="L497" s="27">
        <f>+IF(H497=0,"",'Ark1'!T2002)</f>
        <v>7</v>
      </c>
      <c r="M497" s="298">
        <f>+IF(H497=0,"",'Ark1'!U2002)</f>
        <v>574.1</v>
      </c>
      <c r="N497" s="28"/>
      <c r="O497" s="33">
        <f>+IF(H497=0,"",'Ark1'!W2002)</f>
        <v>100</v>
      </c>
      <c r="P497" s="33">
        <f>+IF(H497=0,"",'Ark1'!X2002)</f>
        <v>100</v>
      </c>
      <c r="Q497" s="33">
        <f>+IF(H497=0,"",'Ark1'!AG2002)</f>
        <v>781</v>
      </c>
      <c r="R497" s="33">
        <f>+IF(H497=0,"",'Ark1'!AH2002)</f>
        <v>0</v>
      </c>
      <c r="S497" s="382">
        <f>+IF(H497=0,"",'Ark1'!AR2002)</f>
        <v>223</v>
      </c>
      <c r="T497" s="114">
        <f>+IF(H497=0,"",'Ark1'!AS2002)</f>
        <v>51.760361788697438</v>
      </c>
      <c r="U497" s="33">
        <f>+IF(H497=0,"",'Ark1'!Y2002)</f>
        <v>0</v>
      </c>
      <c r="V497" s="27">
        <f>+IF(H497=0,"",'Ark1'!AA2002)</f>
        <v>0</v>
      </c>
      <c r="W497" s="298">
        <f t="shared" si="43"/>
        <v>735.08322663252238</v>
      </c>
      <c r="X497" s="33">
        <f t="shared" si="44"/>
        <v>47.841666666666669</v>
      </c>
      <c r="Y497" s="28">
        <f t="shared" si="45"/>
        <v>1</v>
      </c>
      <c r="Z497" s="246"/>
      <c r="AC497" s="28"/>
      <c r="AD497" s="27"/>
      <c r="AG497" s="27"/>
      <c r="AH497" s="27"/>
      <c r="AI497" s="27"/>
      <c r="AK497" s="27"/>
      <c r="AM497" s="27"/>
      <c r="AN497" s="27"/>
    </row>
    <row r="498" spans="1:54" ht="15.6">
      <c r="A498" s="246"/>
      <c r="B498" s="333">
        <f>+'Ark1'!C2003</f>
        <v>2024</v>
      </c>
      <c r="C498" s="266">
        <f>+'Ark1'!L2003</f>
        <v>12</v>
      </c>
      <c r="D498" s="266" t="s">
        <v>38</v>
      </c>
      <c r="E498" s="275">
        <f>+'Ark1'!AP2003</f>
        <v>25</v>
      </c>
      <c r="F498" s="274" t="str">
        <f>VLOOKUP(E498,RNR!$D$2:$E$38,2)</f>
        <v>Kjøttsimmental</v>
      </c>
      <c r="G498" s="86" t="str">
        <f>+IF(H498=0,"",'Ark1'!Q2003)</f>
        <v/>
      </c>
      <c r="H498" s="366">
        <f>+'Ark1'!R2003</f>
        <v>0</v>
      </c>
      <c r="I498" s="28" t="str">
        <f>+IF(H498=0,"",'Ark1'!AE2003)</f>
        <v/>
      </c>
      <c r="J498" s="28"/>
      <c r="K498" s="28" t="str">
        <f>+IF(H498=0,"",'Ark1'!AF2003)</f>
        <v/>
      </c>
      <c r="L498" s="27" t="str">
        <f>+IF(H498=0,"",'Ark1'!T2003)</f>
        <v/>
      </c>
      <c r="M498" s="298" t="str">
        <f>+IF(H498=0,"",'Ark1'!U2003)</f>
        <v/>
      </c>
      <c r="N498" s="28"/>
      <c r="O498" s="33" t="str">
        <f>+IF(H498=0,"",'Ark1'!W2003)</f>
        <v/>
      </c>
      <c r="P498" s="33" t="str">
        <f>+IF(H498=0,"",'Ark1'!X2003)</f>
        <v/>
      </c>
      <c r="Q498" s="33" t="str">
        <f>+IF(H498=0,"",'Ark1'!AG2003)</f>
        <v/>
      </c>
      <c r="R498" s="33" t="str">
        <f>+IF(H498=0,"",'Ark1'!AH2003)</f>
        <v/>
      </c>
      <c r="S498" s="382" t="str">
        <f>+IF(H498=0,"",'Ark1'!AR2003)</f>
        <v/>
      </c>
      <c r="T498" s="114" t="str">
        <f>+IF(H498=0,"",'Ark1'!AS2003)</f>
        <v/>
      </c>
      <c r="U498" s="33" t="str">
        <f>+IF(H498=0,"",'Ark1'!Y2003)</f>
        <v/>
      </c>
      <c r="V498" s="27" t="str">
        <f>+IF(H498=0,"",'Ark1'!AA2003)</f>
        <v/>
      </c>
      <c r="W498" s="298" t="str">
        <f t="shared" si="43"/>
        <v/>
      </c>
      <c r="X498" s="33" t="str">
        <f t="shared" si="44"/>
        <v/>
      </c>
      <c r="Y498" s="28" t="str">
        <f t="shared" si="45"/>
        <v/>
      </c>
      <c r="Z498" s="246"/>
      <c r="AC498" s="28"/>
      <c r="AD498" s="27"/>
      <c r="AG498" s="27"/>
      <c r="AH498" s="27"/>
      <c r="AI498" s="27"/>
      <c r="AK498" s="27"/>
      <c r="AM498" s="27"/>
      <c r="AN498" s="27"/>
    </row>
    <row r="499" spans="1:54" ht="15.6">
      <c r="A499" s="246"/>
      <c r="B499" s="333">
        <f>+'Ark1'!C2004</f>
        <v>2024</v>
      </c>
      <c r="C499" s="266">
        <f>+'Ark1'!L2004</f>
        <v>12</v>
      </c>
      <c r="D499" s="266" t="s">
        <v>38</v>
      </c>
      <c r="E499" s="275">
        <f>+'Ark1'!AP2004</f>
        <v>26</v>
      </c>
      <c r="F499" s="274" t="str">
        <f>VLOOKUP(E499,RNR!$D$2:$E$38,2)</f>
        <v>Blonde d`Aquitaine</v>
      </c>
      <c r="G499" s="86" t="str">
        <f>+IF(H499=0,"",'Ark1'!Q2004)</f>
        <v/>
      </c>
      <c r="H499" s="366">
        <f>+'Ark1'!R2004</f>
        <v>0</v>
      </c>
      <c r="I499" s="28" t="str">
        <f>+IF(H499=0,"",'Ark1'!AE2004)</f>
        <v/>
      </c>
      <c r="J499" s="28"/>
      <c r="K499" s="28" t="str">
        <f>+IF(H499=0,"",'Ark1'!AF2004)</f>
        <v/>
      </c>
      <c r="L499" s="27" t="str">
        <f>+IF(H499=0,"",'Ark1'!T2004)</f>
        <v/>
      </c>
      <c r="M499" s="298" t="str">
        <f>+IF(H499=0,"",'Ark1'!U2004)</f>
        <v/>
      </c>
      <c r="N499" s="28"/>
      <c r="O499" s="33" t="str">
        <f>+IF(H499=0,"",'Ark1'!W2004)</f>
        <v/>
      </c>
      <c r="P499" s="33" t="str">
        <f>+IF(H499=0,"",'Ark1'!X2004)</f>
        <v/>
      </c>
      <c r="Q499" s="33" t="str">
        <f>+IF(H499=0,"",'Ark1'!AG2004)</f>
        <v/>
      </c>
      <c r="R499" s="33" t="str">
        <f>+IF(H499=0,"",'Ark1'!AH2004)</f>
        <v/>
      </c>
      <c r="S499" s="382" t="str">
        <f>+IF(H499=0,"",'Ark1'!AR2004)</f>
        <v/>
      </c>
      <c r="T499" s="114" t="str">
        <f>+IF(H499=0,"",'Ark1'!AS2004)</f>
        <v/>
      </c>
      <c r="U499" s="33" t="str">
        <f>+IF(H499=0,"",'Ark1'!Y2004)</f>
        <v/>
      </c>
      <c r="V499" s="27" t="str">
        <f>+IF(H499=0,"",'Ark1'!AA2004)</f>
        <v/>
      </c>
      <c r="W499" s="298" t="str">
        <f t="shared" si="43"/>
        <v/>
      </c>
      <c r="X499" s="33" t="str">
        <f t="shared" si="44"/>
        <v/>
      </c>
      <c r="Y499" s="28" t="str">
        <f t="shared" si="45"/>
        <v/>
      </c>
      <c r="Z499" s="246"/>
      <c r="AC499" s="28"/>
      <c r="AD499" s="27"/>
      <c r="AG499" s="27"/>
      <c r="AH499" s="27"/>
      <c r="AI499" s="27"/>
      <c r="AK499" s="27"/>
      <c r="AM499" s="27"/>
      <c r="AN499" s="27"/>
    </row>
    <row r="500" spans="1:54" ht="15.6">
      <c r="A500" s="246"/>
      <c r="B500" s="333">
        <f>+'Ark1'!C2005</f>
        <v>2024</v>
      </c>
      <c r="C500" s="266">
        <f>+'Ark1'!L2005</f>
        <v>12</v>
      </c>
      <c r="D500" s="266" t="s">
        <v>38</v>
      </c>
      <c r="E500" s="275">
        <f>+'Ark1'!AP2005</f>
        <v>27</v>
      </c>
      <c r="F500" s="274" t="str">
        <f>VLOOKUP(E500,RNR!$D$2:$E$38,2)</f>
        <v>Highland</v>
      </c>
      <c r="G500" s="86" t="str">
        <f>+IF(H500=0,"",'Ark1'!Q2005)</f>
        <v/>
      </c>
      <c r="H500" s="366">
        <f>+'Ark1'!R2005</f>
        <v>0</v>
      </c>
      <c r="I500" s="28" t="str">
        <f>+IF(H500=0,"",'Ark1'!AE2005)</f>
        <v/>
      </c>
      <c r="J500" s="28"/>
      <c r="K500" s="28" t="str">
        <f>+IF(H500=0,"",'Ark1'!AF2005)</f>
        <v/>
      </c>
      <c r="L500" s="27" t="str">
        <f>+IF(H500=0,"",'Ark1'!T2005)</f>
        <v/>
      </c>
      <c r="M500" s="298" t="str">
        <f>+IF(H500=0,"",'Ark1'!U2005)</f>
        <v/>
      </c>
      <c r="N500" s="28"/>
      <c r="O500" s="33" t="str">
        <f>+IF(H500=0,"",'Ark1'!W2005)</f>
        <v/>
      </c>
      <c r="P500" s="33" t="str">
        <f>+IF(H500=0,"",'Ark1'!X2005)</f>
        <v/>
      </c>
      <c r="Q500" s="33" t="str">
        <f>+IF(H500=0,"",'Ark1'!AG2005)</f>
        <v/>
      </c>
      <c r="R500" s="33" t="str">
        <f>+IF(H500=0,"",'Ark1'!AH2005)</f>
        <v/>
      </c>
      <c r="S500" s="382" t="str">
        <f>+IF(H500=0,"",'Ark1'!AR2005)</f>
        <v/>
      </c>
      <c r="T500" s="114" t="str">
        <f>+IF(H500=0,"",'Ark1'!AS2005)</f>
        <v/>
      </c>
      <c r="U500" s="33" t="str">
        <f>+IF(H500=0,"",'Ark1'!Y2005)</f>
        <v/>
      </c>
      <c r="V500" s="27" t="str">
        <f>+IF(H500=0,"",'Ark1'!AA2005)</f>
        <v/>
      </c>
      <c r="W500" s="298" t="str">
        <f t="shared" si="43"/>
        <v/>
      </c>
      <c r="X500" s="33" t="str">
        <f t="shared" si="44"/>
        <v/>
      </c>
      <c r="Y500" s="28" t="str">
        <f t="shared" si="45"/>
        <v/>
      </c>
      <c r="Z500" s="246"/>
      <c r="AC500" s="28"/>
      <c r="AD500" s="27"/>
      <c r="AG500" s="27"/>
      <c r="AH500" s="27"/>
      <c r="AI500" s="27"/>
      <c r="AK500" s="27"/>
      <c r="AM500" s="27"/>
      <c r="AN500" s="27"/>
    </row>
    <row r="501" spans="1:54" ht="15.6">
      <c r="A501" s="246"/>
      <c r="B501" s="333">
        <f>+'Ark1'!C2006</f>
        <v>2024</v>
      </c>
      <c r="C501" s="266">
        <f>+'Ark1'!L2006</f>
        <v>12</v>
      </c>
      <c r="D501" s="266" t="s">
        <v>38</v>
      </c>
      <c r="E501" s="275">
        <f>+'Ark1'!AP2006</f>
        <v>28</v>
      </c>
      <c r="F501" s="274" t="str">
        <f>VLOOKUP(E501,RNR!$D$2:$E$38,2)</f>
        <v>Tiroler Grauvieh</v>
      </c>
      <c r="G501" s="86" t="str">
        <f>+IF(H501=0,"",'Ark1'!Q2006)</f>
        <v/>
      </c>
      <c r="H501" s="366">
        <f>+'Ark1'!R2006</f>
        <v>0</v>
      </c>
      <c r="I501" s="28" t="str">
        <f>+IF(H501=0,"",'Ark1'!AE2006)</f>
        <v/>
      </c>
      <c r="J501" s="28"/>
      <c r="K501" s="28" t="str">
        <f>+IF(H501=0,"",'Ark1'!AF2006)</f>
        <v/>
      </c>
      <c r="L501" s="27" t="str">
        <f>+IF(H501=0,"",'Ark1'!T2006)</f>
        <v/>
      </c>
      <c r="M501" s="298" t="str">
        <f>+IF(H501=0,"",'Ark1'!U2006)</f>
        <v/>
      </c>
      <c r="N501" s="28"/>
      <c r="O501" s="33" t="str">
        <f>+IF(H501=0,"",'Ark1'!W2006)</f>
        <v/>
      </c>
      <c r="P501" s="33" t="str">
        <f>+IF(H501=0,"",'Ark1'!X2006)</f>
        <v/>
      </c>
      <c r="Q501" s="33" t="str">
        <f>+IF(H501=0,"",'Ark1'!AG2006)</f>
        <v/>
      </c>
      <c r="R501" s="33" t="str">
        <f>+IF(H501=0,"",'Ark1'!AH2006)</f>
        <v/>
      </c>
      <c r="S501" s="382" t="str">
        <f>+IF(H501=0,"",'Ark1'!AR2006)</f>
        <v/>
      </c>
      <c r="T501" s="114" t="str">
        <f>+IF(H501=0,"",'Ark1'!AS2006)</f>
        <v/>
      </c>
      <c r="U501" s="33" t="str">
        <f>+IF(H501=0,"",'Ark1'!Y2006)</f>
        <v/>
      </c>
      <c r="V501" s="27" t="str">
        <f>+IF(H501=0,"",'Ark1'!AA2006)</f>
        <v/>
      </c>
      <c r="W501" s="298" t="str">
        <f t="shared" si="43"/>
        <v/>
      </c>
      <c r="X501" s="33" t="str">
        <f t="shared" si="44"/>
        <v/>
      </c>
      <c r="Y501" s="28" t="str">
        <f t="shared" si="45"/>
        <v/>
      </c>
      <c r="Z501" s="246"/>
      <c r="AC501" s="28"/>
      <c r="AD501" s="27"/>
      <c r="AG501" s="27"/>
      <c r="AH501" s="27"/>
      <c r="AI501" s="27"/>
      <c r="AK501" s="27"/>
      <c r="AM501" s="27"/>
      <c r="AN501" s="27"/>
    </row>
    <row r="502" spans="1:54" ht="15.6">
      <c r="A502" s="246"/>
      <c r="B502" s="333">
        <f>+'Ark1'!C2007</f>
        <v>2024</v>
      </c>
      <c r="C502" s="266">
        <f>+'Ark1'!L2007</f>
        <v>12</v>
      </c>
      <c r="D502" s="266" t="s">
        <v>38</v>
      </c>
      <c r="E502" s="275">
        <f>+'Ark1'!AP2007</f>
        <v>29</v>
      </c>
      <c r="F502" s="274" t="str">
        <f>VLOOKUP(E502,RNR!$D$2:$E$38,2)</f>
        <v>Dexter</v>
      </c>
      <c r="G502" s="86" t="str">
        <f>+IF(H502=0,"",'Ark1'!Q2007)</f>
        <v/>
      </c>
      <c r="H502" s="366">
        <f>+'Ark1'!R2007</f>
        <v>0</v>
      </c>
      <c r="I502" s="28" t="str">
        <f>+IF(H502=0,"",'Ark1'!AE2007)</f>
        <v/>
      </c>
      <c r="J502" s="28"/>
      <c r="K502" s="28" t="str">
        <f>+IF(H502=0,"",'Ark1'!AF2007)</f>
        <v/>
      </c>
      <c r="L502" s="27" t="str">
        <f>+IF(H502=0,"",'Ark1'!T2007)</f>
        <v/>
      </c>
      <c r="M502" s="298" t="str">
        <f>+IF(H502=0,"",'Ark1'!U2007)</f>
        <v/>
      </c>
      <c r="N502" s="28"/>
      <c r="O502" s="33" t="str">
        <f>+IF(H502=0,"",'Ark1'!W2007)</f>
        <v/>
      </c>
      <c r="P502" s="33" t="str">
        <f>+IF(H502=0,"",'Ark1'!X2007)</f>
        <v/>
      </c>
      <c r="Q502" s="33" t="str">
        <f>+IF(H502=0,"",'Ark1'!AG2007)</f>
        <v/>
      </c>
      <c r="R502" s="33" t="str">
        <f>+IF(H502=0,"",'Ark1'!AH2007)</f>
        <v/>
      </c>
      <c r="S502" s="382" t="str">
        <f>+IF(H502=0,"",'Ark1'!AR2007)</f>
        <v/>
      </c>
      <c r="T502" s="114" t="str">
        <f>+IF(H502=0,"",'Ark1'!AS2007)</f>
        <v/>
      </c>
      <c r="U502" s="33" t="str">
        <f>+IF(H502=0,"",'Ark1'!Y2007)</f>
        <v/>
      </c>
      <c r="V502" s="27" t="str">
        <f>+IF(H502=0,"",'Ark1'!AA2007)</f>
        <v/>
      </c>
      <c r="W502" s="298" t="str">
        <f t="shared" si="43"/>
        <v/>
      </c>
      <c r="X502" s="33" t="str">
        <f t="shared" si="44"/>
        <v/>
      </c>
      <c r="Y502" s="28" t="str">
        <f t="shared" si="45"/>
        <v/>
      </c>
      <c r="Z502" s="246"/>
      <c r="AC502" s="28"/>
      <c r="AD502" s="27"/>
      <c r="AG502" s="27"/>
      <c r="AH502" s="27"/>
      <c r="AI502" s="27"/>
      <c r="AK502" s="27"/>
      <c r="AM502" s="27"/>
      <c r="AN502" s="27"/>
    </row>
    <row r="503" spans="1:54" ht="15.6">
      <c r="A503" s="246"/>
      <c r="B503" s="333">
        <f>+'Ark1'!C2008</f>
        <v>2024</v>
      </c>
      <c r="C503" s="266">
        <f>+'Ark1'!L2008</f>
        <v>12</v>
      </c>
      <c r="D503" s="266" t="s">
        <v>38</v>
      </c>
      <c r="E503" s="275">
        <f>+'Ark1'!AP2008</f>
        <v>30</v>
      </c>
      <c r="F503" s="274" t="str">
        <f>VLOOKUP(E503,RNR!$D$2:$E$38,2)</f>
        <v>Piemontese</v>
      </c>
      <c r="G503" s="86" t="str">
        <f>+IF(H503=0,"",'Ark1'!Q2008)</f>
        <v/>
      </c>
      <c r="H503" s="366">
        <f>+'Ark1'!R2008</f>
        <v>0</v>
      </c>
      <c r="I503" s="28" t="str">
        <f>+IF(H503=0,"",'Ark1'!AE2008)</f>
        <v/>
      </c>
      <c r="J503" s="28"/>
      <c r="K503" s="28" t="str">
        <f>+IF(H503=0,"",'Ark1'!AF2008)</f>
        <v/>
      </c>
      <c r="L503" s="27" t="str">
        <f>+IF(H503=0,"",'Ark1'!T2008)</f>
        <v/>
      </c>
      <c r="M503" s="298" t="str">
        <f>+IF(H503=0,"",'Ark1'!U2008)</f>
        <v/>
      </c>
      <c r="N503" s="28"/>
      <c r="O503" s="33" t="str">
        <f>+IF(H503=0,"",'Ark1'!W2008)</f>
        <v/>
      </c>
      <c r="P503" s="33" t="str">
        <f>+IF(H503=0,"",'Ark1'!X2008)</f>
        <v/>
      </c>
      <c r="Q503" s="33" t="str">
        <f>+IF(H503=0,"",'Ark1'!AG2008)</f>
        <v/>
      </c>
      <c r="R503" s="33" t="str">
        <f>+IF(H503=0,"",'Ark1'!AH2008)</f>
        <v/>
      </c>
      <c r="S503" s="382" t="str">
        <f>+IF(H503=0,"",'Ark1'!AR2008)</f>
        <v/>
      </c>
      <c r="T503" s="114" t="str">
        <f>+IF(H503=0,"",'Ark1'!AS2008)</f>
        <v/>
      </c>
      <c r="U503" s="33" t="str">
        <f>+IF(H503=0,"",'Ark1'!Y2008)</f>
        <v/>
      </c>
      <c r="V503" s="27" t="str">
        <f>+IF(H503=0,"",'Ark1'!AA2008)</f>
        <v/>
      </c>
      <c r="W503" s="298" t="str">
        <f t="shared" si="43"/>
        <v/>
      </c>
      <c r="X503" s="33" t="str">
        <f t="shared" si="44"/>
        <v/>
      </c>
      <c r="Y503" s="28" t="str">
        <f t="shared" si="45"/>
        <v/>
      </c>
      <c r="Z503" s="246"/>
      <c r="AC503" s="28"/>
      <c r="AD503" s="27"/>
      <c r="AG503" s="27"/>
      <c r="AH503" s="27"/>
      <c r="AI503" s="27"/>
      <c r="AK503" s="27"/>
      <c r="AM503" s="27"/>
      <c r="AN503" s="27"/>
    </row>
    <row r="504" spans="1:54" ht="15.6">
      <c r="A504" s="246"/>
      <c r="B504" s="333">
        <f>+'Ark1'!C2009</f>
        <v>2024</v>
      </c>
      <c r="C504" s="266">
        <f>+'Ark1'!L2009</f>
        <v>12</v>
      </c>
      <c r="D504" s="266" t="s">
        <v>38</v>
      </c>
      <c r="E504" s="275">
        <f>+'Ark1'!AP2009</f>
        <v>31</v>
      </c>
      <c r="F504" s="274" t="str">
        <f>VLOOKUP(E504,RNR!$D$2:$E$38,2)</f>
        <v>Galloway</v>
      </c>
      <c r="G504" s="86" t="str">
        <f>+IF(H504=0,"",'Ark1'!Q2009)</f>
        <v/>
      </c>
      <c r="H504" s="366">
        <f>+'Ark1'!R2009</f>
        <v>0</v>
      </c>
      <c r="I504" s="28" t="str">
        <f>+IF(H504=0,"",'Ark1'!AE2009)</f>
        <v/>
      </c>
      <c r="J504" s="28"/>
      <c r="K504" s="28" t="str">
        <f>+IF(H504=0,"",'Ark1'!AF2009)</f>
        <v/>
      </c>
      <c r="L504" s="27" t="str">
        <f>+IF(H504=0,"",'Ark1'!T2009)</f>
        <v/>
      </c>
      <c r="M504" s="298" t="str">
        <f>+IF(H504=0,"",'Ark1'!U2009)</f>
        <v/>
      </c>
      <c r="N504" s="28"/>
      <c r="O504" s="33" t="str">
        <f>+IF(H504=0,"",'Ark1'!W2009)</f>
        <v/>
      </c>
      <c r="P504" s="33" t="str">
        <f>+IF(H504=0,"",'Ark1'!X2009)</f>
        <v/>
      </c>
      <c r="Q504" s="33" t="str">
        <f>+IF(H504=0,"",'Ark1'!AG2009)</f>
        <v/>
      </c>
      <c r="R504" s="33" t="str">
        <f>+IF(H504=0,"",'Ark1'!AH2009)</f>
        <v/>
      </c>
      <c r="S504" s="382" t="str">
        <f>+IF(H504=0,"",'Ark1'!AR2009)</f>
        <v/>
      </c>
      <c r="T504" s="114" t="str">
        <f>+IF(H504=0,"",'Ark1'!AS2009)</f>
        <v/>
      </c>
      <c r="U504" s="33" t="str">
        <f>+IF(H504=0,"",'Ark1'!Y2009)</f>
        <v/>
      </c>
      <c r="V504" s="27" t="str">
        <f>+IF(H504=0,"",'Ark1'!AA2009)</f>
        <v/>
      </c>
      <c r="W504" s="298" t="str">
        <f t="shared" si="43"/>
        <v/>
      </c>
      <c r="X504" s="33" t="str">
        <f t="shared" si="44"/>
        <v/>
      </c>
      <c r="Y504" s="28" t="str">
        <f t="shared" si="45"/>
        <v/>
      </c>
      <c r="Z504" s="246"/>
      <c r="AC504" s="28"/>
      <c r="AD504" s="27"/>
      <c r="AG504" s="27"/>
      <c r="AH504" s="27"/>
      <c r="AI504" s="27"/>
      <c r="AK504" s="27"/>
      <c r="AM504" s="27"/>
      <c r="AN504" s="27"/>
    </row>
    <row r="505" spans="1:54" ht="15.6">
      <c r="A505" s="246"/>
      <c r="B505" s="333">
        <f>+'Ark1'!C2010</f>
        <v>2024</v>
      </c>
      <c r="C505" s="266">
        <f>+'Ark1'!L2010</f>
        <v>12</v>
      </c>
      <c r="D505" s="266" t="s">
        <v>38</v>
      </c>
      <c r="E505" s="275">
        <f>+'Ark1'!AP2010</f>
        <v>32</v>
      </c>
      <c r="F505" s="274" t="str">
        <f>VLOOKUP(E505,RNR!$D$2:$E$38,2)</f>
        <v>Salers</v>
      </c>
      <c r="G505" s="86" t="str">
        <f>+IF(H505=0,"",'Ark1'!Q2010)</f>
        <v/>
      </c>
      <c r="H505" s="366">
        <f>+'Ark1'!R2010</f>
        <v>0</v>
      </c>
      <c r="I505" s="28" t="str">
        <f>+IF(H505=0,"",'Ark1'!AE2010)</f>
        <v/>
      </c>
      <c r="J505" s="28"/>
      <c r="K505" s="28" t="str">
        <f>+IF(H505=0,"",'Ark1'!AF2010)</f>
        <v/>
      </c>
      <c r="L505" s="27" t="str">
        <f>+IF(H505=0,"",'Ark1'!T2010)</f>
        <v/>
      </c>
      <c r="M505" s="298" t="str">
        <f>+IF(H505=0,"",'Ark1'!U2010)</f>
        <v/>
      </c>
      <c r="N505" s="28"/>
      <c r="O505" s="33" t="str">
        <f>+IF(H505=0,"",'Ark1'!W2010)</f>
        <v/>
      </c>
      <c r="P505" s="33" t="str">
        <f>+IF(H505=0,"",'Ark1'!X2010)</f>
        <v/>
      </c>
      <c r="Q505" s="33" t="str">
        <f>+IF(H505=0,"",'Ark1'!AG2010)</f>
        <v/>
      </c>
      <c r="R505" s="33" t="str">
        <f>+IF(H505=0,"",'Ark1'!AH2010)</f>
        <v/>
      </c>
      <c r="S505" s="382" t="str">
        <f>+IF(H505=0,"",'Ark1'!AR2010)</f>
        <v/>
      </c>
      <c r="T505" s="114" t="str">
        <f>+IF(H505=0,"",'Ark1'!AS2010)</f>
        <v/>
      </c>
      <c r="U505" s="33" t="str">
        <f>+IF(H505=0,"",'Ark1'!Y2010)</f>
        <v/>
      </c>
      <c r="V505" s="27" t="str">
        <f>+IF(H505=0,"",'Ark1'!AA2010)</f>
        <v/>
      </c>
      <c r="W505" s="298" t="str">
        <f t="shared" si="43"/>
        <v/>
      </c>
      <c r="X505" s="33" t="str">
        <f t="shared" si="44"/>
        <v/>
      </c>
      <c r="Y505" s="28" t="str">
        <f t="shared" si="45"/>
        <v/>
      </c>
      <c r="Z505" s="246"/>
      <c r="AC505" s="28"/>
      <c r="AD505" s="27"/>
      <c r="AG505" s="27"/>
      <c r="AH505" s="27"/>
      <c r="AI505" s="27"/>
      <c r="AK505" s="27"/>
      <c r="AM505" s="27"/>
      <c r="AN505" s="27"/>
    </row>
    <row r="506" spans="1:54" ht="15.6">
      <c r="A506" s="246"/>
      <c r="B506" s="333">
        <f>+'Ark1'!C2011</f>
        <v>2024</v>
      </c>
      <c r="C506" s="266">
        <f>+'Ark1'!L2011</f>
        <v>12</v>
      </c>
      <c r="D506" s="266" t="s">
        <v>38</v>
      </c>
      <c r="E506" s="275">
        <f>+'Ark1'!AP2011</f>
        <v>33</v>
      </c>
      <c r="F506" s="274" t="str">
        <f>VLOOKUP(E506,RNR!$D$2:$E$38,2)</f>
        <v>Chianina</v>
      </c>
      <c r="G506" s="86" t="str">
        <f>+IF(H506=0,"",'Ark1'!Q2011)</f>
        <v/>
      </c>
      <c r="H506" s="366">
        <f>+'Ark1'!R2011</f>
        <v>0</v>
      </c>
      <c r="I506" s="28" t="str">
        <f>+IF(H506=0,"",'Ark1'!AE2011)</f>
        <v/>
      </c>
      <c r="J506" s="28"/>
      <c r="K506" s="28" t="str">
        <f>+IF(H506=0,"",'Ark1'!AF2011)</f>
        <v/>
      </c>
      <c r="L506" s="27" t="str">
        <f>+IF(H506=0,"",'Ark1'!T2011)</f>
        <v/>
      </c>
      <c r="M506" s="298" t="str">
        <f>+IF(H506=0,"",'Ark1'!U2011)</f>
        <v/>
      </c>
      <c r="N506" s="28"/>
      <c r="O506" s="33" t="str">
        <f>+IF(H506=0,"",'Ark1'!W2011)</f>
        <v/>
      </c>
      <c r="P506" s="33" t="str">
        <f>+IF(H506=0,"",'Ark1'!X2011)</f>
        <v/>
      </c>
      <c r="Q506" s="33" t="str">
        <f>+IF(H506=0,"",'Ark1'!AG2011)</f>
        <v/>
      </c>
      <c r="R506" s="33" t="str">
        <f>+IF(H506=0,"",'Ark1'!AH2011)</f>
        <v/>
      </c>
      <c r="S506" s="382" t="str">
        <f>+IF(H506=0,"",'Ark1'!AR2011)</f>
        <v/>
      </c>
      <c r="T506" s="114" t="str">
        <f>+IF(H506=0,"",'Ark1'!AS2011)</f>
        <v/>
      </c>
      <c r="U506" s="33" t="str">
        <f>+IF(H506=0,"",'Ark1'!Y2011)</f>
        <v/>
      </c>
      <c r="V506" s="27" t="str">
        <f>+IF(H506=0,"",'Ark1'!AA2011)</f>
        <v/>
      </c>
      <c r="W506" s="298" t="str">
        <f t="shared" si="43"/>
        <v/>
      </c>
      <c r="X506" s="33" t="str">
        <f t="shared" si="44"/>
        <v/>
      </c>
      <c r="Y506" s="28" t="str">
        <f t="shared" si="45"/>
        <v/>
      </c>
      <c r="Z506" s="246"/>
      <c r="AC506" s="28"/>
      <c r="AD506" s="27"/>
      <c r="AG506" s="27"/>
      <c r="AH506" s="27"/>
      <c r="AI506" s="27"/>
      <c r="AK506" s="27"/>
      <c r="AM506" s="27"/>
      <c r="AN506" s="27"/>
    </row>
    <row r="507" spans="1:54" ht="15.6">
      <c r="A507" s="246"/>
      <c r="B507" s="333">
        <f>+'Ark1'!C2012</f>
        <v>2024</v>
      </c>
      <c r="C507" s="266">
        <f>+'Ark1'!L2012</f>
        <v>12</v>
      </c>
      <c r="D507" s="266" t="s">
        <v>38</v>
      </c>
      <c r="E507" s="275">
        <f>+'Ark1'!AP2012</f>
        <v>34</v>
      </c>
      <c r="F507" s="274" t="str">
        <f>VLOOKUP(E507,RNR!$D$2:$E$38,2)</f>
        <v>Belgisk blå</v>
      </c>
      <c r="G507" s="86" t="str">
        <f>+IF(H507=0,"",'Ark1'!Q2012)</f>
        <v/>
      </c>
      <c r="H507" s="366">
        <f>+'Ark1'!R2012</f>
        <v>0</v>
      </c>
      <c r="I507" s="28" t="str">
        <f>+IF(H507=0,"",'Ark1'!AE2012)</f>
        <v/>
      </c>
      <c r="J507" s="28"/>
      <c r="K507" s="28" t="str">
        <f>+IF(H507=0,"",'Ark1'!AF2012)</f>
        <v/>
      </c>
      <c r="L507" s="27" t="str">
        <f>+IF(H507=0,"",'Ark1'!T2012)</f>
        <v/>
      </c>
      <c r="M507" s="298" t="str">
        <f>+IF(H507=0,"",'Ark1'!U2012)</f>
        <v/>
      </c>
      <c r="N507" s="28"/>
      <c r="O507" s="33" t="str">
        <f>+IF(H507=0,"",'Ark1'!W2012)</f>
        <v/>
      </c>
      <c r="P507" s="33" t="str">
        <f>+IF(H507=0,"",'Ark1'!X2012)</f>
        <v/>
      </c>
      <c r="Q507" s="33" t="str">
        <f>+IF(H507=0,"",'Ark1'!AG2012)</f>
        <v/>
      </c>
      <c r="R507" s="33" t="str">
        <f>+IF(H507=0,"",'Ark1'!AH2012)</f>
        <v/>
      </c>
      <c r="S507" s="382" t="str">
        <f>+IF(H507=0,"",'Ark1'!AR2012)</f>
        <v/>
      </c>
      <c r="T507" s="114" t="str">
        <f>+IF(H507=0,"",'Ark1'!AS2012)</f>
        <v/>
      </c>
      <c r="U507" s="33" t="str">
        <f>+IF(H507=0,"",'Ark1'!Y2012)</f>
        <v/>
      </c>
      <c r="V507" s="27" t="str">
        <f>+IF(H507=0,"",'Ark1'!AA2012)</f>
        <v/>
      </c>
      <c r="W507" s="298" t="str">
        <f t="shared" si="43"/>
        <v/>
      </c>
      <c r="X507" s="33" t="str">
        <f t="shared" si="44"/>
        <v/>
      </c>
      <c r="Y507" s="28" t="str">
        <f t="shared" si="45"/>
        <v/>
      </c>
      <c r="Z507" s="246"/>
      <c r="AC507" s="28"/>
      <c r="AD507" s="27"/>
      <c r="AG507" s="27"/>
      <c r="AH507" s="27"/>
      <c r="AI507" s="27"/>
      <c r="AK507" s="27"/>
      <c r="AM507" s="27"/>
      <c r="AN507" s="27"/>
    </row>
    <row r="508" spans="1:54" ht="15.6">
      <c r="A508" s="246"/>
      <c r="B508" s="333">
        <f>+'Ark1'!C2013</f>
        <v>2024</v>
      </c>
      <c r="C508" s="266">
        <f>+'Ark1'!L2013</f>
        <v>12</v>
      </c>
      <c r="D508" s="266" t="s">
        <v>38</v>
      </c>
      <c r="E508" s="275">
        <f>+'Ark1'!AP2013</f>
        <v>39</v>
      </c>
      <c r="F508" s="274" t="str">
        <f>VLOOKUP(E508,RNR!$D$2:$E$38,2)</f>
        <v>Wagyu</v>
      </c>
      <c r="G508" s="86" t="str">
        <f>+IF(H508=0,"",'Ark1'!Q2013)</f>
        <v/>
      </c>
      <c r="H508" s="366">
        <f>+'Ark1'!R2013</f>
        <v>0</v>
      </c>
      <c r="I508" s="28" t="str">
        <f>+IF(H508=0,"",'Ark1'!AE2013)</f>
        <v/>
      </c>
      <c r="J508" s="28"/>
      <c r="K508" s="28" t="str">
        <f>+IF(H508=0,"",'Ark1'!AF2013)</f>
        <v/>
      </c>
      <c r="L508" s="27" t="str">
        <f>+IF(H508=0,"",'Ark1'!T2013)</f>
        <v/>
      </c>
      <c r="M508" s="298" t="str">
        <f>+IF(H508=0,"",'Ark1'!U2013)</f>
        <v/>
      </c>
      <c r="N508" s="28"/>
      <c r="O508" s="33" t="str">
        <f>+IF(H508=0,"",'Ark1'!W2013)</f>
        <v/>
      </c>
      <c r="P508" s="33" t="str">
        <f>+IF(H508=0,"",'Ark1'!X2013)</f>
        <v/>
      </c>
      <c r="Q508" s="33" t="str">
        <f>+IF(H508=0,"",'Ark1'!AG2013)</f>
        <v/>
      </c>
      <c r="R508" s="33" t="str">
        <f>+IF(H508=0,"",'Ark1'!AH2013)</f>
        <v/>
      </c>
      <c r="S508" s="382" t="str">
        <f>+IF(H508=0,"",'Ark1'!AR2013)</f>
        <v/>
      </c>
      <c r="T508" s="114" t="str">
        <f>+IF(H508=0,"",'Ark1'!AS2013)</f>
        <v/>
      </c>
      <c r="U508" s="33" t="str">
        <f>+IF(H508=0,"",'Ark1'!Y2013)</f>
        <v/>
      </c>
      <c r="V508" s="27" t="str">
        <f>+IF(H508=0,"",'Ark1'!AA2013)</f>
        <v/>
      </c>
      <c r="W508" s="298" t="str">
        <f t="shared" si="43"/>
        <v/>
      </c>
      <c r="X508" s="33" t="str">
        <f t="shared" si="44"/>
        <v/>
      </c>
      <c r="Y508" s="28" t="str">
        <f t="shared" si="45"/>
        <v/>
      </c>
      <c r="Z508" s="246"/>
      <c r="AC508" s="28"/>
      <c r="AD508" s="27"/>
      <c r="AG508" s="27"/>
      <c r="AH508" s="27"/>
      <c r="AI508" s="27"/>
      <c r="AK508" s="27"/>
      <c r="AM508" s="27"/>
      <c r="AN508" s="27"/>
    </row>
    <row r="509" spans="1:54" ht="15.6">
      <c r="A509" s="246"/>
      <c r="B509" s="333">
        <f>+'Ark1'!C2014</f>
        <v>2024</v>
      </c>
      <c r="C509" s="266">
        <f>+'Ark1'!L2014</f>
        <v>12</v>
      </c>
      <c r="D509" s="266" t="s">
        <v>38</v>
      </c>
      <c r="E509" s="275">
        <f>+'Ark1'!AP2014</f>
        <v>40</v>
      </c>
      <c r="F509" s="274" t="str">
        <f>VLOOKUP(E509,RNR!$D$2:$E$38,2)</f>
        <v>Jak (Bos Grunniens)</v>
      </c>
      <c r="G509" s="86" t="str">
        <f>+IF(H509=0,"",'Ark1'!Q2014)</f>
        <v/>
      </c>
      <c r="H509" s="366">
        <f>+'Ark1'!R2014</f>
        <v>0</v>
      </c>
      <c r="I509" s="28" t="str">
        <f>+IF(H509=0,"",'Ark1'!AE2014)</f>
        <v/>
      </c>
      <c r="J509" s="28"/>
      <c r="K509" s="28" t="str">
        <f>+IF(H509=0,"",'Ark1'!AF2014)</f>
        <v/>
      </c>
      <c r="L509" s="27" t="str">
        <f>+IF(H509=0,"",'Ark1'!T2014)</f>
        <v/>
      </c>
      <c r="M509" s="298" t="str">
        <f>+IF(H509=0,"",'Ark1'!U2014)</f>
        <v/>
      </c>
      <c r="N509" s="28"/>
      <c r="O509" s="33" t="str">
        <f>+IF(H509=0,"",'Ark1'!W2014)</f>
        <v/>
      </c>
      <c r="P509" s="33" t="str">
        <f>+IF(H509=0,"",'Ark1'!X2014)</f>
        <v/>
      </c>
      <c r="Q509" s="33" t="str">
        <f>+IF(H509=0,"",'Ark1'!AG2014)</f>
        <v/>
      </c>
      <c r="R509" s="33" t="str">
        <f>+IF(H509=0,"",'Ark1'!AH2014)</f>
        <v/>
      </c>
      <c r="S509" s="382" t="str">
        <f>+IF(H509=0,"",'Ark1'!AR2014)</f>
        <v/>
      </c>
      <c r="T509" s="114" t="str">
        <f>+IF(H509=0,"",'Ark1'!AS2014)</f>
        <v/>
      </c>
      <c r="U509" s="33" t="str">
        <f>+IF(H509=0,"",'Ark1'!Y2014)</f>
        <v/>
      </c>
      <c r="V509" s="27" t="str">
        <f>+IF(H509=0,"",'Ark1'!AA2014)</f>
        <v/>
      </c>
      <c r="W509" s="298" t="str">
        <f t="shared" si="43"/>
        <v/>
      </c>
      <c r="X509" s="33" t="str">
        <f t="shared" si="44"/>
        <v/>
      </c>
      <c r="Y509" s="28" t="str">
        <f t="shared" si="45"/>
        <v/>
      </c>
      <c r="Z509" s="246"/>
      <c r="AC509" s="28"/>
      <c r="AD509" s="27"/>
      <c r="AG509" s="27"/>
      <c r="AH509" s="27"/>
      <c r="AI509" s="27"/>
      <c r="AK509" s="27"/>
      <c r="AM509" s="27"/>
      <c r="AN509" s="27"/>
    </row>
    <row r="510" spans="1:54" ht="15.6">
      <c r="A510" s="246"/>
      <c r="B510" s="333">
        <f>+'Ark1'!C2015</f>
        <v>2024</v>
      </c>
      <c r="C510" s="266">
        <f>+'Ark1'!L2015</f>
        <v>12</v>
      </c>
      <c r="D510" s="266" t="s">
        <v>38</v>
      </c>
      <c r="E510" s="275">
        <f>+'Ark1'!AP2015</f>
        <v>98</v>
      </c>
      <c r="F510" s="274" t="str">
        <f>VLOOKUP(E510,RNR!$D$2:$E$38,2)</f>
        <v>Krysning</v>
      </c>
      <c r="G510" s="86" t="str">
        <f>+IF(H510=0,"",'Ark1'!Q2015)</f>
        <v/>
      </c>
      <c r="H510" s="366">
        <f>+'Ark1'!R2015</f>
        <v>0</v>
      </c>
      <c r="I510" s="28" t="str">
        <f>+IF(H510=0,"",'Ark1'!AE2015)</f>
        <v/>
      </c>
      <c r="J510" s="28"/>
      <c r="K510" s="28" t="str">
        <f>+IF(H510=0,"",'Ark1'!AF2015)</f>
        <v/>
      </c>
      <c r="L510" s="27" t="str">
        <f>+IF(H510=0,"",'Ark1'!T2015)</f>
        <v/>
      </c>
      <c r="M510" s="298" t="str">
        <f>+IF(H510=0,"",'Ark1'!U2015)</f>
        <v/>
      </c>
      <c r="N510" s="28"/>
      <c r="O510" s="33" t="str">
        <f>+IF(H510=0,"",'Ark1'!W2015)</f>
        <v/>
      </c>
      <c r="P510" s="33" t="str">
        <f>+IF(H510=0,"",'Ark1'!X2015)</f>
        <v/>
      </c>
      <c r="Q510" s="33" t="str">
        <f>+IF(H510=0,"",'Ark1'!AG2015)</f>
        <v/>
      </c>
      <c r="R510" s="33" t="str">
        <f>+IF(H510=0,"",'Ark1'!AH2015)</f>
        <v/>
      </c>
      <c r="S510" s="382" t="str">
        <f>+IF(H510=0,"",'Ark1'!AR2015)</f>
        <v/>
      </c>
      <c r="T510" s="114" t="str">
        <f>+IF(H510=0,"",'Ark1'!AS2015)</f>
        <v/>
      </c>
      <c r="U510" s="33" t="str">
        <f>+IF(H510=0,"",'Ark1'!Y2015)</f>
        <v/>
      </c>
      <c r="V510" s="27" t="str">
        <f>+IF(H510=0,"",'Ark1'!AA2015)</f>
        <v/>
      </c>
      <c r="W510" s="298" t="str">
        <f t="shared" si="43"/>
        <v/>
      </c>
      <c r="X510" s="33" t="str">
        <f t="shared" si="44"/>
        <v/>
      </c>
      <c r="Y510" s="28" t="str">
        <f t="shared" si="45"/>
        <v/>
      </c>
      <c r="Z510" s="246"/>
      <c r="AC510" s="28"/>
      <c r="AD510" s="27"/>
      <c r="AG510" s="27"/>
      <c r="AH510" s="27"/>
      <c r="AI510" s="27"/>
      <c r="AK510" s="27"/>
      <c r="AM510" s="27"/>
      <c r="AN510" s="27"/>
    </row>
    <row r="511" spans="1:54" ht="15.6">
      <c r="A511" s="246"/>
      <c r="B511" s="333">
        <f>+'Ark1'!C2016</f>
        <v>2024</v>
      </c>
      <c r="C511" s="266">
        <f>+'Ark1'!L2016</f>
        <v>12</v>
      </c>
      <c r="D511" s="266" t="s">
        <v>38</v>
      </c>
      <c r="E511" s="275">
        <f>+'Ark1'!AP2016</f>
        <v>99</v>
      </c>
      <c r="F511" s="274" t="str">
        <f>VLOOKUP(E511,RNR!$D$2:$E$38,2)</f>
        <v>Ukjent rase</v>
      </c>
      <c r="G511" s="86" t="str">
        <f>+IF(H511=0,"",'Ark1'!Q2016)</f>
        <v/>
      </c>
      <c r="H511" s="366">
        <f>+'Ark1'!R2016</f>
        <v>0</v>
      </c>
      <c r="I511" s="28" t="str">
        <f>+IF(H511=0,"",'Ark1'!AE2016)</f>
        <v/>
      </c>
      <c r="J511" s="28"/>
      <c r="K511" s="28" t="str">
        <f>+IF(H511=0,"",'Ark1'!AF2016)</f>
        <v/>
      </c>
      <c r="L511" s="27" t="str">
        <f>+IF(H511=0,"",'Ark1'!T2016)</f>
        <v/>
      </c>
      <c r="M511" s="298" t="str">
        <f>+IF(H511=0,"",'Ark1'!U2016)</f>
        <v/>
      </c>
      <c r="N511" s="28"/>
      <c r="O511" s="33" t="str">
        <f>+IF(H511=0,"",'Ark1'!W2016)</f>
        <v/>
      </c>
      <c r="P511" s="33" t="str">
        <f>+IF(H511=0,"",'Ark1'!X2016)</f>
        <v/>
      </c>
      <c r="Q511" s="33" t="str">
        <f>+IF(H511=0,"",'Ark1'!AG2016)</f>
        <v/>
      </c>
      <c r="R511" s="33" t="str">
        <f>+IF(H511=0,"",'Ark1'!AH2016)</f>
        <v/>
      </c>
      <c r="S511" s="382" t="str">
        <f>+IF(H511=0,"",'Ark1'!AR2016)</f>
        <v/>
      </c>
      <c r="T511" s="114" t="str">
        <f>+IF(H511=0,"",'Ark1'!AS2016)</f>
        <v/>
      </c>
      <c r="U511" s="33" t="str">
        <f>+IF(H511=0,"",'Ark1'!Y2016)</f>
        <v/>
      </c>
      <c r="V511" s="27" t="str">
        <f>+IF(H511=0,"",'Ark1'!AA2016)</f>
        <v/>
      </c>
      <c r="W511" s="298" t="str">
        <f t="shared" si="43"/>
        <v/>
      </c>
      <c r="X511" s="33" t="str">
        <f t="shared" si="44"/>
        <v/>
      </c>
      <c r="Y511" s="28" t="str">
        <f t="shared" si="45"/>
        <v/>
      </c>
      <c r="Z511" s="246"/>
      <c r="AC511" s="28"/>
      <c r="AD511" s="27"/>
      <c r="AG511" s="27"/>
      <c r="AH511" s="27"/>
      <c r="AI511" s="27"/>
      <c r="AK511" s="27"/>
      <c r="AM511" s="27"/>
      <c r="AN511" s="27"/>
    </row>
    <row r="512" spans="1:54" ht="19.8">
      <c r="A512" s="246"/>
      <c r="B512" s="246"/>
      <c r="C512" s="246"/>
      <c r="D512" s="246"/>
      <c r="E512" s="246"/>
      <c r="F512" s="274" t="e">
        <f>VLOOKUP(E512,RNR!$D$2:$E$38,2)</f>
        <v>#N/A</v>
      </c>
      <c r="G512" s="246"/>
      <c r="H512" s="246"/>
      <c r="I512" s="247"/>
      <c r="J512" s="246"/>
      <c r="K512" s="247"/>
      <c r="L512" s="246"/>
      <c r="M512" s="246"/>
      <c r="N512" s="246"/>
      <c r="O512" s="248"/>
      <c r="P512" s="248"/>
      <c r="Q512" s="246"/>
      <c r="R512" s="248"/>
      <c r="S512" s="248"/>
      <c r="T512" s="248"/>
      <c r="U512" s="248"/>
      <c r="V512" s="246"/>
      <c r="W512" s="246"/>
      <c r="X512" s="248"/>
      <c r="Y512" s="248"/>
      <c r="Z512" s="246"/>
      <c r="AA512" s="249"/>
      <c r="AC512" s="28"/>
      <c r="AD512" s="27"/>
      <c r="AE512" s="250"/>
      <c r="AF512" s="86"/>
      <c r="AJ512" s="86"/>
      <c r="BB512" s="262"/>
    </row>
    <row r="513" spans="1:54" ht="19.8">
      <c r="A513" s="246"/>
      <c r="B513" s="246"/>
      <c r="C513" s="246"/>
      <c r="D513" s="246"/>
      <c r="E513" s="246"/>
      <c r="F513" s="274" t="e">
        <f>VLOOKUP(E513,RNR!$D$2:$E$38,2)</f>
        <v>#N/A</v>
      </c>
      <c r="G513" s="246"/>
      <c r="H513" s="246"/>
      <c r="I513" s="247"/>
      <c r="J513" s="246"/>
      <c r="K513" s="247"/>
      <c r="L513" s="246"/>
      <c r="M513" s="246"/>
      <c r="N513" s="246"/>
      <c r="O513" s="248"/>
      <c r="P513" s="248"/>
      <c r="Q513" s="246"/>
      <c r="R513" s="248"/>
      <c r="S513" s="248"/>
      <c r="T513" s="248"/>
      <c r="U513" s="248"/>
      <c r="V513" s="246"/>
      <c r="W513" s="246"/>
      <c r="X513" s="248"/>
      <c r="Y513" s="248"/>
      <c r="Z513" s="246"/>
      <c r="AA513" s="249"/>
      <c r="AC513" s="28"/>
      <c r="AD513" s="27"/>
      <c r="AE513" s="250"/>
      <c r="AF513" s="86"/>
      <c r="AJ513" s="86"/>
      <c r="BB513" s="262"/>
    </row>
    <row r="514" spans="1:54" ht="19.8">
      <c r="A514" s="246"/>
      <c r="B514" s="246"/>
      <c r="C514" s="276" t="s">
        <v>0</v>
      </c>
      <c r="D514" s="277"/>
      <c r="E514" s="277" t="s">
        <v>39</v>
      </c>
      <c r="F514" s="274" t="e">
        <f>VLOOKUP(E514,RNR!$D$2:$E$38,2)</f>
        <v>#N/A</v>
      </c>
      <c r="G514" s="278" t="s">
        <v>609</v>
      </c>
      <c r="H514" s="279">
        <f>SUM(H519:H553)</f>
        <v>0</v>
      </c>
      <c r="I514" s="247"/>
      <c r="J514" s="246"/>
      <c r="K514" s="247"/>
      <c r="L514" s="246"/>
      <c r="M514" s="348">
        <f>+Klasse!O23</f>
        <v>0</v>
      </c>
      <c r="N514" s="246" t="s">
        <v>578</v>
      </c>
      <c r="O514" s="248"/>
      <c r="P514" s="248"/>
      <c r="Q514" s="246"/>
      <c r="R514" s="248"/>
      <c r="S514" s="248"/>
      <c r="T514" s="248"/>
      <c r="U514" s="248"/>
      <c r="V514" s="246"/>
      <c r="W514" s="348" t="str">
        <f>+Klasse!Z23</f>
        <v/>
      </c>
      <c r="X514" s="248" t="s">
        <v>646</v>
      </c>
      <c r="Y514" s="263"/>
      <c r="Z514" s="246"/>
      <c r="AA514" s="249"/>
      <c r="AC514" s="28"/>
      <c r="AD514" s="27"/>
      <c r="AE514" s="250"/>
      <c r="AF514" s="86"/>
      <c r="AJ514" s="86"/>
      <c r="BB514" s="262"/>
    </row>
    <row r="515" spans="1:54" ht="19.8">
      <c r="A515" s="246"/>
      <c r="B515" s="246"/>
      <c r="C515" s="276"/>
      <c r="D515" s="277"/>
      <c r="E515" s="277"/>
      <c r="F515" s="274" t="e">
        <f>VLOOKUP(E515,RNR!$D$2:$E$38,2)</f>
        <v>#N/A</v>
      </c>
      <c r="G515" s="277"/>
      <c r="H515" s="246"/>
      <c r="I515" s="247"/>
      <c r="J515" s="246"/>
      <c r="K515" s="247"/>
      <c r="L515" s="246"/>
      <c r="M515" s="246"/>
      <c r="N515" s="246"/>
      <c r="O515" s="248"/>
      <c r="P515" s="248"/>
      <c r="Q515" s="246"/>
      <c r="R515" s="248"/>
      <c r="S515" s="248"/>
      <c r="T515" s="248"/>
      <c r="U515" s="248"/>
      <c r="V515" s="246"/>
      <c r="W515" s="246"/>
      <c r="X515" s="248"/>
      <c r="Y515" s="263" t="s">
        <v>4</v>
      </c>
      <c r="Z515" s="246"/>
      <c r="AA515" s="249"/>
      <c r="AC515" s="28"/>
      <c r="AD515" s="27"/>
      <c r="AE515" s="250"/>
      <c r="AF515" s="86"/>
      <c r="AJ515" s="86"/>
      <c r="BB515" s="262"/>
    </row>
    <row r="516" spans="1:54" ht="19.8">
      <c r="A516" s="246"/>
      <c r="B516" s="246"/>
      <c r="C516" s="246"/>
      <c r="D516" s="246"/>
      <c r="E516" s="246"/>
      <c r="F516" s="274" t="e">
        <f>VLOOKUP(E516,RNR!$D$2:$E$38,2)</f>
        <v>#N/A</v>
      </c>
      <c r="G516" s="264" t="s">
        <v>4</v>
      </c>
      <c r="H516" s="246"/>
      <c r="I516" s="247"/>
      <c r="J516" s="247"/>
      <c r="K516" s="247"/>
      <c r="L516" s="264" t="s">
        <v>23</v>
      </c>
      <c r="M516" s="247"/>
      <c r="N516" s="247"/>
      <c r="O516" s="248" t="s">
        <v>402</v>
      </c>
      <c r="P516" s="248" t="s">
        <v>402</v>
      </c>
      <c r="Q516" s="265" t="s">
        <v>538</v>
      </c>
      <c r="R516" s="248" t="s">
        <v>402</v>
      </c>
      <c r="S516" s="248"/>
      <c r="T516" s="248"/>
      <c r="U516" s="265" t="s">
        <v>422</v>
      </c>
      <c r="V516" s="246"/>
      <c r="W516" s="264" t="s">
        <v>489</v>
      </c>
      <c r="X516" s="265" t="s">
        <v>77</v>
      </c>
      <c r="Y516" s="263" t="s">
        <v>9</v>
      </c>
      <c r="Z516" s="246"/>
      <c r="AA516" s="249"/>
      <c r="AC516" s="28"/>
      <c r="AD516" s="27"/>
      <c r="AE516" s="250"/>
      <c r="AF516" s="86"/>
      <c r="AJ516" s="86"/>
      <c r="BB516" s="262"/>
    </row>
    <row r="517" spans="1:54" ht="19.8">
      <c r="A517" s="246"/>
      <c r="B517" s="246"/>
      <c r="C517" s="246"/>
      <c r="D517" s="246"/>
      <c r="E517" s="264"/>
      <c r="F517" s="274" t="e">
        <f>VLOOKUP(E517,RNR!$D$2:$E$38,2)</f>
        <v>#N/A</v>
      </c>
      <c r="G517" s="264" t="s">
        <v>487</v>
      </c>
      <c r="H517" s="264" t="s">
        <v>4</v>
      </c>
      <c r="I517" s="263" t="s">
        <v>4</v>
      </c>
      <c r="J517" s="263"/>
      <c r="K517" s="263" t="s">
        <v>1</v>
      </c>
      <c r="L517" s="264" t="s">
        <v>493</v>
      </c>
      <c r="M517" s="263" t="s">
        <v>23</v>
      </c>
      <c r="N517" s="263"/>
      <c r="O517" s="265" t="s">
        <v>585</v>
      </c>
      <c r="P517" s="265" t="s">
        <v>500</v>
      </c>
      <c r="Q517" s="265" t="s">
        <v>563</v>
      </c>
      <c r="R517" s="265" t="s">
        <v>502</v>
      </c>
      <c r="S517" s="432" t="s">
        <v>23</v>
      </c>
      <c r="T517" s="432" t="s">
        <v>23</v>
      </c>
      <c r="U517" s="265"/>
      <c r="V517" s="264" t="s">
        <v>413</v>
      </c>
      <c r="W517" s="264" t="s">
        <v>498</v>
      </c>
      <c r="X517" s="265" t="s">
        <v>423</v>
      </c>
      <c r="Y517" s="263" t="s">
        <v>70</v>
      </c>
      <c r="Z517" s="246"/>
      <c r="AA517" s="249"/>
      <c r="AC517" s="28"/>
      <c r="AD517" s="27"/>
      <c r="AE517" s="250"/>
      <c r="AF517" s="86"/>
      <c r="AJ517" s="86"/>
      <c r="BB517" s="262"/>
    </row>
    <row r="518" spans="1:54" ht="19.8">
      <c r="A518" s="246"/>
      <c r="B518" s="246"/>
      <c r="C518" s="264" t="s">
        <v>0</v>
      </c>
      <c r="D518" s="264"/>
      <c r="E518" s="264" t="s">
        <v>432</v>
      </c>
      <c r="F518" s="274" t="e">
        <f>VLOOKUP(E518,RNR!$D$2:$E$38,2)</f>
        <v>#N/A</v>
      </c>
      <c r="G518" s="50" t="s">
        <v>488</v>
      </c>
      <c r="H518" s="50" t="s">
        <v>9</v>
      </c>
      <c r="I518" s="87" t="s">
        <v>402</v>
      </c>
      <c r="J518" s="87"/>
      <c r="K518" s="87" t="s">
        <v>402</v>
      </c>
      <c r="L518" s="50" t="s">
        <v>414</v>
      </c>
      <c r="M518" s="87" t="s">
        <v>44</v>
      </c>
      <c r="N518" s="87"/>
      <c r="O518" s="75" t="s">
        <v>561</v>
      </c>
      <c r="P518" s="75" t="s">
        <v>439</v>
      </c>
      <c r="Q518" s="75" t="s">
        <v>495</v>
      </c>
      <c r="R518" s="75" t="s">
        <v>482</v>
      </c>
      <c r="S518" s="432" t="s">
        <v>735</v>
      </c>
      <c r="T518" s="432" t="s">
        <v>736</v>
      </c>
      <c r="U518" s="75" t="s">
        <v>1</v>
      </c>
      <c r="V518" s="50" t="s">
        <v>414</v>
      </c>
      <c r="W518" s="50" t="s">
        <v>499</v>
      </c>
      <c r="X518" s="75" t="s">
        <v>424</v>
      </c>
      <c r="Y518" s="87" t="s">
        <v>566</v>
      </c>
      <c r="Z518" s="246"/>
      <c r="AA518" s="249"/>
      <c r="AC518" s="28"/>
      <c r="AD518" s="27"/>
      <c r="AE518" s="250"/>
      <c r="AF518" s="86"/>
      <c r="AJ518" s="86"/>
      <c r="BB518" s="262"/>
    </row>
    <row r="519" spans="1:54" ht="15.6">
      <c r="A519" s="246"/>
      <c r="B519" s="333">
        <f>+'Ark1'!C2017</f>
        <v>2024</v>
      </c>
      <c r="C519" s="266">
        <f>+'Ark1'!L2017</f>
        <v>13</v>
      </c>
      <c r="D519" s="266" t="s">
        <v>39</v>
      </c>
      <c r="E519" s="274">
        <f>+'Ark1'!AP2017</f>
        <v>1</v>
      </c>
      <c r="F519" s="274" t="str">
        <f>VLOOKUP(E519,RNR!$D$2:$E$38,2)</f>
        <v>NRF</v>
      </c>
      <c r="G519" s="266" t="str">
        <f>+IF(H519=0,"",'Ark1'!Q2017)</f>
        <v/>
      </c>
      <c r="H519" s="366">
        <f>+'Ark1'!R2017</f>
        <v>0</v>
      </c>
      <c r="I519" s="267" t="str">
        <f>+IF(H519=0,"",'Ark1'!AE2017)</f>
        <v/>
      </c>
      <c r="J519" s="267"/>
      <c r="K519" s="267" t="str">
        <f>+IF(H519=0,"",'Ark1'!AF2017)</f>
        <v/>
      </c>
      <c r="L519" s="268" t="str">
        <f>+IF(H519=0,"",'Ark1'!T2017)</f>
        <v/>
      </c>
      <c r="M519" s="298" t="str">
        <f>+IF(H519=0,"",'Ark1'!U2017)</f>
        <v/>
      </c>
      <c r="N519" s="267"/>
      <c r="O519" s="269" t="str">
        <f>+IF(H519=0,"",'Ark1'!W2017)</f>
        <v/>
      </c>
      <c r="P519" s="269" t="str">
        <f>+IF(H519=0,"",'Ark1'!X2017)</f>
        <v/>
      </c>
      <c r="Q519" s="269" t="str">
        <f>+IF(H519=0,"",'Ark1'!AG2017)</f>
        <v/>
      </c>
      <c r="R519" s="269" t="str">
        <f>+IF(H519=0,"",'Ark1'!AH2017)</f>
        <v/>
      </c>
      <c r="S519" s="382" t="str">
        <f>+IF(H519=0,"",'Ark1'!AR2017)</f>
        <v/>
      </c>
      <c r="T519" s="114" t="str">
        <f>+IF(H519=0,"",'Ark1'!AS2017)</f>
        <v/>
      </c>
      <c r="U519" s="269" t="str">
        <f>+IF(H519=0,"",'Ark1'!Y2017)</f>
        <v/>
      </c>
      <c r="V519" s="268" t="str">
        <f>+IF(H519=0,"",'Ark1'!AA2017)</f>
        <v/>
      </c>
      <c r="W519" s="298" t="str">
        <f t="shared" ref="W519:W553" si="46">IF(H519=0,"",1000*M519/Q519)</f>
        <v/>
      </c>
      <c r="X519" s="269" t="str">
        <f t="shared" ref="X519:X553" si="47">IF(H519=0,"",M519/C519)</f>
        <v/>
      </c>
      <c r="Y519" s="267" t="str">
        <f t="shared" ref="Y519:Y553" si="48">IF(H519=0,"",H519/G519)</f>
        <v/>
      </c>
      <c r="Z519" s="246"/>
      <c r="AC519" s="28"/>
      <c r="AD519" s="27"/>
      <c r="AG519" s="27"/>
      <c r="AH519" s="27"/>
      <c r="AI519" s="27"/>
      <c r="AK519" s="27"/>
    </row>
    <row r="520" spans="1:54" ht="15.6">
      <c r="A520" s="246"/>
      <c r="B520" s="333">
        <f>+'Ark1'!C2018</f>
        <v>2024</v>
      </c>
      <c r="C520" s="266">
        <f>+'Ark1'!L2018</f>
        <v>13</v>
      </c>
      <c r="D520" s="266" t="s">
        <v>39</v>
      </c>
      <c r="E520" s="274">
        <f>+'Ark1'!AP2018</f>
        <v>2</v>
      </c>
      <c r="F520" s="274" t="str">
        <f>VLOOKUP(E520,RNR!$D$2:$E$38,2)</f>
        <v>Jersey</v>
      </c>
      <c r="G520" s="266" t="str">
        <f>+IF(H520=0,"",'Ark1'!Q2018)</f>
        <v/>
      </c>
      <c r="H520" s="366">
        <f>+'Ark1'!R2018</f>
        <v>0</v>
      </c>
      <c r="I520" s="267" t="str">
        <f>+IF(H520=0,"",'Ark1'!AE2018)</f>
        <v/>
      </c>
      <c r="J520" s="267"/>
      <c r="K520" s="267" t="str">
        <f>+IF(H520=0,"",'Ark1'!AF2018)</f>
        <v/>
      </c>
      <c r="L520" s="268" t="str">
        <f>+IF(H520=0,"",'Ark1'!T2018)</f>
        <v/>
      </c>
      <c r="M520" s="298" t="str">
        <f>+IF(H520=0,"",'Ark1'!U2018)</f>
        <v/>
      </c>
      <c r="N520" s="267"/>
      <c r="O520" s="269" t="str">
        <f>+IF(H520=0,"",'Ark1'!W2018)</f>
        <v/>
      </c>
      <c r="P520" s="269" t="str">
        <f>+IF(H520=0,"",'Ark1'!X2018)</f>
        <v/>
      </c>
      <c r="Q520" s="269" t="str">
        <f>+IF(H520=0,"",'Ark1'!AG2018)</f>
        <v/>
      </c>
      <c r="R520" s="269" t="str">
        <f>+IF(H520=0,"",'Ark1'!AH2018)</f>
        <v/>
      </c>
      <c r="S520" s="382" t="str">
        <f>+IF(H520=0,"",'Ark1'!AR2018)</f>
        <v/>
      </c>
      <c r="T520" s="114" t="str">
        <f>+IF(H520=0,"",'Ark1'!AS2018)</f>
        <v/>
      </c>
      <c r="U520" s="269" t="str">
        <f>+IF(H520=0,"",'Ark1'!Y2018)</f>
        <v/>
      </c>
      <c r="V520" s="268" t="str">
        <f>+IF(H520=0,"",'Ark1'!AA2018)</f>
        <v/>
      </c>
      <c r="W520" s="298" t="str">
        <f t="shared" si="46"/>
        <v/>
      </c>
      <c r="X520" s="269" t="str">
        <f t="shared" si="47"/>
        <v/>
      </c>
      <c r="Y520" s="267" t="str">
        <f t="shared" si="48"/>
        <v/>
      </c>
      <c r="Z520" s="246"/>
      <c r="AC520" s="28"/>
      <c r="AD520" s="27"/>
      <c r="AG520" s="27"/>
      <c r="AH520" s="27"/>
      <c r="AI520" s="27"/>
      <c r="AK520" s="27"/>
    </row>
    <row r="521" spans="1:54" ht="15.6">
      <c r="A521" s="246"/>
      <c r="B521" s="333">
        <f>+'Ark1'!C2019</f>
        <v>2024</v>
      </c>
      <c r="C521" s="266">
        <f>+'Ark1'!L2019</f>
        <v>13</v>
      </c>
      <c r="D521" s="266" t="s">
        <v>39</v>
      </c>
      <c r="E521" s="274">
        <f>+'Ark1'!AP2019</f>
        <v>3</v>
      </c>
      <c r="F521" s="274" t="str">
        <f>VLOOKUP(E521,RNR!$D$2:$E$38,2)</f>
        <v>Sidet Trønderfe og Nordlandsfe</v>
      </c>
      <c r="G521" s="266" t="str">
        <f>+IF(H521=0,"",'Ark1'!Q2019)</f>
        <v/>
      </c>
      <c r="H521" s="366">
        <f>+'Ark1'!R2019</f>
        <v>0</v>
      </c>
      <c r="I521" s="267" t="str">
        <f>+IF(H521=0,"",'Ark1'!AE2019)</f>
        <v/>
      </c>
      <c r="J521" s="267"/>
      <c r="K521" s="267" t="str">
        <f>+IF(H521=0,"",'Ark1'!AF2019)</f>
        <v/>
      </c>
      <c r="L521" s="268" t="str">
        <f>+IF(H521=0,"",'Ark1'!T2019)</f>
        <v/>
      </c>
      <c r="M521" s="298" t="str">
        <f>+IF(H521=0,"",'Ark1'!U2019)</f>
        <v/>
      </c>
      <c r="N521" s="267"/>
      <c r="O521" s="269" t="str">
        <f>+IF(H521=0,"",'Ark1'!W2019)</f>
        <v/>
      </c>
      <c r="P521" s="269" t="str">
        <f>+IF(H521=0,"",'Ark1'!X2019)</f>
        <v/>
      </c>
      <c r="Q521" s="269" t="str">
        <f>+IF(H521=0,"",'Ark1'!AG2019)</f>
        <v/>
      </c>
      <c r="R521" s="269" t="str">
        <f>+IF(H521=0,"",'Ark1'!AH2019)</f>
        <v/>
      </c>
      <c r="S521" s="382" t="str">
        <f>+IF(H521=0,"",'Ark1'!AR2019)</f>
        <v/>
      </c>
      <c r="T521" s="114" t="str">
        <f>+IF(H521=0,"",'Ark1'!AS2019)</f>
        <v/>
      </c>
      <c r="U521" s="269" t="str">
        <f>+IF(H521=0,"",'Ark1'!Y2019)</f>
        <v/>
      </c>
      <c r="V521" s="268" t="str">
        <f>+IF(H521=0,"",'Ark1'!AA2019)</f>
        <v/>
      </c>
      <c r="W521" s="298" t="str">
        <f t="shared" si="46"/>
        <v/>
      </c>
      <c r="X521" s="269" t="str">
        <f t="shared" si="47"/>
        <v/>
      </c>
      <c r="Y521" s="267" t="str">
        <f t="shared" si="48"/>
        <v/>
      </c>
      <c r="Z521" s="246"/>
      <c r="AC521" s="28"/>
      <c r="AD521" s="27"/>
      <c r="AG521" s="27"/>
      <c r="AH521" s="27"/>
      <c r="AI521" s="27"/>
      <c r="AK521" s="27"/>
    </row>
    <row r="522" spans="1:54" ht="15.6">
      <c r="A522" s="246"/>
      <c r="B522" s="333">
        <f>+'Ark1'!C2020</f>
        <v>2024</v>
      </c>
      <c r="C522" s="266">
        <f>+'Ark1'!L2020</f>
        <v>13</v>
      </c>
      <c r="D522" s="266" t="s">
        <v>39</v>
      </c>
      <c r="E522" s="274">
        <f>+'Ark1'!AP2020</f>
        <v>4</v>
      </c>
      <c r="F522" s="274" t="str">
        <f>VLOOKUP(E522,RNR!$D$2:$E$38,2)</f>
        <v>Telemarkfe</v>
      </c>
      <c r="G522" s="266" t="str">
        <f>+IF(H522=0,"",'Ark1'!Q2020)</f>
        <v/>
      </c>
      <c r="H522" s="366">
        <f>+'Ark1'!R2020</f>
        <v>0</v>
      </c>
      <c r="I522" s="267" t="str">
        <f>+IF(H522=0,"",'Ark1'!AE2020)</f>
        <v/>
      </c>
      <c r="J522" s="267"/>
      <c r="K522" s="267" t="str">
        <f>+IF(H522=0,"",'Ark1'!AF2020)</f>
        <v/>
      </c>
      <c r="L522" s="268" t="str">
        <f>+IF(H522=0,"",'Ark1'!T2020)</f>
        <v/>
      </c>
      <c r="M522" s="298" t="str">
        <f>+IF(H522=0,"",'Ark1'!U2020)</f>
        <v/>
      </c>
      <c r="N522" s="267"/>
      <c r="O522" s="269" t="str">
        <f>+IF(H522=0,"",'Ark1'!W2020)</f>
        <v/>
      </c>
      <c r="P522" s="269" t="str">
        <f>+IF(H522=0,"",'Ark1'!X2020)</f>
        <v/>
      </c>
      <c r="Q522" s="269" t="str">
        <f>+IF(H522=0,"",'Ark1'!AG2020)</f>
        <v/>
      </c>
      <c r="R522" s="269" t="str">
        <f>+IF(H522=0,"",'Ark1'!AH2020)</f>
        <v/>
      </c>
      <c r="S522" s="382" t="str">
        <f>+IF(H522=0,"",'Ark1'!AR2020)</f>
        <v/>
      </c>
      <c r="T522" s="114" t="str">
        <f>+IF(H522=0,"",'Ark1'!AS2020)</f>
        <v/>
      </c>
      <c r="U522" s="269" t="str">
        <f>+IF(H522=0,"",'Ark1'!Y2020)</f>
        <v/>
      </c>
      <c r="V522" s="268" t="str">
        <f>+IF(H522=0,"",'Ark1'!AA2020)</f>
        <v/>
      </c>
      <c r="W522" s="298" t="str">
        <f t="shared" si="46"/>
        <v/>
      </c>
      <c r="X522" s="269" t="str">
        <f t="shared" si="47"/>
        <v/>
      </c>
      <c r="Y522" s="267" t="str">
        <f t="shared" si="48"/>
        <v/>
      </c>
      <c r="Z522" s="246"/>
      <c r="AC522" s="28"/>
      <c r="AD522" s="27"/>
      <c r="AG522" s="27"/>
      <c r="AH522" s="27"/>
      <c r="AI522" s="27"/>
      <c r="AK522" s="27"/>
    </row>
    <row r="523" spans="1:54" ht="15.6">
      <c r="A523" s="246"/>
      <c r="B523" s="333">
        <f>+'Ark1'!C2021</f>
        <v>2024</v>
      </c>
      <c r="C523" s="266">
        <f>+'Ark1'!L2021</f>
        <v>13</v>
      </c>
      <c r="D523" s="266" t="s">
        <v>39</v>
      </c>
      <c r="E523" s="274">
        <f>+'Ark1'!AP2021</f>
        <v>5</v>
      </c>
      <c r="F523" s="274" t="str">
        <f>VLOOKUP(E523,RNR!$D$2:$E$38,2)</f>
        <v>Dølafe</v>
      </c>
      <c r="G523" s="266" t="str">
        <f>+IF(H523=0,"",'Ark1'!Q2021)</f>
        <v/>
      </c>
      <c r="H523" s="366">
        <f>+'Ark1'!R2021</f>
        <v>0</v>
      </c>
      <c r="I523" s="267" t="str">
        <f>+IF(H523=0,"",'Ark1'!AE2021)</f>
        <v/>
      </c>
      <c r="J523" s="267"/>
      <c r="K523" s="267" t="str">
        <f>+IF(H523=0,"",'Ark1'!AF2021)</f>
        <v/>
      </c>
      <c r="L523" s="268" t="str">
        <f>+IF(H523=0,"",'Ark1'!T2021)</f>
        <v/>
      </c>
      <c r="M523" s="298" t="str">
        <f>+IF(H523=0,"",'Ark1'!U2021)</f>
        <v/>
      </c>
      <c r="N523" s="267"/>
      <c r="O523" s="269" t="str">
        <f>+IF(H523=0,"",'Ark1'!W2021)</f>
        <v/>
      </c>
      <c r="P523" s="269" t="str">
        <f>+IF(H523=0,"",'Ark1'!X2021)</f>
        <v/>
      </c>
      <c r="Q523" s="269" t="str">
        <f>+IF(H523=0,"",'Ark1'!AG2021)</f>
        <v/>
      </c>
      <c r="R523" s="269" t="str">
        <f>+IF(H523=0,"",'Ark1'!AH2021)</f>
        <v/>
      </c>
      <c r="S523" s="382" t="str">
        <f>+IF(H523=0,"",'Ark1'!AR2021)</f>
        <v/>
      </c>
      <c r="T523" s="114" t="str">
        <f>+IF(H523=0,"",'Ark1'!AS2021)</f>
        <v/>
      </c>
      <c r="U523" s="269" t="str">
        <f>+IF(H523=0,"",'Ark1'!Y2021)</f>
        <v/>
      </c>
      <c r="V523" s="268" t="str">
        <f>+IF(H523=0,"",'Ark1'!AA2021)</f>
        <v/>
      </c>
      <c r="W523" s="298" t="str">
        <f t="shared" si="46"/>
        <v/>
      </c>
      <c r="X523" s="269" t="str">
        <f t="shared" si="47"/>
        <v/>
      </c>
      <c r="Y523" s="267" t="str">
        <f t="shared" si="48"/>
        <v/>
      </c>
      <c r="Z523" s="246"/>
      <c r="AC523" s="28"/>
      <c r="AD523" s="27"/>
      <c r="AG523" s="27"/>
      <c r="AH523" s="27"/>
      <c r="AI523" s="27"/>
      <c r="AK523" s="27"/>
    </row>
    <row r="524" spans="1:54" ht="15.6">
      <c r="A524" s="246"/>
      <c r="B524" s="333">
        <f>+'Ark1'!C2022</f>
        <v>2024</v>
      </c>
      <c r="C524" s="266">
        <f>+'Ark1'!L2022</f>
        <v>13</v>
      </c>
      <c r="D524" s="266" t="s">
        <v>39</v>
      </c>
      <c r="E524" s="274">
        <f>+'Ark1'!AP2022</f>
        <v>6</v>
      </c>
      <c r="F524" s="274" t="str">
        <f>VLOOKUP(E524,RNR!$D$2:$E$38,2)</f>
        <v>Østlandsk Rødkolle</v>
      </c>
      <c r="G524" s="266" t="str">
        <f>+IF(H524=0,"",'Ark1'!Q2022)</f>
        <v/>
      </c>
      <c r="H524" s="366">
        <f>+'Ark1'!R2022</f>
        <v>0</v>
      </c>
      <c r="I524" s="267" t="str">
        <f>+IF(H524=0,"",'Ark1'!AE2022)</f>
        <v/>
      </c>
      <c r="J524" s="267"/>
      <c r="K524" s="267" t="str">
        <f>+IF(H524=0,"",'Ark1'!AF2022)</f>
        <v/>
      </c>
      <c r="L524" s="268" t="str">
        <f>+IF(H524=0,"",'Ark1'!T2022)</f>
        <v/>
      </c>
      <c r="M524" s="298" t="str">
        <f>+IF(H524=0,"",'Ark1'!U2022)</f>
        <v/>
      </c>
      <c r="N524" s="267"/>
      <c r="O524" s="269" t="str">
        <f>+IF(H524=0,"",'Ark1'!W2022)</f>
        <v/>
      </c>
      <c r="P524" s="269" t="str">
        <f>+IF(H524=0,"",'Ark1'!X2022)</f>
        <v/>
      </c>
      <c r="Q524" s="269" t="str">
        <f>+IF(H524=0,"",'Ark1'!AG2022)</f>
        <v/>
      </c>
      <c r="R524" s="269" t="str">
        <f>+IF(H524=0,"",'Ark1'!AH2022)</f>
        <v/>
      </c>
      <c r="S524" s="382" t="str">
        <f>+IF(H524=0,"",'Ark1'!AR2022)</f>
        <v/>
      </c>
      <c r="T524" s="114" t="str">
        <f>+IF(H524=0,"",'Ark1'!AS2022)</f>
        <v/>
      </c>
      <c r="U524" s="269" t="str">
        <f>+IF(H524=0,"",'Ark1'!Y2022)</f>
        <v/>
      </c>
      <c r="V524" s="268" t="str">
        <f>+IF(H524=0,"",'Ark1'!AA2022)</f>
        <v/>
      </c>
      <c r="W524" s="298" t="str">
        <f t="shared" si="46"/>
        <v/>
      </c>
      <c r="X524" s="269" t="str">
        <f t="shared" si="47"/>
        <v/>
      </c>
      <c r="Y524" s="267" t="str">
        <f t="shared" si="48"/>
        <v/>
      </c>
      <c r="Z524" s="246"/>
      <c r="AC524" s="28"/>
      <c r="AD524" s="27"/>
      <c r="AG524" s="27"/>
      <c r="AH524" s="27"/>
      <c r="AI524" s="27"/>
      <c r="AK524" s="27"/>
    </row>
    <row r="525" spans="1:54" ht="15.6">
      <c r="A525" s="246"/>
      <c r="B525" s="333">
        <f>+'Ark1'!C2023</f>
        <v>2024</v>
      </c>
      <c r="C525" s="266">
        <f>+'Ark1'!L2023</f>
        <v>13</v>
      </c>
      <c r="D525" s="266" t="s">
        <v>39</v>
      </c>
      <c r="E525" s="274">
        <f>+'Ark1'!AP2023</f>
        <v>7</v>
      </c>
      <c r="F525" s="274" t="str">
        <f>VLOOKUP(E525,RNR!$D$2:$E$38,2)</f>
        <v>Vestlandsk Raukolle</v>
      </c>
      <c r="G525" s="266" t="str">
        <f>+IF(H525=0,"",'Ark1'!Q2023)</f>
        <v/>
      </c>
      <c r="H525" s="366">
        <f>+'Ark1'!R2023</f>
        <v>0</v>
      </c>
      <c r="I525" s="267" t="str">
        <f>+IF(H525=0,"",'Ark1'!AE2023)</f>
        <v/>
      </c>
      <c r="J525" s="267"/>
      <c r="K525" s="267" t="str">
        <f>+IF(H525=0,"",'Ark1'!AF2023)</f>
        <v/>
      </c>
      <c r="L525" s="268" t="str">
        <f>+IF(H525=0,"",'Ark1'!T2023)</f>
        <v/>
      </c>
      <c r="M525" s="298" t="str">
        <f>+IF(H525=0,"",'Ark1'!U2023)</f>
        <v/>
      </c>
      <c r="N525" s="267"/>
      <c r="O525" s="269" t="str">
        <f>+IF(H525=0,"",'Ark1'!W2023)</f>
        <v/>
      </c>
      <c r="P525" s="269" t="str">
        <f>+IF(H525=0,"",'Ark1'!X2023)</f>
        <v/>
      </c>
      <c r="Q525" s="269" t="str">
        <f>+IF(H525=0,"",'Ark1'!AG2023)</f>
        <v/>
      </c>
      <c r="R525" s="269" t="str">
        <f>+IF(H525=0,"",'Ark1'!AH2023)</f>
        <v/>
      </c>
      <c r="S525" s="382" t="str">
        <f>+IF(H525=0,"",'Ark1'!AR2023)</f>
        <v/>
      </c>
      <c r="T525" s="114" t="str">
        <f>+IF(H525=0,"",'Ark1'!AS2023)</f>
        <v/>
      </c>
      <c r="U525" s="269" t="str">
        <f>+IF(H525=0,"",'Ark1'!Y2023)</f>
        <v/>
      </c>
      <c r="V525" s="268" t="str">
        <f>+IF(H525=0,"",'Ark1'!AA2023)</f>
        <v/>
      </c>
      <c r="W525" s="298" t="str">
        <f t="shared" si="46"/>
        <v/>
      </c>
      <c r="X525" s="269" t="str">
        <f t="shared" si="47"/>
        <v/>
      </c>
      <c r="Y525" s="267" t="str">
        <f t="shared" si="48"/>
        <v/>
      </c>
      <c r="Z525" s="246"/>
      <c r="AC525" s="28"/>
      <c r="AD525" s="27"/>
      <c r="AG525" s="27"/>
      <c r="AH525" s="27"/>
      <c r="AI525" s="27"/>
      <c r="AK525" s="27"/>
    </row>
    <row r="526" spans="1:54" ht="15.6">
      <c r="A526" s="246"/>
      <c r="B526" s="333">
        <f>+'Ark1'!C2024</f>
        <v>2024</v>
      </c>
      <c r="C526" s="266">
        <f>+'Ark1'!L2024</f>
        <v>13</v>
      </c>
      <c r="D526" s="266" t="s">
        <v>39</v>
      </c>
      <c r="E526" s="274">
        <f>+'Ark1'!AP2024</f>
        <v>8</v>
      </c>
      <c r="F526" s="274" t="str">
        <f>VLOOKUP(E526,RNR!$D$2:$E$38,2)</f>
        <v>Vestlandsk fjordfe</v>
      </c>
      <c r="G526" s="266" t="str">
        <f>+IF(H526=0,"",'Ark1'!Q2024)</f>
        <v/>
      </c>
      <c r="H526" s="366">
        <f>+'Ark1'!R2024</f>
        <v>0</v>
      </c>
      <c r="I526" s="267" t="str">
        <f>+IF(H526=0,"",'Ark1'!AE2024)</f>
        <v/>
      </c>
      <c r="J526" s="267"/>
      <c r="K526" s="267" t="str">
        <f>+IF(H526=0,"",'Ark1'!AF2024)</f>
        <v/>
      </c>
      <c r="L526" s="268" t="str">
        <f>+IF(H526=0,"",'Ark1'!T2024)</f>
        <v/>
      </c>
      <c r="M526" s="298" t="str">
        <f>+IF(H526=0,"",'Ark1'!U2024)</f>
        <v/>
      </c>
      <c r="N526" s="267"/>
      <c r="O526" s="269" t="str">
        <f>+IF(H526=0,"",'Ark1'!W2024)</f>
        <v/>
      </c>
      <c r="P526" s="269" t="str">
        <f>+IF(H526=0,"",'Ark1'!X2024)</f>
        <v/>
      </c>
      <c r="Q526" s="269" t="str">
        <f>+IF(H526=0,"",'Ark1'!AG2024)</f>
        <v/>
      </c>
      <c r="R526" s="269" t="str">
        <f>+IF(H526=0,"",'Ark1'!AH2024)</f>
        <v/>
      </c>
      <c r="S526" s="382" t="str">
        <f>+IF(H526=0,"",'Ark1'!AR2024)</f>
        <v/>
      </c>
      <c r="T526" s="114" t="str">
        <f>+IF(H526=0,"",'Ark1'!AS2024)</f>
        <v/>
      </c>
      <c r="U526" s="269" t="str">
        <f>+IF(H526=0,"",'Ark1'!Y2024)</f>
        <v/>
      </c>
      <c r="V526" s="268" t="str">
        <f>+IF(H526=0,"",'Ark1'!AA2024)</f>
        <v/>
      </c>
      <c r="W526" s="298" t="str">
        <f t="shared" si="46"/>
        <v/>
      </c>
      <c r="X526" s="269" t="str">
        <f t="shared" si="47"/>
        <v/>
      </c>
      <c r="Y526" s="267" t="str">
        <f t="shared" si="48"/>
        <v/>
      </c>
      <c r="Z526" s="246"/>
      <c r="AC526" s="28"/>
      <c r="AD526" s="27"/>
      <c r="AG526" s="27"/>
      <c r="AH526" s="27"/>
      <c r="AI526" s="27"/>
      <c r="AK526" s="27"/>
    </row>
    <row r="527" spans="1:54" ht="15.6">
      <c r="A527" s="246"/>
      <c r="B527" s="333">
        <f>+'Ark1'!C2025</f>
        <v>2024</v>
      </c>
      <c r="C527" s="266">
        <f>+'Ark1'!L2025</f>
        <v>13</v>
      </c>
      <c r="D527" s="266" t="s">
        <v>39</v>
      </c>
      <c r="E527" s="274">
        <f>+'Ark1'!AP2025</f>
        <v>9</v>
      </c>
      <c r="F527" s="274" t="str">
        <f>VLOOKUP(E527,RNR!$D$2:$E$38,2)</f>
        <v>Holstein</v>
      </c>
      <c r="G527" s="266" t="str">
        <f>+IF(H527=0,"",'Ark1'!Q2025)</f>
        <v/>
      </c>
      <c r="H527" s="366">
        <f>+'Ark1'!R2025</f>
        <v>0</v>
      </c>
      <c r="I527" s="267" t="str">
        <f>+IF(H527=0,"",'Ark1'!AE2025)</f>
        <v/>
      </c>
      <c r="J527" s="267"/>
      <c r="K527" s="267" t="str">
        <f>+IF(H527=0,"",'Ark1'!AF2025)</f>
        <v/>
      </c>
      <c r="L527" s="268" t="str">
        <f>+IF(H527=0,"",'Ark1'!T2025)</f>
        <v/>
      </c>
      <c r="M527" s="298" t="str">
        <f>+IF(H527=0,"",'Ark1'!U2025)</f>
        <v/>
      </c>
      <c r="N527" s="267"/>
      <c r="O527" s="269" t="str">
        <f>+IF(H527=0,"",'Ark1'!W2025)</f>
        <v/>
      </c>
      <c r="P527" s="269" t="str">
        <f>+IF(H527=0,"",'Ark1'!X2025)</f>
        <v/>
      </c>
      <c r="Q527" s="269" t="str">
        <f>+IF(H527=0,"",'Ark1'!AG2025)</f>
        <v/>
      </c>
      <c r="R527" s="269" t="str">
        <f>+IF(H527=0,"",'Ark1'!AH2025)</f>
        <v/>
      </c>
      <c r="S527" s="382" t="str">
        <f>+IF(H527=0,"",'Ark1'!AR2025)</f>
        <v/>
      </c>
      <c r="T527" s="114" t="str">
        <f>+IF(H527=0,"",'Ark1'!AS2025)</f>
        <v/>
      </c>
      <c r="U527" s="269" t="str">
        <f>+IF(H527=0,"",'Ark1'!Y2025)</f>
        <v/>
      </c>
      <c r="V527" s="268" t="str">
        <f>+IF(H527=0,"",'Ark1'!AA2025)</f>
        <v/>
      </c>
      <c r="W527" s="298" t="str">
        <f t="shared" si="46"/>
        <v/>
      </c>
      <c r="X527" s="269" t="str">
        <f t="shared" si="47"/>
        <v/>
      </c>
      <c r="Y527" s="267" t="str">
        <f t="shared" si="48"/>
        <v/>
      </c>
      <c r="Z527" s="246"/>
      <c r="AC527" s="28"/>
      <c r="AD527" s="27"/>
      <c r="AG527" s="27"/>
      <c r="AH527" s="27"/>
      <c r="AI527" s="27"/>
      <c r="AK527" s="27"/>
    </row>
    <row r="528" spans="1:54" ht="15.6">
      <c r="A528" s="246"/>
      <c r="B528" s="333">
        <f>+'Ark1'!C2026</f>
        <v>2024</v>
      </c>
      <c r="C528" s="266">
        <f>+'Ark1'!L2026</f>
        <v>13</v>
      </c>
      <c r="D528" s="266" t="s">
        <v>39</v>
      </c>
      <c r="E528" s="274">
        <f>+'Ark1'!AP2026</f>
        <v>10</v>
      </c>
      <c r="F528" s="274" t="str">
        <f>VLOOKUP(E528,RNR!$D$2:$E$38,2)</f>
        <v>Rød Dansk Mælkefe</v>
      </c>
      <c r="G528" s="266" t="str">
        <f>+IF(H528=0,"",'Ark1'!Q2026)</f>
        <v/>
      </c>
      <c r="H528" s="366">
        <f>+'Ark1'!R2026</f>
        <v>0</v>
      </c>
      <c r="I528" s="267" t="str">
        <f>+IF(H528=0,"",'Ark1'!AE2026)</f>
        <v/>
      </c>
      <c r="J528" s="267"/>
      <c r="K528" s="267" t="str">
        <f>+IF(H528=0,"",'Ark1'!AF2026)</f>
        <v/>
      </c>
      <c r="L528" s="268" t="str">
        <f>+IF(H528=0,"",'Ark1'!T2026)</f>
        <v/>
      </c>
      <c r="M528" s="298" t="str">
        <f>+IF(H528=0,"",'Ark1'!U2026)</f>
        <v/>
      </c>
      <c r="N528" s="267"/>
      <c r="O528" s="269" t="str">
        <f>+IF(H528=0,"",'Ark1'!W2026)</f>
        <v/>
      </c>
      <c r="P528" s="269" t="str">
        <f>+IF(H528=0,"",'Ark1'!X2026)</f>
        <v/>
      </c>
      <c r="Q528" s="269" t="str">
        <f>+IF(H528=0,"",'Ark1'!AG2026)</f>
        <v/>
      </c>
      <c r="R528" s="269" t="str">
        <f>+IF(H528=0,"",'Ark1'!AH2026)</f>
        <v/>
      </c>
      <c r="S528" s="382" t="str">
        <f>+IF(H528=0,"",'Ark1'!AR2026)</f>
        <v/>
      </c>
      <c r="T528" s="114" t="str">
        <f>+IF(H528=0,"",'Ark1'!AS2026)</f>
        <v/>
      </c>
      <c r="U528" s="269" t="str">
        <f>+IF(H528=0,"",'Ark1'!Y2026)</f>
        <v/>
      </c>
      <c r="V528" s="268" t="str">
        <f>+IF(H528=0,"",'Ark1'!AA2026)</f>
        <v/>
      </c>
      <c r="W528" s="298" t="str">
        <f t="shared" si="46"/>
        <v/>
      </c>
      <c r="X528" s="269" t="str">
        <f t="shared" si="47"/>
        <v/>
      </c>
      <c r="Y528" s="267" t="str">
        <f t="shared" si="48"/>
        <v/>
      </c>
      <c r="Z528" s="246"/>
      <c r="AC528" s="28"/>
      <c r="AD528" s="27"/>
      <c r="AG528" s="27"/>
      <c r="AH528" s="27"/>
      <c r="AI528" s="27"/>
      <c r="AK528" s="27"/>
    </row>
    <row r="529" spans="1:37" ht="15.6">
      <c r="A529" s="246"/>
      <c r="B529" s="333">
        <f>+'Ark1'!C2027</f>
        <v>2024</v>
      </c>
      <c r="C529" s="266">
        <f>+'Ark1'!L2027</f>
        <v>13</v>
      </c>
      <c r="D529" s="266" t="s">
        <v>39</v>
      </c>
      <c r="E529" s="274">
        <f>+'Ark1'!AP2027</f>
        <v>11</v>
      </c>
      <c r="F529" s="274" t="str">
        <f>VLOOKUP(E529,RNR!$D$2:$E$38,2)</f>
        <v>Brown Swiss</v>
      </c>
      <c r="G529" s="266" t="str">
        <f>+IF(H529=0,"",'Ark1'!Q2027)</f>
        <v/>
      </c>
      <c r="H529" s="366">
        <f>+'Ark1'!R2027</f>
        <v>0</v>
      </c>
      <c r="I529" s="267" t="str">
        <f>+IF(H529=0,"",'Ark1'!AE2027)</f>
        <v/>
      </c>
      <c r="J529" s="267"/>
      <c r="K529" s="267" t="str">
        <f>+IF(H529=0,"",'Ark1'!AF2027)</f>
        <v/>
      </c>
      <c r="L529" s="268" t="str">
        <f>+IF(H529=0,"",'Ark1'!T2027)</f>
        <v/>
      </c>
      <c r="M529" s="298" t="str">
        <f>+IF(H529=0,"",'Ark1'!U2027)</f>
        <v/>
      </c>
      <c r="N529" s="267"/>
      <c r="O529" s="269" t="str">
        <f>+IF(H529=0,"",'Ark1'!W2027)</f>
        <v/>
      </c>
      <c r="P529" s="269" t="str">
        <f>+IF(H529=0,"",'Ark1'!X2027)</f>
        <v/>
      </c>
      <c r="Q529" s="269" t="str">
        <f>+IF(H529=0,"",'Ark1'!AG2027)</f>
        <v/>
      </c>
      <c r="R529" s="269" t="str">
        <f>+IF(H529=0,"",'Ark1'!AH2027)</f>
        <v/>
      </c>
      <c r="S529" s="382" t="str">
        <f>+IF(H529=0,"",'Ark1'!AR2027)</f>
        <v/>
      </c>
      <c r="T529" s="114" t="str">
        <f>+IF(H529=0,"",'Ark1'!AS2027)</f>
        <v/>
      </c>
      <c r="U529" s="269" t="str">
        <f>+IF(H529=0,"",'Ark1'!Y2027)</f>
        <v/>
      </c>
      <c r="V529" s="268" t="str">
        <f>+IF(H529=0,"",'Ark1'!AA2027)</f>
        <v/>
      </c>
      <c r="W529" s="298" t="str">
        <f t="shared" si="46"/>
        <v/>
      </c>
      <c r="X529" s="269" t="str">
        <f t="shared" si="47"/>
        <v/>
      </c>
      <c r="Y529" s="267" t="str">
        <f t="shared" si="48"/>
        <v/>
      </c>
      <c r="Z529" s="246"/>
      <c r="AC529" s="28"/>
      <c r="AD529" s="27"/>
      <c r="AG529" s="27"/>
      <c r="AH529" s="27"/>
      <c r="AI529" s="27"/>
      <c r="AK529" s="27"/>
    </row>
    <row r="530" spans="1:37" ht="15.6">
      <c r="A530" s="246"/>
      <c r="B530" s="333">
        <f>+'Ark1'!C2028</f>
        <v>2024</v>
      </c>
      <c r="C530" s="266">
        <f>+'Ark1'!L2028</f>
        <v>13</v>
      </c>
      <c r="D530" s="266" t="s">
        <v>39</v>
      </c>
      <c r="E530" s="274">
        <f>+'Ark1'!AP2028</f>
        <v>12</v>
      </c>
      <c r="F530" s="274" t="str">
        <f>VLOOKUP(E530,RNR!$D$2:$E$38,2)</f>
        <v>Jarlsbergfe</v>
      </c>
      <c r="G530" s="266" t="str">
        <f>+IF(H530=0,"",'Ark1'!Q2028)</f>
        <v/>
      </c>
      <c r="H530" s="366">
        <f>+'Ark1'!R2028</f>
        <v>0</v>
      </c>
      <c r="I530" s="267" t="str">
        <f>+IF(H530=0,"",'Ark1'!AE2028)</f>
        <v/>
      </c>
      <c r="J530" s="267"/>
      <c r="K530" s="267" t="str">
        <f>+IF(H530=0,"",'Ark1'!AF2028)</f>
        <v/>
      </c>
      <c r="L530" s="268" t="str">
        <f>+IF(H530=0,"",'Ark1'!T2028)</f>
        <v/>
      </c>
      <c r="M530" s="298" t="str">
        <f>+IF(H530=0,"",'Ark1'!U2028)</f>
        <v/>
      </c>
      <c r="N530" s="267"/>
      <c r="O530" s="269" t="str">
        <f>+IF(H530=0,"",'Ark1'!W2028)</f>
        <v/>
      </c>
      <c r="P530" s="269" t="str">
        <f>+IF(H530=0,"",'Ark1'!X2028)</f>
        <v/>
      </c>
      <c r="Q530" s="269" t="str">
        <f>+IF(H530=0,"",'Ark1'!AG2028)</f>
        <v/>
      </c>
      <c r="R530" s="269" t="str">
        <f>+IF(H530=0,"",'Ark1'!AH2028)</f>
        <v/>
      </c>
      <c r="S530" s="382" t="str">
        <f>+IF(H530=0,"",'Ark1'!AR2028)</f>
        <v/>
      </c>
      <c r="T530" s="114" t="str">
        <f>+IF(H530=0,"",'Ark1'!AS2028)</f>
        <v/>
      </c>
      <c r="U530" s="269" t="str">
        <f>+IF(H530=0,"",'Ark1'!Y2028)</f>
        <v/>
      </c>
      <c r="V530" s="268" t="str">
        <f>+IF(H530=0,"",'Ark1'!AA2028)</f>
        <v/>
      </c>
      <c r="W530" s="298" t="str">
        <f t="shared" si="46"/>
        <v/>
      </c>
      <c r="X530" s="269" t="str">
        <f t="shared" si="47"/>
        <v/>
      </c>
      <c r="Y530" s="267" t="str">
        <f t="shared" si="48"/>
        <v/>
      </c>
      <c r="Z530" s="246"/>
      <c r="AC530" s="28"/>
      <c r="AD530" s="27"/>
      <c r="AG530" s="27"/>
      <c r="AH530" s="27"/>
      <c r="AI530" s="27"/>
      <c r="AK530" s="27"/>
    </row>
    <row r="531" spans="1:37" ht="15.6">
      <c r="A531" s="246"/>
      <c r="B531" s="333">
        <f>+'Ark1'!C2029</f>
        <v>2024</v>
      </c>
      <c r="C531" s="266">
        <f>+'Ark1'!L2029</f>
        <v>13</v>
      </c>
      <c r="D531" s="266" t="s">
        <v>39</v>
      </c>
      <c r="E531" s="274">
        <f>+'Ark1'!AP2029</f>
        <v>13</v>
      </c>
      <c r="F531" s="274" t="str">
        <f>VLOOKUP(E531,RNR!$D$2:$E$38,2)</f>
        <v>Fleckvieh</v>
      </c>
      <c r="G531" s="266" t="str">
        <f>+IF(H531=0,"",'Ark1'!Q2029)</f>
        <v/>
      </c>
      <c r="H531" s="366">
        <f>+'Ark1'!R2029</f>
        <v>0</v>
      </c>
      <c r="I531" s="267" t="str">
        <f>+IF(H531=0,"",'Ark1'!AE2029)</f>
        <v/>
      </c>
      <c r="J531" s="267"/>
      <c r="K531" s="267" t="str">
        <f>+IF(H531=0,"",'Ark1'!AF2029)</f>
        <v/>
      </c>
      <c r="L531" s="268" t="str">
        <f>+IF(H531=0,"",'Ark1'!T2029)</f>
        <v/>
      </c>
      <c r="M531" s="298" t="str">
        <f>+IF(H531=0,"",'Ark1'!U2029)</f>
        <v/>
      </c>
      <c r="N531" s="267"/>
      <c r="O531" s="269" t="str">
        <f>+IF(H531=0,"",'Ark1'!W2029)</f>
        <v/>
      </c>
      <c r="P531" s="269" t="str">
        <f>+IF(H531=0,"",'Ark1'!X2029)</f>
        <v/>
      </c>
      <c r="Q531" s="269" t="str">
        <f>+IF(H531=0,"",'Ark1'!AG2029)</f>
        <v/>
      </c>
      <c r="R531" s="269" t="str">
        <f>+IF(H531=0,"",'Ark1'!AH2029)</f>
        <v/>
      </c>
      <c r="S531" s="382" t="str">
        <f>+IF(H531=0,"",'Ark1'!AR2029)</f>
        <v/>
      </c>
      <c r="T531" s="114" t="str">
        <f>+IF(H531=0,"",'Ark1'!AS2029)</f>
        <v/>
      </c>
      <c r="U531" s="269" t="str">
        <f>+IF(H531=0,"",'Ark1'!Y2029)</f>
        <v/>
      </c>
      <c r="V531" s="268" t="str">
        <f>+IF(H531=0,"",'Ark1'!AA2029)</f>
        <v/>
      </c>
      <c r="W531" s="298" t="str">
        <f t="shared" si="46"/>
        <v/>
      </c>
      <c r="X531" s="269" t="str">
        <f t="shared" si="47"/>
        <v/>
      </c>
      <c r="Y531" s="267" t="str">
        <f t="shared" si="48"/>
        <v/>
      </c>
      <c r="Z531" s="246"/>
      <c r="AC531" s="28"/>
      <c r="AD531" s="27"/>
      <c r="AG531" s="27"/>
      <c r="AH531" s="27"/>
      <c r="AI531" s="27"/>
      <c r="AK531" s="27"/>
    </row>
    <row r="532" spans="1:37" ht="15.6">
      <c r="A532" s="246"/>
      <c r="B532" s="333">
        <f>+'Ark1'!C2030</f>
        <v>2024</v>
      </c>
      <c r="C532" s="266">
        <f>+'Ark1'!L2030</f>
        <v>13</v>
      </c>
      <c r="D532" s="266" t="s">
        <v>39</v>
      </c>
      <c r="E532" s="274">
        <f>+'Ark1'!AP2030</f>
        <v>14</v>
      </c>
      <c r="F532" s="274" t="str">
        <f>VLOOKUP(E532,RNR!$D$2:$E$38,2)</f>
        <v>Canadisk Ayrshire</v>
      </c>
      <c r="G532" s="266" t="str">
        <f>+IF(H532=0,"",'Ark1'!Q2030)</f>
        <v/>
      </c>
      <c r="H532" s="366">
        <f>+'Ark1'!R2030</f>
        <v>0</v>
      </c>
      <c r="I532" s="267" t="str">
        <f>+IF(H532=0,"",'Ark1'!AE2030)</f>
        <v/>
      </c>
      <c r="J532" s="267"/>
      <c r="K532" s="267" t="str">
        <f>+IF(H532=0,"",'Ark1'!AF2030)</f>
        <v/>
      </c>
      <c r="L532" s="268" t="str">
        <f>+IF(H532=0,"",'Ark1'!T2030)</f>
        <v/>
      </c>
      <c r="M532" s="298" t="str">
        <f>+IF(H532=0,"",'Ark1'!U2030)</f>
        <v/>
      </c>
      <c r="N532" s="267"/>
      <c r="O532" s="269" t="str">
        <f>+IF(H532=0,"",'Ark1'!W2030)</f>
        <v/>
      </c>
      <c r="P532" s="269" t="str">
        <f>+IF(H532=0,"",'Ark1'!X2030)</f>
        <v/>
      </c>
      <c r="Q532" s="269" t="str">
        <f>+IF(H532=0,"",'Ark1'!AG2030)</f>
        <v/>
      </c>
      <c r="R532" s="269" t="str">
        <f>+IF(H532=0,"",'Ark1'!AH2030)</f>
        <v/>
      </c>
      <c r="S532" s="382" t="str">
        <f>+IF(H532=0,"",'Ark1'!AR2030)</f>
        <v/>
      </c>
      <c r="T532" s="114" t="str">
        <f>+IF(H532=0,"",'Ark1'!AS2030)</f>
        <v/>
      </c>
      <c r="U532" s="269" t="str">
        <f>+IF(H532=0,"",'Ark1'!Y2030)</f>
        <v/>
      </c>
      <c r="V532" s="268" t="str">
        <f>+IF(H532=0,"",'Ark1'!AA2030)</f>
        <v/>
      </c>
      <c r="W532" s="298" t="str">
        <f t="shared" si="46"/>
        <v/>
      </c>
      <c r="X532" s="269" t="str">
        <f t="shared" si="47"/>
        <v/>
      </c>
      <c r="Y532" s="267" t="str">
        <f t="shared" si="48"/>
        <v/>
      </c>
      <c r="Z532" s="246"/>
      <c r="AC532" s="28"/>
      <c r="AD532" s="27"/>
      <c r="AG532" s="27"/>
      <c r="AH532" s="27"/>
      <c r="AI532" s="27"/>
      <c r="AK532" s="27"/>
    </row>
    <row r="533" spans="1:37" ht="15.6">
      <c r="A533" s="246"/>
      <c r="B533" s="333">
        <f>+'Ark1'!C2031</f>
        <v>2024</v>
      </c>
      <c r="C533" s="266">
        <f>+'Ark1'!L2031</f>
        <v>13</v>
      </c>
      <c r="D533" s="266" t="s">
        <v>39</v>
      </c>
      <c r="E533" s="274">
        <f>+'Ark1'!AP2031</f>
        <v>15</v>
      </c>
      <c r="F533" s="274" t="str">
        <f>VLOOKUP(E533,RNR!$D$2:$E$38,2)</f>
        <v>Montbéliard</v>
      </c>
      <c r="G533" s="266" t="str">
        <f>+IF(H533=0,"",'Ark1'!Q2031)</f>
        <v/>
      </c>
      <c r="H533" s="366">
        <f>+'Ark1'!R2031</f>
        <v>0</v>
      </c>
      <c r="I533" s="267" t="str">
        <f>+IF(H533=0,"",'Ark1'!AE2031)</f>
        <v/>
      </c>
      <c r="J533" s="267"/>
      <c r="K533" s="267" t="str">
        <f>+IF(H533=0,"",'Ark1'!AF2031)</f>
        <v/>
      </c>
      <c r="L533" s="268" t="str">
        <f>+IF(H533=0,"",'Ark1'!T2031)</f>
        <v/>
      </c>
      <c r="M533" s="298" t="str">
        <f>+IF(H533=0,"",'Ark1'!U2031)</f>
        <v/>
      </c>
      <c r="N533" s="267"/>
      <c r="O533" s="269" t="str">
        <f>+IF(H533=0,"",'Ark1'!W2031)</f>
        <v/>
      </c>
      <c r="P533" s="269" t="str">
        <f>+IF(H533=0,"",'Ark1'!X2031)</f>
        <v/>
      </c>
      <c r="Q533" s="269" t="str">
        <f>+IF(H533=0,"",'Ark1'!AG2031)</f>
        <v/>
      </c>
      <c r="R533" s="269" t="str">
        <f>+IF(H533=0,"",'Ark1'!AH2031)</f>
        <v/>
      </c>
      <c r="S533" s="382" t="str">
        <f>+IF(H533=0,"",'Ark1'!AR2031)</f>
        <v/>
      </c>
      <c r="T533" s="114" t="str">
        <f>+IF(H533=0,"",'Ark1'!AS2031)</f>
        <v/>
      </c>
      <c r="U533" s="269" t="str">
        <f>+IF(H533=0,"",'Ark1'!Y2031)</f>
        <v/>
      </c>
      <c r="V533" s="268" t="str">
        <f>+IF(H533=0,"",'Ark1'!AA2031)</f>
        <v/>
      </c>
      <c r="W533" s="298" t="str">
        <f t="shared" si="46"/>
        <v/>
      </c>
      <c r="X533" s="269" t="str">
        <f t="shared" si="47"/>
        <v/>
      </c>
      <c r="Y533" s="267" t="str">
        <f t="shared" si="48"/>
        <v/>
      </c>
      <c r="Z533" s="246"/>
      <c r="AC533" s="28"/>
      <c r="AD533" s="27"/>
      <c r="AG533" s="27"/>
      <c r="AH533" s="27"/>
      <c r="AI533" s="27"/>
      <c r="AK533" s="27"/>
    </row>
    <row r="534" spans="1:37" ht="15.6">
      <c r="A534" s="246"/>
      <c r="B534" s="333">
        <f>+'Ark1'!C2032</f>
        <v>2024</v>
      </c>
      <c r="C534" s="266">
        <f>+'Ark1'!L2032</f>
        <v>13</v>
      </c>
      <c r="D534" s="266" t="s">
        <v>39</v>
      </c>
      <c r="E534" s="274">
        <f>+'Ark1'!AP2032</f>
        <v>16</v>
      </c>
      <c r="F534" s="274" t="str">
        <f>VLOOKUP(E534,RNR!$D$2:$E$38,2)</f>
        <v>Mørefe</v>
      </c>
      <c r="G534" s="266" t="str">
        <f>+IF(H534=0,"",'Ark1'!Q2032)</f>
        <v/>
      </c>
      <c r="H534" s="366">
        <f>+'Ark1'!R2032</f>
        <v>0</v>
      </c>
      <c r="I534" s="267" t="str">
        <f>+IF(H534=0,"",'Ark1'!AE2032)</f>
        <v/>
      </c>
      <c r="J534" s="267"/>
      <c r="K534" s="267" t="str">
        <f>+IF(H534=0,"",'Ark1'!AF2032)</f>
        <v/>
      </c>
      <c r="L534" s="268" t="str">
        <f>+IF(H534=0,"",'Ark1'!T2032)</f>
        <v/>
      </c>
      <c r="M534" s="298" t="str">
        <f>+IF(H534=0,"",'Ark1'!U2032)</f>
        <v/>
      </c>
      <c r="N534" s="267"/>
      <c r="O534" s="269" t="str">
        <f>+IF(H534=0,"",'Ark1'!W2032)</f>
        <v/>
      </c>
      <c r="P534" s="269" t="str">
        <f>+IF(H534=0,"",'Ark1'!X2032)</f>
        <v/>
      </c>
      <c r="Q534" s="269" t="str">
        <f>+IF(H534=0,"",'Ark1'!AG2032)</f>
        <v/>
      </c>
      <c r="R534" s="269" t="str">
        <f>+IF(H534=0,"",'Ark1'!AH2032)</f>
        <v/>
      </c>
      <c r="S534" s="382" t="str">
        <f>+IF(H534=0,"",'Ark1'!AR2032)</f>
        <v/>
      </c>
      <c r="T534" s="114" t="str">
        <f>+IF(H534=0,"",'Ark1'!AS2032)</f>
        <v/>
      </c>
      <c r="U534" s="269" t="str">
        <f>+IF(H534=0,"",'Ark1'!Y2032)</f>
        <v/>
      </c>
      <c r="V534" s="268" t="str">
        <f>+IF(H534=0,"",'Ark1'!AA2032)</f>
        <v/>
      </c>
      <c r="W534" s="298" t="str">
        <f t="shared" si="46"/>
        <v/>
      </c>
      <c r="X534" s="269" t="str">
        <f t="shared" si="47"/>
        <v/>
      </c>
      <c r="Y534" s="267" t="str">
        <f t="shared" si="48"/>
        <v/>
      </c>
      <c r="Z534" s="246"/>
      <c r="AC534" s="28"/>
      <c r="AD534" s="27"/>
      <c r="AG534" s="27"/>
      <c r="AH534" s="27"/>
      <c r="AI534" s="27"/>
      <c r="AK534" s="27"/>
    </row>
    <row r="535" spans="1:37" ht="15.6">
      <c r="A535" s="246"/>
      <c r="B535" s="333">
        <f>+'Ark1'!C2033</f>
        <v>2024</v>
      </c>
      <c r="C535" s="266">
        <f>+'Ark1'!L2033</f>
        <v>13</v>
      </c>
      <c r="D535" s="266" t="s">
        <v>39</v>
      </c>
      <c r="E535" s="274">
        <f>+'Ark1'!AP2033</f>
        <v>17</v>
      </c>
      <c r="F535" s="274" t="str">
        <f>VLOOKUP(E535,RNR!$D$2:$E$38,2)</f>
        <v>Normande</v>
      </c>
      <c r="G535" s="266" t="str">
        <f>+IF(H535=0,"",'Ark1'!Q2033)</f>
        <v/>
      </c>
      <c r="H535" s="366">
        <f>+'Ark1'!R2033</f>
        <v>0</v>
      </c>
      <c r="I535" s="267" t="str">
        <f>+IF(H535=0,"",'Ark1'!AE2033)</f>
        <v/>
      </c>
      <c r="J535" s="267"/>
      <c r="K535" s="267" t="str">
        <f>+IF(H535=0,"",'Ark1'!AF2033)</f>
        <v/>
      </c>
      <c r="L535" s="268" t="str">
        <f>+IF(H535=0,"",'Ark1'!T2033)</f>
        <v/>
      </c>
      <c r="M535" s="298" t="str">
        <f>+IF(H535=0,"",'Ark1'!U2033)</f>
        <v/>
      </c>
      <c r="N535" s="267"/>
      <c r="O535" s="269" t="str">
        <f>+IF(H535=0,"",'Ark1'!W2033)</f>
        <v/>
      </c>
      <c r="P535" s="269" t="str">
        <f>+IF(H535=0,"",'Ark1'!X2033)</f>
        <v/>
      </c>
      <c r="Q535" s="269" t="str">
        <f>+IF(H535=0,"",'Ark1'!AG2033)</f>
        <v/>
      </c>
      <c r="R535" s="269" t="str">
        <f>+IF(H535=0,"",'Ark1'!AH2033)</f>
        <v/>
      </c>
      <c r="S535" s="382" t="str">
        <f>+IF(H535=0,"",'Ark1'!AR2033)</f>
        <v/>
      </c>
      <c r="T535" s="114" t="str">
        <f>+IF(H535=0,"",'Ark1'!AS2033)</f>
        <v/>
      </c>
      <c r="U535" s="269" t="str">
        <f>+IF(H535=0,"",'Ark1'!Y2033)</f>
        <v/>
      </c>
      <c r="V535" s="268" t="str">
        <f>+IF(H535=0,"",'Ark1'!AA2033)</f>
        <v/>
      </c>
      <c r="W535" s="298" t="str">
        <f t="shared" si="46"/>
        <v/>
      </c>
      <c r="X535" s="269" t="str">
        <f t="shared" si="47"/>
        <v/>
      </c>
      <c r="Y535" s="267" t="str">
        <f t="shared" si="48"/>
        <v/>
      </c>
      <c r="Z535" s="246"/>
      <c r="AC535" s="28"/>
      <c r="AD535" s="27"/>
      <c r="AG535" s="27"/>
      <c r="AH535" s="27"/>
      <c r="AI535" s="27"/>
      <c r="AK535" s="27"/>
    </row>
    <row r="536" spans="1:37" ht="15.6">
      <c r="A536" s="246"/>
      <c r="B536" s="333">
        <f>+'Ark1'!C2034</f>
        <v>2024</v>
      </c>
      <c r="C536" s="266">
        <f>+'Ark1'!L2034</f>
        <v>13</v>
      </c>
      <c r="D536" s="266" t="s">
        <v>39</v>
      </c>
      <c r="E536" s="274">
        <f>+'Ark1'!AP2034</f>
        <v>21</v>
      </c>
      <c r="F536" s="274" t="str">
        <f>VLOOKUP(E536,RNR!$D$2:$E$38,2)</f>
        <v>Hereford</v>
      </c>
      <c r="G536" s="266" t="str">
        <f>+IF(H536=0,"",'Ark1'!Q2034)</f>
        <v/>
      </c>
      <c r="H536" s="366">
        <f>+'Ark1'!R2034</f>
        <v>0</v>
      </c>
      <c r="I536" s="267" t="str">
        <f>+IF(H536=0,"",'Ark1'!AE2034)</f>
        <v/>
      </c>
      <c r="J536" s="267"/>
      <c r="K536" s="267" t="str">
        <f>+IF(H536=0,"",'Ark1'!AF2034)</f>
        <v/>
      </c>
      <c r="L536" s="268" t="str">
        <f>+IF(H536=0,"",'Ark1'!T2034)</f>
        <v/>
      </c>
      <c r="M536" s="298" t="str">
        <f>+IF(H536=0,"",'Ark1'!U2034)</f>
        <v/>
      </c>
      <c r="N536" s="267"/>
      <c r="O536" s="269" t="str">
        <f>+IF(H536=0,"",'Ark1'!W2034)</f>
        <v/>
      </c>
      <c r="P536" s="269" t="str">
        <f>+IF(H536=0,"",'Ark1'!X2034)</f>
        <v/>
      </c>
      <c r="Q536" s="269" t="str">
        <f>+IF(H536=0,"",'Ark1'!AG2034)</f>
        <v/>
      </c>
      <c r="R536" s="269" t="str">
        <f>+IF(H536=0,"",'Ark1'!AH2034)</f>
        <v/>
      </c>
      <c r="S536" s="382" t="str">
        <f>+IF(H536=0,"",'Ark1'!AR2034)</f>
        <v/>
      </c>
      <c r="T536" s="114" t="str">
        <f>+IF(H536=0,"",'Ark1'!AS2034)</f>
        <v/>
      </c>
      <c r="U536" s="269" t="str">
        <f>+IF(H536=0,"",'Ark1'!Y2034)</f>
        <v/>
      </c>
      <c r="V536" s="268" t="str">
        <f>+IF(H536=0,"",'Ark1'!AA2034)</f>
        <v/>
      </c>
      <c r="W536" s="298" t="str">
        <f t="shared" si="46"/>
        <v/>
      </c>
      <c r="X536" s="269" t="str">
        <f t="shared" si="47"/>
        <v/>
      </c>
      <c r="Y536" s="267" t="str">
        <f t="shared" si="48"/>
        <v/>
      </c>
      <c r="Z536" s="246"/>
      <c r="AC536" s="28"/>
      <c r="AD536" s="27"/>
      <c r="AG536" s="27"/>
      <c r="AH536" s="27"/>
      <c r="AI536" s="27"/>
      <c r="AK536" s="27"/>
    </row>
    <row r="537" spans="1:37" ht="15.6">
      <c r="A537" s="246"/>
      <c r="B537" s="333">
        <f>+'Ark1'!C2035</f>
        <v>2024</v>
      </c>
      <c r="C537" s="266">
        <f>+'Ark1'!L2035</f>
        <v>13</v>
      </c>
      <c r="D537" s="266" t="s">
        <v>39</v>
      </c>
      <c r="E537" s="274">
        <f>+'Ark1'!AP2035</f>
        <v>22</v>
      </c>
      <c r="F537" s="274" t="str">
        <f>VLOOKUP(E537,RNR!$D$2:$E$38,2)</f>
        <v>Charolais</v>
      </c>
      <c r="G537" s="266" t="str">
        <f>+IF(H537=0,"",'Ark1'!Q2035)</f>
        <v/>
      </c>
      <c r="H537" s="366">
        <f>+'Ark1'!R2035</f>
        <v>0</v>
      </c>
      <c r="I537" s="267" t="str">
        <f>+IF(H537=0,"",'Ark1'!AE2035)</f>
        <v/>
      </c>
      <c r="J537" s="267"/>
      <c r="K537" s="267" t="str">
        <f>+IF(H537=0,"",'Ark1'!AF2035)</f>
        <v/>
      </c>
      <c r="L537" s="268" t="str">
        <f>+IF(H537=0,"",'Ark1'!T2035)</f>
        <v/>
      </c>
      <c r="M537" s="298" t="str">
        <f>+IF(H537=0,"",'Ark1'!U2035)</f>
        <v/>
      </c>
      <c r="N537" s="267"/>
      <c r="O537" s="269" t="str">
        <f>+IF(H537=0,"",'Ark1'!W2035)</f>
        <v/>
      </c>
      <c r="P537" s="269" t="str">
        <f>+IF(H537=0,"",'Ark1'!X2035)</f>
        <v/>
      </c>
      <c r="Q537" s="269" t="str">
        <f>+IF(H537=0,"",'Ark1'!AG2035)</f>
        <v/>
      </c>
      <c r="R537" s="269" t="str">
        <f>+IF(H537=0,"",'Ark1'!AH2035)</f>
        <v/>
      </c>
      <c r="S537" s="382" t="str">
        <f>+IF(H537=0,"",'Ark1'!AR2035)</f>
        <v/>
      </c>
      <c r="T537" s="114" t="str">
        <f>+IF(H537=0,"",'Ark1'!AS2035)</f>
        <v/>
      </c>
      <c r="U537" s="269" t="str">
        <f>+IF(H537=0,"",'Ark1'!Y2035)</f>
        <v/>
      </c>
      <c r="V537" s="268" t="str">
        <f>+IF(H537=0,"",'Ark1'!AA2035)</f>
        <v/>
      </c>
      <c r="W537" s="298" t="str">
        <f t="shared" si="46"/>
        <v/>
      </c>
      <c r="X537" s="269" t="str">
        <f t="shared" si="47"/>
        <v/>
      </c>
      <c r="Y537" s="267" t="str">
        <f t="shared" si="48"/>
        <v/>
      </c>
      <c r="Z537" s="246"/>
      <c r="AC537" s="28"/>
      <c r="AD537" s="27"/>
      <c r="AG537" s="27"/>
      <c r="AH537" s="27"/>
      <c r="AI537" s="27"/>
      <c r="AK537" s="27"/>
    </row>
    <row r="538" spans="1:37" ht="15.6">
      <c r="A538" s="246"/>
      <c r="B538" s="333">
        <f>+'Ark1'!C2036</f>
        <v>2024</v>
      </c>
      <c r="C538" s="266">
        <f>+'Ark1'!L2036</f>
        <v>13</v>
      </c>
      <c r="D538" s="266" t="s">
        <v>39</v>
      </c>
      <c r="E538" s="274">
        <f>+'Ark1'!AP2036</f>
        <v>23</v>
      </c>
      <c r="F538" s="274" t="str">
        <f>VLOOKUP(E538,RNR!$D$2:$E$38,2)</f>
        <v>Aberdeen Angus</v>
      </c>
      <c r="G538" s="266" t="str">
        <f>+IF(H538=0,"",'Ark1'!Q2036)</f>
        <v/>
      </c>
      <c r="H538" s="366">
        <f>+'Ark1'!R2036</f>
        <v>0</v>
      </c>
      <c r="I538" s="267" t="str">
        <f>+IF(H538=0,"",'Ark1'!AE2036)</f>
        <v/>
      </c>
      <c r="J538" s="267"/>
      <c r="K538" s="267" t="str">
        <f>+IF(H538=0,"",'Ark1'!AF2036)</f>
        <v/>
      </c>
      <c r="L538" s="268" t="str">
        <f>+IF(H538=0,"",'Ark1'!T2036)</f>
        <v/>
      </c>
      <c r="M538" s="298" t="str">
        <f>+IF(H538=0,"",'Ark1'!U2036)</f>
        <v/>
      </c>
      <c r="N538" s="267"/>
      <c r="O538" s="269" t="str">
        <f>+IF(H538=0,"",'Ark1'!W2036)</f>
        <v/>
      </c>
      <c r="P538" s="269" t="str">
        <f>+IF(H538=0,"",'Ark1'!X2036)</f>
        <v/>
      </c>
      <c r="Q538" s="269" t="str">
        <f>+IF(H538=0,"",'Ark1'!AG2036)</f>
        <v/>
      </c>
      <c r="R538" s="269" t="str">
        <f>+IF(H538=0,"",'Ark1'!AH2036)</f>
        <v/>
      </c>
      <c r="S538" s="382" t="str">
        <f>+IF(H538=0,"",'Ark1'!AR2036)</f>
        <v/>
      </c>
      <c r="T538" s="114" t="str">
        <f>+IF(H538=0,"",'Ark1'!AS2036)</f>
        <v/>
      </c>
      <c r="U538" s="269" t="str">
        <f>+IF(H538=0,"",'Ark1'!Y2036)</f>
        <v/>
      </c>
      <c r="V538" s="268" t="str">
        <f>+IF(H538=0,"",'Ark1'!AA2036)</f>
        <v/>
      </c>
      <c r="W538" s="298" t="str">
        <f t="shared" si="46"/>
        <v/>
      </c>
      <c r="X538" s="269" t="str">
        <f t="shared" si="47"/>
        <v/>
      </c>
      <c r="Y538" s="267" t="str">
        <f t="shared" si="48"/>
        <v/>
      </c>
      <c r="Z538" s="246"/>
      <c r="AC538" s="28"/>
      <c r="AD538" s="27"/>
      <c r="AG538" s="27"/>
      <c r="AH538" s="27"/>
      <c r="AI538" s="27"/>
      <c r="AK538" s="27"/>
    </row>
    <row r="539" spans="1:37" ht="15.6">
      <c r="A539" s="246"/>
      <c r="B539" s="333">
        <f>+'Ark1'!C2037</f>
        <v>2024</v>
      </c>
      <c r="C539" s="266">
        <f>+'Ark1'!L2037</f>
        <v>13</v>
      </c>
      <c r="D539" s="266" t="s">
        <v>39</v>
      </c>
      <c r="E539" s="274">
        <f>+'Ark1'!AP2037</f>
        <v>24</v>
      </c>
      <c r="F539" s="274" t="str">
        <f>VLOOKUP(E539,RNR!$D$2:$E$38,2)</f>
        <v>Limousin</v>
      </c>
      <c r="G539" s="266" t="str">
        <f>+IF(H539=0,"",'Ark1'!Q2037)</f>
        <v/>
      </c>
      <c r="H539" s="366">
        <f>+'Ark1'!R2037</f>
        <v>0</v>
      </c>
      <c r="I539" s="267" t="str">
        <f>+IF(H539=0,"",'Ark1'!AE2037)</f>
        <v/>
      </c>
      <c r="J539" s="267"/>
      <c r="K539" s="267" t="str">
        <f>+IF(H539=0,"",'Ark1'!AF2037)</f>
        <v/>
      </c>
      <c r="L539" s="268" t="str">
        <f>+IF(H539=0,"",'Ark1'!T2037)</f>
        <v/>
      </c>
      <c r="M539" s="298" t="str">
        <f>+IF(H539=0,"",'Ark1'!U2037)</f>
        <v/>
      </c>
      <c r="N539" s="267"/>
      <c r="O539" s="269" t="str">
        <f>+IF(H539=0,"",'Ark1'!W2037)</f>
        <v/>
      </c>
      <c r="P539" s="269" t="str">
        <f>+IF(H539=0,"",'Ark1'!X2037)</f>
        <v/>
      </c>
      <c r="Q539" s="269" t="str">
        <f>+IF(H539=0,"",'Ark1'!AG2037)</f>
        <v/>
      </c>
      <c r="R539" s="269" t="str">
        <f>+IF(H539=0,"",'Ark1'!AH2037)</f>
        <v/>
      </c>
      <c r="S539" s="382" t="str">
        <f>+IF(H539=0,"",'Ark1'!AR2037)</f>
        <v/>
      </c>
      <c r="T539" s="114" t="str">
        <f>+IF(H539=0,"",'Ark1'!AS2037)</f>
        <v/>
      </c>
      <c r="U539" s="269" t="str">
        <f>+IF(H539=0,"",'Ark1'!Y2037)</f>
        <v/>
      </c>
      <c r="V539" s="268" t="str">
        <f>+IF(H539=0,"",'Ark1'!AA2037)</f>
        <v/>
      </c>
      <c r="W539" s="298" t="str">
        <f t="shared" si="46"/>
        <v/>
      </c>
      <c r="X539" s="269" t="str">
        <f t="shared" si="47"/>
        <v/>
      </c>
      <c r="Y539" s="267" t="str">
        <f t="shared" si="48"/>
        <v/>
      </c>
      <c r="Z539" s="246"/>
      <c r="AC539" s="28"/>
      <c r="AD539" s="27"/>
      <c r="AG539" s="27"/>
      <c r="AH539" s="27"/>
      <c r="AI539" s="27"/>
      <c r="AK539" s="27"/>
    </row>
    <row r="540" spans="1:37" ht="15.6">
      <c r="A540" s="246"/>
      <c r="B540" s="333">
        <f>+'Ark1'!C2038</f>
        <v>2024</v>
      </c>
      <c r="C540" s="266">
        <f>+'Ark1'!L2038</f>
        <v>13</v>
      </c>
      <c r="D540" s="266" t="s">
        <v>39</v>
      </c>
      <c r="E540" s="274">
        <f>+'Ark1'!AP2038</f>
        <v>25</v>
      </c>
      <c r="F540" s="274" t="str">
        <f>VLOOKUP(E540,RNR!$D$2:$E$38,2)</f>
        <v>Kjøttsimmental</v>
      </c>
      <c r="G540" s="266" t="str">
        <f>+IF(H540=0,"",'Ark1'!Q2038)</f>
        <v/>
      </c>
      <c r="H540" s="366">
        <f>+'Ark1'!R2038</f>
        <v>0</v>
      </c>
      <c r="I540" s="267" t="str">
        <f>+IF(H540=0,"",'Ark1'!AE2038)</f>
        <v/>
      </c>
      <c r="J540" s="267"/>
      <c r="K540" s="267" t="str">
        <f>+IF(H540=0,"",'Ark1'!AF2038)</f>
        <v/>
      </c>
      <c r="L540" s="268" t="str">
        <f>+IF(H540=0,"",'Ark1'!T2038)</f>
        <v/>
      </c>
      <c r="M540" s="298" t="str">
        <f>+IF(H540=0,"",'Ark1'!U2038)</f>
        <v/>
      </c>
      <c r="N540" s="267"/>
      <c r="O540" s="269" t="str">
        <f>+IF(H540=0,"",'Ark1'!W2038)</f>
        <v/>
      </c>
      <c r="P540" s="269" t="str">
        <f>+IF(H540=0,"",'Ark1'!X2038)</f>
        <v/>
      </c>
      <c r="Q540" s="269" t="str">
        <f>+IF(H540=0,"",'Ark1'!AG2038)</f>
        <v/>
      </c>
      <c r="R540" s="269" t="str">
        <f>+IF(H540=0,"",'Ark1'!AH2038)</f>
        <v/>
      </c>
      <c r="S540" s="382" t="str">
        <f>+IF(H540=0,"",'Ark1'!AR2038)</f>
        <v/>
      </c>
      <c r="T540" s="114" t="str">
        <f>+IF(H540=0,"",'Ark1'!AS2038)</f>
        <v/>
      </c>
      <c r="U540" s="269" t="str">
        <f>+IF(H540=0,"",'Ark1'!Y2038)</f>
        <v/>
      </c>
      <c r="V540" s="268" t="str">
        <f>+IF(H540=0,"",'Ark1'!AA2038)</f>
        <v/>
      </c>
      <c r="W540" s="298" t="str">
        <f t="shared" si="46"/>
        <v/>
      </c>
      <c r="X540" s="269" t="str">
        <f t="shared" si="47"/>
        <v/>
      </c>
      <c r="Y540" s="267" t="str">
        <f t="shared" si="48"/>
        <v/>
      </c>
      <c r="Z540" s="246"/>
      <c r="AC540" s="28"/>
      <c r="AD540" s="27"/>
      <c r="AG540" s="27"/>
      <c r="AH540" s="27"/>
      <c r="AI540" s="27"/>
      <c r="AK540" s="27"/>
    </row>
    <row r="541" spans="1:37" ht="15.6">
      <c r="A541" s="246"/>
      <c r="B541" s="333">
        <f>+'Ark1'!C2039</f>
        <v>2024</v>
      </c>
      <c r="C541" s="266">
        <f>+'Ark1'!L2039</f>
        <v>13</v>
      </c>
      <c r="D541" s="266" t="s">
        <v>39</v>
      </c>
      <c r="E541" s="274">
        <f>+'Ark1'!AP2039</f>
        <v>26</v>
      </c>
      <c r="F541" s="274" t="str">
        <f>VLOOKUP(E541,RNR!$D$2:$E$38,2)</f>
        <v>Blonde d`Aquitaine</v>
      </c>
      <c r="G541" s="266" t="str">
        <f>+IF(H541=0,"",'Ark1'!Q2039)</f>
        <v/>
      </c>
      <c r="H541" s="366">
        <f>+'Ark1'!R2039</f>
        <v>0</v>
      </c>
      <c r="I541" s="267" t="str">
        <f>+IF(H541=0,"",'Ark1'!AE2039)</f>
        <v/>
      </c>
      <c r="J541" s="267"/>
      <c r="K541" s="267" t="str">
        <f>+IF(H541=0,"",'Ark1'!AF2039)</f>
        <v/>
      </c>
      <c r="L541" s="268" t="str">
        <f>+IF(H541=0,"",'Ark1'!T2039)</f>
        <v/>
      </c>
      <c r="M541" s="298" t="str">
        <f>+IF(H541=0,"",'Ark1'!U2039)</f>
        <v/>
      </c>
      <c r="N541" s="267"/>
      <c r="O541" s="269" t="str">
        <f>+IF(H541=0,"",'Ark1'!W2039)</f>
        <v/>
      </c>
      <c r="P541" s="269" t="str">
        <f>+IF(H541=0,"",'Ark1'!X2039)</f>
        <v/>
      </c>
      <c r="Q541" s="269" t="str">
        <f>+IF(H541=0,"",'Ark1'!AG2039)</f>
        <v/>
      </c>
      <c r="R541" s="269" t="str">
        <f>+IF(H541=0,"",'Ark1'!AH2039)</f>
        <v/>
      </c>
      <c r="S541" s="382" t="str">
        <f>+IF(H541=0,"",'Ark1'!AR2039)</f>
        <v/>
      </c>
      <c r="T541" s="114" t="str">
        <f>+IF(H541=0,"",'Ark1'!AS2039)</f>
        <v/>
      </c>
      <c r="U541" s="269" t="str">
        <f>+IF(H541=0,"",'Ark1'!Y2039)</f>
        <v/>
      </c>
      <c r="V541" s="268" t="str">
        <f>+IF(H541=0,"",'Ark1'!AA2039)</f>
        <v/>
      </c>
      <c r="W541" s="298" t="str">
        <f t="shared" si="46"/>
        <v/>
      </c>
      <c r="X541" s="269" t="str">
        <f t="shared" si="47"/>
        <v/>
      </c>
      <c r="Y541" s="267" t="str">
        <f t="shared" si="48"/>
        <v/>
      </c>
      <c r="Z541" s="246"/>
      <c r="AC541" s="28"/>
      <c r="AD541" s="27"/>
      <c r="AG541" s="27"/>
      <c r="AH541" s="27"/>
      <c r="AI541" s="27"/>
      <c r="AK541" s="27"/>
    </row>
    <row r="542" spans="1:37" ht="15.6">
      <c r="A542" s="246"/>
      <c r="B542" s="333">
        <f>+'Ark1'!C2040</f>
        <v>2024</v>
      </c>
      <c r="C542" s="266">
        <f>+'Ark1'!L2040</f>
        <v>13</v>
      </c>
      <c r="D542" s="266" t="s">
        <v>39</v>
      </c>
      <c r="E542" s="274">
        <f>+'Ark1'!AP2040</f>
        <v>27</v>
      </c>
      <c r="F542" s="274" t="str">
        <f>VLOOKUP(E542,RNR!$D$2:$E$38,2)</f>
        <v>Highland</v>
      </c>
      <c r="G542" s="266" t="str">
        <f>+IF(H542=0,"",'Ark1'!Q2040)</f>
        <v/>
      </c>
      <c r="H542" s="366">
        <f>+'Ark1'!R2040</f>
        <v>0</v>
      </c>
      <c r="I542" s="267" t="str">
        <f>+IF(H542=0,"",'Ark1'!AE2040)</f>
        <v/>
      </c>
      <c r="J542" s="267"/>
      <c r="K542" s="267" t="str">
        <f>+IF(H542=0,"",'Ark1'!AF2040)</f>
        <v/>
      </c>
      <c r="L542" s="268" t="str">
        <f>+IF(H542=0,"",'Ark1'!T2040)</f>
        <v/>
      </c>
      <c r="M542" s="298" t="str">
        <f>+IF(H542=0,"",'Ark1'!U2040)</f>
        <v/>
      </c>
      <c r="N542" s="267"/>
      <c r="O542" s="269" t="str">
        <f>+IF(H542=0,"",'Ark1'!W2040)</f>
        <v/>
      </c>
      <c r="P542" s="269" t="str">
        <f>+IF(H542=0,"",'Ark1'!X2040)</f>
        <v/>
      </c>
      <c r="Q542" s="269" t="str">
        <f>+IF(H542=0,"",'Ark1'!AG2040)</f>
        <v/>
      </c>
      <c r="R542" s="269" t="str">
        <f>+IF(H542=0,"",'Ark1'!AH2040)</f>
        <v/>
      </c>
      <c r="S542" s="382" t="str">
        <f>+IF(H542=0,"",'Ark1'!AR2040)</f>
        <v/>
      </c>
      <c r="T542" s="114" t="str">
        <f>+IF(H542=0,"",'Ark1'!AS2040)</f>
        <v/>
      </c>
      <c r="U542" s="269" t="str">
        <f>+IF(H542=0,"",'Ark1'!Y2040)</f>
        <v/>
      </c>
      <c r="V542" s="268" t="str">
        <f>+IF(H542=0,"",'Ark1'!AA2040)</f>
        <v/>
      </c>
      <c r="W542" s="298" t="str">
        <f t="shared" si="46"/>
        <v/>
      </c>
      <c r="X542" s="269" t="str">
        <f t="shared" si="47"/>
        <v/>
      </c>
      <c r="Y542" s="267" t="str">
        <f t="shared" si="48"/>
        <v/>
      </c>
      <c r="Z542" s="246"/>
      <c r="AC542" s="28"/>
      <c r="AD542" s="27"/>
      <c r="AG542" s="27"/>
      <c r="AH542" s="27"/>
      <c r="AI542" s="27"/>
      <c r="AK542" s="27"/>
    </row>
    <row r="543" spans="1:37" ht="15.6">
      <c r="A543" s="246"/>
      <c r="B543" s="333">
        <f>+'Ark1'!C2041</f>
        <v>2024</v>
      </c>
      <c r="C543" s="266">
        <f>+'Ark1'!L2041</f>
        <v>13</v>
      </c>
      <c r="D543" s="266" t="s">
        <v>39</v>
      </c>
      <c r="E543" s="274">
        <f>+'Ark1'!AP2041</f>
        <v>28</v>
      </c>
      <c r="F543" s="274" t="str">
        <f>VLOOKUP(E543,RNR!$D$2:$E$38,2)</f>
        <v>Tiroler Grauvieh</v>
      </c>
      <c r="G543" s="266" t="str">
        <f>+IF(H543=0,"",'Ark1'!Q2041)</f>
        <v/>
      </c>
      <c r="H543" s="366">
        <f>+'Ark1'!R2041</f>
        <v>0</v>
      </c>
      <c r="I543" s="267" t="str">
        <f>+IF(H543=0,"",'Ark1'!AE2041)</f>
        <v/>
      </c>
      <c r="J543" s="267"/>
      <c r="K543" s="267" t="str">
        <f>+IF(H543=0,"",'Ark1'!AF2041)</f>
        <v/>
      </c>
      <c r="L543" s="268" t="str">
        <f>+IF(H543=0,"",'Ark1'!T2041)</f>
        <v/>
      </c>
      <c r="M543" s="298" t="str">
        <f>+IF(H543=0,"",'Ark1'!U2041)</f>
        <v/>
      </c>
      <c r="N543" s="267"/>
      <c r="O543" s="269" t="str">
        <f>+IF(H543=0,"",'Ark1'!W2041)</f>
        <v/>
      </c>
      <c r="P543" s="269" t="str">
        <f>+IF(H543=0,"",'Ark1'!X2041)</f>
        <v/>
      </c>
      <c r="Q543" s="269" t="str">
        <f>+IF(H543=0,"",'Ark1'!AG2041)</f>
        <v/>
      </c>
      <c r="R543" s="269" t="str">
        <f>+IF(H543=0,"",'Ark1'!AH2041)</f>
        <v/>
      </c>
      <c r="S543" s="382" t="str">
        <f>+IF(H543=0,"",'Ark1'!AR2041)</f>
        <v/>
      </c>
      <c r="T543" s="114" t="str">
        <f>+IF(H543=0,"",'Ark1'!AS2041)</f>
        <v/>
      </c>
      <c r="U543" s="269" t="str">
        <f>+IF(H543=0,"",'Ark1'!Y2041)</f>
        <v/>
      </c>
      <c r="V543" s="268" t="str">
        <f>+IF(H543=0,"",'Ark1'!AA2041)</f>
        <v/>
      </c>
      <c r="W543" s="298" t="str">
        <f t="shared" si="46"/>
        <v/>
      </c>
      <c r="X543" s="269" t="str">
        <f t="shared" si="47"/>
        <v/>
      </c>
      <c r="Y543" s="267" t="str">
        <f t="shared" si="48"/>
        <v/>
      </c>
      <c r="Z543" s="246"/>
      <c r="AC543" s="28"/>
      <c r="AD543" s="27"/>
      <c r="AG543" s="27"/>
      <c r="AH543" s="27"/>
      <c r="AI543" s="27"/>
      <c r="AK543" s="27"/>
    </row>
    <row r="544" spans="1:37" ht="15.6">
      <c r="A544" s="246"/>
      <c r="B544" s="333">
        <f>+'Ark1'!C2042</f>
        <v>2024</v>
      </c>
      <c r="C544" s="266">
        <f>+'Ark1'!L2042</f>
        <v>13</v>
      </c>
      <c r="D544" s="266" t="s">
        <v>39</v>
      </c>
      <c r="E544" s="274">
        <f>+'Ark1'!AP2042</f>
        <v>29</v>
      </c>
      <c r="F544" s="274" t="str">
        <f>VLOOKUP(E544,RNR!$D$2:$E$38,2)</f>
        <v>Dexter</v>
      </c>
      <c r="G544" s="266" t="str">
        <f>+IF(H544=0,"",'Ark1'!Q2042)</f>
        <v/>
      </c>
      <c r="H544" s="366">
        <f>+'Ark1'!R2042</f>
        <v>0</v>
      </c>
      <c r="I544" s="267" t="str">
        <f>+IF(H544=0,"",'Ark1'!AE2042)</f>
        <v/>
      </c>
      <c r="J544" s="267"/>
      <c r="K544" s="267" t="str">
        <f>+IF(H544=0,"",'Ark1'!AF2042)</f>
        <v/>
      </c>
      <c r="L544" s="268" t="str">
        <f>+IF(H544=0,"",'Ark1'!T2042)</f>
        <v/>
      </c>
      <c r="M544" s="298" t="str">
        <f>+IF(H544=0,"",'Ark1'!U2042)</f>
        <v/>
      </c>
      <c r="N544" s="267"/>
      <c r="O544" s="269" t="str">
        <f>+IF(H544=0,"",'Ark1'!W2042)</f>
        <v/>
      </c>
      <c r="P544" s="269" t="str">
        <f>+IF(H544=0,"",'Ark1'!X2042)</f>
        <v/>
      </c>
      <c r="Q544" s="269" t="str">
        <f>+IF(H544=0,"",'Ark1'!AG2042)</f>
        <v/>
      </c>
      <c r="R544" s="269" t="str">
        <f>+IF(H544=0,"",'Ark1'!AH2042)</f>
        <v/>
      </c>
      <c r="S544" s="382" t="str">
        <f>+IF(H544=0,"",'Ark1'!AR2042)</f>
        <v/>
      </c>
      <c r="T544" s="114" t="str">
        <f>+IF(H544=0,"",'Ark1'!AS2042)</f>
        <v/>
      </c>
      <c r="U544" s="269" t="str">
        <f>+IF(H544=0,"",'Ark1'!Y2042)</f>
        <v/>
      </c>
      <c r="V544" s="268" t="str">
        <f>+IF(H544=0,"",'Ark1'!AA2042)</f>
        <v/>
      </c>
      <c r="W544" s="298" t="str">
        <f t="shared" si="46"/>
        <v/>
      </c>
      <c r="X544" s="269" t="str">
        <f t="shared" si="47"/>
        <v/>
      </c>
      <c r="Y544" s="267" t="str">
        <f t="shared" si="48"/>
        <v/>
      </c>
      <c r="Z544" s="246"/>
      <c r="AC544" s="28"/>
      <c r="AD544" s="27"/>
      <c r="AG544" s="27"/>
      <c r="AH544" s="27"/>
      <c r="AI544" s="27"/>
      <c r="AK544" s="27"/>
    </row>
    <row r="545" spans="1:54" ht="15.6">
      <c r="A545" s="246"/>
      <c r="B545" s="333">
        <f>+'Ark1'!C2043</f>
        <v>2024</v>
      </c>
      <c r="C545" s="266">
        <f>+'Ark1'!L2043</f>
        <v>13</v>
      </c>
      <c r="D545" s="266" t="s">
        <v>39</v>
      </c>
      <c r="E545" s="274">
        <f>+'Ark1'!AP2043</f>
        <v>30</v>
      </c>
      <c r="F545" s="274" t="str">
        <f>VLOOKUP(E545,RNR!$D$2:$E$38,2)</f>
        <v>Piemontese</v>
      </c>
      <c r="G545" s="266" t="str">
        <f>+IF(H545=0,"",'Ark1'!Q2043)</f>
        <v/>
      </c>
      <c r="H545" s="366">
        <f>+'Ark1'!R2043</f>
        <v>0</v>
      </c>
      <c r="I545" s="267" t="str">
        <f>+IF(H545=0,"",'Ark1'!AE2043)</f>
        <v/>
      </c>
      <c r="J545" s="267"/>
      <c r="K545" s="267" t="str">
        <f>+IF(H545=0,"",'Ark1'!AF2043)</f>
        <v/>
      </c>
      <c r="L545" s="268" t="str">
        <f>+IF(H545=0,"",'Ark1'!T2043)</f>
        <v/>
      </c>
      <c r="M545" s="298" t="str">
        <f>+IF(H545=0,"",'Ark1'!U2043)</f>
        <v/>
      </c>
      <c r="N545" s="267"/>
      <c r="O545" s="269" t="str">
        <f>+IF(H545=0,"",'Ark1'!W2043)</f>
        <v/>
      </c>
      <c r="P545" s="269" t="str">
        <f>+IF(H545=0,"",'Ark1'!X2043)</f>
        <v/>
      </c>
      <c r="Q545" s="269" t="str">
        <f>+IF(H545=0,"",'Ark1'!AG2043)</f>
        <v/>
      </c>
      <c r="R545" s="269" t="str">
        <f>+IF(H545=0,"",'Ark1'!AH2043)</f>
        <v/>
      </c>
      <c r="S545" s="382" t="str">
        <f>+IF(H545=0,"",'Ark1'!AR2043)</f>
        <v/>
      </c>
      <c r="T545" s="114" t="str">
        <f>+IF(H545=0,"",'Ark1'!AS2043)</f>
        <v/>
      </c>
      <c r="U545" s="269" t="str">
        <f>+IF(H545=0,"",'Ark1'!Y2043)</f>
        <v/>
      </c>
      <c r="V545" s="268" t="str">
        <f>+IF(H545=0,"",'Ark1'!AA2043)</f>
        <v/>
      </c>
      <c r="W545" s="298" t="str">
        <f t="shared" si="46"/>
        <v/>
      </c>
      <c r="X545" s="269" t="str">
        <f t="shared" si="47"/>
        <v/>
      </c>
      <c r="Y545" s="267" t="str">
        <f t="shared" si="48"/>
        <v/>
      </c>
      <c r="Z545" s="246"/>
      <c r="AC545" s="28"/>
      <c r="AD545" s="27"/>
      <c r="AG545" s="27"/>
      <c r="AH545" s="27"/>
      <c r="AI545" s="27"/>
      <c r="AK545" s="27"/>
    </row>
    <row r="546" spans="1:54" ht="15.6">
      <c r="A546" s="246"/>
      <c r="B546" s="333">
        <f>+'Ark1'!C2044</f>
        <v>2024</v>
      </c>
      <c r="C546" s="266">
        <f>+'Ark1'!L2044</f>
        <v>13</v>
      </c>
      <c r="D546" s="266" t="s">
        <v>39</v>
      </c>
      <c r="E546" s="274">
        <f>+'Ark1'!AP2044</f>
        <v>31</v>
      </c>
      <c r="F546" s="274" t="str">
        <f>VLOOKUP(E546,RNR!$D$2:$E$38,2)</f>
        <v>Galloway</v>
      </c>
      <c r="G546" s="266" t="str">
        <f>+IF(H546=0,"",'Ark1'!Q2044)</f>
        <v/>
      </c>
      <c r="H546" s="366">
        <f>+'Ark1'!R2044</f>
        <v>0</v>
      </c>
      <c r="I546" s="267" t="str">
        <f>+IF(H546=0,"",'Ark1'!AE2044)</f>
        <v/>
      </c>
      <c r="J546" s="267"/>
      <c r="K546" s="267" t="str">
        <f>+IF(H546=0,"",'Ark1'!AF2044)</f>
        <v/>
      </c>
      <c r="L546" s="268" t="str">
        <f>+IF(H546=0,"",'Ark1'!T2044)</f>
        <v/>
      </c>
      <c r="M546" s="298" t="str">
        <f>+IF(H546=0,"",'Ark1'!U2044)</f>
        <v/>
      </c>
      <c r="N546" s="267"/>
      <c r="O546" s="269" t="str">
        <f>+IF(H546=0,"",'Ark1'!W2044)</f>
        <v/>
      </c>
      <c r="P546" s="269" t="str">
        <f>+IF(H546=0,"",'Ark1'!X2044)</f>
        <v/>
      </c>
      <c r="Q546" s="269" t="str">
        <f>+IF(H546=0,"",'Ark1'!AG2044)</f>
        <v/>
      </c>
      <c r="R546" s="269" t="str">
        <f>+IF(H546=0,"",'Ark1'!AH2044)</f>
        <v/>
      </c>
      <c r="S546" s="382" t="str">
        <f>+IF(H546=0,"",'Ark1'!AR2044)</f>
        <v/>
      </c>
      <c r="T546" s="114" t="str">
        <f>+IF(H546=0,"",'Ark1'!AS2044)</f>
        <v/>
      </c>
      <c r="U546" s="269" t="str">
        <f>+IF(H546=0,"",'Ark1'!Y2044)</f>
        <v/>
      </c>
      <c r="V546" s="268" t="str">
        <f>+IF(H546=0,"",'Ark1'!AA2044)</f>
        <v/>
      </c>
      <c r="W546" s="298" t="str">
        <f t="shared" si="46"/>
        <v/>
      </c>
      <c r="X546" s="269" t="str">
        <f t="shared" si="47"/>
        <v/>
      </c>
      <c r="Y546" s="267" t="str">
        <f t="shared" si="48"/>
        <v/>
      </c>
      <c r="Z546" s="246"/>
      <c r="AC546" s="28"/>
      <c r="AD546" s="27"/>
      <c r="AG546" s="27"/>
      <c r="AH546" s="27"/>
      <c r="AI546" s="27"/>
      <c r="AK546" s="27"/>
    </row>
    <row r="547" spans="1:54" ht="15.6">
      <c r="A547" s="246"/>
      <c r="B547" s="333">
        <f>+'Ark1'!C2045</f>
        <v>2024</v>
      </c>
      <c r="C547" s="266">
        <f>+'Ark1'!L2045</f>
        <v>13</v>
      </c>
      <c r="D547" s="266" t="s">
        <v>39</v>
      </c>
      <c r="E547" s="274">
        <f>+'Ark1'!AP2045</f>
        <v>32</v>
      </c>
      <c r="F547" s="274" t="str">
        <f>VLOOKUP(E547,RNR!$D$2:$E$38,2)</f>
        <v>Salers</v>
      </c>
      <c r="G547" s="266" t="str">
        <f>+IF(H547=0,"",'Ark1'!Q2045)</f>
        <v/>
      </c>
      <c r="H547" s="366">
        <f>+'Ark1'!R2045</f>
        <v>0</v>
      </c>
      <c r="I547" s="267" t="str">
        <f>+IF(H547=0,"",'Ark1'!AE2045)</f>
        <v/>
      </c>
      <c r="J547" s="267"/>
      <c r="K547" s="267" t="str">
        <f>+IF(H547=0,"",'Ark1'!AF2045)</f>
        <v/>
      </c>
      <c r="L547" s="268" t="str">
        <f>+IF(H547=0,"",'Ark1'!T2045)</f>
        <v/>
      </c>
      <c r="M547" s="298" t="str">
        <f>+IF(H547=0,"",'Ark1'!U2045)</f>
        <v/>
      </c>
      <c r="N547" s="267"/>
      <c r="O547" s="269" t="str">
        <f>+IF(H547=0,"",'Ark1'!W2045)</f>
        <v/>
      </c>
      <c r="P547" s="269" t="str">
        <f>+IF(H547=0,"",'Ark1'!X2045)</f>
        <v/>
      </c>
      <c r="Q547" s="269" t="str">
        <f>+IF(H547=0,"",'Ark1'!AG2045)</f>
        <v/>
      </c>
      <c r="R547" s="269" t="str">
        <f>+IF(H547=0,"",'Ark1'!AH2045)</f>
        <v/>
      </c>
      <c r="S547" s="382" t="str">
        <f>+IF(H547=0,"",'Ark1'!AR2045)</f>
        <v/>
      </c>
      <c r="T547" s="114" t="str">
        <f>+IF(H547=0,"",'Ark1'!AS2045)</f>
        <v/>
      </c>
      <c r="U547" s="269" t="str">
        <f>+IF(H547=0,"",'Ark1'!Y2045)</f>
        <v/>
      </c>
      <c r="V547" s="268" t="str">
        <f>+IF(H547=0,"",'Ark1'!AA2045)</f>
        <v/>
      </c>
      <c r="W547" s="298" t="str">
        <f t="shared" si="46"/>
        <v/>
      </c>
      <c r="X547" s="269" t="str">
        <f t="shared" si="47"/>
        <v/>
      </c>
      <c r="Y547" s="267" t="str">
        <f t="shared" si="48"/>
        <v/>
      </c>
      <c r="Z547" s="246"/>
      <c r="AC547" s="28"/>
      <c r="AD547" s="27"/>
      <c r="AG547" s="27"/>
      <c r="AH547" s="27"/>
      <c r="AI547" s="27"/>
      <c r="AK547" s="27"/>
    </row>
    <row r="548" spans="1:54" ht="15.6">
      <c r="A548" s="246"/>
      <c r="B548" s="333">
        <f>+'Ark1'!C2046</f>
        <v>2024</v>
      </c>
      <c r="C548" s="266">
        <f>+'Ark1'!L2046</f>
        <v>13</v>
      </c>
      <c r="D548" s="266" t="s">
        <v>39</v>
      </c>
      <c r="E548" s="274">
        <f>+'Ark1'!AP2046</f>
        <v>33</v>
      </c>
      <c r="F548" s="274" t="str">
        <f>VLOOKUP(E548,RNR!$D$2:$E$38,2)</f>
        <v>Chianina</v>
      </c>
      <c r="G548" s="266" t="str">
        <f>+IF(H548=0,"",'Ark1'!Q2046)</f>
        <v/>
      </c>
      <c r="H548" s="366">
        <f>+'Ark1'!R2046</f>
        <v>0</v>
      </c>
      <c r="I548" s="267" t="str">
        <f>+IF(H548=0,"",'Ark1'!AE2046)</f>
        <v/>
      </c>
      <c r="J548" s="267"/>
      <c r="K548" s="267" t="str">
        <f>+IF(H548=0,"",'Ark1'!AF2046)</f>
        <v/>
      </c>
      <c r="L548" s="268" t="str">
        <f>+IF(H548=0,"",'Ark1'!T2046)</f>
        <v/>
      </c>
      <c r="M548" s="298" t="str">
        <f>+IF(H548=0,"",'Ark1'!U2046)</f>
        <v/>
      </c>
      <c r="N548" s="267"/>
      <c r="O548" s="269" t="str">
        <f>+IF(H548=0,"",'Ark1'!W2046)</f>
        <v/>
      </c>
      <c r="P548" s="269" t="str">
        <f>+IF(H548=0,"",'Ark1'!X2046)</f>
        <v/>
      </c>
      <c r="Q548" s="269" t="str">
        <f>+IF(H548=0,"",'Ark1'!AG2046)</f>
        <v/>
      </c>
      <c r="R548" s="269" t="str">
        <f>+IF(H548=0,"",'Ark1'!AH2046)</f>
        <v/>
      </c>
      <c r="S548" s="382" t="str">
        <f>+IF(H548=0,"",'Ark1'!AR2046)</f>
        <v/>
      </c>
      <c r="T548" s="114" t="str">
        <f>+IF(H548=0,"",'Ark1'!AS2046)</f>
        <v/>
      </c>
      <c r="U548" s="269" t="str">
        <f>+IF(H548=0,"",'Ark1'!Y2046)</f>
        <v/>
      </c>
      <c r="V548" s="268" t="str">
        <f>+IF(H548=0,"",'Ark1'!AA2046)</f>
        <v/>
      </c>
      <c r="W548" s="298" t="str">
        <f t="shared" si="46"/>
        <v/>
      </c>
      <c r="X548" s="269" t="str">
        <f t="shared" si="47"/>
        <v/>
      </c>
      <c r="Y548" s="267" t="str">
        <f t="shared" si="48"/>
        <v/>
      </c>
      <c r="Z548" s="246"/>
      <c r="AC548" s="28"/>
      <c r="AD548" s="27"/>
      <c r="AG548" s="27"/>
      <c r="AH548" s="27"/>
      <c r="AI548" s="27"/>
      <c r="AK548" s="27"/>
    </row>
    <row r="549" spans="1:54" ht="15.6">
      <c r="A549" s="246"/>
      <c r="B549" s="333">
        <f>+'Ark1'!C2047</f>
        <v>2024</v>
      </c>
      <c r="C549" s="266">
        <f>+'Ark1'!L2047</f>
        <v>13</v>
      </c>
      <c r="D549" s="266" t="s">
        <v>39</v>
      </c>
      <c r="E549" s="274">
        <f>+'Ark1'!AP2047</f>
        <v>34</v>
      </c>
      <c r="F549" s="274" t="str">
        <f>VLOOKUP(E549,RNR!$D$2:$E$38,2)</f>
        <v>Belgisk blå</v>
      </c>
      <c r="G549" s="266" t="str">
        <f>+IF(H549=0,"",'Ark1'!Q2047)</f>
        <v/>
      </c>
      <c r="H549" s="366">
        <f>+'Ark1'!R2047</f>
        <v>0</v>
      </c>
      <c r="I549" s="267" t="str">
        <f>+IF(H549=0,"",'Ark1'!AE2047)</f>
        <v/>
      </c>
      <c r="J549" s="267"/>
      <c r="K549" s="267" t="str">
        <f>+IF(H549=0,"",'Ark1'!AF2047)</f>
        <v/>
      </c>
      <c r="L549" s="268" t="str">
        <f>+IF(H549=0,"",'Ark1'!T2047)</f>
        <v/>
      </c>
      <c r="M549" s="298" t="str">
        <f>+IF(H549=0,"",'Ark1'!U2047)</f>
        <v/>
      </c>
      <c r="N549" s="267"/>
      <c r="O549" s="269" t="str">
        <f>+IF(H549=0,"",'Ark1'!W2047)</f>
        <v/>
      </c>
      <c r="P549" s="269" t="str">
        <f>+IF(H549=0,"",'Ark1'!X2047)</f>
        <v/>
      </c>
      <c r="Q549" s="269" t="str">
        <f>+IF(H549=0,"",'Ark1'!AG2047)</f>
        <v/>
      </c>
      <c r="R549" s="269" t="str">
        <f>+IF(H549=0,"",'Ark1'!AH2047)</f>
        <v/>
      </c>
      <c r="S549" s="382" t="str">
        <f>+IF(H549=0,"",'Ark1'!AR2047)</f>
        <v/>
      </c>
      <c r="T549" s="114" t="str">
        <f>+IF(H549=0,"",'Ark1'!AS2047)</f>
        <v/>
      </c>
      <c r="U549" s="269" t="str">
        <f>+IF(H549=0,"",'Ark1'!Y2047)</f>
        <v/>
      </c>
      <c r="V549" s="268" t="str">
        <f>+IF(H549=0,"",'Ark1'!AA2047)</f>
        <v/>
      </c>
      <c r="W549" s="298" t="str">
        <f t="shared" si="46"/>
        <v/>
      </c>
      <c r="X549" s="269" t="str">
        <f t="shared" si="47"/>
        <v/>
      </c>
      <c r="Y549" s="267" t="str">
        <f t="shared" si="48"/>
        <v/>
      </c>
      <c r="Z549" s="246"/>
      <c r="AC549" s="28"/>
      <c r="AD549" s="27"/>
      <c r="AG549" s="27"/>
      <c r="AH549" s="27"/>
      <c r="AI549" s="27"/>
      <c r="AK549" s="27"/>
    </row>
    <row r="550" spans="1:54" ht="15.6">
      <c r="A550" s="246"/>
      <c r="B550" s="333">
        <f>+'Ark1'!C2048</f>
        <v>2024</v>
      </c>
      <c r="C550" s="266">
        <f>+'Ark1'!L2048</f>
        <v>13</v>
      </c>
      <c r="D550" s="266" t="s">
        <v>39</v>
      </c>
      <c r="E550" s="274">
        <f>+'Ark1'!AP2048</f>
        <v>39</v>
      </c>
      <c r="F550" s="274" t="str">
        <f>VLOOKUP(E550,RNR!$D$2:$E$38,2)</f>
        <v>Wagyu</v>
      </c>
      <c r="G550" s="266" t="str">
        <f>+IF(H550=0,"",'Ark1'!Q2048)</f>
        <v/>
      </c>
      <c r="H550" s="366">
        <f>+'Ark1'!R2048</f>
        <v>0</v>
      </c>
      <c r="I550" s="267" t="str">
        <f>+IF(H550=0,"",'Ark1'!AE2048)</f>
        <v/>
      </c>
      <c r="J550" s="267"/>
      <c r="K550" s="267" t="str">
        <f>+IF(H550=0,"",'Ark1'!AF2048)</f>
        <v/>
      </c>
      <c r="L550" s="268" t="str">
        <f>+IF(H550=0,"",'Ark1'!T2048)</f>
        <v/>
      </c>
      <c r="M550" s="298" t="str">
        <f>+IF(H550=0,"",'Ark1'!U2048)</f>
        <v/>
      </c>
      <c r="N550" s="267"/>
      <c r="O550" s="269" t="str">
        <f>+IF(H550=0,"",'Ark1'!W2048)</f>
        <v/>
      </c>
      <c r="P550" s="269" t="str">
        <f>+IF(H550=0,"",'Ark1'!X2048)</f>
        <v/>
      </c>
      <c r="Q550" s="269" t="str">
        <f>+IF(H550=0,"",'Ark1'!AG2048)</f>
        <v/>
      </c>
      <c r="R550" s="269" t="str">
        <f>+IF(H550=0,"",'Ark1'!AH2048)</f>
        <v/>
      </c>
      <c r="S550" s="382" t="str">
        <f>+IF(H550=0,"",'Ark1'!AR2048)</f>
        <v/>
      </c>
      <c r="T550" s="114" t="str">
        <f>+IF(H550=0,"",'Ark1'!AS2048)</f>
        <v/>
      </c>
      <c r="U550" s="269" t="str">
        <f>+IF(H550=0,"",'Ark1'!Y2048)</f>
        <v/>
      </c>
      <c r="V550" s="268" t="str">
        <f>+IF(H550=0,"",'Ark1'!AA2048)</f>
        <v/>
      </c>
      <c r="W550" s="298" t="str">
        <f t="shared" si="46"/>
        <v/>
      </c>
      <c r="X550" s="269" t="str">
        <f t="shared" si="47"/>
        <v/>
      </c>
      <c r="Y550" s="267" t="str">
        <f t="shared" si="48"/>
        <v/>
      </c>
      <c r="Z550" s="246"/>
      <c r="AC550" s="28"/>
      <c r="AD550" s="27"/>
      <c r="AG550" s="27"/>
      <c r="AH550" s="27"/>
      <c r="AI550" s="27"/>
      <c r="AK550" s="27"/>
    </row>
    <row r="551" spans="1:54" s="273" customFormat="1" ht="15.6">
      <c r="A551" s="246"/>
      <c r="B551" s="333">
        <f>+'Ark1'!C2049</f>
        <v>2024</v>
      </c>
      <c r="C551" s="266">
        <f>+'Ark1'!L2049</f>
        <v>13</v>
      </c>
      <c r="D551" s="266" t="s">
        <v>39</v>
      </c>
      <c r="E551" s="274">
        <f>+'Ark1'!AP2049</f>
        <v>40</v>
      </c>
      <c r="F551" s="274" t="str">
        <f>VLOOKUP(E551,RNR!$D$2:$E$38,2)</f>
        <v>Jak (Bos Grunniens)</v>
      </c>
      <c r="G551" s="266" t="str">
        <f>+IF(H551=0,"",'Ark1'!Q2049)</f>
        <v/>
      </c>
      <c r="H551" s="366">
        <f>+'Ark1'!R2049</f>
        <v>0</v>
      </c>
      <c r="I551" s="267" t="str">
        <f>+IF(H551=0,"",'Ark1'!AE2049)</f>
        <v/>
      </c>
      <c r="J551" s="267"/>
      <c r="K551" s="267" t="str">
        <f>+IF(H551=0,"",'Ark1'!AF2049)</f>
        <v/>
      </c>
      <c r="L551" s="268" t="str">
        <f>+IF(H551=0,"",'Ark1'!T2049)</f>
        <v/>
      </c>
      <c r="M551" s="298" t="str">
        <f>+IF(H551=0,"",'Ark1'!U2049)</f>
        <v/>
      </c>
      <c r="N551" s="267"/>
      <c r="O551" s="269" t="str">
        <f>+IF(H551=0,"",'Ark1'!W2049)</f>
        <v/>
      </c>
      <c r="P551" s="269" t="str">
        <f>+IF(H551=0,"",'Ark1'!X2049)</f>
        <v/>
      </c>
      <c r="Q551" s="269" t="str">
        <f>+IF(H551=0,"",'Ark1'!AG2049)</f>
        <v/>
      </c>
      <c r="R551" s="269" t="str">
        <f>+IF(H551=0,"",'Ark1'!AH2049)</f>
        <v/>
      </c>
      <c r="S551" s="382" t="str">
        <f>+IF(H551=0,"",'Ark1'!AR2049)</f>
        <v/>
      </c>
      <c r="T551" s="114" t="str">
        <f>+IF(H551=0,"",'Ark1'!AS2049)</f>
        <v/>
      </c>
      <c r="U551" s="269" t="str">
        <f>+IF(H551=0,"",'Ark1'!Y2049)</f>
        <v/>
      </c>
      <c r="V551" s="268" t="str">
        <f>+IF(H551=0,"",'Ark1'!AA2049)</f>
        <v/>
      </c>
      <c r="W551" s="298" t="str">
        <f t="shared" si="46"/>
        <v/>
      </c>
      <c r="X551" s="269" t="str">
        <f t="shared" si="47"/>
        <v/>
      </c>
      <c r="Y551" s="267" t="str">
        <f t="shared" si="48"/>
        <v/>
      </c>
      <c r="Z551" s="246"/>
      <c r="AA551" s="28"/>
      <c r="AB551" s="28"/>
      <c r="AC551" s="28"/>
      <c r="AD551" s="27"/>
      <c r="AE551" s="28"/>
      <c r="AF551" s="28"/>
      <c r="AG551" s="27"/>
      <c r="AH551" s="27"/>
      <c r="AI551" s="27"/>
      <c r="AJ551" s="28"/>
      <c r="AK551" s="27"/>
      <c r="AL551" s="86"/>
    </row>
    <row r="552" spans="1:54" s="273" customFormat="1" ht="15.6">
      <c r="A552" s="246"/>
      <c r="B552" s="333">
        <f>+'Ark1'!C2050</f>
        <v>2024</v>
      </c>
      <c r="C552" s="266">
        <f>+'Ark1'!L2050</f>
        <v>13</v>
      </c>
      <c r="D552" s="266" t="s">
        <v>39</v>
      </c>
      <c r="E552" s="274">
        <f>+'Ark1'!AP2050</f>
        <v>98</v>
      </c>
      <c r="F552" s="274" t="str">
        <f>VLOOKUP(E552,RNR!$D$2:$E$38,2)</f>
        <v>Krysning</v>
      </c>
      <c r="G552" s="266" t="str">
        <f>+IF(H552=0,"",'Ark1'!Q2050)</f>
        <v/>
      </c>
      <c r="H552" s="366">
        <f>+'Ark1'!R2050</f>
        <v>0</v>
      </c>
      <c r="I552" s="267" t="str">
        <f>+IF(H552=0,"",'Ark1'!AE2050)</f>
        <v/>
      </c>
      <c r="J552" s="267"/>
      <c r="K552" s="267" t="str">
        <f>+IF(H552=0,"",'Ark1'!AF2050)</f>
        <v/>
      </c>
      <c r="L552" s="268" t="str">
        <f>+IF(H552=0,"",'Ark1'!T2050)</f>
        <v/>
      </c>
      <c r="M552" s="298" t="str">
        <f>+IF(H552=0,"",'Ark1'!U2050)</f>
        <v/>
      </c>
      <c r="N552" s="267"/>
      <c r="O552" s="269" t="str">
        <f>+IF(H552=0,"",'Ark1'!W2050)</f>
        <v/>
      </c>
      <c r="P552" s="269" t="str">
        <f>+IF(H552=0,"",'Ark1'!X2050)</f>
        <v/>
      </c>
      <c r="Q552" s="269" t="str">
        <f>+IF(H552=0,"",'Ark1'!AG2050)</f>
        <v/>
      </c>
      <c r="R552" s="269" t="str">
        <f>+IF(H552=0,"",'Ark1'!AH2050)</f>
        <v/>
      </c>
      <c r="S552" s="382" t="str">
        <f>+IF(H552=0,"",'Ark1'!AR2050)</f>
        <v/>
      </c>
      <c r="T552" s="114" t="str">
        <f>+IF(H552=0,"",'Ark1'!AS2050)</f>
        <v/>
      </c>
      <c r="U552" s="269" t="str">
        <f>+IF(H552=0,"",'Ark1'!Y2050)</f>
        <v/>
      </c>
      <c r="V552" s="268" t="str">
        <f>+IF(H552=0,"",'Ark1'!AA2050)</f>
        <v/>
      </c>
      <c r="W552" s="298" t="str">
        <f t="shared" si="46"/>
        <v/>
      </c>
      <c r="X552" s="269" t="str">
        <f t="shared" si="47"/>
        <v/>
      </c>
      <c r="Y552" s="267" t="str">
        <f t="shared" si="48"/>
        <v/>
      </c>
      <c r="Z552" s="246"/>
      <c r="AA552" s="28"/>
      <c r="AB552" s="28"/>
      <c r="AC552" s="28"/>
      <c r="AD552" s="27"/>
      <c r="AE552" s="28"/>
      <c r="AF552" s="28"/>
      <c r="AG552" s="27"/>
      <c r="AH552" s="27"/>
      <c r="AI552" s="27"/>
      <c r="AJ552" s="28"/>
      <c r="AK552" s="27"/>
      <c r="AL552" s="86"/>
    </row>
    <row r="553" spans="1:54" s="273" customFormat="1" ht="15.6">
      <c r="A553" s="246"/>
      <c r="B553" s="333">
        <f>+'Ark1'!C2051</f>
        <v>2024</v>
      </c>
      <c r="C553" s="266">
        <f>+'Ark1'!L2051</f>
        <v>13</v>
      </c>
      <c r="D553" s="266" t="s">
        <v>39</v>
      </c>
      <c r="E553" s="274">
        <f>+'Ark1'!AP2051</f>
        <v>99</v>
      </c>
      <c r="F553" s="274" t="str">
        <f>VLOOKUP(E553,RNR!$D$2:$E$38,2)</f>
        <v>Ukjent rase</v>
      </c>
      <c r="G553" s="266" t="str">
        <f>+IF(H553=0,"",'Ark1'!Q2051)</f>
        <v/>
      </c>
      <c r="H553" s="366">
        <f>+'Ark1'!R2051</f>
        <v>0</v>
      </c>
      <c r="I553" s="267" t="str">
        <f>+IF(H553=0,"",'Ark1'!AE2051)</f>
        <v/>
      </c>
      <c r="J553" s="267"/>
      <c r="K553" s="267" t="str">
        <f>+IF(H553=0,"",'Ark1'!AF2051)</f>
        <v/>
      </c>
      <c r="L553" s="268" t="str">
        <f>+IF(H553=0,"",'Ark1'!T2051)</f>
        <v/>
      </c>
      <c r="M553" s="298" t="str">
        <f>+IF(H553=0,"",'Ark1'!U2051)</f>
        <v/>
      </c>
      <c r="N553" s="267"/>
      <c r="O553" s="269" t="str">
        <f>+IF(H553=0,"",'Ark1'!W2051)</f>
        <v/>
      </c>
      <c r="P553" s="269" t="str">
        <f>+IF(H553=0,"",'Ark1'!X2051)</f>
        <v/>
      </c>
      <c r="Q553" s="269" t="str">
        <f>+IF(H553=0,"",'Ark1'!AG2051)</f>
        <v/>
      </c>
      <c r="R553" s="269" t="str">
        <f>+IF(H553=0,"",'Ark1'!AH2051)</f>
        <v/>
      </c>
      <c r="S553" s="382" t="str">
        <f>+IF(H553=0,"",'Ark1'!AR2051)</f>
        <v/>
      </c>
      <c r="T553" s="114" t="str">
        <f>+IF(H553=0,"",'Ark1'!AS2051)</f>
        <v/>
      </c>
      <c r="U553" s="269" t="str">
        <f>+IF(H553=0,"",'Ark1'!Y2051)</f>
        <v/>
      </c>
      <c r="V553" s="268" t="str">
        <f>+IF(H553=0,"",'Ark1'!AA2051)</f>
        <v/>
      </c>
      <c r="W553" s="298" t="str">
        <f t="shared" si="46"/>
        <v/>
      </c>
      <c r="X553" s="269" t="str">
        <f t="shared" si="47"/>
        <v/>
      </c>
      <c r="Y553" s="267" t="str">
        <f t="shared" si="48"/>
        <v/>
      </c>
      <c r="Z553" s="246"/>
      <c r="AA553" s="28"/>
      <c r="AB553" s="28"/>
      <c r="AC553" s="28"/>
      <c r="AD553" s="27"/>
      <c r="AE553" s="28"/>
      <c r="AF553" s="28"/>
      <c r="AG553" s="27"/>
      <c r="AH553" s="27"/>
      <c r="AI553" s="27"/>
      <c r="AJ553" s="28"/>
      <c r="AK553" s="27"/>
      <c r="AL553" s="86"/>
    </row>
    <row r="554" spans="1:54" ht="19.8">
      <c r="A554" s="246"/>
      <c r="B554" s="246"/>
      <c r="C554" s="246"/>
      <c r="D554" s="246"/>
      <c r="E554" s="246"/>
      <c r="F554" s="274" t="e">
        <f>VLOOKUP(E554,RNR!$D$2:$E$38,2)</f>
        <v>#N/A</v>
      </c>
      <c r="G554" s="246"/>
      <c r="H554" s="246"/>
      <c r="I554" s="247"/>
      <c r="J554" s="246"/>
      <c r="K554" s="247"/>
      <c r="L554" s="246"/>
      <c r="M554" s="246"/>
      <c r="N554" s="246"/>
      <c r="O554" s="248"/>
      <c r="P554" s="248"/>
      <c r="Q554" s="246"/>
      <c r="R554" s="248"/>
      <c r="S554" s="248"/>
      <c r="T554" s="248"/>
      <c r="U554" s="248"/>
      <c r="V554" s="246"/>
      <c r="W554" s="246"/>
      <c r="X554" s="248"/>
      <c r="Y554" s="248"/>
      <c r="Z554" s="246"/>
      <c r="AA554" s="249"/>
      <c r="AC554" s="28"/>
      <c r="AD554" s="27"/>
      <c r="AE554" s="250"/>
      <c r="AF554" s="86"/>
      <c r="AJ554" s="86"/>
      <c r="BB554" s="262"/>
    </row>
    <row r="555" spans="1:54" ht="19.8">
      <c r="A555" s="246"/>
      <c r="B555" s="246"/>
      <c r="C555" s="246"/>
      <c r="D555" s="246"/>
      <c r="E555" s="246"/>
      <c r="F555" s="274" t="e">
        <f>VLOOKUP(E555,RNR!$D$2:$E$38,2)</f>
        <v>#N/A</v>
      </c>
      <c r="G555" s="246"/>
      <c r="H555" s="246"/>
      <c r="I555" s="247"/>
      <c r="J555" s="246"/>
      <c r="K555" s="247"/>
      <c r="L555" s="246"/>
      <c r="M555" s="246"/>
      <c r="N555" s="246"/>
      <c r="O555" s="248"/>
      <c r="P555" s="248"/>
      <c r="Q555" s="246"/>
      <c r="R555" s="248"/>
      <c r="S555" s="248"/>
      <c r="T555" s="248"/>
      <c r="U555" s="248"/>
      <c r="V555" s="246"/>
      <c r="W555" s="246"/>
      <c r="X555" s="248"/>
      <c r="Y555" s="263"/>
      <c r="Z555" s="246"/>
      <c r="AA555" s="249"/>
      <c r="AC555" s="28"/>
      <c r="AD555" s="27"/>
      <c r="AE555" s="250"/>
      <c r="AF555" s="86"/>
      <c r="AJ555" s="86"/>
      <c r="BB555" s="262"/>
    </row>
    <row r="556" spans="1:54" ht="19.8">
      <c r="A556" s="246"/>
      <c r="B556" s="246"/>
      <c r="C556" s="276" t="s">
        <v>0</v>
      </c>
      <c r="D556" s="277"/>
      <c r="E556" s="277" t="s">
        <v>401</v>
      </c>
      <c r="F556" s="274" t="e">
        <f>VLOOKUP(E556,RNR!$D$2:$E$38,2)</f>
        <v>#N/A</v>
      </c>
      <c r="G556" s="278" t="s">
        <v>609</v>
      </c>
      <c r="H556" s="279">
        <f>SUM(H561:H595)</f>
        <v>0</v>
      </c>
      <c r="I556" s="246"/>
      <c r="J556" s="246"/>
      <c r="K556" s="247"/>
      <c r="L556" s="246"/>
      <c r="M556" s="348">
        <f>+Klasse!O24</f>
        <v>0</v>
      </c>
      <c r="N556" s="246" t="s">
        <v>578</v>
      </c>
      <c r="O556" s="248"/>
      <c r="P556" s="248"/>
      <c r="Q556" s="246"/>
      <c r="R556" s="248"/>
      <c r="S556" s="248"/>
      <c r="T556" s="248"/>
      <c r="U556" s="248"/>
      <c r="V556" s="246"/>
      <c r="W556" s="348" t="str">
        <f>+Klasse!Z24</f>
        <v/>
      </c>
      <c r="X556" s="248" t="s">
        <v>647</v>
      </c>
      <c r="Y556" s="248"/>
      <c r="Z556" s="246"/>
      <c r="AA556" s="249"/>
      <c r="AC556" s="28"/>
      <c r="AD556" s="27"/>
      <c r="AE556" s="250"/>
      <c r="AF556" s="86"/>
      <c r="AJ556" s="86"/>
      <c r="BB556" s="262"/>
    </row>
    <row r="557" spans="1:54" ht="19.8">
      <c r="A557" s="246"/>
      <c r="B557" s="246"/>
      <c r="C557" s="246"/>
      <c r="D557" s="276"/>
      <c r="E557" s="277"/>
      <c r="F557" s="274" t="e">
        <f>VLOOKUP(E557,RNR!$D$2:$E$38,2)</f>
        <v>#N/A</v>
      </c>
      <c r="G557" s="278"/>
      <c r="H557" s="278"/>
      <c r="I557" s="246"/>
      <c r="J557" s="246"/>
      <c r="K557" s="247"/>
      <c r="L557" s="246"/>
      <c r="M557" s="246"/>
      <c r="N557" s="246"/>
      <c r="O557" s="248"/>
      <c r="P557" s="248"/>
      <c r="Q557" s="246"/>
      <c r="R557" s="248"/>
      <c r="S557" s="248"/>
      <c r="T557" s="248"/>
      <c r="U557" s="248"/>
      <c r="V557" s="246"/>
      <c r="W557" s="246"/>
      <c r="X557" s="248"/>
      <c r="Y557" s="263" t="s">
        <v>4</v>
      </c>
      <c r="Z557" s="246"/>
      <c r="AA557" s="249"/>
      <c r="AC557" s="28"/>
      <c r="AD557" s="27"/>
      <c r="AE557" s="250"/>
      <c r="AF557" s="86"/>
      <c r="AJ557" s="86"/>
      <c r="BB557" s="262"/>
    </row>
    <row r="558" spans="1:54" ht="19.8">
      <c r="A558" s="246"/>
      <c r="B558" s="246"/>
      <c r="C558" s="246"/>
      <c r="D558" s="246"/>
      <c r="E558" s="246"/>
      <c r="F558" s="274" t="e">
        <f>VLOOKUP(E558,RNR!$D$2:$E$38,2)</f>
        <v>#N/A</v>
      </c>
      <c r="G558" s="264" t="s">
        <v>4</v>
      </c>
      <c r="H558" s="246"/>
      <c r="I558" s="247"/>
      <c r="J558" s="247"/>
      <c r="K558" s="247"/>
      <c r="L558" s="264" t="s">
        <v>23</v>
      </c>
      <c r="M558" s="247"/>
      <c r="N558" s="247"/>
      <c r="O558" s="248" t="s">
        <v>402</v>
      </c>
      <c r="P558" s="248" t="s">
        <v>402</v>
      </c>
      <c r="Q558" s="265" t="s">
        <v>538</v>
      </c>
      <c r="R558" s="248" t="s">
        <v>402</v>
      </c>
      <c r="S558" s="248"/>
      <c r="T558" s="248"/>
      <c r="U558" s="265" t="s">
        <v>422</v>
      </c>
      <c r="V558" s="246"/>
      <c r="W558" s="264" t="s">
        <v>489</v>
      </c>
      <c r="X558" s="265" t="s">
        <v>77</v>
      </c>
      <c r="Y558" s="263" t="s">
        <v>9</v>
      </c>
      <c r="Z558" s="246"/>
      <c r="AA558" s="249"/>
      <c r="AC558" s="28"/>
      <c r="AD558" s="27"/>
      <c r="AE558" s="250"/>
      <c r="AF558" s="86"/>
      <c r="AJ558" s="86"/>
      <c r="BB558" s="262"/>
    </row>
    <row r="559" spans="1:54" ht="19.8">
      <c r="A559" s="246"/>
      <c r="B559" s="246"/>
      <c r="C559" s="246"/>
      <c r="D559" s="246"/>
      <c r="E559" s="264"/>
      <c r="F559" s="274" t="e">
        <f>VLOOKUP(E559,RNR!$D$2:$E$38,2)</f>
        <v>#N/A</v>
      </c>
      <c r="G559" s="264" t="s">
        <v>487</v>
      </c>
      <c r="H559" s="264" t="s">
        <v>4</v>
      </c>
      <c r="I559" s="263" t="s">
        <v>4</v>
      </c>
      <c r="J559" s="263"/>
      <c r="K559" s="263" t="s">
        <v>1</v>
      </c>
      <c r="L559" s="264" t="s">
        <v>493</v>
      </c>
      <c r="M559" s="263" t="s">
        <v>23</v>
      </c>
      <c r="N559" s="263"/>
      <c r="O559" s="265" t="s">
        <v>585</v>
      </c>
      <c r="P559" s="265" t="s">
        <v>500</v>
      </c>
      <c r="Q559" s="265" t="s">
        <v>563</v>
      </c>
      <c r="R559" s="265" t="s">
        <v>502</v>
      </c>
      <c r="S559" s="432" t="s">
        <v>23</v>
      </c>
      <c r="T559" s="432" t="s">
        <v>23</v>
      </c>
      <c r="U559" s="265"/>
      <c r="V559" s="264" t="s">
        <v>413</v>
      </c>
      <c r="W559" s="264" t="s">
        <v>498</v>
      </c>
      <c r="X559" s="265" t="s">
        <v>423</v>
      </c>
      <c r="Y559" s="263" t="s">
        <v>70</v>
      </c>
      <c r="Z559" s="246"/>
      <c r="AA559" s="249"/>
      <c r="AC559" s="28"/>
      <c r="AD559" s="27"/>
      <c r="AE559" s="250"/>
      <c r="AF559" s="86"/>
      <c r="AJ559" s="86"/>
      <c r="BB559" s="262"/>
    </row>
    <row r="560" spans="1:54" ht="19.8">
      <c r="A560" s="246"/>
      <c r="B560" s="246"/>
      <c r="C560" s="264" t="s">
        <v>0</v>
      </c>
      <c r="D560" s="264"/>
      <c r="E560" s="264" t="s">
        <v>432</v>
      </c>
      <c r="F560" s="274" t="e">
        <f>VLOOKUP(E560,RNR!$D$2:$E$38,2)</f>
        <v>#N/A</v>
      </c>
      <c r="G560" s="50" t="s">
        <v>488</v>
      </c>
      <c r="H560" s="50" t="s">
        <v>9</v>
      </c>
      <c r="I560" s="87" t="s">
        <v>402</v>
      </c>
      <c r="J560" s="87"/>
      <c r="K560" s="87" t="s">
        <v>402</v>
      </c>
      <c r="L560" s="50" t="s">
        <v>414</v>
      </c>
      <c r="M560" s="87" t="s">
        <v>44</v>
      </c>
      <c r="N560" s="87"/>
      <c r="O560" s="75" t="s">
        <v>561</v>
      </c>
      <c r="P560" s="75" t="s">
        <v>439</v>
      </c>
      <c r="Q560" s="75" t="s">
        <v>495</v>
      </c>
      <c r="R560" s="75" t="s">
        <v>482</v>
      </c>
      <c r="S560" s="432" t="s">
        <v>735</v>
      </c>
      <c r="T560" s="432" t="s">
        <v>736</v>
      </c>
      <c r="U560" s="75" t="s">
        <v>1</v>
      </c>
      <c r="V560" s="50" t="s">
        <v>414</v>
      </c>
      <c r="W560" s="50" t="s">
        <v>499</v>
      </c>
      <c r="X560" s="75" t="s">
        <v>424</v>
      </c>
      <c r="Y560" s="87" t="s">
        <v>566</v>
      </c>
      <c r="Z560" s="246"/>
      <c r="AA560" s="249"/>
      <c r="AC560" s="28"/>
      <c r="AD560" s="27"/>
      <c r="AE560" s="250"/>
      <c r="AF560" s="86"/>
      <c r="AJ560" s="86"/>
      <c r="BB560" s="262"/>
    </row>
    <row r="561" spans="1:38" s="273" customFormat="1" ht="15.6">
      <c r="A561" s="246"/>
      <c r="B561" s="333">
        <f>+'Ark1'!C2052</f>
        <v>2024</v>
      </c>
      <c r="C561" s="266">
        <f>+'Ark1'!L2052</f>
        <v>14</v>
      </c>
      <c r="D561" s="266" t="s">
        <v>401</v>
      </c>
      <c r="E561" s="275">
        <f>+'Ark1'!AP2052</f>
        <v>1</v>
      </c>
      <c r="F561" s="274" t="str">
        <f>VLOOKUP(E561,RNR!$D$2:$E$38,2)</f>
        <v>NRF</v>
      </c>
      <c r="G561" s="86" t="str">
        <f>+IF(H561=0,"",'Ark1'!Q2052)</f>
        <v/>
      </c>
      <c r="H561" s="366">
        <f>+'Ark1'!R2052</f>
        <v>0</v>
      </c>
      <c r="I561" s="28" t="str">
        <f>+IF(H561=0,"",'Ark1'!AE2052)</f>
        <v/>
      </c>
      <c r="J561" s="28"/>
      <c r="K561" s="28" t="str">
        <f>+IF(H561=0,"",'Ark1'!AF2052)</f>
        <v/>
      </c>
      <c r="L561" s="27" t="str">
        <f>+IF(H561=0,"",'Ark1'!T2052)</f>
        <v/>
      </c>
      <c r="M561" s="298" t="str">
        <f>+IF(H561=0,"",'Ark1'!U2052)</f>
        <v/>
      </c>
      <c r="N561" s="28"/>
      <c r="O561" s="33" t="str">
        <f>+IF(H561=0,"",'Ark1'!W2052)</f>
        <v/>
      </c>
      <c r="P561" s="33" t="str">
        <f>+IF(H561=0,"",'Ark1'!X2052)</f>
        <v/>
      </c>
      <c r="Q561" s="33" t="str">
        <f>+IF(H561=0,"",'Ark1'!AG2052)</f>
        <v/>
      </c>
      <c r="R561" s="33" t="str">
        <f>+IF(H561=0,"",'Ark1'!AH2052)</f>
        <v/>
      </c>
      <c r="S561" s="382" t="str">
        <f>+IF(H561=0,"",'Ark1'!AR2052)</f>
        <v/>
      </c>
      <c r="T561" s="114" t="str">
        <f>+IF(H561=0,"",'Ark1'!AS2052)</f>
        <v/>
      </c>
      <c r="U561" s="33" t="str">
        <f>+IF(H561=0,"",'Ark1'!Y2052)</f>
        <v/>
      </c>
      <c r="V561" s="27" t="str">
        <f>+IF(H561=0,"",'Ark1'!AA2052)</f>
        <v/>
      </c>
      <c r="W561" s="298" t="str">
        <f t="shared" ref="W561:W595" si="49">IF(H561=0,"",1000*M561/Q561)</f>
        <v/>
      </c>
      <c r="X561" s="33" t="str">
        <f t="shared" ref="X561:X595" si="50">IF(H561=0,"",M561/C561)</f>
        <v/>
      </c>
      <c r="Y561" s="28" t="str">
        <f t="shared" ref="Y561:Y595" si="51">IF(H561=0,"",H561/G561)</f>
        <v/>
      </c>
      <c r="Z561" s="246"/>
      <c r="AA561" s="28"/>
      <c r="AB561" s="28"/>
      <c r="AC561" s="28"/>
      <c r="AD561" s="27"/>
      <c r="AE561" s="28"/>
      <c r="AF561" s="28"/>
      <c r="AG561" s="86"/>
      <c r="AH561" s="86"/>
      <c r="AI561" s="86"/>
      <c r="AJ561" s="28"/>
      <c r="AK561" s="86"/>
      <c r="AL561" s="86"/>
    </row>
    <row r="562" spans="1:38" s="273" customFormat="1" ht="15.6">
      <c r="A562" s="246"/>
      <c r="B562" s="333">
        <f>+'Ark1'!C2053</f>
        <v>2024</v>
      </c>
      <c r="C562" s="266">
        <f>+'Ark1'!L2053</f>
        <v>14</v>
      </c>
      <c r="D562" s="266" t="s">
        <v>401</v>
      </c>
      <c r="E562" s="275">
        <f>+'Ark1'!AP2053</f>
        <v>2</v>
      </c>
      <c r="F562" s="274" t="str">
        <f>VLOOKUP(E562,RNR!$D$2:$E$38,2)</f>
        <v>Jersey</v>
      </c>
      <c r="G562" s="86" t="str">
        <f>+IF(H562=0,"",'Ark1'!Q2053)</f>
        <v/>
      </c>
      <c r="H562" s="366">
        <f>+'Ark1'!R2053</f>
        <v>0</v>
      </c>
      <c r="I562" s="28" t="str">
        <f>+IF(H562=0,"",'Ark1'!AE2053)</f>
        <v/>
      </c>
      <c r="J562" s="28"/>
      <c r="K562" s="28" t="str">
        <f>+IF(H562=0,"",'Ark1'!AF2053)</f>
        <v/>
      </c>
      <c r="L562" s="27" t="str">
        <f>+IF(H562=0,"",'Ark1'!T2053)</f>
        <v/>
      </c>
      <c r="M562" s="298" t="str">
        <f>+IF(H562=0,"",'Ark1'!U2053)</f>
        <v/>
      </c>
      <c r="N562" s="28"/>
      <c r="O562" s="33" t="str">
        <f>+IF(H562=0,"",'Ark1'!W2053)</f>
        <v/>
      </c>
      <c r="P562" s="33" t="str">
        <f>+IF(H562=0,"",'Ark1'!X2053)</f>
        <v/>
      </c>
      <c r="Q562" s="33" t="str">
        <f>+IF(H562=0,"",'Ark1'!AG2053)</f>
        <v/>
      </c>
      <c r="R562" s="33" t="str">
        <f>+IF(H562=0,"",'Ark1'!AH2053)</f>
        <v/>
      </c>
      <c r="S562" s="382" t="str">
        <f>+IF(H562=0,"",'Ark1'!AR2053)</f>
        <v/>
      </c>
      <c r="T562" s="114" t="str">
        <f>+IF(H562=0,"",'Ark1'!AS2053)</f>
        <v/>
      </c>
      <c r="U562" s="33" t="str">
        <f>+IF(H562=0,"",'Ark1'!Y2053)</f>
        <v/>
      </c>
      <c r="V562" s="27" t="str">
        <f>+IF(H562=0,"",'Ark1'!AA2053)</f>
        <v/>
      </c>
      <c r="W562" s="298" t="str">
        <f t="shared" si="49"/>
        <v/>
      </c>
      <c r="X562" s="33" t="str">
        <f t="shared" si="50"/>
        <v/>
      </c>
      <c r="Y562" s="28" t="str">
        <f t="shared" si="51"/>
        <v/>
      </c>
      <c r="Z562" s="246"/>
      <c r="AA562" s="28"/>
      <c r="AB562" s="28"/>
      <c r="AC562" s="28"/>
      <c r="AD562" s="27"/>
      <c r="AE562" s="28"/>
      <c r="AF562" s="28"/>
      <c r="AG562" s="86"/>
      <c r="AH562" s="86"/>
      <c r="AI562" s="86"/>
      <c r="AJ562" s="28"/>
      <c r="AK562" s="86"/>
      <c r="AL562" s="86"/>
    </row>
    <row r="563" spans="1:38" s="273" customFormat="1" ht="15.6">
      <c r="A563" s="246"/>
      <c r="B563" s="333">
        <f>+'Ark1'!C2054</f>
        <v>2024</v>
      </c>
      <c r="C563" s="266">
        <f>+'Ark1'!L2054</f>
        <v>14</v>
      </c>
      <c r="D563" s="266" t="s">
        <v>401</v>
      </c>
      <c r="E563" s="275">
        <f>+'Ark1'!AP2054</f>
        <v>3</v>
      </c>
      <c r="F563" s="274" t="str">
        <f>VLOOKUP(E563,RNR!$D$2:$E$38,2)</f>
        <v>Sidet Trønderfe og Nordlandsfe</v>
      </c>
      <c r="G563" s="86" t="str">
        <f>+IF(H563=0,"",'Ark1'!Q2054)</f>
        <v/>
      </c>
      <c r="H563" s="366">
        <f>+'Ark1'!R2054</f>
        <v>0</v>
      </c>
      <c r="I563" s="28" t="str">
        <f>+IF(H563=0,"",'Ark1'!AE2054)</f>
        <v/>
      </c>
      <c r="J563" s="28"/>
      <c r="K563" s="28" t="str">
        <f>+IF(H563=0,"",'Ark1'!AF2054)</f>
        <v/>
      </c>
      <c r="L563" s="27" t="str">
        <f>+IF(H563=0,"",'Ark1'!T2054)</f>
        <v/>
      </c>
      <c r="M563" s="298" t="str">
        <f>+IF(H563=0,"",'Ark1'!U2054)</f>
        <v/>
      </c>
      <c r="N563" s="28"/>
      <c r="O563" s="33" t="str">
        <f>+IF(H563=0,"",'Ark1'!W2054)</f>
        <v/>
      </c>
      <c r="P563" s="33" t="str">
        <f>+IF(H563=0,"",'Ark1'!X2054)</f>
        <v/>
      </c>
      <c r="Q563" s="33" t="str">
        <f>+IF(H563=0,"",'Ark1'!AG2054)</f>
        <v/>
      </c>
      <c r="R563" s="33" t="str">
        <f>+IF(H563=0,"",'Ark1'!AH2054)</f>
        <v/>
      </c>
      <c r="S563" s="382" t="str">
        <f>+IF(H563=0,"",'Ark1'!AR2054)</f>
        <v/>
      </c>
      <c r="T563" s="114" t="str">
        <f>+IF(H563=0,"",'Ark1'!AS2054)</f>
        <v/>
      </c>
      <c r="U563" s="33" t="str">
        <f>+IF(H563=0,"",'Ark1'!Y2054)</f>
        <v/>
      </c>
      <c r="V563" s="27" t="str">
        <f>+IF(H563=0,"",'Ark1'!AA2054)</f>
        <v/>
      </c>
      <c r="W563" s="298" t="str">
        <f t="shared" si="49"/>
        <v/>
      </c>
      <c r="X563" s="33" t="str">
        <f t="shared" si="50"/>
        <v/>
      </c>
      <c r="Y563" s="28" t="str">
        <f t="shared" si="51"/>
        <v/>
      </c>
      <c r="Z563" s="246"/>
      <c r="AA563" s="28"/>
      <c r="AB563" s="28"/>
      <c r="AC563" s="28"/>
      <c r="AD563" s="27"/>
      <c r="AE563" s="28"/>
      <c r="AF563" s="28"/>
      <c r="AG563" s="86"/>
      <c r="AH563" s="86"/>
      <c r="AI563" s="86"/>
      <c r="AJ563" s="28"/>
      <c r="AK563" s="86"/>
      <c r="AL563" s="86"/>
    </row>
    <row r="564" spans="1:38" s="273" customFormat="1" ht="15.6">
      <c r="A564" s="246"/>
      <c r="B564" s="333">
        <f>+'Ark1'!C2055</f>
        <v>2024</v>
      </c>
      <c r="C564" s="266">
        <f>+'Ark1'!L2055</f>
        <v>14</v>
      </c>
      <c r="D564" s="266" t="s">
        <v>401</v>
      </c>
      <c r="E564" s="275">
        <f>+'Ark1'!AP2055</f>
        <v>4</v>
      </c>
      <c r="F564" s="274" t="str">
        <f>VLOOKUP(E564,RNR!$D$2:$E$38,2)</f>
        <v>Telemarkfe</v>
      </c>
      <c r="G564" s="86" t="str">
        <f>+IF(H564=0,"",'Ark1'!Q2055)</f>
        <v/>
      </c>
      <c r="H564" s="366">
        <f>+'Ark1'!R2055</f>
        <v>0</v>
      </c>
      <c r="I564" s="28" t="str">
        <f>+IF(H564=0,"",'Ark1'!AE2055)</f>
        <v/>
      </c>
      <c r="J564" s="28"/>
      <c r="K564" s="28" t="str">
        <f>+IF(H564=0,"",'Ark1'!AF2055)</f>
        <v/>
      </c>
      <c r="L564" s="27" t="str">
        <f>+IF(H564=0,"",'Ark1'!T2055)</f>
        <v/>
      </c>
      <c r="M564" s="298" t="str">
        <f>+IF(H564=0,"",'Ark1'!U2055)</f>
        <v/>
      </c>
      <c r="N564" s="28"/>
      <c r="O564" s="33" t="str">
        <f>+IF(H564=0,"",'Ark1'!W2055)</f>
        <v/>
      </c>
      <c r="P564" s="33" t="str">
        <f>+IF(H564=0,"",'Ark1'!X2055)</f>
        <v/>
      </c>
      <c r="Q564" s="33" t="str">
        <f>+IF(H564=0,"",'Ark1'!AG2055)</f>
        <v/>
      </c>
      <c r="R564" s="33" t="str">
        <f>+IF(H564=0,"",'Ark1'!AH2055)</f>
        <v/>
      </c>
      <c r="S564" s="382" t="str">
        <f>+IF(H564=0,"",'Ark1'!AR2055)</f>
        <v/>
      </c>
      <c r="T564" s="114" t="str">
        <f>+IF(H564=0,"",'Ark1'!AS2055)</f>
        <v/>
      </c>
      <c r="U564" s="33" t="str">
        <f>+IF(H564=0,"",'Ark1'!Y2055)</f>
        <v/>
      </c>
      <c r="V564" s="27" t="str">
        <f>+IF(H564=0,"",'Ark1'!AA2055)</f>
        <v/>
      </c>
      <c r="W564" s="298" t="str">
        <f t="shared" si="49"/>
        <v/>
      </c>
      <c r="X564" s="33" t="str">
        <f t="shared" si="50"/>
        <v/>
      </c>
      <c r="Y564" s="28" t="str">
        <f t="shared" si="51"/>
        <v/>
      </c>
      <c r="Z564" s="246"/>
      <c r="AA564" s="28"/>
      <c r="AB564" s="28"/>
      <c r="AC564" s="28"/>
      <c r="AD564" s="27"/>
      <c r="AE564" s="28"/>
      <c r="AF564" s="28"/>
      <c r="AG564" s="86"/>
      <c r="AH564" s="86"/>
      <c r="AI564" s="86"/>
      <c r="AJ564" s="28"/>
      <c r="AK564" s="86"/>
      <c r="AL564" s="86"/>
    </row>
    <row r="565" spans="1:38" s="273" customFormat="1" ht="15.6">
      <c r="A565" s="246"/>
      <c r="B565" s="333">
        <f>+'Ark1'!C2056</f>
        <v>2024</v>
      </c>
      <c r="C565" s="266">
        <f>+'Ark1'!L2056</f>
        <v>14</v>
      </c>
      <c r="D565" s="266" t="s">
        <v>401</v>
      </c>
      <c r="E565" s="275">
        <f>+'Ark1'!AP2056</f>
        <v>5</v>
      </c>
      <c r="F565" s="274" t="str">
        <f>VLOOKUP(E565,RNR!$D$2:$E$38,2)</f>
        <v>Dølafe</v>
      </c>
      <c r="G565" s="86" t="str">
        <f>+IF(H565=0,"",'Ark1'!Q2056)</f>
        <v/>
      </c>
      <c r="H565" s="366">
        <f>+'Ark1'!R2056</f>
        <v>0</v>
      </c>
      <c r="I565" s="28" t="str">
        <f>+IF(H565=0,"",'Ark1'!AE2056)</f>
        <v/>
      </c>
      <c r="J565" s="28"/>
      <c r="K565" s="28" t="str">
        <f>+IF(H565=0,"",'Ark1'!AF2056)</f>
        <v/>
      </c>
      <c r="L565" s="27" t="str">
        <f>+IF(H565=0,"",'Ark1'!T2056)</f>
        <v/>
      </c>
      <c r="M565" s="298" t="str">
        <f>+IF(H565=0,"",'Ark1'!U2056)</f>
        <v/>
      </c>
      <c r="N565" s="28"/>
      <c r="O565" s="33" t="str">
        <f>+IF(H565=0,"",'Ark1'!W2056)</f>
        <v/>
      </c>
      <c r="P565" s="33" t="str">
        <f>+IF(H565=0,"",'Ark1'!X2056)</f>
        <v/>
      </c>
      <c r="Q565" s="33" t="str">
        <f>+IF(H565=0,"",'Ark1'!AG2056)</f>
        <v/>
      </c>
      <c r="R565" s="33" t="str">
        <f>+IF(H565=0,"",'Ark1'!AH2056)</f>
        <v/>
      </c>
      <c r="S565" s="382" t="str">
        <f>+IF(H565=0,"",'Ark1'!AR2056)</f>
        <v/>
      </c>
      <c r="T565" s="114" t="str">
        <f>+IF(H565=0,"",'Ark1'!AS2056)</f>
        <v/>
      </c>
      <c r="U565" s="33" t="str">
        <f>+IF(H565=0,"",'Ark1'!Y2056)</f>
        <v/>
      </c>
      <c r="V565" s="27" t="str">
        <f>+IF(H565=0,"",'Ark1'!AA2056)</f>
        <v/>
      </c>
      <c r="W565" s="298" t="str">
        <f t="shared" si="49"/>
        <v/>
      </c>
      <c r="X565" s="33" t="str">
        <f t="shared" si="50"/>
        <v/>
      </c>
      <c r="Y565" s="28" t="str">
        <f t="shared" si="51"/>
        <v/>
      </c>
      <c r="Z565" s="246"/>
      <c r="AA565" s="28"/>
      <c r="AB565" s="28"/>
      <c r="AC565" s="28"/>
      <c r="AD565" s="27"/>
      <c r="AE565" s="28"/>
      <c r="AF565" s="28"/>
      <c r="AG565" s="86"/>
      <c r="AH565" s="86"/>
      <c r="AI565" s="86"/>
      <c r="AJ565" s="28"/>
      <c r="AK565" s="86"/>
      <c r="AL565" s="86"/>
    </row>
    <row r="566" spans="1:38" ht="15.6">
      <c r="A566" s="246"/>
      <c r="B566" s="333">
        <f>+'Ark1'!C2057</f>
        <v>2024</v>
      </c>
      <c r="C566" s="266">
        <f>+'Ark1'!L2057</f>
        <v>14</v>
      </c>
      <c r="D566" s="266" t="s">
        <v>401</v>
      </c>
      <c r="E566" s="275">
        <f>+'Ark1'!AP2057</f>
        <v>6</v>
      </c>
      <c r="F566" s="274" t="str">
        <f>VLOOKUP(E566,RNR!$D$2:$E$38,2)</f>
        <v>Østlandsk Rødkolle</v>
      </c>
      <c r="G566" s="86" t="str">
        <f>+IF(H566=0,"",'Ark1'!Q2057)</f>
        <v/>
      </c>
      <c r="H566" s="366">
        <f>+'Ark1'!R2057</f>
        <v>0</v>
      </c>
      <c r="I566" s="28" t="str">
        <f>+IF(H566=0,"",'Ark1'!AE2057)</f>
        <v/>
      </c>
      <c r="J566" s="28"/>
      <c r="K566" s="28" t="str">
        <f>+IF(H566=0,"",'Ark1'!AF2057)</f>
        <v/>
      </c>
      <c r="L566" s="27" t="str">
        <f>+IF(H566=0,"",'Ark1'!T2057)</f>
        <v/>
      </c>
      <c r="M566" s="298" t="str">
        <f>+IF(H566=0,"",'Ark1'!U2057)</f>
        <v/>
      </c>
      <c r="N566" s="28"/>
      <c r="O566" s="33" t="str">
        <f>+IF(H566=0,"",'Ark1'!W2057)</f>
        <v/>
      </c>
      <c r="P566" s="33" t="str">
        <f>+IF(H566=0,"",'Ark1'!X2057)</f>
        <v/>
      </c>
      <c r="Q566" s="33" t="str">
        <f>+IF(H566=0,"",'Ark1'!AG2057)</f>
        <v/>
      </c>
      <c r="R566" s="33" t="str">
        <f>+IF(H566=0,"",'Ark1'!AH2057)</f>
        <v/>
      </c>
      <c r="S566" s="382" t="str">
        <f>+IF(H566=0,"",'Ark1'!AR2057)</f>
        <v/>
      </c>
      <c r="T566" s="114" t="str">
        <f>+IF(H566=0,"",'Ark1'!AS2057)</f>
        <v/>
      </c>
      <c r="U566" s="33" t="str">
        <f>+IF(H566=0,"",'Ark1'!Y2057)</f>
        <v/>
      </c>
      <c r="V566" s="27" t="str">
        <f>+IF(H566=0,"",'Ark1'!AA2057)</f>
        <v/>
      </c>
      <c r="W566" s="298" t="str">
        <f t="shared" si="49"/>
        <v/>
      </c>
      <c r="X566" s="33" t="str">
        <f t="shared" si="50"/>
        <v/>
      </c>
      <c r="Y566" s="28" t="str">
        <f t="shared" si="51"/>
        <v/>
      </c>
      <c r="Z566" s="246"/>
      <c r="AC566" s="28"/>
      <c r="AD566" s="27"/>
    </row>
    <row r="567" spans="1:38" ht="15.6">
      <c r="A567" s="246"/>
      <c r="B567" s="333">
        <f>+'Ark1'!C2058</f>
        <v>2024</v>
      </c>
      <c r="C567" s="266">
        <f>+'Ark1'!L2058</f>
        <v>14</v>
      </c>
      <c r="D567" s="266" t="s">
        <v>401</v>
      </c>
      <c r="E567" s="275">
        <f>+'Ark1'!AP2058</f>
        <v>7</v>
      </c>
      <c r="F567" s="274" t="str">
        <f>VLOOKUP(E567,RNR!$D$2:$E$38,2)</f>
        <v>Vestlandsk Raukolle</v>
      </c>
      <c r="G567" s="86" t="str">
        <f>+IF(H567=0,"",'Ark1'!Q2058)</f>
        <v/>
      </c>
      <c r="H567" s="366">
        <f>+'Ark1'!R2058</f>
        <v>0</v>
      </c>
      <c r="I567" s="28" t="str">
        <f>+IF(H567=0,"",'Ark1'!AE2058)</f>
        <v/>
      </c>
      <c r="J567" s="28"/>
      <c r="K567" s="28" t="str">
        <f>+IF(H567=0,"",'Ark1'!AF2058)</f>
        <v/>
      </c>
      <c r="L567" s="27" t="str">
        <f>+IF(H567=0,"",'Ark1'!T2058)</f>
        <v/>
      </c>
      <c r="M567" s="298" t="str">
        <f>+IF(H567=0,"",'Ark1'!U2058)</f>
        <v/>
      </c>
      <c r="N567" s="28"/>
      <c r="O567" s="33" t="str">
        <f>+IF(H567=0,"",'Ark1'!W2058)</f>
        <v/>
      </c>
      <c r="P567" s="33" t="str">
        <f>+IF(H567=0,"",'Ark1'!X2058)</f>
        <v/>
      </c>
      <c r="Q567" s="33" t="str">
        <f>+IF(H567=0,"",'Ark1'!AG2058)</f>
        <v/>
      </c>
      <c r="R567" s="33" t="str">
        <f>+IF(H567=0,"",'Ark1'!AH2058)</f>
        <v/>
      </c>
      <c r="S567" s="382" t="str">
        <f>+IF(H567=0,"",'Ark1'!AR2058)</f>
        <v/>
      </c>
      <c r="T567" s="114" t="str">
        <f>+IF(H567=0,"",'Ark1'!AS2058)</f>
        <v/>
      </c>
      <c r="U567" s="33" t="str">
        <f>+IF(H567=0,"",'Ark1'!Y2058)</f>
        <v/>
      </c>
      <c r="V567" s="27" t="str">
        <f>+IF(H567=0,"",'Ark1'!AA2058)</f>
        <v/>
      </c>
      <c r="W567" s="298" t="str">
        <f t="shared" si="49"/>
        <v/>
      </c>
      <c r="X567" s="33" t="str">
        <f t="shared" si="50"/>
        <v/>
      </c>
      <c r="Y567" s="28" t="str">
        <f t="shared" si="51"/>
        <v/>
      </c>
      <c r="Z567" s="246"/>
      <c r="AC567" s="28"/>
      <c r="AD567" s="27"/>
    </row>
    <row r="568" spans="1:38" ht="15.6">
      <c r="A568" s="246"/>
      <c r="B568" s="333">
        <f>+'Ark1'!C2059</f>
        <v>2024</v>
      </c>
      <c r="C568" s="266">
        <f>+'Ark1'!L2059</f>
        <v>14</v>
      </c>
      <c r="D568" s="266" t="s">
        <v>401</v>
      </c>
      <c r="E568" s="275">
        <f>+'Ark1'!AP2059</f>
        <v>8</v>
      </c>
      <c r="F568" s="274" t="str">
        <f>VLOOKUP(E568,RNR!$D$2:$E$38,2)</f>
        <v>Vestlandsk fjordfe</v>
      </c>
      <c r="G568" s="86" t="str">
        <f>+IF(H568=0,"",'Ark1'!Q2059)</f>
        <v/>
      </c>
      <c r="H568" s="366">
        <f>+'Ark1'!R2059</f>
        <v>0</v>
      </c>
      <c r="I568" s="28" t="str">
        <f>+IF(H568=0,"",'Ark1'!AE2059)</f>
        <v/>
      </c>
      <c r="J568" s="28"/>
      <c r="K568" s="28" t="str">
        <f>+IF(H568=0,"",'Ark1'!AF2059)</f>
        <v/>
      </c>
      <c r="L568" s="27" t="str">
        <f>+IF(H568=0,"",'Ark1'!T2059)</f>
        <v/>
      </c>
      <c r="M568" s="298" t="str">
        <f>+IF(H568=0,"",'Ark1'!U2059)</f>
        <v/>
      </c>
      <c r="N568" s="28"/>
      <c r="O568" s="33" t="str">
        <f>+IF(H568=0,"",'Ark1'!W2059)</f>
        <v/>
      </c>
      <c r="P568" s="33" t="str">
        <f>+IF(H568=0,"",'Ark1'!X2059)</f>
        <v/>
      </c>
      <c r="Q568" s="33" t="str">
        <f>+IF(H568=0,"",'Ark1'!AG2059)</f>
        <v/>
      </c>
      <c r="R568" s="33" t="str">
        <f>+IF(H568=0,"",'Ark1'!AH2059)</f>
        <v/>
      </c>
      <c r="S568" s="382" t="str">
        <f>+IF(H568=0,"",'Ark1'!AR2059)</f>
        <v/>
      </c>
      <c r="T568" s="114" t="str">
        <f>+IF(H568=0,"",'Ark1'!AS2059)</f>
        <v/>
      </c>
      <c r="U568" s="33" t="str">
        <f>+IF(H568=0,"",'Ark1'!Y2059)</f>
        <v/>
      </c>
      <c r="V568" s="27" t="str">
        <f>+IF(H568=0,"",'Ark1'!AA2059)</f>
        <v/>
      </c>
      <c r="W568" s="298" t="str">
        <f t="shared" si="49"/>
        <v/>
      </c>
      <c r="X568" s="33" t="str">
        <f t="shared" si="50"/>
        <v/>
      </c>
      <c r="Y568" s="28" t="str">
        <f t="shared" si="51"/>
        <v/>
      </c>
      <c r="Z568" s="246"/>
      <c r="AC568" s="28"/>
      <c r="AD568" s="27"/>
    </row>
    <row r="569" spans="1:38" ht="15.6">
      <c r="A569" s="246"/>
      <c r="B569" s="333">
        <f>+'Ark1'!C2060</f>
        <v>2024</v>
      </c>
      <c r="C569" s="266">
        <f>+'Ark1'!L2060</f>
        <v>14</v>
      </c>
      <c r="D569" s="266" t="s">
        <v>401</v>
      </c>
      <c r="E569" s="275">
        <f>+'Ark1'!AP2060</f>
        <v>9</v>
      </c>
      <c r="F569" s="274" t="str">
        <f>VLOOKUP(E569,RNR!$D$2:$E$38,2)</f>
        <v>Holstein</v>
      </c>
      <c r="G569" s="86" t="str">
        <f>+IF(H569=0,"",'Ark1'!Q2060)</f>
        <v/>
      </c>
      <c r="H569" s="366">
        <f>+'Ark1'!R2060</f>
        <v>0</v>
      </c>
      <c r="I569" s="28" t="str">
        <f>+IF(H569=0,"",'Ark1'!AE2060)</f>
        <v/>
      </c>
      <c r="J569" s="28"/>
      <c r="K569" s="28" t="str">
        <f>+IF(H569=0,"",'Ark1'!AF2060)</f>
        <v/>
      </c>
      <c r="L569" s="27" t="str">
        <f>+IF(H569=0,"",'Ark1'!T2060)</f>
        <v/>
      </c>
      <c r="M569" s="298" t="str">
        <f>+IF(H569=0,"",'Ark1'!U2060)</f>
        <v/>
      </c>
      <c r="N569" s="28"/>
      <c r="O569" s="33" t="str">
        <f>+IF(H569=0,"",'Ark1'!W2060)</f>
        <v/>
      </c>
      <c r="P569" s="33" t="str">
        <f>+IF(H569=0,"",'Ark1'!X2060)</f>
        <v/>
      </c>
      <c r="Q569" s="33" t="str">
        <f>+IF(H569=0,"",'Ark1'!AG2060)</f>
        <v/>
      </c>
      <c r="R569" s="33" t="str">
        <f>+IF(H569=0,"",'Ark1'!AH2060)</f>
        <v/>
      </c>
      <c r="S569" s="382" t="str">
        <f>+IF(H569=0,"",'Ark1'!AR2060)</f>
        <v/>
      </c>
      <c r="T569" s="114" t="str">
        <f>+IF(H569=0,"",'Ark1'!AS2060)</f>
        <v/>
      </c>
      <c r="U569" s="33" t="str">
        <f>+IF(H569=0,"",'Ark1'!Y2060)</f>
        <v/>
      </c>
      <c r="V569" s="27" t="str">
        <f>+IF(H569=0,"",'Ark1'!AA2060)</f>
        <v/>
      </c>
      <c r="W569" s="298" t="str">
        <f t="shared" si="49"/>
        <v/>
      </c>
      <c r="X569" s="33" t="str">
        <f t="shared" si="50"/>
        <v/>
      </c>
      <c r="Y569" s="28" t="str">
        <f t="shared" si="51"/>
        <v/>
      </c>
      <c r="Z569" s="246"/>
      <c r="AC569" s="28"/>
      <c r="AD569" s="27"/>
    </row>
    <row r="570" spans="1:38" ht="15.6">
      <c r="A570" s="246"/>
      <c r="B570" s="333">
        <f>+'Ark1'!C2061</f>
        <v>2024</v>
      </c>
      <c r="C570" s="266">
        <f>+'Ark1'!L2061</f>
        <v>14</v>
      </c>
      <c r="D570" s="266" t="s">
        <v>401</v>
      </c>
      <c r="E570" s="275">
        <f>+'Ark1'!AP2061</f>
        <v>10</v>
      </c>
      <c r="F570" s="274" t="str">
        <f>VLOOKUP(E570,RNR!$D$2:$E$38,2)</f>
        <v>Rød Dansk Mælkefe</v>
      </c>
      <c r="G570" s="86" t="str">
        <f>+IF(H570=0,"",'Ark1'!Q2061)</f>
        <v/>
      </c>
      <c r="H570" s="366">
        <f>+'Ark1'!R2061</f>
        <v>0</v>
      </c>
      <c r="I570" s="28" t="str">
        <f>+IF(H570=0,"",'Ark1'!AE2061)</f>
        <v/>
      </c>
      <c r="J570" s="28"/>
      <c r="K570" s="28" t="str">
        <f>+IF(H570=0,"",'Ark1'!AF2061)</f>
        <v/>
      </c>
      <c r="L570" s="27" t="str">
        <f>+IF(H570=0,"",'Ark1'!T2061)</f>
        <v/>
      </c>
      <c r="M570" s="298" t="str">
        <f>+IF(H570=0,"",'Ark1'!U2061)</f>
        <v/>
      </c>
      <c r="N570" s="28"/>
      <c r="O570" s="33" t="str">
        <f>+IF(H570=0,"",'Ark1'!W2061)</f>
        <v/>
      </c>
      <c r="P570" s="33" t="str">
        <f>+IF(H570=0,"",'Ark1'!X2061)</f>
        <v/>
      </c>
      <c r="Q570" s="33" t="str">
        <f>+IF(H570=0,"",'Ark1'!AG2061)</f>
        <v/>
      </c>
      <c r="R570" s="33" t="str">
        <f>+IF(H570=0,"",'Ark1'!AH2061)</f>
        <v/>
      </c>
      <c r="S570" s="382" t="str">
        <f>+IF(H570=0,"",'Ark1'!AR2061)</f>
        <v/>
      </c>
      <c r="T570" s="114" t="str">
        <f>+IF(H570=0,"",'Ark1'!AS2061)</f>
        <v/>
      </c>
      <c r="U570" s="33" t="str">
        <f>+IF(H570=0,"",'Ark1'!Y2061)</f>
        <v/>
      </c>
      <c r="V570" s="27" t="str">
        <f>+IF(H570=0,"",'Ark1'!AA2061)</f>
        <v/>
      </c>
      <c r="W570" s="298" t="str">
        <f t="shared" si="49"/>
        <v/>
      </c>
      <c r="X570" s="33" t="str">
        <f t="shared" si="50"/>
        <v/>
      </c>
      <c r="Y570" s="28" t="str">
        <f t="shared" si="51"/>
        <v/>
      </c>
      <c r="Z570" s="246"/>
      <c r="AC570" s="28"/>
      <c r="AD570" s="27"/>
    </row>
    <row r="571" spans="1:38" ht="15.6">
      <c r="A571" s="246"/>
      <c r="B571" s="333">
        <f>+'Ark1'!C2062</f>
        <v>2024</v>
      </c>
      <c r="C571" s="266">
        <f>+'Ark1'!L2062</f>
        <v>14</v>
      </c>
      <c r="D571" s="266" t="s">
        <v>401</v>
      </c>
      <c r="E571" s="275">
        <f>+'Ark1'!AP2062</f>
        <v>11</v>
      </c>
      <c r="F571" s="274" t="str">
        <f>VLOOKUP(E571,RNR!$D$2:$E$38,2)</f>
        <v>Brown Swiss</v>
      </c>
      <c r="G571" s="86" t="str">
        <f>+IF(H571=0,"",'Ark1'!Q2062)</f>
        <v/>
      </c>
      <c r="H571" s="366">
        <f>+'Ark1'!R2062</f>
        <v>0</v>
      </c>
      <c r="I571" s="28" t="str">
        <f>+IF(H571=0,"",'Ark1'!AE2062)</f>
        <v/>
      </c>
      <c r="J571" s="28"/>
      <c r="K571" s="28" t="str">
        <f>+IF(H571=0,"",'Ark1'!AF2062)</f>
        <v/>
      </c>
      <c r="L571" s="27" t="str">
        <f>+IF(H571=0,"",'Ark1'!T2062)</f>
        <v/>
      </c>
      <c r="M571" s="298" t="str">
        <f>+IF(H571=0,"",'Ark1'!U2062)</f>
        <v/>
      </c>
      <c r="N571" s="28"/>
      <c r="O571" s="33" t="str">
        <f>+IF(H571=0,"",'Ark1'!W2062)</f>
        <v/>
      </c>
      <c r="P571" s="33" t="str">
        <f>+IF(H571=0,"",'Ark1'!X2062)</f>
        <v/>
      </c>
      <c r="Q571" s="33" t="str">
        <f>+IF(H571=0,"",'Ark1'!AG2062)</f>
        <v/>
      </c>
      <c r="R571" s="33" t="str">
        <f>+IF(H571=0,"",'Ark1'!AH2062)</f>
        <v/>
      </c>
      <c r="S571" s="382" t="str">
        <f>+IF(H571=0,"",'Ark1'!AR2062)</f>
        <v/>
      </c>
      <c r="T571" s="114" t="str">
        <f>+IF(H571=0,"",'Ark1'!AS2062)</f>
        <v/>
      </c>
      <c r="U571" s="33" t="str">
        <f>+IF(H571=0,"",'Ark1'!Y2062)</f>
        <v/>
      </c>
      <c r="V571" s="27" t="str">
        <f>+IF(H571=0,"",'Ark1'!AA2062)</f>
        <v/>
      </c>
      <c r="W571" s="298" t="str">
        <f t="shared" si="49"/>
        <v/>
      </c>
      <c r="X571" s="33" t="str">
        <f t="shared" si="50"/>
        <v/>
      </c>
      <c r="Y571" s="28" t="str">
        <f t="shared" si="51"/>
        <v/>
      </c>
      <c r="Z571" s="246"/>
      <c r="AC571" s="28"/>
      <c r="AD571" s="27"/>
    </row>
    <row r="572" spans="1:38" ht="15.6">
      <c r="A572" s="246"/>
      <c r="B572" s="333">
        <f>+'Ark1'!C2063</f>
        <v>2024</v>
      </c>
      <c r="C572" s="266">
        <f>+'Ark1'!L2063</f>
        <v>14</v>
      </c>
      <c r="D572" s="266" t="s">
        <v>401</v>
      </c>
      <c r="E572" s="275">
        <f>+'Ark1'!AP2063</f>
        <v>12</v>
      </c>
      <c r="F572" s="274" t="str">
        <f>VLOOKUP(E572,RNR!$D$2:$E$38,2)</f>
        <v>Jarlsbergfe</v>
      </c>
      <c r="G572" s="86" t="str">
        <f>+IF(H572=0,"",'Ark1'!Q2063)</f>
        <v/>
      </c>
      <c r="H572" s="366">
        <f>+'Ark1'!R2063</f>
        <v>0</v>
      </c>
      <c r="I572" s="28" t="str">
        <f>+IF(H572=0,"",'Ark1'!AE2063)</f>
        <v/>
      </c>
      <c r="J572" s="28"/>
      <c r="K572" s="28" t="str">
        <f>+IF(H572=0,"",'Ark1'!AF2063)</f>
        <v/>
      </c>
      <c r="L572" s="27" t="str">
        <f>+IF(H572=0,"",'Ark1'!T2063)</f>
        <v/>
      </c>
      <c r="M572" s="298" t="str">
        <f>+IF(H572=0,"",'Ark1'!U2063)</f>
        <v/>
      </c>
      <c r="N572" s="28"/>
      <c r="O572" s="33" t="str">
        <f>+IF(H572=0,"",'Ark1'!W2063)</f>
        <v/>
      </c>
      <c r="P572" s="33" t="str">
        <f>+IF(H572=0,"",'Ark1'!X2063)</f>
        <v/>
      </c>
      <c r="Q572" s="33" t="str">
        <f>+IF(H572=0,"",'Ark1'!AG2063)</f>
        <v/>
      </c>
      <c r="R572" s="33" t="str">
        <f>+IF(H572=0,"",'Ark1'!AH2063)</f>
        <v/>
      </c>
      <c r="S572" s="382" t="str">
        <f>+IF(H572=0,"",'Ark1'!AR2063)</f>
        <v/>
      </c>
      <c r="T572" s="114" t="str">
        <f>+IF(H572=0,"",'Ark1'!AS2063)</f>
        <v/>
      </c>
      <c r="U572" s="33" t="str">
        <f>+IF(H572=0,"",'Ark1'!Y2063)</f>
        <v/>
      </c>
      <c r="V572" s="27" t="str">
        <f>+IF(H572=0,"",'Ark1'!AA2063)</f>
        <v/>
      </c>
      <c r="W572" s="298" t="str">
        <f t="shared" si="49"/>
        <v/>
      </c>
      <c r="X572" s="33" t="str">
        <f t="shared" si="50"/>
        <v/>
      </c>
      <c r="Y572" s="28" t="str">
        <f t="shared" si="51"/>
        <v/>
      </c>
      <c r="Z572" s="246"/>
      <c r="AC572" s="28"/>
      <c r="AD572" s="27"/>
    </row>
    <row r="573" spans="1:38" ht="15.6">
      <c r="A573" s="246"/>
      <c r="B573" s="333">
        <f>+'Ark1'!C2064</f>
        <v>2024</v>
      </c>
      <c r="C573" s="266">
        <f>+'Ark1'!L2064</f>
        <v>14</v>
      </c>
      <c r="D573" s="266" t="s">
        <v>401</v>
      </c>
      <c r="E573" s="275">
        <f>+'Ark1'!AP2064</f>
        <v>13</v>
      </c>
      <c r="F573" s="274" t="str">
        <f>VLOOKUP(E573,RNR!$D$2:$E$38,2)</f>
        <v>Fleckvieh</v>
      </c>
      <c r="G573" s="86" t="str">
        <f>+IF(H573=0,"",'Ark1'!Q2064)</f>
        <v/>
      </c>
      <c r="H573" s="366">
        <f>+'Ark1'!R2064</f>
        <v>0</v>
      </c>
      <c r="I573" s="28" t="str">
        <f>+IF(H573=0,"",'Ark1'!AE2064)</f>
        <v/>
      </c>
      <c r="J573" s="28"/>
      <c r="K573" s="28" t="str">
        <f>+IF(H573=0,"",'Ark1'!AF2064)</f>
        <v/>
      </c>
      <c r="L573" s="27" t="str">
        <f>+IF(H573=0,"",'Ark1'!T2064)</f>
        <v/>
      </c>
      <c r="M573" s="298" t="str">
        <f>+IF(H573=0,"",'Ark1'!U2064)</f>
        <v/>
      </c>
      <c r="N573" s="28"/>
      <c r="O573" s="33" t="str">
        <f>+IF(H573=0,"",'Ark1'!W2064)</f>
        <v/>
      </c>
      <c r="P573" s="33" t="str">
        <f>+IF(H573=0,"",'Ark1'!X2064)</f>
        <v/>
      </c>
      <c r="Q573" s="33" t="str">
        <f>+IF(H573=0,"",'Ark1'!AG2064)</f>
        <v/>
      </c>
      <c r="R573" s="33" t="str">
        <f>+IF(H573=0,"",'Ark1'!AH2064)</f>
        <v/>
      </c>
      <c r="S573" s="382" t="str">
        <f>+IF(H573=0,"",'Ark1'!AR2064)</f>
        <v/>
      </c>
      <c r="T573" s="114" t="str">
        <f>+IF(H573=0,"",'Ark1'!AS2064)</f>
        <v/>
      </c>
      <c r="U573" s="33" t="str">
        <f>+IF(H573=0,"",'Ark1'!Y2064)</f>
        <v/>
      </c>
      <c r="V573" s="27" t="str">
        <f>+IF(H573=0,"",'Ark1'!AA2064)</f>
        <v/>
      </c>
      <c r="W573" s="298" t="str">
        <f t="shared" si="49"/>
        <v/>
      </c>
      <c r="X573" s="33" t="str">
        <f t="shared" si="50"/>
        <v/>
      </c>
      <c r="Y573" s="28" t="str">
        <f t="shared" si="51"/>
        <v/>
      </c>
      <c r="Z573" s="246"/>
      <c r="AC573" s="28"/>
      <c r="AD573" s="27"/>
    </row>
    <row r="574" spans="1:38" ht="15.6">
      <c r="A574" s="246"/>
      <c r="B574" s="333">
        <f>+'Ark1'!C2065</f>
        <v>2024</v>
      </c>
      <c r="C574" s="266">
        <f>+'Ark1'!L2065</f>
        <v>14</v>
      </c>
      <c r="D574" s="266" t="s">
        <v>401</v>
      </c>
      <c r="E574" s="275">
        <f>+'Ark1'!AP2065</f>
        <v>14</v>
      </c>
      <c r="F574" s="274" t="str">
        <f>VLOOKUP(E574,RNR!$D$2:$E$38,2)</f>
        <v>Canadisk Ayrshire</v>
      </c>
      <c r="G574" s="86" t="str">
        <f>+IF(H574=0,"",'Ark1'!Q2065)</f>
        <v/>
      </c>
      <c r="H574" s="366">
        <f>+'Ark1'!R2065</f>
        <v>0</v>
      </c>
      <c r="I574" s="28" t="str">
        <f>+IF(H574=0,"",'Ark1'!AE2065)</f>
        <v/>
      </c>
      <c r="J574" s="28"/>
      <c r="K574" s="28" t="str">
        <f>+IF(H574=0,"",'Ark1'!AF2065)</f>
        <v/>
      </c>
      <c r="L574" s="27" t="str">
        <f>+IF(H574=0,"",'Ark1'!T2065)</f>
        <v/>
      </c>
      <c r="M574" s="298" t="str">
        <f>+IF(H574=0,"",'Ark1'!U2065)</f>
        <v/>
      </c>
      <c r="N574" s="28"/>
      <c r="O574" s="33" t="str">
        <f>+IF(H574=0,"",'Ark1'!W2065)</f>
        <v/>
      </c>
      <c r="P574" s="33" t="str">
        <f>+IF(H574=0,"",'Ark1'!X2065)</f>
        <v/>
      </c>
      <c r="Q574" s="33" t="str">
        <f>+IF(H574=0,"",'Ark1'!AG2065)</f>
        <v/>
      </c>
      <c r="R574" s="33" t="str">
        <f>+IF(H574=0,"",'Ark1'!AH2065)</f>
        <v/>
      </c>
      <c r="S574" s="382" t="str">
        <f>+IF(H574=0,"",'Ark1'!AR2065)</f>
        <v/>
      </c>
      <c r="T574" s="114" t="str">
        <f>+IF(H574=0,"",'Ark1'!AS2065)</f>
        <v/>
      </c>
      <c r="U574" s="33" t="str">
        <f>+IF(H574=0,"",'Ark1'!Y2065)</f>
        <v/>
      </c>
      <c r="V574" s="27" t="str">
        <f>+IF(H574=0,"",'Ark1'!AA2065)</f>
        <v/>
      </c>
      <c r="W574" s="298" t="str">
        <f t="shared" si="49"/>
        <v/>
      </c>
      <c r="X574" s="33" t="str">
        <f t="shared" si="50"/>
        <v/>
      </c>
      <c r="Y574" s="28" t="str">
        <f t="shared" si="51"/>
        <v/>
      </c>
      <c r="Z574" s="246"/>
      <c r="AC574" s="28"/>
      <c r="AD574" s="27"/>
    </row>
    <row r="575" spans="1:38" ht="15.6">
      <c r="A575" s="246"/>
      <c r="B575" s="333">
        <f>+'Ark1'!C2066</f>
        <v>2024</v>
      </c>
      <c r="C575" s="266">
        <f>+'Ark1'!L2066</f>
        <v>14</v>
      </c>
      <c r="D575" s="266" t="s">
        <v>401</v>
      </c>
      <c r="E575" s="275">
        <f>+'Ark1'!AP2066</f>
        <v>15</v>
      </c>
      <c r="F575" s="274" t="str">
        <f>VLOOKUP(E575,RNR!$D$2:$E$38,2)</f>
        <v>Montbéliard</v>
      </c>
      <c r="G575" s="86" t="str">
        <f>+IF(H575=0,"",'Ark1'!Q2066)</f>
        <v/>
      </c>
      <c r="H575" s="366">
        <f>+'Ark1'!R2066</f>
        <v>0</v>
      </c>
      <c r="I575" s="28" t="str">
        <f>+IF(H575=0,"",'Ark1'!AE2066)</f>
        <v/>
      </c>
      <c r="J575" s="28"/>
      <c r="K575" s="28" t="str">
        <f>+IF(H575=0,"",'Ark1'!AF2066)</f>
        <v/>
      </c>
      <c r="L575" s="27" t="str">
        <f>+IF(H575=0,"",'Ark1'!T2066)</f>
        <v/>
      </c>
      <c r="M575" s="298" t="str">
        <f>+IF(H575=0,"",'Ark1'!U2066)</f>
        <v/>
      </c>
      <c r="N575" s="28"/>
      <c r="O575" s="33" t="str">
        <f>+IF(H575=0,"",'Ark1'!W2066)</f>
        <v/>
      </c>
      <c r="P575" s="33" t="str">
        <f>+IF(H575=0,"",'Ark1'!X2066)</f>
        <v/>
      </c>
      <c r="Q575" s="33" t="str">
        <f>+IF(H575=0,"",'Ark1'!AG2066)</f>
        <v/>
      </c>
      <c r="R575" s="33" t="str">
        <f>+IF(H575=0,"",'Ark1'!AH2066)</f>
        <v/>
      </c>
      <c r="S575" s="382" t="str">
        <f>+IF(H575=0,"",'Ark1'!AR2066)</f>
        <v/>
      </c>
      <c r="T575" s="114" t="str">
        <f>+IF(H575=0,"",'Ark1'!AS2066)</f>
        <v/>
      </c>
      <c r="U575" s="33" t="str">
        <f>+IF(H575=0,"",'Ark1'!Y2066)</f>
        <v/>
      </c>
      <c r="V575" s="27" t="str">
        <f>+IF(H575=0,"",'Ark1'!AA2066)</f>
        <v/>
      </c>
      <c r="W575" s="298" t="str">
        <f t="shared" si="49"/>
        <v/>
      </c>
      <c r="X575" s="33" t="str">
        <f t="shared" si="50"/>
        <v/>
      </c>
      <c r="Y575" s="28" t="str">
        <f t="shared" si="51"/>
        <v/>
      </c>
      <c r="Z575" s="246"/>
      <c r="AC575" s="28"/>
      <c r="AD575" s="27"/>
    </row>
    <row r="576" spans="1:38" ht="15.6">
      <c r="A576" s="246"/>
      <c r="B576" s="333">
        <f>+'Ark1'!C2067</f>
        <v>2024</v>
      </c>
      <c r="C576" s="266">
        <f>+'Ark1'!L2067</f>
        <v>14</v>
      </c>
      <c r="D576" s="266" t="s">
        <v>401</v>
      </c>
      <c r="E576" s="275">
        <f>+'Ark1'!AP2067</f>
        <v>16</v>
      </c>
      <c r="F576" s="274" t="str">
        <f>VLOOKUP(E576,RNR!$D$2:$E$38,2)</f>
        <v>Mørefe</v>
      </c>
      <c r="G576" s="86" t="str">
        <f>+IF(H576=0,"",'Ark1'!Q2067)</f>
        <v/>
      </c>
      <c r="H576" s="366">
        <f>+'Ark1'!R2067</f>
        <v>0</v>
      </c>
      <c r="I576" s="28" t="str">
        <f>+IF(H576=0,"",'Ark1'!AE2067)</f>
        <v/>
      </c>
      <c r="J576" s="28"/>
      <c r="K576" s="28" t="str">
        <f>+IF(H576=0,"",'Ark1'!AF2067)</f>
        <v/>
      </c>
      <c r="L576" s="27" t="str">
        <f>+IF(H576=0,"",'Ark1'!T2067)</f>
        <v/>
      </c>
      <c r="M576" s="298" t="str">
        <f>+IF(H576=0,"",'Ark1'!U2067)</f>
        <v/>
      </c>
      <c r="N576" s="28"/>
      <c r="O576" s="33" t="str">
        <f>+IF(H576=0,"",'Ark1'!W2067)</f>
        <v/>
      </c>
      <c r="P576" s="33" t="str">
        <f>+IF(H576=0,"",'Ark1'!X2067)</f>
        <v/>
      </c>
      <c r="Q576" s="33" t="str">
        <f>+IF(H576=0,"",'Ark1'!AG2067)</f>
        <v/>
      </c>
      <c r="R576" s="33" t="str">
        <f>+IF(H576=0,"",'Ark1'!AH2067)</f>
        <v/>
      </c>
      <c r="S576" s="382" t="str">
        <f>+IF(H576=0,"",'Ark1'!AR2067)</f>
        <v/>
      </c>
      <c r="T576" s="114" t="str">
        <f>+IF(H576=0,"",'Ark1'!AS2067)</f>
        <v/>
      </c>
      <c r="U576" s="33" t="str">
        <f>+IF(H576=0,"",'Ark1'!Y2067)</f>
        <v/>
      </c>
      <c r="V576" s="27" t="str">
        <f>+IF(H576=0,"",'Ark1'!AA2067)</f>
        <v/>
      </c>
      <c r="W576" s="298" t="str">
        <f t="shared" si="49"/>
        <v/>
      </c>
      <c r="X576" s="33" t="str">
        <f t="shared" si="50"/>
        <v/>
      </c>
      <c r="Y576" s="28" t="str">
        <f t="shared" si="51"/>
        <v/>
      </c>
      <c r="Z576" s="246"/>
      <c r="AC576" s="28"/>
      <c r="AD576" s="27"/>
    </row>
    <row r="577" spans="1:66" ht="15.6">
      <c r="A577" s="246"/>
      <c r="B577" s="333">
        <f>+'Ark1'!C2068</f>
        <v>2024</v>
      </c>
      <c r="C577" s="266">
        <f>+'Ark1'!L2068</f>
        <v>14</v>
      </c>
      <c r="D577" s="266" t="s">
        <v>401</v>
      </c>
      <c r="E577" s="275">
        <f>+'Ark1'!AP2068</f>
        <v>17</v>
      </c>
      <c r="F577" s="274" t="str">
        <f>VLOOKUP(E577,RNR!$D$2:$E$38,2)</f>
        <v>Normande</v>
      </c>
      <c r="G577" s="86" t="str">
        <f>+IF(H577=0,"",'Ark1'!Q2068)</f>
        <v/>
      </c>
      <c r="H577" s="366">
        <f>+'Ark1'!R2068</f>
        <v>0</v>
      </c>
      <c r="I577" s="28" t="str">
        <f>+IF(H577=0,"",'Ark1'!AE2068)</f>
        <v/>
      </c>
      <c r="J577" s="28"/>
      <c r="K577" s="28" t="str">
        <f>+IF(H577=0,"",'Ark1'!AF2068)</f>
        <v/>
      </c>
      <c r="L577" s="27" t="str">
        <f>+IF(H577=0,"",'Ark1'!T2068)</f>
        <v/>
      </c>
      <c r="M577" s="298" t="str">
        <f>+IF(H577=0,"",'Ark1'!U2068)</f>
        <v/>
      </c>
      <c r="N577" s="28"/>
      <c r="O577" s="33" t="str">
        <f>+IF(H577=0,"",'Ark1'!W2068)</f>
        <v/>
      </c>
      <c r="P577" s="33" t="str">
        <f>+IF(H577=0,"",'Ark1'!X2068)</f>
        <v/>
      </c>
      <c r="Q577" s="33" t="str">
        <f>+IF(H577=0,"",'Ark1'!AG2068)</f>
        <v/>
      </c>
      <c r="R577" s="33" t="str">
        <f>+IF(H577=0,"",'Ark1'!AH2068)</f>
        <v/>
      </c>
      <c r="S577" s="382" t="str">
        <f>+IF(H577=0,"",'Ark1'!AR2068)</f>
        <v/>
      </c>
      <c r="T577" s="114" t="str">
        <f>+IF(H577=0,"",'Ark1'!AS2068)</f>
        <v/>
      </c>
      <c r="U577" s="33" t="str">
        <f>+IF(H577=0,"",'Ark1'!Y2068)</f>
        <v/>
      </c>
      <c r="V577" s="27" t="str">
        <f>+IF(H577=0,"",'Ark1'!AA2068)</f>
        <v/>
      </c>
      <c r="W577" s="298" t="str">
        <f t="shared" si="49"/>
        <v/>
      </c>
      <c r="X577" s="33" t="str">
        <f t="shared" si="50"/>
        <v/>
      </c>
      <c r="Y577" s="28" t="str">
        <f t="shared" si="51"/>
        <v/>
      </c>
      <c r="Z577" s="246"/>
      <c r="AC577" s="28"/>
      <c r="AD577" s="27"/>
    </row>
    <row r="578" spans="1:66" ht="15.6">
      <c r="A578" s="246"/>
      <c r="B578" s="333">
        <f>+'Ark1'!C2069</f>
        <v>2024</v>
      </c>
      <c r="C578" s="266">
        <f>+'Ark1'!L2069</f>
        <v>14</v>
      </c>
      <c r="D578" s="266" t="s">
        <v>401</v>
      </c>
      <c r="E578" s="275">
        <f>+'Ark1'!AP2069</f>
        <v>21</v>
      </c>
      <c r="F578" s="274" t="str">
        <f>VLOOKUP(E578,RNR!$D$2:$E$38,2)</f>
        <v>Hereford</v>
      </c>
      <c r="G578" s="86" t="str">
        <f>+IF(H578=0,"",'Ark1'!Q2069)</f>
        <v/>
      </c>
      <c r="H578" s="366">
        <f>+'Ark1'!R2069</f>
        <v>0</v>
      </c>
      <c r="I578" s="28" t="str">
        <f>+IF(H578=0,"",'Ark1'!AE2069)</f>
        <v/>
      </c>
      <c r="J578" s="28"/>
      <c r="K578" s="28" t="str">
        <f>+IF(H578=0,"",'Ark1'!AF2069)</f>
        <v/>
      </c>
      <c r="L578" s="27" t="str">
        <f>+IF(H578=0,"",'Ark1'!T2069)</f>
        <v/>
      </c>
      <c r="M578" s="298" t="str">
        <f>+IF(H578=0,"",'Ark1'!U2069)</f>
        <v/>
      </c>
      <c r="N578" s="28"/>
      <c r="O578" s="33" t="str">
        <f>+IF(H578=0,"",'Ark1'!W2069)</f>
        <v/>
      </c>
      <c r="P578" s="33" t="str">
        <f>+IF(H578=0,"",'Ark1'!X2069)</f>
        <v/>
      </c>
      <c r="Q578" s="33" t="str">
        <f>+IF(H578=0,"",'Ark1'!AG2069)</f>
        <v/>
      </c>
      <c r="R578" s="33" t="str">
        <f>+IF(H578=0,"",'Ark1'!AH2069)</f>
        <v/>
      </c>
      <c r="S578" s="382" t="str">
        <f>+IF(H578=0,"",'Ark1'!AR2069)</f>
        <v/>
      </c>
      <c r="T578" s="114" t="str">
        <f>+IF(H578=0,"",'Ark1'!AS2069)</f>
        <v/>
      </c>
      <c r="U578" s="33" t="str">
        <f>+IF(H578=0,"",'Ark1'!Y2069)</f>
        <v/>
      </c>
      <c r="V578" s="27" t="str">
        <f>+IF(H578=0,"",'Ark1'!AA2069)</f>
        <v/>
      </c>
      <c r="W578" s="298" t="str">
        <f t="shared" si="49"/>
        <v/>
      </c>
      <c r="X578" s="33" t="str">
        <f t="shared" si="50"/>
        <v/>
      </c>
      <c r="Y578" s="28" t="str">
        <f t="shared" si="51"/>
        <v/>
      </c>
      <c r="Z578" s="246"/>
      <c r="AC578" s="28"/>
      <c r="AD578" s="27"/>
    </row>
    <row r="579" spans="1:66" ht="15.6">
      <c r="A579" s="246"/>
      <c r="B579" s="333">
        <f>+'Ark1'!C2070</f>
        <v>2024</v>
      </c>
      <c r="C579" s="266">
        <f>+'Ark1'!L2070</f>
        <v>14</v>
      </c>
      <c r="D579" s="266" t="s">
        <v>401</v>
      </c>
      <c r="E579" s="275">
        <f>+'Ark1'!AP2070</f>
        <v>22</v>
      </c>
      <c r="F579" s="274" t="str">
        <f>VLOOKUP(E579,RNR!$D$2:$E$38,2)</f>
        <v>Charolais</v>
      </c>
      <c r="G579" s="86" t="str">
        <f>+IF(H579=0,"",'Ark1'!Q2070)</f>
        <v/>
      </c>
      <c r="H579" s="366">
        <f>+'Ark1'!R2070</f>
        <v>0</v>
      </c>
      <c r="I579" s="28" t="str">
        <f>+IF(H579=0,"",'Ark1'!AE2070)</f>
        <v/>
      </c>
      <c r="J579" s="28"/>
      <c r="K579" s="28" t="str">
        <f>+IF(H579=0,"",'Ark1'!AF2070)</f>
        <v/>
      </c>
      <c r="L579" s="27" t="str">
        <f>+IF(H579=0,"",'Ark1'!T2070)</f>
        <v/>
      </c>
      <c r="M579" s="298" t="str">
        <f>+IF(H579=0,"",'Ark1'!U2070)</f>
        <v/>
      </c>
      <c r="N579" s="28"/>
      <c r="O579" s="33" t="str">
        <f>+IF(H579=0,"",'Ark1'!W2070)</f>
        <v/>
      </c>
      <c r="P579" s="33" t="str">
        <f>+IF(H579=0,"",'Ark1'!X2070)</f>
        <v/>
      </c>
      <c r="Q579" s="33" t="str">
        <f>+IF(H579=0,"",'Ark1'!AG2070)</f>
        <v/>
      </c>
      <c r="R579" s="33" t="str">
        <f>+IF(H579=0,"",'Ark1'!AH2070)</f>
        <v/>
      </c>
      <c r="S579" s="382" t="str">
        <f>+IF(H579=0,"",'Ark1'!AR2070)</f>
        <v/>
      </c>
      <c r="T579" s="114" t="str">
        <f>+IF(H579=0,"",'Ark1'!AS2070)</f>
        <v/>
      </c>
      <c r="U579" s="33" t="str">
        <f>+IF(H579=0,"",'Ark1'!Y2070)</f>
        <v/>
      </c>
      <c r="V579" s="27" t="str">
        <f>+IF(H579=0,"",'Ark1'!AA2070)</f>
        <v/>
      </c>
      <c r="W579" s="298" t="str">
        <f t="shared" si="49"/>
        <v/>
      </c>
      <c r="X579" s="33" t="str">
        <f t="shared" si="50"/>
        <v/>
      </c>
      <c r="Y579" s="28" t="str">
        <f t="shared" si="51"/>
        <v/>
      </c>
      <c r="Z579" s="246"/>
      <c r="AC579" s="28"/>
      <c r="AD579" s="27"/>
    </row>
    <row r="580" spans="1:66" ht="15.6">
      <c r="A580" s="246"/>
      <c r="B580" s="333">
        <f>+'Ark1'!C2071</f>
        <v>2024</v>
      </c>
      <c r="C580" s="266">
        <f>+'Ark1'!L2071</f>
        <v>14</v>
      </c>
      <c r="D580" s="266" t="s">
        <v>401</v>
      </c>
      <c r="E580" s="275">
        <f>+'Ark1'!AP2071</f>
        <v>23</v>
      </c>
      <c r="F580" s="274" t="str">
        <f>VLOOKUP(E580,RNR!$D$2:$E$38,2)</f>
        <v>Aberdeen Angus</v>
      </c>
      <c r="G580" s="86" t="str">
        <f>+IF(H580=0,"",'Ark1'!Q2071)</f>
        <v/>
      </c>
      <c r="H580" s="366">
        <f>+'Ark1'!R2071</f>
        <v>0</v>
      </c>
      <c r="I580" s="28" t="str">
        <f>+IF(H580=0,"",'Ark1'!AE2071)</f>
        <v/>
      </c>
      <c r="J580" s="28"/>
      <c r="K580" s="28" t="str">
        <f>+IF(H580=0,"",'Ark1'!AF2071)</f>
        <v/>
      </c>
      <c r="L580" s="27" t="str">
        <f>+IF(H580=0,"",'Ark1'!T2071)</f>
        <v/>
      </c>
      <c r="M580" s="298" t="str">
        <f>+IF(H580=0,"",'Ark1'!U2071)</f>
        <v/>
      </c>
      <c r="N580" s="28"/>
      <c r="O580" s="33" t="str">
        <f>+IF(H580=0,"",'Ark1'!W2071)</f>
        <v/>
      </c>
      <c r="P580" s="33" t="str">
        <f>+IF(H580=0,"",'Ark1'!X2071)</f>
        <v/>
      </c>
      <c r="Q580" s="33" t="str">
        <f>+IF(H580=0,"",'Ark1'!AG2071)</f>
        <v/>
      </c>
      <c r="R580" s="33" t="str">
        <f>+IF(H580=0,"",'Ark1'!AH2071)</f>
        <v/>
      </c>
      <c r="S580" s="382" t="str">
        <f>+IF(H580=0,"",'Ark1'!AR2071)</f>
        <v/>
      </c>
      <c r="T580" s="114" t="str">
        <f>+IF(H580=0,"",'Ark1'!AS2071)</f>
        <v/>
      </c>
      <c r="U580" s="33" t="str">
        <f>+IF(H580=0,"",'Ark1'!Y2071)</f>
        <v/>
      </c>
      <c r="V580" s="27" t="str">
        <f>+IF(H580=0,"",'Ark1'!AA2071)</f>
        <v/>
      </c>
      <c r="W580" s="298" t="str">
        <f t="shared" si="49"/>
        <v/>
      </c>
      <c r="X580" s="33" t="str">
        <f t="shared" si="50"/>
        <v/>
      </c>
      <c r="Y580" s="28" t="str">
        <f t="shared" si="51"/>
        <v/>
      </c>
      <c r="Z580" s="246"/>
      <c r="AC580" s="28"/>
      <c r="AD580" s="27"/>
    </row>
    <row r="581" spans="1:66" ht="15.6">
      <c r="A581" s="246"/>
      <c r="B581" s="333">
        <f>+'Ark1'!C2072</f>
        <v>2024</v>
      </c>
      <c r="C581" s="266">
        <f>+'Ark1'!L2072</f>
        <v>14</v>
      </c>
      <c r="D581" s="266" t="s">
        <v>401</v>
      </c>
      <c r="E581" s="275">
        <f>+'Ark1'!AP2072</f>
        <v>24</v>
      </c>
      <c r="F581" s="274" t="str">
        <f>VLOOKUP(E581,RNR!$D$2:$E$38,2)</f>
        <v>Limousin</v>
      </c>
      <c r="G581" s="86" t="str">
        <f>+IF(H581=0,"",'Ark1'!Q2072)</f>
        <v/>
      </c>
      <c r="H581" s="366">
        <f>+'Ark1'!R2072</f>
        <v>0</v>
      </c>
      <c r="I581" s="28" t="str">
        <f>+IF(H581=0,"",'Ark1'!AE2072)</f>
        <v/>
      </c>
      <c r="J581" s="28"/>
      <c r="K581" s="28" t="str">
        <f>+IF(H581=0,"",'Ark1'!AF2072)</f>
        <v/>
      </c>
      <c r="L581" s="27" t="str">
        <f>+IF(H581=0,"",'Ark1'!T2072)</f>
        <v/>
      </c>
      <c r="M581" s="298" t="str">
        <f>+IF(H581=0,"",'Ark1'!U2072)</f>
        <v/>
      </c>
      <c r="N581" s="28"/>
      <c r="O581" s="33" t="str">
        <f>+IF(H581=0,"",'Ark1'!W2072)</f>
        <v/>
      </c>
      <c r="P581" s="33" t="str">
        <f>+IF(H581=0,"",'Ark1'!X2072)</f>
        <v/>
      </c>
      <c r="Q581" s="33" t="str">
        <f>+IF(H581=0,"",'Ark1'!AG2072)</f>
        <v/>
      </c>
      <c r="R581" s="33" t="str">
        <f>+IF(H581=0,"",'Ark1'!AH2072)</f>
        <v/>
      </c>
      <c r="S581" s="382" t="str">
        <f>+IF(H581=0,"",'Ark1'!AR2072)</f>
        <v/>
      </c>
      <c r="T581" s="114" t="str">
        <f>+IF(H581=0,"",'Ark1'!AS2072)</f>
        <v/>
      </c>
      <c r="U581" s="33" t="str">
        <f>+IF(H581=0,"",'Ark1'!Y2072)</f>
        <v/>
      </c>
      <c r="V581" s="27" t="str">
        <f>+IF(H581=0,"",'Ark1'!AA2072)</f>
        <v/>
      </c>
      <c r="W581" s="298" t="str">
        <f t="shared" si="49"/>
        <v/>
      </c>
      <c r="X581" s="33" t="str">
        <f t="shared" si="50"/>
        <v/>
      </c>
      <c r="Y581" s="28" t="str">
        <f t="shared" si="51"/>
        <v/>
      </c>
      <c r="Z581" s="246"/>
      <c r="AC581" s="28"/>
      <c r="AD581" s="27"/>
    </row>
    <row r="582" spans="1:66" ht="15.6">
      <c r="A582" s="246"/>
      <c r="B582" s="333">
        <f>+'Ark1'!C2073</f>
        <v>2024</v>
      </c>
      <c r="C582" s="266">
        <f>+'Ark1'!L2073</f>
        <v>14</v>
      </c>
      <c r="D582" s="266" t="s">
        <v>401</v>
      </c>
      <c r="E582" s="275">
        <f>+'Ark1'!AP2073</f>
        <v>25</v>
      </c>
      <c r="F582" s="274" t="str">
        <f>VLOOKUP(E582,RNR!$D$2:$E$38,2)</f>
        <v>Kjøttsimmental</v>
      </c>
      <c r="G582" s="86" t="str">
        <f>+IF(H582=0,"",'Ark1'!Q2073)</f>
        <v/>
      </c>
      <c r="H582" s="366">
        <f>+'Ark1'!R2073</f>
        <v>0</v>
      </c>
      <c r="I582" s="28" t="str">
        <f>+IF(H582=0,"",'Ark1'!AE2073)</f>
        <v/>
      </c>
      <c r="J582" s="28"/>
      <c r="K582" s="28" t="str">
        <f>+IF(H582=0,"",'Ark1'!AF2073)</f>
        <v/>
      </c>
      <c r="L582" s="27" t="str">
        <f>+IF(H582=0,"",'Ark1'!T2073)</f>
        <v/>
      </c>
      <c r="M582" s="298" t="str">
        <f>+IF(H582=0,"",'Ark1'!U2073)</f>
        <v/>
      </c>
      <c r="N582" s="28"/>
      <c r="O582" s="33" t="str">
        <f>+IF(H582=0,"",'Ark1'!W2073)</f>
        <v/>
      </c>
      <c r="P582" s="33" t="str">
        <f>+IF(H582=0,"",'Ark1'!X2073)</f>
        <v/>
      </c>
      <c r="Q582" s="33" t="str">
        <f>+IF(H582=0,"",'Ark1'!AG2073)</f>
        <v/>
      </c>
      <c r="R582" s="33" t="str">
        <f>+IF(H582=0,"",'Ark1'!AH2073)</f>
        <v/>
      </c>
      <c r="S582" s="382" t="str">
        <f>+IF(H582=0,"",'Ark1'!AR2073)</f>
        <v/>
      </c>
      <c r="T582" s="114" t="str">
        <f>+IF(H582=0,"",'Ark1'!AS2073)</f>
        <v/>
      </c>
      <c r="U582" s="33" t="str">
        <f>+IF(H582=0,"",'Ark1'!Y2073)</f>
        <v/>
      </c>
      <c r="V582" s="27" t="str">
        <f>+IF(H582=0,"",'Ark1'!AA2073)</f>
        <v/>
      </c>
      <c r="W582" s="298" t="str">
        <f t="shared" si="49"/>
        <v/>
      </c>
      <c r="X582" s="33" t="str">
        <f t="shared" si="50"/>
        <v/>
      </c>
      <c r="Y582" s="28" t="str">
        <f t="shared" si="51"/>
        <v/>
      </c>
      <c r="Z582" s="246"/>
      <c r="AC582" s="28"/>
      <c r="AD582" s="27"/>
    </row>
    <row r="583" spans="1:66" ht="15.6">
      <c r="A583" s="246"/>
      <c r="B583" s="333">
        <f>+'Ark1'!C2074</f>
        <v>2024</v>
      </c>
      <c r="C583" s="266">
        <f>+'Ark1'!L2074</f>
        <v>14</v>
      </c>
      <c r="D583" s="266" t="s">
        <v>401</v>
      </c>
      <c r="E583" s="275">
        <f>+'Ark1'!AP2074</f>
        <v>26</v>
      </c>
      <c r="F583" s="274" t="str">
        <f>VLOOKUP(E583,RNR!$D$2:$E$38,2)</f>
        <v>Blonde d`Aquitaine</v>
      </c>
      <c r="G583" s="86" t="str">
        <f>+IF(H583=0,"",'Ark1'!Q2074)</f>
        <v/>
      </c>
      <c r="H583" s="366">
        <f>+'Ark1'!R2074</f>
        <v>0</v>
      </c>
      <c r="I583" s="28" t="str">
        <f>+IF(H583=0,"",'Ark1'!AE2074)</f>
        <v/>
      </c>
      <c r="J583" s="28"/>
      <c r="K583" s="28" t="str">
        <f>+IF(H583=0,"",'Ark1'!AF2074)</f>
        <v/>
      </c>
      <c r="L583" s="27" t="str">
        <f>+IF(H583=0,"",'Ark1'!T2074)</f>
        <v/>
      </c>
      <c r="M583" s="298" t="str">
        <f>+IF(H583=0,"",'Ark1'!U2074)</f>
        <v/>
      </c>
      <c r="N583" s="28"/>
      <c r="O583" s="33" t="str">
        <f>+IF(H583=0,"",'Ark1'!W2074)</f>
        <v/>
      </c>
      <c r="P583" s="33" t="str">
        <f>+IF(H583=0,"",'Ark1'!X2074)</f>
        <v/>
      </c>
      <c r="Q583" s="33" t="str">
        <f>+IF(H583=0,"",'Ark1'!AG2074)</f>
        <v/>
      </c>
      <c r="R583" s="33" t="str">
        <f>+IF(H583=0,"",'Ark1'!AH2074)</f>
        <v/>
      </c>
      <c r="S583" s="382" t="str">
        <f>+IF(H583=0,"",'Ark1'!AR2074)</f>
        <v/>
      </c>
      <c r="T583" s="114" t="str">
        <f>+IF(H583=0,"",'Ark1'!AS2074)</f>
        <v/>
      </c>
      <c r="U583" s="33" t="str">
        <f>+IF(H583=0,"",'Ark1'!Y2074)</f>
        <v/>
      </c>
      <c r="V583" s="27" t="str">
        <f>+IF(H583=0,"",'Ark1'!AA2074)</f>
        <v/>
      </c>
      <c r="W583" s="298" t="str">
        <f t="shared" si="49"/>
        <v/>
      </c>
      <c r="X583" s="33" t="str">
        <f t="shared" si="50"/>
        <v/>
      </c>
      <c r="Y583" s="28" t="str">
        <f t="shared" si="51"/>
        <v/>
      </c>
      <c r="Z583" s="246"/>
      <c r="AC583" s="28"/>
      <c r="AD583" s="27"/>
    </row>
    <row r="584" spans="1:66" ht="15.6">
      <c r="A584" s="246"/>
      <c r="B584" s="333">
        <f>+'Ark1'!C2075</f>
        <v>2024</v>
      </c>
      <c r="C584" s="266">
        <f>+'Ark1'!L2075</f>
        <v>14</v>
      </c>
      <c r="D584" s="266" t="s">
        <v>401</v>
      </c>
      <c r="E584" s="275">
        <f>+'Ark1'!AP2075</f>
        <v>27</v>
      </c>
      <c r="F584" s="274" t="str">
        <f>VLOOKUP(E584,RNR!$D$2:$E$38,2)</f>
        <v>Highland</v>
      </c>
      <c r="G584" s="86" t="str">
        <f>+IF(H584=0,"",'Ark1'!Q2075)</f>
        <v/>
      </c>
      <c r="H584" s="366">
        <f>+'Ark1'!R2075</f>
        <v>0</v>
      </c>
      <c r="I584" s="28" t="str">
        <f>+IF(H584=0,"",'Ark1'!AE2075)</f>
        <v/>
      </c>
      <c r="J584" s="28"/>
      <c r="K584" s="28" t="str">
        <f>+IF(H584=0,"",'Ark1'!AF2075)</f>
        <v/>
      </c>
      <c r="L584" s="27" t="str">
        <f>+IF(H584=0,"",'Ark1'!T2075)</f>
        <v/>
      </c>
      <c r="M584" s="298" t="str">
        <f>+IF(H584=0,"",'Ark1'!U2075)</f>
        <v/>
      </c>
      <c r="N584" s="28"/>
      <c r="O584" s="33" t="str">
        <f>+IF(H584=0,"",'Ark1'!W2075)</f>
        <v/>
      </c>
      <c r="P584" s="33" t="str">
        <f>+IF(H584=0,"",'Ark1'!X2075)</f>
        <v/>
      </c>
      <c r="Q584" s="33" t="str">
        <f>+IF(H584=0,"",'Ark1'!AG2075)</f>
        <v/>
      </c>
      <c r="R584" s="33" t="str">
        <f>+IF(H584=0,"",'Ark1'!AH2075)</f>
        <v/>
      </c>
      <c r="S584" s="382" t="str">
        <f>+IF(H584=0,"",'Ark1'!AR2075)</f>
        <v/>
      </c>
      <c r="T584" s="114" t="str">
        <f>+IF(H584=0,"",'Ark1'!AS2075)</f>
        <v/>
      </c>
      <c r="U584" s="33" t="str">
        <f>+IF(H584=0,"",'Ark1'!Y2075)</f>
        <v/>
      </c>
      <c r="V584" s="27" t="str">
        <f>+IF(H584=0,"",'Ark1'!AA2075)</f>
        <v/>
      </c>
      <c r="W584" s="298" t="str">
        <f t="shared" si="49"/>
        <v/>
      </c>
      <c r="X584" s="33" t="str">
        <f t="shared" si="50"/>
        <v/>
      </c>
      <c r="Y584" s="28" t="str">
        <f t="shared" si="51"/>
        <v/>
      </c>
      <c r="Z584" s="246"/>
      <c r="AC584" s="28"/>
      <c r="AD584" s="27"/>
    </row>
    <row r="585" spans="1:66" ht="15.6">
      <c r="A585" s="246"/>
      <c r="B585" s="333">
        <f>+'Ark1'!C2076</f>
        <v>2024</v>
      </c>
      <c r="C585" s="266">
        <f>+'Ark1'!L2076</f>
        <v>14</v>
      </c>
      <c r="D585" s="266" t="s">
        <v>401</v>
      </c>
      <c r="E585" s="275">
        <f>+'Ark1'!AP2076</f>
        <v>28</v>
      </c>
      <c r="F585" s="274" t="str">
        <f>VLOOKUP(E585,RNR!$D$2:$E$38,2)</f>
        <v>Tiroler Grauvieh</v>
      </c>
      <c r="G585" s="86" t="str">
        <f>+IF(H585=0,"",'Ark1'!Q2076)</f>
        <v/>
      </c>
      <c r="H585" s="366">
        <f>+'Ark1'!R2076</f>
        <v>0</v>
      </c>
      <c r="I585" s="28" t="str">
        <f>+IF(H585=0,"",'Ark1'!AE2076)</f>
        <v/>
      </c>
      <c r="J585" s="28"/>
      <c r="K585" s="28" t="str">
        <f>+IF(H585=0,"",'Ark1'!AF2076)</f>
        <v/>
      </c>
      <c r="L585" s="27" t="str">
        <f>+IF(H585=0,"",'Ark1'!T2076)</f>
        <v/>
      </c>
      <c r="M585" s="298" t="str">
        <f>+IF(H585=0,"",'Ark1'!U2076)</f>
        <v/>
      </c>
      <c r="N585" s="28"/>
      <c r="O585" s="33" t="str">
        <f>+IF(H585=0,"",'Ark1'!W2076)</f>
        <v/>
      </c>
      <c r="P585" s="33" t="str">
        <f>+IF(H585=0,"",'Ark1'!X2076)</f>
        <v/>
      </c>
      <c r="Q585" s="33" t="str">
        <f>+IF(H585=0,"",'Ark1'!AG2076)</f>
        <v/>
      </c>
      <c r="R585" s="33" t="str">
        <f>+IF(H585=0,"",'Ark1'!AH2076)</f>
        <v/>
      </c>
      <c r="S585" s="382" t="str">
        <f>+IF(H585=0,"",'Ark1'!AR2076)</f>
        <v/>
      </c>
      <c r="T585" s="114" t="str">
        <f>+IF(H585=0,"",'Ark1'!AS2076)</f>
        <v/>
      </c>
      <c r="U585" s="33" t="str">
        <f>+IF(H585=0,"",'Ark1'!Y2076)</f>
        <v/>
      </c>
      <c r="V585" s="27" t="str">
        <f>+IF(H585=0,"",'Ark1'!AA2076)</f>
        <v/>
      </c>
      <c r="W585" s="298" t="str">
        <f t="shared" si="49"/>
        <v/>
      </c>
      <c r="X585" s="33" t="str">
        <f t="shared" si="50"/>
        <v/>
      </c>
      <c r="Y585" s="28" t="str">
        <f t="shared" si="51"/>
        <v/>
      </c>
      <c r="Z585" s="246"/>
      <c r="AC585" s="28"/>
      <c r="AD585" s="27"/>
    </row>
    <row r="586" spans="1:66" ht="15.6">
      <c r="A586" s="246"/>
      <c r="B586" s="333">
        <f>+'Ark1'!C2077</f>
        <v>2024</v>
      </c>
      <c r="C586" s="266">
        <f>+'Ark1'!L2077</f>
        <v>14</v>
      </c>
      <c r="D586" s="266" t="s">
        <v>401</v>
      </c>
      <c r="E586" s="275">
        <f>+'Ark1'!AP2077</f>
        <v>29</v>
      </c>
      <c r="F586" s="274" t="str">
        <f>VLOOKUP(E586,RNR!$D$2:$E$38,2)</f>
        <v>Dexter</v>
      </c>
      <c r="G586" s="86" t="str">
        <f>+IF(H586=0,"",'Ark1'!Q2077)</f>
        <v/>
      </c>
      <c r="H586" s="366">
        <f>+'Ark1'!R2077</f>
        <v>0</v>
      </c>
      <c r="I586" s="28" t="str">
        <f>+IF(H586=0,"",'Ark1'!AE2077)</f>
        <v/>
      </c>
      <c r="J586" s="28"/>
      <c r="K586" s="28" t="str">
        <f>+IF(H586=0,"",'Ark1'!AF2077)</f>
        <v/>
      </c>
      <c r="L586" s="27" t="str">
        <f>+IF(H586=0,"",'Ark1'!T2077)</f>
        <v/>
      </c>
      <c r="M586" s="298" t="str">
        <f>+IF(H586=0,"",'Ark1'!U2077)</f>
        <v/>
      </c>
      <c r="N586" s="28"/>
      <c r="O586" s="33" t="str">
        <f>+IF(H586=0,"",'Ark1'!W2077)</f>
        <v/>
      </c>
      <c r="P586" s="33" t="str">
        <f>+IF(H586=0,"",'Ark1'!X2077)</f>
        <v/>
      </c>
      <c r="Q586" s="33" t="str">
        <f>+IF(H586=0,"",'Ark1'!AG2077)</f>
        <v/>
      </c>
      <c r="R586" s="33" t="str">
        <f>+IF(H586=0,"",'Ark1'!AH2077)</f>
        <v/>
      </c>
      <c r="S586" s="382" t="str">
        <f>+IF(H586=0,"",'Ark1'!AR2077)</f>
        <v/>
      </c>
      <c r="T586" s="114" t="str">
        <f>+IF(H586=0,"",'Ark1'!AS2077)</f>
        <v/>
      </c>
      <c r="U586" s="33" t="str">
        <f>+IF(H586=0,"",'Ark1'!Y2077)</f>
        <v/>
      </c>
      <c r="V586" s="27" t="str">
        <f>+IF(H586=0,"",'Ark1'!AA2077)</f>
        <v/>
      </c>
      <c r="W586" s="298" t="str">
        <f t="shared" si="49"/>
        <v/>
      </c>
      <c r="X586" s="33" t="str">
        <f t="shared" si="50"/>
        <v/>
      </c>
      <c r="Y586" s="28" t="str">
        <f t="shared" si="51"/>
        <v/>
      </c>
      <c r="Z586" s="246"/>
      <c r="AC586" s="28"/>
      <c r="AD586" s="27"/>
    </row>
    <row r="587" spans="1:66" ht="15.6">
      <c r="A587" s="246"/>
      <c r="B587" s="333">
        <f>+'Ark1'!C2078</f>
        <v>2024</v>
      </c>
      <c r="C587" s="266">
        <f>+'Ark1'!L2078</f>
        <v>14</v>
      </c>
      <c r="D587" s="266" t="s">
        <v>401</v>
      </c>
      <c r="E587" s="275">
        <f>+'Ark1'!AP2078</f>
        <v>30</v>
      </c>
      <c r="F587" s="274" t="str">
        <f>VLOOKUP(E587,RNR!$D$2:$E$38,2)</f>
        <v>Piemontese</v>
      </c>
      <c r="G587" s="86" t="str">
        <f>+IF(H587=0,"",'Ark1'!Q2078)</f>
        <v/>
      </c>
      <c r="H587" s="366">
        <f>+'Ark1'!R2078</f>
        <v>0</v>
      </c>
      <c r="I587" s="28" t="str">
        <f>+IF(H587=0,"",'Ark1'!AE2078)</f>
        <v/>
      </c>
      <c r="J587" s="28"/>
      <c r="K587" s="28" t="str">
        <f>+IF(H587=0,"",'Ark1'!AF2078)</f>
        <v/>
      </c>
      <c r="L587" s="27" t="str">
        <f>+IF(H587=0,"",'Ark1'!T2078)</f>
        <v/>
      </c>
      <c r="M587" s="298" t="str">
        <f>+IF(H587=0,"",'Ark1'!U2078)</f>
        <v/>
      </c>
      <c r="N587" s="28"/>
      <c r="O587" s="33" t="str">
        <f>+IF(H587=0,"",'Ark1'!W2078)</f>
        <v/>
      </c>
      <c r="P587" s="33" t="str">
        <f>+IF(H587=0,"",'Ark1'!X2078)</f>
        <v/>
      </c>
      <c r="Q587" s="33" t="str">
        <f>+IF(H587=0,"",'Ark1'!AG2078)</f>
        <v/>
      </c>
      <c r="R587" s="33" t="str">
        <f>+IF(H587=0,"",'Ark1'!AH2078)</f>
        <v/>
      </c>
      <c r="S587" s="382" t="str">
        <f>+IF(H587=0,"",'Ark1'!AR2078)</f>
        <v/>
      </c>
      <c r="T587" s="114" t="str">
        <f>+IF(H587=0,"",'Ark1'!AS2078)</f>
        <v/>
      </c>
      <c r="U587" s="33" t="str">
        <f>+IF(H587=0,"",'Ark1'!Y2078)</f>
        <v/>
      </c>
      <c r="V587" s="27" t="str">
        <f>+IF(H587=0,"",'Ark1'!AA2078)</f>
        <v/>
      </c>
      <c r="W587" s="298" t="str">
        <f t="shared" si="49"/>
        <v/>
      </c>
      <c r="X587" s="33" t="str">
        <f t="shared" si="50"/>
        <v/>
      </c>
      <c r="Y587" s="28" t="str">
        <f t="shared" si="51"/>
        <v/>
      </c>
      <c r="Z587" s="246"/>
      <c r="AC587" s="28"/>
      <c r="AD587" s="27"/>
    </row>
    <row r="588" spans="1:66" s="28" customFormat="1" ht="15.6">
      <c r="A588" s="246"/>
      <c r="B588" s="333">
        <f>+'Ark1'!C2079</f>
        <v>2024</v>
      </c>
      <c r="C588" s="266">
        <f>+'Ark1'!L2079</f>
        <v>14</v>
      </c>
      <c r="D588" s="266" t="s">
        <v>401</v>
      </c>
      <c r="E588" s="275">
        <f>+'Ark1'!AP2079</f>
        <v>31</v>
      </c>
      <c r="F588" s="274" t="str">
        <f>VLOOKUP(E588,RNR!$D$2:$E$38,2)</f>
        <v>Galloway</v>
      </c>
      <c r="G588" s="86" t="str">
        <f>+IF(H588=0,"",'Ark1'!Q2079)</f>
        <v/>
      </c>
      <c r="H588" s="366">
        <f>+'Ark1'!R2079</f>
        <v>0</v>
      </c>
      <c r="I588" s="28" t="str">
        <f>+IF(H588=0,"",'Ark1'!AE2079)</f>
        <v/>
      </c>
      <c r="K588" s="28" t="str">
        <f>+IF(H588=0,"",'Ark1'!AF2079)</f>
        <v/>
      </c>
      <c r="L588" s="27" t="str">
        <f>+IF(H588=0,"",'Ark1'!T2079)</f>
        <v/>
      </c>
      <c r="M588" s="298" t="str">
        <f>+IF(H588=0,"",'Ark1'!U2079)</f>
        <v/>
      </c>
      <c r="O588" s="33" t="str">
        <f>+IF(H588=0,"",'Ark1'!W2079)</f>
        <v/>
      </c>
      <c r="P588" s="33" t="str">
        <f>+IF(H588=0,"",'Ark1'!X2079)</f>
        <v/>
      </c>
      <c r="Q588" s="33" t="str">
        <f>+IF(H588=0,"",'Ark1'!AG2079)</f>
        <v/>
      </c>
      <c r="R588" s="33" t="str">
        <f>+IF(H588=0,"",'Ark1'!AH2079)</f>
        <v/>
      </c>
      <c r="S588" s="382" t="str">
        <f>+IF(H588=0,"",'Ark1'!AR2079)</f>
        <v/>
      </c>
      <c r="T588" s="114" t="str">
        <f>+IF(H588=0,"",'Ark1'!AS2079)</f>
        <v/>
      </c>
      <c r="U588" s="33" t="str">
        <f>+IF(H588=0,"",'Ark1'!Y2079)</f>
        <v/>
      </c>
      <c r="V588" s="27" t="str">
        <f>+IF(H588=0,"",'Ark1'!AA2079)</f>
        <v/>
      </c>
      <c r="W588" s="298" t="str">
        <f t="shared" si="49"/>
        <v/>
      </c>
      <c r="X588" s="33" t="str">
        <f t="shared" si="50"/>
        <v/>
      </c>
      <c r="Y588" s="28" t="str">
        <f t="shared" si="51"/>
        <v/>
      </c>
      <c r="Z588" s="246"/>
      <c r="AD588" s="27"/>
      <c r="AG588" s="86"/>
      <c r="AH588" s="86"/>
      <c r="AI588" s="86"/>
      <c r="AK588" s="86"/>
      <c r="AL588" s="86"/>
      <c r="AM588" s="86"/>
      <c r="AN588" s="86"/>
      <c r="AO588" s="86"/>
      <c r="AP588" s="86"/>
      <c r="AQ588" s="86"/>
      <c r="AR588" s="86"/>
      <c r="AS588" s="86"/>
      <c r="AT588" s="86"/>
      <c r="AU588" s="86"/>
      <c r="AV588" s="86"/>
      <c r="AW588" s="86"/>
      <c r="AX588" s="86"/>
      <c r="AY588" s="86"/>
      <c r="AZ588" s="86"/>
      <c r="BA588" s="86"/>
      <c r="BB588" s="86"/>
      <c r="BC588" s="86"/>
      <c r="BD588" s="86"/>
      <c r="BE588" s="86"/>
      <c r="BF588" s="86"/>
      <c r="BG588" s="86"/>
      <c r="BH588" s="86"/>
      <c r="BI588" s="86"/>
      <c r="BJ588" s="86"/>
      <c r="BK588" s="86"/>
      <c r="BL588" s="86"/>
      <c r="BM588" s="86"/>
      <c r="BN588" s="86"/>
    </row>
    <row r="589" spans="1:66" s="28" customFormat="1" ht="15.6">
      <c r="A589" s="246"/>
      <c r="B589" s="333">
        <f>+'Ark1'!C2080</f>
        <v>2024</v>
      </c>
      <c r="C589" s="266">
        <f>+'Ark1'!L2080</f>
        <v>14</v>
      </c>
      <c r="D589" s="266" t="s">
        <v>401</v>
      </c>
      <c r="E589" s="275">
        <f>+'Ark1'!AP2080</f>
        <v>32</v>
      </c>
      <c r="F589" s="274" t="str">
        <f>VLOOKUP(E589,RNR!$D$2:$E$38,2)</f>
        <v>Salers</v>
      </c>
      <c r="G589" s="86" t="str">
        <f>+IF(H589=0,"",'Ark1'!Q2080)</f>
        <v/>
      </c>
      <c r="H589" s="366">
        <f>+'Ark1'!R2080</f>
        <v>0</v>
      </c>
      <c r="I589" s="28" t="str">
        <f>+IF(H589=0,"",'Ark1'!AE2080)</f>
        <v/>
      </c>
      <c r="K589" s="28" t="str">
        <f>+IF(H589=0,"",'Ark1'!AF2080)</f>
        <v/>
      </c>
      <c r="L589" s="27" t="str">
        <f>+IF(H589=0,"",'Ark1'!T2080)</f>
        <v/>
      </c>
      <c r="M589" s="298" t="str">
        <f>+IF(H589=0,"",'Ark1'!U2080)</f>
        <v/>
      </c>
      <c r="O589" s="33" t="str">
        <f>+IF(H589=0,"",'Ark1'!W2080)</f>
        <v/>
      </c>
      <c r="P589" s="33" t="str">
        <f>+IF(H589=0,"",'Ark1'!X2080)</f>
        <v/>
      </c>
      <c r="Q589" s="33" t="str">
        <f>+IF(H589=0,"",'Ark1'!AG2080)</f>
        <v/>
      </c>
      <c r="R589" s="33" t="str">
        <f>+IF(H589=0,"",'Ark1'!AH2080)</f>
        <v/>
      </c>
      <c r="S589" s="382" t="str">
        <f>+IF(H589=0,"",'Ark1'!AR2080)</f>
        <v/>
      </c>
      <c r="T589" s="114" t="str">
        <f>+IF(H589=0,"",'Ark1'!AS2080)</f>
        <v/>
      </c>
      <c r="U589" s="33" t="str">
        <f>+IF(H589=0,"",'Ark1'!Y2080)</f>
        <v/>
      </c>
      <c r="V589" s="27" t="str">
        <f>+IF(H589=0,"",'Ark1'!AA2080)</f>
        <v/>
      </c>
      <c r="W589" s="298" t="str">
        <f t="shared" si="49"/>
        <v/>
      </c>
      <c r="X589" s="33" t="str">
        <f t="shared" si="50"/>
        <v/>
      </c>
      <c r="Y589" s="28" t="str">
        <f t="shared" si="51"/>
        <v/>
      </c>
      <c r="Z589" s="246"/>
      <c r="AD589" s="27"/>
      <c r="AG589" s="86"/>
      <c r="AH589" s="86"/>
      <c r="AI589" s="86"/>
      <c r="AK589" s="86"/>
      <c r="AL589" s="86"/>
      <c r="AM589" s="86"/>
      <c r="AN589" s="86"/>
      <c r="AO589" s="86"/>
      <c r="AP589" s="86"/>
      <c r="AQ589" s="86"/>
      <c r="AR589" s="86"/>
      <c r="AS589" s="86"/>
      <c r="AT589" s="86"/>
      <c r="AU589" s="86"/>
      <c r="AV589" s="86"/>
      <c r="AW589" s="86"/>
      <c r="AX589" s="86"/>
      <c r="AY589" s="86"/>
      <c r="AZ589" s="86"/>
      <c r="BA589" s="86"/>
      <c r="BB589" s="86"/>
      <c r="BC589" s="86"/>
      <c r="BD589" s="86"/>
      <c r="BE589" s="86"/>
      <c r="BF589" s="86"/>
      <c r="BG589" s="86"/>
      <c r="BH589" s="86"/>
      <c r="BI589" s="86"/>
      <c r="BJ589" s="86"/>
      <c r="BK589" s="86"/>
      <c r="BL589" s="86"/>
      <c r="BM589" s="86"/>
      <c r="BN589" s="86"/>
    </row>
    <row r="590" spans="1:66" s="28" customFormat="1" ht="15.6">
      <c r="A590" s="246"/>
      <c r="B590" s="333">
        <f>+'Ark1'!C2081</f>
        <v>2024</v>
      </c>
      <c r="C590" s="266">
        <f>+'Ark1'!L2081</f>
        <v>14</v>
      </c>
      <c r="D590" s="266" t="s">
        <v>401</v>
      </c>
      <c r="E590" s="275">
        <f>+'Ark1'!AP2081</f>
        <v>33</v>
      </c>
      <c r="F590" s="274" t="str">
        <f>VLOOKUP(E590,RNR!$D$2:$E$38,2)</f>
        <v>Chianina</v>
      </c>
      <c r="G590" s="86" t="str">
        <f>+IF(H590=0,"",'Ark1'!Q2081)</f>
        <v/>
      </c>
      <c r="H590" s="366">
        <f>+'Ark1'!R2081</f>
        <v>0</v>
      </c>
      <c r="I590" s="28" t="str">
        <f>+IF(H590=0,"",'Ark1'!AE2081)</f>
        <v/>
      </c>
      <c r="K590" s="28" t="str">
        <f>+IF(H590=0,"",'Ark1'!AF2081)</f>
        <v/>
      </c>
      <c r="L590" s="27" t="str">
        <f>+IF(H590=0,"",'Ark1'!T2081)</f>
        <v/>
      </c>
      <c r="M590" s="298" t="str">
        <f>+IF(H590=0,"",'Ark1'!U2081)</f>
        <v/>
      </c>
      <c r="O590" s="33" t="str">
        <f>+IF(H590=0,"",'Ark1'!W2081)</f>
        <v/>
      </c>
      <c r="P590" s="33" t="str">
        <f>+IF(H590=0,"",'Ark1'!X2081)</f>
        <v/>
      </c>
      <c r="Q590" s="33" t="str">
        <f>+IF(H590=0,"",'Ark1'!AG2081)</f>
        <v/>
      </c>
      <c r="R590" s="33" t="str">
        <f>+IF(H590=0,"",'Ark1'!AH2081)</f>
        <v/>
      </c>
      <c r="S590" s="382" t="str">
        <f>+IF(H590=0,"",'Ark1'!AR2081)</f>
        <v/>
      </c>
      <c r="T590" s="114" t="str">
        <f>+IF(H590=0,"",'Ark1'!AS2081)</f>
        <v/>
      </c>
      <c r="U590" s="33" t="str">
        <f>+IF(H590=0,"",'Ark1'!Y2081)</f>
        <v/>
      </c>
      <c r="V590" s="27" t="str">
        <f>+IF(H590=0,"",'Ark1'!AA2081)</f>
        <v/>
      </c>
      <c r="W590" s="298" t="str">
        <f t="shared" si="49"/>
        <v/>
      </c>
      <c r="X590" s="33" t="str">
        <f t="shared" si="50"/>
        <v/>
      </c>
      <c r="Y590" s="28" t="str">
        <f t="shared" si="51"/>
        <v/>
      </c>
      <c r="Z590" s="246"/>
      <c r="AD590" s="27"/>
      <c r="AG590" s="86"/>
      <c r="AH590" s="86"/>
      <c r="AI590" s="86"/>
      <c r="AK590" s="86"/>
      <c r="AL590" s="86"/>
      <c r="AM590" s="86"/>
      <c r="AN590" s="86"/>
      <c r="AO590" s="86"/>
      <c r="AP590" s="86"/>
      <c r="AQ590" s="86"/>
      <c r="AR590" s="86"/>
      <c r="AS590" s="86"/>
      <c r="AT590" s="86"/>
      <c r="AU590" s="86"/>
      <c r="AV590" s="86"/>
      <c r="AW590" s="86"/>
      <c r="AX590" s="86"/>
      <c r="AY590" s="86"/>
      <c r="AZ590" s="86"/>
      <c r="BA590" s="86"/>
      <c r="BB590" s="86"/>
      <c r="BC590" s="86"/>
      <c r="BD590" s="86"/>
      <c r="BE590" s="86"/>
      <c r="BF590" s="86"/>
      <c r="BG590" s="86"/>
      <c r="BH590" s="86"/>
      <c r="BI590" s="86"/>
      <c r="BJ590" s="86"/>
      <c r="BK590" s="86"/>
      <c r="BL590" s="86"/>
      <c r="BM590" s="86"/>
      <c r="BN590" s="86"/>
    </row>
    <row r="591" spans="1:66" s="28" customFormat="1" ht="15.6">
      <c r="A591" s="246"/>
      <c r="B591" s="333">
        <f>+'Ark1'!C2082</f>
        <v>2024</v>
      </c>
      <c r="C591" s="266">
        <f>+'Ark1'!L2082</f>
        <v>14</v>
      </c>
      <c r="D591" s="266" t="s">
        <v>401</v>
      </c>
      <c r="E591" s="275">
        <f>+'Ark1'!AP2082</f>
        <v>34</v>
      </c>
      <c r="F591" s="274" t="str">
        <f>VLOOKUP(E591,RNR!$D$2:$E$38,2)</f>
        <v>Belgisk blå</v>
      </c>
      <c r="G591" s="86" t="str">
        <f>+IF(H591=0,"",'Ark1'!Q2082)</f>
        <v/>
      </c>
      <c r="H591" s="366">
        <f>+'Ark1'!R2082</f>
        <v>0</v>
      </c>
      <c r="I591" s="28" t="str">
        <f>+IF(H591=0,"",'Ark1'!AE2082)</f>
        <v/>
      </c>
      <c r="K591" s="28" t="str">
        <f>+IF(H591=0,"",'Ark1'!AF2082)</f>
        <v/>
      </c>
      <c r="L591" s="27" t="str">
        <f>+IF(H591=0,"",'Ark1'!T2082)</f>
        <v/>
      </c>
      <c r="M591" s="298" t="str">
        <f>+IF(H591=0,"",'Ark1'!U2082)</f>
        <v/>
      </c>
      <c r="O591" s="33" t="str">
        <f>+IF(H591=0,"",'Ark1'!W2082)</f>
        <v/>
      </c>
      <c r="P591" s="33" t="str">
        <f>+IF(H591=0,"",'Ark1'!X2082)</f>
        <v/>
      </c>
      <c r="Q591" s="33" t="str">
        <f>+IF(H591=0,"",'Ark1'!AG2082)</f>
        <v/>
      </c>
      <c r="R591" s="33" t="str">
        <f>+IF(H591=0,"",'Ark1'!AH2082)</f>
        <v/>
      </c>
      <c r="S591" s="382" t="str">
        <f>+IF(H591=0,"",'Ark1'!AR2082)</f>
        <v/>
      </c>
      <c r="T591" s="114" t="str">
        <f>+IF(H591=0,"",'Ark1'!AS2082)</f>
        <v/>
      </c>
      <c r="U591" s="33" t="str">
        <f>+IF(H591=0,"",'Ark1'!Y2082)</f>
        <v/>
      </c>
      <c r="V591" s="27" t="str">
        <f>+IF(H591=0,"",'Ark1'!AA2082)</f>
        <v/>
      </c>
      <c r="W591" s="298" t="str">
        <f t="shared" si="49"/>
        <v/>
      </c>
      <c r="X591" s="33" t="str">
        <f t="shared" si="50"/>
        <v/>
      </c>
      <c r="Y591" s="28" t="str">
        <f t="shared" si="51"/>
        <v/>
      </c>
      <c r="Z591" s="246"/>
      <c r="AD591" s="27"/>
      <c r="AG591" s="86"/>
      <c r="AH591" s="86"/>
      <c r="AI591" s="86"/>
      <c r="AK591" s="86"/>
      <c r="AL591" s="86"/>
      <c r="AM591" s="86"/>
      <c r="AN591" s="86"/>
      <c r="AO591" s="86"/>
      <c r="AP591" s="86"/>
      <c r="AQ591" s="86"/>
      <c r="AR591" s="86"/>
      <c r="AS591" s="86"/>
      <c r="AT591" s="86"/>
      <c r="AU591" s="86"/>
      <c r="AV591" s="86"/>
      <c r="AW591" s="86"/>
      <c r="AX591" s="86"/>
      <c r="AY591" s="86"/>
      <c r="AZ591" s="86"/>
      <c r="BA591" s="86"/>
      <c r="BB591" s="86"/>
      <c r="BC591" s="86"/>
      <c r="BD591" s="86"/>
      <c r="BE591" s="86"/>
      <c r="BF591" s="86"/>
      <c r="BG591" s="86"/>
      <c r="BH591" s="86"/>
      <c r="BI591" s="86"/>
      <c r="BJ591" s="86"/>
      <c r="BK591" s="86"/>
      <c r="BL591" s="86"/>
      <c r="BM591" s="86"/>
      <c r="BN591" s="86"/>
    </row>
    <row r="592" spans="1:66" s="28" customFormat="1" ht="15.6">
      <c r="A592" s="246"/>
      <c r="B592" s="333">
        <f>+'Ark1'!C2083</f>
        <v>2024</v>
      </c>
      <c r="C592" s="266">
        <f>+'Ark1'!L2083</f>
        <v>14</v>
      </c>
      <c r="D592" s="266" t="s">
        <v>401</v>
      </c>
      <c r="E592" s="275">
        <f>+'Ark1'!AP2083</f>
        <v>39</v>
      </c>
      <c r="F592" s="274" t="str">
        <f>VLOOKUP(E592,RNR!$D$2:$E$38,2)</f>
        <v>Wagyu</v>
      </c>
      <c r="G592" s="86" t="str">
        <f>+IF(H592=0,"",'Ark1'!Q2083)</f>
        <v/>
      </c>
      <c r="H592" s="366">
        <f>+'Ark1'!R2083</f>
        <v>0</v>
      </c>
      <c r="I592" s="28" t="str">
        <f>+IF(H592=0,"",'Ark1'!AE2083)</f>
        <v/>
      </c>
      <c r="K592" s="28" t="str">
        <f>+IF(H592=0,"",'Ark1'!AF2083)</f>
        <v/>
      </c>
      <c r="L592" s="27" t="str">
        <f>+IF(H592=0,"",'Ark1'!T2083)</f>
        <v/>
      </c>
      <c r="M592" s="298" t="str">
        <f>+IF(H592=0,"",'Ark1'!U2083)</f>
        <v/>
      </c>
      <c r="O592" s="33" t="str">
        <f>+IF(H592=0,"",'Ark1'!W2083)</f>
        <v/>
      </c>
      <c r="P592" s="33" t="str">
        <f>+IF(H592=0,"",'Ark1'!X2083)</f>
        <v/>
      </c>
      <c r="Q592" s="33" t="str">
        <f>+IF(H592=0,"",'Ark1'!AG2083)</f>
        <v/>
      </c>
      <c r="R592" s="33" t="str">
        <f>+IF(H592=0,"",'Ark1'!AH2083)</f>
        <v/>
      </c>
      <c r="S592" s="382" t="str">
        <f>+IF(H592=0,"",'Ark1'!AR2083)</f>
        <v/>
      </c>
      <c r="T592" s="114" t="str">
        <f>+IF(H592=0,"",'Ark1'!AS2083)</f>
        <v/>
      </c>
      <c r="U592" s="33" t="str">
        <f>+IF(H592=0,"",'Ark1'!Y2083)</f>
        <v/>
      </c>
      <c r="V592" s="27" t="str">
        <f>+IF(H592=0,"",'Ark1'!AA2083)</f>
        <v/>
      </c>
      <c r="W592" s="298" t="str">
        <f t="shared" si="49"/>
        <v/>
      </c>
      <c r="X592" s="33" t="str">
        <f t="shared" si="50"/>
        <v/>
      </c>
      <c r="Y592" s="28" t="str">
        <f t="shared" si="51"/>
        <v/>
      </c>
      <c r="Z592" s="246"/>
      <c r="AD592" s="27"/>
      <c r="AG592" s="86"/>
      <c r="AH592" s="86"/>
      <c r="AI592" s="86"/>
      <c r="AK592" s="86"/>
      <c r="AL592" s="86"/>
      <c r="AM592" s="86"/>
      <c r="AN592" s="86"/>
      <c r="AO592" s="86"/>
      <c r="AP592" s="86"/>
      <c r="AQ592" s="86"/>
      <c r="AR592" s="86"/>
      <c r="AS592" s="86"/>
      <c r="AT592" s="86"/>
      <c r="AU592" s="86"/>
      <c r="AV592" s="86"/>
      <c r="AW592" s="86"/>
      <c r="AX592" s="86"/>
      <c r="AY592" s="86"/>
      <c r="AZ592" s="86"/>
      <c r="BA592" s="86"/>
      <c r="BB592" s="86"/>
      <c r="BC592" s="86"/>
      <c r="BD592" s="86"/>
      <c r="BE592" s="86"/>
      <c r="BF592" s="86"/>
      <c r="BG592" s="86"/>
      <c r="BH592" s="86"/>
      <c r="BI592" s="86"/>
      <c r="BJ592" s="86"/>
      <c r="BK592" s="86"/>
      <c r="BL592" s="86"/>
      <c r="BM592" s="86"/>
      <c r="BN592" s="86"/>
    </row>
    <row r="593" spans="1:66" s="28" customFormat="1" ht="15.6">
      <c r="A593" s="246"/>
      <c r="B593" s="333">
        <f>+'Ark1'!C2084</f>
        <v>2024</v>
      </c>
      <c r="C593" s="266">
        <f>+'Ark1'!L2084</f>
        <v>14</v>
      </c>
      <c r="D593" s="266" t="s">
        <v>401</v>
      </c>
      <c r="E593" s="275">
        <f>+'Ark1'!AP2084</f>
        <v>40</v>
      </c>
      <c r="F593" s="274" t="str">
        <f>VLOOKUP(E593,RNR!$D$2:$E$38,2)</f>
        <v>Jak (Bos Grunniens)</v>
      </c>
      <c r="G593" s="86" t="str">
        <f>+IF(H593=0,"",'Ark1'!Q2084)</f>
        <v/>
      </c>
      <c r="H593" s="366">
        <f>+'Ark1'!R2084</f>
        <v>0</v>
      </c>
      <c r="I593" s="28" t="str">
        <f>+IF(H593=0,"",'Ark1'!AE2084)</f>
        <v/>
      </c>
      <c r="K593" s="28" t="str">
        <f>+IF(H593=0,"",'Ark1'!AF2084)</f>
        <v/>
      </c>
      <c r="L593" s="27" t="str">
        <f>+IF(H593=0,"",'Ark1'!T2084)</f>
        <v/>
      </c>
      <c r="M593" s="298" t="str">
        <f>+IF(H593=0,"",'Ark1'!U2084)</f>
        <v/>
      </c>
      <c r="O593" s="33" t="str">
        <f>+IF(H593=0,"",'Ark1'!W2084)</f>
        <v/>
      </c>
      <c r="P593" s="33" t="str">
        <f>+IF(H593=0,"",'Ark1'!X2084)</f>
        <v/>
      </c>
      <c r="Q593" s="33" t="str">
        <f>+IF(H593=0,"",'Ark1'!AG2084)</f>
        <v/>
      </c>
      <c r="R593" s="33" t="str">
        <f>+IF(H593=0,"",'Ark1'!AH2084)</f>
        <v/>
      </c>
      <c r="S593" s="382" t="str">
        <f>+IF(H593=0,"",'Ark1'!AR2084)</f>
        <v/>
      </c>
      <c r="T593" s="114" t="str">
        <f>+IF(H593=0,"",'Ark1'!AS2084)</f>
        <v/>
      </c>
      <c r="U593" s="33" t="str">
        <f>+IF(H593=0,"",'Ark1'!Y2084)</f>
        <v/>
      </c>
      <c r="V593" s="27" t="str">
        <f>+IF(H593=0,"",'Ark1'!AA2084)</f>
        <v/>
      </c>
      <c r="W593" s="298" t="str">
        <f t="shared" si="49"/>
        <v/>
      </c>
      <c r="X593" s="33" t="str">
        <f t="shared" si="50"/>
        <v/>
      </c>
      <c r="Y593" s="28" t="str">
        <f t="shared" si="51"/>
        <v/>
      </c>
      <c r="Z593" s="246"/>
      <c r="AD593" s="27"/>
      <c r="AG593" s="86"/>
      <c r="AH593" s="86"/>
      <c r="AI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86"/>
      <c r="BB593" s="86"/>
      <c r="BC593" s="86"/>
      <c r="BD593" s="86"/>
      <c r="BE593" s="86"/>
      <c r="BF593" s="86"/>
      <c r="BG593" s="86"/>
      <c r="BH593" s="86"/>
      <c r="BI593" s="86"/>
      <c r="BJ593" s="86"/>
      <c r="BK593" s="86"/>
      <c r="BL593" s="86"/>
      <c r="BM593" s="86"/>
      <c r="BN593" s="86"/>
    </row>
    <row r="594" spans="1:66" s="28" customFormat="1" ht="15.6">
      <c r="A594" s="246"/>
      <c r="B594" s="333">
        <f>+'Ark1'!C2085</f>
        <v>2024</v>
      </c>
      <c r="C594" s="266">
        <f>+'Ark1'!L2085</f>
        <v>14</v>
      </c>
      <c r="D594" s="266" t="s">
        <v>401</v>
      </c>
      <c r="E594" s="275">
        <f>+'Ark1'!AP2085</f>
        <v>98</v>
      </c>
      <c r="F594" s="274" t="str">
        <f>VLOOKUP(E594,RNR!$D$2:$E$38,2)</f>
        <v>Krysning</v>
      </c>
      <c r="G594" s="86" t="str">
        <f>+IF(H594=0,"",'Ark1'!Q2085)</f>
        <v/>
      </c>
      <c r="H594" s="366">
        <f>+'Ark1'!R2085</f>
        <v>0</v>
      </c>
      <c r="I594" s="28" t="str">
        <f>+IF(H594=0,"",'Ark1'!AE2085)</f>
        <v/>
      </c>
      <c r="K594" s="28" t="str">
        <f>+IF(H594=0,"",'Ark1'!AF2085)</f>
        <v/>
      </c>
      <c r="L594" s="27" t="str">
        <f>+IF(H594=0,"",'Ark1'!T2085)</f>
        <v/>
      </c>
      <c r="M594" s="298" t="str">
        <f>+IF(H594=0,"",'Ark1'!U2085)</f>
        <v/>
      </c>
      <c r="O594" s="33" t="str">
        <f>+IF(H594=0,"",'Ark1'!W2085)</f>
        <v/>
      </c>
      <c r="P594" s="33" t="str">
        <f>+IF(H594=0,"",'Ark1'!X2085)</f>
        <v/>
      </c>
      <c r="Q594" s="33" t="str">
        <f>+IF(H594=0,"",'Ark1'!AG2085)</f>
        <v/>
      </c>
      <c r="R594" s="33" t="str">
        <f>+IF(H594=0,"",'Ark1'!AH2085)</f>
        <v/>
      </c>
      <c r="S594" s="382" t="str">
        <f>+IF(H594=0,"",'Ark1'!AR2085)</f>
        <v/>
      </c>
      <c r="T594" s="114" t="str">
        <f>+IF(H594=0,"",'Ark1'!AS2085)</f>
        <v/>
      </c>
      <c r="U594" s="33" t="str">
        <f>+IF(H594=0,"",'Ark1'!Y2085)</f>
        <v/>
      </c>
      <c r="V594" s="27" t="str">
        <f>+IF(H594=0,"",'Ark1'!AA2085)</f>
        <v/>
      </c>
      <c r="W594" s="298" t="str">
        <f t="shared" si="49"/>
        <v/>
      </c>
      <c r="X594" s="33" t="str">
        <f t="shared" si="50"/>
        <v/>
      </c>
      <c r="Y594" s="28" t="str">
        <f t="shared" si="51"/>
        <v/>
      </c>
      <c r="Z594" s="246"/>
      <c r="AD594" s="27"/>
      <c r="AG594" s="86"/>
      <c r="AH594" s="86"/>
      <c r="AI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86"/>
      <c r="AY594" s="86"/>
      <c r="AZ594" s="86"/>
      <c r="BA594" s="86"/>
      <c r="BB594" s="86"/>
      <c r="BC594" s="86"/>
      <c r="BD594" s="86"/>
      <c r="BE594" s="86"/>
      <c r="BF594" s="86"/>
      <c r="BG594" s="86"/>
      <c r="BH594" s="86"/>
      <c r="BI594" s="86"/>
      <c r="BJ594" s="86"/>
      <c r="BK594" s="86"/>
      <c r="BL594" s="86"/>
      <c r="BM594" s="86"/>
      <c r="BN594" s="86"/>
    </row>
    <row r="595" spans="1:66" s="28" customFormat="1" ht="15.6">
      <c r="A595" s="246"/>
      <c r="B595" s="333">
        <f>+'Ark1'!C2086</f>
        <v>2024</v>
      </c>
      <c r="C595" s="266">
        <f>+'Ark1'!L2086</f>
        <v>14</v>
      </c>
      <c r="D595" s="266" t="s">
        <v>401</v>
      </c>
      <c r="E595" s="275">
        <f>+'Ark1'!AP2086</f>
        <v>99</v>
      </c>
      <c r="F595" s="274" t="str">
        <f>VLOOKUP(E595,RNR!$D$2:$E$38,2)</f>
        <v>Ukjent rase</v>
      </c>
      <c r="G595" s="86" t="str">
        <f>+IF(H595=0,"",'Ark1'!Q2086)</f>
        <v/>
      </c>
      <c r="H595" s="366">
        <f>+'Ark1'!R2086</f>
        <v>0</v>
      </c>
      <c r="I595" s="28" t="str">
        <f>+IF(H595=0,"",'Ark1'!AE2086)</f>
        <v/>
      </c>
      <c r="K595" s="28" t="str">
        <f>+IF(H595=0,"",'Ark1'!AF2086)</f>
        <v/>
      </c>
      <c r="L595" s="27" t="str">
        <f>+IF(H595=0,"",'Ark1'!T2086)</f>
        <v/>
      </c>
      <c r="M595" s="298" t="str">
        <f>+IF(H595=0,"",'Ark1'!U2086)</f>
        <v/>
      </c>
      <c r="O595" s="33" t="str">
        <f>+IF(H595=0,"",'Ark1'!W2086)</f>
        <v/>
      </c>
      <c r="P595" s="33" t="str">
        <f>+IF(H595=0,"",'Ark1'!X2086)</f>
        <v/>
      </c>
      <c r="Q595" s="33" t="str">
        <f>+IF(H595=0,"",'Ark1'!AG2086)</f>
        <v/>
      </c>
      <c r="R595" s="33" t="str">
        <f>+IF(H595=0,"",'Ark1'!AH2086)</f>
        <v/>
      </c>
      <c r="S595" s="382" t="str">
        <f>+IF(H595=0,"",'Ark1'!AR2086)</f>
        <v/>
      </c>
      <c r="T595" s="114" t="str">
        <f>+IF(H595=0,"",'Ark1'!AS2086)</f>
        <v/>
      </c>
      <c r="U595" s="33" t="str">
        <f>+IF(H595=0,"",'Ark1'!Y2086)</f>
        <v/>
      </c>
      <c r="V595" s="27" t="str">
        <f>+IF(H595=0,"",'Ark1'!AA2086)</f>
        <v/>
      </c>
      <c r="W595" s="298" t="str">
        <f t="shared" si="49"/>
        <v/>
      </c>
      <c r="X595" s="33" t="str">
        <f t="shared" si="50"/>
        <v/>
      </c>
      <c r="Y595" s="28" t="str">
        <f t="shared" si="51"/>
        <v/>
      </c>
      <c r="Z595" s="246"/>
      <c r="AD595" s="27"/>
      <c r="AG595" s="86"/>
      <c r="AH595" s="86"/>
      <c r="AI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86"/>
      <c r="AZ595" s="86"/>
      <c r="BA595" s="86"/>
      <c r="BB595" s="86"/>
      <c r="BC595" s="86"/>
      <c r="BD595" s="86"/>
      <c r="BE595" s="86"/>
      <c r="BF595" s="86"/>
      <c r="BG595" s="86"/>
      <c r="BH595" s="86"/>
      <c r="BI595" s="86"/>
      <c r="BJ595" s="86"/>
      <c r="BK595" s="86"/>
      <c r="BL595" s="86"/>
      <c r="BM595" s="86"/>
      <c r="BN595" s="86"/>
    </row>
    <row r="596" spans="1:66" ht="19.8">
      <c r="A596" s="246"/>
      <c r="B596" s="246"/>
      <c r="C596" s="246"/>
      <c r="D596" s="246"/>
      <c r="E596" s="246"/>
      <c r="F596" s="246"/>
      <c r="G596" s="246"/>
      <c r="H596" s="246"/>
      <c r="I596" s="246"/>
      <c r="J596" s="246"/>
      <c r="K596" s="246"/>
      <c r="L596" s="246"/>
      <c r="M596" s="246"/>
      <c r="N596" s="246"/>
      <c r="O596" s="246"/>
      <c r="P596" s="246"/>
      <c r="Q596" s="246"/>
      <c r="R596" s="248"/>
      <c r="S596" s="248"/>
      <c r="T596" s="248"/>
      <c r="U596" s="248"/>
      <c r="V596" s="246"/>
      <c r="W596" s="246"/>
      <c r="X596" s="248"/>
      <c r="Y596" s="248"/>
      <c r="Z596" s="246"/>
      <c r="AA596" s="249"/>
      <c r="AC596" s="28"/>
      <c r="AD596" s="27"/>
      <c r="AE596" s="250"/>
      <c r="AF596" s="86"/>
      <c r="AJ596" s="86"/>
      <c r="BB596" s="262"/>
    </row>
    <row r="597" spans="1:66" ht="19.8">
      <c r="A597" s="246"/>
      <c r="B597" s="246"/>
      <c r="C597" s="276" t="s">
        <v>0</v>
      </c>
      <c r="D597" s="277"/>
      <c r="E597" s="277" t="s">
        <v>40</v>
      </c>
      <c r="F597" s="246"/>
      <c r="G597" s="246"/>
      <c r="H597" s="279">
        <f>SUM(H599:H633)</f>
        <v>0</v>
      </c>
      <c r="I597" s="247"/>
      <c r="J597" s="246"/>
      <c r="K597" s="247"/>
      <c r="L597" s="246"/>
      <c r="M597" s="348">
        <f>+Klasse!O27</f>
        <v>347.06</v>
      </c>
      <c r="N597" s="246" t="s">
        <v>578</v>
      </c>
      <c r="O597" s="248"/>
      <c r="P597" s="248"/>
      <c r="Q597" s="246"/>
      <c r="R597" s="248"/>
      <c r="S597" s="248"/>
      <c r="T597" s="248"/>
      <c r="U597" s="248"/>
      <c r="V597" s="246"/>
      <c r="W597" s="348">
        <f>+Klasse!Z27</f>
        <v>352.34517766497464</v>
      </c>
      <c r="X597" s="248" t="s">
        <v>632</v>
      </c>
      <c r="Y597" s="248"/>
      <c r="Z597" s="246"/>
      <c r="AA597" s="249"/>
      <c r="AC597" s="28"/>
      <c r="AD597" s="27"/>
      <c r="AE597" s="250"/>
      <c r="AF597" s="86"/>
      <c r="AJ597" s="86"/>
      <c r="BB597" s="262"/>
    </row>
    <row r="598" spans="1:66" ht="19.8">
      <c r="A598" s="246"/>
      <c r="B598" s="246"/>
      <c r="C598" s="246"/>
      <c r="D598" s="246"/>
      <c r="E598" s="246"/>
      <c r="F598" s="246"/>
      <c r="G598" s="246"/>
      <c r="H598" s="246"/>
      <c r="I598" s="246"/>
      <c r="J598" s="246"/>
      <c r="K598" s="246"/>
      <c r="L598" s="246"/>
      <c r="M598" s="246"/>
      <c r="N598" s="246"/>
      <c r="O598" s="246"/>
      <c r="P598" s="246"/>
      <c r="Q598" s="246"/>
      <c r="R598" s="246"/>
      <c r="S598" s="246"/>
      <c r="T598" s="246"/>
      <c r="U598" s="246"/>
      <c r="V598" s="246"/>
      <c r="W598" s="246"/>
      <c r="X598" s="246"/>
      <c r="Y598" s="246"/>
      <c r="Z598" s="246"/>
      <c r="AA598" s="249"/>
      <c r="AC598" s="28"/>
      <c r="AD598" s="27"/>
      <c r="AE598" s="250"/>
      <c r="AF598" s="86"/>
      <c r="AJ598" s="86"/>
      <c r="BB598" s="262"/>
    </row>
    <row r="599" spans="1:66" s="28" customFormat="1" ht="15.6">
      <c r="A599" s="246"/>
      <c r="B599" s="333">
        <f>+'Ark1'!C2087</f>
        <v>2024</v>
      </c>
      <c r="C599" s="266">
        <f>+'Ark1'!L2087</f>
        <v>15</v>
      </c>
      <c r="D599" s="266" t="s">
        <v>40</v>
      </c>
      <c r="E599" s="266">
        <f>+'Ark1'!AP2087</f>
        <v>1</v>
      </c>
      <c r="F599" s="274" t="str">
        <f>VLOOKUP(E599,RNR!$D$2:$E$38,2)</f>
        <v>NRF</v>
      </c>
      <c r="G599" s="266" t="str">
        <f>+IF(H599=0,"",'Ark1'!Q2087)</f>
        <v/>
      </c>
      <c r="H599" s="366">
        <f>+'Ark1'!R2087</f>
        <v>0</v>
      </c>
      <c r="I599" s="267" t="str">
        <f>+IF(H599=0,"",'Ark1'!AE2087)</f>
        <v/>
      </c>
      <c r="J599" s="267"/>
      <c r="K599" s="267" t="str">
        <f>+IF(H599=0,"",'Ark1'!AF2087)</f>
        <v/>
      </c>
      <c r="L599" s="268" t="str">
        <f>+IF(H599=0,"",'Ark1'!T2087)</f>
        <v/>
      </c>
      <c r="M599" s="385" t="str">
        <f>+IF(H599=0,"",'Ark1'!U2087)</f>
        <v/>
      </c>
      <c r="N599" s="267"/>
      <c r="O599" s="269" t="str">
        <f>+IF(H599=0,"",'Ark1'!W2087)</f>
        <v/>
      </c>
      <c r="P599" s="269" t="str">
        <f>+IF(H599=0,"",'Ark1'!X2087)</f>
        <v/>
      </c>
      <c r="Q599" s="269" t="str">
        <f>+IF(H599=0,"",'Ark1'!AG2087)</f>
        <v/>
      </c>
      <c r="R599" s="269" t="str">
        <f>+IF(H599=0,"",'Ark1'!AH2087)</f>
        <v/>
      </c>
      <c r="S599" s="382" t="str">
        <f>+IF(H599=0,"",'Ark1'!AR2087)</f>
        <v/>
      </c>
      <c r="T599" s="114" t="str">
        <f>+IF(H599=0,"",'Ark1'!AS2087)</f>
        <v/>
      </c>
      <c r="U599" s="269" t="str">
        <f>+IF(H599=0,"",'Ark1'!Y2087)</f>
        <v/>
      </c>
      <c r="V599" s="268" t="str">
        <f>+IF(H599=0,"",'Ark1'!AA2087)</f>
        <v/>
      </c>
      <c r="W599" s="298" t="str">
        <f t="shared" ref="W599:W633" si="52">IF(H599=0,"",1000*M599/Q599)</f>
        <v/>
      </c>
      <c r="X599" s="269" t="str">
        <f t="shared" ref="X599:X633" si="53">IF(H599=0,"",M599/C599)</f>
        <v/>
      </c>
      <c r="Y599" s="267" t="str">
        <f t="shared" ref="Y599:Y633" si="54">IF(H599=0,"",H599/G599)</f>
        <v/>
      </c>
      <c r="Z599" s="246"/>
      <c r="AD599" s="27"/>
      <c r="AG599" s="86"/>
      <c r="AH599" s="86"/>
      <c r="AI599" s="86"/>
      <c r="AK599" s="86"/>
      <c r="AL599" s="86"/>
      <c r="AM599" s="86"/>
      <c r="AN599" s="86"/>
      <c r="AO599" s="86"/>
      <c r="AP599" s="86"/>
      <c r="AQ599" s="86"/>
      <c r="AR599" s="86"/>
      <c r="AS599" s="86"/>
      <c r="AT599" s="86"/>
      <c r="AU599" s="86"/>
      <c r="AV599" s="86"/>
      <c r="AW599" s="86"/>
      <c r="AX599" s="86"/>
      <c r="AY599" s="86"/>
      <c r="AZ599" s="86"/>
      <c r="BA599" s="86"/>
      <c r="BB599" s="86"/>
      <c r="BC599" s="86"/>
      <c r="BD599" s="86"/>
      <c r="BE599" s="86"/>
      <c r="BF599" s="86"/>
      <c r="BG599" s="86"/>
      <c r="BH599" s="86"/>
      <c r="BI599" s="86"/>
      <c r="BJ599" s="86"/>
      <c r="BK599" s="86"/>
      <c r="BL599" s="86"/>
      <c r="BM599" s="86"/>
      <c r="BN599" s="86"/>
    </row>
    <row r="600" spans="1:66" s="28" customFormat="1" ht="15.6">
      <c r="A600" s="246"/>
      <c r="B600" s="333">
        <f>+'Ark1'!C2088</f>
        <v>2024</v>
      </c>
      <c r="C600" s="266">
        <f>+'Ark1'!L2088</f>
        <v>15</v>
      </c>
      <c r="D600" s="266" t="s">
        <v>40</v>
      </c>
      <c r="E600" s="266">
        <f>+'Ark1'!AP2088</f>
        <v>2</v>
      </c>
      <c r="F600" s="274" t="str">
        <f>VLOOKUP(E600,RNR!$D$2:$E$38,2)</f>
        <v>Jersey</v>
      </c>
      <c r="G600" s="266" t="str">
        <f>+IF(H600=0,"",'Ark1'!Q2088)</f>
        <v/>
      </c>
      <c r="H600" s="366">
        <f>+'Ark1'!R2088</f>
        <v>0</v>
      </c>
      <c r="I600" s="267" t="str">
        <f>+IF(H600=0,"",'Ark1'!AE2088)</f>
        <v/>
      </c>
      <c r="J600" s="267"/>
      <c r="K600" s="267" t="str">
        <f>+IF(H600=0,"",'Ark1'!AF2088)</f>
        <v/>
      </c>
      <c r="L600" s="268" t="str">
        <f>+IF(H600=0,"",'Ark1'!T2088)</f>
        <v/>
      </c>
      <c r="M600" s="385" t="str">
        <f>+IF(H600=0,"",'Ark1'!U2088)</f>
        <v/>
      </c>
      <c r="N600" s="267"/>
      <c r="O600" s="269" t="str">
        <f>+IF(H600=0,"",'Ark1'!W2088)</f>
        <v/>
      </c>
      <c r="P600" s="269" t="str">
        <f>+IF(H600=0,"",'Ark1'!X2088)</f>
        <v/>
      </c>
      <c r="Q600" s="269" t="str">
        <f>+IF(H600=0,"",'Ark1'!AG2088)</f>
        <v/>
      </c>
      <c r="R600" s="269" t="str">
        <f>+IF(H600=0,"",'Ark1'!AH2088)</f>
        <v/>
      </c>
      <c r="S600" s="382" t="str">
        <f>+IF(H600=0,"",'Ark1'!AR2088)</f>
        <v/>
      </c>
      <c r="T600" s="114" t="str">
        <f>+IF(H600=0,"",'Ark1'!AS2088)</f>
        <v/>
      </c>
      <c r="U600" s="269" t="str">
        <f>+IF(H600=0,"",'Ark1'!Y2088)</f>
        <v/>
      </c>
      <c r="V600" s="268" t="str">
        <f>+IF(H600=0,"",'Ark1'!AA2088)</f>
        <v/>
      </c>
      <c r="W600" s="298" t="str">
        <f t="shared" si="52"/>
        <v/>
      </c>
      <c r="X600" s="269" t="str">
        <f t="shared" si="53"/>
        <v/>
      </c>
      <c r="Y600" s="267" t="str">
        <f t="shared" si="54"/>
        <v/>
      </c>
      <c r="Z600" s="246"/>
      <c r="AD600" s="27"/>
      <c r="AG600" s="86"/>
      <c r="AH600" s="86"/>
      <c r="AI600" s="86"/>
      <c r="AK600" s="86"/>
      <c r="AL600" s="86"/>
      <c r="AM600" s="86"/>
      <c r="AN600" s="86"/>
      <c r="AO600" s="86"/>
      <c r="AP600" s="86"/>
      <c r="AQ600" s="86"/>
      <c r="AR600" s="86"/>
      <c r="AS600" s="86"/>
      <c r="AT600" s="86"/>
      <c r="AU600" s="86"/>
      <c r="AV600" s="86"/>
      <c r="AW600" s="86"/>
      <c r="AX600" s="86"/>
      <c r="AY600" s="86"/>
      <c r="AZ600" s="86"/>
      <c r="BA600" s="86"/>
      <c r="BB600" s="86"/>
      <c r="BC600" s="86"/>
      <c r="BD600" s="86"/>
      <c r="BE600" s="86"/>
      <c r="BF600" s="86"/>
      <c r="BG600" s="86"/>
      <c r="BH600" s="86"/>
      <c r="BI600" s="86"/>
      <c r="BJ600" s="86"/>
      <c r="BK600" s="86"/>
      <c r="BL600" s="86"/>
      <c r="BM600" s="86"/>
      <c r="BN600" s="86"/>
    </row>
    <row r="601" spans="1:66" s="28" customFormat="1" ht="15.6">
      <c r="A601" s="246"/>
      <c r="B601" s="333">
        <f>+'Ark1'!C2089</f>
        <v>2024</v>
      </c>
      <c r="C601" s="266">
        <f>+'Ark1'!L2089</f>
        <v>15</v>
      </c>
      <c r="D601" s="266" t="s">
        <v>40</v>
      </c>
      <c r="E601" s="266">
        <f>+'Ark1'!AP2089</f>
        <v>3</v>
      </c>
      <c r="F601" s="274" t="str">
        <f>VLOOKUP(E601,RNR!$D$2:$E$38,2)</f>
        <v>Sidet Trønderfe og Nordlandsfe</v>
      </c>
      <c r="G601" s="266" t="str">
        <f>+IF(H601=0,"",'Ark1'!Q2089)</f>
        <v/>
      </c>
      <c r="H601" s="366">
        <f>+'Ark1'!R2089</f>
        <v>0</v>
      </c>
      <c r="I601" s="267" t="str">
        <f>+IF(H601=0,"",'Ark1'!AE2089)</f>
        <v/>
      </c>
      <c r="J601" s="267"/>
      <c r="K601" s="267" t="str">
        <f>+IF(H601=0,"",'Ark1'!AF2089)</f>
        <v/>
      </c>
      <c r="L601" s="268" t="str">
        <f>+IF(H601=0,"",'Ark1'!T2089)</f>
        <v/>
      </c>
      <c r="M601" s="385" t="str">
        <f>+IF(H601=0,"",'Ark1'!U2089)</f>
        <v/>
      </c>
      <c r="N601" s="267"/>
      <c r="O601" s="269" t="str">
        <f>+IF(H601=0,"",'Ark1'!W2089)</f>
        <v/>
      </c>
      <c r="P601" s="269" t="str">
        <f>+IF(H601=0,"",'Ark1'!X2089)</f>
        <v/>
      </c>
      <c r="Q601" s="269" t="str">
        <f>+IF(H601=0,"",'Ark1'!AG2089)</f>
        <v/>
      </c>
      <c r="R601" s="269" t="str">
        <f>+IF(H601=0,"",'Ark1'!AH2089)</f>
        <v/>
      </c>
      <c r="S601" s="382" t="str">
        <f>+IF(H601=0,"",'Ark1'!AR2089)</f>
        <v/>
      </c>
      <c r="T601" s="114" t="str">
        <f>+IF(H601=0,"",'Ark1'!AS2089)</f>
        <v/>
      </c>
      <c r="U601" s="269" t="str">
        <f>+IF(H601=0,"",'Ark1'!Y2089)</f>
        <v/>
      </c>
      <c r="V601" s="268" t="str">
        <f>+IF(H601=0,"",'Ark1'!AA2089)</f>
        <v/>
      </c>
      <c r="W601" s="298" t="str">
        <f t="shared" si="52"/>
        <v/>
      </c>
      <c r="X601" s="269" t="str">
        <f t="shared" si="53"/>
        <v/>
      </c>
      <c r="Y601" s="267" t="str">
        <f t="shared" si="54"/>
        <v/>
      </c>
      <c r="Z601" s="246"/>
      <c r="AD601" s="27"/>
      <c r="AG601" s="86"/>
      <c r="AH601" s="86"/>
      <c r="AI601" s="86"/>
      <c r="AK601" s="86"/>
      <c r="AL601" s="86"/>
      <c r="AM601" s="86"/>
      <c r="AN601" s="86"/>
      <c r="AO601" s="86"/>
      <c r="AP601" s="86"/>
      <c r="AQ601" s="86"/>
      <c r="AR601" s="86"/>
      <c r="AS601" s="86"/>
      <c r="AT601" s="86"/>
      <c r="AU601" s="86"/>
      <c r="AV601" s="86"/>
      <c r="AW601" s="86"/>
      <c r="AX601" s="86"/>
      <c r="AY601" s="86"/>
      <c r="AZ601" s="86"/>
      <c r="BA601" s="86"/>
      <c r="BB601" s="86"/>
      <c r="BC601" s="86"/>
      <c r="BD601" s="86"/>
      <c r="BE601" s="86"/>
      <c r="BF601" s="86"/>
      <c r="BG601" s="86"/>
      <c r="BH601" s="86"/>
      <c r="BI601" s="86"/>
      <c r="BJ601" s="86"/>
      <c r="BK601" s="86"/>
      <c r="BL601" s="86"/>
      <c r="BM601" s="86"/>
      <c r="BN601" s="86"/>
    </row>
    <row r="602" spans="1:66" s="28" customFormat="1" ht="15.6">
      <c r="A602" s="246"/>
      <c r="B602" s="333">
        <f>+'Ark1'!C2090</f>
        <v>2024</v>
      </c>
      <c r="C602" s="266">
        <f>+'Ark1'!L2090</f>
        <v>15</v>
      </c>
      <c r="D602" s="266" t="s">
        <v>40</v>
      </c>
      <c r="E602" s="266">
        <f>+'Ark1'!AP2090</f>
        <v>4</v>
      </c>
      <c r="F602" s="274" t="str">
        <f>VLOOKUP(E602,RNR!$D$2:$E$38,2)</f>
        <v>Telemarkfe</v>
      </c>
      <c r="G602" s="266" t="str">
        <f>+IF(H602=0,"",'Ark1'!Q2090)</f>
        <v/>
      </c>
      <c r="H602" s="366">
        <f>+'Ark1'!R2090</f>
        <v>0</v>
      </c>
      <c r="I602" s="267" t="str">
        <f>+IF(H602=0,"",'Ark1'!AE2090)</f>
        <v/>
      </c>
      <c r="J602" s="267"/>
      <c r="K602" s="267" t="str">
        <f>+IF(H602=0,"",'Ark1'!AF2090)</f>
        <v/>
      </c>
      <c r="L602" s="268" t="str">
        <f>+IF(H602=0,"",'Ark1'!T2090)</f>
        <v/>
      </c>
      <c r="M602" s="385" t="str">
        <f>+IF(H602=0,"",'Ark1'!U2090)</f>
        <v/>
      </c>
      <c r="N602" s="267"/>
      <c r="O602" s="269" t="str">
        <f>+IF(H602=0,"",'Ark1'!W2090)</f>
        <v/>
      </c>
      <c r="P602" s="269" t="str">
        <f>+IF(H602=0,"",'Ark1'!X2090)</f>
        <v/>
      </c>
      <c r="Q602" s="269" t="str">
        <f>+IF(H602=0,"",'Ark1'!AG2090)</f>
        <v/>
      </c>
      <c r="R602" s="269" t="str">
        <f>+IF(H602=0,"",'Ark1'!AH2090)</f>
        <v/>
      </c>
      <c r="S602" s="382" t="str">
        <f>+IF(H602=0,"",'Ark1'!AR2090)</f>
        <v/>
      </c>
      <c r="T602" s="114" t="str">
        <f>+IF(H602=0,"",'Ark1'!AS2090)</f>
        <v/>
      </c>
      <c r="U602" s="269" t="str">
        <f>+IF(H602=0,"",'Ark1'!Y2090)</f>
        <v/>
      </c>
      <c r="V602" s="268" t="str">
        <f>+IF(H602=0,"",'Ark1'!AA2090)</f>
        <v/>
      </c>
      <c r="W602" s="298" t="str">
        <f t="shared" si="52"/>
        <v/>
      </c>
      <c r="X602" s="269" t="str">
        <f t="shared" si="53"/>
        <v/>
      </c>
      <c r="Y602" s="267" t="str">
        <f t="shared" si="54"/>
        <v/>
      </c>
      <c r="Z602" s="246"/>
      <c r="AD602" s="27"/>
      <c r="AG602" s="86"/>
      <c r="AH602" s="86"/>
      <c r="AI602" s="86"/>
      <c r="AK602" s="86"/>
      <c r="AL602" s="86"/>
      <c r="AM602" s="86"/>
      <c r="AN602" s="86"/>
      <c r="AO602" s="86"/>
      <c r="AP602" s="86"/>
      <c r="AQ602" s="86"/>
      <c r="AR602" s="86"/>
      <c r="AS602" s="86"/>
      <c r="AT602" s="86"/>
      <c r="AU602" s="86"/>
      <c r="AV602" s="86"/>
      <c r="AW602" s="86"/>
      <c r="AX602" s="86"/>
      <c r="AY602" s="86"/>
      <c r="AZ602" s="86"/>
      <c r="BA602" s="86"/>
      <c r="BB602" s="86"/>
      <c r="BC602" s="86"/>
      <c r="BD602" s="86"/>
      <c r="BE602" s="86"/>
      <c r="BF602" s="86"/>
      <c r="BG602" s="86"/>
      <c r="BH602" s="86"/>
      <c r="BI602" s="86"/>
      <c r="BJ602" s="86"/>
      <c r="BK602" s="86"/>
      <c r="BL602" s="86"/>
      <c r="BM602" s="86"/>
      <c r="BN602" s="86"/>
    </row>
    <row r="603" spans="1:66" s="28" customFormat="1" ht="15.6">
      <c r="A603" s="246"/>
      <c r="B603" s="333">
        <f>+'Ark1'!C2091</f>
        <v>2024</v>
      </c>
      <c r="C603" s="266">
        <f>+'Ark1'!L2091</f>
        <v>15</v>
      </c>
      <c r="D603" s="266" t="s">
        <v>40</v>
      </c>
      <c r="E603" s="266">
        <f>+'Ark1'!AP2091</f>
        <v>5</v>
      </c>
      <c r="F603" s="274" t="str">
        <f>VLOOKUP(E603,RNR!$D$2:$E$38,2)</f>
        <v>Dølafe</v>
      </c>
      <c r="G603" s="266" t="str">
        <f>+IF(H603=0,"",'Ark1'!Q2091)</f>
        <v/>
      </c>
      <c r="H603" s="366">
        <f>+'Ark1'!R2091</f>
        <v>0</v>
      </c>
      <c r="I603" s="267" t="str">
        <f>+IF(H603=0,"",'Ark1'!AE2091)</f>
        <v/>
      </c>
      <c r="J603" s="267"/>
      <c r="K603" s="267" t="str">
        <f>+IF(H603=0,"",'Ark1'!AF2091)</f>
        <v/>
      </c>
      <c r="L603" s="268" t="str">
        <f>+IF(H603=0,"",'Ark1'!T2091)</f>
        <v/>
      </c>
      <c r="M603" s="385" t="str">
        <f>+IF(H603=0,"",'Ark1'!U2091)</f>
        <v/>
      </c>
      <c r="N603" s="267"/>
      <c r="O603" s="269" t="str">
        <f>+IF(H603=0,"",'Ark1'!W2091)</f>
        <v/>
      </c>
      <c r="P603" s="269" t="str">
        <f>+IF(H603=0,"",'Ark1'!X2091)</f>
        <v/>
      </c>
      <c r="Q603" s="269" t="str">
        <f>+IF(H603=0,"",'Ark1'!AG2091)</f>
        <v/>
      </c>
      <c r="R603" s="269" t="str">
        <f>+IF(H603=0,"",'Ark1'!AH2091)</f>
        <v/>
      </c>
      <c r="S603" s="382" t="str">
        <f>+IF(H603=0,"",'Ark1'!AR2091)</f>
        <v/>
      </c>
      <c r="T603" s="114" t="str">
        <f>+IF(H603=0,"",'Ark1'!AS2091)</f>
        <v/>
      </c>
      <c r="U603" s="269" t="str">
        <f>+IF(H603=0,"",'Ark1'!Y2091)</f>
        <v/>
      </c>
      <c r="V603" s="268" t="str">
        <f>+IF(H603=0,"",'Ark1'!AA2091)</f>
        <v/>
      </c>
      <c r="W603" s="298" t="str">
        <f t="shared" si="52"/>
        <v/>
      </c>
      <c r="X603" s="269" t="str">
        <f t="shared" si="53"/>
        <v/>
      </c>
      <c r="Y603" s="267" t="str">
        <f t="shared" si="54"/>
        <v/>
      </c>
      <c r="Z603" s="246"/>
      <c r="AD603" s="27"/>
      <c r="AG603" s="86"/>
      <c r="AH603" s="86"/>
      <c r="AI603" s="86"/>
      <c r="AK603" s="86"/>
      <c r="AL603" s="86"/>
      <c r="AM603" s="86"/>
      <c r="AN603" s="86"/>
      <c r="AO603" s="86"/>
      <c r="AP603" s="86"/>
      <c r="AQ603" s="86"/>
      <c r="AR603" s="86"/>
      <c r="AS603" s="86"/>
      <c r="AT603" s="86"/>
      <c r="AU603" s="86"/>
      <c r="AV603" s="86"/>
      <c r="AW603" s="86"/>
      <c r="AX603" s="86"/>
      <c r="AY603" s="86"/>
      <c r="AZ603" s="86"/>
      <c r="BA603" s="86"/>
      <c r="BB603" s="86"/>
      <c r="BC603" s="86"/>
      <c r="BD603" s="86"/>
      <c r="BE603" s="86"/>
      <c r="BF603" s="86"/>
      <c r="BG603" s="86"/>
      <c r="BH603" s="86"/>
      <c r="BI603" s="86"/>
      <c r="BJ603" s="86"/>
      <c r="BK603" s="86"/>
      <c r="BL603" s="86"/>
      <c r="BM603" s="86"/>
      <c r="BN603" s="86"/>
    </row>
    <row r="604" spans="1:66" s="28" customFormat="1" ht="15.6">
      <c r="A604" s="246"/>
      <c r="B604" s="333">
        <f>+'Ark1'!C2092</f>
        <v>2024</v>
      </c>
      <c r="C604" s="266">
        <f>+'Ark1'!L2092</f>
        <v>15</v>
      </c>
      <c r="D604" s="266" t="s">
        <v>40</v>
      </c>
      <c r="E604" s="266">
        <f>+'Ark1'!AP2092</f>
        <v>6</v>
      </c>
      <c r="F604" s="274" t="str">
        <f>VLOOKUP(E604,RNR!$D$2:$E$38,2)</f>
        <v>Østlandsk Rødkolle</v>
      </c>
      <c r="G604" s="266" t="str">
        <f>+IF(H604=0,"",'Ark1'!Q2092)</f>
        <v/>
      </c>
      <c r="H604" s="366">
        <f>+'Ark1'!R2092</f>
        <v>0</v>
      </c>
      <c r="I604" s="267" t="str">
        <f>+IF(H604=0,"",'Ark1'!AE2092)</f>
        <v/>
      </c>
      <c r="J604" s="267"/>
      <c r="K604" s="267" t="str">
        <f>+IF(H604=0,"",'Ark1'!AF2092)</f>
        <v/>
      </c>
      <c r="L604" s="268" t="str">
        <f>+IF(H604=0,"",'Ark1'!T2092)</f>
        <v/>
      </c>
      <c r="M604" s="385" t="str">
        <f>+IF(H604=0,"",'Ark1'!U2092)</f>
        <v/>
      </c>
      <c r="N604" s="267"/>
      <c r="O604" s="269" t="str">
        <f>+IF(H604=0,"",'Ark1'!W2092)</f>
        <v/>
      </c>
      <c r="P604" s="269" t="str">
        <f>+IF(H604=0,"",'Ark1'!X2092)</f>
        <v/>
      </c>
      <c r="Q604" s="269" t="str">
        <f>+IF(H604=0,"",'Ark1'!AG2092)</f>
        <v/>
      </c>
      <c r="R604" s="269" t="str">
        <f>+IF(H604=0,"",'Ark1'!AH2092)</f>
        <v/>
      </c>
      <c r="S604" s="382" t="str">
        <f>+IF(H604=0,"",'Ark1'!AR2092)</f>
        <v/>
      </c>
      <c r="T604" s="114" t="str">
        <f>+IF(H604=0,"",'Ark1'!AS2092)</f>
        <v/>
      </c>
      <c r="U604" s="269" t="str">
        <f>+IF(H604=0,"",'Ark1'!Y2092)</f>
        <v/>
      </c>
      <c r="V604" s="268" t="str">
        <f>+IF(H604=0,"",'Ark1'!AA2092)</f>
        <v/>
      </c>
      <c r="W604" s="298" t="str">
        <f t="shared" si="52"/>
        <v/>
      </c>
      <c r="X604" s="269" t="str">
        <f t="shared" si="53"/>
        <v/>
      </c>
      <c r="Y604" s="267" t="str">
        <f t="shared" si="54"/>
        <v/>
      </c>
      <c r="Z604" s="246"/>
      <c r="AD604" s="27"/>
      <c r="AG604" s="86"/>
      <c r="AH604" s="86"/>
      <c r="AI604" s="86"/>
      <c r="AK604" s="86"/>
      <c r="AL604" s="86"/>
      <c r="AM604" s="86"/>
      <c r="AN604" s="86"/>
      <c r="AO604" s="86"/>
      <c r="AP604" s="86"/>
      <c r="AQ604" s="86"/>
      <c r="AR604" s="86"/>
      <c r="AS604" s="86"/>
      <c r="AT604" s="86"/>
      <c r="AU604" s="86"/>
      <c r="AV604" s="86"/>
      <c r="AW604" s="86"/>
      <c r="AX604" s="86"/>
      <c r="AY604" s="86"/>
      <c r="AZ604" s="86"/>
      <c r="BA604" s="86"/>
      <c r="BB604" s="86"/>
      <c r="BC604" s="86"/>
      <c r="BD604" s="86"/>
      <c r="BE604" s="86"/>
      <c r="BF604" s="86"/>
      <c r="BG604" s="86"/>
      <c r="BH604" s="86"/>
      <c r="BI604" s="86"/>
      <c r="BJ604" s="86"/>
      <c r="BK604" s="86"/>
      <c r="BL604" s="86"/>
      <c r="BM604" s="86"/>
      <c r="BN604" s="86"/>
    </row>
    <row r="605" spans="1:66" s="28" customFormat="1" ht="15.6">
      <c r="A605" s="246"/>
      <c r="B605" s="333">
        <f>+'Ark1'!C2093</f>
        <v>2024</v>
      </c>
      <c r="C605" s="266">
        <f>+'Ark1'!L2093</f>
        <v>15</v>
      </c>
      <c r="D605" s="266" t="s">
        <v>40</v>
      </c>
      <c r="E605" s="266">
        <f>+'Ark1'!AP2093</f>
        <v>7</v>
      </c>
      <c r="F605" s="274" t="str">
        <f>VLOOKUP(E605,RNR!$D$2:$E$38,2)</f>
        <v>Vestlandsk Raukolle</v>
      </c>
      <c r="G605" s="266" t="str">
        <f>+IF(H605=0,"",'Ark1'!Q2093)</f>
        <v/>
      </c>
      <c r="H605" s="366">
        <f>+'Ark1'!R2093</f>
        <v>0</v>
      </c>
      <c r="I605" s="267" t="str">
        <f>+IF(H605=0,"",'Ark1'!AE2093)</f>
        <v/>
      </c>
      <c r="J605" s="267"/>
      <c r="K605" s="267" t="str">
        <f>+IF(H605=0,"",'Ark1'!AF2093)</f>
        <v/>
      </c>
      <c r="L605" s="268" t="str">
        <f>+IF(H605=0,"",'Ark1'!T2093)</f>
        <v/>
      </c>
      <c r="M605" s="385" t="str">
        <f>+IF(H605=0,"",'Ark1'!U2093)</f>
        <v/>
      </c>
      <c r="N605" s="267"/>
      <c r="O605" s="269" t="str">
        <f>+IF(H605=0,"",'Ark1'!W2093)</f>
        <v/>
      </c>
      <c r="P605" s="269" t="str">
        <f>+IF(H605=0,"",'Ark1'!X2093)</f>
        <v/>
      </c>
      <c r="Q605" s="269" t="str">
        <f>+IF(H605=0,"",'Ark1'!AG2093)</f>
        <v/>
      </c>
      <c r="R605" s="269" t="str">
        <f>+IF(H605=0,"",'Ark1'!AH2093)</f>
        <v/>
      </c>
      <c r="S605" s="382" t="str">
        <f>+IF(H605=0,"",'Ark1'!AR2093)</f>
        <v/>
      </c>
      <c r="T605" s="114" t="str">
        <f>+IF(H605=0,"",'Ark1'!AS2093)</f>
        <v/>
      </c>
      <c r="U605" s="269" t="str">
        <f>+IF(H605=0,"",'Ark1'!Y2093)</f>
        <v/>
      </c>
      <c r="V605" s="268" t="str">
        <f>+IF(H605=0,"",'Ark1'!AA2093)</f>
        <v/>
      </c>
      <c r="W605" s="298" t="str">
        <f t="shared" si="52"/>
        <v/>
      </c>
      <c r="X605" s="269" t="str">
        <f t="shared" si="53"/>
        <v/>
      </c>
      <c r="Y605" s="267" t="str">
        <f t="shared" si="54"/>
        <v/>
      </c>
      <c r="Z605" s="246"/>
      <c r="AD605" s="27"/>
      <c r="AG605" s="86"/>
      <c r="AH605" s="86"/>
      <c r="AI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86"/>
      <c r="BB605" s="86"/>
      <c r="BC605" s="86"/>
      <c r="BD605" s="86"/>
      <c r="BE605" s="86"/>
      <c r="BF605" s="86"/>
      <c r="BG605" s="86"/>
      <c r="BH605" s="86"/>
      <c r="BI605" s="86"/>
      <c r="BJ605" s="86"/>
      <c r="BK605" s="86"/>
      <c r="BL605" s="86"/>
      <c r="BM605" s="86"/>
      <c r="BN605" s="86"/>
    </row>
    <row r="606" spans="1:66" s="28" customFormat="1" ht="15.6">
      <c r="A606" s="246"/>
      <c r="B606" s="333">
        <f>+'Ark1'!C2094</f>
        <v>2024</v>
      </c>
      <c r="C606" s="266">
        <f>+'Ark1'!L2094</f>
        <v>15</v>
      </c>
      <c r="D606" s="266" t="s">
        <v>40</v>
      </c>
      <c r="E606" s="266">
        <f>+'Ark1'!AP2094</f>
        <v>8</v>
      </c>
      <c r="F606" s="274" t="str">
        <f>VLOOKUP(E606,RNR!$D$2:$E$38,2)</f>
        <v>Vestlandsk fjordfe</v>
      </c>
      <c r="G606" s="266" t="str">
        <f>+IF(H606=0,"",'Ark1'!Q2094)</f>
        <v/>
      </c>
      <c r="H606" s="366">
        <f>+'Ark1'!R2094</f>
        <v>0</v>
      </c>
      <c r="I606" s="267" t="str">
        <f>+IF(H606=0,"",'Ark1'!AE2094)</f>
        <v/>
      </c>
      <c r="J606" s="267"/>
      <c r="K606" s="267" t="str">
        <f>+IF(H606=0,"",'Ark1'!AF2094)</f>
        <v/>
      </c>
      <c r="L606" s="268" t="str">
        <f>+IF(H606=0,"",'Ark1'!T2094)</f>
        <v/>
      </c>
      <c r="M606" s="385" t="str">
        <f>+IF(H606=0,"",'Ark1'!U2094)</f>
        <v/>
      </c>
      <c r="N606" s="267"/>
      <c r="O606" s="269" t="str">
        <f>+IF(H606=0,"",'Ark1'!W2094)</f>
        <v/>
      </c>
      <c r="P606" s="269" t="str">
        <f>+IF(H606=0,"",'Ark1'!X2094)</f>
        <v/>
      </c>
      <c r="Q606" s="269" t="str">
        <f>+IF(H606=0,"",'Ark1'!AG2094)</f>
        <v/>
      </c>
      <c r="R606" s="269" t="str">
        <f>+IF(H606=0,"",'Ark1'!AH2094)</f>
        <v/>
      </c>
      <c r="S606" s="382" t="str">
        <f>+IF(H606=0,"",'Ark1'!AR2094)</f>
        <v/>
      </c>
      <c r="T606" s="114" t="str">
        <f>+IF(H606=0,"",'Ark1'!AS2094)</f>
        <v/>
      </c>
      <c r="U606" s="269" t="str">
        <f>+IF(H606=0,"",'Ark1'!Y2094)</f>
        <v/>
      </c>
      <c r="V606" s="268" t="str">
        <f>+IF(H606=0,"",'Ark1'!AA2094)</f>
        <v/>
      </c>
      <c r="W606" s="298" t="str">
        <f t="shared" si="52"/>
        <v/>
      </c>
      <c r="X606" s="269" t="str">
        <f t="shared" si="53"/>
        <v/>
      </c>
      <c r="Y606" s="267" t="str">
        <f t="shared" si="54"/>
        <v/>
      </c>
      <c r="Z606" s="246"/>
      <c r="AD606" s="27"/>
      <c r="AG606" s="86"/>
      <c r="AH606" s="86"/>
      <c r="AI606" s="86"/>
      <c r="AK606" s="86"/>
      <c r="AL606" s="86"/>
      <c r="AM606" s="86"/>
      <c r="AN606" s="86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86"/>
      <c r="AZ606" s="86"/>
      <c r="BA606" s="86"/>
      <c r="BB606" s="86"/>
      <c r="BC606" s="86"/>
      <c r="BD606" s="86"/>
      <c r="BE606" s="86"/>
      <c r="BF606" s="86"/>
      <c r="BG606" s="86"/>
      <c r="BH606" s="86"/>
      <c r="BI606" s="86"/>
      <c r="BJ606" s="86"/>
      <c r="BK606" s="86"/>
      <c r="BL606" s="86"/>
      <c r="BM606" s="86"/>
      <c r="BN606" s="86"/>
    </row>
    <row r="607" spans="1:66" s="28" customFormat="1" ht="15.6">
      <c r="A607" s="246"/>
      <c r="B607" s="333">
        <f>+'Ark1'!C2095</f>
        <v>2024</v>
      </c>
      <c r="C607" s="266">
        <f>+'Ark1'!L2095</f>
        <v>15</v>
      </c>
      <c r="D607" s="266" t="s">
        <v>40</v>
      </c>
      <c r="E607" s="266">
        <f>+'Ark1'!AP2095</f>
        <v>9</v>
      </c>
      <c r="F607" s="274" t="str">
        <f>VLOOKUP(E607,RNR!$D$2:$E$38,2)</f>
        <v>Holstein</v>
      </c>
      <c r="G607" s="266" t="str">
        <f>+IF(H607=0,"",'Ark1'!Q2095)</f>
        <v/>
      </c>
      <c r="H607" s="366">
        <f>+'Ark1'!R2095</f>
        <v>0</v>
      </c>
      <c r="I607" s="267" t="str">
        <f>+IF(H607=0,"",'Ark1'!AE2095)</f>
        <v/>
      </c>
      <c r="J607" s="267"/>
      <c r="K607" s="267" t="str">
        <f>+IF(H607=0,"",'Ark1'!AF2095)</f>
        <v/>
      </c>
      <c r="L607" s="268" t="str">
        <f>+IF(H607=0,"",'Ark1'!T2095)</f>
        <v/>
      </c>
      <c r="M607" s="385" t="str">
        <f>+IF(H607=0,"",'Ark1'!U2095)</f>
        <v/>
      </c>
      <c r="N607" s="267"/>
      <c r="O607" s="269" t="str">
        <f>+IF(H607=0,"",'Ark1'!W2095)</f>
        <v/>
      </c>
      <c r="P607" s="269" t="str">
        <f>+IF(H607=0,"",'Ark1'!X2095)</f>
        <v/>
      </c>
      <c r="Q607" s="269" t="str">
        <f>+IF(H607=0,"",'Ark1'!AG2095)</f>
        <v/>
      </c>
      <c r="R607" s="269" t="str">
        <f>+IF(H607=0,"",'Ark1'!AH2095)</f>
        <v/>
      </c>
      <c r="S607" s="382" t="str">
        <f>+IF(H607=0,"",'Ark1'!AR2095)</f>
        <v/>
      </c>
      <c r="T607" s="114" t="str">
        <f>+IF(H607=0,"",'Ark1'!AS2095)</f>
        <v/>
      </c>
      <c r="U607" s="269" t="str">
        <f>+IF(H607=0,"",'Ark1'!Y2095)</f>
        <v/>
      </c>
      <c r="V607" s="268" t="str">
        <f>+IF(H607=0,"",'Ark1'!AA2095)</f>
        <v/>
      </c>
      <c r="W607" s="298" t="str">
        <f t="shared" si="52"/>
        <v/>
      </c>
      <c r="X607" s="269" t="str">
        <f t="shared" si="53"/>
        <v/>
      </c>
      <c r="Y607" s="267" t="str">
        <f t="shared" si="54"/>
        <v/>
      </c>
      <c r="Z607" s="246"/>
      <c r="AD607" s="27"/>
      <c r="AG607" s="86"/>
      <c r="AH607" s="86"/>
      <c r="AI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  <c r="AW607" s="86"/>
      <c r="AX607" s="86"/>
      <c r="AY607" s="86"/>
      <c r="AZ607" s="86"/>
      <c r="BA607" s="86"/>
      <c r="BB607" s="86"/>
      <c r="BC607" s="86"/>
      <c r="BD607" s="86"/>
      <c r="BE607" s="86"/>
      <c r="BF607" s="86"/>
      <c r="BG607" s="86"/>
      <c r="BH607" s="86"/>
      <c r="BI607" s="86"/>
      <c r="BJ607" s="86"/>
      <c r="BK607" s="86"/>
      <c r="BL607" s="86"/>
      <c r="BM607" s="86"/>
      <c r="BN607" s="86"/>
    </row>
    <row r="608" spans="1:66" s="28" customFormat="1" ht="15.6">
      <c r="A608" s="246"/>
      <c r="B608" s="333">
        <f>+'Ark1'!C2096</f>
        <v>2024</v>
      </c>
      <c r="C608" s="266">
        <f>+'Ark1'!L2096</f>
        <v>15</v>
      </c>
      <c r="D608" s="266" t="s">
        <v>40</v>
      </c>
      <c r="E608" s="266">
        <f>+'Ark1'!AP2096</f>
        <v>10</v>
      </c>
      <c r="F608" s="274" t="str">
        <f>VLOOKUP(E608,RNR!$D$2:$E$38,2)</f>
        <v>Rød Dansk Mælkefe</v>
      </c>
      <c r="G608" s="266" t="str">
        <f>+IF(H608=0,"",'Ark1'!Q2096)</f>
        <v/>
      </c>
      <c r="H608" s="366">
        <f>+'Ark1'!R2096</f>
        <v>0</v>
      </c>
      <c r="I608" s="267" t="str">
        <f>+IF(H608=0,"",'Ark1'!AE2096)</f>
        <v/>
      </c>
      <c r="J608" s="267"/>
      <c r="K608" s="267" t="str">
        <f>+IF(H608=0,"",'Ark1'!AF2096)</f>
        <v/>
      </c>
      <c r="L608" s="268" t="str">
        <f>+IF(H608=0,"",'Ark1'!T2096)</f>
        <v/>
      </c>
      <c r="M608" s="385" t="str">
        <f>+IF(H608=0,"",'Ark1'!U2096)</f>
        <v/>
      </c>
      <c r="N608" s="267"/>
      <c r="O608" s="269" t="str">
        <f>+IF(H608=0,"",'Ark1'!W2096)</f>
        <v/>
      </c>
      <c r="P608" s="269" t="str">
        <f>+IF(H608=0,"",'Ark1'!X2096)</f>
        <v/>
      </c>
      <c r="Q608" s="269" t="str">
        <f>+IF(H608=0,"",'Ark1'!AG2096)</f>
        <v/>
      </c>
      <c r="R608" s="269" t="str">
        <f>+IF(H608=0,"",'Ark1'!AH2096)</f>
        <v/>
      </c>
      <c r="S608" s="382" t="str">
        <f>+IF(H608=0,"",'Ark1'!AR2096)</f>
        <v/>
      </c>
      <c r="T608" s="114" t="str">
        <f>+IF(H608=0,"",'Ark1'!AS2096)</f>
        <v/>
      </c>
      <c r="U608" s="269" t="str">
        <f>+IF(H608=0,"",'Ark1'!Y2096)</f>
        <v/>
      </c>
      <c r="V608" s="268" t="str">
        <f>+IF(H608=0,"",'Ark1'!AA2096)</f>
        <v/>
      </c>
      <c r="W608" s="298" t="str">
        <f t="shared" si="52"/>
        <v/>
      </c>
      <c r="X608" s="269" t="str">
        <f t="shared" si="53"/>
        <v/>
      </c>
      <c r="Y608" s="267" t="str">
        <f t="shared" si="54"/>
        <v/>
      </c>
      <c r="Z608" s="246"/>
      <c r="AD608" s="27"/>
      <c r="AG608" s="86"/>
      <c r="AH608" s="86"/>
      <c r="AI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86"/>
      <c r="BB608" s="86"/>
      <c r="BC608" s="86"/>
      <c r="BD608" s="86"/>
      <c r="BE608" s="86"/>
      <c r="BF608" s="86"/>
      <c r="BG608" s="86"/>
      <c r="BH608" s="86"/>
      <c r="BI608" s="86"/>
      <c r="BJ608" s="86"/>
      <c r="BK608" s="86"/>
      <c r="BL608" s="86"/>
      <c r="BM608" s="86"/>
      <c r="BN608" s="86"/>
    </row>
    <row r="609" spans="1:66" s="28" customFormat="1" ht="15.6">
      <c r="A609" s="246"/>
      <c r="B609" s="333">
        <f>+'Ark1'!C2097</f>
        <v>2024</v>
      </c>
      <c r="C609" s="266">
        <f>+'Ark1'!L2097</f>
        <v>15</v>
      </c>
      <c r="D609" s="266" t="s">
        <v>40</v>
      </c>
      <c r="E609" s="266">
        <f>+'Ark1'!AP2097</f>
        <v>11</v>
      </c>
      <c r="F609" s="274" t="str">
        <f>VLOOKUP(E609,RNR!$D$2:$E$38,2)</f>
        <v>Brown Swiss</v>
      </c>
      <c r="G609" s="266" t="str">
        <f>+IF(H609=0,"",'Ark1'!Q2097)</f>
        <v/>
      </c>
      <c r="H609" s="366">
        <f>+'Ark1'!R2097</f>
        <v>0</v>
      </c>
      <c r="I609" s="267" t="str">
        <f>+IF(H609=0,"",'Ark1'!AE2097)</f>
        <v/>
      </c>
      <c r="J609" s="267"/>
      <c r="K609" s="267" t="str">
        <f>+IF(H609=0,"",'Ark1'!AF2097)</f>
        <v/>
      </c>
      <c r="L609" s="268" t="str">
        <f>+IF(H609=0,"",'Ark1'!T2097)</f>
        <v/>
      </c>
      <c r="M609" s="385" t="str">
        <f>+IF(H609=0,"",'Ark1'!U2097)</f>
        <v/>
      </c>
      <c r="N609" s="267"/>
      <c r="O609" s="269" t="str">
        <f>+IF(H609=0,"",'Ark1'!W2097)</f>
        <v/>
      </c>
      <c r="P609" s="269" t="str">
        <f>+IF(H609=0,"",'Ark1'!X2097)</f>
        <v/>
      </c>
      <c r="Q609" s="269" t="str">
        <f>+IF(H609=0,"",'Ark1'!AG2097)</f>
        <v/>
      </c>
      <c r="R609" s="269" t="str">
        <f>+IF(H609=0,"",'Ark1'!AH2097)</f>
        <v/>
      </c>
      <c r="S609" s="382" t="str">
        <f>+IF(H609=0,"",'Ark1'!AR2097)</f>
        <v/>
      </c>
      <c r="T609" s="114" t="str">
        <f>+IF(H609=0,"",'Ark1'!AS2097)</f>
        <v/>
      </c>
      <c r="U609" s="269" t="str">
        <f>+IF(H609=0,"",'Ark1'!Y2097)</f>
        <v/>
      </c>
      <c r="V609" s="268" t="str">
        <f>+IF(H609=0,"",'Ark1'!AA2097)</f>
        <v/>
      </c>
      <c r="W609" s="298" t="str">
        <f t="shared" si="52"/>
        <v/>
      </c>
      <c r="X609" s="269" t="str">
        <f t="shared" si="53"/>
        <v/>
      </c>
      <c r="Y609" s="267" t="str">
        <f t="shared" si="54"/>
        <v/>
      </c>
      <c r="Z609" s="246"/>
      <c r="AD609" s="27"/>
      <c r="AG609" s="86"/>
      <c r="AH609" s="86"/>
      <c r="AI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  <c r="AZ609" s="86"/>
      <c r="BA609" s="86"/>
      <c r="BB609" s="86"/>
      <c r="BC609" s="86"/>
      <c r="BD609" s="86"/>
      <c r="BE609" s="86"/>
      <c r="BF609" s="86"/>
      <c r="BG609" s="86"/>
      <c r="BH609" s="86"/>
      <c r="BI609" s="86"/>
      <c r="BJ609" s="86"/>
      <c r="BK609" s="86"/>
      <c r="BL609" s="86"/>
      <c r="BM609" s="86"/>
      <c r="BN609" s="86"/>
    </row>
    <row r="610" spans="1:66" s="28" customFormat="1" ht="15.6">
      <c r="A610" s="246"/>
      <c r="B610" s="333">
        <f>+'Ark1'!C2098</f>
        <v>2024</v>
      </c>
      <c r="C610" s="266">
        <f>+'Ark1'!L2098</f>
        <v>15</v>
      </c>
      <c r="D610" s="266" t="s">
        <v>40</v>
      </c>
      <c r="E610" s="266">
        <f>+'Ark1'!AP2098</f>
        <v>12</v>
      </c>
      <c r="F610" s="274" t="str">
        <f>VLOOKUP(E610,RNR!$D$2:$E$38,2)</f>
        <v>Jarlsbergfe</v>
      </c>
      <c r="G610" s="266" t="str">
        <f>+IF(H610=0,"",'Ark1'!Q2098)</f>
        <v/>
      </c>
      <c r="H610" s="366">
        <f>+'Ark1'!R2098</f>
        <v>0</v>
      </c>
      <c r="I610" s="267" t="str">
        <f>+IF(H610=0,"",'Ark1'!AE2098)</f>
        <v/>
      </c>
      <c r="J610" s="267"/>
      <c r="K610" s="267" t="str">
        <f>+IF(H610=0,"",'Ark1'!AF2098)</f>
        <v/>
      </c>
      <c r="L610" s="268" t="str">
        <f>+IF(H610=0,"",'Ark1'!T2098)</f>
        <v/>
      </c>
      <c r="M610" s="385" t="str">
        <f>+IF(H610=0,"",'Ark1'!U2098)</f>
        <v/>
      </c>
      <c r="N610" s="267"/>
      <c r="O610" s="269" t="str">
        <f>+IF(H610=0,"",'Ark1'!W2098)</f>
        <v/>
      </c>
      <c r="P610" s="269" t="str">
        <f>+IF(H610=0,"",'Ark1'!X2098)</f>
        <v/>
      </c>
      <c r="Q610" s="269" t="str">
        <f>+IF(H610=0,"",'Ark1'!AG2098)</f>
        <v/>
      </c>
      <c r="R610" s="269" t="str">
        <f>+IF(H610=0,"",'Ark1'!AH2098)</f>
        <v/>
      </c>
      <c r="S610" s="382" t="str">
        <f>+IF(H610=0,"",'Ark1'!AR2098)</f>
        <v/>
      </c>
      <c r="T610" s="114" t="str">
        <f>+IF(H610=0,"",'Ark1'!AS2098)</f>
        <v/>
      </c>
      <c r="U610" s="269" t="str">
        <f>+IF(H610=0,"",'Ark1'!Y2098)</f>
        <v/>
      </c>
      <c r="V610" s="268" t="str">
        <f>+IF(H610=0,"",'Ark1'!AA2098)</f>
        <v/>
      </c>
      <c r="W610" s="298" t="str">
        <f t="shared" si="52"/>
        <v/>
      </c>
      <c r="X610" s="269" t="str">
        <f t="shared" si="53"/>
        <v/>
      </c>
      <c r="Y610" s="267" t="str">
        <f t="shared" si="54"/>
        <v/>
      </c>
      <c r="Z610" s="246"/>
      <c r="AD610" s="27"/>
      <c r="AG610" s="86"/>
      <c r="AH610" s="86"/>
      <c r="AI610" s="86"/>
      <c r="AK610" s="86"/>
      <c r="AL610" s="86"/>
      <c r="AM610" s="86"/>
      <c r="AN610" s="86"/>
      <c r="AO610" s="86"/>
      <c r="AP610" s="86"/>
      <c r="AQ610" s="86"/>
      <c r="AR610" s="86"/>
      <c r="AS610" s="86"/>
      <c r="AT610" s="86"/>
      <c r="AU610" s="86"/>
      <c r="AV610" s="86"/>
      <c r="AW610" s="86"/>
      <c r="AX610" s="86"/>
      <c r="AY610" s="86"/>
      <c r="AZ610" s="86"/>
      <c r="BA610" s="86"/>
      <c r="BB610" s="86"/>
      <c r="BC610" s="86"/>
      <c r="BD610" s="86"/>
      <c r="BE610" s="86"/>
      <c r="BF610" s="86"/>
      <c r="BG610" s="86"/>
      <c r="BH610" s="86"/>
      <c r="BI610" s="86"/>
      <c r="BJ610" s="86"/>
      <c r="BK610" s="86"/>
      <c r="BL610" s="86"/>
      <c r="BM610" s="86"/>
      <c r="BN610" s="86"/>
    </row>
    <row r="611" spans="1:66" s="28" customFormat="1" ht="15.6">
      <c r="A611" s="246"/>
      <c r="B611" s="333">
        <f>+'Ark1'!C2099</f>
        <v>2024</v>
      </c>
      <c r="C611" s="266">
        <f>+'Ark1'!L2099</f>
        <v>15</v>
      </c>
      <c r="D611" s="266" t="s">
        <v>40</v>
      </c>
      <c r="E611" s="266">
        <f>+'Ark1'!AP2099</f>
        <v>13</v>
      </c>
      <c r="F611" s="274" t="str">
        <f>VLOOKUP(E611,RNR!$D$2:$E$38,2)</f>
        <v>Fleckvieh</v>
      </c>
      <c r="G611" s="266" t="str">
        <f>+IF(H611=0,"",'Ark1'!Q2099)</f>
        <v/>
      </c>
      <c r="H611" s="366">
        <f>+'Ark1'!R2099</f>
        <v>0</v>
      </c>
      <c r="I611" s="267" t="str">
        <f>+IF(H611=0,"",'Ark1'!AE2099)</f>
        <v/>
      </c>
      <c r="J611" s="267"/>
      <c r="K611" s="267" t="str">
        <f>+IF(H611=0,"",'Ark1'!AF2099)</f>
        <v/>
      </c>
      <c r="L611" s="268" t="str">
        <f>+IF(H611=0,"",'Ark1'!T2099)</f>
        <v/>
      </c>
      <c r="M611" s="385" t="str">
        <f>+IF(H611=0,"",'Ark1'!U2099)</f>
        <v/>
      </c>
      <c r="N611" s="267"/>
      <c r="O611" s="269" t="str">
        <f>+IF(H611=0,"",'Ark1'!W2099)</f>
        <v/>
      </c>
      <c r="P611" s="269" t="str">
        <f>+IF(H611=0,"",'Ark1'!X2099)</f>
        <v/>
      </c>
      <c r="Q611" s="269" t="str">
        <f>+IF(H611=0,"",'Ark1'!AG2099)</f>
        <v/>
      </c>
      <c r="R611" s="269" t="str">
        <f>+IF(H611=0,"",'Ark1'!AH2099)</f>
        <v/>
      </c>
      <c r="S611" s="382" t="str">
        <f>+IF(H611=0,"",'Ark1'!AR2099)</f>
        <v/>
      </c>
      <c r="T611" s="114" t="str">
        <f>+IF(H611=0,"",'Ark1'!AS2099)</f>
        <v/>
      </c>
      <c r="U611" s="269" t="str">
        <f>+IF(H611=0,"",'Ark1'!Y2099)</f>
        <v/>
      </c>
      <c r="V611" s="268" t="str">
        <f>+IF(H611=0,"",'Ark1'!AA2099)</f>
        <v/>
      </c>
      <c r="W611" s="298" t="str">
        <f t="shared" si="52"/>
        <v/>
      </c>
      <c r="X611" s="269" t="str">
        <f t="shared" si="53"/>
        <v/>
      </c>
      <c r="Y611" s="267" t="str">
        <f t="shared" si="54"/>
        <v/>
      </c>
      <c r="Z611" s="246"/>
      <c r="AD611" s="27"/>
      <c r="AG611" s="86"/>
      <c r="AH611" s="86"/>
      <c r="AI611" s="86"/>
      <c r="AK611" s="86"/>
      <c r="AL611" s="86"/>
      <c r="AM611" s="86"/>
      <c r="AN611" s="86"/>
      <c r="AO611" s="86"/>
      <c r="AP611" s="86"/>
      <c r="AQ611" s="86"/>
      <c r="AR611" s="86"/>
      <c r="AS611" s="86"/>
      <c r="AT611" s="86"/>
      <c r="AU611" s="86"/>
      <c r="AV611" s="86"/>
      <c r="AW611" s="86"/>
      <c r="AX611" s="86"/>
      <c r="AY611" s="86"/>
      <c r="AZ611" s="86"/>
      <c r="BA611" s="86"/>
      <c r="BB611" s="86"/>
      <c r="BC611" s="86"/>
      <c r="BD611" s="86"/>
      <c r="BE611" s="86"/>
      <c r="BF611" s="86"/>
      <c r="BG611" s="86"/>
      <c r="BH611" s="86"/>
      <c r="BI611" s="86"/>
      <c r="BJ611" s="86"/>
      <c r="BK611" s="86"/>
      <c r="BL611" s="86"/>
      <c r="BM611" s="86"/>
      <c r="BN611" s="86"/>
    </row>
    <row r="612" spans="1:66" s="28" customFormat="1" ht="15.6">
      <c r="A612" s="246"/>
      <c r="B612" s="333">
        <f>+'Ark1'!C2100</f>
        <v>2024</v>
      </c>
      <c r="C612" s="266">
        <f>+'Ark1'!L2100</f>
        <v>15</v>
      </c>
      <c r="D612" s="266" t="s">
        <v>40</v>
      </c>
      <c r="E612" s="266">
        <f>+'Ark1'!AP2100</f>
        <v>14</v>
      </c>
      <c r="F612" s="274" t="str">
        <f>VLOOKUP(E612,RNR!$D$2:$E$38,2)</f>
        <v>Canadisk Ayrshire</v>
      </c>
      <c r="G612" s="266" t="str">
        <f>+IF(H612=0,"",'Ark1'!Q2100)</f>
        <v/>
      </c>
      <c r="H612" s="366">
        <f>+'Ark1'!R2100</f>
        <v>0</v>
      </c>
      <c r="I612" s="267" t="str">
        <f>+IF(H612=0,"",'Ark1'!AE2100)</f>
        <v/>
      </c>
      <c r="J612" s="267"/>
      <c r="K612" s="267" t="str">
        <f>+IF(H612=0,"",'Ark1'!AF2100)</f>
        <v/>
      </c>
      <c r="L612" s="268" t="str">
        <f>+IF(H612=0,"",'Ark1'!T2100)</f>
        <v/>
      </c>
      <c r="M612" s="385" t="str">
        <f>+IF(H612=0,"",'Ark1'!U2100)</f>
        <v/>
      </c>
      <c r="N612" s="267"/>
      <c r="O612" s="269" t="str">
        <f>+IF(H612=0,"",'Ark1'!W2100)</f>
        <v/>
      </c>
      <c r="P612" s="269" t="str">
        <f>+IF(H612=0,"",'Ark1'!X2100)</f>
        <v/>
      </c>
      <c r="Q612" s="269" t="str">
        <f>+IF(H612=0,"",'Ark1'!AG2100)</f>
        <v/>
      </c>
      <c r="R612" s="269" t="str">
        <f>+IF(H612=0,"",'Ark1'!AH2100)</f>
        <v/>
      </c>
      <c r="S612" s="382" t="str">
        <f>+IF(H612=0,"",'Ark1'!AR2100)</f>
        <v/>
      </c>
      <c r="T612" s="114" t="str">
        <f>+IF(H612=0,"",'Ark1'!AS2100)</f>
        <v/>
      </c>
      <c r="U612" s="269" t="str">
        <f>+IF(H612=0,"",'Ark1'!Y2100)</f>
        <v/>
      </c>
      <c r="V612" s="268" t="str">
        <f>+IF(H612=0,"",'Ark1'!AA2100)</f>
        <v/>
      </c>
      <c r="W612" s="298" t="str">
        <f t="shared" si="52"/>
        <v/>
      </c>
      <c r="X612" s="269" t="str">
        <f t="shared" si="53"/>
        <v/>
      </c>
      <c r="Y612" s="267" t="str">
        <f t="shared" si="54"/>
        <v/>
      </c>
      <c r="Z612" s="246"/>
      <c r="AD612" s="27"/>
      <c r="AG612" s="86"/>
      <c r="AH612" s="86"/>
      <c r="AI612" s="86"/>
      <c r="AK612" s="86"/>
      <c r="AL612" s="86"/>
      <c r="AM612" s="86"/>
      <c r="AN612" s="86"/>
      <c r="AO612" s="86"/>
      <c r="AP612" s="86"/>
      <c r="AQ612" s="86"/>
      <c r="AR612" s="86"/>
      <c r="AS612" s="86"/>
      <c r="AT612" s="86"/>
      <c r="AU612" s="86"/>
      <c r="AV612" s="86"/>
      <c r="AW612" s="86"/>
      <c r="AX612" s="86"/>
      <c r="AY612" s="86"/>
      <c r="AZ612" s="86"/>
      <c r="BA612" s="86"/>
      <c r="BB612" s="86"/>
      <c r="BC612" s="86"/>
      <c r="BD612" s="86"/>
      <c r="BE612" s="86"/>
      <c r="BF612" s="86"/>
      <c r="BG612" s="86"/>
      <c r="BH612" s="86"/>
      <c r="BI612" s="86"/>
      <c r="BJ612" s="86"/>
      <c r="BK612" s="86"/>
      <c r="BL612" s="86"/>
      <c r="BM612" s="86"/>
      <c r="BN612" s="86"/>
    </row>
    <row r="613" spans="1:66" s="28" customFormat="1" ht="15.6">
      <c r="A613" s="246"/>
      <c r="B613" s="333">
        <f>+'Ark1'!C2101</f>
        <v>2024</v>
      </c>
      <c r="C613" s="266">
        <f>+'Ark1'!L2101</f>
        <v>15</v>
      </c>
      <c r="D613" s="266" t="s">
        <v>40</v>
      </c>
      <c r="E613" s="266">
        <f>+'Ark1'!AP2101</f>
        <v>15</v>
      </c>
      <c r="F613" s="274" t="str">
        <f>VLOOKUP(E613,RNR!$D$2:$E$38,2)</f>
        <v>Montbéliard</v>
      </c>
      <c r="G613" s="266" t="str">
        <f>+IF(H613=0,"",'Ark1'!Q2101)</f>
        <v/>
      </c>
      <c r="H613" s="366">
        <f>+'Ark1'!R2101</f>
        <v>0</v>
      </c>
      <c r="I613" s="267" t="str">
        <f>+IF(H613=0,"",'Ark1'!AE2101)</f>
        <v/>
      </c>
      <c r="J613" s="267"/>
      <c r="K613" s="267" t="str">
        <f>+IF(H613=0,"",'Ark1'!AF2101)</f>
        <v/>
      </c>
      <c r="L613" s="268" t="str">
        <f>+IF(H613=0,"",'Ark1'!T2101)</f>
        <v/>
      </c>
      <c r="M613" s="385" t="str">
        <f>+IF(H613=0,"",'Ark1'!U2101)</f>
        <v/>
      </c>
      <c r="N613" s="267"/>
      <c r="O613" s="269" t="str">
        <f>+IF(H613=0,"",'Ark1'!W2101)</f>
        <v/>
      </c>
      <c r="P613" s="269" t="str">
        <f>+IF(H613=0,"",'Ark1'!X2101)</f>
        <v/>
      </c>
      <c r="Q613" s="269" t="str">
        <f>+IF(H613=0,"",'Ark1'!AG2101)</f>
        <v/>
      </c>
      <c r="R613" s="269" t="str">
        <f>+IF(H613=0,"",'Ark1'!AH2101)</f>
        <v/>
      </c>
      <c r="S613" s="382" t="str">
        <f>+IF(H613=0,"",'Ark1'!AR2101)</f>
        <v/>
      </c>
      <c r="T613" s="114" t="str">
        <f>+IF(H613=0,"",'Ark1'!AS2101)</f>
        <v/>
      </c>
      <c r="U613" s="269" t="str">
        <f>+IF(H613=0,"",'Ark1'!Y2101)</f>
        <v/>
      </c>
      <c r="V613" s="268" t="str">
        <f>+IF(H613=0,"",'Ark1'!AA2101)</f>
        <v/>
      </c>
      <c r="W613" s="298" t="str">
        <f t="shared" si="52"/>
        <v/>
      </c>
      <c r="X613" s="269" t="str">
        <f t="shared" si="53"/>
        <v/>
      </c>
      <c r="Y613" s="267" t="str">
        <f t="shared" si="54"/>
        <v/>
      </c>
      <c r="Z613" s="246"/>
      <c r="AD613" s="27"/>
      <c r="AG613" s="86"/>
      <c r="AH613" s="86"/>
      <c r="AI613" s="86"/>
      <c r="AK613" s="86"/>
      <c r="AL613" s="86"/>
      <c r="AM613" s="86"/>
      <c r="AN613" s="86"/>
      <c r="AO613" s="86"/>
      <c r="AP613" s="86"/>
      <c r="AQ613" s="86"/>
      <c r="AR613" s="86"/>
      <c r="AS613" s="86"/>
      <c r="AT613" s="86"/>
      <c r="AU613" s="86"/>
      <c r="AV613" s="86"/>
      <c r="AW613" s="86"/>
      <c r="AX613" s="86"/>
      <c r="AY613" s="86"/>
      <c r="AZ613" s="86"/>
      <c r="BA613" s="86"/>
      <c r="BB613" s="86"/>
      <c r="BC613" s="86"/>
      <c r="BD613" s="86"/>
      <c r="BE613" s="86"/>
      <c r="BF613" s="86"/>
      <c r="BG613" s="86"/>
      <c r="BH613" s="86"/>
      <c r="BI613" s="86"/>
      <c r="BJ613" s="86"/>
      <c r="BK613" s="86"/>
      <c r="BL613" s="86"/>
      <c r="BM613" s="86"/>
      <c r="BN613" s="86"/>
    </row>
    <row r="614" spans="1:66" s="28" customFormat="1" ht="15.6">
      <c r="A614" s="246"/>
      <c r="B614" s="333">
        <f>+'Ark1'!C2102</f>
        <v>2024</v>
      </c>
      <c r="C614" s="266">
        <f>+'Ark1'!L2102</f>
        <v>15</v>
      </c>
      <c r="D614" s="266" t="s">
        <v>40</v>
      </c>
      <c r="E614" s="266">
        <f>+'Ark1'!AP2102</f>
        <v>16</v>
      </c>
      <c r="F614" s="274" t="str">
        <f>VLOOKUP(E614,RNR!$D$2:$E$38,2)</f>
        <v>Mørefe</v>
      </c>
      <c r="G614" s="266" t="str">
        <f>+IF(H614=0,"",'Ark1'!Q2102)</f>
        <v/>
      </c>
      <c r="H614" s="366">
        <f>+'Ark1'!R2102</f>
        <v>0</v>
      </c>
      <c r="I614" s="267" t="str">
        <f>+IF(H614=0,"",'Ark1'!AE2102)</f>
        <v/>
      </c>
      <c r="J614" s="267"/>
      <c r="K614" s="267" t="str">
        <f>+IF(H614=0,"",'Ark1'!AF2102)</f>
        <v/>
      </c>
      <c r="L614" s="268" t="str">
        <f>+IF(H614=0,"",'Ark1'!T2102)</f>
        <v/>
      </c>
      <c r="M614" s="385" t="str">
        <f>+IF(H614=0,"",'Ark1'!U2102)</f>
        <v/>
      </c>
      <c r="N614" s="267"/>
      <c r="O614" s="269" t="str">
        <f>+IF(H614=0,"",'Ark1'!W2102)</f>
        <v/>
      </c>
      <c r="P614" s="269" t="str">
        <f>+IF(H614=0,"",'Ark1'!X2102)</f>
        <v/>
      </c>
      <c r="Q614" s="269" t="str">
        <f>+IF(H614=0,"",'Ark1'!AG2102)</f>
        <v/>
      </c>
      <c r="R614" s="269" t="str">
        <f>+IF(H614=0,"",'Ark1'!AH2102)</f>
        <v/>
      </c>
      <c r="S614" s="382" t="str">
        <f>+IF(H614=0,"",'Ark1'!AR2102)</f>
        <v/>
      </c>
      <c r="T614" s="114" t="str">
        <f>+IF(H614=0,"",'Ark1'!AS2102)</f>
        <v/>
      </c>
      <c r="U614" s="269" t="str">
        <f>+IF(H614=0,"",'Ark1'!Y2102)</f>
        <v/>
      </c>
      <c r="V614" s="268" t="str">
        <f>+IF(H614=0,"",'Ark1'!AA2102)</f>
        <v/>
      </c>
      <c r="W614" s="298" t="str">
        <f t="shared" si="52"/>
        <v/>
      </c>
      <c r="X614" s="269" t="str">
        <f t="shared" si="53"/>
        <v/>
      </c>
      <c r="Y614" s="267" t="str">
        <f t="shared" si="54"/>
        <v/>
      </c>
      <c r="Z614" s="246"/>
      <c r="AD614" s="27"/>
      <c r="AG614" s="86"/>
      <c r="AH614" s="86"/>
      <c r="AI614" s="86"/>
      <c r="AK614" s="86"/>
      <c r="AL614" s="86"/>
      <c r="AM614" s="86"/>
      <c r="AN614" s="86"/>
      <c r="AO614" s="86"/>
      <c r="AP614" s="86"/>
      <c r="AQ614" s="86"/>
      <c r="AR614" s="86"/>
      <c r="AS614" s="86"/>
      <c r="AT614" s="86"/>
      <c r="AU614" s="86"/>
      <c r="AV614" s="86"/>
      <c r="AW614" s="86"/>
      <c r="AX614" s="86"/>
      <c r="AY614" s="86"/>
      <c r="AZ614" s="86"/>
      <c r="BA614" s="86"/>
      <c r="BB614" s="86"/>
      <c r="BC614" s="86"/>
      <c r="BD614" s="86"/>
      <c r="BE614" s="86"/>
      <c r="BF614" s="86"/>
      <c r="BG614" s="86"/>
      <c r="BH614" s="86"/>
      <c r="BI614" s="86"/>
      <c r="BJ614" s="86"/>
      <c r="BK614" s="86"/>
      <c r="BL614" s="86"/>
      <c r="BM614" s="86"/>
      <c r="BN614" s="86"/>
    </row>
    <row r="615" spans="1:66" s="28" customFormat="1" ht="15.6">
      <c r="A615" s="246"/>
      <c r="B615" s="333">
        <f>+'Ark1'!C2103</f>
        <v>2024</v>
      </c>
      <c r="C615" s="266">
        <f>+'Ark1'!L2103</f>
        <v>15</v>
      </c>
      <c r="D615" s="266" t="s">
        <v>40</v>
      </c>
      <c r="E615" s="266">
        <f>+'Ark1'!AP2103</f>
        <v>17</v>
      </c>
      <c r="F615" s="274" t="str">
        <f>VLOOKUP(E615,RNR!$D$2:$E$38,2)</f>
        <v>Normande</v>
      </c>
      <c r="G615" s="266" t="str">
        <f>+IF(H615=0,"",'Ark1'!Q2103)</f>
        <v/>
      </c>
      <c r="H615" s="366">
        <f>+'Ark1'!R2103</f>
        <v>0</v>
      </c>
      <c r="I615" s="267" t="str">
        <f>+IF(H615=0,"",'Ark1'!AE2103)</f>
        <v/>
      </c>
      <c r="J615" s="267"/>
      <c r="K615" s="267" t="str">
        <f>+IF(H615=0,"",'Ark1'!AF2103)</f>
        <v/>
      </c>
      <c r="L615" s="268" t="str">
        <f>+IF(H615=0,"",'Ark1'!T2103)</f>
        <v/>
      </c>
      <c r="M615" s="385" t="str">
        <f>+IF(H615=0,"",'Ark1'!U2103)</f>
        <v/>
      </c>
      <c r="N615" s="267"/>
      <c r="O615" s="269" t="str">
        <f>+IF(H615=0,"",'Ark1'!W2103)</f>
        <v/>
      </c>
      <c r="P615" s="269" t="str">
        <f>+IF(H615=0,"",'Ark1'!X2103)</f>
        <v/>
      </c>
      <c r="Q615" s="269" t="str">
        <f>+IF(H615=0,"",'Ark1'!AG2103)</f>
        <v/>
      </c>
      <c r="R615" s="269" t="str">
        <f>+IF(H615=0,"",'Ark1'!AH2103)</f>
        <v/>
      </c>
      <c r="S615" s="382" t="str">
        <f>+IF(H615=0,"",'Ark1'!AR2103)</f>
        <v/>
      </c>
      <c r="T615" s="114" t="str">
        <f>+IF(H615=0,"",'Ark1'!AS2103)</f>
        <v/>
      </c>
      <c r="U615" s="269" t="str">
        <f>+IF(H615=0,"",'Ark1'!Y2103)</f>
        <v/>
      </c>
      <c r="V615" s="268" t="str">
        <f>+IF(H615=0,"",'Ark1'!AA2103)</f>
        <v/>
      </c>
      <c r="W615" s="298" t="str">
        <f t="shared" si="52"/>
        <v/>
      </c>
      <c r="X615" s="269" t="str">
        <f t="shared" si="53"/>
        <v/>
      </c>
      <c r="Y615" s="267" t="str">
        <f t="shared" si="54"/>
        <v/>
      </c>
      <c r="Z615" s="246"/>
      <c r="AD615" s="27"/>
      <c r="AG615" s="86"/>
      <c r="AH615" s="86"/>
      <c r="AI615" s="86"/>
      <c r="AK615" s="86"/>
      <c r="AL615" s="86"/>
      <c r="AM615" s="86"/>
      <c r="AN615" s="86"/>
      <c r="AO615" s="86"/>
      <c r="AP615" s="86"/>
      <c r="AQ615" s="86"/>
      <c r="AR615" s="86"/>
      <c r="AS615" s="86"/>
      <c r="AT615" s="86"/>
      <c r="AU615" s="86"/>
      <c r="AV615" s="86"/>
      <c r="AW615" s="86"/>
      <c r="AX615" s="86"/>
      <c r="AY615" s="86"/>
      <c r="AZ615" s="86"/>
      <c r="BA615" s="86"/>
      <c r="BB615" s="86"/>
      <c r="BC615" s="86"/>
      <c r="BD615" s="86"/>
      <c r="BE615" s="86"/>
      <c r="BF615" s="86"/>
      <c r="BG615" s="86"/>
      <c r="BH615" s="86"/>
      <c r="BI615" s="86"/>
      <c r="BJ615" s="86"/>
      <c r="BK615" s="86"/>
      <c r="BL615" s="86"/>
      <c r="BM615" s="86"/>
      <c r="BN615" s="86"/>
    </row>
    <row r="616" spans="1:66" s="28" customFormat="1" ht="15.6">
      <c r="A616" s="246"/>
      <c r="B616" s="333">
        <f>+'Ark1'!C2104</f>
        <v>2024</v>
      </c>
      <c r="C616" s="266">
        <f>+'Ark1'!L2104</f>
        <v>15</v>
      </c>
      <c r="D616" s="266" t="s">
        <v>40</v>
      </c>
      <c r="E616" s="266">
        <f>+'Ark1'!AP2104</f>
        <v>21</v>
      </c>
      <c r="F616" s="274" t="str">
        <f>VLOOKUP(E616,RNR!$D$2:$E$38,2)</f>
        <v>Hereford</v>
      </c>
      <c r="G616" s="266" t="str">
        <f>+IF(H616=0,"",'Ark1'!Q2104)</f>
        <v/>
      </c>
      <c r="H616" s="366">
        <f>+'Ark1'!R2104</f>
        <v>0</v>
      </c>
      <c r="I616" s="267" t="str">
        <f>+IF(H616=0,"",'Ark1'!AE2104)</f>
        <v/>
      </c>
      <c r="J616" s="267"/>
      <c r="K616" s="267" t="str">
        <f>+IF(H616=0,"",'Ark1'!AF2104)</f>
        <v/>
      </c>
      <c r="L616" s="268" t="str">
        <f>+IF(H616=0,"",'Ark1'!T2104)</f>
        <v/>
      </c>
      <c r="M616" s="385" t="str">
        <f>+IF(H616=0,"",'Ark1'!U2104)</f>
        <v/>
      </c>
      <c r="N616" s="267"/>
      <c r="O616" s="269" t="str">
        <f>+IF(H616=0,"",'Ark1'!W2104)</f>
        <v/>
      </c>
      <c r="P616" s="269" t="str">
        <f>+IF(H616=0,"",'Ark1'!X2104)</f>
        <v/>
      </c>
      <c r="Q616" s="269" t="str">
        <f>+IF(H616=0,"",'Ark1'!AG2104)</f>
        <v/>
      </c>
      <c r="R616" s="269" t="str">
        <f>+IF(H616=0,"",'Ark1'!AH2104)</f>
        <v/>
      </c>
      <c r="S616" s="382" t="str">
        <f>+IF(H616=0,"",'Ark1'!AR2104)</f>
        <v/>
      </c>
      <c r="T616" s="114" t="str">
        <f>+IF(H616=0,"",'Ark1'!AS2104)</f>
        <v/>
      </c>
      <c r="U616" s="269" t="str">
        <f>+IF(H616=0,"",'Ark1'!Y2104)</f>
        <v/>
      </c>
      <c r="V616" s="268" t="str">
        <f>+IF(H616=0,"",'Ark1'!AA2104)</f>
        <v/>
      </c>
      <c r="W616" s="298" t="str">
        <f t="shared" si="52"/>
        <v/>
      </c>
      <c r="X616" s="269" t="str">
        <f t="shared" si="53"/>
        <v/>
      </c>
      <c r="Y616" s="267" t="str">
        <f t="shared" si="54"/>
        <v/>
      </c>
      <c r="Z616" s="246"/>
      <c r="AD616" s="27"/>
      <c r="AG616" s="86"/>
      <c r="AH616" s="86"/>
      <c r="AI616" s="86"/>
      <c r="AK616" s="86"/>
      <c r="AL616" s="86"/>
      <c r="AM616" s="86"/>
      <c r="AN616" s="86"/>
      <c r="AO616" s="86"/>
      <c r="AP616" s="86"/>
      <c r="AQ616" s="86"/>
      <c r="AR616" s="86"/>
      <c r="AS616" s="86"/>
      <c r="AT616" s="86"/>
      <c r="AU616" s="86"/>
      <c r="AV616" s="86"/>
      <c r="AW616" s="86"/>
      <c r="AX616" s="86"/>
      <c r="AY616" s="86"/>
      <c r="AZ616" s="86"/>
      <c r="BA616" s="86"/>
      <c r="BB616" s="86"/>
      <c r="BC616" s="86"/>
      <c r="BD616" s="86"/>
      <c r="BE616" s="86"/>
      <c r="BF616" s="86"/>
      <c r="BG616" s="86"/>
      <c r="BH616" s="86"/>
      <c r="BI616" s="86"/>
      <c r="BJ616" s="86"/>
      <c r="BK616" s="86"/>
      <c r="BL616" s="86"/>
      <c r="BM616" s="86"/>
      <c r="BN616" s="86"/>
    </row>
    <row r="617" spans="1:66" s="28" customFormat="1" ht="15.6">
      <c r="A617" s="246"/>
      <c r="B617" s="333">
        <f>+'Ark1'!C2105</f>
        <v>2024</v>
      </c>
      <c r="C617" s="266">
        <f>+'Ark1'!L2105</f>
        <v>15</v>
      </c>
      <c r="D617" s="266" t="s">
        <v>40</v>
      </c>
      <c r="E617" s="266">
        <f>+'Ark1'!AP2105</f>
        <v>22</v>
      </c>
      <c r="F617" s="274" t="str">
        <f>VLOOKUP(E617,RNR!$D$2:$E$38,2)</f>
        <v>Charolais</v>
      </c>
      <c r="G617" s="266" t="str">
        <f>+IF(H617=0,"",'Ark1'!Q2105)</f>
        <v/>
      </c>
      <c r="H617" s="366">
        <f>+'Ark1'!R2105</f>
        <v>0</v>
      </c>
      <c r="I617" s="267" t="str">
        <f>+IF(H617=0,"",'Ark1'!AE2105)</f>
        <v/>
      </c>
      <c r="J617" s="267"/>
      <c r="K617" s="267" t="str">
        <f>+IF(H617=0,"",'Ark1'!AF2105)</f>
        <v/>
      </c>
      <c r="L617" s="268" t="str">
        <f>+IF(H617=0,"",'Ark1'!T2105)</f>
        <v/>
      </c>
      <c r="M617" s="385" t="str">
        <f>+IF(H617=0,"",'Ark1'!U2105)</f>
        <v/>
      </c>
      <c r="N617" s="267"/>
      <c r="O617" s="269" t="str">
        <f>+IF(H617=0,"",'Ark1'!W2105)</f>
        <v/>
      </c>
      <c r="P617" s="269" t="str">
        <f>+IF(H617=0,"",'Ark1'!X2105)</f>
        <v/>
      </c>
      <c r="Q617" s="269" t="str">
        <f>+IF(H617=0,"",'Ark1'!AG2105)</f>
        <v/>
      </c>
      <c r="R617" s="269" t="str">
        <f>+IF(H617=0,"",'Ark1'!AH2105)</f>
        <v/>
      </c>
      <c r="S617" s="382" t="str">
        <f>+IF(H617=0,"",'Ark1'!AR2105)</f>
        <v/>
      </c>
      <c r="T617" s="114" t="str">
        <f>+IF(H617=0,"",'Ark1'!AS2105)</f>
        <v/>
      </c>
      <c r="U617" s="269" t="str">
        <f>+IF(H617=0,"",'Ark1'!Y2105)</f>
        <v/>
      </c>
      <c r="V617" s="268" t="str">
        <f>+IF(H617=0,"",'Ark1'!AA2105)</f>
        <v/>
      </c>
      <c r="W617" s="298" t="str">
        <f t="shared" si="52"/>
        <v/>
      </c>
      <c r="X617" s="269" t="str">
        <f t="shared" si="53"/>
        <v/>
      </c>
      <c r="Y617" s="267" t="str">
        <f t="shared" si="54"/>
        <v/>
      </c>
      <c r="Z617" s="246"/>
      <c r="AD617" s="27"/>
      <c r="AG617" s="86"/>
      <c r="AH617" s="86"/>
      <c r="AI617" s="86"/>
      <c r="AK617" s="86"/>
      <c r="AL617" s="86"/>
      <c r="AM617" s="86"/>
      <c r="AN617" s="86"/>
      <c r="AO617" s="86"/>
      <c r="AP617" s="86"/>
      <c r="AQ617" s="86"/>
      <c r="AR617" s="86"/>
      <c r="AS617" s="86"/>
      <c r="AT617" s="86"/>
      <c r="AU617" s="86"/>
      <c r="AV617" s="86"/>
      <c r="AW617" s="86"/>
      <c r="AX617" s="86"/>
      <c r="AY617" s="86"/>
      <c r="AZ617" s="86"/>
      <c r="BA617" s="86"/>
      <c r="BB617" s="86"/>
      <c r="BC617" s="86"/>
      <c r="BD617" s="86"/>
      <c r="BE617" s="86"/>
      <c r="BF617" s="86"/>
      <c r="BG617" s="86"/>
      <c r="BH617" s="86"/>
      <c r="BI617" s="86"/>
      <c r="BJ617" s="86"/>
      <c r="BK617" s="86"/>
      <c r="BL617" s="86"/>
      <c r="BM617" s="86"/>
      <c r="BN617" s="86"/>
    </row>
    <row r="618" spans="1:66" s="28" customFormat="1" ht="15.6">
      <c r="A618" s="246"/>
      <c r="B618" s="333">
        <f>+'Ark1'!C2106</f>
        <v>2024</v>
      </c>
      <c r="C618" s="266">
        <f>+'Ark1'!L2106</f>
        <v>15</v>
      </c>
      <c r="D618" s="266" t="s">
        <v>40</v>
      </c>
      <c r="E618" s="266">
        <f>+'Ark1'!AP2106</f>
        <v>23</v>
      </c>
      <c r="F618" s="274" t="str">
        <f>VLOOKUP(E618,RNR!$D$2:$E$38,2)</f>
        <v>Aberdeen Angus</v>
      </c>
      <c r="G618" s="266" t="str">
        <f>+IF(H618=0,"",'Ark1'!Q2106)</f>
        <v/>
      </c>
      <c r="H618" s="366">
        <f>+'Ark1'!R2106</f>
        <v>0</v>
      </c>
      <c r="I618" s="267" t="str">
        <f>+IF(H618=0,"",'Ark1'!AE2106)</f>
        <v/>
      </c>
      <c r="J618" s="267"/>
      <c r="K618" s="267" t="str">
        <f>+IF(H618=0,"",'Ark1'!AF2106)</f>
        <v/>
      </c>
      <c r="L618" s="268" t="str">
        <f>+IF(H618=0,"",'Ark1'!T2106)</f>
        <v/>
      </c>
      <c r="M618" s="385" t="str">
        <f>+IF(H618=0,"",'Ark1'!U2106)</f>
        <v/>
      </c>
      <c r="N618" s="267"/>
      <c r="O618" s="269" t="str">
        <f>+IF(H618=0,"",'Ark1'!W2106)</f>
        <v/>
      </c>
      <c r="P618" s="269" t="str">
        <f>+IF(H618=0,"",'Ark1'!X2106)</f>
        <v/>
      </c>
      <c r="Q618" s="269" t="str">
        <f>+IF(H618=0,"",'Ark1'!AG2106)</f>
        <v/>
      </c>
      <c r="R618" s="269" t="str">
        <f>+IF(H618=0,"",'Ark1'!AH2106)</f>
        <v/>
      </c>
      <c r="S618" s="382" t="str">
        <f>+IF(H618=0,"",'Ark1'!AR2106)</f>
        <v/>
      </c>
      <c r="T618" s="114" t="str">
        <f>+IF(H618=0,"",'Ark1'!AS2106)</f>
        <v/>
      </c>
      <c r="U618" s="269" t="str">
        <f>+IF(H618=0,"",'Ark1'!Y2106)</f>
        <v/>
      </c>
      <c r="V618" s="268" t="str">
        <f>+IF(H618=0,"",'Ark1'!AA2106)</f>
        <v/>
      </c>
      <c r="W618" s="298" t="str">
        <f t="shared" si="52"/>
        <v/>
      </c>
      <c r="X618" s="269" t="str">
        <f t="shared" si="53"/>
        <v/>
      </c>
      <c r="Y618" s="267" t="str">
        <f t="shared" si="54"/>
        <v/>
      </c>
      <c r="Z618" s="246"/>
      <c r="AD618" s="27"/>
      <c r="AG618" s="86"/>
      <c r="AH618" s="86"/>
      <c r="AI618" s="86"/>
      <c r="AK618" s="86"/>
      <c r="AL618" s="86"/>
      <c r="AM618" s="86"/>
      <c r="AN618" s="86"/>
      <c r="AO618" s="86"/>
      <c r="AP618" s="86"/>
      <c r="AQ618" s="86"/>
      <c r="AR618" s="86"/>
      <c r="AS618" s="86"/>
      <c r="AT618" s="86"/>
      <c r="AU618" s="86"/>
      <c r="AV618" s="86"/>
      <c r="AW618" s="86"/>
      <c r="AX618" s="86"/>
      <c r="AY618" s="86"/>
      <c r="AZ618" s="86"/>
      <c r="BA618" s="86"/>
      <c r="BB618" s="86"/>
      <c r="BC618" s="86"/>
      <c r="BD618" s="86"/>
      <c r="BE618" s="86"/>
      <c r="BF618" s="86"/>
      <c r="BG618" s="86"/>
      <c r="BH618" s="86"/>
      <c r="BI618" s="86"/>
      <c r="BJ618" s="86"/>
      <c r="BK618" s="86"/>
      <c r="BL618" s="86"/>
      <c r="BM618" s="86"/>
      <c r="BN618" s="86"/>
    </row>
    <row r="619" spans="1:66" s="28" customFormat="1" ht="15.6">
      <c r="A619" s="246"/>
      <c r="B619" s="333">
        <f>+'Ark1'!C2107</f>
        <v>2024</v>
      </c>
      <c r="C619" s="266">
        <f>+'Ark1'!L2107</f>
        <v>15</v>
      </c>
      <c r="D619" s="266" t="s">
        <v>40</v>
      </c>
      <c r="E619" s="266">
        <f>+'Ark1'!AP2107</f>
        <v>24</v>
      </c>
      <c r="F619" s="274" t="str">
        <f>VLOOKUP(E619,RNR!$D$2:$E$38,2)</f>
        <v>Limousin</v>
      </c>
      <c r="G619" s="266" t="str">
        <f>+IF(H619=0,"",'Ark1'!Q2107)</f>
        <v/>
      </c>
      <c r="H619" s="366">
        <f>+'Ark1'!R2107</f>
        <v>0</v>
      </c>
      <c r="I619" s="267" t="str">
        <f>+IF(H619=0,"",'Ark1'!AE2107)</f>
        <v/>
      </c>
      <c r="J619" s="267"/>
      <c r="K619" s="267" t="str">
        <f>+IF(H619=0,"",'Ark1'!AF2107)</f>
        <v/>
      </c>
      <c r="L619" s="268" t="str">
        <f>+IF(H619=0,"",'Ark1'!T2107)</f>
        <v/>
      </c>
      <c r="M619" s="385" t="str">
        <f>+IF(H619=0,"",'Ark1'!U2107)</f>
        <v/>
      </c>
      <c r="N619" s="267"/>
      <c r="O619" s="269" t="str">
        <f>+IF(H619=0,"",'Ark1'!W2107)</f>
        <v/>
      </c>
      <c r="P619" s="269" t="str">
        <f>+IF(H619=0,"",'Ark1'!X2107)</f>
        <v/>
      </c>
      <c r="Q619" s="269" t="str">
        <f>+IF(H619=0,"",'Ark1'!AG2107)</f>
        <v/>
      </c>
      <c r="R619" s="269" t="str">
        <f>+IF(H619=0,"",'Ark1'!AH2107)</f>
        <v/>
      </c>
      <c r="S619" s="382" t="str">
        <f>+IF(H619=0,"",'Ark1'!AR2107)</f>
        <v/>
      </c>
      <c r="T619" s="114" t="str">
        <f>+IF(H619=0,"",'Ark1'!AS2107)</f>
        <v/>
      </c>
      <c r="U619" s="269" t="str">
        <f>+IF(H619=0,"",'Ark1'!Y2107)</f>
        <v/>
      </c>
      <c r="V619" s="268" t="str">
        <f>+IF(H619=0,"",'Ark1'!AA2107)</f>
        <v/>
      </c>
      <c r="W619" s="298" t="str">
        <f t="shared" si="52"/>
        <v/>
      </c>
      <c r="X619" s="269" t="str">
        <f t="shared" si="53"/>
        <v/>
      </c>
      <c r="Y619" s="267" t="str">
        <f t="shared" si="54"/>
        <v/>
      </c>
      <c r="Z619" s="246"/>
      <c r="AD619" s="27"/>
      <c r="AG619" s="86"/>
      <c r="AH619" s="86"/>
      <c r="AI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86"/>
      <c r="AZ619" s="86"/>
      <c r="BA619" s="86"/>
      <c r="BB619" s="86"/>
      <c r="BC619" s="86"/>
      <c r="BD619" s="86"/>
      <c r="BE619" s="86"/>
      <c r="BF619" s="86"/>
      <c r="BG619" s="86"/>
      <c r="BH619" s="86"/>
      <c r="BI619" s="86"/>
      <c r="BJ619" s="86"/>
      <c r="BK619" s="86"/>
      <c r="BL619" s="86"/>
      <c r="BM619" s="86"/>
      <c r="BN619" s="86"/>
    </row>
    <row r="620" spans="1:66" s="28" customFormat="1" ht="15.6">
      <c r="A620" s="246"/>
      <c r="B620" s="333">
        <f>+'Ark1'!C2108</f>
        <v>2024</v>
      </c>
      <c r="C620" s="266">
        <f>+'Ark1'!L2108</f>
        <v>15</v>
      </c>
      <c r="D620" s="266" t="s">
        <v>40</v>
      </c>
      <c r="E620" s="266">
        <f>+'Ark1'!AP2108</f>
        <v>25</v>
      </c>
      <c r="F620" s="274" t="str">
        <f>VLOOKUP(E620,RNR!$D$2:$E$38,2)</f>
        <v>Kjøttsimmental</v>
      </c>
      <c r="G620" s="266" t="str">
        <f>+IF(H620=0,"",'Ark1'!Q2108)</f>
        <v/>
      </c>
      <c r="H620" s="366">
        <f>+'Ark1'!R2108</f>
        <v>0</v>
      </c>
      <c r="I620" s="267" t="str">
        <f>+IF(H620=0,"",'Ark1'!AE2108)</f>
        <v/>
      </c>
      <c r="J620" s="267"/>
      <c r="K620" s="267" t="str">
        <f>+IF(H620=0,"",'Ark1'!AF2108)</f>
        <v/>
      </c>
      <c r="L620" s="268" t="str">
        <f>+IF(H620=0,"",'Ark1'!T2108)</f>
        <v/>
      </c>
      <c r="M620" s="385" t="str">
        <f>+IF(H620=0,"",'Ark1'!U2108)</f>
        <v/>
      </c>
      <c r="N620" s="267"/>
      <c r="O620" s="269" t="str">
        <f>+IF(H620=0,"",'Ark1'!W2108)</f>
        <v/>
      </c>
      <c r="P620" s="269" t="str">
        <f>+IF(H620=0,"",'Ark1'!X2108)</f>
        <v/>
      </c>
      <c r="Q620" s="269" t="str">
        <f>+IF(H620=0,"",'Ark1'!AG2108)</f>
        <v/>
      </c>
      <c r="R620" s="269" t="str">
        <f>+IF(H620=0,"",'Ark1'!AH2108)</f>
        <v/>
      </c>
      <c r="S620" s="382" t="str">
        <f>+IF(H620=0,"",'Ark1'!AR2108)</f>
        <v/>
      </c>
      <c r="T620" s="114" t="str">
        <f>+IF(H620=0,"",'Ark1'!AS2108)</f>
        <v/>
      </c>
      <c r="U620" s="269" t="str">
        <f>+IF(H620=0,"",'Ark1'!Y2108)</f>
        <v/>
      </c>
      <c r="V620" s="268" t="str">
        <f>+IF(H620=0,"",'Ark1'!AA2108)</f>
        <v/>
      </c>
      <c r="W620" s="298" t="str">
        <f t="shared" si="52"/>
        <v/>
      </c>
      <c r="X620" s="269" t="str">
        <f t="shared" si="53"/>
        <v/>
      </c>
      <c r="Y620" s="267" t="str">
        <f t="shared" si="54"/>
        <v/>
      </c>
      <c r="Z620" s="246"/>
      <c r="AD620" s="27"/>
      <c r="AG620" s="86"/>
      <c r="AH620" s="86"/>
      <c r="AI620" s="86"/>
      <c r="AK620" s="86"/>
      <c r="AL620" s="86"/>
      <c r="AM620" s="86"/>
      <c r="AN620" s="86"/>
      <c r="AO620" s="86"/>
      <c r="AP620" s="86"/>
      <c r="AQ620" s="86"/>
      <c r="AR620" s="86"/>
      <c r="AS620" s="86"/>
      <c r="AT620" s="86"/>
      <c r="AU620" s="86"/>
      <c r="AV620" s="86"/>
      <c r="AW620" s="86"/>
      <c r="AX620" s="86"/>
      <c r="AY620" s="86"/>
      <c r="AZ620" s="86"/>
      <c r="BA620" s="86"/>
      <c r="BB620" s="86"/>
      <c r="BC620" s="86"/>
      <c r="BD620" s="86"/>
      <c r="BE620" s="86"/>
      <c r="BF620" s="86"/>
      <c r="BG620" s="86"/>
      <c r="BH620" s="86"/>
      <c r="BI620" s="86"/>
      <c r="BJ620" s="86"/>
      <c r="BK620" s="86"/>
      <c r="BL620" s="86"/>
      <c r="BM620" s="86"/>
      <c r="BN620" s="86"/>
    </row>
    <row r="621" spans="1:66" s="28" customFormat="1" ht="15.6">
      <c r="A621" s="246"/>
      <c r="B621" s="333">
        <f>+'Ark1'!C2109</f>
        <v>2024</v>
      </c>
      <c r="C621" s="266">
        <f>+'Ark1'!L2109</f>
        <v>15</v>
      </c>
      <c r="D621" s="266" t="s">
        <v>40</v>
      </c>
      <c r="E621" s="266">
        <f>+'Ark1'!AP2109</f>
        <v>26</v>
      </c>
      <c r="F621" s="274" t="str">
        <f>VLOOKUP(E621,RNR!$D$2:$E$38,2)</f>
        <v>Blonde d`Aquitaine</v>
      </c>
      <c r="G621" s="266" t="str">
        <f>+IF(H621=0,"",'Ark1'!Q2109)</f>
        <v/>
      </c>
      <c r="H621" s="366">
        <f>+'Ark1'!R2109</f>
        <v>0</v>
      </c>
      <c r="I621" s="267" t="str">
        <f>+IF(H621=0,"",'Ark1'!AE2109)</f>
        <v/>
      </c>
      <c r="J621" s="267"/>
      <c r="K621" s="267" t="str">
        <f>+IF(H621=0,"",'Ark1'!AF2109)</f>
        <v/>
      </c>
      <c r="L621" s="268" t="str">
        <f>+IF(H621=0,"",'Ark1'!T2109)</f>
        <v/>
      </c>
      <c r="M621" s="385" t="str">
        <f>+IF(H621=0,"",'Ark1'!U2109)</f>
        <v/>
      </c>
      <c r="N621" s="267"/>
      <c r="O621" s="269" t="str">
        <f>+IF(H621=0,"",'Ark1'!W2109)</f>
        <v/>
      </c>
      <c r="P621" s="269" t="str">
        <f>+IF(H621=0,"",'Ark1'!X2109)</f>
        <v/>
      </c>
      <c r="Q621" s="269" t="str">
        <f>+IF(H621=0,"",'Ark1'!AG2109)</f>
        <v/>
      </c>
      <c r="R621" s="269" t="str">
        <f>+IF(H621=0,"",'Ark1'!AH2109)</f>
        <v/>
      </c>
      <c r="S621" s="382" t="str">
        <f>+IF(H621=0,"",'Ark1'!AR2109)</f>
        <v/>
      </c>
      <c r="T621" s="114" t="str">
        <f>+IF(H621=0,"",'Ark1'!AS2109)</f>
        <v/>
      </c>
      <c r="U621" s="269" t="str">
        <f>+IF(H621=0,"",'Ark1'!Y2109)</f>
        <v/>
      </c>
      <c r="V621" s="268" t="str">
        <f>+IF(H621=0,"",'Ark1'!AA2109)</f>
        <v/>
      </c>
      <c r="W621" s="298" t="str">
        <f t="shared" si="52"/>
        <v/>
      </c>
      <c r="X621" s="269" t="str">
        <f t="shared" si="53"/>
        <v/>
      </c>
      <c r="Y621" s="267" t="str">
        <f t="shared" si="54"/>
        <v/>
      </c>
      <c r="Z621" s="246"/>
      <c r="AD621" s="27"/>
      <c r="AG621" s="86"/>
      <c r="AH621" s="86"/>
      <c r="AI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86"/>
      <c r="BB621" s="86"/>
      <c r="BC621" s="86"/>
      <c r="BD621" s="86"/>
      <c r="BE621" s="86"/>
      <c r="BF621" s="86"/>
      <c r="BG621" s="86"/>
      <c r="BH621" s="86"/>
      <c r="BI621" s="86"/>
      <c r="BJ621" s="86"/>
      <c r="BK621" s="86"/>
      <c r="BL621" s="86"/>
      <c r="BM621" s="86"/>
      <c r="BN621" s="86"/>
    </row>
    <row r="622" spans="1:66" s="28" customFormat="1" ht="15.6">
      <c r="A622" s="246"/>
      <c r="B622" s="333">
        <f>+'Ark1'!C2110</f>
        <v>2024</v>
      </c>
      <c r="C622" s="266">
        <f>+'Ark1'!L2110</f>
        <v>15</v>
      </c>
      <c r="D622" s="266" t="s">
        <v>40</v>
      </c>
      <c r="E622" s="266">
        <f>+'Ark1'!AP2110</f>
        <v>27</v>
      </c>
      <c r="F622" s="274" t="str">
        <f>VLOOKUP(E622,RNR!$D$2:$E$38,2)</f>
        <v>Highland</v>
      </c>
      <c r="G622" s="266" t="str">
        <f>+IF(H622=0,"",'Ark1'!Q2110)</f>
        <v/>
      </c>
      <c r="H622" s="366">
        <f>+'Ark1'!R2110</f>
        <v>0</v>
      </c>
      <c r="I622" s="267" t="str">
        <f>+IF(H622=0,"",'Ark1'!AE2110)</f>
        <v/>
      </c>
      <c r="J622" s="267"/>
      <c r="K622" s="267" t="str">
        <f>+IF(H622=0,"",'Ark1'!AF2110)</f>
        <v/>
      </c>
      <c r="L622" s="268" t="str">
        <f>+IF(H622=0,"",'Ark1'!T2110)</f>
        <v/>
      </c>
      <c r="M622" s="385" t="str">
        <f>+IF(H622=0,"",'Ark1'!U2110)</f>
        <v/>
      </c>
      <c r="N622" s="267"/>
      <c r="O622" s="269" t="str">
        <f>+IF(H622=0,"",'Ark1'!W2110)</f>
        <v/>
      </c>
      <c r="P622" s="269" t="str">
        <f>+IF(H622=0,"",'Ark1'!X2110)</f>
        <v/>
      </c>
      <c r="Q622" s="269" t="str">
        <f>+IF(H622=0,"",'Ark1'!AG2110)</f>
        <v/>
      </c>
      <c r="R622" s="269" t="str">
        <f>+IF(H622=0,"",'Ark1'!AH2110)</f>
        <v/>
      </c>
      <c r="S622" s="382" t="str">
        <f>+IF(H622=0,"",'Ark1'!AR2110)</f>
        <v/>
      </c>
      <c r="T622" s="114" t="str">
        <f>+IF(H622=0,"",'Ark1'!AS2110)</f>
        <v/>
      </c>
      <c r="U622" s="269" t="str">
        <f>+IF(H622=0,"",'Ark1'!Y2110)</f>
        <v/>
      </c>
      <c r="V622" s="268" t="str">
        <f>+IF(H622=0,"",'Ark1'!AA2110)</f>
        <v/>
      </c>
      <c r="W622" s="298" t="str">
        <f t="shared" si="52"/>
        <v/>
      </c>
      <c r="X622" s="269" t="str">
        <f t="shared" si="53"/>
        <v/>
      </c>
      <c r="Y622" s="267" t="str">
        <f t="shared" si="54"/>
        <v/>
      </c>
      <c r="Z622" s="246"/>
      <c r="AD622" s="27"/>
      <c r="AG622" s="86"/>
      <c r="AH622" s="86"/>
      <c r="AI622" s="86"/>
      <c r="AK622" s="86"/>
      <c r="AL622" s="86"/>
      <c r="AM622" s="86"/>
      <c r="AN622" s="86"/>
      <c r="AO622" s="86"/>
      <c r="AP622" s="86"/>
      <c r="AQ622" s="86"/>
      <c r="AR622" s="86"/>
      <c r="AS622" s="86"/>
      <c r="AT622" s="86"/>
      <c r="AU622" s="86"/>
      <c r="AV622" s="86"/>
      <c r="AW622" s="86"/>
      <c r="AX622" s="86"/>
      <c r="AY622" s="86"/>
      <c r="AZ622" s="86"/>
      <c r="BA622" s="86"/>
      <c r="BB622" s="86"/>
      <c r="BC622" s="86"/>
      <c r="BD622" s="86"/>
      <c r="BE622" s="86"/>
      <c r="BF622" s="86"/>
      <c r="BG622" s="86"/>
      <c r="BH622" s="86"/>
      <c r="BI622" s="86"/>
      <c r="BJ622" s="86"/>
      <c r="BK622" s="86"/>
      <c r="BL622" s="86"/>
      <c r="BM622" s="86"/>
      <c r="BN622" s="86"/>
    </row>
    <row r="623" spans="1:66" s="28" customFormat="1" ht="15.6">
      <c r="A623" s="246"/>
      <c r="B623" s="333">
        <f>+'Ark1'!C2111</f>
        <v>2024</v>
      </c>
      <c r="C623" s="266">
        <f>+'Ark1'!L2111</f>
        <v>15</v>
      </c>
      <c r="D623" s="266" t="s">
        <v>40</v>
      </c>
      <c r="E623" s="266">
        <f>+'Ark1'!AP2111</f>
        <v>28</v>
      </c>
      <c r="F623" s="274" t="str">
        <f>VLOOKUP(E623,RNR!$D$2:$E$38,2)</f>
        <v>Tiroler Grauvieh</v>
      </c>
      <c r="G623" s="266" t="str">
        <f>+IF(H623=0,"",'Ark1'!Q2111)</f>
        <v/>
      </c>
      <c r="H623" s="366">
        <f>+'Ark1'!R2111</f>
        <v>0</v>
      </c>
      <c r="I623" s="267" t="str">
        <f>+IF(H623=0,"",'Ark1'!AE2111)</f>
        <v/>
      </c>
      <c r="J623" s="267"/>
      <c r="K623" s="267" t="str">
        <f>+IF(H623=0,"",'Ark1'!AF2111)</f>
        <v/>
      </c>
      <c r="L623" s="268" t="str">
        <f>+IF(H623=0,"",'Ark1'!T2111)</f>
        <v/>
      </c>
      <c r="M623" s="385" t="str">
        <f>+IF(H623=0,"",'Ark1'!U2111)</f>
        <v/>
      </c>
      <c r="N623" s="267"/>
      <c r="O623" s="269" t="str">
        <f>+IF(H623=0,"",'Ark1'!W2111)</f>
        <v/>
      </c>
      <c r="P623" s="269" t="str">
        <f>+IF(H623=0,"",'Ark1'!X2111)</f>
        <v/>
      </c>
      <c r="Q623" s="269" t="str">
        <f>+IF(H623=0,"",'Ark1'!AG2111)</f>
        <v/>
      </c>
      <c r="R623" s="269" t="str">
        <f>+IF(H623=0,"",'Ark1'!AH2111)</f>
        <v/>
      </c>
      <c r="S623" s="382" t="str">
        <f>+IF(H623=0,"",'Ark1'!AR2111)</f>
        <v/>
      </c>
      <c r="T623" s="114" t="str">
        <f>+IF(H623=0,"",'Ark1'!AS2111)</f>
        <v/>
      </c>
      <c r="U623" s="269" t="str">
        <f>+IF(H623=0,"",'Ark1'!Y2111)</f>
        <v/>
      </c>
      <c r="V623" s="268" t="str">
        <f>+IF(H623=0,"",'Ark1'!AA2111)</f>
        <v/>
      </c>
      <c r="W623" s="298" t="str">
        <f t="shared" si="52"/>
        <v/>
      </c>
      <c r="X623" s="269" t="str">
        <f t="shared" si="53"/>
        <v/>
      </c>
      <c r="Y623" s="267" t="str">
        <f t="shared" si="54"/>
        <v/>
      </c>
      <c r="Z623" s="246"/>
      <c r="AD623" s="27"/>
      <c r="AG623" s="86"/>
      <c r="AH623" s="86"/>
      <c r="AI623" s="86"/>
      <c r="AK623" s="86"/>
      <c r="AL623" s="86"/>
      <c r="AM623" s="86"/>
      <c r="AN623" s="86"/>
      <c r="AO623" s="86"/>
      <c r="AP623" s="86"/>
      <c r="AQ623" s="86"/>
      <c r="AR623" s="86"/>
      <c r="AS623" s="86"/>
      <c r="AT623" s="86"/>
      <c r="AU623" s="86"/>
      <c r="AV623" s="86"/>
      <c r="AW623" s="86"/>
      <c r="AX623" s="86"/>
      <c r="AY623" s="86"/>
      <c r="AZ623" s="86"/>
      <c r="BA623" s="86"/>
      <c r="BB623" s="86"/>
      <c r="BC623" s="86"/>
      <c r="BD623" s="86"/>
      <c r="BE623" s="86"/>
      <c r="BF623" s="86"/>
      <c r="BG623" s="86"/>
      <c r="BH623" s="86"/>
      <c r="BI623" s="86"/>
      <c r="BJ623" s="86"/>
      <c r="BK623" s="86"/>
      <c r="BL623" s="86"/>
      <c r="BM623" s="86"/>
      <c r="BN623" s="86"/>
    </row>
    <row r="624" spans="1:66" s="28" customFormat="1" ht="15.6">
      <c r="A624" s="246"/>
      <c r="B624" s="333">
        <f>+'Ark1'!C2112</f>
        <v>2024</v>
      </c>
      <c r="C624" s="266">
        <f>+'Ark1'!L2112</f>
        <v>15</v>
      </c>
      <c r="D624" s="266" t="s">
        <v>40</v>
      </c>
      <c r="E624" s="266">
        <f>+'Ark1'!AP2112</f>
        <v>29</v>
      </c>
      <c r="F624" s="274" t="str">
        <f>VLOOKUP(E624,RNR!$D$2:$E$38,2)</f>
        <v>Dexter</v>
      </c>
      <c r="G624" s="266" t="str">
        <f>+IF(H624=0,"",'Ark1'!Q2112)</f>
        <v/>
      </c>
      <c r="H624" s="366">
        <f>+'Ark1'!R2112</f>
        <v>0</v>
      </c>
      <c r="I624" s="267" t="str">
        <f>+IF(H624=0,"",'Ark1'!AE2112)</f>
        <v/>
      </c>
      <c r="J624" s="267"/>
      <c r="K624" s="267" t="str">
        <f>+IF(H624=0,"",'Ark1'!AF2112)</f>
        <v/>
      </c>
      <c r="L624" s="268" t="str">
        <f>+IF(H624=0,"",'Ark1'!T2112)</f>
        <v/>
      </c>
      <c r="M624" s="385" t="str">
        <f>+IF(H624=0,"",'Ark1'!U2112)</f>
        <v/>
      </c>
      <c r="N624" s="267"/>
      <c r="O624" s="269" t="str">
        <f>+IF(H624=0,"",'Ark1'!W2112)</f>
        <v/>
      </c>
      <c r="P624" s="269" t="str">
        <f>+IF(H624=0,"",'Ark1'!X2112)</f>
        <v/>
      </c>
      <c r="Q624" s="269" t="str">
        <f>+IF(H624=0,"",'Ark1'!AG2112)</f>
        <v/>
      </c>
      <c r="R624" s="269" t="str">
        <f>+IF(H624=0,"",'Ark1'!AH2112)</f>
        <v/>
      </c>
      <c r="S624" s="382" t="str">
        <f>+IF(H624=0,"",'Ark1'!AR2112)</f>
        <v/>
      </c>
      <c r="T624" s="114" t="str">
        <f>+IF(H624=0,"",'Ark1'!AS2112)</f>
        <v/>
      </c>
      <c r="U624" s="269" t="str">
        <f>+IF(H624=0,"",'Ark1'!Y2112)</f>
        <v/>
      </c>
      <c r="V624" s="268" t="str">
        <f>+IF(H624=0,"",'Ark1'!AA2112)</f>
        <v/>
      </c>
      <c r="W624" s="298" t="str">
        <f t="shared" si="52"/>
        <v/>
      </c>
      <c r="X624" s="269" t="str">
        <f t="shared" si="53"/>
        <v/>
      </c>
      <c r="Y624" s="267" t="str">
        <f t="shared" si="54"/>
        <v/>
      </c>
      <c r="Z624" s="246"/>
      <c r="AD624" s="27"/>
      <c r="AG624" s="86"/>
      <c r="AH624" s="86"/>
      <c r="AI624" s="86"/>
      <c r="AK624" s="86"/>
      <c r="AL624" s="86"/>
      <c r="AM624" s="86"/>
      <c r="AN624" s="86"/>
      <c r="AO624" s="86"/>
      <c r="AP624" s="86"/>
      <c r="AQ624" s="86"/>
      <c r="AR624" s="86"/>
      <c r="AS624" s="86"/>
      <c r="AT624" s="86"/>
      <c r="AU624" s="86"/>
      <c r="AV624" s="86"/>
      <c r="AW624" s="86"/>
      <c r="AX624" s="86"/>
      <c r="AY624" s="86"/>
      <c r="AZ624" s="86"/>
      <c r="BA624" s="86"/>
      <c r="BB624" s="86"/>
      <c r="BC624" s="86"/>
      <c r="BD624" s="86"/>
      <c r="BE624" s="86"/>
      <c r="BF624" s="86"/>
      <c r="BG624" s="86"/>
      <c r="BH624" s="86"/>
      <c r="BI624" s="86"/>
      <c r="BJ624" s="86"/>
      <c r="BK624" s="86"/>
      <c r="BL624" s="86"/>
      <c r="BM624" s="86"/>
      <c r="BN624" s="86"/>
    </row>
    <row r="625" spans="1:66" s="28" customFormat="1" ht="15.6">
      <c r="A625" s="246"/>
      <c r="B625" s="333">
        <f>+'Ark1'!C2113</f>
        <v>2024</v>
      </c>
      <c r="C625" s="266">
        <f>+'Ark1'!L2113</f>
        <v>15</v>
      </c>
      <c r="D625" s="266" t="s">
        <v>40</v>
      </c>
      <c r="E625" s="266">
        <f>+'Ark1'!AP2113</f>
        <v>30</v>
      </c>
      <c r="F625" s="274" t="str">
        <f>VLOOKUP(E625,RNR!$D$2:$E$38,2)</f>
        <v>Piemontese</v>
      </c>
      <c r="G625" s="266" t="str">
        <f>+IF(H625=0,"",'Ark1'!Q2113)</f>
        <v/>
      </c>
      <c r="H625" s="366">
        <f>+'Ark1'!R2113</f>
        <v>0</v>
      </c>
      <c r="I625" s="267" t="str">
        <f>+IF(H625=0,"",'Ark1'!AE2113)</f>
        <v/>
      </c>
      <c r="J625" s="267"/>
      <c r="K625" s="267" t="str">
        <f>+IF(H625=0,"",'Ark1'!AF2113)</f>
        <v/>
      </c>
      <c r="L625" s="268" t="str">
        <f>+IF(H625=0,"",'Ark1'!T2113)</f>
        <v/>
      </c>
      <c r="M625" s="385" t="str">
        <f>+IF(H625=0,"",'Ark1'!U2113)</f>
        <v/>
      </c>
      <c r="N625" s="267"/>
      <c r="O625" s="269" t="str">
        <f>+IF(H625=0,"",'Ark1'!W2113)</f>
        <v/>
      </c>
      <c r="P625" s="269" t="str">
        <f>+IF(H625=0,"",'Ark1'!X2113)</f>
        <v/>
      </c>
      <c r="Q625" s="269" t="str">
        <f>+IF(H625=0,"",'Ark1'!AG2113)</f>
        <v/>
      </c>
      <c r="R625" s="269" t="str">
        <f>+IF(H625=0,"",'Ark1'!AH2113)</f>
        <v/>
      </c>
      <c r="S625" s="382" t="str">
        <f>+IF(H625=0,"",'Ark1'!AR2113)</f>
        <v/>
      </c>
      <c r="T625" s="114" t="str">
        <f>+IF(H625=0,"",'Ark1'!AS2113)</f>
        <v/>
      </c>
      <c r="U625" s="269" t="str">
        <f>+IF(H625=0,"",'Ark1'!Y2113)</f>
        <v/>
      </c>
      <c r="V625" s="268" t="str">
        <f>+IF(H625=0,"",'Ark1'!AA2113)</f>
        <v/>
      </c>
      <c r="W625" s="298" t="str">
        <f t="shared" si="52"/>
        <v/>
      </c>
      <c r="X625" s="269" t="str">
        <f t="shared" si="53"/>
        <v/>
      </c>
      <c r="Y625" s="267" t="str">
        <f t="shared" si="54"/>
        <v/>
      </c>
      <c r="Z625" s="246"/>
      <c r="AD625" s="27"/>
      <c r="AG625" s="86"/>
      <c r="AH625" s="86"/>
      <c r="AI625" s="86"/>
      <c r="AK625" s="86"/>
      <c r="AL625" s="86"/>
      <c r="AM625" s="86"/>
      <c r="AN625" s="86"/>
      <c r="AO625" s="86"/>
      <c r="AP625" s="86"/>
      <c r="AQ625" s="86"/>
      <c r="AR625" s="86"/>
      <c r="AS625" s="86"/>
      <c r="AT625" s="86"/>
      <c r="AU625" s="86"/>
      <c r="AV625" s="86"/>
      <c r="AW625" s="86"/>
      <c r="AX625" s="86"/>
      <c r="AY625" s="86"/>
      <c r="AZ625" s="86"/>
      <c r="BA625" s="86"/>
      <c r="BB625" s="86"/>
      <c r="BC625" s="86"/>
      <c r="BD625" s="86"/>
      <c r="BE625" s="86"/>
      <c r="BF625" s="86"/>
      <c r="BG625" s="86"/>
      <c r="BH625" s="86"/>
      <c r="BI625" s="86"/>
      <c r="BJ625" s="86"/>
      <c r="BK625" s="86"/>
      <c r="BL625" s="86"/>
      <c r="BM625" s="86"/>
      <c r="BN625" s="86"/>
    </row>
    <row r="626" spans="1:66" s="28" customFormat="1" ht="15.6">
      <c r="A626" s="246"/>
      <c r="B626" s="333">
        <f>+'Ark1'!C2114</f>
        <v>2024</v>
      </c>
      <c r="C626" s="266">
        <f>+'Ark1'!L2114</f>
        <v>15</v>
      </c>
      <c r="D626" s="266" t="s">
        <v>40</v>
      </c>
      <c r="E626" s="266">
        <f>+'Ark1'!AP2114</f>
        <v>31</v>
      </c>
      <c r="F626" s="274" t="str">
        <f>VLOOKUP(E626,RNR!$D$2:$E$38,2)</f>
        <v>Galloway</v>
      </c>
      <c r="G626" s="266" t="str">
        <f>+IF(H626=0,"",'Ark1'!Q2114)</f>
        <v/>
      </c>
      <c r="H626" s="366">
        <f>+'Ark1'!R2114</f>
        <v>0</v>
      </c>
      <c r="I626" s="267" t="str">
        <f>+IF(H626=0,"",'Ark1'!AE2114)</f>
        <v/>
      </c>
      <c r="J626" s="267"/>
      <c r="K626" s="267" t="str">
        <f>+IF(H626=0,"",'Ark1'!AF2114)</f>
        <v/>
      </c>
      <c r="L626" s="268" t="str">
        <f>+IF(H626=0,"",'Ark1'!T2114)</f>
        <v/>
      </c>
      <c r="M626" s="385" t="str">
        <f>+IF(H626=0,"",'Ark1'!U2114)</f>
        <v/>
      </c>
      <c r="N626" s="267"/>
      <c r="O626" s="269" t="str">
        <f>+IF(H626=0,"",'Ark1'!W2114)</f>
        <v/>
      </c>
      <c r="P626" s="269" t="str">
        <f>+IF(H626=0,"",'Ark1'!X2114)</f>
        <v/>
      </c>
      <c r="Q626" s="269" t="str">
        <f>+IF(H626=0,"",'Ark1'!AG2114)</f>
        <v/>
      </c>
      <c r="R626" s="269" t="str">
        <f>+IF(H626=0,"",'Ark1'!AH2114)</f>
        <v/>
      </c>
      <c r="S626" s="382" t="str">
        <f>+IF(H626=0,"",'Ark1'!AR2114)</f>
        <v/>
      </c>
      <c r="T626" s="114" t="str">
        <f>+IF(H626=0,"",'Ark1'!AS2114)</f>
        <v/>
      </c>
      <c r="U626" s="269" t="str">
        <f>+IF(H626=0,"",'Ark1'!Y2114)</f>
        <v/>
      </c>
      <c r="V626" s="268" t="str">
        <f>+IF(H626=0,"",'Ark1'!AA2114)</f>
        <v/>
      </c>
      <c r="W626" s="298" t="str">
        <f t="shared" si="52"/>
        <v/>
      </c>
      <c r="X626" s="269" t="str">
        <f t="shared" si="53"/>
        <v/>
      </c>
      <c r="Y626" s="267" t="str">
        <f t="shared" si="54"/>
        <v/>
      </c>
      <c r="Z626" s="246"/>
      <c r="AD626" s="27"/>
      <c r="AG626" s="86"/>
      <c r="AH626" s="86"/>
      <c r="AI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  <c r="AW626" s="86"/>
      <c r="AX626" s="86"/>
      <c r="AY626" s="86"/>
      <c r="AZ626" s="86"/>
      <c r="BA626" s="86"/>
      <c r="BB626" s="86"/>
      <c r="BC626" s="86"/>
      <c r="BD626" s="86"/>
      <c r="BE626" s="86"/>
      <c r="BF626" s="86"/>
      <c r="BG626" s="86"/>
      <c r="BH626" s="86"/>
      <c r="BI626" s="86"/>
      <c r="BJ626" s="86"/>
      <c r="BK626" s="86"/>
      <c r="BL626" s="86"/>
      <c r="BM626" s="86"/>
      <c r="BN626" s="86"/>
    </row>
    <row r="627" spans="1:66" s="28" customFormat="1" ht="15.6">
      <c r="A627" s="246"/>
      <c r="B627" s="333">
        <f>+'Ark1'!C2115</f>
        <v>2024</v>
      </c>
      <c r="C627" s="266">
        <f>+'Ark1'!L2115</f>
        <v>15</v>
      </c>
      <c r="D627" s="266" t="s">
        <v>40</v>
      </c>
      <c r="E627" s="266">
        <f>+'Ark1'!AP2115</f>
        <v>32</v>
      </c>
      <c r="F627" s="274" t="str">
        <f>VLOOKUP(E627,RNR!$D$2:$E$38,2)</f>
        <v>Salers</v>
      </c>
      <c r="G627" s="266" t="str">
        <f>+IF(H627=0,"",'Ark1'!Q2115)</f>
        <v/>
      </c>
      <c r="H627" s="366">
        <f>+'Ark1'!R2115</f>
        <v>0</v>
      </c>
      <c r="I627" s="267" t="str">
        <f>+IF(H627=0,"",'Ark1'!AE2115)</f>
        <v/>
      </c>
      <c r="J627" s="267"/>
      <c r="K627" s="267" t="str">
        <f>+IF(H627=0,"",'Ark1'!AF2115)</f>
        <v/>
      </c>
      <c r="L627" s="268" t="str">
        <f>+IF(H627=0,"",'Ark1'!T2115)</f>
        <v/>
      </c>
      <c r="M627" s="385" t="str">
        <f>+IF(H627=0,"",'Ark1'!U2115)</f>
        <v/>
      </c>
      <c r="N627" s="267"/>
      <c r="O627" s="269" t="str">
        <f>+IF(H627=0,"",'Ark1'!W2115)</f>
        <v/>
      </c>
      <c r="P627" s="269" t="str">
        <f>+IF(H627=0,"",'Ark1'!X2115)</f>
        <v/>
      </c>
      <c r="Q627" s="269" t="str">
        <f>+IF(H627=0,"",'Ark1'!AG2115)</f>
        <v/>
      </c>
      <c r="R627" s="269" t="str">
        <f>+IF(H627=0,"",'Ark1'!AH2115)</f>
        <v/>
      </c>
      <c r="S627" s="382" t="str">
        <f>+IF(H627=0,"",'Ark1'!AR2115)</f>
        <v/>
      </c>
      <c r="T627" s="114" t="str">
        <f>+IF(H627=0,"",'Ark1'!AS2115)</f>
        <v/>
      </c>
      <c r="U627" s="269" t="str">
        <f>+IF(H627=0,"",'Ark1'!Y2115)</f>
        <v/>
      </c>
      <c r="V627" s="268" t="str">
        <f>+IF(H627=0,"",'Ark1'!AA2115)</f>
        <v/>
      </c>
      <c r="W627" s="298" t="str">
        <f t="shared" si="52"/>
        <v/>
      </c>
      <c r="X627" s="269" t="str">
        <f t="shared" si="53"/>
        <v/>
      </c>
      <c r="Y627" s="267" t="str">
        <f t="shared" si="54"/>
        <v/>
      </c>
      <c r="Z627" s="246"/>
      <c r="AD627" s="27"/>
      <c r="AG627" s="86"/>
      <c r="AH627" s="86"/>
      <c r="AI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  <c r="AW627" s="86"/>
      <c r="AX627" s="86"/>
      <c r="AY627" s="86"/>
      <c r="AZ627" s="86"/>
      <c r="BA627" s="86"/>
      <c r="BB627" s="86"/>
      <c r="BC627" s="86"/>
      <c r="BD627" s="86"/>
      <c r="BE627" s="86"/>
      <c r="BF627" s="86"/>
      <c r="BG627" s="86"/>
      <c r="BH627" s="86"/>
      <c r="BI627" s="86"/>
      <c r="BJ627" s="86"/>
      <c r="BK627" s="86"/>
      <c r="BL627" s="86"/>
      <c r="BM627" s="86"/>
      <c r="BN627" s="86"/>
    </row>
    <row r="628" spans="1:66" s="28" customFormat="1" ht="15.6">
      <c r="A628" s="246"/>
      <c r="B628" s="333">
        <f>+'Ark1'!C2116</f>
        <v>2024</v>
      </c>
      <c r="C628" s="266">
        <f>+'Ark1'!L2116</f>
        <v>15</v>
      </c>
      <c r="D628" s="266" t="s">
        <v>40</v>
      </c>
      <c r="E628" s="266">
        <f>+'Ark1'!AP2116</f>
        <v>33</v>
      </c>
      <c r="F628" s="274" t="str">
        <f>VLOOKUP(E628,RNR!$D$2:$E$38,2)</f>
        <v>Chianina</v>
      </c>
      <c r="G628" s="266" t="str">
        <f>+IF(H628=0,"",'Ark1'!Q2116)</f>
        <v/>
      </c>
      <c r="H628" s="366">
        <f>+'Ark1'!R2116</f>
        <v>0</v>
      </c>
      <c r="I628" s="267" t="str">
        <f>+IF(H628=0,"",'Ark1'!AE2116)</f>
        <v/>
      </c>
      <c r="J628" s="267"/>
      <c r="K628" s="267" t="str">
        <f>+IF(H628=0,"",'Ark1'!AF2116)</f>
        <v/>
      </c>
      <c r="L628" s="268" t="str">
        <f>+IF(H628=0,"",'Ark1'!T2116)</f>
        <v/>
      </c>
      <c r="M628" s="385" t="str">
        <f>+IF(H628=0,"",'Ark1'!U2116)</f>
        <v/>
      </c>
      <c r="N628" s="267"/>
      <c r="O628" s="269" t="str">
        <f>+IF(H628=0,"",'Ark1'!W2116)</f>
        <v/>
      </c>
      <c r="P628" s="269" t="str">
        <f>+IF(H628=0,"",'Ark1'!X2116)</f>
        <v/>
      </c>
      <c r="Q628" s="269" t="str">
        <f>+IF(H628=0,"",'Ark1'!AG2116)</f>
        <v/>
      </c>
      <c r="R628" s="269" t="str">
        <f>+IF(H628=0,"",'Ark1'!AH2116)</f>
        <v/>
      </c>
      <c r="S628" s="382" t="str">
        <f>+IF(H628=0,"",'Ark1'!AR2116)</f>
        <v/>
      </c>
      <c r="T628" s="114" t="str">
        <f>+IF(H628=0,"",'Ark1'!AS2116)</f>
        <v/>
      </c>
      <c r="U628" s="269" t="str">
        <f>+IF(H628=0,"",'Ark1'!Y2116)</f>
        <v/>
      </c>
      <c r="V628" s="268" t="str">
        <f>+IF(H628=0,"",'Ark1'!AA2116)</f>
        <v/>
      </c>
      <c r="W628" s="298" t="str">
        <f t="shared" si="52"/>
        <v/>
      </c>
      <c r="X628" s="269" t="str">
        <f t="shared" si="53"/>
        <v/>
      </c>
      <c r="Y628" s="267" t="str">
        <f t="shared" si="54"/>
        <v/>
      </c>
      <c r="Z628" s="246"/>
      <c r="AD628" s="27"/>
      <c r="AG628" s="86"/>
      <c r="AH628" s="86"/>
      <c r="AI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  <c r="AW628" s="86"/>
      <c r="AX628" s="86"/>
      <c r="AY628" s="86"/>
      <c r="AZ628" s="86"/>
      <c r="BA628" s="86"/>
      <c r="BB628" s="86"/>
      <c r="BC628" s="86"/>
      <c r="BD628" s="86"/>
      <c r="BE628" s="86"/>
      <c r="BF628" s="86"/>
      <c r="BG628" s="86"/>
      <c r="BH628" s="86"/>
      <c r="BI628" s="86"/>
      <c r="BJ628" s="86"/>
      <c r="BK628" s="86"/>
      <c r="BL628" s="86"/>
      <c r="BM628" s="86"/>
      <c r="BN628" s="86"/>
    </row>
    <row r="629" spans="1:66" s="28" customFormat="1" ht="15.6">
      <c r="A629" s="246"/>
      <c r="B629" s="333">
        <f>+'Ark1'!C2117</f>
        <v>2024</v>
      </c>
      <c r="C629" s="266">
        <f>+'Ark1'!L2117</f>
        <v>15</v>
      </c>
      <c r="D629" s="266" t="s">
        <v>40</v>
      </c>
      <c r="E629" s="266">
        <f>+'Ark1'!AP2117</f>
        <v>34</v>
      </c>
      <c r="F629" s="274" t="str">
        <f>VLOOKUP(E629,RNR!$D$2:$E$38,2)</f>
        <v>Belgisk blå</v>
      </c>
      <c r="G629" s="266" t="str">
        <f>+IF(H629=0,"",'Ark1'!Q2117)</f>
        <v/>
      </c>
      <c r="H629" s="366">
        <f>+'Ark1'!R2117</f>
        <v>0</v>
      </c>
      <c r="I629" s="267" t="str">
        <f>+IF(H629=0,"",'Ark1'!AE2117)</f>
        <v/>
      </c>
      <c r="J629" s="267"/>
      <c r="K629" s="267" t="str">
        <f>+IF(H629=0,"",'Ark1'!AF2117)</f>
        <v/>
      </c>
      <c r="L629" s="268" t="str">
        <f>+IF(H629=0,"",'Ark1'!T2117)</f>
        <v/>
      </c>
      <c r="M629" s="385" t="str">
        <f>+IF(H629=0,"",'Ark1'!U2117)</f>
        <v/>
      </c>
      <c r="N629" s="267"/>
      <c r="O629" s="269" t="str">
        <f>+IF(H629=0,"",'Ark1'!W2117)</f>
        <v/>
      </c>
      <c r="P629" s="269" t="str">
        <f>+IF(H629=0,"",'Ark1'!X2117)</f>
        <v/>
      </c>
      <c r="Q629" s="269" t="str">
        <f>+IF(H629=0,"",'Ark1'!AG2117)</f>
        <v/>
      </c>
      <c r="R629" s="269" t="str">
        <f>+IF(H629=0,"",'Ark1'!AH2117)</f>
        <v/>
      </c>
      <c r="S629" s="382" t="str">
        <f>+IF(H629=0,"",'Ark1'!AR2117)</f>
        <v/>
      </c>
      <c r="T629" s="114" t="str">
        <f>+IF(H629=0,"",'Ark1'!AS2117)</f>
        <v/>
      </c>
      <c r="U629" s="269" t="str">
        <f>+IF(H629=0,"",'Ark1'!Y2117)</f>
        <v/>
      </c>
      <c r="V629" s="268" t="str">
        <f>+IF(H629=0,"",'Ark1'!AA2117)</f>
        <v/>
      </c>
      <c r="W629" s="298" t="str">
        <f t="shared" si="52"/>
        <v/>
      </c>
      <c r="X629" s="269" t="str">
        <f t="shared" si="53"/>
        <v/>
      </c>
      <c r="Y629" s="267" t="str">
        <f t="shared" si="54"/>
        <v/>
      </c>
      <c r="Z629" s="246"/>
      <c r="AD629" s="27"/>
      <c r="AG629" s="86"/>
      <c r="AH629" s="86"/>
      <c r="AI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  <c r="AZ629" s="86"/>
      <c r="BA629" s="86"/>
      <c r="BB629" s="86"/>
      <c r="BC629" s="86"/>
      <c r="BD629" s="86"/>
      <c r="BE629" s="86"/>
      <c r="BF629" s="86"/>
      <c r="BG629" s="86"/>
      <c r="BH629" s="86"/>
      <c r="BI629" s="86"/>
      <c r="BJ629" s="86"/>
      <c r="BK629" s="86"/>
      <c r="BL629" s="86"/>
      <c r="BM629" s="86"/>
      <c r="BN629" s="86"/>
    </row>
    <row r="630" spans="1:66" s="28" customFormat="1" ht="15.6">
      <c r="A630" s="246"/>
      <c r="B630" s="333">
        <f>+'Ark1'!C2118</f>
        <v>2024</v>
      </c>
      <c r="C630" s="266">
        <f>+'Ark1'!L2118</f>
        <v>15</v>
      </c>
      <c r="D630" s="266" t="s">
        <v>40</v>
      </c>
      <c r="E630" s="266">
        <f>+'Ark1'!AP2118</f>
        <v>39</v>
      </c>
      <c r="F630" s="274" t="str">
        <f>VLOOKUP(E630,RNR!$D$2:$E$38,2)</f>
        <v>Wagyu</v>
      </c>
      <c r="G630" s="266" t="str">
        <f>+IF(H630=0,"",'Ark1'!Q2118)</f>
        <v/>
      </c>
      <c r="H630" s="366">
        <f>+'Ark1'!R2118</f>
        <v>0</v>
      </c>
      <c r="I630" s="267" t="str">
        <f>+IF(H630=0,"",'Ark1'!AE2118)</f>
        <v/>
      </c>
      <c r="J630" s="267"/>
      <c r="K630" s="267" t="str">
        <f>+IF(H630=0,"",'Ark1'!AF2118)</f>
        <v/>
      </c>
      <c r="L630" s="268" t="str">
        <f>+IF(H630=0,"",'Ark1'!T2118)</f>
        <v/>
      </c>
      <c r="M630" s="385" t="str">
        <f>+IF(H630=0,"",'Ark1'!U2118)</f>
        <v/>
      </c>
      <c r="N630" s="267"/>
      <c r="O630" s="269" t="str">
        <f>+IF(H630=0,"",'Ark1'!W2118)</f>
        <v/>
      </c>
      <c r="P630" s="269" t="str">
        <f>+IF(H630=0,"",'Ark1'!X2118)</f>
        <v/>
      </c>
      <c r="Q630" s="269" t="str">
        <f>+IF(H630=0,"",'Ark1'!AG2118)</f>
        <v/>
      </c>
      <c r="R630" s="269" t="str">
        <f>+IF(H630=0,"",'Ark1'!AH2118)</f>
        <v/>
      </c>
      <c r="S630" s="382" t="str">
        <f>+IF(H630=0,"",'Ark1'!AR2118)</f>
        <v/>
      </c>
      <c r="T630" s="114" t="str">
        <f>+IF(H630=0,"",'Ark1'!AS2118)</f>
        <v/>
      </c>
      <c r="U630" s="269" t="str">
        <f>+IF(H630=0,"",'Ark1'!Y2118)</f>
        <v/>
      </c>
      <c r="V630" s="268" t="str">
        <f>+IF(H630=0,"",'Ark1'!AA2118)</f>
        <v/>
      </c>
      <c r="W630" s="298" t="str">
        <f t="shared" si="52"/>
        <v/>
      </c>
      <c r="X630" s="269" t="str">
        <f t="shared" si="53"/>
        <v/>
      </c>
      <c r="Y630" s="267" t="str">
        <f t="shared" si="54"/>
        <v/>
      </c>
      <c r="Z630" s="246"/>
      <c r="AD630" s="27"/>
      <c r="AG630" s="86"/>
      <c r="AH630" s="86"/>
      <c r="AI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  <c r="AZ630" s="86"/>
      <c r="BA630" s="86"/>
      <c r="BB630" s="86"/>
      <c r="BC630" s="86"/>
      <c r="BD630" s="86"/>
      <c r="BE630" s="86"/>
      <c r="BF630" s="86"/>
      <c r="BG630" s="86"/>
      <c r="BH630" s="86"/>
      <c r="BI630" s="86"/>
      <c r="BJ630" s="86"/>
      <c r="BK630" s="86"/>
      <c r="BL630" s="86"/>
      <c r="BM630" s="86"/>
      <c r="BN630" s="86"/>
    </row>
    <row r="631" spans="1:66" s="28" customFormat="1" ht="15.6">
      <c r="A631" s="246"/>
      <c r="B631" s="333">
        <f>+'Ark1'!C2119</f>
        <v>2024</v>
      </c>
      <c r="C631" s="266">
        <f>+'Ark1'!L2119</f>
        <v>15</v>
      </c>
      <c r="D631" s="266" t="s">
        <v>40</v>
      </c>
      <c r="E631" s="266">
        <f>+'Ark1'!AP2119</f>
        <v>40</v>
      </c>
      <c r="F631" s="274" t="str">
        <f>VLOOKUP(E631,RNR!$D$2:$E$38,2)</f>
        <v>Jak (Bos Grunniens)</v>
      </c>
      <c r="G631" s="266" t="str">
        <f>+IF(H631=0,"",'Ark1'!Q2119)</f>
        <v/>
      </c>
      <c r="H631" s="366">
        <f>+'Ark1'!R2119</f>
        <v>0</v>
      </c>
      <c r="I631" s="267" t="str">
        <f>+IF(H631=0,"",'Ark1'!AE2119)</f>
        <v/>
      </c>
      <c r="J631" s="267"/>
      <c r="K631" s="267" t="str">
        <f>+IF(H631=0,"",'Ark1'!AF2119)</f>
        <v/>
      </c>
      <c r="L631" s="268" t="str">
        <f>+IF(H631=0,"",'Ark1'!T2119)</f>
        <v/>
      </c>
      <c r="M631" s="385" t="str">
        <f>+IF(H631=0,"",'Ark1'!U2119)</f>
        <v/>
      </c>
      <c r="N631" s="267"/>
      <c r="O631" s="269" t="str">
        <f>+IF(H631=0,"",'Ark1'!W2119)</f>
        <v/>
      </c>
      <c r="P631" s="269" t="str">
        <f>+IF(H631=0,"",'Ark1'!X2119)</f>
        <v/>
      </c>
      <c r="Q631" s="269" t="str">
        <f>+IF(H631=0,"",'Ark1'!AG2119)</f>
        <v/>
      </c>
      <c r="R631" s="269" t="str">
        <f>+IF(H631=0,"",'Ark1'!AH2119)</f>
        <v/>
      </c>
      <c r="S631" s="382" t="str">
        <f>+IF(H631=0,"",'Ark1'!AR2119)</f>
        <v/>
      </c>
      <c r="T631" s="114" t="str">
        <f>+IF(H631=0,"",'Ark1'!AS2119)</f>
        <v/>
      </c>
      <c r="U631" s="269" t="str">
        <f>+IF(H631=0,"",'Ark1'!Y2119)</f>
        <v/>
      </c>
      <c r="V631" s="268" t="str">
        <f>+IF(H631=0,"",'Ark1'!AA2119)</f>
        <v/>
      </c>
      <c r="W631" s="298" t="str">
        <f t="shared" si="52"/>
        <v/>
      </c>
      <c r="X631" s="269" t="str">
        <f t="shared" si="53"/>
        <v/>
      </c>
      <c r="Y631" s="267" t="str">
        <f t="shared" si="54"/>
        <v/>
      </c>
      <c r="Z631" s="246"/>
      <c r="AD631" s="27"/>
      <c r="AG631" s="86"/>
      <c r="AH631" s="86"/>
      <c r="AI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  <c r="AZ631" s="86"/>
      <c r="BA631" s="86"/>
      <c r="BB631" s="86"/>
      <c r="BC631" s="86"/>
      <c r="BD631" s="86"/>
      <c r="BE631" s="86"/>
      <c r="BF631" s="86"/>
      <c r="BG631" s="86"/>
      <c r="BH631" s="86"/>
      <c r="BI631" s="86"/>
      <c r="BJ631" s="86"/>
      <c r="BK631" s="86"/>
      <c r="BL631" s="86"/>
      <c r="BM631" s="86"/>
      <c r="BN631" s="86"/>
    </row>
    <row r="632" spans="1:66" s="28" customFormat="1" ht="15.6">
      <c r="A632" s="246"/>
      <c r="B632" s="333">
        <f>+'Ark1'!C2120</f>
        <v>2024</v>
      </c>
      <c r="C632" s="266">
        <f>+'Ark1'!L2120</f>
        <v>15</v>
      </c>
      <c r="D632" s="266" t="s">
        <v>40</v>
      </c>
      <c r="E632" s="266">
        <f>+'Ark1'!AP2120</f>
        <v>98</v>
      </c>
      <c r="F632" s="274" t="str">
        <f>VLOOKUP(E632,RNR!$D$2:$E$38,2)</f>
        <v>Krysning</v>
      </c>
      <c r="G632" s="266" t="str">
        <f>+IF(H632=0,"",'Ark1'!Q2120)</f>
        <v/>
      </c>
      <c r="H632" s="366">
        <f>+'Ark1'!R2120</f>
        <v>0</v>
      </c>
      <c r="I632" s="267" t="str">
        <f>+IF(H632=0,"",'Ark1'!AE2120)</f>
        <v/>
      </c>
      <c r="J632" s="267"/>
      <c r="K632" s="267" t="str">
        <f>+IF(H632=0,"",'Ark1'!AF2120)</f>
        <v/>
      </c>
      <c r="L632" s="268" t="str">
        <f>+IF(H632=0,"",'Ark1'!T2120)</f>
        <v/>
      </c>
      <c r="M632" s="385" t="str">
        <f>+IF(H632=0,"",'Ark1'!U2120)</f>
        <v/>
      </c>
      <c r="N632" s="267"/>
      <c r="O632" s="269" t="str">
        <f>+IF(H632=0,"",'Ark1'!W2120)</f>
        <v/>
      </c>
      <c r="P632" s="269" t="str">
        <f>+IF(H632=0,"",'Ark1'!X2120)</f>
        <v/>
      </c>
      <c r="Q632" s="269" t="str">
        <f>+IF(H632=0,"",'Ark1'!AG2120)</f>
        <v/>
      </c>
      <c r="R632" s="269" t="str">
        <f>+IF(H632=0,"",'Ark1'!AH2120)</f>
        <v/>
      </c>
      <c r="S632" s="382" t="str">
        <f>+IF(H632=0,"",'Ark1'!AR2120)</f>
        <v/>
      </c>
      <c r="T632" s="114" t="str">
        <f>+IF(H632=0,"",'Ark1'!AS2120)</f>
        <v/>
      </c>
      <c r="U632" s="269" t="str">
        <f>+IF(H632=0,"",'Ark1'!Y2120)</f>
        <v/>
      </c>
      <c r="V632" s="268" t="str">
        <f>+IF(H632=0,"",'Ark1'!AA2120)</f>
        <v/>
      </c>
      <c r="W632" s="298" t="str">
        <f t="shared" si="52"/>
        <v/>
      </c>
      <c r="X632" s="269" t="str">
        <f t="shared" si="53"/>
        <v/>
      </c>
      <c r="Y632" s="267" t="str">
        <f t="shared" si="54"/>
        <v/>
      </c>
      <c r="Z632" s="246"/>
      <c r="AD632" s="27"/>
      <c r="AG632" s="86"/>
      <c r="AH632" s="86"/>
      <c r="AI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  <c r="AW632" s="86"/>
      <c r="AX632" s="86"/>
      <c r="AY632" s="86"/>
      <c r="AZ632" s="86"/>
      <c r="BA632" s="86"/>
      <c r="BB632" s="86"/>
      <c r="BC632" s="86"/>
      <c r="BD632" s="86"/>
      <c r="BE632" s="86"/>
      <c r="BF632" s="86"/>
      <c r="BG632" s="86"/>
      <c r="BH632" s="86"/>
      <c r="BI632" s="86"/>
      <c r="BJ632" s="86"/>
      <c r="BK632" s="86"/>
      <c r="BL632" s="86"/>
      <c r="BM632" s="86"/>
      <c r="BN632" s="86"/>
    </row>
    <row r="633" spans="1:66" s="28" customFormat="1" ht="15.6">
      <c r="A633" s="246"/>
      <c r="B633" s="333">
        <f>+'Ark1'!C2121</f>
        <v>2024</v>
      </c>
      <c r="C633" s="266">
        <f>+'Ark1'!L2121</f>
        <v>15</v>
      </c>
      <c r="D633" s="266" t="s">
        <v>40</v>
      </c>
      <c r="E633" s="266">
        <f>+'Ark1'!AP2121</f>
        <v>99</v>
      </c>
      <c r="F633" s="274" t="str">
        <f>VLOOKUP(E633,RNR!$D$2:$E$38,2)</f>
        <v>Ukjent rase</v>
      </c>
      <c r="G633" s="266" t="str">
        <f>+IF(H633=0,"",'Ark1'!Q2121)</f>
        <v/>
      </c>
      <c r="H633" s="366">
        <f>+'Ark1'!R2121</f>
        <v>0</v>
      </c>
      <c r="I633" s="267" t="str">
        <f>+IF(H633=0,"",'Ark1'!AE2121)</f>
        <v/>
      </c>
      <c r="J633" s="267"/>
      <c r="K633" s="267" t="str">
        <f>+IF(H633=0,"",'Ark1'!AF2121)</f>
        <v/>
      </c>
      <c r="L633" s="268" t="str">
        <f>+IF(H633=0,"",'Ark1'!T2121)</f>
        <v/>
      </c>
      <c r="M633" s="385" t="str">
        <f>+IF(H633=0,"",'Ark1'!U2121)</f>
        <v/>
      </c>
      <c r="N633" s="267"/>
      <c r="O633" s="269" t="str">
        <f>+IF(H633=0,"",'Ark1'!W2121)</f>
        <v/>
      </c>
      <c r="P633" s="269" t="str">
        <f>+IF(H633=0,"",'Ark1'!X2121)</f>
        <v/>
      </c>
      <c r="Q633" s="269" t="str">
        <f>+IF(H633=0,"",'Ark1'!AG2121)</f>
        <v/>
      </c>
      <c r="R633" s="269" t="str">
        <f>+IF(H633=0,"",'Ark1'!AH2121)</f>
        <v/>
      </c>
      <c r="S633" s="382" t="str">
        <f>+IF(H633=0,"",'Ark1'!AR2121)</f>
        <v/>
      </c>
      <c r="T633" s="114" t="str">
        <f>+IF(H633=0,"",'Ark1'!AS2121)</f>
        <v/>
      </c>
      <c r="U633" s="269" t="str">
        <f>+IF(H633=0,"",'Ark1'!Y2121)</f>
        <v/>
      </c>
      <c r="V633" s="268" t="str">
        <f>+IF(H633=0,"",'Ark1'!AA2121)</f>
        <v/>
      </c>
      <c r="W633" s="298" t="str">
        <f t="shared" si="52"/>
        <v/>
      </c>
      <c r="X633" s="269" t="str">
        <f t="shared" si="53"/>
        <v/>
      </c>
      <c r="Y633" s="267" t="str">
        <f t="shared" si="54"/>
        <v/>
      </c>
      <c r="Z633" s="246"/>
      <c r="AD633" s="27"/>
      <c r="AG633" s="86"/>
      <c r="AH633" s="86"/>
      <c r="AI633" s="86"/>
      <c r="AK633" s="86"/>
      <c r="AL633" s="86"/>
      <c r="AM633" s="86"/>
      <c r="AN633" s="86"/>
      <c r="AO633" s="86"/>
      <c r="AP633" s="86"/>
      <c r="AQ633" s="86"/>
      <c r="AR633" s="86"/>
      <c r="AS633" s="86"/>
      <c r="AT633" s="86"/>
      <c r="AU633" s="86"/>
      <c r="AV633" s="86"/>
      <c r="AW633" s="86"/>
      <c r="AX633" s="86"/>
      <c r="AY633" s="86"/>
      <c r="AZ633" s="86"/>
      <c r="BA633" s="86"/>
      <c r="BB633" s="86"/>
      <c r="BC633" s="86"/>
      <c r="BD633" s="86"/>
      <c r="BE633" s="86"/>
      <c r="BF633" s="86"/>
      <c r="BG633" s="86"/>
      <c r="BH633" s="86"/>
      <c r="BI633" s="86"/>
      <c r="BJ633" s="86"/>
      <c r="BK633" s="86"/>
      <c r="BL633" s="86"/>
      <c r="BM633" s="86"/>
      <c r="BN633" s="86"/>
    </row>
    <row r="634" spans="1:66" s="28" customFormat="1">
      <c r="A634" s="324"/>
      <c r="B634" s="324"/>
      <c r="C634" s="324"/>
      <c r="D634" s="324"/>
      <c r="E634" s="324"/>
      <c r="F634" s="324"/>
      <c r="G634" s="324"/>
      <c r="H634" s="324"/>
      <c r="I634" s="325"/>
      <c r="J634" s="325"/>
      <c r="K634" s="325"/>
      <c r="L634" s="326"/>
      <c r="M634" s="325"/>
      <c r="N634" s="325"/>
      <c r="O634" s="327"/>
      <c r="P634" s="327"/>
      <c r="Q634" s="327"/>
      <c r="R634" s="327"/>
      <c r="S634" s="327"/>
      <c r="T634" s="327"/>
      <c r="U634" s="327"/>
      <c r="V634" s="326"/>
      <c r="W634" s="327"/>
      <c r="X634" s="327"/>
      <c r="Y634" s="325"/>
      <c r="Z634" s="324"/>
      <c r="AD634" s="27"/>
      <c r="AG634" s="86"/>
      <c r="AH634" s="86"/>
      <c r="AI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  <c r="AW634" s="86"/>
      <c r="AX634" s="86"/>
      <c r="AY634" s="86"/>
      <c r="AZ634" s="86"/>
      <c r="BA634" s="86"/>
      <c r="BB634" s="86"/>
      <c r="BC634" s="86"/>
      <c r="BD634" s="86"/>
      <c r="BE634" s="86"/>
      <c r="BF634" s="86"/>
      <c r="BG634" s="86"/>
      <c r="BH634" s="86"/>
      <c r="BI634" s="86"/>
      <c r="BJ634" s="86"/>
      <c r="BK634" s="86"/>
      <c r="BL634" s="86"/>
      <c r="BM634" s="86"/>
      <c r="BN634" s="86"/>
    </row>
    <row r="635" spans="1:66" ht="19.8">
      <c r="A635" s="324"/>
      <c r="B635" s="324"/>
      <c r="C635" s="328" t="s">
        <v>0</v>
      </c>
      <c r="D635" s="329"/>
      <c r="E635" s="279" t="str">
        <f>+D15</f>
        <v>P-</v>
      </c>
      <c r="F635" s="324"/>
      <c r="G635" s="324"/>
      <c r="H635" s="279">
        <f>SUM(H637:H684)</f>
        <v>0</v>
      </c>
      <c r="I635" s="324"/>
      <c r="J635" s="325"/>
      <c r="K635" s="325"/>
      <c r="L635" s="324"/>
      <c r="M635" s="324"/>
      <c r="N635" s="324"/>
      <c r="O635" s="327"/>
      <c r="P635" s="327"/>
      <c r="Q635" s="324"/>
      <c r="R635" s="327"/>
      <c r="S635" s="327"/>
      <c r="T635" s="327"/>
      <c r="U635" s="327"/>
      <c r="V635" s="324"/>
      <c r="W635" s="324"/>
      <c r="X635" s="327"/>
      <c r="Y635" s="327"/>
      <c r="Z635" s="324"/>
      <c r="AA635" s="249"/>
      <c r="AC635" s="28"/>
      <c r="AD635" s="27"/>
      <c r="AE635" s="250"/>
      <c r="AF635" s="86"/>
      <c r="AJ635" s="86"/>
      <c r="BB635" s="262"/>
    </row>
    <row r="636" spans="1:66" ht="19.8">
      <c r="A636" s="324"/>
      <c r="B636" s="324"/>
      <c r="C636" s="324"/>
      <c r="D636" s="324"/>
      <c r="E636" s="324"/>
      <c r="F636" s="324"/>
      <c r="G636" s="324"/>
      <c r="H636" s="324"/>
      <c r="I636" s="324"/>
      <c r="J636" s="324"/>
      <c r="K636" s="324"/>
      <c r="L636" s="324"/>
      <c r="M636" s="324"/>
      <c r="N636" s="324"/>
      <c r="O636" s="324"/>
      <c r="P636" s="324"/>
      <c r="Q636" s="324"/>
      <c r="R636" s="324"/>
      <c r="S636" s="324"/>
      <c r="T636" s="324"/>
      <c r="U636" s="324"/>
      <c r="V636" s="324"/>
      <c r="W636" s="324"/>
      <c r="X636" s="324"/>
      <c r="Y636" s="324"/>
      <c r="Z636" s="324"/>
      <c r="AA636" s="249"/>
      <c r="AC636" s="28"/>
      <c r="AD636" s="27"/>
      <c r="AE636" s="250"/>
      <c r="AF636" s="86"/>
      <c r="AJ636" s="86"/>
      <c r="BB636" s="262"/>
    </row>
    <row r="637" spans="1:66" s="28" customFormat="1">
      <c r="A637" s="324"/>
      <c r="B637" s="323">
        <f>+'Ark1'!C2122</f>
        <v>0</v>
      </c>
      <c r="C637" s="266">
        <f>+'Ark1'!L2122</f>
        <v>0</v>
      </c>
      <c r="D637" s="266" t="str">
        <f t="shared" ref="D637:D671" si="55">+D15</f>
        <v>P-</v>
      </c>
      <c r="E637" s="266">
        <f>+'Ark1'!AP2122</f>
        <v>0</v>
      </c>
      <c r="F637" s="274" t="e">
        <f>VLOOKUP(E637,RNR!$D$2:$E$38,2)</f>
        <v>#N/A</v>
      </c>
      <c r="G637" s="266" t="str">
        <f>+IF(H637=0,"",'Ark1'!Q2122)</f>
        <v/>
      </c>
      <c r="H637" s="266">
        <f>+'Ark1'!R2122</f>
        <v>0</v>
      </c>
      <c r="I637" s="267" t="str">
        <f>+IF(H637=0,"",'Ark1'!AE2122)</f>
        <v/>
      </c>
      <c r="J637" s="267"/>
      <c r="K637" s="267" t="str">
        <f>+IF(H637=0,"",'Ark1'!AF2122)</f>
        <v/>
      </c>
      <c r="L637" s="268" t="str">
        <f>+IF(H637=0,"",'Ark1'!T2122)</f>
        <v/>
      </c>
      <c r="M637" s="267" t="str">
        <f>+IF(H637=0,"",'Ark1'!U2122)</f>
        <v/>
      </c>
      <c r="N637" s="267"/>
      <c r="O637" s="269" t="str">
        <f>+IF(H637=0,"",'Ark1'!W2122)</f>
        <v/>
      </c>
      <c r="P637" s="269" t="str">
        <f>+IF(H637=0,"",'Ark1'!X2122)</f>
        <v/>
      </c>
      <c r="Q637" s="269" t="str">
        <f>+IF(H637=0,"",'Ark1'!AG2122)</f>
        <v/>
      </c>
      <c r="R637" s="269" t="str">
        <f>+IF(H637=0,"",'Ark1'!AH2122)</f>
        <v/>
      </c>
      <c r="S637" s="269"/>
      <c r="T637" s="269"/>
      <c r="U637" s="269" t="str">
        <f>+IF(H637=0,"",'Ark1'!Y2122)</f>
        <v/>
      </c>
      <c r="V637" s="268" t="str">
        <f>+IF(H637=0,"",'Ark1'!AA2122)</f>
        <v/>
      </c>
      <c r="W637" s="269" t="str">
        <f t="shared" ref="W637:W671" si="56">IF(H637=0,"",1000*M637/Q637)</f>
        <v/>
      </c>
      <c r="X637" s="269" t="str">
        <f t="shared" ref="X637:X671" si="57">IF(H637=0,"",M637/C637)</f>
        <v/>
      </c>
      <c r="Y637" s="267" t="str">
        <f t="shared" ref="Y637:Y671" si="58">IF(H637=0,"",H637/G637)</f>
        <v/>
      </c>
      <c r="Z637" s="324"/>
      <c r="AD637" s="27"/>
      <c r="AG637" s="86"/>
      <c r="AH637" s="86"/>
      <c r="AI637" s="86"/>
      <c r="AK637" s="86"/>
      <c r="AL637" s="86"/>
      <c r="AM637" s="86"/>
      <c r="AN637" s="86"/>
      <c r="AO637" s="86"/>
      <c r="AP637" s="86"/>
      <c r="AQ637" s="86"/>
      <c r="AR637" s="86"/>
      <c r="AS637" s="86"/>
      <c r="AT637" s="86"/>
      <c r="AU637" s="86"/>
      <c r="AV637" s="86"/>
      <c r="AW637" s="86"/>
      <c r="AX637" s="86"/>
      <c r="AY637" s="86"/>
      <c r="AZ637" s="86"/>
      <c r="BA637" s="86"/>
      <c r="BB637" s="86"/>
      <c r="BC637" s="86"/>
      <c r="BD637" s="86"/>
      <c r="BE637" s="86"/>
      <c r="BF637" s="86"/>
      <c r="BG637" s="86"/>
      <c r="BH637" s="86"/>
      <c r="BI637" s="86"/>
      <c r="BJ637" s="86"/>
      <c r="BK637" s="86"/>
      <c r="BL637" s="86"/>
      <c r="BM637" s="86"/>
      <c r="BN637" s="86"/>
    </row>
    <row r="638" spans="1:66" s="28" customFormat="1">
      <c r="A638" s="324"/>
      <c r="B638" s="323">
        <f>+'Ark1'!C2123</f>
        <v>0</v>
      </c>
      <c r="C638" s="266">
        <f>+'Ark1'!L2123</f>
        <v>0</v>
      </c>
      <c r="D638" s="266" t="str">
        <f t="shared" si="55"/>
        <v>P-</v>
      </c>
      <c r="E638" s="266">
        <f>+'Ark1'!AP2123</f>
        <v>0</v>
      </c>
      <c r="F638" s="274" t="e">
        <f>VLOOKUP(E638,RNR!$D$2:$E$38,2)</f>
        <v>#N/A</v>
      </c>
      <c r="G638" s="266" t="str">
        <f>+IF(H638=0,"",'Ark1'!Q2123)</f>
        <v/>
      </c>
      <c r="H638" s="266">
        <f>+'Ark1'!R2123</f>
        <v>0</v>
      </c>
      <c r="I638" s="267" t="str">
        <f>+IF(H638=0,"",'Ark1'!AE2123)</f>
        <v/>
      </c>
      <c r="J638" s="267"/>
      <c r="K638" s="267" t="str">
        <f>+IF(H638=0,"",'Ark1'!AF2123)</f>
        <v/>
      </c>
      <c r="L638" s="268" t="str">
        <f>+IF(H638=0,"",'Ark1'!T2123)</f>
        <v/>
      </c>
      <c r="M638" s="267" t="str">
        <f>+IF(H638=0,"",'Ark1'!U2123)</f>
        <v/>
      </c>
      <c r="N638" s="267"/>
      <c r="O638" s="269" t="str">
        <f>+IF(H638=0,"",'Ark1'!W2123)</f>
        <v/>
      </c>
      <c r="P638" s="269" t="str">
        <f>+IF(H638=0,"",'Ark1'!X2123)</f>
        <v/>
      </c>
      <c r="Q638" s="269" t="str">
        <f>+IF(H638=0,"",'Ark1'!AG2123)</f>
        <v/>
      </c>
      <c r="R638" s="269" t="str">
        <f>+IF(H638=0,"",'Ark1'!AH2123)</f>
        <v/>
      </c>
      <c r="S638" s="269"/>
      <c r="T638" s="269"/>
      <c r="U638" s="269" t="str">
        <f>+IF(H638=0,"",'Ark1'!Y2123)</f>
        <v/>
      </c>
      <c r="V638" s="268" t="str">
        <f>+IF(H638=0,"",'Ark1'!AA2123)</f>
        <v/>
      </c>
      <c r="W638" s="269" t="str">
        <f t="shared" si="56"/>
        <v/>
      </c>
      <c r="X638" s="269" t="str">
        <f t="shared" si="57"/>
        <v/>
      </c>
      <c r="Y638" s="267" t="str">
        <f t="shared" si="58"/>
        <v/>
      </c>
      <c r="Z638" s="324"/>
      <c r="AD638" s="27"/>
      <c r="AG638" s="86"/>
      <c r="AH638" s="86"/>
      <c r="AI638" s="86"/>
      <c r="AK638" s="86"/>
      <c r="AL638" s="86"/>
      <c r="AM638" s="86"/>
      <c r="AN638" s="86"/>
      <c r="AO638" s="86"/>
      <c r="AP638" s="86"/>
      <c r="AQ638" s="86"/>
      <c r="AR638" s="86"/>
      <c r="AS638" s="86"/>
      <c r="AT638" s="86"/>
      <c r="AU638" s="86"/>
      <c r="AV638" s="86"/>
      <c r="AW638" s="86"/>
      <c r="AX638" s="86"/>
      <c r="AY638" s="86"/>
      <c r="AZ638" s="86"/>
      <c r="BA638" s="86"/>
      <c r="BB638" s="86"/>
      <c r="BC638" s="86"/>
      <c r="BD638" s="86"/>
      <c r="BE638" s="86"/>
      <c r="BF638" s="86"/>
      <c r="BG638" s="86"/>
      <c r="BH638" s="86"/>
      <c r="BI638" s="86"/>
      <c r="BJ638" s="86"/>
      <c r="BK638" s="86"/>
      <c r="BL638" s="86"/>
      <c r="BM638" s="86"/>
      <c r="BN638" s="86"/>
    </row>
    <row r="639" spans="1:66" s="28" customFormat="1">
      <c r="A639" s="324"/>
      <c r="B639" s="323">
        <f>+'Ark1'!C2124</f>
        <v>0</v>
      </c>
      <c r="C639" s="266">
        <f>+'Ark1'!L2124</f>
        <v>0</v>
      </c>
      <c r="D639" s="266" t="str">
        <f t="shared" si="55"/>
        <v>P-</v>
      </c>
      <c r="E639" s="266">
        <f>+'Ark1'!AP2124</f>
        <v>0</v>
      </c>
      <c r="F639" s="274" t="e">
        <f>VLOOKUP(E639,RNR!$D$2:$E$38,2)</f>
        <v>#N/A</v>
      </c>
      <c r="G639" s="266" t="str">
        <f>+IF(H639=0,"",'Ark1'!Q2124)</f>
        <v/>
      </c>
      <c r="H639" s="266">
        <f>+'Ark1'!R2124</f>
        <v>0</v>
      </c>
      <c r="I639" s="267" t="str">
        <f>+IF(H639=0,"",'Ark1'!AE2124)</f>
        <v/>
      </c>
      <c r="J639" s="267"/>
      <c r="K639" s="267" t="str">
        <f>+IF(H639=0,"",'Ark1'!AF2124)</f>
        <v/>
      </c>
      <c r="L639" s="268" t="str">
        <f>+IF(H639=0,"",'Ark1'!T2124)</f>
        <v/>
      </c>
      <c r="M639" s="267" t="str">
        <f>+IF(H639=0,"",'Ark1'!U2124)</f>
        <v/>
      </c>
      <c r="N639" s="267"/>
      <c r="O639" s="269" t="str">
        <f>+IF(H639=0,"",'Ark1'!W2124)</f>
        <v/>
      </c>
      <c r="P639" s="269" t="str">
        <f>+IF(H639=0,"",'Ark1'!X2124)</f>
        <v/>
      </c>
      <c r="Q639" s="269" t="str">
        <f>+IF(H639=0,"",'Ark1'!AG2124)</f>
        <v/>
      </c>
      <c r="R639" s="269" t="str">
        <f>+IF(H639=0,"",'Ark1'!AH2124)</f>
        <v/>
      </c>
      <c r="S639" s="269"/>
      <c r="T639" s="269"/>
      <c r="U639" s="269" t="str">
        <f>+IF(H639=0,"",'Ark1'!Y2124)</f>
        <v/>
      </c>
      <c r="V639" s="268" t="str">
        <f>+IF(H639=0,"",'Ark1'!AA2124)</f>
        <v/>
      </c>
      <c r="W639" s="269" t="str">
        <f t="shared" si="56"/>
        <v/>
      </c>
      <c r="X639" s="269" t="str">
        <f t="shared" si="57"/>
        <v/>
      </c>
      <c r="Y639" s="267" t="str">
        <f t="shared" si="58"/>
        <v/>
      </c>
      <c r="Z639" s="324"/>
      <c r="AD639" s="27"/>
      <c r="AG639" s="86"/>
      <c r="AH639" s="86"/>
      <c r="AI639" s="86"/>
      <c r="AK639" s="86"/>
      <c r="AL639" s="86"/>
      <c r="AM639" s="86"/>
      <c r="AN639" s="86"/>
      <c r="AO639" s="86"/>
      <c r="AP639" s="86"/>
      <c r="AQ639" s="86"/>
      <c r="AR639" s="86"/>
      <c r="AS639" s="86"/>
      <c r="AT639" s="86"/>
      <c r="AU639" s="86"/>
      <c r="AV639" s="86"/>
      <c r="AW639" s="86"/>
      <c r="AX639" s="86"/>
      <c r="AY639" s="86"/>
      <c r="AZ639" s="86"/>
      <c r="BA639" s="86"/>
      <c r="BB639" s="86"/>
      <c r="BC639" s="86"/>
      <c r="BD639" s="86"/>
      <c r="BE639" s="86"/>
      <c r="BF639" s="86"/>
      <c r="BG639" s="86"/>
      <c r="BH639" s="86"/>
      <c r="BI639" s="86"/>
      <c r="BJ639" s="86"/>
      <c r="BK639" s="86"/>
      <c r="BL639" s="86"/>
      <c r="BM639" s="86"/>
      <c r="BN639" s="86"/>
    </row>
    <row r="640" spans="1:66" s="28" customFormat="1">
      <c r="A640" s="324"/>
      <c r="B640" s="323">
        <f>+'Ark1'!C2125</f>
        <v>0</v>
      </c>
      <c r="C640" s="266">
        <f>+'Ark1'!L2125</f>
        <v>0</v>
      </c>
      <c r="D640" s="266" t="str">
        <f t="shared" si="55"/>
        <v>P-</v>
      </c>
      <c r="E640" s="266">
        <f>+'Ark1'!AP2125</f>
        <v>0</v>
      </c>
      <c r="F640" s="274" t="e">
        <f>VLOOKUP(E640,RNR!$D$2:$E$38,2)</f>
        <v>#N/A</v>
      </c>
      <c r="G640" s="266" t="str">
        <f>+IF(H640=0,"",'Ark1'!Q2125)</f>
        <v/>
      </c>
      <c r="H640" s="266">
        <f>+'Ark1'!R2125</f>
        <v>0</v>
      </c>
      <c r="I640" s="267" t="str">
        <f>+IF(H640=0,"",'Ark1'!AE2125)</f>
        <v/>
      </c>
      <c r="J640" s="267"/>
      <c r="K640" s="267" t="str">
        <f>+IF(H640=0,"",'Ark1'!AF2125)</f>
        <v/>
      </c>
      <c r="L640" s="268" t="str">
        <f>+IF(H640=0,"",'Ark1'!T2125)</f>
        <v/>
      </c>
      <c r="M640" s="267" t="str">
        <f>+IF(H640=0,"",'Ark1'!U2125)</f>
        <v/>
      </c>
      <c r="N640" s="267"/>
      <c r="O640" s="269" t="str">
        <f>+IF(H640=0,"",'Ark1'!W2125)</f>
        <v/>
      </c>
      <c r="P640" s="269" t="str">
        <f>+IF(H640=0,"",'Ark1'!X2125)</f>
        <v/>
      </c>
      <c r="Q640" s="269" t="str">
        <f>+IF(H640=0,"",'Ark1'!AG2125)</f>
        <v/>
      </c>
      <c r="R640" s="269" t="str">
        <f>+IF(H640=0,"",'Ark1'!AH2125)</f>
        <v/>
      </c>
      <c r="S640" s="269"/>
      <c r="T640" s="269"/>
      <c r="U640" s="269" t="str">
        <f>+IF(H640=0,"",'Ark1'!Y2125)</f>
        <v/>
      </c>
      <c r="V640" s="268" t="str">
        <f>+IF(H640=0,"",'Ark1'!AA2125)</f>
        <v/>
      </c>
      <c r="W640" s="269" t="str">
        <f t="shared" si="56"/>
        <v/>
      </c>
      <c r="X640" s="269" t="str">
        <f t="shared" si="57"/>
        <v/>
      </c>
      <c r="Y640" s="267" t="str">
        <f t="shared" si="58"/>
        <v/>
      </c>
      <c r="Z640" s="324"/>
      <c r="AD640" s="27"/>
      <c r="AG640" s="86"/>
      <c r="AH640" s="86"/>
      <c r="AI640" s="86"/>
      <c r="AK640" s="86"/>
      <c r="AL640" s="86"/>
      <c r="AM640" s="86"/>
      <c r="AN640" s="86"/>
      <c r="AO640" s="86"/>
      <c r="AP640" s="86"/>
      <c r="AQ640" s="86"/>
      <c r="AR640" s="86"/>
      <c r="AS640" s="86"/>
      <c r="AT640" s="86"/>
      <c r="AU640" s="86"/>
      <c r="AV640" s="86"/>
      <c r="AW640" s="86"/>
      <c r="AX640" s="86"/>
      <c r="AY640" s="86"/>
      <c r="AZ640" s="86"/>
      <c r="BA640" s="86"/>
      <c r="BB640" s="86"/>
      <c r="BC640" s="86"/>
      <c r="BD640" s="86"/>
      <c r="BE640" s="86"/>
      <c r="BF640" s="86"/>
      <c r="BG640" s="86"/>
      <c r="BH640" s="86"/>
      <c r="BI640" s="86"/>
      <c r="BJ640" s="86"/>
      <c r="BK640" s="86"/>
      <c r="BL640" s="86"/>
      <c r="BM640" s="86"/>
      <c r="BN640" s="86"/>
    </row>
    <row r="641" spans="1:66" s="28" customFormat="1">
      <c r="A641" s="324"/>
      <c r="B641" s="323">
        <f>+'Ark1'!C2126</f>
        <v>0</v>
      </c>
      <c r="C641" s="266">
        <f>+'Ark1'!L2126</f>
        <v>0</v>
      </c>
      <c r="D641" s="266" t="str">
        <f t="shared" si="55"/>
        <v>P-</v>
      </c>
      <c r="E641" s="266">
        <f>+'Ark1'!AP2126</f>
        <v>0</v>
      </c>
      <c r="F641" s="274" t="e">
        <f>VLOOKUP(E641,RNR!$D$2:$E$38,2)</f>
        <v>#N/A</v>
      </c>
      <c r="G641" s="266" t="str">
        <f>+IF(H641=0,"",'Ark1'!Q2126)</f>
        <v/>
      </c>
      <c r="H641" s="266">
        <f>+'Ark1'!R2126</f>
        <v>0</v>
      </c>
      <c r="I641" s="267" t="str">
        <f>+IF(H641=0,"",'Ark1'!AE2126)</f>
        <v/>
      </c>
      <c r="J641" s="267"/>
      <c r="K641" s="267" t="str">
        <f>+IF(H641=0,"",'Ark1'!AF2126)</f>
        <v/>
      </c>
      <c r="L641" s="268" t="str">
        <f>+IF(H641=0,"",'Ark1'!T2126)</f>
        <v/>
      </c>
      <c r="M641" s="267" t="str">
        <f>+IF(H641=0,"",'Ark1'!U2126)</f>
        <v/>
      </c>
      <c r="N641" s="267"/>
      <c r="O641" s="269" t="str">
        <f>+IF(H641=0,"",'Ark1'!W2126)</f>
        <v/>
      </c>
      <c r="P641" s="269" t="str">
        <f>+IF(H641=0,"",'Ark1'!X2126)</f>
        <v/>
      </c>
      <c r="Q641" s="269" t="str">
        <f>+IF(H641=0,"",'Ark1'!AG2126)</f>
        <v/>
      </c>
      <c r="R641" s="269" t="str">
        <f>+IF(H641=0,"",'Ark1'!AH2126)</f>
        <v/>
      </c>
      <c r="S641" s="269"/>
      <c r="T641" s="269"/>
      <c r="U641" s="269" t="str">
        <f>+IF(H641=0,"",'Ark1'!Y2126)</f>
        <v/>
      </c>
      <c r="V641" s="268" t="str">
        <f>+IF(H641=0,"",'Ark1'!AA2126)</f>
        <v/>
      </c>
      <c r="W641" s="269" t="str">
        <f t="shared" si="56"/>
        <v/>
      </c>
      <c r="X641" s="269" t="str">
        <f t="shared" si="57"/>
        <v/>
      </c>
      <c r="Y641" s="267" t="str">
        <f t="shared" si="58"/>
        <v/>
      </c>
      <c r="Z641" s="324"/>
      <c r="AD641" s="27"/>
      <c r="AG641" s="86"/>
      <c r="AH641" s="86"/>
      <c r="AI641" s="86"/>
      <c r="AK641" s="86"/>
      <c r="AL641" s="86"/>
      <c r="AM641" s="86"/>
      <c r="AN641" s="86"/>
      <c r="AO641" s="86"/>
      <c r="AP641" s="86"/>
      <c r="AQ641" s="86"/>
      <c r="AR641" s="86"/>
      <c r="AS641" s="86"/>
      <c r="AT641" s="86"/>
      <c r="AU641" s="86"/>
      <c r="AV641" s="86"/>
      <c r="AW641" s="86"/>
      <c r="AX641" s="86"/>
      <c r="AY641" s="86"/>
      <c r="AZ641" s="86"/>
      <c r="BA641" s="86"/>
      <c r="BB641" s="86"/>
      <c r="BC641" s="86"/>
      <c r="BD641" s="86"/>
      <c r="BE641" s="86"/>
      <c r="BF641" s="86"/>
      <c r="BG641" s="86"/>
      <c r="BH641" s="86"/>
      <c r="BI641" s="86"/>
      <c r="BJ641" s="86"/>
      <c r="BK641" s="86"/>
      <c r="BL641" s="86"/>
      <c r="BM641" s="86"/>
      <c r="BN641" s="86"/>
    </row>
    <row r="642" spans="1:66" s="28" customFormat="1">
      <c r="A642" s="324"/>
      <c r="B642" s="323">
        <f>+'Ark1'!C2127</f>
        <v>0</v>
      </c>
      <c r="C642" s="266">
        <f>+'Ark1'!L2127</f>
        <v>0</v>
      </c>
      <c r="D642" s="266" t="str">
        <f t="shared" si="55"/>
        <v>P-</v>
      </c>
      <c r="E642" s="266">
        <f>+'Ark1'!AP2127</f>
        <v>0</v>
      </c>
      <c r="F642" s="274" t="e">
        <f>VLOOKUP(E642,RNR!$D$2:$E$38,2)</f>
        <v>#N/A</v>
      </c>
      <c r="G642" s="266" t="str">
        <f>+IF(H642=0,"",'Ark1'!Q2127)</f>
        <v/>
      </c>
      <c r="H642" s="266">
        <f>+'Ark1'!R2127</f>
        <v>0</v>
      </c>
      <c r="I642" s="267" t="str">
        <f>+IF(H642=0,"",'Ark1'!AE2127)</f>
        <v/>
      </c>
      <c r="J642" s="267"/>
      <c r="K642" s="267" t="str">
        <f>+IF(H642=0,"",'Ark1'!AF2127)</f>
        <v/>
      </c>
      <c r="L642" s="268" t="str">
        <f>+IF(H642=0,"",'Ark1'!T2127)</f>
        <v/>
      </c>
      <c r="M642" s="267" t="str">
        <f>+IF(H642=0,"",'Ark1'!U2127)</f>
        <v/>
      </c>
      <c r="N642" s="267"/>
      <c r="O642" s="269" t="str">
        <f>+IF(H642=0,"",'Ark1'!W2127)</f>
        <v/>
      </c>
      <c r="P642" s="269" t="str">
        <f>+IF(H642=0,"",'Ark1'!X2127)</f>
        <v/>
      </c>
      <c r="Q642" s="269" t="str">
        <f>+IF(H642=0,"",'Ark1'!AG2127)</f>
        <v/>
      </c>
      <c r="R642" s="269" t="str">
        <f>+IF(H642=0,"",'Ark1'!AH2127)</f>
        <v/>
      </c>
      <c r="S642" s="269"/>
      <c r="T642" s="269"/>
      <c r="U642" s="269" t="str">
        <f>+IF(H642=0,"",'Ark1'!Y2127)</f>
        <v/>
      </c>
      <c r="V642" s="268" t="str">
        <f>+IF(H642=0,"",'Ark1'!AA2127)</f>
        <v/>
      </c>
      <c r="W642" s="269" t="str">
        <f t="shared" si="56"/>
        <v/>
      </c>
      <c r="X642" s="269" t="str">
        <f t="shared" si="57"/>
        <v/>
      </c>
      <c r="Y642" s="267" t="str">
        <f t="shared" si="58"/>
        <v/>
      </c>
      <c r="Z642" s="324"/>
      <c r="AD642" s="27"/>
      <c r="AG642" s="86"/>
      <c r="AH642" s="86"/>
      <c r="AI642" s="86"/>
      <c r="AK642" s="86"/>
      <c r="AL642" s="86"/>
      <c r="AM642" s="86"/>
      <c r="AN642" s="86"/>
      <c r="AO642" s="86"/>
      <c r="AP642" s="86"/>
      <c r="AQ642" s="86"/>
      <c r="AR642" s="86"/>
      <c r="AS642" s="86"/>
      <c r="AT642" s="86"/>
      <c r="AU642" s="86"/>
      <c r="AV642" s="86"/>
      <c r="AW642" s="86"/>
      <c r="AX642" s="86"/>
      <c r="AY642" s="86"/>
      <c r="AZ642" s="86"/>
      <c r="BA642" s="86"/>
      <c r="BB642" s="86"/>
      <c r="BC642" s="86"/>
      <c r="BD642" s="86"/>
      <c r="BE642" s="86"/>
      <c r="BF642" s="86"/>
      <c r="BG642" s="86"/>
      <c r="BH642" s="86"/>
      <c r="BI642" s="86"/>
      <c r="BJ642" s="86"/>
      <c r="BK642" s="86"/>
      <c r="BL642" s="86"/>
      <c r="BM642" s="86"/>
      <c r="BN642" s="86"/>
    </row>
    <row r="643" spans="1:66" s="28" customFormat="1">
      <c r="A643" s="324"/>
      <c r="B643" s="323">
        <f>+'Ark1'!C2128</f>
        <v>0</v>
      </c>
      <c r="C643" s="266">
        <f>+'Ark1'!L2128</f>
        <v>0</v>
      </c>
      <c r="D643" s="266" t="str">
        <f t="shared" si="55"/>
        <v>P-</v>
      </c>
      <c r="E643" s="266">
        <f>+'Ark1'!AP2128</f>
        <v>0</v>
      </c>
      <c r="F643" s="274" t="e">
        <f>VLOOKUP(E643,RNR!$D$2:$E$38,2)</f>
        <v>#N/A</v>
      </c>
      <c r="G643" s="266" t="str">
        <f>+IF(H643=0,"",'Ark1'!Q2128)</f>
        <v/>
      </c>
      <c r="H643" s="266">
        <f>+'Ark1'!R2128</f>
        <v>0</v>
      </c>
      <c r="I643" s="267" t="str">
        <f>+IF(H643=0,"",'Ark1'!AE2128)</f>
        <v/>
      </c>
      <c r="J643" s="267"/>
      <c r="K643" s="267" t="str">
        <f>+IF(H643=0,"",'Ark1'!AF2128)</f>
        <v/>
      </c>
      <c r="L643" s="268" t="str">
        <f>+IF(H643=0,"",'Ark1'!T2128)</f>
        <v/>
      </c>
      <c r="M643" s="267" t="str">
        <f>+IF(H643=0,"",'Ark1'!U2128)</f>
        <v/>
      </c>
      <c r="N643" s="267"/>
      <c r="O643" s="269" t="str">
        <f>+IF(H643=0,"",'Ark1'!W2128)</f>
        <v/>
      </c>
      <c r="P643" s="269" t="str">
        <f>+IF(H643=0,"",'Ark1'!X2128)</f>
        <v/>
      </c>
      <c r="Q643" s="269" t="str">
        <f>+IF(H643=0,"",'Ark1'!AG2128)</f>
        <v/>
      </c>
      <c r="R643" s="269" t="str">
        <f>+IF(H643=0,"",'Ark1'!AH2128)</f>
        <v/>
      </c>
      <c r="S643" s="269"/>
      <c r="T643" s="269"/>
      <c r="U643" s="269" t="str">
        <f>+IF(H643=0,"",'Ark1'!Y2128)</f>
        <v/>
      </c>
      <c r="V643" s="268" t="str">
        <f>+IF(H643=0,"",'Ark1'!AA2128)</f>
        <v/>
      </c>
      <c r="W643" s="269" t="str">
        <f t="shared" si="56"/>
        <v/>
      </c>
      <c r="X643" s="269" t="str">
        <f t="shared" si="57"/>
        <v/>
      </c>
      <c r="Y643" s="267" t="str">
        <f t="shared" si="58"/>
        <v/>
      </c>
      <c r="Z643" s="324"/>
      <c r="AD643" s="27"/>
      <c r="AG643" s="86"/>
      <c r="AH643" s="86"/>
      <c r="AI643" s="86"/>
      <c r="AK643" s="86"/>
      <c r="AL643" s="86"/>
      <c r="AM643" s="86"/>
      <c r="AN643" s="86"/>
      <c r="AO643" s="86"/>
      <c r="AP643" s="86"/>
      <c r="AQ643" s="86"/>
      <c r="AR643" s="86"/>
      <c r="AS643" s="86"/>
      <c r="AT643" s="86"/>
      <c r="AU643" s="86"/>
      <c r="AV643" s="86"/>
      <c r="AW643" s="86"/>
      <c r="AX643" s="86"/>
      <c r="AY643" s="86"/>
      <c r="AZ643" s="86"/>
      <c r="BA643" s="86"/>
      <c r="BB643" s="86"/>
      <c r="BC643" s="86"/>
      <c r="BD643" s="86"/>
      <c r="BE643" s="86"/>
      <c r="BF643" s="86"/>
      <c r="BG643" s="86"/>
      <c r="BH643" s="86"/>
      <c r="BI643" s="86"/>
      <c r="BJ643" s="86"/>
      <c r="BK643" s="86"/>
      <c r="BL643" s="86"/>
      <c r="BM643" s="86"/>
      <c r="BN643" s="86"/>
    </row>
    <row r="644" spans="1:66" s="28" customFormat="1">
      <c r="A644" s="324"/>
      <c r="B644" s="323">
        <f>+'Ark1'!C2129</f>
        <v>0</v>
      </c>
      <c r="C644" s="266">
        <f>+'Ark1'!L2129</f>
        <v>0</v>
      </c>
      <c r="D644" s="266" t="str">
        <f t="shared" si="55"/>
        <v>P-</v>
      </c>
      <c r="E644" s="266">
        <f>+'Ark1'!AP2129</f>
        <v>0</v>
      </c>
      <c r="F644" s="274" t="e">
        <f>VLOOKUP(E644,RNR!$D$2:$E$38,2)</f>
        <v>#N/A</v>
      </c>
      <c r="G644" s="266" t="str">
        <f>+IF(H644=0,"",'Ark1'!Q2129)</f>
        <v/>
      </c>
      <c r="H644" s="266">
        <f>+'Ark1'!R2129</f>
        <v>0</v>
      </c>
      <c r="I644" s="267" t="str">
        <f>+IF(H644=0,"",'Ark1'!AE2129)</f>
        <v/>
      </c>
      <c r="J644" s="267"/>
      <c r="K644" s="267" t="str">
        <f>+IF(H644=0,"",'Ark1'!AF2129)</f>
        <v/>
      </c>
      <c r="L644" s="268" t="str">
        <f>+IF(H644=0,"",'Ark1'!T2129)</f>
        <v/>
      </c>
      <c r="M644" s="267" t="str">
        <f>+IF(H644=0,"",'Ark1'!U2129)</f>
        <v/>
      </c>
      <c r="N644" s="267"/>
      <c r="O644" s="269" t="str">
        <f>+IF(H644=0,"",'Ark1'!W2129)</f>
        <v/>
      </c>
      <c r="P644" s="269" t="str">
        <f>+IF(H644=0,"",'Ark1'!X2129)</f>
        <v/>
      </c>
      <c r="Q644" s="269" t="str">
        <f>+IF(H644=0,"",'Ark1'!AG2129)</f>
        <v/>
      </c>
      <c r="R644" s="269" t="str">
        <f>+IF(H644=0,"",'Ark1'!AH2129)</f>
        <v/>
      </c>
      <c r="S644" s="269"/>
      <c r="T644" s="269"/>
      <c r="U644" s="269" t="str">
        <f>+IF(H644=0,"",'Ark1'!Y2129)</f>
        <v/>
      </c>
      <c r="V644" s="268" t="str">
        <f>+IF(H644=0,"",'Ark1'!AA2129)</f>
        <v/>
      </c>
      <c r="W644" s="269" t="str">
        <f t="shared" si="56"/>
        <v/>
      </c>
      <c r="X644" s="269" t="str">
        <f t="shared" si="57"/>
        <v/>
      </c>
      <c r="Y644" s="267" t="str">
        <f t="shared" si="58"/>
        <v/>
      </c>
      <c r="Z644" s="324"/>
      <c r="AD644" s="27"/>
      <c r="AG644" s="86"/>
      <c r="AH644" s="86"/>
      <c r="AI644" s="86"/>
      <c r="AK644" s="86"/>
      <c r="AL644" s="86"/>
      <c r="AM644" s="86"/>
      <c r="AN644" s="86"/>
      <c r="AO644" s="86"/>
      <c r="AP644" s="86"/>
      <c r="AQ644" s="86"/>
      <c r="AR644" s="86"/>
      <c r="AS644" s="86"/>
      <c r="AT644" s="86"/>
      <c r="AU644" s="86"/>
      <c r="AV644" s="86"/>
      <c r="AW644" s="86"/>
      <c r="AX644" s="86"/>
      <c r="AY644" s="86"/>
      <c r="AZ644" s="86"/>
      <c r="BA644" s="86"/>
      <c r="BB644" s="86"/>
      <c r="BC644" s="86"/>
      <c r="BD644" s="86"/>
      <c r="BE644" s="86"/>
      <c r="BF644" s="86"/>
      <c r="BG644" s="86"/>
      <c r="BH644" s="86"/>
      <c r="BI644" s="86"/>
      <c r="BJ644" s="86"/>
      <c r="BK644" s="86"/>
      <c r="BL644" s="86"/>
      <c r="BM644" s="86"/>
      <c r="BN644" s="86"/>
    </row>
    <row r="645" spans="1:66" s="28" customFormat="1">
      <c r="A645" s="324"/>
      <c r="B645" s="323">
        <f>+'Ark1'!C2130</f>
        <v>0</v>
      </c>
      <c r="C645" s="266">
        <f>+'Ark1'!L2130</f>
        <v>0</v>
      </c>
      <c r="D645" s="266" t="str">
        <f t="shared" si="55"/>
        <v>P-</v>
      </c>
      <c r="E645" s="266">
        <f>+'Ark1'!AP2130</f>
        <v>0</v>
      </c>
      <c r="F645" s="274" t="e">
        <f>VLOOKUP(E645,RNR!$D$2:$E$38,2)</f>
        <v>#N/A</v>
      </c>
      <c r="G645" s="266" t="str">
        <f>+IF(H645=0,"",'Ark1'!Q2130)</f>
        <v/>
      </c>
      <c r="H645" s="266">
        <f>+'Ark1'!R2130</f>
        <v>0</v>
      </c>
      <c r="I645" s="267" t="str">
        <f>+IF(H645=0,"",'Ark1'!AE2130)</f>
        <v/>
      </c>
      <c r="J645" s="267"/>
      <c r="K645" s="267" t="str">
        <f>+IF(H645=0,"",'Ark1'!AF2130)</f>
        <v/>
      </c>
      <c r="L645" s="268" t="str">
        <f>+IF(H645=0,"",'Ark1'!T2130)</f>
        <v/>
      </c>
      <c r="M645" s="267" t="str">
        <f>+IF(H645=0,"",'Ark1'!U2130)</f>
        <v/>
      </c>
      <c r="N645" s="267"/>
      <c r="O645" s="269" t="str">
        <f>+IF(H645=0,"",'Ark1'!W2130)</f>
        <v/>
      </c>
      <c r="P645" s="269" t="str">
        <f>+IF(H645=0,"",'Ark1'!X2130)</f>
        <v/>
      </c>
      <c r="Q645" s="269" t="str">
        <f>+IF(H645=0,"",'Ark1'!AG2130)</f>
        <v/>
      </c>
      <c r="R645" s="269" t="str">
        <f>+IF(H645=0,"",'Ark1'!AH2130)</f>
        <v/>
      </c>
      <c r="S645" s="269"/>
      <c r="T645" s="269"/>
      <c r="U645" s="269" t="str">
        <f>+IF(H645=0,"",'Ark1'!Y2130)</f>
        <v/>
      </c>
      <c r="V645" s="268" t="str">
        <f>+IF(H645=0,"",'Ark1'!AA2130)</f>
        <v/>
      </c>
      <c r="W645" s="269" t="str">
        <f t="shared" si="56"/>
        <v/>
      </c>
      <c r="X645" s="269" t="str">
        <f t="shared" si="57"/>
        <v/>
      </c>
      <c r="Y645" s="267" t="str">
        <f t="shared" si="58"/>
        <v/>
      </c>
      <c r="Z645" s="324"/>
      <c r="AD645" s="27"/>
      <c r="AG645" s="86"/>
      <c r="AH645" s="86"/>
      <c r="AI645" s="86"/>
      <c r="AK645" s="86"/>
      <c r="AL645" s="86"/>
      <c r="AM645" s="86"/>
      <c r="AN645" s="86"/>
      <c r="AO645" s="86"/>
      <c r="AP645" s="86"/>
      <c r="AQ645" s="86"/>
      <c r="AR645" s="86"/>
      <c r="AS645" s="86"/>
      <c r="AT645" s="86"/>
      <c r="AU645" s="86"/>
      <c r="AV645" s="86"/>
      <c r="AW645" s="86"/>
      <c r="AX645" s="86"/>
      <c r="AY645" s="86"/>
      <c r="AZ645" s="86"/>
      <c r="BA645" s="86"/>
      <c r="BB645" s="86"/>
      <c r="BC645" s="86"/>
      <c r="BD645" s="86"/>
      <c r="BE645" s="86"/>
      <c r="BF645" s="86"/>
      <c r="BG645" s="86"/>
      <c r="BH645" s="86"/>
      <c r="BI645" s="86"/>
      <c r="BJ645" s="86"/>
      <c r="BK645" s="86"/>
      <c r="BL645" s="86"/>
      <c r="BM645" s="86"/>
      <c r="BN645" s="86"/>
    </row>
    <row r="646" spans="1:66" s="28" customFormat="1">
      <c r="A646" s="324"/>
      <c r="B646" s="323">
        <f>+'Ark1'!C2131</f>
        <v>0</v>
      </c>
      <c r="C646" s="266">
        <f>+'Ark1'!L2131</f>
        <v>0</v>
      </c>
      <c r="D646" s="266" t="str">
        <f t="shared" si="55"/>
        <v>P-</v>
      </c>
      <c r="E646" s="266">
        <f>+'Ark1'!AP2131</f>
        <v>0</v>
      </c>
      <c r="F646" s="274" t="e">
        <f>VLOOKUP(E646,RNR!$D$2:$E$38,2)</f>
        <v>#N/A</v>
      </c>
      <c r="G646" s="266" t="str">
        <f>+IF(H646=0,"",'Ark1'!Q2131)</f>
        <v/>
      </c>
      <c r="H646" s="266">
        <f>+'Ark1'!R2131</f>
        <v>0</v>
      </c>
      <c r="I646" s="267" t="str">
        <f>+IF(H646=0,"",'Ark1'!AE2131)</f>
        <v/>
      </c>
      <c r="J646" s="267"/>
      <c r="K646" s="267" t="str">
        <f>+IF(H646=0,"",'Ark1'!AF2131)</f>
        <v/>
      </c>
      <c r="L646" s="268" t="str">
        <f>+IF(H646=0,"",'Ark1'!T2131)</f>
        <v/>
      </c>
      <c r="M646" s="267" t="str">
        <f>+IF(H646=0,"",'Ark1'!U2131)</f>
        <v/>
      </c>
      <c r="N646" s="267"/>
      <c r="O646" s="269" t="str">
        <f>+IF(H646=0,"",'Ark1'!W2131)</f>
        <v/>
      </c>
      <c r="P646" s="269" t="str">
        <f>+IF(H646=0,"",'Ark1'!X2131)</f>
        <v/>
      </c>
      <c r="Q646" s="269" t="str">
        <f>+IF(H646=0,"",'Ark1'!AG2131)</f>
        <v/>
      </c>
      <c r="R646" s="269" t="str">
        <f>+IF(H646=0,"",'Ark1'!AH2131)</f>
        <v/>
      </c>
      <c r="S646" s="269"/>
      <c r="T646" s="269"/>
      <c r="U646" s="269" t="str">
        <f>+IF(H646=0,"",'Ark1'!Y2131)</f>
        <v/>
      </c>
      <c r="V646" s="268" t="str">
        <f>+IF(H646=0,"",'Ark1'!AA2131)</f>
        <v/>
      </c>
      <c r="W646" s="269" t="str">
        <f t="shared" si="56"/>
        <v/>
      </c>
      <c r="X646" s="269" t="str">
        <f t="shared" si="57"/>
        <v/>
      </c>
      <c r="Y646" s="267" t="str">
        <f t="shared" si="58"/>
        <v/>
      </c>
      <c r="Z646" s="324"/>
      <c r="AD646" s="27"/>
      <c r="AG646" s="86"/>
      <c r="AH646" s="86"/>
      <c r="AI646" s="86"/>
      <c r="AK646" s="86"/>
      <c r="AL646" s="86"/>
      <c r="AM646" s="86"/>
      <c r="AN646" s="86"/>
      <c r="AO646" s="86"/>
      <c r="AP646" s="86"/>
      <c r="AQ646" s="86"/>
      <c r="AR646" s="86"/>
      <c r="AS646" s="86"/>
      <c r="AT646" s="86"/>
      <c r="AU646" s="86"/>
      <c r="AV646" s="86"/>
      <c r="AW646" s="86"/>
      <c r="AX646" s="86"/>
      <c r="AY646" s="86"/>
      <c r="AZ646" s="86"/>
      <c r="BA646" s="86"/>
      <c r="BB646" s="86"/>
      <c r="BC646" s="86"/>
      <c r="BD646" s="86"/>
      <c r="BE646" s="86"/>
      <c r="BF646" s="86"/>
      <c r="BG646" s="86"/>
      <c r="BH646" s="86"/>
      <c r="BI646" s="86"/>
      <c r="BJ646" s="86"/>
      <c r="BK646" s="86"/>
      <c r="BL646" s="86"/>
      <c r="BM646" s="86"/>
      <c r="BN646" s="86"/>
    </row>
    <row r="647" spans="1:66" s="28" customFormat="1">
      <c r="A647" s="324"/>
      <c r="B647" s="323">
        <f>+'Ark1'!C2132</f>
        <v>0</v>
      </c>
      <c r="C647" s="266">
        <f>+'Ark1'!L2132</f>
        <v>0</v>
      </c>
      <c r="D647" s="266" t="str">
        <f t="shared" si="55"/>
        <v>P-</v>
      </c>
      <c r="E647" s="266">
        <f>+'Ark1'!AP2132</f>
        <v>0</v>
      </c>
      <c r="F647" s="274" t="e">
        <f>VLOOKUP(E647,RNR!$D$2:$E$38,2)</f>
        <v>#N/A</v>
      </c>
      <c r="G647" s="266" t="str">
        <f>+IF(H647=0,"",'Ark1'!Q2132)</f>
        <v/>
      </c>
      <c r="H647" s="266">
        <f>+'Ark1'!R2132</f>
        <v>0</v>
      </c>
      <c r="I647" s="267" t="str">
        <f>+IF(H647=0,"",'Ark1'!AE2132)</f>
        <v/>
      </c>
      <c r="J647" s="267"/>
      <c r="K647" s="267" t="str">
        <f>+IF(H647=0,"",'Ark1'!AF2132)</f>
        <v/>
      </c>
      <c r="L647" s="268" t="str">
        <f>+IF(H647=0,"",'Ark1'!T2132)</f>
        <v/>
      </c>
      <c r="M647" s="267" t="str">
        <f>+IF(H647=0,"",'Ark1'!U2132)</f>
        <v/>
      </c>
      <c r="N647" s="267"/>
      <c r="O647" s="269" t="str">
        <f>+IF(H647=0,"",'Ark1'!W2132)</f>
        <v/>
      </c>
      <c r="P647" s="269" t="str">
        <f>+IF(H647=0,"",'Ark1'!X2132)</f>
        <v/>
      </c>
      <c r="Q647" s="269" t="str">
        <f>+IF(H647=0,"",'Ark1'!AG2132)</f>
        <v/>
      </c>
      <c r="R647" s="269" t="str">
        <f>+IF(H647=0,"",'Ark1'!AH2132)</f>
        <v/>
      </c>
      <c r="S647" s="269"/>
      <c r="T647" s="269"/>
      <c r="U647" s="269" t="str">
        <f>+IF(H647=0,"",'Ark1'!Y2132)</f>
        <v/>
      </c>
      <c r="V647" s="268" t="str">
        <f>+IF(H647=0,"",'Ark1'!AA2132)</f>
        <v/>
      </c>
      <c r="W647" s="269" t="str">
        <f t="shared" si="56"/>
        <v/>
      </c>
      <c r="X647" s="269" t="str">
        <f t="shared" si="57"/>
        <v/>
      </c>
      <c r="Y647" s="267" t="str">
        <f t="shared" si="58"/>
        <v/>
      </c>
      <c r="Z647" s="324"/>
      <c r="AD647" s="27"/>
      <c r="AG647" s="86"/>
      <c r="AH647" s="86"/>
      <c r="AI647" s="86"/>
      <c r="AK647" s="86"/>
      <c r="AL647" s="86"/>
      <c r="AM647" s="86"/>
      <c r="AN647" s="86"/>
      <c r="AO647" s="86"/>
      <c r="AP647" s="86"/>
      <c r="AQ647" s="86"/>
      <c r="AR647" s="86"/>
      <c r="AS647" s="86"/>
      <c r="AT647" s="86"/>
      <c r="AU647" s="86"/>
      <c r="AV647" s="86"/>
      <c r="AW647" s="86"/>
      <c r="AX647" s="86"/>
      <c r="AY647" s="86"/>
      <c r="AZ647" s="86"/>
      <c r="BA647" s="86"/>
      <c r="BB647" s="86"/>
      <c r="BC647" s="86"/>
      <c r="BD647" s="86"/>
      <c r="BE647" s="86"/>
      <c r="BF647" s="86"/>
      <c r="BG647" s="86"/>
      <c r="BH647" s="86"/>
      <c r="BI647" s="86"/>
      <c r="BJ647" s="86"/>
      <c r="BK647" s="86"/>
      <c r="BL647" s="86"/>
      <c r="BM647" s="86"/>
      <c r="BN647" s="86"/>
    </row>
    <row r="648" spans="1:66" s="28" customFormat="1">
      <c r="A648" s="324"/>
      <c r="B648" s="323">
        <f>+'Ark1'!C2133</f>
        <v>0</v>
      </c>
      <c r="C648" s="266">
        <f>+'Ark1'!L2133</f>
        <v>0</v>
      </c>
      <c r="D648" s="266" t="str">
        <f t="shared" si="55"/>
        <v>P-</v>
      </c>
      <c r="E648" s="266">
        <f>+'Ark1'!AP2133</f>
        <v>0</v>
      </c>
      <c r="F648" s="274" t="e">
        <f>VLOOKUP(E648,RNR!$D$2:$E$38,2)</f>
        <v>#N/A</v>
      </c>
      <c r="G648" s="266" t="str">
        <f>+IF(H648=0,"",'Ark1'!Q2133)</f>
        <v/>
      </c>
      <c r="H648" s="266">
        <f>+'Ark1'!R2133</f>
        <v>0</v>
      </c>
      <c r="I648" s="267" t="str">
        <f>+IF(H648=0,"",'Ark1'!AE2133)</f>
        <v/>
      </c>
      <c r="J648" s="267"/>
      <c r="K648" s="267" t="str">
        <f>+IF(H648=0,"",'Ark1'!AF2133)</f>
        <v/>
      </c>
      <c r="L648" s="268" t="str">
        <f>+IF(H648=0,"",'Ark1'!T2133)</f>
        <v/>
      </c>
      <c r="M648" s="267" t="str">
        <f>+IF(H648=0,"",'Ark1'!U2133)</f>
        <v/>
      </c>
      <c r="N648" s="267"/>
      <c r="O648" s="269" t="str">
        <f>+IF(H648=0,"",'Ark1'!W2133)</f>
        <v/>
      </c>
      <c r="P648" s="269" t="str">
        <f>+IF(H648=0,"",'Ark1'!X2133)</f>
        <v/>
      </c>
      <c r="Q648" s="269" t="str">
        <f>+IF(H648=0,"",'Ark1'!AG2133)</f>
        <v/>
      </c>
      <c r="R648" s="269" t="str">
        <f>+IF(H648=0,"",'Ark1'!AH2133)</f>
        <v/>
      </c>
      <c r="S648" s="269"/>
      <c r="T648" s="269"/>
      <c r="U648" s="269" t="str">
        <f>+IF(H648=0,"",'Ark1'!Y2133)</f>
        <v/>
      </c>
      <c r="V648" s="268" t="str">
        <f>+IF(H648=0,"",'Ark1'!AA2133)</f>
        <v/>
      </c>
      <c r="W648" s="269" t="str">
        <f t="shared" si="56"/>
        <v/>
      </c>
      <c r="X648" s="269" t="str">
        <f t="shared" si="57"/>
        <v/>
      </c>
      <c r="Y648" s="267" t="str">
        <f t="shared" si="58"/>
        <v/>
      </c>
      <c r="Z648" s="324"/>
      <c r="AD648" s="27"/>
      <c r="AG648" s="86"/>
      <c r="AH648" s="86"/>
      <c r="AI648" s="86"/>
      <c r="AK648" s="86"/>
      <c r="AL648" s="86"/>
      <c r="AM648" s="86"/>
      <c r="AN648" s="86"/>
      <c r="AO648" s="86"/>
      <c r="AP648" s="86"/>
      <c r="AQ648" s="86"/>
      <c r="AR648" s="86"/>
      <c r="AS648" s="86"/>
      <c r="AT648" s="86"/>
      <c r="AU648" s="86"/>
      <c r="AV648" s="86"/>
      <c r="AW648" s="86"/>
      <c r="AX648" s="86"/>
      <c r="AY648" s="86"/>
      <c r="AZ648" s="86"/>
      <c r="BA648" s="86"/>
      <c r="BB648" s="86"/>
      <c r="BC648" s="86"/>
      <c r="BD648" s="86"/>
      <c r="BE648" s="86"/>
      <c r="BF648" s="86"/>
      <c r="BG648" s="86"/>
      <c r="BH648" s="86"/>
      <c r="BI648" s="86"/>
      <c r="BJ648" s="86"/>
      <c r="BK648" s="86"/>
      <c r="BL648" s="86"/>
      <c r="BM648" s="86"/>
      <c r="BN648" s="86"/>
    </row>
    <row r="649" spans="1:66" s="28" customFormat="1">
      <c r="A649" s="324"/>
      <c r="B649" s="323">
        <f>+'Ark1'!C2134</f>
        <v>0</v>
      </c>
      <c r="C649" s="266">
        <f>+'Ark1'!L2134</f>
        <v>0</v>
      </c>
      <c r="D649" s="266" t="str">
        <f t="shared" si="55"/>
        <v>P-</v>
      </c>
      <c r="E649" s="266">
        <f>+'Ark1'!AP2134</f>
        <v>0</v>
      </c>
      <c r="F649" s="274" t="e">
        <f>VLOOKUP(E649,RNR!$D$2:$E$38,2)</f>
        <v>#N/A</v>
      </c>
      <c r="G649" s="266" t="str">
        <f>+IF(H649=0,"",'Ark1'!Q2134)</f>
        <v/>
      </c>
      <c r="H649" s="266">
        <f>+'Ark1'!R2134</f>
        <v>0</v>
      </c>
      <c r="I649" s="267" t="str">
        <f>+IF(H649=0,"",'Ark1'!AE2134)</f>
        <v/>
      </c>
      <c r="J649" s="267"/>
      <c r="K649" s="267" t="str">
        <f>+IF(H649=0,"",'Ark1'!AF2134)</f>
        <v/>
      </c>
      <c r="L649" s="268" t="str">
        <f>+IF(H649=0,"",'Ark1'!T2134)</f>
        <v/>
      </c>
      <c r="M649" s="267" t="str">
        <f>+IF(H649=0,"",'Ark1'!U2134)</f>
        <v/>
      </c>
      <c r="N649" s="267"/>
      <c r="O649" s="269" t="str">
        <f>+IF(H649=0,"",'Ark1'!W2134)</f>
        <v/>
      </c>
      <c r="P649" s="269" t="str">
        <f>+IF(H649=0,"",'Ark1'!X2134)</f>
        <v/>
      </c>
      <c r="Q649" s="269" t="str">
        <f>+IF(H649=0,"",'Ark1'!AG2134)</f>
        <v/>
      </c>
      <c r="R649" s="269" t="str">
        <f>+IF(H649=0,"",'Ark1'!AH2134)</f>
        <v/>
      </c>
      <c r="S649" s="269"/>
      <c r="T649" s="269"/>
      <c r="U649" s="269" t="str">
        <f>+IF(H649=0,"",'Ark1'!Y2134)</f>
        <v/>
      </c>
      <c r="V649" s="268" t="str">
        <f>+IF(H649=0,"",'Ark1'!AA2134)</f>
        <v/>
      </c>
      <c r="W649" s="269" t="str">
        <f t="shared" si="56"/>
        <v/>
      </c>
      <c r="X649" s="269" t="str">
        <f t="shared" si="57"/>
        <v/>
      </c>
      <c r="Y649" s="267" t="str">
        <f t="shared" si="58"/>
        <v/>
      </c>
      <c r="Z649" s="324"/>
      <c r="AD649" s="27"/>
      <c r="AG649" s="86"/>
      <c r="AH649" s="86"/>
      <c r="AI649" s="86"/>
      <c r="AK649" s="86"/>
      <c r="AL649" s="86"/>
      <c r="AM649" s="86"/>
      <c r="AN649" s="86"/>
      <c r="AO649" s="86"/>
      <c r="AP649" s="86"/>
      <c r="AQ649" s="86"/>
      <c r="AR649" s="86"/>
      <c r="AS649" s="86"/>
      <c r="AT649" s="86"/>
      <c r="AU649" s="86"/>
      <c r="AV649" s="86"/>
      <c r="AW649" s="86"/>
      <c r="AX649" s="86"/>
      <c r="AY649" s="86"/>
      <c r="AZ649" s="86"/>
      <c r="BA649" s="86"/>
      <c r="BB649" s="86"/>
      <c r="BC649" s="86"/>
      <c r="BD649" s="86"/>
      <c r="BE649" s="86"/>
      <c r="BF649" s="86"/>
      <c r="BG649" s="86"/>
      <c r="BH649" s="86"/>
      <c r="BI649" s="86"/>
      <c r="BJ649" s="86"/>
      <c r="BK649" s="86"/>
      <c r="BL649" s="86"/>
      <c r="BM649" s="86"/>
      <c r="BN649" s="86"/>
    </row>
    <row r="650" spans="1:66" s="28" customFormat="1">
      <c r="A650" s="324"/>
      <c r="B650" s="323">
        <f>+'Ark1'!C2135</f>
        <v>0</v>
      </c>
      <c r="C650" s="266">
        <f>+'Ark1'!L2135</f>
        <v>0</v>
      </c>
      <c r="D650" s="266" t="str">
        <f t="shared" si="55"/>
        <v>P-</v>
      </c>
      <c r="E650" s="266">
        <f>+'Ark1'!AP2135</f>
        <v>0</v>
      </c>
      <c r="F650" s="274" t="e">
        <f>VLOOKUP(E650,RNR!$D$2:$E$38,2)</f>
        <v>#N/A</v>
      </c>
      <c r="G650" s="266" t="str">
        <f>+IF(H650=0,"",'Ark1'!Q2135)</f>
        <v/>
      </c>
      <c r="H650" s="266">
        <f>+'Ark1'!R2135</f>
        <v>0</v>
      </c>
      <c r="I650" s="267" t="str">
        <f>+IF(H650=0,"",'Ark1'!AE2135)</f>
        <v/>
      </c>
      <c r="J650" s="267"/>
      <c r="K650" s="267" t="str">
        <f>+IF(H650=0,"",'Ark1'!AF2135)</f>
        <v/>
      </c>
      <c r="L650" s="268" t="str">
        <f>+IF(H650=0,"",'Ark1'!T2135)</f>
        <v/>
      </c>
      <c r="M650" s="267" t="str">
        <f>+IF(H650=0,"",'Ark1'!U2135)</f>
        <v/>
      </c>
      <c r="N650" s="267"/>
      <c r="O650" s="269" t="str">
        <f>+IF(H650=0,"",'Ark1'!W2135)</f>
        <v/>
      </c>
      <c r="P650" s="269" t="str">
        <f>+IF(H650=0,"",'Ark1'!X2135)</f>
        <v/>
      </c>
      <c r="Q650" s="269" t="str">
        <f>+IF(H650=0,"",'Ark1'!AG2135)</f>
        <v/>
      </c>
      <c r="R650" s="269" t="str">
        <f>+IF(H650=0,"",'Ark1'!AH2135)</f>
        <v/>
      </c>
      <c r="S650" s="269"/>
      <c r="T650" s="269"/>
      <c r="U650" s="269" t="str">
        <f>+IF(H650=0,"",'Ark1'!Y2135)</f>
        <v/>
      </c>
      <c r="V650" s="268" t="str">
        <f>+IF(H650=0,"",'Ark1'!AA2135)</f>
        <v/>
      </c>
      <c r="W650" s="269" t="str">
        <f t="shared" si="56"/>
        <v/>
      </c>
      <c r="X650" s="269" t="str">
        <f t="shared" si="57"/>
        <v/>
      </c>
      <c r="Y650" s="267" t="str">
        <f t="shared" si="58"/>
        <v/>
      </c>
      <c r="Z650" s="324"/>
      <c r="AD650" s="27"/>
      <c r="AG650" s="86"/>
      <c r="AH650" s="86"/>
      <c r="AI650" s="86"/>
      <c r="AK650" s="86"/>
      <c r="AL650" s="86"/>
      <c r="AM650" s="86"/>
      <c r="AN650" s="86"/>
      <c r="AO650" s="86"/>
      <c r="AP650" s="86"/>
      <c r="AQ650" s="86"/>
      <c r="AR650" s="86"/>
      <c r="AS650" s="86"/>
      <c r="AT650" s="86"/>
      <c r="AU650" s="86"/>
      <c r="AV650" s="86"/>
      <c r="AW650" s="86"/>
      <c r="AX650" s="86"/>
      <c r="AY650" s="86"/>
      <c r="AZ650" s="86"/>
      <c r="BA650" s="86"/>
      <c r="BB650" s="86"/>
      <c r="BC650" s="86"/>
      <c r="BD650" s="86"/>
      <c r="BE650" s="86"/>
      <c r="BF650" s="86"/>
      <c r="BG650" s="86"/>
      <c r="BH650" s="86"/>
      <c r="BI650" s="86"/>
      <c r="BJ650" s="86"/>
      <c r="BK650" s="86"/>
      <c r="BL650" s="86"/>
      <c r="BM650" s="86"/>
      <c r="BN650" s="86"/>
    </row>
    <row r="651" spans="1:66" s="28" customFormat="1">
      <c r="A651" s="324"/>
      <c r="B651" s="323">
        <f>+'Ark1'!C2136</f>
        <v>0</v>
      </c>
      <c r="C651" s="266">
        <f>+'Ark1'!L2136</f>
        <v>0</v>
      </c>
      <c r="D651" s="266" t="str">
        <f t="shared" si="55"/>
        <v>P-</v>
      </c>
      <c r="E651" s="266">
        <f>+'Ark1'!AP2136</f>
        <v>0</v>
      </c>
      <c r="F651" s="274" t="e">
        <f>VLOOKUP(E651,RNR!$D$2:$E$38,2)</f>
        <v>#N/A</v>
      </c>
      <c r="G651" s="266" t="str">
        <f>+IF(H651=0,"",'Ark1'!Q2136)</f>
        <v/>
      </c>
      <c r="H651" s="266">
        <f>+'Ark1'!R2136</f>
        <v>0</v>
      </c>
      <c r="I651" s="267" t="str">
        <f>+IF(H651=0,"",'Ark1'!AE2136)</f>
        <v/>
      </c>
      <c r="J651" s="267"/>
      <c r="K651" s="267" t="str">
        <f>+IF(H651=0,"",'Ark1'!AF2136)</f>
        <v/>
      </c>
      <c r="L651" s="268" t="str">
        <f>+IF(H651=0,"",'Ark1'!T2136)</f>
        <v/>
      </c>
      <c r="M651" s="267" t="str">
        <f>+IF(H651=0,"",'Ark1'!U2136)</f>
        <v/>
      </c>
      <c r="N651" s="267"/>
      <c r="O651" s="269" t="str">
        <f>+IF(H651=0,"",'Ark1'!W2136)</f>
        <v/>
      </c>
      <c r="P651" s="269" t="str">
        <f>+IF(H651=0,"",'Ark1'!X2136)</f>
        <v/>
      </c>
      <c r="Q651" s="269" t="str">
        <f>+IF(H651=0,"",'Ark1'!AG2136)</f>
        <v/>
      </c>
      <c r="R651" s="269" t="str">
        <f>+IF(H651=0,"",'Ark1'!AH2136)</f>
        <v/>
      </c>
      <c r="S651" s="269"/>
      <c r="T651" s="269"/>
      <c r="U651" s="269" t="str">
        <f>+IF(H651=0,"",'Ark1'!Y2136)</f>
        <v/>
      </c>
      <c r="V651" s="268" t="str">
        <f>+IF(H651=0,"",'Ark1'!AA2136)</f>
        <v/>
      </c>
      <c r="W651" s="269" t="str">
        <f t="shared" si="56"/>
        <v/>
      </c>
      <c r="X651" s="269" t="str">
        <f t="shared" si="57"/>
        <v/>
      </c>
      <c r="Y651" s="267" t="str">
        <f t="shared" si="58"/>
        <v/>
      </c>
      <c r="Z651" s="324"/>
      <c r="AD651" s="27"/>
      <c r="AG651" s="86"/>
      <c r="AH651" s="86"/>
      <c r="AI651" s="86"/>
      <c r="AK651" s="86"/>
      <c r="AL651" s="86"/>
      <c r="AM651" s="86"/>
      <c r="AN651" s="86"/>
      <c r="AO651" s="86"/>
      <c r="AP651" s="86"/>
      <c r="AQ651" s="86"/>
      <c r="AR651" s="86"/>
      <c r="AS651" s="86"/>
      <c r="AT651" s="86"/>
      <c r="AU651" s="86"/>
      <c r="AV651" s="86"/>
      <c r="AW651" s="86"/>
      <c r="AX651" s="86"/>
      <c r="AY651" s="86"/>
      <c r="AZ651" s="86"/>
      <c r="BA651" s="86"/>
      <c r="BB651" s="86"/>
      <c r="BC651" s="86"/>
      <c r="BD651" s="86"/>
      <c r="BE651" s="86"/>
      <c r="BF651" s="86"/>
      <c r="BG651" s="86"/>
      <c r="BH651" s="86"/>
      <c r="BI651" s="86"/>
      <c r="BJ651" s="86"/>
      <c r="BK651" s="86"/>
      <c r="BL651" s="86"/>
      <c r="BM651" s="86"/>
      <c r="BN651" s="86"/>
    </row>
    <row r="652" spans="1:66" s="28" customFormat="1">
      <c r="A652" s="324"/>
      <c r="B652" s="323">
        <f>+'Ark1'!C2137</f>
        <v>0</v>
      </c>
      <c r="C652" s="266">
        <f>+'Ark1'!L2137</f>
        <v>0</v>
      </c>
      <c r="D652" s="266" t="str">
        <f t="shared" si="55"/>
        <v>P-</v>
      </c>
      <c r="E652" s="266">
        <f>+'Ark1'!AP2137</f>
        <v>0</v>
      </c>
      <c r="F652" s="274" t="e">
        <f>VLOOKUP(E652,RNR!$D$2:$E$38,2)</f>
        <v>#N/A</v>
      </c>
      <c r="G652" s="266" t="str">
        <f>+IF(H652=0,"",'Ark1'!Q2137)</f>
        <v/>
      </c>
      <c r="H652" s="266">
        <f>+'Ark1'!R2137</f>
        <v>0</v>
      </c>
      <c r="I652" s="267" t="str">
        <f>+IF(H652=0,"",'Ark1'!AE2137)</f>
        <v/>
      </c>
      <c r="J652" s="267"/>
      <c r="K652" s="267" t="str">
        <f>+IF(H652=0,"",'Ark1'!AF2137)</f>
        <v/>
      </c>
      <c r="L652" s="268" t="str">
        <f>+IF(H652=0,"",'Ark1'!T2137)</f>
        <v/>
      </c>
      <c r="M652" s="267" t="str">
        <f>+IF(H652=0,"",'Ark1'!U2137)</f>
        <v/>
      </c>
      <c r="N652" s="267"/>
      <c r="O652" s="269" t="str">
        <f>+IF(H652=0,"",'Ark1'!W2137)</f>
        <v/>
      </c>
      <c r="P652" s="269" t="str">
        <f>+IF(H652=0,"",'Ark1'!X2137)</f>
        <v/>
      </c>
      <c r="Q652" s="269" t="str">
        <f>+IF(H652=0,"",'Ark1'!AG2137)</f>
        <v/>
      </c>
      <c r="R652" s="269" t="str">
        <f>+IF(H652=0,"",'Ark1'!AH2137)</f>
        <v/>
      </c>
      <c r="S652" s="269"/>
      <c r="T652" s="269"/>
      <c r="U652" s="269" t="str">
        <f>+IF(H652=0,"",'Ark1'!Y2137)</f>
        <v/>
      </c>
      <c r="V652" s="268" t="str">
        <f>+IF(H652=0,"",'Ark1'!AA2137)</f>
        <v/>
      </c>
      <c r="W652" s="269" t="str">
        <f t="shared" si="56"/>
        <v/>
      </c>
      <c r="X652" s="269" t="str">
        <f t="shared" si="57"/>
        <v/>
      </c>
      <c r="Y652" s="267" t="str">
        <f t="shared" si="58"/>
        <v/>
      </c>
      <c r="Z652" s="324"/>
      <c r="AD652" s="27"/>
      <c r="AG652" s="86"/>
      <c r="AH652" s="86"/>
      <c r="AI652" s="86"/>
      <c r="AK652" s="86"/>
      <c r="AL652" s="86"/>
      <c r="AM652" s="86"/>
      <c r="AN652" s="86"/>
      <c r="AO652" s="86"/>
      <c r="AP652" s="86"/>
      <c r="AQ652" s="86"/>
      <c r="AR652" s="86"/>
      <c r="AS652" s="86"/>
      <c r="AT652" s="86"/>
      <c r="AU652" s="86"/>
      <c r="AV652" s="86"/>
      <c r="AW652" s="86"/>
      <c r="AX652" s="86"/>
      <c r="AY652" s="86"/>
      <c r="AZ652" s="86"/>
      <c r="BA652" s="86"/>
      <c r="BB652" s="86"/>
      <c r="BC652" s="86"/>
      <c r="BD652" s="86"/>
      <c r="BE652" s="86"/>
      <c r="BF652" s="86"/>
      <c r="BG652" s="86"/>
      <c r="BH652" s="86"/>
      <c r="BI652" s="86"/>
      <c r="BJ652" s="86"/>
      <c r="BK652" s="86"/>
      <c r="BL652" s="86"/>
      <c r="BM652" s="86"/>
      <c r="BN652" s="86"/>
    </row>
    <row r="653" spans="1:66" s="28" customFormat="1">
      <c r="A653" s="324"/>
      <c r="B653" s="323">
        <f>+'Ark1'!C2138</f>
        <v>0</v>
      </c>
      <c r="C653" s="266">
        <f>+'Ark1'!L2138</f>
        <v>0</v>
      </c>
      <c r="D653" s="266" t="str">
        <f t="shared" si="55"/>
        <v>P-</v>
      </c>
      <c r="E653" s="266">
        <f>+'Ark1'!AP2138</f>
        <v>0</v>
      </c>
      <c r="F653" s="274" t="e">
        <f>VLOOKUP(E653,RNR!$D$2:$E$38,2)</f>
        <v>#N/A</v>
      </c>
      <c r="G653" s="266" t="str">
        <f>+IF(H653=0,"",'Ark1'!Q2138)</f>
        <v/>
      </c>
      <c r="H653" s="266">
        <f>+'Ark1'!R2138</f>
        <v>0</v>
      </c>
      <c r="I653" s="267" t="str">
        <f>+IF(H653=0,"",'Ark1'!AE2138)</f>
        <v/>
      </c>
      <c r="J653" s="267"/>
      <c r="K653" s="267" t="str">
        <f>+IF(H653=0,"",'Ark1'!AF2138)</f>
        <v/>
      </c>
      <c r="L653" s="268" t="str">
        <f>+IF(H653=0,"",'Ark1'!T2138)</f>
        <v/>
      </c>
      <c r="M653" s="267" t="str">
        <f>+IF(H653=0,"",'Ark1'!U2138)</f>
        <v/>
      </c>
      <c r="N653" s="267"/>
      <c r="O653" s="269" t="str">
        <f>+IF(H653=0,"",'Ark1'!W2138)</f>
        <v/>
      </c>
      <c r="P653" s="269" t="str">
        <f>+IF(H653=0,"",'Ark1'!X2138)</f>
        <v/>
      </c>
      <c r="Q653" s="269" t="str">
        <f>+IF(H653=0,"",'Ark1'!AG2138)</f>
        <v/>
      </c>
      <c r="R653" s="269" t="str">
        <f>+IF(H653=0,"",'Ark1'!AH2138)</f>
        <v/>
      </c>
      <c r="S653" s="269"/>
      <c r="T653" s="269"/>
      <c r="U653" s="269" t="str">
        <f>+IF(H653=0,"",'Ark1'!Y2138)</f>
        <v/>
      </c>
      <c r="V653" s="268" t="str">
        <f>+IF(H653=0,"",'Ark1'!AA2138)</f>
        <v/>
      </c>
      <c r="W653" s="269" t="str">
        <f t="shared" si="56"/>
        <v/>
      </c>
      <c r="X653" s="269" t="str">
        <f t="shared" si="57"/>
        <v/>
      </c>
      <c r="Y653" s="267" t="str">
        <f t="shared" si="58"/>
        <v/>
      </c>
      <c r="Z653" s="324"/>
      <c r="AD653" s="27"/>
      <c r="AG653" s="86"/>
      <c r="AH653" s="86"/>
      <c r="AI653" s="86"/>
      <c r="AK653" s="86"/>
      <c r="AL653" s="86"/>
      <c r="AM653" s="86"/>
      <c r="AN653" s="86"/>
      <c r="AO653" s="86"/>
      <c r="AP653" s="86"/>
      <c r="AQ653" s="86"/>
      <c r="AR653" s="86"/>
      <c r="AS653" s="86"/>
      <c r="AT653" s="86"/>
      <c r="AU653" s="86"/>
      <c r="AV653" s="86"/>
      <c r="AW653" s="86"/>
      <c r="AX653" s="86"/>
      <c r="AY653" s="86"/>
      <c r="AZ653" s="86"/>
      <c r="BA653" s="86"/>
      <c r="BB653" s="86"/>
      <c r="BC653" s="86"/>
      <c r="BD653" s="86"/>
      <c r="BE653" s="86"/>
      <c r="BF653" s="86"/>
      <c r="BG653" s="86"/>
      <c r="BH653" s="86"/>
      <c r="BI653" s="86"/>
      <c r="BJ653" s="86"/>
      <c r="BK653" s="86"/>
      <c r="BL653" s="86"/>
      <c r="BM653" s="86"/>
      <c r="BN653" s="86"/>
    </row>
    <row r="654" spans="1:66" s="28" customFormat="1">
      <c r="A654" s="324"/>
      <c r="B654" s="323">
        <f>+'Ark1'!C2139</f>
        <v>0</v>
      </c>
      <c r="C654" s="266">
        <f>+'Ark1'!L2139</f>
        <v>0</v>
      </c>
      <c r="D654" s="266" t="str">
        <f t="shared" si="55"/>
        <v>P-</v>
      </c>
      <c r="E654" s="266">
        <f>+'Ark1'!AP2139</f>
        <v>0</v>
      </c>
      <c r="F654" s="274" t="e">
        <f>VLOOKUP(E654,RNR!$D$2:$E$38,2)</f>
        <v>#N/A</v>
      </c>
      <c r="G654" s="266" t="str">
        <f>+IF(H654=0,"",'Ark1'!Q2139)</f>
        <v/>
      </c>
      <c r="H654" s="266">
        <f>+'Ark1'!R2139</f>
        <v>0</v>
      </c>
      <c r="I654" s="267" t="str">
        <f>+IF(H654=0,"",'Ark1'!AE2139)</f>
        <v/>
      </c>
      <c r="J654" s="267"/>
      <c r="K654" s="267" t="str">
        <f>+IF(H654=0,"",'Ark1'!AF2139)</f>
        <v/>
      </c>
      <c r="L654" s="268" t="str">
        <f>+IF(H654=0,"",'Ark1'!T2139)</f>
        <v/>
      </c>
      <c r="M654" s="267" t="str">
        <f>+IF(H654=0,"",'Ark1'!U2139)</f>
        <v/>
      </c>
      <c r="N654" s="267"/>
      <c r="O654" s="269" t="str">
        <f>+IF(H654=0,"",'Ark1'!W2139)</f>
        <v/>
      </c>
      <c r="P654" s="269" t="str">
        <f>+IF(H654=0,"",'Ark1'!X2139)</f>
        <v/>
      </c>
      <c r="Q654" s="269" t="str">
        <f>+IF(H654=0,"",'Ark1'!AG2139)</f>
        <v/>
      </c>
      <c r="R654" s="269" t="str">
        <f>+IF(H654=0,"",'Ark1'!AH2139)</f>
        <v/>
      </c>
      <c r="S654" s="269"/>
      <c r="T654" s="269"/>
      <c r="U654" s="269" t="str">
        <f>+IF(H654=0,"",'Ark1'!Y2139)</f>
        <v/>
      </c>
      <c r="V654" s="268" t="str">
        <f>+IF(H654=0,"",'Ark1'!AA2139)</f>
        <v/>
      </c>
      <c r="W654" s="269" t="str">
        <f t="shared" si="56"/>
        <v/>
      </c>
      <c r="X654" s="269" t="str">
        <f t="shared" si="57"/>
        <v/>
      </c>
      <c r="Y654" s="267" t="str">
        <f t="shared" si="58"/>
        <v/>
      </c>
      <c r="Z654" s="324"/>
      <c r="AD654" s="27"/>
      <c r="AG654" s="86"/>
      <c r="AH654" s="86"/>
      <c r="AI654" s="86"/>
      <c r="AK654" s="86"/>
      <c r="AL654" s="86"/>
      <c r="AM654" s="86"/>
      <c r="AN654" s="86"/>
      <c r="AO654" s="86"/>
      <c r="AP654" s="86"/>
      <c r="AQ654" s="86"/>
      <c r="AR654" s="86"/>
      <c r="AS654" s="86"/>
      <c r="AT654" s="86"/>
      <c r="AU654" s="86"/>
      <c r="AV654" s="86"/>
      <c r="AW654" s="86"/>
      <c r="AX654" s="86"/>
      <c r="AY654" s="86"/>
      <c r="AZ654" s="86"/>
      <c r="BA654" s="86"/>
      <c r="BB654" s="86"/>
      <c r="BC654" s="86"/>
      <c r="BD654" s="86"/>
      <c r="BE654" s="86"/>
      <c r="BF654" s="86"/>
      <c r="BG654" s="86"/>
      <c r="BH654" s="86"/>
      <c r="BI654" s="86"/>
      <c r="BJ654" s="86"/>
      <c r="BK654" s="86"/>
      <c r="BL654" s="86"/>
      <c r="BM654" s="86"/>
      <c r="BN654" s="86"/>
    </row>
    <row r="655" spans="1:66" s="28" customFormat="1">
      <c r="A655" s="324"/>
      <c r="B655" s="323">
        <f>+'Ark1'!C2140</f>
        <v>0</v>
      </c>
      <c r="C655" s="266">
        <f>+'Ark1'!L2140</f>
        <v>0</v>
      </c>
      <c r="D655" s="266" t="str">
        <f t="shared" si="55"/>
        <v>P-</v>
      </c>
      <c r="E655" s="266">
        <f>+'Ark1'!AP2140</f>
        <v>0</v>
      </c>
      <c r="F655" s="274" t="e">
        <f>VLOOKUP(E655,RNR!$D$2:$E$38,2)</f>
        <v>#N/A</v>
      </c>
      <c r="G655" s="266" t="str">
        <f>+IF(H655=0,"",'Ark1'!Q2140)</f>
        <v/>
      </c>
      <c r="H655" s="266">
        <f>+'Ark1'!R2140</f>
        <v>0</v>
      </c>
      <c r="I655" s="267" t="str">
        <f>+IF(H655=0,"",'Ark1'!AE2140)</f>
        <v/>
      </c>
      <c r="J655" s="267"/>
      <c r="K655" s="267" t="str">
        <f>+IF(H655=0,"",'Ark1'!AF2140)</f>
        <v/>
      </c>
      <c r="L655" s="268" t="str">
        <f>+IF(H655=0,"",'Ark1'!T2140)</f>
        <v/>
      </c>
      <c r="M655" s="267" t="str">
        <f>+IF(H655=0,"",'Ark1'!U2140)</f>
        <v/>
      </c>
      <c r="N655" s="267"/>
      <c r="O655" s="269" t="str">
        <f>+IF(H655=0,"",'Ark1'!W2140)</f>
        <v/>
      </c>
      <c r="P655" s="269" t="str">
        <f>+IF(H655=0,"",'Ark1'!X2140)</f>
        <v/>
      </c>
      <c r="Q655" s="269" t="str">
        <f>+IF(H655=0,"",'Ark1'!AG2140)</f>
        <v/>
      </c>
      <c r="R655" s="269" t="str">
        <f>+IF(H655=0,"",'Ark1'!AH2140)</f>
        <v/>
      </c>
      <c r="S655" s="269"/>
      <c r="T655" s="269"/>
      <c r="U655" s="269" t="str">
        <f>+IF(H655=0,"",'Ark1'!Y2140)</f>
        <v/>
      </c>
      <c r="V655" s="268" t="str">
        <f>+IF(H655=0,"",'Ark1'!AA2140)</f>
        <v/>
      </c>
      <c r="W655" s="269" t="str">
        <f t="shared" si="56"/>
        <v/>
      </c>
      <c r="X655" s="269" t="str">
        <f t="shared" si="57"/>
        <v/>
      </c>
      <c r="Y655" s="267" t="str">
        <f t="shared" si="58"/>
        <v/>
      </c>
      <c r="Z655" s="324"/>
      <c r="AD655" s="27"/>
      <c r="AG655" s="86"/>
      <c r="AH655" s="86"/>
      <c r="AI655" s="86"/>
      <c r="AK655" s="86"/>
      <c r="AL655" s="86"/>
      <c r="AM655" s="86"/>
      <c r="AN655" s="86"/>
      <c r="AO655" s="86"/>
      <c r="AP655" s="86"/>
      <c r="AQ655" s="86"/>
      <c r="AR655" s="86"/>
      <c r="AS655" s="86"/>
      <c r="AT655" s="86"/>
      <c r="AU655" s="86"/>
      <c r="AV655" s="86"/>
      <c r="AW655" s="86"/>
      <c r="AX655" s="86"/>
      <c r="AY655" s="86"/>
      <c r="AZ655" s="86"/>
      <c r="BA655" s="86"/>
      <c r="BB655" s="86"/>
      <c r="BC655" s="86"/>
      <c r="BD655" s="86"/>
      <c r="BE655" s="86"/>
      <c r="BF655" s="86"/>
      <c r="BG655" s="86"/>
      <c r="BH655" s="86"/>
      <c r="BI655" s="86"/>
      <c r="BJ655" s="86"/>
      <c r="BK655" s="86"/>
      <c r="BL655" s="86"/>
      <c r="BM655" s="86"/>
      <c r="BN655" s="86"/>
    </row>
    <row r="656" spans="1:66" s="28" customFormat="1">
      <c r="A656" s="324"/>
      <c r="B656" s="323">
        <f>+'Ark1'!C2141</f>
        <v>0</v>
      </c>
      <c r="C656" s="266">
        <f>+'Ark1'!L2141</f>
        <v>0</v>
      </c>
      <c r="D656" s="266" t="str">
        <f t="shared" si="55"/>
        <v>P-</v>
      </c>
      <c r="E656" s="266">
        <f>+'Ark1'!AP2141</f>
        <v>0</v>
      </c>
      <c r="F656" s="274" t="e">
        <f>VLOOKUP(E656,RNR!$D$2:$E$38,2)</f>
        <v>#N/A</v>
      </c>
      <c r="G656" s="266" t="str">
        <f>+IF(H656=0,"",'Ark1'!Q2141)</f>
        <v/>
      </c>
      <c r="H656" s="266">
        <f>+'Ark1'!R2141</f>
        <v>0</v>
      </c>
      <c r="I656" s="267" t="str">
        <f>+IF(H656=0,"",'Ark1'!AE2141)</f>
        <v/>
      </c>
      <c r="J656" s="267"/>
      <c r="K656" s="267" t="str">
        <f>+IF(H656=0,"",'Ark1'!AF2141)</f>
        <v/>
      </c>
      <c r="L656" s="268" t="str">
        <f>+IF(H656=0,"",'Ark1'!T2141)</f>
        <v/>
      </c>
      <c r="M656" s="267" t="str">
        <f>+IF(H656=0,"",'Ark1'!U2141)</f>
        <v/>
      </c>
      <c r="N656" s="267"/>
      <c r="O656" s="269" t="str">
        <f>+IF(H656=0,"",'Ark1'!W2141)</f>
        <v/>
      </c>
      <c r="P656" s="269" t="str">
        <f>+IF(H656=0,"",'Ark1'!X2141)</f>
        <v/>
      </c>
      <c r="Q656" s="269" t="str">
        <f>+IF(H656=0,"",'Ark1'!AG2141)</f>
        <v/>
      </c>
      <c r="R656" s="269" t="str">
        <f>+IF(H656=0,"",'Ark1'!AH2141)</f>
        <v/>
      </c>
      <c r="S656" s="269"/>
      <c r="T656" s="269"/>
      <c r="U656" s="269" t="str">
        <f>+IF(H656=0,"",'Ark1'!Y2141)</f>
        <v/>
      </c>
      <c r="V656" s="268" t="str">
        <f>+IF(H656=0,"",'Ark1'!AA2141)</f>
        <v/>
      </c>
      <c r="W656" s="269" t="str">
        <f t="shared" si="56"/>
        <v/>
      </c>
      <c r="X656" s="269" t="str">
        <f t="shared" si="57"/>
        <v/>
      </c>
      <c r="Y656" s="267" t="str">
        <f t="shared" si="58"/>
        <v/>
      </c>
      <c r="Z656" s="324"/>
      <c r="AD656" s="27"/>
      <c r="AG656" s="86"/>
      <c r="AH656" s="86"/>
      <c r="AI656" s="86"/>
      <c r="AK656" s="86"/>
      <c r="AL656" s="86"/>
      <c r="AM656" s="86"/>
      <c r="AN656" s="86"/>
      <c r="AO656" s="86"/>
      <c r="AP656" s="86"/>
      <c r="AQ656" s="86"/>
      <c r="AR656" s="86"/>
      <c r="AS656" s="86"/>
      <c r="AT656" s="86"/>
      <c r="AU656" s="86"/>
      <c r="AV656" s="86"/>
      <c r="AW656" s="86"/>
      <c r="AX656" s="86"/>
      <c r="AY656" s="86"/>
      <c r="AZ656" s="86"/>
      <c r="BA656" s="86"/>
      <c r="BB656" s="86"/>
      <c r="BC656" s="86"/>
      <c r="BD656" s="86"/>
      <c r="BE656" s="86"/>
      <c r="BF656" s="86"/>
      <c r="BG656" s="86"/>
      <c r="BH656" s="86"/>
      <c r="BI656" s="86"/>
      <c r="BJ656" s="86"/>
      <c r="BK656" s="86"/>
      <c r="BL656" s="86"/>
      <c r="BM656" s="86"/>
      <c r="BN656" s="86"/>
    </row>
    <row r="657" spans="1:66" s="28" customFormat="1">
      <c r="A657" s="324"/>
      <c r="B657" s="323">
        <f>+'Ark1'!C2142</f>
        <v>0</v>
      </c>
      <c r="C657" s="266">
        <f>+'Ark1'!L2142</f>
        <v>0</v>
      </c>
      <c r="D657" s="266" t="str">
        <f t="shared" si="55"/>
        <v>P-</v>
      </c>
      <c r="E657" s="266">
        <f>+'Ark1'!AP2142</f>
        <v>0</v>
      </c>
      <c r="F657" s="274" t="e">
        <f>VLOOKUP(E657,RNR!$D$2:$E$38,2)</f>
        <v>#N/A</v>
      </c>
      <c r="G657" s="266" t="str">
        <f>+IF(H657=0,"",'Ark1'!Q2142)</f>
        <v/>
      </c>
      <c r="H657" s="266">
        <f>+'Ark1'!R2142</f>
        <v>0</v>
      </c>
      <c r="I657" s="267" t="str">
        <f>+IF(H657=0,"",'Ark1'!AE2142)</f>
        <v/>
      </c>
      <c r="J657" s="267"/>
      <c r="K657" s="267" t="str">
        <f>+IF(H657=0,"",'Ark1'!AF2142)</f>
        <v/>
      </c>
      <c r="L657" s="268" t="str">
        <f>+IF(H657=0,"",'Ark1'!T2142)</f>
        <v/>
      </c>
      <c r="M657" s="267" t="str">
        <f>+IF(H657=0,"",'Ark1'!U2142)</f>
        <v/>
      </c>
      <c r="N657" s="267"/>
      <c r="O657" s="269" t="str">
        <f>+IF(H657=0,"",'Ark1'!W2142)</f>
        <v/>
      </c>
      <c r="P657" s="269" t="str">
        <f>+IF(H657=0,"",'Ark1'!X2142)</f>
        <v/>
      </c>
      <c r="Q657" s="269" t="str">
        <f>+IF(H657=0,"",'Ark1'!AG2142)</f>
        <v/>
      </c>
      <c r="R657" s="269" t="str">
        <f>+IF(H657=0,"",'Ark1'!AH2142)</f>
        <v/>
      </c>
      <c r="S657" s="269"/>
      <c r="T657" s="269"/>
      <c r="U657" s="269" t="str">
        <f>+IF(H657=0,"",'Ark1'!Y2142)</f>
        <v/>
      </c>
      <c r="V657" s="268" t="str">
        <f>+IF(H657=0,"",'Ark1'!AA2142)</f>
        <v/>
      </c>
      <c r="W657" s="269" t="str">
        <f t="shared" si="56"/>
        <v/>
      </c>
      <c r="X657" s="269" t="str">
        <f t="shared" si="57"/>
        <v/>
      </c>
      <c r="Y657" s="267" t="str">
        <f t="shared" si="58"/>
        <v/>
      </c>
      <c r="Z657" s="324"/>
      <c r="AD657" s="27"/>
      <c r="AG657" s="86"/>
      <c r="AH657" s="86"/>
      <c r="AI657" s="86"/>
      <c r="AK657" s="86"/>
      <c r="AL657" s="86"/>
      <c r="AM657" s="86"/>
      <c r="AN657" s="86"/>
      <c r="AO657" s="86"/>
      <c r="AP657" s="86"/>
      <c r="AQ657" s="86"/>
      <c r="AR657" s="86"/>
      <c r="AS657" s="86"/>
      <c r="AT657" s="86"/>
      <c r="AU657" s="86"/>
      <c r="AV657" s="86"/>
      <c r="AW657" s="86"/>
      <c r="AX657" s="86"/>
      <c r="AY657" s="86"/>
      <c r="AZ657" s="86"/>
      <c r="BA657" s="86"/>
      <c r="BB657" s="86"/>
      <c r="BC657" s="86"/>
      <c r="BD657" s="86"/>
      <c r="BE657" s="86"/>
      <c r="BF657" s="86"/>
      <c r="BG657" s="86"/>
      <c r="BH657" s="86"/>
      <c r="BI657" s="86"/>
      <c r="BJ657" s="86"/>
      <c r="BK657" s="86"/>
      <c r="BL657" s="86"/>
      <c r="BM657" s="86"/>
      <c r="BN657" s="86"/>
    </row>
    <row r="658" spans="1:66" s="28" customFormat="1">
      <c r="A658" s="324"/>
      <c r="B658" s="323">
        <f>+'Ark1'!C2143</f>
        <v>0</v>
      </c>
      <c r="C658" s="266">
        <f>+'Ark1'!L2143</f>
        <v>0</v>
      </c>
      <c r="D658" s="266" t="str">
        <f t="shared" si="55"/>
        <v>P-</v>
      </c>
      <c r="E658" s="266">
        <f>+'Ark1'!AP2143</f>
        <v>0</v>
      </c>
      <c r="F658" s="274" t="e">
        <f>VLOOKUP(E658,RNR!$D$2:$E$38,2)</f>
        <v>#N/A</v>
      </c>
      <c r="G658" s="266" t="str">
        <f>+IF(H658=0,"",'Ark1'!Q2143)</f>
        <v/>
      </c>
      <c r="H658" s="266">
        <f>+'Ark1'!R2143</f>
        <v>0</v>
      </c>
      <c r="I658" s="267" t="str">
        <f>+IF(H658=0,"",'Ark1'!AE2143)</f>
        <v/>
      </c>
      <c r="J658" s="267"/>
      <c r="K658" s="267" t="str">
        <f>+IF(H658=0,"",'Ark1'!AF2143)</f>
        <v/>
      </c>
      <c r="L658" s="268" t="str">
        <f>+IF(H658=0,"",'Ark1'!T2143)</f>
        <v/>
      </c>
      <c r="M658" s="267" t="str">
        <f>+IF(H658=0,"",'Ark1'!U2143)</f>
        <v/>
      </c>
      <c r="N658" s="267"/>
      <c r="O658" s="269" t="str">
        <f>+IF(H658=0,"",'Ark1'!W2143)</f>
        <v/>
      </c>
      <c r="P658" s="269" t="str">
        <f>+IF(H658=0,"",'Ark1'!X2143)</f>
        <v/>
      </c>
      <c r="Q658" s="269" t="str">
        <f>+IF(H658=0,"",'Ark1'!AG2143)</f>
        <v/>
      </c>
      <c r="R658" s="269" t="str">
        <f>+IF(H658=0,"",'Ark1'!AH2143)</f>
        <v/>
      </c>
      <c r="S658" s="269"/>
      <c r="T658" s="269"/>
      <c r="U658" s="269" t="str">
        <f>+IF(H658=0,"",'Ark1'!Y2143)</f>
        <v/>
      </c>
      <c r="V658" s="268" t="str">
        <f>+IF(H658=0,"",'Ark1'!AA2143)</f>
        <v/>
      </c>
      <c r="W658" s="269" t="str">
        <f t="shared" si="56"/>
        <v/>
      </c>
      <c r="X658" s="269" t="str">
        <f t="shared" si="57"/>
        <v/>
      </c>
      <c r="Y658" s="267" t="str">
        <f t="shared" si="58"/>
        <v/>
      </c>
      <c r="Z658" s="324"/>
      <c r="AD658" s="27"/>
      <c r="AG658" s="86"/>
      <c r="AH658" s="86"/>
      <c r="AI658" s="86"/>
      <c r="AK658" s="86"/>
      <c r="AL658" s="86"/>
      <c r="AM658" s="86"/>
      <c r="AN658" s="86"/>
      <c r="AO658" s="86"/>
      <c r="AP658" s="86"/>
      <c r="AQ658" s="86"/>
      <c r="AR658" s="86"/>
      <c r="AS658" s="86"/>
      <c r="AT658" s="86"/>
      <c r="AU658" s="86"/>
      <c r="AV658" s="86"/>
      <c r="AW658" s="86"/>
      <c r="AX658" s="86"/>
      <c r="AY658" s="86"/>
      <c r="AZ658" s="86"/>
      <c r="BA658" s="86"/>
      <c r="BB658" s="86"/>
      <c r="BC658" s="86"/>
      <c r="BD658" s="86"/>
      <c r="BE658" s="86"/>
      <c r="BF658" s="86"/>
      <c r="BG658" s="86"/>
      <c r="BH658" s="86"/>
      <c r="BI658" s="86"/>
      <c r="BJ658" s="86"/>
      <c r="BK658" s="86"/>
      <c r="BL658" s="86"/>
      <c r="BM658" s="86"/>
      <c r="BN658" s="86"/>
    </row>
    <row r="659" spans="1:66" s="28" customFormat="1">
      <c r="A659" s="324"/>
      <c r="B659" s="323">
        <f>+'Ark1'!C2144</f>
        <v>0</v>
      </c>
      <c r="C659" s="266">
        <f>+'Ark1'!L2144</f>
        <v>0</v>
      </c>
      <c r="D659" s="266" t="str">
        <f t="shared" si="55"/>
        <v>P-</v>
      </c>
      <c r="E659" s="266">
        <f>+'Ark1'!AP2144</f>
        <v>0</v>
      </c>
      <c r="F659" s="274" t="e">
        <f>VLOOKUP(E659,RNR!$D$2:$E$38,2)</f>
        <v>#N/A</v>
      </c>
      <c r="G659" s="266" t="str">
        <f>+IF(H659=0,"",'Ark1'!Q2144)</f>
        <v/>
      </c>
      <c r="H659" s="266">
        <f>+'Ark1'!R2144</f>
        <v>0</v>
      </c>
      <c r="I659" s="267" t="str">
        <f>+IF(H659=0,"",'Ark1'!AE2144)</f>
        <v/>
      </c>
      <c r="J659" s="267"/>
      <c r="K659" s="267" t="str">
        <f>+IF(H659=0,"",'Ark1'!AF2144)</f>
        <v/>
      </c>
      <c r="L659" s="268" t="str">
        <f>+IF(H659=0,"",'Ark1'!T2144)</f>
        <v/>
      </c>
      <c r="M659" s="267" t="str">
        <f>+IF(H659=0,"",'Ark1'!U2144)</f>
        <v/>
      </c>
      <c r="N659" s="267"/>
      <c r="O659" s="269" t="str">
        <f>+IF(H659=0,"",'Ark1'!W2144)</f>
        <v/>
      </c>
      <c r="P659" s="269" t="str">
        <f>+IF(H659=0,"",'Ark1'!X2144)</f>
        <v/>
      </c>
      <c r="Q659" s="269" t="str">
        <f>+IF(H659=0,"",'Ark1'!AG2144)</f>
        <v/>
      </c>
      <c r="R659" s="269" t="str">
        <f>+IF(H659=0,"",'Ark1'!AH2144)</f>
        <v/>
      </c>
      <c r="S659" s="269"/>
      <c r="T659" s="269"/>
      <c r="U659" s="269" t="str">
        <f>+IF(H659=0,"",'Ark1'!Y2144)</f>
        <v/>
      </c>
      <c r="V659" s="268" t="str">
        <f>+IF(H659=0,"",'Ark1'!AA2144)</f>
        <v/>
      </c>
      <c r="W659" s="269" t="str">
        <f t="shared" si="56"/>
        <v/>
      </c>
      <c r="X659" s="269" t="str">
        <f t="shared" si="57"/>
        <v/>
      </c>
      <c r="Y659" s="267" t="str">
        <f t="shared" si="58"/>
        <v/>
      </c>
      <c r="Z659" s="324"/>
      <c r="AD659" s="27"/>
      <c r="AG659" s="86"/>
      <c r="AH659" s="86"/>
      <c r="AI659" s="86"/>
      <c r="AK659" s="86"/>
      <c r="AL659" s="86"/>
      <c r="AM659" s="86"/>
      <c r="AN659" s="86"/>
      <c r="AO659" s="86"/>
      <c r="AP659" s="86"/>
      <c r="AQ659" s="86"/>
      <c r="AR659" s="86"/>
      <c r="AS659" s="86"/>
      <c r="AT659" s="86"/>
      <c r="AU659" s="86"/>
      <c r="AV659" s="86"/>
      <c r="AW659" s="86"/>
      <c r="AX659" s="86"/>
      <c r="AY659" s="86"/>
      <c r="AZ659" s="86"/>
      <c r="BA659" s="86"/>
      <c r="BB659" s="86"/>
      <c r="BC659" s="86"/>
      <c r="BD659" s="86"/>
      <c r="BE659" s="86"/>
      <c r="BF659" s="86"/>
      <c r="BG659" s="86"/>
      <c r="BH659" s="86"/>
      <c r="BI659" s="86"/>
      <c r="BJ659" s="86"/>
      <c r="BK659" s="86"/>
      <c r="BL659" s="86"/>
      <c r="BM659" s="86"/>
      <c r="BN659" s="86"/>
    </row>
    <row r="660" spans="1:66" s="28" customFormat="1">
      <c r="A660" s="324"/>
      <c r="B660" s="323">
        <f>+'Ark1'!C2145</f>
        <v>0</v>
      </c>
      <c r="C660" s="266">
        <f>+'Ark1'!L2145</f>
        <v>0</v>
      </c>
      <c r="D660" s="266" t="str">
        <f t="shared" si="55"/>
        <v>P-</v>
      </c>
      <c r="E660" s="266">
        <f>+'Ark1'!AP2145</f>
        <v>0</v>
      </c>
      <c r="F660" s="274" t="e">
        <f>VLOOKUP(E660,RNR!$D$2:$E$38,2)</f>
        <v>#N/A</v>
      </c>
      <c r="G660" s="266" t="str">
        <f>+IF(H660=0,"",'Ark1'!Q2145)</f>
        <v/>
      </c>
      <c r="H660" s="266">
        <f>+'Ark1'!R2145</f>
        <v>0</v>
      </c>
      <c r="I660" s="267" t="str">
        <f>+IF(H660=0,"",'Ark1'!AE2145)</f>
        <v/>
      </c>
      <c r="J660" s="267"/>
      <c r="K660" s="267" t="str">
        <f>+IF(H660=0,"",'Ark1'!AF2145)</f>
        <v/>
      </c>
      <c r="L660" s="268" t="str">
        <f>+IF(H660=0,"",'Ark1'!T2145)</f>
        <v/>
      </c>
      <c r="M660" s="267" t="str">
        <f>+IF(H660=0,"",'Ark1'!U2145)</f>
        <v/>
      </c>
      <c r="N660" s="267"/>
      <c r="O660" s="269" t="str">
        <f>+IF(H660=0,"",'Ark1'!W2145)</f>
        <v/>
      </c>
      <c r="P660" s="269" t="str">
        <f>+IF(H660=0,"",'Ark1'!X2145)</f>
        <v/>
      </c>
      <c r="Q660" s="269" t="str">
        <f>+IF(H660=0,"",'Ark1'!AG2145)</f>
        <v/>
      </c>
      <c r="R660" s="269" t="str">
        <f>+IF(H660=0,"",'Ark1'!AH2145)</f>
        <v/>
      </c>
      <c r="S660" s="269"/>
      <c r="T660" s="269"/>
      <c r="U660" s="269" t="str">
        <f>+IF(H660=0,"",'Ark1'!Y2145)</f>
        <v/>
      </c>
      <c r="V660" s="268" t="str">
        <f>+IF(H660=0,"",'Ark1'!AA2145)</f>
        <v/>
      </c>
      <c r="W660" s="269" t="str">
        <f t="shared" si="56"/>
        <v/>
      </c>
      <c r="X660" s="269" t="str">
        <f t="shared" si="57"/>
        <v/>
      </c>
      <c r="Y660" s="267" t="str">
        <f t="shared" si="58"/>
        <v/>
      </c>
      <c r="Z660" s="324"/>
      <c r="AD660" s="27"/>
      <c r="AG660" s="86"/>
      <c r="AH660" s="86"/>
      <c r="AI660" s="86"/>
      <c r="AK660" s="86"/>
      <c r="AL660" s="86"/>
      <c r="AM660" s="86"/>
      <c r="AN660" s="86"/>
      <c r="AO660" s="86"/>
      <c r="AP660" s="86"/>
      <c r="AQ660" s="86"/>
      <c r="AR660" s="86"/>
      <c r="AS660" s="86"/>
      <c r="AT660" s="86"/>
      <c r="AU660" s="86"/>
      <c r="AV660" s="86"/>
      <c r="AW660" s="86"/>
      <c r="AX660" s="86"/>
      <c r="AY660" s="86"/>
      <c r="AZ660" s="86"/>
      <c r="BA660" s="86"/>
      <c r="BB660" s="86"/>
      <c r="BC660" s="86"/>
      <c r="BD660" s="86"/>
      <c r="BE660" s="86"/>
      <c r="BF660" s="86"/>
      <c r="BG660" s="86"/>
      <c r="BH660" s="86"/>
      <c r="BI660" s="86"/>
      <c r="BJ660" s="86"/>
      <c r="BK660" s="86"/>
      <c r="BL660" s="86"/>
      <c r="BM660" s="86"/>
      <c r="BN660" s="86"/>
    </row>
    <row r="661" spans="1:66" s="28" customFormat="1">
      <c r="A661" s="324"/>
      <c r="B661" s="323">
        <f>+'Ark1'!C2146</f>
        <v>0</v>
      </c>
      <c r="C661" s="266">
        <f>+'Ark1'!L2146</f>
        <v>0</v>
      </c>
      <c r="D661" s="266" t="str">
        <f t="shared" si="55"/>
        <v>P-</v>
      </c>
      <c r="E661" s="266">
        <f>+'Ark1'!AP2146</f>
        <v>0</v>
      </c>
      <c r="F661" s="274" t="e">
        <f>VLOOKUP(E661,RNR!$D$2:$E$38,2)</f>
        <v>#N/A</v>
      </c>
      <c r="G661" s="266" t="str">
        <f>+IF(H661=0,"",'Ark1'!Q2146)</f>
        <v/>
      </c>
      <c r="H661" s="266">
        <f>+'Ark1'!R2146</f>
        <v>0</v>
      </c>
      <c r="I661" s="267" t="str">
        <f>+IF(H661=0,"",'Ark1'!AE2146)</f>
        <v/>
      </c>
      <c r="J661" s="267"/>
      <c r="K661" s="267" t="str">
        <f>+IF(H661=0,"",'Ark1'!AF2146)</f>
        <v/>
      </c>
      <c r="L661" s="268" t="str">
        <f>+IF(H661=0,"",'Ark1'!T2146)</f>
        <v/>
      </c>
      <c r="M661" s="267" t="str">
        <f>+IF(H661=0,"",'Ark1'!U2146)</f>
        <v/>
      </c>
      <c r="N661" s="267"/>
      <c r="O661" s="269" t="str">
        <f>+IF(H661=0,"",'Ark1'!W2146)</f>
        <v/>
      </c>
      <c r="P661" s="269" t="str">
        <f>+IF(H661=0,"",'Ark1'!X2146)</f>
        <v/>
      </c>
      <c r="Q661" s="269" t="str">
        <f>+IF(H661=0,"",'Ark1'!AG2146)</f>
        <v/>
      </c>
      <c r="R661" s="269" t="str">
        <f>+IF(H661=0,"",'Ark1'!AH2146)</f>
        <v/>
      </c>
      <c r="S661" s="269"/>
      <c r="T661" s="269"/>
      <c r="U661" s="269" t="str">
        <f>+IF(H661=0,"",'Ark1'!Y2146)</f>
        <v/>
      </c>
      <c r="V661" s="268" t="str">
        <f>+IF(H661=0,"",'Ark1'!AA2146)</f>
        <v/>
      </c>
      <c r="W661" s="269" t="str">
        <f t="shared" si="56"/>
        <v/>
      </c>
      <c r="X661" s="269" t="str">
        <f t="shared" si="57"/>
        <v/>
      </c>
      <c r="Y661" s="267" t="str">
        <f t="shared" si="58"/>
        <v/>
      </c>
      <c r="Z661" s="324"/>
      <c r="AD661" s="27"/>
      <c r="AG661" s="86"/>
      <c r="AH661" s="86"/>
      <c r="AI661" s="86"/>
      <c r="AK661" s="86"/>
      <c r="AL661" s="86"/>
      <c r="AM661" s="86"/>
      <c r="AN661" s="86"/>
      <c r="AO661" s="86"/>
      <c r="AP661" s="86"/>
      <c r="AQ661" s="86"/>
      <c r="AR661" s="86"/>
      <c r="AS661" s="86"/>
      <c r="AT661" s="86"/>
      <c r="AU661" s="86"/>
      <c r="AV661" s="86"/>
      <c r="AW661" s="86"/>
      <c r="AX661" s="86"/>
      <c r="AY661" s="86"/>
      <c r="AZ661" s="86"/>
      <c r="BA661" s="86"/>
      <c r="BB661" s="86"/>
      <c r="BC661" s="86"/>
      <c r="BD661" s="86"/>
      <c r="BE661" s="86"/>
      <c r="BF661" s="86"/>
      <c r="BG661" s="86"/>
      <c r="BH661" s="86"/>
      <c r="BI661" s="86"/>
      <c r="BJ661" s="86"/>
      <c r="BK661" s="86"/>
      <c r="BL661" s="86"/>
      <c r="BM661" s="86"/>
      <c r="BN661" s="86"/>
    </row>
    <row r="662" spans="1:66" s="28" customFormat="1">
      <c r="A662" s="324"/>
      <c r="B662" s="323">
        <f>+'Ark1'!C2147</f>
        <v>0</v>
      </c>
      <c r="C662" s="266">
        <f>+'Ark1'!L2147</f>
        <v>0</v>
      </c>
      <c r="D662" s="266" t="str">
        <f t="shared" si="55"/>
        <v>P-</v>
      </c>
      <c r="E662" s="266">
        <f>+'Ark1'!AP2147</f>
        <v>0</v>
      </c>
      <c r="F662" s="274" t="e">
        <f>VLOOKUP(E662,RNR!$D$2:$E$38,2)</f>
        <v>#N/A</v>
      </c>
      <c r="G662" s="266" t="str">
        <f>+IF(H662=0,"",'Ark1'!Q2147)</f>
        <v/>
      </c>
      <c r="H662" s="266">
        <f>+'Ark1'!R2147</f>
        <v>0</v>
      </c>
      <c r="I662" s="267" t="str">
        <f>+IF(H662=0,"",'Ark1'!AE2147)</f>
        <v/>
      </c>
      <c r="J662" s="267"/>
      <c r="K662" s="267" t="str">
        <f>+IF(H662=0,"",'Ark1'!AF2147)</f>
        <v/>
      </c>
      <c r="L662" s="268" t="str">
        <f>+IF(H662=0,"",'Ark1'!T2147)</f>
        <v/>
      </c>
      <c r="M662" s="267" t="str">
        <f>+IF(H662=0,"",'Ark1'!U2147)</f>
        <v/>
      </c>
      <c r="N662" s="267"/>
      <c r="O662" s="269" t="str">
        <f>+IF(H662=0,"",'Ark1'!W2147)</f>
        <v/>
      </c>
      <c r="P662" s="269" t="str">
        <f>+IF(H662=0,"",'Ark1'!X2147)</f>
        <v/>
      </c>
      <c r="Q662" s="269" t="str">
        <f>+IF(H662=0,"",'Ark1'!AG2147)</f>
        <v/>
      </c>
      <c r="R662" s="269" t="str">
        <f>+IF(H662=0,"",'Ark1'!AH2147)</f>
        <v/>
      </c>
      <c r="S662" s="269"/>
      <c r="T662" s="269"/>
      <c r="U662" s="269" t="str">
        <f>+IF(H662=0,"",'Ark1'!Y2147)</f>
        <v/>
      </c>
      <c r="V662" s="268" t="str">
        <f>+IF(H662=0,"",'Ark1'!AA2147)</f>
        <v/>
      </c>
      <c r="W662" s="269" t="str">
        <f t="shared" si="56"/>
        <v/>
      </c>
      <c r="X662" s="269" t="str">
        <f t="shared" si="57"/>
        <v/>
      </c>
      <c r="Y662" s="267" t="str">
        <f t="shared" si="58"/>
        <v/>
      </c>
      <c r="Z662" s="324"/>
      <c r="AD662" s="27"/>
      <c r="AG662" s="86"/>
      <c r="AH662" s="86"/>
      <c r="AI662" s="86"/>
      <c r="AK662" s="86"/>
      <c r="AL662" s="86"/>
      <c r="AM662" s="86"/>
      <c r="AN662" s="86"/>
      <c r="AO662" s="86"/>
      <c r="AP662" s="86"/>
      <c r="AQ662" s="86"/>
      <c r="AR662" s="86"/>
      <c r="AS662" s="86"/>
      <c r="AT662" s="86"/>
      <c r="AU662" s="86"/>
      <c r="AV662" s="86"/>
      <c r="AW662" s="86"/>
      <c r="AX662" s="86"/>
      <c r="AY662" s="86"/>
      <c r="AZ662" s="86"/>
      <c r="BA662" s="86"/>
      <c r="BB662" s="86"/>
      <c r="BC662" s="86"/>
      <c r="BD662" s="86"/>
      <c r="BE662" s="86"/>
      <c r="BF662" s="86"/>
      <c r="BG662" s="86"/>
      <c r="BH662" s="86"/>
      <c r="BI662" s="86"/>
      <c r="BJ662" s="86"/>
      <c r="BK662" s="86"/>
      <c r="BL662" s="86"/>
      <c r="BM662" s="86"/>
      <c r="BN662" s="86"/>
    </row>
    <row r="663" spans="1:66" s="28" customFormat="1">
      <c r="A663" s="324"/>
      <c r="B663" s="323">
        <f>+'Ark1'!C2148</f>
        <v>0</v>
      </c>
      <c r="C663" s="266">
        <f>+'Ark1'!L2148</f>
        <v>0</v>
      </c>
      <c r="D663" s="266" t="str">
        <f t="shared" si="55"/>
        <v>P-</v>
      </c>
      <c r="E663" s="266">
        <f>+'Ark1'!AP2148</f>
        <v>0</v>
      </c>
      <c r="F663" s="274" t="e">
        <f>VLOOKUP(E663,RNR!$D$2:$E$38,2)</f>
        <v>#N/A</v>
      </c>
      <c r="G663" s="266" t="str">
        <f>+IF(H663=0,"",'Ark1'!Q2148)</f>
        <v/>
      </c>
      <c r="H663" s="266">
        <f>+'Ark1'!R2148</f>
        <v>0</v>
      </c>
      <c r="I663" s="267" t="str">
        <f>+IF(H663=0,"",'Ark1'!AE2148)</f>
        <v/>
      </c>
      <c r="J663" s="267"/>
      <c r="K663" s="267" t="str">
        <f>+IF(H663=0,"",'Ark1'!AF2148)</f>
        <v/>
      </c>
      <c r="L663" s="268" t="str">
        <f>+IF(H663=0,"",'Ark1'!T2148)</f>
        <v/>
      </c>
      <c r="M663" s="267" t="str">
        <f>+IF(H663=0,"",'Ark1'!U2148)</f>
        <v/>
      </c>
      <c r="N663" s="267"/>
      <c r="O663" s="269" t="str">
        <f>+IF(H663=0,"",'Ark1'!W2148)</f>
        <v/>
      </c>
      <c r="P663" s="269" t="str">
        <f>+IF(H663=0,"",'Ark1'!X2148)</f>
        <v/>
      </c>
      <c r="Q663" s="269" t="str">
        <f>+IF(H663=0,"",'Ark1'!AG2148)</f>
        <v/>
      </c>
      <c r="R663" s="269" t="str">
        <f>+IF(H663=0,"",'Ark1'!AH2148)</f>
        <v/>
      </c>
      <c r="S663" s="269"/>
      <c r="T663" s="269"/>
      <c r="U663" s="269" t="str">
        <f>+IF(H663=0,"",'Ark1'!Y2148)</f>
        <v/>
      </c>
      <c r="V663" s="268" t="str">
        <f>+IF(H663=0,"",'Ark1'!AA2148)</f>
        <v/>
      </c>
      <c r="W663" s="269" t="str">
        <f t="shared" si="56"/>
        <v/>
      </c>
      <c r="X663" s="269" t="str">
        <f t="shared" si="57"/>
        <v/>
      </c>
      <c r="Y663" s="267" t="str">
        <f t="shared" si="58"/>
        <v/>
      </c>
      <c r="Z663" s="324"/>
      <c r="AD663" s="27"/>
      <c r="AG663" s="86"/>
      <c r="AH663" s="86"/>
      <c r="AI663" s="86"/>
      <c r="AK663" s="86"/>
      <c r="AL663" s="86"/>
      <c r="AM663" s="86"/>
      <c r="AN663" s="86"/>
      <c r="AO663" s="86"/>
      <c r="AP663" s="86"/>
      <c r="AQ663" s="86"/>
      <c r="AR663" s="86"/>
      <c r="AS663" s="86"/>
      <c r="AT663" s="86"/>
      <c r="AU663" s="86"/>
      <c r="AV663" s="86"/>
      <c r="AW663" s="86"/>
      <c r="AX663" s="86"/>
      <c r="AY663" s="86"/>
      <c r="AZ663" s="86"/>
      <c r="BA663" s="86"/>
      <c r="BB663" s="86"/>
      <c r="BC663" s="86"/>
      <c r="BD663" s="86"/>
      <c r="BE663" s="86"/>
      <c r="BF663" s="86"/>
      <c r="BG663" s="86"/>
      <c r="BH663" s="86"/>
      <c r="BI663" s="86"/>
      <c r="BJ663" s="86"/>
      <c r="BK663" s="86"/>
      <c r="BL663" s="86"/>
      <c r="BM663" s="86"/>
      <c r="BN663" s="86"/>
    </row>
    <row r="664" spans="1:66" s="28" customFormat="1">
      <c r="A664" s="324"/>
      <c r="B664" s="323">
        <f>+'Ark1'!C2149</f>
        <v>0</v>
      </c>
      <c r="C664" s="266">
        <f>+'Ark1'!L2149</f>
        <v>0</v>
      </c>
      <c r="D664" s="266" t="str">
        <f t="shared" si="55"/>
        <v>P-</v>
      </c>
      <c r="E664" s="266">
        <f>+'Ark1'!AP2149</f>
        <v>0</v>
      </c>
      <c r="F664" s="274" t="e">
        <f>VLOOKUP(E664,RNR!$D$2:$E$38,2)</f>
        <v>#N/A</v>
      </c>
      <c r="G664" s="266" t="str">
        <f>+IF(H664=0,"",'Ark1'!Q2149)</f>
        <v/>
      </c>
      <c r="H664" s="266">
        <f>+'Ark1'!R2149</f>
        <v>0</v>
      </c>
      <c r="I664" s="267" t="str">
        <f>+IF(H664=0,"",'Ark1'!AE2149)</f>
        <v/>
      </c>
      <c r="J664" s="267"/>
      <c r="K664" s="267" t="str">
        <f>+IF(H664=0,"",'Ark1'!AF2149)</f>
        <v/>
      </c>
      <c r="L664" s="268" t="str">
        <f>+IF(H664=0,"",'Ark1'!T2149)</f>
        <v/>
      </c>
      <c r="M664" s="267" t="str">
        <f>+IF(H664=0,"",'Ark1'!U2149)</f>
        <v/>
      </c>
      <c r="N664" s="267"/>
      <c r="O664" s="269" t="str">
        <f>+IF(H664=0,"",'Ark1'!W2149)</f>
        <v/>
      </c>
      <c r="P664" s="269" t="str">
        <f>+IF(H664=0,"",'Ark1'!X2149)</f>
        <v/>
      </c>
      <c r="Q664" s="269" t="str">
        <f>+IF(H664=0,"",'Ark1'!AG2149)</f>
        <v/>
      </c>
      <c r="R664" s="269" t="str">
        <f>+IF(H664=0,"",'Ark1'!AH2149)</f>
        <v/>
      </c>
      <c r="S664" s="269"/>
      <c r="T664" s="269"/>
      <c r="U664" s="269" t="str">
        <f>+IF(H664=0,"",'Ark1'!Y2149)</f>
        <v/>
      </c>
      <c r="V664" s="268" t="str">
        <f>+IF(H664=0,"",'Ark1'!AA2149)</f>
        <v/>
      </c>
      <c r="W664" s="269" t="str">
        <f t="shared" si="56"/>
        <v/>
      </c>
      <c r="X664" s="269" t="str">
        <f t="shared" si="57"/>
        <v/>
      </c>
      <c r="Y664" s="267" t="str">
        <f t="shared" si="58"/>
        <v/>
      </c>
      <c r="Z664" s="324"/>
      <c r="AD664" s="27"/>
      <c r="AG664" s="86"/>
      <c r="AH664" s="86"/>
      <c r="AI664" s="86"/>
      <c r="AK664" s="86"/>
      <c r="AL664" s="86"/>
      <c r="AM664" s="86"/>
      <c r="AN664" s="86"/>
      <c r="AO664" s="86"/>
      <c r="AP664" s="86"/>
      <c r="AQ664" s="86"/>
      <c r="AR664" s="86"/>
      <c r="AS664" s="86"/>
      <c r="AT664" s="86"/>
      <c r="AU664" s="86"/>
      <c r="AV664" s="86"/>
      <c r="AW664" s="86"/>
      <c r="AX664" s="86"/>
      <c r="AY664" s="86"/>
      <c r="AZ664" s="86"/>
      <c r="BA664" s="86"/>
      <c r="BB664" s="86"/>
      <c r="BC664" s="86"/>
      <c r="BD664" s="86"/>
      <c r="BE664" s="86"/>
      <c r="BF664" s="86"/>
      <c r="BG664" s="86"/>
      <c r="BH664" s="86"/>
      <c r="BI664" s="86"/>
      <c r="BJ664" s="86"/>
      <c r="BK664" s="86"/>
      <c r="BL664" s="86"/>
      <c r="BM664" s="86"/>
      <c r="BN664" s="86"/>
    </row>
    <row r="665" spans="1:66" s="28" customFormat="1">
      <c r="A665" s="324"/>
      <c r="B665" s="323">
        <f>+'Ark1'!C2150</f>
        <v>0</v>
      </c>
      <c r="C665" s="266">
        <f>+'Ark1'!L2150</f>
        <v>0</v>
      </c>
      <c r="D665" s="266" t="str">
        <f t="shared" si="55"/>
        <v>P-</v>
      </c>
      <c r="E665" s="266">
        <f>+'Ark1'!AP2150</f>
        <v>0</v>
      </c>
      <c r="F665" s="274" t="e">
        <f>VLOOKUP(E665,RNR!$D$2:$E$38,2)</f>
        <v>#N/A</v>
      </c>
      <c r="G665" s="266" t="str">
        <f>+IF(H665=0,"",'Ark1'!Q2150)</f>
        <v/>
      </c>
      <c r="H665" s="266">
        <f>+'Ark1'!R2150</f>
        <v>0</v>
      </c>
      <c r="I665" s="267" t="str">
        <f>+IF(H665=0,"",'Ark1'!AE2150)</f>
        <v/>
      </c>
      <c r="J665" s="267"/>
      <c r="K665" s="267" t="str">
        <f>+IF(H665=0,"",'Ark1'!AF2150)</f>
        <v/>
      </c>
      <c r="L665" s="268" t="str">
        <f>+IF(H665=0,"",'Ark1'!T2150)</f>
        <v/>
      </c>
      <c r="M665" s="267" t="str">
        <f>+IF(H665=0,"",'Ark1'!U2150)</f>
        <v/>
      </c>
      <c r="N665" s="267"/>
      <c r="O665" s="269" t="str">
        <f>+IF(H665=0,"",'Ark1'!W2150)</f>
        <v/>
      </c>
      <c r="P665" s="269" t="str">
        <f>+IF(H665=0,"",'Ark1'!X2150)</f>
        <v/>
      </c>
      <c r="Q665" s="269" t="str">
        <f>+IF(H665=0,"",'Ark1'!AG2150)</f>
        <v/>
      </c>
      <c r="R665" s="269" t="str">
        <f>+IF(H665=0,"",'Ark1'!AH2150)</f>
        <v/>
      </c>
      <c r="S665" s="269"/>
      <c r="T665" s="269"/>
      <c r="U665" s="269" t="str">
        <f>+IF(H665=0,"",'Ark1'!Y2150)</f>
        <v/>
      </c>
      <c r="V665" s="268" t="str">
        <f>+IF(H665=0,"",'Ark1'!AA2150)</f>
        <v/>
      </c>
      <c r="W665" s="269" t="str">
        <f t="shared" si="56"/>
        <v/>
      </c>
      <c r="X665" s="269" t="str">
        <f t="shared" si="57"/>
        <v/>
      </c>
      <c r="Y665" s="267" t="str">
        <f t="shared" si="58"/>
        <v/>
      </c>
      <c r="Z665" s="324"/>
      <c r="AD665" s="27"/>
      <c r="AG665" s="86"/>
      <c r="AH665" s="86"/>
      <c r="AI665" s="86"/>
      <c r="AK665" s="86"/>
      <c r="AL665" s="86"/>
      <c r="AM665" s="86"/>
      <c r="AN665" s="86"/>
      <c r="AO665" s="86"/>
      <c r="AP665" s="86"/>
      <c r="AQ665" s="86"/>
      <c r="AR665" s="86"/>
      <c r="AS665" s="86"/>
      <c r="AT665" s="86"/>
      <c r="AU665" s="86"/>
      <c r="AV665" s="86"/>
      <c r="AW665" s="86"/>
      <c r="AX665" s="86"/>
      <c r="AY665" s="86"/>
      <c r="AZ665" s="86"/>
      <c r="BA665" s="86"/>
      <c r="BB665" s="86"/>
      <c r="BC665" s="86"/>
      <c r="BD665" s="86"/>
      <c r="BE665" s="86"/>
      <c r="BF665" s="86"/>
      <c r="BG665" s="86"/>
      <c r="BH665" s="86"/>
      <c r="BI665" s="86"/>
      <c r="BJ665" s="86"/>
      <c r="BK665" s="86"/>
      <c r="BL665" s="86"/>
      <c r="BM665" s="86"/>
      <c r="BN665" s="86"/>
    </row>
    <row r="666" spans="1:66" s="28" customFormat="1">
      <c r="A666" s="324"/>
      <c r="B666" s="323">
        <f>+'Ark1'!C2151</f>
        <v>0</v>
      </c>
      <c r="C666" s="266">
        <f>+'Ark1'!L2151</f>
        <v>0</v>
      </c>
      <c r="D666" s="266" t="str">
        <f t="shared" si="55"/>
        <v>P-</v>
      </c>
      <c r="E666" s="266">
        <f>+'Ark1'!AP2151</f>
        <v>0</v>
      </c>
      <c r="F666" s="274" t="e">
        <f>VLOOKUP(E666,RNR!$D$2:$E$38,2)</f>
        <v>#N/A</v>
      </c>
      <c r="G666" s="266" t="str">
        <f>+IF(H666=0,"",'Ark1'!Q2151)</f>
        <v/>
      </c>
      <c r="H666" s="266">
        <f>+'Ark1'!R2151</f>
        <v>0</v>
      </c>
      <c r="I666" s="267" t="str">
        <f>+IF(H666=0,"",'Ark1'!AE2151)</f>
        <v/>
      </c>
      <c r="J666" s="267"/>
      <c r="K666" s="267" t="str">
        <f>+IF(H666=0,"",'Ark1'!AF2151)</f>
        <v/>
      </c>
      <c r="L666" s="268" t="str">
        <f>+IF(H666=0,"",'Ark1'!T2151)</f>
        <v/>
      </c>
      <c r="M666" s="267" t="str">
        <f>+IF(H666=0,"",'Ark1'!U2151)</f>
        <v/>
      </c>
      <c r="N666" s="267"/>
      <c r="O666" s="269" t="str">
        <f>+IF(H666=0,"",'Ark1'!W2151)</f>
        <v/>
      </c>
      <c r="P666" s="269" t="str">
        <f>+IF(H666=0,"",'Ark1'!X2151)</f>
        <v/>
      </c>
      <c r="Q666" s="269" t="str">
        <f>+IF(H666=0,"",'Ark1'!AG2151)</f>
        <v/>
      </c>
      <c r="R666" s="269" t="str">
        <f>+IF(H666=0,"",'Ark1'!AH2151)</f>
        <v/>
      </c>
      <c r="S666" s="269"/>
      <c r="T666" s="269"/>
      <c r="U666" s="269" t="str">
        <f>+IF(H666=0,"",'Ark1'!Y2151)</f>
        <v/>
      </c>
      <c r="V666" s="268" t="str">
        <f>+IF(H666=0,"",'Ark1'!AA2151)</f>
        <v/>
      </c>
      <c r="W666" s="269" t="str">
        <f t="shared" si="56"/>
        <v/>
      </c>
      <c r="X666" s="269" t="str">
        <f t="shared" si="57"/>
        <v/>
      </c>
      <c r="Y666" s="267" t="str">
        <f t="shared" si="58"/>
        <v/>
      </c>
      <c r="Z666" s="324"/>
      <c r="AD666" s="27"/>
      <c r="AG666" s="86"/>
      <c r="AH666" s="86"/>
      <c r="AI666" s="86"/>
      <c r="AK666" s="86"/>
      <c r="AL666" s="86"/>
      <c r="AM666" s="86"/>
      <c r="AN666" s="86"/>
      <c r="AO666" s="86"/>
      <c r="AP666" s="86"/>
      <c r="AQ666" s="86"/>
      <c r="AR666" s="86"/>
      <c r="AS666" s="86"/>
      <c r="AT666" s="86"/>
      <c r="AU666" s="86"/>
      <c r="AV666" s="86"/>
      <c r="AW666" s="86"/>
      <c r="AX666" s="86"/>
      <c r="AY666" s="86"/>
      <c r="AZ666" s="86"/>
      <c r="BA666" s="86"/>
      <c r="BB666" s="86"/>
      <c r="BC666" s="86"/>
      <c r="BD666" s="86"/>
      <c r="BE666" s="86"/>
      <c r="BF666" s="86"/>
      <c r="BG666" s="86"/>
      <c r="BH666" s="86"/>
      <c r="BI666" s="86"/>
      <c r="BJ666" s="86"/>
      <c r="BK666" s="86"/>
      <c r="BL666" s="86"/>
      <c r="BM666" s="86"/>
      <c r="BN666" s="86"/>
    </row>
    <row r="667" spans="1:66" s="28" customFormat="1">
      <c r="A667" s="324"/>
      <c r="B667" s="323">
        <f>+'Ark1'!C2152</f>
        <v>0</v>
      </c>
      <c r="C667" s="266">
        <f>+'Ark1'!L2152</f>
        <v>0</v>
      </c>
      <c r="D667" s="266" t="str">
        <f t="shared" si="55"/>
        <v>P-</v>
      </c>
      <c r="E667" s="266">
        <f>+'Ark1'!AP2152</f>
        <v>0</v>
      </c>
      <c r="F667" s="274" t="e">
        <f>VLOOKUP(E667,RNR!$D$2:$E$38,2)</f>
        <v>#N/A</v>
      </c>
      <c r="G667" s="266" t="str">
        <f>+IF(H667=0,"",'Ark1'!Q2152)</f>
        <v/>
      </c>
      <c r="H667" s="266">
        <f>+'Ark1'!R2152</f>
        <v>0</v>
      </c>
      <c r="I667" s="267" t="str">
        <f>+IF(H667=0,"",'Ark1'!AE2152)</f>
        <v/>
      </c>
      <c r="J667" s="267"/>
      <c r="K667" s="267" t="str">
        <f>+IF(H667=0,"",'Ark1'!AF2152)</f>
        <v/>
      </c>
      <c r="L667" s="268" t="str">
        <f>+IF(H667=0,"",'Ark1'!T2152)</f>
        <v/>
      </c>
      <c r="M667" s="267" t="str">
        <f>+IF(H667=0,"",'Ark1'!U2152)</f>
        <v/>
      </c>
      <c r="N667" s="267"/>
      <c r="O667" s="269" t="str">
        <f>+IF(H667=0,"",'Ark1'!W2152)</f>
        <v/>
      </c>
      <c r="P667" s="269" t="str">
        <f>+IF(H667=0,"",'Ark1'!X2152)</f>
        <v/>
      </c>
      <c r="Q667" s="269" t="str">
        <f>+IF(H667=0,"",'Ark1'!AG2152)</f>
        <v/>
      </c>
      <c r="R667" s="269" t="str">
        <f>+IF(H667=0,"",'Ark1'!AH2152)</f>
        <v/>
      </c>
      <c r="S667" s="269"/>
      <c r="T667" s="269"/>
      <c r="U667" s="269" t="str">
        <f>+IF(H667=0,"",'Ark1'!Y2152)</f>
        <v/>
      </c>
      <c r="V667" s="268" t="str">
        <f>+IF(H667=0,"",'Ark1'!AA2152)</f>
        <v/>
      </c>
      <c r="W667" s="269" t="str">
        <f t="shared" si="56"/>
        <v/>
      </c>
      <c r="X667" s="269" t="str">
        <f t="shared" si="57"/>
        <v/>
      </c>
      <c r="Y667" s="267" t="str">
        <f t="shared" si="58"/>
        <v/>
      </c>
      <c r="Z667" s="324"/>
      <c r="AD667" s="27"/>
      <c r="AG667" s="86"/>
      <c r="AH667" s="86"/>
      <c r="AI667" s="86"/>
      <c r="AK667" s="86"/>
      <c r="AL667" s="86"/>
      <c r="AM667" s="86"/>
      <c r="AN667" s="86"/>
      <c r="AO667" s="86"/>
      <c r="AP667" s="86"/>
      <c r="AQ667" s="86"/>
      <c r="AR667" s="86"/>
      <c r="AS667" s="86"/>
      <c r="AT667" s="86"/>
      <c r="AU667" s="86"/>
      <c r="AV667" s="86"/>
      <c r="AW667" s="86"/>
      <c r="AX667" s="86"/>
      <c r="AY667" s="86"/>
      <c r="AZ667" s="86"/>
      <c r="BA667" s="86"/>
      <c r="BB667" s="86"/>
      <c r="BC667" s="86"/>
      <c r="BD667" s="86"/>
      <c r="BE667" s="86"/>
      <c r="BF667" s="86"/>
      <c r="BG667" s="86"/>
      <c r="BH667" s="86"/>
      <c r="BI667" s="86"/>
      <c r="BJ667" s="86"/>
      <c r="BK667" s="86"/>
      <c r="BL667" s="86"/>
      <c r="BM667" s="86"/>
      <c r="BN667" s="86"/>
    </row>
    <row r="668" spans="1:66" s="28" customFormat="1">
      <c r="A668" s="324"/>
      <c r="B668" s="323">
        <f>+'Ark1'!C2153</f>
        <v>0</v>
      </c>
      <c r="C668" s="266">
        <f>+'Ark1'!L2153</f>
        <v>0</v>
      </c>
      <c r="D668" s="266" t="str">
        <f t="shared" si="55"/>
        <v>P-</v>
      </c>
      <c r="E668" s="266">
        <f>+'Ark1'!AP2153</f>
        <v>0</v>
      </c>
      <c r="F668" s="274" t="e">
        <f>VLOOKUP(E668,RNR!$D$2:$E$38,2)</f>
        <v>#N/A</v>
      </c>
      <c r="G668" s="266" t="str">
        <f>+IF(H668=0,"",'Ark1'!Q2153)</f>
        <v/>
      </c>
      <c r="H668" s="266">
        <f>+'Ark1'!R2153</f>
        <v>0</v>
      </c>
      <c r="I668" s="267" t="str">
        <f>+IF(H668=0,"",'Ark1'!AE2153)</f>
        <v/>
      </c>
      <c r="J668" s="267"/>
      <c r="K668" s="267" t="str">
        <f>+IF(H668=0,"",'Ark1'!AF2153)</f>
        <v/>
      </c>
      <c r="L668" s="268" t="str">
        <f>+IF(H668=0,"",'Ark1'!T2153)</f>
        <v/>
      </c>
      <c r="M668" s="267" t="str">
        <f>+IF(H668=0,"",'Ark1'!U2153)</f>
        <v/>
      </c>
      <c r="N668" s="267"/>
      <c r="O668" s="269" t="str">
        <f>+IF(H668=0,"",'Ark1'!W2153)</f>
        <v/>
      </c>
      <c r="P668" s="269" t="str">
        <f>+IF(H668=0,"",'Ark1'!X2153)</f>
        <v/>
      </c>
      <c r="Q668" s="269" t="str">
        <f>+IF(H668=0,"",'Ark1'!AG2153)</f>
        <v/>
      </c>
      <c r="R668" s="269" t="str">
        <f>+IF(H668=0,"",'Ark1'!AH2153)</f>
        <v/>
      </c>
      <c r="S668" s="269"/>
      <c r="T668" s="269"/>
      <c r="U668" s="269" t="str">
        <f>+IF(H668=0,"",'Ark1'!Y2153)</f>
        <v/>
      </c>
      <c r="V668" s="268" t="str">
        <f>+IF(H668=0,"",'Ark1'!AA2153)</f>
        <v/>
      </c>
      <c r="W668" s="269" t="str">
        <f t="shared" si="56"/>
        <v/>
      </c>
      <c r="X668" s="269" t="str">
        <f t="shared" si="57"/>
        <v/>
      </c>
      <c r="Y668" s="267" t="str">
        <f t="shared" si="58"/>
        <v/>
      </c>
      <c r="Z668" s="324"/>
      <c r="AD668" s="27"/>
      <c r="AG668" s="86"/>
      <c r="AH668" s="86"/>
      <c r="AI668" s="86"/>
      <c r="AK668" s="86"/>
      <c r="AL668" s="86"/>
      <c r="AM668" s="86"/>
      <c r="AN668" s="86"/>
      <c r="AO668" s="86"/>
      <c r="AP668" s="86"/>
      <c r="AQ668" s="86"/>
      <c r="AR668" s="86"/>
      <c r="AS668" s="86"/>
      <c r="AT668" s="86"/>
      <c r="AU668" s="86"/>
      <c r="AV668" s="86"/>
      <c r="AW668" s="86"/>
      <c r="AX668" s="86"/>
      <c r="AY668" s="86"/>
      <c r="AZ668" s="86"/>
      <c r="BA668" s="86"/>
      <c r="BB668" s="86"/>
      <c r="BC668" s="86"/>
      <c r="BD668" s="86"/>
      <c r="BE668" s="86"/>
      <c r="BF668" s="86"/>
      <c r="BG668" s="86"/>
      <c r="BH668" s="86"/>
      <c r="BI668" s="86"/>
      <c r="BJ668" s="86"/>
      <c r="BK668" s="86"/>
      <c r="BL668" s="86"/>
      <c r="BM668" s="86"/>
      <c r="BN668" s="86"/>
    </row>
    <row r="669" spans="1:66" s="28" customFormat="1">
      <c r="A669" s="324"/>
      <c r="B669" s="323">
        <f>+'Ark1'!C2154</f>
        <v>0</v>
      </c>
      <c r="C669" s="266">
        <f>+'Ark1'!L2154</f>
        <v>0</v>
      </c>
      <c r="D669" s="266" t="str">
        <f t="shared" si="55"/>
        <v>P-</v>
      </c>
      <c r="E669" s="266">
        <f>+'Ark1'!AP2154</f>
        <v>0</v>
      </c>
      <c r="F669" s="274" t="e">
        <f>VLOOKUP(E669,RNR!$D$2:$E$38,2)</f>
        <v>#N/A</v>
      </c>
      <c r="G669" s="266" t="str">
        <f>+IF(H669=0,"",'Ark1'!Q2154)</f>
        <v/>
      </c>
      <c r="H669" s="266">
        <f>+'Ark1'!R2154</f>
        <v>0</v>
      </c>
      <c r="I669" s="267" t="str">
        <f>+IF(H669=0,"",'Ark1'!AE2154)</f>
        <v/>
      </c>
      <c r="J669" s="267"/>
      <c r="K669" s="267" t="str">
        <f>+IF(H669=0,"",'Ark1'!AF2154)</f>
        <v/>
      </c>
      <c r="L669" s="268" t="str">
        <f>+IF(H669=0,"",'Ark1'!T2154)</f>
        <v/>
      </c>
      <c r="M669" s="267" t="str">
        <f>+IF(H669=0,"",'Ark1'!U2154)</f>
        <v/>
      </c>
      <c r="N669" s="267"/>
      <c r="O669" s="269" t="str">
        <f>+IF(H669=0,"",'Ark1'!W2154)</f>
        <v/>
      </c>
      <c r="P669" s="269" t="str">
        <f>+IF(H669=0,"",'Ark1'!X2154)</f>
        <v/>
      </c>
      <c r="Q669" s="269" t="str">
        <f>+IF(H669=0,"",'Ark1'!AG2154)</f>
        <v/>
      </c>
      <c r="R669" s="269" t="str">
        <f>+IF(H669=0,"",'Ark1'!AH2154)</f>
        <v/>
      </c>
      <c r="S669" s="269"/>
      <c r="T669" s="269"/>
      <c r="U669" s="269" t="str">
        <f>+IF(H669=0,"",'Ark1'!Y2154)</f>
        <v/>
      </c>
      <c r="V669" s="268" t="str">
        <f>+IF(H669=0,"",'Ark1'!AA2154)</f>
        <v/>
      </c>
      <c r="W669" s="269" t="str">
        <f t="shared" si="56"/>
        <v/>
      </c>
      <c r="X669" s="269" t="str">
        <f t="shared" si="57"/>
        <v/>
      </c>
      <c r="Y669" s="267" t="str">
        <f t="shared" si="58"/>
        <v/>
      </c>
      <c r="Z669" s="324"/>
      <c r="AD669" s="27"/>
      <c r="AG669" s="86"/>
      <c r="AH669" s="86"/>
      <c r="AI669" s="86"/>
      <c r="AK669" s="86"/>
      <c r="AL669" s="86"/>
      <c r="AM669" s="86"/>
      <c r="AN669" s="86"/>
      <c r="AO669" s="86"/>
      <c r="AP669" s="86"/>
      <c r="AQ669" s="86"/>
      <c r="AR669" s="86"/>
      <c r="AS669" s="86"/>
      <c r="AT669" s="86"/>
      <c r="AU669" s="86"/>
      <c r="AV669" s="86"/>
      <c r="AW669" s="86"/>
      <c r="AX669" s="86"/>
      <c r="AY669" s="86"/>
      <c r="AZ669" s="86"/>
      <c r="BA669" s="86"/>
      <c r="BB669" s="86"/>
      <c r="BC669" s="86"/>
      <c r="BD669" s="86"/>
      <c r="BE669" s="86"/>
      <c r="BF669" s="86"/>
      <c r="BG669" s="86"/>
      <c r="BH669" s="86"/>
      <c r="BI669" s="86"/>
      <c r="BJ669" s="86"/>
      <c r="BK669" s="86"/>
      <c r="BL669" s="86"/>
      <c r="BM669" s="86"/>
      <c r="BN669" s="86"/>
    </row>
    <row r="670" spans="1:66" s="28" customFormat="1">
      <c r="A670" s="324"/>
      <c r="B670" s="323">
        <f>+'Ark1'!C2155</f>
        <v>0</v>
      </c>
      <c r="C670" s="266">
        <f>+'Ark1'!L2155</f>
        <v>0</v>
      </c>
      <c r="D670" s="266" t="str">
        <f t="shared" si="55"/>
        <v>P-</v>
      </c>
      <c r="E670" s="266">
        <f>+'Ark1'!AP2155</f>
        <v>0</v>
      </c>
      <c r="F670" s="274" t="e">
        <f>VLOOKUP(E670,RNR!$D$2:$E$38,2)</f>
        <v>#N/A</v>
      </c>
      <c r="G670" s="266" t="str">
        <f>+IF(H670=0,"",'Ark1'!Q2155)</f>
        <v/>
      </c>
      <c r="H670" s="266">
        <f>+'Ark1'!R2155</f>
        <v>0</v>
      </c>
      <c r="I670" s="267" t="str">
        <f>+IF(H670=0,"",'Ark1'!AE2155)</f>
        <v/>
      </c>
      <c r="J670" s="267"/>
      <c r="K670" s="267" t="str">
        <f>+IF(H670=0,"",'Ark1'!AF2155)</f>
        <v/>
      </c>
      <c r="L670" s="268" t="str">
        <f>+IF(H670=0,"",'Ark1'!T2155)</f>
        <v/>
      </c>
      <c r="M670" s="267" t="str">
        <f>+IF(H670=0,"",'Ark1'!U2155)</f>
        <v/>
      </c>
      <c r="N670" s="267"/>
      <c r="O670" s="269" t="str">
        <f>+IF(H670=0,"",'Ark1'!W2155)</f>
        <v/>
      </c>
      <c r="P670" s="269" t="str">
        <f>+IF(H670=0,"",'Ark1'!X2155)</f>
        <v/>
      </c>
      <c r="Q670" s="269" t="str">
        <f>+IF(H670=0,"",'Ark1'!AG2155)</f>
        <v/>
      </c>
      <c r="R670" s="269" t="str">
        <f>+IF(H670=0,"",'Ark1'!AH2155)</f>
        <v/>
      </c>
      <c r="S670" s="269"/>
      <c r="T670" s="269"/>
      <c r="U670" s="269" t="str">
        <f>+IF(H670=0,"",'Ark1'!Y2155)</f>
        <v/>
      </c>
      <c r="V670" s="268" t="str">
        <f>+IF(H670=0,"",'Ark1'!AA2155)</f>
        <v/>
      </c>
      <c r="W670" s="269" t="str">
        <f t="shared" si="56"/>
        <v/>
      </c>
      <c r="X670" s="269" t="str">
        <f t="shared" si="57"/>
        <v/>
      </c>
      <c r="Y670" s="267" t="str">
        <f t="shared" si="58"/>
        <v/>
      </c>
      <c r="Z670" s="324"/>
      <c r="AD670" s="27"/>
      <c r="AG670" s="86"/>
      <c r="AH670" s="86"/>
      <c r="AI670" s="86"/>
      <c r="AK670" s="86"/>
      <c r="AL670" s="86"/>
      <c r="AM670" s="86"/>
      <c r="AN670" s="86"/>
      <c r="AO670" s="86"/>
      <c r="AP670" s="86"/>
      <c r="AQ670" s="86"/>
      <c r="AR670" s="86"/>
      <c r="AS670" s="86"/>
      <c r="AT670" s="86"/>
      <c r="AU670" s="86"/>
      <c r="AV670" s="86"/>
      <c r="AW670" s="86"/>
      <c r="AX670" s="86"/>
      <c r="AY670" s="86"/>
      <c r="AZ670" s="86"/>
      <c r="BA670" s="86"/>
      <c r="BB670" s="86"/>
      <c r="BC670" s="86"/>
      <c r="BD670" s="86"/>
      <c r="BE670" s="86"/>
      <c r="BF670" s="86"/>
      <c r="BG670" s="86"/>
      <c r="BH670" s="86"/>
      <c r="BI670" s="86"/>
      <c r="BJ670" s="86"/>
      <c r="BK670" s="86"/>
      <c r="BL670" s="86"/>
      <c r="BM670" s="86"/>
      <c r="BN670" s="86"/>
    </row>
    <row r="671" spans="1:66" s="28" customFormat="1">
      <c r="A671" s="324"/>
      <c r="B671" s="323">
        <f>+'Ark1'!C2156</f>
        <v>0</v>
      </c>
      <c r="C671" s="266">
        <f>+'Ark1'!L2156</f>
        <v>0</v>
      </c>
      <c r="D671" s="266" t="str">
        <f t="shared" si="55"/>
        <v>P-</v>
      </c>
      <c r="E671" s="266">
        <f>+'Ark1'!AP2156</f>
        <v>0</v>
      </c>
      <c r="F671" s="274" t="e">
        <f>VLOOKUP(E671,RNR!$D$2:$E$38,2)</f>
        <v>#N/A</v>
      </c>
      <c r="G671" s="266" t="str">
        <f>+IF(H671=0,"",'Ark1'!Q2156)</f>
        <v/>
      </c>
      <c r="H671" s="266">
        <f>+'Ark1'!R2156</f>
        <v>0</v>
      </c>
      <c r="I671" s="267" t="str">
        <f>+IF(H671=0,"",'Ark1'!AE2156)</f>
        <v/>
      </c>
      <c r="J671" s="267"/>
      <c r="K671" s="267" t="str">
        <f>+IF(H671=0,"",'Ark1'!AF2156)</f>
        <v/>
      </c>
      <c r="L671" s="268" t="str">
        <f>+IF(H671=0,"",'Ark1'!T2156)</f>
        <v/>
      </c>
      <c r="M671" s="267" t="str">
        <f>+IF(H671=0,"",'Ark1'!U2156)</f>
        <v/>
      </c>
      <c r="N671" s="267"/>
      <c r="O671" s="269" t="str">
        <f>+IF(H671=0,"",'Ark1'!W2156)</f>
        <v/>
      </c>
      <c r="P671" s="269" t="str">
        <f>+IF(H671=0,"",'Ark1'!X2156)</f>
        <v/>
      </c>
      <c r="Q671" s="269" t="str">
        <f>+IF(H671=0,"",'Ark1'!AG2156)</f>
        <v/>
      </c>
      <c r="R671" s="269" t="str">
        <f>+IF(H671=0,"",'Ark1'!AH2156)</f>
        <v/>
      </c>
      <c r="S671" s="269"/>
      <c r="T671" s="269"/>
      <c r="U671" s="269" t="str">
        <f>+IF(H671=0,"",'Ark1'!Y2156)</f>
        <v/>
      </c>
      <c r="V671" s="268" t="str">
        <f>+IF(H671=0,"",'Ark1'!AA2156)</f>
        <v/>
      </c>
      <c r="W671" s="269" t="str">
        <f t="shared" si="56"/>
        <v/>
      </c>
      <c r="X671" s="269" t="str">
        <f t="shared" si="57"/>
        <v/>
      </c>
      <c r="Y671" s="267" t="str">
        <f t="shared" si="58"/>
        <v/>
      </c>
      <c r="Z671" s="324"/>
      <c r="AD671" s="27"/>
      <c r="AG671" s="86"/>
      <c r="AH671" s="86"/>
      <c r="AI671" s="86"/>
      <c r="AK671" s="86"/>
      <c r="AL671" s="86"/>
      <c r="AM671" s="86"/>
      <c r="AN671" s="86"/>
      <c r="AO671" s="86"/>
      <c r="AP671" s="86"/>
      <c r="AQ671" s="86"/>
      <c r="AR671" s="86"/>
      <c r="AS671" s="86"/>
      <c r="AT671" s="86"/>
      <c r="AU671" s="86"/>
      <c r="AV671" s="86"/>
      <c r="AW671" s="86"/>
      <c r="AX671" s="86"/>
      <c r="AY671" s="86"/>
      <c r="AZ671" s="86"/>
      <c r="BA671" s="86"/>
      <c r="BB671" s="86"/>
      <c r="BC671" s="86"/>
      <c r="BD671" s="86"/>
      <c r="BE671" s="86"/>
      <c r="BF671" s="86"/>
      <c r="BG671" s="86"/>
      <c r="BH671" s="86"/>
      <c r="BI671" s="86"/>
      <c r="BJ671" s="86"/>
      <c r="BK671" s="86"/>
      <c r="BL671" s="86"/>
      <c r="BM671" s="86"/>
      <c r="BN671" s="86"/>
    </row>
    <row r="672" spans="1:66" s="28" customFormat="1">
      <c r="A672" s="324"/>
      <c r="B672" s="324"/>
      <c r="C672" s="324"/>
      <c r="D672" s="324"/>
      <c r="E672" s="324"/>
      <c r="F672" s="324"/>
      <c r="G672" s="324"/>
      <c r="H672" s="324"/>
      <c r="I672" s="325"/>
      <c r="J672" s="325"/>
      <c r="K672" s="325"/>
      <c r="L672" s="326"/>
      <c r="M672" s="325"/>
      <c r="N672" s="325"/>
      <c r="O672" s="327"/>
      <c r="P672" s="327"/>
      <c r="Q672" s="327"/>
      <c r="R672" s="327"/>
      <c r="S672" s="327"/>
      <c r="T672" s="327"/>
      <c r="U672" s="327"/>
      <c r="V672" s="326"/>
      <c r="W672" s="327"/>
      <c r="X672" s="327"/>
      <c r="Y672" s="325"/>
      <c r="Z672" s="324"/>
      <c r="AD672" s="27"/>
      <c r="AG672" s="86"/>
      <c r="AH672" s="86"/>
      <c r="AI672" s="86"/>
      <c r="AK672" s="86"/>
      <c r="AL672" s="86"/>
      <c r="AM672" s="86"/>
      <c r="AN672" s="86"/>
      <c r="AO672" s="86"/>
      <c r="AP672" s="86"/>
      <c r="AQ672" s="86"/>
      <c r="AR672" s="86"/>
      <c r="AS672" s="86"/>
      <c r="AT672" s="86"/>
      <c r="AU672" s="86"/>
      <c r="AV672" s="86"/>
      <c r="AW672" s="86"/>
      <c r="AX672" s="86"/>
      <c r="AY672" s="86"/>
      <c r="AZ672" s="86"/>
      <c r="BA672" s="86"/>
      <c r="BB672" s="86"/>
      <c r="BC672" s="86"/>
      <c r="BD672" s="86"/>
      <c r="BE672" s="86"/>
      <c r="BF672" s="86"/>
      <c r="BG672" s="86"/>
      <c r="BH672" s="86"/>
      <c r="BI672" s="86"/>
      <c r="BJ672" s="86"/>
      <c r="BK672" s="86"/>
      <c r="BL672" s="86"/>
      <c r="BM672" s="86"/>
      <c r="BN672" s="86"/>
    </row>
    <row r="673" spans="1:66" ht="19.8">
      <c r="A673" s="324"/>
      <c r="B673" s="324"/>
      <c r="C673" s="328" t="s">
        <v>0</v>
      </c>
      <c r="D673" s="329"/>
      <c r="E673" s="279" t="str">
        <f>+D58</f>
        <v>P</v>
      </c>
      <c r="F673" s="324"/>
      <c r="G673" s="324"/>
      <c r="H673" s="279">
        <f>SUM(H675:H728)</f>
        <v>0</v>
      </c>
      <c r="I673" s="324"/>
      <c r="J673" s="325"/>
      <c r="K673" s="324"/>
      <c r="L673" s="324"/>
      <c r="M673" s="324"/>
      <c r="N673" s="324"/>
      <c r="O673" s="327"/>
      <c r="P673" s="327"/>
      <c r="Q673" s="324"/>
      <c r="R673" s="327"/>
      <c r="S673" s="327"/>
      <c r="T673" s="327"/>
      <c r="U673" s="327"/>
      <c r="V673" s="324"/>
      <c r="W673" s="324"/>
      <c r="X673" s="327"/>
      <c r="Y673" s="327"/>
      <c r="Z673" s="324"/>
      <c r="AA673" s="249"/>
      <c r="AC673" s="28"/>
      <c r="AD673" s="27"/>
      <c r="AE673" s="250"/>
      <c r="AF673" s="86"/>
      <c r="AJ673" s="86"/>
      <c r="BB673" s="262"/>
    </row>
    <row r="674" spans="1:66" ht="19.8">
      <c r="A674" s="324"/>
      <c r="B674" s="324"/>
      <c r="C674" s="324"/>
      <c r="D674" s="324"/>
      <c r="E674" s="324"/>
      <c r="F674" s="324"/>
      <c r="G674" s="324"/>
      <c r="H674" s="324"/>
      <c r="I674" s="325"/>
      <c r="J674" s="324"/>
      <c r="K674" s="325"/>
      <c r="L674" s="324"/>
      <c r="M674" s="324"/>
      <c r="N674" s="324"/>
      <c r="O674" s="327"/>
      <c r="P674" s="327"/>
      <c r="Q674" s="324"/>
      <c r="R674" s="327"/>
      <c r="S674" s="327"/>
      <c r="T674" s="327"/>
      <c r="U674" s="327"/>
      <c r="V674" s="324"/>
      <c r="W674" s="324"/>
      <c r="X674" s="327"/>
      <c r="Y674" s="330" t="s">
        <v>4</v>
      </c>
      <c r="Z674" s="324"/>
      <c r="AA674" s="249"/>
      <c r="AC674" s="28"/>
      <c r="AD674" s="27"/>
      <c r="AE674" s="250"/>
      <c r="AF674" s="86"/>
      <c r="AJ674" s="86"/>
      <c r="BB674" s="262"/>
    </row>
    <row r="675" spans="1:66" s="28" customFormat="1">
      <c r="A675" s="324"/>
      <c r="B675" s="323">
        <f>+'Ark1'!C2157</f>
        <v>0</v>
      </c>
      <c r="C675" s="266">
        <f>+'Ark1'!L2157</f>
        <v>0</v>
      </c>
      <c r="D675" s="266" t="str">
        <f t="shared" ref="D675:D709" si="59">+D58</f>
        <v>P</v>
      </c>
      <c r="E675" s="266">
        <f>+'Ark1'!AP2157</f>
        <v>0</v>
      </c>
      <c r="F675" s="274" t="e">
        <f>VLOOKUP(E675,RNR!$D$2:$E$38,2)</f>
        <v>#N/A</v>
      </c>
      <c r="G675" s="266" t="str">
        <f>+IF(H675=0,"",'Ark1'!Q2157)</f>
        <v/>
      </c>
      <c r="H675" s="266">
        <f>+'Ark1'!R2157</f>
        <v>0</v>
      </c>
      <c r="I675" s="267" t="str">
        <f>+IF(H675=0,"",'Ark1'!AE2157)</f>
        <v/>
      </c>
      <c r="J675" s="267"/>
      <c r="K675" s="267" t="str">
        <f>+IF(H675=0,"",'Ark1'!AF2157)</f>
        <v/>
      </c>
      <c r="L675" s="268" t="str">
        <f>+IF(H675=0,"",'Ark1'!T2157)</f>
        <v/>
      </c>
      <c r="M675" s="267" t="str">
        <f>+IF(H675=0,"",'Ark1'!U2157)</f>
        <v/>
      </c>
      <c r="N675" s="267"/>
      <c r="O675" s="269" t="str">
        <f>+IF(H675=0,"",'Ark1'!W2157)</f>
        <v/>
      </c>
      <c r="P675" s="269" t="str">
        <f>+IF(H675=0,"",'Ark1'!X2157)</f>
        <v/>
      </c>
      <c r="Q675" s="269" t="str">
        <f>+IF(H675=0,"",'Ark1'!AG2157)</f>
        <v/>
      </c>
      <c r="R675" s="269" t="str">
        <f>+IF(H675=0,"",'Ark1'!AH2157)</f>
        <v/>
      </c>
      <c r="S675" s="269"/>
      <c r="T675" s="269"/>
      <c r="U675" s="269" t="str">
        <f>+IF(H675=0,"",'Ark1'!Y2157)</f>
        <v/>
      </c>
      <c r="V675" s="268" t="str">
        <f>+IF(H675=0,"",'Ark1'!AA2157)</f>
        <v/>
      </c>
      <c r="W675" s="269" t="str">
        <f t="shared" ref="W675:W709" si="60">IF(H675=0,"",1000*M675/Q675)</f>
        <v/>
      </c>
      <c r="X675" s="269" t="str">
        <f t="shared" ref="X675:X709" si="61">IF(H675=0,"",M675/C675)</f>
        <v/>
      </c>
      <c r="Y675" s="267" t="str">
        <f t="shared" ref="Y675:Y709" si="62">IF(H675=0,"",H675/G675)</f>
        <v/>
      </c>
      <c r="Z675" s="324"/>
      <c r="AD675" s="27"/>
      <c r="AG675" s="86"/>
      <c r="AH675" s="86"/>
      <c r="AI675" s="86"/>
      <c r="AK675" s="86"/>
      <c r="AL675" s="86"/>
      <c r="AM675" s="86"/>
      <c r="AN675" s="86"/>
      <c r="AO675" s="86"/>
      <c r="AP675" s="86"/>
      <c r="AQ675" s="86"/>
      <c r="AR675" s="86"/>
      <c r="AS675" s="86"/>
      <c r="AT675" s="86"/>
      <c r="AU675" s="86"/>
      <c r="AV675" s="86"/>
      <c r="AW675" s="86"/>
      <c r="AX675" s="86"/>
      <c r="AY675" s="86"/>
      <c r="AZ675" s="86"/>
      <c r="BA675" s="86"/>
      <c r="BB675" s="86"/>
      <c r="BC675" s="86"/>
      <c r="BD675" s="86"/>
      <c r="BE675" s="86"/>
      <c r="BF675" s="86"/>
      <c r="BG675" s="86"/>
      <c r="BH675" s="86"/>
      <c r="BI675" s="86"/>
      <c r="BJ675" s="86"/>
      <c r="BK675" s="86"/>
      <c r="BL675" s="86"/>
      <c r="BM675" s="86"/>
      <c r="BN675" s="86"/>
    </row>
    <row r="676" spans="1:66" s="28" customFormat="1">
      <c r="A676" s="324"/>
      <c r="B676" s="323">
        <f>+'Ark1'!C2158</f>
        <v>0</v>
      </c>
      <c r="C676" s="266">
        <f>+'Ark1'!L2158</f>
        <v>0</v>
      </c>
      <c r="D676" s="266" t="str">
        <f t="shared" si="59"/>
        <v>P</v>
      </c>
      <c r="E676" s="266">
        <f>+'Ark1'!AP2158</f>
        <v>0</v>
      </c>
      <c r="F676" s="274" t="e">
        <f>VLOOKUP(E676,RNR!$D$2:$E$38,2)</f>
        <v>#N/A</v>
      </c>
      <c r="G676" s="266" t="str">
        <f>+IF(H676=0,"",'Ark1'!Q2158)</f>
        <v/>
      </c>
      <c r="H676" s="266">
        <f>+'Ark1'!R2158</f>
        <v>0</v>
      </c>
      <c r="I676" s="267" t="str">
        <f>+IF(H676=0,"",'Ark1'!AE2158)</f>
        <v/>
      </c>
      <c r="J676" s="267"/>
      <c r="K676" s="267" t="str">
        <f>+IF(H676=0,"",'Ark1'!AF2158)</f>
        <v/>
      </c>
      <c r="L676" s="268" t="str">
        <f>+IF(H676=0,"",'Ark1'!T2158)</f>
        <v/>
      </c>
      <c r="M676" s="267" t="str">
        <f>+IF(H676=0,"",'Ark1'!U2158)</f>
        <v/>
      </c>
      <c r="N676" s="267"/>
      <c r="O676" s="269" t="str">
        <f>+IF(H676=0,"",'Ark1'!W2158)</f>
        <v/>
      </c>
      <c r="P676" s="269" t="str">
        <f>+IF(H676=0,"",'Ark1'!X2158)</f>
        <v/>
      </c>
      <c r="Q676" s="269" t="str">
        <f>+IF(H676=0,"",'Ark1'!AG2158)</f>
        <v/>
      </c>
      <c r="R676" s="269" t="str">
        <f>+IF(H676=0,"",'Ark1'!AH2158)</f>
        <v/>
      </c>
      <c r="S676" s="269"/>
      <c r="T676" s="269"/>
      <c r="U676" s="269" t="str">
        <f>+IF(H676=0,"",'Ark1'!Y2158)</f>
        <v/>
      </c>
      <c r="V676" s="268" t="str">
        <f>+IF(H676=0,"",'Ark1'!AA2158)</f>
        <v/>
      </c>
      <c r="W676" s="269" t="str">
        <f t="shared" si="60"/>
        <v/>
      </c>
      <c r="X676" s="269" t="str">
        <f t="shared" si="61"/>
        <v/>
      </c>
      <c r="Y676" s="267" t="str">
        <f t="shared" si="62"/>
        <v/>
      </c>
      <c r="Z676" s="324"/>
      <c r="AD676" s="27"/>
      <c r="AG676" s="86"/>
      <c r="AH676" s="86"/>
      <c r="AI676" s="86"/>
      <c r="AK676" s="86"/>
      <c r="AL676" s="86"/>
      <c r="AM676" s="86"/>
      <c r="AN676" s="86"/>
      <c r="AO676" s="86"/>
      <c r="AP676" s="86"/>
      <c r="AQ676" s="86"/>
      <c r="AR676" s="86"/>
      <c r="AS676" s="86"/>
      <c r="AT676" s="86"/>
      <c r="AU676" s="86"/>
      <c r="AV676" s="86"/>
      <c r="AW676" s="86"/>
      <c r="AX676" s="86"/>
      <c r="AY676" s="86"/>
      <c r="AZ676" s="86"/>
      <c r="BA676" s="86"/>
      <c r="BB676" s="86"/>
      <c r="BC676" s="86"/>
      <c r="BD676" s="86"/>
      <c r="BE676" s="86"/>
      <c r="BF676" s="86"/>
      <c r="BG676" s="86"/>
      <c r="BH676" s="86"/>
      <c r="BI676" s="86"/>
      <c r="BJ676" s="86"/>
      <c r="BK676" s="86"/>
      <c r="BL676" s="86"/>
      <c r="BM676" s="86"/>
      <c r="BN676" s="86"/>
    </row>
    <row r="677" spans="1:66" s="28" customFormat="1">
      <c r="A677" s="324"/>
      <c r="B677" s="323">
        <f>+'Ark1'!C2159</f>
        <v>0</v>
      </c>
      <c r="C677" s="266">
        <f>+'Ark1'!L2159</f>
        <v>0</v>
      </c>
      <c r="D677" s="266" t="str">
        <f t="shared" si="59"/>
        <v>P</v>
      </c>
      <c r="E677" s="266">
        <f>+'Ark1'!AP2159</f>
        <v>0</v>
      </c>
      <c r="F677" s="274" t="e">
        <f>VLOOKUP(E677,RNR!$D$2:$E$38,2)</f>
        <v>#N/A</v>
      </c>
      <c r="G677" s="266" t="str">
        <f>+IF(H677=0,"",'Ark1'!Q2159)</f>
        <v/>
      </c>
      <c r="H677" s="266">
        <f>+'Ark1'!R2159</f>
        <v>0</v>
      </c>
      <c r="I677" s="267" t="str">
        <f>+IF(H677=0,"",'Ark1'!AE2159)</f>
        <v/>
      </c>
      <c r="J677" s="267"/>
      <c r="K677" s="267" t="str">
        <f>+IF(H677=0,"",'Ark1'!AF2159)</f>
        <v/>
      </c>
      <c r="L677" s="268" t="str">
        <f>+IF(H677=0,"",'Ark1'!T2159)</f>
        <v/>
      </c>
      <c r="M677" s="267" t="str">
        <f>+IF(H677=0,"",'Ark1'!U2159)</f>
        <v/>
      </c>
      <c r="N677" s="267"/>
      <c r="O677" s="269" t="str">
        <f>+IF(H677=0,"",'Ark1'!W2159)</f>
        <v/>
      </c>
      <c r="P677" s="269" t="str">
        <f>+IF(H677=0,"",'Ark1'!X2159)</f>
        <v/>
      </c>
      <c r="Q677" s="269" t="str">
        <f>+IF(H677=0,"",'Ark1'!AG2159)</f>
        <v/>
      </c>
      <c r="R677" s="269" t="str">
        <f>+IF(H677=0,"",'Ark1'!AH2159)</f>
        <v/>
      </c>
      <c r="S677" s="269"/>
      <c r="T677" s="269"/>
      <c r="U677" s="269" t="str">
        <f>+IF(H677=0,"",'Ark1'!Y2159)</f>
        <v/>
      </c>
      <c r="V677" s="268" t="str">
        <f>+IF(H677=0,"",'Ark1'!AA2159)</f>
        <v/>
      </c>
      <c r="W677" s="269" t="str">
        <f t="shared" si="60"/>
        <v/>
      </c>
      <c r="X677" s="269" t="str">
        <f t="shared" si="61"/>
        <v/>
      </c>
      <c r="Y677" s="267" t="str">
        <f t="shared" si="62"/>
        <v/>
      </c>
      <c r="Z677" s="324"/>
      <c r="AD677" s="27"/>
      <c r="AG677" s="86"/>
      <c r="AH677" s="86"/>
      <c r="AI677" s="86"/>
      <c r="AK677" s="86"/>
      <c r="AL677" s="86"/>
      <c r="AM677" s="86"/>
      <c r="AN677" s="86"/>
      <c r="AO677" s="86"/>
      <c r="AP677" s="86"/>
      <c r="AQ677" s="86"/>
      <c r="AR677" s="86"/>
      <c r="AS677" s="86"/>
      <c r="AT677" s="86"/>
      <c r="AU677" s="86"/>
      <c r="AV677" s="86"/>
      <c r="AW677" s="86"/>
      <c r="AX677" s="86"/>
      <c r="AY677" s="86"/>
      <c r="AZ677" s="86"/>
      <c r="BA677" s="86"/>
      <c r="BB677" s="86"/>
      <c r="BC677" s="86"/>
      <c r="BD677" s="86"/>
      <c r="BE677" s="86"/>
      <c r="BF677" s="86"/>
      <c r="BG677" s="86"/>
      <c r="BH677" s="86"/>
      <c r="BI677" s="86"/>
      <c r="BJ677" s="86"/>
      <c r="BK677" s="86"/>
      <c r="BL677" s="86"/>
      <c r="BM677" s="86"/>
      <c r="BN677" s="86"/>
    </row>
    <row r="678" spans="1:66" s="28" customFormat="1">
      <c r="A678" s="324"/>
      <c r="B678" s="323">
        <f>+'Ark1'!C2160</f>
        <v>0</v>
      </c>
      <c r="C678" s="266">
        <f>+'Ark1'!L2160</f>
        <v>0</v>
      </c>
      <c r="D678" s="266" t="str">
        <f t="shared" si="59"/>
        <v>P</v>
      </c>
      <c r="E678" s="266">
        <f>+'Ark1'!AP2160</f>
        <v>0</v>
      </c>
      <c r="F678" s="274" t="e">
        <f>VLOOKUP(E678,RNR!$D$2:$E$38,2)</f>
        <v>#N/A</v>
      </c>
      <c r="G678" s="266" t="str">
        <f>+IF(H678=0,"",'Ark1'!Q2160)</f>
        <v/>
      </c>
      <c r="H678" s="266">
        <f>+'Ark1'!R2160</f>
        <v>0</v>
      </c>
      <c r="I678" s="267" t="str">
        <f>+IF(H678=0,"",'Ark1'!AE2160)</f>
        <v/>
      </c>
      <c r="J678" s="267"/>
      <c r="K678" s="267" t="str">
        <f>+IF(H678=0,"",'Ark1'!AF2160)</f>
        <v/>
      </c>
      <c r="L678" s="268" t="str">
        <f>+IF(H678=0,"",'Ark1'!T2160)</f>
        <v/>
      </c>
      <c r="M678" s="267" t="str">
        <f>+IF(H678=0,"",'Ark1'!U2160)</f>
        <v/>
      </c>
      <c r="N678" s="267"/>
      <c r="O678" s="269" t="str">
        <f>+IF(H678=0,"",'Ark1'!W2160)</f>
        <v/>
      </c>
      <c r="P678" s="269" t="str">
        <f>+IF(H678=0,"",'Ark1'!X2160)</f>
        <v/>
      </c>
      <c r="Q678" s="269" t="str">
        <f>+IF(H678=0,"",'Ark1'!AG2160)</f>
        <v/>
      </c>
      <c r="R678" s="269" t="str">
        <f>+IF(H678=0,"",'Ark1'!AH2160)</f>
        <v/>
      </c>
      <c r="S678" s="269"/>
      <c r="T678" s="269"/>
      <c r="U678" s="269" t="str">
        <f>+IF(H678=0,"",'Ark1'!Y2160)</f>
        <v/>
      </c>
      <c r="V678" s="268" t="str">
        <f>+IF(H678=0,"",'Ark1'!AA2160)</f>
        <v/>
      </c>
      <c r="W678" s="269" t="str">
        <f t="shared" si="60"/>
        <v/>
      </c>
      <c r="X678" s="269" t="str">
        <f t="shared" si="61"/>
        <v/>
      </c>
      <c r="Y678" s="267" t="str">
        <f t="shared" si="62"/>
        <v/>
      </c>
      <c r="Z678" s="324"/>
      <c r="AD678" s="27"/>
      <c r="AG678" s="86"/>
      <c r="AH678" s="86"/>
      <c r="AI678" s="86"/>
      <c r="AK678" s="86"/>
      <c r="AL678" s="86"/>
      <c r="AM678" s="86"/>
      <c r="AN678" s="86"/>
      <c r="AO678" s="86"/>
      <c r="AP678" s="86"/>
      <c r="AQ678" s="86"/>
      <c r="AR678" s="86"/>
      <c r="AS678" s="86"/>
      <c r="AT678" s="86"/>
      <c r="AU678" s="86"/>
      <c r="AV678" s="86"/>
      <c r="AW678" s="86"/>
      <c r="AX678" s="86"/>
      <c r="AY678" s="86"/>
      <c r="AZ678" s="86"/>
      <c r="BA678" s="86"/>
      <c r="BB678" s="86"/>
      <c r="BC678" s="86"/>
      <c r="BD678" s="86"/>
      <c r="BE678" s="86"/>
      <c r="BF678" s="86"/>
      <c r="BG678" s="86"/>
      <c r="BH678" s="86"/>
      <c r="BI678" s="86"/>
      <c r="BJ678" s="86"/>
      <c r="BK678" s="86"/>
      <c r="BL678" s="86"/>
      <c r="BM678" s="86"/>
      <c r="BN678" s="86"/>
    </row>
    <row r="679" spans="1:66" s="28" customFormat="1">
      <c r="A679" s="324"/>
      <c r="B679" s="323">
        <f>+'Ark1'!C2161</f>
        <v>0</v>
      </c>
      <c r="C679" s="266">
        <f>+'Ark1'!L2161</f>
        <v>0</v>
      </c>
      <c r="D679" s="266" t="str">
        <f t="shared" si="59"/>
        <v>P</v>
      </c>
      <c r="E679" s="266">
        <f>+'Ark1'!AP2161</f>
        <v>0</v>
      </c>
      <c r="F679" s="274" t="e">
        <f>VLOOKUP(E679,RNR!$D$2:$E$38,2)</f>
        <v>#N/A</v>
      </c>
      <c r="G679" s="266" t="str">
        <f>+IF(H679=0,"",'Ark1'!Q2161)</f>
        <v/>
      </c>
      <c r="H679" s="266">
        <f>+'Ark1'!R2161</f>
        <v>0</v>
      </c>
      <c r="I679" s="267" t="str">
        <f>+IF(H679=0,"",'Ark1'!AE2161)</f>
        <v/>
      </c>
      <c r="J679" s="267"/>
      <c r="K679" s="267" t="str">
        <f>+IF(H679=0,"",'Ark1'!AF2161)</f>
        <v/>
      </c>
      <c r="L679" s="268" t="str">
        <f>+IF(H679=0,"",'Ark1'!T2161)</f>
        <v/>
      </c>
      <c r="M679" s="267" t="str">
        <f>+IF(H679=0,"",'Ark1'!U2161)</f>
        <v/>
      </c>
      <c r="N679" s="267"/>
      <c r="O679" s="269" t="str">
        <f>+IF(H679=0,"",'Ark1'!W2161)</f>
        <v/>
      </c>
      <c r="P679" s="269" t="str">
        <f>+IF(H679=0,"",'Ark1'!X2161)</f>
        <v/>
      </c>
      <c r="Q679" s="269" t="str">
        <f>+IF(H679=0,"",'Ark1'!AG2161)</f>
        <v/>
      </c>
      <c r="R679" s="269" t="str">
        <f>+IF(H679=0,"",'Ark1'!AH2161)</f>
        <v/>
      </c>
      <c r="S679" s="269"/>
      <c r="T679" s="269"/>
      <c r="U679" s="269" t="str">
        <f>+IF(H679=0,"",'Ark1'!Y2161)</f>
        <v/>
      </c>
      <c r="V679" s="268" t="str">
        <f>+IF(H679=0,"",'Ark1'!AA2161)</f>
        <v/>
      </c>
      <c r="W679" s="269" t="str">
        <f t="shared" si="60"/>
        <v/>
      </c>
      <c r="X679" s="269" t="str">
        <f t="shared" si="61"/>
        <v/>
      </c>
      <c r="Y679" s="267" t="str">
        <f t="shared" si="62"/>
        <v/>
      </c>
      <c r="Z679" s="324"/>
      <c r="AD679" s="27"/>
      <c r="AG679" s="86"/>
      <c r="AH679" s="86"/>
      <c r="AI679" s="86"/>
      <c r="AK679" s="86"/>
      <c r="AL679" s="86"/>
      <c r="AM679" s="86"/>
      <c r="AN679" s="86"/>
      <c r="AO679" s="86"/>
      <c r="AP679" s="86"/>
      <c r="AQ679" s="86"/>
      <c r="AR679" s="86"/>
      <c r="AS679" s="86"/>
      <c r="AT679" s="86"/>
      <c r="AU679" s="86"/>
      <c r="AV679" s="86"/>
      <c r="AW679" s="86"/>
      <c r="AX679" s="86"/>
      <c r="AY679" s="86"/>
      <c r="AZ679" s="86"/>
      <c r="BA679" s="86"/>
      <c r="BB679" s="86"/>
      <c r="BC679" s="86"/>
      <c r="BD679" s="86"/>
      <c r="BE679" s="86"/>
      <c r="BF679" s="86"/>
      <c r="BG679" s="86"/>
      <c r="BH679" s="86"/>
      <c r="BI679" s="86"/>
      <c r="BJ679" s="86"/>
      <c r="BK679" s="86"/>
      <c r="BL679" s="86"/>
      <c r="BM679" s="86"/>
      <c r="BN679" s="86"/>
    </row>
    <row r="680" spans="1:66" s="28" customFormat="1">
      <c r="A680" s="324"/>
      <c r="B680" s="323">
        <f>+'Ark1'!C2162</f>
        <v>0</v>
      </c>
      <c r="C680" s="266">
        <f>+'Ark1'!L2162</f>
        <v>0</v>
      </c>
      <c r="D680" s="266" t="str">
        <f t="shared" si="59"/>
        <v>P</v>
      </c>
      <c r="E680" s="266">
        <f>+'Ark1'!AP2162</f>
        <v>0</v>
      </c>
      <c r="F680" s="274" t="e">
        <f>VLOOKUP(E680,RNR!$D$2:$E$38,2)</f>
        <v>#N/A</v>
      </c>
      <c r="G680" s="266" t="str">
        <f>+IF(H680=0,"",'Ark1'!Q2162)</f>
        <v/>
      </c>
      <c r="H680" s="266">
        <f>+'Ark1'!R2162</f>
        <v>0</v>
      </c>
      <c r="I680" s="267" t="str">
        <f>+IF(H680=0,"",'Ark1'!AE2162)</f>
        <v/>
      </c>
      <c r="J680" s="267"/>
      <c r="K680" s="267" t="str">
        <f>+IF(H680=0,"",'Ark1'!AF2162)</f>
        <v/>
      </c>
      <c r="L680" s="268" t="str">
        <f>+IF(H680=0,"",'Ark1'!T2162)</f>
        <v/>
      </c>
      <c r="M680" s="267" t="str">
        <f>+IF(H680=0,"",'Ark1'!U2162)</f>
        <v/>
      </c>
      <c r="N680" s="267"/>
      <c r="O680" s="269" t="str">
        <f>+IF(H680=0,"",'Ark1'!W2162)</f>
        <v/>
      </c>
      <c r="P680" s="269" t="str">
        <f>+IF(H680=0,"",'Ark1'!X2162)</f>
        <v/>
      </c>
      <c r="Q680" s="269" t="str">
        <f>+IF(H680=0,"",'Ark1'!AG2162)</f>
        <v/>
      </c>
      <c r="R680" s="269" t="str">
        <f>+IF(H680=0,"",'Ark1'!AH2162)</f>
        <v/>
      </c>
      <c r="S680" s="269"/>
      <c r="T680" s="269"/>
      <c r="U680" s="269" t="str">
        <f>+IF(H680=0,"",'Ark1'!Y2162)</f>
        <v/>
      </c>
      <c r="V680" s="268" t="str">
        <f>+IF(H680=0,"",'Ark1'!AA2162)</f>
        <v/>
      </c>
      <c r="W680" s="269" t="str">
        <f t="shared" si="60"/>
        <v/>
      </c>
      <c r="X680" s="269" t="str">
        <f t="shared" si="61"/>
        <v/>
      </c>
      <c r="Y680" s="267" t="str">
        <f t="shared" si="62"/>
        <v/>
      </c>
      <c r="Z680" s="324"/>
      <c r="AD680" s="27"/>
      <c r="AG680" s="86"/>
      <c r="AH680" s="86"/>
      <c r="AI680" s="86"/>
      <c r="AK680" s="86"/>
      <c r="AL680" s="86"/>
      <c r="AM680" s="86"/>
      <c r="AN680" s="86"/>
      <c r="AO680" s="86"/>
      <c r="AP680" s="86"/>
      <c r="AQ680" s="86"/>
      <c r="AR680" s="86"/>
      <c r="AS680" s="86"/>
      <c r="AT680" s="86"/>
      <c r="AU680" s="86"/>
      <c r="AV680" s="86"/>
      <c r="AW680" s="86"/>
      <c r="AX680" s="86"/>
      <c r="AY680" s="86"/>
      <c r="AZ680" s="86"/>
      <c r="BA680" s="86"/>
      <c r="BB680" s="86"/>
      <c r="BC680" s="86"/>
      <c r="BD680" s="86"/>
      <c r="BE680" s="86"/>
      <c r="BF680" s="86"/>
      <c r="BG680" s="86"/>
      <c r="BH680" s="86"/>
      <c r="BI680" s="86"/>
      <c r="BJ680" s="86"/>
      <c r="BK680" s="86"/>
      <c r="BL680" s="86"/>
      <c r="BM680" s="86"/>
      <c r="BN680" s="86"/>
    </row>
    <row r="681" spans="1:66" s="28" customFormat="1">
      <c r="A681" s="324"/>
      <c r="B681" s="323">
        <f>+'Ark1'!C2163</f>
        <v>0</v>
      </c>
      <c r="C681" s="266">
        <f>+'Ark1'!L2163</f>
        <v>0</v>
      </c>
      <c r="D681" s="266" t="str">
        <f t="shared" si="59"/>
        <v>P</v>
      </c>
      <c r="E681" s="266">
        <f>+'Ark1'!AP2163</f>
        <v>0</v>
      </c>
      <c r="F681" s="274" t="e">
        <f>VLOOKUP(E681,RNR!$D$2:$E$38,2)</f>
        <v>#N/A</v>
      </c>
      <c r="G681" s="266" t="str">
        <f>+IF(H681=0,"",'Ark1'!Q2163)</f>
        <v/>
      </c>
      <c r="H681" s="266">
        <f>+'Ark1'!R2163</f>
        <v>0</v>
      </c>
      <c r="I681" s="267" t="str">
        <f>+IF(H681=0,"",'Ark1'!AE2163)</f>
        <v/>
      </c>
      <c r="J681" s="267"/>
      <c r="K681" s="267" t="str">
        <f>+IF(H681=0,"",'Ark1'!AF2163)</f>
        <v/>
      </c>
      <c r="L681" s="268" t="str">
        <f>+IF(H681=0,"",'Ark1'!T2163)</f>
        <v/>
      </c>
      <c r="M681" s="267" t="str">
        <f>+IF(H681=0,"",'Ark1'!U2163)</f>
        <v/>
      </c>
      <c r="N681" s="267"/>
      <c r="O681" s="269" t="str">
        <f>+IF(H681=0,"",'Ark1'!W2163)</f>
        <v/>
      </c>
      <c r="P681" s="269" t="str">
        <f>+IF(H681=0,"",'Ark1'!X2163)</f>
        <v/>
      </c>
      <c r="Q681" s="269" t="str">
        <f>+IF(H681=0,"",'Ark1'!AG2163)</f>
        <v/>
      </c>
      <c r="R681" s="269" t="str">
        <f>+IF(H681=0,"",'Ark1'!AH2163)</f>
        <v/>
      </c>
      <c r="S681" s="269"/>
      <c r="T681" s="269"/>
      <c r="U681" s="269" t="str">
        <f>+IF(H681=0,"",'Ark1'!Y2163)</f>
        <v/>
      </c>
      <c r="V681" s="268" t="str">
        <f>+IF(H681=0,"",'Ark1'!AA2163)</f>
        <v/>
      </c>
      <c r="W681" s="269" t="str">
        <f t="shared" si="60"/>
        <v/>
      </c>
      <c r="X681" s="269" t="str">
        <f t="shared" si="61"/>
        <v/>
      </c>
      <c r="Y681" s="267" t="str">
        <f t="shared" si="62"/>
        <v/>
      </c>
      <c r="Z681" s="324"/>
      <c r="AD681" s="27"/>
      <c r="AG681" s="86"/>
      <c r="AH681" s="86"/>
      <c r="AI681" s="86"/>
      <c r="AK681" s="86"/>
      <c r="AL681" s="86"/>
      <c r="AM681" s="86"/>
      <c r="AN681" s="86"/>
      <c r="AO681" s="86"/>
      <c r="AP681" s="86"/>
      <c r="AQ681" s="86"/>
      <c r="AR681" s="86"/>
      <c r="AS681" s="86"/>
      <c r="AT681" s="86"/>
      <c r="AU681" s="86"/>
      <c r="AV681" s="86"/>
      <c r="AW681" s="86"/>
      <c r="AX681" s="86"/>
      <c r="AY681" s="86"/>
      <c r="AZ681" s="86"/>
      <c r="BA681" s="86"/>
      <c r="BB681" s="86"/>
      <c r="BC681" s="86"/>
      <c r="BD681" s="86"/>
      <c r="BE681" s="86"/>
      <c r="BF681" s="86"/>
      <c r="BG681" s="86"/>
      <c r="BH681" s="86"/>
      <c r="BI681" s="86"/>
      <c r="BJ681" s="86"/>
      <c r="BK681" s="86"/>
      <c r="BL681" s="86"/>
      <c r="BM681" s="86"/>
      <c r="BN681" s="86"/>
    </row>
    <row r="682" spans="1:66" s="28" customFormat="1">
      <c r="A682" s="324"/>
      <c r="B682" s="323">
        <f>+'Ark1'!C2164</f>
        <v>0</v>
      </c>
      <c r="C682" s="266">
        <f>+'Ark1'!L2164</f>
        <v>0</v>
      </c>
      <c r="D682" s="266" t="str">
        <f t="shared" si="59"/>
        <v>P</v>
      </c>
      <c r="E682" s="266">
        <f>+'Ark1'!AP2164</f>
        <v>0</v>
      </c>
      <c r="F682" s="274" t="e">
        <f>VLOOKUP(E682,RNR!$D$2:$E$38,2)</f>
        <v>#N/A</v>
      </c>
      <c r="G682" s="266" t="str">
        <f>+IF(H682=0,"",'Ark1'!Q2164)</f>
        <v/>
      </c>
      <c r="H682" s="266">
        <f>+'Ark1'!R2164</f>
        <v>0</v>
      </c>
      <c r="I682" s="267" t="str">
        <f>+IF(H682=0,"",'Ark1'!AE2164)</f>
        <v/>
      </c>
      <c r="J682" s="267"/>
      <c r="K682" s="267" t="str">
        <f>+IF(H682=0,"",'Ark1'!AF2164)</f>
        <v/>
      </c>
      <c r="L682" s="268" t="str">
        <f>+IF(H682=0,"",'Ark1'!T2164)</f>
        <v/>
      </c>
      <c r="M682" s="267" t="str">
        <f>+IF(H682=0,"",'Ark1'!U2164)</f>
        <v/>
      </c>
      <c r="N682" s="267"/>
      <c r="O682" s="269" t="str">
        <f>+IF(H682=0,"",'Ark1'!W2164)</f>
        <v/>
      </c>
      <c r="P682" s="269" t="str">
        <f>+IF(H682=0,"",'Ark1'!X2164)</f>
        <v/>
      </c>
      <c r="Q682" s="269" t="str">
        <f>+IF(H682=0,"",'Ark1'!AG2164)</f>
        <v/>
      </c>
      <c r="R682" s="269" t="str">
        <f>+IF(H682=0,"",'Ark1'!AH2164)</f>
        <v/>
      </c>
      <c r="S682" s="269"/>
      <c r="T682" s="269"/>
      <c r="U682" s="269" t="str">
        <f>+IF(H682=0,"",'Ark1'!Y2164)</f>
        <v/>
      </c>
      <c r="V682" s="268" t="str">
        <f>+IF(H682=0,"",'Ark1'!AA2164)</f>
        <v/>
      </c>
      <c r="W682" s="269" t="str">
        <f t="shared" si="60"/>
        <v/>
      </c>
      <c r="X682" s="269" t="str">
        <f t="shared" si="61"/>
        <v/>
      </c>
      <c r="Y682" s="267" t="str">
        <f t="shared" si="62"/>
        <v/>
      </c>
      <c r="Z682" s="324"/>
      <c r="AD682" s="27"/>
      <c r="AG682" s="86"/>
      <c r="AH682" s="86"/>
      <c r="AI682" s="86"/>
      <c r="AK682" s="86"/>
      <c r="AL682" s="86"/>
      <c r="AM682" s="86"/>
      <c r="AN682" s="86"/>
      <c r="AO682" s="86"/>
      <c r="AP682" s="86"/>
      <c r="AQ682" s="86"/>
      <c r="AR682" s="86"/>
      <c r="AS682" s="86"/>
      <c r="AT682" s="86"/>
      <c r="AU682" s="86"/>
      <c r="AV682" s="86"/>
      <c r="AW682" s="86"/>
      <c r="AX682" s="86"/>
      <c r="AY682" s="86"/>
      <c r="AZ682" s="86"/>
      <c r="BA682" s="86"/>
      <c r="BB682" s="86"/>
      <c r="BC682" s="86"/>
      <c r="BD682" s="86"/>
      <c r="BE682" s="86"/>
      <c r="BF682" s="86"/>
      <c r="BG682" s="86"/>
      <c r="BH682" s="86"/>
      <c r="BI682" s="86"/>
      <c r="BJ682" s="86"/>
      <c r="BK682" s="86"/>
      <c r="BL682" s="86"/>
      <c r="BM682" s="86"/>
      <c r="BN682" s="86"/>
    </row>
    <row r="683" spans="1:66" s="28" customFormat="1">
      <c r="A683" s="324"/>
      <c r="B683" s="323">
        <f>+'Ark1'!C2165</f>
        <v>0</v>
      </c>
      <c r="C683" s="266">
        <f>+'Ark1'!L2165</f>
        <v>0</v>
      </c>
      <c r="D683" s="266" t="str">
        <f t="shared" si="59"/>
        <v>P</v>
      </c>
      <c r="E683" s="266">
        <f>+'Ark1'!AP2165</f>
        <v>0</v>
      </c>
      <c r="F683" s="274" t="e">
        <f>VLOOKUP(E683,RNR!$D$2:$E$38,2)</f>
        <v>#N/A</v>
      </c>
      <c r="G683" s="266" t="str">
        <f>+IF(H683=0,"",'Ark1'!Q2165)</f>
        <v/>
      </c>
      <c r="H683" s="266">
        <f>+'Ark1'!R2165</f>
        <v>0</v>
      </c>
      <c r="I683" s="267" t="str">
        <f>+IF(H683=0,"",'Ark1'!AE2165)</f>
        <v/>
      </c>
      <c r="J683" s="267"/>
      <c r="K683" s="267" t="str">
        <f>+IF(H683=0,"",'Ark1'!AF2165)</f>
        <v/>
      </c>
      <c r="L683" s="268" t="str">
        <f>+IF(H683=0,"",'Ark1'!T2165)</f>
        <v/>
      </c>
      <c r="M683" s="267" t="str">
        <f>+IF(H683=0,"",'Ark1'!U2165)</f>
        <v/>
      </c>
      <c r="N683" s="267"/>
      <c r="O683" s="269" t="str">
        <f>+IF(H683=0,"",'Ark1'!W2165)</f>
        <v/>
      </c>
      <c r="P683" s="269" t="str">
        <f>+IF(H683=0,"",'Ark1'!X2165)</f>
        <v/>
      </c>
      <c r="Q683" s="269" t="str">
        <f>+IF(H683=0,"",'Ark1'!AG2165)</f>
        <v/>
      </c>
      <c r="R683" s="269" t="str">
        <f>+IF(H683=0,"",'Ark1'!AH2165)</f>
        <v/>
      </c>
      <c r="S683" s="269"/>
      <c r="T683" s="269"/>
      <c r="U683" s="269" t="str">
        <f>+IF(H683=0,"",'Ark1'!Y2165)</f>
        <v/>
      </c>
      <c r="V683" s="268" t="str">
        <f>+IF(H683=0,"",'Ark1'!AA2165)</f>
        <v/>
      </c>
      <c r="W683" s="269" t="str">
        <f t="shared" si="60"/>
        <v/>
      </c>
      <c r="X683" s="269" t="str">
        <f t="shared" si="61"/>
        <v/>
      </c>
      <c r="Y683" s="267" t="str">
        <f t="shared" si="62"/>
        <v/>
      </c>
      <c r="Z683" s="324"/>
      <c r="AD683" s="27"/>
      <c r="AG683" s="86"/>
      <c r="AH683" s="86"/>
      <c r="AI683" s="86"/>
      <c r="AK683" s="86"/>
      <c r="AL683" s="86"/>
      <c r="AM683" s="86"/>
      <c r="AN683" s="86"/>
      <c r="AO683" s="86"/>
      <c r="AP683" s="86"/>
      <c r="AQ683" s="86"/>
      <c r="AR683" s="86"/>
      <c r="AS683" s="86"/>
      <c r="AT683" s="86"/>
      <c r="AU683" s="86"/>
      <c r="AV683" s="86"/>
      <c r="AW683" s="86"/>
      <c r="AX683" s="86"/>
      <c r="AY683" s="86"/>
      <c r="AZ683" s="86"/>
      <c r="BA683" s="86"/>
      <c r="BB683" s="86"/>
      <c r="BC683" s="86"/>
      <c r="BD683" s="86"/>
      <c r="BE683" s="86"/>
      <c r="BF683" s="86"/>
      <c r="BG683" s="86"/>
      <c r="BH683" s="86"/>
      <c r="BI683" s="86"/>
      <c r="BJ683" s="86"/>
      <c r="BK683" s="86"/>
      <c r="BL683" s="86"/>
      <c r="BM683" s="86"/>
      <c r="BN683" s="86"/>
    </row>
    <row r="684" spans="1:66" s="28" customFormat="1">
      <c r="A684" s="324"/>
      <c r="B684" s="323">
        <f>+'Ark1'!C2166</f>
        <v>0</v>
      </c>
      <c r="C684" s="266">
        <f>+'Ark1'!L2166</f>
        <v>0</v>
      </c>
      <c r="D684" s="266" t="str">
        <f t="shared" si="59"/>
        <v>P</v>
      </c>
      <c r="E684" s="266">
        <f>+'Ark1'!AP2166</f>
        <v>0</v>
      </c>
      <c r="F684" s="274" t="e">
        <f>VLOOKUP(E684,RNR!$D$2:$E$38,2)</f>
        <v>#N/A</v>
      </c>
      <c r="G684" s="266" t="str">
        <f>+IF(H684=0,"",'Ark1'!Q2166)</f>
        <v/>
      </c>
      <c r="H684" s="266">
        <f>+'Ark1'!R2166</f>
        <v>0</v>
      </c>
      <c r="I684" s="267" t="str">
        <f>+IF(H684=0,"",'Ark1'!AE2166)</f>
        <v/>
      </c>
      <c r="J684" s="267"/>
      <c r="K684" s="267" t="str">
        <f>+IF(H684=0,"",'Ark1'!AF2166)</f>
        <v/>
      </c>
      <c r="L684" s="268" t="str">
        <f>+IF(H684=0,"",'Ark1'!T2166)</f>
        <v/>
      </c>
      <c r="M684" s="267" t="str">
        <f>+IF(H684=0,"",'Ark1'!U2166)</f>
        <v/>
      </c>
      <c r="N684" s="267"/>
      <c r="O684" s="269" t="str">
        <f>+IF(H684=0,"",'Ark1'!W2166)</f>
        <v/>
      </c>
      <c r="P684" s="269" t="str">
        <f>+IF(H684=0,"",'Ark1'!X2166)</f>
        <v/>
      </c>
      <c r="Q684" s="269" t="str">
        <f>+IF(H684=0,"",'Ark1'!AG2166)</f>
        <v/>
      </c>
      <c r="R684" s="269" t="str">
        <f>+IF(H684=0,"",'Ark1'!AH2166)</f>
        <v/>
      </c>
      <c r="S684" s="269"/>
      <c r="T684" s="269"/>
      <c r="U684" s="269" t="str">
        <f>+IF(H684=0,"",'Ark1'!Y2166)</f>
        <v/>
      </c>
      <c r="V684" s="268" t="str">
        <f>+IF(H684=0,"",'Ark1'!AA2166)</f>
        <v/>
      </c>
      <c r="W684" s="269" t="str">
        <f t="shared" si="60"/>
        <v/>
      </c>
      <c r="X684" s="269" t="str">
        <f t="shared" si="61"/>
        <v/>
      </c>
      <c r="Y684" s="267" t="str">
        <f t="shared" si="62"/>
        <v/>
      </c>
      <c r="Z684" s="324"/>
      <c r="AD684" s="27"/>
      <c r="AG684" s="86"/>
      <c r="AH684" s="86"/>
      <c r="AI684" s="86"/>
      <c r="AK684" s="86"/>
      <c r="AL684" s="86"/>
      <c r="AM684" s="86"/>
      <c r="AN684" s="86"/>
      <c r="AO684" s="86"/>
      <c r="AP684" s="86"/>
      <c r="AQ684" s="86"/>
      <c r="AR684" s="86"/>
      <c r="AS684" s="86"/>
      <c r="AT684" s="86"/>
      <c r="AU684" s="86"/>
      <c r="AV684" s="86"/>
      <c r="AW684" s="86"/>
      <c r="AX684" s="86"/>
      <c r="AY684" s="86"/>
      <c r="AZ684" s="86"/>
      <c r="BA684" s="86"/>
      <c r="BB684" s="86"/>
      <c r="BC684" s="86"/>
      <c r="BD684" s="86"/>
      <c r="BE684" s="86"/>
      <c r="BF684" s="86"/>
      <c r="BG684" s="86"/>
      <c r="BH684" s="86"/>
      <c r="BI684" s="86"/>
      <c r="BJ684" s="86"/>
      <c r="BK684" s="86"/>
      <c r="BL684" s="86"/>
      <c r="BM684" s="86"/>
      <c r="BN684" s="86"/>
    </row>
    <row r="685" spans="1:66" s="28" customFormat="1">
      <c r="A685" s="324"/>
      <c r="B685" s="323">
        <f>+'Ark1'!C2167</f>
        <v>0</v>
      </c>
      <c r="C685" s="266">
        <f>+'Ark1'!L2167</f>
        <v>0</v>
      </c>
      <c r="D685" s="266" t="str">
        <f t="shared" si="59"/>
        <v>P</v>
      </c>
      <c r="E685" s="266">
        <f>+'Ark1'!AP2167</f>
        <v>0</v>
      </c>
      <c r="F685" s="274" t="e">
        <f>VLOOKUP(E685,RNR!$D$2:$E$38,2)</f>
        <v>#N/A</v>
      </c>
      <c r="G685" s="266" t="str">
        <f>+IF(H685=0,"",'Ark1'!Q2167)</f>
        <v/>
      </c>
      <c r="H685" s="266">
        <f>+'Ark1'!R2167</f>
        <v>0</v>
      </c>
      <c r="I685" s="267" t="str">
        <f>+IF(H685=0,"",'Ark1'!AE2167)</f>
        <v/>
      </c>
      <c r="J685" s="267"/>
      <c r="K685" s="267" t="str">
        <f>+IF(H685=0,"",'Ark1'!AF2167)</f>
        <v/>
      </c>
      <c r="L685" s="268" t="str">
        <f>+IF(H685=0,"",'Ark1'!T2167)</f>
        <v/>
      </c>
      <c r="M685" s="267" t="str">
        <f>+IF(H685=0,"",'Ark1'!U2167)</f>
        <v/>
      </c>
      <c r="N685" s="267"/>
      <c r="O685" s="269" t="str">
        <f>+IF(H685=0,"",'Ark1'!W2167)</f>
        <v/>
      </c>
      <c r="P685" s="269" t="str">
        <f>+IF(H685=0,"",'Ark1'!X2167)</f>
        <v/>
      </c>
      <c r="Q685" s="269" t="str">
        <f>+IF(H685=0,"",'Ark1'!AG2167)</f>
        <v/>
      </c>
      <c r="R685" s="269" t="str">
        <f>+IF(H685=0,"",'Ark1'!AH2167)</f>
        <v/>
      </c>
      <c r="S685" s="269"/>
      <c r="T685" s="269"/>
      <c r="U685" s="269" t="str">
        <f>+IF(H685=0,"",'Ark1'!Y2167)</f>
        <v/>
      </c>
      <c r="V685" s="268" t="str">
        <f>+IF(H685=0,"",'Ark1'!AA2167)</f>
        <v/>
      </c>
      <c r="W685" s="269" t="str">
        <f t="shared" si="60"/>
        <v/>
      </c>
      <c r="X685" s="269" t="str">
        <f t="shared" si="61"/>
        <v/>
      </c>
      <c r="Y685" s="267" t="str">
        <f t="shared" si="62"/>
        <v/>
      </c>
      <c r="Z685" s="324"/>
      <c r="AD685" s="27"/>
      <c r="AG685" s="86"/>
      <c r="AH685" s="86"/>
      <c r="AI685" s="86"/>
      <c r="AK685" s="86"/>
      <c r="AL685" s="86"/>
      <c r="AM685" s="86"/>
      <c r="AN685" s="86"/>
      <c r="AO685" s="86"/>
      <c r="AP685" s="86"/>
      <c r="AQ685" s="86"/>
      <c r="AR685" s="86"/>
      <c r="AS685" s="86"/>
      <c r="AT685" s="86"/>
      <c r="AU685" s="86"/>
      <c r="AV685" s="86"/>
      <c r="AW685" s="86"/>
      <c r="AX685" s="86"/>
      <c r="AY685" s="86"/>
      <c r="AZ685" s="86"/>
      <c r="BA685" s="86"/>
      <c r="BB685" s="86"/>
      <c r="BC685" s="86"/>
      <c r="BD685" s="86"/>
      <c r="BE685" s="86"/>
      <c r="BF685" s="86"/>
      <c r="BG685" s="86"/>
      <c r="BH685" s="86"/>
      <c r="BI685" s="86"/>
      <c r="BJ685" s="86"/>
      <c r="BK685" s="86"/>
      <c r="BL685" s="86"/>
      <c r="BM685" s="86"/>
      <c r="BN685" s="86"/>
    </row>
    <row r="686" spans="1:66" s="28" customFormat="1">
      <c r="A686" s="324"/>
      <c r="B686" s="323">
        <f>+'Ark1'!C2168</f>
        <v>0</v>
      </c>
      <c r="C686" s="266">
        <f>+'Ark1'!L2168</f>
        <v>0</v>
      </c>
      <c r="D686" s="266" t="str">
        <f t="shared" si="59"/>
        <v>P</v>
      </c>
      <c r="E686" s="266">
        <f>+'Ark1'!AP2168</f>
        <v>0</v>
      </c>
      <c r="F686" s="274" t="e">
        <f>VLOOKUP(E686,RNR!$D$2:$E$38,2)</f>
        <v>#N/A</v>
      </c>
      <c r="G686" s="266" t="str">
        <f>+IF(H686=0,"",'Ark1'!Q2168)</f>
        <v/>
      </c>
      <c r="H686" s="266">
        <f>+'Ark1'!R2168</f>
        <v>0</v>
      </c>
      <c r="I686" s="267" t="str">
        <f>+IF(H686=0,"",'Ark1'!AE2168)</f>
        <v/>
      </c>
      <c r="J686" s="267"/>
      <c r="K686" s="267" t="str">
        <f>+IF(H686=0,"",'Ark1'!AF2168)</f>
        <v/>
      </c>
      <c r="L686" s="268" t="str">
        <f>+IF(H686=0,"",'Ark1'!T2168)</f>
        <v/>
      </c>
      <c r="M686" s="267" t="str">
        <f>+IF(H686=0,"",'Ark1'!U2168)</f>
        <v/>
      </c>
      <c r="N686" s="267"/>
      <c r="O686" s="269" t="str">
        <f>+IF(H686=0,"",'Ark1'!W2168)</f>
        <v/>
      </c>
      <c r="P686" s="269" t="str">
        <f>+IF(H686=0,"",'Ark1'!X2168)</f>
        <v/>
      </c>
      <c r="Q686" s="269" t="str">
        <f>+IF(H686=0,"",'Ark1'!AG2168)</f>
        <v/>
      </c>
      <c r="R686" s="269" t="str">
        <f>+IF(H686=0,"",'Ark1'!AH2168)</f>
        <v/>
      </c>
      <c r="S686" s="269"/>
      <c r="T686" s="269"/>
      <c r="U686" s="269" t="str">
        <f>+IF(H686=0,"",'Ark1'!Y2168)</f>
        <v/>
      </c>
      <c r="V686" s="268" t="str">
        <f>+IF(H686=0,"",'Ark1'!AA2168)</f>
        <v/>
      </c>
      <c r="W686" s="269" t="str">
        <f t="shared" si="60"/>
        <v/>
      </c>
      <c r="X686" s="269" t="str">
        <f t="shared" si="61"/>
        <v/>
      </c>
      <c r="Y686" s="267" t="str">
        <f t="shared" si="62"/>
        <v/>
      </c>
      <c r="Z686" s="324"/>
      <c r="AD686" s="27"/>
      <c r="AG686" s="86"/>
      <c r="AH686" s="86"/>
      <c r="AI686" s="86"/>
      <c r="AK686" s="86"/>
      <c r="AL686" s="86"/>
      <c r="AM686" s="86"/>
      <c r="AN686" s="86"/>
      <c r="AO686" s="86"/>
      <c r="AP686" s="86"/>
      <c r="AQ686" s="86"/>
      <c r="AR686" s="86"/>
      <c r="AS686" s="86"/>
      <c r="AT686" s="86"/>
      <c r="AU686" s="86"/>
      <c r="AV686" s="86"/>
      <c r="AW686" s="86"/>
      <c r="AX686" s="86"/>
      <c r="AY686" s="86"/>
      <c r="AZ686" s="86"/>
      <c r="BA686" s="86"/>
      <c r="BB686" s="86"/>
      <c r="BC686" s="86"/>
      <c r="BD686" s="86"/>
      <c r="BE686" s="86"/>
      <c r="BF686" s="86"/>
      <c r="BG686" s="86"/>
      <c r="BH686" s="86"/>
      <c r="BI686" s="86"/>
      <c r="BJ686" s="86"/>
      <c r="BK686" s="86"/>
      <c r="BL686" s="86"/>
      <c r="BM686" s="86"/>
      <c r="BN686" s="86"/>
    </row>
    <row r="687" spans="1:66" s="28" customFormat="1">
      <c r="A687" s="324"/>
      <c r="B687" s="323">
        <f>+'Ark1'!C2169</f>
        <v>0</v>
      </c>
      <c r="C687" s="266">
        <f>+'Ark1'!L2169</f>
        <v>0</v>
      </c>
      <c r="D687" s="266" t="str">
        <f t="shared" si="59"/>
        <v>P</v>
      </c>
      <c r="E687" s="266">
        <f>+'Ark1'!AP2169</f>
        <v>0</v>
      </c>
      <c r="F687" s="274" t="e">
        <f>VLOOKUP(E687,RNR!$D$2:$E$38,2)</f>
        <v>#N/A</v>
      </c>
      <c r="G687" s="266" t="str">
        <f>+IF(H687=0,"",'Ark1'!Q2169)</f>
        <v/>
      </c>
      <c r="H687" s="266">
        <f>+'Ark1'!R2169</f>
        <v>0</v>
      </c>
      <c r="I687" s="267" t="str">
        <f>+IF(H687=0,"",'Ark1'!AE2169)</f>
        <v/>
      </c>
      <c r="J687" s="267"/>
      <c r="K687" s="267" t="str">
        <f>+IF(H687=0,"",'Ark1'!AF2169)</f>
        <v/>
      </c>
      <c r="L687" s="268" t="str">
        <f>+IF(H687=0,"",'Ark1'!T2169)</f>
        <v/>
      </c>
      <c r="M687" s="267" t="str">
        <f>+IF(H687=0,"",'Ark1'!U2169)</f>
        <v/>
      </c>
      <c r="N687" s="267"/>
      <c r="O687" s="269" t="str">
        <f>+IF(H687=0,"",'Ark1'!W2169)</f>
        <v/>
      </c>
      <c r="P687" s="269" t="str">
        <f>+IF(H687=0,"",'Ark1'!X2169)</f>
        <v/>
      </c>
      <c r="Q687" s="269" t="str">
        <f>+IF(H687=0,"",'Ark1'!AG2169)</f>
        <v/>
      </c>
      <c r="R687" s="269" t="str">
        <f>+IF(H687=0,"",'Ark1'!AH2169)</f>
        <v/>
      </c>
      <c r="S687" s="269"/>
      <c r="T687" s="269"/>
      <c r="U687" s="269" t="str">
        <f>+IF(H687=0,"",'Ark1'!Y2169)</f>
        <v/>
      </c>
      <c r="V687" s="268" t="str">
        <f>+IF(H687=0,"",'Ark1'!AA2169)</f>
        <v/>
      </c>
      <c r="W687" s="269" t="str">
        <f t="shared" si="60"/>
        <v/>
      </c>
      <c r="X687" s="269" t="str">
        <f t="shared" si="61"/>
        <v/>
      </c>
      <c r="Y687" s="267" t="str">
        <f t="shared" si="62"/>
        <v/>
      </c>
      <c r="Z687" s="324"/>
      <c r="AD687" s="27"/>
      <c r="AG687" s="86"/>
      <c r="AH687" s="86"/>
      <c r="AI687" s="86"/>
      <c r="AK687" s="86"/>
      <c r="AL687" s="86"/>
      <c r="AM687" s="86"/>
      <c r="AN687" s="86"/>
      <c r="AO687" s="86"/>
      <c r="AP687" s="86"/>
      <c r="AQ687" s="86"/>
      <c r="AR687" s="86"/>
      <c r="AS687" s="86"/>
      <c r="AT687" s="86"/>
      <c r="AU687" s="86"/>
      <c r="AV687" s="86"/>
      <c r="AW687" s="86"/>
      <c r="AX687" s="86"/>
      <c r="AY687" s="86"/>
      <c r="AZ687" s="86"/>
      <c r="BA687" s="86"/>
      <c r="BB687" s="86"/>
      <c r="BC687" s="86"/>
      <c r="BD687" s="86"/>
      <c r="BE687" s="86"/>
      <c r="BF687" s="86"/>
      <c r="BG687" s="86"/>
      <c r="BH687" s="86"/>
      <c r="BI687" s="86"/>
      <c r="BJ687" s="86"/>
      <c r="BK687" s="86"/>
      <c r="BL687" s="86"/>
      <c r="BM687" s="86"/>
      <c r="BN687" s="86"/>
    </row>
    <row r="688" spans="1:66" s="28" customFormat="1">
      <c r="A688" s="324"/>
      <c r="B688" s="323">
        <f>+'Ark1'!C2170</f>
        <v>0</v>
      </c>
      <c r="C688" s="266">
        <f>+'Ark1'!L2170</f>
        <v>0</v>
      </c>
      <c r="D688" s="266" t="str">
        <f t="shared" si="59"/>
        <v>P</v>
      </c>
      <c r="E688" s="266">
        <f>+'Ark1'!AP2170</f>
        <v>0</v>
      </c>
      <c r="F688" s="274" t="e">
        <f>VLOOKUP(E688,RNR!$D$2:$E$38,2)</f>
        <v>#N/A</v>
      </c>
      <c r="G688" s="266" t="str">
        <f>+IF(H688=0,"",'Ark1'!Q2170)</f>
        <v/>
      </c>
      <c r="H688" s="266">
        <f>+'Ark1'!R2170</f>
        <v>0</v>
      </c>
      <c r="I688" s="267" t="str">
        <f>+IF(H688=0,"",'Ark1'!AE2170)</f>
        <v/>
      </c>
      <c r="J688" s="267"/>
      <c r="K688" s="267" t="str">
        <f>+IF(H688=0,"",'Ark1'!AF2170)</f>
        <v/>
      </c>
      <c r="L688" s="268" t="str">
        <f>+IF(H688=0,"",'Ark1'!T2170)</f>
        <v/>
      </c>
      <c r="M688" s="267" t="str">
        <f>+IF(H688=0,"",'Ark1'!U2170)</f>
        <v/>
      </c>
      <c r="N688" s="267"/>
      <c r="O688" s="269" t="str">
        <f>+IF(H688=0,"",'Ark1'!W2170)</f>
        <v/>
      </c>
      <c r="P688" s="269" t="str">
        <f>+IF(H688=0,"",'Ark1'!X2170)</f>
        <v/>
      </c>
      <c r="Q688" s="269" t="str">
        <f>+IF(H688=0,"",'Ark1'!AG2170)</f>
        <v/>
      </c>
      <c r="R688" s="269" t="str">
        <f>+IF(H688=0,"",'Ark1'!AH2170)</f>
        <v/>
      </c>
      <c r="S688" s="269"/>
      <c r="T688" s="269"/>
      <c r="U688" s="269" t="str">
        <f>+IF(H688=0,"",'Ark1'!Y2170)</f>
        <v/>
      </c>
      <c r="V688" s="268" t="str">
        <f>+IF(H688=0,"",'Ark1'!AA2170)</f>
        <v/>
      </c>
      <c r="W688" s="269" t="str">
        <f t="shared" si="60"/>
        <v/>
      </c>
      <c r="X688" s="269" t="str">
        <f t="shared" si="61"/>
        <v/>
      </c>
      <c r="Y688" s="267" t="str">
        <f t="shared" si="62"/>
        <v/>
      </c>
      <c r="Z688" s="324"/>
      <c r="AD688" s="27"/>
      <c r="AG688" s="86"/>
      <c r="AH688" s="86"/>
      <c r="AI688" s="86"/>
      <c r="AK688" s="86"/>
      <c r="AL688" s="86"/>
      <c r="AM688" s="86"/>
      <c r="AN688" s="86"/>
      <c r="AO688" s="86"/>
      <c r="AP688" s="86"/>
      <c r="AQ688" s="86"/>
      <c r="AR688" s="86"/>
      <c r="AS688" s="86"/>
      <c r="AT688" s="86"/>
      <c r="AU688" s="86"/>
      <c r="AV688" s="86"/>
      <c r="AW688" s="86"/>
      <c r="AX688" s="86"/>
      <c r="AY688" s="86"/>
      <c r="AZ688" s="86"/>
      <c r="BA688" s="86"/>
      <c r="BB688" s="86"/>
      <c r="BC688" s="86"/>
      <c r="BD688" s="86"/>
      <c r="BE688" s="86"/>
      <c r="BF688" s="86"/>
      <c r="BG688" s="86"/>
      <c r="BH688" s="86"/>
      <c r="BI688" s="86"/>
      <c r="BJ688" s="86"/>
      <c r="BK688" s="86"/>
      <c r="BL688" s="86"/>
      <c r="BM688" s="86"/>
      <c r="BN688" s="86"/>
    </row>
    <row r="689" spans="1:66" s="28" customFormat="1">
      <c r="A689" s="324"/>
      <c r="B689" s="323">
        <f>+'Ark1'!C2171</f>
        <v>0</v>
      </c>
      <c r="C689" s="266">
        <f>+'Ark1'!L2171</f>
        <v>0</v>
      </c>
      <c r="D689" s="266" t="str">
        <f t="shared" si="59"/>
        <v>P</v>
      </c>
      <c r="E689" s="266">
        <f>+'Ark1'!AP2171</f>
        <v>0</v>
      </c>
      <c r="F689" s="274" t="e">
        <f>VLOOKUP(E689,RNR!$D$2:$E$38,2)</f>
        <v>#N/A</v>
      </c>
      <c r="G689" s="266" t="str">
        <f>+IF(H689=0,"",'Ark1'!Q2171)</f>
        <v/>
      </c>
      <c r="H689" s="266">
        <f>+'Ark1'!R2171</f>
        <v>0</v>
      </c>
      <c r="I689" s="267" t="str">
        <f>+IF(H689=0,"",'Ark1'!AE2171)</f>
        <v/>
      </c>
      <c r="J689" s="267"/>
      <c r="K689" s="267" t="str">
        <f>+IF(H689=0,"",'Ark1'!AF2171)</f>
        <v/>
      </c>
      <c r="L689" s="268" t="str">
        <f>+IF(H689=0,"",'Ark1'!T2171)</f>
        <v/>
      </c>
      <c r="M689" s="267" t="str">
        <f>+IF(H689=0,"",'Ark1'!U2171)</f>
        <v/>
      </c>
      <c r="N689" s="267"/>
      <c r="O689" s="269" t="str">
        <f>+IF(H689=0,"",'Ark1'!W2171)</f>
        <v/>
      </c>
      <c r="P689" s="269" t="str">
        <f>+IF(H689=0,"",'Ark1'!X2171)</f>
        <v/>
      </c>
      <c r="Q689" s="269" t="str">
        <f>+IF(H689=0,"",'Ark1'!AG2171)</f>
        <v/>
      </c>
      <c r="R689" s="269" t="str">
        <f>+IF(H689=0,"",'Ark1'!AH2171)</f>
        <v/>
      </c>
      <c r="S689" s="269"/>
      <c r="T689" s="269"/>
      <c r="U689" s="269" t="str">
        <f>+IF(H689=0,"",'Ark1'!Y2171)</f>
        <v/>
      </c>
      <c r="V689" s="268" t="str">
        <f>+IF(H689=0,"",'Ark1'!AA2171)</f>
        <v/>
      </c>
      <c r="W689" s="269" t="str">
        <f t="shared" si="60"/>
        <v/>
      </c>
      <c r="X689" s="269" t="str">
        <f t="shared" si="61"/>
        <v/>
      </c>
      <c r="Y689" s="267" t="str">
        <f t="shared" si="62"/>
        <v/>
      </c>
      <c r="Z689" s="324"/>
      <c r="AD689" s="27"/>
      <c r="AG689" s="86"/>
      <c r="AH689" s="86"/>
      <c r="AI689" s="86"/>
      <c r="AK689" s="86"/>
      <c r="AL689" s="86"/>
      <c r="AM689" s="86"/>
      <c r="AN689" s="86"/>
      <c r="AO689" s="86"/>
      <c r="AP689" s="86"/>
      <c r="AQ689" s="86"/>
      <c r="AR689" s="86"/>
      <c r="AS689" s="86"/>
      <c r="AT689" s="86"/>
      <c r="AU689" s="86"/>
      <c r="AV689" s="86"/>
      <c r="AW689" s="86"/>
      <c r="AX689" s="86"/>
      <c r="AY689" s="86"/>
      <c r="AZ689" s="86"/>
      <c r="BA689" s="86"/>
      <c r="BB689" s="86"/>
      <c r="BC689" s="86"/>
      <c r="BD689" s="86"/>
      <c r="BE689" s="86"/>
      <c r="BF689" s="86"/>
      <c r="BG689" s="86"/>
      <c r="BH689" s="86"/>
      <c r="BI689" s="86"/>
      <c r="BJ689" s="86"/>
      <c r="BK689" s="86"/>
      <c r="BL689" s="86"/>
      <c r="BM689" s="86"/>
      <c r="BN689" s="86"/>
    </row>
    <row r="690" spans="1:66" s="28" customFormat="1">
      <c r="A690" s="324"/>
      <c r="B690" s="323">
        <f>+'Ark1'!C2172</f>
        <v>0</v>
      </c>
      <c r="C690" s="266">
        <f>+'Ark1'!L2172</f>
        <v>0</v>
      </c>
      <c r="D690" s="266" t="str">
        <f t="shared" si="59"/>
        <v>P</v>
      </c>
      <c r="E690" s="266">
        <f>+'Ark1'!AP2172</f>
        <v>0</v>
      </c>
      <c r="F690" s="274" t="e">
        <f>VLOOKUP(E690,RNR!$D$2:$E$38,2)</f>
        <v>#N/A</v>
      </c>
      <c r="G690" s="266" t="str">
        <f>+IF(H690=0,"",'Ark1'!Q2172)</f>
        <v/>
      </c>
      <c r="H690" s="266">
        <f>+'Ark1'!R2172</f>
        <v>0</v>
      </c>
      <c r="I690" s="267" t="str">
        <f>+IF(H690=0,"",'Ark1'!AE2172)</f>
        <v/>
      </c>
      <c r="J690" s="267"/>
      <c r="K690" s="267" t="str">
        <f>+IF(H690=0,"",'Ark1'!AF2172)</f>
        <v/>
      </c>
      <c r="L690" s="268" t="str">
        <f>+IF(H690=0,"",'Ark1'!T2172)</f>
        <v/>
      </c>
      <c r="M690" s="267" t="str">
        <f>+IF(H690=0,"",'Ark1'!U2172)</f>
        <v/>
      </c>
      <c r="N690" s="267"/>
      <c r="O690" s="269" t="str">
        <f>+IF(H690=0,"",'Ark1'!W2172)</f>
        <v/>
      </c>
      <c r="P690" s="269" t="str">
        <f>+IF(H690=0,"",'Ark1'!X2172)</f>
        <v/>
      </c>
      <c r="Q690" s="269" t="str">
        <f>+IF(H690=0,"",'Ark1'!AG2172)</f>
        <v/>
      </c>
      <c r="R690" s="269" t="str">
        <f>+IF(H690=0,"",'Ark1'!AH2172)</f>
        <v/>
      </c>
      <c r="S690" s="269"/>
      <c r="T690" s="269"/>
      <c r="U690" s="269" t="str">
        <f>+IF(H690=0,"",'Ark1'!Y2172)</f>
        <v/>
      </c>
      <c r="V690" s="268" t="str">
        <f>+IF(H690=0,"",'Ark1'!AA2172)</f>
        <v/>
      </c>
      <c r="W690" s="269" t="str">
        <f t="shared" si="60"/>
        <v/>
      </c>
      <c r="X690" s="269" t="str">
        <f t="shared" si="61"/>
        <v/>
      </c>
      <c r="Y690" s="267" t="str">
        <f t="shared" si="62"/>
        <v/>
      </c>
      <c r="Z690" s="324"/>
      <c r="AD690" s="27"/>
      <c r="AG690" s="86"/>
      <c r="AH690" s="86"/>
      <c r="AI690" s="86"/>
      <c r="AK690" s="86"/>
      <c r="AL690" s="86"/>
      <c r="AM690" s="86"/>
      <c r="AN690" s="86"/>
      <c r="AO690" s="86"/>
      <c r="AP690" s="86"/>
      <c r="AQ690" s="86"/>
      <c r="AR690" s="86"/>
      <c r="AS690" s="86"/>
      <c r="AT690" s="86"/>
      <c r="AU690" s="86"/>
      <c r="AV690" s="86"/>
      <c r="AW690" s="86"/>
      <c r="AX690" s="86"/>
      <c r="AY690" s="86"/>
      <c r="AZ690" s="86"/>
      <c r="BA690" s="86"/>
      <c r="BB690" s="86"/>
      <c r="BC690" s="86"/>
      <c r="BD690" s="86"/>
      <c r="BE690" s="86"/>
      <c r="BF690" s="86"/>
      <c r="BG690" s="86"/>
      <c r="BH690" s="86"/>
      <c r="BI690" s="86"/>
      <c r="BJ690" s="86"/>
      <c r="BK690" s="86"/>
      <c r="BL690" s="86"/>
      <c r="BM690" s="86"/>
      <c r="BN690" s="86"/>
    </row>
    <row r="691" spans="1:66" s="28" customFormat="1">
      <c r="A691" s="324"/>
      <c r="B691" s="323">
        <f>+'Ark1'!C2173</f>
        <v>0</v>
      </c>
      <c r="C691" s="266">
        <f>+'Ark1'!L2173</f>
        <v>0</v>
      </c>
      <c r="D691" s="266" t="str">
        <f t="shared" si="59"/>
        <v>P</v>
      </c>
      <c r="E691" s="266">
        <f>+'Ark1'!AP2173</f>
        <v>0</v>
      </c>
      <c r="F691" s="274" t="e">
        <f>VLOOKUP(E691,RNR!$D$2:$E$38,2)</f>
        <v>#N/A</v>
      </c>
      <c r="G691" s="266" t="str">
        <f>+IF(H691=0,"",'Ark1'!Q2173)</f>
        <v/>
      </c>
      <c r="H691" s="266">
        <f>+'Ark1'!R2173</f>
        <v>0</v>
      </c>
      <c r="I691" s="267" t="str">
        <f>+IF(H691=0,"",'Ark1'!AE2173)</f>
        <v/>
      </c>
      <c r="J691" s="267"/>
      <c r="K691" s="267" t="str">
        <f>+IF(H691=0,"",'Ark1'!AF2173)</f>
        <v/>
      </c>
      <c r="L691" s="268" t="str">
        <f>+IF(H691=0,"",'Ark1'!T2173)</f>
        <v/>
      </c>
      <c r="M691" s="267" t="str">
        <f>+IF(H691=0,"",'Ark1'!U2173)</f>
        <v/>
      </c>
      <c r="N691" s="267"/>
      <c r="O691" s="269" t="str">
        <f>+IF(H691=0,"",'Ark1'!W2173)</f>
        <v/>
      </c>
      <c r="P691" s="269" t="str">
        <f>+IF(H691=0,"",'Ark1'!X2173)</f>
        <v/>
      </c>
      <c r="Q691" s="269" t="str">
        <f>+IF(H691=0,"",'Ark1'!AG2173)</f>
        <v/>
      </c>
      <c r="R691" s="269" t="str">
        <f>+IF(H691=0,"",'Ark1'!AH2173)</f>
        <v/>
      </c>
      <c r="S691" s="269"/>
      <c r="T691" s="269"/>
      <c r="U691" s="269" t="str">
        <f>+IF(H691=0,"",'Ark1'!Y2173)</f>
        <v/>
      </c>
      <c r="V691" s="268" t="str">
        <f>+IF(H691=0,"",'Ark1'!AA2173)</f>
        <v/>
      </c>
      <c r="W691" s="269" t="str">
        <f t="shared" si="60"/>
        <v/>
      </c>
      <c r="X691" s="269" t="str">
        <f t="shared" si="61"/>
        <v/>
      </c>
      <c r="Y691" s="267" t="str">
        <f t="shared" si="62"/>
        <v/>
      </c>
      <c r="Z691" s="324"/>
      <c r="AD691" s="27"/>
      <c r="AG691" s="86"/>
      <c r="AH691" s="86"/>
      <c r="AI691" s="86"/>
      <c r="AK691" s="86"/>
      <c r="AL691" s="86"/>
      <c r="AM691" s="86"/>
      <c r="AN691" s="86"/>
      <c r="AO691" s="86"/>
      <c r="AP691" s="86"/>
      <c r="AQ691" s="86"/>
      <c r="AR691" s="86"/>
      <c r="AS691" s="86"/>
      <c r="AT691" s="86"/>
      <c r="AU691" s="86"/>
      <c r="AV691" s="86"/>
      <c r="AW691" s="86"/>
      <c r="AX691" s="86"/>
      <c r="AY691" s="86"/>
      <c r="AZ691" s="86"/>
      <c r="BA691" s="86"/>
      <c r="BB691" s="86"/>
      <c r="BC691" s="86"/>
      <c r="BD691" s="86"/>
      <c r="BE691" s="86"/>
      <c r="BF691" s="86"/>
      <c r="BG691" s="86"/>
      <c r="BH691" s="86"/>
      <c r="BI691" s="86"/>
      <c r="BJ691" s="86"/>
      <c r="BK691" s="86"/>
      <c r="BL691" s="86"/>
      <c r="BM691" s="86"/>
      <c r="BN691" s="86"/>
    </row>
    <row r="692" spans="1:66" s="28" customFormat="1">
      <c r="A692" s="324"/>
      <c r="B692" s="323">
        <f>+'Ark1'!C2174</f>
        <v>0</v>
      </c>
      <c r="C692" s="266">
        <f>+'Ark1'!L2174</f>
        <v>0</v>
      </c>
      <c r="D692" s="266" t="str">
        <f t="shared" si="59"/>
        <v>P</v>
      </c>
      <c r="E692" s="266">
        <f>+'Ark1'!AP2174</f>
        <v>0</v>
      </c>
      <c r="F692" s="274" t="e">
        <f>VLOOKUP(E692,RNR!$D$2:$E$38,2)</f>
        <v>#N/A</v>
      </c>
      <c r="G692" s="266" t="str">
        <f>+IF(H692=0,"",'Ark1'!Q2174)</f>
        <v/>
      </c>
      <c r="H692" s="266">
        <f>+'Ark1'!R2174</f>
        <v>0</v>
      </c>
      <c r="I692" s="267" t="str">
        <f>+IF(H692=0,"",'Ark1'!AE2174)</f>
        <v/>
      </c>
      <c r="J692" s="267"/>
      <c r="K692" s="267" t="str">
        <f>+IF(H692=0,"",'Ark1'!AF2174)</f>
        <v/>
      </c>
      <c r="L692" s="268" t="str">
        <f>+IF(H692=0,"",'Ark1'!T2174)</f>
        <v/>
      </c>
      <c r="M692" s="267" t="str">
        <f>+IF(H692=0,"",'Ark1'!U2174)</f>
        <v/>
      </c>
      <c r="N692" s="267"/>
      <c r="O692" s="269" t="str">
        <f>+IF(H692=0,"",'Ark1'!W2174)</f>
        <v/>
      </c>
      <c r="P692" s="269" t="str">
        <f>+IF(H692=0,"",'Ark1'!X2174)</f>
        <v/>
      </c>
      <c r="Q692" s="269" t="str">
        <f>+IF(H692=0,"",'Ark1'!AG2174)</f>
        <v/>
      </c>
      <c r="R692" s="269" t="str">
        <f>+IF(H692=0,"",'Ark1'!AH2174)</f>
        <v/>
      </c>
      <c r="S692" s="269"/>
      <c r="T692" s="269"/>
      <c r="U692" s="269" t="str">
        <f>+IF(H692=0,"",'Ark1'!Y2174)</f>
        <v/>
      </c>
      <c r="V692" s="268" t="str">
        <f>+IF(H692=0,"",'Ark1'!AA2174)</f>
        <v/>
      </c>
      <c r="W692" s="269" t="str">
        <f t="shared" si="60"/>
        <v/>
      </c>
      <c r="X692" s="269" t="str">
        <f t="shared" si="61"/>
        <v/>
      </c>
      <c r="Y692" s="267" t="str">
        <f t="shared" si="62"/>
        <v/>
      </c>
      <c r="Z692" s="324"/>
      <c r="AD692" s="27"/>
      <c r="AG692" s="86"/>
      <c r="AH692" s="86"/>
      <c r="AI692" s="86"/>
      <c r="AK692" s="86"/>
      <c r="AL692" s="86"/>
      <c r="AM692" s="86"/>
      <c r="AN692" s="86"/>
      <c r="AO692" s="86"/>
      <c r="AP692" s="86"/>
      <c r="AQ692" s="86"/>
      <c r="AR692" s="86"/>
      <c r="AS692" s="86"/>
      <c r="AT692" s="86"/>
      <c r="AU692" s="86"/>
      <c r="AV692" s="86"/>
      <c r="AW692" s="86"/>
      <c r="AX692" s="86"/>
      <c r="AY692" s="86"/>
      <c r="AZ692" s="86"/>
      <c r="BA692" s="86"/>
      <c r="BB692" s="86"/>
      <c r="BC692" s="86"/>
      <c r="BD692" s="86"/>
      <c r="BE692" s="86"/>
      <c r="BF692" s="86"/>
      <c r="BG692" s="86"/>
      <c r="BH692" s="86"/>
      <c r="BI692" s="86"/>
      <c r="BJ692" s="86"/>
      <c r="BK692" s="86"/>
      <c r="BL692" s="86"/>
      <c r="BM692" s="86"/>
      <c r="BN692" s="86"/>
    </row>
    <row r="693" spans="1:66" s="28" customFormat="1">
      <c r="A693" s="324"/>
      <c r="B693" s="323">
        <f>+'Ark1'!C2175</f>
        <v>0</v>
      </c>
      <c r="C693" s="266">
        <f>+'Ark1'!L2175</f>
        <v>0</v>
      </c>
      <c r="D693" s="266" t="str">
        <f t="shared" si="59"/>
        <v>P</v>
      </c>
      <c r="E693" s="266">
        <f>+'Ark1'!AP2175</f>
        <v>0</v>
      </c>
      <c r="F693" s="274" t="e">
        <f>VLOOKUP(E693,RNR!$D$2:$E$38,2)</f>
        <v>#N/A</v>
      </c>
      <c r="G693" s="266" t="str">
        <f>+IF(H693=0,"",'Ark1'!Q2175)</f>
        <v/>
      </c>
      <c r="H693" s="266">
        <f>+'Ark1'!R2175</f>
        <v>0</v>
      </c>
      <c r="I693" s="267" t="str">
        <f>+IF(H693=0,"",'Ark1'!AE2175)</f>
        <v/>
      </c>
      <c r="J693" s="267"/>
      <c r="K693" s="267" t="str">
        <f>+IF(H693=0,"",'Ark1'!AF2175)</f>
        <v/>
      </c>
      <c r="L693" s="268" t="str">
        <f>+IF(H693=0,"",'Ark1'!T2175)</f>
        <v/>
      </c>
      <c r="M693" s="267" t="str">
        <f>+IF(H693=0,"",'Ark1'!U2175)</f>
        <v/>
      </c>
      <c r="N693" s="267"/>
      <c r="O693" s="269" t="str">
        <f>+IF(H693=0,"",'Ark1'!W2175)</f>
        <v/>
      </c>
      <c r="P693" s="269" t="str">
        <f>+IF(H693=0,"",'Ark1'!X2175)</f>
        <v/>
      </c>
      <c r="Q693" s="269" t="str">
        <f>+IF(H693=0,"",'Ark1'!AG2175)</f>
        <v/>
      </c>
      <c r="R693" s="269" t="str">
        <f>+IF(H693=0,"",'Ark1'!AH2175)</f>
        <v/>
      </c>
      <c r="S693" s="269"/>
      <c r="T693" s="269"/>
      <c r="U693" s="269" t="str">
        <f>+IF(H693=0,"",'Ark1'!Y2175)</f>
        <v/>
      </c>
      <c r="V693" s="268" t="str">
        <f>+IF(H693=0,"",'Ark1'!AA2175)</f>
        <v/>
      </c>
      <c r="W693" s="269" t="str">
        <f t="shared" si="60"/>
        <v/>
      </c>
      <c r="X693" s="269" t="str">
        <f t="shared" si="61"/>
        <v/>
      </c>
      <c r="Y693" s="267" t="str">
        <f t="shared" si="62"/>
        <v/>
      </c>
      <c r="Z693" s="324"/>
      <c r="AD693" s="27"/>
      <c r="AG693" s="86"/>
      <c r="AH693" s="86"/>
      <c r="AI693" s="86"/>
      <c r="AK693" s="86"/>
      <c r="AL693" s="86"/>
      <c r="AM693" s="86"/>
      <c r="AN693" s="86"/>
      <c r="AO693" s="86"/>
      <c r="AP693" s="86"/>
      <c r="AQ693" s="86"/>
      <c r="AR693" s="86"/>
      <c r="AS693" s="86"/>
      <c r="AT693" s="86"/>
      <c r="AU693" s="86"/>
      <c r="AV693" s="86"/>
      <c r="AW693" s="86"/>
      <c r="AX693" s="86"/>
      <c r="AY693" s="86"/>
      <c r="AZ693" s="86"/>
      <c r="BA693" s="86"/>
      <c r="BB693" s="86"/>
      <c r="BC693" s="86"/>
      <c r="BD693" s="86"/>
      <c r="BE693" s="86"/>
      <c r="BF693" s="86"/>
      <c r="BG693" s="86"/>
      <c r="BH693" s="86"/>
      <c r="BI693" s="86"/>
      <c r="BJ693" s="86"/>
      <c r="BK693" s="86"/>
      <c r="BL693" s="86"/>
      <c r="BM693" s="86"/>
      <c r="BN693" s="86"/>
    </row>
    <row r="694" spans="1:66" s="28" customFormat="1">
      <c r="A694" s="324"/>
      <c r="B694" s="323">
        <f>+'Ark1'!C2176</f>
        <v>0</v>
      </c>
      <c r="C694" s="266">
        <f>+'Ark1'!L2176</f>
        <v>0</v>
      </c>
      <c r="D694" s="266" t="str">
        <f t="shared" si="59"/>
        <v>P</v>
      </c>
      <c r="E694" s="266">
        <f>+'Ark1'!AP2176</f>
        <v>0</v>
      </c>
      <c r="F694" s="274" t="e">
        <f>VLOOKUP(E694,RNR!$D$2:$E$38,2)</f>
        <v>#N/A</v>
      </c>
      <c r="G694" s="266" t="str">
        <f>+IF(H694=0,"",'Ark1'!Q2176)</f>
        <v/>
      </c>
      <c r="H694" s="266">
        <f>+'Ark1'!R2176</f>
        <v>0</v>
      </c>
      <c r="I694" s="267" t="str">
        <f>+IF(H694=0,"",'Ark1'!AE2176)</f>
        <v/>
      </c>
      <c r="J694" s="267"/>
      <c r="K694" s="267" t="str">
        <f>+IF(H694=0,"",'Ark1'!AF2176)</f>
        <v/>
      </c>
      <c r="L694" s="268" t="str">
        <f>+IF(H694=0,"",'Ark1'!T2176)</f>
        <v/>
      </c>
      <c r="M694" s="267" t="str">
        <f>+IF(H694=0,"",'Ark1'!U2176)</f>
        <v/>
      </c>
      <c r="N694" s="267"/>
      <c r="O694" s="269" t="str">
        <f>+IF(H694=0,"",'Ark1'!W2176)</f>
        <v/>
      </c>
      <c r="P694" s="269" t="str">
        <f>+IF(H694=0,"",'Ark1'!X2176)</f>
        <v/>
      </c>
      <c r="Q694" s="269" t="str">
        <f>+IF(H694=0,"",'Ark1'!AG2176)</f>
        <v/>
      </c>
      <c r="R694" s="269" t="str">
        <f>+IF(H694=0,"",'Ark1'!AH2176)</f>
        <v/>
      </c>
      <c r="S694" s="269"/>
      <c r="T694" s="269"/>
      <c r="U694" s="269" t="str">
        <f>+IF(H694=0,"",'Ark1'!Y2176)</f>
        <v/>
      </c>
      <c r="V694" s="268" t="str">
        <f>+IF(H694=0,"",'Ark1'!AA2176)</f>
        <v/>
      </c>
      <c r="W694" s="269" t="str">
        <f t="shared" si="60"/>
        <v/>
      </c>
      <c r="X694" s="269" t="str">
        <f t="shared" si="61"/>
        <v/>
      </c>
      <c r="Y694" s="267" t="str">
        <f t="shared" si="62"/>
        <v/>
      </c>
      <c r="Z694" s="324"/>
      <c r="AD694" s="27"/>
      <c r="AG694" s="86"/>
      <c r="AH694" s="86"/>
      <c r="AI694" s="86"/>
      <c r="AK694" s="86"/>
      <c r="AL694" s="86"/>
      <c r="AM694" s="86"/>
      <c r="AN694" s="86"/>
      <c r="AO694" s="86"/>
      <c r="AP694" s="86"/>
      <c r="AQ694" s="86"/>
      <c r="AR694" s="86"/>
      <c r="AS694" s="86"/>
      <c r="AT694" s="86"/>
      <c r="AU694" s="86"/>
      <c r="AV694" s="86"/>
      <c r="AW694" s="86"/>
      <c r="AX694" s="86"/>
      <c r="AY694" s="86"/>
      <c r="AZ694" s="86"/>
      <c r="BA694" s="86"/>
      <c r="BB694" s="86"/>
      <c r="BC694" s="86"/>
      <c r="BD694" s="86"/>
      <c r="BE694" s="86"/>
      <c r="BF694" s="86"/>
      <c r="BG694" s="86"/>
      <c r="BH694" s="86"/>
      <c r="BI694" s="86"/>
      <c r="BJ694" s="86"/>
      <c r="BK694" s="86"/>
      <c r="BL694" s="86"/>
      <c r="BM694" s="86"/>
      <c r="BN694" s="86"/>
    </row>
    <row r="695" spans="1:66" s="28" customFormat="1">
      <c r="A695" s="324"/>
      <c r="B695" s="323">
        <f>+'Ark1'!C2177</f>
        <v>0</v>
      </c>
      <c r="C695" s="266">
        <f>+'Ark1'!L2177</f>
        <v>0</v>
      </c>
      <c r="D695" s="266" t="str">
        <f t="shared" si="59"/>
        <v>P</v>
      </c>
      <c r="E695" s="266">
        <f>+'Ark1'!AP2177</f>
        <v>0</v>
      </c>
      <c r="F695" s="274" t="e">
        <f>VLOOKUP(E695,RNR!$D$2:$E$38,2)</f>
        <v>#N/A</v>
      </c>
      <c r="G695" s="266" t="str">
        <f>+IF(H695=0,"",'Ark1'!Q2177)</f>
        <v/>
      </c>
      <c r="H695" s="266">
        <f>+'Ark1'!R2177</f>
        <v>0</v>
      </c>
      <c r="I695" s="267" t="str">
        <f>+IF(H695=0,"",'Ark1'!AE2177)</f>
        <v/>
      </c>
      <c r="J695" s="267"/>
      <c r="K695" s="267" t="str">
        <f>+IF(H695=0,"",'Ark1'!AF2177)</f>
        <v/>
      </c>
      <c r="L695" s="268" t="str">
        <f>+IF(H695=0,"",'Ark1'!T2177)</f>
        <v/>
      </c>
      <c r="M695" s="267" t="str">
        <f>+IF(H695=0,"",'Ark1'!U2177)</f>
        <v/>
      </c>
      <c r="N695" s="267"/>
      <c r="O695" s="269" t="str">
        <f>+IF(H695=0,"",'Ark1'!W2177)</f>
        <v/>
      </c>
      <c r="P695" s="269" t="str">
        <f>+IF(H695=0,"",'Ark1'!X2177)</f>
        <v/>
      </c>
      <c r="Q695" s="269" t="str">
        <f>+IF(H695=0,"",'Ark1'!AG2177)</f>
        <v/>
      </c>
      <c r="R695" s="269" t="str">
        <f>+IF(H695=0,"",'Ark1'!AH2177)</f>
        <v/>
      </c>
      <c r="S695" s="269"/>
      <c r="T695" s="269"/>
      <c r="U695" s="269" t="str">
        <f>+IF(H695=0,"",'Ark1'!Y2177)</f>
        <v/>
      </c>
      <c r="V695" s="268" t="str">
        <f>+IF(H695=0,"",'Ark1'!AA2177)</f>
        <v/>
      </c>
      <c r="W695" s="269" t="str">
        <f t="shared" si="60"/>
        <v/>
      </c>
      <c r="X695" s="269" t="str">
        <f t="shared" si="61"/>
        <v/>
      </c>
      <c r="Y695" s="267" t="str">
        <f t="shared" si="62"/>
        <v/>
      </c>
      <c r="Z695" s="324"/>
      <c r="AD695" s="27"/>
      <c r="AG695" s="86"/>
      <c r="AH695" s="86"/>
      <c r="AI695" s="86"/>
      <c r="AK695" s="86"/>
      <c r="AL695" s="86"/>
      <c r="AM695" s="86"/>
      <c r="AN695" s="86"/>
      <c r="AO695" s="86"/>
      <c r="AP695" s="86"/>
      <c r="AQ695" s="86"/>
      <c r="AR695" s="86"/>
      <c r="AS695" s="86"/>
      <c r="AT695" s="86"/>
      <c r="AU695" s="86"/>
      <c r="AV695" s="86"/>
      <c r="AW695" s="86"/>
      <c r="AX695" s="86"/>
      <c r="AY695" s="86"/>
      <c r="AZ695" s="86"/>
      <c r="BA695" s="86"/>
      <c r="BB695" s="86"/>
      <c r="BC695" s="86"/>
      <c r="BD695" s="86"/>
      <c r="BE695" s="86"/>
      <c r="BF695" s="86"/>
      <c r="BG695" s="86"/>
      <c r="BH695" s="86"/>
      <c r="BI695" s="86"/>
      <c r="BJ695" s="86"/>
      <c r="BK695" s="86"/>
      <c r="BL695" s="86"/>
      <c r="BM695" s="86"/>
      <c r="BN695" s="86"/>
    </row>
    <row r="696" spans="1:66" s="28" customFormat="1">
      <c r="A696" s="324"/>
      <c r="B696" s="323">
        <f>+'Ark1'!C2178</f>
        <v>0</v>
      </c>
      <c r="C696" s="266">
        <f>+'Ark1'!L2178</f>
        <v>0</v>
      </c>
      <c r="D696" s="266" t="str">
        <f t="shared" si="59"/>
        <v>P</v>
      </c>
      <c r="E696" s="266">
        <f>+'Ark1'!AP2178</f>
        <v>0</v>
      </c>
      <c r="F696" s="274" t="e">
        <f>VLOOKUP(E696,RNR!$D$2:$E$38,2)</f>
        <v>#N/A</v>
      </c>
      <c r="G696" s="266" t="str">
        <f>+IF(H696=0,"",'Ark1'!Q2178)</f>
        <v/>
      </c>
      <c r="H696" s="266">
        <f>+'Ark1'!R2178</f>
        <v>0</v>
      </c>
      <c r="I696" s="267" t="str">
        <f>+IF(H696=0,"",'Ark1'!AE2178)</f>
        <v/>
      </c>
      <c r="J696" s="267"/>
      <c r="K696" s="267" t="str">
        <f>+IF(H696=0,"",'Ark1'!AF2178)</f>
        <v/>
      </c>
      <c r="L696" s="268" t="str">
        <f>+IF(H696=0,"",'Ark1'!T2178)</f>
        <v/>
      </c>
      <c r="M696" s="267" t="str">
        <f>+IF(H696=0,"",'Ark1'!U2178)</f>
        <v/>
      </c>
      <c r="N696" s="267"/>
      <c r="O696" s="269" t="str">
        <f>+IF(H696=0,"",'Ark1'!W2178)</f>
        <v/>
      </c>
      <c r="P696" s="269" t="str">
        <f>+IF(H696=0,"",'Ark1'!X2178)</f>
        <v/>
      </c>
      <c r="Q696" s="269" t="str">
        <f>+IF(H696=0,"",'Ark1'!AG2178)</f>
        <v/>
      </c>
      <c r="R696" s="269" t="str">
        <f>+IF(H696=0,"",'Ark1'!AH2178)</f>
        <v/>
      </c>
      <c r="S696" s="269"/>
      <c r="T696" s="269"/>
      <c r="U696" s="269" t="str">
        <f>+IF(H696=0,"",'Ark1'!Y2178)</f>
        <v/>
      </c>
      <c r="V696" s="268" t="str">
        <f>+IF(H696=0,"",'Ark1'!AA2178)</f>
        <v/>
      </c>
      <c r="W696" s="269" t="str">
        <f t="shared" si="60"/>
        <v/>
      </c>
      <c r="X696" s="269" t="str">
        <f t="shared" si="61"/>
        <v/>
      </c>
      <c r="Y696" s="267" t="str">
        <f t="shared" si="62"/>
        <v/>
      </c>
      <c r="Z696" s="324"/>
      <c r="AD696" s="27"/>
      <c r="AG696" s="86"/>
      <c r="AH696" s="86"/>
      <c r="AI696" s="86"/>
      <c r="AK696" s="86"/>
      <c r="AL696" s="86"/>
      <c r="AM696" s="86"/>
      <c r="AN696" s="86"/>
      <c r="AO696" s="86"/>
      <c r="AP696" s="86"/>
      <c r="AQ696" s="86"/>
      <c r="AR696" s="86"/>
      <c r="AS696" s="86"/>
      <c r="AT696" s="86"/>
      <c r="AU696" s="86"/>
      <c r="AV696" s="86"/>
      <c r="AW696" s="86"/>
      <c r="AX696" s="86"/>
      <c r="AY696" s="86"/>
      <c r="AZ696" s="86"/>
      <c r="BA696" s="86"/>
      <c r="BB696" s="86"/>
      <c r="BC696" s="86"/>
      <c r="BD696" s="86"/>
      <c r="BE696" s="86"/>
      <c r="BF696" s="86"/>
      <c r="BG696" s="86"/>
      <c r="BH696" s="86"/>
      <c r="BI696" s="86"/>
      <c r="BJ696" s="86"/>
      <c r="BK696" s="86"/>
      <c r="BL696" s="86"/>
      <c r="BM696" s="86"/>
      <c r="BN696" s="86"/>
    </row>
    <row r="697" spans="1:66" s="28" customFormat="1">
      <c r="A697" s="324"/>
      <c r="B697" s="323">
        <f>+'Ark1'!C2179</f>
        <v>0</v>
      </c>
      <c r="C697" s="266">
        <f>+'Ark1'!L2179</f>
        <v>0</v>
      </c>
      <c r="D697" s="266" t="str">
        <f t="shared" si="59"/>
        <v>P</v>
      </c>
      <c r="E697" s="266">
        <f>+'Ark1'!AP2179</f>
        <v>0</v>
      </c>
      <c r="F697" s="274" t="e">
        <f>VLOOKUP(E697,RNR!$D$2:$E$38,2)</f>
        <v>#N/A</v>
      </c>
      <c r="G697" s="266" t="str">
        <f>+IF(H697=0,"",'Ark1'!Q2179)</f>
        <v/>
      </c>
      <c r="H697" s="266">
        <f>+'Ark1'!R2179</f>
        <v>0</v>
      </c>
      <c r="I697" s="267" t="str">
        <f>+IF(H697=0,"",'Ark1'!AE2179)</f>
        <v/>
      </c>
      <c r="J697" s="267"/>
      <c r="K697" s="267" t="str">
        <f>+IF(H697=0,"",'Ark1'!AF2179)</f>
        <v/>
      </c>
      <c r="L697" s="268" t="str">
        <f>+IF(H697=0,"",'Ark1'!T2179)</f>
        <v/>
      </c>
      <c r="M697" s="267" t="str">
        <f>+IF(H697=0,"",'Ark1'!U2179)</f>
        <v/>
      </c>
      <c r="N697" s="267"/>
      <c r="O697" s="269" t="str">
        <f>+IF(H697=0,"",'Ark1'!W2179)</f>
        <v/>
      </c>
      <c r="P697" s="269" t="str">
        <f>+IF(H697=0,"",'Ark1'!X2179)</f>
        <v/>
      </c>
      <c r="Q697" s="269" t="str">
        <f>+IF(H697=0,"",'Ark1'!AG2179)</f>
        <v/>
      </c>
      <c r="R697" s="269" t="str">
        <f>+IF(H697=0,"",'Ark1'!AH2179)</f>
        <v/>
      </c>
      <c r="S697" s="269"/>
      <c r="T697" s="269"/>
      <c r="U697" s="269" t="str">
        <f>+IF(H697=0,"",'Ark1'!Y2179)</f>
        <v/>
      </c>
      <c r="V697" s="268" t="str">
        <f>+IF(H697=0,"",'Ark1'!AA2179)</f>
        <v/>
      </c>
      <c r="W697" s="269" t="str">
        <f t="shared" si="60"/>
        <v/>
      </c>
      <c r="X697" s="269" t="str">
        <f t="shared" si="61"/>
        <v/>
      </c>
      <c r="Y697" s="267" t="str">
        <f t="shared" si="62"/>
        <v/>
      </c>
      <c r="Z697" s="324"/>
      <c r="AD697" s="27"/>
      <c r="AG697" s="86"/>
      <c r="AH697" s="86"/>
      <c r="AI697" s="86"/>
      <c r="AK697" s="86"/>
      <c r="AL697" s="86"/>
      <c r="AM697" s="86"/>
      <c r="AN697" s="86"/>
      <c r="AO697" s="86"/>
      <c r="AP697" s="86"/>
      <c r="AQ697" s="86"/>
      <c r="AR697" s="86"/>
      <c r="AS697" s="86"/>
      <c r="AT697" s="86"/>
      <c r="AU697" s="86"/>
      <c r="AV697" s="86"/>
      <c r="AW697" s="86"/>
      <c r="AX697" s="86"/>
      <c r="AY697" s="86"/>
      <c r="AZ697" s="86"/>
      <c r="BA697" s="86"/>
      <c r="BB697" s="86"/>
      <c r="BC697" s="86"/>
      <c r="BD697" s="86"/>
      <c r="BE697" s="86"/>
      <c r="BF697" s="86"/>
      <c r="BG697" s="86"/>
      <c r="BH697" s="86"/>
      <c r="BI697" s="86"/>
      <c r="BJ697" s="86"/>
      <c r="BK697" s="86"/>
      <c r="BL697" s="86"/>
      <c r="BM697" s="86"/>
      <c r="BN697" s="86"/>
    </row>
    <row r="698" spans="1:66" s="28" customFormat="1">
      <c r="A698" s="324"/>
      <c r="B698" s="323">
        <f>+'Ark1'!C2180</f>
        <v>0</v>
      </c>
      <c r="C698" s="266">
        <f>+'Ark1'!L2180</f>
        <v>0</v>
      </c>
      <c r="D698" s="266" t="str">
        <f t="shared" si="59"/>
        <v>P</v>
      </c>
      <c r="E698" s="266">
        <f>+'Ark1'!AP2180</f>
        <v>0</v>
      </c>
      <c r="F698" s="274" t="e">
        <f>VLOOKUP(E698,RNR!$D$2:$E$38,2)</f>
        <v>#N/A</v>
      </c>
      <c r="G698" s="266" t="str">
        <f>+IF(H698=0,"",'Ark1'!Q2180)</f>
        <v/>
      </c>
      <c r="H698" s="266">
        <f>+'Ark1'!R2180</f>
        <v>0</v>
      </c>
      <c r="I698" s="267" t="str">
        <f>+IF(H698=0,"",'Ark1'!AE2180)</f>
        <v/>
      </c>
      <c r="J698" s="267"/>
      <c r="K698" s="267" t="str">
        <f>+IF(H698=0,"",'Ark1'!AF2180)</f>
        <v/>
      </c>
      <c r="L698" s="268" t="str">
        <f>+IF(H698=0,"",'Ark1'!T2180)</f>
        <v/>
      </c>
      <c r="M698" s="267" t="str">
        <f>+IF(H698=0,"",'Ark1'!U2180)</f>
        <v/>
      </c>
      <c r="N698" s="267"/>
      <c r="O698" s="269" t="str">
        <f>+IF(H698=0,"",'Ark1'!W2180)</f>
        <v/>
      </c>
      <c r="P698" s="269" t="str">
        <f>+IF(H698=0,"",'Ark1'!X2180)</f>
        <v/>
      </c>
      <c r="Q698" s="269" t="str">
        <f>+IF(H698=0,"",'Ark1'!AG2180)</f>
        <v/>
      </c>
      <c r="R698" s="269" t="str">
        <f>+IF(H698=0,"",'Ark1'!AH2180)</f>
        <v/>
      </c>
      <c r="S698" s="269"/>
      <c r="T698" s="269"/>
      <c r="U698" s="269" t="str">
        <f>+IF(H698=0,"",'Ark1'!Y2180)</f>
        <v/>
      </c>
      <c r="V698" s="268" t="str">
        <f>+IF(H698=0,"",'Ark1'!AA2180)</f>
        <v/>
      </c>
      <c r="W698" s="269" t="str">
        <f t="shared" si="60"/>
        <v/>
      </c>
      <c r="X698" s="269" t="str">
        <f t="shared" si="61"/>
        <v/>
      </c>
      <c r="Y698" s="267" t="str">
        <f t="shared" si="62"/>
        <v/>
      </c>
      <c r="Z698" s="324"/>
      <c r="AD698" s="27"/>
      <c r="AG698" s="86"/>
      <c r="AH698" s="86"/>
      <c r="AI698" s="86"/>
      <c r="AK698" s="86"/>
      <c r="AL698" s="86"/>
      <c r="AM698" s="86"/>
      <c r="AN698" s="86"/>
      <c r="AO698" s="86"/>
      <c r="AP698" s="86"/>
      <c r="AQ698" s="86"/>
      <c r="AR698" s="86"/>
      <c r="AS698" s="86"/>
      <c r="AT698" s="86"/>
      <c r="AU698" s="86"/>
      <c r="AV698" s="86"/>
      <c r="AW698" s="86"/>
      <c r="AX698" s="86"/>
      <c r="AY698" s="86"/>
      <c r="AZ698" s="86"/>
      <c r="BA698" s="86"/>
      <c r="BB698" s="86"/>
      <c r="BC698" s="86"/>
      <c r="BD698" s="86"/>
      <c r="BE698" s="86"/>
      <c r="BF698" s="86"/>
      <c r="BG698" s="86"/>
      <c r="BH698" s="86"/>
      <c r="BI698" s="86"/>
      <c r="BJ698" s="86"/>
      <c r="BK698" s="86"/>
      <c r="BL698" s="86"/>
      <c r="BM698" s="86"/>
      <c r="BN698" s="86"/>
    </row>
    <row r="699" spans="1:66" s="28" customFormat="1">
      <c r="A699" s="324"/>
      <c r="B699" s="323">
        <f>+'Ark1'!C2181</f>
        <v>0</v>
      </c>
      <c r="C699" s="266">
        <f>+'Ark1'!L2181</f>
        <v>0</v>
      </c>
      <c r="D699" s="266" t="str">
        <f t="shared" si="59"/>
        <v>P</v>
      </c>
      <c r="E699" s="266">
        <f>+'Ark1'!AP2181</f>
        <v>0</v>
      </c>
      <c r="F699" s="274" t="e">
        <f>VLOOKUP(E699,RNR!$D$2:$E$38,2)</f>
        <v>#N/A</v>
      </c>
      <c r="G699" s="266" t="str">
        <f>+IF(H699=0,"",'Ark1'!Q2181)</f>
        <v/>
      </c>
      <c r="H699" s="266">
        <f>+'Ark1'!R2181</f>
        <v>0</v>
      </c>
      <c r="I699" s="267" t="str">
        <f>+IF(H699=0,"",'Ark1'!AE2181)</f>
        <v/>
      </c>
      <c r="J699" s="267"/>
      <c r="K699" s="267" t="str">
        <f>+IF(H699=0,"",'Ark1'!AF2181)</f>
        <v/>
      </c>
      <c r="L699" s="268" t="str">
        <f>+IF(H699=0,"",'Ark1'!T2181)</f>
        <v/>
      </c>
      <c r="M699" s="267" t="str">
        <f>+IF(H699=0,"",'Ark1'!U2181)</f>
        <v/>
      </c>
      <c r="N699" s="267"/>
      <c r="O699" s="269" t="str">
        <f>+IF(H699=0,"",'Ark1'!W2181)</f>
        <v/>
      </c>
      <c r="P699" s="269" t="str">
        <f>+IF(H699=0,"",'Ark1'!X2181)</f>
        <v/>
      </c>
      <c r="Q699" s="269" t="str">
        <f>+IF(H699=0,"",'Ark1'!AG2181)</f>
        <v/>
      </c>
      <c r="R699" s="269" t="str">
        <f>+IF(H699=0,"",'Ark1'!AH2181)</f>
        <v/>
      </c>
      <c r="S699" s="269"/>
      <c r="T699" s="269"/>
      <c r="U699" s="269" t="str">
        <f>+IF(H699=0,"",'Ark1'!Y2181)</f>
        <v/>
      </c>
      <c r="V699" s="268" t="str">
        <f>+IF(H699=0,"",'Ark1'!AA2181)</f>
        <v/>
      </c>
      <c r="W699" s="269" t="str">
        <f t="shared" si="60"/>
        <v/>
      </c>
      <c r="X699" s="269" t="str">
        <f t="shared" si="61"/>
        <v/>
      </c>
      <c r="Y699" s="267" t="str">
        <f t="shared" si="62"/>
        <v/>
      </c>
      <c r="Z699" s="324"/>
      <c r="AD699" s="27"/>
      <c r="AG699" s="86"/>
      <c r="AH699" s="86"/>
      <c r="AI699" s="86"/>
      <c r="AK699" s="86"/>
      <c r="AL699" s="86"/>
      <c r="AM699" s="86"/>
      <c r="AN699" s="86"/>
      <c r="AO699" s="86"/>
      <c r="AP699" s="86"/>
      <c r="AQ699" s="86"/>
      <c r="AR699" s="86"/>
      <c r="AS699" s="86"/>
      <c r="AT699" s="86"/>
      <c r="AU699" s="86"/>
      <c r="AV699" s="86"/>
      <c r="AW699" s="86"/>
      <c r="AX699" s="86"/>
      <c r="AY699" s="86"/>
      <c r="AZ699" s="86"/>
      <c r="BA699" s="86"/>
      <c r="BB699" s="86"/>
      <c r="BC699" s="86"/>
      <c r="BD699" s="86"/>
      <c r="BE699" s="86"/>
      <c r="BF699" s="86"/>
      <c r="BG699" s="86"/>
      <c r="BH699" s="86"/>
      <c r="BI699" s="86"/>
      <c r="BJ699" s="86"/>
      <c r="BK699" s="86"/>
      <c r="BL699" s="86"/>
      <c r="BM699" s="86"/>
      <c r="BN699" s="86"/>
    </row>
    <row r="700" spans="1:66" s="28" customFormat="1">
      <c r="A700" s="324"/>
      <c r="B700" s="323">
        <f>+'Ark1'!C2182</f>
        <v>0</v>
      </c>
      <c r="C700" s="266">
        <f>+'Ark1'!L2182</f>
        <v>0</v>
      </c>
      <c r="D700" s="266" t="str">
        <f t="shared" si="59"/>
        <v>P</v>
      </c>
      <c r="E700" s="266">
        <f>+'Ark1'!AP2182</f>
        <v>0</v>
      </c>
      <c r="F700" s="274" t="e">
        <f>VLOOKUP(E700,RNR!$D$2:$E$38,2)</f>
        <v>#N/A</v>
      </c>
      <c r="G700" s="266" t="str">
        <f>+IF(H700=0,"",'Ark1'!Q2182)</f>
        <v/>
      </c>
      <c r="H700" s="266">
        <f>+'Ark1'!R2182</f>
        <v>0</v>
      </c>
      <c r="I700" s="267" t="str">
        <f>+IF(H700=0,"",'Ark1'!AE2182)</f>
        <v/>
      </c>
      <c r="J700" s="267"/>
      <c r="K700" s="267" t="str">
        <f>+IF(H700=0,"",'Ark1'!AF2182)</f>
        <v/>
      </c>
      <c r="L700" s="268" t="str">
        <f>+IF(H700=0,"",'Ark1'!T2182)</f>
        <v/>
      </c>
      <c r="M700" s="267" t="str">
        <f>+IF(H700=0,"",'Ark1'!U2182)</f>
        <v/>
      </c>
      <c r="N700" s="267"/>
      <c r="O700" s="269" t="str">
        <f>+IF(H700=0,"",'Ark1'!W2182)</f>
        <v/>
      </c>
      <c r="P700" s="269" t="str">
        <f>+IF(H700=0,"",'Ark1'!X2182)</f>
        <v/>
      </c>
      <c r="Q700" s="269" t="str">
        <f>+IF(H700=0,"",'Ark1'!AG2182)</f>
        <v/>
      </c>
      <c r="R700" s="269" t="str">
        <f>+IF(H700=0,"",'Ark1'!AH2182)</f>
        <v/>
      </c>
      <c r="S700" s="269"/>
      <c r="T700" s="269"/>
      <c r="U700" s="269" t="str">
        <f>+IF(H700=0,"",'Ark1'!Y2182)</f>
        <v/>
      </c>
      <c r="V700" s="268" t="str">
        <f>+IF(H700=0,"",'Ark1'!AA2182)</f>
        <v/>
      </c>
      <c r="W700" s="269" t="str">
        <f t="shared" si="60"/>
        <v/>
      </c>
      <c r="X700" s="269" t="str">
        <f t="shared" si="61"/>
        <v/>
      </c>
      <c r="Y700" s="267" t="str">
        <f t="shared" si="62"/>
        <v/>
      </c>
      <c r="Z700" s="324"/>
      <c r="AD700" s="27"/>
      <c r="AG700" s="86"/>
      <c r="AH700" s="86"/>
      <c r="AI700" s="86"/>
      <c r="AK700" s="86"/>
      <c r="AL700" s="86"/>
      <c r="AM700" s="86"/>
      <c r="AN700" s="86"/>
      <c r="AO700" s="86"/>
      <c r="AP700" s="86"/>
      <c r="AQ700" s="86"/>
      <c r="AR700" s="86"/>
      <c r="AS700" s="86"/>
      <c r="AT700" s="86"/>
      <c r="AU700" s="86"/>
      <c r="AV700" s="86"/>
      <c r="AW700" s="86"/>
      <c r="AX700" s="86"/>
      <c r="AY700" s="86"/>
      <c r="AZ700" s="86"/>
      <c r="BA700" s="86"/>
      <c r="BB700" s="86"/>
      <c r="BC700" s="86"/>
      <c r="BD700" s="86"/>
      <c r="BE700" s="86"/>
      <c r="BF700" s="86"/>
      <c r="BG700" s="86"/>
      <c r="BH700" s="86"/>
      <c r="BI700" s="86"/>
      <c r="BJ700" s="86"/>
      <c r="BK700" s="86"/>
      <c r="BL700" s="86"/>
      <c r="BM700" s="86"/>
      <c r="BN700" s="86"/>
    </row>
    <row r="701" spans="1:66" s="28" customFormat="1">
      <c r="A701" s="324"/>
      <c r="B701" s="323">
        <f>+'Ark1'!C2183</f>
        <v>0</v>
      </c>
      <c r="C701" s="266">
        <f>+'Ark1'!L2183</f>
        <v>0</v>
      </c>
      <c r="D701" s="266" t="str">
        <f t="shared" si="59"/>
        <v>P</v>
      </c>
      <c r="E701" s="266">
        <f>+'Ark1'!AP2183</f>
        <v>0</v>
      </c>
      <c r="F701" s="274" t="e">
        <f>VLOOKUP(E701,RNR!$D$2:$E$38,2)</f>
        <v>#N/A</v>
      </c>
      <c r="G701" s="266" t="str">
        <f>+IF(H701=0,"",'Ark1'!Q2183)</f>
        <v/>
      </c>
      <c r="H701" s="266">
        <f>+'Ark1'!R2183</f>
        <v>0</v>
      </c>
      <c r="I701" s="267" t="str">
        <f>+IF(H701=0,"",'Ark1'!AE2183)</f>
        <v/>
      </c>
      <c r="J701" s="267"/>
      <c r="K701" s="267" t="str">
        <f>+IF(H701=0,"",'Ark1'!AF2183)</f>
        <v/>
      </c>
      <c r="L701" s="268" t="str">
        <f>+IF(H701=0,"",'Ark1'!T2183)</f>
        <v/>
      </c>
      <c r="M701" s="267" t="str">
        <f>+IF(H701=0,"",'Ark1'!U2183)</f>
        <v/>
      </c>
      <c r="N701" s="267"/>
      <c r="O701" s="269" t="str">
        <f>+IF(H701=0,"",'Ark1'!W2183)</f>
        <v/>
      </c>
      <c r="P701" s="269" t="str">
        <f>+IF(H701=0,"",'Ark1'!X2183)</f>
        <v/>
      </c>
      <c r="Q701" s="269" t="str">
        <f>+IF(H701=0,"",'Ark1'!AG2183)</f>
        <v/>
      </c>
      <c r="R701" s="269" t="str">
        <f>+IF(H701=0,"",'Ark1'!AH2183)</f>
        <v/>
      </c>
      <c r="S701" s="269"/>
      <c r="T701" s="269"/>
      <c r="U701" s="269" t="str">
        <f>+IF(H701=0,"",'Ark1'!Y2183)</f>
        <v/>
      </c>
      <c r="V701" s="268" t="str">
        <f>+IF(H701=0,"",'Ark1'!AA2183)</f>
        <v/>
      </c>
      <c r="W701" s="269" t="str">
        <f t="shared" si="60"/>
        <v/>
      </c>
      <c r="X701" s="269" t="str">
        <f t="shared" si="61"/>
        <v/>
      </c>
      <c r="Y701" s="267" t="str">
        <f t="shared" si="62"/>
        <v/>
      </c>
      <c r="Z701" s="324"/>
      <c r="AD701" s="27"/>
      <c r="AG701" s="86"/>
      <c r="AH701" s="86"/>
      <c r="AI701" s="86"/>
      <c r="AK701" s="86"/>
      <c r="AL701" s="86"/>
      <c r="AM701" s="86"/>
      <c r="AN701" s="86"/>
      <c r="AO701" s="86"/>
      <c r="AP701" s="86"/>
      <c r="AQ701" s="86"/>
      <c r="AR701" s="86"/>
      <c r="AS701" s="86"/>
      <c r="AT701" s="86"/>
      <c r="AU701" s="86"/>
      <c r="AV701" s="86"/>
      <c r="AW701" s="86"/>
      <c r="AX701" s="86"/>
      <c r="AY701" s="86"/>
      <c r="AZ701" s="86"/>
      <c r="BA701" s="86"/>
      <c r="BB701" s="86"/>
      <c r="BC701" s="86"/>
      <c r="BD701" s="86"/>
      <c r="BE701" s="86"/>
      <c r="BF701" s="86"/>
      <c r="BG701" s="86"/>
      <c r="BH701" s="86"/>
      <c r="BI701" s="86"/>
      <c r="BJ701" s="86"/>
      <c r="BK701" s="86"/>
      <c r="BL701" s="86"/>
      <c r="BM701" s="86"/>
      <c r="BN701" s="86"/>
    </row>
    <row r="702" spans="1:66" s="28" customFormat="1">
      <c r="A702" s="324"/>
      <c r="B702" s="323">
        <f>+'Ark1'!C2184</f>
        <v>0</v>
      </c>
      <c r="C702" s="266">
        <f>+'Ark1'!L2184</f>
        <v>0</v>
      </c>
      <c r="D702" s="266" t="str">
        <f t="shared" si="59"/>
        <v>P</v>
      </c>
      <c r="E702" s="266">
        <f>+'Ark1'!AP2184</f>
        <v>0</v>
      </c>
      <c r="F702" s="274" t="e">
        <f>VLOOKUP(E702,RNR!$D$2:$E$38,2)</f>
        <v>#N/A</v>
      </c>
      <c r="G702" s="266" t="str">
        <f>+IF(H702=0,"",'Ark1'!Q2184)</f>
        <v/>
      </c>
      <c r="H702" s="266">
        <f>+'Ark1'!R2184</f>
        <v>0</v>
      </c>
      <c r="I702" s="267" t="str">
        <f>+IF(H702=0,"",'Ark1'!AE2184)</f>
        <v/>
      </c>
      <c r="J702" s="267"/>
      <c r="K702" s="267" t="str">
        <f>+IF(H702=0,"",'Ark1'!AF2184)</f>
        <v/>
      </c>
      <c r="L702" s="268" t="str">
        <f>+IF(H702=0,"",'Ark1'!T2184)</f>
        <v/>
      </c>
      <c r="M702" s="267" t="str">
        <f>+IF(H702=0,"",'Ark1'!U2184)</f>
        <v/>
      </c>
      <c r="N702" s="267"/>
      <c r="O702" s="269" t="str">
        <f>+IF(H702=0,"",'Ark1'!W2184)</f>
        <v/>
      </c>
      <c r="P702" s="269" t="str">
        <f>+IF(H702=0,"",'Ark1'!X2184)</f>
        <v/>
      </c>
      <c r="Q702" s="269" t="str">
        <f>+IF(H702=0,"",'Ark1'!AG2184)</f>
        <v/>
      </c>
      <c r="R702" s="269" t="str">
        <f>+IF(H702=0,"",'Ark1'!AH2184)</f>
        <v/>
      </c>
      <c r="S702" s="269"/>
      <c r="T702" s="269"/>
      <c r="U702" s="269" t="str">
        <f>+IF(H702=0,"",'Ark1'!Y2184)</f>
        <v/>
      </c>
      <c r="V702" s="268" t="str">
        <f>+IF(H702=0,"",'Ark1'!AA2184)</f>
        <v/>
      </c>
      <c r="W702" s="269" t="str">
        <f t="shared" si="60"/>
        <v/>
      </c>
      <c r="X702" s="269" t="str">
        <f t="shared" si="61"/>
        <v/>
      </c>
      <c r="Y702" s="267" t="str">
        <f t="shared" si="62"/>
        <v/>
      </c>
      <c r="Z702" s="324"/>
      <c r="AC702" s="33"/>
      <c r="AG702" s="86"/>
      <c r="AH702" s="86"/>
      <c r="AI702" s="86"/>
      <c r="AK702" s="86"/>
      <c r="AL702" s="86"/>
      <c r="AM702" s="86"/>
      <c r="AN702" s="86"/>
      <c r="AO702" s="86"/>
      <c r="AP702" s="86"/>
      <c r="AQ702" s="86"/>
      <c r="AR702" s="86"/>
      <c r="AS702" s="86"/>
      <c r="AT702" s="86"/>
      <c r="AU702" s="86"/>
      <c r="AV702" s="86"/>
      <c r="AW702" s="86"/>
      <c r="AX702" s="86"/>
      <c r="AY702" s="86"/>
      <c r="AZ702" s="86"/>
      <c r="BA702" s="86"/>
      <c r="BB702" s="86"/>
      <c r="BC702" s="86"/>
      <c r="BD702" s="86"/>
      <c r="BE702" s="86"/>
      <c r="BF702" s="86"/>
      <c r="BG702" s="86"/>
      <c r="BH702" s="86"/>
      <c r="BI702" s="86"/>
      <c r="BJ702" s="86"/>
      <c r="BK702" s="86"/>
      <c r="BL702" s="86"/>
      <c r="BM702" s="86"/>
      <c r="BN702" s="86"/>
    </row>
    <row r="703" spans="1:66" s="28" customFormat="1">
      <c r="A703" s="324"/>
      <c r="B703" s="323">
        <f>+'Ark1'!C2185</f>
        <v>0</v>
      </c>
      <c r="C703" s="266">
        <f>+'Ark1'!L2185</f>
        <v>0</v>
      </c>
      <c r="D703" s="266" t="str">
        <f t="shared" si="59"/>
        <v>P</v>
      </c>
      <c r="E703" s="266">
        <f>+'Ark1'!AP2185</f>
        <v>0</v>
      </c>
      <c r="F703" s="274" t="e">
        <f>VLOOKUP(E703,RNR!$D$2:$E$38,2)</f>
        <v>#N/A</v>
      </c>
      <c r="G703" s="266" t="str">
        <f>+IF(H703=0,"",'Ark1'!Q2185)</f>
        <v/>
      </c>
      <c r="H703" s="266">
        <f>+'Ark1'!R2185</f>
        <v>0</v>
      </c>
      <c r="I703" s="267" t="str">
        <f>+IF(H703=0,"",'Ark1'!AE2185)</f>
        <v/>
      </c>
      <c r="J703" s="267"/>
      <c r="K703" s="267" t="str">
        <f>+IF(H703=0,"",'Ark1'!AF2185)</f>
        <v/>
      </c>
      <c r="L703" s="268" t="str">
        <f>+IF(H703=0,"",'Ark1'!T2185)</f>
        <v/>
      </c>
      <c r="M703" s="267" t="str">
        <f>+IF(H703=0,"",'Ark1'!U2185)</f>
        <v/>
      </c>
      <c r="N703" s="267"/>
      <c r="O703" s="269" t="str">
        <f>+IF(H703=0,"",'Ark1'!W2185)</f>
        <v/>
      </c>
      <c r="P703" s="269" t="str">
        <f>+IF(H703=0,"",'Ark1'!X2185)</f>
        <v/>
      </c>
      <c r="Q703" s="269" t="str">
        <f>+IF(H703=0,"",'Ark1'!AG2185)</f>
        <v/>
      </c>
      <c r="R703" s="269" t="str">
        <f>+IF(H703=0,"",'Ark1'!AH2185)</f>
        <v/>
      </c>
      <c r="S703" s="269"/>
      <c r="T703" s="269"/>
      <c r="U703" s="269" t="str">
        <f>+IF(H703=0,"",'Ark1'!Y2185)</f>
        <v/>
      </c>
      <c r="V703" s="268" t="str">
        <f>+IF(H703=0,"",'Ark1'!AA2185)</f>
        <v/>
      </c>
      <c r="W703" s="269" t="str">
        <f t="shared" si="60"/>
        <v/>
      </c>
      <c r="X703" s="269" t="str">
        <f t="shared" si="61"/>
        <v/>
      </c>
      <c r="Y703" s="267" t="str">
        <f t="shared" si="62"/>
        <v/>
      </c>
      <c r="Z703" s="324"/>
      <c r="AC703" s="33"/>
      <c r="AG703" s="86"/>
      <c r="AH703" s="86"/>
      <c r="AI703" s="86"/>
      <c r="AK703" s="86"/>
      <c r="AL703" s="86"/>
      <c r="AM703" s="86"/>
      <c r="AN703" s="86"/>
      <c r="AO703" s="86"/>
      <c r="AP703" s="86"/>
      <c r="AQ703" s="86"/>
      <c r="AR703" s="86"/>
      <c r="AS703" s="86"/>
      <c r="AT703" s="86"/>
      <c r="AU703" s="86"/>
      <c r="AV703" s="86"/>
      <c r="AW703" s="86"/>
      <c r="AX703" s="86"/>
      <c r="AY703" s="86"/>
      <c r="AZ703" s="86"/>
      <c r="BA703" s="86"/>
      <c r="BB703" s="86"/>
      <c r="BC703" s="86"/>
      <c r="BD703" s="86"/>
      <c r="BE703" s="86"/>
      <c r="BF703" s="86"/>
      <c r="BG703" s="86"/>
      <c r="BH703" s="86"/>
      <c r="BI703" s="86"/>
      <c r="BJ703" s="86"/>
      <c r="BK703" s="86"/>
      <c r="BL703" s="86"/>
      <c r="BM703" s="86"/>
      <c r="BN703" s="86"/>
    </row>
    <row r="704" spans="1:66" s="28" customFormat="1">
      <c r="A704" s="324"/>
      <c r="B704" s="323">
        <f>+'Ark1'!C2186</f>
        <v>0</v>
      </c>
      <c r="C704" s="266">
        <f>+'Ark1'!L2186</f>
        <v>0</v>
      </c>
      <c r="D704" s="266" t="str">
        <f t="shared" si="59"/>
        <v>P</v>
      </c>
      <c r="E704" s="266">
        <f>+'Ark1'!AP2186</f>
        <v>0</v>
      </c>
      <c r="F704" s="274" t="e">
        <f>VLOOKUP(E704,RNR!$D$2:$E$38,2)</f>
        <v>#N/A</v>
      </c>
      <c r="G704" s="266" t="str">
        <f>+IF(H704=0,"",'Ark1'!Q2186)</f>
        <v/>
      </c>
      <c r="H704" s="266">
        <f>+'Ark1'!R2186</f>
        <v>0</v>
      </c>
      <c r="I704" s="267" t="str">
        <f>+IF(H704=0,"",'Ark1'!AE2186)</f>
        <v/>
      </c>
      <c r="J704" s="267"/>
      <c r="K704" s="267" t="str">
        <f>+IF(H704=0,"",'Ark1'!AF2186)</f>
        <v/>
      </c>
      <c r="L704" s="268" t="str">
        <f>+IF(H704=0,"",'Ark1'!T2186)</f>
        <v/>
      </c>
      <c r="M704" s="267" t="str">
        <f>+IF(H704=0,"",'Ark1'!U2186)</f>
        <v/>
      </c>
      <c r="N704" s="267"/>
      <c r="O704" s="269" t="str">
        <f>+IF(H704=0,"",'Ark1'!W2186)</f>
        <v/>
      </c>
      <c r="P704" s="269" t="str">
        <f>+IF(H704=0,"",'Ark1'!X2186)</f>
        <v/>
      </c>
      <c r="Q704" s="269" t="str">
        <f>+IF(H704=0,"",'Ark1'!AG2186)</f>
        <v/>
      </c>
      <c r="R704" s="269" t="str">
        <f>+IF(H704=0,"",'Ark1'!AH2186)</f>
        <v/>
      </c>
      <c r="S704" s="269"/>
      <c r="T704" s="269"/>
      <c r="U704" s="269" t="str">
        <f>+IF(H704=0,"",'Ark1'!Y2186)</f>
        <v/>
      </c>
      <c r="V704" s="268" t="str">
        <f>+IF(H704=0,"",'Ark1'!AA2186)</f>
        <v/>
      </c>
      <c r="W704" s="269" t="str">
        <f t="shared" si="60"/>
        <v/>
      </c>
      <c r="X704" s="269" t="str">
        <f t="shared" si="61"/>
        <v/>
      </c>
      <c r="Y704" s="267" t="str">
        <f t="shared" si="62"/>
        <v/>
      </c>
      <c r="Z704" s="324"/>
      <c r="AC704" s="33"/>
      <c r="AG704" s="86"/>
      <c r="AH704" s="86"/>
      <c r="AI704" s="86"/>
      <c r="AK704" s="86"/>
      <c r="AL704" s="86"/>
      <c r="AM704" s="86"/>
      <c r="AN704" s="86"/>
      <c r="AO704" s="86"/>
      <c r="AP704" s="86"/>
      <c r="AQ704" s="86"/>
      <c r="AR704" s="86"/>
      <c r="AS704" s="86"/>
      <c r="AT704" s="86"/>
      <c r="AU704" s="86"/>
      <c r="AV704" s="86"/>
      <c r="AW704" s="86"/>
      <c r="AX704" s="86"/>
      <c r="AY704" s="86"/>
      <c r="AZ704" s="86"/>
      <c r="BA704" s="86"/>
      <c r="BB704" s="86"/>
      <c r="BC704" s="86"/>
      <c r="BD704" s="86"/>
      <c r="BE704" s="86"/>
      <c r="BF704" s="86"/>
      <c r="BG704" s="86"/>
      <c r="BH704" s="86"/>
      <c r="BI704" s="86"/>
      <c r="BJ704" s="86"/>
      <c r="BK704" s="86"/>
      <c r="BL704" s="86"/>
      <c r="BM704" s="86"/>
      <c r="BN704" s="86"/>
    </row>
    <row r="705" spans="1:66" s="28" customFormat="1">
      <c r="A705" s="324"/>
      <c r="B705" s="323">
        <f>+'Ark1'!C2187</f>
        <v>0</v>
      </c>
      <c r="C705" s="266">
        <f>+'Ark1'!L2187</f>
        <v>0</v>
      </c>
      <c r="D705" s="266" t="str">
        <f t="shared" si="59"/>
        <v>P</v>
      </c>
      <c r="E705" s="266">
        <f>+'Ark1'!AP2187</f>
        <v>0</v>
      </c>
      <c r="F705" s="274" t="e">
        <f>VLOOKUP(E705,RNR!$D$2:$E$38,2)</f>
        <v>#N/A</v>
      </c>
      <c r="G705" s="266" t="str">
        <f>+IF(H705=0,"",'Ark1'!Q2187)</f>
        <v/>
      </c>
      <c r="H705" s="266">
        <f>+'Ark1'!R2187</f>
        <v>0</v>
      </c>
      <c r="I705" s="267" t="str">
        <f>+IF(H705=0,"",'Ark1'!AE2187)</f>
        <v/>
      </c>
      <c r="J705" s="267"/>
      <c r="K705" s="267" t="str">
        <f>+IF(H705=0,"",'Ark1'!AF2187)</f>
        <v/>
      </c>
      <c r="L705" s="268" t="str">
        <f>+IF(H705=0,"",'Ark1'!T2187)</f>
        <v/>
      </c>
      <c r="M705" s="267" t="str">
        <f>+IF(H705=0,"",'Ark1'!U2187)</f>
        <v/>
      </c>
      <c r="N705" s="267"/>
      <c r="O705" s="269" t="str">
        <f>+IF(H705=0,"",'Ark1'!W2187)</f>
        <v/>
      </c>
      <c r="P705" s="269" t="str">
        <f>+IF(H705=0,"",'Ark1'!X2187)</f>
        <v/>
      </c>
      <c r="Q705" s="269" t="str">
        <f>+IF(H705=0,"",'Ark1'!AG2187)</f>
        <v/>
      </c>
      <c r="R705" s="269" t="str">
        <f>+IF(H705=0,"",'Ark1'!AH2187)</f>
        <v/>
      </c>
      <c r="S705" s="269"/>
      <c r="T705" s="269"/>
      <c r="U705" s="269" t="str">
        <f>+IF(H705=0,"",'Ark1'!Y2187)</f>
        <v/>
      </c>
      <c r="V705" s="268" t="str">
        <f>+IF(H705=0,"",'Ark1'!AA2187)</f>
        <v/>
      </c>
      <c r="W705" s="269" t="str">
        <f t="shared" si="60"/>
        <v/>
      </c>
      <c r="X705" s="269" t="str">
        <f t="shared" si="61"/>
        <v/>
      </c>
      <c r="Y705" s="267" t="str">
        <f t="shared" si="62"/>
        <v/>
      </c>
      <c r="Z705" s="324"/>
      <c r="AC705" s="33"/>
      <c r="AG705" s="86"/>
      <c r="AH705" s="86"/>
      <c r="AI705" s="86"/>
      <c r="AK705" s="86"/>
      <c r="AL705" s="86"/>
      <c r="AM705" s="86"/>
      <c r="AN705" s="86"/>
      <c r="AO705" s="86"/>
      <c r="AP705" s="86"/>
      <c r="AQ705" s="86"/>
      <c r="AR705" s="86"/>
      <c r="AS705" s="86"/>
      <c r="AT705" s="86"/>
      <c r="AU705" s="86"/>
      <c r="AV705" s="86"/>
      <c r="AW705" s="86"/>
      <c r="AX705" s="86"/>
      <c r="AY705" s="86"/>
      <c r="AZ705" s="86"/>
      <c r="BA705" s="86"/>
      <c r="BB705" s="86"/>
      <c r="BC705" s="86"/>
      <c r="BD705" s="86"/>
      <c r="BE705" s="86"/>
      <c r="BF705" s="86"/>
      <c r="BG705" s="86"/>
      <c r="BH705" s="86"/>
      <c r="BI705" s="86"/>
      <c r="BJ705" s="86"/>
      <c r="BK705" s="86"/>
      <c r="BL705" s="86"/>
      <c r="BM705" s="86"/>
      <c r="BN705" s="86"/>
    </row>
    <row r="706" spans="1:66" s="28" customFormat="1">
      <c r="A706" s="324"/>
      <c r="B706" s="323">
        <f>+'Ark1'!C2188</f>
        <v>0</v>
      </c>
      <c r="C706" s="266">
        <f>+'Ark1'!L2188</f>
        <v>0</v>
      </c>
      <c r="D706" s="266" t="str">
        <f t="shared" si="59"/>
        <v>P</v>
      </c>
      <c r="E706" s="266">
        <f>+'Ark1'!AP2188</f>
        <v>0</v>
      </c>
      <c r="F706" s="274" t="e">
        <f>VLOOKUP(E706,RNR!$D$2:$E$38,2)</f>
        <v>#N/A</v>
      </c>
      <c r="G706" s="266" t="str">
        <f>+IF(H706=0,"",'Ark1'!Q2188)</f>
        <v/>
      </c>
      <c r="H706" s="266">
        <f>+'Ark1'!R2188</f>
        <v>0</v>
      </c>
      <c r="I706" s="267" t="str">
        <f>+IF(H706=0,"",'Ark1'!AE2188)</f>
        <v/>
      </c>
      <c r="J706" s="267"/>
      <c r="K706" s="267" t="str">
        <f>+IF(H706=0,"",'Ark1'!AF2188)</f>
        <v/>
      </c>
      <c r="L706" s="268" t="str">
        <f>+IF(H706=0,"",'Ark1'!T2188)</f>
        <v/>
      </c>
      <c r="M706" s="267" t="str">
        <f>+IF(H706=0,"",'Ark1'!U2188)</f>
        <v/>
      </c>
      <c r="N706" s="267"/>
      <c r="O706" s="269" t="str">
        <f>+IF(H706=0,"",'Ark1'!W2188)</f>
        <v/>
      </c>
      <c r="P706" s="269" t="str">
        <f>+IF(H706=0,"",'Ark1'!X2188)</f>
        <v/>
      </c>
      <c r="Q706" s="269" t="str">
        <f>+IF(H706=0,"",'Ark1'!AG2188)</f>
        <v/>
      </c>
      <c r="R706" s="269" t="str">
        <f>+IF(H706=0,"",'Ark1'!AH2188)</f>
        <v/>
      </c>
      <c r="S706" s="269"/>
      <c r="T706" s="269"/>
      <c r="U706" s="269" t="str">
        <f>+IF(H706=0,"",'Ark1'!Y2188)</f>
        <v/>
      </c>
      <c r="V706" s="268" t="str">
        <f>+IF(H706=0,"",'Ark1'!AA2188)</f>
        <v/>
      </c>
      <c r="W706" s="269" t="str">
        <f t="shared" si="60"/>
        <v/>
      </c>
      <c r="X706" s="269" t="str">
        <f t="shared" si="61"/>
        <v/>
      </c>
      <c r="Y706" s="267" t="str">
        <f t="shared" si="62"/>
        <v/>
      </c>
      <c r="Z706" s="324"/>
      <c r="AC706" s="33"/>
      <c r="AG706" s="86"/>
      <c r="AH706" s="86"/>
      <c r="AI706" s="86"/>
      <c r="AK706" s="86"/>
      <c r="AL706" s="86"/>
      <c r="AM706" s="86"/>
      <c r="AN706" s="86"/>
      <c r="AO706" s="86"/>
      <c r="AP706" s="86"/>
      <c r="AQ706" s="86"/>
      <c r="AR706" s="86"/>
      <c r="AS706" s="86"/>
      <c r="AT706" s="86"/>
      <c r="AU706" s="86"/>
      <c r="AV706" s="86"/>
      <c r="AW706" s="86"/>
      <c r="AX706" s="86"/>
      <c r="AY706" s="86"/>
      <c r="AZ706" s="86"/>
      <c r="BA706" s="86"/>
      <c r="BB706" s="86"/>
      <c r="BC706" s="86"/>
      <c r="BD706" s="86"/>
      <c r="BE706" s="86"/>
      <c r="BF706" s="86"/>
      <c r="BG706" s="86"/>
      <c r="BH706" s="86"/>
      <c r="BI706" s="86"/>
      <c r="BJ706" s="86"/>
      <c r="BK706" s="86"/>
      <c r="BL706" s="86"/>
      <c r="BM706" s="86"/>
      <c r="BN706" s="86"/>
    </row>
    <row r="707" spans="1:66" s="28" customFormat="1">
      <c r="A707" s="324"/>
      <c r="B707" s="323">
        <f>+'Ark1'!C2189</f>
        <v>0</v>
      </c>
      <c r="C707" s="266">
        <f>+'Ark1'!L2189</f>
        <v>0</v>
      </c>
      <c r="D707" s="266" t="str">
        <f t="shared" si="59"/>
        <v>P</v>
      </c>
      <c r="E707" s="266">
        <f>+'Ark1'!AP2189</f>
        <v>0</v>
      </c>
      <c r="F707" s="274" t="e">
        <f>VLOOKUP(E707,RNR!$D$2:$E$38,2)</f>
        <v>#N/A</v>
      </c>
      <c r="G707" s="266" t="str">
        <f>+IF(H707=0,"",'Ark1'!Q2189)</f>
        <v/>
      </c>
      <c r="H707" s="266">
        <f>+'Ark1'!R2189</f>
        <v>0</v>
      </c>
      <c r="I707" s="267" t="str">
        <f>+IF(H707=0,"",'Ark1'!AE2189)</f>
        <v/>
      </c>
      <c r="J707" s="267"/>
      <c r="K707" s="267" t="str">
        <f>+IF(H707=0,"",'Ark1'!AF2189)</f>
        <v/>
      </c>
      <c r="L707" s="268" t="str">
        <f>+IF(H707=0,"",'Ark1'!T2189)</f>
        <v/>
      </c>
      <c r="M707" s="267" t="str">
        <f>+IF(H707=0,"",'Ark1'!U2189)</f>
        <v/>
      </c>
      <c r="N707" s="267"/>
      <c r="O707" s="269" t="str">
        <f>+IF(H707=0,"",'Ark1'!W2189)</f>
        <v/>
      </c>
      <c r="P707" s="269" t="str">
        <f>+IF(H707=0,"",'Ark1'!X2189)</f>
        <v/>
      </c>
      <c r="Q707" s="269" t="str">
        <f>+IF(H707=0,"",'Ark1'!AG2189)</f>
        <v/>
      </c>
      <c r="R707" s="269" t="str">
        <f>+IF(H707=0,"",'Ark1'!AH2189)</f>
        <v/>
      </c>
      <c r="S707" s="269"/>
      <c r="T707" s="269"/>
      <c r="U707" s="269" t="str">
        <f>+IF(H707=0,"",'Ark1'!Y2189)</f>
        <v/>
      </c>
      <c r="V707" s="268" t="str">
        <f>+IF(H707=0,"",'Ark1'!AA2189)</f>
        <v/>
      </c>
      <c r="W707" s="269" t="str">
        <f t="shared" si="60"/>
        <v/>
      </c>
      <c r="X707" s="269" t="str">
        <f t="shared" si="61"/>
        <v/>
      </c>
      <c r="Y707" s="267" t="str">
        <f t="shared" si="62"/>
        <v/>
      </c>
      <c r="Z707" s="324"/>
      <c r="AC707" s="33"/>
      <c r="AG707" s="86"/>
      <c r="AH707" s="86"/>
      <c r="AI707" s="86"/>
      <c r="AK707" s="86"/>
      <c r="AL707" s="86"/>
      <c r="AM707" s="86"/>
      <c r="AN707" s="86"/>
      <c r="AO707" s="86"/>
      <c r="AP707" s="86"/>
      <c r="AQ707" s="86"/>
      <c r="AR707" s="86"/>
      <c r="AS707" s="86"/>
      <c r="AT707" s="86"/>
      <c r="AU707" s="86"/>
      <c r="AV707" s="86"/>
      <c r="AW707" s="86"/>
      <c r="AX707" s="86"/>
      <c r="AY707" s="86"/>
      <c r="AZ707" s="86"/>
      <c r="BA707" s="86"/>
      <c r="BB707" s="86"/>
      <c r="BC707" s="86"/>
      <c r="BD707" s="86"/>
      <c r="BE707" s="86"/>
      <c r="BF707" s="86"/>
      <c r="BG707" s="86"/>
      <c r="BH707" s="86"/>
      <c r="BI707" s="86"/>
      <c r="BJ707" s="86"/>
      <c r="BK707" s="86"/>
      <c r="BL707" s="86"/>
      <c r="BM707" s="86"/>
      <c r="BN707" s="86"/>
    </row>
    <row r="708" spans="1:66" s="28" customFormat="1">
      <c r="A708" s="324"/>
      <c r="B708" s="323">
        <f>+'Ark1'!C2190</f>
        <v>0</v>
      </c>
      <c r="C708" s="266">
        <f>+'Ark1'!L2190</f>
        <v>0</v>
      </c>
      <c r="D708" s="266" t="str">
        <f t="shared" si="59"/>
        <v>P</v>
      </c>
      <c r="E708" s="266">
        <f>+'Ark1'!AP2190</f>
        <v>0</v>
      </c>
      <c r="F708" s="274" t="e">
        <f>VLOOKUP(E708,RNR!$D$2:$E$38,2)</f>
        <v>#N/A</v>
      </c>
      <c r="G708" s="266" t="str">
        <f>+IF(H708=0,"",'Ark1'!Q2190)</f>
        <v/>
      </c>
      <c r="H708" s="266">
        <f>+'Ark1'!R2190</f>
        <v>0</v>
      </c>
      <c r="I708" s="267" t="str">
        <f>+IF(H708=0,"",'Ark1'!AE2190)</f>
        <v/>
      </c>
      <c r="J708" s="267"/>
      <c r="K708" s="267" t="str">
        <f>+IF(H708=0,"",'Ark1'!AF2190)</f>
        <v/>
      </c>
      <c r="L708" s="268" t="str">
        <f>+IF(H708=0,"",'Ark1'!T2190)</f>
        <v/>
      </c>
      <c r="M708" s="267" t="str">
        <f>+IF(H708=0,"",'Ark1'!U2190)</f>
        <v/>
      </c>
      <c r="N708" s="267"/>
      <c r="O708" s="269" t="str">
        <f>+IF(H708=0,"",'Ark1'!W2190)</f>
        <v/>
      </c>
      <c r="P708" s="269" t="str">
        <f>+IF(H708=0,"",'Ark1'!X2190)</f>
        <v/>
      </c>
      <c r="Q708" s="269" t="str">
        <f>+IF(H708=0,"",'Ark1'!AG2190)</f>
        <v/>
      </c>
      <c r="R708" s="269" t="str">
        <f>+IF(H708=0,"",'Ark1'!AH2190)</f>
        <v/>
      </c>
      <c r="S708" s="269"/>
      <c r="T708" s="269"/>
      <c r="U708" s="269" t="str">
        <f>+IF(H708=0,"",'Ark1'!Y2190)</f>
        <v/>
      </c>
      <c r="V708" s="268" t="str">
        <f>+IF(H708=0,"",'Ark1'!AA2190)</f>
        <v/>
      </c>
      <c r="W708" s="269" t="str">
        <f t="shared" si="60"/>
        <v/>
      </c>
      <c r="X708" s="269" t="str">
        <f t="shared" si="61"/>
        <v/>
      </c>
      <c r="Y708" s="267" t="str">
        <f t="shared" si="62"/>
        <v/>
      </c>
      <c r="Z708" s="324"/>
      <c r="AC708" s="33"/>
      <c r="AG708" s="86"/>
      <c r="AH708" s="86"/>
      <c r="AI708" s="86"/>
      <c r="AK708" s="86"/>
      <c r="AL708" s="86"/>
      <c r="AM708" s="86"/>
      <c r="AN708" s="86"/>
      <c r="AO708" s="86"/>
      <c r="AP708" s="86"/>
      <c r="AQ708" s="86"/>
      <c r="AR708" s="86"/>
      <c r="AS708" s="86"/>
      <c r="AT708" s="86"/>
      <c r="AU708" s="86"/>
      <c r="AV708" s="86"/>
      <c r="AW708" s="86"/>
      <c r="AX708" s="86"/>
      <c r="AY708" s="86"/>
      <c r="AZ708" s="86"/>
      <c r="BA708" s="86"/>
      <c r="BB708" s="86"/>
      <c r="BC708" s="86"/>
      <c r="BD708" s="86"/>
      <c r="BE708" s="86"/>
      <c r="BF708" s="86"/>
      <c r="BG708" s="86"/>
      <c r="BH708" s="86"/>
      <c r="BI708" s="86"/>
      <c r="BJ708" s="86"/>
      <c r="BK708" s="86"/>
      <c r="BL708" s="86"/>
      <c r="BM708" s="86"/>
      <c r="BN708" s="86"/>
    </row>
    <row r="709" spans="1:66" s="28" customFormat="1">
      <c r="A709" s="324"/>
      <c r="B709" s="323">
        <f>+'Ark1'!C2191</f>
        <v>0</v>
      </c>
      <c r="C709" s="266">
        <f>+'Ark1'!L2191</f>
        <v>0</v>
      </c>
      <c r="D709" s="266" t="str">
        <f t="shared" si="59"/>
        <v>P</v>
      </c>
      <c r="E709" s="266">
        <f>+'Ark1'!AP2191</f>
        <v>0</v>
      </c>
      <c r="F709" s="274" t="e">
        <f>VLOOKUP(E709,RNR!$D$2:$E$38,2)</f>
        <v>#N/A</v>
      </c>
      <c r="G709" s="266" t="str">
        <f>+IF(H709=0,"",'Ark1'!Q2191)</f>
        <v/>
      </c>
      <c r="H709" s="266">
        <f>+'Ark1'!R2191</f>
        <v>0</v>
      </c>
      <c r="I709" s="267" t="str">
        <f>+IF(H709=0,"",'Ark1'!AE2191)</f>
        <v/>
      </c>
      <c r="J709" s="267"/>
      <c r="K709" s="267" t="str">
        <f>+IF(H709=0,"",'Ark1'!AF2191)</f>
        <v/>
      </c>
      <c r="L709" s="268" t="str">
        <f>+IF(H709=0,"",'Ark1'!T2191)</f>
        <v/>
      </c>
      <c r="M709" s="267" t="str">
        <f>+IF(H709=0,"",'Ark1'!U2191)</f>
        <v/>
      </c>
      <c r="N709" s="267"/>
      <c r="O709" s="269" t="str">
        <f>+IF(H709=0,"",'Ark1'!W2191)</f>
        <v/>
      </c>
      <c r="P709" s="269" t="str">
        <f>+IF(H709=0,"",'Ark1'!X2191)</f>
        <v/>
      </c>
      <c r="Q709" s="269" t="str">
        <f>+IF(H709=0,"",'Ark1'!AG2191)</f>
        <v/>
      </c>
      <c r="R709" s="269" t="str">
        <f>+IF(H709=0,"",'Ark1'!AH2191)</f>
        <v/>
      </c>
      <c r="S709" s="269"/>
      <c r="T709" s="269"/>
      <c r="U709" s="269" t="str">
        <f>+IF(H709=0,"",'Ark1'!Y2191)</f>
        <v/>
      </c>
      <c r="V709" s="268" t="str">
        <f>+IF(H709=0,"",'Ark1'!AA2191)</f>
        <v/>
      </c>
      <c r="W709" s="269" t="str">
        <f t="shared" si="60"/>
        <v/>
      </c>
      <c r="X709" s="269" t="str">
        <f t="shared" si="61"/>
        <v/>
      </c>
      <c r="Y709" s="267" t="str">
        <f t="shared" si="62"/>
        <v/>
      </c>
      <c r="Z709" s="324"/>
      <c r="AC709" s="33"/>
      <c r="AG709" s="86"/>
      <c r="AH709" s="86"/>
      <c r="AI709" s="86"/>
      <c r="AK709" s="86"/>
      <c r="AL709" s="86"/>
      <c r="AM709" s="86"/>
      <c r="AN709" s="86"/>
      <c r="AO709" s="86"/>
      <c r="AP709" s="86"/>
      <c r="AQ709" s="86"/>
      <c r="AR709" s="86"/>
      <c r="AS709" s="86"/>
      <c r="AT709" s="86"/>
      <c r="AU709" s="86"/>
      <c r="AV709" s="86"/>
      <c r="AW709" s="86"/>
      <c r="AX709" s="86"/>
      <c r="AY709" s="86"/>
      <c r="AZ709" s="86"/>
      <c r="BA709" s="86"/>
      <c r="BB709" s="86"/>
      <c r="BC709" s="86"/>
      <c r="BD709" s="86"/>
      <c r="BE709" s="86"/>
      <c r="BF709" s="86"/>
      <c r="BG709" s="86"/>
      <c r="BH709" s="86"/>
      <c r="BI709" s="86"/>
      <c r="BJ709" s="86"/>
      <c r="BK709" s="86"/>
      <c r="BL709" s="86"/>
      <c r="BM709" s="86"/>
      <c r="BN709" s="86"/>
    </row>
    <row r="710" spans="1:66" s="28" customFormat="1">
      <c r="A710" s="324"/>
      <c r="B710" s="324"/>
      <c r="C710" s="324"/>
      <c r="D710" s="324"/>
      <c r="E710" s="324"/>
      <c r="F710" s="324"/>
      <c r="G710" s="324"/>
      <c r="H710" s="324"/>
      <c r="I710" s="325"/>
      <c r="J710" s="325"/>
      <c r="K710" s="325"/>
      <c r="L710" s="326"/>
      <c r="M710" s="325"/>
      <c r="N710" s="325"/>
      <c r="O710" s="327"/>
      <c r="P710" s="327"/>
      <c r="Q710" s="327"/>
      <c r="R710" s="327"/>
      <c r="S710" s="327"/>
      <c r="T710" s="327"/>
      <c r="U710" s="327"/>
      <c r="V710" s="326"/>
      <c r="W710" s="327"/>
      <c r="X710" s="327"/>
      <c r="Y710" s="325"/>
      <c r="Z710" s="324"/>
      <c r="AD710" s="27"/>
      <c r="AG710" s="86"/>
      <c r="AH710" s="86"/>
      <c r="AI710" s="86"/>
      <c r="AK710" s="86"/>
      <c r="AL710" s="86"/>
      <c r="AM710" s="86"/>
      <c r="AN710" s="86"/>
      <c r="AO710" s="86"/>
      <c r="AP710" s="86"/>
      <c r="AQ710" s="86"/>
      <c r="AR710" s="86"/>
      <c r="AS710" s="86"/>
      <c r="AT710" s="86"/>
      <c r="AU710" s="86"/>
      <c r="AV710" s="86"/>
      <c r="AW710" s="86"/>
      <c r="AX710" s="86"/>
      <c r="AY710" s="86"/>
      <c r="AZ710" s="86"/>
      <c r="BA710" s="86"/>
      <c r="BB710" s="86"/>
      <c r="BC710" s="86"/>
      <c r="BD710" s="86"/>
      <c r="BE710" s="86"/>
      <c r="BF710" s="86"/>
      <c r="BG710" s="86"/>
      <c r="BH710" s="86"/>
      <c r="BI710" s="86"/>
      <c r="BJ710" s="86"/>
      <c r="BK710" s="86"/>
      <c r="BL710" s="86"/>
      <c r="BM710" s="86"/>
      <c r="BN710" s="86"/>
    </row>
    <row r="711" spans="1:66" ht="19.8">
      <c r="A711" s="324"/>
      <c r="B711" s="324"/>
      <c r="C711" s="328" t="s">
        <v>0</v>
      </c>
      <c r="D711" s="329"/>
      <c r="E711" s="279" t="str">
        <f>+D101</f>
        <v>P+</v>
      </c>
      <c r="F711" s="324"/>
      <c r="G711" s="324"/>
      <c r="H711" s="279">
        <f>SUM(H713:H773)</f>
        <v>0</v>
      </c>
      <c r="I711" s="324"/>
      <c r="J711" s="325"/>
      <c r="K711" s="325"/>
      <c r="L711" s="324"/>
      <c r="M711" s="324"/>
      <c r="N711" s="324"/>
      <c r="O711" s="327"/>
      <c r="P711" s="327"/>
      <c r="Q711" s="324"/>
      <c r="R711" s="327"/>
      <c r="S711" s="327"/>
      <c r="T711" s="327"/>
      <c r="U711" s="327"/>
      <c r="V711" s="324"/>
      <c r="W711" s="324"/>
      <c r="X711" s="327"/>
      <c r="Y711" s="327"/>
      <c r="Z711" s="324"/>
      <c r="AA711" s="249"/>
      <c r="AC711" s="28"/>
      <c r="AD711" s="27"/>
      <c r="AE711" s="250"/>
      <c r="AF711" s="86"/>
      <c r="AJ711" s="86"/>
      <c r="BB711" s="262"/>
    </row>
    <row r="712" spans="1:66" ht="19.8">
      <c r="A712" s="324"/>
      <c r="B712" s="324"/>
      <c r="C712" s="324"/>
      <c r="D712" s="324"/>
      <c r="E712" s="324"/>
      <c r="F712" s="324"/>
      <c r="G712" s="324"/>
      <c r="H712" s="324"/>
      <c r="I712" s="324"/>
      <c r="J712" s="324"/>
      <c r="K712" s="324"/>
      <c r="L712" s="324"/>
      <c r="M712" s="324"/>
      <c r="N712" s="324"/>
      <c r="O712" s="324"/>
      <c r="P712" s="324"/>
      <c r="Q712" s="324"/>
      <c r="R712" s="324"/>
      <c r="S712" s="324"/>
      <c r="T712" s="324"/>
      <c r="U712" s="324"/>
      <c r="V712" s="324"/>
      <c r="W712" s="324"/>
      <c r="X712" s="324"/>
      <c r="Y712" s="324"/>
      <c r="Z712" s="324"/>
      <c r="AA712" s="249"/>
      <c r="AC712" s="28"/>
      <c r="AD712" s="27"/>
      <c r="AE712" s="250"/>
      <c r="AF712" s="86"/>
      <c r="AJ712" s="86"/>
      <c r="BB712" s="262"/>
    </row>
    <row r="713" spans="1:66" s="28" customFormat="1">
      <c r="A713" s="324"/>
      <c r="B713" s="323">
        <f>+'Ark1'!C2192</f>
        <v>0</v>
      </c>
      <c r="C713" s="266">
        <f>+'Ark1'!L2192</f>
        <v>0</v>
      </c>
      <c r="D713" s="266" t="s">
        <v>30</v>
      </c>
      <c r="E713" s="266">
        <f>+'Ark1'!AP2192</f>
        <v>0</v>
      </c>
      <c r="F713" s="274" t="e">
        <f>VLOOKUP(E713,RNR!$D$2:$E$38,2)</f>
        <v>#N/A</v>
      </c>
      <c r="G713" s="266" t="str">
        <f>+IF(H713=0,"",'Ark1'!Q2192)</f>
        <v/>
      </c>
      <c r="H713" s="266">
        <f>+'Ark1'!R2192</f>
        <v>0</v>
      </c>
      <c r="I713" s="267" t="str">
        <f>+IF(H713=0,"",'Ark1'!AE2192)</f>
        <v/>
      </c>
      <c r="J713" s="267"/>
      <c r="K713" s="267" t="str">
        <f>+IF(H713=0,"",'Ark1'!AF2192)</f>
        <v/>
      </c>
      <c r="L713" s="268" t="str">
        <f>+IF(H713=0,"",'Ark1'!T2192)</f>
        <v/>
      </c>
      <c r="M713" s="267" t="str">
        <f>+IF(H713=0,"",'Ark1'!U2192)</f>
        <v/>
      </c>
      <c r="N713" s="267"/>
      <c r="O713" s="269" t="str">
        <f>+IF(H713=0,"",'Ark1'!W2192)</f>
        <v/>
      </c>
      <c r="P713" s="269" t="str">
        <f>+IF(H713=0,"",'Ark1'!X2192)</f>
        <v/>
      </c>
      <c r="Q713" s="269" t="str">
        <f>+IF(H713=0,"",'Ark1'!AG2192)</f>
        <v/>
      </c>
      <c r="R713" s="269" t="str">
        <f>+IF(H713=0,"",'Ark1'!AH2192)</f>
        <v/>
      </c>
      <c r="S713" s="269"/>
      <c r="T713" s="269"/>
      <c r="U713" s="269" t="str">
        <f>+IF(H713=0,"",'Ark1'!Y2192)</f>
        <v/>
      </c>
      <c r="V713" s="268" t="str">
        <f>+IF(H713=0,"",'Ark1'!AA2192)</f>
        <v/>
      </c>
      <c r="W713" s="269" t="str">
        <f t="shared" ref="W713:W747" si="63">IF(H713=0,"",1000*M713/Q713)</f>
        <v/>
      </c>
      <c r="X713" s="269" t="str">
        <f t="shared" ref="X713:X747" si="64">IF(H713=0,"",M713/C713)</f>
        <v/>
      </c>
      <c r="Y713" s="267" t="str">
        <f t="shared" ref="Y713:Y747" si="65">IF(H713=0,"",H713/G713)</f>
        <v/>
      </c>
      <c r="Z713" s="324"/>
      <c r="AC713" s="33"/>
      <c r="AG713" s="86"/>
      <c r="AH713" s="86"/>
      <c r="AI713" s="86"/>
      <c r="AK713" s="86"/>
      <c r="AL713" s="86"/>
      <c r="AM713" s="86"/>
      <c r="AN713" s="86"/>
      <c r="AO713" s="86"/>
      <c r="AP713" s="86"/>
      <c r="AQ713" s="86"/>
      <c r="AR713" s="86"/>
      <c r="AS713" s="86"/>
      <c r="AT713" s="86"/>
      <c r="AU713" s="86"/>
      <c r="AV713" s="86"/>
      <c r="AW713" s="86"/>
      <c r="AX713" s="86"/>
      <c r="AY713" s="86"/>
      <c r="AZ713" s="86"/>
      <c r="BA713" s="86"/>
      <c r="BB713" s="86"/>
      <c r="BC713" s="86"/>
      <c r="BD713" s="86"/>
      <c r="BE713" s="86"/>
      <c r="BF713" s="86"/>
      <c r="BG713" s="86"/>
      <c r="BH713" s="86"/>
      <c r="BI713" s="86"/>
      <c r="BJ713" s="86"/>
      <c r="BK713" s="86"/>
      <c r="BL713" s="86"/>
      <c r="BM713" s="86"/>
      <c r="BN713" s="86"/>
    </row>
    <row r="714" spans="1:66" s="28" customFormat="1">
      <c r="A714" s="324"/>
      <c r="B714" s="323">
        <f>+'Ark1'!C2193</f>
        <v>0</v>
      </c>
      <c r="C714" s="266">
        <f>+'Ark1'!L2193</f>
        <v>0</v>
      </c>
      <c r="D714" s="266" t="s">
        <v>30</v>
      </c>
      <c r="E714" s="266">
        <f>+'Ark1'!AP2193</f>
        <v>0</v>
      </c>
      <c r="F714" s="274" t="e">
        <f>VLOOKUP(E714,RNR!$D$2:$E$38,2)</f>
        <v>#N/A</v>
      </c>
      <c r="G714" s="266" t="str">
        <f>+IF(H714=0,"",'Ark1'!Q2193)</f>
        <v/>
      </c>
      <c r="H714" s="266">
        <f>+'Ark1'!R2193</f>
        <v>0</v>
      </c>
      <c r="I714" s="267" t="str">
        <f>+IF(H714=0,"",'Ark1'!AE2193)</f>
        <v/>
      </c>
      <c r="J714" s="267"/>
      <c r="K714" s="267" t="str">
        <f>+IF(H714=0,"",'Ark1'!AF2193)</f>
        <v/>
      </c>
      <c r="L714" s="268" t="str">
        <f>+IF(H714=0,"",'Ark1'!T2193)</f>
        <v/>
      </c>
      <c r="M714" s="267" t="str">
        <f>+IF(H714=0,"",'Ark1'!U2193)</f>
        <v/>
      </c>
      <c r="N714" s="267"/>
      <c r="O714" s="269" t="str">
        <f>+IF(H714=0,"",'Ark1'!W2193)</f>
        <v/>
      </c>
      <c r="P714" s="269" t="str">
        <f>+IF(H714=0,"",'Ark1'!X2193)</f>
        <v/>
      </c>
      <c r="Q714" s="269" t="str">
        <f>+IF(H714=0,"",'Ark1'!AG2193)</f>
        <v/>
      </c>
      <c r="R714" s="269" t="str">
        <f>+IF(H714=0,"",'Ark1'!AH2193)</f>
        <v/>
      </c>
      <c r="S714" s="269"/>
      <c r="T714" s="269"/>
      <c r="U714" s="269" t="str">
        <f>+IF(H714=0,"",'Ark1'!Y2193)</f>
        <v/>
      </c>
      <c r="V714" s="268" t="str">
        <f>+IF(H714=0,"",'Ark1'!AA2193)</f>
        <v/>
      </c>
      <c r="W714" s="269" t="str">
        <f t="shared" si="63"/>
        <v/>
      </c>
      <c r="X714" s="269" t="str">
        <f t="shared" si="64"/>
        <v/>
      </c>
      <c r="Y714" s="267" t="str">
        <f t="shared" si="65"/>
        <v/>
      </c>
      <c r="Z714" s="324"/>
      <c r="AC714" s="33"/>
      <c r="AG714" s="86"/>
      <c r="AH714" s="86"/>
      <c r="AI714" s="86"/>
      <c r="AK714" s="86"/>
      <c r="AL714" s="86"/>
      <c r="AM714" s="86"/>
      <c r="AN714" s="86"/>
      <c r="AO714" s="86"/>
      <c r="AP714" s="86"/>
      <c r="AQ714" s="86"/>
      <c r="AR714" s="86"/>
      <c r="AS714" s="86"/>
      <c r="AT714" s="86"/>
      <c r="AU714" s="86"/>
      <c r="AV714" s="86"/>
      <c r="AW714" s="86"/>
      <c r="AX714" s="86"/>
      <c r="AY714" s="86"/>
      <c r="AZ714" s="86"/>
      <c r="BA714" s="86"/>
      <c r="BB714" s="86"/>
      <c r="BC714" s="86"/>
      <c r="BD714" s="86"/>
      <c r="BE714" s="86"/>
      <c r="BF714" s="86"/>
      <c r="BG714" s="86"/>
      <c r="BH714" s="86"/>
      <c r="BI714" s="86"/>
      <c r="BJ714" s="86"/>
      <c r="BK714" s="86"/>
      <c r="BL714" s="86"/>
      <c r="BM714" s="86"/>
      <c r="BN714" s="86"/>
    </row>
    <row r="715" spans="1:66" s="28" customFormat="1">
      <c r="A715" s="324"/>
      <c r="B715" s="323">
        <f>+'Ark1'!C2194</f>
        <v>0</v>
      </c>
      <c r="C715" s="266">
        <f>+'Ark1'!L2194</f>
        <v>0</v>
      </c>
      <c r="D715" s="266" t="s">
        <v>30</v>
      </c>
      <c r="E715" s="266">
        <f>+'Ark1'!AP2194</f>
        <v>0</v>
      </c>
      <c r="F715" s="274" t="e">
        <f>VLOOKUP(E715,RNR!$D$2:$E$38,2)</f>
        <v>#N/A</v>
      </c>
      <c r="G715" s="266" t="str">
        <f>+IF(H715=0,"",'Ark1'!Q2194)</f>
        <v/>
      </c>
      <c r="H715" s="266">
        <f>+'Ark1'!R2194</f>
        <v>0</v>
      </c>
      <c r="I715" s="267" t="str">
        <f>+IF(H715=0,"",'Ark1'!AE2194)</f>
        <v/>
      </c>
      <c r="J715" s="267"/>
      <c r="K715" s="267" t="str">
        <f>+IF(H715=0,"",'Ark1'!AF2194)</f>
        <v/>
      </c>
      <c r="L715" s="268" t="str">
        <f>+IF(H715=0,"",'Ark1'!T2194)</f>
        <v/>
      </c>
      <c r="M715" s="267" t="str">
        <f>+IF(H715=0,"",'Ark1'!U2194)</f>
        <v/>
      </c>
      <c r="N715" s="267"/>
      <c r="O715" s="269" t="str">
        <f>+IF(H715=0,"",'Ark1'!W2194)</f>
        <v/>
      </c>
      <c r="P715" s="269" t="str">
        <f>+IF(H715=0,"",'Ark1'!X2194)</f>
        <v/>
      </c>
      <c r="Q715" s="269" t="str">
        <f>+IF(H715=0,"",'Ark1'!AG2194)</f>
        <v/>
      </c>
      <c r="R715" s="269" t="str">
        <f>+IF(H715=0,"",'Ark1'!AH2194)</f>
        <v/>
      </c>
      <c r="S715" s="269"/>
      <c r="T715" s="269"/>
      <c r="U715" s="269" t="str">
        <f>+IF(H715=0,"",'Ark1'!Y2194)</f>
        <v/>
      </c>
      <c r="V715" s="268" t="str">
        <f>+IF(H715=0,"",'Ark1'!AA2194)</f>
        <v/>
      </c>
      <c r="W715" s="269" t="str">
        <f t="shared" si="63"/>
        <v/>
      </c>
      <c r="X715" s="269" t="str">
        <f t="shared" si="64"/>
        <v/>
      </c>
      <c r="Y715" s="267" t="str">
        <f t="shared" si="65"/>
        <v/>
      </c>
      <c r="Z715" s="324"/>
      <c r="AC715" s="33"/>
      <c r="AG715" s="86"/>
      <c r="AH715" s="86"/>
      <c r="AI715" s="86"/>
      <c r="AK715" s="86"/>
      <c r="AL715" s="86"/>
      <c r="AM715" s="86"/>
      <c r="AN715" s="86"/>
      <c r="AO715" s="86"/>
      <c r="AP715" s="86"/>
      <c r="AQ715" s="86"/>
      <c r="AR715" s="86"/>
      <c r="AS715" s="86"/>
      <c r="AT715" s="86"/>
      <c r="AU715" s="86"/>
      <c r="AV715" s="86"/>
      <c r="AW715" s="86"/>
      <c r="AX715" s="86"/>
      <c r="AY715" s="86"/>
      <c r="AZ715" s="86"/>
      <c r="BA715" s="86"/>
      <c r="BB715" s="86"/>
      <c r="BC715" s="86"/>
      <c r="BD715" s="86"/>
      <c r="BE715" s="86"/>
      <c r="BF715" s="86"/>
      <c r="BG715" s="86"/>
      <c r="BH715" s="86"/>
      <c r="BI715" s="86"/>
      <c r="BJ715" s="86"/>
      <c r="BK715" s="86"/>
      <c r="BL715" s="86"/>
      <c r="BM715" s="86"/>
      <c r="BN715" s="86"/>
    </row>
    <row r="716" spans="1:66">
      <c r="A716" s="324"/>
      <c r="B716" s="323">
        <f>+'Ark1'!C2195</f>
        <v>0</v>
      </c>
      <c r="C716" s="266">
        <f>+'Ark1'!L2195</f>
        <v>0</v>
      </c>
      <c r="D716" s="266" t="s">
        <v>30</v>
      </c>
      <c r="E716" s="266">
        <f>+'Ark1'!AP2195</f>
        <v>0</v>
      </c>
      <c r="F716" s="274" t="e">
        <f>VLOOKUP(E716,RNR!$D$2:$E$38,2)</f>
        <v>#N/A</v>
      </c>
      <c r="G716" s="266" t="str">
        <f>+IF(H716=0,"",'Ark1'!Q2195)</f>
        <v/>
      </c>
      <c r="H716" s="266">
        <f>+'Ark1'!R2195</f>
        <v>0</v>
      </c>
      <c r="I716" s="267" t="str">
        <f>+IF(H716=0,"",'Ark1'!AE2195)</f>
        <v/>
      </c>
      <c r="J716" s="267"/>
      <c r="K716" s="267" t="str">
        <f>+IF(H716=0,"",'Ark1'!AF2195)</f>
        <v/>
      </c>
      <c r="L716" s="268" t="str">
        <f>+IF(H716=0,"",'Ark1'!T2195)</f>
        <v/>
      </c>
      <c r="M716" s="267" t="str">
        <f>+IF(H716=0,"",'Ark1'!U2195)</f>
        <v/>
      </c>
      <c r="N716" s="267"/>
      <c r="O716" s="269" t="str">
        <f>+IF(H716=0,"",'Ark1'!W2195)</f>
        <v/>
      </c>
      <c r="P716" s="269" t="str">
        <f>+IF(H716=0,"",'Ark1'!X2195)</f>
        <v/>
      </c>
      <c r="Q716" s="269" t="str">
        <f>+IF(H716=0,"",'Ark1'!AG2195)</f>
        <v/>
      </c>
      <c r="R716" s="269" t="str">
        <f>+IF(H716=0,"",'Ark1'!AH2195)</f>
        <v/>
      </c>
      <c r="S716" s="269"/>
      <c r="T716" s="269"/>
      <c r="U716" s="269" t="str">
        <f>+IF(H716=0,"",'Ark1'!Y2195)</f>
        <v/>
      </c>
      <c r="V716" s="268" t="str">
        <f>+IF(H716=0,"",'Ark1'!AA2195)</f>
        <v/>
      </c>
      <c r="W716" s="269" t="str">
        <f t="shared" si="63"/>
        <v/>
      </c>
      <c r="X716" s="269" t="str">
        <f t="shared" si="64"/>
        <v/>
      </c>
      <c r="Y716" s="267" t="str">
        <f t="shared" si="65"/>
        <v/>
      </c>
      <c r="Z716" s="324"/>
    </row>
    <row r="717" spans="1:66">
      <c r="A717" s="324"/>
      <c r="B717" s="323">
        <f>+'Ark1'!C2196</f>
        <v>0</v>
      </c>
      <c r="C717" s="266">
        <f>+'Ark1'!L2196</f>
        <v>0</v>
      </c>
      <c r="D717" s="266" t="s">
        <v>30</v>
      </c>
      <c r="E717" s="266">
        <f>+'Ark1'!AP2196</f>
        <v>0</v>
      </c>
      <c r="F717" s="274" t="e">
        <f>VLOOKUP(E717,RNR!$D$2:$E$38,2)</f>
        <v>#N/A</v>
      </c>
      <c r="G717" s="266" t="str">
        <f>+IF(H717=0,"",'Ark1'!Q2196)</f>
        <v/>
      </c>
      <c r="H717" s="266">
        <f>+'Ark1'!R2196</f>
        <v>0</v>
      </c>
      <c r="I717" s="267" t="str">
        <f>+IF(H717=0,"",'Ark1'!AE2196)</f>
        <v/>
      </c>
      <c r="J717" s="267"/>
      <c r="K717" s="267" t="str">
        <f>+IF(H717=0,"",'Ark1'!AF2196)</f>
        <v/>
      </c>
      <c r="L717" s="268" t="str">
        <f>+IF(H717=0,"",'Ark1'!T2196)</f>
        <v/>
      </c>
      <c r="M717" s="267" t="str">
        <f>+IF(H717=0,"",'Ark1'!U2196)</f>
        <v/>
      </c>
      <c r="N717" s="267"/>
      <c r="O717" s="269" t="str">
        <f>+IF(H717=0,"",'Ark1'!W2196)</f>
        <v/>
      </c>
      <c r="P717" s="269" t="str">
        <f>+IF(H717=0,"",'Ark1'!X2196)</f>
        <v/>
      </c>
      <c r="Q717" s="269" t="str">
        <f>+IF(H717=0,"",'Ark1'!AG2196)</f>
        <v/>
      </c>
      <c r="R717" s="269" t="str">
        <f>+IF(H717=0,"",'Ark1'!AH2196)</f>
        <v/>
      </c>
      <c r="S717" s="269"/>
      <c r="T717" s="269"/>
      <c r="U717" s="269" t="str">
        <f>+IF(H717=0,"",'Ark1'!Y2196)</f>
        <v/>
      </c>
      <c r="V717" s="268" t="str">
        <f>+IF(H717=0,"",'Ark1'!AA2196)</f>
        <v/>
      </c>
      <c r="W717" s="269" t="str">
        <f t="shared" si="63"/>
        <v/>
      </c>
      <c r="X717" s="269" t="str">
        <f t="shared" si="64"/>
        <v/>
      </c>
      <c r="Y717" s="267" t="str">
        <f t="shared" si="65"/>
        <v/>
      </c>
      <c r="Z717" s="324"/>
    </row>
    <row r="718" spans="1:66">
      <c r="A718" s="324"/>
      <c r="B718" s="323">
        <f>+'Ark1'!C2197</f>
        <v>0</v>
      </c>
      <c r="C718" s="266">
        <f>+'Ark1'!L2197</f>
        <v>0</v>
      </c>
      <c r="D718" s="266" t="s">
        <v>30</v>
      </c>
      <c r="E718" s="266">
        <f>+'Ark1'!AP2197</f>
        <v>0</v>
      </c>
      <c r="F718" s="274" t="e">
        <f>VLOOKUP(E718,RNR!$D$2:$E$38,2)</f>
        <v>#N/A</v>
      </c>
      <c r="G718" s="266" t="str">
        <f>+IF(H718=0,"",'Ark1'!Q2197)</f>
        <v/>
      </c>
      <c r="H718" s="266">
        <f>+'Ark1'!R2197</f>
        <v>0</v>
      </c>
      <c r="I718" s="267" t="str">
        <f>+IF(H718=0,"",'Ark1'!AE2197)</f>
        <v/>
      </c>
      <c r="J718" s="267"/>
      <c r="K718" s="267" t="str">
        <f>+IF(H718=0,"",'Ark1'!AF2197)</f>
        <v/>
      </c>
      <c r="L718" s="268" t="str">
        <f>+IF(H718=0,"",'Ark1'!T2197)</f>
        <v/>
      </c>
      <c r="M718" s="267" t="str">
        <f>+IF(H718=0,"",'Ark1'!U2197)</f>
        <v/>
      </c>
      <c r="N718" s="267"/>
      <c r="O718" s="269" t="str">
        <f>+IF(H718=0,"",'Ark1'!W2197)</f>
        <v/>
      </c>
      <c r="P718" s="269" t="str">
        <f>+IF(H718=0,"",'Ark1'!X2197)</f>
        <v/>
      </c>
      <c r="Q718" s="269" t="str">
        <f>+IF(H718=0,"",'Ark1'!AG2197)</f>
        <v/>
      </c>
      <c r="R718" s="269" t="str">
        <f>+IF(H718=0,"",'Ark1'!AH2197)</f>
        <v/>
      </c>
      <c r="S718" s="269"/>
      <c r="T718" s="269"/>
      <c r="U718" s="269" t="str">
        <f>+IF(H718=0,"",'Ark1'!Y2197)</f>
        <v/>
      </c>
      <c r="V718" s="268" t="str">
        <f>+IF(H718=0,"",'Ark1'!AA2197)</f>
        <v/>
      </c>
      <c r="W718" s="269" t="str">
        <f t="shared" si="63"/>
        <v/>
      </c>
      <c r="X718" s="269" t="str">
        <f t="shared" si="64"/>
        <v/>
      </c>
      <c r="Y718" s="267" t="str">
        <f t="shared" si="65"/>
        <v/>
      </c>
      <c r="Z718" s="324"/>
    </row>
    <row r="719" spans="1:66">
      <c r="A719" s="324"/>
      <c r="B719" s="323">
        <f>+'Ark1'!C2198</f>
        <v>0</v>
      </c>
      <c r="C719" s="266">
        <f>+'Ark1'!L2198</f>
        <v>0</v>
      </c>
      <c r="D719" s="266" t="s">
        <v>30</v>
      </c>
      <c r="E719" s="266">
        <f>+'Ark1'!AP2198</f>
        <v>0</v>
      </c>
      <c r="F719" s="274" t="e">
        <f>VLOOKUP(E719,RNR!$D$2:$E$38,2)</f>
        <v>#N/A</v>
      </c>
      <c r="G719" s="266" t="str">
        <f>+IF(H719=0,"",'Ark1'!Q2198)</f>
        <v/>
      </c>
      <c r="H719" s="266">
        <f>+'Ark1'!R2198</f>
        <v>0</v>
      </c>
      <c r="I719" s="267" t="str">
        <f>+IF(H719=0,"",'Ark1'!AE2198)</f>
        <v/>
      </c>
      <c r="J719" s="267"/>
      <c r="K719" s="267" t="str">
        <f>+IF(H719=0,"",'Ark1'!AF2198)</f>
        <v/>
      </c>
      <c r="L719" s="268" t="str">
        <f>+IF(H719=0,"",'Ark1'!T2198)</f>
        <v/>
      </c>
      <c r="M719" s="267" t="str">
        <f>+IF(H719=0,"",'Ark1'!U2198)</f>
        <v/>
      </c>
      <c r="N719" s="267"/>
      <c r="O719" s="269" t="str">
        <f>+IF(H719=0,"",'Ark1'!W2198)</f>
        <v/>
      </c>
      <c r="P719" s="269" t="str">
        <f>+IF(H719=0,"",'Ark1'!X2198)</f>
        <v/>
      </c>
      <c r="Q719" s="269" t="str">
        <f>+IF(H719=0,"",'Ark1'!AG2198)</f>
        <v/>
      </c>
      <c r="R719" s="269" t="str">
        <f>+IF(H719=0,"",'Ark1'!AH2198)</f>
        <v/>
      </c>
      <c r="S719" s="269"/>
      <c r="T719" s="269"/>
      <c r="U719" s="269" t="str">
        <f>+IF(H719=0,"",'Ark1'!Y2198)</f>
        <v/>
      </c>
      <c r="V719" s="268" t="str">
        <f>+IF(H719=0,"",'Ark1'!AA2198)</f>
        <v/>
      </c>
      <c r="W719" s="269" t="str">
        <f t="shared" si="63"/>
        <v/>
      </c>
      <c r="X719" s="269" t="str">
        <f t="shared" si="64"/>
        <v/>
      </c>
      <c r="Y719" s="267" t="str">
        <f t="shared" si="65"/>
        <v/>
      </c>
      <c r="Z719" s="324"/>
    </row>
    <row r="720" spans="1:66">
      <c r="A720" s="324"/>
      <c r="B720" s="323">
        <f>+'Ark1'!C2199</f>
        <v>0</v>
      </c>
      <c r="C720" s="266">
        <f>+'Ark1'!L2199</f>
        <v>0</v>
      </c>
      <c r="D720" s="266" t="s">
        <v>30</v>
      </c>
      <c r="E720" s="266">
        <f>+'Ark1'!AP2199</f>
        <v>0</v>
      </c>
      <c r="F720" s="274" t="e">
        <f>VLOOKUP(E720,RNR!$D$2:$E$38,2)</f>
        <v>#N/A</v>
      </c>
      <c r="G720" s="266" t="str">
        <f>+IF(H720=0,"",'Ark1'!Q2199)</f>
        <v/>
      </c>
      <c r="H720" s="266">
        <f>+'Ark1'!R2199</f>
        <v>0</v>
      </c>
      <c r="I720" s="267" t="str">
        <f>+IF(H720=0,"",'Ark1'!AE2199)</f>
        <v/>
      </c>
      <c r="J720" s="267"/>
      <c r="K720" s="267" t="str">
        <f>+IF(H720=0,"",'Ark1'!AF2199)</f>
        <v/>
      </c>
      <c r="L720" s="268" t="str">
        <f>+IF(H720=0,"",'Ark1'!T2199)</f>
        <v/>
      </c>
      <c r="M720" s="267" t="str">
        <f>+IF(H720=0,"",'Ark1'!U2199)</f>
        <v/>
      </c>
      <c r="N720" s="267"/>
      <c r="O720" s="269" t="str">
        <f>+IF(H720=0,"",'Ark1'!W2199)</f>
        <v/>
      </c>
      <c r="P720" s="269" t="str">
        <f>+IF(H720=0,"",'Ark1'!X2199)</f>
        <v/>
      </c>
      <c r="Q720" s="269" t="str">
        <f>+IF(H720=0,"",'Ark1'!AG2199)</f>
        <v/>
      </c>
      <c r="R720" s="269" t="str">
        <f>+IF(H720=0,"",'Ark1'!AH2199)</f>
        <v/>
      </c>
      <c r="S720" s="269"/>
      <c r="T720" s="269"/>
      <c r="U720" s="269" t="str">
        <f>+IF(H720=0,"",'Ark1'!Y2199)</f>
        <v/>
      </c>
      <c r="V720" s="268" t="str">
        <f>+IF(H720=0,"",'Ark1'!AA2199)</f>
        <v/>
      </c>
      <c r="W720" s="269" t="str">
        <f t="shared" si="63"/>
        <v/>
      </c>
      <c r="X720" s="269" t="str">
        <f t="shared" si="64"/>
        <v/>
      </c>
      <c r="Y720" s="267" t="str">
        <f t="shared" si="65"/>
        <v/>
      </c>
      <c r="Z720" s="324"/>
    </row>
    <row r="721" spans="1:26">
      <c r="A721" s="324"/>
      <c r="B721" s="323">
        <f>+'Ark1'!C2200</f>
        <v>0</v>
      </c>
      <c r="C721" s="266">
        <f>+'Ark1'!L2200</f>
        <v>0</v>
      </c>
      <c r="D721" s="266" t="s">
        <v>30</v>
      </c>
      <c r="E721" s="266">
        <f>+'Ark1'!AP2200</f>
        <v>0</v>
      </c>
      <c r="F721" s="274" t="e">
        <f>VLOOKUP(E721,RNR!$D$2:$E$38,2)</f>
        <v>#N/A</v>
      </c>
      <c r="G721" s="266" t="str">
        <f>+IF(H721=0,"",'Ark1'!Q2200)</f>
        <v/>
      </c>
      <c r="H721" s="266">
        <f>+'Ark1'!R2200</f>
        <v>0</v>
      </c>
      <c r="I721" s="267" t="str">
        <f>+IF(H721=0,"",'Ark1'!AE2200)</f>
        <v/>
      </c>
      <c r="J721" s="267"/>
      <c r="K721" s="267" t="str">
        <f>+IF(H721=0,"",'Ark1'!AF2200)</f>
        <v/>
      </c>
      <c r="L721" s="268" t="str">
        <f>+IF(H721=0,"",'Ark1'!T2200)</f>
        <v/>
      </c>
      <c r="M721" s="267" t="str">
        <f>+IF(H721=0,"",'Ark1'!U2200)</f>
        <v/>
      </c>
      <c r="N721" s="267"/>
      <c r="O721" s="269" t="str">
        <f>+IF(H721=0,"",'Ark1'!W2200)</f>
        <v/>
      </c>
      <c r="P721" s="269" t="str">
        <f>+IF(H721=0,"",'Ark1'!X2200)</f>
        <v/>
      </c>
      <c r="Q721" s="269" t="str">
        <f>+IF(H721=0,"",'Ark1'!AG2200)</f>
        <v/>
      </c>
      <c r="R721" s="269" t="str">
        <f>+IF(H721=0,"",'Ark1'!AH2200)</f>
        <v/>
      </c>
      <c r="S721" s="269"/>
      <c r="T721" s="269"/>
      <c r="U721" s="269" t="str">
        <f>+IF(H721=0,"",'Ark1'!Y2200)</f>
        <v/>
      </c>
      <c r="V721" s="268" t="str">
        <f>+IF(H721=0,"",'Ark1'!AA2200)</f>
        <v/>
      </c>
      <c r="W721" s="269" t="str">
        <f t="shared" si="63"/>
        <v/>
      </c>
      <c r="X721" s="269" t="str">
        <f t="shared" si="64"/>
        <v/>
      </c>
      <c r="Y721" s="267" t="str">
        <f t="shared" si="65"/>
        <v/>
      </c>
      <c r="Z721" s="324"/>
    </row>
    <row r="722" spans="1:26">
      <c r="A722" s="324"/>
      <c r="B722" s="323">
        <f>+'Ark1'!C2201</f>
        <v>0</v>
      </c>
      <c r="C722" s="266">
        <f>+'Ark1'!L2201</f>
        <v>0</v>
      </c>
      <c r="D722" s="266" t="s">
        <v>30</v>
      </c>
      <c r="E722" s="266">
        <f>+'Ark1'!AP2201</f>
        <v>0</v>
      </c>
      <c r="F722" s="274" t="e">
        <f>VLOOKUP(E722,RNR!$D$2:$E$38,2)</f>
        <v>#N/A</v>
      </c>
      <c r="G722" s="266" t="str">
        <f>+IF(H722=0,"",'Ark1'!Q2201)</f>
        <v/>
      </c>
      <c r="H722" s="266">
        <f>+'Ark1'!R2201</f>
        <v>0</v>
      </c>
      <c r="I722" s="267" t="str">
        <f>+IF(H722=0,"",'Ark1'!AE2201)</f>
        <v/>
      </c>
      <c r="J722" s="267"/>
      <c r="K722" s="267" t="str">
        <f>+IF(H722=0,"",'Ark1'!AF2201)</f>
        <v/>
      </c>
      <c r="L722" s="268" t="str">
        <f>+IF(H722=0,"",'Ark1'!T2201)</f>
        <v/>
      </c>
      <c r="M722" s="267" t="str">
        <f>+IF(H722=0,"",'Ark1'!U2201)</f>
        <v/>
      </c>
      <c r="N722" s="267"/>
      <c r="O722" s="269" t="str">
        <f>+IF(H722=0,"",'Ark1'!W2201)</f>
        <v/>
      </c>
      <c r="P722" s="269" t="str">
        <f>+IF(H722=0,"",'Ark1'!X2201)</f>
        <v/>
      </c>
      <c r="Q722" s="269" t="str">
        <f>+IF(H722=0,"",'Ark1'!AG2201)</f>
        <v/>
      </c>
      <c r="R722" s="269" t="str">
        <f>+IF(H722=0,"",'Ark1'!AH2201)</f>
        <v/>
      </c>
      <c r="S722" s="269"/>
      <c r="T722" s="269"/>
      <c r="U722" s="269" t="str">
        <f>+IF(H722=0,"",'Ark1'!Y2201)</f>
        <v/>
      </c>
      <c r="V722" s="268" t="str">
        <f>+IF(H722=0,"",'Ark1'!AA2201)</f>
        <v/>
      </c>
      <c r="W722" s="269" t="str">
        <f t="shared" si="63"/>
        <v/>
      </c>
      <c r="X722" s="269" t="str">
        <f t="shared" si="64"/>
        <v/>
      </c>
      <c r="Y722" s="267" t="str">
        <f t="shared" si="65"/>
        <v/>
      </c>
      <c r="Z722" s="324"/>
    </row>
    <row r="723" spans="1:26">
      <c r="A723" s="324"/>
      <c r="B723" s="323">
        <f>+'Ark1'!C2202</f>
        <v>0</v>
      </c>
      <c r="C723" s="266">
        <f>+'Ark1'!L2202</f>
        <v>0</v>
      </c>
      <c r="D723" s="266" t="s">
        <v>30</v>
      </c>
      <c r="E723" s="266">
        <f>+'Ark1'!AP2202</f>
        <v>0</v>
      </c>
      <c r="F723" s="274" t="e">
        <f>VLOOKUP(E723,RNR!$D$2:$E$38,2)</f>
        <v>#N/A</v>
      </c>
      <c r="G723" s="266" t="str">
        <f>+IF(H723=0,"",'Ark1'!Q2202)</f>
        <v/>
      </c>
      <c r="H723" s="266">
        <f>+'Ark1'!R2202</f>
        <v>0</v>
      </c>
      <c r="I723" s="267" t="str">
        <f>+IF(H723=0,"",'Ark1'!AE2202)</f>
        <v/>
      </c>
      <c r="J723" s="267"/>
      <c r="K723" s="267" t="str">
        <f>+IF(H723=0,"",'Ark1'!AF2202)</f>
        <v/>
      </c>
      <c r="L723" s="268" t="str">
        <f>+IF(H723=0,"",'Ark1'!T2202)</f>
        <v/>
      </c>
      <c r="M723" s="267" t="str">
        <f>+IF(H723=0,"",'Ark1'!U2202)</f>
        <v/>
      </c>
      <c r="N723" s="267"/>
      <c r="O723" s="269" t="str">
        <f>+IF(H723=0,"",'Ark1'!W2202)</f>
        <v/>
      </c>
      <c r="P723" s="269" t="str">
        <f>+IF(H723=0,"",'Ark1'!X2202)</f>
        <v/>
      </c>
      <c r="Q723" s="269" t="str">
        <f>+IF(H723=0,"",'Ark1'!AG2202)</f>
        <v/>
      </c>
      <c r="R723" s="269" t="str">
        <f>+IF(H723=0,"",'Ark1'!AH2202)</f>
        <v/>
      </c>
      <c r="S723" s="269"/>
      <c r="T723" s="269"/>
      <c r="U723" s="269" t="str">
        <f>+IF(H723=0,"",'Ark1'!Y2202)</f>
        <v/>
      </c>
      <c r="V723" s="268" t="str">
        <f>+IF(H723=0,"",'Ark1'!AA2202)</f>
        <v/>
      </c>
      <c r="W723" s="269" t="str">
        <f t="shared" si="63"/>
        <v/>
      </c>
      <c r="X723" s="269" t="str">
        <f t="shared" si="64"/>
        <v/>
      </c>
      <c r="Y723" s="267" t="str">
        <f t="shared" si="65"/>
        <v/>
      </c>
      <c r="Z723" s="324"/>
    </row>
    <row r="724" spans="1:26">
      <c r="A724" s="324"/>
      <c r="B724" s="323">
        <f>+'Ark1'!C2203</f>
        <v>0</v>
      </c>
      <c r="C724" s="266">
        <f>+'Ark1'!L2203</f>
        <v>0</v>
      </c>
      <c r="D724" s="266" t="s">
        <v>30</v>
      </c>
      <c r="E724" s="266">
        <f>+'Ark1'!AP2203</f>
        <v>0</v>
      </c>
      <c r="F724" s="274" t="e">
        <f>VLOOKUP(E724,RNR!$D$2:$E$38,2)</f>
        <v>#N/A</v>
      </c>
      <c r="G724" s="266" t="str">
        <f>+IF(H724=0,"",'Ark1'!Q2203)</f>
        <v/>
      </c>
      <c r="H724" s="266">
        <f>+'Ark1'!R2203</f>
        <v>0</v>
      </c>
      <c r="I724" s="267" t="str">
        <f>+IF(H724=0,"",'Ark1'!AE2203)</f>
        <v/>
      </c>
      <c r="J724" s="267"/>
      <c r="K724" s="267" t="str">
        <f>+IF(H724=0,"",'Ark1'!AF2203)</f>
        <v/>
      </c>
      <c r="L724" s="268" t="str">
        <f>+IF(H724=0,"",'Ark1'!T2203)</f>
        <v/>
      </c>
      <c r="M724" s="267" t="str">
        <f>+IF(H724=0,"",'Ark1'!U2203)</f>
        <v/>
      </c>
      <c r="N724" s="267"/>
      <c r="O724" s="269" t="str">
        <f>+IF(H724=0,"",'Ark1'!W2203)</f>
        <v/>
      </c>
      <c r="P724" s="269" t="str">
        <f>+IF(H724=0,"",'Ark1'!X2203)</f>
        <v/>
      </c>
      <c r="Q724" s="269" t="str">
        <f>+IF(H724=0,"",'Ark1'!AG2203)</f>
        <v/>
      </c>
      <c r="R724" s="269" t="str">
        <f>+IF(H724=0,"",'Ark1'!AH2203)</f>
        <v/>
      </c>
      <c r="S724" s="269"/>
      <c r="T724" s="269"/>
      <c r="U724" s="269" t="str">
        <f>+IF(H724=0,"",'Ark1'!Y2203)</f>
        <v/>
      </c>
      <c r="V724" s="268" t="str">
        <f>+IF(H724=0,"",'Ark1'!AA2203)</f>
        <v/>
      </c>
      <c r="W724" s="269" t="str">
        <f t="shared" si="63"/>
        <v/>
      </c>
      <c r="X724" s="269" t="str">
        <f t="shared" si="64"/>
        <v/>
      </c>
      <c r="Y724" s="267" t="str">
        <f t="shared" si="65"/>
        <v/>
      </c>
      <c r="Z724" s="324"/>
    </row>
    <row r="725" spans="1:26">
      <c r="A725" s="324"/>
      <c r="B725" s="323">
        <f>+'Ark1'!C2204</f>
        <v>0</v>
      </c>
      <c r="C725" s="266">
        <f>+'Ark1'!L2204</f>
        <v>0</v>
      </c>
      <c r="D725" s="266" t="s">
        <v>30</v>
      </c>
      <c r="E725" s="266">
        <f>+'Ark1'!AP2204</f>
        <v>0</v>
      </c>
      <c r="F725" s="274" t="e">
        <f>VLOOKUP(E725,RNR!$D$2:$E$38,2)</f>
        <v>#N/A</v>
      </c>
      <c r="G725" s="266" t="str">
        <f>+IF(H725=0,"",'Ark1'!Q2204)</f>
        <v/>
      </c>
      <c r="H725" s="266">
        <f>+'Ark1'!R2204</f>
        <v>0</v>
      </c>
      <c r="I725" s="267" t="str">
        <f>+IF(H725=0,"",'Ark1'!AE2204)</f>
        <v/>
      </c>
      <c r="J725" s="267"/>
      <c r="K725" s="267" t="str">
        <f>+IF(H725=0,"",'Ark1'!AF2204)</f>
        <v/>
      </c>
      <c r="L725" s="268" t="str">
        <f>+IF(H725=0,"",'Ark1'!T2204)</f>
        <v/>
      </c>
      <c r="M725" s="267" t="str">
        <f>+IF(H725=0,"",'Ark1'!U2204)</f>
        <v/>
      </c>
      <c r="N725" s="267"/>
      <c r="O725" s="269" t="str">
        <f>+IF(H725=0,"",'Ark1'!W2204)</f>
        <v/>
      </c>
      <c r="P725" s="269" t="str">
        <f>+IF(H725=0,"",'Ark1'!X2204)</f>
        <v/>
      </c>
      <c r="Q725" s="269" t="str">
        <f>+IF(H725=0,"",'Ark1'!AG2204)</f>
        <v/>
      </c>
      <c r="R725" s="269" t="str">
        <f>+IF(H725=0,"",'Ark1'!AH2204)</f>
        <v/>
      </c>
      <c r="S725" s="269"/>
      <c r="T725" s="269"/>
      <c r="U725" s="269" t="str">
        <f>+IF(H725=0,"",'Ark1'!Y2204)</f>
        <v/>
      </c>
      <c r="V725" s="268" t="str">
        <f>+IF(H725=0,"",'Ark1'!AA2204)</f>
        <v/>
      </c>
      <c r="W725" s="269" t="str">
        <f t="shared" si="63"/>
        <v/>
      </c>
      <c r="X725" s="269" t="str">
        <f t="shared" si="64"/>
        <v/>
      </c>
      <c r="Y725" s="267" t="str">
        <f t="shared" si="65"/>
        <v/>
      </c>
      <c r="Z725" s="324"/>
    </row>
    <row r="726" spans="1:26">
      <c r="A726" s="324"/>
      <c r="B726" s="323">
        <f>+'Ark1'!C2205</f>
        <v>0</v>
      </c>
      <c r="C726" s="266">
        <f>+'Ark1'!L2205</f>
        <v>0</v>
      </c>
      <c r="D726" s="266" t="s">
        <v>30</v>
      </c>
      <c r="E726" s="266">
        <f>+'Ark1'!AP2205</f>
        <v>0</v>
      </c>
      <c r="F726" s="274" t="e">
        <f>VLOOKUP(E726,RNR!$D$2:$E$38,2)</f>
        <v>#N/A</v>
      </c>
      <c r="G726" s="266" t="str">
        <f>+IF(H726=0,"",'Ark1'!Q2205)</f>
        <v/>
      </c>
      <c r="H726" s="266">
        <f>+'Ark1'!R2205</f>
        <v>0</v>
      </c>
      <c r="I726" s="267" t="str">
        <f>+IF(H726=0,"",'Ark1'!AE2205)</f>
        <v/>
      </c>
      <c r="J726" s="267"/>
      <c r="K726" s="267" t="str">
        <f>+IF(H726=0,"",'Ark1'!AF2205)</f>
        <v/>
      </c>
      <c r="L726" s="268" t="str">
        <f>+IF(H726=0,"",'Ark1'!T2205)</f>
        <v/>
      </c>
      <c r="M726" s="267" t="str">
        <f>+IF(H726=0,"",'Ark1'!U2205)</f>
        <v/>
      </c>
      <c r="N726" s="267"/>
      <c r="O726" s="269" t="str">
        <f>+IF(H726=0,"",'Ark1'!W2205)</f>
        <v/>
      </c>
      <c r="P726" s="269" t="str">
        <f>+IF(H726=0,"",'Ark1'!X2205)</f>
        <v/>
      </c>
      <c r="Q726" s="269" t="str">
        <f>+IF(H726=0,"",'Ark1'!AG2205)</f>
        <v/>
      </c>
      <c r="R726" s="269" t="str">
        <f>+IF(H726=0,"",'Ark1'!AH2205)</f>
        <v/>
      </c>
      <c r="S726" s="269"/>
      <c r="T726" s="269"/>
      <c r="U726" s="269" t="str">
        <f>+IF(H726=0,"",'Ark1'!Y2205)</f>
        <v/>
      </c>
      <c r="V726" s="268" t="str">
        <f>+IF(H726=0,"",'Ark1'!AA2205)</f>
        <v/>
      </c>
      <c r="W726" s="269" t="str">
        <f t="shared" si="63"/>
        <v/>
      </c>
      <c r="X726" s="269" t="str">
        <f t="shared" si="64"/>
        <v/>
      </c>
      <c r="Y726" s="267" t="str">
        <f t="shared" si="65"/>
        <v/>
      </c>
      <c r="Z726" s="324"/>
    </row>
    <row r="727" spans="1:26">
      <c r="A727" s="324"/>
      <c r="B727" s="323">
        <f>+'Ark1'!C2206</f>
        <v>0</v>
      </c>
      <c r="C727" s="266">
        <f>+'Ark1'!L2206</f>
        <v>0</v>
      </c>
      <c r="D727" s="266" t="s">
        <v>30</v>
      </c>
      <c r="E727" s="266">
        <f>+'Ark1'!AP2206</f>
        <v>0</v>
      </c>
      <c r="F727" s="274" t="e">
        <f>VLOOKUP(E727,RNR!$D$2:$E$38,2)</f>
        <v>#N/A</v>
      </c>
      <c r="G727" s="266" t="str">
        <f>+IF(H727=0,"",'Ark1'!Q2206)</f>
        <v/>
      </c>
      <c r="H727" s="266">
        <f>+'Ark1'!R2206</f>
        <v>0</v>
      </c>
      <c r="I727" s="267" t="str">
        <f>+IF(H727=0,"",'Ark1'!AE2206)</f>
        <v/>
      </c>
      <c r="J727" s="267"/>
      <c r="K727" s="267" t="str">
        <f>+IF(H727=0,"",'Ark1'!AF2206)</f>
        <v/>
      </c>
      <c r="L727" s="268" t="str">
        <f>+IF(H727=0,"",'Ark1'!T2206)</f>
        <v/>
      </c>
      <c r="M727" s="267" t="str">
        <f>+IF(H727=0,"",'Ark1'!U2206)</f>
        <v/>
      </c>
      <c r="N727" s="267"/>
      <c r="O727" s="269" t="str">
        <f>+IF(H727=0,"",'Ark1'!W2206)</f>
        <v/>
      </c>
      <c r="P727" s="269" t="str">
        <f>+IF(H727=0,"",'Ark1'!X2206)</f>
        <v/>
      </c>
      <c r="Q727" s="269" t="str">
        <f>+IF(H727=0,"",'Ark1'!AG2206)</f>
        <v/>
      </c>
      <c r="R727" s="269" t="str">
        <f>+IF(H727=0,"",'Ark1'!AH2206)</f>
        <v/>
      </c>
      <c r="S727" s="269"/>
      <c r="T727" s="269"/>
      <c r="U727" s="269" t="str">
        <f>+IF(H727=0,"",'Ark1'!Y2206)</f>
        <v/>
      </c>
      <c r="V727" s="268" t="str">
        <f>+IF(H727=0,"",'Ark1'!AA2206)</f>
        <v/>
      </c>
      <c r="W727" s="269" t="str">
        <f t="shared" si="63"/>
        <v/>
      </c>
      <c r="X727" s="269" t="str">
        <f t="shared" si="64"/>
        <v/>
      </c>
      <c r="Y727" s="267" t="str">
        <f t="shared" si="65"/>
        <v/>
      </c>
      <c r="Z727" s="324"/>
    </row>
    <row r="728" spans="1:26">
      <c r="A728" s="324"/>
      <c r="B728" s="323">
        <f>+'Ark1'!C2207</f>
        <v>0</v>
      </c>
      <c r="C728" s="266">
        <f>+'Ark1'!L2207</f>
        <v>0</v>
      </c>
      <c r="D728" s="266" t="s">
        <v>30</v>
      </c>
      <c r="E728" s="266">
        <f>+'Ark1'!AP2207</f>
        <v>0</v>
      </c>
      <c r="F728" s="274" t="e">
        <f>VLOOKUP(E728,RNR!$D$2:$E$38,2)</f>
        <v>#N/A</v>
      </c>
      <c r="G728" s="266" t="str">
        <f>+IF(H728=0,"",'Ark1'!Q2207)</f>
        <v/>
      </c>
      <c r="H728" s="266">
        <f>+'Ark1'!R2207</f>
        <v>0</v>
      </c>
      <c r="I728" s="267" t="str">
        <f>+IF(H728=0,"",'Ark1'!AE2207)</f>
        <v/>
      </c>
      <c r="J728" s="267"/>
      <c r="K728" s="267" t="str">
        <f>+IF(H728=0,"",'Ark1'!AF2207)</f>
        <v/>
      </c>
      <c r="L728" s="268" t="str">
        <f>+IF(H728=0,"",'Ark1'!T2207)</f>
        <v/>
      </c>
      <c r="M728" s="267" t="str">
        <f>+IF(H728=0,"",'Ark1'!U2207)</f>
        <v/>
      </c>
      <c r="N728" s="267"/>
      <c r="O728" s="269" t="str">
        <f>+IF(H728=0,"",'Ark1'!W2207)</f>
        <v/>
      </c>
      <c r="P728" s="269" t="str">
        <f>+IF(H728=0,"",'Ark1'!X2207)</f>
        <v/>
      </c>
      <c r="Q728" s="269" t="str">
        <f>+IF(H728=0,"",'Ark1'!AG2207)</f>
        <v/>
      </c>
      <c r="R728" s="269" t="str">
        <f>+IF(H728=0,"",'Ark1'!AH2207)</f>
        <v/>
      </c>
      <c r="S728" s="269"/>
      <c r="T728" s="269"/>
      <c r="U728" s="269" t="str">
        <f>+IF(H728=0,"",'Ark1'!Y2207)</f>
        <v/>
      </c>
      <c r="V728" s="268" t="str">
        <f>+IF(H728=0,"",'Ark1'!AA2207)</f>
        <v/>
      </c>
      <c r="W728" s="269" t="str">
        <f t="shared" si="63"/>
        <v/>
      </c>
      <c r="X728" s="269" t="str">
        <f t="shared" si="64"/>
        <v/>
      </c>
      <c r="Y728" s="267" t="str">
        <f t="shared" si="65"/>
        <v/>
      </c>
      <c r="Z728" s="324"/>
    </row>
    <row r="729" spans="1:26">
      <c r="A729" s="324"/>
      <c r="B729" s="323">
        <f>+'Ark1'!C2208</f>
        <v>0</v>
      </c>
      <c r="C729" s="266">
        <f>+'Ark1'!L2208</f>
        <v>0</v>
      </c>
      <c r="D729" s="266" t="s">
        <v>30</v>
      </c>
      <c r="E729" s="266">
        <f>+'Ark1'!AP2208</f>
        <v>0</v>
      </c>
      <c r="F729" s="274" t="e">
        <f>VLOOKUP(E729,RNR!$D$2:$E$38,2)</f>
        <v>#N/A</v>
      </c>
      <c r="G729" s="266" t="str">
        <f>+IF(H729=0,"",'Ark1'!Q2208)</f>
        <v/>
      </c>
      <c r="H729" s="266">
        <f>+'Ark1'!R2208</f>
        <v>0</v>
      </c>
      <c r="I729" s="267" t="str">
        <f>+IF(H729=0,"",'Ark1'!AE2208)</f>
        <v/>
      </c>
      <c r="J729" s="267"/>
      <c r="K729" s="267" t="str">
        <f>+IF(H729=0,"",'Ark1'!AF2208)</f>
        <v/>
      </c>
      <c r="L729" s="268" t="str">
        <f>+IF(H729=0,"",'Ark1'!T2208)</f>
        <v/>
      </c>
      <c r="M729" s="267" t="str">
        <f>+IF(H729=0,"",'Ark1'!U2208)</f>
        <v/>
      </c>
      <c r="N729" s="267"/>
      <c r="O729" s="269" t="str">
        <f>+IF(H729=0,"",'Ark1'!W2208)</f>
        <v/>
      </c>
      <c r="P729" s="269" t="str">
        <f>+IF(H729=0,"",'Ark1'!X2208)</f>
        <v/>
      </c>
      <c r="Q729" s="269" t="str">
        <f>+IF(H729=0,"",'Ark1'!AG2208)</f>
        <v/>
      </c>
      <c r="R729" s="269" t="str">
        <f>+IF(H729=0,"",'Ark1'!AH2208)</f>
        <v/>
      </c>
      <c r="S729" s="269"/>
      <c r="T729" s="269"/>
      <c r="U729" s="269" t="str">
        <f>+IF(H729=0,"",'Ark1'!Y2208)</f>
        <v/>
      </c>
      <c r="V729" s="268" t="str">
        <f>+IF(H729=0,"",'Ark1'!AA2208)</f>
        <v/>
      </c>
      <c r="W729" s="269" t="str">
        <f t="shared" si="63"/>
        <v/>
      </c>
      <c r="X729" s="269" t="str">
        <f t="shared" si="64"/>
        <v/>
      </c>
      <c r="Y729" s="267" t="str">
        <f t="shared" si="65"/>
        <v/>
      </c>
      <c r="Z729" s="324"/>
    </row>
    <row r="730" spans="1:26">
      <c r="A730" s="324"/>
      <c r="B730" s="323">
        <f>+'Ark1'!C2209</f>
        <v>0</v>
      </c>
      <c r="C730" s="266">
        <f>+'Ark1'!L2209</f>
        <v>0</v>
      </c>
      <c r="D730" s="266" t="s">
        <v>30</v>
      </c>
      <c r="E730" s="266">
        <f>+'Ark1'!AP2209</f>
        <v>0</v>
      </c>
      <c r="F730" s="274" t="e">
        <f>VLOOKUP(E730,RNR!$D$2:$E$38,2)</f>
        <v>#N/A</v>
      </c>
      <c r="G730" s="266" t="str">
        <f>+IF(H730=0,"",'Ark1'!Q2209)</f>
        <v/>
      </c>
      <c r="H730" s="266">
        <f>+'Ark1'!R2209</f>
        <v>0</v>
      </c>
      <c r="I730" s="267" t="str">
        <f>+IF(H730=0,"",'Ark1'!AE2209)</f>
        <v/>
      </c>
      <c r="J730" s="267"/>
      <c r="K730" s="267" t="str">
        <f>+IF(H730=0,"",'Ark1'!AF2209)</f>
        <v/>
      </c>
      <c r="L730" s="268" t="str">
        <f>+IF(H730=0,"",'Ark1'!T2209)</f>
        <v/>
      </c>
      <c r="M730" s="267" t="str">
        <f>+IF(H730=0,"",'Ark1'!U2209)</f>
        <v/>
      </c>
      <c r="N730" s="267"/>
      <c r="O730" s="269" t="str">
        <f>+IF(H730=0,"",'Ark1'!W2209)</f>
        <v/>
      </c>
      <c r="P730" s="269" t="str">
        <f>+IF(H730=0,"",'Ark1'!X2209)</f>
        <v/>
      </c>
      <c r="Q730" s="269" t="str">
        <f>+IF(H730=0,"",'Ark1'!AG2209)</f>
        <v/>
      </c>
      <c r="R730" s="269" t="str">
        <f>+IF(H730=0,"",'Ark1'!AH2209)</f>
        <v/>
      </c>
      <c r="S730" s="269"/>
      <c r="T730" s="269"/>
      <c r="U730" s="269" t="str">
        <f>+IF(H730=0,"",'Ark1'!Y2209)</f>
        <v/>
      </c>
      <c r="V730" s="268" t="str">
        <f>+IF(H730=0,"",'Ark1'!AA2209)</f>
        <v/>
      </c>
      <c r="W730" s="269" t="str">
        <f t="shared" si="63"/>
        <v/>
      </c>
      <c r="X730" s="269" t="str">
        <f t="shared" si="64"/>
        <v/>
      </c>
      <c r="Y730" s="267" t="str">
        <f t="shared" si="65"/>
        <v/>
      </c>
      <c r="Z730" s="324"/>
    </row>
    <row r="731" spans="1:26">
      <c r="A731" s="324"/>
      <c r="B731" s="323">
        <f>+'Ark1'!C2210</f>
        <v>0</v>
      </c>
      <c r="C731" s="266">
        <f>+'Ark1'!L2210</f>
        <v>0</v>
      </c>
      <c r="D731" s="266" t="s">
        <v>30</v>
      </c>
      <c r="E731" s="266">
        <f>+'Ark1'!AP2210</f>
        <v>0</v>
      </c>
      <c r="F731" s="274" t="e">
        <f>VLOOKUP(E731,RNR!$D$2:$E$38,2)</f>
        <v>#N/A</v>
      </c>
      <c r="G731" s="266" t="str">
        <f>+IF(H731=0,"",'Ark1'!Q2210)</f>
        <v/>
      </c>
      <c r="H731" s="266">
        <f>+'Ark1'!R2210</f>
        <v>0</v>
      </c>
      <c r="I731" s="267" t="str">
        <f>+IF(H731=0,"",'Ark1'!AE2210)</f>
        <v/>
      </c>
      <c r="J731" s="267"/>
      <c r="K731" s="267" t="str">
        <f>+IF(H731=0,"",'Ark1'!AF2210)</f>
        <v/>
      </c>
      <c r="L731" s="268" t="str">
        <f>+IF(H731=0,"",'Ark1'!T2210)</f>
        <v/>
      </c>
      <c r="M731" s="267" t="str">
        <f>+IF(H731=0,"",'Ark1'!U2210)</f>
        <v/>
      </c>
      <c r="N731" s="267"/>
      <c r="O731" s="269" t="str">
        <f>+IF(H731=0,"",'Ark1'!W2210)</f>
        <v/>
      </c>
      <c r="P731" s="269" t="str">
        <f>+IF(H731=0,"",'Ark1'!X2210)</f>
        <v/>
      </c>
      <c r="Q731" s="269" t="str">
        <f>+IF(H731=0,"",'Ark1'!AG2210)</f>
        <v/>
      </c>
      <c r="R731" s="269" t="str">
        <f>+IF(H731=0,"",'Ark1'!AH2210)</f>
        <v/>
      </c>
      <c r="S731" s="269"/>
      <c r="T731" s="269"/>
      <c r="U731" s="269" t="str">
        <f>+IF(H731=0,"",'Ark1'!Y2210)</f>
        <v/>
      </c>
      <c r="V731" s="268" t="str">
        <f>+IF(H731=0,"",'Ark1'!AA2210)</f>
        <v/>
      </c>
      <c r="W731" s="269" t="str">
        <f t="shared" si="63"/>
        <v/>
      </c>
      <c r="X731" s="269" t="str">
        <f t="shared" si="64"/>
        <v/>
      </c>
      <c r="Y731" s="267" t="str">
        <f t="shared" si="65"/>
        <v/>
      </c>
      <c r="Z731" s="324"/>
    </row>
    <row r="732" spans="1:26">
      <c r="A732" s="324"/>
      <c r="B732" s="323">
        <f>+'Ark1'!C2211</f>
        <v>0</v>
      </c>
      <c r="C732" s="266">
        <f>+'Ark1'!L2211</f>
        <v>0</v>
      </c>
      <c r="D732" s="266" t="s">
        <v>30</v>
      </c>
      <c r="E732" s="266">
        <f>+'Ark1'!AP2211</f>
        <v>0</v>
      </c>
      <c r="F732" s="274" t="e">
        <f>VLOOKUP(E732,RNR!$D$2:$E$38,2)</f>
        <v>#N/A</v>
      </c>
      <c r="G732" s="266" t="str">
        <f>+IF(H732=0,"",'Ark1'!Q2211)</f>
        <v/>
      </c>
      <c r="H732" s="266">
        <f>+'Ark1'!R2211</f>
        <v>0</v>
      </c>
      <c r="I732" s="267" t="str">
        <f>+IF(H732=0,"",'Ark1'!AE2211)</f>
        <v/>
      </c>
      <c r="J732" s="267"/>
      <c r="K732" s="267" t="str">
        <f>+IF(H732=0,"",'Ark1'!AF2211)</f>
        <v/>
      </c>
      <c r="L732" s="268" t="str">
        <f>+IF(H732=0,"",'Ark1'!T2211)</f>
        <v/>
      </c>
      <c r="M732" s="267" t="str">
        <f>+IF(H732=0,"",'Ark1'!U2211)</f>
        <v/>
      </c>
      <c r="N732" s="267"/>
      <c r="O732" s="269" t="str">
        <f>+IF(H732=0,"",'Ark1'!W2211)</f>
        <v/>
      </c>
      <c r="P732" s="269" t="str">
        <f>+IF(H732=0,"",'Ark1'!X2211)</f>
        <v/>
      </c>
      <c r="Q732" s="269" t="str">
        <f>+IF(H732=0,"",'Ark1'!AG2211)</f>
        <v/>
      </c>
      <c r="R732" s="269" t="str">
        <f>+IF(H732=0,"",'Ark1'!AH2211)</f>
        <v/>
      </c>
      <c r="S732" s="269"/>
      <c r="T732" s="269"/>
      <c r="U732" s="269" t="str">
        <f>+IF(H732=0,"",'Ark1'!Y2211)</f>
        <v/>
      </c>
      <c r="V732" s="268" t="str">
        <f>+IF(H732=0,"",'Ark1'!AA2211)</f>
        <v/>
      </c>
      <c r="W732" s="269" t="str">
        <f t="shared" si="63"/>
        <v/>
      </c>
      <c r="X732" s="269" t="str">
        <f t="shared" si="64"/>
        <v/>
      </c>
      <c r="Y732" s="267" t="str">
        <f t="shared" si="65"/>
        <v/>
      </c>
      <c r="Z732" s="324"/>
    </row>
    <row r="733" spans="1:26">
      <c r="A733" s="324"/>
      <c r="B733" s="323">
        <f>+'Ark1'!C2212</f>
        <v>0</v>
      </c>
      <c r="C733" s="266">
        <f>+'Ark1'!L2212</f>
        <v>0</v>
      </c>
      <c r="D733" s="266" t="s">
        <v>30</v>
      </c>
      <c r="E733" s="266">
        <f>+'Ark1'!AP2212</f>
        <v>0</v>
      </c>
      <c r="F733" s="274" t="e">
        <f>VLOOKUP(E733,RNR!$D$2:$E$38,2)</f>
        <v>#N/A</v>
      </c>
      <c r="G733" s="266" t="str">
        <f>+IF(H733=0,"",'Ark1'!Q2212)</f>
        <v/>
      </c>
      <c r="H733" s="266">
        <f>+'Ark1'!R2212</f>
        <v>0</v>
      </c>
      <c r="I733" s="267" t="str">
        <f>+IF(H733=0,"",'Ark1'!AE2212)</f>
        <v/>
      </c>
      <c r="J733" s="267"/>
      <c r="K733" s="267" t="str">
        <f>+IF(H733=0,"",'Ark1'!AF2212)</f>
        <v/>
      </c>
      <c r="L733" s="268" t="str">
        <f>+IF(H733=0,"",'Ark1'!T2212)</f>
        <v/>
      </c>
      <c r="M733" s="267" t="str">
        <f>+IF(H733=0,"",'Ark1'!U2212)</f>
        <v/>
      </c>
      <c r="N733" s="267"/>
      <c r="O733" s="269" t="str">
        <f>+IF(H733=0,"",'Ark1'!W2212)</f>
        <v/>
      </c>
      <c r="P733" s="269" t="str">
        <f>+IF(H733=0,"",'Ark1'!X2212)</f>
        <v/>
      </c>
      <c r="Q733" s="269" t="str">
        <f>+IF(H733=0,"",'Ark1'!AG2212)</f>
        <v/>
      </c>
      <c r="R733" s="269" t="str">
        <f>+IF(H733=0,"",'Ark1'!AH2212)</f>
        <v/>
      </c>
      <c r="S733" s="269"/>
      <c r="T733" s="269"/>
      <c r="U733" s="269" t="str">
        <f>+IF(H733=0,"",'Ark1'!Y2212)</f>
        <v/>
      </c>
      <c r="V733" s="268" t="str">
        <f>+IF(H733=0,"",'Ark1'!AA2212)</f>
        <v/>
      </c>
      <c r="W733" s="269" t="str">
        <f t="shared" si="63"/>
        <v/>
      </c>
      <c r="X733" s="269" t="str">
        <f t="shared" si="64"/>
        <v/>
      </c>
      <c r="Y733" s="267" t="str">
        <f t="shared" si="65"/>
        <v/>
      </c>
      <c r="Z733" s="324"/>
    </row>
    <row r="734" spans="1:26">
      <c r="A734" s="324"/>
      <c r="B734" s="323">
        <f>+'Ark1'!C2213</f>
        <v>0</v>
      </c>
      <c r="C734" s="266">
        <f>+'Ark1'!L2213</f>
        <v>0</v>
      </c>
      <c r="D734" s="266" t="s">
        <v>30</v>
      </c>
      <c r="E734" s="266">
        <f>+'Ark1'!AP2213</f>
        <v>0</v>
      </c>
      <c r="F734" s="274" t="e">
        <f>VLOOKUP(E734,RNR!$D$2:$E$38,2)</f>
        <v>#N/A</v>
      </c>
      <c r="G734" s="266" t="str">
        <f>+IF(H734=0,"",'Ark1'!Q2213)</f>
        <v/>
      </c>
      <c r="H734" s="266">
        <f>+'Ark1'!R2213</f>
        <v>0</v>
      </c>
      <c r="I734" s="267" t="str">
        <f>+IF(H734=0,"",'Ark1'!AE2213)</f>
        <v/>
      </c>
      <c r="J734" s="267"/>
      <c r="K734" s="267" t="str">
        <f>+IF(H734=0,"",'Ark1'!AF2213)</f>
        <v/>
      </c>
      <c r="L734" s="268" t="str">
        <f>+IF(H734=0,"",'Ark1'!T2213)</f>
        <v/>
      </c>
      <c r="M734" s="267" t="str">
        <f>+IF(H734=0,"",'Ark1'!U2213)</f>
        <v/>
      </c>
      <c r="N734" s="267"/>
      <c r="O734" s="269" t="str">
        <f>+IF(H734=0,"",'Ark1'!W2213)</f>
        <v/>
      </c>
      <c r="P734" s="269" t="str">
        <f>+IF(H734=0,"",'Ark1'!X2213)</f>
        <v/>
      </c>
      <c r="Q734" s="269" t="str">
        <f>+IF(H734=0,"",'Ark1'!AG2213)</f>
        <v/>
      </c>
      <c r="R734" s="269" t="str">
        <f>+IF(H734=0,"",'Ark1'!AH2213)</f>
        <v/>
      </c>
      <c r="S734" s="269"/>
      <c r="T734" s="269"/>
      <c r="U734" s="269" t="str">
        <f>+IF(H734=0,"",'Ark1'!Y2213)</f>
        <v/>
      </c>
      <c r="V734" s="268" t="str">
        <f>+IF(H734=0,"",'Ark1'!AA2213)</f>
        <v/>
      </c>
      <c r="W734" s="269" t="str">
        <f t="shared" si="63"/>
        <v/>
      </c>
      <c r="X734" s="269" t="str">
        <f t="shared" si="64"/>
        <v/>
      </c>
      <c r="Y734" s="267" t="str">
        <f t="shared" si="65"/>
        <v/>
      </c>
      <c r="Z734" s="324"/>
    </row>
    <row r="735" spans="1:26">
      <c r="A735" s="324"/>
      <c r="B735" s="323">
        <f>+'Ark1'!C2214</f>
        <v>0</v>
      </c>
      <c r="C735" s="266">
        <f>+'Ark1'!L2214</f>
        <v>0</v>
      </c>
      <c r="D735" s="266" t="s">
        <v>30</v>
      </c>
      <c r="E735" s="266">
        <f>+'Ark1'!AP2214</f>
        <v>0</v>
      </c>
      <c r="F735" s="274" t="e">
        <f>VLOOKUP(E735,RNR!$D$2:$E$38,2)</f>
        <v>#N/A</v>
      </c>
      <c r="G735" s="266" t="str">
        <f>+IF(H735=0,"",'Ark1'!Q2214)</f>
        <v/>
      </c>
      <c r="H735" s="266">
        <f>+'Ark1'!R2214</f>
        <v>0</v>
      </c>
      <c r="I735" s="267" t="str">
        <f>+IF(H735=0,"",'Ark1'!AE2214)</f>
        <v/>
      </c>
      <c r="J735" s="267"/>
      <c r="K735" s="267" t="str">
        <f>+IF(H735=0,"",'Ark1'!AF2214)</f>
        <v/>
      </c>
      <c r="L735" s="268" t="str">
        <f>+IF(H735=0,"",'Ark1'!T2214)</f>
        <v/>
      </c>
      <c r="M735" s="267" t="str">
        <f>+IF(H735=0,"",'Ark1'!U2214)</f>
        <v/>
      </c>
      <c r="N735" s="267"/>
      <c r="O735" s="269" t="str">
        <f>+IF(H735=0,"",'Ark1'!W2214)</f>
        <v/>
      </c>
      <c r="P735" s="269" t="str">
        <f>+IF(H735=0,"",'Ark1'!X2214)</f>
        <v/>
      </c>
      <c r="Q735" s="269" t="str">
        <f>+IF(H735=0,"",'Ark1'!AG2214)</f>
        <v/>
      </c>
      <c r="R735" s="269" t="str">
        <f>+IF(H735=0,"",'Ark1'!AH2214)</f>
        <v/>
      </c>
      <c r="S735" s="269"/>
      <c r="T735" s="269"/>
      <c r="U735" s="269" t="str">
        <f>+IF(H735=0,"",'Ark1'!Y2214)</f>
        <v/>
      </c>
      <c r="V735" s="268" t="str">
        <f>+IF(H735=0,"",'Ark1'!AA2214)</f>
        <v/>
      </c>
      <c r="W735" s="269" t="str">
        <f t="shared" si="63"/>
        <v/>
      </c>
      <c r="X735" s="269" t="str">
        <f t="shared" si="64"/>
        <v/>
      </c>
      <c r="Y735" s="267" t="str">
        <f t="shared" si="65"/>
        <v/>
      </c>
      <c r="Z735" s="324"/>
    </row>
    <row r="736" spans="1:26">
      <c r="A736" s="324"/>
      <c r="B736" s="323">
        <f>+'Ark1'!C2215</f>
        <v>0</v>
      </c>
      <c r="C736" s="266">
        <f>+'Ark1'!L2215</f>
        <v>0</v>
      </c>
      <c r="D736" s="266" t="s">
        <v>30</v>
      </c>
      <c r="E736" s="266">
        <f>+'Ark1'!AP2215</f>
        <v>0</v>
      </c>
      <c r="F736" s="274" t="e">
        <f>VLOOKUP(E736,RNR!$D$2:$E$38,2)</f>
        <v>#N/A</v>
      </c>
      <c r="G736" s="266" t="str">
        <f>+IF(H736=0,"",'Ark1'!Q2215)</f>
        <v/>
      </c>
      <c r="H736" s="266">
        <f>+'Ark1'!R2215</f>
        <v>0</v>
      </c>
      <c r="I736" s="267" t="str">
        <f>+IF(H736=0,"",'Ark1'!AE2215)</f>
        <v/>
      </c>
      <c r="J736" s="267"/>
      <c r="K736" s="267" t="str">
        <f>+IF(H736=0,"",'Ark1'!AF2215)</f>
        <v/>
      </c>
      <c r="L736" s="268" t="str">
        <f>+IF(H736=0,"",'Ark1'!T2215)</f>
        <v/>
      </c>
      <c r="M736" s="267" t="str">
        <f>+IF(H736=0,"",'Ark1'!U2215)</f>
        <v/>
      </c>
      <c r="N736" s="267"/>
      <c r="O736" s="269" t="str">
        <f>+IF(H736=0,"",'Ark1'!W2215)</f>
        <v/>
      </c>
      <c r="P736" s="269" t="str">
        <f>+IF(H736=0,"",'Ark1'!X2215)</f>
        <v/>
      </c>
      <c r="Q736" s="269" t="str">
        <f>+IF(H736=0,"",'Ark1'!AG2215)</f>
        <v/>
      </c>
      <c r="R736" s="269" t="str">
        <f>+IF(H736=0,"",'Ark1'!AH2215)</f>
        <v/>
      </c>
      <c r="S736" s="269"/>
      <c r="T736" s="269"/>
      <c r="U736" s="269" t="str">
        <f>+IF(H736=0,"",'Ark1'!Y2215)</f>
        <v/>
      </c>
      <c r="V736" s="268" t="str">
        <f>+IF(H736=0,"",'Ark1'!AA2215)</f>
        <v/>
      </c>
      <c r="W736" s="269" t="str">
        <f t="shared" si="63"/>
        <v/>
      </c>
      <c r="X736" s="269" t="str">
        <f t="shared" si="64"/>
        <v/>
      </c>
      <c r="Y736" s="267" t="str">
        <f t="shared" si="65"/>
        <v/>
      </c>
      <c r="Z736" s="324"/>
    </row>
    <row r="737" spans="1:66">
      <c r="A737" s="324"/>
      <c r="B737" s="323">
        <f>+'Ark1'!C2216</f>
        <v>0</v>
      </c>
      <c r="C737" s="266">
        <f>+'Ark1'!L2216</f>
        <v>0</v>
      </c>
      <c r="D737" s="266" t="s">
        <v>30</v>
      </c>
      <c r="E737" s="266">
        <f>+'Ark1'!AP2216</f>
        <v>0</v>
      </c>
      <c r="F737" s="274" t="e">
        <f>VLOOKUP(E737,RNR!$D$2:$E$38,2)</f>
        <v>#N/A</v>
      </c>
      <c r="G737" s="266" t="str">
        <f>+IF(H737=0,"",'Ark1'!Q2216)</f>
        <v/>
      </c>
      <c r="H737" s="266">
        <f>+'Ark1'!R2216</f>
        <v>0</v>
      </c>
      <c r="I737" s="267" t="str">
        <f>+IF(H737=0,"",'Ark1'!AE2216)</f>
        <v/>
      </c>
      <c r="J737" s="267"/>
      <c r="K737" s="267" t="str">
        <f>+IF(H737=0,"",'Ark1'!AF2216)</f>
        <v/>
      </c>
      <c r="L737" s="268" t="str">
        <f>+IF(H737=0,"",'Ark1'!T2216)</f>
        <v/>
      </c>
      <c r="M737" s="267" t="str">
        <f>+IF(H737=0,"",'Ark1'!U2216)</f>
        <v/>
      </c>
      <c r="N737" s="267"/>
      <c r="O737" s="269" t="str">
        <f>+IF(H737=0,"",'Ark1'!W2216)</f>
        <v/>
      </c>
      <c r="P737" s="269" t="str">
        <f>+IF(H737=0,"",'Ark1'!X2216)</f>
        <v/>
      </c>
      <c r="Q737" s="269" t="str">
        <f>+IF(H737=0,"",'Ark1'!AG2216)</f>
        <v/>
      </c>
      <c r="R737" s="269" t="str">
        <f>+IF(H737=0,"",'Ark1'!AH2216)</f>
        <v/>
      </c>
      <c r="S737" s="269"/>
      <c r="T737" s="269"/>
      <c r="U737" s="269" t="str">
        <f>+IF(H737=0,"",'Ark1'!Y2216)</f>
        <v/>
      </c>
      <c r="V737" s="268" t="str">
        <f>+IF(H737=0,"",'Ark1'!AA2216)</f>
        <v/>
      </c>
      <c r="W737" s="269" t="str">
        <f t="shared" si="63"/>
        <v/>
      </c>
      <c r="X737" s="269" t="str">
        <f t="shared" si="64"/>
        <v/>
      </c>
      <c r="Y737" s="267" t="str">
        <f t="shared" si="65"/>
        <v/>
      </c>
      <c r="Z737" s="324"/>
    </row>
    <row r="738" spans="1:66">
      <c r="A738" s="324"/>
      <c r="B738" s="323">
        <f>+'Ark1'!C2217</f>
        <v>0</v>
      </c>
      <c r="C738" s="266">
        <f>+'Ark1'!L2217</f>
        <v>0</v>
      </c>
      <c r="D738" s="266" t="s">
        <v>30</v>
      </c>
      <c r="E738" s="266">
        <f>+'Ark1'!AP2217</f>
        <v>0</v>
      </c>
      <c r="F738" s="274" t="e">
        <f>VLOOKUP(E738,RNR!$D$2:$E$38,2)</f>
        <v>#N/A</v>
      </c>
      <c r="G738" s="266" t="str">
        <f>+IF(H738=0,"",'Ark1'!Q2217)</f>
        <v/>
      </c>
      <c r="H738" s="266">
        <f>+'Ark1'!R2217</f>
        <v>0</v>
      </c>
      <c r="I738" s="267" t="str">
        <f>+IF(H738=0,"",'Ark1'!AE2217)</f>
        <v/>
      </c>
      <c r="J738" s="267"/>
      <c r="K738" s="267" t="str">
        <f>+IF(H738=0,"",'Ark1'!AF2217)</f>
        <v/>
      </c>
      <c r="L738" s="268" t="str">
        <f>+IF(H738=0,"",'Ark1'!T2217)</f>
        <v/>
      </c>
      <c r="M738" s="267" t="str">
        <f>+IF(H738=0,"",'Ark1'!U2217)</f>
        <v/>
      </c>
      <c r="N738" s="267"/>
      <c r="O738" s="269" t="str">
        <f>+IF(H738=0,"",'Ark1'!W2217)</f>
        <v/>
      </c>
      <c r="P738" s="269" t="str">
        <f>+IF(H738=0,"",'Ark1'!X2217)</f>
        <v/>
      </c>
      <c r="Q738" s="269" t="str">
        <f>+IF(H738=0,"",'Ark1'!AG2217)</f>
        <v/>
      </c>
      <c r="R738" s="269" t="str">
        <f>+IF(H738=0,"",'Ark1'!AH2217)</f>
        <v/>
      </c>
      <c r="S738" s="269"/>
      <c r="T738" s="269"/>
      <c r="U738" s="269" t="str">
        <f>+IF(H738=0,"",'Ark1'!Y2217)</f>
        <v/>
      </c>
      <c r="V738" s="268" t="str">
        <f>+IF(H738=0,"",'Ark1'!AA2217)</f>
        <v/>
      </c>
      <c r="W738" s="269" t="str">
        <f t="shared" si="63"/>
        <v/>
      </c>
      <c r="X738" s="269" t="str">
        <f t="shared" si="64"/>
        <v/>
      </c>
      <c r="Y738" s="267" t="str">
        <f t="shared" si="65"/>
        <v/>
      </c>
      <c r="Z738" s="324"/>
    </row>
    <row r="739" spans="1:66">
      <c r="A739" s="324"/>
      <c r="B739" s="323">
        <f>+'Ark1'!C2218</f>
        <v>0</v>
      </c>
      <c r="C739" s="266">
        <f>+'Ark1'!L2218</f>
        <v>0</v>
      </c>
      <c r="D739" s="266" t="s">
        <v>30</v>
      </c>
      <c r="E739" s="266">
        <f>+'Ark1'!AP2218</f>
        <v>0</v>
      </c>
      <c r="F739" s="274" t="e">
        <f>VLOOKUP(E739,RNR!$D$2:$E$38,2)</f>
        <v>#N/A</v>
      </c>
      <c r="G739" s="266" t="str">
        <f>+IF(H739=0,"",'Ark1'!Q2218)</f>
        <v/>
      </c>
      <c r="H739" s="266">
        <f>+'Ark1'!R2218</f>
        <v>0</v>
      </c>
      <c r="I739" s="267" t="str">
        <f>+IF(H739=0,"",'Ark1'!AE2218)</f>
        <v/>
      </c>
      <c r="J739" s="267"/>
      <c r="K739" s="267" t="str">
        <f>+IF(H739=0,"",'Ark1'!AF2218)</f>
        <v/>
      </c>
      <c r="L739" s="268" t="str">
        <f>+IF(H739=0,"",'Ark1'!T2218)</f>
        <v/>
      </c>
      <c r="M739" s="267" t="str">
        <f>+IF(H739=0,"",'Ark1'!U2218)</f>
        <v/>
      </c>
      <c r="N739" s="267"/>
      <c r="O739" s="269" t="str">
        <f>+IF(H739=0,"",'Ark1'!W2218)</f>
        <v/>
      </c>
      <c r="P739" s="269" t="str">
        <f>+IF(H739=0,"",'Ark1'!X2218)</f>
        <v/>
      </c>
      <c r="Q739" s="269" t="str">
        <f>+IF(H739=0,"",'Ark1'!AG2218)</f>
        <v/>
      </c>
      <c r="R739" s="269" t="str">
        <f>+IF(H739=0,"",'Ark1'!AH2218)</f>
        <v/>
      </c>
      <c r="S739" s="269"/>
      <c r="T739" s="269"/>
      <c r="U739" s="269" t="str">
        <f>+IF(H739=0,"",'Ark1'!Y2218)</f>
        <v/>
      </c>
      <c r="V739" s="268" t="str">
        <f>+IF(H739=0,"",'Ark1'!AA2218)</f>
        <v/>
      </c>
      <c r="W739" s="269" t="str">
        <f t="shared" si="63"/>
        <v/>
      </c>
      <c r="X739" s="269" t="str">
        <f t="shared" si="64"/>
        <v/>
      </c>
      <c r="Y739" s="267" t="str">
        <f t="shared" si="65"/>
        <v/>
      </c>
      <c r="Z739" s="324"/>
    </row>
    <row r="740" spans="1:66">
      <c r="A740" s="324"/>
      <c r="B740" s="323">
        <f>+'Ark1'!C2219</f>
        <v>0</v>
      </c>
      <c r="C740" s="266">
        <f>+'Ark1'!L2219</f>
        <v>0</v>
      </c>
      <c r="D740" s="266" t="s">
        <v>30</v>
      </c>
      <c r="E740" s="266">
        <f>+'Ark1'!AP2219</f>
        <v>0</v>
      </c>
      <c r="F740" s="274" t="e">
        <f>VLOOKUP(E740,RNR!$D$2:$E$38,2)</f>
        <v>#N/A</v>
      </c>
      <c r="G740" s="266" t="str">
        <f>+IF(H740=0,"",'Ark1'!Q2219)</f>
        <v/>
      </c>
      <c r="H740" s="266">
        <f>+'Ark1'!R2219</f>
        <v>0</v>
      </c>
      <c r="I740" s="267" t="str">
        <f>+IF(H740=0,"",'Ark1'!AE2219)</f>
        <v/>
      </c>
      <c r="J740" s="267"/>
      <c r="K740" s="267" t="str">
        <f>+IF(H740=0,"",'Ark1'!AF2219)</f>
        <v/>
      </c>
      <c r="L740" s="268" t="str">
        <f>+IF(H740=0,"",'Ark1'!T2219)</f>
        <v/>
      </c>
      <c r="M740" s="267" t="str">
        <f>+IF(H740=0,"",'Ark1'!U2219)</f>
        <v/>
      </c>
      <c r="N740" s="267"/>
      <c r="O740" s="269" t="str">
        <f>+IF(H740=0,"",'Ark1'!W2219)</f>
        <v/>
      </c>
      <c r="P740" s="269" t="str">
        <f>+IF(H740=0,"",'Ark1'!X2219)</f>
        <v/>
      </c>
      <c r="Q740" s="269" t="str">
        <f>+IF(H740=0,"",'Ark1'!AG2219)</f>
        <v/>
      </c>
      <c r="R740" s="269" t="str">
        <f>+IF(H740=0,"",'Ark1'!AH2219)</f>
        <v/>
      </c>
      <c r="S740" s="269"/>
      <c r="T740" s="269"/>
      <c r="U740" s="269" t="str">
        <f>+IF(H740=0,"",'Ark1'!Y2219)</f>
        <v/>
      </c>
      <c r="V740" s="268" t="str">
        <f>+IF(H740=0,"",'Ark1'!AA2219)</f>
        <v/>
      </c>
      <c r="W740" s="269" t="str">
        <f t="shared" si="63"/>
        <v/>
      </c>
      <c r="X740" s="269" t="str">
        <f t="shared" si="64"/>
        <v/>
      </c>
      <c r="Y740" s="267" t="str">
        <f t="shared" si="65"/>
        <v/>
      </c>
      <c r="Z740" s="324"/>
    </row>
    <row r="741" spans="1:66">
      <c r="A741" s="324"/>
      <c r="B741" s="323">
        <f>+'Ark1'!C2220</f>
        <v>0</v>
      </c>
      <c r="C741" s="266">
        <f>+'Ark1'!L2220</f>
        <v>0</v>
      </c>
      <c r="D741" s="266" t="s">
        <v>30</v>
      </c>
      <c r="E741" s="266">
        <f>+'Ark1'!AP2220</f>
        <v>0</v>
      </c>
      <c r="F741" s="274" t="e">
        <f>VLOOKUP(E741,RNR!$D$2:$E$38,2)</f>
        <v>#N/A</v>
      </c>
      <c r="G741" s="266" t="str">
        <f>+IF(H741=0,"",'Ark1'!Q2220)</f>
        <v/>
      </c>
      <c r="H741" s="266">
        <f>+'Ark1'!R2220</f>
        <v>0</v>
      </c>
      <c r="I741" s="267" t="str">
        <f>+IF(H741=0,"",'Ark1'!AE2220)</f>
        <v/>
      </c>
      <c r="J741" s="267"/>
      <c r="K741" s="267" t="str">
        <f>+IF(H741=0,"",'Ark1'!AF2220)</f>
        <v/>
      </c>
      <c r="L741" s="268" t="str">
        <f>+IF(H741=0,"",'Ark1'!T2220)</f>
        <v/>
      </c>
      <c r="M741" s="267" t="str">
        <f>+IF(H741=0,"",'Ark1'!U2220)</f>
        <v/>
      </c>
      <c r="N741" s="267"/>
      <c r="O741" s="269" t="str">
        <f>+IF(H741=0,"",'Ark1'!W2220)</f>
        <v/>
      </c>
      <c r="P741" s="269" t="str">
        <f>+IF(H741=0,"",'Ark1'!X2220)</f>
        <v/>
      </c>
      <c r="Q741" s="269" t="str">
        <f>+IF(H741=0,"",'Ark1'!AG2220)</f>
        <v/>
      </c>
      <c r="R741" s="269" t="str">
        <f>+IF(H741=0,"",'Ark1'!AH2220)</f>
        <v/>
      </c>
      <c r="S741" s="269"/>
      <c r="T741" s="269"/>
      <c r="U741" s="269" t="str">
        <f>+IF(H741=0,"",'Ark1'!Y2220)</f>
        <v/>
      </c>
      <c r="V741" s="268" t="str">
        <f>+IF(H741=0,"",'Ark1'!AA2220)</f>
        <v/>
      </c>
      <c r="W741" s="269" t="str">
        <f t="shared" si="63"/>
        <v/>
      </c>
      <c r="X741" s="269" t="str">
        <f t="shared" si="64"/>
        <v/>
      </c>
      <c r="Y741" s="267" t="str">
        <f t="shared" si="65"/>
        <v/>
      </c>
      <c r="Z741" s="324"/>
    </row>
    <row r="742" spans="1:66">
      <c r="A742" s="324"/>
      <c r="B742" s="323">
        <f>+'Ark1'!C2221</f>
        <v>0</v>
      </c>
      <c r="C742" s="266">
        <f>+'Ark1'!L2221</f>
        <v>0</v>
      </c>
      <c r="D742" s="266" t="s">
        <v>30</v>
      </c>
      <c r="E742" s="266">
        <f>+'Ark1'!AP2221</f>
        <v>0</v>
      </c>
      <c r="F742" s="274" t="e">
        <f>VLOOKUP(E742,RNR!$D$2:$E$38,2)</f>
        <v>#N/A</v>
      </c>
      <c r="G742" s="266" t="str">
        <f>+IF(H742=0,"",'Ark1'!Q2221)</f>
        <v/>
      </c>
      <c r="H742" s="266">
        <f>+'Ark1'!R2221</f>
        <v>0</v>
      </c>
      <c r="I742" s="267" t="str">
        <f>+IF(H742=0,"",'Ark1'!AE2221)</f>
        <v/>
      </c>
      <c r="J742" s="267"/>
      <c r="K742" s="267" t="str">
        <f>+IF(H742=0,"",'Ark1'!AF2221)</f>
        <v/>
      </c>
      <c r="L742" s="268" t="str">
        <f>+IF(H742=0,"",'Ark1'!T2221)</f>
        <v/>
      </c>
      <c r="M742" s="267" t="str">
        <f>+IF(H742=0,"",'Ark1'!U2221)</f>
        <v/>
      </c>
      <c r="N742" s="267"/>
      <c r="O742" s="269" t="str">
        <f>+IF(H742=0,"",'Ark1'!W2221)</f>
        <v/>
      </c>
      <c r="P742" s="269" t="str">
        <f>+IF(H742=0,"",'Ark1'!X2221)</f>
        <v/>
      </c>
      <c r="Q742" s="269" t="str">
        <f>+IF(H742=0,"",'Ark1'!AG2221)</f>
        <v/>
      </c>
      <c r="R742" s="269" t="str">
        <f>+IF(H742=0,"",'Ark1'!AH2221)</f>
        <v/>
      </c>
      <c r="S742" s="269"/>
      <c r="T742" s="269"/>
      <c r="U742" s="269" t="str">
        <f>+IF(H742=0,"",'Ark1'!Y2221)</f>
        <v/>
      </c>
      <c r="V742" s="268" t="str">
        <f>+IF(H742=0,"",'Ark1'!AA2221)</f>
        <v/>
      </c>
      <c r="W742" s="269" t="str">
        <f t="shared" si="63"/>
        <v/>
      </c>
      <c r="X742" s="269" t="str">
        <f t="shared" si="64"/>
        <v/>
      </c>
      <c r="Y742" s="267" t="str">
        <f t="shared" si="65"/>
        <v/>
      </c>
      <c r="Z742" s="324"/>
    </row>
    <row r="743" spans="1:66">
      <c r="A743" s="324"/>
      <c r="B743" s="323">
        <f>+'Ark1'!C2222</f>
        <v>0</v>
      </c>
      <c r="C743" s="266">
        <f>+'Ark1'!L2222</f>
        <v>0</v>
      </c>
      <c r="D743" s="266" t="s">
        <v>30</v>
      </c>
      <c r="E743" s="266">
        <f>+'Ark1'!AP2222</f>
        <v>0</v>
      </c>
      <c r="F743" s="274" t="e">
        <f>VLOOKUP(E743,RNR!$D$2:$E$38,2)</f>
        <v>#N/A</v>
      </c>
      <c r="G743" s="266" t="str">
        <f>+IF(H743=0,"",'Ark1'!Q2222)</f>
        <v/>
      </c>
      <c r="H743" s="266">
        <f>+'Ark1'!R2222</f>
        <v>0</v>
      </c>
      <c r="I743" s="267" t="str">
        <f>+IF(H743=0,"",'Ark1'!AE2222)</f>
        <v/>
      </c>
      <c r="J743" s="267"/>
      <c r="K743" s="267" t="str">
        <f>+IF(H743=0,"",'Ark1'!AF2222)</f>
        <v/>
      </c>
      <c r="L743" s="268" t="str">
        <f>+IF(H743=0,"",'Ark1'!T2222)</f>
        <v/>
      </c>
      <c r="M743" s="267" t="str">
        <f>+IF(H743=0,"",'Ark1'!U2222)</f>
        <v/>
      </c>
      <c r="N743" s="267"/>
      <c r="O743" s="269" t="str">
        <f>+IF(H743=0,"",'Ark1'!W2222)</f>
        <v/>
      </c>
      <c r="P743" s="269" t="str">
        <f>+IF(H743=0,"",'Ark1'!X2222)</f>
        <v/>
      </c>
      <c r="Q743" s="269" t="str">
        <f>+IF(H743=0,"",'Ark1'!AG2222)</f>
        <v/>
      </c>
      <c r="R743" s="269" t="str">
        <f>+IF(H743=0,"",'Ark1'!AH2222)</f>
        <v/>
      </c>
      <c r="S743" s="269"/>
      <c r="T743" s="269"/>
      <c r="U743" s="269" t="str">
        <f>+IF(H743=0,"",'Ark1'!Y2222)</f>
        <v/>
      </c>
      <c r="V743" s="268" t="str">
        <f>+IF(H743=0,"",'Ark1'!AA2222)</f>
        <v/>
      </c>
      <c r="W743" s="269" t="str">
        <f t="shared" si="63"/>
        <v/>
      </c>
      <c r="X743" s="269" t="str">
        <f t="shared" si="64"/>
        <v/>
      </c>
      <c r="Y743" s="267" t="str">
        <f t="shared" si="65"/>
        <v/>
      </c>
      <c r="Z743" s="324"/>
    </row>
    <row r="744" spans="1:66">
      <c r="A744" s="324"/>
      <c r="B744" s="323">
        <f>+'Ark1'!C2223</f>
        <v>0</v>
      </c>
      <c r="C744" s="266">
        <f>+'Ark1'!L2223</f>
        <v>0</v>
      </c>
      <c r="D744" s="266" t="s">
        <v>30</v>
      </c>
      <c r="E744" s="266">
        <f>+'Ark1'!AP2223</f>
        <v>0</v>
      </c>
      <c r="F744" s="274" t="e">
        <f>VLOOKUP(E744,RNR!$D$2:$E$38,2)</f>
        <v>#N/A</v>
      </c>
      <c r="G744" s="266" t="str">
        <f>+IF(H744=0,"",'Ark1'!Q2223)</f>
        <v/>
      </c>
      <c r="H744" s="266">
        <f>+'Ark1'!R2223</f>
        <v>0</v>
      </c>
      <c r="I744" s="267" t="str">
        <f>+IF(H744=0,"",'Ark1'!AE2223)</f>
        <v/>
      </c>
      <c r="J744" s="267"/>
      <c r="K744" s="267" t="str">
        <f>+IF(H744=0,"",'Ark1'!AF2223)</f>
        <v/>
      </c>
      <c r="L744" s="268" t="str">
        <f>+IF(H744=0,"",'Ark1'!T2223)</f>
        <v/>
      </c>
      <c r="M744" s="267" t="str">
        <f>+IF(H744=0,"",'Ark1'!U2223)</f>
        <v/>
      </c>
      <c r="N744" s="267"/>
      <c r="O744" s="269" t="str">
        <f>+IF(H744=0,"",'Ark1'!W2223)</f>
        <v/>
      </c>
      <c r="P744" s="269" t="str">
        <f>+IF(H744=0,"",'Ark1'!X2223)</f>
        <v/>
      </c>
      <c r="Q744" s="269" t="str">
        <f>+IF(H744=0,"",'Ark1'!AG2223)</f>
        <v/>
      </c>
      <c r="R744" s="269" t="str">
        <f>+IF(H744=0,"",'Ark1'!AH2223)</f>
        <v/>
      </c>
      <c r="S744" s="269"/>
      <c r="T744" s="269"/>
      <c r="U744" s="269" t="str">
        <f>+IF(H744=0,"",'Ark1'!Y2223)</f>
        <v/>
      </c>
      <c r="V744" s="268" t="str">
        <f>+IF(H744=0,"",'Ark1'!AA2223)</f>
        <v/>
      </c>
      <c r="W744" s="269" t="str">
        <f t="shared" si="63"/>
        <v/>
      </c>
      <c r="X744" s="269" t="str">
        <f t="shared" si="64"/>
        <v/>
      </c>
      <c r="Y744" s="267" t="str">
        <f t="shared" si="65"/>
        <v/>
      </c>
      <c r="Z744" s="324"/>
    </row>
    <row r="745" spans="1:66">
      <c r="A745" s="324"/>
      <c r="B745" s="323">
        <f>+'Ark1'!C2224</f>
        <v>0</v>
      </c>
      <c r="C745" s="266">
        <f>+'Ark1'!L2224</f>
        <v>0</v>
      </c>
      <c r="D745" s="266" t="s">
        <v>30</v>
      </c>
      <c r="E745" s="266">
        <f>+'Ark1'!AP2224</f>
        <v>0</v>
      </c>
      <c r="F745" s="274" t="e">
        <f>VLOOKUP(E745,RNR!$D$2:$E$38,2)</f>
        <v>#N/A</v>
      </c>
      <c r="G745" s="266" t="str">
        <f>+IF(H745=0,"",'Ark1'!Q2224)</f>
        <v/>
      </c>
      <c r="H745" s="266">
        <f>+'Ark1'!R2224</f>
        <v>0</v>
      </c>
      <c r="I745" s="267" t="str">
        <f>+IF(H745=0,"",'Ark1'!AE2224)</f>
        <v/>
      </c>
      <c r="J745" s="267"/>
      <c r="K745" s="267" t="str">
        <f>+IF(H745=0,"",'Ark1'!AF2224)</f>
        <v/>
      </c>
      <c r="L745" s="268" t="str">
        <f>+IF(H745=0,"",'Ark1'!T2224)</f>
        <v/>
      </c>
      <c r="M745" s="267" t="str">
        <f>+IF(H745=0,"",'Ark1'!U2224)</f>
        <v/>
      </c>
      <c r="N745" s="267"/>
      <c r="O745" s="269" t="str">
        <f>+IF(H745=0,"",'Ark1'!W2224)</f>
        <v/>
      </c>
      <c r="P745" s="269" t="str">
        <f>+IF(H745=0,"",'Ark1'!X2224)</f>
        <v/>
      </c>
      <c r="Q745" s="269" t="str">
        <f>+IF(H745=0,"",'Ark1'!AG2224)</f>
        <v/>
      </c>
      <c r="R745" s="269" t="str">
        <f>+IF(H745=0,"",'Ark1'!AH2224)</f>
        <v/>
      </c>
      <c r="S745" s="269"/>
      <c r="T745" s="269"/>
      <c r="U745" s="269" t="str">
        <f>+IF(H745=0,"",'Ark1'!Y2224)</f>
        <v/>
      </c>
      <c r="V745" s="268" t="str">
        <f>+IF(H745=0,"",'Ark1'!AA2224)</f>
        <v/>
      </c>
      <c r="W745" s="269" t="str">
        <f t="shared" si="63"/>
        <v/>
      </c>
      <c r="X745" s="269" t="str">
        <f t="shared" si="64"/>
        <v/>
      </c>
      <c r="Y745" s="267" t="str">
        <f t="shared" si="65"/>
        <v/>
      </c>
      <c r="Z745" s="324"/>
    </row>
    <row r="746" spans="1:66">
      <c r="A746" s="324"/>
      <c r="B746" s="323">
        <f>+'Ark1'!C2225</f>
        <v>0</v>
      </c>
      <c r="C746" s="266">
        <f>+'Ark1'!L2225</f>
        <v>0</v>
      </c>
      <c r="D746" s="266" t="s">
        <v>30</v>
      </c>
      <c r="E746" s="266">
        <f>+'Ark1'!AP2225</f>
        <v>0</v>
      </c>
      <c r="F746" s="274" t="e">
        <f>VLOOKUP(E746,RNR!$D$2:$E$38,2)</f>
        <v>#N/A</v>
      </c>
      <c r="G746" s="266" t="str">
        <f>+IF(H746=0,"",'Ark1'!Q2225)</f>
        <v/>
      </c>
      <c r="H746" s="266">
        <f>+'Ark1'!R2225</f>
        <v>0</v>
      </c>
      <c r="I746" s="267" t="str">
        <f>+IF(H746=0,"",'Ark1'!AE2225)</f>
        <v/>
      </c>
      <c r="J746" s="267"/>
      <c r="K746" s="267" t="str">
        <f>+IF(H746=0,"",'Ark1'!AF2225)</f>
        <v/>
      </c>
      <c r="L746" s="268" t="str">
        <f>+IF(H746=0,"",'Ark1'!T2225)</f>
        <v/>
      </c>
      <c r="M746" s="267" t="str">
        <f>+IF(H746=0,"",'Ark1'!U2225)</f>
        <v/>
      </c>
      <c r="N746" s="267"/>
      <c r="O746" s="269" t="str">
        <f>+IF(H746=0,"",'Ark1'!W2225)</f>
        <v/>
      </c>
      <c r="P746" s="269" t="str">
        <f>+IF(H746=0,"",'Ark1'!X2225)</f>
        <v/>
      </c>
      <c r="Q746" s="269" t="str">
        <f>+IF(H746=0,"",'Ark1'!AG2225)</f>
        <v/>
      </c>
      <c r="R746" s="269" t="str">
        <f>+IF(H746=0,"",'Ark1'!AH2225)</f>
        <v/>
      </c>
      <c r="S746" s="269"/>
      <c r="T746" s="269"/>
      <c r="U746" s="269" t="str">
        <f>+IF(H746=0,"",'Ark1'!Y2225)</f>
        <v/>
      </c>
      <c r="V746" s="268" t="str">
        <f>+IF(H746=0,"",'Ark1'!AA2225)</f>
        <v/>
      </c>
      <c r="W746" s="269" t="str">
        <f t="shared" si="63"/>
        <v/>
      </c>
      <c r="X746" s="269" t="str">
        <f t="shared" si="64"/>
        <v/>
      </c>
      <c r="Y746" s="267" t="str">
        <f t="shared" si="65"/>
        <v/>
      </c>
      <c r="Z746" s="324"/>
    </row>
    <row r="747" spans="1:66">
      <c r="A747" s="324"/>
      <c r="B747" s="323">
        <f>+'Ark1'!C2226</f>
        <v>0</v>
      </c>
      <c r="C747" s="266">
        <f>+'Ark1'!L2226</f>
        <v>0</v>
      </c>
      <c r="D747" s="266" t="s">
        <v>30</v>
      </c>
      <c r="E747" s="266">
        <f>+'Ark1'!AP2226</f>
        <v>0</v>
      </c>
      <c r="F747" s="274" t="e">
        <f>VLOOKUP(E747,RNR!$D$2:$E$38,2)</f>
        <v>#N/A</v>
      </c>
      <c r="G747" s="266" t="str">
        <f>+IF(H747=0,"",'Ark1'!Q2226)</f>
        <v/>
      </c>
      <c r="H747" s="266">
        <f>+'Ark1'!R2226</f>
        <v>0</v>
      </c>
      <c r="I747" s="267" t="str">
        <f>+IF(H747=0,"",'Ark1'!AE2226)</f>
        <v/>
      </c>
      <c r="J747" s="267"/>
      <c r="K747" s="267" t="str">
        <f>+IF(H747=0,"",'Ark1'!AF2226)</f>
        <v/>
      </c>
      <c r="L747" s="268" t="str">
        <f>+IF(H747=0,"",'Ark1'!T2226)</f>
        <v/>
      </c>
      <c r="M747" s="267" t="str">
        <f>+IF(H747=0,"",'Ark1'!U2226)</f>
        <v/>
      </c>
      <c r="N747" s="267"/>
      <c r="O747" s="269" t="str">
        <f>+IF(H747=0,"",'Ark1'!W2226)</f>
        <v/>
      </c>
      <c r="P747" s="269" t="str">
        <f>+IF(H747=0,"",'Ark1'!X2226)</f>
        <v/>
      </c>
      <c r="Q747" s="269" t="str">
        <f>+IF(H747=0,"",'Ark1'!AG2226)</f>
        <v/>
      </c>
      <c r="R747" s="269" t="str">
        <f>+IF(H747=0,"",'Ark1'!AH2226)</f>
        <v/>
      </c>
      <c r="S747" s="269"/>
      <c r="T747" s="269"/>
      <c r="U747" s="269" t="str">
        <f>+IF(H747=0,"",'Ark1'!Y2226)</f>
        <v/>
      </c>
      <c r="V747" s="268" t="str">
        <f>+IF(H747=0,"",'Ark1'!AA2226)</f>
        <v/>
      </c>
      <c r="W747" s="269" t="str">
        <f t="shared" si="63"/>
        <v/>
      </c>
      <c r="X747" s="269" t="str">
        <f t="shared" si="64"/>
        <v/>
      </c>
      <c r="Y747" s="267" t="str">
        <f t="shared" si="65"/>
        <v/>
      </c>
      <c r="Z747" s="324"/>
    </row>
    <row r="748" spans="1:66" s="28" customFormat="1">
      <c r="A748" s="324"/>
      <c r="B748" s="324"/>
      <c r="C748" s="324"/>
      <c r="D748" s="324"/>
      <c r="E748" s="324"/>
      <c r="F748" s="324"/>
      <c r="G748" s="324"/>
      <c r="H748" s="324"/>
      <c r="I748" s="325"/>
      <c r="J748" s="325"/>
      <c r="K748" s="325"/>
      <c r="L748" s="326"/>
      <c r="M748" s="325"/>
      <c r="N748" s="325"/>
      <c r="O748" s="327"/>
      <c r="P748" s="327"/>
      <c r="Q748" s="327"/>
      <c r="R748" s="327"/>
      <c r="S748" s="327"/>
      <c r="T748" s="327"/>
      <c r="U748" s="327"/>
      <c r="V748" s="326"/>
      <c r="W748" s="327"/>
      <c r="X748" s="327"/>
      <c r="Y748" s="325"/>
      <c r="Z748" s="324"/>
      <c r="AD748" s="27"/>
      <c r="AG748" s="86"/>
      <c r="AH748" s="86"/>
      <c r="AI748" s="86"/>
      <c r="AK748" s="86"/>
      <c r="AL748" s="86"/>
      <c r="AM748" s="86"/>
      <c r="AN748" s="86"/>
      <c r="AO748" s="86"/>
      <c r="AP748" s="86"/>
      <c r="AQ748" s="86"/>
      <c r="AR748" s="86"/>
      <c r="AS748" s="86"/>
      <c r="AT748" s="86"/>
      <c r="AU748" s="86"/>
      <c r="AV748" s="86"/>
      <c r="AW748" s="86"/>
      <c r="AX748" s="86"/>
      <c r="AY748" s="86"/>
      <c r="AZ748" s="86"/>
      <c r="BA748" s="86"/>
      <c r="BB748" s="86"/>
      <c r="BC748" s="86"/>
      <c r="BD748" s="86"/>
      <c r="BE748" s="86"/>
      <c r="BF748" s="86"/>
      <c r="BG748" s="86"/>
      <c r="BH748" s="86"/>
      <c r="BI748" s="86"/>
      <c r="BJ748" s="86"/>
      <c r="BK748" s="86"/>
      <c r="BL748" s="86"/>
      <c r="BM748" s="86"/>
      <c r="BN748" s="86"/>
    </row>
    <row r="749" spans="1:66" ht="19.8">
      <c r="A749" s="324"/>
      <c r="B749" s="324"/>
      <c r="C749" s="328" t="s">
        <v>0</v>
      </c>
      <c r="D749" s="329"/>
      <c r="E749" s="297" t="str">
        <f>+D143</f>
        <v>O-</v>
      </c>
      <c r="F749" s="324"/>
      <c r="G749" s="324"/>
      <c r="H749" s="279">
        <f>SUM(H751:H820)</f>
        <v>0</v>
      </c>
      <c r="I749" s="325"/>
      <c r="J749" s="324"/>
      <c r="K749" s="325"/>
      <c r="L749" s="324"/>
      <c r="M749" s="324"/>
      <c r="N749" s="324"/>
      <c r="O749" s="327"/>
      <c r="P749" s="327"/>
      <c r="Q749" s="324"/>
      <c r="R749" s="327"/>
      <c r="S749" s="327"/>
      <c r="T749" s="327"/>
      <c r="U749" s="327"/>
      <c r="V749" s="324"/>
      <c r="W749" s="324"/>
      <c r="X749" s="327"/>
      <c r="Y749" s="327"/>
      <c r="Z749" s="324"/>
      <c r="AA749" s="249"/>
      <c r="AC749" s="28"/>
      <c r="AD749" s="27"/>
      <c r="AE749" s="250"/>
      <c r="AF749" s="86"/>
      <c r="AJ749" s="86"/>
      <c r="BB749" s="262"/>
    </row>
    <row r="750" spans="1:66" ht="19.8">
      <c r="A750" s="324"/>
      <c r="B750" s="324"/>
      <c r="C750" s="324"/>
      <c r="D750" s="324"/>
      <c r="E750" s="324"/>
      <c r="F750" s="324"/>
      <c r="G750" s="324"/>
      <c r="H750" s="324"/>
      <c r="I750" s="324"/>
      <c r="J750" s="324"/>
      <c r="K750" s="324"/>
      <c r="L750" s="324"/>
      <c r="M750" s="324"/>
      <c r="N750" s="324"/>
      <c r="O750" s="324"/>
      <c r="P750" s="324"/>
      <c r="Q750" s="324"/>
      <c r="R750" s="324"/>
      <c r="S750" s="324"/>
      <c r="T750" s="324"/>
      <c r="U750" s="324"/>
      <c r="V750" s="324"/>
      <c r="W750" s="324"/>
      <c r="X750" s="324"/>
      <c r="Y750" s="324"/>
      <c r="Z750" s="324"/>
      <c r="AA750" s="249"/>
      <c r="AC750" s="28"/>
      <c r="AD750" s="27"/>
      <c r="AE750" s="250"/>
      <c r="AF750" s="86"/>
      <c r="AJ750" s="86"/>
      <c r="BB750" s="262"/>
    </row>
    <row r="751" spans="1:66">
      <c r="A751" s="324"/>
      <c r="B751" s="323">
        <f>+'Ark1'!C2227</f>
        <v>0</v>
      </c>
      <c r="C751" s="266">
        <f>+'Ark1'!L2227</f>
        <v>0</v>
      </c>
      <c r="D751" s="266" t="s">
        <v>31</v>
      </c>
      <c r="E751" s="266">
        <f>+'Ark1'!AP2227</f>
        <v>0</v>
      </c>
      <c r="F751" s="274" t="e">
        <f>VLOOKUP(E751,RNR!$D$2:$E$38,2)</f>
        <v>#N/A</v>
      </c>
      <c r="G751" s="266" t="str">
        <f>+IF(H751=0,"",'Ark1'!Q2227)</f>
        <v/>
      </c>
      <c r="H751" s="266">
        <f>+'Ark1'!R2227</f>
        <v>0</v>
      </c>
      <c r="I751" s="267" t="str">
        <f>+IF(H751=0,"",'Ark1'!AE2227)</f>
        <v/>
      </c>
      <c r="J751" s="267"/>
      <c r="K751" s="267" t="str">
        <f>+IF(H751=0,"",'Ark1'!AF2227)</f>
        <v/>
      </c>
      <c r="L751" s="268" t="str">
        <f>+IF(H751=0,"",'Ark1'!T2227)</f>
        <v/>
      </c>
      <c r="M751" s="267" t="str">
        <f>+IF(H751=0,"",'Ark1'!U2227)</f>
        <v/>
      </c>
      <c r="N751" s="267"/>
      <c r="O751" s="269" t="str">
        <f>+IF(H751=0,"",'Ark1'!W2227)</f>
        <v/>
      </c>
      <c r="P751" s="269" t="str">
        <f>+IF(H751=0,"",'Ark1'!X2227)</f>
        <v/>
      </c>
      <c r="Q751" s="269" t="str">
        <f>+IF(H751=0,"",'Ark1'!AG2227)</f>
        <v/>
      </c>
      <c r="R751" s="269" t="str">
        <f>+IF(H751=0,"",'Ark1'!AH2227)</f>
        <v/>
      </c>
      <c r="S751" s="269"/>
      <c r="T751" s="269"/>
      <c r="U751" s="269" t="str">
        <f>+IF(H751=0,"",'Ark1'!Y2227)</f>
        <v/>
      </c>
      <c r="V751" s="268" t="str">
        <f>+IF(H751=0,"",'Ark1'!AA2227)</f>
        <v/>
      </c>
      <c r="W751" s="269" t="str">
        <f t="shared" ref="W751:W785" si="66">IF(H751=0,"",1000*M751/Q751)</f>
        <v/>
      </c>
      <c r="X751" s="269" t="str">
        <f t="shared" ref="X751:X785" si="67">IF(H751=0,"",M751/C751)</f>
        <v/>
      </c>
      <c r="Y751" s="267" t="str">
        <f t="shared" ref="Y751:Y785" si="68">IF(H751=0,"",H751/G751)</f>
        <v/>
      </c>
      <c r="Z751" s="324"/>
    </row>
    <row r="752" spans="1:66">
      <c r="A752" s="324"/>
      <c r="B752" s="323">
        <f>+'Ark1'!C2228</f>
        <v>0</v>
      </c>
      <c r="C752" s="266">
        <f>+'Ark1'!L2228</f>
        <v>0</v>
      </c>
      <c r="D752" s="266" t="s">
        <v>31</v>
      </c>
      <c r="E752" s="266">
        <f>+'Ark1'!AP2228</f>
        <v>0</v>
      </c>
      <c r="F752" s="274" t="e">
        <f>VLOOKUP(E752,RNR!$D$2:$E$38,2)</f>
        <v>#N/A</v>
      </c>
      <c r="G752" s="266" t="str">
        <f>+IF(H752=0,"",'Ark1'!Q2228)</f>
        <v/>
      </c>
      <c r="H752" s="266">
        <f>+'Ark1'!R2228</f>
        <v>0</v>
      </c>
      <c r="I752" s="267" t="str">
        <f>+IF(H752=0,"",'Ark1'!AE2228)</f>
        <v/>
      </c>
      <c r="J752" s="267"/>
      <c r="K752" s="267" t="str">
        <f>+IF(H752=0,"",'Ark1'!AF2228)</f>
        <v/>
      </c>
      <c r="L752" s="268" t="str">
        <f>+IF(H752=0,"",'Ark1'!T2228)</f>
        <v/>
      </c>
      <c r="M752" s="267" t="str">
        <f>+IF(H752=0,"",'Ark1'!U2228)</f>
        <v/>
      </c>
      <c r="N752" s="267"/>
      <c r="O752" s="269" t="str">
        <f>+IF(H752=0,"",'Ark1'!W2228)</f>
        <v/>
      </c>
      <c r="P752" s="269" t="str">
        <f>+IF(H752=0,"",'Ark1'!X2228)</f>
        <v/>
      </c>
      <c r="Q752" s="269" t="str">
        <f>+IF(H752=0,"",'Ark1'!AG2228)</f>
        <v/>
      </c>
      <c r="R752" s="269" t="str">
        <f>+IF(H752=0,"",'Ark1'!AH2228)</f>
        <v/>
      </c>
      <c r="S752" s="269"/>
      <c r="T752" s="269"/>
      <c r="U752" s="269" t="str">
        <f>+IF(H752=0,"",'Ark1'!Y2228)</f>
        <v/>
      </c>
      <c r="V752" s="268" t="str">
        <f>+IF(H752=0,"",'Ark1'!AA2228)</f>
        <v/>
      </c>
      <c r="W752" s="269" t="str">
        <f t="shared" si="66"/>
        <v/>
      </c>
      <c r="X752" s="269" t="str">
        <f t="shared" si="67"/>
        <v/>
      </c>
      <c r="Y752" s="267" t="str">
        <f t="shared" si="68"/>
        <v/>
      </c>
      <c r="Z752" s="324"/>
    </row>
    <row r="753" spans="1:26">
      <c r="A753" s="324"/>
      <c r="B753" s="323">
        <f>+'Ark1'!C2229</f>
        <v>0</v>
      </c>
      <c r="C753" s="266">
        <f>+'Ark1'!L2229</f>
        <v>0</v>
      </c>
      <c r="D753" s="266" t="s">
        <v>31</v>
      </c>
      <c r="E753" s="266">
        <f>+'Ark1'!AP2229</f>
        <v>0</v>
      </c>
      <c r="F753" s="274" t="e">
        <f>VLOOKUP(E753,RNR!$D$2:$E$38,2)</f>
        <v>#N/A</v>
      </c>
      <c r="G753" s="266" t="str">
        <f>+IF(H753=0,"",'Ark1'!Q2229)</f>
        <v/>
      </c>
      <c r="H753" s="266">
        <f>+'Ark1'!R2229</f>
        <v>0</v>
      </c>
      <c r="I753" s="267" t="str">
        <f>+IF(H753=0,"",'Ark1'!AE2229)</f>
        <v/>
      </c>
      <c r="J753" s="267"/>
      <c r="K753" s="267" t="str">
        <f>+IF(H753=0,"",'Ark1'!AF2229)</f>
        <v/>
      </c>
      <c r="L753" s="268" t="str">
        <f>+IF(H753=0,"",'Ark1'!T2229)</f>
        <v/>
      </c>
      <c r="M753" s="267" t="str">
        <f>+IF(H753=0,"",'Ark1'!U2229)</f>
        <v/>
      </c>
      <c r="N753" s="267"/>
      <c r="O753" s="269" t="str">
        <f>+IF(H753=0,"",'Ark1'!W2229)</f>
        <v/>
      </c>
      <c r="P753" s="269" t="str">
        <f>+IF(H753=0,"",'Ark1'!X2229)</f>
        <v/>
      </c>
      <c r="Q753" s="269" t="str">
        <f>+IF(H753=0,"",'Ark1'!AG2229)</f>
        <v/>
      </c>
      <c r="R753" s="269" t="str">
        <f>+IF(H753=0,"",'Ark1'!AH2229)</f>
        <v/>
      </c>
      <c r="S753" s="269"/>
      <c r="T753" s="269"/>
      <c r="U753" s="269" t="str">
        <f>+IF(H753=0,"",'Ark1'!Y2229)</f>
        <v/>
      </c>
      <c r="V753" s="268" t="str">
        <f>+IF(H753=0,"",'Ark1'!AA2229)</f>
        <v/>
      </c>
      <c r="W753" s="269" t="str">
        <f t="shared" si="66"/>
        <v/>
      </c>
      <c r="X753" s="269" t="str">
        <f t="shared" si="67"/>
        <v/>
      </c>
      <c r="Y753" s="267" t="str">
        <f t="shared" si="68"/>
        <v/>
      </c>
      <c r="Z753" s="324"/>
    </row>
    <row r="754" spans="1:26">
      <c r="A754" s="324"/>
      <c r="B754" s="323">
        <f>+'Ark1'!C2230</f>
        <v>0</v>
      </c>
      <c r="C754" s="266">
        <f>+'Ark1'!L2230</f>
        <v>0</v>
      </c>
      <c r="D754" s="266" t="s">
        <v>31</v>
      </c>
      <c r="E754" s="266">
        <f>+'Ark1'!AP2230</f>
        <v>0</v>
      </c>
      <c r="F754" s="274" t="e">
        <f>VLOOKUP(E754,RNR!$D$2:$E$38,2)</f>
        <v>#N/A</v>
      </c>
      <c r="G754" s="266" t="str">
        <f>+IF(H754=0,"",'Ark1'!Q2230)</f>
        <v/>
      </c>
      <c r="H754" s="266">
        <f>+'Ark1'!R2230</f>
        <v>0</v>
      </c>
      <c r="I754" s="267" t="str">
        <f>+IF(H754=0,"",'Ark1'!AE2230)</f>
        <v/>
      </c>
      <c r="J754" s="267"/>
      <c r="K754" s="267" t="str">
        <f>+IF(H754=0,"",'Ark1'!AF2230)</f>
        <v/>
      </c>
      <c r="L754" s="268" t="str">
        <f>+IF(H754=0,"",'Ark1'!T2230)</f>
        <v/>
      </c>
      <c r="M754" s="267" t="str">
        <f>+IF(H754=0,"",'Ark1'!U2230)</f>
        <v/>
      </c>
      <c r="N754" s="267"/>
      <c r="O754" s="269" t="str">
        <f>+IF(H754=0,"",'Ark1'!W2230)</f>
        <v/>
      </c>
      <c r="P754" s="269" t="str">
        <f>+IF(H754=0,"",'Ark1'!X2230)</f>
        <v/>
      </c>
      <c r="Q754" s="269" t="str">
        <f>+IF(H754=0,"",'Ark1'!AG2230)</f>
        <v/>
      </c>
      <c r="R754" s="269" t="str">
        <f>+IF(H754=0,"",'Ark1'!AH2230)</f>
        <v/>
      </c>
      <c r="S754" s="269"/>
      <c r="T754" s="269"/>
      <c r="U754" s="269" t="str">
        <f>+IF(H754=0,"",'Ark1'!Y2230)</f>
        <v/>
      </c>
      <c r="V754" s="268" t="str">
        <f>+IF(H754=0,"",'Ark1'!AA2230)</f>
        <v/>
      </c>
      <c r="W754" s="269" t="str">
        <f t="shared" si="66"/>
        <v/>
      </c>
      <c r="X754" s="269" t="str">
        <f t="shared" si="67"/>
        <v/>
      </c>
      <c r="Y754" s="267" t="str">
        <f t="shared" si="68"/>
        <v/>
      </c>
      <c r="Z754" s="324"/>
    </row>
    <row r="755" spans="1:26">
      <c r="A755" s="324"/>
      <c r="B755" s="323">
        <f>+'Ark1'!C2231</f>
        <v>0</v>
      </c>
      <c r="C755" s="266">
        <f>+'Ark1'!L2231</f>
        <v>0</v>
      </c>
      <c r="D755" s="266" t="s">
        <v>31</v>
      </c>
      <c r="E755" s="266">
        <f>+'Ark1'!AP2231</f>
        <v>0</v>
      </c>
      <c r="F755" s="274" t="e">
        <f>VLOOKUP(E755,RNR!$D$2:$E$38,2)</f>
        <v>#N/A</v>
      </c>
      <c r="G755" s="266" t="str">
        <f>+IF(H755=0,"",'Ark1'!Q2231)</f>
        <v/>
      </c>
      <c r="H755" s="266">
        <f>+'Ark1'!R2231</f>
        <v>0</v>
      </c>
      <c r="I755" s="267" t="str">
        <f>+IF(H755=0,"",'Ark1'!AE2231)</f>
        <v/>
      </c>
      <c r="J755" s="267"/>
      <c r="K755" s="267" t="str">
        <f>+IF(H755=0,"",'Ark1'!AF2231)</f>
        <v/>
      </c>
      <c r="L755" s="268" t="str">
        <f>+IF(H755=0,"",'Ark1'!T2231)</f>
        <v/>
      </c>
      <c r="M755" s="267" t="str">
        <f>+IF(H755=0,"",'Ark1'!U2231)</f>
        <v/>
      </c>
      <c r="N755" s="267"/>
      <c r="O755" s="269" t="str">
        <f>+IF(H755=0,"",'Ark1'!W2231)</f>
        <v/>
      </c>
      <c r="P755" s="269" t="str">
        <f>+IF(H755=0,"",'Ark1'!X2231)</f>
        <v/>
      </c>
      <c r="Q755" s="269" t="str">
        <f>+IF(H755=0,"",'Ark1'!AG2231)</f>
        <v/>
      </c>
      <c r="R755" s="269" t="str">
        <f>+IF(H755=0,"",'Ark1'!AH2231)</f>
        <v/>
      </c>
      <c r="S755" s="269"/>
      <c r="T755" s="269"/>
      <c r="U755" s="269" t="str">
        <f>+IF(H755=0,"",'Ark1'!Y2231)</f>
        <v/>
      </c>
      <c r="V755" s="268" t="str">
        <f>+IF(H755=0,"",'Ark1'!AA2231)</f>
        <v/>
      </c>
      <c r="W755" s="269" t="str">
        <f t="shared" si="66"/>
        <v/>
      </c>
      <c r="X755" s="269" t="str">
        <f t="shared" si="67"/>
        <v/>
      </c>
      <c r="Y755" s="267" t="str">
        <f t="shared" si="68"/>
        <v/>
      </c>
      <c r="Z755" s="324"/>
    </row>
    <row r="756" spans="1:26">
      <c r="A756" s="324"/>
      <c r="B756" s="323">
        <f>+'Ark1'!C2232</f>
        <v>0</v>
      </c>
      <c r="C756" s="266">
        <f>+'Ark1'!L2232</f>
        <v>0</v>
      </c>
      <c r="D756" s="266" t="s">
        <v>31</v>
      </c>
      <c r="E756" s="266">
        <f>+'Ark1'!AP2232</f>
        <v>0</v>
      </c>
      <c r="F756" s="274" t="e">
        <f>VLOOKUP(E756,RNR!$D$2:$E$38,2)</f>
        <v>#N/A</v>
      </c>
      <c r="G756" s="266" t="str">
        <f>+IF(H756=0,"",'Ark1'!Q2232)</f>
        <v/>
      </c>
      <c r="H756" s="266">
        <f>+'Ark1'!R2232</f>
        <v>0</v>
      </c>
      <c r="I756" s="267" t="str">
        <f>+IF(H756=0,"",'Ark1'!AE2232)</f>
        <v/>
      </c>
      <c r="J756" s="267"/>
      <c r="K756" s="267" t="str">
        <f>+IF(H756=0,"",'Ark1'!AF2232)</f>
        <v/>
      </c>
      <c r="L756" s="268" t="str">
        <f>+IF(H756=0,"",'Ark1'!T2232)</f>
        <v/>
      </c>
      <c r="M756" s="267" t="str">
        <f>+IF(H756=0,"",'Ark1'!U2232)</f>
        <v/>
      </c>
      <c r="N756" s="267"/>
      <c r="O756" s="269" t="str">
        <f>+IF(H756=0,"",'Ark1'!W2232)</f>
        <v/>
      </c>
      <c r="P756" s="269" t="str">
        <f>+IF(H756=0,"",'Ark1'!X2232)</f>
        <v/>
      </c>
      <c r="Q756" s="269" t="str">
        <f>+IF(H756=0,"",'Ark1'!AG2232)</f>
        <v/>
      </c>
      <c r="R756" s="269" t="str">
        <f>+IF(H756=0,"",'Ark1'!AH2232)</f>
        <v/>
      </c>
      <c r="S756" s="269"/>
      <c r="T756" s="269"/>
      <c r="U756" s="269" t="str">
        <f>+IF(H756=0,"",'Ark1'!Y2232)</f>
        <v/>
      </c>
      <c r="V756" s="268" t="str">
        <f>+IF(H756=0,"",'Ark1'!AA2232)</f>
        <v/>
      </c>
      <c r="W756" s="269" t="str">
        <f t="shared" si="66"/>
        <v/>
      </c>
      <c r="X756" s="269" t="str">
        <f t="shared" si="67"/>
        <v/>
      </c>
      <c r="Y756" s="267" t="str">
        <f t="shared" si="68"/>
        <v/>
      </c>
      <c r="Z756" s="324"/>
    </row>
    <row r="757" spans="1:26">
      <c r="A757" s="324"/>
      <c r="B757" s="323">
        <f>+'Ark1'!C2233</f>
        <v>0</v>
      </c>
      <c r="C757" s="266">
        <f>+'Ark1'!L2233</f>
        <v>0</v>
      </c>
      <c r="D757" s="266" t="s">
        <v>31</v>
      </c>
      <c r="E757" s="266">
        <f>+'Ark1'!AP2233</f>
        <v>0</v>
      </c>
      <c r="F757" s="274" t="e">
        <f>VLOOKUP(E757,RNR!$D$2:$E$38,2)</f>
        <v>#N/A</v>
      </c>
      <c r="G757" s="266" t="str">
        <f>+IF(H757=0,"",'Ark1'!Q2233)</f>
        <v/>
      </c>
      <c r="H757" s="266">
        <f>+'Ark1'!R2233</f>
        <v>0</v>
      </c>
      <c r="I757" s="267" t="str">
        <f>+IF(H757=0,"",'Ark1'!AE2233)</f>
        <v/>
      </c>
      <c r="J757" s="267"/>
      <c r="K757" s="267" t="str">
        <f>+IF(H757=0,"",'Ark1'!AF2233)</f>
        <v/>
      </c>
      <c r="L757" s="268" t="str">
        <f>+IF(H757=0,"",'Ark1'!T2233)</f>
        <v/>
      </c>
      <c r="M757" s="267" t="str">
        <f>+IF(H757=0,"",'Ark1'!U2233)</f>
        <v/>
      </c>
      <c r="N757" s="267"/>
      <c r="O757" s="269" t="str">
        <f>+IF(H757=0,"",'Ark1'!W2233)</f>
        <v/>
      </c>
      <c r="P757" s="269" t="str">
        <f>+IF(H757=0,"",'Ark1'!X2233)</f>
        <v/>
      </c>
      <c r="Q757" s="269" t="str">
        <f>+IF(H757=0,"",'Ark1'!AG2233)</f>
        <v/>
      </c>
      <c r="R757" s="269" t="str">
        <f>+IF(H757=0,"",'Ark1'!AH2233)</f>
        <v/>
      </c>
      <c r="S757" s="269"/>
      <c r="T757" s="269"/>
      <c r="U757" s="269" t="str">
        <f>+IF(H757=0,"",'Ark1'!Y2233)</f>
        <v/>
      </c>
      <c r="V757" s="268" t="str">
        <f>+IF(H757=0,"",'Ark1'!AA2233)</f>
        <v/>
      </c>
      <c r="W757" s="269" t="str">
        <f t="shared" si="66"/>
        <v/>
      </c>
      <c r="X757" s="269" t="str">
        <f t="shared" si="67"/>
        <v/>
      </c>
      <c r="Y757" s="267" t="str">
        <f t="shared" si="68"/>
        <v/>
      </c>
      <c r="Z757" s="324"/>
    </row>
    <row r="758" spans="1:26">
      <c r="A758" s="324"/>
      <c r="B758" s="323">
        <f>+'Ark1'!C2234</f>
        <v>0</v>
      </c>
      <c r="C758" s="266">
        <f>+'Ark1'!L2234</f>
        <v>0</v>
      </c>
      <c r="D758" s="266" t="s">
        <v>31</v>
      </c>
      <c r="E758" s="266">
        <f>+'Ark1'!AP2234</f>
        <v>0</v>
      </c>
      <c r="F758" s="274" t="e">
        <f>VLOOKUP(E758,RNR!$D$2:$E$38,2)</f>
        <v>#N/A</v>
      </c>
      <c r="G758" s="266" t="str">
        <f>+IF(H758=0,"",'Ark1'!Q2234)</f>
        <v/>
      </c>
      <c r="H758" s="266">
        <f>+'Ark1'!R2234</f>
        <v>0</v>
      </c>
      <c r="I758" s="267" t="str">
        <f>+IF(H758=0,"",'Ark1'!AE2234)</f>
        <v/>
      </c>
      <c r="J758" s="267"/>
      <c r="K758" s="267" t="str">
        <f>+IF(H758=0,"",'Ark1'!AF2234)</f>
        <v/>
      </c>
      <c r="L758" s="268" t="str">
        <f>+IF(H758=0,"",'Ark1'!T2234)</f>
        <v/>
      </c>
      <c r="M758" s="267" t="str">
        <f>+IF(H758=0,"",'Ark1'!U2234)</f>
        <v/>
      </c>
      <c r="N758" s="267"/>
      <c r="O758" s="269" t="str">
        <f>+IF(H758=0,"",'Ark1'!W2234)</f>
        <v/>
      </c>
      <c r="P758" s="269" t="str">
        <f>+IF(H758=0,"",'Ark1'!X2234)</f>
        <v/>
      </c>
      <c r="Q758" s="269" t="str">
        <f>+IF(H758=0,"",'Ark1'!AG2234)</f>
        <v/>
      </c>
      <c r="R758" s="269" t="str">
        <f>+IF(H758=0,"",'Ark1'!AH2234)</f>
        <v/>
      </c>
      <c r="S758" s="269"/>
      <c r="T758" s="269"/>
      <c r="U758" s="269" t="str">
        <f>+IF(H758=0,"",'Ark1'!Y2234)</f>
        <v/>
      </c>
      <c r="V758" s="268" t="str">
        <f>+IF(H758=0,"",'Ark1'!AA2234)</f>
        <v/>
      </c>
      <c r="W758" s="269" t="str">
        <f t="shared" si="66"/>
        <v/>
      </c>
      <c r="X758" s="269" t="str">
        <f t="shared" si="67"/>
        <v/>
      </c>
      <c r="Y758" s="267" t="str">
        <f t="shared" si="68"/>
        <v/>
      </c>
      <c r="Z758" s="324"/>
    </row>
    <row r="759" spans="1:26">
      <c r="A759" s="324"/>
      <c r="B759" s="323">
        <f>+'Ark1'!C2235</f>
        <v>0</v>
      </c>
      <c r="C759" s="266">
        <f>+'Ark1'!L2235</f>
        <v>0</v>
      </c>
      <c r="D759" s="266" t="s">
        <v>31</v>
      </c>
      <c r="E759" s="266">
        <f>+'Ark1'!AP2235</f>
        <v>0</v>
      </c>
      <c r="F759" s="274" t="e">
        <f>VLOOKUP(E759,RNR!$D$2:$E$38,2)</f>
        <v>#N/A</v>
      </c>
      <c r="G759" s="266" t="str">
        <f>+IF(H759=0,"",'Ark1'!Q2235)</f>
        <v/>
      </c>
      <c r="H759" s="266">
        <f>+'Ark1'!R2235</f>
        <v>0</v>
      </c>
      <c r="I759" s="267" t="str">
        <f>+IF(H759=0,"",'Ark1'!AE2235)</f>
        <v/>
      </c>
      <c r="J759" s="267"/>
      <c r="K759" s="267" t="str">
        <f>+IF(H759=0,"",'Ark1'!AF2235)</f>
        <v/>
      </c>
      <c r="L759" s="268" t="str">
        <f>+IF(H759=0,"",'Ark1'!T2235)</f>
        <v/>
      </c>
      <c r="M759" s="267" t="str">
        <f>+IF(H759=0,"",'Ark1'!U2235)</f>
        <v/>
      </c>
      <c r="N759" s="267"/>
      <c r="O759" s="269" t="str">
        <f>+IF(H759=0,"",'Ark1'!W2235)</f>
        <v/>
      </c>
      <c r="P759" s="269" t="str">
        <f>+IF(H759=0,"",'Ark1'!X2235)</f>
        <v/>
      </c>
      <c r="Q759" s="269" t="str">
        <f>+IF(H759=0,"",'Ark1'!AG2235)</f>
        <v/>
      </c>
      <c r="R759" s="269" t="str">
        <f>+IF(H759=0,"",'Ark1'!AH2235)</f>
        <v/>
      </c>
      <c r="S759" s="269"/>
      <c r="T759" s="269"/>
      <c r="U759" s="269" t="str">
        <f>+IF(H759=0,"",'Ark1'!Y2235)</f>
        <v/>
      </c>
      <c r="V759" s="268" t="str">
        <f>+IF(H759=0,"",'Ark1'!AA2235)</f>
        <v/>
      </c>
      <c r="W759" s="269" t="str">
        <f t="shared" si="66"/>
        <v/>
      </c>
      <c r="X759" s="269" t="str">
        <f t="shared" si="67"/>
        <v/>
      </c>
      <c r="Y759" s="267" t="str">
        <f t="shared" si="68"/>
        <v/>
      </c>
      <c r="Z759" s="324"/>
    </row>
    <row r="760" spans="1:26">
      <c r="A760" s="324"/>
      <c r="B760" s="323">
        <f>+'Ark1'!C2236</f>
        <v>0</v>
      </c>
      <c r="C760" s="266">
        <f>+'Ark1'!L2236</f>
        <v>0</v>
      </c>
      <c r="D760" s="266" t="s">
        <v>31</v>
      </c>
      <c r="E760" s="266">
        <f>+'Ark1'!AP2236</f>
        <v>0</v>
      </c>
      <c r="F760" s="274" t="e">
        <f>VLOOKUP(E760,RNR!$D$2:$E$38,2)</f>
        <v>#N/A</v>
      </c>
      <c r="G760" s="266" t="str">
        <f>+IF(H760=0,"",'Ark1'!Q2236)</f>
        <v/>
      </c>
      <c r="H760" s="266">
        <f>+'Ark1'!R2236</f>
        <v>0</v>
      </c>
      <c r="I760" s="267" t="str">
        <f>+IF(H760=0,"",'Ark1'!AE2236)</f>
        <v/>
      </c>
      <c r="J760" s="267"/>
      <c r="K760" s="267" t="str">
        <f>+IF(H760=0,"",'Ark1'!AF2236)</f>
        <v/>
      </c>
      <c r="L760" s="268" t="str">
        <f>+IF(H760=0,"",'Ark1'!T2236)</f>
        <v/>
      </c>
      <c r="M760" s="267" t="str">
        <f>+IF(H760=0,"",'Ark1'!U2236)</f>
        <v/>
      </c>
      <c r="N760" s="267"/>
      <c r="O760" s="269" t="str">
        <f>+IF(H760=0,"",'Ark1'!W2236)</f>
        <v/>
      </c>
      <c r="P760" s="269" t="str">
        <f>+IF(H760=0,"",'Ark1'!X2236)</f>
        <v/>
      </c>
      <c r="Q760" s="269" t="str">
        <f>+IF(H760=0,"",'Ark1'!AG2236)</f>
        <v/>
      </c>
      <c r="R760" s="269" t="str">
        <f>+IF(H760=0,"",'Ark1'!AH2236)</f>
        <v/>
      </c>
      <c r="S760" s="269"/>
      <c r="T760" s="269"/>
      <c r="U760" s="269" t="str">
        <f>+IF(H760=0,"",'Ark1'!Y2236)</f>
        <v/>
      </c>
      <c r="V760" s="268" t="str">
        <f>+IF(H760=0,"",'Ark1'!AA2236)</f>
        <v/>
      </c>
      <c r="W760" s="269" t="str">
        <f t="shared" si="66"/>
        <v/>
      </c>
      <c r="X760" s="269" t="str">
        <f t="shared" si="67"/>
        <v/>
      </c>
      <c r="Y760" s="267" t="str">
        <f t="shared" si="68"/>
        <v/>
      </c>
      <c r="Z760" s="324"/>
    </row>
    <row r="761" spans="1:26">
      <c r="A761" s="324"/>
      <c r="B761" s="323">
        <f>+'Ark1'!C2237</f>
        <v>0</v>
      </c>
      <c r="C761" s="266">
        <f>+'Ark1'!L2237</f>
        <v>0</v>
      </c>
      <c r="D761" s="266" t="s">
        <v>31</v>
      </c>
      <c r="E761" s="266">
        <f>+'Ark1'!AP2237</f>
        <v>0</v>
      </c>
      <c r="F761" s="274" t="e">
        <f>VLOOKUP(E761,RNR!$D$2:$E$38,2)</f>
        <v>#N/A</v>
      </c>
      <c r="G761" s="266" t="str">
        <f>+IF(H761=0,"",'Ark1'!Q2237)</f>
        <v/>
      </c>
      <c r="H761" s="266">
        <f>+'Ark1'!R2237</f>
        <v>0</v>
      </c>
      <c r="I761" s="267" t="str">
        <f>+IF(H761=0,"",'Ark1'!AE2237)</f>
        <v/>
      </c>
      <c r="J761" s="267"/>
      <c r="K761" s="267" t="str">
        <f>+IF(H761=0,"",'Ark1'!AF2237)</f>
        <v/>
      </c>
      <c r="L761" s="268" t="str">
        <f>+IF(H761=0,"",'Ark1'!T2237)</f>
        <v/>
      </c>
      <c r="M761" s="267" t="str">
        <f>+IF(H761=0,"",'Ark1'!U2237)</f>
        <v/>
      </c>
      <c r="N761" s="267"/>
      <c r="O761" s="269" t="str">
        <f>+IF(H761=0,"",'Ark1'!W2237)</f>
        <v/>
      </c>
      <c r="P761" s="269" t="str">
        <f>+IF(H761=0,"",'Ark1'!X2237)</f>
        <v/>
      </c>
      <c r="Q761" s="269" t="str">
        <f>+IF(H761=0,"",'Ark1'!AG2237)</f>
        <v/>
      </c>
      <c r="R761" s="269" t="str">
        <f>+IF(H761=0,"",'Ark1'!AH2237)</f>
        <v/>
      </c>
      <c r="S761" s="269"/>
      <c r="T761" s="269"/>
      <c r="U761" s="269" t="str">
        <f>+IF(H761=0,"",'Ark1'!Y2237)</f>
        <v/>
      </c>
      <c r="V761" s="268" t="str">
        <f>+IF(H761=0,"",'Ark1'!AA2237)</f>
        <v/>
      </c>
      <c r="W761" s="269" t="str">
        <f t="shared" si="66"/>
        <v/>
      </c>
      <c r="X761" s="269" t="str">
        <f t="shared" si="67"/>
        <v/>
      </c>
      <c r="Y761" s="267" t="str">
        <f t="shared" si="68"/>
        <v/>
      </c>
      <c r="Z761" s="324"/>
    </row>
    <row r="762" spans="1:26">
      <c r="A762" s="324"/>
      <c r="B762" s="323">
        <f>+'Ark1'!C2238</f>
        <v>0</v>
      </c>
      <c r="C762" s="266">
        <f>+'Ark1'!L2238</f>
        <v>0</v>
      </c>
      <c r="D762" s="266" t="s">
        <v>31</v>
      </c>
      <c r="E762" s="266">
        <f>+'Ark1'!AP2238</f>
        <v>0</v>
      </c>
      <c r="F762" s="274" t="e">
        <f>VLOOKUP(E762,RNR!$D$2:$E$38,2)</f>
        <v>#N/A</v>
      </c>
      <c r="G762" s="266" t="str">
        <f>+IF(H762=0,"",'Ark1'!Q2238)</f>
        <v/>
      </c>
      <c r="H762" s="266">
        <f>+'Ark1'!R2238</f>
        <v>0</v>
      </c>
      <c r="I762" s="267" t="str">
        <f>+IF(H762=0,"",'Ark1'!AE2238)</f>
        <v/>
      </c>
      <c r="J762" s="267"/>
      <c r="K762" s="267" t="str">
        <f>+IF(H762=0,"",'Ark1'!AF2238)</f>
        <v/>
      </c>
      <c r="L762" s="268" t="str">
        <f>+IF(H762=0,"",'Ark1'!T2238)</f>
        <v/>
      </c>
      <c r="M762" s="267" t="str">
        <f>+IF(H762=0,"",'Ark1'!U2238)</f>
        <v/>
      </c>
      <c r="N762" s="267"/>
      <c r="O762" s="269" t="str">
        <f>+IF(H762=0,"",'Ark1'!W2238)</f>
        <v/>
      </c>
      <c r="P762" s="269" t="str">
        <f>+IF(H762=0,"",'Ark1'!X2238)</f>
        <v/>
      </c>
      <c r="Q762" s="269" t="str">
        <f>+IF(H762=0,"",'Ark1'!AG2238)</f>
        <v/>
      </c>
      <c r="R762" s="269" t="str">
        <f>+IF(H762=0,"",'Ark1'!AH2238)</f>
        <v/>
      </c>
      <c r="S762" s="269"/>
      <c r="T762" s="269"/>
      <c r="U762" s="269" t="str">
        <f>+IF(H762=0,"",'Ark1'!Y2238)</f>
        <v/>
      </c>
      <c r="V762" s="268" t="str">
        <f>+IF(H762=0,"",'Ark1'!AA2238)</f>
        <v/>
      </c>
      <c r="W762" s="269" t="str">
        <f t="shared" si="66"/>
        <v/>
      </c>
      <c r="X762" s="269" t="str">
        <f t="shared" si="67"/>
        <v/>
      </c>
      <c r="Y762" s="267" t="str">
        <f t="shared" si="68"/>
        <v/>
      </c>
      <c r="Z762" s="324"/>
    </row>
    <row r="763" spans="1:26">
      <c r="A763" s="324"/>
      <c r="B763" s="323">
        <f>+'Ark1'!C2239</f>
        <v>0</v>
      </c>
      <c r="C763" s="266">
        <f>+'Ark1'!L2239</f>
        <v>0</v>
      </c>
      <c r="D763" s="266" t="s">
        <v>31</v>
      </c>
      <c r="E763" s="266">
        <f>+'Ark1'!AP2239</f>
        <v>0</v>
      </c>
      <c r="F763" s="274" t="e">
        <f>VLOOKUP(E763,RNR!$D$2:$E$38,2)</f>
        <v>#N/A</v>
      </c>
      <c r="G763" s="266" t="str">
        <f>+IF(H763=0,"",'Ark1'!Q2239)</f>
        <v/>
      </c>
      <c r="H763" s="266">
        <f>+'Ark1'!R2239</f>
        <v>0</v>
      </c>
      <c r="I763" s="267" t="str">
        <f>+IF(H763=0,"",'Ark1'!AE2239)</f>
        <v/>
      </c>
      <c r="J763" s="267"/>
      <c r="K763" s="267" t="str">
        <f>+IF(H763=0,"",'Ark1'!AF2239)</f>
        <v/>
      </c>
      <c r="L763" s="268" t="str">
        <f>+IF(H763=0,"",'Ark1'!T2239)</f>
        <v/>
      </c>
      <c r="M763" s="267" t="str">
        <f>+IF(H763=0,"",'Ark1'!U2239)</f>
        <v/>
      </c>
      <c r="N763" s="267"/>
      <c r="O763" s="269" t="str">
        <f>+IF(H763=0,"",'Ark1'!W2239)</f>
        <v/>
      </c>
      <c r="P763" s="269" t="str">
        <f>+IF(H763=0,"",'Ark1'!X2239)</f>
        <v/>
      </c>
      <c r="Q763" s="269" t="str">
        <f>+IF(H763=0,"",'Ark1'!AG2239)</f>
        <v/>
      </c>
      <c r="R763" s="269" t="str">
        <f>+IF(H763=0,"",'Ark1'!AH2239)</f>
        <v/>
      </c>
      <c r="S763" s="269"/>
      <c r="T763" s="269"/>
      <c r="U763" s="269" t="str">
        <f>+IF(H763=0,"",'Ark1'!Y2239)</f>
        <v/>
      </c>
      <c r="V763" s="268" t="str">
        <f>+IF(H763=0,"",'Ark1'!AA2239)</f>
        <v/>
      </c>
      <c r="W763" s="269" t="str">
        <f t="shared" si="66"/>
        <v/>
      </c>
      <c r="X763" s="269" t="str">
        <f t="shared" si="67"/>
        <v/>
      </c>
      <c r="Y763" s="267" t="str">
        <f t="shared" si="68"/>
        <v/>
      </c>
      <c r="Z763" s="324"/>
    </row>
    <row r="764" spans="1:26">
      <c r="A764" s="324"/>
      <c r="B764" s="323">
        <f>+'Ark1'!C2240</f>
        <v>0</v>
      </c>
      <c r="C764" s="266">
        <f>+'Ark1'!L2240</f>
        <v>0</v>
      </c>
      <c r="D764" s="266" t="s">
        <v>31</v>
      </c>
      <c r="E764" s="266">
        <f>+'Ark1'!AP2240</f>
        <v>0</v>
      </c>
      <c r="F764" s="274" t="e">
        <f>VLOOKUP(E764,RNR!$D$2:$E$38,2)</f>
        <v>#N/A</v>
      </c>
      <c r="G764" s="266" t="str">
        <f>+IF(H764=0,"",'Ark1'!Q2240)</f>
        <v/>
      </c>
      <c r="H764" s="266">
        <f>+'Ark1'!R2240</f>
        <v>0</v>
      </c>
      <c r="I764" s="267" t="str">
        <f>+IF(H764=0,"",'Ark1'!AE2240)</f>
        <v/>
      </c>
      <c r="J764" s="267"/>
      <c r="K764" s="267" t="str">
        <f>+IF(H764=0,"",'Ark1'!AF2240)</f>
        <v/>
      </c>
      <c r="L764" s="268" t="str">
        <f>+IF(H764=0,"",'Ark1'!T2240)</f>
        <v/>
      </c>
      <c r="M764" s="267" t="str">
        <f>+IF(H764=0,"",'Ark1'!U2240)</f>
        <v/>
      </c>
      <c r="N764" s="267"/>
      <c r="O764" s="269" t="str">
        <f>+IF(H764=0,"",'Ark1'!W2240)</f>
        <v/>
      </c>
      <c r="P764" s="269" t="str">
        <f>+IF(H764=0,"",'Ark1'!X2240)</f>
        <v/>
      </c>
      <c r="Q764" s="269" t="str">
        <f>+IF(H764=0,"",'Ark1'!AG2240)</f>
        <v/>
      </c>
      <c r="R764" s="269" t="str">
        <f>+IF(H764=0,"",'Ark1'!AH2240)</f>
        <v/>
      </c>
      <c r="S764" s="269"/>
      <c r="T764" s="269"/>
      <c r="U764" s="269" t="str">
        <f>+IF(H764=0,"",'Ark1'!Y2240)</f>
        <v/>
      </c>
      <c r="V764" s="268" t="str">
        <f>+IF(H764=0,"",'Ark1'!AA2240)</f>
        <v/>
      </c>
      <c r="W764" s="269" t="str">
        <f t="shared" si="66"/>
        <v/>
      </c>
      <c r="X764" s="269" t="str">
        <f t="shared" si="67"/>
        <v/>
      </c>
      <c r="Y764" s="267" t="str">
        <f t="shared" si="68"/>
        <v/>
      </c>
      <c r="Z764" s="324"/>
    </row>
    <row r="765" spans="1:26">
      <c r="A765" s="324"/>
      <c r="B765" s="323">
        <f>+'Ark1'!C2241</f>
        <v>0</v>
      </c>
      <c r="C765" s="266">
        <f>+'Ark1'!L2241</f>
        <v>0</v>
      </c>
      <c r="D765" s="266" t="s">
        <v>31</v>
      </c>
      <c r="E765" s="266">
        <f>+'Ark1'!AP2241</f>
        <v>0</v>
      </c>
      <c r="F765" s="274" t="e">
        <f>VLOOKUP(E765,RNR!$D$2:$E$38,2)</f>
        <v>#N/A</v>
      </c>
      <c r="G765" s="266" t="str">
        <f>+IF(H765=0,"",'Ark1'!Q2241)</f>
        <v/>
      </c>
      <c r="H765" s="266">
        <f>+'Ark1'!R2241</f>
        <v>0</v>
      </c>
      <c r="I765" s="267" t="str">
        <f>+IF(H765=0,"",'Ark1'!AE2241)</f>
        <v/>
      </c>
      <c r="J765" s="267"/>
      <c r="K765" s="267" t="str">
        <f>+IF(H765=0,"",'Ark1'!AF2241)</f>
        <v/>
      </c>
      <c r="L765" s="268" t="str">
        <f>+IF(H765=0,"",'Ark1'!T2241)</f>
        <v/>
      </c>
      <c r="M765" s="267" t="str">
        <f>+IF(H765=0,"",'Ark1'!U2241)</f>
        <v/>
      </c>
      <c r="N765" s="267"/>
      <c r="O765" s="269" t="str">
        <f>+IF(H765=0,"",'Ark1'!W2241)</f>
        <v/>
      </c>
      <c r="P765" s="269" t="str">
        <f>+IF(H765=0,"",'Ark1'!X2241)</f>
        <v/>
      </c>
      <c r="Q765" s="269" t="str">
        <f>+IF(H765=0,"",'Ark1'!AG2241)</f>
        <v/>
      </c>
      <c r="R765" s="269" t="str">
        <f>+IF(H765=0,"",'Ark1'!AH2241)</f>
        <v/>
      </c>
      <c r="S765" s="269"/>
      <c r="T765" s="269"/>
      <c r="U765" s="269" t="str">
        <f>+IF(H765=0,"",'Ark1'!Y2241)</f>
        <v/>
      </c>
      <c r="V765" s="268" t="str">
        <f>+IF(H765=0,"",'Ark1'!AA2241)</f>
        <v/>
      </c>
      <c r="W765" s="269" t="str">
        <f t="shared" si="66"/>
        <v/>
      </c>
      <c r="X765" s="269" t="str">
        <f t="shared" si="67"/>
        <v/>
      </c>
      <c r="Y765" s="267" t="str">
        <f t="shared" si="68"/>
        <v/>
      </c>
      <c r="Z765" s="324"/>
    </row>
    <row r="766" spans="1:26">
      <c r="A766" s="324"/>
      <c r="B766" s="323">
        <f>+'Ark1'!C2242</f>
        <v>0</v>
      </c>
      <c r="C766" s="266">
        <f>+'Ark1'!L2242</f>
        <v>0</v>
      </c>
      <c r="D766" s="266" t="s">
        <v>31</v>
      </c>
      <c r="E766" s="266">
        <f>+'Ark1'!AP2242</f>
        <v>0</v>
      </c>
      <c r="F766" s="274" t="e">
        <f>VLOOKUP(E766,RNR!$D$2:$E$38,2)</f>
        <v>#N/A</v>
      </c>
      <c r="G766" s="266" t="str">
        <f>+IF(H766=0,"",'Ark1'!Q2242)</f>
        <v/>
      </c>
      <c r="H766" s="266">
        <f>+'Ark1'!R2242</f>
        <v>0</v>
      </c>
      <c r="I766" s="267" t="str">
        <f>+IF(H766=0,"",'Ark1'!AE2242)</f>
        <v/>
      </c>
      <c r="J766" s="267"/>
      <c r="K766" s="267" t="str">
        <f>+IF(H766=0,"",'Ark1'!AF2242)</f>
        <v/>
      </c>
      <c r="L766" s="268" t="str">
        <f>+IF(H766=0,"",'Ark1'!T2242)</f>
        <v/>
      </c>
      <c r="M766" s="267" t="str">
        <f>+IF(H766=0,"",'Ark1'!U2242)</f>
        <v/>
      </c>
      <c r="N766" s="267"/>
      <c r="O766" s="269" t="str">
        <f>+IF(H766=0,"",'Ark1'!W2242)</f>
        <v/>
      </c>
      <c r="P766" s="269" t="str">
        <f>+IF(H766=0,"",'Ark1'!X2242)</f>
        <v/>
      </c>
      <c r="Q766" s="269" t="str">
        <f>+IF(H766=0,"",'Ark1'!AG2242)</f>
        <v/>
      </c>
      <c r="R766" s="269" t="str">
        <f>+IF(H766=0,"",'Ark1'!AH2242)</f>
        <v/>
      </c>
      <c r="S766" s="269"/>
      <c r="T766" s="269"/>
      <c r="U766" s="269" t="str">
        <f>+IF(H766=0,"",'Ark1'!Y2242)</f>
        <v/>
      </c>
      <c r="V766" s="268" t="str">
        <f>+IF(H766=0,"",'Ark1'!AA2242)</f>
        <v/>
      </c>
      <c r="W766" s="269" t="str">
        <f t="shared" si="66"/>
        <v/>
      </c>
      <c r="X766" s="269" t="str">
        <f t="shared" si="67"/>
        <v/>
      </c>
      <c r="Y766" s="267" t="str">
        <f t="shared" si="68"/>
        <v/>
      </c>
      <c r="Z766" s="324"/>
    </row>
    <row r="767" spans="1:26">
      <c r="A767" s="324"/>
      <c r="B767" s="323">
        <f>+'Ark1'!C2243</f>
        <v>0</v>
      </c>
      <c r="C767" s="266">
        <f>+'Ark1'!L2243</f>
        <v>0</v>
      </c>
      <c r="D767" s="266" t="s">
        <v>31</v>
      </c>
      <c r="E767" s="266">
        <f>+'Ark1'!AP2243</f>
        <v>0</v>
      </c>
      <c r="F767" s="274" t="e">
        <f>VLOOKUP(E767,RNR!$D$2:$E$38,2)</f>
        <v>#N/A</v>
      </c>
      <c r="G767" s="266" t="str">
        <f>+IF(H767=0,"",'Ark1'!Q2243)</f>
        <v/>
      </c>
      <c r="H767" s="266">
        <f>+'Ark1'!R2243</f>
        <v>0</v>
      </c>
      <c r="I767" s="267" t="str">
        <f>+IF(H767=0,"",'Ark1'!AE2243)</f>
        <v/>
      </c>
      <c r="J767" s="267"/>
      <c r="K767" s="267" t="str">
        <f>+IF(H767=0,"",'Ark1'!AF2243)</f>
        <v/>
      </c>
      <c r="L767" s="268" t="str">
        <f>+IF(H767=0,"",'Ark1'!T2243)</f>
        <v/>
      </c>
      <c r="M767" s="267" t="str">
        <f>+IF(H767=0,"",'Ark1'!U2243)</f>
        <v/>
      </c>
      <c r="N767" s="267"/>
      <c r="O767" s="269" t="str">
        <f>+IF(H767=0,"",'Ark1'!W2243)</f>
        <v/>
      </c>
      <c r="P767" s="269" t="str">
        <f>+IF(H767=0,"",'Ark1'!X2243)</f>
        <v/>
      </c>
      <c r="Q767" s="269" t="str">
        <f>+IF(H767=0,"",'Ark1'!AG2243)</f>
        <v/>
      </c>
      <c r="R767" s="269" t="str">
        <f>+IF(H767=0,"",'Ark1'!AH2243)</f>
        <v/>
      </c>
      <c r="S767" s="269"/>
      <c r="T767" s="269"/>
      <c r="U767" s="269" t="str">
        <f>+IF(H767=0,"",'Ark1'!Y2243)</f>
        <v/>
      </c>
      <c r="V767" s="268" t="str">
        <f>+IF(H767=0,"",'Ark1'!AA2243)</f>
        <v/>
      </c>
      <c r="W767" s="269" t="str">
        <f t="shared" si="66"/>
        <v/>
      </c>
      <c r="X767" s="269" t="str">
        <f t="shared" si="67"/>
        <v/>
      </c>
      <c r="Y767" s="267" t="str">
        <f t="shared" si="68"/>
        <v/>
      </c>
      <c r="Z767" s="324"/>
    </row>
    <row r="768" spans="1:26">
      <c r="A768" s="324"/>
      <c r="B768" s="323">
        <f>+'Ark1'!C2244</f>
        <v>0</v>
      </c>
      <c r="C768" s="266">
        <f>+'Ark1'!L2244</f>
        <v>0</v>
      </c>
      <c r="D768" s="266" t="s">
        <v>31</v>
      </c>
      <c r="E768" s="266">
        <f>+'Ark1'!AP2244</f>
        <v>0</v>
      </c>
      <c r="F768" s="274" t="e">
        <f>VLOOKUP(E768,RNR!$D$2:$E$38,2)</f>
        <v>#N/A</v>
      </c>
      <c r="G768" s="266" t="str">
        <f>+IF(H768=0,"",'Ark1'!Q2244)</f>
        <v/>
      </c>
      <c r="H768" s="266">
        <f>+'Ark1'!R2244</f>
        <v>0</v>
      </c>
      <c r="I768" s="267" t="str">
        <f>+IF(H768=0,"",'Ark1'!AE2244)</f>
        <v/>
      </c>
      <c r="J768" s="267"/>
      <c r="K768" s="267" t="str">
        <f>+IF(H768=0,"",'Ark1'!AF2244)</f>
        <v/>
      </c>
      <c r="L768" s="268" t="str">
        <f>+IF(H768=0,"",'Ark1'!T2244)</f>
        <v/>
      </c>
      <c r="M768" s="267" t="str">
        <f>+IF(H768=0,"",'Ark1'!U2244)</f>
        <v/>
      </c>
      <c r="N768" s="267"/>
      <c r="O768" s="269" t="str">
        <f>+IF(H768=0,"",'Ark1'!W2244)</f>
        <v/>
      </c>
      <c r="P768" s="269" t="str">
        <f>+IF(H768=0,"",'Ark1'!X2244)</f>
        <v/>
      </c>
      <c r="Q768" s="269" t="str">
        <f>+IF(H768=0,"",'Ark1'!AG2244)</f>
        <v/>
      </c>
      <c r="R768" s="269" t="str">
        <f>+IF(H768=0,"",'Ark1'!AH2244)</f>
        <v/>
      </c>
      <c r="S768" s="269"/>
      <c r="T768" s="269"/>
      <c r="U768" s="269" t="str">
        <f>+IF(H768=0,"",'Ark1'!Y2244)</f>
        <v/>
      </c>
      <c r="V768" s="268" t="str">
        <f>+IF(H768=0,"",'Ark1'!AA2244)</f>
        <v/>
      </c>
      <c r="W768" s="269" t="str">
        <f t="shared" si="66"/>
        <v/>
      </c>
      <c r="X768" s="269" t="str">
        <f t="shared" si="67"/>
        <v/>
      </c>
      <c r="Y768" s="267" t="str">
        <f t="shared" si="68"/>
        <v/>
      </c>
      <c r="Z768" s="324"/>
    </row>
    <row r="769" spans="1:26">
      <c r="A769" s="324"/>
      <c r="B769" s="323">
        <f>+'Ark1'!C2245</f>
        <v>0</v>
      </c>
      <c r="C769" s="266">
        <f>+'Ark1'!L2245</f>
        <v>0</v>
      </c>
      <c r="D769" s="266" t="s">
        <v>31</v>
      </c>
      <c r="E769" s="266">
        <f>+'Ark1'!AP2245</f>
        <v>0</v>
      </c>
      <c r="F769" s="274" t="e">
        <f>VLOOKUP(E769,RNR!$D$2:$E$38,2)</f>
        <v>#N/A</v>
      </c>
      <c r="G769" s="266" t="str">
        <f>+IF(H769=0,"",'Ark1'!Q2245)</f>
        <v/>
      </c>
      <c r="H769" s="266">
        <f>+'Ark1'!R2245</f>
        <v>0</v>
      </c>
      <c r="I769" s="267" t="str">
        <f>+IF(H769=0,"",'Ark1'!AE2245)</f>
        <v/>
      </c>
      <c r="J769" s="267"/>
      <c r="K769" s="267" t="str">
        <f>+IF(H769=0,"",'Ark1'!AF2245)</f>
        <v/>
      </c>
      <c r="L769" s="268" t="str">
        <f>+IF(H769=0,"",'Ark1'!T2245)</f>
        <v/>
      </c>
      <c r="M769" s="267" t="str">
        <f>+IF(H769=0,"",'Ark1'!U2245)</f>
        <v/>
      </c>
      <c r="N769" s="267"/>
      <c r="O769" s="269" t="str">
        <f>+IF(H769=0,"",'Ark1'!W2245)</f>
        <v/>
      </c>
      <c r="P769" s="269" t="str">
        <f>+IF(H769=0,"",'Ark1'!X2245)</f>
        <v/>
      </c>
      <c r="Q769" s="269" t="str">
        <f>+IF(H769=0,"",'Ark1'!AG2245)</f>
        <v/>
      </c>
      <c r="R769" s="269" t="str">
        <f>+IF(H769=0,"",'Ark1'!AH2245)</f>
        <v/>
      </c>
      <c r="S769" s="269"/>
      <c r="T769" s="269"/>
      <c r="U769" s="269" t="str">
        <f>+IF(H769=0,"",'Ark1'!Y2245)</f>
        <v/>
      </c>
      <c r="V769" s="268" t="str">
        <f>+IF(H769=0,"",'Ark1'!AA2245)</f>
        <v/>
      </c>
      <c r="W769" s="269" t="str">
        <f t="shared" si="66"/>
        <v/>
      </c>
      <c r="X769" s="269" t="str">
        <f t="shared" si="67"/>
        <v/>
      </c>
      <c r="Y769" s="267" t="str">
        <f t="shared" si="68"/>
        <v/>
      </c>
      <c r="Z769" s="324"/>
    </row>
    <row r="770" spans="1:26">
      <c r="A770" s="324"/>
      <c r="B770" s="323">
        <f>+'Ark1'!C2246</f>
        <v>0</v>
      </c>
      <c r="C770" s="266">
        <f>+'Ark1'!L2246</f>
        <v>0</v>
      </c>
      <c r="D770" s="266" t="s">
        <v>31</v>
      </c>
      <c r="E770" s="266">
        <f>+'Ark1'!AP2246</f>
        <v>0</v>
      </c>
      <c r="F770" s="274" t="e">
        <f>VLOOKUP(E770,RNR!$D$2:$E$38,2)</f>
        <v>#N/A</v>
      </c>
      <c r="G770" s="266" t="str">
        <f>+IF(H770=0,"",'Ark1'!Q2246)</f>
        <v/>
      </c>
      <c r="H770" s="266">
        <f>+'Ark1'!R2246</f>
        <v>0</v>
      </c>
      <c r="I770" s="267" t="str">
        <f>+IF(H770=0,"",'Ark1'!AE2246)</f>
        <v/>
      </c>
      <c r="J770" s="267"/>
      <c r="K770" s="267" t="str">
        <f>+IF(H770=0,"",'Ark1'!AF2246)</f>
        <v/>
      </c>
      <c r="L770" s="268" t="str">
        <f>+IF(H770=0,"",'Ark1'!T2246)</f>
        <v/>
      </c>
      <c r="M770" s="267" t="str">
        <f>+IF(H770=0,"",'Ark1'!U2246)</f>
        <v/>
      </c>
      <c r="N770" s="267"/>
      <c r="O770" s="269" t="str">
        <f>+IF(H770=0,"",'Ark1'!W2246)</f>
        <v/>
      </c>
      <c r="P770" s="269" t="str">
        <f>+IF(H770=0,"",'Ark1'!X2246)</f>
        <v/>
      </c>
      <c r="Q770" s="269" t="str">
        <f>+IF(H770=0,"",'Ark1'!AG2246)</f>
        <v/>
      </c>
      <c r="R770" s="269" t="str">
        <f>+IF(H770=0,"",'Ark1'!AH2246)</f>
        <v/>
      </c>
      <c r="S770" s="269"/>
      <c r="T770" s="269"/>
      <c r="U770" s="269" t="str">
        <f>+IF(H770=0,"",'Ark1'!Y2246)</f>
        <v/>
      </c>
      <c r="V770" s="268" t="str">
        <f>+IF(H770=0,"",'Ark1'!AA2246)</f>
        <v/>
      </c>
      <c r="W770" s="269" t="str">
        <f t="shared" si="66"/>
        <v/>
      </c>
      <c r="X770" s="269" t="str">
        <f t="shared" si="67"/>
        <v/>
      </c>
      <c r="Y770" s="267" t="str">
        <f t="shared" si="68"/>
        <v/>
      </c>
      <c r="Z770" s="324"/>
    </row>
    <row r="771" spans="1:26">
      <c r="A771" s="324"/>
      <c r="B771" s="323">
        <f>+'Ark1'!C2247</f>
        <v>0</v>
      </c>
      <c r="C771" s="266">
        <f>+'Ark1'!L2247</f>
        <v>0</v>
      </c>
      <c r="D771" s="266" t="s">
        <v>31</v>
      </c>
      <c r="E771" s="266">
        <f>+'Ark1'!AP2247</f>
        <v>0</v>
      </c>
      <c r="F771" s="274" t="e">
        <f>VLOOKUP(E771,RNR!$D$2:$E$38,2)</f>
        <v>#N/A</v>
      </c>
      <c r="G771" s="266" t="str">
        <f>+IF(H771=0,"",'Ark1'!Q2247)</f>
        <v/>
      </c>
      <c r="H771" s="266">
        <f>+'Ark1'!R2247</f>
        <v>0</v>
      </c>
      <c r="I771" s="267" t="str">
        <f>+IF(H771=0,"",'Ark1'!AE2247)</f>
        <v/>
      </c>
      <c r="J771" s="267"/>
      <c r="K771" s="267" t="str">
        <f>+IF(H771=0,"",'Ark1'!AF2247)</f>
        <v/>
      </c>
      <c r="L771" s="268" t="str">
        <f>+IF(H771=0,"",'Ark1'!T2247)</f>
        <v/>
      </c>
      <c r="M771" s="267" t="str">
        <f>+IF(H771=0,"",'Ark1'!U2247)</f>
        <v/>
      </c>
      <c r="N771" s="267"/>
      <c r="O771" s="269" t="str">
        <f>+IF(H771=0,"",'Ark1'!W2247)</f>
        <v/>
      </c>
      <c r="P771" s="269" t="str">
        <f>+IF(H771=0,"",'Ark1'!X2247)</f>
        <v/>
      </c>
      <c r="Q771" s="269" t="str">
        <f>+IF(H771=0,"",'Ark1'!AG2247)</f>
        <v/>
      </c>
      <c r="R771" s="269" t="str">
        <f>+IF(H771=0,"",'Ark1'!AH2247)</f>
        <v/>
      </c>
      <c r="S771" s="269"/>
      <c r="T771" s="269"/>
      <c r="U771" s="269" t="str">
        <f>+IF(H771=0,"",'Ark1'!Y2247)</f>
        <v/>
      </c>
      <c r="V771" s="268" t="str">
        <f>+IF(H771=0,"",'Ark1'!AA2247)</f>
        <v/>
      </c>
      <c r="W771" s="269" t="str">
        <f t="shared" si="66"/>
        <v/>
      </c>
      <c r="X771" s="269" t="str">
        <f t="shared" si="67"/>
        <v/>
      </c>
      <c r="Y771" s="267" t="str">
        <f t="shared" si="68"/>
        <v/>
      </c>
      <c r="Z771" s="324"/>
    </row>
    <row r="772" spans="1:26">
      <c r="A772" s="324"/>
      <c r="B772" s="323">
        <f>+'Ark1'!C2248</f>
        <v>0</v>
      </c>
      <c r="C772" s="266">
        <f>+'Ark1'!L2248</f>
        <v>0</v>
      </c>
      <c r="D772" s="266" t="s">
        <v>31</v>
      </c>
      <c r="E772" s="266">
        <f>+'Ark1'!AP2248</f>
        <v>0</v>
      </c>
      <c r="F772" s="274" t="e">
        <f>VLOOKUP(E772,RNR!$D$2:$E$38,2)</f>
        <v>#N/A</v>
      </c>
      <c r="G772" s="266" t="str">
        <f>+IF(H772=0,"",'Ark1'!Q2248)</f>
        <v/>
      </c>
      <c r="H772" s="266">
        <f>+'Ark1'!R2248</f>
        <v>0</v>
      </c>
      <c r="I772" s="267" t="str">
        <f>+IF(H772=0,"",'Ark1'!AE2248)</f>
        <v/>
      </c>
      <c r="J772" s="267"/>
      <c r="K772" s="267" t="str">
        <f>+IF(H772=0,"",'Ark1'!AF2248)</f>
        <v/>
      </c>
      <c r="L772" s="268" t="str">
        <f>+IF(H772=0,"",'Ark1'!T2248)</f>
        <v/>
      </c>
      <c r="M772" s="267" t="str">
        <f>+IF(H772=0,"",'Ark1'!U2248)</f>
        <v/>
      </c>
      <c r="N772" s="267"/>
      <c r="O772" s="269" t="str">
        <f>+IF(H772=0,"",'Ark1'!W2248)</f>
        <v/>
      </c>
      <c r="P772" s="269" t="str">
        <f>+IF(H772=0,"",'Ark1'!X2248)</f>
        <v/>
      </c>
      <c r="Q772" s="269" t="str">
        <f>+IF(H772=0,"",'Ark1'!AG2248)</f>
        <v/>
      </c>
      <c r="R772" s="269" t="str">
        <f>+IF(H772=0,"",'Ark1'!AH2248)</f>
        <v/>
      </c>
      <c r="S772" s="269"/>
      <c r="T772" s="269"/>
      <c r="U772" s="269" t="str">
        <f>+IF(H772=0,"",'Ark1'!Y2248)</f>
        <v/>
      </c>
      <c r="V772" s="268" t="str">
        <f>+IF(H772=0,"",'Ark1'!AA2248)</f>
        <v/>
      </c>
      <c r="W772" s="269" t="str">
        <f t="shared" si="66"/>
        <v/>
      </c>
      <c r="X772" s="269" t="str">
        <f t="shared" si="67"/>
        <v/>
      </c>
      <c r="Y772" s="267" t="str">
        <f t="shared" si="68"/>
        <v/>
      </c>
      <c r="Z772" s="324"/>
    </row>
    <row r="773" spans="1:26">
      <c r="A773" s="324"/>
      <c r="B773" s="323">
        <f>+'Ark1'!C2249</f>
        <v>0</v>
      </c>
      <c r="C773" s="266">
        <f>+'Ark1'!L2249</f>
        <v>0</v>
      </c>
      <c r="D773" s="266" t="s">
        <v>31</v>
      </c>
      <c r="E773" s="266">
        <f>+'Ark1'!AP2249</f>
        <v>0</v>
      </c>
      <c r="F773" s="274" t="e">
        <f>VLOOKUP(E773,RNR!$D$2:$E$38,2)</f>
        <v>#N/A</v>
      </c>
      <c r="G773" s="266" t="str">
        <f>+IF(H773=0,"",'Ark1'!Q2249)</f>
        <v/>
      </c>
      <c r="H773" s="266">
        <f>+'Ark1'!R2249</f>
        <v>0</v>
      </c>
      <c r="I773" s="267" t="str">
        <f>+IF(H773=0,"",'Ark1'!AE2249)</f>
        <v/>
      </c>
      <c r="J773" s="267"/>
      <c r="K773" s="267" t="str">
        <f>+IF(H773=0,"",'Ark1'!AF2249)</f>
        <v/>
      </c>
      <c r="L773" s="268" t="str">
        <f>+IF(H773=0,"",'Ark1'!T2249)</f>
        <v/>
      </c>
      <c r="M773" s="267" t="str">
        <f>+IF(H773=0,"",'Ark1'!U2249)</f>
        <v/>
      </c>
      <c r="N773" s="267"/>
      <c r="O773" s="269" t="str">
        <f>+IF(H773=0,"",'Ark1'!W2249)</f>
        <v/>
      </c>
      <c r="P773" s="269" t="str">
        <f>+IF(H773=0,"",'Ark1'!X2249)</f>
        <v/>
      </c>
      <c r="Q773" s="269" t="str">
        <f>+IF(H773=0,"",'Ark1'!AG2249)</f>
        <v/>
      </c>
      <c r="R773" s="269" t="str">
        <f>+IF(H773=0,"",'Ark1'!AH2249)</f>
        <v/>
      </c>
      <c r="S773" s="269"/>
      <c r="T773" s="269"/>
      <c r="U773" s="269" t="str">
        <f>+IF(H773=0,"",'Ark1'!Y2249)</f>
        <v/>
      </c>
      <c r="V773" s="268" t="str">
        <f>+IF(H773=0,"",'Ark1'!AA2249)</f>
        <v/>
      </c>
      <c r="W773" s="269" t="str">
        <f t="shared" si="66"/>
        <v/>
      </c>
      <c r="X773" s="269" t="str">
        <f t="shared" si="67"/>
        <v/>
      </c>
      <c r="Y773" s="267" t="str">
        <f t="shared" si="68"/>
        <v/>
      </c>
      <c r="Z773" s="324"/>
    </row>
    <row r="774" spans="1:26">
      <c r="A774" s="324"/>
      <c r="B774" s="323">
        <f>+'Ark1'!C2250</f>
        <v>0</v>
      </c>
      <c r="C774" s="266">
        <f>+'Ark1'!L2250</f>
        <v>0</v>
      </c>
      <c r="D774" s="266" t="s">
        <v>31</v>
      </c>
      <c r="E774" s="266">
        <f>+'Ark1'!AP2250</f>
        <v>0</v>
      </c>
      <c r="F774" s="274" t="e">
        <f>VLOOKUP(E774,RNR!$D$2:$E$38,2)</f>
        <v>#N/A</v>
      </c>
      <c r="G774" s="266" t="str">
        <f>+IF(H774=0,"",'Ark1'!Q2250)</f>
        <v/>
      </c>
      <c r="H774" s="266">
        <f>+'Ark1'!R2250</f>
        <v>0</v>
      </c>
      <c r="I774" s="267" t="str">
        <f>+IF(H774=0,"",'Ark1'!AE2250)</f>
        <v/>
      </c>
      <c r="J774" s="267"/>
      <c r="K774" s="267" t="str">
        <f>+IF(H774=0,"",'Ark1'!AF2250)</f>
        <v/>
      </c>
      <c r="L774" s="268" t="str">
        <f>+IF(H774=0,"",'Ark1'!T2250)</f>
        <v/>
      </c>
      <c r="M774" s="267" t="str">
        <f>+IF(H774=0,"",'Ark1'!U2250)</f>
        <v/>
      </c>
      <c r="N774" s="267"/>
      <c r="O774" s="269" t="str">
        <f>+IF(H774=0,"",'Ark1'!W2250)</f>
        <v/>
      </c>
      <c r="P774" s="269" t="str">
        <f>+IF(H774=0,"",'Ark1'!X2250)</f>
        <v/>
      </c>
      <c r="Q774" s="269" t="str">
        <f>+IF(H774=0,"",'Ark1'!AG2250)</f>
        <v/>
      </c>
      <c r="R774" s="269" t="str">
        <f>+IF(H774=0,"",'Ark1'!AH2250)</f>
        <v/>
      </c>
      <c r="S774" s="269"/>
      <c r="T774" s="269"/>
      <c r="U774" s="269" t="str">
        <f>+IF(H774=0,"",'Ark1'!Y2250)</f>
        <v/>
      </c>
      <c r="V774" s="268" t="str">
        <f>+IF(H774=0,"",'Ark1'!AA2250)</f>
        <v/>
      </c>
      <c r="W774" s="269" t="str">
        <f t="shared" si="66"/>
        <v/>
      </c>
      <c r="X774" s="269" t="str">
        <f t="shared" si="67"/>
        <v/>
      </c>
      <c r="Y774" s="267" t="str">
        <f t="shared" si="68"/>
        <v/>
      </c>
      <c r="Z774" s="324"/>
    </row>
    <row r="775" spans="1:26">
      <c r="A775" s="324"/>
      <c r="B775" s="323">
        <f>+'Ark1'!C2251</f>
        <v>0</v>
      </c>
      <c r="C775" s="266">
        <f>+'Ark1'!L2251</f>
        <v>0</v>
      </c>
      <c r="D775" s="266" t="s">
        <v>31</v>
      </c>
      <c r="E775" s="266">
        <f>+'Ark1'!AP2251</f>
        <v>0</v>
      </c>
      <c r="F775" s="274" t="e">
        <f>VLOOKUP(E775,RNR!$D$2:$E$38,2)</f>
        <v>#N/A</v>
      </c>
      <c r="G775" s="266" t="str">
        <f>+IF(H775=0,"",'Ark1'!Q2251)</f>
        <v/>
      </c>
      <c r="H775" s="266">
        <f>+'Ark1'!R2251</f>
        <v>0</v>
      </c>
      <c r="I775" s="267" t="str">
        <f>+IF(H775=0,"",'Ark1'!AE2251)</f>
        <v/>
      </c>
      <c r="J775" s="267"/>
      <c r="K775" s="267" t="str">
        <f>+IF(H775=0,"",'Ark1'!AF2251)</f>
        <v/>
      </c>
      <c r="L775" s="268" t="str">
        <f>+IF(H775=0,"",'Ark1'!T2251)</f>
        <v/>
      </c>
      <c r="M775" s="267" t="str">
        <f>+IF(H775=0,"",'Ark1'!U2251)</f>
        <v/>
      </c>
      <c r="N775" s="267"/>
      <c r="O775" s="269" t="str">
        <f>+IF(H775=0,"",'Ark1'!W2251)</f>
        <v/>
      </c>
      <c r="P775" s="269" t="str">
        <f>+IF(H775=0,"",'Ark1'!X2251)</f>
        <v/>
      </c>
      <c r="Q775" s="269" t="str">
        <f>+IF(H775=0,"",'Ark1'!AG2251)</f>
        <v/>
      </c>
      <c r="R775" s="269" t="str">
        <f>+IF(H775=0,"",'Ark1'!AH2251)</f>
        <v/>
      </c>
      <c r="S775" s="269"/>
      <c r="T775" s="269"/>
      <c r="U775" s="269" t="str">
        <f>+IF(H775=0,"",'Ark1'!Y2251)</f>
        <v/>
      </c>
      <c r="V775" s="268" t="str">
        <f>+IF(H775=0,"",'Ark1'!AA2251)</f>
        <v/>
      </c>
      <c r="W775" s="269" t="str">
        <f t="shared" si="66"/>
        <v/>
      </c>
      <c r="X775" s="269" t="str">
        <f t="shared" si="67"/>
        <v/>
      </c>
      <c r="Y775" s="267" t="str">
        <f t="shared" si="68"/>
        <v/>
      </c>
      <c r="Z775" s="324"/>
    </row>
    <row r="776" spans="1:26">
      <c r="A776" s="324"/>
      <c r="B776" s="323">
        <f>+'Ark1'!C2252</f>
        <v>0</v>
      </c>
      <c r="C776" s="266">
        <f>+'Ark1'!L2252</f>
        <v>0</v>
      </c>
      <c r="D776" s="266" t="s">
        <v>31</v>
      </c>
      <c r="E776" s="266">
        <f>+'Ark1'!AP2252</f>
        <v>0</v>
      </c>
      <c r="F776" s="274" t="e">
        <f>VLOOKUP(E776,RNR!$D$2:$E$38,2)</f>
        <v>#N/A</v>
      </c>
      <c r="G776" s="266" t="str">
        <f>+IF(H776=0,"",'Ark1'!Q2252)</f>
        <v/>
      </c>
      <c r="H776" s="266">
        <f>+'Ark1'!R2252</f>
        <v>0</v>
      </c>
      <c r="I776" s="267" t="str">
        <f>+IF(H776=0,"",'Ark1'!AE2252)</f>
        <v/>
      </c>
      <c r="J776" s="267"/>
      <c r="K776" s="267" t="str">
        <f>+IF(H776=0,"",'Ark1'!AF2252)</f>
        <v/>
      </c>
      <c r="L776" s="268" t="str">
        <f>+IF(H776=0,"",'Ark1'!T2252)</f>
        <v/>
      </c>
      <c r="M776" s="267" t="str">
        <f>+IF(H776=0,"",'Ark1'!U2252)</f>
        <v/>
      </c>
      <c r="N776" s="267"/>
      <c r="O776" s="269" t="str">
        <f>+IF(H776=0,"",'Ark1'!W2252)</f>
        <v/>
      </c>
      <c r="P776" s="269" t="str">
        <f>+IF(H776=0,"",'Ark1'!X2252)</f>
        <v/>
      </c>
      <c r="Q776" s="269" t="str">
        <f>+IF(H776=0,"",'Ark1'!AG2252)</f>
        <v/>
      </c>
      <c r="R776" s="269" t="str">
        <f>+IF(H776=0,"",'Ark1'!AH2252)</f>
        <v/>
      </c>
      <c r="S776" s="269"/>
      <c r="T776" s="269"/>
      <c r="U776" s="269" t="str">
        <f>+IF(H776=0,"",'Ark1'!Y2252)</f>
        <v/>
      </c>
      <c r="V776" s="268" t="str">
        <f>+IF(H776=0,"",'Ark1'!AA2252)</f>
        <v/>
      </c>
      <c r="W776" s="269" t="str">
        <f t="shared" si="66"/>
        <v/>
      </c>
      <c r="X776" s="269" t="str">
        <f t="shared" si="67"/>
        <v/>
      </c>
      <c r="Y776" s="267" t="str">
        <f t="shared" si="68"/>
        <v/>
      </c>
      <c r="Z776" s="324"/>
    </row>
    <row r="777" spans="1:26">
      <c r="A777" s="324"/>
      <c r="B777" s="323">
        <f>+'Ark1'!C2253</f>
        <v>0</v>
      </c>
      <c r="C777" s="266">
        <f>+'Ark1'!L2253</f>
        <v>0</v>
      </c>
      <c r="D777" s="266" t="s">
        <v>31</v>
      </c>
      <c r="E777" s="266">
        <f>+'Ark1'!AP2253</f>
        <v>0</v>
      </c>
      <c r="F777" s="274" t="e">
        <f>VLOOKUP(E777,RNR!$D$2:$E$38,2)</f>
        <v>#N/A</v>
      </c>
      <c r="G777" s="266" t="str">
        <f>+IF(H777=0,"",'Ark1'!Q2253)</f>
        <v/>
      </c>
      <c r="H777" s="266">
        <f>+'Ark1'!R2253</f>
        <v>0</v>
      </c>
      <c r="I777" s="267" t="str">
        <f>+IF(H777=0,"",'Ark1'!AE2253)</f>
        <v/>
      </c>
      <c r="J777" s="267"/>
      <c r="K777" s="267" t="str">
        <f>+IF(H777=0,"",'Ark1'!AF2253)</f>
        <v/>
      </c>
      <c r="L777" s="268" t="str">
        <f>+IF(H777=0,"",'Ark1'!T2253)</f>
        <v/>
      </c>
      <c r="M777" s="267" t="str">
        <f>+IF(H777=0,"",'Ark1'!U2253)</f>
        <v/>
      </c>
      <c r="N777" s="267"/>
      <c r="O777" s="269" t="str">
        <f>+IF(H777=0,"",'Ark1'!W2253)</f>
        <v/>
      </c>
      <c r="P777" s="269" t="str">
        <f>+IF(H777=0,"",'Ark1'!X2253)</f>
        <v/>
      </c>
      <c r="Q777" s="269" t="str">
        <f>+IF(H777=0,"",'Ark1'!AG2253)</f>
        <v/>
      </c>
      <c r="R777" s="269" t="str">
        <f>+IF(H777=0,"",'Ark1'!AH2253)</f>
        <v/>
      </c>
      <c r="S777" s="269"/>
      <c r="T777" s="269"/>
      <c r="U777" s="269" t="str">
        <f>+IF(H777=0,"",'Ark1'!Y2253)</f>
        <v/>
      </c>
      <c r="V777" s="268" t="str">
        <f>+IF(H777=0,"",'Ark1'!AA2253)</f>
        <v/>
      </c>
      <c r="W777" s="269" t="str">
        <f t="shared" si="66"/>
        <v/>
      </c>
      <c r="X777" s="269" t="str">
        <f t="shared" si="67"/>
        <v/>
      </c>
      <c r="Y777" s="267" t="str">
        <f t="shared" si="68"/>
        <v/>
      </c>
      <c r="Z777" s="324"/>
    </row>
    <row r="778" spans="1:26">
      <c r="A778" s="324"/>
      <c r="B778" s="323">
        <f>+'Ark1'!C2254</f>
        <v>0</v>
      </c>
      <c r="C778" s="266">
        <f>+'Ark1'!L2254</f>
        <v>0</v>
      </c>
      <c r="D778" s="266" t="s">
        <v>31</v>
      </c>
      <c r="E778" s="266">
        <f>+'Ark1'!AP2254</f>
        <v>0</v>
      </c>
      <c r="F778" s="274" t="e">
        <f>VLOOKUP(E778,RNR!$D$2:$E$38,2)</f>
        <v>#N/A</v>
      </c>
      <c r="G778" s="266" t="str">
        <f>+IF(H778=0,"",'Ark1'!Q2254)</f>
        <v/>
      </c>
      <c r="H778" s="266">
        <f>+'Ark1'!R2254</f>
        <v>0</v>
      </c>
      <c r="I778" s="267" t="str">
        <f>+IF(H778=0,"",'Ark1'!AE2254)</f>
        <v/>
      </c>
      <c r="J778" s="267"/>
      <c r="K778" s="267" t="str">
        <f>+IF(H778=0,"",'Ark1'!AF2254)</f>
        <v/>
      </c>
      <c r="L778" s="268" t="str">
        <f>+IF(H778=0,"",'Ark1'!T2254)</f>
        <v/>
      </c>
      <c r="M778" s="267" t="str">
        <f>+IF(H778=0,"",'Ark1'!U2254)</f>
        <v/>
      </c>
      <c r="N778" s="267"/>
      <c r="O778" s="269" t="str">
        <f>+IF(H778=0,"",'Ark1'!W2254)</f>
        <v/>
      </c>
      <c r="P778" s="269" t="str">
        <f>+IF(H778=0,"",'Ark1'!X2254)</f>
        <v/>
      </c>
      <c r="Q778" s="269" t="str">
        <f>+IF(H778=0,"",'Ark1'!AG2254)</f>
        <v/>
      </c>
      <c r="R778" s="269" t="str">
        <f>+IF(H778=0,"",'Ark1'!AH2254)</f>
        <v/>
      </c>
      <c r="S778" s="269"/>
      <c r="T778" s="269"/>
      <c r="U778" s="269" t="str">
        <f>+IF(H778=0,"",'Ark1'!Y2254)</f>
        <v/>
      </c>
      <c r="V778" s="268" t="str">
        <f>+IF(H778=0,"",'Ark1'!AA2254)</f>
        <v/>
      </c>
      <c r="W778" s="269" t="str">
        <f t="shared" si="66"/>
        <v/>
      </c>
      <c r="X778" s="269" t="str">
        <f t="shared" si="67"/>
        <v/>
      </c>
      <c r="Y778" s="267" t="str">
        <f t="shared" si="68"/>
        <v/>
      </c>
      <c r="Z778" s="324"/>
    </row>
    <row r="779" spans="1:26">
      <c r="A779" s="324"/>
      <c r="B779" s="323">
        <f>+'Ark1'!C2255</f>
        <v>0</v>
      </c>
      <c r="C779" s="266">
        <f>+'Ark1'!L2255</f>
        <v>0</v>
      </c>
      <c r="D779" s="266" t="s">
        <v>31</v>
      </c>
      <c r="E779" s="266">
        <f>+'Ark1'!AP2255</f>
        <v>0</v>
      </c>
      <c r="F779" s="274" t="e">
        <f>VLOOKUP(E779,RNR!$D$2:$E$38,2)</f>
        <v>#N/A</v>
      </c>
      <c r="G779" s="266" t="str">
        <f>+IF(H779=0,"",'Ark1'!Q2255)</f>
        <v/>
      </c>
      <c r="H779" s="266">
        <f>+'Ark1'!R2255</f>
        <v>0</v>
      </c>
      <c r="I779" s="267" t="str">
        <f>+IF(H779=0,"",'Ark1'!AE2255)</f>
        <v/>
      </c>
      <c r="J779" s="267"/>
      <c r="K779" s="267" t="str">
        <f>+IF(H779=0,"",'Ark1'!AF2255)</f>
        <v/>
      </c>
      <c r="L779" s="268" t="str">
        <f>+IF(H779=0,"",'Ark1'!T2255)</f>
        <v/>
      </c>
      <c r="M779" s="267" t="str">
        <f>+IF(H779=0,"",'Ark1'!U2255)</f>
        <v/>
      </c>
      <c r="N779" s="267"/>
      <c r="O779" s="269" t="str">
        <f>+IF(H779=0,"",'Ark1'!W2255)</f>
        <v/>
      </c>
      <c r="P779" s="269" t="str">
        <f>+IF(H779=0,"",'Ark1'!X2255)</f>
        <v/>
      </c>
      <c r="Q779" s="269" t="str">
        <f>+IF(H779=0,"",'Ark1'!AG2255)</f>
        <v/>
      </c>
      <c r="R779" s="269" t="str">
        <f>+IF(H779=0,"",'Ark1'!AH2255)</f>
        <v/>
      </c>
      <c r="S779" s="269"/>
      <c r="T779" s="269"/>
      <c r="U779" s="269" t="str">
        <f>+IF(H779=0,"",'Ark1'!Y2255)</f>
        <v/>
      </c>
      <c r="V779" s="268" t="str">
        <f>+IF(H779=0,"",'Ark1'!AA2255)</f>
        <v/>
      </c>
      <c r="W779" s="269" t="str">
        <f t="shared" si="66"/>
        <v/>
      </c>
      <c r="X779" s="269" t="str">
        <f t="shared" si="67"/>
        <v/>
      </c>
      <c r="Y779" s="267" t="str">
        <f t="shared" si="68"/>
        <v/>
      </c>
      <c r="Z779" s="324"/>
    </row>
    <row r="780" spans="1:26">
      <c r="A780" s="324"/>
      <c r="B780" s="323">
        <f>+'Ark1'!C2256</f>
        <v>0</v>
      </c>
      <c r="C780" s="266">
        <f>+'Ark1'!L2256</f>
        <v>0</v>
      </c>
      <c r="D780" s="266" t="s">
        <v>31</v>
      </c>
      <c r="E780" s="266">
        <f>+'Ark1'!AP2256</f>
        <v>0</v>
      </c>
      <c r="F780" s="274" t="e">
        <f>VLOOKUP(E780,RNR!$D$2:$E$38,2)</f>
        <v>#N/A</v>
      </c>
      <c r="G780" s="266" t="str">
        <f>+IF(H780=0,"",'Ark1'!Q2256)</f>
        <v/>
      </c>
      <c r="H780" s="266">
        <f>+'Ark1'!R2256</f>
        <v>0</v>
      </c>
      <c r="I780" s="267" t="str">
        <f>+IF(H780=0,"",'Ark1'!AE2256)</f>
        <v/>
      </c>
      <c r="J780" s="267"/>
      <c r="K780" s="267" t="str">
        <f>+IF(H780=0,"",'Ark1'!AF2256)</f>
        <v/>
      </c>
      <c r="L780" s="268" t="str">
        <f>+IF(H780=0,"",'Ark1'!T2256)</f>
        <v/>
      </c>
      <c r="M780" s="267" t="str">
        <f>+IF(H780=0,"",'Ark1'!U2256)</f>
        <v/>
      </c>
      <c r="N780" s="267"/>
      <c r="O780" s="269" t="str">
        <f>+IF(H780=0,"",'Ark1'!W2256)</f>
        <v/>
      </c>
      <c r="P780" s="269" t="str">
        <f>+IF(H780=0,"",'Ark1'!X2256)</f>
        <v/>
      </c>
      <c r="Q780" s="269" t="str">
        <f>+IF(H780=0,"",'Ark1'!AG2256)</f>
        <v/>
      </c>
      <c r="R780" s="269" t="str">
        <f>+IF(H780=0,"",'Ark1'!AH2256)</f>
        <v/>
      </c>
      <c r="S780" s="269"/>
      <c r="T780" s="269"/>
      <c r="U780" s="269" t="str">
        <f>+IF(H780=0,"",'Ark1'!Y2256)</f>
        <v/>
      </c>
      <c r="V780" s="268" t="str">
        <f>+IF(H780=0,"",'Ark1'!AA2256)</f>
        <v/>
      </c>
      <c r="W780" s="269" t="str">
        <f t="shared" si="66"/>
        <v/>
      </c>
      <c r="X780" s="269" t="str">
        <f t="shared" si="67"/>
        <v/>
      </c>
      <c r="Y780" s="267" t="str">
        <f t="shared" si="68"/>
        <v/>
      </c>
      <c r="Z780" s="324"/>
    </row>
    <row r="781" spans="1:26">
      <c r="A781" s="324"/>
      <c r="B781" s="323">
        <f>+'Ark1'!C2257</f>
        <v>0</v>
      </c>
      <c r="C781" s="266">
        <f>+'Ark1'!L2257</f>
        <v>0</v>
      </c>
      <c r="D781" s="266" t="s">
        <v>31</v>
      </c>
      <c r="E781" s="266">
        <f>+'Ark1'!AP2257</f>
        <v>0</v>
      </c>
      <c r="F781" s="274" t="e">
        <f>VLOOKUP(E781,RNR!$D$2:$E$38,2)</f>
        <v>#N/A</v>
      </c>
      <c r="G781" s="266" t="str">
        <f>+IF(H781=0,"",'Ark1'!Q2257)</f>
        <v/>
      </c>
      <c r="H781" s="266">
        <f>+'Ark1'!R2257</f>
        <v>0</v>
      </c>
      <c r="I781" s="267" t="str">
        <f>+IF(H781=0,"",'Ark1'!AE2257)</f>
        <v/>
      </c>
      <c r="J781" s="267"/>
      <c r="K781" s="267" t="str">
        <f>+IF(H781=0,"",'Ark1'!AF2257)</f>
        <v/>
      </c>
      <c r="L781" s="268" t="str">
        <f>+IF(H781=0,"",'Ark1'!T2257)</f>
        <v/>
      </c>
      <c r="M781" s="267" t="str">
        <f>+IF(H781=0,"",'Ark1'!U2257)</f>
        <v/>
      </c>
      <c r="N781" s="267"/>
      <c r="O781" s="269" t="str">
        <f>+IF(H781=0,"",'Ark1'!W2257)</f>
        <v/>
      </c>
      <c r="P781" s="269" t="str">
        <f>+IF(H781=0,"",'Ark1'!X2257)</f>
        <v/>
      </c>
      <c r="Q781" s="269" t="str">
        <f>+IF(H781=0,"",'Ark1'!AG2257)</f>
        <v/>
      </c>
      <c r="R781" s="269" t="str">
        <f>+IF(H781=0,"",'Ark1'!AH2257)</f>
        <v/>
      </c>
      <c r="S781" s="269"/>
      <c r="T781" s="269"/>
      <c r="U781" s="269" t="str">
        <f>+IF(H781=0,"",'Ark1'!Y2257)</f>
        <v/>
      </c>
      <c r="V781" s="268" t="str">
        <f>+IF(H781=0,"",'Ark1'!AA2257)</f>
        <v/>
      </c>
      <c r="W781" s="269" t="str">
        <f t="shared" si="66"/>
        <v/>
      </c>
      <c r="X781" s="269" t="str">
        <f t="shared" si="67"/>
        <v/>
      </c>
      <c r="Y781" s="267" t="str">
        <f t="shared" si="68"/>
        <v/>
      </c>
      <c r="Z781" s="324"/>
    </row>
    <row r="782" spans="1:26">
      <c r="A782" s="324"/>
      <c r="B782" s="323">
        <f>+'Ark1'!C2258</f>
        <v>0</v>
      </c>
      <c r="C782" s="266">
        <f>+'Ark1'!L2258</f>
        <v>0</v>
      </c>
      <c r="D782" s="266" t="s">
        <v>31</v>
      </c>
      <c r="E782" s="266">
        <f>+'Ark1'!AP2258</f>
        <v>0</v>
      </c>
      <c r="F782" s="274" t="e">
        <f>VLOOKUP(E782,RNR!$D$2:$E$38,2)</f>
        <v>#N/A</v>
      </c>
      <c r="G782" s="266" t="str">
        <f>+IF(H782=0,"",'Ark1'!Q2258)</f>
        <v/>
      </c>
      <c r="H782" s="266">
        <f>+'Ark1'!R2258</f>
        <v>0</v>
      </c>
      <c r="I782" s="267" t="str">
        <f>+IF(H782=0,"",'Ark1'!AE2258)</f>
        <v/>
      </c>
      <c r="J782" s="267"/>
      <c r="K782" s="267" t="str">
        <f>+IF(H782=0,"",'Ark1'!AF2258)</f>
        <v/>
      </c>
      <c r="L782" s="268" t="str">
        <f>+IF(H782=0,"",'Ark1'!T2258)</f>
        <v/>
      </c>
      <c r="M782" s="267" t="str">
        <f>+IF(H782=0,"",'Ark1'!U2258)</f>
        <v/>
      </c>
      <c r="N782" s="267"/>
      <c r="O782" s="269" t="str">
        <f>+IF(H782=0,"",'Ark1'!W2258)</f>
        <v/>
      </c>
      <c r="P782" s="269" t="str">
        <f>+IF(H782=0,"",'Ark1'!X2258)</f>
        <v/>
      </c>
      <c r="Q782" s="269" t="str">
        <f>+IF(H782=0,"",'Ark1'!AG2258)</f>
        <v/>
      </c>
      <c r="R782" s="269" t="str">
        <f>+IF(H782=0,"",'Ark1'!AH2258)</f>
        <v/>
      </c>
      <c r="S782" s="269"/>
      <c r="T782" s="269"/>
      <c r="U782" s="269" t="str">
        <f>+IF(H782=0,"",'Ark1'!Y2258)</f>
        <v/>
      </c>
      <c r="V782" s="268" t="str">
        <f>+IF(H782=0,"",'Ark1'!AA2258)</f>
        <v/>
      </c>
      <c r="W782" s="269" t="str">
        <f t="shared" si="66"/>
        <v/>
      </c>
      <c r="X782" s="269" t="str">
        <f t="shared" si="67"/>
        <v/>
      </c>
      <c r="Y782" s="267" t="str">
        <f t="shared" si="68"/>
        <v/>
      </c>
      <c r="Z782" s="324"/>
    </row>
    <row r="783" spans="1:26">
      <c r="A783" s="324"/>
      <c r="B783" s="323">
        <f>+'Ark1'!C2259</f>
        <v>0</v>
      </c>
      <c r="C783" s="266">
        <f>+'Ark1'!L2259</f>
        <v>0</v>
      </c>
      <c r="D783" s="266" t="s">
        <v>31</v>
      </c>
      <c r="E783" s="266">
        <f>+'Ark1'!AP2259</f>
        <v>0</v>
      </c>
      <c r="F783" s="274" t="e">
        <f>VLOOKUP(E783,RNR!$D$2:$E$38,2)</f>
        <v>#N/A</v>
      </c>
      <c r="G783" s="266" t="str">
        <f>+IF(H783=0,"",'Ark1'!Q2259)</f>
        <v/>
      </c>
      <c r="H783" s="266">
        <f>+'Ark1'!R2259</f>
        <v>0</v>
      </c>
      <c r="I783" s="267" t="str">
        <f>+IF(H783=0,"",'Ark1'!AE2259)</f>
        <v/>
      </c>
      <c r="J783" s="267"/>
      <c r="K783" s="267" t="str">
        <f>+IF(H783=0,"",'Ark1'!AF2259)</f>
        <v/>
      </c>
      <c r="L783" s="268" t="str">
        <f>+IF(H783=0,"",'Ark1'!T2259)</f>
        <v/>
      </c>
      <c r="M783" s="267" t="str">
        <f>+IF(H783=0,"",'Ark1'!U2259)</f>
        <v/>
      </c>
      <c r="N783" s="267"/>
      <c r="O783" s="269" t="str">
        <f>+IF(H783=0,"",'Ark1'!W2259)</f>
        <v/>
      </c>
      <c r="P783" s="269" t="str">
        <f>+IF(H783=0,"",'Ark1'!X2259)</f>
        <v/>
      </c>
      <c r="Q783" s="269" t="str">
        <f>+IF(H783=0,"",'Ark1'!AG2259)</f>
        <v/>
      </c>
      <c r="R783" s="269" t="str">
        <f>+IF(H783=0,"",'Ark1'!AH2259)</f>
        <v/>
      </c>
      <c r="S783" s="269"/>
      <c r="T783" s="269"/>
      <c r="U783" s="269" t="str">
        <f>+IF(H783=0,"",'Ark1'!Y2259)</f>
        <v/>
      </c>
      <c r="V783" s="268" t="str">
        <f>+IF(H783=0,"",'Ark1'!AA2259)</f>
        <v/>
      </c>
      <c r="W783" s="269" t="str">
        <f t="shared" si="66"/>
        <v/>
      </c>
      <c r="X783" s="269" t="str">
        <f t="shared" si="67"/>
        <v/>
      </c>
      <c r="Y783" s="267" t="str">
        <f t="shared" si="68"/>
        <v/>
      </c>
      <c r="Z783" s="324"/>
    </row>
    <row r="784" spans="1:26">
      <c r="A784" s="324"/>
      <c r="B784" s="323">
        <f>+'Ark1'!C2260</f>
        <v>0</v>
      </c>
      <c r="C784" s="266">
        <f>+'Ark1'!L2260</f>
        <v>0</v>
      </c>
      <c r="D784" s="266" t="s">
        <v>31</v>
      </c>
      <c r="E784" s="266">
        <f>+'Ark1'!AP2260</f>
        <v>0</v>
      </c>
      <c r="F784" s="274" t="e">
        <f>VLOOKUP(E784,RNR!$D$2:$E$38,2)</f>
        <v>#N/A</v>
      </c>
      <c r="G784" s="266" t="str">
        <f>+IF(H784=0,"",'Ark1'!Q2260)</f>
        <v/>
      </c>
      <c r="H784" s="266">
        <f>+'Ark1'!R2260</f>
        <v>0</v>
      </c>
      <c r="I784" s="267" t="str">
        <f>+IF(H784=0,"",'Ark1'!AE2260)</f>
        <v/>
      </c>
      <c r="J784" s="267"/>
      <c r="K784" s="267" t="str">
        <f>+IF(H784=0,"",'Ark1'!AF2260)</f>
        <v/>
      </c>
      <c r="L784" s="268" t="str">
        <f>+IF(H784=0,"",'Ark1'!T2260)</f>
        <v/>
      </c>
      <c r="M784" s="267" t="str">
        <f>+IF(H784=0,"",'Ark1'!U2260)</f>
        <v/>
      </c>
      <c r="N784" s="267"/>
      <c r="O784" s="269" t="str">
        <f>+IF(H784=0,"",'Ark1'!W2260)</f>
        <v/>
      </c>
      <c r="P784" s="269" t="str">
        <f>+IF(H784=0,"",'Ark1'!X2260)</f>
        <v/>
      </c>
      <c r="Q784" s="269" t="str">
        <f>+IF(H784=0,"",'Ark1'!AG2260)</f>
        <v/>
      </c>
      <c r="R784" s="269" t="str">
        <f>+IF(H784=0,"",'Ark1'!AH2260)</f>
        <v/>
      </c>
      <c r="S784" s="269"/>
      <c r="T784" s="269"/>
      <c r="U784" s="269" t="str">
        <f>+IF(H784=0,"",'Ark1'!Y2260)</f>
        <v/>
      </c>
      <c r="V784" s="268" t="str">
        <f>+IF(H784=0,"",'Ark1'!AA2260)</f>
        <v/>
      </c>
      <c r="W784" s="269" t="str">
        <f t="shared" si="66"/>
        <v/>
      </c>
      <c r="X784" s="269" t="str">
        <f t="shared" si="67"/>
        <v/>
      </c>
      <c r="Y784" s="267" t="str">
        <f t="shared" si="68"/>
        <v/>
      </c>
      <c r="Z784" s="324"/>
    </row>
    <row r="785" spans="1:66">
      <c r="A785" s="324"/>
      <c r="B785" s="323">
        <f>+'Ark1'!C2261</f>
        <v>0</v>
      </c>
      <c r="C785" s="266">
        <f>+'Ark1'!L2261</f>
        <v>0</v>
      </c>
      <c r="D785" s="266" t="s">
        <v>31</v>
      </c>
      <c r="E785" s="266">
        <f>+'Ark1'!AP2261</f>
        <v>0</v>
      </c>
      <c r="F785" s="274" t="e">
        <f>VLOOKUP(E785,RNR!$D$2:$E$38,2)</f>
        <v>#N/A</v>
      </c>
      <c r="G785" s="266" t="str">
        <f>+IF(H785=0,"",'Ark1'!Q2261)</f>
        <v/>
      </c>
      <c r="H785" s="266">
        <f>+'Ark1'!R2261</f>
        <v>0</v>
      </c>
      <c r="I785" s="267" t="str">
        <f>+IF(H785=0,"",'Ark1'!AE2261)</f>
        <v/>
      </c>
      <c r="J785" s="267"/>
      <c r="K785" s="267" t="str">
        <f>+IF(H785=0,"",'Ark1'!AF2261)</f>
        <v/>
      </c>
      <c r="L785" s="268" t="str">
        <f>+IF(H785=0,"",'Ark1'!T2261)</f>
        <v/>
      </c>
      <c r="M785" s="267" t="str">
        <f>+IF(H785=0,"",'Ark1'!U2261)</f>
        <v/>
      </c>
      <c r="N785" s="267"/>
      <c r="O785" s="269" t="str">
        <f>+IF(H785=0,"",'Ark1'!W2261)</f>
        <v/>
      </c>
      <c r="P785" s="269" t="str">
        <f>+IF(H785=0,"",'Ark1'!X2261)</f>
        <v/>
      </c>
      <c r="Q785" s="269" t="str">
        <f>+IF(H785=0,"",'Ark1'!AG2261)</f>
        <v/>
      </c>
      <c r="R785" s="269" t="str">
        <f>+IF(H785=0,"",'Ark1'!AH2261)</f>
        <v/>
      </c>
      <c r="S785" s="269"/>
      <c r="T785" s="269"/>
      <c r="U785" s="269" t="str">
        <f>+IF(H785=0,"",'Ark1'!Y2261)</f>
        <v/>
      </c>
      <c r="V785" s="268" t="str">
        <f>+IF(H785=0,"",'Ark1'!AA2261)</f>
        <v/>
      </c>
      <c r="W785" s="269" t="str">
        <f t="shared" si="66"/>
        <v/>
      </c>
      <c r="X785" s="269" t="str">
        <f t="shared" si="67"/>
        <v/>
      </c>
      <c r="Y785" s="267" t="str">
        <f t="shared" si="68"/>
        <v/>
      </c>
      <c r="Z785" s="324"/>
    </row>
    <row r="786" spans="1:66" s="28" customFormat="1">
      <c r="A786" s="324"/>
      <c r="B786" s="324"/>
      <c r="C786" s="324"/>
      <c r="D786" s="324"/>
      <c r="E786" s="324"/>
      <c r="F786" s="274" t="e">
        <f>VLOOKUP(E786,RNR!$D$2:$E$38,2)</f>
        <v>#N/A</v>
      </c>
      <c r="G786" s="324"/>
      <c r="H786" s="324"/>
      <c r="I786" s="325"/>
      <c r="J786" s="325"/>
      <c r="K786" s="325"/>
      <c r="L786" s="326"/>
      <c r="M786" s="325"/>
      <c r="N786" s="325"/>
      <c r="O786" s="327"/>
      <c r="P786" s="327"/>
      <c r="Q786" s="327"/>
      <c r="R786" s="327"/>
      <c r="S786" s="327"/>
      <c r="T786" s="327"/>
      <c r="U786" s="327"/>
      <c r="V786" s="326"/>
      <c r="W786" s="327"/>
      <c r="X786" s="327"/>
      <c r="Y786" s="325"/>
      <c r="Z786" s="324"/>
      <c r="AD786" s="27"/>
      <c r="AG786" s="86"/>
      <c r="AH786" s="86"/>
      <c r="AI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  <c r="BM786" s="86"/>
      <c r="BN786" s="86"/>
    </row>
    <row r="787" spans="1:66" ht="19.8">
      <c r="A787" s="324"/>
      <c r="B787" s="324"/>
      <c r="C787" s="328" t="s">
        <v>0</v>
      </c>
      <c r="D787" s="329"/>
      <c r="E787" s="297" t="str">
        <f>+D185</f>
        <v>O</v>
      </c>
      <c r="F787" s="274" t="e">
        <f>VLOOKUP(E787,RNR!$D$2:$E$38,2)</f>
        <v>#N/A</v>
      </c>
      <c r="G787" s="537">
        <f>SUM(H792:H867)</f>
        <v>0</v>
      </c>
      <c r="H787" s="525"/>
      <c r="I787" s="325"/>
      <c r="J787" s="324"/>
      <c r="K787" s="325"/>
      <c r="L787" s="324"/>
      <c r="M787" s="324"/>
      <c r="N787" s="324"/>
      <c r="O787" s="327"/>
      <c r="P787" s="327"/>
      <c r="Q787" s="324"/>
      <c r="R787" s="327"/>
      <c r="S787" s="327"/>
      <c r="T787" s="327"/>
      <c r="U787" s="327"/>
      <c r="V787" s="324"/>
      <c r="W787" s="324"/>
      <c r="X787" s="327"/>
      <c r="Y787" s="327"/>
      <c r="Z787" s="324"/>
      <c r="AA787" s="249"/>
      <c r="AC787" s="28"/>
      <c r="AD787" s="27"/>
      <c r="AE787" s="250"/>
      <c r="AF787" s="86"/>
      <c r="AJ787" s="86"/>
      <c r="BB787" s="262"/>
    </row>
    <row r="788" spans="1:66" ht="19.8">
      <c r="A788" s="324"/>
      <c r="B788" s="324"/>
      <c r="C788" s="324"/>
      <c r="D788" s="324"/>
      <c r="E788" s="324"/>
      <c r="F788" s="274" t="e">
        <f>VLOOKUP(E788,RNR!$D$2:$E$38,2)</f>
        <v>#N/A</v>
      </c>
      <c r="G788" s="324"/>
      <c r="H788" s="324"/>
      <c r="I788" s="325"/>
      <c r="J788" s="324"/>
      <c r="K788" s="325"/>
      <c r="L788" s="324"/>
      <c r="M788" s="324"/>
      <c r="N788" s="324"/>
      <c r="O788" s="327"/>
      <c r="P788" s="327"/>
      <c r="Q788" s="324"/>
      <c r="R788" s="327"/>
      <c r="S788" s="327"/>
      <c r="T788" s="327"/>
      <c r="U788" s="327"/>
      <c r="V788" s="324"/>
      <c r="W788" s="324"/>
      <c r="X788" s="327"/>
      <c r="Y788" s="330" t="s">
        <v>4</v>
      </c>
      <c r="Z788" s="324"/>
      <c r="AA788" s="249"/>
      <c r="AC788" s="28"/>
      <c r="AD788" s="27"/>
      <c r="AE788" s="250"/>
      <c r="AF788" s="86"/>
      <c r="AJ788" s="86"/>
      <c r="BB788" s="262"/>
    </row>
    <row r="789" spans="1:66" ht="19.8">
      <c r="A789" s="324"/>
      <c r="B789" s="324"/>
      <c r="C789" s="324"/>
      <c r="D789" s="324"/>
      <c r="E789" s="324"/>
      <c r="F789" s="274" t="e">
        <f>VLOOKUP(E789,RNR!$D$2:$E$38,2)</f>
        <v>#N/A</v>
      </c>
      <c r="G789" s="331" t="s">
        <v>4</v>
      </c>
      <c r="H789" s="324"/>
      <c r="I789" s="325"/>
      <c r="J789" s="325"/>
      <c r="K789" s="325"/>
      <c r="L789" s="331" t="s">
        <v>23</v>
      </c>
      <c r="M789" s="325"/>
      <c r="N789" s="325"/>
      <c r="O789" s="327" t="s">
        <v>402</v>
      </c>
      <c r="P789" s="327" t="s">
        <v>402</v>
      </c>
      <c r="Q789" s="332" t="s">
        <v>538</v>
      </c>
      <c r="R789" s="327" t="s">
        <v>402</v>
      </c>
      <c r="S789" s="327"/>
      <c r="T789" s="327"/>
      <c r="U789" s="332" t="s">
        <v>422</v>
      </c>
      <c r="V789" s="324"/>
      <c r="W789" s="331" t="s">
        <v>489</v>
      </c>
      <c r="X789" s="332" t="s">
        <v>77</v>
      </c>
      <c r="Y789" s="330" t="s">
        <v>9</v>
      </c>
      <c r="Z789" s="324"/>
      <c r="AA789" s="249"/>
      <c r="AC789" s="28"/>
      <c r="AD789" s="27"/>
      <c r="AE789" s="250"/>
      <c r="AF789" s="86"/>
      <c r="AJ789" s="86"/>
      <c r="BB789" s="262"/>
    </row>
    <row r="790" spans="1:66" ht="19.8">
      <c r="A790" s="324"/>
      <c r="B790" s="324"/>
      <c r="C790" s="324"/>
      <c r="D790" s="324"/>
      <c r="E790" s="331"/>
      <c r="F790" s="274" t="e">
        <f>VLOOKUP(E790,RNR!$D$2:$E$38,2)</f>
        <v>#N/A</v>
      </c>
      <c r="G790" s="331" t="s">
        <v>487</v>
      </c>
      <c r="H790" s="331" t="s">
        <v>4</v>
      </c>
      <c r="I790" s="330" t="s">
        <v>4</v>
      </c>
      <c r="J790" s="330"/>
      <c r="K790" s="330" t="s">
        <v>1</v>
      </c>
      <c r="L790" s="331" t="s">
        <v>493</v>
      </c>
      <c r="M790" s="330" t="s">
        <v>23</v>
      </c>
      <c r="N790" s="330"/>
      <c r="O790" s="332" t="s">
        <v>585</v>
      </c>
      <c r="P790" s="332" t="s">
        <v>500</v>
      </c>
      <c r="Q790" s="332" t="s">
        <v>563</v>
      </c>
      <c r="R790" s="332" t="s">
        <v>502</v>
      </c>
      <c r="S790" s="332"/>
      <c r="T790" s="332"/>
      <c r="U790" s="332"/>
      <c r="V790" s="331" t="s">
        <v>413</v>
      </c>
      <c r="W790" s="331" t="s">
        <v>498</v>
      </c>
      <c r="X790" s="332" t="s">
        <v>423</v>
      </c>
      <c r="Y790" s="330" t="s">
        <v>70</v>
      </c>
      <c r="Z790" s="324"/>
      <c r="AA790" s="249"/>
      <c r="AC790" s="28"/>
      <c r="AD790" s="27"/>
      <c r="AE790" s="250"/>
      <c r="AF790" s="86"/>
      <c r="AJ790" s="86"/>
      <c r="BB790" s="262"/>
    </row>
    <row r="791" spans="1:66" ht="19.8">
      <c r="A791" s="324"/>
      <c r="B791" s="324"/>
      <c r="C791" s="331" t="s">
        <v>0</v>
      </c>
      <c r="D791" s="331"/>
      <c r="E791" s="331" t="s">
        <v>612</v>
      </c>
      <c r="F791" s="274" t="e">
        <f>VLOOKUP(E791,RNR!$D$2:$E$38,2)</f>
        <v>#N/A</v>
      </c>
      <c r="G791" s="294" t="s">
        <v>488</v>
      </c>
      <c r="H791" s="294" t="s">
        <v>9</v>
      </c>
      <c r="I791" s="295" t="s">
        <v>402</v>
      </c>
      <c r="J791" s="295"/>
      <c r="K791" s="295" t="s">
        <v>402</v>
      </c>
      <c r="L791" s="294" t="s">
        <v>414</v>
      </c>
      <c r="M791" s="295" t="s">
        <v>44</v>
      </c>
      <c r="N791" s="295"/>
      <c r="O791" s="296" t="s">
        <v>561</v>
      </c>
      <c r="P791" s="296" t="s">
        <v>439</v>
      </c>
      <c r="Q791" s="296" t="s">
        <v>495</v>
      </c>
      <c r="R791" s="296" t="s">
        <v>482</v>
      </c>
      <c r="S791" s="296"/>
      <c r="T791" s="296"/>
      <c r="U791" s="296" t="s">
        <v>1</v>
      </c>
      <c r="V791" s="294" t="s">
        <v>414</v>
      </c>
      <c r="W791" s="294" t="s">
        <v>499</v>
      </c>
      <c r="X791" s="296" t="s">
        <v>424</v>
      </c>
      <c r="Y791" s="295" t="s">
        <v>566</v>
      </c>
      <c r="Z791" s="324"/>
      <c r="AA791" s="249"/>
      <c r="AC791" s="28"/>
      <c r="AD791" s="27"/>
      <c r="AE791" s="250"/>
      <c r="AF791" s="86"/>
      <c r="AJ791" s="86"/>
      <c r="BB791" s="262"/>
    </row>
    <row r="792" spans="1:66">
      <c r="A792" s="324"/>
      <c r="B792" s="323">
        <f>+'Ark1'!C2262</f>
        <v>0</v>
      </c>
      <c r="C792" s="266">
        <f>+'Ark1'!L2262</f>
        <v>0</v>
      </c>
      <c r="D792" s="266" t="s">
        <v>400</v>
      </c>
      <c r="E792" s="266">
        <f>+'Ark1'!AP2262</f>
        <v>0</v>
      </c>
      <c r="F792" s="274" t="e">
        <f>VLOOKUP(E792,RNR!$D$2:$E$38,2)</f>
        <v>#N/A</v>
      </c>
      <c r="G792" s="266" t="str">
        <f>+IF(H792=0,"",'Ark1'!Q2262)</f>
        <v/>
      </c>
      <c r="H792" s="266">
        <f>+'Ark1'!R2262</f>
        <v>0</v>
      </c>
      <c r="I792" s="267" t="str">
        <f>+IF(H792=0,"",'Ark1'!AE2262)</f>
        <v/>
      </c>
      <c r="J792" s="267"/>
      <c r="K792" s="267" t="str">
        <f>+IF(H792=0,"",'Ark1'!AF2262)</f>
        <v/>
      </c>
      <c r="L792" s="268" t="str">
        <f>+IF(H792=0,"",'Ark1'!T2262)</f>
        <v/>
      </c>
      <c r="M792" s="267" t="str">
        <f>+IF(H792=0,"",'Ark1'!U2262)</f>
        <v/>
      </c>
      <c r="N792" s="267"/>
      <c r="O792" s="269" t="str">
        <f>+IF(H792=0,"",'Ark1'!W2262)</f>
        <v/>
      </c>
      <c r="P792" s="269" t="str">
        <f>+IF(H792=0,"",'Ark1'!X2262)</f>
        <v/>
      </c>
      <c r="Q792" s="269" t="str">
        <f>+IF(H792=0,"",'Ark1'!AG2262)</f>
        <v/>
      </c>
      <c r="R792" s="269" t="str">
        <f>+IF(H792=0,"",'Ark1'!AH2262)</f>
        <v/>
      </c>
      <c r="S792" s="269"/>
      <c r="T792" s="269"/>
      <c r="U792" s="269" t="str">
        <f>+IF(H792=0,"",'Ark1'!Y2262)</f>
        <v/>
      </c>
      <c r="V792" s="268" t="str">
        <f>+IF(H792=0,"",'Ark1'!AA2262)</f>
        <v/>
      </c>
      <c r="W792" s="269" t="str">
        <f t="shared" ref="W792:W826" si="69">IF(H792=0,"",1000*M792/Q792)</f>
        <v/>
      </c>
      <c r="X792" s="269" t="str">
        <f t="shared" ref="X792:X826" si="70">IF(H792=0,"",M792/C792)</f>
        <v/>
      </c>
      <c r="Y792" s="267" t="str">
        <f t="shared" ref="Y792:Y826" si="71">IF(H792=0,"",H792/G792)</f>
        <v/>
      </c>
      <c r="Z792" s="324"/>
    </row>
    <row r="793" spans="1:66">
      <c r="A793" s="324"/>
      <c r="B793" s="323">
        <f>+'Ark1'!C2263</f>
        <v>0</v>
      </c>
      <c r="C793" s="266">
        <f>+'Ark1'!L2263</f>
        <v>0</v>
      </c>
      <c r="D793" s="266" t="s">
        <v>400</v>
      </c>
      <c r="E793" s="266">
        <f>+'Ark1'!AP2263</f>
        <v>0</v>
      </c>
      <c r="F793" s="274" t="e">
        <f>VLOOKUP(E793,RNR!$D$2:$E$38,2)</f>
        <v>#N/A</v>
      </c>
      <c r="G793" s="266" t="str">
        <f>+IF(H793=0,"",'Ark1'!Q2263)</f>
        <v/>
      </c>
      <c r="H793" s="266">
        <f>+'Ark1'!R2263</f>
        <v>0</v>
      </c>
      <c r="I793" s="267" t="str">
        <f>+IF(H793=0,"",'Ark1'!AE2263)</f>
        <v/>
      </c>
      <c r="J793" s="267"/>
      <c r="K793" s="267" t="str">
        <f>+IF(H793=0,"",'Ark1'!AF2263)</f>
        <v/>
      </c>
      <c r="L793" s="268" t="str">
        <f>+IF(H793=0,"",'Ark1'!T2263)</f>
        <v/>
      </c>
      <c r="M793" s="267" t="str">
        <f>+IF(H793=0,"",'Ark1'!U2263)</f>
        <v/>
      </c>
      <c r="N793" s="267"/>
      <c r="O793" s="269" t="str">
        <f>+IF(H793=0,"",'Ark1'!W2263)</f>
        <v/>
      </c>
      <c r="P793" s="269" t="str">
        <f>+IF(H793=0,"",'Ark1'!X2263)</f>
        <v/>
      </c>
      <c r="Q793" s="269" t="str">
        <f>+IF(H793=0,"",'Ark1'!AG2263)</f>
        <v/>
      </c>
      <c r="R793" s="269" t="str">
        <f>+IF(H793=0,"",'Ark1'!AH2263)</f>
        <v/>
      </c>
      <c r="S793" s="269"/>
      <c r="T793" s="269"/>
      <c r="U793" s="269" t="str">
        <f>+IF(H793=0,"",'Ark1'!Y2263)</f>
        <v/>
      </c>
      <c r="V793" s="268" t="str">
        <f>+IF(H793=0,"",'Ark1'!AA2263)</f>
        <v/>
      </c>
      <c r="W793" s="269" t="str">
        <f t="shared" si="69"/>
        <v/>
      </c>
      <c r="X793" s="269" t="str">
        <f t="shared" si="70"/>
        <v/>
      </c>
      <c r="Y793" s="267" t="str">
        <f t="shared" si="71"/>
        <v/>
      </c>
      <c r="Z793" s="324"/>
    </row>
    <row r="794" spans="1:66">
      <c r="A794" s="324"/>
      <c r="B794" s="323">
        <f>+'Ark1'!C2264</f>
        <v>0</v>
      </c>
      <c r="C794" s="266">
        <f>+'Ark1'!L2264</f>
        <v>0</v>
      </c>
      <c r="D794" s="266" t="s">
        <v>400</v>
      </c>
      <c r="E794" s="266">
        <f>+'Ark1'!AP2264</f>
        <v>0</v>
      </c>
      <c r="F794" s="274" t="e">
        <f>VLOOKUP(E794,RNR!$D$2:$E$38,2)</f>
        <v>#N/A</v>
      </c>
      <c r="G794" s="266" t="str">
        <f>+IF(H794=0,"",'Ark1'!Q2264)</f>
        <v/>
      </c>
      <c r="H794" s="266">
        <f>+'Ark1'!R2264</f>
        <v>0</v>
      </c>
      <c r="I794" s="267" t="str">
        <f>+IF(H794=0,"",'Ark1'!AE2264)</f>
        <v/>
      </c>
      <c r="J794" s="267"/>
      <c r="K794" s="267" t="str">
        <f>+IF(H794=0,"",'Ark1'!AF2264)</f>
        <v/>
      </c>
      <c r="L794" s="268" t="str">
        <f>+IF(H794=0,"",'Ark1'!T2264)</f>
        <v/>
      </c>
      <c r="M794" s="267" t="str">
        <f>+IF(H794=0,"",'Ark1'!U2264)</f>
        <v/>
      </c>
      <c r="N794" s="267"/>
      <c r="O794" s="269" t="str">
        <f>+IF(H794=0,"",'Ark1'!W2264)</f>
        <v/>
      </c>
      <c r="P794" s="269" t="str">
        <f>+IF(H794=0,"",'Ark1'!X2264)</f>
        <v/>
      </c>
      <c r="Q794" s="269" t="str">
        <f>+IF(H794=0,"",'Ark1'!AG2264)</f>
        <v/>
      </c>
      <c r="R794" s="269" t="str">
        <f>+IF(H794=0,"",'Ark1'!AH2264)</f>
        <v/>
      </c>
      <c r="S794" s="269"/>
      <c r="T794" s="269"/>
      <c r="U794" s="269" t="str">
        <f>+IF(H794=0,"",'Ark1'!Y2264)</f>
        <v/>
      </c>
      <c r="V794" s="268" t="str">
        <f>+IF(H794=0,"",'Ark1'!AA2264)</f>
        <v/>
      </c>
      <c r="W794" s="269" t="str">
        <f t="shared" si="69"/>
        <v/>
      </c>
      <c r="X794" s="269" t="str">
        <f t="shared" si="70"/>
        <v/>
      </c>
      <c r="Y794" s="267" t="str">
        <f t="shared" si="71"/>
        <v/>
      </c>
      <c r="Z794" s="324"/>
    </row>
    <row r="795" spans="1:66">
      <c r="A795" s="324"/>
      <c r="B795" s="323">
        <f>+'Ark1'!C2265</f>
        <v>0</v>
      </c>
      <c r="C795" s="266">
        <f>+'Ark1'!L2265</f>
        <v>0</v>
      </c>
      <c r="D795" s="266" t="s">
        <v>400</v>
      </c>
      <c r="E795" s="266">
        <f>+'Ark1'!AP2265</f>
        <v>0</v>
      </c>
      <c r="F795" s="274" t="e">
        <f>VLOOKUP(E795,RNR!$D$2:$E$38,2)</f>
        <v>#N/A</v>
      </c>
      <c r="G795" s="266" t="str">
        <f>+IF(H795=0,"",'Ark1'!Q2265)</f>
        <v/>
      </c>
      <c r="H795" s="266">
        <f>+'Ark1'!R2265</f>
        <v>0</v>
      </c>
      <c r="I795" s="267" t="str">
        <f>+IF(H795=0,"",'Ark1'!AE2265)</f>
        <v/>
      </c>
      <c r="J795" s="267"/>
      <c r="K795" s="267" t="str">
        <f>+IF(H795=0,"",'Ark1'!AF2265)</f>
        <v/>
      </c>
      <c r="L795" s="268" t="str">
        <f>+IF(H795=0,"",'Ark1'!T2265)</f>
        <v/>
      </c>
      <c r="M795" s="267" t="str">
        <f>+IF(H795=0,"",'Ark1'!U2265)</f>
        <v/>
      </c>
      <c r="N795" s="267"/>
      <c r="O795" s="269" t="str">
        <f>+IF(H795=0,"",'Ark1'!W2265)</f>
        <v/>
      </c>
      <c r="P795" s="269" t="str">
        <f>+IF(H795=0,"",'Ark1'!X2265)</f>
        <v/>
      </c>
      <c r="Q795" s="269" t="str">
        <f>+IF(H795=0,"",'Ark1'!AG2265)</f>
        <v/>
      </c>
      <c r="R795" s="269" t="str">
        <f>+IF(H795=0,"",'Ark1'!AH2265)</f>
        <v/>
      </c>
      <c r="S795" s="269"/>
      <c r="T795" s="269"/>
      <c r="U795" s="269" t="str">
        <f>+IF(H795=0,"",'Ark1'!Y2265)</f>
        <v/>
      </c>
      <c r="V795" s="268" t="str">
        <f>+IF(H795=0,"",'Ark1'!AA2265)</f>
        <v/>
      </c>
      <c r="W795" s="269" t="str">
        <f t="shared" si="69"/>
        <v/>
      </c>
      <c r="X795" s="269" t="str">
        <f t="shared" si="70"/>
        <v/>
      </c>
      <c r="Y795" s="267" t="str">
        <f t="shared" si="71"/>
        <v/>
      </c>
      <c r="Z795" s="324"/>
    </row>
    <row r="796" spans="1:66">
      <c r="A796" s="324"/>
      <c r="B796" s="323">
        <f>+'Ark1'!C2266</f>
        <v>0</v>
      </c>
      <c r="C796" s="266">
        <f>+'Ark1'!L2266</f>
        <v>0</v>
      </c>
      <c r="D796" s="266" t="s">
        <v>400</v>
      </c>
      <c r="E796" s="266">
        <f>+'Ark1'!AP2266</f>
        <v>0</v>
      </c>
      <c r="F796" s="274" t="e">
        <f>VLOOKUP(E796,RNR!$D$2:$E$38,2)</f>
        <v>#N/A</v>
      </c>
      <c r="G796" s="266" t="str">
        <f>+IF(H796=0,"",'Ark1'!Q2266)</f>
        <v/>
      </c>
      <c r="H796" s="266">
        <f>+'Ark1'!R2266</f>
        <v>0</v>
      </c>
      <c r="I796" s="267" t="str">
        <f>+IF(H796=0,"",'Ark1'!AE2266)</f>
        <v/>
      </c>
      <c r="J796" s="267"/>
      <c r="K796" s="267" t="str">
        <f>+IF(H796=0,"",'Ark1'!AF2266)</f>
        <v/>
      </c>
      <c r="L796" s="268" t="str">
        <f>+IF(H796=0,"",'Ark1'!T2266)</f>
        <v/>
      </c>
      <c r="M796" s="267" t="str">
        <f>+IF(H796=0,"",'Ark1'!U2266)</f>
        <v/>
      </c>
      <c r="N796" s="267"/>
      <c r="O796" s="269" t="str">
        <f>+IF(H796=0,"",'Ark1'!W2266)</f>
        <v/>
      </c>
      <c r="P796" s="269" t="str">
        <f>+IF(H796=0,"",'Ark1'!X2266)</f>
        <v/>
      </c>
      <c r="Q796" s="269" t="str">
        <f>+IF(H796=0,"",'Ark1'!AG2266)</f>
        <v/>
      </c>
      <c r="R796" s="269" t="str">
        <f>+IF(H796=0,"",'Ark1'!AH2266)</f>
        <v/>
      </c>
      <c r="S796" s="269"/>
      <c r="T796" s="269"/>
      <c r="U796" s="269" t="str">
        <f>+IF(H796=0,"",'Ark1'!Y2266)</f>
        <v/>
      </c>
      <c r="V796" s="268" t="str">
        <f>+IF(H796=0,"",'Ark1'!AA2266)</f>
        <v/>
      </c>
      <c r="W796" s="269" t="str">
        <f t="shared" si="69"/>
        <v/>
      </c>
      <c r="X796" s="269" t="str">
        <f t="shared" si="70"/>
        <v/>
      </c>
      <c r="Y796" s="267" t="str">
        <f t="shared" si="71"/>
        <v/>
      </c>
      <c r="Z796" s="324"/>
    </row>
    <row r="797" spans="1:66">
      <c r="A797" s="324"/>
      <c r="B797" s="323">
        <f>+'Ark1'!C2267</f>
        <v>0</v>
      </c>
      <c r="C797" s="266">
        <f>+'Ark1'!L2267</f>
        <v>0</v>
      </c>
      <c r="D797" s="266" t="s">
        <v>400</v>
      </c>
      <c r="E797" s="266">
        <f>+'Ark1'!AP2267</f>
        <v>0</v>
      </c>
      <c r="F797" s="274" t="e">
        <f>VLOOKUP(E797,RNR!$D$2:$E$38,2)</f>
        <v>#N/A</v>
      </c>
      <c r="G797" s="266" t="str">
        <f>+IF(H797=0,"",'Ark1'!Q2267)</f>
        <v/>
      </c>
      <c r="H797" s="266">
        <f>+'Ark1'!R2267</f>
        <v>0</v>
      </c>
      <c r="I797" s="267" t="str">
        <f>+IF(H797=0,"",'Ark1'!AE2267)</f>
        <v/>
      </c>
      <c r="J797" s="267"/>
      <c r="K797" s="267" t="str">
        <f>+IF(H797=0,"",'Ark1'!AF2267)</f>
        <v/>
      </c>
      <c r="L797" s="268" t="str">
        <f>+IF(H797=0,"",'Ark1'!T2267)</f>
        <v/>
      </c>
      <c r="M797" s="267" t="str">
        <f>+IF(H797=0,"",'Ark1'!U2267)</f>
        <v/>
      </c>
      <c r="N797" s="267"/>
      <c r="O797" s="269" t="str">
        <f>+IF(H797=0,"",'Ark1'!W2267)</f>
        <v/>
      </c>
      <c r="P797" s="269" t="str">
        <f>+IF(H797=0,"",'Ark1'!X2267)</f>
        <v/>
      </c>
      <c r="Q797" s="269" t="str">
        <f>+IF(H797=0,"",'Ark1'!AG2267)</f>
        <v/>
      </c>
      <c r="R797" s="269" t="str">
        <f>+IF(H797=0,"",'Ark1'!AH2267)</f>
        <v/>
      </c>
      <c r="S797" s="269"/>
      <c r="T797" s="269"/>
      <c r="U797" s="269" t="str">
        <f>+IF(H797=0,"",'Ark1'!Y2267)</f>
        <v/>
      </c>
      <c r="V797" s="268" t="str">
        <f>+IF(H797=0,"",'Ark1'!AA2267)</f>
        <v/>
      </c>
      <c r="W797" s="269" t="str">
        <f t="shared" si="69"/>
        <v/>
      </c>
      <c r="X797" s="269" t="str">
        <f t="shared" si="70"/>
        <v/>
      </c>
      <c r="Y797" s="267" t="str">
        <f t="shared" si="71"/>
        <v/>
      </c>
      <c r="Z797" s="324"/>
    </row>
    <row r="798" spans="1:66">
      <c r="A798" s="324"/>
      <c r="B798" s="323">
        <f>+'Ark1'!C2268</f>
        <v>0</v>
      </c>
      <c r="C798" s="266">
        <f>+'Ark1'!L2268</f>
        <v>0</v>
      </c>
      <c r="D798" s="266" t="s">
        <v>400</v>
      </c>
      <c r="E798" s="266">
        <f>+'Ark1'!AP2268</f>
        <v>0</v>
      </c>
      <c r="F798" s="274" t="e">
        <f>VLOOKUP(E798,RNR!$D$2:$E$38,2)</f>
        <v>#N/A</v>
      </c>
      <c r="G798" s="266" t="str">
        <f>+IF(H798=0,"",'Ark1'!Q2268)</f>
        <v/>
      </c>
      <c r="H798" s="266">
        <f>+'Ark1'!R2268</f>
        <v>0</v>
      </c>
      <c r="I798" s="267" t="str">
        <f>+IF(H798=0,"",'Ark1'!AE2268)</f>
        <v/>
      </c>
      <c r="J798" s="267"/>
      <c r="K798" s="267" t="str">
        <f>+IF(H798=0,"",'Ark1'!AF2268)</f>
        <v/>
      </c>
      <c r="L798" s="268" t="str">
        <f>+IF(H798=0,"",'Ark1'!T2268)</f>
        <v/>
      </c>
      <c r="M798" s="267" t="str">
        <f>+IF(H798=0,"",'Ark1'!U2268)</f>
        <v/>
      </c>
      <c r="N798" s="267"/>
      <c r="O798" s="269" t="str">
        <f>+IF(H798=0,"",'Ark1'!W2268)</f>
        <v/>
      </c>
      <c r="P798" s="269" t="str">
        <f>+IF(H798=0,"",'Ark1'!X2268)</f>
        <v/>
      </c>
      <c r="Q798" s="269" t="str">
        <f>+IF(H798=0,"",'Ark1'!AG2268)</f>
        <v/>
      </c>
      <c r="R798" s="269" t="str">
        <f>+IF(H798=0,"",'Ark1'!AH2268)</f>
        <v/>
      </c>
      <c r="S798" s="269"/>
      <c r="T798" s="269"/>
      <c r="U798" s="269" t="str">
        <f>+IF(H798=0,"",'Ark1'!Y2268)</f>
        <v/>
      </c>
      <c r="V798" s="268" t="str">
        <f>+IF(H798=0,"",'Ark1'!AA2268)</f>
        <v/>
      </c>
      <c r="W798" s="269" t="str">
        <f t="shared" si="69"/>
        <v/>
      </c>
      <c r="X798" s="269" t="str">
        <f t="shared" si="70"/>
        <v/>
      </c>
      <c r="Y798" s="267" t="str">
        <f t="shared" si="71"/>
        <v/>
      </c>
      <c r="Z798" s="324"/>
    </row>
    <row r="799" spans="1:66">
      <c r="A799" s="324"/>
      <c r="B799" s="323">
        <f>+'Ark1'!C2269</f>
        <v>0</v>
      </c>
      <c r="C799" s="266">
        <f>+'Ark1'!L2269</f>
        <v>0</v>
      </c>
      <c r="D799" s="266" t="s">
        <v>400</v>
      </c>
      <c r="E799" s="266">
        <f>+'Ark1'!AP2269</f>
        <v>0</v>
      </c>
      <c r="F799" s="274" t="e">
        <f>VLOOKUP(E799,RNR!$D$2:$E$38,2)</f>
        <v>#N/A</v>
      </c>
      <c r="G799" s="266" t="str">
        <f>+IF(H799=0,"",'Ark1'!Q2269)</f>
        <v/>
      </c>
      <c r="H799" s="266">
        <f>+'Ark1'!R2269</f>
        <v>0</v>
      </c>
      <c r="I799" s="267" t="str">
        <f>+IF(H799=0,"",'Ark1'!AE2269)</f>
        <v/>
      </c>
      <c r="J799" s="267"/>
      <c r="K799" s="267" t="str">
        <f>+IF(H799=0,"",'Ark1'!AF2269)</f>
        <v/>
      </c>
      <c r="L799" s="268" t="str">
        <f>+IF(H799=0,"",'Ark1'!T2269)</f>
        <v/>
      </c>
      <c r="M799" s="267" t="str">
        <f>+IF(H799=0,"",'Ark1'!U2269)</f>
        <v/>
      </c>
      <c r="N799" s="267"/>
      <c r="O799" s="269" t="str">
        <f>+IF(H799=0,"",'Ark1'!W2269)</f>
        <v/>
      </c>
      <c r="P799" s="269" t="str">
        <f>+IF(H799=0,"",'Ark1'!X2269)</f>
        <v/>
      </c>
      <c r="Q799" s="269" t="str">
        <f>+IF(H799=0,"",'Ark1'!AG2269)</f>
        <v/>
      </c>
      <c r="R799" s="269" t="str">
        <f>+IF(H799=0,"",'Ark1'!AH2269)</f>
        <v/>
      </c>
      <c r="S799" s="269"/>
      <c r="T799" s="269"/>
      <c r="U799" s="269" t="str">
        <f>+IF(H799=0,"",'Ark1'!Y2269)</f>
        <v/>
      </c>
      <c r="V799" s="268" t="str">
        <f>+IF(H799=0,"",'Ark1'!AA2269)</f>
        <v/>
      </c>
      <c r="W799" s="269" t="str">
        <f t="shared" si="69"/>
        <v/>
      </c>
      <c r="X799" s="269" t="str">
        <f t="shared" si="70"/>
        <v/>
      </c>
      <c r="Y799" s="267" t="str">
        <f t="shared" si="71"/>
        <v/>
      </c>
      <c r="Z799" s="324"/>
    </row>
    <row r="800" spans="1:66">
      <c r="A800" s="324"/>
      <c r="B800" s="323">
        <f>+'Ark1'!C2270</f>
        <v>0</v>
      </c>
      <c r="C800" s="266">
        <f>+'Ark1'!L2270</f>
        <v>0</v>
      </c>
      <c r="D800" s="266" t="s">
        <v>400</v>
      </c>
      <c r="E800" s="266">
        <f>+'Ark1'!AP2270</f>
        <v>0</v>
      </c>
      <c r="F800" s="274" t="e">
        <f>VLOOKUP(E800,RNR!$D$2:$E$38,2)</f>
        <v>#N/A</v>
      </c>
      <c r="G800" s="266" t="str">
        <f>+IF(H800=0,"",'Ark1'!Q2270)</f>
        <v/>
      </c>
      <c r="H800" s="266">
        <f>+'Ark1'!R2270</f>
        <v>0</v>
      </c>
      <c r="I800" s="267" t="str">
        <f>+IF(H800=0,"",'Ark1'!AE2270)</f>
        <v/>
      </c>
      <c r="J800" s="267"/>
      <c r="K800" s="267" t="str">
        <f>+IF(H800=0,"",'Ark1'!AF2270)</f>
        <v/>
      </c>
      <c r="L800" s="268" t="str">
        <f>+IF(H800=0,"",'Ark1'!T2270)</f>
        <v/>
      </c>
      <c r="M800" s="267" t="str">
        <f>+IF(H800=0,"",'Ark1'!U2270)</f>
        <v/>
      </c>
      <c r="N800" s="267"/>
      <c r="O800" s="269" t="str">
        <f>+IF(H800=0,"",'Ark1'!W2270)</f>
        <v/>
      </c>
      <c r="P800" s="269" t="str">
        <f>+IF(H800=0,"",'Ark1'!X2270)</f>
        <v/>
      </c>
      <c r="Q800" s="269" t="str">
        <f>+IF(H800=0,"",'Ark1'!AG2270)</f>
        <v/>
      </c>
      <c r="R800" s="269" t="str">
        <f>+IF(H800=0,"",'Ark1'!AH2270)</f>
        <v/>
      </c>
      <c r="S800" s="269"/>
      <c r="T800" s="269"/>
      <c r="U800" s="269" t="str">
        <f>+IF(H800=0,"",'Ark1'!Y2270)</f>
        <v/>
      </c>
      <c r="V800" s="268" t="str">
        <f>+IF(H800=0,"",'Ark1'!AA2270)</f>
        <v/>
      </c>
      <c r="W800" s="269" t="str">
        <f t="shared" si="69"/>
        <v/>
      </c>
      <c r="X800" s="269" t="str">
        <f t="shared" si="70"/>
        <v/>
      </c>
      <c r="Y800" s="267" t="str">
        <f t="shared" si="71"/>
        <v/>
      </c>
      <c r="Z800" s="324"/>
    </row>
    <row r="801" spans="1:26">
      <c r="A801" s="324"/>
      <c r="B801" s="323">
        <f>+'Ark1'!C2271</f>
        <v>0</v>
      </c>
      <c r="C801" s="266">
        <f>+'Ark1'!L2271</f>
        <v>0</v>
      </c>
      <c r="D801" s="266" t="s">
        <v>400</v>
      </c>
      <c r="E801" s="266">
        <f>+'Ark1'!AP2271</f>
        <v>0</v>
      </c>
      <c r="F801" s="274" t="e">
        <f>VLOOKUP(E801,RNR!$D$2:$E$38,2)</f>
        <v>#N/A</v>
      </c>
      <c r="G801" s="266" t="str">
        <f>+IF(H801=0,"",'Ark1'!Q2271)</f>
        <v/>
      </c>
      <c r="H801" s="266">
        <f>+'Ark1'!R2271</f>
        <v>0</v>
      </c>
      <c r="I801" s="267" t="str">
        <f>+IF(H801=0,"",'Ark1'!AE2271)</f>
        <v/>
      </c>
      <c r="J801" s="267"/>
      <c r="K801" s="267" t="str">
        <f>+IF(H801=0,"",'Ark1'!AF2271)</f>
        <v/>
      </c>
      <c r="L801" s="268" t="str">
        <f>+IF(H801=0,"",'Ark1'!T2271)</f>
        <v/>
      </c>
      <c r="M801" s="267" t="str">
        <f>+IF(H801=0,"",'Ark1'!U2271)</f>
        <v/>
      </c>
      <c r="N801" s="267"/>
      <c r="O801" s="269" t="str">
        <f>+IF(H801=0,"",'Ark1'!W2271)</f>
        <v/>
      </c>
      <c r="P801" s="269" t="str">
        <f>+IF(H801=0,"",'Ark1'!X2271)</f>
        <v/>
      </c>
      <c r="Q801" s="269" t="str">
        <f>+IF(H801=0,"",'Ark1'!AG2271)</f>
        <v/>
      </c>
      <c r="R801" s="269" t="str">
        <f>+IF(H801=0,"",'Ark1'!AH2271)</f>
        <v/>
      </c>
      <c r="S801" s="269"/>
      <c r="T801" s="269"/>
      <c r="U801" s="269" t="str">
        <f>+IF(H801=0,"",'Ark1'!Y2271)</f>
        <v/>
      </c>
      <c r="V801" s="268" t="str">
        <f>+IF(H801=0,"",'Ark1'!AA2271)</f>
        <v/>
      </c>
      <c r="W801" s="269" t="str">
        <f t="shared" si="69"/>
        <v/>
      </c>
      <c r="X801" s="269" t="str">
        <f t="shared" si="70"/>
        <v/>
      </c>
      <c r="Y801" s="267" t="str">
        <f t="shared" si="71"/>
        <v/>
      </c>
      <c r="Z801" s="324"/>
    </row>
    <row r="802" spans="1:26">
      <c r="A802" s="324"/>
      <c r="B802" s="323">
        <f>+'Ark1'!C2272</f>
        <v>0</v>
      </c>
      <c r="C802" s="266">
        <f>+'Ark1'!L2272</f>
        <v>0</v>
      </c>
      <c r="D802" s="266" t="s">
        <v>400</v>
      </c>
      <c r="E802" s="266">
        <f>+'Ark1'!AP2272</f>
        <v>0</v>
      </c>
      <c r="F802" s="274" t="e">
        <f>VLOOKUP(E802,RNR!$D$2:$E$38,2)</f>
        <v>#N/A</v>
      </c>
      <c r="G802" s="266" t="str">
        <f>+IF(H802=0,"",'Ark1'!Q2272)</f>
        <v/>
      </c>
      <c r="H802" s="266">
        <f>+'Ark1'!R2272</f>
        <v>0</v>
      </c>
      <c r="I802" s="267" t="str">
        <f>+IF(H802=0,"",'Ark1'!AE2272)</f>
        <v/>
      </c>
      <c r="J802" s="267"/>
      <c r="K802" s="267" t="str">
        <f>+IF(H802=0,"",'Ark1'!AF2272)</f>
        <v/>
      </c>
      <c r="L802" s="268" t="str">
        <f>+IF(H802=0,"",'Ark1'!T2272)</f>
        <v/>
      </c>
      <c r="M802" s="267" t="str">
        <f>+IF(H802=0,"",'Ark1'!U2272)</f>
        <v/>
      </c>
      <c r="N802" s="267"/>
      <c r="O802" s="269" t="str">
        <f>+IF(H802=0,"",'Ark1'!W2272)</f>
        <v/>
      </c>
      <c r="P802" s="269" t="str">
        <f>+IF(H802=0,"",'Ark1'!X2272)</f>
        <v/>
      </c>
      <c r="Q802" s="269" t="str">
        <f>+IF(H802=0,"",'Ark1'!AG2272)</f>
        <v/>
      </c>
      <c r="R802" s="269" t="str">
        <f>+IF(H802=0,"",'Ark1'!AH2272)</f>
        <v/>
      </c>
      <c r="S802" s="269"/>
      <c r="T802" s="269"/>
      <c r="U802" s="269" t="str">
        <f>+IF(H802=0,"",'Ark1'!Y2272)</f>
        <v/>
      </c>
      <c r="V802" s="268" t="str">
        <f>+IF(H802=0,"",'Ark1'!AA2272)</f>
        <v/>
      </c>
      <c r="W802" s="269" t="str">
        <f t="shared" si="69"/>
        <v/>
      </c>
      <c r="X802" s="269" t="str">
        <f t="shared" si="70"/>
        <v/>
      </c>
      <c r="Y802" s="267" t="str">
        <f t="shared" si="71"/>
        <v/>
      </c>
      <c r="Z802" s="324"/>
    </row>
    <row r="803" spans="1:26">
      <c r="A803" s="324"/>
      <c r="B803" s="323">
        <f>+'Ark1'!C2273</f>
        <v>0</v>
      </c>
      <c r="C803" s="266">
        <f>+'Ark1'!L2273</f>
        <v>0</v>
      </c>
      <c r="D803" s="266" t="s">
        <v>400</v>
      </c>
      <c r="E803" s="266">
        <f>+'Ark1'!AP2273</f>
        <v>0</v>
      </c>
      <c r="F803" s="274" t="e">
        <f>VLOOKUP(E803,RNR!$D$2:$E$38,2)</f>
        <v>#N/A</v>
      </c>
      <c r="G803" s="266" t="str">
        <f>+IF(H803=0,"",'Ark1'!Q2273)</f>
        <v/>
      </c>
      <c r="H803" s="266">
        <f>+'Ark1'!R2273</f>
        <v>0</v>
      </c>
      <c r="I803" s="267" t="str">
        <f>+IF(H803=0,"",'Ark1'!AE2273)</f>
        <v/>
      </c>
      <c r="J803" s="267"/>
      <c r="K803" s="267" t="str">
        <f>+IF(H803=0,"",'Ark1'!AF2273)</f>
        <v/>
      </c>
      <c r="L803" s="268" t="str">
        <f>+IF(H803=0,"",'Ark1'!T2273)</f>
        <v/>
      </c>
      <c r="M803" s="267" t="str">
        <f>+IF(H803=0,"",'Ark1'!U2273)</f>
        <v/>
      </c>
      <c r="N803" s="267"/>
      <c r="O803" s="269" t="str">
        <f>+IF(H803=0,"",'Ark1'!W2273)</f>
        <v/>
      </c>
      <c r="P803" s="269" t="str">
        <f>+IF(H803=0,"",'Ark1'!X2273)</f>
        <v/>
      </c>
      <c r="Q803" s="269" t="str">
        <f>+IF(H803=0,"",'Ark1'!AG2273)</f>
        <v/>
      </c>
      <c r="R803" s="269" t="str">
        <f>+IF(H803=0,"",'Ark1'!AH2273)</f>
        <v/>
      </c>
      <c r="S803" s="269"/>
      <c r="T803" s="269"/>
      <c r="U803" s="269" t="str">
        <f>+IF(H803=0,"",'Ark1'!Y2273)</f>
        <v/>
      </c>
      <c r="V803" s="268" t="str">
        <f>+IF(H803=0,"",'Ark1'!AA2273)</f>
        <v/>
      </c>
      <c r="W803" s="269" t="str">
        <f t="shared" si="69"/>
        <v/>
      </c>
      <c r="X803" s="269" t="str">
        <f t="shared" si="70"/>
        <v/>
      </c>
      <c r="Y803" s="267" t="str">
        <f t="shared" si="71"/>
        <v/>
      </c>
      <c r="Z803" s="324"/>
    </row>
    <row r="804" spans="1:26">
      <c r="A804" s="324"/>
      <c r="B804" s="323">
        <f>+'Ark1'!C2274</f>
        <v>0</v>
      </c>
      <c r="C804" s="266">
        <f>+'Ark1'!L2274</f>
        <v>0</v>
      </c>
      <c r="D804" s="266" t="s">
        <v>400</v>
      </c>
      <c r="E804" s="266">
        <f>+'Ark1'!AP2274</f>
        <v>0</v>
      </c>
      <c r="F804" s="274" t="e">
        <f>VLOOKUP(E804,RNR!$D$2:$E$38,2)</f>
        <v>#N/A</v>
      </c>
      <c r="G804" s="266" t="str">
        <f>+IF(H804=0,"",'Ark1'!Q2274)</f>
        <v/>
      </c>
      <c r="H804" s="266">
        <f>+'Ark1'!R2274</f>
        <v>0</v>
      </c>
      <c r="I804" s="267" t="str">
        <f>+IF(H804=0,"",'Ark1'!AE2274)</f>
        <v/>
      </c>
      <c r="J804" s="267"/>
      <c r="K804" s="267" t="str">
        <f>+IF(H804=0,"",'Ark1'!AF2274)</f>
        <v/>
      </c>
      <c r="L804" s="268" t="str">
        <f>+IF(H804=0,"",'Ark1'!T2274)</f>
        <v/>
      </c>
      <c r="M804" s="267" t="str">
        <f>+IF(H804=0,"",'Ark1'!U2274)</f>
        <v/>
      </c>
      <c r="N804" s="267"/>
      <c r="O804" s="269" t="str">
        <f>+IF(H804=0,"",'Ark1'!W2274)</f>
        <v/>
      </c>
      <c r="P804" s="269" t="str">
        <f>+IF(H804=0,"",'Ark1'!X2274)</f>
        <v/>
      </c>
      <c r="Q804" s="269" t="str">
        <f>+IF(H804=0,"",'Ark1'!AG2274)</f>
        <v/>
      </c>
      <c r="R804" s="269" t="str">
        <f>+IF(H804=0,"",'Ark1'!AH2274)</f>
        <v/>
      </c>
      <c r="S804" s="269"/>
      <c r="T804" s="269"/>
      <c r="U804" s="269" t="str">
        <f>+IF(H804=0,"",'Ark1'!Y2274)</f>
        <v/>
      </c>
      <c r="V804" s="268" t="str">
        <f>+IF(H804=0,"",'Ark1'!AA2274)</f>
        <v/>
      </c>
      <c r="W804" s="269" t="str">
        <f t="shared" si="69"/>
        <v/>
      </c>
      <c r="X804" s="269" t="str">
        <f t="shared" si="70"/>
        <v/>
      </c>
      <c r="Y804" s="267" t="str">
        <f t="shared" si="71"/>
        <v/>
      </c>
      <c r="Z804" s="324"/>
    </row>
    <row r="805" spans="1:26">
      <c r="A805" s="324"/>
      <c r="B805" s="323">
        <f>+'Ark1'!C2275</f>
        <v>0</v>
      </c>
      <c r="C805" s="266">
        <f>+'Ark1'!L2275</f>
        <v>0</v>
      </c>
      <c r="D805" s="266" t="s">
        <v>400</v>
      </c>
      <c r="E805" s="266">
        <f>+'Ark1'!AP2275</f>
        <v>0</v>
      </c>
      <c r="F805" s="274" t="e">
        <f>VLOOKUP(E805,RNR!$D$2:$E$38,2)</f>
        <v>#N/A</v>
      </c>
      <c r="G805" s="266" t="str">
        <f>+IF(H805=0,"",'Ark1'!Q2275)</f>
        <v/>
      </c>
      <c r="H805" s="266">
        <f>+'Ark1'!R2275</f>
        <v>0</v>
      </c>
      <c r="I805" s="267" t="str">
        <f>+IF(H805=0,"",'Ark1'!AE2275)</f>
        <v/>
      </c>
      <c r="J805" s="267"/>
      <c r="K805" s="267" t="str">
        <f>+IF(H805=0,"",'Ark1'!AF2275)</f>
        <v/>
      </c>
      <c r="L805" s="268" t="str">
        <f>+IF(H805=0,"",'Ark1'!T2275)</f>
        <v/>
      </c>
      <c r="M805" s="267" t="str">
        <f>+IF(H805=0,"",'Ark1'!U2275)</f>
        <v/>
      </c>
      <c r="N805" s="267"/>
      <c r="O805" s="269" t="str">
        <f>+IF(H805=0,"",'Ark1'!W2275)</f>
        <v/>
      </c>
      <c r="P805" s="269" t="str">
        <f>+IF(H805=0,"",'Ark1'!X2275)</f>
        <v/>
      </c>
      <c r="Q805" s="269" t="str">
        <f>+IF(H805=0,"",'Ark1'!AG2275)</f>
        <v/>
      </c>
      <c r="R805" s="269" t="str">
        <f>+IF(H805=0,"",'Ark1'!AH2275)</f>
        <v/>
      </c>
      <c r="S805" s="269"/>
      <c r="T805" s="269"/>
      <c r="U805" s="269" t="str">
        <f>+IF(H805=0,"",'Ark1'!Y2275)</f>
        <v/>
      </c>
      <c r="V805" s="268" t="str">
        <f>+IF(H805=0,"",'Ark1'!AA2275)</f>
        <v/>
      </c>
      <c r="W805" s="269" t="str">
        <f t="shared" si="69"/>
        <v/>
      </c>
      <c r="X805" s="269" t="str">
        <f t="shared" si="70"/>
        <v/>
      </c>
      <c r="Y805" s="267" t="str">
        <f t="shared" si="71"/>
        <v/>
      </c>
      <c r="Z805" s="324"/>
    </row>
    <row r="806" spans="1:26">
      <c r="A806" s="324"/>
      <c r="B806" s="323">
        <f>+'Ark1'!C2276</f>
        <v>0</v>
      </c>
      <c r="C806" s="266">
        <f>+'Ark1'!L2276</f>
        <v>0</v>
      </c>
      <c r="D806" s="266" t="s">
        <v>400</v>
      </c>
      <c r="E806" s="266">
        <f>+'Ark1'!AP2276</f>
        <v>0</v>
      </c>
      <c r="F806" s="274" t="e">
        <f>VLOOKUP(E806,RNR!$D$2:$E$38,2)</f>
        <v>#N/A</v>
      </c>
      <c r="G806" s="266" t="str">
        <f>+IF(H806=0,"",'Ark1'!Q2276)</f>
        <v/>
      </c>
      <c r="H806" s="266">
        <f>+'Ark1'!R2276</f>
        <v>0</v>
      </c>
      <c r="I806" s="267" t="str">
        <f>+IF(H806=0,"",'Ark1'!AE2276)</f>
        <v/>
      </c>
      <c r="J806" s="267"/>
      <c r="K806" s="267" t="str">
        <f>+IF(H806=0,"",'Ark1'!AF2276)</f>
        <v/>
      </c>
      <c r="L806" s="268" t="str">
        <f>+IF(H806=0,"",'Ark1'!T2276)</f>
        <v/>
      </c>
      <c r="M806" s="267" t="str">
        <f>+IF(H806=0,"",'Ark1'!U2276)</f>
        <v/>
      </c>
      <c r="N806" s="267"/>
      <c r="O806" s="269" t="str">
        <f>+IF(H806=0,"",'Ark1'!W2276)</f>
        <v/>
      </c>
      <c r="P806" s="269" t="str">
        <f>+IF(H806=0,"",'Ark1'!X2276)</f>
        <v/>
      </c>
      <c r="Q806" s="269" t="str">
        <f>+IF(H806=0,"",'Ark1'!AG2276)</f>
        <v/>
      </c>
      <c r="R806" s="269" t="str">
        <f>+IF(H806=0,"",'Ark1'!AH2276)</f>
        <v/>
      </c>
      <c r="S806" s="269"/>
      <c r="T806" s="269"/>
      <c r="U806" s="269" t="str">
        <f>+IF(H806=0,"",'Ark1'!Y2276)</f>
        <v/>
      </c>
      <c r="V806" s="268" t="str">
        <f>+IF(H806=0,"",'Ark1'!AA2276)</f>
        <v/>
      </c>
      <c r="W806" s="269" t="str">
        <f t="shared" si="69"/>
        <v/>
      </c>
      <c r="X806" s="269" t="str">
        <f t="shared" si="70"/>
        <v/>
      </c>
      <c r="Y806" s="267" t="str">
        <f t="shared" si="71"/>
        <v/>
      </c>
      <c r="Z806" s="324"/>
    </row>
    <row r="807" spans="1:26">
      <c r="A807" s="324"/>
      <c r="B807" s="323">
        <f>+'Ark1'!C2277</f>
        <v>0</v>
      </c>
      <c r="C807" s="266">
        <f>+'Ark1'!L2277</f>
        <v>0</v>
      </c>
      <c r="D807" s="266" t="s">
        <v>400</v>
      </c>
      <c r="E807" s="266">
        <f>+'Ark1'!AP2277</f>
        <v>0</v>
      </c>
      <c r="F807" s="274" t="e">
        <f>VLOOKUP(E807,RNR!$D$2:$E$38,2)</f>
        <v>#N/A</v>
      </c>
      <c r="G807" s="266" t="str">
        <f>+IF(H807=0,"",'Ark1'!Q2277)</f>
        <v/>
      </c>
      <c r="H807" s="266">
        <f>+'Ark1'!R2277</f>
        <v>0</v>
      </c>
      <c r="I807" s="267" t="str">
        <f>+IF(H807=0,"",'Ark1'!AE2277)</f>
        <v/>
      </c>
      <c r="J807" s="267"/>
      <c r="K807" s="267" t="str">
        <f>+IF(H807=0,"",'Ark1'!AF2277)</f>
        <v/>
      </c>
      <c r="L807" s="268" t="str">
        <f>+IF(H807=0,"",'Ark1'!T2277)</f>
        <v/>
      </c>
      <c r="M807" s="267" t="str">
        <f>+IF(H807=0,"",'Ark1'!U2277)</f>
        <v/>
      </c>
      <c r="N807" s="267"/>
      <c r="O807" s="269" t="str">
        <f>+IF(H807=0,"",'Ark1'!W2277)</f>
        <v/>
      </c>
      <c r="P807" s="269" t="str">
        <f>+IF(H807=0,"",'Ark1'!X2277)</f>
        <v/>
      </c>
      <c r="Q807" s="269" t="str">
        <f>+IF(H807=0,"",'Ark1'!AG2277)</f>
        <v/>
      </c>
      <c r="R807" s="269" t="str">
        <f>+IF(H807=0,"",'Ark1'!AH2277)</f>
        <v/>
      </c>
      <c r="S807" s="269"/>
      <c r="T807" s="269"/>
      <c r="U807" s="269" t="str">
        <f>+IF(H807=0,"",'Ark1'!Y2277)</f>
        <v/>
      </c>
      <c r="V807" s="268" t="str">
        <f>+IF(H807=0,"",'Ark1'!AA2277)</f>
        <v/>
      </c>
      <c r="W807" s="269" t="str">
        <f t="shared" si="69"/>
        <v/>
      </c>
      <c r="X807" s="269" t="str">
        <f t="shared" si="70"/>
        <v/>
      </c>
      <c r="Y807" s="267" t="str">
        <f t="shared" si="71"/>
        <v/>
      </c>
      <c r="Z807" s="324"/>
    </row>
    <row r="808" spans="1:26">
      <c r="A808" s="324"/>
      <c r="B808" s="323">
        <f>+'Ark1'!C2278</f>
        <v>0</v>
      </c>
      <c r="C808" s="266">
        <f>+'Ark1'!L2278</f>
        <v>0</v>
      </c>
      <c r="D808" s="266" t="s">
        <v>400</v>
      </c>
      <c r="E808" s="266">
        <f>+'Ark1'!AP2278</f>
        <v>0</v>
      </c>
      <c r="F808" s="274" t="e">
        <f>VLOOKUP(E808,RNR!$D$2:$E$38,2)</f>
        <v>#N/A</v>
      </c>
      <c r="G808" s="266" t="str">
        <f>+IF(H808=0,"",'Ark1'!Q2278)</f>
        <v/>
      </c>
      <c r="H808" s="266">
        <f>+'Ark1'!R2278</f>
        <v>0</v>
      </c>
      <c r="I808" s="267" t="str">
        <f>+IF(H808=0,"",'Ark1'!AE2278)</f>
        <v/>
      </c>
      <c r="J808" s="267"/>
      <c r="K808" s="267" t="str">
        <f>+IF(H808=0,"",'Ark1'!AF2278)</f>
        <v/>
      </c>
      <c r="L808" s="268" t="str">
        <f>+IF(H808=0,"",'Ark1'!T2278)</f>
        <v/>
      </c>
      <c r="M808" s="267" t="str">
        <f>+IF(H808=0,"",'Ark1'!U2278)</f>
        <v/>
      </c>
      <c r="N808" s="267"/>
      <c r="O808" s="269" t="str">
        <f>+IF(H808=0,"",'Ark1'!W2278)</f>
        <v/>
      </c>
      <c r="P808" s="269" t="str">
        <f>+IF(H808=0,"",'Ark1'!X2278)</f>
        <v/>
      </c>
      <c r="Q808" s="269" t="str">
        <f>+IF(H808=0,"",'Ark1'!AG2278)</f>
        <v/>
      </c>
      <c r="R808" s="269" t="str">
        <f>+IF(H808=0,"",'Ark1'!AH2278)</f>
        <v/>
      </c>
      <c r="S808" s="269"/>
      <c r="T808" s="269"/>
      <c r="U808" s="269" t="str">
        <f>+IF(H808=0,"",'Ark1'!Y2278)</f>
        <v/>
      </c>
      <c r="V808" s="268" t="str">
        <f>+IF(H808=0,"",'Ark1'!AA2278)</f>
        <v/>
      </c>
      <c r="W808" s="269" t="str">
        <f t="shared" si="69"/>
        <v/>
      </c>
      <c r="X808" s="269" t="str">
        <f t="shared" si="70"/>
        <v/>
      </c>
      <c r="Y808" s="267" t="str">
        <f t="shared" si="71"/>
        <v/>
      </c>
      <c r="Z808" s="324"/>
    </row>
    <row r="809" spans="1:26">
      <c r="A809" s="324"/>
      <c r="B809" s="323">
        <f>+'Ark1'!C2279</f>
        <v>0</v>
      </c>
      <c r="C809" s="266">
        <f>+'Ark1'!L2279</f>
        <v>0</v>
      </c>
      <c r="D809" s="266" t="s">
        <v>400</v>
      </c>
      <c r="E809" s="266">
        <f>+'Ark1'!AP2279</f>
        <v>0</v>
      </c>
      <c r="F809" s="274" t="e">
        <f>VLOOKUP(E809,RNR!$D$2:$E$38,2)</f>
        <v>#N/A</v>
      </c>
      <c r="G809" s="266" t="str">
        <f>+IF(H809=0,"",'Ark1'!Q2279)</f>
        <v/>
      </c>
      <c r="H809" s="266">
        <f>+'Ark1'!R2279</f>
        <v>0</v>
      </c>
      <c r="I809" s="267" t="str">
        <f>+IF(H809=0,"",'Ark1'!AE2279)</f>
        <v/>
      </c>
      <c r="J809" s="267"/>
      <c r="K809" s="267" t="str">
        <f>+IF(H809=0,"",'Ark1'!AF2279)</f>
        <v/>
      </c>
      <c r="L809" s="268" t="str">
        <f>+IF(H809=0,"",'Ark1'!T2279)</f>
        <v/>
      </c>
      <c r="M809" s="267" t="str">
        <f>+IF(H809=0,"",'Ark1'!U2279)</f>
        <v/>
      </c>
      <c r="N809" s="267"/>
      <c r="O809" s="269" t="str">
        <f>+IF(H809=0,"",'Ark1'!W2279)</f>
        <v/>
      </c>
      <c r="P809" s="269" t="str">
        <f>+IF(H809=0,"",'Ark1'!X2279)</f>
        <v/>
      </c>
      <c r="Q809" s="269" t="str">
        <f>+IF(H809=0,"",'Ark1'!AG2279)</f>
        <v/>
      </c>
      <c r="R809" s="269" t="str">
        <f>+IF(H809=0,"",'Ark1'!AH2279)</f>
        <v/>
      </c>
      <c r="S809" s="269"/>
      <c r="T809" s="269"/>
      <c r="U809" s="269" t="str">
        <f>+IF(H809=0,"",'Ark1'!Y2279)</f>
        <v/>
      </c>
      <c r="V809" s="268" t="str">
        <f>+IF(H809=0,"",'Ark1'!AA2279)</f>
        <v/>
      </c>
      <c r="W809" s="269" t="str">
        <f t="shared" si="69"/>
        <v/>
      </c>
      <c r="X809" s="269" t="str">
        <f t="shared" si="70"/>
        <v/>
      </c>
      <c r="Y809" s="267" t="str">
        <f t="shared" si="71"/>
        <v/>
      </c>
      <c r="Z809" s="324"/>
    </row>
    <row r="810" spans="1:26">
      <c r="A810" s="324"/>
      <c r="B810" s="323">
        <f>+'Ark1'!C2280</f>
        <v>0</v>
      </c>
      <c r="C810" s="266">
        <f>+'Ark1'!L2280</f>
        <v>0</v>
      </c>
      <c r="D810" s="266" t="s">
        <v>400</v>
      </c>
      <c r="E810" s="266">
        <f>+'Ark1'!AP2280</f>
        <v>0</v>
      </c>
      <c r="F810" s="274" t="e">
        <f>VLOOKUP(E810,RNR!$D$2:$E$38,2)</f>
        <v>#N/A</v>
      </c>
      <c r="G810" s="266" t="str">
        <f>+IF(H810=0,"",'Ark1'!Q2280)</f>
        <v/>
      </c>
      <c r="H810" s="266">
        <f>+'Ark1'!R2280</f>
        <v>0</v>
      </c>
      <c r="I810" s="267" t="str">
        <f>+IF(H810=0,"",'Ark1'!AE2280)</f>
        <v/>
      </c>
      <c r="J810" s="267"/>
      <c r="K810" s="267" t="str">
        <f>+IF(H810=0,"",'Ark1'!AF2280)</f>
        <v/>
      </c>
      <c r="L810" s="268" t="str">
        <f>+IF(H810=0,"",'Ark1'!T2280)</f>
        <v/>
      </c>
      <c r="M810" s="267" t="str">
        <f>+IF(H810=0,"",'Ark1'!U2280)</f>
        <v/>
      </c>
      <c r="N810" s="267"/>
      <c r="O810" s="269" t="str">
        <f>+IF(H810=0,"",'Ark1'!W2280)</f>
        <v/>
      </c>
      <c r="P810" s="269" t="str">
        <f>+IF(H810=0,"",'Ark1'!X2280)</f>
        <v/>
      </c>
      <c r="Q810" s="269" t="str">
        <f>+IF(H810=0,"",'Ark1'!AG2280)</f>
        <v/>
      </c>
      <c r="R810" s="269" t="str">
        <f>+IF(H810=0,"",'Ark1'!AH2280)</f>
        <v/>
      </c>
      <c r="S810" s="269"/>
      <c r="T810" s="269"/>
      <c r="U810" s="269" t="str">
        <f>+IF(H810=0,"",'Ark1'!Y2280)</f>
        <v/>
      </c>
      <c r="V810" s="268" t="str">
        <f>+IF(H810=0,"",'Ark1'!AA2280)</f>
        <v/>
      </c>
      <c r="W810" s="269" t="str">
        <f t="shared" si="69"/>
        <v/>
      </c>
      <c r="X810" s="269" t="str">
        <f t="shared" si="70"/>
        <v/>
      </c>
      <c r="Y810" s="267" t="str">
        <f t="shared" si="71"/>
        <v/>
      </c>
      <c r="Z810" s="324"/>
    </row>
    <row r="811" spans="1:26">
      <c r="A811" s="324"/>
      <c r="B811" s="323">
        <f>+'Ark1'!C2281</f>
        <v>0</v>
      </c>
      <c r="C811" s="266">
        <f>+'Ark1'!L2281</f>
        <v>0</v>
      </c>
      <c r="D811" s="266" t="s">
        <v>400</v>
      </c>
      <c r="E811" s="266">
        <f>+'Ark1'!AP2281</f>
        <v>0</v>
      </c>
      <c r="F811" s="274" t="e">
        <f>VLOOKUP(E811,RNR!$D$2:$E$38,2)</f>
        <v>#N/A</v>
      </c>
      <c r="G811" s="266" t="str">
        <f>+IF(H811=0,"",'Ark1'!Q2281)</f>
        <v/>
      </c>
      <c r="H811" s="266">
        <f>+'Ark1'!R2281</f>
        <v>0</v>
      </c>
      <c r="I811" s="267" t="str">
        <f>+IF(H811=0,"",'Ark1'!AE2281)</f>
        <v/>
      </c>
      <c r="J811" s="267"/>
      <c r="K811" s="267" t="str">
        <f>+IF(H811=0,"",'Ark1'!AF2281)</f>
        <v/>
      </c>
      <c r="L811" s="268" t="str">
        <f>+IF(H811=0,"",'Ark1'!T2281)</f>
        <v/>
      </c>
      <c r="M811" s="267" t="str">
        <f>+IF(H811=0,"",'Ark1'!U2281)</f>
        <v/>
      </c>
      <c r="N811" s="267"/>
      <c r="O811" s="269" t="str">
        <f>+IF(H811=0,"",'Ark1'!W2281)</f>
        <v/>
      </c>
      <c r="P811" s="269" t="str">
        <f>+IF(H811=0,"",'Ark1'!X2281)</f>
        <v/>
      </c>
      <c r="Q811" s="269" t="str">
        <f>+IF(H811=0,"",'Ark1'!AG2281)</f>
        <v/>
      </c>
      <c r="R811" s="269" t="str">
        <f>+IF(H811=0,"",'Ark1'!AH2281)</f>
        <v/>
      </c>
      <c r="S811" s="269"/>
      <c r="T811" s="269"/>
      <c r="U811" s="269" t="str">
        <f>+IF(H811=0,"",'Ark1'!Y2281)</f>
        <v/>
      </c>
      <c r="V811" s="268" t="str">
        <f>+IF(H811=0,"",'Ark1'!AA2281)</f>
        <v/>
      </c>
      <c r="W811" s="269" t="str">
        <f t="shared" si="69"/>
        <v/>
      </c>
      <c r="X811" s="269" t="str">
        <f t="shared" si="70"/>
        <v/>
      </c>
      <c r="Y811" s="267" t="str">
        <f t="shared" si="71"/>
        <v/>
      </c>
      <c r="Z811" s="324"/>
    </row>
    <row r="812" spans="1:26">
      <c r="A812" s="324"/>
      <c r="B812" s="323">
        <f>+'Ark1'!C2282</f>
        <v>0</v>
      </c>
      <c r="C812" s="266">
        <f>+'Ark1'!L2282</f>
        <v>0</v>
      </c>
      <c r="D812" s="266" t="s">
        <v>400</v>
      </c>
      <c r="E812" s="266">
        <f>+'Ark1'!AP2282</f>
        <v>0</v>
      </c>
      <c r="F812" s="274" t="e">
        <f>VLOOKUP(E812,RNR!$D$2:$E$38,2)</f>
        <v>#N/A</v>
      </c>
      <c r="G812" s="266" t="str">
        <f>+IF(H812=0,"",'Ark1'!Q2282)</f>
        <v/>
      </c>
      <c r="H812" s="266">
        <f>+'Ark1'!R2282</f>
        <v>0</v>
      </c>
      <c r="I812" s="267" t="str">
        <f>+IF(H812=0,"",'Ark1'!AE2282)</f>
        <v/>
      </c>
      <c r="J812" s="267"/>
      <c r="K812" s="267" t="str">
        <f>+IF(H812=0,"",'Ark1'!AF2282)</f>
        <v/>
      </c>
      <c r="L812" s="268" t="str">
        <f>+IF(H812=0,"",'Ark1'!T2282)</f>
        <v/>
      </c>
      <c r="M812" s="267" t="str">
        <f>+IF(H812=0,"",'Ark1'!U2282)</f>
        <v/>
      </c>
      <c r="N812" s="267"/>
      <c r="O812" s="269" t="str">
        <f>+IF(H812=0,"",'Ark1'!W2282)</f>
        <v/>
      </c>
      <c r="P812" s="269" t="str">
        <f>+IF(H812=0,"",'Ark1'!X2282)</f>
        <v/>
      </c>
      <c r="Q812" s="269" t="str">
        <f>+IF(H812=0,"",'Ark1'!AG2282)</f>
        <v/>
      </c>
      <c r="R812" s="269" t="str">
        <f>+IF(H812=0,"",'Ark1'!AH2282)</f>
        <v/>
      </c>
      <c r="S812" s="269"/>
      <c r="T812" s="269"/>
      <c r="U812" s="269" t="str">
        <f>+IF(H812=0,"",'Ark1'!Y2282)</f>
        <v/>
      </c>
      <c r="V812" s="268" t="str">
        <f>+IF(H812=0,"",'Ark1'!AA2282)</f>
        <v/>
      </c>
      <c r="W812" s="269" t="str">
        <f t="shared" si="69"/>
        <v/>
      </c>
      <c r="X812" s="269" t="str">
        <f t="shared" si="70"/>
        <v/>
      </c>
      <c r="Y812" s="267" t="str">
        <f t="shared" si="71"/>
        <v/>
      </c>
      <c r="Z812" s="324"/>
    </row>
    <row r="813" spans="1:26">
      <c r="A813" s="324"/>
      <c r="B813" s="323">
        <f>+'Ark1'!C2283</f>
        <v>0</v>
      </c>
      <c r="C813" s="266">
        <f>+'Ark1'!L2283</f>
        <v>0</v>
      </c>
      <c r="D813" s="266" t="s">
        <v>400</v>
      </c>
      <c r="E813" s="266">
        <f>+'Ark1'!AP2283</f>
        <v>0</v>
      </c>
      <c r="F813" s="274" t="e">
        <f>VLOOKUP(E813,RNR!$D$2:$E$38,2)</f>
        <v>#N/A</v>
      </c>
      <c r="G813" s="266" t="str">
        <f>+IF(H813=0,"",'Ark1'!Q2283)</f>
        <v/>
      </c>
      <c r="H813" s="266">
        <f>+'Ark1'!R2283</f>
        <v>0</v>
      </c>
      <c r="I813" s="267" t="str">
        <f>+IF(H813=0,"",'Ark1'!AE2283)</f>
        <v/>
      </c>
      <c r="J813" s="267"/>
      <c r="K813" s="267" t="str">
        <f>+IF(H813=0,"",'Ark1'!AF2283)</f>
        <v/>
      </c>
      <c r="L813" s="268" t="str">
        <f>+IF(H813=0,"",'Ark1'!T2283)</f>
        <v/>
      </c>
      <c r="M813" s="267" t="str">
        <f>+IF(H813=0,"",'Ark1'!U2283)</f>
        <v/>
      </c>
      <c r="N813" s="267"/>
      <c r="O813" s="269" t="str">
        <f>+IF(H813=0,"",'Ark1'!W2283)</f>
        <v/>
      </c>
      <c r="P813" s="269" t="str">
        <f>+IF(H813=0,"",'Ark1'!X2283)</f>
        <v/>
      </c>
      <c r="Q813" s="269" t="str">
        <f>+IF(H813=0,"",'Ark1'!AG2283)</f>
        <v/>
      </c>
      <c r="R813" s="269" t="str">
        <f>+IF(H813=0,"",'Ark1'!AH2283)</f>
        <v/>
      </c>
      <c r="S813" s="269"/>
      <c r="T813" s="269"/>
      <c r="U813" s="269" t="str">
        <f>+IF(H813=0,"",'Ark1'!Y2283)</f>
        <v/>
      </c>
      <c r="V813" s="268" t="str">
        <f>+IF(H813=0,"",'Ark1'!AA2283)</f>
        <v/>
      </c>
      <c r="W813" s="269" t="str">
        <f t="shared" si="69"/>
        <v/>
      </c>
      <c r="X813" s="269" t="str">
        <f t="shared" si="70"/>
        <v/>
      </c>
      <c r="Y813" s="267" t="str">
        <f t="shared" si="71"/>
        <v/>
      </c>
      <c r="Z813" s="324"/>
    </row>
    <row r="814" spans="1:26">
      <c r="A814" s="324"/>
      <c r="B814" s="323">
        <f>+'Ark1'!C2284</f>
        <v>0</v>
      </c>
      <c r="C814" s="266">
        <f>+'Ark1'!L2284</f>
        <v>0</v>
      </c>
      <c r="D814" s="266" t="s">
        <v>400</v>
      </c>
      <c r="E814" s="266">
        <f>+'Ark1'!AP2284</f>
        <v>0</v>
      </c>
      <c r="F814" s="274" t="e">
        <f>VLOOKUP(E814,RNR!$D$2:$E$38,2)</f>
        <v>#N/A</v>
      </c>
      <c r="G814" s="266" t="str">
        <f>+IF(H814=0,"",'Ark1'!Q2284)</f>
        <v/>
      </c>
      <c r="H814" s="266">
        <f>+'Ark1'!R2284</f>
        <v>0</v>
      </c>
      <c r="I814" s="267" t="str">
        <f>+IF(H814=0,"",'Ark1'!AE2284)</f>
        <v/>
      </c>
      <c r="J814" s="267"/>
      <c r="K814" s="267" t="str">
        <f>+IF(H814=0,"",'Ark1'!AF2284)</f>
        <v/>
      </c>
      <c r="L814" s="268" t="str">
        <f>+IF(H814=0,"",'Ark1'!T2284)</f>
        <v/>
      </c>
      <c r="M814" s="267" t="str">
        <f>+IF(H814=0,"",'Ark1'!U2284)</f>
        <v/>
      </c>
      <c r="N814" s="267"/>
      <c r="O814" s="269" t="str">
        <f>+IF(H814=0,"",'Ark1'!W2284)</f>
        <v/>
      </c>
      <c r="P814" s="269" t="str">
        <f>+IF(H814=0,"",'Ark1'!X2284)</f>
        <v/>
      </c>
      <c r="Q814" s="269" t="str">
        <f>+IF(H814=0,"",'Ark1'!AG2284)</f>
        <v/>
      </c>
      <c r="R814" s="269" t="str">
        <f>+IF(H814=0,"",'Ark1'!AH2284)</f>
        <v/>
      </c>
      <c r="S814" s="269"/>
      <c r="T814" s="269"/>
      <c r="U814" s="269" t="str">
        <f>+IF(H814=0,"",'Ark1'!Y2284)</f>
        <v/>
      </c>
      <c r="V814" s="268" t="str">
        <f>+IF(H814=0,"",'Ark1'!AA2284)</f>
        <v/>
      </c>
      <c r="W814" s="269" t="str">
        <f t="shared" si="69"/>
        <v/>
      </c>
      <c r="X814" s="269" t="str">
        <f t="shared" si="70"/>
        <v/>
      </c>
      <c r="Y814" s="267" t="str">
        <f t="shared" si="71"/>
        <v/>
      </c>
      <c r="Z814" s="324"/>
    </row>
    <row r="815" spans="1:26">
      <c r="A815" s="324"/>
      <c r="B815" s="323">
        <f>+'Ark1'!C2285</f>
        <v>0</v>
      </c>
      <c r="C815" s="266">
        <f>+'Ark1'!L2285</f>
        <v>0</v>
      </c>
      <c r="D815" s="266" t="s">
        <v>400</v>
      </c>
      <c r="E815" s="266">
        <f>+'Ark1'!AP2285</f>
        <v>0</v>
      </c>
      <c r="F815" s="274" t="e">
        <f>VLOOKUP(E815,RNR!$D$2:$E$38,2)</f>
        <v>#N/A</v>
      </c>
      <c r="G815" s="266" t="str">
        <f>+IF(H815=0,"",'Ark1'!Q2285)</f>
        <v/>
      </c>
      <c r="H815" s="266">
        <f>+'Ark1'!R2285</f>
        <v>0</v>
      </c>
      <c r="I815" s="267" t="str">
        <f>+IF(H815=0,"",'Ark1'!AE2285)</f>
        <v/>
      </c>
      <c r="J815" s="267"/>
      <c r="K815" s="267" t="str">
        <f>+IF(H815=0,"",'Ark1'!AF2285)</f>
        <v/>
      </c>
      <c r="L815" s="268" t="str">
        <f>+IF(H815=0,"",'Ark1'!T2285)</f>
        <v/>
      </c>
      <c r="M815" s="267" t="str">
        <f>+IF(H815=0,"",'Ark1'!U2285)</f>
        <v/>
      </c>
      <c r="N815" s="267"/>
      <c r="O815" s="269" t="str">
        <f>+IF(H815=0,"",'Ark1'!W2285)</f>
        <v/>
      </c>
      <c r="P815" s="269" t="str">
        <f>+IF(H815=0,"",'Ark1'!X2285)</f>
        <v/>
      </c>
      <c r="Q815" s="269" t="str">
        <f>+IF(H815=0,"",'Ark1'!AG2285)</f>
        <v/>
      </c>
      <c r="R815" s="269" t="str">
        <f>+IF(H815=0,"",'Ark1'!AH2285)</f>
        <v/>
      </c>
      <c r="S815" s="269"/>
      <c r="T815" s="269"/>
      <c r="U815" s="269" t="str">
        <f>+IF(H815=0,"",'Ark1'!Y2285)</f>
        <v/>
      </c>
      <c r="V815" s="268" t="str">
        <f>+IF(H815=0,"",'Ark1'!AA2285)</f>
        <v/>
      </c>
      <c r="W815" s="269" t="str">
        <f t="shared" si="69"/>
        <v/>
      </c>
      <c r="X815" s="269" t="str">
        <f t="shared" si="70"/>
        <v/>
      </c>
      <c r="Y815" s="267" t="str">
        <f t="shared" si="71"/>
        <v/>
      </c>
      <c r="Z815" s="324"/>
    </row>
    <row r="816" spans="1:26">
      <c r="A816" s="324"/>
      <c r="B816" s="323">
        <f>+'Ark1'!C2286</f>
        <v>0</v>
      </c>
      <c r="C816" s="266">
        <f>+'Ark1'!L2286</f>
        <v>0</v>
      </c>
      <c r="D816" s="266" t="s">
        <v>400</v>
      </c>
      <c r="E816" s="266">
        <f>+'Ark1'!AP2286</f>
        <v>0</v>
      </c>
      <c r="F816" s="274" t="e">
        <f>VLOOKUP(E816,RNR!$D$2:$E$38,2)</f>
        <v>#N/A</v>
      </c>
      <c r="G816" s="266" t="str">
        <f>+IF(H816=0,"",'Ark1'!Q2286)</f>
        <v/>
      </c>
      <c r="H816" s="266">
        <f>+'Ark1'!R2286</f>
        <v>0</v>
      </c>
      <c r="I816" s="267" t="str">
        <f>+IF(H816=0,"",'Ark1'!AE2286)</f>
        <v/>
      </c>
      <c r="J816" s="267"/>
      <c r="K816" s="267" t="str">
        <f>+IF(H816=0,"",'Ark1'!AF2286)</f>
        <v/>
      </c>
      <c r="L816" s="268" t="str">
        <f>+IF(H816=0,"",'Ark1'!T2286)</f>
        <v/>
      </c>
      <c r="M816" s="267" t="str">
        <f>+IF(H816=0,"",'Ark1'!U2286)</f>
        <v/>
      </c>
      <c r="N816" s="267"/>
      <c r="O816" s="269" t="str">
        <f>+IF(H816=0,"",'Ark1'!W2286)</f>
        <v/>
      </c>
      <c r="P816" s="269" t="str">
        <f>+IF(H816=0,"",'Ark1'!X2286)</f>
        <v/>
      </c>
      <c r="Q816" s="269" t="str">
        <f>+IF(H816=0,"",'Ark1'!AG2286)</f>
        <v/>
      </c>
      <c r="R816" s="269" t="str">
        <f>+IF(H816=0,"",'Ark1'!AH2286)</f>
        <v/>
      </c>
      <c r="S816" s="269"/>
      <c r="T816" s="269"/>
      <c r="U816" s="269" t="str">
        <f>+IF(H816=0,"",'Ark1'!Y2286)</f>
        <v/>
      </c>
      <c r="V816" s="268" t="str">
        <f>+IF(H816=0,"",'Ark1'!AA2286)</f>
        <v/>
      </c>
      <c r="W816" s="269" t="str">
        <f t="shared" si="69"/>
        <v/>
      </c>
      <c r="X816" s="269" t="str">
        <f t="shared" si="70"/>
        <v/>
      </c>
      <c r="Y816" s="267" t="str">
        <f t="shared" si="71"/>
        <v/>
      </c>
      <c r="Z816" s="324"/>
    </row>
    <row r="817" spans="1:66">
      <c r="A817" s="324"/>
      <c r="B817" s="323">
        <f>+'Ark1'!C2287</f>
        <v>0</v>
      </c>
      <c r="C817" s="266">
        <f>+'Ark1'!L2287</f>
        <v>0</v>
      </c>
      <c r="D817" s="266" t="s">
        <v>400</v>
      </c>
      <c r="E817" s="266">
        <f>+'Ark1'!AP2287</f>
        <v>0</v>
      </c>
      <c r="F817" s="274" t="e">
        <f>VLOOKUP(E817,RNR!$D$2:$E$38,2)</f>
        <v>#N/A</v>
      </c>
      <c r="G817" s="266" t="str">
        <f>+IF(H817=0,"",'Ark1'!Q2287)</f>
        <v/>
      </c>
      <c r="H817" s="266">
        <f>+'Ark1'!R2287</f>
        <v>0</v>
      </c>
      <c r="I817" s="267" t="str">
        <f>+IF(H817=0,"",'Ark1'!AE2287)</f>
        <v/>
      </c>
      <c r="J817" s="267"/>
      <c r="K817" s="267" t="str">
        <f>+IF(H817=0,"",'Ark1'!AF2287)</f>
        <v/>
      </c>
      <c r="L817" s="268" t="str">
        <f>+IF(H817=0,"",'Ark1'!T2287)</f>
        <v/>
      </c>
      <c r="M817" s="267" t="str">
        <f>+IF(H817=0,"",'Ark1'!U2287)</f>
        <v/>
      </c>
      <c r="N817" s="267"/>
      <c r="O817" s="269" t="str">
        <f>+IF(H817=0,"",'Ark1'!W2287)</f>
        <v/>
      </c>
      <c r="P817" s="269" t="str">
        <f>+IF(H817=0,"",'Ark1'!X2287)</f>
        <v/>
      </c>
      <c r="Q817" s="269" t="str">
        <f>+IF(H817=0,"",'Ark1'!AG2287)</f>
        <v/>
      </c>
      <c r="R817" s="269" t="str">
        <f>+IF(H817=0,"",'Ark1'!AH2287)</f>
        <v/>
      </c>
      <c r="S817" s="269"/>
      <c r="T817" s="269"/>
      <c r="U817" s="269" t="str">
        <f>+IF(H817=0,"",'Ark1'!Y2287)</f>
        <v/>
      </c>
      <c r="V817" s="268" t="str">
        <f>+IF(H817=0,"",'Ark1'!AA2287)</f>
        <v/>
      </c>
      <c r="W817" s="269" t="str">
        <f t="shared" si="69"/>
        <v/>
      </c>
      <c r="X817" s="269" t="str">
        <f t="shared" si="70"/>
        <v/>
      </c>
      <c r="Y817" s="267" t="str">
        <f t="shared" si="71"/>
        <v/>
      </c>
      <c r="Z817" s="324"/>
    </row>
    <row r="818" spans="1:66">
      <c r="A818" s="324"/>
      <c r="B818" s="323">
        <f>+'Ark1'!C2288</f>
        <v>0</v>
      </c>
      <c r="C818" s="266">
        <f>+'Ark1'!L2288</f>
        <v>0</v>
      </c>
      <c r="D818" s="266" t="s">
        <v>400</v>
      </c>
      <c r="E818" s="266">
        <f>+'Ark1'!AP2288</f>
        <v>0</v>
      </c>
      <c r="F818" s="274" t="e">
        <f>VLOOKUP(E818,RNR!$D$2:$E$38,2)</f>
        <v>#N/A</v>
      </c>
      <c r="G818" s="266" t="str">
        <f>+IF(H818=0,"",'Ark1'!Q2288)</f>
        <v/>
      </c>
      <c r="H818" s="266">
        <f>+'Ark1'!R2288</f>
        <v>0</v>
      </c>
      <c r="I818" s="267" t="str">
        <f>+IF(H818=0,"",'Ark1'!AE2288)</f>
        <v/>
      </c>
      <c r="J818" s="267"/>
      <c r="K818" s="267" t="str">
        <f>+IF(H818=0,"",'Ark1'!AF2288)</f>
        <v/>
      </c>
      <c r="L818" s="268" t="str">
        <f>+IF(H818=0,"",'Ark1'!T2288)</f>
        <v/>
      </c>
      <c r="M818" s="267" t="str">
        <f>+IF(H818=0,"",'Ark1'!U2288)</f>
        <v/>
      </c>
      <c r="N818" s="267"/>
      <c r="O818" s="269" t="str">
        <f>+IF(H818=0,"",'Ark1'!W2288)</f>
        <v/>
      </c>
      <c r="P818" s="269" t="str">
        <f>+IF(H818=0,"",'Ark1'!X2288)</f>
        <v/>
      </c>
      <c r="Q818" s="269" t="str">
        <f>+IF(H818=0,"",'Ark1'!AG2288)</f>
        <v/>
      </c>
      <c r="R818" s="269" t="str">
        <f>+IF(H818=0,"",'Ark1'!AH2288)</f>
        <v/>
      </c>
      <c r="S818" s="269"/>
      <c r="T818" s="269"/>
      <c r="U818" s="269" t="str">
        <f>+IF(H818=0,"",'Ark1'!Y2288)</f>
        <v/>
      </c>
      <c r="V818" s="268" t="str">
        <f>+IF(H818=0,"",'Ark1'!AA2288)</f>
        <v/>
      </c>
      <c r="W818" s="269" t="str">
        <f t="shared" si="69"/>
        <v/>
      </c>
      <c r="X818" s="269" t="str">
        <f t="shared" si="70"/>
        <v/>
      </c>
      <c r="Y818" s="267" t="str">
        <f t="shared" si="71"/>
        <v/>
      </c>
      <c r="Z818" s="324"/>
    </row>
    <row r="819" spans="1:66">
      <c r="A819" s="324"/>
      <c r="B819" s="323">
        <f>+'Ark1'!C2289</f>
        <v>0</v>
      </c>
      <c r="C819" s="266">
        <f>+'Ark1'!L2289</f>
        <v>0</v>
      </c>
      <c r="D819" s="266" t="s">
        <v>400</v>
      </c>
      <c r="E819" s="266">
        <f>+'Ark1'!AP2289</f>
        <v>0</v>
      </c>
      <c r="F819" s="274" t="e">
        <f>VLOOKUP(E819,RNR!$D$2:$E$38,2)</f>
        <v>#N/A</v>
      </c>
      <c r="G819" s="266" t="str">
        <f>+IF(H819=0,"",'Ark1'!Q2289)</f>
        <v/>
      </c>
      <c r="H819" s="266">
        <f>+'Ark1'!R2289</f>
        <v>0</v>
      </c>
      <c r="I819" s="267" t="str">
        <f>+IF(H819=0,"",'Ark1'!AE2289)</f>
        <v/>
      </c>
      <c r="J819" s="267"/>
      <c r="K819" s="267" t="str">
        <f>+IF(H819=0,"",'Ark1'!AF2289)</f>
        <v/>
      </c>
      <c r="L819" s="268" t="str">
        <f>+IF(H819=0,"",'Ark1'!T2289)</f>
        <v/>
      </c>
      <c r="M819" s="267" t="str">
        <f>+IF(H819=0,"",'Ark1'!U2289)</f>
        <v/>
      </c>
      <c r="N819" s="267"/>
      <c r="O819" s="269" t="str">
        <f>+IF(H819=0,"",'Ark1'!W2289)</f>
        <v/>
      </c>
      <c r="P819" s="269" t="str">
        <f>+IF(H819=0,"",'Ark1'!X2289)</f>
        <v/>
      </c>
      <c r="Q819" s="269" t="str">
        <f>+IF(H819=0,"",'Ark1'!AG2289)</f>
        <v/>
      </c>
      <c r="R819" s="269" t="str">
        <f>+IF(H819=0,"",'Ark1'!AH2289)</f>
        <v/>
      </c>
      <c r="S819" s="269"/>
      <c r="T819" s="269"/>
      <c r="U819" s="269" t="str">
        <f>+IF(H819=0,"",'Ark1'!Y2289)</f>
        <v/>
      </c>
      <c r="V819" s="268" t="str">
        <f>+IF(H819=0,"",'Ark1'!AA2289)</f>
        <v/>
      </c>
      <c r="W819" s="269" t="str">
        <f t="shared" si="69"/>
        <v/>
      </c>
      <c r="X819" s="269" t="str">
        <f t="shared" si="70"/>
        <v/>
      </c>
      <c r="Y819" s="267" t="str">
        <f t="shared" si="71"/>
        <v/>
      </c>
      <c r="Z819" s="324"/>
    </row>
    <row r="820" spans="1:66">
      <c r="A820" s="324"/>
      <c r="B820" s="323">
        <f>+'Ark1'!C2290</f>
        <v>0</v>
      </c>
      <c r="C820" s="266">
        <f>+'Ark1'!L2290</f>
        <v>0</v>
      </c>
      <c r="D820" s="266" t="s">
        <v>400</v>
      </c>
      <c r="E820" s="266">
        <f>+'Ark1'!AP2290</f>
        <v>0</v>
      </c>
      <c r="F820" s="274" t="e">
        <f>VLOOKUP(E820,RNR!$D$2:$E$38,2)</f>
        <v>#N/A</v>
      </c>
      <c r="G820" s="266" t="str">
        <f>+IF(H820=0,"",'Ark1'!Q2290)</f>
        <v/>
      </c>
      <c r="H820" s="266">
        <f>+'Ark1'!R2290</f>
        <v>0</v>
      </c>
      <c r="I820" s="267" t="str">
        <f>+IF(H820=0,"",'Ark1'!AE2290)</f>
        <v/>
      </c>
      <c r="J820" s="267"/>
      <c r="K820" s="267" t="str">
        <f>+IF(H820=0,"",'Ark1'!AF2290)</f>
        <v/>
      </c>
      <c r="L820" s="268" t="str">
        <f>+IF(H820=0,"",'Ark1'!T2290)</f>
        <v/>
      </c>
      <c r="M820" s="267" t="str">
        <f>+IF(H820=0,"",'Ark1'!U2290)</f>
        <v/>
      </c>
      <c r="N820" s="267"/>
      <c r="O820" s="269" t="str">
        <f>+IF(H820=0,"",'Ark1'!W2290)</f>
        <v/>
      </c>
      <c r="P820" s="269" t="str">
        <f>+IF(H820=0,"",'Ark1'!X2290)</f>
        <v/>
      </c>
      <c r="Q820" s="269" t="str">
        <f>+IF(H820=0,"",'Ark1'!AG2290)</f>
        <v/>
      </c>
      <c r="R820" s="269" t="str">
        <f>+IF(H820=0,"",'Ark1'!AH2290)</f>
        <v/>
      </c>
      <c r="S820" s="269"/>
      <c r="T820" s="269"/>
      <c r="U820" s="269" t="str">
        <f>+IF(H820=0,"",'Ark1'!Y2290)</f>
        <v/>
      </c>
      <c r="V820" s="268" t="str">
        <f>+IF(H820=0,"",'Ark1'!AA2290)</f>
        <v/>
      </c>
      <c r="W820" s="269" t="str">
        <f t="shared" si="69"/>
        <v/>
      </c>
      <c r="X820" s="269" t="str">
        <f t="shared" si="70"/>
        <v/>
      </c>
      <c r="Y820" s="267" t="str">
        <f t="shared" si="71"/>
        <v/>
      </c>
      <c r="Z820" s="324"/>
    </row>
    <row r="821" spans="1:66">
      <c r="A821" s="324"/>
      <c r="B821" s="323">
        <f>+'Ark1'!C2291</f>
        <v>0</v>
      </c>
      <c r="C821" s="266">
        <f>+'Ark1'!L2291</f>
        <v>0</v>
      </c>
      <c r="D821" s="266" t="s">
        <v>400</v>
      </c>
      <c r="E821" s="266">
        <f>+'Ark1'!AP2291</f>
        <v>0</v>
      </c>
      <c r="F821" s="274" t="e">
        <f>VLOOKUP(E821,RNR!$D$2:$E$38,2)</f>
        <v>#N/A</v>
      </c>
      <c r="G821" s="266" t="str">
        <f>+IF(H821=0,"",'Ark1'!Q2291)</f>
        <v/>
      </c>
      <c r="H821" s="266">
        <f>+'Ark1'!R2291</f>
        <v>0</v>
      </c>
      <c r="I821" s="267" t="str">
        <f>+IF(H821=0,"",'Ark1'!AE2291)</f>
        <v/>
      </c>
      <c r="J821" s="267"/>
      <c r="K821" s="267" t="str">
        <f>+IF(H821=0,"",'Ark1'!AF2291)</f>
        <v/>
      </c>
      <c r="L821" s="268" t="str">
        <f>+IF(H821=0,"",'Ark1'!T2291)</f>
        <v/>
      </c>
      <c r="M821" s="267" t="str">
        <f>+IF(H821=0,"",'Ark1'!U2291)</f>
        <v/>
      </c>
      <c r="N821" s="267"/>
      <c r="O821" s="269" t="str">
        <f>+IF(H821=0,"",'Ark1'!W2291)</f>
        <v/>
      </c>
      <c r="P821" s="269" t="str">
        <f>+IF(H821=0,"",'Ark1'!X2291)</f>
        <v/>
      </c>
      <c r="Q821" s="269" t="str">
        <f>+IF(H821=0,"",'Ark1'!AG2291)</f>
        <v/>
      </c>
      <c r="R821" s="269" t="str">
        <f>+IF(H821=0,"",'Ark1'!AH2291)</f>
        <v/>
      </c>
      <c r="S821" s="269"/>
      <c r="T821" s="269"/>
      <c r="U821" s="269" t="str">
        <f>+IF(H821=0,"",'Ark1'!Y2291)</f>
        <v/>
      </c>
      <c r="V821" s="268" t="str">
        <f>+IF(H821=0,"",'Ark1'!AA2291)</f>
        <v/>
      </c>
      <c r="W821" s="269" t="str">
        <f t="shared" si="69"/>
        <v/>
      </c>
      <c r="X821" s="269" t="str">
        <f t="shared" si="70"/>
        <v/>
      </c>
      <c r="Y821" s="267" t="str">
        <f t="shared" si="71"/>
        <v/>
      </c>
      <c r="Z821" s="324"/>
    </row>
    <row r="822" spans="1:66">
      <c r="A822" s="324"/>
      <c r="B822" s="323">
        <f>+'Ark1'!C2292</f>
        <v>0</v>
      </c>
      <c r="C822" s="266">
        <f>+'Ark1'!L2292</f>
        <v>0</v>
      </c>
      <c r="D822" s="266" t="s">
        <v>400</v>
      </c>
      <c r="E822" s="266">
        <f>+'Ark1'!AP2292</f>
        <v>0</v>
      </c>
      <c r="F822" s="274" t="e">
        <f>VLOOKUP(E822,RNR!$D$2:$E$38,2)</f>
        <v>#N/A</v>
      </c>
      <c r="G822" s="266" t="str">
        <f>+IF(H822=0,"",'Ark1'!Q2292)</f>
        <v/>
      </c>
      <c r="H822" s="266">
        <f>+'Ark1'!R2292</f>
        <v>0</v>
      </c>
      <c r="I822" s="267" t="str">
        <f>+IF(H822=0,"",'Ark1'!AE2292)</f>
        <v/>
      </c>
      <c r="J822" s="267"/>
      <c r="K822" s="267" t="str">
        <f>+IF(H822=0,"",'Ark1'!AF2292)</f>
        <v/>
      </c>
      <c r="L822" s="268" t="str">
        <f>+IF(H822=0,"",'Ark1'!T2292)</f>
        <v/>
      </c>
      <c r="M822" s="267" t="str">
        <f>+IF(H822=0,"",'Ark1'!U2292)</f>
        <v/>
      </c>
      <c r="N822" s="267"/>
      <c r="O822" s="269" t="str">
        <f>+IF(H822=0,"",'Ark1'!W2292)</f>
        <v/>
      </c>
      <c r="P822" s="269" t="str">
        <f>+IF(H822=0,"",'Ark1'!X2292)</f>
        <v/>
      </c>
      <c r="Q822" s="269" t="str">
        <f>+IF(H822=0,"",'Ark1'!AG2292)</f>
        <v/>
      </c>
      <c r="R822" s="269" t="str">
        <f>+IF(H822=0,"",'Ark1'!AH2292)</f>
        <v/>
      </c>
      <c r="S822" s="269"/>
      <c r="T822" s="269"/>
      <c r="U822" s="269" t="str">
        <f>+IF(H822=0,"",'Ark1'!Y2292)</f>
        <v/>
      </c>
      <c r="V822" s="268" t="str">
        <f>+IF(H822=0,"",'Ark1'!AA2292)</f>
        <v/>
      </c>
      <c r="W822" s="269" t="str">
        <f t="shared" si="69"/>
        <v/>
      </c>
      <c r="X822" s="269" t="str">
        <f t="shared" si="70"/>
        <v/>
      </c>
      <c r="Y822" s="267" t="str">
        <f t="shared" si="71"/>
        <v/>
      </c>
      <c r="Z822" s="324"/>
    </row>
    <row r="823" spans="1:66">
      <c r="A823" s="324"/>
      <c r="B823" s="323">
        <f>+'Ark1'!C2293</f>
        <v>0</v>
      </c>
      <c r="C823" s="266">
        <f>+'Ark1'!L2293</f>
        <v>0</v>
      </c>
      <c r="D823" s="266" t="s">
        <v>400</v>
      </c>
      <c r="E823" s="266">
        <f>+'Ark1'!AP2293</f>
        <v>0</v>
      </c>
      <c r="F823" s="274" t="e">
        <f>VLOOKUP(E823,RNR!$D$2:$E$38,2)</f>
        <v>#N/A</v>
      </c>
      <c r="G823" s="266" t="str">
        <f>+IF(H823=0,"",'Ark1'!Q2293)</f>
        <v/>
      </c>
      <c r="H823" s="266">
        <f>+'Ark1'!R2293</f>
        <v>0</v>
      </c>
      <c r="I823" s="267" t="str">
        <f>+IF(H823=0,"",'Ark1'!AE2293)</f>
        <v/>
      </c>
      <c r="J823" s="267"/>
      <c r="K823" s="267" t="str">
        <f>+IF(H823=0,"",'Ark1'!AF2293)</f>
        <v/>
      </c>
      <c r="L823" s="268" t="str">
        <f>+IF(H823=0,"",'Ark1'!T2293)</f>
        <v/>
      </c>
      <c r="M823" s="267" t="str">
        <f>+IF(H823=0,"",'Ark1'!U2293)</f>
        <v/>
      </c>
      <c r="N823" s="267"/>
      <c r="O823" s="269" t="str">
        <f>+IF(H823=0,"",'Ark1'!W2293)</f>
        <v/>
      </c>
      <c r="P823" s="269" t="str">
        <f>+IF(H823=0,"",'Ark1'!X2293)</f>
        <v/>
      </c>
      <c r="Q823" s="269" t="str">
        <f>+IF(H823=0,"",'Ark1'!AG2293)</f>
        <v/>
      </c>
      <c r="R823" s="269" t="str">
        <f>+IF(H823=0,"",'Ark1'!AH2293)</f>
        <v/>
      </c>
      <c r="S823" s="269"/>
      <c r="T823" s="269"/>
      <c r="U823" s="269" t="str">
        <f>+IF(H823=0,"",'Ark1'!Y2293)</f>
        <v/>
      </c>
      <c r="V823" s="268" t="str">
        <f>+IF(H823=0,"",'Ark1'!AA2293)</f>
        <v/>
      </c>
      <c r="W823" s="269" t="str">
        <f t="shared" si="69"/>
        <v/>
      </c>
      <c r="X823" s="269" t="str">
        <f t="shared" si="70"/>
        <v/>
      </c>
      <c r="Y823" s="267" t="str">
        <f t="shared" si="71"/>
        <v/>
      </c>
      <c r="Z823" s="324"/>
    </row>
    <row r="824" spans="1:66">
      <c r="A824" s="324"/>
      <c r="B824" s="323">
        <f>+'Ark1'!C2294</f>
        <v>0</v>
      </c>
      <c r="C824" s="266">
        <f>+'Ark1'!L2294</f>
        <v>0</v>
      </c>
      <c r="D824" s="266" t="s">
        <v>400</v>
      </c>
      <c r="E824" s="266">
        <f>+'Ark1'!AP2294</f>
        <v>0</v>
      </c>
      <c r="F824" s="274" t="e">
        <f>VLOOKUP(E824,RNR!$D$2:$E$38,2)</f>
        <v>#N/A</v>
      </c>
      <c r="G824" s="266" t="str">
        <f>+IF(H824=0,"",'Ark1'!Q2294)</f>
        <v/>
      </c>
      <c r="H824" s="266">
        <f>+'Ark1'!R2294</f>
        <v>0</v>
      </c>
      <c r="I824" s="267" t="str">
        <f>+IF(H824=0,"",'Ark1'!AE2294)</f>
        <v/>
      </c>
      <c r="J824" s="267"/>
      <c r="K824" s="267" t="str">
        <f>+IF(H824=0,"",'Ark1'!AF2294)</f>
        <v/>
      </c>
      <c r="L824" s="268" t="str">
        <f>+IF(H824=0,"",'Ark1'!T2294)</f>
        <v/>
      </c>
      <c r="M824" s="267" t="str">
        <f>+IF(H824=0,"",'Ark1'!U2294)</f>
        <v/>
      </c>
      <c r="N824" s="267"/>
      <c r="O824" s="269" t="str">
        <f>+IF(H824=0,"",'Ark1'!W2294)</f>
        <v/>
      </c>
      <c r="P824" s="269" t="str">
        <f>+IF(H824=0,"",'Ark1'!X2294)</f>
        <v/>
      </c>
      <c r="Q824" s="269" t="str">
        <f>+IF(H824=0,"",'Ark1'!AG2294)</f>
        <v/>
      </c>
      <c r="R824" s="269" t="str">
        <f>+IF(H824=0,"",'Ark1'!AH2294)</f>
        <v/>
      </c>
      <c r="S824" s="269"/>
      <c r="T824" s="269"/>
      <c r="U824" s="269" t="str">
        <f>+IF(H824=0,"",'Ark1'!Y2294)</f>
        <v/>
      </c>
      <c r="V824" s="268" t="str">
        <f>+IF(H824=0,"",'Ark1'!AA2294)</f>
        <v/>
      </c>
      <c r="W824" s="269" t="str">
        <f t="shared" si="69"/>
        <v/>
      </c>
      <c r="X824" s="269" t="str">
        <f t="shared" si="70"/>
        <v/>
      </c>
      <c r="Y824" s="267" t="str">
        <f t="shared" si="71"/>
        <v/>
      </c>
      <c r="Z824" s="324"/>
    </row>
    <row r="825" spans="1:66">
      <c r="A825" s="324"/>
      <c r="B825" s="323">
        <f>+'Ark1'!C2295</f>
        <v>0</v>
      </c>
      <c r="C825" s="266">
        <f>+'Ark1'!L2295</f>
        <v>0</v>
      </c>
      <c r="D825" s="266" t="s">
        <v>400</v>
      </c>
      <c r="E825" s="266">
        <f>+'Ark1'!AP2295</f>
        <v>0</v>
      </c>
      <c r="F825" s="274" t="e">
        <f>VLOOKUP(E825,RNR!$D$2:$E$38,2)</f>
        <v>#N/A</v>
      </c>
      <c r="G825" s="266" t="str">
        <f>+IF(H825=0,"",'Ark1'!Q2295)</f>
        <v/>
      </c>
      <c r="H825" s="266">
        <f>+'Ark1'!R2295</f>
        <v>0</v>
      </c>
      <c r="I825" s="267" t="str">
        <f>+IF(H825=0,"",'Ark1'!AE2295)</f>
        <v/>
      </c>
      <c r="J825" s="267"/>
      <c r="K825" s="267" t="str">
        <f>+IF(H825=0,"",'Ark1'!AF2295)</f>
        <v/>
      </c>
      <c r="L825" s="268" t="str">
        <f>+IF(H825=0,"",'Ark1'!T2295)</f>
        <v/>
      </c>
      <c r="M825" s="267" t="str">
        <f>+IF(H825=0,"",'Ark1'!U2295)</f>
        <v/>
      </c>
      <c r="N825" s="267"/>
      <c r="O825" s="269" t="str">
        <f>+IF(H825=0,"",'Ark1'!W2295)</f>
        <v/>
      </c>
      <c r="P825" s="269" t="str">
        <f>+IF(H825=0,"",'Ark1'!X2295)</f>
        <v/>
      </c>
      <c r="Q825" s="269" t="str">
        <f>+IF(H825=0,"",'Ark1'!AG2295)</f>
        <v/>
      </c>
      <c r="R825" s="269" t="str">
        <f>+IF(H825=0,"",'Ark1'!AH2295)</f>
        <v/>
      </c>
      <c r="S825" s="269"/>
      <c r="T825" s="269"/>
      <c r="U825" s="269" t="str">
        <f>+IF(H825=0,"",'Ark1'!Y2295)</f>
        <v/>
      </c>
      <c r="V825" s="268" t="str">
        <f>+IF(H825=0,"",'Ark1'!AA2295)</f>
        <v/>
      </c>
      <c r="W825" s="269" t="str">
        <f t="shared" si="69"/>
        <v/>
      </c>
      <c r="X825" s="269" t="str">
        <f t="shared" si="70"/>
        <v/>
      </c>
      <c r="Y825" s="267" t="str">
        <f t="shared" si="71"/>
        <v/>
      </c>
      <c r="Z825" s="324"/>
    </row>
    <row r="826" spans="1:66">
      <c r="A826" s="324"/>
      <c r="B826" s="323">
        <f>+'Ark1'!C2296</f>
        <v>0</v>
      </c>
      <c r="C826" s="266">
        <f>+'Ark1'!L2296</f>
        <v>0</v>
      </c>
      <c r="D826" s="266" t="s">
        <v>400</v>
      </c>
      <c r="E826" s="266">
        <f>+'Ark1'!AP2296</f>
        <v>0</v>
      </c>
      <c r="F826" s="274" t="e">
        <f>VLOOKUP(E826,RNR!$D$2:$E$38,2)</f>
        <v>#N/A</v>
      </c>
      <c r="G826" s="266" t="str">
        <f>+IF(H826=0,"",'Ark1'!Q2296)</f>
        <v/>
      </c>
      <c r="H826" s="266">
        <f>+'Ark1'!R2296</f>
        <v>0</v>
      </c>
      <c r="I826" s="267" t="str">
        <f>+IF(H826=0,"",'Ark1'!AE2296)</f>
        <v/>
      </c>
      <c r="J826" s="267"/>
      <c r="K826" s="267" t="str">
        <f>+IF(H826=0,"",'Ark1'!AF2296)</f>
        <v/>
      </c>
      <c r="L826" s="268" t="str">
        <f>+IF(H826=0,"",'Ark1'!T2296)</f>
        <v/>
      </c>
      <c r="M826" s="267" t="str">
        <f>+IF(H826=0,"",'Ark1'!U2296)</f>
        <v/>
      </c>
      <c r="N826" s="267"/>
      <c r="O826" s="269" t="str">
        <f>+IF(H826=0,"",'Ark1'!W2296)</f>
        <v/>
      </c>
      <c r="P826" s="269" t="str">
        <f>+IF(H826=0,"",'Ark1'!X2296)</f>
        <v/>
      </c>
      <c r="Q826" s="269" t="str">
        <f>+IF(H826=0,"",'Ark1'!AG2296)</f>
        <v/>
      </c>
      <c r="R826" s="269" t="str">
        <f>+IF(H826=0,"",'Ark1'!AH2296)</f>
        <v/>
      </c>
      <c r="S826" s="269"/>
      <c r="T826" s="269"/>
      <c r="U826" s="269" t="str">
        <f>+IF(H826=0,"",'Ark1'!Y2296)</f>
        <v/>
      </c>
      <c r="V826" s="268" t="str">
        <f>+IF(H826=0,"",'Ark1'!AA2296)</f>
        <v/>
      </c>
      <c r="W826" s="269" t="str">
        <f t="shared" si="69"/>
        <v/>
      </c>
      <c r="X826" s="269" t="str">
        <f t="shared" si="70"/>
        <v/>
      </c>
      <c r="Y826" s="267" t="str">
        <f t="shared" si="71"/>
        <v/>
      </c>
      <c r="Z826" s="324"/>
    </row>
    <row r="827" spans="1:66" s="28" customFormat="1">
      <c r="A827" s="324"/>
      <c r="B827" s="324"/>
      <c r="C827" s="324"/>
      <c r="D827" s="324"/>
      <c r="E827" s="324"/>
      <c r="F827" s="274" t="e">
        <f>VLOOKUP(E827,RNR!$D$2:$E$38,2)</f>
        <v>#N/A</v>
      </c>
      <c r="G827" s="324"/>
      <c r="H827" s="324"/>
      <c r="I827" s="325"/>
      <c r="J827" s="325"/>
      <c r="K827" s="325"/>
      <c r="L827" s="326"/>
      <c r="M827" s="325"/>
      <c r="N827" s="325"/>
      <c r="O827" s="327"/>
      <c r="P827" s="327"/>
      <c r="Q827" s="327"/>
      <c r="R827" s="327"/>
      <c r="S827" s="327"/>
      <c r="T827" s="327"/>
      <c r="U827" s="327"/>
      <c r="V827" s="326"/>
      <c r="W827" s="327"/>
      <c r="X827" s="327"/>
      <c r="Y827" s="325"/>
      <c r="Z827" s="324"/>
      <c r="AD827" s="27"/>
      <c r="AG827" s="86"/>
      <c r="AH827" s="86"/>
      <c r="AI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86"/>
      <c r="BG827" s="86"/>
      <c r="BH827" s="86"/>
      <c r="BI827" s="86"/>
      <c r="BJ827" s="86"/>
      <c r="BK827" s="86"/>
      <c r="BL827" s="86"/>
      <c r="BM827" s="86"/>
      <c r="BN827" s="86"/>
    </row>
    <row r="828" spans="1:66" ht="19.8">
      <c r="A828" s="324"/>
      <c r="B828" s="324"/>
      <c r="C828" s="328" t="s">
        <v>0</v>
      </c>
      <c r="D828" s="329"/>
      <c r="E828" s="297" t="str">
        <f>+D227</f>
        <v>O+</v>
      </c>
      <c r="F828" s="274" t="e">
        <f>VLOOKUP(E828,RNR!$D$2:$E$38,2)</f>
        <v>#N/A</v>
      </c>
      <c r="G828" s="537">
        <f>SUM(H833:H920)</f>
        <v>0</v>
      </c>
      <c r="H828" s="525"/>
      <c r="I828" s="325"/>
      <c r="J828" s="324"/>
      <c r="K828" s="325"/>
      <c r="L828" s="324"/>
      <c r="M828" s="324"/>
      <c r="N828" s="324"/>
      <c r="O828" s="327"/>
      <c r="P828" s="327"/>
      <c r="Q828" s="324"/>
      <c r="R828" s="327"/>
      <c r="S828" s="327"/>
      <c r="T828" s="327"/>
      <c r="U828" s="327"/>
      <c r="V828" s="324"/>
      <c r="W828" s="324"/>
      <c r="X828" s="327"/>
      <c r="Y828" s="327"/>
      <c r="Z828" s="324"/>
      <c r="AA828" s="249"/>
      <c r="AC828" s="28"/>
      <c r="AD828" s="27"/>
      <c r="AE828" s="250"/>
      <c r="AF828" s="86"/>
      <c r="AJ828" s="86"/>
      <c r="BB828" s="262"/>
    </row>
    <row r="829" spans="1:66" ht="19.8">
      <c r="A829" s="324"/>
      <c r="B829" s="324"/>
      <c r="C829" s="324"/>
      <c r="D829" s="324"/>
      <c r="E829" s="324"/>
      <c r="F829" s="274" t="e">
        <f>VLOOKUP(E829,RNR!$D$2:$E$38,2)</f>
        <v>#N/A</v>
      </c>
      <c r="G829" s="324"/>
      <c r="H829" s="324"/>
      <c r="I829" s="325"/>
      <c r="J829" s="324"/>
      <c r="K829" s="325"/>
      <c r="L829" s="324"/>
      <c r="M829" s="324"/>
      <c r="N829" s="324"/>
      <c r="O829" s="327"/>
      <c r="P829" s="327"/>
      <c r="Q829" s="324"/>
      <c r="R829" s="327"/>
      <c r="S829" s="327"/>
      <c r="T829" s="327"/>
      <c r="U829" s="327"/>
      <c r="V829" s="324"/>
      <c r="W829" s="324"/>
      <c r="X829" s="327"/>
      <c r="Y829" s="330" t="s">
        <v>4</v>
      </c>
      <c r="Z829" s="324"/>
      <c r="AA829" s="249"/>
      <c r="AC829" s="28"/>
      <c r="AD829" s="27"/>
      <c r="AE829" s="250"/>
      <c r="AF829" s="86"/>
      <c r="AJ829" s="86"/>
      <c r="BB829" s="262"/>
    </row>
    <row r="830" spans="1:66" ht="19.8">
      <c r="A830" s="324"/>
      <c r="B830" s="324"/>
      <c r="C830" s="324"/>
      <c r="D830" s="324"/>
      <c r="E830" s="324"/>
      <c r="F830" s="274" t="e">
        <f>VLOOKUP(E830,RNR!$D$2:$E$38,2)</f>
        <v>#N/A</v>
      </c>
      <c r="G830" s="331" t="s">
        <v>4</v>
      </c>
      <c r="H830" s="324"/>
      <c r="I830" s="325"/>
      <c r="J830" s="325"/>
      <c r="K830" s="325"/>
      <c r="L830" s="331" t="s">
        <v>23</v>
      </c>
      <c r="M830" s="325"/>
      <c r="N830" s="325"/>
      <c r="O830" s="327" t="s">
        <v>402</v>
      </c>
      <c r="P830" s="327" t="s">
        <v>402</v>
      </c>
      <c r="Q830" s="332" t="s">
        <v>538</v>
      </c>
      <c r="R830" s="327" t="s">
        <v>402</v>
      </c>
      <c r="S830" s="327"/>
      <c r="T830" s="327"/>
      <c r="U830" s="332" t="s">
        <v>422</v>
      </c>
      <c r="V830" s="324"/>
      <c r="W830" s="331" t="s">
        <v>489</v>
      </c>
      <c r="X830" s="332" t="s">
        <v>77</v>
      </c>
      <c r="Y830" s="330" t="s">
        <v>9</v>
      </c>
      <c r="Z830" s="324"/>
      <c r="AA830" s="249"/>
      <c r="AC830" s="28"/>
      <c r="AD830" s="27"/>
      <c r="AE830" s="250"/>
      <c r="AF830" s="86"/>
      <c r="AJ830" s="86"/>
      <c r="BB830" s="262"/>
    </row>
    <row r="831" spans="1:66" ht="19.8">
      <c r="A831" s="324"/>
      <c r="B831" s="324"/>
      <c r="C831" s="324"/>
      <c r="D831" s="324"/>
      <c r="E831" s="331"/>
      <c r="F831" s="274" t="e">
        <f>VLOOKUP(E831,RNR!$D$2:$E$38,2)</f>
        <v>#N/A</v>
      </c>
      <c r="G831" s="331" t="s">
        <v>487</v>
      </c>
      <c r="H831" s="331" t="s">
        <v>4</v>
      </c>
      <c r="I831" s="330" t="s">
        <v>4</v>
      </c>
      <c r="J831" s="330"/>
      <c r="K831" s="330" t="s">
        <v>1</v>
      </c>
      <c r="L831" s="331" t="s">
        <v>493</v>
      </c>
      <c r="M831" s="330" t="s">
        <v>23</v>
      </c>
      <c r="N831" s="330"/>
      <c r="O831" s="332" t="s">
        <v>585</v>
      </c>
      <c r="P831" s="332" t="s">
        <v>500</v>
      </c>
      <c r="Q831" s="332" t="s">
        <v>563</v>
      </c>
      <c r="R831" s="332" t="s">
        <v>502</v>
      </c>
      <c r="S831" s="332"/>
      <c r="T831" s="332"/>
      <c r="U831" s="332"/>
      <c r="V831" s="331" t="s">
        <v>413</v>
      </c>
      <c r="W831" s="331" t="s">
        <v>498</v>
      </c>
      <c r="X831" s="332" t="s">
        <v>423</v>
      </c>
      <c r="Y831" s="330" t="s">
        <v>70</v>
      </c>
      <c r="Z831" s="324"/>
      <c r="AA831" s="249"/>
      <c r="AC831" s="28"/>
      <c r="AD831" s="27"/>
      <c r="AE831" s="250"/>
      <c r="AF831" s="86"/>
      <c r="AJ831" s="86"/>
      <c r="BB831" s="262"/>
    </row>
    <row r="832" spans="1:66" ht="19.8">
      <c r="A832" s="324"/>
      <c r="B832" s="324"/>
      <c r="C832" s="331" t="s">
        <v>0</v>
      </c>
      <c r="D832" s="331"/>
      <c r="E832" s="331" t="s">
        <v>612</v>
      </c>
      <c r="F832" s="274" t="e">
        <f>VLOOKUP(E832,RNR!$D$2:$E$38,2)</f>
        <v>#N/A</v>
      </c>
      <c r="G832" s="294" t="s">
        <v>488</v>
      </c>
      <c r="H832" s="294" t="s">
        <v>9</v>
      </c>
      <c r="I832" s="295" t="s">
        <v>402</v>
      </c>
      <c r="J832" s="295"/>
      <c r="K832" s="295" t="s">
        <v>402</v>
      </c>
      <c r="L832" s="294" t="s">
        <v>414</v>
      </c>
      <c r="M832" s="295" t="s">
        <v>44</v>
      </c>
      <c r="N832" s="295"/>
      <c r="O832" s="296" t="s">
        <v>561</v>
      </c>
      <c r="P832" s="296" t="s">
        <v>439</v>
      </c>
      <c r="Q832" s="296" t="s">
        <v>495</v>
      </c>
      <c r="R832" s="296" t="s">
        <v>482</v>
      </c>
      <c r="S832" s="296"/>
      <c r="T832" s="296"/>
      <c r="U832" s="296" t="s">
        <v>1</v>
      </c>
      <c r="V832" s="294" t="s">
        <v>414</v>
      </c>
      <c r="W832" s="294" t="s">
        <v>499</v>
      </c>
      <c r="X832" s="296" t="s">
        <v>424</v>
      </c>
      <c r="Y832" s="295" t="s">
        <v>566</v>
      </c>
      <c r="Z832" s="324"/>
      <c r="AA832" s="249"/>
      <c r="AC832" s="28"/>
      <c r="AD832" s="27"/>
      <c r="AE832" s="250"/>
      <c r="AF832" s="86"/>
      <c r="AJ832" s="86"/>
      <c r="BB832" s="262"/>
    </row>
    <row r="833" spans="1:26">
      <c r="A833" s="324"/>
      <c r="B833" s="323">
        <f>+'Ark1'!C2297</f>
        <v>0</v>
      </c>
      <c r="C833" s="266">
        <f>+'Ark1'!L2297</f>
        <v>0</v>
      </c>
      <c r="D833" s="266" t="s">
        <v>32</v>
      </c>
      <c r="E833" s="266">
        <f>+'Ark1'!AP2297</f>
        <v>0</v>
      </c>
      <c r="F833" s="274" t="e">
        <f>VLOOKUP(E833,RNR!$D$2:$E$38,2)</f>
        <v>#N/A</v>
      </c>
      <c r="G833" s="266" t="str">
        <f>+IF(H833=0,"",'Ark1'!Q2297)</f>
        <v/>
      </c>
      <c r="H833" s="266">
        <f>+'Ark1'!R2297</f>
        <v>0</v>
      </c>
      <c r="I833" s="267" t="str">
        <f>+IF(H833=0,"",'Ark1'!AE2297)</f>
        <v/>
      </c>
      <c r="J833" s="267"/>
      <c r="K833" s="267" t="str">
        <f>+IF(H833=0,"",'Ark1'!AF2297)</f>
        <v/>
      </c>
      <c r="L833" s="268" t="str">
        <f>+IF(H833=0,"",'Ark1'!T2297)</f>
        <v/>
      </c>
      <c r="M833" s="267" t="str">
        <f>+IF(H833=0,"",'Ark1'!U2297)</f>
        <v/>
      </c>
      <c r="N833" s="267"/>
      <c r="O833" s="269" t="str">
        <f>+IF(H833=0,"",'Ark1'!W2297)</f>
        <v/>
      </c>
      <c r="P833" s="269" t="str">
        <f>+IF(H833=0,"",'Ark1'!X2297)</f>
        <v/>
      </c>
      <c r="Q833" s="269" t="str">
        <f>+IF(H833=0,"",'Ark1'!AG2297)</f>
        <v/>
      </c>
      <c r="R833" s="269" t="str">
        <f>+IF(H833=0,"",'Ark1'!AH2297)</f>
        <v/>
      </c>
      <c r="S833" s="269"/>
      <c r="T833" s="269"/>
      <c r="U833" s="269" t="str">
        <f>+IF(H833=0,"",'Ark1'!Y2297)</f>
        <v/>
      </c>
      <c r="V833" s="268" t="str">
        <f>+IF(H833=0,"",'Ark1'!AA2297)</f>
        <v/>
      </c>
      <c r="W833" s="269" t="str">
        <f t="shared" ref="W833:W867" si="72">IF(H833=0,"",1000*M833/Q833)</f>
        <v/>
      </c>
      <c r="X833" s="269" t="str">
        <f t="shared" ref="X833:X867" si="73">IF(H833=0,"",M833/C833)</f>
        <v/>
      </c>
      <c r="Y833" s="267" t="str">
        <f t="shared" ref="Y833:Y867" si="74">IF(H833=0,"",H833/G833)</f>
        <v/>
      </c>
      <c r="Z833" s="324"/>
    </row>
    <row r="834" spans="1:26">
      <c r="A834" s="324"/>
      <c r="B834" s="323">
        <f>+'Ark1'!C2298</f>
        <v>0</v>
      </c>
      <c r="C834" s="266">
        <f>+'Ark1'!L2298</f>
        <v>0</v>
      </c>
      <c r="D834" s="266" t="s">
        <v>32</v>
      </c>
      <c r="E834" s="266">
        <f>+'Ark1'!AP2298</f>
        <v>0</v>
      </c>
      <c r="F834" s="274" t="e">
        <f>VLOOKUP(E834,RNR!$D$2:$E$38,2)</f>
        <v>#N/A</v>
      </c>
      <c r="G834" s="266" t="str">
        <f>+IF(H834=0,"",'Ark1'!Q2298)</f>
        <v/>
      </c>
      <c r="H834" s="266">
        <f>+'Ark1'!R2298</f>
        <v>0</v>
      </c>
      <c r="I834" s="267" t="str">
        <f>+IF(H834=0,"",'Ark1'!AE2298)</f>
        <v/>
      </c>
      <c r="J834" s="267"/>
      <c r="K834" s="267" t="str">
        <f>+IF(H834=0,"",'Ark1'!AF2298)</f>
        <v/>
      </c>
      <c r="L834" s="268" t="str">
        <f>+IF(H834=0,"",'Ark1'!T2298)</f>
        <v/>
      </c>
      <c r="M834" s="267" t="str">
        <f>+IF(H834=0,"",'Ark1'!U2298)</f>
        <v/>
      </c>
      <c r="N834" s="267"/>
      <c r="O834" s="269" t="str">
        <f>+IF(H834=0,"",'Ark1'!W2298)</f>
        <v/>
      </c>
      <c r="P834" s="269" t="str">
        <f>+IF(H834=0,"",'Ark1'!X2298)</f>
        <v/>
      </c>
      <c r="Q834" s="269" t="str">
        <f>+IF(H834=0,"",'Ark1'!AG2298)</f>
        <v/>
      </c>
      <c r="R834" s="269" t="str">
        <f>+IF(H834=0,"",'Ark1'!AH2298)</f>
        <v/>
      </c>
      <c r="S834" s="269"/>
      <c r="T834" s="269"/>
      <c r="U834" s="269" t="str">
        <f>+IF(H834=0,"",'Ark1'!Y2298)</f>
        <v/>
      </c>
      <c r="V834" s="268" t="str">
        <f>+IF(H834=0,"",'Ark1'!AA2298)</f>
        <v/>
      </c>
      <c r="W834" s="269" t="str">
        <f t="shared" si="72"/>
        <v/>
      </c>
      <c r="X834" s="269" t="str">
        <f t="shared" si="73"/>
        <v/>
      </c>
      <c r="Y834" s="267" t="str">
        <f t="shared" si="74"/>
        <v/>
      </c>
      <c r="Z834" s="324"/>
    </row>
    <row r="835" spans="1:26">
      <c r="A835" s="324"/>
      <c r="B835" s="323">
        <f>+'Ark1'!C2299</f>
        <v>0</v>
      </c>
      <c r="C835" s="266">
        <f>+'Ark1'!L2299</f>
        <v>0</v>
      </c>
      <c r="D835" s="266" t="s">
        <v>32</v>
      </c>
      <c r="E835" s="266">
        <f>+'Ark1'!AP2299</f>
        <v>0</v>
      </c>
      <c r="F835" s="274" t="e">
        <f>VLOOKUP(E835,RNR!$D$2:$E$38,2)</f>
        <v>#N/A</v>
      </c>
      <c r="G835" s="266" t="str">
        <f>+IF(H835=0,"",'Ark1'!Q2299)</f>
        <v/>
      </c>
      <c r="H835" s="266">
        <f>+'Ark1'!R2299</f>
        <v>0</v>
      </c>
      <c r="I835" s="267" t="str">
        <f>+IF(H835=0,"",'Ark1'!AE2299)</f>
        <v/>
      </c>
      <c r="J835" s="267"/>
      <c r="K835" s="267" t="str">
        <f>+IF(H835=0,"",'Ark1'!AF2299)</f>
        <v/>
      </c>
      <c r="L835" s="268" t="str">
        <f>+IF(H835=0,"",'Ark1'!T2299)</f>
        <v/>
      </c>
      <c r="M835" s="267" t="str">
        <f>+IF(H835=0,"",'Ark1'!U2299)</f>
        <v/>
      </c>
      <c r="N835" s="267"/>
      <c r="O835" s="269" t="str">
        <f>+IF(H835=0,"",'Ark1'!W2299)</f>
        <v/>
      </c>
      <c r="P835" s="269" t="str">
        <f>+IF(H835=0,"",'Ark1'!X2299)</f>
        <v/>
      </c>
      <c r="Q835" s="269" t="str">
        <f>+IF(H835=0,"",'Ark1'!AG2299)</f>
        <v/>
      </c>
      <c r="R835" s="269" t="str">
        <f>+IF(H835=0,"",'Ark1'!AH2299)</f>
        <v/>
      </c>
      <c r="S835" s="269"/>
      <c r="T835" s="269"/>
      <c r="U835" s="269" t="str">
        <f>+IF(H835=0,"",'Ark1'!Y2299)</f>
        <v/>
      </c>
      <c r="V835" s="268" t="str">
        <f>+IF(H835=0,"",'Ark1'!AA2299)</f>
        <v/>
      </c>
      <c r="W835" s="269" t="str">
        <f t="shared" si="72"/>
        <v/>
      </c>
      <c r="X835" s="269" t="str">
        <f t="shared" si="73"/>
        <v/>
      </c>
      <c r="Y835" s="267" t="str">
        <f t="shared" si="74"/>
        <v/>
      </c>
      <c r="Z835" s="324"/>
    </row>
    <row r="836" spans="1:26">
      <c r="A836" s="324"/>
      <c r="B836" s="323">
        <f>+'Ark1'!C2300</f>
        <v>0</v>
      </c>
      <c r="C836" s="266">
        <f>+'Ark1'!L2300</f>
        <v>0</v>
      </c>
      <c r="D836" s="266" t="s">
        <v>32</v>
      </c>
      <c r="E836" s="266">
        <f>+'Ark1'!AP2300</f>
        <v>0</v>
      </c>
      <c r="F836" s="274" t="e">
        <f>VLOOKUP(E836,RNR!$D$2:$E$38,2)</f>
        <v>#N/A</v>
      </c>
      <c r="G836" s="266" t="str">
        <f>+IF(H836=0,"",'Ark1'!Q2300)</f>
        <v/>
      </c>
      <c r="H836" s="266">
        <f>+'Ark1'!R2300</f>
        <v>0</v>
      </c>
      <c r="I836" s="267" t="str">
        <f>+IF(H836=0,"",'Ark1'!AE2300)</f>
        <v/>
      </c>
      <c r="J836" s="267"/>
      <c r="K836" s="267" t="str">
        <f>+IF(H836=0,"",'Ark1'!AF2300)</f>
        <v/>
      </c>
      <c r="L836" s="268" t="str">
        <f>+IF(H836=0,"",'Ark1'!T2300)</f>
        <v/>
      </c>
      <c r="M836" s="267" t="str">
        <f>+IF(H836=0,"",'Ark1'!U2300)</f>
        <v/>
      </c>
      <c r="N836" s="267"/>
      <c r="O836" s="269" t="str">
        <f>+IF(H836=0,"",'Ark1'!W2300)</f>
        <v/>
      </c>
      <c r="P836" s="269" t="str">
        <f>+IF(H836=0,"",'Ark1'!X2300)</f>
        <v/>
      </c>
      <c r="Q836" s="269" t="str">
        <f>+IF(H836=0,"",'Ark1'!AG2300)</f>
        <v/>
      </c>
      <c r="R836" s="269" t="str">
        <f>+IF(H836=0,"",'Ark1'!AH2300)</f>
        <v/>
      </c>
      <c r="S836" s="269"/>
      <c r="T836" s="269"/>
      <c r="U836" s="269" t="str">
        <f>+IF(H836=0,"",'Ark1'!Y2300)</f>
        <v/>
      </c>
      <c r="V836" s="268" t="str">
        <f>+IF(H836=0,"",'Ark1'!AA2300)</f>
        <v/>
      </c>
      <c r="W836" s="269" t="str">
        <f t="shared" si="72"/>
        <v/>
      </c>
      <c r="X836" s="269" t="str">
        <f t="shared" si="73"/>
        <v/>
      </c>
      <c r="Y836" s="267" t="str">
        <f t="shared" si="74"/>
        <v/>
      </c>
      <c r="Z836" s="324"/>
    </row>
    <row r="837" spans="1:26">
      <c r="A837" s="324"/>
      <c r="B837" s="323">
        <f>+'Ark1'!C2301</f>
        <v>0</v>
      </c>
      <c r="C837" s="266">
        <f>+'Ark1'!L2301</f>
        <v>0</v>
      </c>
      <c r="D837" s="266" t="s">
        <v>32</v>
      </c>
      <c r="E837" s="266">
        <f>+'Ark1'!AP2301</f>
        <v>0</v>
      </c>
      <c r="F837" s="274" t="e">
        <f>VLOOKUP(E837,RNR!$D$2:$E$38,2)</f>
        <v>#N/A</v>
      </c>
      <c r="G837" s="266" t="str">
        <f>+IF(H837=0,"",'Ark1'!Q2301)</f>
        <v/>
      </c>
      <c r="H837" s="266">
        <f>+'Ark1'!R2301</f>
        <v>0</v>
      </c>
      <c r="I837" s="267" t="str">
        <f>+IF(H837=0,"",'Ark1'!AE2301)</f>
        <v/>
      </c>
      <c r="J837" s="267"/>
      <c r="K837" s="267" t="str">
        <f>+IF(H837=0,"",'Ark1'!AF2301)</f>
        <v/>
      </c>
      <c r="L837" s="268" t="str">
        <f>+IF(H837=0,"",'Ark1'!T2301)</f>
        <v/>
      </c>
      <c r="M837" s="267" t="str">
        <f>+IF(H837=0,"",'Ark1'!U2301)</f>
        <v/>
      </c>
      <c r="N837" s="267"/>
      <c r="O837" s="269" t="str">
        <f>+IF(H837=0,"",'Ark1'!W2301)</f>
        <v/>
      </c>
      <c r="P837" s="269" t="str">
        <f>+IF(H837=0,"",'Ark1'!X2301)</f>
        <v/>
      </c>
      <c r="Q837" s="269" t="str">
        <f>+IF(H837=0,"",'Ark1'!AG2301)</f>
        <v/>
      </c>
      <c r="R837" s="269" t="str">
        <f>+IF(H837=0,"",'Ark1'!AH2301)</f>
        <v/>
      </c>
      <c r="S837" s="269"/>
      <c r="T837" s="269"/>
      <c r="U837" s="269" t="str">
        <f>+IF(H837=0,"",'Ark1'!Y2301)</f>
        <v/>
      </c>
      <c r="V837" s="268" t="str">
        <f>+IF(H837=0,"",'Ark1'!AA2301)</f>
        <v/>
      </c>
      <c r="W837" s="269" t="str">
        <f t="shared" si="72"/>
        <v/>
      </c>
      <c r="X837" s="269" t="str">
        <f t="shared" si="73"/>
        <v/>
      </c>
      <c r="Y837" s="267" t="str">
        <f t="shared" si="74"/>
        <v/>
      </c>
      <c r="Z837" s="324"/>
    </row>
    <row r="838" spans="1:26">
      <c r="A838" s="324"/>
      <c r="B838" s="323">
        <f>+'Ark1'!C2302</f>
        <v>0</v>
      </c>
      <c r="C838" s="266">
        <f>+'Ark1'!L2302</f>
        <v>0</v>
      </c>
      <c r="D838" s="266" t="s">
        <v>32</v>
      </c>
      <c r="E838" s="266">
        <f>+'Ark1'!AP2302</f>
        <v>0</v>
      </c>
      <c r="F838" s="274" t="e">
        <f>VLOOKUP(E838,RNR!$D$2:$E$38,2)</f>
        <v>#N/A</v>
      </c>
      <c r="G838" s="266" t="str">
        <f>+IF(H838=0,"",'Ark1'!Q2302)</f>
        <v/>
      </c>
      <c r="H838" s="266">
        <f>+'Ark1'!R2302</f>
        <v>0</v>
      </c>
      <c r="I838" s="267" t="str">
        <f>+IF(H838=0,"",'Ark1'!AE2302)</f>
        <v/>
      </c>
      <c r="J838" s="267"/>
      <c r="K838" s="267" t="str">
        <f>+IF(H838=0,"",'Ark1'!AF2302)</f>
        <v/>
      </c>
      <c r="L838" s="268" t="str">
        <f>+IF(H838=0,"",'Ark1'!T2302)</f>
        <v/>
      </c>
      <c r="M838" s="267" t="str">
        <f>+IF(H838=0,"",'Ark1'!U2302)</f>
        <v/>
      </c>
      <c r="N838" s="267"/>
      <c r="O838" s="269" t="str">
        <f>+IF(H838=0,"",'Ark1'!W2302)</f>
        <v/>
      </c>
      <c r="P838" s="269" t="str">
        <f>+IF(H838=0,"",'Ark1'!X2302)</f>
        <v/>
      </c>
      <c r="Q838" s="269" t="str">
        <f>+IF(H838=0,"",'Ark1'!AG2302)</f>
        <v/>
      </c>
      <c r="R838" s="269" t="str">
        <f>+IF(H838=0,"",'Ark1'!AH2302)</f>
        <v/>
      </c>
      <c r="S838" s="269"/>
      <c r="T838" s="269"/>
      <c r="U838" s="269" t="str">
        <f>+IF(H838=0,"",'Ark1'!Y2302)</f>
        <v/>
      </c>
      <c r="V838" s="268" t="str">
        <f>+IF(H838=0,"",'Ark1'!AA2302)</f>
        <v/>
      </c>
      <c r="W838" s="269" t="str">
        <f t="shared" si="72"/>
        <v/>
      </c>
      <c r="X838" s="269" t="str">
        <f t="shared" si="73"/>
        <v/>
      </c>
      <c r="Y838" s="267" t="str">
        <f t="shared" si="74"/>
        <v/>
      </c>
      <c r="Z838" s="324"/>
    </row>
    <row r="839" spans="1:26">
      <c r="A839" s="324"/>
      <c r="B839" s="323">
        <f>+'Ark1'!C2303</f>
        <v>0</v>
      </c>
      <c r="C839" s="266">
        <f>+'Ark1'!L2303</f>
        <v>0</v>
      </c>
      <c r="D839" s="266" t="s">
        <v>32</v>
      </c>
      <c r="E839" s="266">
        <f>+'Ark1'!AP2303</f>
        <v>0</v>
      </c>
      <c r="F839" s="274" t="e">
        <f>VLOOKUP(E839,RNR!$D$2:$E$38,2)</f>
        <v>#N/A</v>
      </c>
      <c r="G839" s="266" t="str">
        <f>+IF(H839=0,"",'Ark1'!Q2303)</f>
        <v/>
      </c>
      <c r="H839" s="266">
        <f>+'Ark1'!R2303</f>
        <v>0</v>
      </c>
      <c r="I839" s="267" t="str">
        <f>+IF(H839=0,"",'Ark1'!AE2303)</f>
        <v/>
      </c>
      <c r="J839" s="267"/>
      <c r="K839" s="267" t="str">
        <f>+IF(H839=0,"",'Ark1'!AF2303)</f>
        <v/>
      </c>
      <c r="L839" s="268" t="str">
        <f>+IF(H839=0,"",'Ark1'!T2303)</f>
        <v/>
      </c>
      <c r="M839" s="267" t="str">
        <f>+IF(H839=0,"",'Ark1'!U2303)</f>
        <v/>
      </c>
      <c r="N839" s="267"/>
      <c r="O839" s="269" t="str">
        <f>+IF(H839=0,"",'Ark1'!W2303)</f>
        <v/>
      </c>
      <c r="P839" s="269" t="str">
        <f>+IF(H839=0,"",'Ark1'!X2303)</f>
        <v/>
      </c>
      <c r="Q839" s="269" t="str">
        <f>+IF(H839=0,"",'Ark1'!AG2303)</f>
        <v/>
      </c>
      <c r="R839" s="269" t="str">
        <f>+IF(H839=0,"",'Ark1'!AH2303)</f>
        <v/>
      </c>
      <c r="S839" s="269"/>
      <c r="T839" s="269"/>
      <c r="U839" s="269" t="str">
        <f>+IF(H839=0,"",'Ark1'!Y2303)</f>
        <v/>
      </c>
      <c r="V839" s="268" t="str">
        <f>+IF(H839=0,"",'Ark1'!AA2303)</f>
        <v/>
      </c>
      <c r="W839" s="269" t="str">
        <f t="shared" si="72"/>
        <v/>
      </c>
      <c r="X839" s="269" t="str">
        <f t="shared" si="73"/>
        <v/>
      </c>
      <c r="Y839" s="267" t="str">
        <f t="shared" si="74"/>
        <v/>
      </c>
      <c r="Z839" s="324"/>
    </row>
    <row r="840" spans="1:26">
      <c r="A840" s="324"/>
      <c r="B840" s="323">
        <f>+'Ark1'!C2304</f>
        <v>0</v>
      </c>
      <c r="C840" s="266">
        <f>+'Ark1'!L2304</f>
        <v>0</v>
      </c>
      <c r="D840" s="266" t="s">
        <v>32</v>
      </c>
      <c r="E840" s="266">
        <f>+'Ark1'!AP2304</f>
        <v>0</v>
      </c>
      <c r="F840" s="274" t="e">
        <f>VLOOKUP(E840,RNR!$D$2:$E$38,2)</f>
        <v>#N/A</v>
      </c>
      <c r="G840" s="266" t="str">
        <f>+IF(H840=0,"",'Ark1'!Q2304)</f>
        <v/>
      </c>
      <c r="H840" s="266">
        <f>+'Ark1'!R2304</f>
        <v>0</v>
      </c>
      <c r="I840" s="267" t="str">
        <f>+IF(H840=0,"",'Ark1'!AE2304)</f>
        <v/>
      </c>
      <c r="J840" s="267"/>
      <c r="K840" s="267" t="str">
        <f>+IF(H840=0,"",'Ark1'!AF2304)</f>
        <v/>
      </c>
      <c r="L840" s="268" t="str">
        <f>+IF(H840=0,"",'Ark1'!T2304)</f>
        <v/>
      </c>
      <c r="M840" s="267" t="str">
        <f>+IF(H840=0,"",'Ark1'!U2304)</f>
        <v/>
      </c>
      <c r="N840" s="267"/>
      <c r="O840" s="269" t="str">
        <f>+IF(H840=0,"",'Ark1'!W2304)</f>
        <v/>
      </c>
      <c r="P840" s="269" t="str">
        <f>+IF(H840=0,"",'Ark1'!X2304)</f>
        <v/>
      </c>
      <c r="Q840" s="269" t="str">
        <f>+IF(H840=0,"",'Ark1'!AG2304)</f>
        <v/>
      </c>
      <c r="R840" s="269" t="str">
        <f>+IF(H840=0,"",'Ark1'!AH2304)</f>
        <v/>
      </c>
      <c r="S840" s="269"/>
      <c r="T840" s="269"/>
      <c r="U840" s="269" t="str">
        <f>+IF(H840=0,"",'Ark1'!Y2304)</f>
        <v/>
      </c>
      <c r="V840" s="268" t="str">
        <f>+IF(H840=0,"",'Ark1'!AA2304)</f>
        <v/>
      </c>
      <c r="W840" s="269" t="str">
        <f t="shared" si="72"/>
        <v/>
      </c>
      <c r="X840" s="269" t="str">
        <f t="shared" si="73"/>
        <v/>
      </c>
      <c r="Y840" s="267" t="str">
        <f t="shared" si="74"/>
        <v/>
      </c>
      <c r="Z840" s="324"/>
    </row>
    <row r="841" spans="1:26">
      <c r="A841" s="324"/>
      <c r="B841" s="323">
        <f>+'Ark1'!C2305</f>
        <v>0</v>
      </c>
      <c r="C841" s="266">
        <f>+'Ark1'!L2305</f>
        <v>0</v>
      </c>
      <c r="D841" s="266" t="s">
        <v>32</v>
      </c>
      <c r="E841" s="266">
        <f>+'Ark1'!AP2305</f>
        <v>0</v>
      </c>
      <c r="F841" s="274" t="e">
        <f>VLOOKUP(E841,RNR!$D$2:$E$38,2)</f>
        <v>#N/A</v>
      </c>
      <c r="G841" s="266" t="str">
        <f>+IF(H841=0,"",'Ark1'!Q2305)</f>
        <v/>
      </c>
      <c r="H841" s="266">
        <f>+'Ark1'!R2305</f>
        <v>0</v>
      </c>
      <c r="I841" s="267" t="str">
        <f>+IF(H841=0,"",'Ark1'!AE2305)</f>
        <v/>
      </c>
      <c r="J841" s="267"/>
      <c r="K841" s="267" t="str">
        <f>+IF(H841=0,"",'Ark1'!AF2305)</f>
        <v/>
      </c>
      <c r="L841" s="268" t="str">
        <f>+IF(H841=0,"",'Ark1'!T2305)</f>
        <v/>
      </c>
      <c r="M841" s="267" t="str">
        <f>+IF(H841=0,"",'Ark1'!U2305)</f>
        <v/>
      </c>
      <c r="N841" s="267"/>
      <c r="O841" s="269" t="str">
        <f>+IF(H841=0,"",'Ark1'!W2305)</f>
        <v/>
      </c>
      <c r="P841" s="269" t="str">
        <f>+IF(H841=0,"",'Ark1'!X2305)</f>
        <v/>
      </c>
      <c r="Q841" s="269" t="str">
        <f>+IF(H841=0,"",'Ark1'!AG2305)</f>
        <v/>
      </c>
      <c r="R841" s="269" t="str">
        <f>+IF(H841=0,"",'Ark1'!AH2305)</f>
        <v/>
      </c>
      <c r="S841" s="269"/>
      <c r="T841" s="269"/>
      <c r="U841" s="269" t="str">
        <f>+IF(H841=0,"",'Ark1'!Y2305)</f>
        <v/>
      </c>
      <c r="V841" s="268" t="str">
        <f>+IF(H841=0,"",'Ark1'!AA2305)</f>
        <v/>
      </c>
      <c r="W841" s="269" t="str">
        <f t="shared" si="72"/>
        <v/>
      </c>
      <c r="X841" s="269" t="str">
        <f t="shared" si="73"/>
        <v/>
      </c>
      <c r="Y841" s="267" t="str">
        <f t="shared" si="74"/>
        <v/>
      </c>
      <c r="Z841" s="324"/>
    </row>
    <row r="842" spans="1:26">
      <c r="A842" s="324"/>
      <c r="B842" s="323">
        <f>+'Ark1'!C2306</f>
        <v>0</v>
      </c>
      <c r="C842" s="266">
        <f>+'Ark1'!L2306</f>
        <v>0</v>
      </c>
      <c r="D842" s="266" t="s">
        <v>32</v>
      </c>
      <c r="E842" s="266">
        <f>+'Ark1'!AP2306</f>
        <v>0</v>
      </c>
      <c r="F842" s="274" t="e">
        <f>VLOOKUP(E842,RNR!$D$2:$E$38,2)</f>
        <v>#N/A</v>
      </c>
      <c r="G842" s="266" t="str">
        <f>+IF(H842=0,"",'Ark1'!Q2306)</f>
        <v/>
      </c>
      <c r="H842" s="266">
        <f>+'Ark1'!R2306</f>
        <v>0</v>
      </c>
      <c r="I842" s="267" t="str">
        <f>+IF(H842=0,"",'Ark1'!AE2306)</f>
        <v/>
      </c>
      <c r="J842" s="267"/>
      <c r="K842" s="267" t="str">
        <f>+IF(H842=0,"",'Ark1'!AF2306)</f>
        <v/>
      </c>
      <c r="L842" s="268" t="str">
        <f>+IF(H842=0,"",'Ark1'!T2306)</f>
        <v/>
      </c>
      <c r="M842" s="267" t="str">
        <f>+IF(H842=0,"",'Ark1'!U2306)</f>
        <v/>
      </c>
      <c r="N842" s="267"/>
      <c r="O842" s="269" t="str">
        <f>+IF(H842=0,"",'Ark1'!W2306)</f>
        <v/>
      </c>
      <c r="P842" s="269" t="str">
        <f>+IF(H842=0,"",'Ark1'!X2306)</f>
        <v/>
      </c>
      <c r="Q842" s="269" t="str">
        <f>+IF(H842=0,"",'Ark1'!AG2306)</f>
        <v/>
      </c>
      <c r="R842" s="269" t="str">
        <f>+IF(H842=0,"",'Ark1'!AH2306)</f>
        <v/>
      </c>
      <c r="S842" s="269"/>
      <c r="T842" s="269"/>
      <c r="U842" s="269" t="str">
        <f>+IF(H842=0,"",'Ark1'!Y2306)</f>
        <v/>
      </c>
      <c r="V842" s="268" t="str">
        <f>+IF(H842=0,"",'Ark1'!AA2306)</f>
        <v/>
      </c>
      <c r="W842" s="269" t="str">
        <f t="shared" si="72"/>
        <v/>
      </c>
      <c r="X842" s="269" t="str">
        <f t="shared" si="73"/>
        <v/>
      </c>
      <c r="Y842" s="267" t="str">
        <f t="shared" si="74"/>
        <v/>
      </c>
      <c r="Z842" s="324"/>
    </row>
    <row r="843" spans="1:26">
      <c r="A843" s="324"/>
      <c r="B843" s="323">
        <f>+'Ark1'!C2307</f>
        <v>0</v>
      </c>
      <c r="C843" s="266">
        <f>+'Ark1'!L2307</f>
        <v>0</v>
      </c>
      <c r="D843" s="266" t="s">
        <v>32</v>
      </c>
      <c r="E843" s="266">
        <f>+'Ark1'!AP2307</f>
        <v>0</v>
      </c>
      <c r="F843" s="274" t="e">
        <f>VLOOKUP(E843,RNR!$D$2:$E$38,2)</f>
        <v>#N/A</v>
      </c>
      <c r="G843" s="266" t="str">
        <f>+IF(H843=0,"",'Ark1'!Q2307)</f>
        <v/>
      </c>
      <c r="H843" s="266">
        <f>+'Ark1'!R2307</f>
        <v>0</v>
      </c>
      <c r="I843" s="267" t="str">
        <f>+IF(H843=0,"",'Ark1'!AE2307)</f>
        <v/>
      </c>
      <c r="J843" s="267"/>
      <c r="K843" s="267" t="str">
        <f>+IF(H843=0,"",'Ark1'!AF2307)</f>
        <v/>
      </c>
      <c r="L843" s="268" t="str">
        <f>+IF(H843=0,"",'Ark1'!T2307)</f>
        <v/>
      </c>
      <c r="M843" s="267" t="str">
        <f>+IF(H843=0,"",'Ark1'!U2307)</f>
        <v/>
      </c>
      <c r="N843" s="267"/>
      <c r="O843" s="269" t="str">
        <f>+IF(H843=0,"",'Ark1'!W2307)</f>
        <v/>
      </c>
      <c r="P843" s="269" t="str">
        <f>+IF(H843=0,"",'Ark1'!X2307)</f>
        <v/>
      </c>
      <c r="Q843" s="269" t="str">
        <f>+IF(H843=0,"",'Ark1'!AG2307)</f>
        <v/>
      </c>
      <c r="R843" s="269" t="str">
        <f>+IF(H843=0,"",'Ark1'!AH2307)</f>
        <v/>
      </c>
      <c r="S843" s="269"/>
      <c r="T843" s="269"/>
      <c r="U843" s="269" t="str">
        <f>+IF(H843=0,"",'Ark1'!Y2307)</f>
        <v/>
      </c>
      <c r="V843" s="268" t="str">
        <f>+IF(H843=0,"",'Ark1'!AA2307)</f>
        <v/>
      </c>
      <c r="W843" s="269" t="str">
        <f t="shared" si="72"/>
        <v/>
      </c>
      <c r="X843" s="269" t="str">
        <f t="shared" si="73"/>
        <v/>
      </c>
      <c r="Y843" s="267" t="str">
        <f t="shared" si="74"/>
        <v/>
      </c>
      <c r="Z843" s="324"/>
    </row>
    <row r="844" spans="1:26">
      <c r="A844" s="324"/>
      <c r="B844" s="323">
        <f>+'Ark1'!C2308</f>
        <v>0</v>
      </c>
      <c r="C844" s="266">
        <f>+'Ark1'!L2308</f>
        <v>0</v>
      </c>
      <c r="D844" s="266" t="s">
        <v>32</v>
      </c>
      <c r="E844" s="266">
        <f>+'Ark1'!AP2308</f>
        <v>0</v>
      </c>
      <c r="F844" s="274" t="e">
        <f>VLOOKUP(E844,RNR!$D$2:$E$38,2)</f>
        <v>#N/A</v>
      </c>
      <c r="G844" s="266" t="str">
        <f>+IF(H844=0,"",'Ark1'!Q2308)</f>
        <v/>
      </c>
      <c r="H844" s="266">
        <f>+'Ark1'!R2308</f>
        <v>0</v>
      </c>
      <c r="I844" s="267" t="str">
        <f>+IF(H844=0,"",'Ark1'!AE2308)</f>
        <v/>
      </c>
      <c r="J844" s="267"/>
      <c r="K844" s="267" t="str">
        <f>+IF(H844=0,"",'Ark1'!AF2308)</f>
        <v/>
      </c>
      <c r="L844" s="268" t="str">
        <f>+IF(H844=0,"",'Ark1'!T2308)</f>
        <v/>
      </c>
      <c r="M844" s="267" t="str">
        <f>+IF(H844=0,"",'Ark1'!U2308)</f>
        <v/>
      </c>
      <c r="N844" s="267"/>
      <c r="O844" s="269" t="str">
        <f>+IF(H844=0,"",'Ark1'!W2308)</f>
        <v/>
      </c>
      <c r="P844" s="269" t="str">
        <f>+IF(H844=0,"",'Ark1'!X2308)</f>
        <v/>
      </c>
      <c r="Q844" s="269" t="str">
        <f>+IF(H844=0,"",'Ark1'!AG2308)</f>
        <v/>
      </c>
      <c r="R844" s="269" t="str">
        <f>+IF(H844=0,"",'Ark1'!AH2308)</f>
        <v/>
      </c>
      <c r="S844" s="269"/>
      <c r="T844" s="269"/>
      <c r="U844" s="269" t="str">
        <f>+IF(H844=0,"",'Ark1'!Y2308)</f>
        <v/>
      </c>
      <c r="V844" s="268" t="str">
        <f>+IF(H844=0,"",'Ark1'!AA2308)</f>
        <v/>
      </c>
      <c r="W844" s="269" t="str">
        <f t="shared" si="72"/>
        <v/>
      </c>
      <c r="X844" s="269" t="str">
        <f t="shared" si="73"/>
        <v/>
      </c>
      <c r="Y844" s="267" t="str">
        <f t="shared" si="74"/>
        <v/>
      </c>
      <c r="Z844" s="324"/>
    </row>
    <row r="845" spans="1:26">
      <c r="A845" s="324"/>
      <c r="B845" s="323">
        <f>+'Ark1'!C2309</f>
        <v>0</v>
      </c>
      <c r="C845" s="266">
        <f>+'Ark1'!L2309</f>
        <v>0</v>
      </c>
      <c r="D845" s="266" t="s">
        <v>32</v>
      </c>
      <c r="E845" s="266">
        <f>+'Ark1'!AP2309</f>
        <v>0</v>
      </c>
      <c r="F845" s="274" t="e">
        <f>VLOOKUP(E845,RNR!$D$2:$E$38,2)</f>
        <v>#N/A</v>
      </c>
      <c r="G845" s="266" t="str">
        <f>+IF(H845=0,"",'Ark1'!Q2309)</f>
        <v/>
      </c>
      <c r="H845" s="266">
        <f>+'Ark1'!R2309</f>
        <v>0</v>
      </c>
      <c r="I845" s="267" t="str">
        <f>+IF(H845=0,"",'Ark1'!AE2309)</f>
        <v/>
      </c>
      <c r="J845" s="267"/>
      <c r="K845" s="267" t="str">
        <f>+IF(H845=0,"",'Ark1'!AF2309)</f>
        <v/>
      </c>
      <c r="L845" s="268" t="str">
        <f>+IF(H845=0,"",'Ark1'!T2309)</f>
        <v/>
      </c>
      <c r="M845" s="267" t="str">
        <f>+IF(H845=0,"",'Ark1'!U2309)</f>
        <v/>
      </c>
      <c r="N845" s="267"/>
      <c r="O845" s="269" t="str">
        <f>+IF(H845=0,"",'Ark1'!W2309)</f>
        <v/>
      </c>
      <c r="P845" s="269" t="str">
        <f>+IF(H845=0,"",'Ark1'!X2309)</f>
        <v/>
      </c>
      <c r="Q845" s="269" t="str">
        <f>+IF(H845=0,"",'Ark1'!AG2309)</f>
        <v/>
      </c>
      <c r="R845" s="269" t="str">
        <f>+IF(H845=0,"",'Ark1'!AH2309)</f>
        <v/>
      </c>
      <c r="S845" s="269"/>
      <c r="T845" s="269"/>
      <c r="U845" s="269" t="str">
        <f>+IF(H845=0,"",'Ark1'!Y2309)</f>
        <v/>
      </c>
      <c r="V845" s="268" t="str">
        <f>+IF(H845=0,"",'Ark1'!AA2309)</f>
        <v/>
      </c>
      <c r="W845" s="269" t="str">
        <f t="shared" si="72"/>
        <v/>
      </c>
      <c r="X845" s="269" t="str">
        <f t="shared" si="73"/>
        <v/>
      </c>
      <c r="Y845" s="267" t="str">
        <f t="shared" si="74"/>
        <v/>
      </c>
      <c r="Z845" s="324"/>
    </row>
    <row r="846" spans="1:26">
      <c r="A846" s="324"/>
      <c r="B846" s="323">
        <f>+'Ark1'!C2310</f>
        <v>0</v>
      </c>
      <c r="C846" s="266">
        <f>+'Ark1'!L2310</f>
        <v>0</v>
      </c>
      <c r="D846" s="266" t="s">
        <v>32</v>
      </c>
      <c r="E846" s="266">
        <f>+'Ark1'!AP2310</f>
        <v>0</v>
      </c>
      <c r="F846" s="274" t="e">
        <f>VLOOKUP(E846,RNR!$D$2:$E$38,2)</f>
        <v>#N/A</v>
      </c>
      <c r="G846" s="266" t="str">
        <f>+IF(H846=0,"",'Ark1'!Q2310)</f>
        <v/>
      </c>
      <c r="H846" s="266">
        <f>+'Ark1'!R2310</f>
        <v>0</v>
      </c>
      <c r="I846" s="267" t="str">
        <f>+IF(H846=0,"",'Ark1'!AE2310)</f>
        <v/>
      </c>
      <c r="J846" s="267"/>
      <c r="K846" s="267" t="str">
        <f>+IF(H846=0,"",'Ark1'!AF2310)</f>
        <v/>
      </c>
      <c r="L846" s="268" t="str">
        <f>+IF(H846=0,"",'Ark1'!T2310)</f>
        <v/>
      </c>
      <c r="M846" s="267" t="str">
        <f>+IF(H846=0,"",'Ark1'!U2310)</f>
        <v/>
      </c>
      <c r="N846" s="267"/>
      <c r="O846" s="269" t="str">
        <f>+IF(H846=0,"",'Ark1'!W2310)</f>
        <v/>
      </c>
      <c r="P846" s="269" t="str">
        <f>+IF(H846=0,"",'Ark1'!X2310)</f>
        <v/>
      </c>
      <c r="Q846" s="269" t="str">
        <f>+IF(H846=0,"",'Ark1'!AG2310)</f>
        <v/>
      </c>
      <c r="R846" s="269" t="str">
        <f>+IF(H846=0,"",'Ark1'!AH2310)</f>
        <v/>
      </c>
      <c r="S846" s="269"/>
      <c r="T846" s="269"/>
      <c r="U846" s="269" t="str">
        <f>+IF(H846=0,"",'Ark1'!Y2310)</f>
        <v/>
      </c>
      <c r="V846" s="268" t="str">
        <f>+IF(H846=0,"",'Ark1'!AA2310)</f>
        <v/>
      </c>
      <c r="W846" s="269" t="str">
        <f t="shared" si="72"/>
        <v/>
      </c>
      <c r="X846" s="269" t="str">
        <f t="shared" si="73"/>
        <v/>
      </c>
      <c r="Y846" s="267" t="str">
        <f t="shared" si="74"/>
        <v/>
      </c>
      <c r="Z846" s="324"/>
    </row>
    <row r="847" spans="1:26">
      <c r="A847" s="324"/>
      <c r="B847" s="323">
        <f>+'Ark1'!C2311</f>
        <v>0</v>
      </c>
      <c r="C847" s="266">
        <f>+'Ark1'!L2311</f>
        <v>0</v>
      </c>
      <c r="D847" s="266" t="s">
        <v>32</v>
      </c>
      <c r="E847" s="266">
        <f>+'Ark1'!AP2311</f>
        <v>0</v>
      </c>
      <c r="F847" s="274" t="e">
        <f>VLOOKUP(E847,RNR!$D$2:$E$38,2)</f>
        <v>#N/A</v>
      </c>
      <c r="G847" s="266" t="str">
        <f>+IF(H847=0,"",'Ark1'!Q2311)</f>
        <v/>
      </c>
      <c r="H847" s="266">
        <f>+'Ark1'!R2311</f>
        <v>0</v>
      </c>
      <c r="I847" s="267" t="str">
        <f>+IF(H847=0,"",'Ark1'!AE2311)</f>
        <v/>
      </c>
      <c r="J847" s="267"/>
      <c r="K847" s="267" t="str">
        <f>+IF(H847=0,"",'Ark1'!AF2311)</f>
        <v/>
      </c>
      <c r="L847" s="268" t="str">
        <f>+IF(H847=0,"",'Ark1'!T2311)</f>
        <v/>
      </c>
      <c r="M847" s="267" t="str">
        <f>+IF(H847=0,"",'Ark1'!U2311)</f>
        <v/>
      </c>
      <c r="N847" s="267"/>
      <c r="O847" s="269" t="str">
        <f>+IF(H847=0,"",'Ark1'!W2311)</f>
        <v/>
      </c>
      <c r="P847" s="269" t="str">
        <f>+IF(H847=0,"",'Ark1'!X2311)</f>
        <v/>
      </c>
      <c r="Q847" s="269" t="str">
        <f>+IF(H847=0,"",'Ark1'!AG2311)</f>
        <v/>
      </c>
      <c r="R847" s="269" t="str">
        <f>+IF(H847=0,"",'Ark1'!AH2311)</f>
        <v/>
      </c>
      <c r="S847" s="269"/>
      <c r="T847" s="269"/>
      <c r="U847" s="269" t="str">
        <f>+IF(H847=0,"",'Ark1'!Y2311)</f>
        <v/>
      </c>
      <c r="V847" s="268" t="str">
        <f>+IF(H847=0,"",'Ark1'!AA2311)</f>
        <v/>
      </c>
      <c r="W847" s="269" t="str">
        <f t="shared" si="72"/>
        <v/>
      </c>
      <c r="X847" s="269" t="str">
        <f t="shared" si="73"/>
        <v/>
      </c>
      <c r="Y847" s="267" t="str">
        <f t="shared" si="74"/>
        <v/>
      </c>
      <c r="Z847" s="324"/>
    </row>
    <row r="848" spans="1:26">
      <c r="A848" s="324"/>
      <c r="B848" s="323">
        <f>+'Ark1'!C2312</f>
        <v>0</v>
      </c>
      <c r="C848" s="266">
        <f>+'Ark1'!L2312</f>
        <v>0</v>
      </c>
      <c r="D848" s="266" t="s">
        <v>32</v>
      </c>
      <c r="E848" s="266">
        <f>+'Ark1'!AP2312</f>
        <v>0</v>
      </c>
      <c r="F848" s="274" t="e">
        <f>VLOOKUP(E848,RNR!$D$2:$E$38,2)</f>
        <v>#N/A</v>
      </c>
      <c r="G848" s="266" t="str">
        <f>+IF(H848=0,"",'Ark1'!Q2312)</f>
        <v/>
      </c>
      <c r="H848" s="266">
        <f>+'Ark1'!R2312</f>
        <v>0</v>
      </c>
      <c r="I848" s="267" t="str">
        <f>+IF(H848=0,"",'Ark1'!AE2312)</f>
        <v/>
      </c>
      <c r="J848" s="267"/>
      <c r="K848" s="267" t="str">
        <f>+IF(H848=0,"",'Ark1'!AF2312)</f>
        <v/>
      </c>
      <c r="L848" s="268" t="str">
        <f>+IF(H848=0,"",'Ark1'!T2312)</f>
        <v/>
      </c>
      <c r="M848" s="267" t="str">
        <f>+IF(H848=0,"",'Ark1'!U2312)</f>
        <v/>
      </c>
      <c r="N848" s="267"/>
      <c r="O848" s="269" t="str">
        <f>+IF(H848=0,"",'Ark1'!W2312)</f>
        <v/>
      </c>
      <c r="P848" s="269" t="str">
        <f>+IF(H848=0,"",'Ark1'!X2312)</f>
        <v/>
      </c>
      <c r="Q848" s="269" t="str">
        <f>+IF(H848=0,"",'Ark1'!AG2312)</f>
        <v/>
      </c>
      <c r="R848" s="269" t="str">
        <f>+IF(H848=0,"",'Ark1'!AH2312)</f>
        <v/>
      </c>
      <c r="S848" s="269"/>
      <c r="T848" s="269"/>
      <c r="U848" s="269" t="str">
        <f>+IF(H848=0,"",'Ark1'!Y2312)</f>
        <v/>
      </c>
      <c r="V848" s="268" t="str">
        <f>+IF(H848=0,"",'Ark1'!AA2312)</f>
        <v/>
      </c>
      <c r="W848" s="269" t="str">
        <f t="shared" si="72"/>
        <v/>
      </c>
      <c r="X848" s="269" t="str">
        <f t="shared" si="73"/>
        <v/>
      </c>
      <c r="Y848" s="267" t="str">
        <f t="shared" si="74"/>
        <v/>
      </c>
      <c r="Z848" s="324"/>
    </row>
    <row r="849" spans="1:26">
      <c r="A849" s="324"/>
      <c r="B849" s="323">
        <f>+'Ark1'!C2313</f>
        <v>0</v>
      </c>
      <c r="C849" s="266">
        <f>+'Ark1'!L2313</f>
        <v>0</v>
      </c>
      <c r="D849" s="266" t="s">
        <v>32</v>
      </c>
      <c r="E849" s="266">
        <f>+'Ark1'!AP2313</f>
        <v>0</v>
      </c>
      <c r="F849" s="274" t="e">
        <f>VLOOKUP(E849,RNR!$D$2:$E$38,2)</f>
        <v>#N/A</v>
      </c>
      <c r="G849" s="266" t="str">
        <f>+IF(H849=0,"",'Ark1'!Q2313)</f>
        <v/>
      </c>
      <c r="H849" s="266">
        <f>+'Ark1'!R2313</f>
        <v>0</v>
      </c>
      <c r="I849" s="267" t="str">
        <f>+IF(H849=0,"",'Ark1'!AE2313)</f>
        <v/>
      </c>
      <c r="J849" s="267"/>
      <c r="K849" s="267" t="str">
        <f>+IF(H849=0,"",'Ark1'!AF2313)</f>
        <v/>
      </c>
      <c r="L849" s="268" t="str">
        <f>+IF(H849=0,"",'Ark1'!T2313)</f>
        <v/>
      </c>
      <c r="M849" s="267" t="str">
        <f>+IF(H849=0,"",'Ark1'!U2313)</f>
        <v/>
      </c>
      <c r="N849" s="267"/>
      <c r="O849" s="269" t="str">
        <f>+IF(H849=0,"",'Ark1'!W2313)</f>
        <v/>
      </c>
      <c r="P849" s="269" t="str">
        <f>+IF(H849=0,"",'Ark1'!X2313)</f>
        <v/>
      </c>
      <c r="Q849" s="269" t="str">
        <f>+IF(H849=0,"",'Ark1'!AG2313)</f>
        <v/>
      </c>
      <c r="R849" s="269" t="str">
        <f>+IF(H849=0,"",'Ark1'!AH2313)</f>
        <v/>
      </c>
      <c r="S849" s="269"/>
      <c r="T849" s="269"/>
      <c r="U849" s="269" t="str">
        <f>+IF(H849=0,"",'Ark1'!Y2313)</f>
        <v/>
      </c>
      <c r="V849" s="268" t="str">
        <f>+IF(H849=0,"",'Ark1'!AA2313)</f>
        <v/>
      </c>
      <c r="W849" s="269" t="str">
        <f t="shared" si="72"/>
        <v/>
      </c>
      <c r="X849" s="269" t="str">
        <f t="shared" si="73"/>
        <v/>
      </c>
      <c r="Y849" s="267" t="str">
        <f t="shared" si="74"/>
        <v/>
      </c>
      <c r="Z849" s="324"/>
    </row>
    <row r="850" spans="1:26">
      <c r="A850" s="324"/>
      <c r="B850" s="323">
        <f>+'Ark1'!C2314</f>
        <v>0</v>
      </c>
      <c r="C850" s="266">
        <f>+'Ark1'!L2314</f>
        <v>0</v>
      </c>
      <c r="D850" s="266" t="s">
        <v>32</v>
      </c>
      <c r="E850" s="266">
        <f>+'Ark1'!AP2314</f>
        <v>0</v>
      </c>
      <c r="F850" s="274" t="e">
        <f>VLOOKUP(E850,RNR!$D$2:$E$38,2)</f>
        <v>#N/A</v>
      </c>
      <c r="G850" s="266" t="str">
        <f>+IF(H850=0,"",'Ark1'!Q2314)</f>
        <v/>
      </c>
      <c r="H850" s="266">
        <f>+'Ark1'!R2314</f>
        <v>0</v>
      </c>
      <c r="I850" s="267" t="str">
        <f>+IF(H850=0,"",'Ark1'!AE2314)</f>
        <v/>
      </c>
      <c r="J850" s="267"/>
      <c r="K850" s="267" t="str">
        <f>+IF(H850=0,"",'Ark1'!AF2314)</f>
        <v/>
      </c>
      <c r="L850" s="268" t="str">
        <f>+IF(H850=0,"",'Ark1'!T2314)</f>
        <v/>
      </c>
      <c r="M850" s="267" t="str">
        <f>+IF(H850=0,"",'Ark1'!U2314)</f>
        <v/>
      </c>
      <c r="N850" s="267"/>
      <c r="O850" s="269" t="str">
        <f>+IF(H850=0,"",'Ark1'!W2314)</f>
        <v/>
      </c>
      <c r="P850" s="269" t="str">
        <f>+IF(H850=0,"",'Ark1'!X2314)</f>
        <v/>
      </c>
      <c r="Q850" s="269" t="str">
        <f>+IF(H850=0,"",'Ark1'!AG2314)</f>
        <v/>
      </c>
      <c r="R850" s="269" t="str">
        <f>+IF(H850=0,"",'Ark1'!AH2314)</f>
        <v/>
      </c>
      <c r="S850" s="269"/>
      <c r="T850" s="269"/>
      <c r="U850" s="269" t="str">
        <f>+IF(H850=0,"",'Ark1'!Y2314)</f>
        <v/>
      </c>
      <c r="V850" s="268" t="str">
        <f>+IF(H850=0,"",'Ark1'!AA2314)</f>
        <v/>
      </c>
      <c r="W850" s="269" t="str">
        <f t="shared" si="72"/>
        <v/>
      </c>
      <c r="X850" s="269" t="str">
        <f t="shared" si="73"/>
        <v/>
      </c>
      <c r="Y850" s="267" t="str">
        <f t="shared" si="74"/>
        <v/>
      </c>
      <c r="Z850" s="324"/>
    </row>
    <row r="851" spans="1:26">
      <c r="A851" s="324"/>
      <c r="B851" s="323">
        <f>+'Ark1'!C2315</f>
        <v>0</v>
      </c>
      <c r="C851" s="266">
        <f>+'Ark1'!L2315</f>
        <v>0</v>
      </c>
      <c r="D851" s="266" t="s">
        <v>32</v>
      </c>
      <c r="E851" s="266">
        <f>+'Ark1'!AP2315</f>
        <v>0</v>
      </c>
      <c r="F851" s="274" t="e">
        <f>VLOOKUP(E851,RNR!$D$2:$E$38,2)</f>
        <v>#N/A</v>
      </c>
      <c r="G851" s="266" t="str">
        <f>+IF(H851=0,"",'Ark1'!Q2315)</f>
        <v/>
      </c>
      <c r="H851" s="266">
        <f>+'Ark1'!R2315</f>
        <v>0</v>
      </c>
      <c r="I851" s="267" t="str">
        <f>+IF(H851=0,"",'Ark1'!AE2315)</f>
        <v/>
      </c>
      <c r="J851" s="267"/>
      <c r="K851" s="267" t="str">
        <f>+IF(H851=0,"",'Ark1'!AF2315)</f>
        <v/>
      </c>
      <c r="L851" s="268" t="str">
        <f>+IF(H851=0,"",'Ark1'!T2315)</f>
        <v/>
      </c>
      <c r="M851" s="267" t="str">
        <f>+IF(H851=0,"",'Ark1'!U2315)</f>
        <v/>
      </c>
      <c r="N851" s="267"/>
      <c r="O851" s="269" t="str">
        <f>+IF(H851=0,"",'Ark1'!W2315)</f>
        <v/>
      </c>
      <c r="P851" s="269" t="str">
        <f>+IF(H851=0,"",'Ark1'!X2315)</f>
        <v/>
      </c>
      <c r="Q851" s="269" t="str">
        <f>+IF(H851=0,"",'Ark1'!AG2315)</f>
        <v/>
      </c>
      <c r="R851" s="269" t="str">
        <f>+IF(H851=0,"",'Ark1'!AH2315)</f>
        <v/>
      </c>
      <c r="S851" s="269"/>
      <c r="T851" s="269"/>
      <c r="U851" s="269" t="str">
        <f>+IF(H851=0,"",'Ark1'!Y2315)</f>
        <v/>
      </c>
      <c r="V851" s="268" t="str">
        <f>+IF(H851=0,"",'Ark1'!AA2315)</f>
        <v/>
      </c>
      <c r="W851" s="269" t="str">
        <f t="shared" si="72"/>
        <v/>
      </c>
      <c r="X851" s="269" t="str">
        <f t="shared" si="73"/>
        <v/>
      </c>
      <c r="Y851" s="267" t="str">
        <f t="shared" si="74"/>
        <v/>
      </c>
      <c r="Z851" s="324"/>
    </row>
    <row r="852" spans="1:26">
      <c r="A852" s="324"/>
      <c r="B852" s="323">
        <f>+'Ark1'!C2316</f>
        <v>0</v>
      </c>
      <c r="C852" s="266">
        <f>+'Ark1'!L2316</f>
        <v>0</v>
      </c>
      <c r="D852" s="266" t="s">
        <v>32</v>
      </c>
      <c r="E852" s="266">
        <f>+'Ark1'!AP2316</f>
        <v>0</v>
      </c>
      <c r="F852" s="274" t="e">
        <f>VLOOKUP(E852,RNR!$D$2:$E$38,2)</f>
        <v>#N/A</v>
      </c>
      <c r="G852" s="266" t="str">
        <f>+IF(H852=0,"",'Ark1'!Q2316)</f>
        <v/>
      </c>
      <c r="H852" s="266">
        <f>+'Ark1'!R2316</f>
        <v>0</v>
      </c>
      <c r="I852" s="267" t="str">
        <f>+IF(H852=0,"",'Ark1'!AE2316)</f>
        <v/>
      </c>
      <c r="J852" s="267"/>
      <c r="K852" s="267" t="str">
        <f>+IF(H852=0,"",'Ark1'!AF2316)</f>
        <v/>
      </c>
      <c r="L852" s="268" t="str">
        <f>+IF(H852=0,"",'Ark1'!T2316)</f>
        <v/>
      </c>
      <c r="M852" s="267" t="str">
        <f>+IF(H852=0,"",'Ark1'!U2316)</f>
        <v/>
      </c>
      <c r="N852" s="267"/>
      <c r="O852" s="269" t="str">
        <f>+IF(H852=0,"",'Ark1'!W2316)</f>
        <v/>
      </c>
      <c r="P852" s="269" t="str">
        <f>+IF(H852=0,"",'Ark1'!X2316)</f>
        <v/>
      </c>
      <c r="Q852" s="269" t="str">
        <f>+IF(H852=0,"",'Ark1'!AG2316)</f>
        <v/>
      </c>
      <c r="R852" s="269" t="str">
        <f>+IF(H852=0,"",'Ark1'!AH2316)</f>
        <v/>
      </c>
      <c r="S852" s="269"/>
      <c r="T852" s="269"/>
      <c r="U852" s="269" t="str">
        <f>+IF(H852=0,"",'Ark1'!Y2316)</f>
        <v/>
      </c>
      <c r="V852" s="268" t="str">
        <f>+IF(H852=0,"",'Ark1'!AA2316)</f>
        <v/>
      </c>
      <c r="W852" s="269" t="str">
        <f t="shared" si="72"/>
        <v/>
      </c>
      <c r="X852" s="269" t="str">
        <f t="shared" si="73"/>
        <v/>
      </c>
      <c r="Y852" s="267" t="str">
        <f t="shared" si="74"/>
        <v/>
      </c>
      <c r="Z852" s="324"/>
    </row>
    <row r="853" spans="1:26">
      <c r="A853" s="324"/>
      <c r="B853" s="323">
        <f>+'Ark1'!C2317</f>
        <v>0</v>
      </c>
      <c r="C853" s="266">
        <f>+'Ark1'!L2317</f>
        <v>0</v>
      </c>
      <c r="D853" s="266" t="s">
        <v>32</v>
      </c>
      <c r="E853" s="266">
        <f>+'Ark1'!AP2317</f>
        <v>0</v>
      </c>
      <c r="F853" s="274" t="e">
        <f>VLOOKUP(E853,RNR!$D$2:$E$38,2)</f>
        <v>#N/A</v>
      </c>
      <c r="G853" s="266" t="str">
        <f>+IF(H853=0,"",'Ark1'!Q2317)</f>
        <v/>
      </c>
      <c r="H853" s="266">
        <f>+'Ark1'!R2317</f>
        <v>0</v>
      </c>
      <c r="I853" s="267" t="str">
        <f>+IF(H853=0,"",'Ark1'!AE2317)</f>
        <v/>
      </c>
      <c r="J853" s="267"/>
      <c r="K853" s="267" t="str">
        <f>+IF(H853=0,"",'Ark1'!AF2317)</f>
        <v/>
      </c>
      <c r="L853" s="268" t="str">
        <f>+IF(H853=0,"",'Ark1'!T2317)</f>
        <v/>
      </c>
      <c r="M853" s="267" t="str">
        <f>+IF(H853=0,"",'Ark1'!U2317)</f>
        <v/>
      </c>
      <c r="N853" s="267"/>
      <c r="O853" s="269" t="str">
        <f>+IF(H853=0,"",'Ark1'!W2317)</f>
        <v/>
      </c>
      <c r="P853" s="269" t="str">
        <f>+IF(H853=0,"",'Ark1'!X2317)</f>
        <v/>
      </c>
      <c r="Q853" s="269" t="str">
        <f>+IF(H853=0,"",'Ark1'!AG2317)</f>
        <v/>
      </c>
      <c r="R853" s="269" t="str">
        <f>+IF(H853=0,"",'Ark1'!AH2317)</f>
        <v/>
      </c>
      <c r="S853" s="269"/>
      <c r="T853" s="269"/>
      <c r="U853" s="269" t="str">
        <f>+IF(H853=0,"",'Ark1'!Y2317)</f>
        <v/>
      </c>
      <c r="V853" s="268" t="str">
        <f>+IF(H853=0,"",'Ark1'!AA2317)</f>
        <v/>
      </c>
      <c r="W853" s="269" t="str">
        <f t="shared" si="72"/>
        <v/>
      </c>
      <c r="X853" s="269" t="str">
        <f t="shared" si="73"/>
        <v/>
      </c>
      <c r="Y853" s="267" t="str">
        <f t="shared" si="74"/>
        <v/>
      </c>
      <c r="Z853" s="324"/>
    </row>
    <row r="854" spans="1:26">
      <c r="A854" s="324"/>
      <c r="B854" s="323">
        <f>+'Ark1'!C2318</f>
        <v>0</v>
      </c>
      <c r="C854" s="266">
        <f>+'Ark1'!L2318</f>
        <v>0</v>
      </c>
      <c r="D854" s="266" t="s">
        <v>32</v>
      </c>
      <c r="E854" s="266">
        <f>+'Ark1'!AP2318</f>
        <v>0</v>
      </c>
      <c r="F854" s="274" t="e">
        <f>VLOOKUP(E854,RNR!$D$2:$E$38,2)</f>
        <v>#N/A</v>
      </c>
      <c r="G854" s="266" t="str">
        <f>+IF(H854=0,"",'Ark1'!Q2318)</f>
        <v/>
      </c>
      <c r="H854" s="266">
        <f>+'Ark1'!R2318</f>
        <v>0</v>
      </c>
      <c r="I854" s="267" t="str">
        <f>+IF(H854=0,"",'Ark1'!AE2318)</f>
        <v/>
      </c>
      <c r="J854" s="267"/>
      <c r="K854" s="267" t="str">
        <f>+IF(H854=0,"",'Ark1'!AF2318)</f>
        <v/>
      </c>
      <c r="L854" s="268" t="str">
        <f>+IF(H854=0,"",'Ark1'!T2318)</f>
        <v/>
      </c>
      <c r="M854" s="267" t="str">
        <f>+IF(H854=0,"",'Ark1'!U2318)</f>
        <v/>
      </c>
      <c r="N854" s="267"/>
      <c r="O854" s="269" t="str">
        <f>+IF(H854=0,"",'Ark1'!W2318)</f>
        <v/>
      </c>
      <c r="P854" s="269" t="str">
        <f>+IF(H854=0,"",'Ark1'!X2318)</f>
        <v/>
      </c>
      <c r="Q854" s="269" t="str">
        <f>+IF(H854=0,"",'Ark1'!AG2318)</f>
        <v/>
      </c>
      <c r="R854" s="269" t="str">
        <f>+IF(H854=0,"",'Ark1'!AH2318)</f>
        <v/>
      </c>
      <c r="S854" s="269"/>
      <c r="T854" s="269"/>
      <c r="U854" s="269" t="str">
        <f>+IF(H854=0,"",'Ark1'!Y2318)</f>
        <v/>
      </c>
      <c r="V854" s="268" t="str">
        <f>+IF(H854=0,"",'Ark1'!AA2318)</f>
        <v/>
      </c>
      <c r="W854" s="269" t="str">
        <f t="shared" si="72"/>
        <v/>
      </c>
      <c r="X854" s="269" t="str">
        <f t="shared" si="73"/>
        <v/>
      </c>
      <c r="Y854" s="267" t="str">
        <f t="shared" si="74"/>
        <v/>
      </c>
      <c r="Z854" s="324"/>
    </row>
    <row r="855" spans="1:26">
      <c r="A855" s="324"/>
      <c r="B855" s="323">
        <f>+'Ark1'!C2319</f>
        <v>0</v>
      </c>
      <c r="C855" s="266">
        <f>+'Ark1'!L2319</f>
        <v>0</v>
      </c>
      <c r="D855" s="266" t="s">
        <v>32</v>
      </c>
      <c r="E855" s="266">
        <f>+'Ark1'!AP2319</f>
        <v>0</v>
      </c>
      <c r="F855" s="274" t="e">
        <f>VLOOKUP(E855,RNR!$D$2:$E$38,2)</f>
        <v>#N/A</v>
      </c>
      <c r="G855" s="266" t="str">
        <f>+IF(H855=0,"",'Ark1'!Q2319)</f>
        <v/>
      </c>
      <c r="H855" s="266">
        <f>+'Ark1'!R2319</f>
        <v>0</v>
      </c>
      <c r="I855" s="267" t="str">
        <f>+IF(H855=0,"",'Ark1'!AE2319)</f>
        <v/>
      </c>
      <c r="J855" s="267"/>
      <c r="K855" s="267" t="str">
        <f>+IF(H855=0,"",'Ark1'!AF2319)</f>
        <v/>
      </c>
      <c r="L855" s="268" t="str">
        <f>+IF(H855=0,"",'Ark1'!T2319)</f>
        <v/>
      </c>
      <c r="M855" s="267" t="str">
        <f>+IF(H855=0,"",'Ark1'!U2319)</f>
        <v/>
      </c>
      <c r="N855" s="267"/>
      <c r="O855" s="269" t="str">
        <f>+IF(H855=0,"",'Ark1'!W2319)</f>
        <v/>
      </c>
      <c r="P855" s="269" t="str">
        <f>+IF(H855=0,"",'Ark1'!X2319)</f>
        <v/>
      </c>
      <c r="Q855" s="269" t="str">
        <f>+IF(H855=0,"",'Ark1'!AG2319)</f>
        <v/>
      </c>
      <c r="R855" s="269" t="str">
        <f>+IF(H855=0,"",'Ark1'!AH2319)</f>
        <v/>
      </c>
      <c r="S855" s="269"/>
      <c r="T855" s="269"/>
      <c r="U855" s="269" t="str">
        <f>+IF(H855=0,"",'Ark1'!Y2319)</f>
        <v/>
      </c>
      <c r="V855" s="268" t="str">
        <f>+IF(H855=0,"",'Ark1'!AA2319)</f>
        <v/>
      </c>
      <c r="W855" s="269" t="str">
        <f t="shared" si="72"/>
        <v/>
      </c>
      <c r="X855" s="269" t="str">
        <f t="shared" si="73"/>
        <v/>
      </c>
      <c r="Y855" s="267" t="str">
        <f t="shared" si="74"/>
        <v/>
      </c>
      <c r="Z855" s="324"/>
    </row>
    <row r="856" spans="1:26">
      <c r="A856" s="324"/>
      <c r="B856" s="323">
        <f>+'Ark1'!C2320</f>
        <v>0</v>
      </c>
      <c r="C856" s="266">
        <f>+'Ark1'!L2320</f>
        <v>0</v>
      </c>
      <c r="D856" s="266" t="s">
        <v>32</v>
      </c>
      <c r="E856" s="266">
        <f>+'Ark1'!AP2320</f>
        <v>0</v>
      </c>
      <c r="F856" s="274" t="e">
        <f>VLOOKUP(E856,RNR!$D$2:$E$38,2)</f>
        <v>#N/A</v>
      </c>
      <c r="G856" s="266" t="str">
        <f>+IF(H856=0,"",'Ark1'!Q2320)</f>
        <v/>
      </c>
      <c r="H856" s="266">
        <f>+'Ark1'!R2320</f>
        <v>0</v>
      </c>
      <c r="I856" s="267" t="str">
        <f>+IF(H856=0,"",'Ark1'!AE2320)</f>
        <v/>
      </c>
      <c r="J856" s="267"/>
      <c r="K856" s="267" t="str">
        <f>+IF(H856=0,"",'Ark1'!AF2320)</f>
        <v/>
      </c>
      <c r="L856" s="268" t="str">
        <f>+IF(H856=0,"",'Ark1'!T2320)</f>
        <v/>
      </c>
      <c r="M856" s="267" t="str">
        <f>+IF(H856=0,"",'Ark1'!U2320)</f>
        <v/>
      </c>
      <c r="N856" s="267"/>
      <c r="O856" s="269" t="str">
        <f>+IF(H856=0,"",'Ark1'!W2320)</f>
        <v/>
      </c>
      <c r="P856" s="269" t="str">
        <f>+IF(H856=0,"",'Ark1'!X2320)</f>
        <v/>
      </c>
      <c r="Q856" s="269" t="str">
        <f>+IF(H856=0,"",'Ark1'!AG2320)</f>
        <v/>
      </c>
      <c r="R856" s="269" t="str">
        <f>+IF(H856=0,"",'Ark1'!AH2320)</f>
        <v/>
      </c>
      <c r="S856" s="269"/>
      <c r="T856" s="269"/>
      <c r="U856" s="269" t="str">
        <f>+IF(H856=0,"",'Ark1'!Y2320)</f>
        <v/>
      </c>
      <c r="V856" s="268" t="str">
        <f>+IF(H856=0,"",'Ark1'!AA2320)</f>
        <v/>
      </c>
      <c r="W856" s="269" t="str">
        <f t="shared" si="72"/>
        <v/>
      </c>
      <c r="X856" s="269" t="str">
        <f t="shared" si="73"/>
        <v/>
      </c>
      <c r="Y856" s="267" t="str">
        <f t="shared" si="74"/>
        <v/>
      </c>
      <c r="Z856" s="324"/>
    </row>
    <row r="857" spans="1:26">
      <c r="A857" s="324"/>
      <c r="B857" s="323">
        <f>+'Ark1'!C2321</f>
        <v>0</v>
      </c>
      <c r="C857" s="266">
        <f>+'Ark1'!L2321</f>
        <v>0</v>
      </c>
      <c r="D857" s="266" t="s">
        <v>32</v>
      </c>
      <c r="E857" s="266">
        <f>+'Ark1'!AP2321</f>
        <v>0</v>
      </c>
      <c r="F857" s="274" t="e">
        <f>VLOOKUP(E857,RNR!$D$2:$E$38,2)</f>
        <v>#N/A</v>
      </c>
      <c r="G857" s="266" t="str">
        <f>+IF(H857=0,"",'Ark1'!Q2321)</f>
        <v/>
      </c>
      <c r="H857" s="266">
        <f>+'Ark1'!R2321</f>
        <v>0</v>
      </c>
      <c r="I857" s="267" t="str">
        <f>+IF(H857=0,"",'Ark1'!AE2321)</f>
        <v/>
      </c>
      <c r="J857" s="267"/>
      <c r="K857" s="267" t="str">
        <f>+IF(H857=0,"",'Ark1'!AF2321)</f>
        <v/>
      </c>
      <c r="L857" s="268" t="str">
        <f>+IF(H857=0,"",'Ark1'!T2321)</f>
        <v/>
      </c>
      <c r="M857" s="267" t="str">
        <f>+IF(H857=0,"",'Ark1'!U2321)</f>
        <v/>
      </c>
      <c r="N857" s="267"/>
      <c r="O857" s="269" t="str">
        <f>+IF(H857=0,"",'Ark1'!W2321)</f>
        <v/>
      </c>
      <c r="P857" s="269" t="str">
        <f>+IF(H857=0,"",'Ark1'!X2321)</f>
        <v/>
      </c>
      <c r="Q857" s="269" t="str">
        <f>+IF(H857=0,"",'Ark1'!AG2321)</f>
        <v/>
      </c>
      <c r="R857" s="269" t="str">
        <f>+IF(H857=0,"",'Ark1'!AH2321)</f>
        <v/>
      </c>
      <c r="S857" s="269"/>
      <c r="T857" s="269"/>
      <c r="U857" s="269" t="str">
        <f>+IF(H857=0,"",'Ark1'!Y2321)</f>
        <v/>
      </c>
      <c r="V857" s="268" t="str">
        <f>+IF(H857=0,"",'Ark1'!AA2321)</f>
        <v/>
      </c>
      <c r="W857" s="269" t="str">
        <f t="shared" si="72"/>
        <v/>
      </c>
      <c r="X857" s="269" t="str">
        <f t="shared" si="73"/>
        <v/>
      </c>
      <c r="Y857" s="267" t="str">
        <f t="shared" si="74"/>
        <v/>
      </c>
      <c r="Z857" s="324"/>
    </row>
    <row r="858" spans="1:26">
      <c r="A858" s="324"/>
      <c r="B858" s="323">
        <f>+'Ark1'!C2322</f>
        <v>0</v>
      </c>
      <c r="C858" s="266">
        <f>+'Ark1'!L2322</f>
        <v>0</v>
      </c>
      <c r="D858" s="266" t="s">
        <v>32</v>
      </c>
      <c r="E858" s="266">
        <f>+'Ark1'!AP2322</f>
        <v>0</v>
      </c>
      <c r="F858" s="274" t="e">
        <f>VLOOKUP(E858,RNR!$D$2:$E$38,2)</f>
        <v>#N/A</v>
      </c>
      <c r="G858" s="266" t="str">
        <f>+IF(H858=0,"",'Ark1'!Q2322)</f>
        <v/>
      </c>
      <c r="H858" s="266">
        <f>+'Ark1'!R2322</f>
        <v>0</v>
      </c>
      <c r="I858" s="267" t="str">
        <f>+IF(H858=0,"",'Ark1'!AE2322)</f>
        <v/>
      </c>
      <c r="J858" s="267"/>
      <c r="K858" s="267" t="str">
        <f>+IF(H858=0,"",'Ark1'!AF2322)</f>
        <v/>
      </c>
      <c r="L858" s="268" t="str">
        <f>+IF(H858=0,"",'Ark1'!T2322)</f>
        <v/>
      </c>
      <c r="M858" s="267" t="str">
        <f>+IF(H858=0,"",'Ark1'!U2322)</f>
        <v/>
      </c>
      <c r="N858" s="267"/>
      <c r="O858" s="269" t="str">
        <f>+IF(H858=0,"",'Ark1'!W2322)</f>
        <v/>
      </c>
      <c r="P858" s="269" t="str">
        <f>+IF(H858=0,"",'Ark1'!X2322)</f>
        <v/>
      </c>
      <c r="Q858" s="269" t="str">
        <f>+IF(H858=0,"",'Ark1'!AG2322)</f>
        <v/>
      </c>
      <c r="R858" s="269" t="str">
        <f>+IF(H858=0,"",'Ark1'!AH2322)</f>
        <v/>
      </c>
      <c r="S858" s="269"/>
      <c r="T858" s="269"/>
      <c r="U858" s="269" t="str">
        <f>+IF(H858=0,"",'Ark1'!Y2322)</f>
        <v/>
      </c>
      <c r="V858" s="268" t="str">
        <f>+IF(H858=0,"",'Ark1'!AA2322)</f>
        <v/>
      </c>
      <c r="W858" s="269" t="str">
        <f t="shared" si="72"/>
        <v/>
      </c>
      <c r="X858" s="269" t="str">
        <f t="shared" si="73"/>
        <v/>
      </c>
      <c r="Y858" s="267" t="str">
        <f t="shared" si="74"/>
        <v/>
      </c>
      <c r="Z858" s="324"/>
    </row>
    <row r="859" spans="1:26">
      <c r="A859" s="324"/>
      <c r="B859" s="323">
        <f>+'Ark1'!C2323</f>
        <v>0</v>
      </c>
      <c r="C859" s="266">
        <f>+'Ark1'!L2323</f>
        <v>0</v>
      </c>
      <c r="D859" s="266" t="s">
        <v>32</v>
      </c>
      <c r="E859" s="266">
        <f>+'Ark1'!AP2323</f>
        <v>0</v>
      </c>
      <c r="F859" s="274" t="e">
        <f>VLOOKUP(E859,RNR!$D$2:$E$38,2)</f>
        <v>#N/A</v>
      </c>
      <c r="G859" s="266" t="str">
        <f>+IF(H859=0,"",'Ark1'!Q2323)</f>
        <v/>
      </c>
      <c r="H859" s="266">
        <f>+'Ark1'!R2323</f>
        <v>0</v>
      </c>
      <c r="I859" s="267" t="str">
        <f>+IF(H859=0,"",'Ark1'!AE2323)</f>
        <v/>
      </c>
      <c r="J859" s="267"/>
      <c r="K859" s="267" t="str">
        <f>+IF(H859=0,"",'Ark1'!AF2323)</f>
        <v/>
      </c>
      <c r="L859" s="268" t="str">
        <f>+IF(H859=0,"",'Ark1'!T2323)</f>
        <v/>
      </c>
      <c r="M859" s="267" t="str">
        <f>+IF(H859=0,"",'Ark1'!U2323)</f>
        <v/>
      </c>
      <c r="N859" s="267"/>
      <c r="O859" s="269" t="str">
        <f>+IF(H859=0,"",'Ark1'!W2323)</f>
        <v/>
      </c>
      <c r="P859" s="269" t="str">
        <f>+IF(H859=0,"",'Ark1'!X2323)</f>
        <v/>
      </c>
      <c r="Q859" s="269" t="str">
        <f>+IF(H859=0,"",'Ark1'!AG2323)</f>
        <v/>
      </c>
      <c r="R859" s="269" t="str">
        <f>+IF(H859=0,"",'Ark1'!AH2323)</f>
        <v/>
      </c>
      <c r="S859" s="269"/>
      <c r="T859" s="269"/>
      <c r="U859" s="269" t="str">
        <f>+IF(H859=0,"",'Ark1'!Y2323)</f>
        <v/>
      </c>
      <c r="V859" s="268" t="str">
        <f>+IF(H859=0,"",'Ark1'!AA2323)</f>
        <v/>
      </c>
      <c r="W859" s="269" t="str">
        <f t="shared" si="72"/>
        <v/>
      </c>
      <c r="X859" s="269" t="str">
        <f t="shared" si="73"/>
        <v/>
      </c>
      <c r="Y859" s="267" t="str">
        <f t="shared" si="74"/>
        <v/>
      </c>
      <c r="Z859" s="324"/>
    </row>
    <row r="860" spans="1:26">
      <c r="A860" s="324"/>
      <c r="B860" s="323">
        <f>+'Ark1'!C2324</f>
        <v>0</v>
      </c>
      <c r="C860" s="266">
        <f>+'Ark1'!L2324</f>
        <v>0</v>
      </c>
      <c r="D860" s="266" t="s">
        <v>32</v>
      </c>
      <c r="E860" s="266">
        <f>+'Ark1'!AP2324</f>
        <v>0</v>
      </c>
      <c r="F860" s="274" t="e">
        <f>VLOOKUP(E860,RNR!$D$2:$E$38,2)</f>
        <v>#N/A</v>
      </c>
      <c r="G860" s="266" t="str">
        <f>+IF(H860=0,"",'Ark1'!Q2324)</f>
        <v/>
      </c>
      <c r="H860" s="266">
        <f>+'Ark1'!R2324</f>
        <v>0</v>
      </c>
      <c r="I860" s="267" t="str">
        <f>+IF(H860=0,"",'Ark1'!AE2324)</f>
        <v/>
      </c>
      <c r="J860" s="267"/>
      <c r="K860" s="267" t="str">
        <f>+IF(H860=0,"",'Ark1'!AF2324)</f>
        <v/>
      </c>
      <c r="L860" s="268" t="str">
        <f>+IF(H860=0,"",'Ark1'!T2324)</f>
        <v/>
      </c>
      <c r="M860" s="267" t="str">
        <f>+IF(H860=0,"",'Ark1'!U2324)</f>
        <v/>
      </c>
      <c r="N860" s="267"/>
      <c r="O860" s="269" t="str">
        <f>+IF(H860=0,"",'Ark1'!W2324)</f>
        <v/>
      </c>
      <c r="P860" s="269" t="str">
        <f>+IF(H860=0,"",'Ark1'!X2324)</f>
        <v/>
      </c>
      <c r="Q860" s="269" t="str">
        <f>+IF(H860=0,"",'Ark1'!AG2324)</f>
        <v/>
      </c>
      <c r="R860" s="269" t="str">
        <f>+IF(H860=0,"",'Ark1'!AH2324)</f>
        <v/>
      </c>
      <c r="S860" s="269"/>
      <c r="T860" s="269"/>
      <c r="U860" s="269" t="str">
        <f>+IF(H860=0,"",'Ark1'!Y2324)</f>
        <v/>
      </c>
      <c r="V860" s="268" t="str">
        <f>+IF(H860=0,"",'Ark1'!AA2324)</f>
        <v/>
      </c>
      <c r="W860" s="269" t="str">
        <f t="shared" si="72"/>
        <v/>
      </c>
      <c r="X860" s="269" t="str">
        <f t="shared" si="73"/>
        <v/>
      </c>
      <c r="Y860" s="267" t="str">
        <f t="shared" si="74"/>
        <v/>
      </c>
      <c r="Z860" s="324"/>
    </row>
    <row r="861" spans="1:26">
      <c r="A861" s="324"/>
      <c r="B861" s="323">
        <f>+'Ark1'!C2325</f>
        <v>0</v>
      </c>
      <c r="C861" s="266">
        <f>+'Ark1'!L2325</f>
        <v>0</v>
      </c>
      <c r="D861" s="266" t="s">
        <v>32</v>
      </c>
      <c r="E861" s="266">
        <f>+'Ark1'!AP2325</f>
        <v>0</v>
      </c>
      <c r="F861" s="274" t="e">
        <f>VLOOKUP(E861,RNR!$D$2:$E$38,2)</f>
        <v>#N/A</v>
      </c>
      <c r="G861" s="266" t="str">
        <f>+IF(H861=0,"",'Ark1'!Q2325)</f>
        <v/>
      </c>
      <c r="H861" s="266">
        <f>+'Ark1'!R2325</f>
        <v>0</v>
      </c>
      <c r="I861" s="267" t="str">
        <f>+IF(H861=0,"",'Ark1'!AE2325)</f>
        <v/>
      </c>
      <c r="J861" s="267"/>
      <c r="K861" s="267" t="str">
        <f>+IF(H861=0,"",'Ark1'!AF2325)</f>
        <v/>
      </c>
      <c r="L861" s="268" t="str">
        <f>+IF(H861=0,"",'Ark1'!T2325)</f>
        <v/>
      </c>
      <c r="M861" s="267" t="str">
        <f>+IF(H861=0,"",'Ark1'!U2325)</f>
        <v/>
      </c>
      <c r="N861" s="267"/>
      <c r="O861" s="269" t="str">
        <f>+IF(H861=0,"",'Ark1'!W2325)</f>
        <v/>
      </c>
      <c r="P861" s="269" t="str">
        <f>+IF(H861=0,"",'Ark1'!X2325)</f>
        <v/>
      </c>
      <c r="Q861" s="269" t="str">
        <f>+IF(H861=0,"",'Ark1'!AG2325)</f>
        <v/>
      </c>
      <c r="R861" s="269" t="str">
        <f>+IF(H861=0,"",'Ark1'!AH2325)</f>
        <v/>
      </c>
      <c r="S861" s="269"/>
      <c r="T861" s="269"/>
      <c r="U861" s="269" t="str">
        <f>+IF(H861=0,"",'Ark1'!Y2325)</f>
        <v/>
      </c>
      <c r="V861" s="268" t="str">
        <f>+IF(H861=0,"",'Ark1'!AA2325)</f>
        <v/>
      </c>
      <c r="W861" s="269" t="str">
        <f t="shared" si="72"/>
        <v/>
      </c>
      <c r="X861" s="269" t="str">
        <f t="shared" si="73"/>
        <v/>
      </c>
      <c r="Y861" s="267" t="str">
        <f t="shared" si="74"/>
        <v/>
      </c>
      <c r="Z861" s="324"/>
    </row>
    <row r="862" spans="1:26">
      <c r="A862" s="324"/>
      <c r="B862" s="323">
        <f>+'Ark1'!C2326</f>
        <v>0</v>
      </c>
      <c r="C862" s="266">
        <f>+'Ark1'!L2326</f>
        <v>0</v>
      </c>
      <c r="D862" s="266" t="s">
        <v>32</v>
      </c>
      <c r="E862" s="266">
        <f>+'Ark1'!AP2326</f>
        <v>0</v>
      </c>
      <c r="F862" s="274" t="e">
        <f>VLOOKUP(E862,RNR!$D$2:$E$38,2)</f>
        <v>#N/A</v>
      </c>
      <c r="G862" s="266" t="str">
        <f>+IF(H862=0,"",'Ark1'!Q2326)</f>
        <v/>
      </c>
      <c r="H862" s="266">
        <f>+'Ark1'!R2326</f>
        <v>0</v>
      </c>
      <c r="I862" s="267" t="str">
        <f>+IF(H862=0,"",'Ark1'!AE2326)</f>
        <v/>
      </c>
      <c r="J862" s="267"/>
      <c r="K862" s="267" t="str">
        <f>+IF(H862=0,"",'Ark1'!AF2326)</f>
        <v/>
      </c>
      <c r="L862" s="268" t="str">
        <f>+IF(H862=0,"",'Ark1'!T2326)</f>
        <v/>
      </c>
      <c r="M862" s="267" t="str">
        <f>+IF(H862=0,"",'Ark1'!U2326)</f>
        <v/>
      </c>
      <c r="N862" s="267"/>
      <c r="O862" s="269" t="str">
        <f>+IF(H862=0,"",'Ark1'!W2326)</f>
        <v/>
      </c>
      <c r="P862" s="269" t="str">
        <f>+IF(H862=0,"",'Ark1'!X2326)</f>
        <v/>
      </c>
      <c r="Q862" s="269" t="str">
        <f>+IF(H862=0,"",'Ark1'!AG2326)</f>
        <v/>
      </c>
      <c r="R862" s="269" t="str">
        <f>+IF(H862=0,"",'Ark1'!AH2326)</f>
        <v/>
      </c>
      <c r="S862" s="269"/>
      <c r="T862" s="269"/>
      <c r="U862" s="269" t="str">
        <f>+IF(H862=0,"",'Ark1'!Y2326)</f>
        <v/>
      </c>
      <c r="V862" s="268" t="str">
        <f>+IF(H862=0,"",'Ark1'!AA2326)</f>
        <v/>
      </c>
      <c r="W862" s="269" t="str">
        <f t="shared" si="72"/>
        <v/>
      </c>
      <c r="X862" s="269" t="str">
        <f t="shared" si="73"/>
        <v/>
      </c>
      <c r="Y862" s="267" t="str">
        <f t="shared" si="74"/>
        <v/>
      </c>
      <c r="Z862" s="324"/>
    </row>
    <row r="863" spans="1:26">
      <c r="A863" s="324"/>
      <c r="B863" s="323">
        <f>+'Ark1'!C2327</f>
        <v>0</v>
      </c>
      <c r="C863" s="266">
        <f>+'Ark1'!L2327</f>
        <v>0</v>
      </c>
      <c r="D863" s="266" t="s">
        <v>32</v>
      </c>
      <c r="E863" s="266">
        <f>+'Ark1'!AP2327</f>
        <v>0</v>
      </c>
      <c r="F863" s="274" t="e">
        <f>VLOOKUP(E863,RNR!$D$2:$E$38,2)</f>
        <v>#N/A</v>
      </c>
      <c r="G863" s="266" t="str">
        <f>+IF(H863=0,"",'Ark1'!Q2327)</f>
        <v/>
      </c>
      <c r="H863" s="266">
        <f>+'Ark1'!R2327</f>
        <v>0</v>
      </c>
      <c r="I863" s="267" t="str">
        <f>+IF(H863=0,"",'Ark1'!AE2327)</f>
        <v/>
      </c>
      <c r="J863" s="267"/>
      <c r="K863" s="267" t="str">
        <f>+IF(H863=0,"",'Ark1'!AF2327)</f>
        <v/>
      </c>
      <c r="L863" s="268" t="str">
        <f>+IF(H863=0,"",'Ark1'!T2327)</f>
        <v/>
      </c>
      <c r="M863" s="267" t="str">
        <f>+IF(H863=0,"",'Ark1'!U2327)</f>
        <v/>
      </c>
      <c r="N863" s="267"/>
      <c r="O863" s="269" t="str">
        <f>+IF(H863=0,"",'Ark1'!W2327)</f>
        <v/>
      </c>
      <c r="P863" s="269" t="str">
        <f>+IF(H863=0,"",'Ark1'!X2327)</f>
        <v/>
      </c>
      <c r="Q863" s="269" t="str">
        <f>+IF(H863=0,"",'Ark1'!AG2327)</f>
        <v/>
      </c>
      <c r="R863" s="269" t="str">
        <f>+IF(H863=0,"",'Ark1'!AH2327)</f>
        <v/>
      </c>
      <c r="S863" s="269"/>
      <c r="T863" s="269"/>
      <c r="U863" s="269" t="str">
        <f>+IF(H863=0,"",'Ark1'!Y2327)</f>
        <v/>
      </c>
      <c r="V863" s="268" t="str">
        <f>+IF(H863=0,"",'Ark1'!AA2327)</f>
        <v/>
      </c>
      <c r="W863" s="269" t="str">
        <f t="shared" si="72"/>
        <v/>
      </c>
      <c r="X863" s="269" t="str">
        <f t="shared" si="73"/>
        <v/>
      </c>
      <c r="Y863" s="267" t="str">
        <f t="shared" si="74"/>
        <v/>
      </c>
      <c r="Z863" s="324"/>
    </row>
    <row r="864" spans="1:26">
      <c r="A864" s="324"/>
      <c r="B864" s="323">
        <f>+'Ark1'!C2328</f>
        <v>0</v>
      </c>
      <c r="C864" s="266">
        <f>+'Ark1'!L2328</f>
        <v>0</v>
      </c>
      <c r="D864" s="266" t="s">
        <v>32</v>
      </c>
      <c r="E864" s="266">
        <f>+'Ark1'!AP2328</f>
        <v>0</v>
      </c>
      <c r="F864" s="274" t="e">
        <f>VLOOKUP(E864,RNR!$D$2:$E$38,2)</f>
        <v>#N/A</v>
      </c>
      <c r="G864" s="266" t="str">
        <f>+IF(H864=0,"",'Ark1'!Q2328)</f>
        <v/>
      </c>
      <c r="H864" s="266">
        <f>+'Ark1'!R2328</f>
        <v>0</v>
      </c>
      <c r="I864" s="267" t="str">
        <f>+IF(H864=0,"",'Ark1'!AE2328)</f>
        <v/>
      </c>
      <c r="J864" s="267"/>
      <c r="K864" s="267" t="str">
        <f>+IF(H864=0,"",'Ark1'!AF2328)</f>
        <v/>
      </c>
      <c r="L864" s="268" t="str">
        <f>+IF(H864=0,"",'Ark1'!T2328)</f>
        <v/>
      </c>
      <c r="M864" s="267" t="str">
        <f>+IF(H864=0,"",'Ark1'!U2328)</f>
        <v/>
      </c>
      <c r="N864" s="267"/>
      <c r="O864" s="269" t="str">
        <f>+IF(H864=0,"",'Ark1'!W2328)</f>
        <v/>
      </c>
      <c r="P864" s="269" t="str">
        <f>+IF(H864=0,"",'Ark1'!X2328)</f>
        <v/>
      </c>
      <c r="Q864" s="269" t="str">
        <f>+IF(H864=0,"",'Ark1'!AG2328)</f>
        <v/>
      </c>
      <c r="R864" s="269" t="str">
        <f>+IF(H864=0,"",'Ark1'!AH2328)</f>
        <v/>
      </c>
      <c r="S864" s="269"/>
      <c r="T864" s="269"/>
      <c r="U864" s="269" t="str">
        <f>+IF(H864=0,"",'Ark1'!Y2328)</f>
        <v/>
      </c>
      <c r="V864" s="268" t="str">
        <f>+IF(H864=0,"",'Ark1'!AA2328)</f>
        <v/>
      </c>
      <c r="W864" s="269" t="str">
        <f t="shared" si="72"/>
        <v/>
      </c>
      <c r="X864" s="269" t="str">
        <f t="shared" si="73"/>
        <v/>
      </c>
      <c r="Y864" s="267" t="str">
        <f t="shared" si="74"/>
        <v/>
      </c>
      <c r="Z864" s="324"/>
    </row>
    <row r="865" spans="1:66">
      <c r="A865" s="324"/>
      <c r="B865" s="323">
        <f>+'Ark1'!C2329</f>
        <v>0</v>
      </c>
      <c r="C865" s="266">
        <f>+'Ark1'!L2329</f>
        <v>0</v>
      </c>
      <c r="D865" s="266" t="s">
        <v>32</v>
      </c>
      <c r="E865" s="266">
        <f>+'Ark1'!AP2329</f>
        <v>0</v>
      </c>
      <c r="F865" s="274" t="e">
        <f>VLOOKUP(E865,RNR!$D$2:$E$38,2)</f>
        <v>#N/A</v>
      </c>
      <c r="G865" s="266" t="str">
        <f>+IF(H865=0,"",'Ark1'!Q2329)</f>
        <v/>
      </c>
      <c r="H865" s="266">
        <f>+'Ark1'!R2329</f>
        <v>0</v>
      </c>
      <c r="I865" s="267" t="str">
        <f>+IF(H865=0,"",'Ark1'!AE2329)</f>
        <v/>
      </c>
      <c r="J865" s="267"/>
      <c r="K865" s="267" t="str">
        <f>+IF(H865=0,"",'Ark1'!AF2329)</f>
        <v/>
      </c>
      <c r="L865" s="268" t="str">
        <f>+IF(H865=0,"",'Ark1'!T2329)</f>
        <v/>
      </c>
      <c r="M865" s="267" t="str">
        <f>+IF(H865=0,"",'Ark1'!U2329)</f>
        <v/>
      </c>
      <c r="N865" s="267"/>
      <c r="O865" s="269" t="str">
        <f>+IF(H865=0,"",'Ark1'!W2329)</f>
        <v/>
      </c>
      <c r="P865" s="269" t="str">
        <f>+IF(H865=0,"",'Ark1'!X2329)</f>
        <v/>
      </c>
      <c r="Q865" s="269" t="str">
        <f>+IF(H865=0,"",'Ark1'!AG2329)</f>
        <v/>
      </c>
      <c r="R865" s="269" t="str">
        <f>+IF(H865=0,"",'Ark1'!AH2329)</f>
        <v/>
      </c>
      <c r="S865" s="269"/>
      <c r="T865" s="269"/>
      <c r="U865" s="269" t="str">
        <f>+IF(H865=0,"",'Ark1'!Y2329)</f>
        <v/>
      </c>
      <c r="V865" s="268" t="str">
        <f>+IF(H865=0,"",'Ark1'!AA2329)</f>
        <v/>
      </c>
      <c r="W865" s="269" t="str">
        <f t="shared" si="72"/>
        <v/>
      </c>
      <c r="X865" s="269" t="str">
        <f t="shared" si="73"/>
        <v/>
      </c>
      <c r="Y865" s="267" t="str">
        <f t="shared" si="74"/>
        <v/>
      </c>
      <c r="Z865" s="324"/>
    </row>
    <row r="866" spans="1:66">
      <c r="A866" s="324"/>
      <c r="B866" s="323">
        <f>+'Ark1'!C2330</f>
        <v>0</v>
      </c>
      <c r="C866" s="266">
        <f>+'Ark1'!L2330</f>
        <v>0</v>
      </c>
      <c r="D866" s="266" t="s">
        <v>32</v>
      </c>
      <c r="E866" s="266">
        <f>+'Ark1'!AP2330</f>
        <v>0</v>
      </c>
      <c r="F866" s="274" t="e">
        <f>VLOOKUP(E866,RNR!$D$2:$E$38,2)</f>
        <v>#N/A</v>
      </c>
      <c r="G866" s="266" t="str">
        <f>+IF(H866=0,"",'Ark1'!Q2330)</f>
        <v/>
      </c>
      <c r="H866" s="266">
        <f>+'Ark1'!R2330</f>
        <v>0</v>
      </c>
      <c r="I866" s="267" t="str">
        <f>+IF(H866=0,"",'Ark1'!AE2330)</f>
        <v/>
      </c>
      <c r="J866" s="267"/>
      <c r="K866" s="267" t="str">
        <f>+IF(H866=0,"",'Ark1'!AF2330)</f>
        <v/>
      </c>
      <c r="L866" s="268" t="str">
        <f>+IF(H866=0,"",'Ark1'!T2330)</f>
        <v/>
      </c>
      <c r="M866" s="267" t="str">
        <f>+IF(H866=0,"",'Ark1'!U2330)</f>
        <v/>
      </c>
      <c r="N866" s="267"/>
      <c r="O866" s="269" t="str">
        <f>+IF(H866=0,"",'Ark1'!W2330)</f>
        <v/>
      </c>
      <c r="P866" s="269" t="str">
        <f>+IF(H866=0,"",'Ark1'!X2330)</f>
        <v/>
      </c>
      <c r="Q866" s="269" t="str">
        <f>+IF(H866=0,"",'Ark1'!AG2330)</f>
        <v/>
      </c>
      <c r="R866" s="269" t="str">
        <f>+IF(H866=0,"",'Ark1'!AH2330)</f>
        <v/>
      </c>
      <c r="S866" s="269"/>
      <c r="T866" s="269"/>
      <c r="U866" s="269" t="str">
        <f>+IF(H866=0,"",'Ark1'!Y2330)</f>
        <v/>
      </c>
      <c r="V866" s="268" t="str">
        <f>+IF(H866=0,"",'Ark1'!AA2330)</f>
        <v/>
      </c>
      <c r="W866" s="269" t="str">
        <f t="shared" si="72"/>
        <v/>
      </c>
      <c r="X866" s="269" t="str">
        <f t="shared" si="73"/>
        <v/>
      </c>
      <c r="Y866" s="267" t="str">
        <f t="shared" si="74"/>
        <v/>
      </c>
      <c r="Z866" s="324"/>
    </row>
    <row r="867" spans="1:66">
      <c r="A867" s="324"/>
      <c r="B867" s="323">
        <f>+'Ark1'!C2331</f>
        <v>0</v>
      </c>
      <c r="C867" s="266">
        <f>+'Ark1'!L2331</f>
        <v>0</v>
      </c>
      <c r="D867" s="266" t="s">
        <v>32</v>
      </c>
      <c r="E867" s="266">
        <f>+'Ark1'!AP2331</f>
        <v>0</v>
      </c>
      <c r="F867" s="274" t="e">
        <f>VLOOKUP(E867,RNR!$D$2:$E$38,2)</f>
        <v>#N/A</v>
      </c>
      <c r="G867" s="266" t="str">
        <f>+IF(H867=0,"",'Ark1'!Q2331)</f>
        <v/>
      </c>
      <c r="H867" s="266">
        <f>+'Ark1'!R2331</f>
        <v>0</v>
      </c>
      <c r="I867" s="267" t="str">
        <f>+IF(H867=0,"",'Ark1'!AE2331)</f>
        <v/>
      </c>
      <c r="J867" s="267"/>
      <c r="K867" s="267" t="str">
        <f>+IF(H867=0,"",'Ark1'!AF2331)</f>
        <v/>
      </c>
      <c r="L867" s="268" t="str">
        <f>+IF(H867=0,"",'Ark1'!T2331)</f>
        <v/>
      </c>
      <c r="M867" s="267" t="str">
        <f>+IF(H867=0,"",'Ark1'!U2331)</f>
        <v/>
      </c>
      <c r="N867" s="267"/>
      <c r="O867" s="269" t="str">
        <f>+IF(H867=0,"",'Ark1'!W2331)</f>
        <v/>
      </c>
      <c r="P867" s="269" t="str">
        <f>+IF(H867=0,"",'Ark1'!X2331)</f>
        <v/>
      </c>
      <c r="Q867" s="269" t="str">
        <f>+IF(H867=0,"",'Ark1'!AG2331)</f>
        <v/>
      </c>
      <c r="R867" s="269" t="str">
        <f>+IF(H867=0,"",'Ark1'!AH2331)</f>
        <v/>
      </c>
      <c r="S867" s="269"/>
      <c r="T867" s="269"/>
      <c r="U867" s="269" t="str">
        <f>+IF(H867=0,"",'Ark1'!Y2331)</f>
        <v/>
      </c>
      <c r="V867" s="268" t="str">
        <f>+IF(H867=0,"",'Ark1'!AA2331)</f>
        <v/>
      </c>
      <c r="W867" s="269" t="str">
        <f t="shared" si="72"/>
        <v/>
      </c>
      <c r="X867" s="269" t="str">
        <f t="shared" si="73"/>
        <v/>
      </c>
      <c r="Y867" s="267" t="str">
        <f t="shared" si="74"/>
        <v/>
      </c>
      <c r="Z867" s="324"/>
    </row>
    <row r="868" spans="1:66" s="28" customFormat="1">
      <c r="A868" s="324"/>
      <c r="B868" s="324"/>
      <c r="C868" s="324"/>
      <c r="D868" s="324"/>
      <c r="E868" s="324"/>
      <c r="F868" s="274" t="e">
        <f>VLOOKUP(E868,RNR!$D$2:$E$38,2)</f>
        <v>#N/A</v>
      </c>
      <c r="G868" s="324"/>
      <c r="H868" s="324"/>
      <c r="I868" s="325"/>
      <c r="J868" s="325"/>
      <c r="K868" s="325"/>
      <c r="L868" s="326"/>
      <c r="M868" s="325"/>
      <c r="N868" s="325"/>
      <c r="O868" s="327"/>
      <c r="P868" s="327"/>
      <c r="Q868" s="327"/>
      <c r="R868" s="327"/>
      <c r="S868" s="327"/>
      <c r="T868" s="327"/>
      <c r="U868" s="327"/>
      <c r="V868" s="326"/>
      <c r="W868" s="327"/>
      <c r="X868" s="327"/>
      <c r="Y868" s="325"/>
      <c r="Z868" s="324"/>
      <c r="AD868" s="27"/>
      <c r="AG868" s="86"/>
      <c r="AH868" s="86"/>
      <c r="AI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86"/>
      <c r="BG868" s="86"/>
      <c r="BH868" s="86"/>
      <c r="BI868" s="86"/>
      <c r="BJ868" s="86"/>
      <c r="BK868" s="86"/>
      <c r="BL868" s="86"/>
      <c r="BM868" s="86"/>
      <c r="BN868" s="86"/>
    </row>
    <row r="869" spans="1:66" ht="19.8">
      <c r="A869" s="324"/>
      <c r="B869" s="324"/>
      <c r="C869" s="328" t="s">
        <v>0</v>
      </c>
      <c r="D869" s="329"/>
      <c r="E869" s="297" t="str">
        <f>+D268</f>
        <v>R-</v>
      </c>
      <c r="F869" s="274" t="e">
        <f>VLOOKUP(E869,RNR!$D$2:$E$38,2)</f>
        <v>#N/A</v>
      </c>
      <c r="G869" s="537">
        <f>SUM(H874:H967)</f>
        <v>0</v>
      </c>
      <c r="H869" s="525"/>
      <c r="I869" s="325"/>
      <c r="J869" s="324"/>
      <c r="K869" s="325"/>
      <c r="L869" s="324"/>
      <c r="M869" s="324"/>
      <c r="N869" s="324"/>
      <c r="O869" s="327"/>
      <c r="P869" s="327"/>
      <c r="Q869" s="324"/>
      <c r="R869" s="327"/>
      <c r="S869" s="327"/>
      <c r="T869" s="327"/>
      <c r="U869" s="327"/>
      <c r="V869" s="324"/>
      <c r="W869" s="324"/>
      <c r="X869" s="327"/>
      <c r="Y869" s="327"/>
      <c r="Z869" s="324"/>
      <c r="AA869" s="249"/>
      <c r="AC869" s="28"/>
      <c r="AD869" s="27"/>
      <c r="AE869" s="250"/>
      <c r="AF869" s="86"/>
      <c r="AJ869" s="86"/>
      <c r="BB869" s="262"/>
    </row>
    <row r="870" spans="1:66" ht="19.8">
      <c r="A870" s="324"/>
      <c r="B870" s="324"/>
      <c r="C870" s="324"/>
      <c r="D870" s="324"/>
      <c r="E870" s="324"/>
      <c r="F870" s="274" t="e">
        <f>VLOOKUP(E870,RNR!$D$2:$E$38,2)</f>
        <v>#N/A</v>
      </c>
      <c r="G870" s="324"/>
      <c r="H870" s="324"/>
      <c r="I870" s="325"/>
      <c r="J870" s="324"/>
      <c r="K870" s="325"/>
      <c r="L870" s="324"/>
      <c r="M870" s="324"/>
      <c r="N870" s="324"/>
      <c r="O870" s="327"/>
      <c r="P870" s="327"/>
      <c r="Q870" s="324"/>
      <c r="R870" s="327"/>
      <c r="S870" s="327"/>
      <c r="T870" s="327"/>
      <c r="U870" s="327"/>
      <c r="V870" s="324"/>
      <c r="W870" s="324"/>
      <c r="X870" s="327"/>
      <c r="Y870" s="330" t="s">
        <v>4</v>
      </c>
      <c r="Z870" s="324"/>
      <c r="AA870" s="249"/>
      <c r="AC870" s="28"/>
      <c r="AD870" s="27"/>
      <c r="AE870" s="250"/>
      <c r="AF870" s="86"/>
      <c r="AJ870" s="86"/>
      <c r="BB870" s="262"/>
    </row>
    <row r="871" spans="1:66" ht="19.8">
      <c r="A871" s="324"/>
      <c r="B871" s="324"/>
      <c r="C871" s="324"/>
      <c r="D871" s="324"/>
      <c r="E871" s="324"/>
      <c r="F871" s="274" t="e">
        <f>VLOOKUP(E871,RNR!$D$2:$E$38,2)</f>
        <v>#N/A</v>
      </c>
      <c r="G871" s="331" t="s">
        <v>4</v>
      </c>
      <c r="H871" s="324"/>
      <c r="I871" s="325"/>
      <c r="J871" s="325"/>
      <c r="K871" s="325"/>
      <c r="L871" s="331" t="s">
        <v>23</v>
      </c>
      <c r="M871" s="325"/>
      <c r="N871" s="325"/>
      <c r="O871" s="327" t="s">
        <v>402</v>
      </c>
      <c r="P871" s="327" t="s">
        <v>402</v>
      </c>
      <c r="Q871" s="332" t="s">
        <v>538</v>
      </c>
      <c r="R871" s="327" t="s">
        <v>402</v>
      </c>
      <c r="S871" s="327"/>
      <c r="T871" s="327"/>
      <c r="U871" s="332" t="s">
        <v>422</v>
      </c>
      <c r="V871" s="324"/>
      <c r="W871" s="331" t="s">
        <v>489</v>
      </c>
      <c r="X871" s="332" t="s">
        <v>77</v>
      </c>
      <c r="Y871" s="330" t="s">
        <v>9</v>
      </c>
      <c r="Z871" s="324"/>
      <c r="AA871" s="249"/>
      <c r="AC871" s="28"/>
      <c r="AD871" s="27"/>
      <c r="AE871" s="250"/>
      <c r="AF871" s="86"/>
      <c r="AJ871" s="86"/>
      <c r="BB871" s="262"/>
    </row>
    <row r="872" spans="1:66" ht="19.8">
      <c r="A872" s="324"/>
      <c r="B872" s="324"/>
      <c r="C872" s="324"/>
      <c r="D872" s="324"/>
      <c r="E872" s="331"/>
      <c r="F872" s="274" t="e">
        <f>VLOOKUP(E872,RNR!$D$2:$E$38,2)</f>
        <v>#N/A</v>
      </c>
      <c r="G872" s="331" t="s">
        <v>487</v>
      </c>
      <c r="H872" s="331" t="s">
        <v>4</v>
      </c>
      <c r="I872" s="330" t="s">
        <v>4</v>
      </c>
      <c r="J872" s="330"/>
      <c r="K872" s="330" t="s">
        <v>1</v>
      </c>
      <c r="L872" s="331" t="s">
        <v>493</v>
      </c>
      <c r="M872" s="330" t="s">
        <v>23</v>
      </c>
      <c r="N872" s="330"/>
      <c r="O872" s="332" t="s">
        <v>585</v>
      </c>
      <c r="P872" s="332" t="s">
        <v>500</v>
      </c>
      <c r="Q872" s="332" t="s">
        <v>563</v>
      </c>
      <c r="R872" s="332" t="s">
        <v>502</v>
      </c>
      <c r="S872" s="332"/>
      <c r="T872" s="332"/>
      <c r="U872" s="332"/>
      <c r="V872" s="331" t="s">
        <v>413</v>
      </c>
      <c r="W872" s="331" t="s">
        <v>498</v>
      </c>
      <c r="X872" s="332" t="s">
        <v>423</v>
      </c>
      <c r="Y872" s="330" t="s">
        <v>70</v>
      </c>
      <c r="Z872" s="324"/>
      <c r="AA872" s="249"/>
      <c r="AC872" s="28"/>
      <c r="AD872" s="27"/>
      <c r="AE872" s="250"/>
      <c r="AF872" s="86"/>
      <c r="AJ872" s="86"/>
      <c r="BB872" s="262"/>
    </row>
    <row r="873" spans="1:66" ht="19.8">
      <c r="A873" s="324"/>
      <c r="B873" s="324"/>
      <c r="C873" s="331" t="s">
        <v>0</v>
      </c>
      <c r="D873" s="331"/>
      <c r="E873" s="331" t="s">
        <v>612</v>
      </c>
      <c r="F873" s="274" t="e">
        <f>VLOOKUP(E873,RNR!$D$2:$E$38,2)</f>
        <v>#N/A</v>
      </c>
      <c r="G873" s="294" t="s">
        <v>488</v>
      </c>
      <c r="H873" s="294" t="s">
        <v>9</v>
      </c>
      <c r="I873" s="295" t="s">
        <v>402</v>
      </c>
      <c r="J873" s="295"/>
      <c r="K873" s="295" t="s">
        <v>402</v>
      </c>
      <c r="L873" s="294" t="s">
        <v>414</v>
      </c>
      <c r="M873" s="295" t="s">
        <v>44</v>
      </c>
      <c r="N873" s="295"/>
      <c r="O873" s="296" t="s">
        <v>561</v>
      </c>
      <c r="P873" s="296" t="s">
        <v>439</v>
      </c>
      <c r="Q873" s="296" t="s">
        <v>495</v>
      </c>
      <c r="R873" s="296" t="s">
        <v>482</v>
      </c>
      <c r="S873" s="296"/>
      <c r="T873" s="296"/>
      <c r="U873" s="296" t="s">
        <v>1</v>
      </c>
      <c r="V873" s="294" t="s">
        <v>414</v>
      </c>
      <c r="W873" s="294" t="s">
        <v>499</v>
      </c>
      <c r="X873" s="296" t="s">
        <v>424</v>
      </c>
      <c r="Y873" s="295" t="s">
        <v>566</v>
      </c>
      <c r="Z873" s="324"/>
      <c r="AA873" s="249"/>
      <c r="AC873" s="28"/>
      <c r="AD873" s="27"/>
      <c r="AE873" s="250"/>
      <c r="AF873" s="86"/>
      <c r="AJ873" s="86"/>
      <c r="BB873" s="262"/>
    </row>
    <row r="874" spans="1:66">
      <c r="A874" s="324"/>
      <c r="B874" s="323">
        <f>+'Ark1'!C2332</f>
        <v>0</v>
      </c>
      <c r="C874" s="266">
        <f>+'Ark1'!L2332</f>
        <v>0</v>
      </c>
      <c r="D874" s="266" t="s">
        <v>33</v>
      </c>
      <c r="E874" s="266">
        <f>+'Ark1'!AP2332</f>
        <v>0</v>
      </c>
      <c r="F874" s="274" t="e">
        <f>VLOOKUP(E874,RNR!$D$2:$E$38,2)</f>
        <v>#N/A</v>
      </c>
      <c r="G874" s="266" t="str">
        <f>+IF(H874=0,"",'Ark1'!Q2332)</f>
        <v/>
      </c>
      <c r="H874" s="266">
        <f>+'Ark1'!R2332</f>
        <v>0</v>
      </c>
      <c r="I874" s="267" t="str">
        <f>+IF(H874=0,"",'Ark1'!AE2332)</f>
        <v/>
      </c>
      <c r="J874" s="267"/>
      <c r="K874" s="267" t="str">
        <f>+IF(H874=0,"",'Ark1'!AF2332)</f>
        <v/>
      </c>
      <c r="L874" s="268" t="str">
        <f>+IF(H874=0,"",'Ark1'!T2332)</f>
        <v/>
      </c>
      <c r="M874" s="267" t="str">
        <f>+IF(H874=0,"",'Ark1'!U2332)</f>
        <v/>
      </c>
      <c r="N874" s="267"/>
      <c r="O874" s="269" t="str">
        <f>+IF(H874=0,"",'Ark1'!W2332)</f>
        <v/>
      </c>
      <c r="P874" s="269" t="str">
        <f>+IF(H874=0,"",'Ark1'!X2332)</f>
        <v/>
      </c>
      <c r="Q874" s="269" t="str">
        <f>+IF(H874=0,"",'Ark1'!AG2332)</f>
        <v/>
      </c>
      <c r="R874" s="269" t="str">
        <f>+IF(H874=0,"",'Ark1'!AH2332)</f>
        <v/>
      </c>
      <c r="S874" s="269"/>
      <c r="T874" s="269"/>
      <c r="U874" s="269" t="str">
        <f>+IF(H874=0,"",'Ark1'!Y2332)</f>
        <v/>
      </c>
      <c r="V874" s="268" t="str">
        <f>+IF(H874=0,"",'Ark1'!AA2332)</f>
        <v/>
      </c>
      <c r="W874" s="269" t="str">
        <f t="shared" ref="W874:W908" si="75">IF(H874=0,"",1000*M874/Q874)</f>
        <v/>
      </c>
      <c r="X874" s="269" t="str">
        <f t="shared" ref="X874:X908" si="76">IF(H874=0,"",M874/C874)</f>
        <v/>
      </c>
      <c r="Y874" s="267" t="str">
        <f t="shared" ref="Y874:Y908" si="77">IF(H874=0,"",H874/G874)</f>
        <v/>
      </c>
      <c r="Z874" s="324"/>
    </row>
    <row r="875" spans="1:66">
      <c r="A875" s="324"/>
      <c r="B875" s="323">
        <f>+'Ark1'!C2333</f>
        <v>0</v>
      </c>
      <c r="C875" s="266">
        <f>+'Ark1'!L2333</f>
        <v>0</v>
      </c>
      <c r="D875" s="266" t="s">
        <v>33</v>
      </c>
      <c r="E875" s="266">
        <f>+'Ark1'!AP2333</f>
        <v>0</v>
      </c>
      <c r="F875" s="274" t="e">
        <f>VLOOKUP(E875,RNR!$D$2:$E$38,2)</f>
        <v>#N/A</v>
      </c>
      <c r="G875" s="266" t="str">
        <f>+IF(H875=0,"",'Ark1'!Q2333)</f>
        <v/>
      </c>
      <c r="H875" s="266">
        <f>+'Ark1'!R2333</f>
        <v>0</v>
      </c>
      <c r="I875" s="267" t="str">
        <f>+IF(H875=0,"",'Ark1'!AE2333)</f>
        <v/>
      </c>
      <c r="J875" s="267"/>
      <c r="K875" s="267" t="str">
        <f>+IF(H875=0,"",'Ark1'!AF2333)</f>
        <v/>
      </c>
      <c r="L875" s="268" t="str">
        <f>+IF(H875=0,"",'Ark1'!T2333)</f>
        <v/>
      </c>
      <c r="M875" s="267" t="str">
        <f>+IF(H875=0,"",'Ark1'!U2333)</f>
        <v/>
      </c>
      <c r="N875" s="267"/>
      <c r="O875" s="269" t="str">
        <f>+IF(H875=0,"",'Ark1'!W2333)</f>
        <v/>
      </c>
      <c r="P875" s="269" t="str">
        <f>+IF(H875=0,"",'Ark1'!X2333)</f>
        <v/>
      </c>
      <c r="Q875" s="269" t="str">
        <f>+IF(H875=0,"",'Ark1'!AG2333)</f>
        <v/>
      </c>
      <c r="R875" s="269" t="str">
        <f>+IF(H875=0,"",'Ark1'!AH2333)</f>
        <v/>
      </c>
      <c r="S875" s="269"/>
      <c r="T875" s="269"/>
      <c r="U875" s="269" t="str">
        <f>+IF(H875=0,"",'Ark1'!Y2333)</f>
        <v/>
      </c>
      <c r="V875" s="268" t="str">
        <f>+IF(H875=0,"",'Ark1'!AA2333)</f>
        <v/>
      </c>
      <c r="W875" s="269" t="str">
        <f t="shared" si="75"/>
        <v/>
      </c>
      <c r="X875" s="269" t="str">
        <f t="shared" si="76"/>
        <v/>
      </c>
      <c r="Y875" s="267" t="str">
        <f t="shared" si="77"/>
        <v/>
      </c>
      <c r="Z875" s="324"/>
    </row>
    <row r="876" spans="1:66">
      <c r="A876" s="324"/>
      <c r="B876" s="323">
        <f>+'Ark1'!C2334</f>
        <v>0</v>
      </c>
      <c r="C876" s="266">
        <f>+'Ark1'!L2334</f>
        <v>0</v>
      </c>
      <c r="D876" s="266" t="s">
        <v>33</v>
      </c>
      <c r="E876" s="266">
        <f>+'Ark1'!AP2334</f>
        <v>0</v>
      </c>
      <c r="F876" s="274" t="e">
        <f>VLOOKUP(E876,RNR!$D$2:$E$38,2)</f>
        <v>#N/A</v>
      </c>
      <c r="G876" s="266" t="str">
        <f>+IF(H876=0,"",'Ark1'!Q2334)</f>
        <v/>
      </c>
      <c r="H876" s="266">
        <f>+'Ark1'!R2334</f>
        <v>0</v>
      </c>
      <c r="I876" s="267" t="str">
        <f>+IF(H876=0,"",'Ark1'!AE2334)</f>
        <v/>
      </c>
      <c r="J876" s="267"/>
      <c r="K876" s="267" t="str">
        <f>+IF(H876=0,"",'Ark1'!AF2334)</f>
        <v/>
      </c>
      <c r="L876" s="268" t="str">
        <f>+IF(H876=0,"",'Ark1'!T2334)</f>
        <v/>
      </c>
      <c r="M876" s="267" t="str">
        <f>+IF(H876=0,"",'Ark1'!U2334)</f>
        <v/>
      </c>
      <c r="N876" s="267"/>
      <c r="O876" s="269" t="str">
        <f>+IF(H876=0,"",'Ark1'!W2334)</f>
        <v/>
      </c>
      <c r="P876" s="269" t="str">
        <f>+IF(H876=0,"",'Ark1'!X2334)</f>
        <v/>
      </c>
      <c r="Q876" s="269" t="str">
        <f>+IF(H876=0,"",'Ark1'!AG2334)</f>
        <v/>
      </c>
      <c r="R876" s="269" t="str">
        <f>+IF(H876=0,"",'Ark1'!AH2334)</f>
        <v/>
      </c>
      <c r="S876" s="269"/>
      <c r="T876" s="269"/>
      <c r="U876" s="269" t="str">
        <f>+IF(H876=0,"",'Ark1'!Y2334)</f>
        <v/>
      </c>
      <c r="V876" s="268" t="str">
        <f>+IF(H876=0,"",'Ark1'!AA2334)</f>
        <v/>
      </c>
      <c r="W876" s="269" t="str">
        <f t="shared" si="75"/>
        <v/>
      </c>
      <c r="X876" s="269" t="str">
        <f t="shared" si="76"/>
        <v/>
      </c>
      <c r="Y876" s="267" t="str">
        <f t="shared" si="77"/>
        <v/>
      </c>
      <c r="Z876" s="324"/>
    </row>
    <row r="877" spans="1:66">
      <c r="A877" s="324"/>
      <c r="B877" s="323">
        <f>+'Ark1'!C2335</f>
        <v>0</v>
      </c>
      <c r="C877" s="266">
        <f>+'Ark1'!L2335</f>
        <v>0</v>
      </c>
      <c r="D877" s="266" t="s">
        <v>33</v>
      </c>
      <c r="E877" s="266">
        <f>+'Ark1'!AP2335</f>
        <v>0</v>
      </c>
      <c r="F877" s="274" t="e">
        <f>VLOOKUP(E877,RNR!$D$2:$E$38,2)</f>
        <v>#N/A</v>
      </c>
      <c r="G877" s="266" t="str">
        <f>+IF(H877=0,"",'Ark1'!Q2335)</f>
        <v/>
      </c>
      <c r="H877" s="266">
        <f>+'Ark1'!R2335</f>
        <v>0</v>
      </c>
      <c r="I877" s="267" t="str">
        <f>+IF(H877=0,"",'Ark1'!AE2335)</f>
        <v/>
      </c>
      <c r="J877" s="267"/>
      <c r="K877" s="267" t="str">
        <f>+IF(H877=0,"",'Ark1'!AF2335)</f>
        <v/>
      </c>
      <c r="L877" s="268" t="str">
        <f>+IF(H877=0,"",'Ark1'!T2335)</f>
        <v/>
      </c>
      <c r="M877" s="267" t="str">
        <f>+IF(H877=0,"",'Ark1'!U2335)</f>
        <v/>
      </c>
      <c r="N877" s="267"/>
      <c r="O877" s="269" t="str">
        <f>+IF(H877=0,"",'Ark1'!W2335)</f>
        <v/>
      </c>
      <c r="P877" s="269" t="str">
        <f>+IF(H877=0,"",'Ark1'!X2335)</f>
        <v/>
      </c>
      <c r="Q877" s="269" t="str">
        <f>+IF(H877=0,"",'Ark1'!AG2335)</f>
        <v/>
      </c>
      <c r="R877" s="269" t="str">
        <f>+IF(H877=0,"",'Ark1'!AH2335)</f>
        <v/>
      </c>
      <c r="S877" s="269"/>
      <c r="T877" s="269"/>
      <c r="U877" s="269" t="str">
        <f>+IF(H877=0,"",'Ark1'!Y2335)</f>
        <v/>
      </c>
      <c r="V877" s="268" t="str">
        <f>+IF(H877=0,"",'Ark1'!AA2335)</f>
        <v/>
      </c>
      <c r="W877" s="269" t="str">
        <f t="shared" si="75"/>
        <v/>
      </c>
      <c r="X877" s="269" t="str">
        <f t="shared" si="76"/>
        <v/>
      </c>
      <c r="Y877" s="267" t="str">
        <f t="shared" si="77"/>
        <v/>
      </c>
      <c r="Z877" s="324"/>
    </row>
    <row r="878" spans="1:66">
      <c r="A878" s="324"/>
      <c r="B878" s="323">
        <f>+'Ark1'!C2336</f>
        <v>0</v>
      </c>
      <c r="C878" s="266">
        <f>+'Ark1'!L2336</f>
        <v>0</v>
      </c>
      <c r="D878" s="266" t="s">
        <v>33</v>
      </c>
      <c r="E878" s="266">
        <f>+'Ark1'!AP2336</f>
        <v>0</v>
      </c>
      <c r="F878" s="274" t="e">
        <f>VLOOKUP(E878,RNR!$D$2:$E$38,2)</f>
        <v>#N/A</v>
      </c>
      <c r="G878" s="266" t="str">
        <f>+IF(H878=0,"",'Ark1'!Q2336)</f>
        <v/>
      </c>
      <c r="H878" s="266">
        <f>+'Ark1'!R2336</f>
        <v>0</v>
      </c>
      <c r="I878" s="267" t="str">
        <f>+IF(H878=0,"",'Ark1'!AE2336)</f>
        <v/>
      </c>
      <c r="J878" s="267"/>
      <c r="K878" s="267" t="str">
        <f>+IF(H878=0,"",'Ark1'!AF2336)</f>
        <v/>
      </c>
      <c r="L878" s="268" t="str">
        <f>+IF(H878=0,"",'Ark1'!T2336)</f>
        <v/>
      </c>
      <c r="M878" s="267" t="str">
        <f>+IF(H878=0,"",'Ark1'!U2336)</f>
        <v/>
      </c>
      <c r="N878" s="267"/>
      <c r="O878" s="269" t="str">
        <f>+IF(H878=0,"",'Ark1'!W2336)</f>
        <v/>
      </c>
      <c r="P878" s="269" t="str">
        <f>+IF(H878=0,"",'Ark1'!X2336)</f>
        <v/>
      </c>
      <c r="Q878" s="269" t="str">
        <f>+IF(H878=0,"",'Ark1'!AG2336)</f>
        <v/>
      </c>
      <c r="R878" s="269" t="str">
        <f>+IF(H878=0,"",'Ark1'!AH2336)</f>
        <v/>
      </c>
      <c r="S878" s="269"/>
      <c r="T878" s="269"/>
      <c r="U878" s="269" t="str">
        <f>+IF(H878=0,"",'Ark1'!Y2336)</f>
        <v/>
      </c>
      <c r="V878" s="268" t="str">
        <f>+IF(H878=0,"",'Ark1'!AA2336)</f>
        <v/>
      </c>
      <c r="W878" s="269" t="str">
        <f t="shared" si="75"/>
        <v/>
      </c>
      <c r="X878" s="269" t="str">
        <f t="shared" si="76"/>
        <v/>
      </c>
      <c r="Y878" s="267" t="str">
        <f t="shared" si="77"/>
        <v/>
      </c>
      <c r="Z878" s="324"/>
    </row>
    <row r="879" spans="1:66">
      <c r="A879" s="324"/>
      <c r="B879" s="323">
        <f>+'Ark1'!C2337</f>
        <v>0</v>
      </c>
      <c r="C879" s="266">
        <f>+'Ark1'!L2337</f>
        <v>0</v>
      </c>
      <c r="D879" s="266" t="s">
        <v>33</v>
      </c>
      <c r="E879" s="266">
        <f>+'Ark1'!AP2337</f>
        <v>0</v>
      </c>
      <c r="F879" s="274" t="e">
        <f>VLOOKUP(E879,RNR!$D$2:$E$38,2)</f>
        <v>#N/A</v>
      </c>
      <c r="G879" s="266" t="str">
        <f>+IF(H879=0,"",'Ark1'!Q2337)</f>
        <v/>
      </c>
      <c r="H879" s="266">
        <f>+'Ark1'!R2337</f>
        <v>0</v>
      </c>
      <c r="I879" s="267" t="str">
        <f>+IF(H879=0,"",'Ark1'!AE2337)</f>
        <v/>
      </c>
      <c r="J879" s="267"/>
      <c r="K879" s="267" t="str">
        <f>+IF(H879=0,"",'Ark1'!AF2337)</f>
        <v/>
      </c>
      <c r="L879" s="268" t="str">
        <f>+IF(H879=0,"",'Ark1'!T2337)</f>
        <v/>
      </c>
      <c r="M879" s="267" t="str">
        <f>+IF(H879=0,"",'Ark1'!U2337)</f>
        <v/>
      </c>
      <c r="N879" s="267"/>
      <c r="O879" s="269" t="str">
        <f>+IF(H879=0,"",'Ark1'!W2337)</f>
        <v/>
      </c>
      <c r="P879" s="269" t="str">
        <f>+IF(H879=0,"",'Ark1'!X2337)</f>
        <v/>
      </c>
      <c r="Q879" s="269" t="str">
        <f>+IF(H879=0,"",'Ark1'!AG2337)</f>
        <v/>
      </c>
      <c r="R879" s="269" t="str">
        <f>+IF(H879=0,"",'Ark1'!AH2337)</f>
        <v/>
      </c>
      <c r="S879" s="269"/>
      <c r="T879" s="269"/>
      <c r="U879" s="269" t="str">
        <f>+IF(H879=0,"",'Ark1'!Y2337)</f>
        <v/>
      </c>
      <c r="V879" s="268" t="str">
        <f>+IF(H879=0,"",'Ark1'!AA2337)</f>
        <v/>
      </c>
      <c r="W879" s="269" t="str">
        <f t="shared" si="75"/>
        <v/>
      </c>
      <c r="X879" s="269" t="str">
        <f t="shared" si="76"/>
        <v/>
      </c>
      <c r="Y879" s="267" t="str">
        <f t="shared" si="77"/>
        <v/>
      </c>
      <c r="Z879" s="324"/>
    </row>
    <row r="880" spans="1:66">
      <c r="A880" s="324"/>
      <c r="B880" s="323">
        <f>+'Ark1'!C2338</f>
        <v>0</v>
      </c>
      <c r="C880" s="266">
        <f>+'Ark1'!L2338</f>
        <v>0</v>
      </c>
      <c r="D880" s="266" t="s">
        <v>33</v>
      </c>
      <c r="E880" s="266">
        <f>+'Ark1'!AP2338</f>
        <v>0</v>
      </c>
      <c r="F880" s="274" t="e">
        <f>VLOOKUP(E880,RNR!$D$2:$E$38,2)</f>
        <v>#N/A</v>
      </c>
      <c r="G880" s="266" t="str">
        <f>+IF(H880=0,"",'Ark1'!Q2338)</f>
        <v/>
      </c>
      <c r="H880" s="266">
        <f>+'Ark1'!R2338</f>
        <v>0</v>
      </c>
      <c r="I880" s="267" t="str">
        <f>+IF(H880=0,"",'Ark1'!AE2338)</f>
        <v/>
      </c>
      <c r="J880" s="267"/>
      <c r="K880" s="267" t="str">
        <f>+IF(H880=0,"",'Ark1'!AF2338)</f>
        <v/>
      </c>
      <c r="L880" s="268" t="str">
        <f>+IF(H880=0,"",'Ark1'!T2338)</f>
        <v/>
      </c>
      <c r="M880" s="267" t="str">
        <f>+IF(H880=0,"",'Ark1'!U2338)</f>
        <v/>
      </c>
      <c r="N880" s="267"/>
      <c r="O880" s="269" t="str">
        <f>+IF(H880=0,"",'Ark1'!W2338)</f>
        <v/>
      </c>
      <c r="P880" s="269" t="str">
        <f>+IF(H880=0,"",'Ark1'!X2338)</f>
        <v/>
      </c>
      <c r="Q880" s="269" t="str">
        <f>+IF(H880=0,"",'Ark1'!AG2338)</f>
        <v/>
      </c>
      <c r="R880" s="269" t="str">
        <f>+IF(H880=0,"",'Ark1'!AH2338)</f>
        <v/>
      </c>
      <c r="S880" s="269"/>
      <c r="T880" s="269"/>
      <c r="U880" s="269" t="str">
        <f>+IF(H880=0,"",'Ark1'!Y2338)</f>
        <v/>
      </c>
      <c r="V880" s="268" t="str">
        <f>+IF(H880=0,"",'Ark1'!AA2338)</f>
        <v/>
      </c>
      <c r="W880" s="269" t="str">
        <f t="shared" si="75"/>
        <v/>
      </c>
      <c r="X880" s="269" t="str">
        <f t="shared" si="76"/>
        <v/>
      </c>
      <c r="Y880" s="267" t="str">
        <f t="shared" si="77"/>
        <v/>
      </c>
      <c r="Z880" s="324"/>
    </row>
    <row r="881" spans="1:26">
      <c r="A881" s="324"/>
      <c r="B881" s="323">
        <f>+'Ark1'!C2339</f>
        <v>0</v>
      </c>
      <c r="C881" s="266">
        <f>+'Ark1'!L2339</f>
        <v>0</v>
      </c>
      <c r="D881" s="266" t="s">
        <v>33</v>
      </c>
      <c r="E881" s="266">
        <f>+'Ark1'!AP2339</f>
        <v>0</v>
      </c>
      <c r="F881" s="274" t="e">
        <f>VLOOKUP(E881,RNR!$D$2:$E$38,2)</f>
        <v>#N/A</v>
      </c>
      <c r="G881" s="266" t="str">
        <f>+IF(H881=0,"",'Ark1'!Q2339)</f>
        <v/>
      </c>
      <c r="H881" s="266">
        <f>+'Ark1'!R2339</f>
        <v>0</v>
      </c>
      <c r="I881" s="267" t="str">
        <f>+IF(H881=0,"",'Ark1'!AE2339)</f>
        <v/>
      </c>
      <c r="J881" s="267"/>
      <c r="K881" s="267" t="str">
        <f>+IF(H881=0,"",'Ark1'!AF2339)</f>
        <v/>
      </c>
      <c r="L881" s="268" t="str">
        <f>+IF(H881=0,"",'Ark1'!T2339)</f>
        <v/>
      </c>
      <c r="M881" s="267" t="str">
        <f>+IF(H881=0,"",'Ark1'!U2339)</f>
        <v/>
      </c>
      <c r="N881" s="267"/>
      <c r="O881" s="269" t="str">
        <f>+IF(H881=0,"",'Ark1'!W2339)</f>
        <v/>
      </c>
      <c r="P881" s="269" t="str">
        <f>+IF(H881=0,"",'Ark1'!X2339)</f>
        <v/>
      </c>
      <c r="Q881" s="269" t="str">
        <f>+IF(H881=0,"",'Ark1'!AG2339)</f>
        <v/>
      </c>
      <c r="R881" s="269" t="str">
        <f>+IF(H881=0,"",'Ark1'!AH2339)</f>
        <v/>
      </c>
      <c r="S881" s="269"/>
      <c r="T881" s="269"/>
      <c r="U881" s="269" t="str">
        <f>+IF(H881=0,"",'Ark1'!Y2339)</f>
        <v/>
      </c>
      <c r="V881" s="268" t="str">
        <f>+IF(H881=0,"",'Ark1'!AA2339)</f>
        <v/>
      </c>
      <c r="W881" s="269" t="str">
        <f t="shared" si="75"/>
        <v/>
      </c>
      <c r="X881" s="269" t="str">
        <f t="shared" si="76"/>
        <v/>
      </c>
      <c r="Y881" s="267" t="str">
        <f t="shared" si="77"/>
        <v/>
      </c>
      <c r="Z881" s="324"/>
    </row>
    <row r="882" spans="1:26">
      <c r="A882" s="324"/>
      <c r="B882" s="323">
        <f>+'Ark1'!C2340</f>
        <v>0</v>
      </c>
      <c r="C882" s="266">
        <f>+'Ark1'!L2340</f>
        <v>0</v>
      </c>
      <c r="D882" s="266" t="s">
        <v>33</v>
      </c>
      <c r="E882" s="266">
        <f>+'Ark1'!AP2340</f>
        <v>0</v>
      </c>
      <c r="F882" s="274" t="e">
        <f>VLOOKUP(E882,RNR!$D$2:$E$38,2)</f>
        <v>#N/A</v>
      </c>
      <c r="G882" s="266" t="str">
        <f>+IF(H882=0,"",'Ark1'!Q2340)</f>
        <v/>
      </c>
      <c r="H882" s="266">
        <f>+'Ark1'!R2340</f>
        <v>0</v>
      </c>
      <c r="I882" s="267" t="str">
        <f>+IF(H882=0,"",'Ark1'!AE2340)</f>
        <v/>
      </c>
      <c r="J882" s="267"/>
      <c r="K882" s="267" t="str">
        <f>+IF(H882=0,"",'Ark1'!AF2340)</f>
        <v/>
      </c>
      <c r="L882" s="268" t="str">
        <f>+IF(H882=0,"",'Ark1'!T2340)</f>
        <v/>
      </c>
      <c r="M882" s="267" t="str">
        <f>+IF(H882=0,"",'Ark1'!U2340)</f>
        <v/>
      </c>
      <c r="N882" s="267"/>
      <c r="O882" s="269" t="str">
        <f>+IF(H882=0,"",'Ark1'!W2340)</f>
        <v/>
      </c>
      <c r="P882" s="269" t="str">
        <f>+IF(H882=0,"",'Ark1'!X2340)</f>
        <v/>
      </c>
      <c r="Q882" s="269" t="str">
        <f>+IF(H882=0,"",'Ark1'!AG2340)</f>
        <v/>
      </c>
      <c r="R882" s="269" t="str">
        <f>+IF(H882=0,"",'Ark1'!AH2340)</f>
        <v/>
      </c>
      <c r="S882" s="269"/>
      <c r="T882" s="269"/>
      <c r="U882" s="269" t="str">
        <f>+IF(H882=0,"",'Ark1'!Y2340)</f>
        <v/>
      </c>
      <c r="V882" s="268" t="str">
        <f>+IF(H882=0,"",'Ark1'!AA2340)</f>
        <v/>
      </c>
      <c r="W882" s="269" t="str">
        <f t="shared" si="75"/>
        <v/>
      </c>
      <c r="X882" s="269" t="str">
        <f t="shared" si="76"/>
        <v/>
      </c>
      <c r="Y882" s="267" t="str">
        <f t="shared" si="77"/>
        <v/>
      </c>
      <c r="Z882" s="324"/>
    </row>
    <row r="883" spans="1:26">
      <c r="A883" s="324"/>
      <c r="B883" s="323">
        <f>+'Ark1'!C2341</f>
        <v>0</v>
      </c>
      <c r="C883" s="266">
        <f>+'Ark1'!L2341</f>
        <v>0</v>
      </c>
      <c r="D883" s="266" t="s">
        <v>33</v>
      </c>
      <c r="E883" s="266">
        <f>+'Ark1'!AP2341</f>
        <v>0</v>
      </c>
      <c r="F883" s="274" t="e">
        <f>VLOOKUP(E883,RNR!$D$2:$E$38,2)</f>
        <v>#N/A</v>
      </c>
      <c r="G883" s="266" t="str">
        <f>+IF(H883=0,"",'Ark1'!Q2341)</f>
        <v/>
      </c>
      <c r="H883" s="266">
        <f>+'Ark1'!R2341</f>
        <v>0</v>
      </c>
      <c r="I883" s="267" t="str">
        <f>+IF(H883=0,"",'Ark1'!AE2341)</f>
        <v/>
      </c>
      <c r="J883" s="267"/>
      <c r="K883" s="267" t="str">
        <f>+IF(H883=0,"",'Ark1'!AF2341)</f>
        <v/>
      </c>
      <c r="L883" s="268" t="str">
        <f>+IF(H883=0,"",'Ark1'!T2341)</f>
        <v/>
      </c>
      <c r="M883" s="267" t="str">
        <f>+IF(H883=0,"",'Ark1'!U2341)</f>
        <v/>
      </c>
      <c r="N883" s="267"/>
      <c r="O883" s="269" t="str">
        <f>+IF(H883=0,"",'Ark1'!W2341)</f>
        <v/>
      </c>
      <c r="P883" s="269" t="str">
        <f>+IF(H883=0,"",'Ark1'!X2341)</f>
        <v/>
      </c>
      <c r="Q883" s="269" t="str">
        <f>+IF(H883=0,"",'Ark1'!AG2341)</f>
        <v/>
      </c>
      <c r="R883" s="269" t="str">
        <f>+IF(H883=0,"",'Ark1'!AH2341)</f>
        <v/>
      </c>
      <c r="S883" s="269"/>
      <c r="T883" s="269"/>
      <c r="U883" s="269" t="str">
        <f>+IF(H883=0,"",'Ark1'!Y2341)</f>
        <v/>
      </c>
      <c r="V883" s="268" t="str">
        <f>+IF(H883=0,"",'Ark1'!AA2341)</f>
        <v/>
      </c>
      <c r="W883" s="269" t="str">
        <f t="shared" si="75"/>
        <v/>
      </c>
      <c r="X883" s="269" t="str">
        <f t="shared" si="76"/>
        <v/>
      </c>
      <c r="Y883" s="267" t="str">
        <f t="shared" si="77"/>
        <v/>
      </c>
      <c r="Z883" s="324"/>
    </row>
    <row r="884" spans="1:26">
      <c r="A884" s="324"/>
      <c r="B884" s="323">
        <f>+'Ark1'!C2342</f>
        <v>0</v>
      </c>
      <c r="C884" s="266">
        <f>+'Ark1'!L2342</f>
        <v>0</v>
      </c>
      <c r="D884" s="266" t="s">
        <v>33</v>
      </c>
      <c r="E884" s="266">
        <f>+'Ark1'!AP2342</f>
        <v>0</v>
      </c>
      <c r="F884" s="274" t="e">
        <f>VLOOKUP(E884,RNR!$D$2:$E$38,2)</f>
        <v>#N/A</v>
      </c>
      <c r="G884" s="266" t="str">
        <f>+IF(H884=0,"",'Ark1'!Q2342)</f>
        <v/>
      </c>
      <c r="H884" s="266">
        <f>+'Ark1'!R2342</f>
        <v>0</v>
      </c>
      <c r="I884" s="267" t="str">
        <f>+IF(H884=0,"",'Ark1'!AE2342)</f>
        <v/>
      </c>
      <c r="J884" s="267"/>
      <c r="K884" s="267" t="str">
        <f>+IF(H884=0,"",'Ark1'!AF2342)</f>
        <v/>
      </c>
      <c r="L884" s="268" t="str">
        <f>+IF(H884=0,"",'Ark1'!T2342)</f>
        <v/>
      </c>
      <c r="M884" s="267" t="str">
        <f>+IF(H884=0,"",'Ark1'!U2342)</f>
        <v/>
      </c>
      <c r="N884" s="267"/>
      <c r="O884" s="269" t="str">
        <f>+IF(H884=0,"",'Ark1'!W2342)</f>
        <v/>
      </c>
      <c r="P884" s="269" t="str">
        <f>+IF(H884=0,"",'Ark1'!X2342)</f>
        <v/>
      </c>
      <c r="Q884" s="269" t="str">
        <f>+IF(H884=0,"",'Ark1'!AG2342)</f>
        <v/>
      </c>
      <c r="R884" s="269" t="str">
        <f>+IF(H884=0,"",'Ark1'!AH2342)</f>
        <v/>
      </c>
      <c r="S884" s="269"/>
      <c r="T884" s="269"/>
      <c r="U884" s="269" t="str">
        <f>+IF(H884=0,"",'Ark1'!Y2342)</f>
        <v/>
      </c>
      <c r="V884" s="268" t="str">
        <f>+IF(H884=0,"",'Ark1'!AA2342)</f>
        <v/>
      </c>
      <c r="W884" s="269" t="str">
        <f t="shared" si="75"/>
        <v/>
      </c>
      <c r="X884" s="269" t="str">
        <f t="shared" si="76"/>
        <v/>
      </c>
      <c r="Y884" s="267" t="str">
        <f t="shared" si="77"/>
        <v/>
      </c>
      <c r="Z884" s="324"/>
    </row>
    <row r="885" spans="1:26">
      <c r="A885" s="324"/>
      <c r="B885" s="323">
        <f>+'Ark1'!C2343</f>
        <v>0</v>
      </c>
      <c r="C885" s="266">
        <f>+'Ark1'!L2343</f>
        <v>0</v>
      </c>
      <c r="D885" s="266" t="s">
        <v>33</v>
      </c>
      <c r="E885" s="266">
        <f>+'Ark1'!AP2343</f>
        <v>0</v>
      </c>
      <c r="F885" s="274" t="e">
        <f>VLOOKUP(E885,RNR!$D$2:$E$38,2)</f>
        <v>#N/A</v>
      </c>
      <c r="G885" s="266" t="str">
        <f>+IF(H885=0,"",'Ark1'!Q2343)</f>
        <v/>
      </c>
      <c r="H885" s="266">
        <f>+'Ark1'!R2343</f>
        <v>0</v>
      </c>
      <c r="I885" s="267" t="str">
        <f>+IF(H885=0,"",'Ark1'!AE2343)</f>
        <v/>
      </c>
      <c r="J885" s="267"/>
      <c r="K885" s="267" t="str">
        <f>+IF(H885=0,"",'Ark1'!AF2343)</f>
        <v/>
      </c>
      <c r="L885" s="268" t="str">
        <f>+IF(H885=0,"",'Ark1'!T2343)</f>
        <v/>
      </c>
      <c r="M885" s="267" t="str">
        <f>+IF(H885=0,"",'Ark1'!U2343)</f>
        <v/>
      </c>
      <c r="N885" s="267"/>
      <c r="O885" s="269" t="str">
        <f>+IF(H885=0,"",'Ark1'!W2343)</f>
        <v/>
      </c>
      <c r="P885" s="269" t="str">
        <f>+IF(H885=0,"",'Ark1'!X2343)</f>
        <v/>
      </c>
      <c r="Q885" s="269" t="str">
        <f>+IF(H885=0,"",'Ark1'!AG2343)</f>
        <v/>
      </c>
      <c r="R885" s="269" t="str">
        <f>+IF(H885=0,"",'Ark1'!AH2343)</f>
        <v/>
      </c>
      <c r="S885" s="269"/>
      <c r="T885" s="269"/>
      <c r="U885" s="269" t="str">
        <f>+IF(H885=0,"",'Ark1'!Y2343)</f>
        <v/>
      </c>
      <c r="V885" s="268" t="str">
        <f>+IF(H885=0,"",'Ark1'!AA2343)</f>
        <v/>
      </c>
      <c r="W885" s="269" t="str">
        <f t="shared" si="75"/>
        <v/>
      </c>
      <c r="X885" s="269" t="str">
        <f t="shared" si="76"/>
        <v/>
      </c>
      <c r="Y885" s="267" t="str">
        <f t="shared" si="77"/>
        <v/>
      </c>
      <c r="Z885" s="324"/>
    </row>
    <row r="886" spans="1:26">
      <c r="A886" s="324"/>
      <c r="B886" s="323">
        <f>+'Ark1'!C2344</f>
        <v>0</v>
      </c>
      <c r="C886" s="266">
        <f>+'Ark1'!L2344</f>
        <v>0</v>
      </c>
      <c r="D886" s="266" t="s">
        <v>33</v>
      </c>
      <c r="E886" s="266">
        <f>+'Ark1'!AP2344</f>
        <v>0</v>
      </c>
      <c r="F886" s="274" t="e">
        <f>VLOOKUP(E886,RNR!$D$2:$E$38,2)</f>
        <v>#N/A</v>
      </c>
      <c r="G886" s="266" t="str">
        <f>+IF(H886=0,"",'Ark1'!Q2344)</f>
        <v/>
      </c>
      <c r="H886" s="266">
        <f>+'Ark1'!R2344</f>
        <v>0</v>
      </c>
      <c r="I886" s="267" t="str">
        <f>+IF(H886=0,"",'Ark1'!AE2344)</f>
        <v/>
      </c>
      <c r="J886" s="267"/>
      <c r="K886" s="267" t="str">
        <f>+IF(H886=0,"",'Ark1'!AF2344)</f>
        <v/>
      </c>
      <c r="L886" s="268" t="str">
        <f>+IF(H886=0,"",'Ark1'!T2344)</f>
        <v/>
      </c>
      <c r="M886" s="267" t="str">
        <f>+IF(H886=0,"",'Ark1'!U2344)</f>
        <v/>
      </c>
      <c r="N886" s="267"/>
      <c r="O886" s="269" t="str">
        <f>+IF(H886=0,"",'Ark1'!W2344)</f>
        <v/>
      </c>
      <c r="P886" s="269" t="str">
        <f>+IF(H886=0,"",'Ark1'!X2344)</f>
        <v/>
      </c>
      <c r="Q886" s="269" t="str">
        <f>+IF(H886=0,"",'Ark1'!AG2344)</f>
        <v/>
      </c>
      <c r="R886" s="269" t="str">
        <f>+IF(H886=0,"",'Ark1'!AH2344)</f>
        <v/>
      </c>
      <c r="S886" s="269"/>
      <c r="T886" s="269"/>
      <c r="U886" s="269" t="str">
        <f>+IF(H886=0,"",'Ark1'!Y2344)</f>
        <v/>
      </c>
      <c r="V886" s="268" t="str">
        <f>+IF(H886=0,"",'Ark1'!AA2344)</f>
        <v/>
      </c>
      <c r="W886" s="269" t="str">
        <f t="shared" si="75"/>
        <v/>
      </c>
      <c r="X886" s="269" t="str">
        <f t="shared" si="76"/>
        <v/>
      </c>
      <c r="Y886" s="267" t="str">
        <f t="shared" si="77"/>
        <v/>
      </c>
      <c r="Z886" s="324"/>
    </row>
    <row r="887" spans="1:26">
      <c r="A887" s="324"/>
      <c r="B887" s="323">
        <f>+'Ark1'!C2345</f>
        <v>0</v>
      </c>
      <c r="C887" s="266">
        <f>+'Ark1'!L2345</f>
        <v>0</v>
      </c>
      <c r="D887" s="266" t="s">
        <v>33</v>
      </c>
      <c r="E887" s="266">
        <f>+'Ark1'!AP2345</f>
        <v>0</v>
      </c>
      <c r="F887" s="274" t="e">
        <f>VLOOKUP(E887,RNR!$D$2:$E$38,2)</f>
        <v>#N/A</v>
      </c>
      <c r="G887" s="266" t="str">
        <f>+IF(H887=0,"",'Ark1'!Q2345)</f>
        <v/>
      </c>
      <c r="H887" s="266">
        <f>+'Ark1'!R2345</f>
        <v>0</v>
      </c>
      <c r="I887" s="267" t="str">
        <f>+IF(H887=0,"",'Ark1'!AE2345)</f>
        <v/>
      </c>
      <c r="J887" s="267"/>
      <c r="K887" s="267" t="str">
        <f>+IF(H887=0,"",'Ark1'!AF2345)</f>
        <v/>
      </c>
      <c r="L887" s="268" t="str">
        <f>+IF(H887=0,"",'Ark1'!T2345)</f>
        <v/>
      </c>
      <c r="M887" s="267" t="str">
        <f>+IF(H887=0,"",'Ark1'!U2345)</f>
        <v/>
      </c>
      <c r="N887" s="267"/>
      <c r="O887" s="269" t="str">
        <f>+IF(H887=0,"",'Ark1'!W2345)</f>
        <v/>
      </c>
      <c r="P887" s="269" t="str">
        <f>+IF(H887=0,"",'Ark1'!X2345)</f>
        <v/>
      </c>
      <c r="Q887" s="269" t="str">
        <f>+IF(H887=0,"",'Ark1'!AG2345)</f>
        <v/>
      </c>
      <c r="R887" s="269" t="str">
        <f>+IF(H887=0,"",'Ark1'!AH2345)</f>
        <v/>
      </c>
      <c r="S887" s="269"/>
      <c r="T887" s="269"/>
      <c r="U887" s="269" t="str">
        <f>+IF(H887=0,"",'Ark1'!Y2345)</f>
        <v/>
      </c>
      <c r="V887" s="268" t="str">
        <f>+IF(H887=0,"",'Ark1'!AA2345)</f>
        <v/>
      </c>
      <c r="W887" s="269" t="str">
        <f t="shared" si="75"/>
        <v/>
      </c>
      <c r="X887" s="269" t="str">
        <f t="shared" si="76"/>
        <v/>
      </c>
      <c r="Y887" s="267" t="str">
        <f t="shared" si="77"/>
        <v/>
      </c>
      <c r="Z887" s="324"/>
    </row>
    <row r="888" spans="1:26">
      <c r="A888" s="324"/>
      <c r="B888" s="323">
        <f>+'Ark1'!C2346</f>
        <v>0</v>
      </c>
      <c r="C888" s="266">
        <f>+'Ark1'!L2346</f>
        <v>0</v>
      </c>
      <c r="D888" s="266" t="s">
        <v>33</v>
      </c>
      <c r="E888" s="266">
        <f>+'Ark1'!AP2346</f>
        <v>0</v>
      </c>
      <c r="F888" s="274" t="e">
        <f>VLOOKUP(E888,RNR!$D$2:$E$38,2)</f>
        <v>#N/A</v>
      </c>
      <c r="G888" s="266" t="str">
        <f>+IF(H888=0,"",'Ark1'!Q2346)</f>
        <v/>
      </c>
      <c r="H888" s="266">
        <f>+'Ark1'!R2346</f>
        <v>0</v>
      </c>
      <c r="I888" s="267" t="str">
        <f>+IF(H888=0,"",'Ark1'!AE2346)</f>
        <v/>
      </c>
      <c r="J888" s="267"/>
      <c r="K888" s="267" t="str">
        <f>+IF(H888=0,"",'Ark1'!AF2346)</f>
        <v/>
      </c>
      <c r="L888" s="268" t="str">
        <f>+IF(H888=0,"",'Ark1'!T2346)</f>
        <v/>
      </c>
      <c r="M888" s="267" t="str">
        <f>+IF(H888=0,"",'Ark1'!U2346)</f>
        <v/>
      </c>
      <c r="N888" s="267"/>
      <c r="O888" s="269" t="str">
        <f>+IF(H888=0,"",'Ark1'!W2346)</f>
        <v/>
      </c>
      <c r="P888" s="269" t="str">
        <f>+IF(H888=0,"",'Ark1'!X2346)</f>
        <v/>
      </c>
      <c r="Q888" s="269" t="str">
        <f>+IF(H888=0,"",'Ark1'!AG2346)</f>
        <v/>
      </c>
      <c r="R888" s="269" t="str">
        <f>+IF(H888=0,"",'Ark1'!AH2346)</f>
        <v/>
      </c>
      <c r="S888" s="269"/>
      <c r="T888" s="269"/>
      <c r="U888" s="269" t="str">
        <f>+IF(H888=0,"",'Ark1'!Y2346)</f>
        <v/>
      </c>
      <c r="V888" s="268" t="str">
        <f>+IF(H888=0,"",'Ark1'!AA2346)</f>
        <v/>
      </c>
      <c r="W888" s="269" t="str">
        <f t="shared" si="75"/>
        <v/>
      </c>
      <c r="X888" s="269" t="str">
        <f t="shared" si="76"/>
        <v/>
      </c>
      <c r="Y888" s="267" t="str">
        <f t="shared" si="77"/>
        <v/>
      </c>
      <c r="Z888" s="324"/>
    </row>
    <row r="889" spans="1:26">
      <c r="A889" s="324"/>
      <c r="B889" s="323">
        <f>+'Ark1'!C2347</f>
        <v>0</v>
      </c>
      <c r="C889" s="266">
        <f>+'Ark1'!L2347</f>
        <v>0</v>
      </c>
      <c r="D889" s="266" t="s">
        <v>33</v>
      </c>
      <c r="E889" s="266">
        <f>+'Ark1'!AP2347</f>
        <v>0</v>
      </c>
      <c r="F889" s="274" t="e">
        <f>VLOOKUP(E889,RNR!$D$2:$E$38,2)</f>
        <v>#N/A</v>
      </c>
      <c r="G889" s="266" t="str">
        <f>+IF(H889=0,"",'Ark1'!Q2347)</f>
        <v/>
      </c>
      <c r="H889" s="266">
        <f>+'Ark1'!R2347</f>
        <v>0</v>
      </c>
      <c r="I889" s="267" t="str">
        <f>+IF(H889=0,"",'Ark1'!AE2347)</f>
        <v/>
      </c>
      <c r="J889" s="267"/>
      <c r="K889" s="267" t="str">
        <f>+IF(H889=0,"",'Ark1'!AF2347)</f>
        <v/>
      </c>
      <c r="L889" s="268" t="str">
        <f>+IF(H889=0,"",'Ark1'!T2347)</f>
        <v/>
      </c>
      <c r="M889" s="267" t="str">
        <f>+IF(H889=0,"",'Ark1'!U2347)</f>
        <v/>
      </c>
      <c r="N889" s="267"/>
      <c r="O889" s="269" t="str">
        <f>+IF(H889=0,"",'Ark1'!W2347)</f>
        <v/>
      </c>
      <c r="P889" s="269" t="str">
        <f>+IF(H889=0,"",'Ark1'!X2347)</f>
        <v/>
      </c>
      <c r="Q889" s="269" t="str">
        <f>+IF(H889=0,"",'Ark1'!AG2347)</f>
        <v/>
      </c>
      <c r="R889" s="269" t="str">
        <f>+IF(H889=0,"",'Ark1'!AH2347)</f>
        <v/>
      </c>
      <c r="S889" s="269"/>
      <c r="T889" s="269"/>
      <c r="U889" s="269" t="str">
        <f>+IF(H889=0,"",'Ark1'!Y2347)</f>
        <v/>
      </c>
      <c r="V889" s="268" t="str">
        <f>+IF(H889=0,"",'Ark1'!AA2347)</f>
        <v/>
      </c>
      <c r="W889" s="269" t="str">
        <f t="shared" si="75"/>
        <v/>
      </c>
      <c r="X889" s="269" t="str">
        <f t="shared" si="76"/>
        <v/>
      </c>
      <c r="Y889" s="267" t="str">
        <f t="shared" si="77"/>
        <v/>
      </c>
      <c r="Z889" s="324"/>
    </row>
    <row r="890" spans="1:26">
      <c r="A890" s="324"/>
      <c r="B890" s="323">
        <f>+'Ark1'!C2348</f>
        <v>0</v>
      </c>
      <c r="C890" s="266">
        <f>+'Ark1'!L2348</f>
        <v>0</v>
      </c>
      <c r="D890" s="266" t="s">
        <v>33</v>
      </c>
      <c r="E890" s="266">
        <f>+'Ark1'!AP2348</f>
        <v>0</v>
      </c>
      <c r="F890" s="274" t="e">
        <f>VLOOKUP(E890,RNR!$D$2:$E$38,2)</f>
        <v>#N/A</v>
      </c>
      <c r="G890" s="266" t="str">
        <f>+IF(H890=0,"",'Ark1'!Q2348)</f>
        <v/>
      </c>
      <c r="H890" s="266">
        <f>+'Ark1'!R2348</f>
        <v>0</v>
      </c>
      <c r="I890" s="267" t="str">
        <f>+IF(H890=0,"",'Ark1'!AE2348)</f>
        <v/>
      </c>
      <c r="J890" s="267"/>
      <c r="K890" s="267" t="str">
        <f>+IF(H890=0,"",'Ark1'!AF2348)</f>
        <v/>
      </c>
      <c r="L890" s="268" t="str">
        <f>+IF(H890=0,"",'Ark1'!T2348)</f>
        <v/>
      </c>
      <c r="M890" s="267" t="str">
        <f>+IF(H890=0,"",'Ark1'!U2348)</f>
        <v/>
      </c>
      <c r="N890" s="267"/>
      <c r="O890" s="269" t="str">
        <f>+IF(H890=0,"",'Ark1'!W2348)</f>
        <v/>
      </c>
      <c r="P890" s="269" t="str">
        <f>+IF(H890=0,"",'Ark1'!X2348)</f>
        <v/>
      </c>
      <c r="Q890" s="269" t="str">
        <f>+IF(H890=0,"",'Ark1'!AG2348)</f>
        <v/>
      </c>
      <c r="R890" s="269" t="str">
        <f>+IF(H890=0,"",'Ark1'!AH2348)</f>
        <v/>
      </c>
      <c r="S890" s="269"/>
      <c r="T890" s="269"/>
      <c r="U890" s="269" t="str">
        <f>+IF(H890=0,"",'Ark1'!Y2348)</f>
        <v/>
      </c>
      <c r="V890" s="268" t="str">
        <f>+IF(H890=0,"",'Ark1'!AA2348)</f>
        <v/>
      </c>
      <c r="W890" s="269" t="str">
        <f t="shared" si="75"/>
        <v/>
      </c>
      <c r="X890" s="269" t="str">
        <f t="shared" si="76"/>
        <v/>
      </c>
      <c r="Y890" s="267" t="str">
        <f t="shared" si="77"/>
        <v/>
      </c>
      <c r="Z890" s="324"/>
    </row>
    <row r="891" spans="1:26">
      <c r="A891" s="324"/>
      <c r="B891" s="323">
        <f>+'Ark1'!C2349</f>
        <v>0</v>
      </c>
      <c r="C891" s="266">
        <f>+'Ark1'!L2349</f>
        <v>0</v>
      </c>
      <c r="D891" s="266" t="s">
        <v>33</v>
      </c>
      <c r="E891" s="266">
        <f>+'Ark1'!AP2349</f>
        <v>0</v>
      </c>
      <c r="F891" s="274" t="e">
        <f>VLOOKUP(E891,RNR!$D$2:$E$38,2)</f>
        <v>#N/A</v>
      </c>
      <c r="G891" s="266" t="str">
        <f>+IF(H891=0,"",'Ark1'!Q2349)</f>
        <v/>
      </c>
      <c r="H891" s="266">
        <f>+'Ark1'!R2349</f>
        <v>0</v>
      </c>
      <c r="I891" s="267" t="str">
        <f>+IF(H891=0,"",'Ark1'!AE2349)</f>
        <v/>
      </c>
      <c r="J891" s="267"/>
      <c r="K891" s="267" t="str">
        <f>+IF(H891=0,"",'Ark1'!AF2349)</f>
        <v/>
      </c>
      <c r="L891" s="268" t="str">
        <f>+IF(H891=0,"",'Ark1'!T2349)</f>
        <v/>
      </c>
      <c r="M891" s="267" t="str">
        <f>+IF(H891=0,"",'Ark1'!U2349)</f>
        <v/>
      </c>
      <c r="N891" s="267"/>
      <c r="O891" s="269" t="str">
        <f>+IF(H891=0,"",'Ark1'!W2349)</f>
        <v/>
      </c>
      <c r="P891" s="269" t="str">
        <f>+IF(H891=0,"",'Ark1'!X2349)</f>
        <v/>
      </c>
      <c r="Q891" s="269" t="str">
        <f>+IF(H891=0,"",'Ark1'!AG2349)</f>
        <v/>
      </c>
      <c r="R891" s="269" t="str">
        <f>+IF(H891=0,"",'Ark1'!AH2349)</f>
        <v/>
      </c>
      <c r="S891" s="269"/>
      <c r="T891" s="269"/>
      <c r="U891" s="269" t="str">
        <f>+IF(H891=0,"",'Ark1'!Y2349)</f>
        <v/>
      </c>
      <c r="V891" s="268" t="str">
        <f>+IF(H891=0,"",'Ark1'!AA2349)</f>
        <v/>
      </c>
      <c r="W891" s="269" t="str">
        <f t="shared" si="75"/>
        <v/>
      </c>
      <c r="X891" s="269" t="str">
        <f t="shared" si="76"/>
        <v/>
      </c>
      <c r="Y891" s="267" t="str">
        <f t="shared" si="77"/>
        <v/>
      </c>
      <c r="Z891" s="324"/>
    </row>
    <row r="892" spans="1:26">
      <c r="A892" s="324"/>
      <c r="B892" s="323">
        <f>+'Ark1'!C2350</f>
        <v>0</v>
      </c>
      <c r="C892" s="266">
        <f>+'Ark1'!L2350</f>
        <v>0</v>
      </c>
      <c r="D892" s="266" t="s">
        <v>33</v>
      </c>
      <c r="E892" s="266">
        <f>+'Ark1'!AP2350</f>
        <v>0</v>
      </c>
      <c r="F892" s="274" t="e">
        <f>VLOOKUP(E892,RNR!$D$2:$E$38,2)</f>
        <v>#N/A</v>
      </c>
      <c r="G892" s="266" t="str">
        <f>+IF(H892=0,"",'Ark1'!Q2350)</f>
        <v/>
      </c>
      <c r="H892" s="266">
        <f>+'Ark1'!R2350</f>
        <v>0</v>
      </c>
      <c r="I892" s="267" t="str">
        <f>+IF(H892=0,"",'Ark1'!AE2350)</f>
        <v/>
      </c>
      <c r="J892" s="267"/>
      <c r="K892" s="267" t="str">
        <f>+IF(H892=0,"",'Ark1'!AF2350)</f>
        <v/>
      </c>
      <c r="L892" s="268" t="str">
        <f>+IF(H892=0,"",'Ark1'!T2350)</f>
        <v/>
      </c>
      <c r="M892" s="267" t="str">
        <f>+IF(H892=0,"",'Ark1'!U2350)</f>
        <v/>
      </c>
      <c r="N892" s="267"/>
      <c r="O892" s="269" t="str">
        <f>+IF(H892=0,"",'Ark1'!W2350)</f>
        <v/>
      </c>
      <c r="P892" s="269" t="str">
        <f>+IF(H892=0,"",'Ark1'!X2350)</f>
        <v/>
      </c>
      <c r="Q892" s="269" t="str">
        <f>+IF(H892=0,"",'Ark1'!AG2350)</f>
        <v/>
      </c>
      <c r="R892" s="269" t="str">
        <f>+IF(H892=0,"",'Ark1'!AH2350)</f>
        <v/>
      </c>
      <c r="S892" s="269"/>
      <c r="T892" s="269"/>
      <c r="U892" s="269" t="str">
        <f>+IF(H892=0,"",'Ark1'!Y2350)</f>
        <v/>
      </c>
      <c r="V892" s="268" t="str">
        <f>+IF(H892=0,"",'Ark1'!AA2350)</f>
        <v/>
      </c>
      <c r="W892" s="269" t="str">
        <f t="shared" si="75"/>
        <v/>
      </c>
      <c r="X892" s="269" t="str">
        <f t="shared" si="76"/>
        <v/>
      </c>
      <c r="Y892" s="267" t="str">
        <f t="shared" si="77"/>
        <v/>
      </c>
      <c r="Z892" s="324"/>
    </row>
    <row r="893" spans="1:26">
      <c r="A893" s="324"/>
      <c r="B893" s="323">
        <f>+'Ark1'!C2351</f>
        <v>0</v>
      </c>
      <c r="C893" s="266">
        <f>+'Ark1'!L2351</f>
        <v>0</v>
      </c>
      <c r="D893" s="266" t="s">
        <v>33</v>
      </c>
      <c r="E893" s="266">
        <f>+'Ark1'!AP2351</f>
        <v>0</v>
      </c>
      <c r="F893" s="274" t="e">
        <f>VLOOKUP(E893,RNR!$D$2:$E$38,2)</f>
        <v>#N/A</v>
      </c>
      <c r="G893" s="266" t="str">
        <f>+IF(H893=0,"",'Ark1'!Q2351)</f>
        <v/>
      </c>
      <c r="H893" s="266">
        <f>+'Ark1'!R2351</f>
        <v>0</v>
      </c>
      <c r="I893" s="267" t="str">
        <f>+IF(H893=0,"",'Ark1'!AE2351)</f>
        <v/>
      </c>
      <c r="J893" s="267"/>
      <c r="K893" s="267" t="str">
        <f>+IF(H893=0,"",'Ark1'!AF2351)</f>
        <v/>
      </c>
      <c r="L893" s="268" t="str">
        <f>+IF(H893=0,"",'Ark1'!T2351)</f>
        <v/>
      </c>
      <c r="M893" s="267" t="str">
        <f>+IF(H893=0,"",'Ark1'!U2351)</f>
        <v/>
      </c>
      <c r="N893" s="267"/>
      <c r="O893" s="269" t="str">
        <f>+IF(H893=0,"",'Ark1'!W2351)</f>
        <v/>
      </c>
      <c r="P893" s="269" t="str">
        <f>+IF(H893=0,"",'Ark1'!X2351)</f>
        <v/>
      </c>
      <c r="Q893" s="269" t="str">
        <f>+IF(H893=0,"",'Ark1'!AG2351)</f>
        <v/>
      </c>
      <c r="R893" s="269" t="str">
        <f>+IF(H893=0,"",'Ark1'!AH2351)</f>
        <v/>
      </c>
      <c r="S893" s="269"/>
      <c r="T893" s="269"/>
      <c r="U893" s="269" t="str">
        <f>+IF(H893=0,"",'Ark1'!Y2351)</f>
        <v/>
      </c>
      <c r="V893" s="268" t="str">
        <f>+IF(H893=0,"",'Ark1'!AA2351)</f>
        <v/>
      </c>
      <c r="W893" s="269" t="str">
        <f t="shared" si="75"/>
        <v/>
      </c>
      <c r="X893" s="269" t="str">
        <f t="shared" si="76"/>
        <v/>
      </c>
      <c r="Y893" s="267" t="str">
        <f t="shared" si="77"/>
        <v/>
      </c>
      <c r="Z893" s="324"/>
    </row>
    <row r="894" spans="1:26">
      <c r="A894" s="324"/>
      <c r="B894" s="323">
        <f>+'Ark1'!C2352</f>
        <v>0</v>
      </c>
      <c r="C894" s="266">
        <f>+'Ark1'!L2352</f>
        <v>0</v>
      </c>
      <c r="D894" s="266" t="s">
        <v>33</v>
      </c>
      <c r="E894" s="266">
        <f>+'Ark1'!AP2352</f>
        <v>0</v>
      </c>
      <c r="F894" s="274" t="e">
        <f>VLOOKUP(E894,RNR!$D$2:$E$38,2)</f>
        <v>#N/A</v>
      </c>
      <c r="G894" s="266" t="str">
        <f>+IF(H894=0,"",'Ark1'!Q2352)</f>
        <v/>
      </c>
      <c r="H894" s="266">
        <f>+'Ark1'!R2352</f>
        <v>0</v>
      </c>
      <c r="I894" s="267" t="str">
        <f>+IF(H894=0,"",'Ark1'!AE2352)</f>
        <v/>
      </c>
      <c r="J894" s="267"/>
      <c r="K894" s="267" t="str">
        <f>+IF(H894=0,"",'Ark1'!AF2352)</f>
        <v/>
      </c>
      <c r="L894" s="268" t="str">
        <f>+IF(H894=0,"",'Ark1'!T2352)</f>
        <v/>
      </c>
      <c r="M894" s="267" t="str">
        <f>+IF(H894=0,"",'Ark1'!U2352)</f>
        <v/>
      </c>
      <c r="N894" s="267"/>
      <c r="O894" s="269" t="str">
        <f>+IF(H894=0,"",'Ark1'!W2352)</f>
        <v/>
      </c>
      <c r="P894" s="269" t="str">
        <f>+IF(H894=0,"",'Ark1'!X2352)</f>
        <v/>
      </c>
      <c r="Q894" s="269" t="str">
        <f>+IF(H894=0,"",'Ark1'!AG2352)</f>
        <v/>
      </c>
      <c r="R894" s="269" t="str">
        <f>+IF(H894=0,"",'Ark1'!AH2352)</f>
        <v/>
      </c>
      <c r="S894" s="269"/>
      <c r="T894" s="269"/>
      <c r="U894" s="269" t="str">
        <f>+IF(H894=0,"",'Ark1'!Y2352)</f>
        <v/>
      </c>
      <c r="V894" s="268" t="str">
        <f>+IF(H894=0,"",'Ark1'!AA2352)</f>
        <v/>
      </c>
      <c r="W894" s="269" t="str">
        <f t="shared" si="75"/>
        <v/>
      </c>
      <c r="X894" s="269" t="str">
        <f t="shared" si="76"/>
        <v/>
      </c>
      <c r="Y894" s="267" t="str">
        <f t="shared" si="77"/>
        <v/>
      </c>
      <c r="Z894" s="324"/>
    </row>
    <row r="895" spans="1:26">
      <c r="A895" s="324"/>
      <c r="B895" s="323">
        <f>+'Ark1'!C2353</f>
        <v>0</v>
      </c>
      <c r="C895" s="266">
        <f>+'Ark1'!L2353</f>
        <v>0</v>
      </c>
      <c r="D895" s="266" t="s">
        <v>33</v>
      </c>
      <c r="E895" s="266">
        <f>+'Ark1'!AP2353</f>
        <v>0</v>
      </c>
      <c r="F895" s="274" t="e">
        <f>VLOOKUP(E895,RNR!$D$2:$E$38,2)</f>
        <v>#N/A</v>
      </c>
      <c r="G895" s="266" t="str">
        <f>+IF(H895=0,"",'Ark1'!Q2353)</f>
        <v/>
      </c>
      <c r="H895" s="266">
        <f>+'Ark1'!R2353</f>
        <v>0</v>
      </c>
      <c r="I895" s="267" t="str">
        <f>+IF(H895=0,"",'Ark1'!AE2353)</f>
        <v/>
      </c>
      <c r="J895" s="267"/>
      <c r="K895" s="267" t="str">
        <f>+IF(H895=0,"",'Ark1'!AF2353)</f>
        <v/>
      </c>
      <c r="L895" s="268" t="str">
        <f>+IF(H895=0,"",'Ark1'!T2353)</f>
        <v/>
      </c>
      <c r="M895" s="267" t="str">
        <f>+IF(H895=0,"",'Ark1'!U2353)</f>
        <v/>
      </c>
      <c r="N895" s="267"/>
      <c r="O895" s="269" t="str">
        <f>+IF(H895=0,"",'Ark1'!W2353)</f>
        <v/>
      </c>
      <c r="P895" s="269" t="str">
        <f>+IF(H895=0,"",'Ark1'!X2353)</f>
        <v/>
      </c>
      <c r="Q895" s="269" t="str">
        <f>+IF(H895=0,"",'Ark1'!AG2353)</f>
        <v/>
      </c>
      <c r="R895" s="269" t="str">
        <f>+IF(H895=0,"",'Ark1'!AH2353)</f>
        <v/>
      </c>
      <c r="S895" s="269"/>
      <c r="T895" s="269"/>
      <c r="U895" s="269" t="str">
        <f>+IF(H895=0,"",'Ark1'!Y2353)</f>
        <v/>
      </c>
      <c r="V895" s="268" t="str">
        <f>+IF(H895=0,"",'Ark1'!AA2353)</f>
        <v/>
      </c>
      <c r="W895" s="269" t="str">
        <f t="shared" si="75"/>
        <v/>
      </c>
      <c r="X895" s="269" t="str">
        <f t="shared" si="76"/>
        <v/>
      </c>
      <c r="Y895" s="267" t="str">
        <f t="shared" si="77"/>
        <v/>
      </c>
      <c r="Z895" s="324"/>
    </row>
    <row r="896" spans="1:26">
      <c r="A896" s="324"/>
      <c r="B896" s="323">
        <f>+'Ark1'!C2354</f>
        <v>0</v>
      </c>
      <c r="C896" s="266">
        <f>+'Ark1'!L2354</f>
        <v>0</v>
      </c>
      <c r="D896" s="266" t="s">
        <v>33</v>
      </c>
      <c r="E896" s="266">
        <f>+'Ark1'!AP2354</f>
        <v>0</v>
      </c>
      <c r="F896" s="274" t="e">
        <f>VLOOKUP(E896,RNR!$D$2:$E$38,2)</f>
        <v>#N/A</v>
      </c>
      <c r="G896" s="266" t="str">
        <f>+IF(H896=0,"",'Ark1'!Q2354)</f>
        <v/>
      </c>
      <c r="H896" s="266">
        <f>+'Ark1'!R2354</f>
        <v>0</v>
      </c>
      <c r="I896" s="267" t="str">
        <f>+IF(H896=0,"",'Ark1'!AE2354)</f>
        <v/>
      </c>
      <c r="J896" s="267"/>
      <c r="K896" s="267" t="str">
        <f>+IF(H896=0,"",'Ark1'!AF2354)</f>
        <v/>
      </c>
      <c r="L896" s="268" t="str">
        <f>+IF(H896=0,"",'Ark1'!T2354)</f>
        <v/>
      </c>
      <c r="M896" s="267" t="str">
        <f>+IF(H896=0,"",'Ark1'!U2354)</f>
        <v/>
      </c>
      <c r="N896" s="267"/>
      <c r="O896" s="269" t="str">
        <f>+IF(H896=0,"",'Ark1'!W2354)</f>
        <v/>
      </c>
      <c r="P896" s="269" t="str">
        <f>+IF(H896=0,"",'Ark1'!X2354)</f>
        <v/>
      </c>
      <c r="Q896" s="269" t="str">
        <f>+IF(H896=0,"",'Ark1'!AG2354)</f>
        <v/>
      </c>
      <c r="R896" s="269" t="str">
        <f>+IF(H896=0,"",'Ark1'!AH2354)</f>
        <v/>
      </c>
      <c r="S896" s="269"/>
      <c r="T896" s="269"/>
      <c r="U896" s="269" t="str">
        <f>+IF(H896=0,"",'Ark1'!Y2354)</f>
        <v/>
      </c>
      <c r="V896" s="268" t="str">
        <f>+IF(H896=0,"",'Ark1'!AA2354)</f>
        <v/>
      </c>
      <c r="W896" s="269" t="str">
        <f t="shared" si="75"/>
        <v/>
      </c>
      <c r="X896" s="269" t="str">
        <f t="shared" si="76"/>
        <v/>
      </c>
      <c r="Y896" s="267" t="str">
        <f t="shared" si="77"/>
        <v/>
      </c>
      <c r="Z896" s="324"/>
    </row>
    <row r="897" spans="1:66">
      <c r="A897" s="324"/>
      <c r="B897" s="323">
        <f>+'Ark1'!C2355</f>
        <v>0</v>
      </c>
      <c r="C897" s="266">
        <f>+'Ark1'!L2355</f>
        <v>0</v>
      </c>
      <c r="D897" s="266" t="s">
        <v>33</v>
      </c>
      <c r="E897" s="266">
        <f>+'Ark1'!AP2355</f>
        <v>0</v>
      </c>
      <c r="F897" s="274" t="e">
        <f>VLOOKUP(E897,RNR!$D$2:$E$38,2)</f>
        <v>#N/A</v>
      </c>
      <c r="G897" s="266" t="str">
        <f>+IF(H897=0,"",'Ark1'!Q2355)</f>
        <v/>
      </c>
      <c r="H897" s="266">
        <f>+'Ark1'!R2355</f>
        <v>0</v>
      </c>
      <c r="I897" s="267" t="str">
        <f>+IF(H897=0,"",'Ark1'!AE2355)</f>
        <v/>
      </c>
      <c r="J897" s="267"/>
      <c r="K897" s="267" t="str">
        <f>+IF(H897=0,"",'Ark1'!AF2355)</f>
        <v/>
      </c>
      <c r="L897" s="268" t="str">
        <f>+IF(H897=0,"",'Ark1'!T2355)</f>
        <v/>
      </c>
      <c r="M897" s="267" t="str">
        <f>+IF(H897=0,"",'Ark1'!U2355)</f>
        <v/>
      </c>
      <c r="N897" s="267"/>
      <c r="O897" s="269" t="str">
        <f>+IF(H897=0,"",'Ark1'!W2355)</f>
        <v/>
      </c>
      <c r="P897" s="269" t="str">
        <f>+IF(H897=0,"",'Ark1'!X2355)</f>
        <v/>
      </c>
      <c r="Q897" s="269" t="str">
        <f>+IF(H897=0,"",'Ark1'!AG2355)</f>
        <v/>
      </c>
      <c r="R897" s="269" t="str">
        <f>+IF(H897=0,"",'Ark1'!AH2355)</f>
        <v/>
      </c>
      <c r="S897" s="269"/>
      <c r="T897" s="269"/>
      <c r="U897" s="269" t="str">
        <f>+IF(H897=0,"",'Ark1'!Y2355)</f>
        <v/>
      </c>
      <c r="V897" s="268" t="str">
        <f>+IF(H897=0,"",'Ark1'!AA2355)</f>
        <v/>
      </c>
      <c r="W897" s="269" t="str">
        <f t="shared" si="75"/>
        <v/>
      </c>
      <c r="X897" s="269" t="str">
        <f t="shared" si="76"/>
        <v/>
      </c>
      <c r="Y897" s="267" t="str">
        <f t="shared" si="77"/>
        <v/>
      </c>
      <c r="Z897" s="324"/>
    </row>
    <row r="898" spans="1:66">
      <c r="A898" s="324"/>
      <c r="B898" s="323">
        <f>+'Ark1'!C2356</f>
        <v>0</v>
      </c>
      <c r="C898" s="266">
        <f>+'Ark1'!L2356</f>
        <v>0</v>
      </c>
      <c r="D898" s="266" t="s">
        <v>33</v>
      </c>
      <c r="E898" s="266">
        <f>+'Ark1'!AP2356</f>
        <v>0</v>
      </c>
      <c r="F898" s="274" t="e">
        <f>VLOOKUP(E898,RNR!$D$2:$E$38,2)</f>
        <v>#N/A</v>
      </c>
      <c r="G898" s="266" t="str">
        <f>+IF(H898=0,"",'Ark1'!Q2356)</f>
        <v/>
      </c>
      <c r="H898" s="266">
        <f>+'Ark1'!R2356</f>
        <v>0</v>
      </c>
      <c r="I898" s="267" t="str">
        <f>+IF(H898=0,"",'Ark1'!AE2356)</f>
        <v/>
      </c>
      <c r="J898" s="267"/>
      <c r="K898" s="267" t="str">
        <f>+IF(H898=0,"",'Ark1'!AF2356)</f>
        <v/>
      </c>
      <c r="L898" s="268" t="str">
        <f>+IF(H898=0,"",'Ark1'!T2356)</f>
        <v/>
      </c>
      <c r="M898" s="267" t="str">
        <f>+IF(H898=0,"",'Ark1'!U2356)</f>
        <v/>
      </c>
      <c r="N898" s="267"/>
      <c r="O898" s="269" t="str">
        <f>+IF(H898=0,"",'Ark1'!W2356)</f>
        <v/>
      </c>
      <c r="P898" s="269" t="str">
        <f>+IF(H898=0,"",'Ark1'!X2356)</f>
        <v/>
      </c>
      <c r="Q898" s="269" t="str">
        <f>+IF(H898=0,"",'Ark1'!AG2356)</f>
        <v/>
      </c>
      <c r="R898" s="269" t="str">
        <f>+IF(H898=0,"",'Ark1'!AH2356)</f>
        <v/>
      </c>
      <c r="S898" s="269"/>
      <c r="T898" s="269"/>
      <c r="U898" s="269" t="str">
        <f>+IF(H898=0,"",'Ark1'!Y2356)</f>
        <v/>
      </c>
      <c r="V898" s="268" t="str">
        <f>+IF(H898=0,"",'Ark1'!AA2356)</f>
        <v/>
      </c>
      <c r="W898" s="269" t="str">
        <f t="shared" si="75"/>
        <v/>
      </c>
      <c r="X898" s="269" t="str">
        <f t="shared" si="76"/>
        <v/>
      </c>
      <c r="Y898" s="267" t="str">
        <f t="shared" si="77"/>
        <v/>
      </c>
      <c r="Z898" s="324"/>
    </row>
    <row r="899" spans="1:66">
      <c r="A899" s="324"/>
      <c r="B899" s="323">
        <f>+'Ark1'!C2357</f>
        <v>0</v>
      </c>
      <c r="C899" s="266">
        <f>+'Ark1'!L2357</f>
        <v>0</v>
      </c>
      <c r="D899" s="266" t="s">
        <v>33</v>
      </c>
      <c r="E899" s="266">
        <f>+'Ark1'!AP2357</f>
        <v>0</v>
      </c>
      <c r="F899" s="274" t="e">
        <f>VLOOKUP(E899,RNR!$D$2:$E$38,2)</f>
        <v>#N/A</v>
      </c>
      <c r="G899" s="266" t="str">
        <f>+IF(H899=0,"",'Ark1'!Q2357)</f>
        <v/>
      </c>
      <c r="H899" s="266">
        <f>+'Ark1'!R2357</f>
        <v>0</v>
      </c>
      <c r="I899" s="267" t="str">
        <f>+IF(H899=0,"",'Ark1'!AE2357)</f>
        <v/>
      </c>
      <c r="J899" s="267"/>
      <c r="K899" s="267" t="str">
        <f>+IF(H899=0,"",'Ark1'!AF2357)</f>
        <v/>
      </c>
      <c r="L899" s="268" t="str">
        <f>+IF(H899=0,"",'Ark1'!T2357)</f>
        <v/>
      </c>
      <c r="M899" s="267" t="str">
        <f>+IF(H899=0,"",'Ark1'!U2357)</f>
        <v/>
      </c>
      <c r="N899" s="267"/>
      <c r="O899" s="269" t="str">
        <f>+IF(H899=0,"",'Ark1'!W2357)</f>
        <v/>
      </c>
      <c r="P899" s="269" t="str">
        <f>+IF(H899=0,"",'Ark1'!X2357)</f>
        <v/>
      </c>
      <c r="Q899" s="269" t="str">
        <f>+IF(H899=0,"",'Ark1'!AG2357)</f>
        <v/>
      </c>
      <c r="R899" s="269" t="str">
        <f>+IF(H899=0,"",'Ark1'!AH2357)</f>
        <v/>
      </c>
      <c r="S899" s="269"/>
      <c r="T899" s="269"/>
      <c r="U899" s="269" t="str">
        <f>+IF(H899=0,"",'Ark1'!Y2357)</f>
        <v/>
      </c>
      <c r="V899" s="268" t="str">
        <f>+IF(H899=0,"",'Ark1'!AA2357)</f>
        <v/>
      </c>
      <c r="W899" s="269" t="str">
        <f t="shared" si="75"/>
        <v/>
      </c>
      <c r="X899" s="269" t="str">
        <f t="shared" si="76"/>
        <v/>
      </c>
      <c r="Y899" s="267" t="str">
        <f t="shared" si="77"/>
        <v/>
      </c>
      <c r="Z899" s="324"/>
    </row>
    <row r="900" spans="1:66">
      <c r="A900" s="324"/>
      <c r="B900" s="323">
        <f>+'Ark1'!C2358</f>
        <v>0</v>
      </c>
      <c r="C900" s="266">
        <f>+'Ark1'!L2358</f>
        <v>0</v>
      </c>
      <c r="D900" s="266" t="s">
        <v>33</v>
      </c>
      <c r="E900" s="266">
        <f>+'Ark1'!AP2358</f>
        <v>0</v>
      </c>
      <c r="F900" s="274" t="e">
        <f>VLOOKUP(E900,RNR!$D$2:$E$38,2)</f>
        <v>#N/A</v>
      </c>
      <c r="G900" s="266" t="str">
        <f>+IF(H900=0,"",'Ark1'!Q2358)</f>
        <v/>
      </c>
      <c r="H900" s="266">
        <f>+'Ark1'!R2358</f>
        <v>0</v>
      </c>
      <c r="I900" s="267" t="str">
        <f>+IF(H900=0,"",'Ark1'!AE2358)</f>
        <v/>
      </c>
      <c r="J900" s="267"/>
      <c r="K900" s="267" t="str">
        <f>+IF(H900=0,"",'Ark1'!AF2358)</f>
        <v/>
      </c>
      <c r="L900" s="268" t="str">
        <f>+IF(H900=0,"",'Ark1'!T2358)</f>
        <v/>
      </c>
      <c r="M900" s="267" t="str">
        <f>+IF(H900=0,"",'Ark1'!U2358)</f>
        <v/>
      </c>
      <c r="N900" s="267"/>
      <c r="O900" s="269" t="str">
        <f>+IF(H900=0,"",'Ark1'!W2358)</f>
        <v/>
      </c>
      <c r="P900" s="269" t="str">
        <f>+IF(H900=0,"",'Ark1'!X2358)</f>
        <v/>
      </c>
      <c r="Q900" s="269" t="str">
        <f>+IF(H900=0,"",'Ark1'!AG2358)</f>
        <v/>
      </c>
      <c r="R900" s="269" t="str">
        <f>+IF(H900=0,"",'Ark1'!AH2358)</f>
        <v/>
      </c>
      <c r="S900" s="269"/>
      <c r="T900" s="269"/>
      <c r="U900" s="269" t="str">
        <f>+IF(H900=0,"",'Ark1'!Y2358)</f>
        <v/>
      </c>
      <c r="V900" s="268" t="str">
        <f>+IF(H900=0,"",'Ark1'!AA2358)</f>
        <v/>
      </c>
      <c r="W900" s="269" t="str">
        <f t="shared" si="75"/>
        <v/>
      </c>
      <c r="X900" s="269" t="str">
        <f t="shared" si="76"/>
        <v/>
      </c>
      <c r="Y900" s="267" t="str">
        <f t="shared" si="77"/>
        <v/>
      </c>
      <c r="Z900" s="324"/>
    </row>
    <row r="901" spans="1:66">
      <c r="A901" s="324"/>
      <c r="B901" s="323">
        <f>+'Ark1'!C2359</f>
        <v>0</v>
      </c>
      <c r="C901" s="266">
        <f>+'Ark1'!L2359</f>
        <v>0</v>
      </c>
      <c r="D901" s="266" t="s">
        <v>33</v>
      </c>
      <c r="E901" s="266">
        <f>+'Ark1'!AP2359</f>
        <v>0</v>
      </c>
      <c r="F901" s="274" t="e">
        <f>VLOOKUP(E901,RNR!$D$2:$E$38,2)</f>
        <v>#N/A</v>
      </c>
      <c r="G901" s="266" t="str">
        <f>+IF(H901=0,"",'Ark1'!Q2359)</f>
        <v/>
      </c>
      <c r="H901" s="266">
        <f>+'Ark1'!R2359</f>
        <v>0</v>
      </c>
      <c r="I901" s="267" t="str">
        <f>+IF(H901=0,"",'Ark1'!AE2359)</f>
        <v/>
      </c>
      <c r="J901" s="267"/>
      <c r="K901" s="267" t="str">
        <f>+IF(H901=0,"",'Ark1'!AF2359)</f>
        <v/>
      </c>
      <c r="L901" s="268" t="str">
        <f>+IF(H901=0,"",'Ark1'!T2359)</f>
        <v/>
      </c>
      <c r="M901" s="267" t="str">
        <f>+IF(H901=0,"",'Ark1'!U2359)</f>
        <v/>
      </c>
      <c r="N901" s="267"/>
      <c r="O901" s="269" t="str">
        <f>+IF(H901=0,"",'Ark1'!W2359)</f>
        <v/>
      </c>
      <c r="P901" s="269" t="str">
        <f>+IF(H901=0,"",'Ark1'!X2359)</f>
        <v/>
      </c>
      <c r="Q901" s="269" t="str">
        <f>+IF(H901=0,"",'Ark1'!AG2359)</f>
        <v/>
      </c>
      <c r="R901" s="269" t="str">
        <f>+IF(H901=0,"",'Ark1'!AH2359)</f>
        <v/>
      </c>
      <c r="S901" s="269"/>
      <c r="T901" s="269"/>
      <c r="U901" s="269" t="str">
        <f>+IF(H901=0,"",'Ark1'!Y2359)</f>
        <v/>
      </c>
      <c r="V901" s="268" t="str">
        <f>+IF(H901=0,"",'Ark1'!AA2359)</f>
        <v/>
      </c>
      <c r="W901" s="269" t="str">
        <f t="shared" si="75"/>
        <v/>
      </c>
      <c r="X901" s="269" t="str">
        <f t="shared" si="76"/>
        <v/>
      </c>
      <c r="Y901" s="267" t="str">
        <f t="shared" si="77"/>
        <v/>
      </c>
      <c r="Z901" s="324"/>
    </row>
    <row r="902" spans="1:66">
      <c r="A902" s="324"/>
      <c r="B902" s="323">
        <f>+'Ark1'!C2360</f>
        <v>0</v>
      </c>
      <c r="C902" s="266">
        <f>+'Ark1'!L2360</f>
        <v>0</v>
      </c>
      <c r="D902" s="266" t="s">
        <v>33</v>
      </c>
      <c r="E902" s="266">
        <f>+'Ark1'!AP2360</f>
        <v>0</v>
      </c>
      <c r="F902" s="274" t="e">
        <f>VLOOKUP(E902,RNR!$D$2:$E$38,2)</f>
        <v>#N/A</v>
      </c>
      <c r="G902" s="266" t="str">
        <f>+IF(H902=0,"",'Ark1'!Q2360)</f>
        <v/>
      </c>
      <c r="H902" s="266">
        <f>+'Ark1'!R2360</f>
        <v>0</v>
      </c>
      <c r="I902" s="267" t="str">
        <f>+IF(H902=0,"",'Ark1'!AE2360)</f>
        <v/>
      </c>
      <c r="J902" s="267"/>
      <c r="K902" s="267" t="str">
        <f>+IF(H902=0,"",'Ark1'!AF2360)</f>
        <v/>
      </c>
      <c r="L902" s="268" t="str">
        <f>+IF(H902=0,"",'Ark1'!T2360)</f>
        <v/>
      </c>
      <c r="M902" s="267" t="str">
        <f>+IF(H902=0,"",'Ark1'!U2360)</f>
        <v/>
      </c>
      <c r="N902" s="267"/>
      <c r="O902" s="269" t="str">
        <f>+IF(H902=0,"",'Ark1'!W2360)</f>
        <v/>
      </c>
      <c r="P902" s="269" t="str">
        <f>+IF(H902=0,"",'Ark1'!X2360)</f>
        <v/>
      </c>
      <c r="Q902" s="269" t="str">
        <f>+IF(H902=0,"",'Ark1'!AG2360)</f>
        <v/>
      </c>
      <c r="R902" s="269" t="str">
        <f>+IF(H902=0,"",'Ark1'!AH2360)</f>
        <v/>
      </c>
      <c r="S902" s="269"/>
      <c r="T902" s="269"/>
      <c r="U902" s="269" t="str">
        <f>+IF(H902=0,"",'Ark1'!Y2360)</f>
        <v/>
      </c>
      <c r="V902" s="268" t="str">
        <f>+IF(H902=0,"",'Ark1'!AA2360)</f>
        <v/>
      </c>
      <c r="W902" s="269" t="str">
        <f t="shared" si="75"/>
        <v/>
      </c>
      <c r="X902" s="269" t="str">
        <f t="shared" si="76"/>
        <v/>
      </c>
      <c r="Y902" s="267" t="str">
        <f t="shared" si="77"/>
        <v/>
      </c>
      <c r="Z902" s="324"/>
    </row>
    <row r="903" spans="1:66">
      <c r="A903" s="324"/>
      <c r="B903" s="323">
        <f>+'Ark1'!C2361</f>
        <v>0</v>
      </c>
      <c r="C903" s="266">
        <f>+'Ark1'!L2361</f>
        <v>0</v>
      </c>
      <c r="D903" s="266" t="s">
        <v>33</v>
      </c>
      <c r="E903" s="266">
        <f>+'Ark1'!AP2361</f>
        <v>0</v>
      </c>
      <c r="F903" s="274" t="e">
        <f>VLOOKUP(E903,RNR!$D$2:$E$38,2)</f>
        <v>#N/A</v>
      </c>
      <c r="G903" s="266" t="str">
        <f>+IF(H903=0,"",'Ark1'!Q2361)</f>
        <v/>
      </c>
      <c r="H903" s="266">
        <f>+'Ark1'!R2361</f>
        <v>0</v>
      </c>
      <c r="I903" s="267" t="str">
        <f>+IF(H903=0,"",'Ark1'!AE2361)</f>
        <v/>
      </c>
      <c r="J903" s="267"/>
      <c r="K903" s="267" t="str">
        <f>+IF(H903=0,"",'Ark1'!AF2361)</f>
        <v/>
      </c>
      <c r="L903" s="268" t="str">
        <f>+IF(H903=0,"",'Ark1'!T2361)</f>
        <v/>
      </c>
      <c r="M903" s="267" t="str">
        <f>+IF(H903=0,"",'Ark1'!U2361)</f>
        <v/>
      </c>
      <c r="N903" s="267"/>
      <c r="O903" s="269" t="str">
        <f>+IF(H903=0,"",'Ark1'!W2361)</f>
        <v/>
      </c>
      <c r="P903" s="269" t="str">
        <f>+IF(H903=0,"",'Ark1'!X2361)</f>
        <v/>
      </c>
      <c r="Q903" s="269" t="str">
        <f>+IF(H903=0,"",'Ark1'!AG2361)</f>
        <v/>
      </c>
      <c r="R903" s="269" t="str">
        <f>+IF(H903=0,"",'Ark1'!AH2361)</f>
        <v/>
      </c>
      <c r="S903" s="269"/>
      <c r="T903" s="269"/>
      <c r="U903" s="269" t="str">
        <f>+IF(H903=0,"",'Ark1'!Y2361)</f>
        <v/>
      </c>
      <c r="V903" s="268" t="str">
        <f>+IF(H903=0,"",'Ark1'!AA2361)</f>
        <v/>
      </c>
      <c r="W903" s="269" t="str">
        <f t="shared" si="75"/>
        <v/>
      </c>
      <c r="X903" s="269" t="str">
        <f t="shared" si="76"/>
        <v/>
      </c>
      <c r="Y903" s="267" t="str">
        <f t="shared" si="77"/>
        <v/>
      </c>
      <c r="Z903" s="324"/>
    </row>
    <row r="904" spans="1:66">
      <c r="A904" s="324"/>
      <c r="B904" s="323">
        <f>+'Ark1'!C2362</f>
        <v>0</v>
      </c>
      <c r="C904" s="266">
        <f>+'Ark1'!L2362</f>
        <v>0</v>
      </c>
      <c r="D904" s="266" t="s">
        <v>33</v>
      </c>
      <c r="E904" s="266">
        <f>+'Ark1'!AP2362</f>
        <v>0</v>
      </c>
      <c r="F904" s="274" t="e">
        <f>VLOOKUP(E904,RNR!$D$2:$E$38,2)</f>
        <v>#N/A</v>
      </c>
      <c r="G904" s="266" t="str">
        <f>+IF(H904=0,"",'Ark1'!Q2362)</f>
        <v/>
      </c>
      <c r="H904" s="266">
        <f>+'Ark1'!R2362</f>
        <v>0</v>
      </c>
      <c r="I904" s="267" t="str">
        <f>+IF(H904=0,"",'Ark1'!AE2362)</f>
        <v/>
      </c>
      <c r="J904" s="267"/>
      <c r="K904" s="267" t="str">
        <f>+IF(H904=0,"",'Ark1'!AF2362)</f>
        <v/>
      </c>
      <c r="L904" s="268" t="str">
        <f>+IF(H904=0,"",'Ark1'!T2362)</f>
        <v/>
      </c>
      <c r="M904" s="267" t="str">
        <f>+IF(H904=0,"",'Ark1'!U2362)</f>
        <v/>
      </c>
      <c r="N904" s="267"/>
      <c r="O904" s="269" t="str">
        <f>+IF(H904=0,"",'Ark1'!W2362)</f>
        <v/>
      </c>
      <c r="P904" s="269" t="str">
        <f>+IF(H904=0,"",'Ark1'!X2362)</f>
        <v/>
      </c>
      <c r="Q904" s="269" t="str">
        <f>+IF(H904=0,"",'Ark1'!AG2362)</f>
        <v/>
      </c>
      <c r="R904" s="269" t="str">
        <f>+IF(H904=0,"",'Ark1'!AH2362)</f>
        <v/>
      </c>
      <c r="S904" s="269"/>
      <c r="T904" s="269"/>
      <c r="U904" s="269" t="str">
        <f>+IF(H904=0,"",'Ark1'!Y2362)</f>
        <v/>
      </c>
      <c r="V904" s="268" t="str">
        <f>+IF(H904=0,"",'Ark1'!AA2362)</f>
        <v/>
      </c>
      <c r="W904" s="269" t="str">
        <f t="shared" si="75"/>
        <v/>
      </c>
      <c r="X904" s="269" t="str">
        <f t="shared" si="76"/>
        <v/>
      </c>
      <c r="Y904" s="267" t="str">
        <f t="shared" si="77"/>
        <v/>
      </c>
      <c r="Z904" s="324"/>
    </row>
    <row r="905" spans="1:66">
      <c r="A905" s="324"/>
      <c r="B905" s="323">
        <f>+'Ark1'!C2363</f>
        <v>0</v>
      </c>
      <c r="C905" s="266">
        <f>+'Ark1'!L2363</f>
        <v>0</v>
      </c>
      <c r="D905" s="266" t="s">
        <v>33</v>
      </c>
      <c r="E905" s="266">
        <f>+'Ark1'!AP2363</f>
        <v>0</v>
      </c>
      <c r="F905" s="274" t="e">
        <f>VLOOKUP(E905,RNR!$D$2:$E$38,2)</f>
        <v>#N/A</v>
      </c>
      <c r="G905" s="266" t="str">
        <f>+IF(H905=0,"",'Ark1'!Q2363)</f>
        <v/>
      </c>
      <c r="H905" s="266">
        <f>+'Ark1'!R2363</f>
        <v>0</v>
      </c>
      <c r="I905" s="267" t="str">
        <f>+IF(H905=0,"",'Ark1'!AE2363)</f>
        <v/>
      </c>
      <c r="J905" s="267"/>
      <c r="K905" s="267" t="str">
        <f>+IF(H905=0,"",'Ark1'!AF2363)</f>
        <v/>
      </c>
      <c r="L905" s="268" t="str">
        <f>+IF(H905=0,"",'Ark1'!T2363)</f>
        <v/>
      </c>
      <c r="M905" s="267" t="str">
        <f>+IF(H905=0,"",'Ark1'!U2363)</f>
        <v/>
      </c>
      <c r="N905" s="267"/>
      <c r="O905" s="269" t="str">
        <f>+IF(H905=0,"",'Ark1'!W2363)</f>
        <v/>
      </c>
      <c r="P905" s="269" t="str">
        <f>+IF(H905=0,"",'Ark1'!X2363)</f>
        <v/>
      </c>
      <c r="Q905" s="269" t="str">
        <f>+IF(H905=0,"",'Ark1'!AG2363)</f>
        <v/>
      </c>
      <c r="R905" s="269" t="str">
        <f>+IF(H905=0,"",'Ark1'!AH2363)</f>
        <v/>
      </c>
      <c r="S905" s="269"/>
      <c r="T905" s="269"/>
      <c r="U905" s="269" t="str">
        <f>+IF(H905=0,"",'Ark1'!Y2363)</f>
        <v/>
      </c>
      <c r="V905" s="268" t="str">
        <f>+IF(H905=0,"",'Ark1'!AA2363)</f>
        <v/>
      </c>
      <c r="W905" s="269" t="str">
        <f t="shared" si="75"/>
        <v/>
      </c>
      <c r="X905" s="269" t="str">
        <f t="shared" si="76"/>
        <v/>
      </c>
      <c r="Y905" s="267" t="str">
        <f t="shared" si="77"/>
        <v/>
      </c>
      <c r="Z905" s="324"/>
    </row>
    <row r="906" spans="1:66">
      <c r="A906" s="324"/>
      <c r="B906" s="323">
        <f>+'Ark1'!C2364</f>
        <v>0</v>
      </c>
      <c r="C906" s="266">
        <f>+'Ark1'!L2364</f>
        <v>0</v>
      </c>
      <c r="D906" s="266" t="s">
        <v>33</v>
      </c>
      <c r="E906" s="266">
        <f>+'Ark1'!AP2364</f>
        <v>0</v>
      </c>
      <c r="F906" s="274" t="e">
        <f>VLOOKUP(E906,RNR!$D$2:$E$38,2)</f>
        <v>#N/A</v>
      </c>
      <c r="G906" s="266" t="str">
        <f>+IF(H906=0,"",'Ark1'!Q2364)</f>
        <v/>
      </c>
      <c r="H906" s="266">
        <f>+'Ark1'!R2364</f>
        <v>0</v>
      </c>
      <c r="I906" s="267" t="str">
        <f>+IF(H906=0,"",'Ark1'!AE2364)</f>
        <v/>
      </c>
      <c r="J906" s="267"/>
      <c r="K906" s="267" t="str">
        <f>+IF(H906=0,"",'Ark1'!AF2364)</f>
        <v/>
      </c>
      <c r="L906" s="268" t="str">
        <f>+IF(H906=0,"",'Ark1'!T2364)</f>
        <v/>
      </c>
      <c r="M906" s="267" t="str">
        <f>+IF(H906=0,"",'Ark1'!U2364)</f>
        <v/>
      </c>
      <c r="N906" s="267"/>
      <c r="O906" s="269" t="str">
        <f>+IF(H906=0,"",'Ark1'!W2364)</f>
        <v/>
      </c>
      <c r="P906" s="269" t="str">
        <f>+IF(H906=0,"",'Ark1'!X2364)</f>
        <v/>
      </c>
      <c r="Q906" s="269" t="str">
        <f>+IF(H906=0,"",'Ark1'!AG2364)</f>
        <v/>
      </c>
      <c r="R906" s="269" t="str">
        <f>+IF(H906=0,"",'Ark1'!AH2364)</f>
        <v/>
      </c>
      <c r="S906" s="269"/>
      <c r="T906" s="269"/>
      <c r="U906" s="269" t="str">
        <f>+IF(H906=0,"",'Ark1'!Y2364)</f>
        <v/>
      </c>
      <c r="V906" s="268" t="str">
        <f>+IF(H906=0,"",'Ark1'!AA2364)</f>
        <v/>
      </c>
      <c r="W906" s="269" t="str">
        <f t="shared" si="75"/>
        <v/>
      </c>
      <c r="X906" s="269" t="str">
        <f t="shared" si="76"/>
        <v/>
      </c>
      <c r="Y906" s="267" t="str">
        <f t="shared" si="77"/>
        <v/>
      </c>
      <c r="Z906" s="324"/>
    </row>
    <row r="907" spans="1:66">
      <c r="A907" s="324"/>
      <c r="B907" s="323">
        <f>+'Ark1'!C2365</f>
        <v>0</v>
      </c>
      <c r="C907" s="266">
        <f>+'Ark1'!L2365</f>
        <v>0</v>
      </c>
      <c r="D907" s="266" t="s">
        <v>33</v>
      </c>
      <c r="E907" s="266">
        <f>+'Ark1'!AP2365</f>
        <v>0</v>
      </c>
      <c r="F907" s="274" t="e">
        <f>VLOOKUP(E907,RNR!$D$2:$E$38,2)</f>
        <v>#N/A</v>
      </c>
      <c r="G907" s="266" t="str">
        <f>+IF(H907=0,"",'Ark1'!Q2365)</f>
        <v/>
      </c>
      <c r="H907" s="266">
        <f>+'Ark1'!R2365</f>
        <v>0</v>
      </c>
      <c r="I907" s="267" t="str">
        <f>+IF(H907=0,"",'Ark1'!AE2365)</f>
        <v/>
      </c>
      <c r="J907" s="267"/>
      <c r="K907" s="267" t="str">
        <f>+IF(H907=0,"",'Ark1'!AF2365)</f>
        <v/>
      </c>
      <c r="L907" s="268" t="str">
        <f>+IF(H907=0,"",'Ark1'!T2365)</f>
        <v/>
      </c>
      <c r="M907" s="267" t="str">
        <f>+IF(H907=0,"",'Ark1'!U2365)</f>
        <v/>
      </c>
      <c r="N907" s="267"/>
      <c r="O907" s="269" t="str">
        <f>+IF(H907=0,"",'Ark1'!W2365)</f>
        <v/>
      </c>
      <c r="P907" s="269" t="str">
        <f>+IF(H907=0,"",'Ark1'!X2365)</f>
        <v/>
      </c>
      <c r="Q907" s="269" t="str">
        <f>+IF(H907=0,"",'Ark1'!AG2365)</f>
        <v/>
      </c>
      <c r="R907" s="269" t="str">
        <f>+IF(H907=0,"",'Ark1'!AH2365)</f>
        <v/>
      </c>
      <c r="S907" s="269"/>
      <c r="T907" s="269"/>
      <c r="U907" s="269" t="str">
        <f>+IF(H907=0,"",'Ark1'!Y2365)</f>
        <v/>
      </c>
      <c r="V907" s="268" t="str">
        <f>+IF(H907=0,"",'Ark1'!AA2365)</f>
        <v/>
      </c>
      <c r="W907" s="269" t="str">
        <f t="shared" si="75"/>
        <v/>
      </c>
      <c r="X907" s="269" t="str">
        <f t="shared" si="76"/>
        <v/>
      </c>
      <c r="Y907" s="267" t="str">
        <f t="shared" si="77"/>
        <v/>
      </c>
      <c r="Z907" s="324"/>
    </row>
    <row r="908" spans="1:66">
      <c r="A908" s="324"/>
      <c r="B908" s="323">
        <f>+'Ark1'!C2366</f>
        <v>0</v>
      </c>
      <c r="C908" s="266">
        <f>+'Ark1'!L2366</f>
        <v>0</v>
      </c>
      <c r="D908" s="266" t="s">
        <v>33</v>
      </c>
      <c r="E908" s="266">
        <f>+'Ark1'!AP2366</f>
        <v>0</v>
      </c>
      <c r="F908" s="274" t="e">
        <f>VLOOKUP(E908,RNR!$D$2:$E$38,2)</f>
        <v>#N/A</v>
      </c>
      <c r="G908" s="266" t="str">
        <f>+IF(H908=0,"",'Ark1'!Q2366)</f>
        <v/>
      </c>
      <c r="H908" s="266">
        <f>+'Ark1'!R2366</f>
        <v>0</v>
      </c>
      <c r="I908" s="267" t="str">
        <f>+IF(H908=0,"",'Ark1'!AE2366)</f>
        <v/>
      </c>
      <c r="J908" s="267"/>
      <c r="K908" s="267" t="str">
        <f>+IF(H908=0,"",'Ark1'!AF2366)</f>
        <v/>
      </c>
      <c r="L908" s="268" t="str">
        <f>+IF(H908=0,"",'Ark1'!T2366)</f>
        <v/>
      </c>
      <c r="M908" s="267" t="str">
        <f>+IF(H908=0,"",'Ark1'!U2366)</f>
        <v/>
      </c>
      <c r="N908" s="267"/>
      <c r="O908" s="269" t="str">
        <f>+IF(H908=0,"",'Ark1'!W2366)</f>
        <v/>
      </c>
      <c r="P908" s="269" t="str">
        <f>+IF(H908=0,"",'Ark1'!X2366)</f>
        <v/>
      </c>
      <c r="Q908" s="269" t="str">
        <f>+IF(H908=0,"",'Ark1'!AG2366)</f>
        <v/>
      </c>
      <c r="R908" s="269" t="str">
        <f>+IF(H908=0,"",'Ark1'!AH2366)</f>
        <v/>
      </c>
      <c r="S908" s="269"/>
      <c r="T908" s="269"/>
      <c r="U908" s="269" t="str">
        <f>+IF(H908=0,"",'Ark1'!Y2366)</f>
        <v/>
      </c>
      <c r="V908" s="268" t="str">
        <f>+IF(H908=0,"",'Ark1'!AA2366)</f>
        <v/>
      </c>
      <c r="W908" s="269" t="str">
        <f t="shared" si="75"/>
        <v/>
      </c>
      <c r="X908" s="269" t="str">
        <f t="shared" si="76"/>
        <v/>
      </c>
      <c r="Y908" s="267" t="str">
        <f t="shared" si="77"/>
        <v/>
      </c>
      <c r="Z908" s="324"/>
    </row>
    <row r="909" spans="1:66" s="28" customFormat="1">
      <c r="A909" s="324"/>
      <c r="B909" s="324"/>
      <c r="C909" s="324"/>
      <c r="D909" s="324"/>
      <c r="E909" s="324"/>
      <c r="F909" s="274" t="e">
        <f>VLOOKUP(E909,RNR!$D$2:$E$38,2)</f>
        <v>#N/A</v>
      </c>
      <c r="G909" s="324"/>
      <c r="H909" s="324"/>
      <c r="I909" s="325"/>
      <c r="J909" s="325"/>
      <c r="K909" s="325"/>
      <c r="L909" s="326"/>
      <c r="M909" s="325"/>
      <c r="N909" s="325"/>
      <c r="O909" s="327"/>
      <c r="P909" s="327"/>
      <c r="Q909" s="327"/>
      <c r="R909" s="327"/>
      <c r="S909" s="327"/>
      <c r="T909" s="327"/>
      <c r="U909" s="327"/>
      <c r="V909" s="326"/>
      <c r="W909" s="327"/>
      <c r="X909" s="327"/>
      <c r="Y909" s="325"/>
      <c r="Z909" s="324"/>
      <c r="AD909" s="27"/>
      <c r="AG909" s="86"/>
      <c r="AH909" s="86"/>
      <c r="AI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86"/>
      <c r="BG909" s="86"/>
      <c r="BH909" s="86"/>
      <c r="BI909" s="86"/>
      <c r="BJ909" s="86"/>
      <c r="BK909" s="86"/>
      <c r="BL909" s="86"/>
      <c r="BM909" s="86"/>
      <c r="BN909" s="86"/>
    </row>
    <row r="910" spans="1:66" ht="19.8">
      <c r="A910" s="324"/>
      <c r="B910" s="324"/>
      <c r="C910" s="328" t="s">
        <v>0</v>
      </c>
      <c r="D910" s="329"/>
      <c r="E910" s="297" t="str">
        <f>+D310</f>
        <v>R</v>
      </c>
      <c r="F910" s="274" t="e">
        <f>VLOOKUP(E910,RNR!$D$2:$E$38,2)</f>
        <v>#N/A</v>
      </c>
      <c r="G910" s="537">
        <f>SUM(H915:H1015)</f>
        <v>0</v>
      </c>
      <c r="H910" s="525"/>
      <c r="I910" s="325"/>
      <c r="J910" s="324"/>
      <c r="K910" s="325"/>
      <c r="L910" s="324"/>
      <c r="M910" s="324"/>
      <c r="N910" s="324"/>
      <c r="O910" s="327"/>
      <c r="P910" s="327"/>
      <c r="Q910" s="324"/>
      <c r="R910" s="327"/>
      <c r="S910" s="327"/>
      <c r="T910" s="327"/>
      <c r="U910" s="327"/>
      <c r="V910" s="324"/>
      <c r="W910" s="324"/>
      <c r="X910" s="327"/>
      <c r="Y910" s="327"/>
      <c r="Z910" s="324"/>
      <c r="AA910" s="249"/>
      <c r="AC910" s="28"/>
      <c r="AD910" s="27"/>
      <c r="AE910" s="250"/>
      <c r="AF910" s="86"/>
      <c r="AJ910" s="86"/>
      <c r="BB910" s="262"/>
    </row>
    <row r="911" spans="1:66" ht="19.8">
      <c r="A911" s="324"/>
      <c r="B911" s="324"/>
      <c r="C911" s="324"/>
      <c r="D911" s="324"/>
      <c r="E911" s="324"/>
      <c r="F911" s="274" t="e">
        <f>VLOOKUP(E911,RNR!$D$2:$E$38,2)</f>
        <v>#N/A</v>
      </c>
      <c r="G911" s="324"/>
      <c r="H911" s="324"/>
      <c r="I911" s="325"/>
      <c r="J911" s="324"/>
      <c r="K911" s="325"/>
      <c r="L911" s="324"/>
      <c r="M911" s="324"/>
      <c r="N911" s="324"/>
      <c r="O911" s="327"/>
      <c r="P911" s="327"/>
      <c r="Q911" s="324"/>
      <c r="R911" s="327"/>
      <c r="S911" s="327"/>
      <c r="T911" s="327"/>
      <c r="U911" s="327"/>
      <c r="V911" s="324"/>
      <c r="W911" s="324"/>
      <c r="X911" s="327"/>
      <c r="Y911" s="330" t="s">
        <v>4</v>
      </c>
      <c r="Z911" s="324"/>
      <c r="AA911" s="249"/>
      <c r="AC911" s="28"/>
      <c r="AD911" s="27"/>
      <c r="AE911" s="250"/>
      <c r="AF911" s="86"/>
      <c r="AJ911" s="86"/>
      <c r="BB911" s="262"/>
    </row>
    <row r="912" spans="1:66" ht="19.8">
      <c r="A912" s="324"/>
      <c r="B912" s="324"/>
      <c r="C912" s="324"/>
      <c r="D912" s="324"/>
      <c r="E912" s="324"/>
      <c r="F912" s="274" t="e">
        <f>VLOOKUP(E912,RNR!$D$2:$E$38,2)</f>
        <v>#N/A</v>
      </c>
      <c r="G912" s="331" t="s">
        <v>4</v>
      </c>
      <c r="H912" s="324"/>
      <c r="I912" s="325"/>
      <c r="J912" s="325"/>
      <c r="K912" s="325"/>
      <c r="L912" s="331" t="s">
        <v>23</v>
      </c>
      <c r="M912" s="325"/>
      <c r="N912" s="325"/>
      <c r="O912" s="327" t="s">
        <v>402</v>
      </c>
      <c r="P912" s="327" t="s">
        <v>402</v>
      </c>
      <c r="Q912" s="332" t="s">
        <v>538</v>
      </c>
      <c r="R912" s="327" t="s">
        <v>402</v>
      </c>
      <c r="S912" s="327"/>
      <c r="T912" s="327"/>
      <c r="U912" s="332" t="s">
        <v>422</v>
      </c>
      <c r="V912" s="324"/>
      <c r="W912" s="331" t="s">
        <v>489</v>
      </c>
      <c r="X912" s="332" t="s">
        <v>77</v>
      </c>
      <c r="Y912" s="330" t="s">
        <v>9</v>
      </c>
      <c r="Z912" s="324"/>
      <c r="AA912" s="249"/>
      <c r="AC912" s="28"/>
      <c r="AD912" s="27"/>
      <c r="AE912" s="250"/>
      <c r="AF912" s="86"/>
      <c r="AJ912" s="86"/>
      <c r="BB912" s="262"/>
    </row>
    <row r="913" spans="1:54" ht="19.8">
      <c r="A913" s="324"/>
      <c r="B913" s="324"/>
      <c r="C913" s="324"/>
      <c r="D913" s="324"/>
      <c r="E913" s="331"/>
      <c r="F913" s="274" t="e">
        <f>VLOOKUP(E913,RNR!$D$2:$E$38,2)</f>
        <v>#N/A</v>
      </c>
      <c r="G913" s="331" t="s">
        <v>487</v>
      </c>
      <c r="H913" s="331" t="s">
        <v>4</v>
      </c>
      <c r="I913" s="330" t="s">
        <v>4</v>
      </c>
      <c r="J913" s="330"/>
      <c r="K913" s="330" t="s">
        <v>1</v>
      </c>
      <c r="L913" s="331" t="s">
        <v>493</v>
      </c>
      <c r="M913" s="330" t="s">
        <v>23</v>
      </c>
      <c r="N913" s="330"/>
      <c r="O913" s="332" t="s">
        <v>585</v>
      </c>
      <c r="P913" s="332" t="s">
        <v>500</v>
      </c>
      <c r="Q913" s="332" t="s">
        <v>563</v>
      </c>
      <c r="R913" s="332" t="s">
        <v>502</v>
      </c>
      <c r="S913" s="332"/>
      <c r="T913" s="332"/>
      <c r="U913" s="332"/>
      <c r="V913" s="331" t="s">
        <v>413</v>
      </c>
      <c r="W913" s="331" t="s">
        <v>498</v>
      </c>
      <c r="X913" s="332" t="s">
        <v>423</v>
      </c>
      <c r="Y913" s="330" t="s">
        <v>70</v>
      </c>
      <c r="Z913" s="324"/>
      <c r="AA913" s="249"/>
      <c r="AC913" s="28"/>
      <c r="AD913" s="27"/>
      <c r="AE913" s="250"/>
      <c r="AF913" s="86"/>
      <c r="AJ913" s="86"/>
      <c r="BB913" s="262"/>
    </row>
    <row r="914" spans="1:54" ht="19.8">
      <c r="A914" s="324"/>
      <c r="B914" s="324"/>
      <c r="C914" s="331" t="s">
        <v>0</v>
      </c>
      <c r="D914" s="331"/>
      <c r="E914" s="331" t="s">
        <v>612</v>
      </c>
      <c r="F914" s="274" t="e">
        <f>VLOOKUP(E914,RNR!$D$2:$E$38,2)</f>
        <v>#N/A</v>
      </c>
      <c r="G914" s="294" t="s">
        <v>488</v>
      </c>
      <c r="H914" s="294" t="s">
        <v>9</v>
      </c>
      <c r="I914" s="295" t="s">
        <v>402</v>
      </c>
      <c r="J914" s="295"/>
      <c r="K914" s="295" t="s">
        <v>402</v>
      </c>
      <c r="L914" s="294" t="s">
        <v>414</v>
      </c>
      <c r="M914" s="295" t="s">
        <v>44</v>
      </c>
      <c r="N914" s="295"/>
      <c r="O914" s="296" t="s">
        <v>561</v>
      </c>
      <c r="P914" s="296" t="s">
        <v>439</v>
      </c>
      <c r="Q914" s="296" t="s">
        <v>495</v>
      </c>
      <c r="R914" s="296" t="s">
        <v>482</v>
      </c>
      <c r="S914" s="296"/>
      <c r="T914" s="296"/>
      <c r="U914" s="296" t="s">
        <v>1</v>
      </c>
      <c r="V914" s="294" t="s">
        <v>414</v>
      </c>
      <c r="W914" s="294" t="s">
        <v>499</v>
      </c>
      <c r="X914" s="296" t="s">
        <v>424</v>
      </c>
      <c r="Y914" s="295" t="s">
        <v>566</v>
      </c>
      <c r="Z914" s="324"/>
      <c r="AA914" s="249"/>
      <c r="AC914" s="28"/>
      <c r="AD914" s="27"/>
      <c r="AE914" s="250"/>
      <c r="AF914" s="86"/>
      <c r="AJ914" s="86"/>
      <c r="BB914" s="262"/>
    </row>
    <row r="915" spans="1:54">
      <c r="A915" s="324"/>
      <c r="B915" s="323">
        <f>+'Ark1'!C2367</f>
        <v>0</v>
      </c>
      <c r="C915" s="266">
        <f>+'Ark1'!L2367</f>
        <v>0</v>
      </c>
      <c r="D915" s="266" t="s">
        <v>34</v>
      </c>
      <c r="E915" s="266">
        <f>+'Ark1'!AP2367</f>
        <v>0</v>
      </c>
      <c r="F915" s="274" t="e">
        <f>VLOOKUP(E915,RNR!$D$2:$E$38,2)</f>
        <v>#N/A</v>
      </c>
      <c r="G915" s="266" t="str">
        <f>+IF(H915=0,"",'Ark1'!Q2367)</f>
        <v/>
      </c>
      <c r="H915" s="266">
        <f>+'Ark1'!R2367</f>
        <v>0</v>
      </c>
      <c r="I915" s="267" t="str">
        <f>+IF(H915=0,"",'Ark1'!AE2367)</f>
        <v/>
      </c>
      <c r="J915" s="267"/>
      <c r="K915" s="267" t="str">
        <f>+IF(H915=0,"",'Ark1'!AF2367)</f>
        <v/>
      </c>
      <c r="L915" s="268" t="str">
        <f>+IF(H915=0,"",'Ark1'!T2367)</f>
        <v/>
      </c>
      <c r="M915" s="267" t="str">
        <f>+IF(H915=0,"",'Ark1'!U2367)</f>
        <v/>
      </c>
      <c r="N915" s="267"/>
      <c r="O915" s="269" t="str">
        <f>+IF(H915=0,"",'Ark1'!W2367)</f>
        <v/>
      </c>
      <c r="P915" s="269" t="str">
        <f>+IF(H915=0,"",'Ark1'!X2367)</f>
        <v/>
      </c>
      <c r="Q915" s="269" t="str">
        <f>+IF(H915=0,"",'Ark1'!AG2367)</f>
        <v/>
      </c>
      <c r="R915" s="269" t="str">
        <f>+IF(H915=0,"",'Ark1'!AH2367)</f>
        <v/>
      </c>
      <c r="S915" s="269"/>
      <c r="T915" s="269"/>
      <c r="U915" s="269" t="str">
        <f>+IF(H915=0,"",'Ark1'!Y2367)</f>
        <v/>
      </c>
      <c r="V915" s="268" t="str">
        <f>+IF(H915=0,"",'Ark1'!AA2367)</f>
        <v/>
      </c>
      <c r="W915" s="269" t="str">
        <f t="shared" ref="W915:W949" si="78">IF(H915=0,"",1000*M915/Q915)</f>
        <v/>
      </c>
      <c r="X915" s="269" t="str">
        <f t="shared" ref="X915:X949" si="79">IF(H915=0,"",M915/C915)</f>
        <v/>
      </c>
      <c r="Y915" s="267" t="str">
        <f t="shared" ref="Y915:Y949" si="80">IF(H915=0,"",H915/G915)</f>
        <v/>
      </c>
      <c r="Z915" s="324"/>
    </row>
    <row r="916" spans="1:54">
      <c r="A916" s="324"/>
      <c r="B916" s="323">
        <f>+'Ark1'!C2368</f>
        <v>0</v>
      </c>
      <c r="C916" s="266">
        <f>+'Ark1'!L2368</f>
        <v>0</v>
      </c>
      <c r="D916" s="266" t="s">
        <v>34</v>
      </c>
      <c r="E916" s="266">
        <f>+'Ark1'!AP2368</f>
        <v>0</v>
      </c>
      <c r="F916" s="274" t="e">
        <f>VLOOKUP(E916,RNR!$D$2:$E$38,2)</f>
        <v>#N/A</v>
      </c>
      <c r="G916" s="266" t="str">
        <f>+IF(H916=0,"",'Ark1'!Q2368)</f>
        <v/>
      </c>
      <c r="H916" s="266">
        <f>+'Ark1'!R2368</f>
        <v>0</v>
      </c>
      <c r="I916" s="267" t="str">
        <f>+IF(H916=0,"",'Ark1'!AE2368)</f>
        <v/>
      </c>
      <c r="J916" s="267"/>
      <c r="K916" s="267" t="str">
        <f>+IF(H916=0,"",'Ark1'!AF2368)</f>
        <v/>
      </c>
      <c r="L916" s="268" t="str">
        <f>+IF(H916=0,"",'Ark1'!T2368)</f>
        <v/>
      </c>
      <c r="M916" s="267" t="str">
        <f>+IF(H916=0,"",'Ark1'!U2368)</f>
        <v/>
      </c>
      <c r="N916" s="267"/>
      <c r="O916" s="269" t="str">
        <f>+IF(H916=0,"",'Ark1'!W2368)</f>
        <v/>
      </c>
      <c r="P916" s="269" t="str">
        <f>+IF(H916=0,"",'Ark1'!X2368)</f>
        <v/>
      </c>
      <c r="Q916" s="269" t="str">
        <f>+IF(H916=0,"",'Ark1'!AG2368)</f>
        <v/>
      </c>
      <c r="R916" s="269" t="str">
        <f>+IF(H916=0,"",'Ark1'!AH2368)</f>
        <v/>
      </c>
      <c r="S916" s="269"/>
      <c r="T916" s="269"/>
      <c r="U916" s="269" t="str">
        <f>+IF(H916=0,"",'Ark1'!Y2368)</f>
        <v/>
      </c>
      <c r="V916" s="268" t="str">
        <f>+IF(H916=0,"",'Ark1'!AA2368)</f>
        <v/>
      </c>
      <c r="W916" s="269" t="str">
        <f t="shared" si="78"/>
        <v/>
      </c>
      <c r="X916" s="269" t="str">
        <f t="shared" si="79"/>
        <v/>
      </c>
      <c r="Y916" s="267" t="str">
        <f t="shared" si="80"/>
        <v/>
      </c>
      <c r="Z916" s="324"/>
    </row>
    <row r="917" spans="1:54">
      <c r="A917" s="324"/>
      <c r="B917" s="323">
        <f>+'Ark1'!C2369</f>
        <v>0</v>
      </c>
      <c r="C917" s="266">
        <f>+'Ark1'!L2369</f>
        <v>0</v>
      </c>
      <c r="D917" s="266" t="s">
        <v>34</v>
      </c>
      <c r="E917" s="266">
        <f>+'Ark1'!AP2369</f>
        <v>0</v>
      </c>
      <c r="F917" s="274" t="e">
        <f>VLOOKUP(E917,RNR!$D$2:$E$38,2)</f>
        <v>#N/A</v>
      </c>
      <c r="G917" s="266" t="str">
        <f>+IF(H917=0,"",'Ark1'!Q2369)</f>
        <v/>
      </c>
      <c r="H917" s="266">
        <f>+'Ark1'!R2369</f>
        <v>0</v>
      </c>
      <c r="I917" s="267" t="str">
        <f>+IF(H917=0,"",'Ark1'!AE2369)</f>
        <v/>
      </c>
      <c r="J917" s="267"/>
      <c r="K917" s="267" t="str">
        <f>+IF(H917=0,"",'Ark1'!AF2369)</f>
        <v/>
      </c>
      <c r="L917" s="268" t="str">
        <f>+IF(H917=0,"",'Ark1'!T2369)</f>
        <v/>
      </c>
      <c r="M917" s="267" t="str">
        <f>+IF(H917=0,"",'Ark1'!U2369)</f>
        <v/>
      </c>
      <c r="N917" s="267"/>
      <c r="O917" s="269" t="str">
        <f>+IF(H917=0,"",'Ark1'!W2369)</f>
        <v/>
      </c>
      <c r="P917" s="269" t="str">
        <f>+IF(H917=0,"",'Ark1'!X2369)</f>
        <v/>
      </c>
      <c r="Q917" s="269" t="str">
        <f>+IF(H917=0,"",'Ark1'!AG2369)</f>
        <v/>
      </c>
      <c r="R917" s="269" t="str">
        <f>+IF(H917=0,"",'Ark1'!AH2369)</f>
        <v/>
      </c>
      <c r="S917" s="269"/>
      <c r="T917" s="269"/>
      <c r="U917" s="269" t="str">
        <f>+IF(H917=0,"",'Ark1'!Y2369)</f>
        <v/>
      </c>
      <c r="V917" s="268" t="str">
        <f>+IF(H917=0,"",'Ark1'!AA2369)</f>
        <v/>
      </c>
      <c r="W917" s="269" t="str">
        <f t="shared" si="78"/>
        <v/>
      </c>
      <c r="X917" s="269" t="str">
        <f t="shared" si="79"/>
        <v/>
      </c>
      <c r="Y917" s="267" t="str">
        <f t="shared" si="80"/>
        <v/>
      </c>
      <c r="Z917" s="324"/>
    </row>
    <row r="918" spans="1:54">
      <c r="A918" s="324"/>
      <c r="B918" s="323">
        <f>+'Ark1'!C2370</f>
        <v>0</v>
      </c>
      <c r="C918" s="266">
        <f>+'Ark1'!L2370</f>
        <v>0</v>
      </c>
      <c r="D918" s="266" t="s">
        <v>34</v>
      </c>
      <c r="E918" s="266">
        <f>+'Ark1'!AP2370</f>
        <v>0</v>
      </c>
      <c r="F918" s="274" t="e">
        <f>VLOOKUP(E918,RNR!$D$2:$E$38,2)</f>
        <v>#N/A</v>
      </c>
      <c r="G918" s="266" t="str">
        <f>+IF(H918=0,"",'Ark1'!Q2370)</f>
        <v/>
      </c>
      <c r="H918" s="266">
        <f>+'Ark1'!R2370</f>
        <v>0</v>
      </c>
      <c r="I918" s="267" t="str">
        <f>+IF(H918=0,"",'Ark1'!AE2370)</f>
        <v/>
      </c>
      <c r="J918" s="267"/>
      <c r="K918" s="267" t="str">
        <f>+IF(H918=0,"",'Ark1'!AF2370)</f>
        <v/>
      </c>
      <c r="L918" s="268" t="str">
        <f>+IF(H918=0,"",'Ark1'!T2370)</f>
        <v/>
      </c>
      <c r="M918" s="267" t="str">
        <f>+IF(H918=0,"",'Ark1'!U2370)</f>
        <v/>
      </c>
      <c r="N918" s="267"/>
      <c r="O918" s="269" t="str">
        <f>+IF(H918=0,"",'Ark1'!W2370)</f>
        <v/>
      </c>
      <c r="P918" s="269" t="str">
        <f>+IF(H918=0,"",'Ark1'!X2370)</f>
        <v/>
      </c>
      <c r="Q918" s="269" t="str">
        <f>+IF(H918=0,"",'Ark1'!AG2370)</f>
        <v/>
      </c>
      <c r="R918" s="269" t="str">
        <f>+IF(H918=0,"",'Ark1'!AH2370)</f>
        <v/>
      </c>
      <c r="S918" s="269"/>
      <c r="T918" s="269"/>
      <c r="U918" s="269" t="str">
        <f>+IF(H918=0,"",'Ark1'!Y2370)</f>
        <v/>
      </c>
      <c r="V918" s="268" t="str">
        <f>+IF(H918=0,"",'Ark1'!AA2370)</f>
        <v/>
      </c>
      <c r="W918" s="269" t="str">
        <f t="shared" si="78"/>
        <v/>
      </c>
      <c r="X918" s="269" t="str">
        <f t="shared" si="79"/>
        <v/>
      </c>
      <c r="Y918" s="267" t="str">
        <f t="shared" si="80"/>
        <v/>
      </c>
      <c r="Z918" s="324"/>
    </row>
    <row r="919" spans="1:54">
      <c r="A919" s="324"/>
      <c r="B919" s="323">
        <f>+'Ark1'!C2371</f>
        <v>0</v>
      </c>
      <c r="C919" s="266">
        <f>+'Ark1'!L2371</f>
        <v>0</v>
      </c>
      <c r="D919" s="266" t="s">
        <v>34</v>
      </c>
      <c r="E919" s="266">
        <f>+'Ark1'!AP2371</f>
        <v>0</v>
      </c>
      <c r="F919" s="274" t="e">
        <f>VLOOKUP(E919,RNR!$D$2:$E$38,2)</f>
        <v>#N/A</v>
      </c>
      <c r="G919" s="266" t="str">
        <f>+IF(H919=0,"",'Ark1'!Q2371)</f>
        <v/>
      </c>
      <c r="H919" s="266">
        <f>+'Ark1'!R2371</f>
        <v>0</v>
      </c>
      <c r="I919" s="267" t="str">
        <f>+IF(H919=0,"",'Ark1'!AE2371)</f>
        <v/>
      </c>
      <c r="J919" s="267"/>
      <c r="K919" s="267" t="str">
        <f>+IF(H919=0,"",'Ark1'!AF2371)</f>
        <v/>
      </c>
      <c r="L919" s="268" t="str">
        <f>+IF(H919=0,"",'Ark1'!T2371)</f>
        <v/>
      </c>
      <c r="M919" s="267" t="str">
        <f>+IF(H919=0,"",'Ark1'!U2371)</f>
        <v/>
      </c>
      <c r="N919" s="267"/>
      <c r="O919" s="269" t="str">
        <f>+IF(H919=0,"",'Ark1'!W2371)</f>
        <v/>
      </c>
      <c r="P919" s="269" t="str">
        <f>+IF(H919=0,"",'Ark1'!X2371)</f>
        <v/>
      </c>
      <c r="Q919" s="269" t="str">
        <f>+IF(H919=0,"",'Ark1'!AG2371)</f>
        <v/>
      </c>
      <c r="R919" s="269" t="str">
        <f>+IF(H919=0,"",'Ark1'!AH2371)</f>
        <v/>
      </c>
      <c r="S919" s="269"/>
      <c r="T919" s="269"/>
      <c r="U919" s="269" t="str">
        <f>+IF(H919=0,"",'Ark1'!Y2371)</f>
        <v/>
      </c>
      <c r="V919" s="268" t="str">
        <f>+IF(H919=0,"",'Ark1'!AA2371)</f>
        <v/>
      </c>
      <c r="W919" s="269" t="str">
        <f t="shared" si="78"/>
        <v/>
      </c>
      <c r="X919" s="269" t="str">
        <f t="shared" si="79"/>
        <v/>
      </c>
      <c r="Y919" s="267" t="str">
        <f t="shared" si="80"/>
        <v/>
      </c>
      <c r="Z919" s="324"/>
    </row>
    <row r="920" spans="1:54">
      <c r="A920" s="324"/>
      <c r="B920" s="323">
        <f>+'Ark1'!C2372</f>
        <v>0</v>
      </c>
      <c r="C920" s="266">
        <f>+'Ark1'!L2372</f>
        <v>0</v>
      </c>
      <c r="D920" s="266" t="s">
        <v>34</v>
      </c>
      <c r="E920" s="266">
        <f>+'Ark1'!AP2372</f>
        <v>0</v>
      </c>
      <c r="F920" s="274" t="e">
        <f>VLOOKUP(E920,RNR!$D$2:$E$38,2)</f>
        <v>#N/A</v>
      </c>
      <c r="G920" s="266" t="str">
        <f>+IF(H920=0,"",'Ark1'!Q2372)</f>
        <v/>
      </c>
      <c r="H920" s="266">
        <f>+'Ark1'!R2372</f>
        <v>0</v>
      </c>
      <c r="I920" s="267" t="str">
        <f>+IF(H920=0,"",'Ark1'!AE2372)</f>
        <v/>
      </c>
      <c r="J920" s="267"/>
      <c r="K920" s="267" t="str">
        <f>+IF(H920=0,"",'Ark1'!AF2372)</f>
        <v/>
      </c>
      <c r="L920" s="268" t="str">
        <f>+IF(H920=0,"",'Ark1'!T2372)</f>
        <v/>
      </c>
      <c r="M920" s="267" t="str">
        <f>+IF(H920=0,"",'Ark1'!U2372)</f>
        <v/>
      </c>
      <c r="N920" s="267"/>
      <c r="O920" s="269" t="str">
        <f>+IF(H920=0,"",'Ark1'!W2372)</f>
        <v/>
      </c>
      <c r="P920" s="269" t="str">
        <f>+IF(H920=0,"",'Ark1'!X2372)</f>
        <v/>
      </c>
      <c r="Q920" s="269" t="str">
        <f>+IF(H920=0,"",'Ark1'!AG2372)</f>
        <v/>
      </c>
      <c r="R920" s="269" t="str">
        <f>+IF(H920=0,"",'Ark1'!AH2372)</f>
        <v/>
      </c>
      <c r="S920" s="269"/>
      <c r="T920" s="269"/>
      <c r="U920" s="269" t="str">
        <f>+IF(H920=0,"",'Ark1'!Y2372)</f>
        <v/>
      </c>
      <c r="V920" s="268" t="str">
        <f>+IF(H920=0,"",'Ark1'!AA2372)</f>
        <v/>
      </c>
      <c r="W920" s="269" t="str">
        <f t="shared" si="78"/>
        <v/>
      </c>
      <c r="X920" s="269" t="str">
        <f t="shared" si="79"/>
        <v/>
      </c>
      <c r="Y920" s="267" t="str">
        <f t="shared" si="80"/>
        <v/>
      </c>
      <c r="Z920" s="324"/>
    </row>
    <row r="921" spans="1:54">
      <c r="A921" s="324"/>
      <c r="B921" s="323">
        <f>+'Ark1'!C2373</f>
        <v>0</v>
      </c>
      <c r="C921" s="266">
        <f>+'Ark1'!L2373</f>
        <v>0</v>
      </c>
      <c r="D921" s="266" t="s">
        <v>34</v>
      </c>
      <c r="E921" s="266">
        <f>+'Ark1'!AP2373</f>
        <v>0</v>
      </c>
      <c r="F921" s="274" t="e">
        <f>VLOOKUP(E921,RNR!$D$2:$E$38,2)</f>
        <v>#N/A</v>
      </c>
      <c r="G921" s="266" t="str">
        <f>+IF(H921=0,"",'Ark1'!Q2373)</f>
        <v/>
      </c>
      <c r="H921" s="266">
        <f>+'Ark1'!R2373</f>
        <v>0</v>
      </c>
      <c r="I921" s="267" t="str">
        <f>+IF(H921=0,"",'Ark1'!AE2373)</f>
        <v/>
      </c>
      <c r="J921" s="267"/>
      <c r="K921" s="267" t="str">
        <f>+IF(H921=0,"",'Ark1'!AF2373)</f>
        <v/>
      </c>
      <c r="L921" s="268" t="str">
        <f>+IF(H921=0,"",'Ark1'!T2373)</f>
        <v/>
      </c>
      <c r="M921" s="267" t="str">
        <f>+IF(H921=0,"",'Ark1'!U2373)</f>
        <v/>
      </c>
      <c r="N921" s="267"/>
      <c r="O921" s="269" t="str">
        <f>+IF(H921=0,"",'Ark1'!W2373)</f>
        <v/>
      </c>
      <c r="P921" s="269" t="str">
        <f>+IF(H921=0,"",'Ark1'!X2373)</f>
        <v/>
      </c>
      <c r="Q921" s="269" t="str">
        <f>+IF(H921=0,"",'Ark1'!AG2373)</f>
        <v/>
      </c>
      <c r="R921" s="269" t="str">
        <f>+IF(H921=0,"",'Ark1'!AH2373)</f>
        <v/>
      </c>
      <c r="S921" s="269"/>
      <c r="T921" s="269"/>
      <c r="U921" s="269" t="str">
        <f>+IF(H921=0,"",'Ark1'!Y2373)</f>
        <v/>
      </c>
      <c r="V921" s="268" t="str">
        <f>+IF(H921=0,"",'Ark1'!AA2373)</f>
        <v/>
      </c>
      <c r="W921" s="269" t="str">
        <f t="shared" si="78"/>
        <v/>
      </c>
      <c r="X921" s="269" t="str">
        <f t="shared" si="79"/>
        <v/>
      </c>
      <c r="Y921" s="267" t="str">
        <f t="shared" si="80"/>
        <v/>
      </c>
      <c r="Z921" s="324"/>
    </row>
    <row r="922" spans="1:54">
      <c r="A922" s="324"/>
      <c r="B922" s="323">
        <f>+'Ark1'!C2374</f>
        <v>0</v>
      </c>
      <c r="C922" s="266">
        <f>+'Ark1'!L2374</f>
        <v>0</v>
      </c>
      <c r="D922" s="266" t="s">
        <v>34</v>
      </c>
      <c r="E922" s="266">
        <f>+'Ark1'!AP2374</f>
        <v>0</v>
      </c>
      <c r="F922" s="274" t="e">
        <f>VLOOKUP(E922,RNR!$D$2:$E$38,2)</f>
        <v>#N/A</v>
      </c>
      <c r="G922" s="266" t="str">
        <f>+IF(H922=0,"",'Ark1'!Q2374)</f>
        <v/>
      </c>
      <c r="H922" s="266">
        <f>+'Ark1'!R2374</f>
        <v>0</v>
      </c>
      <c r="I922" s="267" t="str">
        <f>+IF(H922=0,"",'Ark1'!AE2374)</f>
        <v/>
      </c>
      <c r="J922" s="267"/>
      <c r="K922" s="267" t="str">
        <f>+IF(H922=0,"",'Ark1'!AF2374)</f>
        <v/>
      </c>
      <c r="L922" s="268" t="str">
        <f>+IF(H922=0,"",'Ark1'!T2374)</f>
        <v/>
      </c>
      <c r="M922" s="267" t="str">
        <f>+IF(H922=0,"",'Ark1'!U2374)</f>
        <v/>
      </c>
      <c r="N922" s="267"/>
      <c r="O922" s="269" t="str">
        <f>+IF(H922=0,"",'Ark1'!W2374)</f>
        <v/>
      </c>
      <c r="P922" s="269" t="str">
        <f>+IF(H922=0,"",'Ark1'!X2374)</f>
        <v/>
      </c>
      <c r="Q922" s="269" t="str">
        <f>+IF(H922=0,"",'Ark1'!AG2374)</f>
        <v/>
      </c>
      <c r="R922" s="269" t="str">
        <f>+IF(H922=0,"",'Ark1'!AH2374)</f>
        <v/>
      </c>
      <c r="S922" s="269"/>
      <c r="T922" s="269"/>
      <c r="U922" s="269" t="str">
        <f>+IF(H922=0,"",'Ark1'!Y2374)</f>
        <v/>
      </c>
      <c r="V922" s="268" t="str">
        <f>+IF(H922=0,"",'Ark1'!AA2374)</f>
        <v/>
      </c>
      <c r="W922" s="269" t="str">
        <f t="shared" si="78"/>
        <v/>
      </c>
      <c r="X922" s="269" t="str">
        <f t="shared" si="79"/>
        <v/>
      </c>
      <c r="Y922" s="267" t="str">
        <f t="shared" si="80"/>
        <v/>
      </c>
      <c r="Z922" s="324"/>
    </row>
    <row r="923" spans="1:54">
      <c r="A923" s="324"/>
      <c r="B923" s="323">
        <f>+'Ark1'!C2375</f>
        <v>0</v>
      </c>
      <c r="C923" s="266">
        <f>+'Ark1'!L2375</f>
        <v>0</v>
      </c>
      <c r="D923" s="266" t="s">
        <v>34</v>
      </c>
      <c r="E923" s="266">
        <f>+'Ark1'!AP2375</f>
        <v>0</v>
      </c>
      <c r="F923" s="274" t="e">
        <f>VLOOKUP(E923,RNR!$D$2:$E$38,2)</f>
        <v>#N/A</v>
      </c>
      <c r="G923" s="266" t="str">
        <f>+IF(H923=0,"",'Ark1'!Q2375)</f>
        <v/>
      </c>
      <c r="H923" s="266">
        <f>+'Ark1'!R2375</f>
        <v>0</v>
      </c>
      <c r="I923" s="267" t="str">
        <f>+IF(H923=0,"",'Ark1'!AE2375)</f>
        <v/>
      </c>
      <c r="J923" s="267"/>
      <c r="K923" s="267" t="str">
        <f>+IF(H923=0,"",'Ark1'!AF2375)</f>
        <v/>
      </c>
      <c r="L923" s="268" t="str">
        <f>+IF(H923=0,"",'Ark1'!T2375)</f>
        <v/>
      </c>
      <c r="M923" s="267" t="str">
        <f>+IF(H923=0,"",'Ark1'!U2375)</f>
        <v/>
      </c>
      <c r="N923" s="267"/>
      <c r="O923" s="269" t="str">
        <f>+IF(H923=0,"",'Ark1'!W2375)</f>
        <v/>
      </c>
      <c r="P923" s="269" t="str">
        <f>+IF(H923=0,"",'Ark1'!X2375)</f>
        <v/>
      </c>
      <c r="Q923" s="269" t="str">
        <f>+IF(H923=0,"",'Ark1'!AG2375)</f>
        <v/>
      </c>
      <c r="R923" s="269" t="str">
        <f>+IF(H923=0,"",'Ark1'!AH2375)</f>
        <v/>
      </c>
      <c r="S923" s="269"/>
      <c r="T923" s="269"/>
      <c r="U923" s="269" t="str">
        <f>+IF(H923=0,"",'Ark1'!Y2375)</f>
        <v/>
      </c>
      <c r="V923" s="268" t="str">
        <f>+IF(H923=0,"",'Ark1'!AA2375)</f>
        <v/>
      </c>
      <c r="W923" s="269" t="str">
        <f t="shared" si="78"/>
        <v/>
      </c>
      <c r="X923" s="269" t="str">
        <f t="shared" si="79"/>
        <v/>
      </c>
      <c r="Y923" s="267" t="str">
        <f t="shared" si="80"/>
        <v/>
      </c>
      <c r="Z923" s="324"/>
    </row>
    <row r="924" spans="1:54">
      <c r="A924" s="324"/>
      <c r="B924" s="323">
        <f>+'Ark1'!C2376</f>
        <v>0</v>
      </c>
      <c r="C924" s="266">
        <f>+'Ark1'!L2376</f>
        <v>0</v>
      </c>
      <c r="D924" s="266" t="s">
        <v>34</v>
      </c>
      <c r="E924" s="266">
        <f>+'Ark1'!AP2376</f>
        <v>0</v>
      </c>
      <c r="F924" s="274" t="e">
        <f>VLOOKUP(E924,RNR!$D$2:$E$38,2)</f>
        <v>#N/A</v>
      </c>
      <c r="G924" s="266" t="str">
        <f>+IF(H924=0,"",'Ark1'!Q2376)</f>
        <v/>
      </c>
      <c r="H924" s="266">
        <f>+'Ark1'!R2376</f>
        <v>0</v>
      </c>
      <c r="I924" s="267" t="str">
        <f>+IF(H924=0,"",'Ark1'!AE2376)</f>
        <v/>
      </c>
      <c r="J924" s="267"/>
      <c r="K924" s="267" t="str">
        <f>+IF(H924=0,"",'Ark1'!AF2376)</f>
        <v/>
      </c>
      <c r="L924" s="268" t="str">
        <f>+IF(H924=0,"",'Ark1'!T2376)</f>
        <v/>
      </c>
      <c r="M924" s="267" t="str">
        <f>+IF(H924=0,"",'Ark1'!U2376)</f>
        <v/>
      </c>
      <c r="N924" s="267"/>
      <c r="O924" s="269" t="str">
        <f>+IF(H924=0,"",'Ark1'!W2376)</f>
        <v/>
      </c>
      <c r="P924" s="269" t="str">
        <f>+IF(H924=0,"",'Ark1'!X2376)</f>
        <v/>
      </c>
      <c r="Q924" s="269" t="str">
        <f>+IF(H924=0,"",'Ark1'!AG2376)</f>
        <v/>
      </c>
      <c r="R924" s="269" t="str">
        <f>+IF(H924=0,"",'Ark1'!AH2376)</f>
        <v/>
      </c>
      <c r="S924" s="269"/>
      <c r="T924" s="269"/>
      <c r="U924" s="269" t="str">
        <f>+IF(H924=0,"",'Ark1'!Y2376)</f>
        <v/>
      </c>
      <c r="V924" s="268" t="str">
        <f>+IF(H924=0,"",'Ark1'!AA2376)</f>
        <v/>
      </c>
      <c r="W924" s="269" t="str">
        <f t="shared" si="78"/>
        <v/>
      </c>
      <c r="X924" s="269" t="str">
        <f t="shared" si="79"/>
        <v/>
      </c>
      <c r="Y924" s="267" t="str">
        <f t="shared" si="80"/>
        <v/>
      </c>
      <c r="Z924" s="324"/>
    </row>
    <row r="925" spans="1:54">
      <c r="A925" s="324"/>
      <c r="B925" s="323">
        <f>+'Ark1'!C2377</f>
        <v>0</v>
      </c>
      <c r="C925" s="266">
        <f>+'Ark1'!L2377</f>
        <v>0</v>
      </c>
      <c r="D925" s="266" t="s">
        <v>34</v>
      </c>
      <c r="E925" s="266">
        <f>+'Ark1'!AP2377</f>
        <v>0</v>
      </c>
      <c r="F925" s="274" t="e">
        <f>VLOOKUP(E925,RNR!$D$2:$E$38,2)</f>
        <v>#N/A</v>
      </c>
      <c r="G925" s="266" t="str">
        <f>+IF(H925=0,"",'Ark1'!Q2377)</f>
        <v/>
      </c>
      <c r="H925" s="266">
        <f>+'Ark1'!R2377</f>
        <v>0</v>
      </c>
      <c r="I925" s="267" t="str">
        <f>+IF(H925=0,"",'Ark1'!AE2377)</f>
        <v/>
      </c>
      <c r="J925" s="267"/>
      <c r="K925" s="267" t="str">
        <f>+IF(H925=0,"",'Ark1'!AF2377)</f>
        <v/>
      </c>
      <c r="L925" s="268" t="str">
        <f>+IF(H925=0,"",'Ark1'!T2377)</f>
        <v/>
      </c>
      <c r="M925" s="267" t="str">
        <f>+IF(H925=0,"",'Ark1'!U2377)</f>
        <v/>
      </c>
      <c r="N925" s="267"/>
      <c r="O925" s="269" t="str">
        <f>+IF(H925=0,"",'Ark1'!W2377)</f>
        <v/>
      </c>
      <c r="P925" s="269" t="str">
        <f>+IF(H925=0,"",'Ark1'!X2377)</f>
        <v/>
      </c>
      <c r="Q925" s="269" t="str">
        <f>+IF(H925=0,"",'Ark1'!AG2377)</f>
        <v/>
      </c>
      <c r="R925" s="269" t="str">
        <f>+IF(H925=0,"",'Ark1'!AH2377)</f>
        <v/>
      </c>
      <c r="S925" s="269"/>
      <c r="T925" s="269"/>
      <c r="U925" s="269" t="str">
        <f>+IF(H925=0,"",'Ark1'!Y2377)</f>
        <v/>
      </c>
      <c r="V925" s="268" t="str">
        <f>+IF(H925=0,"",'Ark1'!AA2377)</f>
        <v/>
      </c>
      <c r="W925" s="269" t="str">
        <f t="shared" si="78"/>
        <v/>
      </c>
      <c r="X925" s="269" t="str">
        <f t="shared" si="79"/>
        <v/>
      </c>
      <c r="Y925" s="267" t="str">
        <f t="shared" si="80"/>
        <v/>
      </c>
      <c r="Z925" s="324"/>
    </row>
    <row r="926" spans="1:54">
      <c r="A926" s="324"/>
      <c r="B926" s="323">
        <f>+'Ark1'!C2378</f>
        <v>0</v>
      </c>
      <c r="C926" s="266">
        <f>+'Ark1'!L2378</f>
        <v>0</v>
      </c>
      <c r="D926" s="266" t="s">
        <v>34</v>
      </c>
      <c r="E926" s="266">
        <f>+'Ark1'!AP2378</f>
        <v>0</v>
      </c>
      <c r="F926" s="274" t="e">
        <f>VLOOKUP(E926,RNR!$D$2:$E$38,2)</f>
        <v>#N/A</v>
      </c>
      <c r="G926" s="266" t="str">
        <f>+IF(H926=0,"",'Ark1'!Q2378)</f>
        <v/>
      </c>
      <c r="H926" s="266">
        <f>+'Ark1'!R2378</f>
        <v>0</v>
      </c>
      <c r="I926" s="267" t="str">
        <f>+IF(H926=0,"",'Ark1'!AE2378)</f>
        <v/>
      </c>
      <c r="J926" s="267"/>
      <c r="K926" s="267" t="str">
        <f>+IF(H926=0,"",'Ark1'!AF2378)</f>
        <v/>
      </c>
      <c r="L926" s="268" t="str">
        <f>+IF(H926=0,"",'Ark1'!T2378)</f>
        <v/>
      </c>
      <c r="M926" s="267" t="str">
        <f>+IF(H926=0,"",'Ark1'!U2378)</f>
        <v/>
      </c>
      <c r="N926" s="267"/>
      <c r="O926" s="269" t="str">
        <f>+IF(H926=0,"",'Ark1'!W2378)</f>
        <v/>
      </c>
      <c r="P926" s="269" t="str">
        <f>+IF(H926=0,"",'Ark1'!X2378)</f>
        <v/>
      </c>
      <c r="Q926" s="269" t="str">
        <f>+IF(H926=0,"",'Ark1'!AG2378)</f>
        <v/>
      </c>
      <c r="R926" s="269" t="str">
        <f>+IF(H926=0,"",'Ark1'!AH2378)</f>
        <v/>
      </c>
      <c r="S926" s="269"/>
      <c r="T926" s="269"/>
      <c r="U926" s="269" t="str">
        <f>+IF(H926=0,"",'Ark1'!Y2378)</f>
        <v/>
      </c>
      <c r="V926" s="268" t="str">
        <f>+IF(H926=0,"",'Ark1'!AA2378)</f>
        <v/>
      </c>
      <c r="W926" s="269" t="str">
        <f t="shared" si="78"/>
        <v/>
      </c>
      <c r="X926" s="269" t="str">
        <f t="shared" si="79"/>
        <v/>
      </c>
      <c r="Y926" s="267" t="str">
        <f t="shared" si="80"/>
        <v/>
      </c>
      <c r="Z926" s="324"/>
    </row>
    <row r="927" spans="1:54">
      <c r="A927" s="324"/>
      <c r="B927" s="323">
        <f>+'Ark1'!C2379</f>
        <v>0</v>
      </c>
      <c r="C927" s="266">
        <f>+'Ark1'!L2379</f>
        <v>0</v>
      </c>
      <c r="D927" s="266" t="s">
        <v>34</v>
      </c>
      <c r="E927" s="266">
        <f>+'Ark1'!AP2379</f>
        <v>0</v>
      </c>
      <c r="F927" s="274" t="e">
        <f>VLOOKUP(E927,RNR!$D$2:$E$38,2)</f>
        <v>#N/A</v>
      </c>
      <c r="G927" s="266" t="str">
        <f>+IF(H927=0,"",'Ark1'!Q2379)</f>
        <v/>
      </c>
      <c r="H927" s="266">
        <f>+'Ark1'!R2379</f>
        <v>0</v>
      </c>
      <c r="I927" s="267" t="str">
        <f>+IF(H927=0,"",'Ark1'!AE2379)</f>
        <v/>
      </c>
      <c r="J927" s="267"/>
      <c r="K927" s="267" t="str">
        <f>+IF(H927=0,"",'Ark1'!AF2379)</f>
        <v/>
      </c>
      <c r="L927" s="268" t="str">
        <f>+IF(H927=0,"",'Ark1'!T2379)</f>
        <v/>
      </c>
      <c r="M927" s="267" t="str">
        <f>+IF(H927=0,"",'Ark1'!U2379)</f>
        <v/>
      </c>
      <c r="N927" s="267"/>
      <c r="O927" s="269" t="str">
        <f>+IF(H927=0,"",'Ark1'!W2379)</f>
        <v/>
      </c>
      <c r="P927" s="269" t="str">
        <f>+IF(H927=0,"",'Ark1'!X2379)</f>
        <v/>
      </c>
      <c r="Q927" s="269" t="str">
        <f>+IF(H927=0,"",'Ark1'!AG2379)</f>
        <v/>
      </c>
      <c r="R927" s="269" t="str">
        <f>+IF(H927=0,"",'Ark1'!AH2379)</f>
        <v/>
      </c>
      <c r="S927" s="269"/>
      <c r="T927" s="269"/>
      <c r="U927" s="269" t="str">
        <f>+IF(H927=0,"",'Ark1'!Y2379)</f>
        <v/>
      </c>
      <c r="V927" s="268" t="str">
        <f>+IF(H927=0,"",'Ark1'!AA2379)</f>
        <v/>
      </c>
      <c r="W927" s="269" t="str">
        <f t="shared" si="78"/>
        <v/>
      </c>
      <c r="X927" s="269" t="str">
        <f t="shared" si="79"/>
        <v/>
      </c>
      <c r="Y927" s="267" t="str">
        <f t="shared" si="80"/>
        <v/>
      </c>
      <c r="Z927" s="324"/>
    </row>
    <row r="928" spans="1:54">
      <c r="A928" s="324"/>
      <c r="B928" s="323">
        <f>+'Ark1'!C2380</f>
        <v>0</v>
      </c>
      <c r="C928" s="266">
        <f>+'Ark1'!L2380</f>
        <v>0</v>
      </c>
      <c r="D928" s="266" t="s">
        <v>34</v>
      </c>
      <c r="E928" s="266">
        <f>+'Ark1'!AP2380</f>
        <v>0</v>
      </c>
      <c r="F928" s="274" t="e">
        <f>VLOOKUP(E928,RNR!$D$2:$E$38,2)</f>
        <v>#N/A</v>
      </c>
      <c r="G928" s="266" t="str">
        <f>+IF(H928=0,"",'Ark1'!Q2380)</f>
        <v/>
      </c>
      <c r="H928" s="266">
        <f>+'Ark1'!R2380</f>
        <v>0</v>
      </c>
      <c r="I928" s="267" t="str">
        <f>+IF(H928=0,"",'Ark1'!AE2380)</f>
        <v/>
      </c>
      <c r="J928" s="267"/>
      <c r="K928" s="267" t="str">
        <f>+IF(H928=0,"",'Ark1'!AF2380)</f>
        <v/>
      </c>
      <c r="L928" s="268" t="str">
        <f>+IF(H928=0,"",'Ark1'!T2380)</f>
        <v/>
      </c>
      <c r="M928" s="267" t="str">
        <f>+IF(H928=0,"",'Ark1'!U2380)</f>
        <v/>
      </c>
      <c r="N928" s="267"/>
      <c r="O928" s="269" t="str">
        <f>+IF(H928=0,"",'Ark1'!W2380)</f>
        <v/>
      </c>
      <c r="P928" s="269" t="str">
        <f>+IF(H928=0,"",'Ark1'!X2380)</f>
        <v/>
      </c>
      <c r="Q928" s="269" t="str">
        <f>+IF(H928=0,"",'Ark1'!AG2380)</f>
        <v/>
      </c>
      <c r="R928" s="269" t="str">
        <f>+IF(H928=0,"",'Ark1'!AH2380)</f>
        <v/>
      </c>
      <c r="S928" s="269"/>
      <c r="T928" s="269"/>
      <c r="U928" s="269" t="str">
        <f>+IF(H928=0,"",'Ark1'!Y2380)</f>
        <v/>
      </c>
      <c r="V928" s="268" t="str">
        <f>+IF(H928=0,"",'Ark1'!AA2380)</f>
        <v/>
      </c>
      <c r="W928" s="269" t="str">
        <f t="shared" si="78"/>
        <v/>
      </c>
      <c r="X928" s="269" t="str">
        <f t="shared" si="79"/>
        <v/>
      </c>
      <c r="Y928" s="267" t="str">
        <f t="shared" si="80"/>
        <v/>
      </c>
      <c r="Z928" s="324"/>
    </row>
    <row r="929" spans="1:26">
      <c r="A929" s="324"/>
      <c r="B929" s="323">
        <f>+'Ark1'!C2381</f>
        <v>0</v>
      </c>
      <c r="C929" s="266">
        <f>+'Ark1'!L2381</f>
        <v>0</v>
      </c>
      <c r="D929" s="266" t="s">
        <v>34</v>
      </c>
      <c r="E929" s="266">
        <f>+'Ark1'!AP2381</f>
        <v>0</v>
      </c>
      <c r="F929" s="274" t="e">
        <f>VLOOKUP(E929,RNR!$D$2:$E$38,2)</f>
        <v>#N/A</v>
      </c>
      <c r="G929" s="266" t="str">
        <f>+IF(H929=0,"",'Ark1'!Q2381)</f>
        <v/>
      </c>
      <c r="H929" s="266">
        <f>+'Ark1'!R2381</f>
        <v>0</v>
      </c>
      <c r="I929" s="267" t="str">
        <f>+IF(H929=0,"",'Ark1'!AE2381)</f>
        <v/>
      </c>
      <c r="J929" s="267"/>
      <c r="K929" s="267" t="str">
        <f>+IF(H929=0,"",'Ark1'!AF2381)</f>
        <v/>
      </c>
      <c r="L929" s="268" t="str">
        <f>+IF(H929=0,"",'Ark1'!T2381)</f>
        <v/>
      </c>
      <c r="M929" s="267" t="str">
        <f>+IF(H929=0,"",'Ark1'!U2381)</f>
        <v/>
      </c>
      <c r="N929" s="267"/>
      <c r="O929" s="269" t="str">
        <f>+IF(H929=0,"",'Ark1'!W2381)</f>
        <v/>
      </c>
      <c r="P929" s="269" t="str">
        <f>+IF(H929=0,"",'Ark1'!X2381)</f>
        <v/>
      </c>
      <c r="Q929" s="269" t="str">
        <f>+IF(H929=0,"",'Ark1'!AG2381)</f>
        <v/>
      </c>
      <c r="R929" s="269" t="str">
        <f>+IF(H929=0,"",'Ark1'!AH2381)</f>
        <v/>
      </c>
      <c r="S929" s="269"/>
      <c r="T929" s="269"/>
      <c r="U929" s="269" t="str">
        <f>+IF(H929=0,"",'Ark1'!Y2381)</f>
        <v/>
      </c>
      <c r="V929" s="268" t="str">
        <f>+IF(H929=0,"",'Ark1'!AA2381)</f>
        <v/>
      </c>
      <c r="W929" s="269" t="str">
        <f t="shared" si="78"/>
        <v/>
      </c>
      <c r="X929" s="269" t="str">
        <f t="shared" si="79"/>
        <v/>
      </c>
      <c r="Y929" s="267" t="str">
        <f t="shared" si="80"/>
        <v/>
      </c>
      <c r="Z929" s="324"/>
    </row>
    <row r="930" spans="1:26">
      <c r="A930" s="324"/>
      <c r="B930" s="323">
        <f>+'Ark1'!C2382</f>
        <v>0</v>
      </c>
      <c r="C930" s="266">
        <f>+'Ark1'!L2382</f>
        <v>0</v>
      </c>
      <c r="D930" s="266" t="s">
        <v>34</v>
      </c>
      <c r="E930" s="266">
        <f>+'Ark1'!AP2382</f>
        <v>0</v>
      </c>
      <c r="F930" s="274" t="e">
        <f>VLOOKUP(E930,RNR!$D$2:$E$38,2)</f>
        <v>#N/A</v>
      </c>
      <c r="G930" s="266" t="str">
        <f>+IF(H930=0,"",'Ark1'!Q2382)</f>
        <v/>
      </c>
      <c r="H930" s="266">
        <f>+'Ark1'!R2382</f>
        <v>0</v>
      </c>
      <c r="I930" s="267" t="str">
        <f>+IF(H930=0,"",'Ark1'!AE2382)</f>
        <v/>
      </c>
      <c r="J930" s="267"/>
      <c r="K930" s="267" t="str">
        <f>+IF(H930=0,"",'Ark1'!AF2382)</f>
        <v/>
      </c>
      <c r="L930" s="268" t="str">
        <f>+IF(H930=0,"",'Ark1'!T2382)</f>
        <v/>
      </c>
      <c r="M930" s="267" t="str">
        <f>+IF(H930=0,"",'Ark1'!U2382)</f>
        <v/>
      </c>
      <c r="N930" s="267"/>
      <c r="O930" s="269" t="str">
        <f>+IF(H930=0,"",'Ark1'!W2382)</f>
        <v/>
      </c>
      <c r="P930" s="269" t="str">
        <f>+IF(H930=0,"",'Ark1'!X2382)</f>
        <v/>
      </c>
      <c r="Q930" s="269" t="str">
        <f>+IF(H930=0,"",'Ark1'!AG2382)</f>
        <v/>
      </c>
      <c r="R930" s="269" t="str">
        <f>+IF(H930=0,"",'Ark1'!AH2382)</f>
        <v/>
      </c>
      <c r="S930" s="269"/>
      <c r="T930" s="269"/>
      <c r="U930" s="269" t="str">
        <f>+IF(H930=0,"",'Ark1'!Y2382)</f>
        <v/>
      </c>
      <c r="V930" s="268" t="str">
        <f>+IF(H930=0,"",'Ark1'!AA2382)</f>
        <v/>
      </c>
      <c r="W930" s="269" t="str">
        <f t="shared" si="78"/>
        <v/>
      </c>
      <c r="X930" s="269" t="str">
        <f t="shared" si="79"/>
        <v/>
      </c>
      <c r="Y930" s="267" t="str">
        <f t="shared" si="80"/>
        <v/>
      </c>
      <c r="Z930" s="324"/>
    </row>
    <row r="931" spans="1:26">
      <c r="A931" s="324"/>
      <c r="B931" s="323">
        <f>+'Ark1'!C2383</f>
        <v>0</v>
      </c>
      <c r="C931" s="266">
        <f>+'Ark1'!L2383</f>
        <v>0</v>
      </c>
      <c r="D931" s="266" t="s">
        <v>34</v>
      </c>
      <c r="E931" s="266">
        <f>+'Ark1'!AP2383</f>
        <v>0</v>
      </c>
      <c r="F931" s="274" t="e">
        <f>VLOOKUP(E931,RNR!$D$2:$E$38,2)</f>
        <v>#N/A</v>
      </c>
      <c r="G931" s="266" t="str">
        <f>+IF(H931=0,"",'Ark1'!Q2383)</f>
        <v/>
      </c>
      <c r="H931" s="266">
        <f>+'Ark1'!R2383</f>
        <v>0</v>
      </c>
      <c r="I931" s="267" t="str">
        <f>+IF(H931=0,"",'Ark1'!AE2383)</f>
        <v/>
      </c>
      <c r="J931" s="267"/>
      <c r="K931" s="267" t="str">
        <f>+IF(H931=0,"",'Ark1'!AF2383)</f>
        <v/>
      </c>
      <c r="L931" s="268" t="str">
        <f>+IF(H931=0,"",'Ark1'!T2383)</f>
        <v/>
      </c>
      <c r="M931" s="267" t="str">
        <f>+IF(H931=0,"",'Ark1'!U2383)</f>
        <v/>
      </c>
      <c r="N931" s="267"/>
      <c r="O931" s="269" t="str">
        <f>+IF(H931=0,"",'Ark1'!W2383)</f>
        <v/>
      </c>
      <c r="P931" s="269" t="str">
        <f>+IF(H931=0,"",'Ark1'!X2383)</f>
        <v/>
      </c>
      <c r="Q931" s="269" t="str">
        <f>+IF(H931=0,"",'Ark1'!AG2383)</f>
        <v/>
      </c>
      <c r="R931" s="269" t="str">
        <f>+IF(H931=0,"",'Ark1'!AH2383)</f>
        <v/>
      </c>
      <c r="S931" s="269"/>
      <c r="T931" s="269"/>
      <c r="U931" s="269" t="str">
        <f>+IF(H931=0,"",'Ark1'!Y2383)</f>
        <v/>
      </c>
      <c r="V931" s="268" t="str">
        <f>+IF(H931=0,"",'Ark1'!AA2383)</f>
        <v/>
      </c>
      <c r="W931" s="269" t="str">
        <f t="shared" si="78"/>
        <v/>
      </c>
      <c r="X931" s="269" t="str">
        <f t="shared" si="79"/>
        <v/>
      </c>
      <c r="Y931" s="267" t="str">
        <f t="shared" si="80"/>
        <v/>
      </c>
      <c r="Z931" s="324"/>
    </row>
    <row r="932" spans="1:26">
      <c r="A932" s="324"/>
      <c r="B932" s="323">
        <f>+'Ark1'!C2384</f>
        <v>0</v>
      </c>
      <c r="C932" s="266">
        <f>+'Ark1'!L2384</f>
        <v>0</v>
      </c>
      <c r="D932" s="266" t="s">
        <v>34</v>
      </c>
      <c r="E932" s="266">
        <f>+'Ark1'!AP2384</f>
        <v>0</v>
      </c>
      <c r="F932" s="274" t="e">
        <f>VLOOKUP(E932,RNR!$D$2:$E$38,2)</f>
        <v>#N/A</v>
      </c>
      <c r="G932" s="266" t="str">
        <f>+IF(H932=0,"",'Ark1'!Q2384)</f>
        <v/>
      </c>
      <c r="H932" s="266">
        <f>+'Ark1'!R2384</f>
        <v>0</v>
      </c>
      <c r="I932" s="267" t="str">
        <f>+IF(H932=0,"",'Ark1'!AE2384)</f>
        <v/>
      </c>
      <c r="J932" s="267"/>
      <c r="K932" s="267" t="str">
        <f>+IF(H932=0,"",'Ark1'!AF2384)</f>
        <v/>
      </c>
      <c r="L932" s="268" t="str">
        <f>+IF(H932=0,"",'Ark1'!T2384)</f>
        <v/>
      </c>
      <c r="M932" s="267" t="str">
        <f>+IF(H932=0,"",'Ark1'!U2384)</f>
        <v/>
      </c>
      <c r="N932" s="267"/>
      <c r="O932" s="269" t="str">
        <f>+IF(H932=0,"",'Ark1'!W2384)</f>
        <v/>
      </c>
      <c r="P932" s="269" t="str">
        <f>+IF(H932=0,"",'Ark1'!X2384)</f>
        <v/>
      </c>
      <c r="Q932" s="269" t="str">
        <f>+IF(H932=0,"",'Ark1'!AG2384)</f>
        <v/>
      </c>
      <c r="R932" s="269" t="str">
        <f>+IF(H932=0,"",'Ark1'!AH2384)</f>
        <v/>
      </c>
      <c r="S932" s="269"/>
      <c r="T932" s="269"/>
      <c r="U932" s="269" t="str">
        <f>+IF(H932=0,"",'Ark1'!Y2384)</f>
        <v/>
      </c>
      <c r="V932" s="268" t="str">
        <f>+IF(H932=0,"",'Ark1'!AA2384)</f>
        <v/>
      </c>
      <c r="W932" s="269" t="str">
        <f t="shared" si="78"/>
        <v/>
      </c>
      <c r="X932" s="269" t="str">
        <f t="shared" si="79"/>
        <v/>
      </c>
      <c r="Y932" s="267" t="str">
        <f t="shared" si="80"/>
        <v/>
      </c>
      <c r="Z932" s="324"/>
    </row>
    <row r="933" spans="1:26">
      <c r="A933" s="324"/>
      <c r="B933" s="323">
        <f>+'Ark1'!C2385</f>
        <v>0</v>
      </c>
      <c r="C933" s="266">
        <f>+'Ark1'!L2385</f>
        <v>0</v>
      </c>
      <c r="D933" s="266" t="s">
        <v>34</v>
      </c>
      <c r="E933" s="266">
        <f>+'Ark1'!AP2385</f>
        <v>0</v>
      </c>
      <c r="F933" s="274" t="e">
        <f>VLOOKUP(E933,RNR!$D$2:$E$38,2)</f>
        <v>#N/A</v>
      </c>
      <c r="G933" s="266" t="str">
        <f>+IF(H933=0,"",'Ark1'!Q2385)</f>
        <v/>
      </c>
      <c r="H933" s="266">
        <f>+'Ark1'!R2385</f>
        <v>0</v>
      </c>
      <c r="I933" s="267" t="str">
        <f>+IF(H933=0,"",'Ark1'!AE2385)</f>
        <v/>
      </c>
      <c r="J933" s="267"/>
      <c r="K933" s="267" t="str">
        <f>+IF(H933=0,"",'Ark1'!AF2385)</f>
        <v/>
      </c>
      <c r="L933" s="268" t="str">
        <f>+IF(H933=0,"",'Ark1'!T2385)</f>
        <v/>
      </c>
      <c r="M933" s="267" t="str">
        <f>+IF(H933=0,"",'Ark1'!U2385)</f>
        <v/>
      </c>
      <c r="N933" s="267"/>
      <c r="O933" s="269" t="str">
        <f>+IF(H933=0,"",'Ark1'!W2385)</f>
        <v/>
      </c>
      <c r="P933" s="269" t="str">
        <f>+IF(H933=0,"",'Ark1'!X2385)</f>
        <v/>
      </c>
      <c r="Q933" s="269" t="str">
        <f>+IF(H933=0,"",'Ark1'!AG2385)</f>
        <v/>
      </c>
      <c r="R933" s="269" t="str">
        <f>+IF(H933=0,"",'Ark1'!AH2385)</f>
        <v/>
      </c>
      <c r="S933" s="269"/>
      <c r="T933" s="269"/>
      <c r="U933" s="269" t="str">
        <f>+IF(H933=0,"",'Ark1'!Y2385)</f>
        <v/>
      </c>
      <c r="V933" s="268" t="str">
        <f>+IF(H933=0,"",'Ark1'!AA2385)</f>
        <v/>
      </c>
      <c r="W933" s="269" t="str">
        <f t="shared" si="78"/>
        <v/>
      </c>
      <c r="X933" s="269" t="str">
        <f t="shared" si="79"/>
        <v/>
      </c>
      <c r="Y933" s="267" t="str">
        <f t="shared" si="80"/>
        <v/>
      </c>
      <c r="Z933" s="324"/>
    </row>
    <row r="934" spans="1:26">
      <c r="A934" s="324"/>
      <c r="B934" s="323">
        <f>+'Ark1'!C2386</f>
        <v>0</v>
      </c>
      <c r="C934" s="266">
        <f>+'Ark1'!L2386</f>
        <v>0</v>
      </c>
      <c r="D934" s="266" t="s">
        <v>34</v>
      </c>
      <c r="E934" s="266">
        <f>+'Ark1'!AP2386</f>
        <v>0</v>
      </c>
      <c r="F934" s="274" t="e">
        <f>VLOOKUP(E934,RNR!$D$2:$E$38,2)</f>
        <v>#N/A</v>
      </c>
      <c r="G934" s="266" t="str">
        <f>+IF(H934=0,"",'Ark1'!Q2386)</f>
        <v/>
      </c>
      <c r="H934" s="266">
        <f>+'Ark1'!R2386</f>
        <v>0</v>
      </c>
      <c r="I934" s="267" t="str">
        <f>+IF(H934=0,"",'Ark1'!AE2386)</f>
        <v/>
      </c>
      <c r="J934" s="267"/>
      <c r="K934" s="267" t="str">
        <f>+IF(H934=0,"",'Ark1'!AF2386)</f>
        <v/>
      </c>
      <c r="L934" s="268" t="str">
        <f>+IF(H934=0,"",'Ark1'!T2386)</f>
        <v/>
      </c>
      <c r="M934" s="267" t="str">
        <f>+IF(H934=0,"",'Ark1'!U2386)</f>
        <v/>
      </c>
      <c r="N934" s="267"/>
      <c r="O934" s="269" t="str">
        <f>+IF(H934=0,"",'Ark1'!W2386)</f>
        <v/>
      </c>
      <c r="P934" s="269" t="str">
        <f>+IF(H934=0,"",'Ark1'!X2386)</f>
        <v/>
      </c>
      <c r="Q934" s="269" t="str">
        <f>+IF(H934=0,"",'Ark1'!AG2386)</f>
        <v/>
      </c>
      <c r="R934" s="269" t="str">
        <f>+IF(H934=0,"",'Ark1'!AH2386)</f>
        <v/>
      </c>
      <c r="S934" s="269"/>
      <c r="T934" s="269"/>
      <c r="U934" s="269" t="str">
        <f>+IF(H934=0,"",'Ark1'!Y2386)</f>
        <v/>
      </c>
      <c r="V934" s="268" t="str">
        <f>+IF(H934=0,"",'Ark1'!AA2386)</f>
        <v/>
      </c>
      <c r="W934" s="269" t="str">
        <f t="shared" si="78"/>
        <v/>
      </c>
      <c r="X934" s="269" t="str">
        <f t="shared" si="79"/>
        <v/>
      </c>
      <c r="Y934" s="267" t="str">
        <f t="shared" si="80"/>
        <v/>
      </c>
      <c r="Z934" s="324"/>
    </row>
    <row r="935" spans="1:26">
      <c r="A935" s="324"/>
      <c r="B935" s="323">
        <f>+'Ark1'!C2387</f>
        <v>0</v>
      </c>
      <c r="C935" s="266">
        <f>+'Ark1'!L2387</f>
        <v>0</v>
      </c>
      <c r="D935" s="266" t="s">
        <v>34</v>
      </c>
      <c r="E935" s="266">
        <f>+'Ark1'!AP2387</f>
        <v>0</v>
      </c>
      <c r="F935" s="274" t="e">
        <f>VLOOKUP(E935,RNR!$D$2:$E$38,2)</f>
        <v>#N/A</v>
      </c>
      <c r="G935" s="266" t="str">
        <f>+IF(H935=0,"",'Ark1'!Q2387)</f>
        <v/>
      </c>
      <c r="H935" s="266">
        <f>+'Ark1'!R2387</f>
        <v>0</v>
      </c>
      <c r="I935" s="267" t="str">
        <f>+IF(H935=0,"",'Ark1'!AE2387)</f>
        <v/>
      </c>
      <c r="J935" s="267"/>
      <c r="K935" s="267" t="str">
        <f>+IF(H935=0,"",'Ark1'!AF2387)</f>
        <v/>
      </c>
      <c r="L935" s="268" t="str">
        <f>+IF(H935=0,"",'Ark1'!T2387)</f>
        <v/>
      </c>
      <c r="M935" s="267" t="str">
        <f>+IF(H935=0,"",'Ark1'!U2387)</f>
        <v/>
      </c>
      <c r="N935" s="267"/>
      <c r="O935" s="269" t="str">
        <f>+IF(H935=0,"",'Ark1'!W2387)</f>
        <v/>
      </c>
      <c r="P935" s="269" t="str">
        <f>+IF(H935=0,"",'Ark1'!X2387)</f>
        <v/>
      </c>
      <c r="Q935" s="269" t="str">
        <f>+IF(H935=0,"",'Ark1'!AG2387)</f>
        <v/>
      </c>
      <c r="R935" s="269" t="str">
        <f>+IF(H935=0,"",'Ark1'!AH2387)</f>
        <v/>
      </c>
      <c r="S935" s="269"/>
      <c r="T935" s="269"/>
      <c r="U935" s="269" t="str">
        <f>+IF(H935=0,"",'Ark1'!Y2387)</f>
        <v/>
      </c>
      <c r="V935" s="268" t="str">
        <f>+IF(H935=0,"",'Ark1'!AA2387)</f>
        <v/>
      </c>
      <c r="W935" s="269" t="str">
        <f t="shared" si="78"/>
        <v/>
      </c>
      <c r="X935" s="269" t="str">
        <f t="shared" si="79"/>
        <v/>
      </c>
      <c r="Y935" s="267" t="str">
        <f t="shared" si="80"/>
        <v/>
      </c>
      <c r="Z935" s="324"/>
    </row>
    <row r="936" spans="1:26">
      <c r="A936" s="324"/>
      <c r="B936" s="323">
        <f>+'Ark1'!C2388</f>
        <v>0</v>
      </c>
      <c r="C936" s="266">
        <f>+'Ark1'!L2388</f>
        <v>0</v>
      </c>
      <c r="D936" s="266" t="s">
        <v>34</v>
      </c>
      <c r="E936" s="266">
        <f>+'Ark1'!AP2388</f>
        <v>0</v>
      </c>
      <c r="F936" s="274" t="e">
        <f>VLOOKUP(E936,RNR!$D$2:$E$38,2)</f>
        <v>#N/A</v>
      </c>
      <c r="G936" s="266" t="str">
        <f>+IF(H936=0,"",'Ark1'!Q2388)</f>
        <v/>
      </c>
      <c r="H936" s="266">
        <f>+'Ark1'!R2388</f>
        <v>0</v>
      </c>
      <c r="I936" s="267" t="str">
        <f>+IF(H936=0,"",'Ark1'!AE2388)</f>
        <v/>
      </c>
      <c r="J936" s="267"/>
      <c r="K936" s="267" t="str">
        <f>+IF(H936=0,"",'Ark1'!AF2388)</f>
        <v/>
      </c>
      <c r="L936" s="268" t="str">
        <f>+IF(H936=0,"",'Ark1'!T2388)</f>
        <v/>
      </c>
      <c r="M936" s="267" t="str">
        <f>+IF(H936=0,"",'Ark1'!U2388)</f>
        <v/>
      </c>
      <c r="N936" s="267"/>
      <c r="O936" s="269" t="str">
        <f>+IF(H936=0,"",'Ark1'!W2388)</f>
        <v/>
      </c>
      <c r="P936" s="269" t="str">
        <f>+IF(H936=0,"",'Ark1'!X2388)</f>
        <v/>
      </c>
      <c r="Q936" s="269" t="str">
        <f>+IF(H936=0,"",'Ark1'!AG2388)</f>
        <v/>
      </c>
      <c r="R936" s="269" t="str">
        <f>+IF(H936=0,"",'Ark1'!AH2388)</f>
        <v/>
      </c>
      <c r="S936" s="269"/>
      <c r="T936" s="269"/>
      <c r="U936" s="269" t="str">
        <f>+IF(H936=0,"",'Ark1'!Y2388)</f>
        <v/>
      </c>
      <c r="V936" s="268" t="str">
        <f>+IF(H936=0,"",'Ark1'!AA2388)</f>
        <v/>
      </c>
      <c r="W936" s="269" t="str">
        <f t="shared" si="78"/>
        <v/>
      </c>
      <c r="X936" s="269" t="str">
        <f t="shared" si="79"/>
        <v/>
      </c>
      <c r="Y936" s="267" t="str">
        <f t="shared" si="80"/>
        <v/>
      </c>
      <c r="Z936" s="324"/>
    </row>
    <row r="937" spans="1:26">
      <c r="A937" s="324"/>
      <c r="B937" s="323">
        <f>+'Ark1'!C2389</f>
        <v>0</v>
      </c>
      <c r="C937" s="266">
        <f>+'Ark1'!L2389</f>
        <v>0</v>
      </c>
      <c r="D937" s="266" t="s">
        <v>34</v>
      </c>
      <c r="E937" s="266">
        <f>+'Ark1'!AP2389</f>
        <v>0</v>
      </c>
      <c r="F937" s="274" t="e">
        <f>VLOOKUP(E937,RNR!$D$2:$E$38,2)</f>
        <v>#N/A</v>
      </c>
      <c r="G937" s="266" t="str">
        <f>+IF(H937=0,"",'Ark1'!Q2389)</f>
        <v/>
      </c>
      <c r="H937" s="266">
        <f>+'Ark1'!R2389</f>
        <v>0</v>
      </c>
      <c r="I937" s="267" t="str">
        <f>+IF(H937=0,"",'Ark1'!AE2389)</f>
        <v/>
      </c>
      <c r="J937" s="267"/>
      <c r="K937" s="267" t="str">
        <f>+IF(H937=0,"",'Ark1'!AF2389)</f>
        <v/>
      </c>
      <c r="L937" s="268" t="str">
        <f>+IF(H937=0,"",'Ark1'!T2389)</f>
        <v/>
      </c>
      <c r="M937" s="267" t="str">
        <f>+IF(H937=0,"",'Ark1'!U2389)</f>
        <v/>
      </c>
      <c r="N937" s="267"/>
      <c r="O937" s="269" t="str">
        <f>+IF(H937=0,"",'Ark1'!W2389)</f>
        <v/>
      </c>
      <c r="P937" s="269" t="str">
        <f>+IF(H937=0,"",'Ark1'!X2389)</f>
        <v/>
      </c>
      <c r="Q937" s="269" t="str">
        <f>+IF(H937=0,"",'Ark1'!AG2389)</f>
        <v/>
      </c>
      <c r="R937" s="269" t="str">
        <f>+IF(H937=0,"",'Ark1'!AH2389)</f>
        <v/>
      </c>
      <c r="S937" s="269"/>
      <c r="T937" s="269"/>
      <c r="U937" s="269" t="str">
        <f>+IF(H937=0,"",'Ark1'!Y2389)</f>
        <v/>
      </c>
      <c r="V937" s="268" t="str">
        <f>+IF(H937=0,"",'Ark1'!AA2389)</f>
        <v/>
      </c>
      <c r="W937" s="269" t="str">
        <f t="shared" si="78"/>
        <v/>
      </c>
      <c r="X937" s="269" t="str">
        <f t="shared" si="79"/>
        <v/>
      </c>
      <c r="Y937" s="267" t="str">
        <f t="shared" si="80"/>
        <v/>
      </c>
      <c r="Z937" s="324"/>
    </row>
    <row r="938" spans="1:26">
      <c r="A938" s="324"/>
      <c r="B938" s="323">
        <f>+'Ark1'!C2390</f>
        <v>0</v>
      </c>
      <c r="C938" s="266">
        <f>+'Ark1'!L2390</f>
        <v>0</v>
      </c>
      <c r="D938" s="266" t="s">
        <v>34</v>
      </c>
      <c r="E938" s="266">
        <f>+'Ark1'!AP2390</f>
        <v>0</v>
      </c>
      <c r="F938" s="274" t="e">
        <f>VLOOKUP(E938,RNR!$D$2:$E$38,2)</f>
        <v>#N/A</v>
      </c>
      <c r="G938" s="266" t="str">
        <f>+IF(H938=0,"",'Ark1'!Q2390)</f>
        <v/>
      </c>
      <c r="H938" s="266">
        <f>+'Ark1'!R2390</f>
        <v>0</v>
      </c>
      <c r="I938" s="267" t="str">
        <f>+IF(H938=0,"",'Ark1'!AE2390)</f>
        <v/>
      </c>
      <c r="J938" s="267"/>
      <c r="K938" s="267" t="str">
        <f>+IF(H938=0,"",'Ark1'!AF2390)</f>
        <v/>
      </c>
      <c r="L938" s="268" t="str">
        <f>+IF(H938=0,"",'Ark1'!T2390)</f>
        <v/>
      </c>
      <c r="M938" s="267" t="str">
        <f>+IF(H938=0,"",'Ark1'!U2390)</f>
        <v/>
      </c>
      <c r="N938" s="267"/>
      <c r="O938" s="269" t="str">
        <f>+IF(H938=0,"",'Ark1'!W2390)</f>
        <v/>
      </c>
      <c r="P938" s="269" t="str">
        <f>+IF(H938=0,"",'Ark1'!X2390)</f>
        <v/>
      </c>
      <c r="Q938" s="269" t="str">
        <f>+IF(H938=0,"",'Ark1'!AG2390)</f>
        <v/>
      </c>
      <c r="R938" s="269" t="str">
        <f>+IF(H938=0,"",'Ark1'!AH2390)</f>
        <v/>
      </c>
      <c r="S938" s="269"/>
      <c r="T938" s="269"/>
      <c r="U938" s="269" t="str">
        <f>+IF(H938=0,"",'Ark1'!Y2390)</f>
        <v/>
      </c>
      <c r="V938" s="268" t="str">
        <f>+IF(H938=0,"",'Ark1'!AA2390)</f>
        <v/>
      </c>
      <c r="W938" s="269" t="str">
        <f t="shared" si="78"/>
        <v/>
      </c>
      <c r="X938" s="269" t="str">
        <f t="shared" si="79"/>
        <v/>
      </c>
      <c r="Y938" s="267" t="str">
        <f t="shared" si="80"/>
        <v/>
      </c>
      <c r="Z938" s="324"/>
    </row>
    <row r="939" spans="1:26">
      <c r="A939" s="324"/>
      <c r="B939" s="323">
        <f>+'Ark1'!C2391</f>
        <v>0</v>
      </c>
      <c r="C939" s="266">
        <f>+'Ark1'!L2391</f>
        <v>0</v>
      </c>
      <c r="D939" s="266" t="s">
        <v>34</v>
      </c>
      <c r="E939" s="266">
        <f>+'Ark1'!AP2391</f>
        <v>0</v>
      </c>
      <c r="F939" s="274" t="e">
        <f>VLOOKUP(E939,RNR!$D$2:$E$38,2)</f>
        <v>#N/A</v>
      </c>
      <c r="G939" s="266" t="str">
        <f>+IF(H939=0,"",'Ark1'!Q2391)</f>
        <v/>
      </c>
      <c r="H939" s="266">
        <f>+'Ark1'!R2391</f>
        <v>0</v>
      </c>
      <c r="I939" s="267" t="str">
        <f>+IF(H939=0,"",'Ark1'!AE2391)</f>
        <v/>
      </c>
      <c r="J939" s="267"/>
      <c r="K939" s="267" t="str">
        <f>+IF(H939=0,"",'Ark1'!AF2391)</f>
        <v/>
      </c>
      <c r="L939" s="268" t="str">
        <f>+IF(H939=0,"",'Ark1'!T2391)</f>
        <v/>
      </c>
      <c r="M939" s="267" t="str">
        <f>+IF(H939=0,"",'Ark1'!U2391)</f>
        <v/>
      </c>
      <c r="N939" s="267"/>
      <c r="O939" s="269" t="str">
        <f>+IF(H939=0,"",'Ark1'!W2391)</f>
        <v/>
      </c>
      <c r="P939" s="269" t="str">
        <f>+IF(H939=0,"",'Ark1'!X2391)</f>
        <v/>
      </c>
      <c r="Q939" s="269" t="str">
        <f>+IF(H939=0,"",'Ark1'!AG2391)</f>
        <v/>
      </c>
      <c r="R939" s="269" t="str">
        <f>+IF(H939=0,"",'Ark1'!AH2391)</f>
        <v/>
      </c>
      <c r="S939" s="269"/>
      <c r="T939" s="269"/>
      <c r="U939" s="269" t="str">
        <f>+IF(H939=0,"",'Ark1'!Y2391)</f>
        <v/>
      </c>
      <c r="V939" s="268" t="str">
        <f>+IF(H939=0,"",'Ark1'!AA2391)</f>
        <v/>
      </c>
      <c r="W939" s="269" t="str">
        <f t="shared" si="78"/>
        <v/>
      </c>
      <c r="X939" s="269" t="str">
        <f t="shared" si="79"/>
        <v/>
      </c>
      <c r="Y939" s="267" t="str">
        <f t="shared" si="80"/>
        <v/>
      </c>
      <c r="Z939" s="324"/>
    </row>
    <row r="940" spans="1:26">
      <c r="A940" s="324"/>
      <c r="B940" s="323">
        <f>+'Ark1'!C2392</f>
        <v>0</v>
      </c>
      <c r="C940" s="266">
        <f>+'Ark1'!L2392</f>
        <v>0</v>
      </c>
      <c r="D940" s="266" t="s">
        <v>34</v>
      </c>
      <c r="E940" s="266">
        <f>+'Ark1'!AP2392</f>
        <v>0</v>
      </c>
      <c r="F940" s="274" t="e">
        <f>VLOOKUP(E940,RNR!$D$2:$E$38,2)</f>
        <v>#N/A</v>
      </c>
      <c r="G940" s="266" t="str">
        <f>+IF(H940=0,"",'Ark1'!Q2392)</f>
        <v/>
      </c>
      <c r="H940" s="266">
        <f>+'Ark1'!R2392</f>
        <v>0</v>
      </c>
      <c r="I940" s="267" t="str">
        <f>+IF(H940=0,"",'Ark1'!AE2392)</f>
        <v/>
      </c>
      <c r="J940" s="267"/>
      <c r="K940" s="267" t="str">
        <f>+IF(H940=0,"",'Ark1'!AF2392)</f>
        <v/>
      </c>
      <c r="L940" s="268" t="str">
        <f>+IF(H940=0,"",'Ark1'!T2392)</f>
        <v/>
      </c>
      <c r="M940" s="267" t="str">
        <f>+IF(H940=0,"",'Ark1'!U2392)</f>
        <v/>
      </c>
      <c r="N940" s="267"/>
      <c r="O940" s="269" t="str">
        <f>+IF(H940=0,"",'Ark1'!W2392)</f>
        <v/>
      </c>
      <c r="P940" s="269" t="str">
        <f>+IF(H940=0,"",'Ark1'!X2392)</f>
        <v/>
      </c>
      <c r="Q940" s="269" t="str">
        <f>+IF(H940=0,"",'Ark1'!AG2392)</f>
        <v/>
      </c>
      <c r="R940" s="269" t="str">
        <f>+IF(H940=0,"",'Ark1'!AH2392)</f>
        <v/>
      </c>
      <c r="S940" s="269"/>
      <c r="T940" s="269"/>
      <c r="U940" s="269" t="str">
        <f>+IF(H940=0,"",'Ark1'!Y2392)</f>
        <v/>
      </c>
      <c r="V940" s="268" t="str">
        <f>+IF(H940=0,"",'Ark1'!AA2392)</f>
        <v/>
      </c>
      <c r="W940" s="269" t="str">
        <f t="shared" si="78"/>
        <v/>
      </c>
      <c r="X940" s="269" t="str">
        <f t="shared" si="79"/>
        <v/>
      </c>
      <c r="Y940" s="267" t="str">
        <f t="shared" si="80"/>
        <v/>
      </c>
      <c r="Z940" s="324"/>
    </row>
    <row r="941" spans="1:26">
      <c r="A941" s="324"/>
      <c r="B941" s="323">
        <f>+'Ark1'!C2393</f>
        <v>0</v>
      </c>
      <c r="C941" s="266">
        <f>+'Ark1'!L2393</f>
        <v>0</v>
      </c>
      <c r="D941" s="266" t="s">
        <v>34</v>
      </c>
      <c r="E941" s="266">
        <f>+'Ark1'!AP2393</f>
        <v>0</v>
      </c>
      <c r="F941" s="274" t="e">
        <f>VLOOKUP(E941,RNR!$D$2:$E$38,2)</f>
        <v>#N/A</v>
      </c>
      <c r="G941" s="266" t="str">
        <f>+IF(H941=0,"",'Ark1'!Q2393)</f>
        <v/>
      </c>
      <c r="H941" s="266">
        <f>+'Ark1'!R2393</f>
        <v>0</v>
      </c>
      <c r="I941" s="267" t="str">
        <f>+IF(H941=0,"",'Ark1'!AE2393)</f>
        <v/>
      </c>
      <c r="J941" s="267"/>
      <c r="K941" s="267" t="str">
        <f>+IF(H941=0,"",'Ark1'!AF2393)</f>
        <v/>
      </c>
      <c r="L941" s="268" t="str">
        <f>+IF(H941=0,"",'Ark1'!T2393)</f>
        <v/>
      </c>
      <c r="M941" s="267" t="str">
        <f>+IF(H941=0,"",'Ark1'!U2393)</f>
        <v/>
      </c>
      <c r="N941" s="267"/>
      <c r="O941" s="269" t="str">
        <f>+IF(H941=0,"",'Ark1'!W2393)</f>
        <v/>
      </c>
      <c r="P941" s="269" t="str">
        <f>+IF(H941=0,"",'Ark1'!X2393)</f>
        <v/>
      </c>
      <c r="Q941" s="269" t="str">
        <f>+IF(H941=0,"",'Ark1'!AG2393)</f>
        <v/>
      </c>
      <c r="R941" s="269" t="str">
        <f>+IF(H941=0,"",'Ark1'!AH2393)</f>
        <v/>
      </c>
      <c r="S941" s="269"/>
      <c r="T941" s="269"/>
      <c r="U941" s="269" t="str">
        <f>+IF(H941=0,"",'Ark1'!Y2393)</f>
        <v/>
      </c>
      <c r="V941" s="268" t="str">
        <f>+IF(H941=0,"",'Ark1'!AA2393)</f>
        <v/>
      </c>
      <c r="W941" s="269" t="str">
        <f t="shared" si="78"/>
        <v/>
      </c>
      <c r="X941" s="269" t="str">
        <f t="shared" si="79"/>
        <v/>
      </c>
      <c r="Y941" s="267" t="str">
        <f t="shared" si="80"/>
        <v/>
      </c>
      <c r="Z941" s="324"/>
    </row>
    <row r="942" spans="1:26">
      <c r="A942" s="324"/>
      <c r="B942" s="323">
        <f>+'Ark1'!C2394</f>
        <v>0</v>
      </c>
      <c r="C942" s="266">
        <f>+'Ark1'!L2394</f>
        <v>0</v>
      </c>
      <c r="D942" s="266" t="s">
        <v>34</v>
      </c>
      <c r="E942" s="266">
        <f>+'Ark1'!AP2394</f>
        <v>0</v>
      </c>
      <c r="F942" s="274" t="e">
        <f>VLOOKUP(E942,RNR!$D$2:$E$38,2)</f>
        <v>#N/A</v>
      </c>
      <c r="G942" s="266" t="str">
        <f>+IF(H942=0,"",'Ark1'!Q2394)</f>
        <v/>
      </c>
      <c r="H942" s="266">
        <f>+'Ark1'!R2394</f>
        <v>0</v>
      </c>
      <c r="I942" s="267" t="str">
        <f>+IF(H942=0,"",'Ark1'!AE2394)</f>
        <v/>
      </c>
      <c r="J942" s="267"/>
      <c r="K942" s="267" t="str">
        <f>+IF(H942=0,"",'Ark1'!AF2394)</f>
        <v/>
      </c>
      <c r="L942" s="268" t="str">
        <f>+IF(H942=0,"",'Ark1'!T2394)</f>
        <v/>
      </c>
      <c r="M942" s="267" t="str">
        <f>+IF(H942=0,"",'Ark1'!U2394)</f>
        <v/>
      </c>
      <c r="N942" s="267"/>
      <c r="O942" s="269" t="str">
        <f>+IF(H942=0,"",'Ark1'!W2394)</f>
        <v/>
      </c>
      <c r="P942" s="269" t="str">
        <f>+IF(H942=0,"",'Ark1'!X2394)</f>
        <v/>
      </c>
      <c r="Q942" s="269" t="str">
        <f>+IF(H942=0,"",'Ark1'!AG2394)</f>
        <v/>
      </c>
      <c r="R942" s="269" t="str">
        <f>+IF(H942=0,"",'Ark1'!AH2394)</f>
        <v/>
      </c>
      <c r="S942" s="269"/>
      <c r="T942" s="269"/>
      <c r="U942" s="269" t="str">
        <f>+IF(H942=0,"",'Ark1'!Y2394)</f>
        <v/>
      </c>
      <c r="V942" s="268" t="str">
        <f>+IF(H942=0,"",'Ark1'!AA2394)</f>
        <v/>
      </c>
      <c r="W942" s="269" t="str">
        <f t="shared" si="78"/>
        <v/>
      </c>
      <c r="X942" s="269" t="str">
        <f t="shared" si="79"/>
        <v/>
      </c>
      <c r="Y942" s="267" t="str">
        <f t="shared" si="80"/>
        <v/>
      </c>
      <c r="Z942" s="324"/>
    </row>
    <row r="943" spans="1:26">
      <c r="A943" s="324"/>
      <c r="B943" s="323">
        <f>+'Ark1'!C2395</f>
        <v>0</v>
      </c>
      <c r="C943" s="266">
        <f>+'Ark1'!L2395</f>
        <v>0</v>
      </c>
      <c r="D943" s="266" t="s">
        <v>34</v>
      </c>
      <c r="E943" s="266">
        <f>+'Ark1'!AP2395</f>
        <v>0</v>
      </c>
      <c r="F943" s="274" t="e">
        <f>VLOOKUP(E943,RNR!$D$2:$E$38,2)</f>
        <v>#N/A</v>
      </c>
      <c r="G943" s="266" t="str">
        <f>+IF(H943=0,"",'Ark1'!Q2395)</f>
        <v/>
      </c>
      <c r="H943" s="266">
        <f>+'Ark1'!R2395</f>
        <v>0</v>
      </c>
      <c r="I943" s="267" t="str">
        <f>+IF(H943=0,"",'Ark1'!AE2395)</f>
        <v/>
      </c>
      <c r="J943" s="267"/>
      <c r="K943" s="267" t="str">
        <f>+IF(H943=0,"",'Ark1'!AF2395)</f>
        <v/>
      </c>
      <c r="L943" s="268" t="str">
        <f>+IF(H943=0,"",'Ark1'!T2395)</f>
        <v/>
      </c>
      <c r="M943" s="267" t="str">
        <f>+IF(H943=0,"",'Ark1'!U2395)</f>
        <v/>
      </c>
      <c r="N943" s="267"/>
      <c r="O943" s="269" t="str">
        <f>+IF(H943=0,"",'Ark1'!W2395)</f>
        <v/>
      </c>
      <c r="P943" s="269" t="str">
        <f>+IF(H943=0,"",'Ark1'!X2395)</f>
        <v/>
      </c>
      <c r="Q943" s="269" t="str">
        <f>+IF(H943=0,"",'Ark1'!AG2395)</f>
        <v/>
      </c>
      <c r="R943" s="269" t="str">
        <f>+IF(H943=0,"",'Ark1'!AH2395)</f>
        <v/>
      </c>
      <c r="S943" s="269"/>
      <c r="T943" s="269"/>
      <c r="U943" s="269" t="str">
        <f>+IF(H943=0,"",'Ark1'!Y2395)</f>
        <v/>
      </c>
      <c r="V943" s="268" t="str">
        <f>+IF(H943=0,"",'Ark1'!AA2395)</f>
        <v/>
      </c>
      <c r="W943" s="269" t="str">
        <f t="shared" si="78"/>
        <v/>
      </c>
      <c r="X943" s="269" t="str">
        <f t="shared" si="79"/>
        <v/>
      </c>
      <c r="Y943" s="267" t="str">
        <f t="shared" si="80"/>
        <v/>
      </c>
      <c r="Z943" s="324"/>
    </row>
    <row r="944" spans="1:26">
      <c r="A944" s="324"/>
      <c r="B944" s="323">
        <f>+'Ark1'!C2396</f>
        <v>0</v>
      </c>
      <c r="C944" s="266">
        <f>+'Ark1'!L2396</f>
        <v>0</v>
      </c>
      <c r="D944" s="266" t="s">
        <v>34</v>
      </c>
      <c r="E944" s="266">
        <f>+'Ark1'!AP2396</f>
        <v>0</v>
      </c>
      <c r="F944" s="274" t="e">
        <f>VLOOKUP(E944,RNR!$D$2:$E$38,2)</f>
        <v>#N/A</v>
      </c>
      <c r="G944" s="266" t="str">
        <f>+IF(H944=0,"",'Ark1'!Q2396)</f>
        <v/>
      </c>
      <c r="H944" s="266">
        <f>+'Ark1'!R2396</f>
        <v>0</v>
      </c>
      <c r="I944" s="267" t="str">
        <f>+IF(H944=0,"",'Ark1'!AE2396)</f>
        <v/>
      </c>
      <c r="J944" s="267"/>
      <c r="K944" s="267" t="str">
        <f>+IF(H944=0,"",'Ark1'!AF2396)</f>
        <v/>
      </c>
      <c r="L944" s="268" t="str">
        <f>+IF(H944=0,"",'Ark1'!T2396)</f>
        <v/>
      </c>
      <c r="M944" s="267" t="str">
        <f>+IF(H944=0,"",'Ark1'!U2396)</f>
        <v/>
      </c>
      <c r="N944" s="267"/>
      <c r="O944" s="269" t="str">
        <f>+IF(H944=0,"",'Ark1'!W2396)</f>
        <v/>
      </c>
      <c r="P944" s="269" t="str">
        <f>+IF(H944=0,"",'Ark1'!X2396)</f>
        <v/>
      </c>
      <c r="Q944" s="269" t="str">
        <f>+IF(H944=0,"",'Ark1'!AG2396)</f>
        <v/>
      </c>
      <c r="R944" s="269" t="str">
        <f>+IF(H944=0,"",'Ark1'!AH2396)</f>
        <v/>
      </c>
      <c r="S944" s="269"/>
      <c r="T944" s="269"/>
      <c r="U944" s="269" t="str">
        <f>+IF(H944=0,"",'Ark1'!Y2396)</f>
        <v/>
      </c>
      <c r="V944" s="268" t="str">
        <f>+IF(H944=0,"",'Ark1'!AA2396)</f>
        <v/>
      </c>
      <c r="W944" s="269" t="str">
        <f t="shared" si="78"/>
        <v/>
      </c>
      <c r="X944" s="269" t="str">
        <f t="shared" si="79"/>
        <v/>
      </c>
      <c r="Y944" s="267" t="str">
        <f t="shared" si="80"/>
        <v/>
      </c>
      <c r="Z944" s="324"/>
    </row>
    <row r="945" spans="1:66">
      <c r="A945" s="324"/>
      <c r="B945" s="323">
        <f>+'Ark1'!C2397</f>
        <v>0</v>
      </c>
      <c r="C945" s="266">
        <f>+'Ark1'!L2397</f>
        <v>0</v>
      </c>
      <c r="D945" s="266" t="s">
        <v>34</v>
      </c>
      <c r="E945" s="266">
        <f>+'Ark1'!AP2397</f>
        <v>0</v>
      </c>
      <c r="F945" s="274" t="e">
        <f>VLOOKUP(E945,RNR!$D$2:$E$38,2)</f>
        <v>#N/A</v>
      </c>
      <c r="G945" s="266" t="str">
        <f>+IF(H945=0,"",'Ark1'!Q2397)</f>
        <v/>
      </c>
      <c r="H945" s="266">
        <f>+'Ark1'!R2397</f>
        <v>0</v>
      </c>
      <c r="I945" s="267" t="str">
        <f>+IF(H945=0,"",'Ark1'!AE2397)</f>
        <v/>
      </c>
      <c r="J945" s="267"/>
      <c r="K945" s="267" t="str">
        <f>+IF(H945=0,"",'Ark1'!AF2397)</f>
        <v/>
      </c>
      <c r="L945" s="268" t="str">
        <f>+IF(H945=0,"",'Ark1'!T2397)</f>
        <v/>
      </c>
      <c r="M945" s="267" t="str">
        <f>+IF(H945=0,"",'Ark1'!U2397)</f>
        <v/>
      </c>
      <c r="N945" s="267"/>
      <c r="O945" s="269" t="str">
        <f>+IF(H945=0,"",'Ark1'!W2397)</f>
        <v/>
      </c>
      <c r="P945" s="269" t="str">
        <f>+IF(H945=0,"",'Ark1'!X2397)</f>
        <v/>
      </c>
      <c r="Q945" s="269" t="str">
        <f>+IF(H945=0,"",'Ark1'!AG2397)</f>
        <v/>
      </c>
      <c r="R945" s="269" t="str">
        <f>+IF(H945=0,"",'Ark1'!AH2397)</f>
        <v/>
      </c>
      <c r="S945" s="269"/>
      <c r="T945" s="269"/>
      <c r="U945" s="269" t="str">
        <f>+IF(H945=0,"",'Ark1'!Y2397)</f>
        <v/>
      </c>
      <c r="V945" s="268" t="str">
        <f>+IF(H945=0,"",'Ark1'!AA2397)</f>
        <v/>
      </c>
      <c r="W945" s="269" t="str">
        <f t="shared" si="78"/>
        <v/>
      </c>
      <c r="X945" s="269" t="str">
        <f t="shared" si="79"/>
        <v/>
      </c>
      <c r="Y945" s="267" t="str">
        <f t="shared" si="80"/>
        <v/>
      </c>
      <c r="Z945" s="324"/>
    </row>
    <row r="946" spans="1:66">
      <c r="A946" s="324"/>
      <c r="B946" s="323">
        <f>+'Ark1'!C2398</f>
        <v>0</v>
      </c>
      <c r="C946" s="266">
        <f>+'Ark1'!L2398</f>
        <v>0</v>
      </c>
      <c r="D946" s="266" t="s">
        <v>34</v>
      </c>
      <c r="E946" s="266">
        <f>+'Ark1'!AP2398</f>
        <v>0</v>
      </c>
      <c r="F946" s="274" t="e">
        <f>VLOOKUP(E946,RNR!$D$2:$E$38,2)</f>
        <v>#N/A</v>
      </c>
      <c r="G946" s="266" t="str">
        <f>+IF(H946=0,"",'Ark1'!Q2398)</f>
        <v/>
      </c>
      <c r="H946" s="266">
        <f>+'Ark1'!R2398</f>
        <v>0</v>
      </c>
      <c r="I946" s="267" t="str">
        <f>+IF(H946=0,"",'Ark1'!AE2398)</f>
        <v/>
      </c>
      <c r="J946" s="267"/>
      <c r="K946" s="267" t="str">
        <f>+IF(H946=0,"",'Ark1'!AF2398)</f>
        <v/>
      </c>
      <c r="L946" s="268" t="str">
        <f>+IF(H946=0,"",'Ark1'!T2398)</f>
        <v/>
      </c>
      <c r="M946" s="267" t="str">
        <f>+IF(H946=0,"",'Ark1'!U2398)</f>
        <v/>
      </c>
      <c r="N946" s="267"/>
      <c r="O946" s="269" t="str">
        <f>+IF(H946=0,"",'Ark1'!W2398)</f>
        <v/>
      </c>
      <c r="P946" s="269" t="str">
        <f>+IF(H946=0,"",'Ark1'!X2398)</f>
        <v/>
      </c>
      <c r="Q946" s="269" t="str">
        <f>+IF(H946=0,"",'Ark1'!AG2398)</f>
        <v/>
      </c>
      <c r="R946" s="269" t="str">
        <f>+IF(H946=0,"",'Ark1'!AH2398)</f>
        <v/>
      </c>
      <c r="S946" s="269"/>
      <c r="T946" s="269"/>
      <c r="U946" s="269" t="str">
        <f>+IF(H946=0,"",'Ark1'!Y2398)</f>
        <v/>
      </c>
      <c r="V946" s="268" t="str">
        <f>+IF(H946=0,"",'Ark1'!AA2398)</f>
        <v/>
      </c>
      <c r="W946" s="269" t="str">
        <f t="shared" si="78"/>
        <v/>
      </c>
      <c r="X946" s="269" t="str">
        <f t="shared" si="79"/>
        <v/>
      </c>
      <c r="Y946" s="267" t="str">
        <f t="shared" si="80"/>
        <v/>
      </c>
      <c r="Z946" s="324"/>
    </row>
    <row r="947" spans="1:66">
      <c r="A947" s="324"/>
      <c r="B947" s="323">
        <f>+'Ark1'!C2399</f>
        <v>0</v>
      </c>
      <c r="C947" s="266">
        <f>+'Ark1'!L2399</f>
        <v>0</v>
      </c>
      <c r="D947" s="266" t="s">
        <v>34</v>
      </c>
      <c r="E947" s="266">
        <f>+'Ark1'!AP2399</f>
        <v>0</v>
      </c>
      <c r="F947" s="274" t="e">
        <f>VLOOKUP(E947,RNR!$D$2:$E$38,2)</f>
        <v>#N/A</v>
      </c>
      <c r="G947" s="266" t="str">
        <f>+IF(H947=0,"",'Ark1'!Q2399)</f>
        <v/>
      </c>
      <c r="H947" s="266">
        <f>+'Ark1'!R2399</f>
        <v>0</v>
      </c>
      <c r="I947" s="267" t="str">
        <f>+IF(H947=0,"",'Ark1'!AE2399)</f>
        <v/>
      </c>
      <c r="J947" s="267"/>
      <c r="K947" s="267" t="str">
        <f>+IF(H947=0,"",'Ark1'!AF2399)</f>
        <v/>
      </c>
      <c r="L947" s="268" t="str">
        <f>+IF(H947=0,"",'Ark1'!T2399)</f>
        <v/>
      </c>
      <c r="M947" s="267" t="str">
        <f>+IF(H947=0,"",'Ark1'!U2399)</f>
        <v/>
      </c>
      <c r="N947" s="267"/>
      <c r="O947" s="269" t="str">
        <f>+IF(H947=0,"",'Ark1'!W2399)</f>
        <v/>
      </c>
      <c r="P947" s="269" t="str">
        <f>+IF(H947=0,"",'Ark1'!X2399)</f>
        <v/>
      </c>
      <c r="Q947" s="269" t="str">
        <f>+IF(H947=0,"",'Ark1'!AG2399)</f>
        <v/>
      </c>
      <c r="R947" s="269" t="str">
        <f>+IF(H947=0,"",'Ark1'!AH2399)</f>
        <v/>
      </c>
      <c r="S947" s="269"/>
      <c r="T947" s="269"/>
      <c r="U947" s="269" t="str">
        <f>+IF(H947=0,"",'Ark1'!Y2399)</f>
        <v/>
      </c>
      <c r="V947" s="268" t="str">
        <f>+IF(H947=0,"",'Ark1'!AA2399)</f>
        <v/>
      </c>
      <c r="W947" s="269" t="str">
        <f t="shared" si="78"/>
        <v/>
      </c>
      <c r="X947" s="269" t="str">
        <f t="shared" si="79"/>
        <v/>
      </c>
      <c r="Y947" s="267" t="str">
        <f t="shared" si="80"/>
        <v/>
      </c>
      <c r="Z947" s="324"/>
    </row>
    <row r="948" spans="1:66">
      <c r="A948" s="324"/>
      <c r="B948" s="323">
        <f>+'Ark1'!C2400</f>
        <v>0</v>
      </c>
      <c r="C948" s="266">
        <f>+'Ark1'!L2400</f>
        <v>0</v>
      </c>
      <c r="D948" s="266" t="s">
        <v>34</v>
      </c>
      <c r="E948" s="266">
        <f>+'Ark1'!AP2400</f>
        <v>0</v>
      </c>
      <c r="F948" s="274" t="e">
        <f>VLOOKUP(E948,RNR!$D$2:$E$38,2)</f>
        <v>#N/A</v>
      </c>
      <c r="G948" s="266" t="str">
        <f>+IF(H948=0,"",'Ark1'!Q2400)</f>
        <v/>
      </c>
      <c r="H948" s="266">
        <f>+'Ark1'!R2400</f>
        <v>0</v>
      </c>
      <c r="I948" s="267" t="str">
        <f>+IF(H948=0,"",'Ark1'!AE2400)</f>
        <v/>
      </c>
      <c r="J948" s="267"/>
      <c r="K948" s="267" t="str">
        <f>+IF(H948=0,"",'Ark1'!AF2400)</f>
        <v/>
      </c>
      <c r="L948" s="268" t="str">
        <f>+IF(H948=0,"",'Ark1'!T2400)</f>
        <v/>
      </c>
      <c r="M948" s="267" t="str">
        <f>+IF(H948=0,"",'Ark1'!U2400)</f>
        <v/>
      </c>
      <c r="N948" s="267"/>
      <c r="O948" s="269" t="str">
        <f>+IF(H948=0,"",'Ark1'!W2400)</f>
        <v/>
      </c>
      <c r="P948" s="269" t="str">
        <f>+IF(H948=0,"",'Ark1'!X2400)</f>
        <v/>
      </c>
      <c r="Q948" s="269" t="str">
        <f>+IF(H948=0,"",'Ark1'!AG2400)</f>
        <v/>
      </c>
      <c r="R948" s="269" t="str">
        <f>+IF(H948=0,"",'Ark1'!AH2400)</f>
        <v/>
      </c>
      <c r="S948" s="269"/>
      <c r="T948" s="269"/>
      <c r="U948" s="269" t="str">
        <f>+IF(H948=0,"",'Ark1'!Y2400)</f>
        <v/>
      </c>
      <c r="V948" s="268" t="str">
        <f>+IF(H948=0,"",'Ark1'!AA2400)</f>
        <v/>
      </c>
      <c r="W948" s="269" t="str">
        <f t="shared" si="78"/>
        <v/>
      </c>
      <c r="X948" s="269" t="str">
        <f t="shared" si="79"/>
        <v/>
      </c>
      <c r="Y948" s="267" t="str">
        <f t="shared" si="80"/>
        <v/>
      </c>
      <c r="Z948" s="324"/>
    </row>
    <row r="949" spans="1:66">
      <c r="A949" s="324"/>
      <c r="B949" s="323">
        <f>+'Ark1'!C2401</f>
        <v>0</v>
      </c>
      <c r="C949" s="266">
        <f>+'Ark1'!L2401</f>
        <v>0</v>
      </c>
      <c r="D949" s="266" t="s">
        <v>34</v>
      </c>
      <c r="E949" s="266">
        <f>+'Ark1'!AP2401</f>
        <v>0</v>
      </c>
      <c r="F949" s="274" t="e">
        <f>VLOOKUP(E949,RNR!$D$2:$E$38,2)</f>
        <v>#N/A</v>
      </c>
      <c r="G949" s="266" t="str">
        <f>+IF(H949=0,"",'Ark1'!Q2401)</f>
        <v/>
      </c>
      <c r="H949" s="266">
        <f>+'Ark1'!R2401</f>
        <v>0</v>
      </c>
      <c r="I949" s="267" t="str">
        <f>+IF(H949=0,"",'Ark1'!AE2401)</f>
        <v/>
      </c>
      <c r="J949" s="267"/>
      <c r="K949" s="267" t="str">
        <f>+IF(H949=0,"",'Ark1'!AF2401)</f>
        <v/>
      </c>
      <c r="L949" s="268" t="str">
        <f>+IF(H949=0,"",'Ark1'!T2401)</f>
        <v/>
      </c>
      <c r="M949" s="267" t="str">
        <f>+IF(H949=0,"",'Ark1'!U2401)</f>
        <v/>
      </c>
      <c r="N949" s="267"/>
      <c r="O949" s="269" t="str">
        <f>+IF(H949=0,"",'Ark1'!W2401)</f>
        <v/>
      </c>
      <c r="P949" s="269" t="str">
        <f>+IF(H949=0,"",'Ark1'!X2401)</f>
        <v/>
      </c>
      <c r="Q949" s="269" t="str">
        <f>+IF(H949=0,"",'Ark1'!AG2401)</f>
        <v/>
      </c>
      <c r="R949" s="269" t="str">
        <f>+IF(H949=0,"",'Ark1'!AH2401)</f>
        <v/>
      </c>
      <c r="S949" s="269"/>
      <c r="T949" s="269"/>
      <c r="U949" s="269" t="str">
        <f>+IF(H949=0,"",'Ark1'!Y2401)</f>
        <v/>
      </c>
      <c r="V949" s="268" t="str">
        <f>+IF(H949=0,"",'Ark1'!AA2401)</f>
        <v/>
      </c>
      <c r="W949" s="269" t="str">
        <f t="shared" si="78"/>
        <v/>
      </c>
      <c r="X949" s="269" t="str">
        <f t="shared" si="79"/>
        <v/>
      </c>
      <c r="Y949" s="267" t="str">
        <f t="shared" si="80"/>
        <v/>
      </c>
      <c r="Z949" s="324"/>
    </row>
    <row r="950" spans="1:66" s="28" customFormat="1">
      <c r="A950" s="324"/>
      <c r="B950" s="324"/>
      <c r="C950" s="324"/>
      <c r="D950" s="324"/>
      <c r="E950" s="324"/>
      <c r="F950" s="274" t="e">
        <f>VLOOKUP(E950,RNR!$D$2:$E$38,2)</f>
        <v>#N/A</v>
      </c>
      <c r="G950" s="324"/>
      <c r="H950" s="324"/>
      <c r="I950" s="325"/>
      <c r="J950" s="325"/>
      <c r="K950" s="325"/>
      <c r="L950" s="326"/>
      <c r="M950" s="325"/>
      <c r="N950" s="325"/>
      <c r="O950" s="327"/>
      <c r="P950" s="327"/>
      <c r="Q950" s="327"/>
      <c r="R950" s="327"/>
      <c r="S950" s="327"/>
      <c r="T950" s="327"/>
      <c r="U950" s="327"/>
      <c r="V950" s="326"/>
      <c r="W950" s="327"/>
      <c r="X950" s="327"/>
      <c r="Y950" s="325"/>
      <c r="Z950" s="324"/>
      <c r="AD950" s="27"/>
      <c r="AG950" s="86"/>
      <c r="AH950" s="86"/>
      <c r="AI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86"/>
      <c r="BG950" s="86"/>
      <c r="BH950" s="86"/>
      <c r="BI950" s="86"/>
      <c r="BJ950" s="86"/>
      <c r="BK950" s="86"/>
      <c r="BL950" s="86"/>
      <c r="BM950" s="86"/>
      <c r="BN950" s="86"/>
    </row>
    <row r="951" spans="1:66" ht="19.8">
      <c r="A951" s="324"/>
      <c r="B951" s="324"/>
      <c r="C951" s="328" t="s">
        <v>0</v>
      </c>
      <c r="D951" s="329"/>
      <c r="E951" s="297" t="str">
        <f>+D352</f>
        <v>R+</v>
      </c>
      <c r="F951" s="274" t="e">
        <f>VLOOKUP(E951,RNR!$D$2:$E$38,2)</f>
        <v>#N/A</v>
      </c>
      <c r="G951" s="537">
        <f>SUM(H956:H1059)</f>
        <v>0</v>
      </c>
      <c r="H951" s="525"/>
      <c r="I951" s="325"/>
      <c r="J951" s="324"/>
      <c r="K951" s="325"/>
      <c r="L951" s="324"/>
      <c r="M951" s="324"/>
      <c r="N951" s="324"/>
      <c r="O951" s="327"/>
      <c r="P951" s="327"/>
      <c r="Q951" s="324"/>
      <c r="R951" s="327"/>
      <c r="S951" s="327"/>
      <c r="T951" s="327"/>
      <c r="U951" s="327"/>
      <c r="V951" s="324"/>
      <c r="W951" s="324"/>
      <c r="X951" s="327"/>
      <c r="Y951" s="327"/>
      <c r="Z951" s="324"/>
      <c r="AA951" s="249"/>
      <c r="AC951" s="28"/>
      <c r="AD951" s="27"/>
      <c r="AE951" s="250"/>
      <c r="AF951" s="86"/>
      <c r="AJ951" s="86"/>
      <c r="BB951" s="262"/>
    </row>
    <row r="952" spans="1:66" ht="19.8">
      <c r="A952" s="324"/>
      <c r="B952" s="324"/>
      <c r="C952" s="324"/>
      <c r="D952" s="324"/>
      <c r="E952" s="324"/>
      <c r="F952" s="274" t="e">
        <f>VLOOKUP(E952,RNR!$D$2:$E$38,2)</f>
        <v>#N/A</v>
      </c>
      <c r="G952" s="324"/>
      <c r="H952" s="324"/>
      <c r="I952" s="325"/>
      <c r="J952" s="324"/>
      <c r="K952" s="325"/>
      <c r="L952" s="324"/>
      <c r="M952" s="324"/>
      <c r="N952" s="324"/>
      <c r="O952" s="327"/>
      <c r="P952" s="327"/>
      <c r="Q952" s="324"/>
      <c r="R952" s="327"/>
      <c r="S952" s="327"/>
      <c r="T952" s="327"/>
      <c r="U952" s="327"/>
      <c r="V952" s="324"/>
      <c r="W952" s="324"/>
      <c r="X952" s="327"/>
      <c r="Y952" s="330" t="s">
        <v>4</v>
      </c>
      <c r="Z952" s="324"/>
      <c r="AA952" s="249"/>
      <c r="AC952" s="28"/>
      <c r="AD952" s="27"/>
      <c r="AE952" s="250"/>
      <c r="AF952" s="86"/>
      <c r="AJ952" s="86"/>
      <c r="BB952" s="262"/>
    </row>
    <row r="953" spans="1:66" ht="19.8">
      <c r="A953" s="324"/>
      <c r="B953" s="324"/>
      <c r="C953" s="324"/>
      <c r="D953" s="324"/>
      <c r="E953" s="324"/>
      <c r="F953" s="274" t="e">
        <f>VLOOKUP(E953,RNR!$D$2:$E$38,2)</f>
        <v>#N/A</v>
      </c>
      <c r="G953" s="331" t="s">
        <v>4</v>
      </c>
      <c r="H953" s="324"/>
      <c r="I953" s="325"/>
      <c r="J953" s="325"/>
      <c r="K953" s="325"/>
      <c r="L953" s="331" t="s">
        <v>23</v>
      </c>
      <c r="M953" s="325"/>
      <c r="N953" s="325"/>
      <c r="O953" s="327" t="s">
        <v>402</v>
      </c>
      <c r="P953" s="327" t="s">
        <v>402</v>
      </c>
      <c r="Q953" s="332" t="s">
        <v>538</v>
      </c>
      <c r="R953" s="327" t="s">
        <v>402</v>
      </c>
      <c r="S953" s="327"/>
      <c r="T953" s="327"/>
      <c r="U953" s="332" t="s">
        <v>422</v>
      </c>
      <c r="V953" s="324"/>
      <c r="W953" s="331" t="s">
        <v>489</v>
      </c>
      <c r="X953" s="332" t="s">
        <v>77</v>
      </c>
      <c r="Y953" s="330" t="s">
        <v>9</v>
      </c>
      <c r="Z953" s="324"/>
      <c r="AA953" s="249"/>
      <c r="AC953" s="28"/>
      <c r="AD953" s="27"/>
      <c r="AE953" s="250"/>
      <c r="AF953" s="86"/>
      <c r="AJ953" s="86"/>
      <c r="BB953" s="262"/>
    </row>
    <row r="954" spans="1:66" ht="19.8">
      <c r="A954" s="324"/>
      <c r="B954" s="324"/>
      <c r="C954" s="324"/>
      <c r="D954" s="324"/>
      <c r="E954" s="331"/>
      <c r="F954" s="274" t="e">
        <f>VLOOKUP(E954,RNR!$D$2:$E$38,2)</f>
        <v>#N/A</v>
      </c>
      <c r="G954" s="331" t="s">
        <v>487</v>
      </c>
      <c r="H954" s="331" t="s">
        <v>4</v>
      </c>
      <c r="I954" s="330" t="s">
        <v>4</v>
      </c>
      <c r="J954" s="330"/>
      <c r="K954" s="330" t="s">
        <v>1</v>
      </c>
      <c r="L954" s="331" t="s">
        <v>493</v>
      </c>
      <c r="M954" s="330" t="s">
        <v>23</v>
      </c>
      <c r="N954" s="330"/>
      <c r="O954" s="332" t="s">
        <v>585</v>
      </c>
      <c r="P954" s="332" t="s">
        <v>500</v>
      </c>
      <c r="Q954" s="332" t="s">
        <v>563</v>
      </c>
      <c r="R954" s="332" t="s">
        <v>502</v>
      </c>
      <c r="S954" s="332"/>
      <c r="T954" s="332"/>
      <c r="U954" s="332"/>
      <c r="V954" s="331" t="s">
        <v>413</v>
      </c>
      <c r="W954" s="331" t="s">
        <v>498</v>
      </c>
      <c r="X954" s="332" t="s">
        <v>423</v>
      </c>
      <c r="Y954" s="330" t="s">
        <v>70</v>
      </c>
      <c r="Z954" s="324"/>
      <c r="AA954" s="249"/>
      <c r="AC954" s="28"/>
      <c r="AD954" s="27"/>
      <c r="AE954" s="250"/>
      <c r="AF954" s="86"/>
      <c r="AJ954" s="86"/>
      <c r="BB954" s="262"/>
    </row>
    <row r="955" spans="1:66" ht="19.8">
      <c r="A955" s="324"/>
      <c r="B955" s="324"/>
      <c r="C955" s="331" t="s">
        <v>0</v>
      </c>
      <c r="D955" s="331"/>
      <c r="E955" s="331" t="s">
        <v>612</v>
      </c>
      <c r="F955" s="274" t="e">
        <f>VLOOKUP(E955,RNR!$D$2:$E$38,2)</f>
        <v>#N/A</v>
      </c>
      <c r="G955" s="294" t="s">
        <v>488</v>
      </c>
      <c r="H955" s="294" t="s">
        <v>9</v>
      </c>
      <c r="I955" s="295" t="s">
        <v>402</v>
      </c>
      <c r="J955" s="295"/>
      <c r="K955" s="295" t="s">
        <v>402</v>
      </c>
      <c r="L955" s="294" t="s">
        <v>414</v>
      </c>
      <c r="M955" s="295" t="s">
        <v>44</v>
      </c>
      <c r="N955" s="295"/>
      <c r="O955" s="296" t="s">
        <v>561</v>
      </c>
      <c r="P955" s="296" t="s">
        <v>439</v>
      </c>
      <c r="Q955" s="296" t="s">
        <v>495</v>
      </c>
      <c r="R955" s="296" t="s">
        <v>482</v>
      </c>
      <c r="S955" s="296"/>
      <c r="T955" s="296"/>
      <c r="U955" s="296" t="s">
        <v>1</v>
      </c>
      <c r="V955" s="294" t="s">
        <v>414</v>
      </c>
      <c r="W955" s="294" t="s">
        <v>499</v>
      </c>
      <c r="X955" s="296" t="s">
        <v>424</v>
      </c>
      <c r="Y955" s="295" t="s">
        <v>566</v>
      </c>
      <c r="Z955" s="324"/>
      <c r="AA955" s="249"/>
      <c r="AC955" s="28"/>
      <c r="AD955" s="27"/>
      <c r="AE955" s="250"/>
      <c r="AF955" s="86"/>
      <c r="AJ955" s="86"/>
      <c r="BB955" s="262"/>
    </row>
    <row r="956" spans="1:66">
      <c r="A956" s="324"/>
      <c r="B956" s="323">
        <f>+'Ark1'!C2402</f>
        <v>0</v>
      </c>
      <c r="C956" s="266">
        <f>+'Ark1'!L2402</f>
        <v>0</v>
      </c>
      <c r="D956" s="266" t="s">
        <v>35</v>
      </c>
      <c r="E956" s="266">
        <f>+'Ark1'!AP2402</f>
        <v>0</v>
      </c>
      <c r="F956" s="274" t="e">
        <f>VLOOKUP(E956,RNR!$D$2:$E$38,2)</f>
        <v>#N/A</v>
      </c>
      <c r="G956" s="266" t="str">
        <f>+IF(H956=0,"",'Ark1'!Q2402)</f>
        <v/>
      </c>
      <c r="H956" s="266">
        <f>+'Ark1'!R2402</f>
        <v>0</v>
      </c>
      <c r="I956" s="267" t="str">
        <f>+IF(H956=0,"",'Ark1'!AE2402)</f>
        <v/>
      </c>
      <c r="J956" s="267"/>
      <c r="K956" s="267" t="str">
        <f>+IF(H956=0,"",'Ark1'!AF2402)</f>
        <v/>
      </c>
      <c r="L956" s="268" t="str">
        <f>+IF(H956=0,"",'Ark1'!T2402)</f>
        <v/>
      </c>
      <c r="M956" s="267" t="str">
        <f>+IF(H956=0,"",'Ark1'!U2402)</f>
        <v/>
      </c>
      <c r="N956" s="267"/>
      <c r="O956" s="269" t="str">
        <f>+IF(H956=0,"",'Ark1'!W2402)</f>
        <v/>
      </c>
      <c r="P956" s="269" t="str">
        <f>+IF(H956=0,"",'Ark1'!X2402)</f>
        <v/>
      </c>
      <c r="Q956" s="269" t="str">
        <f>+IF(H956=0,"",'Ark1'!AG2402)</f>
        <v/>
      </c>
      <c r="R956" s="269" t="str">
        <f>+IF(H956=0,"",'Ark1'!AH2402)</f>
        <v/>
      </c>
      <c r="S956" s="269"/>
      <c r="T956" s="269"/>
      <c r="U956" s="269" t="str">
        <f>+IF(H956=0,"",'Ark1'!Y2402)</f>
        <v/>
      </c>
      <c r="V956" s="268" t="str">
        <f>+IF(H956=0,"",'Ark1'!AA2402)</f>
        <v/>
      </c>
      <c r="W956" s="269" t="str">
        <f t="shared" ref="W956:W990" si="81">IF(H956=0,"",1000*M956/Q956)</f>
        <v/>
      </c>
      <c r="X956" s="269" t="str">
        <f t="shared" ref="X956:X990" si="82">IF(H956=0,"",M956/C956)</f>
        <v/>
      </c>
      <c r="Y956" s="267" t="str">
        <f t="shared" ref="Y956:Y990" si="83">IF(H956=0,"",H956/G956)</f>
        <v/>
      </c>
      <c r="Z956" s="324"/>
    </row>
    <row r="957" spans="1:66">
      <c r="A957" s="324"/>
      <c r="B957" s="323">
        <f>+'Ark1'!C2403</f>
        <v>0</v>
      </c>
      <c r="C957" s="266">
        <f>+'Ark1'!L2403</f>
        <v>0</v>
      </c>
      <c r="D957" s="266" t="s">
        <v>35</v>
      </c>
      <c r="E957" s="266">
        <f>+'Ark1'!AP2403</f>
        <v>0</v>
      </c>
      <c r="F957" s="274" t="e">
        <f>VLOOKUP(E957,RNR!$D$2:$E$38,2)</f>
        <v>#N/A</v>
      </c>
      <c r="G957" s="266" t="str">
        <f>+IF(H957=0,"",'Ark1'!Q2403)</f>
        <v/>
      </c>
      <c r="H957" s="266">
        <f>+'Ark1'!R2403</f>
        <v>0</v>
      </c>
      <c r="I957" s="267" t="str">
        <f>+IF(H957=0,"",'Ark1'!AE2403)</f>
        <v/>
      </c>
      <c r="J957" s="267"/>
      <c r="K957" s="267" t="str">
        <f>+IF(H957=0,"",'Ark1'!AF2403)</f>
        <v/>
      </c>
      <c r="L957" s="268" t="str">
        <f>+IF(H957=0,"",'Ark1'!T2403)</f>
        <v/>
      </c>
      <c r="M957" s="267" t="str">
        <f>+IF(H957=0,"",'Ark1'!U2403)</f>
        <v/>
      </c>
      <c r="N957" s="267"/>
      <c r="O957" s="269" t="str">
        <f>+IF(H957=0,"",'Ark1'!W2403)</f>
        <v/>
      </c>
      <c r="P957" s="269" t="str">
        <f>+IF(H957=0,"",'Ark1'!X2403)</f>
        <v/>
      </c>
      <c r="Q957" s="269" t="str">
        <f>+IF(H957=0,"",'Ark1'!AG2403)</f>
        <v/>
      </c>
      <c r="R957" s="269" t="str">
        <f>+IF(H957=0,"",'Ark1'!AH2403)</f>
        <v/>
      </c>
      <c r="S957" s="269"/>
      <c r="T957" s="269"/>
      <c r="U957" s="269" t="str">
        <f>+IF(H957=0,"",'Ark1'!Y2403)</f>
        <v/>
      </c>
      <c r="V957" s="268" t="str">
        <f>+IF(H957=0,"",'Ark1'!AA2403)</f>
        <v/>
      </c>
      <c r="W957" s="269" t="str">
        <f t="shared" si="81"/>
        <v/>
      </c>
      <c r="X957" s="269" t="str">
        <f t="shared" si="82"/>
        <v/>
      </c>
      <c r="Y957" s="267" t="str">
        <f t="shared" si="83"/>
        <v/>
      </c>
      <c r="Z957" s="324"/>
    </row>
    <row r="958" spans="1:66">
      <c r="A958" s="324"/>
      <c r="B958" s="323">
        <f>+'Ark1'!C2404</f>
        <v>0</v>
      </c>
      <c r="C958" s="266">
        <f>+'Ark1'!L2404</f>
        <v>0</v>
      </c>
      <c r="D958" s="266" t="s">
        <v>35</v>
      </c>
      <c r="E958" s="266">
        <f>+'Ark1'!AP2404</f>
        <v>0</v>
      </c>
      <c r="F958" s="274" t="e">
        <f>VLOOKUP(E958,RNR!$D$2:$E$38,2)</f>
        <v>#N/A</v>
      </c>
      <c r="G958" s="266" t="str">
        <f>+IF(H958=0,"",'Ark1'!Q2404)</f>
        <v/>
      </c>
      <c r="H958" s="266">
        <f>+'Ark1'!R2404</f>
        <v>0</v>
      </c>
      <c r="I958" s="267" t="str">
        <f>+IF(H958=0,"",'Ark1'!AE2404)</f>
        <v/>
      </c>
      <c r="J958" s="267"/>
      <c r="K958" s="267" t="str">
        <f>+IF(H958=0,"",'Ark1'!AF2404)</f>
        <v/>
      </c>
      <c r="L958" s="268" t="str">
        <f>+IF(H958=0,"",'Ark1'!T2404)</f>
        <v/>
      </c>
      <c r="M958" s="267" t="str">
        <f>+IF(H958=0,"",'Ark1'!U2404)</f>
        <v/>
      </c>
      <c r="N958" s="267"/>
      <c r="O958" s="269" t="str">
        <f>+IF(H958=0,"",'Ark1'!W2404)</f>
        <v/>
      </c>
      <c r="P958" s="269" t="str">
        <f>+IF(H958=0,"",'Ark1'!X2404)</f>
        <v/>
      </c>
      <c r="Q958" s="269" t="str">
        <f>+IF(H958=0,"",'Ark1'!AG2404)</f>
        <v/>
      </c>
      <c r="R958" s="269" t="str">
        <f>+IF(H958=0,"",'Ark1'!AH2404)</f>
        <v/>
      </c>
      <c r="S958" s="269"/>
      <c r="T958" s="269"/>
      <c r="U958" s="269" t="str">
        <f>+IF(H958=0,"",'Ark1'!Y2404)</f>
        <v/>
      </c>
      <c r="V958" s="268" t="str">
        <f>+IF(H958=0,"",'Ark1'!AA2404)</f>
        <v/>
      </c>
      <c r="W958" s="269" t="str">
        <f t="shared" si="81"/>
        <v/>
      </c>
      <c r="X958" s="269" t="str">
        <f t="shared" si="82"/>
        <v/>
      </c>
      <c r="Y958" s="267" t="str">
        <f t="shared" si="83"/>
        <v/>
      </c>
      <c r="Z958" s="324"/>
    </row>
    <row r="959" spans="1:66">
      <c r="A959" s="324"/>
      <c r="B959" s="323">
        <f>+'Ark1'!C2405</f>
        <v>0</v>
      </c>
      <c r="C959" s="266">
        <f>+'Ark1'!L2405</f>
        <v>0</v>
      </c>
      <c r="D959" s="266" t="s">
        <v>35</v>
      </c>
      <c r="E959" s="266">
        <f>+'Ark1'!AP2405</f>
        <v>0</v>
      </c>
      <c r="F959" s="274" t="e">
        <f>VLOOKUP(E959,RNR!$D$2:$E$38,2)</f>
        <v>#N/A</v>
      </c>
      <c r="G959" s="266" t="str">
        <f>+IF(H959=0,"",'Ark1'!Q2405)</f>
        <v/>
      </c>
      <c r="H959" s="266">
        <f>+'Ark1'!R2405</f>
        <v>0</v>
      </c>
      <c r="I959" s="267" t="str">
        <f>+IF(H959=0,"",'Ark1'!AE2405)</f>
        <v/>
      </c>
      <c r="J959" s="267"/>
      <c r="K959" s="267" t="str">
        <f>+IF(H959=0,"",'Ark1'!AF2405)</f>
        <v/>
      </c>
      <c r="L959" s="268" t="str">
        <f>+IF(H959=0,"",'Ark1'!T2405)</f>
        <v/>
      </c>
      <c r="M959" s="267" t="str">
        <f>+IF(H959=0,"",'Ark1'!U2405)</f>
        <v/>
      </c>
      <c r="N959" s="267"/>
      <c r="O959" s="269" t="str">
        <f>+IF(H959=0,"",'Ark1'!W2405)</f>
        <v/>
      </c>
      <c r="P959" s="269" t="str">
        <f>+IF(H959=0,"",'Ark1'!X2405)</f>
        <v/>
      </c>
      <c r="Q959" s="269" t="str">
        <f>+IF(H959=0,"",'Ark1'!AG2405)</f>
        <v/>
      </c>
      <c r="R959" s="269" t="str">
        <f>+IF(H959=0,"",'Ark1'!AH2405)</f>
        <v/>
      </c>
      <c r="S959" s="269"/>
      <c r="T959" s="269"/>
      <c r="U959" s="269" t="str">
        <f>+IF(H959=0,"",'Ark1'!Y2405)</f>
        <v/>
      </c>
      <c r="V959" s="268" t="str">
        <f>+IF(H959=0,"",'Ark1'!AA2405)</f>
        <v/>
      </c>
      <c r="W959" s="269" t="str">
        <f t="shared" si="81"/>
        <v/>
      </c>
      <c r="X959" s="269" t="str">
        <f t="shared" si="82"/>
        <v/>
      </c>
      <c r="Y959" s="267" t="str">
        <f t="shared" si="83"/>
        <v/>
      </c>
      <c r="Z959" s="324"/>
    </row>
    <row r="960" spans="1:66">
      <c r="A960" s="324"/>
      <c r="B960" s="323">
        <f>+'Ark1'!C2406</f>
        <v>0</v>
      </c>
      <c r="C960" s="266">
        <f>+'Ark1'!L2406</f>
        <v>0</v>
      </c>
      <c r="D960" s="266" t="s">
        <v>35</v>
      </c>
      <c r="E960" s="266">
        <f>+'Ark1'!AP2406</f>
        <v>0</v>
      </c>
      <c r="F960" s="274" t="e">
        <f>VLOOKUP(E960,RNR!$D$2:$E$38,2)</f>
        <v>#N/A</v>
      </c>
      <c r="G960" s="266" t="str">
        <f>+IF(H960=0,"",'Ark1'!Q2406)</f>
        <v/>
      </c>
      <c r="H960" s="266">
        <f>+'Ark1'!R2406</f>
        <v>0</v>
      </c>
      <c r="I960" s="267" t="str">
        <f>+IF(H960=0,"",'Ark1'!AE2406)</f>
        <v/>
      </c>
      <c r="J960" s="267"/>
      <c r="K960" s="267" t="str">
        <f>+IF(H960=0,"",'Ark1'!AF2406)</f>
        <v/>
      </c>
      <c r="L960" s="268" t="str">
        <f>+IF(H960=0,"",'Ark1'!T2406)</f>
        <v/>
      </c>
      <c r="M960" s="267" t="str">
        <f>+IF(H960=0,"",'Ark1'!U2406)</f>
        <v/>
      </c>
      <c r="N960" s="267"/>
      <c r="O960" s="269" t="str">
        <f>+IF(H960=0,"",'Ark1'!W2406)</f>
        <v/>
      </c>
      <c r="P960" s="269" t="str">
        <f>+IF(H960=0,"",'Ark1'!X2406)</f>
        <v/>
      </c>
      <c r="Q960" s="269" t="str">
        <f>+IF(H960=0,"",'Ark1'!AG2406)</f>
        <v/>
      </c>
      <c r="R960" s="269" t="str">
        <f>+IF(H960=0,"",'Ark1'!AH2406)</f>
        <v/>
      </c>
      <c r="S960" s="269"/>
      <c r="T960" s="269"/>
      <c r="U960" s="269" t="str">
        <f>+IF(H960=0,"",'Ark1'!Y2406)</f>
        <v/>
      </c>
      <c r="V960" s="268" t="str">
        <f>+IF(H960=0,"",'Ark1'!AA2406)</f>
        <v/>
      </c>
      <c r="W960" s="269" t="str">
        <f t="shared" si="81"/>
        <v/>
      </c>
      <c r="X960" s="269" t="str">
        <f t="shared" si="82"/>
        <v/>
      </c>
      <c r="Y960" s="267" t="str">
        <f t="shared" si="83"/>
        <v/>
      </c>
      <c r="Z960" s="324"/>
    </row>
    <row r="961" spans="1:26">
      <c r="A961" s="324"/>
      <c r="B961" s="323">
        <f>+'Ark1'!C2407</f>
        <v>0</v>
      </c>
      <c r="C961" s="266">
        <f>+'Ark1'!L2407</f>
        <v>0</v>
      </c>
      <c r="D961" s="266" t="s">
        <v>35</v>
      </c>
      <c r="E961" s="266">
        <f>+'Ark1'!AP2407</f>
        <v>0</v>
      </c>
      <c r="F961" s="274" t="e">
        <f>VLOOKUP(E961,RNR!$D$2:$E$38,2)</f>
        <v>#N/A</v>
      </c>
      <c r="G961" s="266" t="str">
        <f>+IF(H961=0,"",'Ark1'!Q2407)</f>
        <v/>
      </c>
      <c r="H961" s="266">
        <f>+'Ark1'!R2407</f>
        <v>0</v>
      </c>
      <c r="I961" s="267" t="str">
        <f>+IF(H961=0,"",'Ark1'!AE2407)</f>
        <v/>
      </c>
      <c r="J961" s="267"/>
      <c r="K961" s="267" t="str">
        <f>+IF(H961=0,"",'Ark1'!AF2407)</f>
        <v/>
      </c>
      <c r="L961" s="268" t="str">
        <f>+IF(H961=0,"",'Ark1'!T2407)</f>
        <v/>
      </c>
      <c r="M961" s="267" t="str">
        <f>+IF(H961=0,"",'Ark1'!U2407)</f>
        <v/>
      </c>
      <c r="N961" s="267"/>
      <c r="O961" s="269" t="str">
        <f>+IF(H961=0,"",'Ark1'!W2407)</f>
        <v/>
      </c>
      <c r="P961" s="269" t="str">
        <f>+IF(H961=0,"",'Ark1'!X2407)</f>
        <v/>
      </c>
      <c r="Q961" s="269" t="str">
        <f>+IF(H961=0,"",'Ark1'!AG2407)</f>
        <v/>
      </c>
      <c r="R961" s="269" t="str">
        <f>+IF(H961=0,"",'Ark1'!AH2407)</f>
        <v/>
      </c>
      <c r="S961" s="269"/>
      <c r="T961" s="269"/>
      <c r="U961" s="269" t="str">
        <f>+IF(H961=0,"",'Ark1'!Y2407)</f>
        <v/>
      </c>
      <c r="V961" s="268" t="str">
        <f>+IF(H961=0,"",'Ark1'!AA2407)</f>
        <v/>
      </c>
      <c r="W961" s="269" t="str">
        <f t="shared" si="81"/>
        <v/>
      </c>
      <c r="X961" s="269" t="str">
        <f t="shared" si="82"/>
        <v/>
      </c>
      <c r="Y961" s="267" t="str">
        <f t="shared" si="83"/>
        <v/>
      </c>
      <c r="Z961" s="324"/>
    </row>
    <row r="962" spans="1:26">
      <c r="A962" s="324"/>
      <c r="B962" s="323">
        <f>+'Ark1'!C2408</f>
        <v>0</v>
      </c>
      <c r="C962" s="266">
        <f>+'Ark1'!L2408</f>
        <v>0</v>
      </c>
      <c r="D962" s="266" t="s">
        <v>35</v>
      </c>
      <c r="E962" s="266">
        <f>+'Ark1'!AP2408</f>
        <v>0</v>
      </c>
      <c r="F962" s="274" t="e">
        <f>VLOOKUP(E962,RNR!$D$2:$E$38,2)</f>
        <v>#N/A</v>
      </c>
      <c r="G962" s="266" t="str">
        <f>+IF(H962=0,"",'Ark1'!Q2408)</f>
        <v/>
      </c>
      <c r="H962" s="266">
        <f>+'Ark1'!R2408</f>
        <v>0</v>
      </c>
      <c r="I962" s="267" t="str">
        <f>+IF(H962=0,"",'Ark1'!AE2408)</f>
        <v/>
      </c>
      <c r="J962" s="267"/>
      <c r="K962" s="267" t="str">
        <f>+IF(H962=0,"",'Ark1'!AF2408)</f>
        <v/>
      </c>
      <c r="L962" s="268" t="str">
        <f>+IF(H962=0,"",'Ark1'!T2408)</f>
        <v/>
      </c>
      <c r="M962" s="267" t="str">
        <f>+IF(H962=0,"",'Ark1'!U2408)</f>
        <v/>
      </c>
      <c r="N962" s="267"/>
      <c r="O962" s="269" t="str">
        <f>+IF(H962=0,"",'Ark1'!W2408)</f>
        <v/>
      </c>
      <c r="P962" s="269" t="str">
        <f>+IF(H962=0,"",'Ark1'!X2408)</f>
        <v/>
      </c>
      <c r="Q962" s="269" t="str">
        <f>+IF(H962=0,"",'Ark1'!AG2408)</f>
        <v/>
      </c>
      <c r="R962" s="269" t="str">
        <f>+IF(H962=0,"",'Ark1'!AH2408)</f>
        <v/>
      </c>
      <c r="S962" s="269"/>
      <c r="T962" s="269"/>
      <c r="U962" s="269" t="str">
        <f>+IF(H962=0,"",'Ark1'!Y2408)</f>
        <v/>
      </c>
      <c r="V962" s="268" t="str">
        <f>+IF(H962=0,"",'Ark1'!AA2408)</f>
        <v/>
      </c>
      <c r="W962" s="269" t="str">
        <f t="shared" si="81"/>
        <v/>
      </c>
      <c r="X962" s="269" t="str">
        <f t="shared" si="82"/>
        <v/>
      </c>
      <c r="Y962" s="267" t="str">
        <f t="shared" si="83"/>
        <v/>
      </c>
      <c r="Z962" s="324"/>
    </row>
    <row r="963" spans="1:26">
      <c r="A963" s="324"/>
      <c r="B963" s="323">
        <f>+'Ark1'!C2409</f>
        <v>0</v>
      </c>
      <c r="C963" s="266">
        <f>+'Ark1'!L2409</f>
        <v>0</v>
      </c>
      <c r="D963" s="266" t="s">
        <v>35</v>
      </c>
      <c r="E963" s="266">
        <f>+'Ark1'!AP2409</f>
        <v>0</v>
      </c>
      <c r="F963" s="274" t="e">
        <f>VLOOKUP(E963,RNR!$D$2:$E$38,2)</f>
        <v>#N/A</v>
      </c>
      <c r="G963" s="266" t="str">
        <f>+IF(H963=0,"",'Ark1'!Q2409)</f>
        <v/>
      </c>
      <c r="H963" s="266">
        <f>+'Ark1'!R2409</f>
        <v>0</v>
      </c>
      <c r="I963" s="267" t="str">
        <f>+IF(H963=0,"",'Ark1'!AE2409)</f>
        <v/>
      </c>
      <c r="J963" s="267"/>
      <c r="K963" s="267" t="str">
        <f>+IF(H963=0,"",'Ark1'!AF2409)</f>
        <v/>
      </c>
      <c r="L963" s="268" t="str">
        <f>+IF(H963=0,"",'Ark1'!T2409)</f>
        <v/>
      </c>
      <c r="M963" s="267" t="str">
        <f>+IF(H963=0,"",'Ark1'!U2409)</f>
        <v/>
      </c>
      <c r="N963" s="267"/>
      <c r="O963" s="269" t="str">
        <f>+IF(H963=0,"",'Ark1'!W2409)</f>
        <v/>
      </c>
      <c r="P963" s="269" t="str">
        <f>+IF(H963=0,"",'Ark1'!X2409)</f>
        <v/>
      </c>
      <c r="Q963" s="269" t="str">
        <f>+IF(H963=0,"",'Ark1'!AG2409)</f>
        <v/>
      </c>
      <c r="R963" s="269" t="str">
        <f>+IF(H963=0,"",'Ark1'!AH2409)</f>
        <v/>
      </c>
      <c r="S963" s="269"/>
      <c r="T963" s="269"/>
      <c r="U963" s="269" t="str">
        <f>+IF(H963=0,"",'Ark1'!Y2409)</f>
        <v/>
      </c>
      <c r="V963" s="268" t="str">
        <f>+IF(H963=0,"",'Ark1'!AA2409)</f>
        <v/>
      </c>
      <c r="W963" s="269" t="str">
        <f t="shared" si="81"/>
        <v/>
      </c>
      <c r="X963" s="269" t="str">
        <f t="shared" si="82"/>
        <v/>
      </c>
      <c r="Y963" s="267" t="str">
        <f t="shared" si="83"/>
        <v/>
      </c>
      <c r="Z963" s="324"/>
    </row>
    <row r="964" spans="1:26">
      <c r="A964" s="324"/>
      <c r="B964" s="323">
        <f>+'Ark1'!C2410</f>
        <v>0</v>
      </c>
      <c r="C964" s="266">
        <f>+'Ark1'!L2410</f>
        <v>0</v>
      </c>
      <c r="D964" s="266" t="s">
        <v>35</v>
      </c>
      <c r="E964" s="266">
        <f>+'Ark1'!AP2410</f>
        <v>0</v>
      </c>
      <c r="F964" s="274" t="e">
        <f>VLOOKUP(E964,RNR!$D$2:$E$38,2)</f>
        <v>#N/A</v>
      </c>
      <c r="G964" s="266" t="str">
        <f>+IF(H964=0,"",'Ark1'!Q2410)</f>
        <v/>
      </c>
      <c r="H964" s="266">
        <f>+'Ark1'!R2410</f>
        <v>0</v>
      </c>
      <c r="I964" s="267" t="str">
        <f>+IF(H964=0,"",'Ark1'!AE2410)</f>
        <v/>
      </c>
      <c r="J964" s="267"/>
      <c r="K964" s="267" t="str">
        <f>+IF(H964=0,"",'Ark1'!AF2410)</f>
        <v/>
      </c>
      <c r="L964" s="268" t="str">
        <f>+IF(H964=0,"",'Ark1'!T2410)</f>
        <v/>
      </c>
      <c r="M964" s="267" t="str">
        <f>+IF(H964=0,"",'Ark1'!U2410)</f>
        <v/>
      </c>
      <c r="N964" s="267"/>
      <c r="O964" s="269" t="str">
        <f>+IF(H964=0,"",'Ark1'!W2410)</f>
        <v/>
      </c>
      <c r="P964" s="269" t="str">
        <f>+IF(H964=0,"",'Ark1'!X2410)</f>
        <v/>
      </c>
      <c r="Q964" s="269" t="str">
        <f>+IF(H964=0,"",'Ark1'!AG2410)</f>
        <v/>
      </c>
      <c r="R964" s="269" t="str">
        <f>+IF(H964=0,"",'Ark1'!AH2410)</f>
        <v/>
      </c>
      <c r="S964" s="269"/>
      <c r="T964" s="269"/>
      <c r="U964" s="269" t="str">
        <f>+IF(H964=0,"",'Ark1'!Y2410)</f>
        <v/>
      </c>
      <c r="V964" s="268" t="str">
        <f>+IF(H964=0,"",'Ark1'!AA2410)</f>
        <v/>
      </c>
      <c r="W964" s="269" t="str">
        <f t="shared" si="81"/>
        <v/>
      </c>
      <c r="X964" s="269" t="str">
        <f t="shared" si="82"/>
        <v/>
      </c>
      <c r="Y964" s="267" t="str">
        <f t="shared" si="83"/>
        <v/>
      </c>
      <c r="Z964" s="324"/>
    </row>
    <row r="965" spans="1:26">
      <c r="A965" s="324"/>
      <c r="B965" s="323">
        <f>+'Ark1'!C2411</f>
        <v>0</v>
      </c>
      <c r="C965" s="266">
        <f>+'Ark1'!L2411</f>
        <v>0</v>
      </c>
      <c r="D965" s="266" t="s">
        <v>35</v>
      </c>
      <c r="E965" s="266">
        <f>+'Ark1'!AP2411</f>
        <v>0</v>
      </c>
      <c r="F965" s="274" t="e">
        <f>VLOOKUP(E965,RNR!$D$2:$E$38,2)</f>
        <v>#N/A</v>
      </c>
      <c r="G965" s="266" t="str">
        <f>+IF(H965=0,"",'Ark1'!Q2411)</f>
        <v/>
      </c>
      <c r="H965" s="266">
        <f>+'Ark1'!R2411</f>
        <v>0</v>
      </c>
      <c r="I965" s="267" t="str">
        <f>+IF(H965=0,"",'Ark1'!AE2411)</f>
        <v/>
      </c>
      <c r="J965" s="267"/>
      <c r="K965" s="267" t="str">
        <f>+IF(H965=0,"",'Ark1'!AF2411)</f>
        <v/>
      </c>
      <c r="L965" s="268" t="str">
        <f>+IF(H965=0,"",'Ark1'!T2411)</f>
        <v/>
      </c>
      <c r="M965" s="267" t="str">
        <f>+IF(H965=0,"",'Ark1'!U2411)</f>
        <v/>
      </c>
      <c r="N965" s="267"/>
      <c r="O965" s="269" t="str">
        <f>+IF(H965=0,"",'Ark1'!W2411)</f>
        <v/>
      </c>
      <c r="P965" s="269" t="str">
        <f>+IF(H965=0,"",'Ark1'!X2411)</f>
        <v/>
      </c>
      <c r="Q965" s="269" t="str">
        <f>+IF(H965=0,"",'Ark1'!AG2411)</f>
        <v/>
      </c>
      <c r="R965" s="269" t="str">
        <f>+IF(H965=0,"",'Ark1'!AH2411)</f>
        <v/>
      </c>
      <c r="S965" s="269"/>
      <c r="T965" s="269"/>
      <c r="U965" s="269" t="str">
        <f>+IF(H965=0,"",'Ark1'!Y2411)</f>
        <v/>
      </c>
      <c r="V965" s="268" t="str">
        <f>+IF(H965=0,"",'Ark1'!AA2411)</f>
        <v/>
      </c>
      <c r="W965" s="269" t="str">
        <f t="shared" si="81"/>
        <v/>
      </c>
      <c r="X965" s="269" t="str">
        <f t="shared" si="82"/>
        <v/>
      </c>
      <c r="Y965" s="267" t="str">
        <f t="shared" si="83"/>
        <v/>
      </c>
      <c r="Z965" s="324"/>
    </row>
    <row r="966" spans="1:26">
      <c r="A966" s="324"/>
      <c r="B966" s="323">
        <f>+'Ark1'!C2412</f>
        <v>0</v>
      </c>
      <c r="C966" s="266">
        <f>+'Ark1'!L2412</f>
        <v>0</v>
      </c>
      <c r="D966" s="266" t="s">
        <v>35</v>
      </c>
      <c r="E966" s="266">
        <f>+'Ark1'!AP2412</f>
        <v>0</v>
      </c>
      <c r="F966" s="274" t="e">
        <f>VLOOKUP(E966,RNR!$D$2:$E$38,2)</f>
        <v>#N/A</v>
      </c>
      <c r="G966" s="266" t="str">
        <f>+IF(H966=0,"",'Ark1'!Q2412)</f>
        <v/>
      </c>
      <c r="H966" s="266">
        <f>+'Ark1'!R2412</f>
        <v>0</v>
      </c>
      <c r="I966" s="267" t="str">
        <f>+IF(H966=0,"",'Ark1'!AE2412)</f>
        <v/>
      </c>
      <c r="J966" s="267"/>
      <c r="K966" s="267" t="str">
        <f>+IF(H966=0,"",'Ark1'!AF2412)</f>
        <v/>
      </c>
      <c r="L966" s="268" t="str">
        <f>+IF(H966=0,"",'Ark1'!T2412)</f>
        <v/>
      </c>
      <c r="M966" s="267" t="str">
        <f>+IF(H966=0,"",'Ark1'!U2412)</f>
        <v/>
      </c>
      <c r="N966" s="267"/>
      <c r="O966" s="269" t="str">
        <f>+IF(H966=0,"",'Ark1'!W2412)</f>
        <v/>
      </c>
      <c r="P966" s="269" t="str">
        <f>+IF(H966=0,"",'Ark1'!X2412)</f>
        <v/>
      </c>
      <c r="Q966" s="269" t="str">
        <f>+IF(H966=0,"",'Ark1'!AG2412)</f>
        <v/>
      </c>
      <c r="R966" s="269" t="str">
        <f>+IF(H966=0,"",'Ark1'!AH2412)</f>
        <v/>
      </c>
      <c r="S966" s="269"/>
      <c r="T966" s="269"/>
      <c r="U966" s="269" t="str">
        <f>+IF(H966=0,"",'Ark1'!Y2412)</f>
        <v/>
      </c>
      <c r="V966" s="268" t="str">
        <f>+IF(H966=0,"",'Ark1'!AA2412)</f>
        <v/>
      </c>
      <c r="W966" s="269" t="str">
        <f t="shared" si="81"/>
        <v/>
      </c>
      <c r="X966" s="269" t="str">
        <f t="shared" si="82"/>
        <v/>
      </c>
      <c r="Y966" s="267" t="str">
        <f t="shared" si="83"/>
        <v/>
      </c>
      <c r="Z966" s="324"/>
    </row>
    <row r="967" spans="1:26">
      <c r="A967" s="324"/>
      <c r="B967" s="323">
        <f>+'Ark1'!C2413</f>
        <v>0</v>
      </c>
      <c r="C967" s="266">
        <f>+'Ark1'!L2413</f>
        <v>0</v>
      </c>
      <c r="D967" s="266" t="s">
        <v>35</v>
      </c>
      <c r="E967" s="266">
        <f>+'Ark1'!AP2413</f>
        <v>0</v>
      </c>
      <c r="F967" s="274" t="e">
        <f>VLOOKUP(E967,RNR!$D$2:$E$38,2)</f>
        <v>#N/A</v>
      </c>
      <c r="G967" s="266" t="str">
        <f>+IF(H967=0,"",'Ark1'!Q2413)</f>
        <v/>
      </c>
      <c r="H967" s="266">
        <f>+'Ark1'!R2413</f>
        <v>0</v>
      </c>
      <c r="I967" s="267" t="str">
        <f>+IF(H967=0,"",'Ark1'!AE2413)</f>
        <v/>
      </c>
      <c r="J967" s="267"/>
      <c r="K967" s="267" t="str">
        <f>+IF(H967=0,"",'Ark1'!AF2413)</f>
        <v/>
      </c>
      <c r="L967" s="268" t="str">
        <f>+IF(H967=0,"",'Ark1'!T2413)</f>
        <v/>
      </c>
      <c r="M967" s="267" t="str">
        <f>+IF(H967=0,"",'Ark1'!U2413)</f>
        <v/>
      </c>
      <c r="N967" s="267"/>
      <c r="O967" s="269" t="str">
        <f>+IF(H967=0,"",'Ark1'!W2413)</f>
        <v/>
      </c>
      <c r="P967" s="269" t="str">
        <f>+IF(H967=0,"",'Ark1'!X2413)</f>
        <v/>
      </c>
      <c r="Q967" s="269" t="str">
        <f>+IF(H967=0,"",'Ark1'!AG2413)</f>
        <v/>
      </c>
      <c r="R967" s="269" t="str">
        <f>+IF(H967=0,"",'Ark1'!AH2413)</f>
        <v/>
      </c>
      <c r="S967" s="269"/>
      <c r="T967" s="269"/>
      <c r="U967" s="269" t="str">
        <f>+IF(H967=0,"",'Ark1'!Y2413)</f>
        <v/>
      </c>
      <c r="V967" s="268" t="str">
        <f>+IF(H967=0,"",'Ark1'!AA2413)</f>
        <v/>
      </c>
      <c r="W967" s="269" t="str">
        <f t="shared" si="81"/>
        <v/>
      </c>
      <c r="X967" s="269" t="str">
        <f t="shared" si="82"/>
        <v/>
      </c>
      <c r="Y967" s="267" t="str">
        <f t="shared" si="83"/>
        <v/>
      </c>
      <c r="Z967" s="324"/>
    </row>
    <row r="968" spans="1:26">
      <c r="A968" s="324"/>
      <c r="B968" s="323">
        <f>+'Ark1'!C2414</f>
        <v>0</v>
      </c>
      <c r="C968" s="266">
        <f>+'Ark1'!L2414</f>
        <v>0</v>
      </c>
      <c r="D968" s="266" t="s">
        <v>35</v>
      </c>
      <c r="E968" s="266">
        <f>+'Ark1'!AP2414</f>
        <v>0</v>
      </c>
      <c r="F968" s="274" t="e">
        <f>VLOOKUP(E968,RNR!$D$2:$E$38,2)</f>
        <v>#N/A</v>
      </c>
      <c r="G968" s="266" t="str">
        <f>+IF(H968=0,"",'Ark1'!Q2414)</f>
        <v/>
      </c>
      <c r="H968" s="266">
        <f>+'Ark1'!R2414</f>
        <v>0</v>
      </c>
      <c r="I968" s="267" t="str">
        <f>+IF(H968=0,"",'Ark1'!AE2414)</f>
        <v/>
      </c>
      <c r="J968" s="267"/>
      <c r="K968" s="267" t="str">
        <f>+IF(H968=0,"",'Ark1'!AF2414)</f>
        <v/>
      </c>
      <c r="L968" s="268" t="str">
        <f>+IF(H968=0,"",'Ark1'!T2414)</f>
        <v/>
      </c>
      <c r="M968" s="267" t="str">
        <f>+IF(H968=0,"",'Ark1'!U2414)</f>
        <v/>
      </c>
      <c r="N968" s="267"/>
      <c r="O968" s="269" t="str">
        <f>+IF(H968=0,"",'Ark1'!W2414)</f>
        <v/>
      </c>
      <c r="P968" s="269" t="str">
        <f>+IF(H968=0,"",'Ark1'!X2414)</f>
        <v/>
      </c>
      <c r="Q968" s="269" t="str">
        <f>+IF(H968=0,"",'Ark1'!AG2414)</f>
        <v/>
      </c>
      <c r="R968" s="269" t="str">
        <f>+IF(H968=0,"",'Ark1'!AH2414)</f>
        <v/>
      </c>
      <c r="S968" s="269"/>
      <c r="T968" s="269"/>
      <c r="U968" s="269" t="str">
        <f>+IF(H968=0,"",'Ark1'!Y2414)</f>
        <v/>
      </c>
      <c r="V968" s="268" t="str">
        <f>+IF(H968=0,"",'Ark1'!AA2414)</f>
        <v/>
      </c>
      <c r="W968" s="269" t="str">
        <f t="shared" si="81"/>
        <v/>
      </c>
      <c r="X968" s="269" t="str">
        <f t="shared" si="82"/>
        <v/>
      </c>
      <c r="Y968" s="267" t="str">
        <f t="shared" si="83"/>
        <v/>
      </c>
      <c r="Z968" s="324"/>
    </row>
    <row r="969" spans="1:26">
      <c r="A969" s="324"/>
      <c r="B969" s="323">
        <f>+'Ark1'!C2415</f>
        <v>0</v>
      </c>
      <c r="C969" s="266">
        <f>+'Ark1'!L2415</f>
        <v>0</v>
      </c>
      <c r="D969" s="266" t="s">
        <v>35</v>
      </c>
      <c r="E969" s="266">
        <f>+'Ark1'!AP2415</f>
        <v>0</v>
      </c>
      <c r="F969" s="274" t="e">
        <f>VLOOKUP(E969,RNR!$D$2:$E$38,2)</f>
        <v>#N/A</v>
      </c>
      <c r="G969" s="266" t="str">
        <f>+IF(H969=0,"",'Ark1'!Q2415)</f>
        <v/>
      </c>
      <c r="H969" s="266">
        <f>+'Ark1'!R2415</f>
        <v>0</v>
      </c>
      <c r="I969" s="267" t="str">
        <f>+IF(H969=0,"",'Ark1'!AE2415)</f>
        <v/>
      </c>
      <c r="J969" s="267"/>
      <c r="K969" s="267" t="str">
        <f>+IF(H969=0,"",'Ark1'!AF2415)</f>
        <v/>
      </c>
      <c r="L969" s="268" t="str">
        <f>+IF(H969=0,"",'Ark1'!T2415)</f>
        <v/>
      </c>
      <c r="M969" s="267" t="str">
        <f>+IF(H969=0,"",'Ark1'!U2415)</f>
        <v/>
      </c>
      <c r="N969" s="267"/>
      <c r="O969" s="269" t="str">
        <f>+IF(H969=0,"",'Ark1'!W2415)</f>
        <v/>
      </c>
      <c r="P969" s="269" t="str">
        <f>+IF(H969=0,"",'Ark1'!X2415)</f>
        <v/>
      </c>
      <c r="Q969" s="269" t="str">
        <f>+IF(H969=0,"",'Ark1'!AG2415)</f>
        <v/>
      </c>
      <c r="R969" s="269" t="str">
        <f>+IF(H969=0,"",'Ark1'!AH2415)</f>
        <v/>
      </c>
      <c r="S969" s="269"/>
      <c r="T969" s="269"/>
      <c r="U969" s="269" t="str">
        <f>+IF(H969=0,"",'Ark1'!Y2415)</f>
        <v/>
      </c>
      <c r="V969" s="268" t="str">
        <f>+IF(H969=0,"",'Ark1'!AA2415)</f>
        <v/>
      </c>
      <c r="W969" s="269" t="str">
        <f t="shared" si="81"/>
        <v/>
      </c>
      <c r="X969" s="269" t="str">
        <f t="shared" si="82"/>
        <v/>
      </c>
      <c r="Y969" s="267" t="str">
        <f t="shared" si="83"/>
        <v/>
      </c>
      <c r="Z969" s="324"/>
    </row>
    <row r="970" spans="1:26">
      <c r="A970" s="324"/>
      <c r="B970" s="323">
        <f>+'Ark1'!C2416</f>
        <v>0</v>
      </c>
      <c r="C970" s="266">
        <f>+'Ark1'!L2416</f>
        <v>0</v>
      </c>
      <c r="D970" s="266" t="s">
        <v>35</v>
      </c>
      <c r="E970" s="266">
        <f>+'Ark1'!AP2416</f>
        <v>0</v>
      </c>
      <c r="F970" s="274" t="e">
        <f>VLOOKUP(E970,RNR!$D$2:$E$38,2)</f>
        <v>#N/A</v>
      </c>
      <c r="G970" s="266" t="str">
        <f>+IF(H970=0,"",'Ark1'!Q2416)</f>
        <v/>
      </c>
      <c r="H970" s="266">
        <f>+'Ark1'!R2416</f>
        <v>0</v>
      </c>
      <c r="I970" s="267" t="str">
        <f>+IF(H970=0,"",'Ark1'!AE2416)</f>
        <v/>
      </c>
      <c r="J970" s="267"/>
      <c r="K970" s="267" t="str">
        <f>+IF(H970=0,"",'Ark1'!AF2416)</f>
        <v/>
      </c>
      <c r="L970" s="268" t="str">
        <f>+IF(H970=0,"",'Ark1'!T2416)</f>
        <v/>
      </c>
      <c r="M970" s="267" t="str">
        <f>+IF(H970=0,"",'Ark1'!U2416)</f>
        <v/>
      </c>
      <c r="N970" s="267"/>
      <c r="O970" s="269" t="str">
        <f>+IF(H970=0,"",'Ark1'!W2416)</f>
        <v/>
      </c>
      <c r="P970" s="269" t="str">
        <f>+IF(H970=0,"",'Ark1'!X2416)</f>
        <v/>
      </c>
      <c r="Q970" s="269" t="str">
        <f>+IF(H970=0,"",'Ark1'!AG2416)</f>
        <v/>
      </c>
      <c r="R970" s="269" t="str">
        <f>+IF(H970=0,"",'Ark1'!AH2416)</f>
        <v/>
      </c>
      <c r="S970" s="269"/>
      <c r="T970" s="269"/>
      <c r="U970" s="269" t="str">
        <f>+IF(H970=0,"",'Ark1'!Y2416)</f>
        <v/>
      </c>
      <c r="V970" s="268" t="str">
        <f>+IF(H970=0,"",'Ark1'!AA2416)</f>
        <v/>
      </c>
      <c r="W970" s="269" t="str">
        <f t="shared" si="81"/>
        <v/>
      </c>
      <c r="X970" s="269" t="str">
        <f t="shared" si="82"/>
        <v/>
      </c>
      <c r="Y970" s="267" t="str">
        <f t="shared" si="83"/>
        <v/>
      </c>
      <c r="Z970" s="324"/>
    </row>
    <row r="971" spans="1:26">
      <c r="A971" s="324"/>
      <c r="B971" s="323">
        <f>+'Ark1'!C2417</f>
        <v>0</v>
      </c>
      <c r="C971" s="266">
        <f>+'Ark1'!L2417</f>
        <v>0</v>
      </c>
      <c r="D971" s="266" t="s">
        <v>35</v>
      </c>
      <c r="E971" s="266">
        <f>+'Ark1'!AP2417</f>
        <v>0</v>
      </c>
      <c r="F971" s="274" t="e">
        <f>VLOOKUP(E971,RNR!$D$2:$E$38,2)</f>
        <v>#N/A</v>
      </c>
      <c r="G971" s="266" t="str">
        <f>+IF(H971=0,"",'Ark1'!Q2417)</f>
        <v/>
      </c>
      <c r="H971" s="266">
        <f>+'Ark1'!R2417</f>
        <v>0</v>
      </c>
      <c r="I971" s="267" t="str">
        <f>+IF(H971=0,"",'Ark1'!AE2417)</f>
        <v/>
      </c>
      <c r="J971" s="267"/>
      <c r="K971" s="267" t="str">
        <f>+IF(H971=0,"",'Ark1'!AF2417)</f>
        <v/>
      </c>
      <c r="L971" s="268" t="str">
        <f>+IF(H971=0,"",'Ark1'!T2417)</f>
        <v/>
      </c>
      <c r="M971" s="267" t="str">
        <f>+IF(H971=0,"",'Ark1'!U2417)</f>
        <v/>
      </c>
      <c r="N971" s="267"/>
      <c r="O971" s="269" t="str">
        <f>+IF(H971=0,"",'Ark1'!W2417)</f>
        <v/>
      </c>
      <c r="P971" s="269" t="str">
        <f>+IF(H971=0,"",'Ark1'!X2417)</f>
        <v/>
      </c>
      <c r="Q971" s="269" t="str">
        <f>+IF(H971=0,"",'Ark1'!AG2417)</f>
        <v/>
      </c>
      <c r="R971" s="269" t="str">
        <f>+IF(H971=0,"",'Ark1'!AH2417)</f>
        <v/>
      </c>
      <c r="S971" s="269"/>
      <c r="T971" s="269"/>
      <c r="U971" s="269" t="str">
        <f>+IF(H971=0,"",'Ark1'!Y2417)</f>
        <v/>
      </c>
      <c r="V971" s="268" t="str">
        <f>+IF(H971=0,"",'Ark1'!AA2417)</f>
        <v/>
      </c>
      <c r="W971" s="269" t="str">
        <f t="shared" si="81"/>
        <v/>
      </c>
      <c r="X971" s="269" t="str">
        <f t="shared" si="82"/>
        <v/>
      </c>
      <c r="Y971" s="267" t="str">
        <f t="shared" si="83"/>
        <v/>
      </c>
      <c r="Z971" s="324"/>
    </row>
    <row r="972" spans="1:26">
      <c r="A972" s="324"/>
      <c r="B972" s="323">
        <f>+'Ark1'!C2418</f>
        <v>0</v>
      </c>
      <c r="C972" s="266">
        <f>+'Ark1'!L2418</f>
        <v>0</v>
      </c>
      <c r="D972" s="266" t="s">
        <v>35</v>
      </c>
      <c r="E972" s="266">
        <f>+'Ark1'!AP2418</f>
        <v>0</v>
      </c>
      <c r="F972" s="274" t="e">
        <f>VLOOKUP(E972,RNR!$D$2:$E$38,2)</f>
        <v>#N/A</v>
      </c>
      <c r="G972" s="266" t="str">
        <f>+IF(H972=0,"",'Ark1'!Q2418)</f>
        <v/>
      </c>
      <c r="H972" s="266">
        <f>+'Ark1'!R2418</f>
        <v>0</v>
      </c>
      <c r="I972" s="267" t="str">
        <f>+IF(H972=0,"",'Ark1'!AE2418)</f>
        <v/>
      </c>
      <c r="J972" s="267"/>
      <c r="K972" s="267" t="str">
        <f>+IF(H972=0,"",'Ark1'!AF2418)</f>
        <v/>
      </c>
      <c r="L972" s="268" t="str">
        <f>+IF(H972=0,"",'Ark1'!T2418)</f>
        <v/>
      </c>
      <c r="M972" s="267" t="str">
        <f>+IF(H972=0,"",'Ark1'!U2418)</f>
        <v/>
      </c>
      <c r="N972" s="267"/>
      <c r="O972" s="269" t="str">
        <f>+IF(H972=0,"",'Ark1'!W2418)</f>
        <v/>
      </c>
      <c r="P972" s="269" t="str">
        <f>+IF(H972=0,"",'Ark1'!X2418)</f>
        <v/>
      </c>
      <c r="Q972" s="269" t="str">
        <f>+IF(H972=0,"",'Ark1'!AG2418)</f>
        <v/>
      </c>
      <c r="R972" s="269" t="str">
        <f>+IF(H972=0,"",'Ark1'!AH2418)</f>
        <v/>
      </c>
      <c r="S972" s="269"/>
      <c r="T972" s="269"/>
      <c r="U972" s="269" t="str">
        <f>+IF(H972=0,"",'Ark1'!Y2418)</f>
        <v/>
      </c>
      <c r="V972" s="268" t="str">
        <f>+IF(H972=0,"",'Ark1'!AA2418)</f>
        <v/>
      </c>
      <c r="W972" s="269" t="str">
        <f t="shared" si="81"/>
        <v/>
      </c>
      <c r="X972" s="269" t="str">
        <f t="shared" si="82"/>
        <v/>
      </c>
      <c r="Y972" s="267" t="str">
        <f t="shared" si="83"/>
        <v/>
      </c>
      <c r="Z972" s="324"/>
    </row>
    <row r="973" spans="1:26">
      <c r="A973" s="324"/>
      <c r="B973" s="323">
        <f>+'Ark1'!C2419</f>
        <v>0</v>
      </c>
      <c r="C973" s="266">
        <f>+'Ark1'!L2419</f>
        <v>0</v>
      </c>
      <c r="D973" s="266" t="s">
        <v>35</v>
      </c>
      <c r="E973" s="266">
        <f>+'Ark1'!AP2419</f>
        <v>0</v>
      </c>
      <c r="F973" s="274" t="e">
        <f>VLOOKUP(E973,RNR!$D$2:$E$38,2)</f>
        <v>#N/A</v>
      </c>
      <c r="G973" s="266" t="str">
        <f>+IF(H973=0,"",'Ark1'!Q2419)</f>
        <v/>
      </c>
      <c r="H973" s="266">
        <f>+'Ark1'!R2419</f>
        <v>0</v>
      </c>
      <c r="I973" s="267" t="str">
        <f>+IF(H973=0,"",'Ark1'!AE2419)</f>
        <v/>
      </c>
      <c r="J973" s="267"/>
      <c r="K973" s="267" t="str">
        <f>+IF(H973=0,"",'Ark1'!AF2419)</f>
        <v/>
      </c>
      <c r="L973" s="268" t="str">
        <f>+IF(H973=0,"",'Ark1'!T2419)</f>
        <v/>
      </c>
      <c r="M973" s="267" t="str">
        <f>+IF(H973=0,"",'Ark1'!U2419)</f>
        <v/>
      </c>
      <c r="N973" s="267"/>
      <c r="O973" s="269" t="str">
        <f>+IF(H973=0,"",'Ark1'!W2419)</f>
        <v/>
      </c>
      <c r="P973" s="269" t="str">
        <f>+IF(H973=0,"",'Ark1'!X2419)</f>
        <v/>
      </c>
      <c r="Q973" s="269" t="str">
        <f>+IF(H973=0,"",'Ark1'!AG2419)</f>
        <v/>
      </c>
      <c r="R973" s="269" t="str">
        <f>+IF(H973=0,"",'Ark1'!AH2419)</f>
        <v/>
      </c>
      <c r="S973" s="269"/>
      <c r="T973" s="269"/>
      <c r="U973" s="269" t="str">
        <f>+IF(H973=0,"",'Ark1'!Y2419)</f>
        <v/>
      </c>
      <c r="V973" s="268" t="str">
        <f>+IF(H973=0,"",'Ark1'!AA2419)</f>
        <v/>
      </c>
      <c r="W973" s="269" t="str">
        <f t="shared" si="81"/>
        <v/>
      </c>
      <c r="X973" s="269" t="str">
        <f t="shared" si="82"/>
        <v/>
      </c>
      <c r="Y973" s="267" t="str">
        <f t="shared" si="83"/>
        <v/>
      </c>
      <c r="Z973" s="324"/>
    </row>
    <row r="974" spans="1:26">
      <c r="A974" s="324"/>
      <c r="B974" s="323">
        <f>+'Ark1'!C2420</f>
        <v>0</v>
      </c>
      <c r="C974" s="266">
        <f>+'Ark1'!L2420</f>
        <v>0</v>
      </c>
      <c r="D974" s="266" t="s">
        <v>35</v>
      </c>
      <c r="E974" s="266">
        <f>+'Ark1'!AP2420</f>
        <v>0</v>
      </c>
      <c r="F974" s="274" t="e">
        <f>VLOOKUP(E974,RNR!$D$2:$E$38,2)</f>
        <v>#N/A</v>
      </c>
      <c r="G974" s="266" t="str">
        <f>+IF(H974=0,"",'Ark1'!Q2420)</f>
        <v/>
      </c>
      <c r="H974" s="266">
        <f>+'Ark1'!R2420</f>
        <v>0</v>
      </c>
      <c r="I974" s="267" t="str">
        <f>+IF(H974=0,"",'Ark1'!AE2420)</f>
        <v/>
      </c>
      <c r="J974" s="267"/>
      <c r="K974" s="267" t="str">
        <f>+IF(H974=0,"",'Ark1'!AF2420)</f>
        <v/>
      </c>
      <c r="L974" s="268" t="str">
        <f>+IF(H974=0,"",'Ark1'!T2420)</f>
        <v/>
      </c>
      <c r="M974" s="267" t="str">
        <f>+IF(H974=0,"",'Ark1'!U2420)</f>
        <v/>
      </c>
      <c r="N974" s="267"/>
      <c r="O974" s="269" t="str">
        <f>+IF(H974=0,"",'Ark1'!W2420)</f>
        <v/>
      </c>
      <c r="P974" s="269" t="str">
        <f>+IF(H974=0,"",'Ark1'!X2420)</f>
        <v/>
      </c>
      <c r="Q974" s="269" t="str">
        <f>+IF(H974=0,"",'Ark1'!AG2420)</f>
        <v/>
      </c>
      <c r="R974" s="269" t="str">
        <f>+IF(H974=0,"",'Ark1'!AH2420)</f>
        <v/>
      </c>
      <c r="S974" s="269"/>
      <c r="T974" s="269"/>
      <c r="U974" s="269" t="str">
        <f>+IF(H974=0,"",'Ark1'!Y2420)</f>
        <v/>
      </c>
      <c r="V974" s="268" t="str">
        <f>+IF(H974=0,"",'Ark1'!AA2420)</f>
        <v/>
      </c>
      <c r="W974" s="269" t="str">
        <f t="shared" si="81"/>
        <v/>
      </c>
      <c r="X974" s="269" t="str">
        <f t="shared" si="82"/>
        <v/>
      </c>
      <c r="Y974" s="267" t="str">
        <f t="shared" si="83"/>
        <v/>
      </c>
      <c r="Z974" s="324"/>
    </row>
    <row r="975" spans="1:26">
      <c r="A975" s="324"/>
      <c r="B975" s="323">
        <f>+'Ark1'!C2421</f>
        <v>0</v>
      </c>
      <c r="C975" s="266">
        <f>+'Ark1'!L2421</f>
        <v>0</v>
      </c>
      <c r="D975" s="266" t="s">
        <v>35</v>
      </c>
      <c r="E975" s="266">
        <f>+'Ark1'!AP2421</f>
        <v>0</v>
      </c>
      <c r="F975" s="274" t="e">
        <f>VLOOKUP(E975,RNR!$D$2:$E$38,2)</f>
        <v>#N/A</v>
      </c>
      <c r="G975" s="266" t="str">
        <f>+IF(H975=0,"",'Ark1'!Q2421)</f>
        <v/>
      </c>
      <c r="H975" s="266">
        <f>+'Ark1'!R2421</f>
        <v>0</v>
      </c>
      <c r="I975" s="267" t="str">
        <f>+IF(H975=0,"",'Ark1'!AE2421)</f>
        <v/>
      </c>
      <c r="J975" s="267"/>
      <c r="K975" s="267" t="str">
        <f>+IF(H975=0,"",'Ark1'!AF2421)</f>
        <v/>
      </c>
      <c r="L975" s="268" t="str">
        <f>+IF(H975=0,"",'Ark1'!T2421)</f>
        <v/>
      </c>
      <c r="M975" s="267" t="str">
        <f>+IF(H975=0,"",'Ark1'!U2421)</f>
        <v/>
      </c>
      <c r="N975" s="267"/>
      <c r="O975" s="269" t="str">
        <f>+IF(H975=0,"",'Ark1'!W2421)</f>
        <v/>
      </c>
      <c r="P975" s="269" t="str">
        <f>+IF(H975=0,"",'Ark1'!X2421)</f>
        <v/>
      </c>
      <c r="Q975" s="269" t="str">
        <f>+IF(H975=0,"",'Ark1'!AG2421)</f>
        <v/>
      </c>
      <c r="R975" s="269" t="str">
        <f>+IF(H975=0,"",'Ark1'!AH2421)</f>
        <v/>
      </c>
      <c r="S975" s="269"/>
      <c r="T975" s="269"/>
      <c r="U975" s="269" t="str">
        <f>+IF(H975=0,"",'Ark1'!Y2421)</f>
        <v/>
      </c>
      <c r="V975" s="268" t="str">
        <f>+IF(H975=0,"",'Ark1'!AA2421)</f>
        <v/>
      </c>
      <c r="W975" s="269" t="str">
        <f t="shared" si="81"/>
        <v/>
      </c>
      <c r="X975" s="269" t="str">
        <f t="shared" si="82"/>
        <v/>
      </c>
      <c r="Y975" s="267" t="str">
        <f t="shared" si="83"/>
        <v/>
      </c>
      <c r="Z975" s="324"/>
    </row>
    <row r="976" spans="1:26">
      <c r="A976" s="324"/>
      <c r="B976" s="323">
        <f>+'Ark1'!C2422</f>
        <v>0</v>
      </c>
      <c r="C976" s="266">
        <f>+'Ark1'!L2422</f>
        <v>0</v>
      </c>
      <c r="D976" s="266" t="s">
        <v>35</v>
      </c>
      <c r="E976" s="266">
        <f>+'Ark1'!AP2422</f>
        <v>0</v>
      </c>
      <c r="F976" s="274" t="e">
        <f>VLOOKUP(E976,RNR!$D$2:$E$38,2)</f>
        <v>#N/A</v>
      </c>
      <c r="G976" s="266" t="str">
        <f>+IF(H976=0,"",'Ark1'!Q2422)</f>
        <v/>
      </c>
      <c r="H976" s="266">
        <f>+'Ark1'!R2422</f>
        <v>0</v>
      </c>
      <c r="I976" s="267" t="str">
        <f>+IF(H976=0,"",'Ark1'!AE2422)</f>
        <v/>
      </c>
      <c r="J976" s="267"/>
      <c r="K976" s="267" t="str">
        <f>+IF(H976=0,"",'Ark1'!AF2422)</f>
        <v/>
      </c>
      <c r="L976" s="268" t="str">
        <f>+IF(H976=0,"",'Ark1'!T2422)</f>
        <v/>
      </c>
      <c r="M976" s="267" t="str">
        <f>+IF(H976=0,"",'Ark1'!U2422)</f>
        <v/>
      </c>
      <c r="N976" s="267"/>
      <c r="O976" s="269" t="str">
        <f>+IF(H976=0,"",'Ark1'!W2422)</f>
        <v/>
      </c>
      <c r="P976" s="269" t="str">
        <f>+IF(H976=0,"",'Ark1'!X2422)</f>
        <v/>
      </c>
      <c r="Q976" s="269" t="str">
        <f>+IF(H976=0,"",'Ark1'!AG2422)</f>
        <v/>
      </c>
      <c r="R976" s="269" t="str">
        <f>+IF(H976=0,"",'Ark1'!AH2422)</f>
        <v/>
      </c>
      <c r="S976" s="269"/>
      <c r="T976" s="269"/>
      <c r="U976" s="269" t="str">
        <f>+IF(H976=0,"",'Ark1'!Y2422)</f>
        <v/>
      </c>
      <c r="V976" s="268" t="str">
        <f>+IF(H976=0,"",'Ark1'!AA2422)</f>
        <v/>
      </c>
      <c r="W976" s="269" t="str">
        <f t="shared" si="81"/>
        <v/>
      </c>
      <c r="X976" s="269" t="str">
        <f t="shared" si="82"/>
        <v/>
      </c>
      <c r="Y976" s="267" t="str">
        <f t="shared" si="83"/>
        <v/>
      </c>
      <c r="Z976" s="324"/>
    </row>
    <row r="977" spans="1:66">
      <c r="A977" s="324"/>
      <c r="B977" s="323">
        <f>+'Ark1'!C2423</f>
        <v>0</v>
      </c>
      <c r="C977" s="266">
        <f>+'Ark1'!L2423</f>
        <v>0</v>
      </c>
      <c r="D977" s="266" t="s">
        <v>35</v>
      </c>
      <c r="E977" s="266">
        <f>+'Ark1'!AP2423</f>
        <v>0</v>
      </c>
      <c r="F977" s="274" t="e">
        <f>VLOOKUP(E977,RNR!$D$2:$E$38,2)</f>
        <v>#N/A</v>
      </c>
      <c r="G977" s="266" t="str">
        <f>+IF(H977=0,"",'Ark1'!Q2423)</f>
        <v/>
      </c>
      <c r="H977" s="266">
        <f>+'Ark1'!R2423</f>
        <v>0</v>
      </c>
      <c r="I977" s="267" t="str">
        <f>+IF(H977=0,"",'Ark1'!AE2423)</f>
        <v/>
      </c>
      <c r="J977" s="267"/>
      <c r="K977" s="267" t="str">
        <f>+IF(H977=0,"",'Ark1'!AF2423)</f>
        <v/>
      </c>
      <c r="L977" s="268" t="str">
        <f>+IF(H977=0,"",'Ark1'!T2423)</f>
        <v/>
      </c>
      <c r="M977" s="267" t="str">
        <f>+IF(H977=0,"",'Ark1'!U2423)</f>
        <v/>
      </c>
      <c r="N977" s="267"/>
      <c r="O977" s="269" t="str">
        <f>+IF(H977=0,"",'Ark1'!W2423)</f>
        <v/>
      </c>
      <c r="P977" s="269" t="str">
        <f>+IF(H977=0,"",'Ark1'!X2423)</f>
        <v/>
      </c>
      <c r="Q977" s="269" t="str">
        <f>+IF(H977=0,"",'Ark1'!AG2423)</f>
        <v/>
      </c>
      <c r="R977" s="269" t="str">
        <f>+IF(H977=0,"",'Ark1'!AH2423)</f>
        <v/>
      </c>
      <c r="S977" s="269"/>
      <c r="T977" s="269"/>
      <c r="U977" s="269" t="str">
        <f>+IF(H977=0,"",'Ark1'!Y2423)</f>
        <v/>
      </c>
      <c r="V977" s="268" t="str">
        <f>+IF(H977=0,"",'Ark1'!AA2423)</f>
        <v/>
      </c>
      <c r="W977" s="269" t="str">
        <f t="shared" si="81"/>
        <v/>
      </c>
      <c r="X977" s="269" t="str">
        <f t="shared" si="82"/>
        <v/>
      </c>
      <c r="Y977" s="267" t="str">
        <f t="shared" si="83"/>
        <v/>
      </c>
      <c r="Z977" s="324"/>
    </row>
    <row r="978" spans="1:66">
      <c r="A978" s="324"/>
      <c r="B978" s="323">
        <f>+'Ark1'!C2424</f>
        <v>0</v>
      </c>
      <c r="C978" s="266">
        <f>+'Ark1'!L2424</f>
        <v>0</v>
      </c>
      <c r="D978" s="266" t="s">
        <v>35</v>
      </c>
      <c r="E978" s="266">
        <f>+'Ark1'!AP2424</f>
        <v>0</v>
      </c>
      <c r="F978" s="274" t="e">
        <f>VLOOKUP(E978,RNR!$D$2:$E$38,2)</f>
        <v>#N/A</v>
      </c>
      <c r="G978" s="266" t="str">
        <f>+IF(H978=0,"",'Ark1'!Q2424)</f>
        <v/>
      </c>
      <c r="H978" s="266">
        <f>+'Ark1'!R2424</f>
        <v>0</v>
      </c>
      <c r="I978" s="267" t="str">
        <f>+IF(H978=0,"",'Ark1'!AE2424)</f>
        <v/>
      </c>
      <c r="J978" s="267"/>
      <c r="K978" s="267" t="str">
        <f>+IF(H978=0,"",'Ark1'!AF2424)</f>
        <v/>
      </c>
      <c r="L978" s="268" t="str">
        <f>+IF(H978=0,"",'Ark1'!T2424)</f>
        <v/>
      </c>
      <c r="M978" s="267" t="str">
        <f>+IF(H978=0,"",'Ark1'!U2424)</f>
        <v/>
      </c>
      <c r="N978" s="267"/>
      <c r="O978" s="269" t="str">
        <f>+IF(H978=0,"",'Ark1'!W2424)</f>
        <v/>
      </c>
      <c r="P978" s="269" t="str">
        <f>+IF(H978=0,"",'Ark1'!X2424)</f>
        <v/>
      </c>
      <c r="Q978" s="269" t="str">
        <f>+IF(H978=0,"",'Ark1'!AG2424)</f>
        <v/>
      </c>
      <c r="R978" s="269" t="str">
        <f>+IF(H978=0,"",'Ark1'!AH2424)</f>
        <v/>
      </c>
      <c r="S978" s="269"/>
      <c r="T978" s="269"/>
      <c r="U978" s="269" t="str">
        <f>+IF(H978=0,"",'Ark1'!Y2424)</f>
        <v/>
      </c>
      <c r="V978" s="268" t="str">
        <f>+IF(H978=0,"",'Ark1'!AA2424)</f>
        <v/>
      </c>
      <c r="W978" s="269" t="str">
        <f t="shared" si="81"/>
        <v/>
      </c>
      <c r="X978" s="269" t="str">
        <f t="shared" si="82"/>
        <v/>
      </c>
      <c r="Y978" s="267" t="str">
        <f t="shared" si="83"/>
        <v/>
      </c>
      <c r="Z978" s="324"/>
    </row>
    <row r="979" spans="1:66">
      <c r="A979" s="324"/>
      <c r="B979" s="323">
        <f>+'Ark1'!C2425</f>
        <v>0</v>
      </c>
      <c r="C979" s="266">
        <f>+'Ark1'!L2425</f>
        <v>0</v>
      </c>
      <c r="D979" s="266" t="s">
        <v>35</v>
      </c>
      <c r="E979" s="266">
        <f>+'Ark1'!AP2425</f>
        <v>0</v>
      </c>
      <c r="F979" s="274" t="e">
        <f>VLOOKUP(E979,RNR!$D$2:$E$38,2)</f>
        <v>#N/A</v>
      </c>
      <c r="G979" s="266" t="str">
        <f>+IF(H979=0,"",'Ark1'!Q2425)</f>
        <v/>
      </c>
      <c r="H979" s="266">
        <f>+'Ark1'!R2425</f>
        <v>0</v>
      </c>
      <c r="I979" s="267" t="str">
        <f>+IF(H979=0,"",'Ark1'!AE2425)</f>
        <v/>
      </c>
      <c r="J979" s="267"/>
      <c r="K979" s="267" t="str">
        <f>+IF(H979=0,"",'Ark1'!AF2425)</f>
        <v/>
      </c>
      <c r="L979" s="268" t="str">
        <f>+IF(H979=0,"",'Ark1'!T2425)</f>
        <v/>
      </c>
      <c r="M979" s="267" t="str">
        <f>+IF(H979=0,"",'Ark1'!U2425)</f>
        <v/>
      </c>
      <c r="N979" s="267"/>
      <c r="O979" s="269" t="str">
        <f>+IF(H979=0,"",'Ark1'!W2425)</f>
        <v/>
      </c>
      <c r="P979" s="269" t="str">
        <f>+IF(H979=0,"",'Ark1'!X2425)</f>
        <v/>
      </c>
      <c r="Q979" s="269" t="str">
        <f>+IF(H979=0,"",'Ark1'!AG2425)</f>
        <v/>
      </c>
      <c r="R979" s="269" t="str">
        <f>+IF(H979=0,"",'Ark1'!AH2425)</f>
        <v/>
      </c>
      <c r="S979" s="269"/>
      <c r="T979" s="269"/>
      <c r="U979" s="269" t="str">
        <f>+IF(H979=0,"",'Ark1'!Y2425)</f>
        <v/>
      </c>
      <c r="V979" s="268" t="str">
        <f>+IF(H979=0,"",'Ark1'!AA2425)</f>
        <v/>
      </c>
      <c r="W979" s="269" t="str">
        <f t="shared" si="81"/>
        <v/>
      </c>
      <c r="X979" s="269" t="str">
        <f t="shared" si="82"/>
        <v/>
      </c>
      <c r="Y979" s="267" t="str">
        <f t="shared" si="83"/>
        <v/>
      </c>
      <c r="Z979" s="324"/>
    </row>
    <row r="980" spans="1:66">
      <c r="A980" s="324"/>
      <c r="B980" s="323">
        <f>+'Ark1'!C2426</f>
        <v>0</v>
      </c>
      <c r="C980" s="266">
        <f>+'Ark1'!L2426</f>
        <v>0</v>
      </c>
      <c r="D980" s="266" t="s">
        <v>35</v>
      </c>
      <c r="E980" s="266">
        <f>+'Ark1'!AP2426</f>
        <v>0</v>
      </c>
      <c r="F980" s="274" t="e">
        <f>VLOOKUP(E980,RNR!$D$2:$E$38,2)</f>
        <v>#N/A</v>
      </c>
      <c r="G980" s="266" t="str">
        <f>+IF(H980=0,"",'Ark1'!Q2426)</f>
        <v/>
      </c>
      <c r="H980" s="266">
        <f>+'Ark1'!R2426</f>
        <v>0</v>
      </c>
      <c r="I980" s="267" t="str">
        <f>+IF(H980=0,"",'Ark1'!AE2426)</f>
        <v/>
      </c>
      <c r="J980" s="267"/>
      <c r="K980" s="267" t="str">
        <f>+IF(H980=0,"",'Ark1'!AF2426)</f>
        <v/>
      </c>
      <c r="L980" s="268" t="str">
        <f>+IF(H980=0,"",'Ark1'!T2426)</f>
        <v/>
      </c>
      <c r="M980" s="267" t="str">
        <f>+IF(H980=0,"",'Ark1'!U2426)</f>
        <v/>
      </c>
      <c r="N980" s="267"/>
      <c r="O980" s="269" t="str">
        <f>+IF(H980=0,"",'Ark1'!W2426)</f>
        <v/>
      </c>
      <c r="P980" s="269" t="str">
        <f>+IF(H980=0,"",'Ark1'!X2426)</f>
        <v/>
      </c>
      <c r="Q980" s="269" t="str">
        <f>+IF(H980=0,"",'Ark1'!AG2426)</f>
        <v/>
      </c>
      <c r="R980" s="269" t="str">
        <f>+IF(H980=0,"",'Ark1'!AH2426)</f>
        <v/>
      </c>
      <c r="S980" s="269"/>
      <c r="T980" s="269"/>
      <c r="U980" s="269" t="str">
        <f>+IF(H980=0,"",'Ark1'!Y2426)</f>
        <v/>
      </c>
      <c r="V980" s="268" t="str">
        <f>+IF(H980=0,"",'Ark1'!AA2426)</f>
        <v/>
      </c>
      <c r="W980" s="269" t="str">
        <f t="shared" si="81"/>
        <v/>
      </c>
      <c r="X980" s="269" t="str">
        <f t="shared" si="82"/>
        <v/>
      </c>
      <c r="Y980" s="267" t="str">
        <f t="shared" si="83"/>
        <v/>
      </c>
      <c r="Z980" s="324"/>
    </row>
    <row r="981" spans="1:66">
      <c r="A981" s="324"/>
      <c r="B981" s="323">
        <f>+'Ark1'!C2427</f>
        <v>0</v>
      </c>
      <c r="C981" s="266">
        <f>+'Ark1'!L2427</f>
        <v>0</v>
      </c>
      <c r="D981" s="266" t="s">
        <v>35</v>
      </c>
      <c r="E981" s="266">
        <f>+'Ark1'!AP2427</f>
        <v>0</v>
      </c>
      <c r="F981" s="274" t="e">
        <f>VLOOKUP(E981,RNR!$D$2:$E$38,2)</f>
        <v>#N/A</v>
      </c>
      <c r="G981" s="266" t="str">
        <f>+IF(H981=0,"",'Ark1'!Q2427)</f>
        <v/>
      </c>
      <c r="H981" s="266">
        <f>+'Ark1'!R2427</f>
        <v>0</v>
      </c>
      <c r="I981" s="267" t="str">
        <f>+IF(H981=0,"",'Ark1'!AE2427)</f>
        <v/>
      </c>
      <c r="J981" s="267"/>
      <c r="K981" s="267" t="str">
        <f>+IF(H981=0,"",'Ark1'!AF2427)</f>
        <v/>
      </c>
      <c r="L981" s="268" t="str">
        <f>+IF(H981=0,"",'Ark1'!T2427)</f>
        <v/>
      </c>
      <c r="M981" s="267" t="str">
        <f>+IF(H981=0,"",'Ark1'!U2427)</f>
        <v/>
      </c>
      <c r="N981" s="267"/>
      <c r="O981" s="269" t="str">
        <f>+IF(H981=0,"",'Ark1'!W2427)</f>
        <v/>
      </c>
      <c r="P981" s="269" t="str">
        <f>+IF(H981=0,"",'Ark1'!X2427)</f>
        <v/>
      </c>
      <c r="Q981" s="269" t="str">
        <f>+IF(H981=0,"",'Ark1'!AG2427)</f>
        <v/>
      </c>
      <c r="R981" s="269" t="str">
        <f>+IF(H981=0,"",'Ark1'!AH2427)</f>
        <v/>
      </c>
      <c r="S981" s="269"/>
      <c r="T981" s="269"/>
      <c r="U981" s="269" t="str">
        <f>+IF(H981=0,"",'Ark1'!Y2427)</f>
        <v/>
      </c>
      <c r="V981" s="268" t="str">
        <f>+IF(H981=0,"",'Ark1'!AA2427)</f>
        <v/>
      </c>
      <c r="W981" s="269" t="str">
        <f t="shared" si="81"/>
        <v/>
      </c>
      <c r="X981" s="269" t="str">
        <f t="shared" si="82"/>
        <v/>
      </c>
      <c r="Y981" s="267" t="str">
        <f t="shared" si="83"/>
        <v/>
      </c>
      <c r="Z981" s="324"/>
    </row>
    <row r="982" spans="1:66">
      <c r="A982" s="324"/>
      <c r="B982" s="323">
        <f>+'Ark1'!C2428</f>
        <v>0</v>
      </c>
      <c r="C982" s="266">
        <f>+'Ark1'!L2428</f>
        <v>0</v>
      </c>
      <c r="D982" s="266" t="s">
        <v>35</v>
      </c>
      <c r="E982" s="266">
        <f>+'Ark1'!AP2428</f>
        <v>0</v>
      </c>
      <c r="F982" s="274" t="e">
        <f>VLOOKUP(E982,RNR!$D$2:$E$38,2)</f>
        <v>#N/A</v>
      </c>
      <c r="G982" s="266" t="str">
        <f>+IF(H982=0,"",'Ark1'!Q2428)</f>
        <v/>
      </c>
      <c r="H982" s="266">
        <f>+'Ark1'!R2428</f>
        <v>0</v>
      </c>
      <c r="I982" s="267" t="str">
        <f>+IF(H982=0,"",'Ark1'!AE2428)</f>
        <v/>
      </c>
      <c r="J982" s="267"/>
      <c r="K982" s="267" t="str">
        <f>+IF(H982=0,"",'Ark1'!AF2428)</f>
        <v/>
      </c>
      <c r="L982" s="268" t="str">
        <f>+IF(H982=0,"",'Ark1'!T2428)</f>
        <v/>
      </c>
      <c r="M982" s="267" t="str">
        <f>+IF(H982=0,"",'Ark1'!U2428)</f>
        <v/>
      </c>
      <c r="N982" s="267"/>
      <c r="O982" s="269" t="str">
        <f>+IF(H982=0,"",'Ark1'!W2428)</f>
        <v/>
      </c>
      <c r="P982" s="269" t="str">
        <f>+IF(H982=0,"",'Ark1'!X2428)</f>
        <v/>
      </c>
      <c r="Q982" s="269" t="str">
        <f>+IF(H982=0,"",'Ark1'!AG2428)</f>
        <v/>
      </c>
      <c r="R982" s="269" t="str">
        <f>+IF(H982=0,"",'Ark1'!AH2428)</f>
        <v/>
      </c>
      <c r="S982" s="269"/>
      <c r="T982" s="269"/>
      <c r="U982" s="269" t="str">
        <f>+IF(H982=0,"",'Ark1'!Y2428)</f>
        <v/>
      </c>
      <c r="V982" s="268" t="str">
        <f>+IF(H982=0,"",'Ark1'!AA2428)</f>
        <v/>
      </c>
      <c r="W982" s="269" t="str">
        <f t="shared" si="81"/>
        <v/>
      </c>
      <c r="X982" s="269" t="str">
        <f t="shared" si="82"/>
        <v/>
      </c>
      <c r="Y982" s="267" t="str">
        <f t="shared" si="83"/>
        <v/>
      </c>
      <c r="Z982" s="324"/>
    </row>
    <row r="983" spans="1:66">
      <c r="A983" s="324"/>
      <c r="B983" s="323">
        <f>+'Ark1'!C2429</f>
        <v>0</v>
      </c>
      <c r="C983" s="266">
        <f>+'Ark1'!L2429</f>
        <v>0</v>
      </c>
      <c r="D983" s="266" t="s">
        <v>35</v>
      </c>
      <c r="E983" s="266">
        <f>+'Ark1'!AP2429</f>
        <v>0</v>
      </c>
      <c r="F983" s="274" t="e">
        <f>VLOOKUP(E983,RNR!$D$2:$E$38,2)</f>
        <v>#N/A</v>
      </c>
      <c r="G983" s="266" t="str">
        <f>+IF(H983=0,"",'Ark1'!Q2429)</f>
        <v/>
      </c>
      <c r="H983" s="266">
        <f>+'Ark1'!R2429</f>
        <v>0</v>
      </c>
      <c r="I983" s="267" t="str">
        <f>+IF(H983=0,"",'Ark1'!AE2429)</f>
        <v/>
      </c>
      <c r="J983" s="267"/>
      <c r="K983" s="267" t="str">
        <f>+IF(H983=0,"",'Ark1'!AF2429)</f>
        <v/>
      </c>
      <c r="L983" s="268" t="str">
        <f>+IF(H983=0,"",'Ark1'!T2429)</f>
        <v/>
      </c>
      <c r="M983" s="267" t="str">
        <f>+IF(H983=0,"",'Ark1'!U2429)</f>
        <v/>
      </c>
      <c r="N983" s="267"/>
      <c r="O983" s="269" t="str">
        <f>+IF(H983=0,"",'Ark1'!W2429)</f>
        <v/>
      </c>
      <c r="P983" s="269" t="str">
        <f>+IF(H983=0,"",'Ark1'!X2429)</f>
        <v/>
      </c>
      <c r="Q983" s="269" t="str">
        <f>+IF(H983=0,"",'Ark1'!AG2429)</f>
        <v/>
      </c>
      <c r="R983" s="269" t="str">
        <f>+IF(H983=0,"",'Ark1'!AH2429)</f>
        <v/>
      </c>
      <c r="S983" s="269"/>
      <c r="T983" s="269"/>
      <c r="U983" s="269" t="str">
        <f>+IF(H983=0,"",'Ark1'!Y2429)</f>
        <v/>
      </c>
      <c r="V983" s="268" t="str">
        <f>+IF(H983=0,"",'Ark1'!AA2429)</f>
        <v/>
      </c>
      <c r="W983" s="269" t="str">
        <f t="shared" si="81"/>
        <v/>
      </c>
      <c r="X983" s="269" t="str">
        <f t="shared" si="82"/>
        <v/>
      </c>
      <c r="Y983" s="267" t="str">
        <f t="shared" si="83"/>
        <v/>
      </c>
      <c r="Z983" s="324"/>
    </row>
    <row r="984" spans="1:66">
      <c r="A984" s="324"/>
      <c r="B984" s="323">
        <f>+'Ark1'!C2430</f>
        <v>0</v>
      </c>
      <c r="C984" s="266">
        <f>+'Ark1'!L2430</f>
        <v>0</v>
      </c>
      <c r="D984" s="266" t="s">
        <v>35</v>
      </c>
      <c r="E984" s="266">
        <f>+'Ark1'!AP2430</f>
        <v>0</v>
      </c>
      <c r="F984" s="274" t="e">
        <f>VLOOKUP(E984,RNR!$D$2:$E$38,2)</f>
        <v>#N/A</v>
      </c>
      <c r="G984" s="266" t="str">
        <f>+IF(H984=0,"",'Ark1'!Q2430)</f>
        <v/>
      </c>
      <c r="H984" s="266">
        <f>+'Ark1'!R2430</f>
        <v>0</v>
      </c>
      <c r="I984" s="267" t="str">
        <f>+IF(H984=0,"",'Ark1'!AE2430)</f>
        <v/>
      </c>
      <c r="J984" s="267"/>
      <c r="K984" s="267" t="str">
        <f>+IF(H984=0,"",'Ark1'!AF2430)</f>
        <v/>
      </c>
      <c r="L984" s="268" t="str">
        <f>+IF(H984=0,"",'Ark1'!T2430)</f>
        <v/>
      </c>
      <c r="M984" s="267" t="str">
        <f>+IF(H984=0,"",'Ark1'!U2430)</f>
        <v/>
      </c>
      <c r="N984" s="267"/>
      <c r="O984" s="269" t="str">
        <f>+IF(H984=0,"",'Ark1'!W2430)</f>
        <v/>
      </c>
      <c r="P984" s="269" t="str">
        <f>+IF(H984=0,"",'Ark1'!X2430)</f>
        <v/>
      </c>
      <c r="Q984" s="269" t="str">
        <f>+IF(H984=0,"",'Ark1'!AG2430)</f>
        <v/>
      </c>
      <c r="R984" s="269" t="str">
        <f>+IF(H984=0,"",'Ark1'!AH2430)</f>
        <v/>
      </c>
      <c r="S984" s="269"/>
      <c r="T984" s="269"/>
      <c r="U984" s="269" t="str">
        <f>+IF(H984=0,"",'Ark1'!Y2430)</f>
        <v/>
      </c>
      <c r="V984" s="268" t="str">
        <f>+IF(H984=0,"",'Ark1'!AA2430)</f>
        <v/>
      </c>
      <c r="W984" s="269" t="str">
        <f t="shared" si="81"/>
        <v/>
      </c>
      <c r="X984" s="269" t="str">
        <f t="shared" si="82"/>
        <v/>
      </c>
      <c r="Y984" s="267" t="str">
        <f t="shared" si="83"/>
        <v/>
      </c>
      <c r="Z984" s="324"/>
    </row>
    <row r="985" spans="1:66">
      <c r="A985" s="324"/>
      <c r="B985" s="323">
        <f>+'Ark1'!C2431</f>
        <v>0</v>
      </c>
      <c r="C985" s="266">
        <f>+'Ark1'!L2431</f>
        <v>0</v>
      </c>
      <c r="D985" s="266" t="s">
        <v>35</v>
      </c>
      <c r="E985" s="266">
        <f>+'Ark1'!AP2431</f>
        <v>0</v>
      </c>
      <c r="F985" s="274" t="e">
        <f>VLOOKUP(E985,RNR!$D$2:$E$38,2)</f>
        <v>#N/A</v>
      </c>
      <c r="G985" s="266" t="str">
        <f>+IF(H985=0,"",'Ark1'!Q2431)</f>
        <v/>
      </c>
      <c r="H985" s="266">
        <f>+'Ark1'!R2431</f>
        <v>0</v>
      </c>
      <c r="I985" s="267" t="str">
        <f>+IF(H985=0,"",'Ark1'!AE2431)</f>
        <v/>
      </c>
      <c r="J985" s="267"/>
      <c r="K985" s="267" t="str">
        <f>+IF(H985=0,"",'Ark1'!AF2431)</f>
        <v/>
      </c>
      <c r="L985" s="268" t="str">
        <f>+IF(H985=0,"",'Ark1'!T2431)</f>
        <v/>
      </c>
      <c r="M985" s="267" t="str">
        <f>+IF(H985=0,"",'Ark1'!U2431)</f>
        <v/>
      </c>
      <c r="N985" s="267"/>
      <c r="O985" s="269" t="str">
        <f>+IF(H985=0,"",'Ark1'!W2431)</f>
        <v/>
      </c>
      <c r="P985" s="269" t="str">
        <f>+IF(H985=0,"",'Ark1'!X2431)</f>
        <v/>
      </c>
      <c r="Q985" s="269" t="str">
        <f>+IF(H985=0,"",'Ark1'!AG2431)</f>
        <v/>
      </c>
      <c r="R985" s="269" t="str">
        <f>+IF(H985=0,"",'Ark1'!AH2431)</f>
        <v/>
      </c>
      <c r="S985" s="269"/>
      <c r="T985" s="269"/>
      <c r="U985" s="269" t="str">
        <f>+IF(H985=0,"",'Ark1'!Y2431)</f>
        <v/>
      </c>
      <c r="V985" s="268" t="str">
        <f>+IF(H985=0,"",'Ark1'!AA2431)</f>
        <v/>
      </c>
      <c r="W985" s="269" t="str">
        <f t="shared" si="81"/>
        <v/>
      </c>
      <c r="X985" s="269" t="str">
        <f t="shared" si="82"/>
        <v/>
      </c>
      <c r="Y985" s="267" t="str">
        <f t="shared" si="83"/>
        <v/>
      </c>
      <c r="Z985" s="324"/>
    </row>
    <row r="986" spans="1:66">
      <c r="A986" s="324"/>
      <c r="B986" s="323">
        <f>+'Ark1'!C2432</f>
        <v>0</v>
      </c>
      <c r="C986" s="266">
        <f>+'Ark1'!L2432</f>
        <v>0</v>
      </c>
      <c r="D986" s="266" t="s">
        <v>35</v>
      </c>
      <c r="E986" s="266">
        <f>+'Ark1'!AP2432</f>
        <v>0</v>
      </c>
      <c r="F986" s="274" t="e">
        <f>VLOOKUP(E986,RNR!$D$2:$E$38,2)</f>
        <v>#N/A</v>
      </c>
      <c r="G986" s="266" t="str">
        <f>+IF(H986=0,"",'Ark1'!Q2432)</f>
        <v/>
      </c>
      <c r="H986" s="266">
        <f>+'Ark1'!R2432</f>
        <v>0</v>
      </c>
      <c r="I986" s="267" t="str">
        <f>+IF(H986=0,"",'Ark1'!AE2432)</f>
        <v/>
      </c>
      <c r="J986" s="267"/>
      <c r="K986" s="267" t="str">
        <f>+IF(H986=0,"",'Ark1'!AF2432)</f>
        <v/>
      </c>
      <c r="L986" s="268" t="str">
        <f>+IF(H986=0,"",'Ark1'!T2432)</f>
        <v/>
      </c>
      <c r="M986" s="267" t="str">
        <f>+IF(H986=0,"",'Ark1'!U2432)</f>
        <v/>
      </c>
      <c r="N986" s="267"/>
      <c r="O986" s="269" t="str">
        <f>+IF(H986=0,"",'Ark1'!W2432)</f>
        <v/>
      </c>
      <c r="P986" s="269" t="str">
        <f>+IF(H986=0,"",'Ark1'!X2432)</f>
        <v/>
      </c>
      <c r="Q986" s="269" t="str">
        <f>+IF(H986=0,"",'Ark1'!AG2432)</f>
        <v/>
      </c>
      <c r="R986" s="269" t="str">
        <f>+IF(H986=0,"",'Ark1'!AH2432)</f>
        <v/>
      </c>
      <c r="S986" s="269"/>
      <c r="T986" s="269"/>
      <c r="U986" s="269" t="str">
        <f>+IF(H986=0,"",'Ark1'!Y2432)</f>
        <v/>
      </c>
      <c r="V986" s="268" t="str">
        <f>+IF(H986=0,"",'Ark1'!AA2432)</f>
        <v/>
      </c>
      <c r="W986" s="269" t="str">
        <f t="shared" si="81"/>
        <v/>
      </c>
      <c r="X986" s="269" t="str">
        <f t="shared" si="82"/>
        <v/>
      </c>
      <c r="Y986" s="267" t="str">
        <f t="shared" si="83"/>
        <v/>
      </c>
      <c r="Z986" s="324"/>
    </row>
    <row r="987" spans="1:66">
      <c r="A987" s="324"/>
      <c r="B987" s="323">
        <f>+'Ark1'!C2433</f>
        <v>0</v>
      </c>
      <c r="C987" s="266">
        <f>+'Ark1'!L2433</f>
        <v>0</v>
      </c>
      <c r="D987" s="266" t="s">
        <v>35</v>
      </c>
      <c r="E987" s="266">
        <f>+'Ark1'!AP2433</f>
        <v>0</v>
      </c>
      <c r="F987" s="274" t="e">
        <f>VLOOKUP(E987,RNR!$D$2:$E$38,2)</f>
        <v>#N/A</v>
      </c>
      <c r="G987" s="266" t="str">
        <f>+IF(H987=0,"",'Ark1'!Q2433)</f>
        <v/>
      </c>
      <c r="H987" s="266">
        <f>+'Ark1'!R2433</f>
        <v>0</v>
      </c>
      <c r="I987" s="267" t="str">
        <f>+IF(H987=0,"",'Ark1'!AE2433)</f>
        <v/>
      </c>
      <c r="J987" s="267"/>
      <c r="K987" s="267" t="str">
        <f>+IF(H987=0,"",'Ark1'!AF2433)</f>
        <v/>
      </c>
      <c r="L987" s="268" t="str">
        <f>+IF(H987=0,"",'Ark1'!T2433)</f>
        <v/>
      </c>
      <c r="M987" s="267" t="str">
        <f>+IF(H987=0,"",'Ark1'!U2433)</f>
        <v/>
      </c>
      <c r="N987" s="267"/>
      <c r="O987" s="269" t="str">
        <f>+IF(H987=0,"",'Ark1'!W2433)</f>
        <v/>
      </c>
      <c r="P987" s="269" t="str">
        <f>+IF(H987=0,"",'Ark1'!X2433)</f>
        <v/>
      </c>
      <c r="Q987" s="269" t="str">
        <f>+IF(H987=0,"",'Ark1'!AG2433)</f>
        <v/>
      </c>
      <c r="R987" s="269" t="str">
        <f>+IF(H987=0,"",'Ark1'!AH2433)</f>
        <v/>
      </c>
      <c r="S987" s="269"/>
      <c r="T987" s="269"/>
      <c r="U987" s="269" t="str">
        <f>+IF(H987=0,"",'Ark1'!Y2433)</f>
        <v/>
      </c>
      <c r="V987" s="268" t="str">
        <f>+IF(H987=0,"",'Ark1'!AA2433)</f>
        <v/>
      </c>
      <c r="W987" s="269" t="str">
        <f t="shared" si="81"/>
        <v/>
      </c>
      <c r="X987" s="269" t="str">
        <f t="shared" si="82"/>
        <v/>
      </c>
      <c r="Y987" s="267" t="str">
        <f t="shared" si="83"/>
        <v/>
      </c>
      <c r="Z987" s="324"/>
    </row>
    <row r="988" spans="1:66">
      <c r="A988" s="324"/>
      <c r="B988" s="323">
        <f>+'Ark1'!C2434</f>
        <v>0</v>
      </c>
      <c r="C988" s="266">
        <f>+'Ark1'!L2434</f>
        <v>0</v>
      </c>
      <c r="D988" s="266" t="s">
        <v>35</v>
      </c>
      <c r="E988" s="266">
        <f>+'Ark1'!AP2434</f>
        <v>0</v>
      </c>
      <c r="F988" s="274" t="e">
        <f>VLOOKUP(E988,RNR!$D$2:$E$38,2)</f>
        <v>#N/A</v>
      </c>
      <c r="G988" s="266" t="str">
        <f>+IF(H988=0,"",'Ark1'!Q2434)</f>
        <v/>
      </c>
      <c r="H988" s="266">
        <f>+'Ark1'!R2434</f>
        <v>0</v>
      </c>
      <c r="I988" s="267" t="str">
        <f>+IF(H988=0,"",'Ark1'!AE2434)</f>
        <v/>
      </c>
      <c r="J988" s="267"/>
      <c r="K988" s="267" t="str">
        <f>+IF(H988=0,"",'Ark1'!AF2434)</f>
        <v/>
      </c>
      <c r="L988" s="268" t="str">
        <f>+IF(H988=0,"",'Ark1'!T2434)</f>
        <v/>
      </c>
      <c r="M988" s="267" t="str">
        <f>+IF(H988=0,"",'Ark1'!U2434)</f>
        <v/>
      </c>
      <c r="N988" s="267"/>
      <c r="O988" s="269" t="str">
        <f>+IF(H988=0,"",'Ark1'!W2434)</f>
        <v/>
      </c>
      <c r="P988" s="269" t="str">
        <f>+IF(H988=0,"",'Ark1'!X2434)</f>
        <v/>
      </c>
      <c r="Q988" s="269" t="str">
        <f>+IF(H988=0,"",'Ark1'!AG2434)</f>
        <v/>
      </c>
      <c r="R988" s="269" t="str">
        <f>+IF(H988=0,"",'Ark1'!AH2434)</f>
        <v/>
      </c>
      <c r="S988" s="269"/>
      <c r="T988" s="269"/>
      <c r="U988" s="269" t="str">
        <f>+IF(H988=0,"",'Ark1'!Y2434)</f>
        <v/>
      </c>
      <c r="V988" s="268" t="str">
        <f>+IF(H988=0,"",'Ark1'!AA2434)</f>
        <v/>
      </c>
      <c r="W988" s="269" t="str">
        <f t="shared" si="81"/>
        <v/>
      </c>
      <c r="X988" s="269" t="str">
        <f t="shared" si="82"/>
        <v/>
      </c>
      <c r="Y988" s="267" t="str">
        <f t="shared" si="83"/>
        <v/>
      </c>
      <c r="Z988" s="324"/>
    </row>
    <row r="989" spans="1:66">
      <c r="A989" s="324"/>
      <c r="B989" s="323">
        <f>+'Ark1'!C2435</f>
        <v>0</v>
      </c>
      <c r="C989" s="266">
        <f>+'Ark1'!L2435</f>
        <v>0</v>
      </c>
      <c r="D989" s="266" t="s">
        <v>35</v>
      </c>
      <c r="E989" s="266">
        <f>+'Ark1'!AP2435</f>
        <v>0</v>
      </c>
      <c r="F989" s="274" t="e">
        <f>VLOOKUP(E989,RNR!$D$2:$E$38,2)</f>
        <v>#N/A</v>
      </c>
      <c r="G989" s="266" t="str">
        <f>+IF(H989=0,"",'Ark1'!Q2435)</f>
        <v/>
      </c>
      <c r="H989" s="266">
        <f>+'Ark1'!R2435</f>
        <v>0</v>
      </c>
      <c r="I989" s="267" t="str">
        <f>+IF(H989=0,"",'Ark1'!AE2435)</f>
        <v/>
      </c>
      <c r="J989" s="267"/>
      <c r="K989" s="267" t="str">
        <f>+IF(H989=0,"",'Ark1'!AF2435)</f>
        <v/>
      </c>
      <c r="L989" s="268" t="str">
        <f>+IF(H989=0,"",'Ark1'!T2435)</f>
        <v/>
      </c>
      <c r="M989" s="267" t="str">
        <f>+IF(H989=0,"",'Ark1'!U2435)</f>
        <v/>
      </c>
      <c r="N989" s="267"/>
      <c r="O989" s="269" t="str">
        <f>+IF(H989=0,"",'Ark1'!W2435)</f>
        <v/>
      </c>
      <c r="P989" s="269" t="str">
        <f>+IF(H989=0,"",'Ark1'!X2435)</f>
        <v/>
      </c>
      <c r="Q989" s="269" t="str">
        <f>+IF(H989=0,"",'Ark1'!AG2435)</f>
        <v/>
      </c>
      <c r="R989" s="269" t="str">
        <f>+IF(H989=0,"",'Ark1'!AH2435)</f>
        <v/>
      </c>
      <c r="S989" s="269"/>
      <c r="T989" s="269"/>
      <c r="U989" s="269" t="str">
        <f>+IF(H989=0,"",'Ark1'!Y2435)</f>
        <v/>
      </c>
      <c r="V989" s="268" t="str">
        <f>+IF(H989=0,"",'Ark1'!AA2435)</f>
        <v/>
      </c>
      <c r="W989" s="269" t="str">
        <f t="shared" si="81"/>
        <v/>
      </c>
      <c r="X989" s="269" t="str">
        <f t="shared" si="82"/>
        <v/>
      </c>
      <c r="Y989" s="267" t="str">
        <f t="shared" si="83"/>
        <v/>
      </c>
      <c r="Z989" s="324"/>
    </row>
    <row r="990" spans="1:66">
      <c r="A990" s="324"/>
      <c r="B990" s="323">
        <f>+'Ark1'!C2436</f>
        <v>0</v>
      </c>
      <c r="C990" s="266">
        <f>+'Ark1'!L2436</f>
        <v>0</v>
      </c>
      <c r="D990" s="266" t="s">
        <v>35</v>
      </c>
      <c r="E990" s="266">
        <f>+'Ark1'!AP2436</f>
        <v>0</v>
      </c>
      <c r="F990" s="274" t="e">
        <f>VLOOKUP(E990,RNR!$D$2:$E$38,2)</f>
        <v>#N/A</v>
      </c>
      <c r="G990" s="266" t="str">
        <f>+IF(H990=0,"",'Ark1'!Q2436)</f>
        <v/>
      </c>
      <c r="H990" s="266">
        <f>+'Ark1'!R2436</f>
        <v>0</v>
      </c>
      <c r="I990" s="267" t="str">
        <f>+IF(H990=0,"",'Ark1'!AE2436)</f>
        <v/>
      </c>
      <c r="J990" s="267"/>
      <c r="K990" s="267" t="str">
        <f>+IF(H990=0,"",'Ark1'!AF2436)</f>
        <v/>
      </c>
      <c r="L990" s="268" t="str">
        <f>+IF(H990=0,"",'Ark1'!T2436)</f>
        <v/>
      </c>
      <c r="M990" s="267" t="str">
        <f>+IF(H990=0,"",'Ark1'!U2436)</f>
        <v/>
      </c>
      <c r="N990" s="267"/>
      <c r="O990" s="269" t="str">
        <f>+IF(H990=0,"",'Ark1'!W2436)</f>
        <v/>
      </c>
      <c r="P990" s="269" t="str">
        <f>+IF(H990=0,"",'Ark1'!X2436)</f>
        <v/>
      </c>
      <c r="Q990" s="269" t="str">
        <f>+IF(H990=0,"",'Ark1'!AG2436)</f>
        <v/>
      </c>
      <c r="R990" s="269" t="str">
        <f>+IF(H990=0,"",'Ark1'!AH2436)</f>
        <v/>
      </c>
      <c r="S990" s="269"/>
      <c r="T990" s="269"/>
      <c r="U990" s="269" t="str">
        <f>+IF(H990=0,"",'Ark1'!Y2436)</f>
        <v/>
      </c>
      <c r="V990" s="268" t="str">
        <f>+IF(H990=0,"",'Ark1'!AA2436)</f>
        <v/>
      </c>
      <c r="W990" s="269" t="str">
        <f t="shared" si="81"/>
        <v/>
      </c>
      <c r="X990" s="269" t="str">
        <f t="shared" si="82"/>
        <v/>
      </c>
      <c r="Y990" s="267" t="str">
        <f t="shared" si="83"/>
        <v/>
      </c>
      <c r="Z990" s="324"/>
    </row>
    <row r="991" spans="1:66" s="28" customFormat="1">
      <c r="A991" s="324"/>
      <c r="B991" s="324"/>
      <c r="C991" s="324"/>
      <c r="D991" s="324"/>
      <c r="E991" s="324"/>
      <c r="F991" s="274" t="e">
        <f>VLOOKUP(E991,RNR!$D$2:$E$38,2)</f>
        <v>#N/A</v>
      </c>
      <c r="G991" s="324"/>
      <c r="H991" s="324"/>
      <c r="I991" s="325"/>
      <c r="J991" s="325"/>
      <c r="K991" s="325"/>
      <c r="L991" s="326"/>
      <c r="M991" s="325"/>
      <c r="N991" s="325"/>
      <c r="O991" s="327"/>
      <c r="P991" s="327"/>
      <c r="Q991" s="327"/>
      <c r="R991" s="327"/>
      <c r="S991" s="327"/>
      <c r="T991" s="327"/>
      <c r="U991" s="327"/>
      <c r="V991" s="326"/>
      <c r="W991" s="327"/>
      <c r="X991" s="327"/>
      <c r="Y991" s="325"/>
      <c r="Z991" s="324"/>
      <c r="AD991" s="27"/>
      <c r="AG991" s="86"/>
      <c r="AH991" s="86"/>
      <c r="AI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</row>
    <row r="992" spans="1:66" s="28" customFormat="1">
      <c r="A992" s="324"/>
      <c r="B992" s="324"/>
      <c r="C992" s="324"/>
      <c r="D992" s="324"/>
      <c r="E992" s="324"/>
      <c r="F992" s="274" t="e">
        <f>VLOOKUP(E992,RNR!$D$2:$E$38,2)</f>
        <v>#N/A</v>
      </c>
      <c r="G992" s="324"/>
      <c r="H992" s="324"/>
      <c r="I992" s="325"/>
      <c r="J992" s="325"/>
      <c r="K992" s="325"/>
      <c r="L992" s="326"/>
      <c r="M992" s="325"/>
      <c r="N992" s="325"/>
      <c r="O992" s="327"/>
      <c r="P992" s="327"/>
      <c r="Q992" s="327"/>
      <c r="R992" s="327"/>
      <c r="S992" s="327"/>
      <c r="T992" s="327"/>
      <c r="U992" s="327"/>
      <c r="V992" s="326"/>
      <c r="W992" s="327"/>
      <c r="X992" s="327"/>
      <c r="Y992" s="325"/>
      <c r="Z992" s="324"/>
      <c r="AD992" s="27"/>
      <c r="AG992" s="86"/>
      <c r="AH992" s="86"/>
      <c r="AI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</row>
    <row r="993" spans="1:54" ht="19.8">
      <c r="A993" s="324"/>
      <c r="B993" s="324"/>
      <c r="C993" s="328" t="s">
        <v>0</v>
      </c>
      <c r="D993" s="329"/>
      <c r="E993" s="297" t="str">
        <f>+D394</f>
        <v>U-</v>
      </c>
      <c r="F993" s="274" t="e">
        <f>VLOOKUP(E993,RNR!$D$2:$E$38,2)</f>
        <v>#N/A</v>
      </c>
      <c r="G993" s="537">
        <f>SUM(H998:H1103)</f>
        <v>0</v>
      </c>
      <c r="H993" s="525"/>
      <c r="I993" s="325"/>
      <c r="J993" s="324"/>
      <c r="K993" s="325"/>
      <c r="L993" s="324"/>
      <c r="M993" s="324"/>
      <c r="N993" s="324"/>
      <c r="O993" s="327"/>
      <c r="P993" s="327"/>
      <c r="Q993" s="324"/>
      <c r="R993" s="327"/>
      <c r="S993" s="327"/>
      <c r="T993" s="327"/>
      <c r="U993" s="327"/>
      <c r="V993" s="324"/>
      <c r="W993" s="272">
        <f>+Klasse!Z20</f>
        <v>434.30491064145036</v>
      </c>
      <c r="X993" s="332" t="s">
        <v>635</v>
      </c>
      <c r="Y993" s="327"/>
      <c r="Z993" s="324"/>
      <c r="AA993" s="249"/>
      <c r="AC993" s="28"/>
      <c r="AD993" s="27"/>
      <c r="AE993" s="250"/>
      <c r="AF993" s="86"/>
      <c r="AJ993" s="86"/>
      <c r="BB993" s="262"/>
    </row>
    <row r="994" spans="1:54" ht="19.8">
      <c r="A994" s="324"/>
      <c r="B994" s="324"/>
      <c r="C994" s="324"/>
      <c r="D994" s="324"/>
      <c r="E994" s="324"/>
      <c r="F994" s="274" t="e">
        <f>VLOOKUP(E994,RNR!$D$2:$E$38,2)</f>
        <v>#N/A</v>
      </c>
      <c r="G994" s="324"/>
      <c r="H994" s="324"/>
      <c r="I994" s="325"/>
      <c r="J994" s="324"/>
      <c r="K994" s="325"/>
      <c r="L994" s="324"/>
      <c r="M994" s="324"/>
      <c r="N994" s="324"/>
      <c r="O994" s="327"/>
      <c r="P994" s="327"/>
      <c r="Q994" s="324"/>
      <c r="R994" s="327"/>
      <c r="S994" s="327"/>
      <c r="T994" s="327"/>
      <c r="U994" s="327"/>
      <c r="V994" s="324"/>
      <c r="W994" s="324"/>
      <c r="X994" s="327"/>
      <c r="Y994" s="330" t="s">
        <v>4</v>
      </c>
      <c r="Z994" s="324"/>
      <c r="AA994" s="249"/>
      <c r="AC994" s="28"/>
      <c r="AD994" s="27"/>
      <c r="AE994" s="250"/>
      <c r="AF994" s="86"/>
      <c r="AJ994" s="86"/>
      <c r="BB994" s="262"/>
    </row>
    <row r="995" spans="1:54" ht="19.8">
      <c r="A995" s="324"/>
      <c r="B995" s="324"/>
      <c r="C995" s="324"/>
      <c r="D995" s="324"/>
      <c r="E995" s="324"/>
      <c r="F995" s="274" t="e">
        <f>VLOOKUP(E995,RNR!$D$2:$E$38,2)</f>
        <v>#N/A</v>
      </c>
      <c r="G995" s="331" t="s">
        <v>4</v>
      </c>
      <c r="H995" s="324"/>
      <c r="I995" s="325"/>
      <c r="J995" s="325"/>
      <c r="K995" s="325"/>
      <c r="L995" s="331" t="s">
        <v>23</v>
      </c>
      <c r="M995" s="325"/>
      <c r="N995" s="325"/>
      <c r="O995" s="327" t="s">
        <v>402</v>
      </c>
      <c r="P995" s="327" t="s">
        <v>402</v>
      </c>
      <c r="Q995" s="332" t="s">
        <v>538</v>
      </c>
      <c r="R995" s="327" t="s">
        <v>402</v>
      </c>
      <c r="S995" s="327"/>
      <c r="T995" s="327"/>
      <c r="U995" s="332" t="s">
        <v>422</v>
      </c>
      <c r="V995" s="324"/>
      <c r="W995" s="331" t="s">
        <v>489</v>
      </c>
      <c r="X995" s="332" t="s">
        <v>77</v>
      </c>
      <c r="Y995" s="330" t="s">
        <v>9</v>
      </c>
      <c r="Z995" s="324"/>
      <c r="AA995" s="249"/>
      <c r="AC995" s="28"/>
      <c r="AD995" s="27"/>
      <c r="AE995" s="250"/>
      <c r="AF995" s="86"/>
      <c r="AJ995" s="86"/>
      <c r="BB995" s="262"/>
    </row>
    <row r="996" spans="1:54" ht="19.8">
      <c r="A996" s="324"/>
      <c r="B996" s="324"/>
      <c r="C996" s="324"/>
      <c r="D996" s="324"/>
      <c r="E996" s="331"/>
      <c r="F996" s="274" t="e">
        <f>VLOOKUP(E996,RNR!$D$2:$E$38,2)</f>
        <v>#N/A</v>
      </c>
      <c r="G996" s="331" t="s">
        <v>487</v>
      </c>
      <c r="H996" s="331" t="s">
        <v>4</v>
      </c>
      <c r="I996" s="330" t="s">
        <v>4</v>
      </c>
      <c r="J996" s="330"/>
      <c r="K996" s="330" t="s">
        <v>1</v>
      </c>
      <c r="L996" s="331" t="s">
        <v>493</v>
      </c>
      <c r="M996" s="330" t="s">
        <v>23</v>
      </c>
      <c r="N996" s="330"/>
      <c r="O996" s="332" t="s">
        <v>585</v>
      </c>
      <c r="P996" s="332" t="s">
        <v>500</v>
      </c>
      <c r="Q996" s="332" t="s">
        <v>563</v>
      </c>
      <c r="R996" s="332" t="s">
        <v>502</v>
      </c>
      <c r="S996" s="332"/>
      <c r="T996" s="332"/>
      <c r="U996" s="332"/>
      <c r="V996" s="331" t="s">
        <v>413</v>
      </c>
      <c r="W996" s="331" t="s">
        <v>498</v>
      </c>
      <c r="X996" s="332" t="s">
        <v>423</v>
      </c>
      <c r="Y996" s="330" t="s">
        <v>70</v>
      </c>
      <c r="Z996" s="324"/>
      <c r="AA996" s="249"/>
      <c r="AC996" s="28"/>
      <c r="AD996" s="27"/>
      <c r="AE996" s="250"/>
      <c r="AF996" s="86"/>
      <c r="AJ996" s="86"/>
      <c r="BB996" s="262"/>
    </row>
    <row r="997" spans="1:54" ht="19.8">
      <c r="A997" s="324"/>
      <c r="B997" s="324"/>
      <c r="C997" s="331" t="s">
        <v>0</v>
      </c>
      <c r="D997" s="331"/>
      <c r="E997" s="331" t="s">
        <v>612</v>
      </c>
      <c r="F997" s="274" t="e">
        <f>VLOOKUP(E997,RNR!$D$2:$E$38,2)</f>
        <v>#N/A</v>
      </c>
      <c r="G997" s="294" t="s">
        <v>488</v>
      </c>
      <c r="H997" s="294" t="s">
        <v>9</v>
      </c>
      <c r="I997" s="295" t="s">
        <v>402</v>
      </c>
      <c r="J997" s="295"/>
      <c r="K997" s="295" t="s">
        <v>402</v>
      </c>
      <c r="L997" s="294" t="s">
        <v>414</v>
      </c>
      <c r="M997" s="295" t="s">
        <v>44</v>
      </c>
      <c r="N997" s="295"/>
      <c r="O997" s="296" t="s">
        <v>561</v>
      </c>
      <c r="P997" s="296" t="s">
        <v>439</v>
      </c>
      <c r="Q997" s="296" t="s">
        <v>495</v>
      </c>
      <c r="R997" s="296" t="s">
        <v>482</v>
      </c>
      <c r="S997" s="296"/>
      <c r="T997" s="296"/>
      <c r="U997" s="296" t="s">
        <v>1</v>
      </c>
      <c r="V997" s="294" t="s">
        <v>414</v>
      </c>
      <c r="W997" s="294" t="s">
        <v>499</v>
      </c>
      <c r="X997" s="296" t="s">
        <v>424</v>
      </c>
      <c r="Y997" s="295" t="s">
        <v>566</v>
      </c>
      <c r="Z997" s="324"/>
      <c r="AA997" s="249"/>
      <c r="AC997" s="28"/>
      <c r="AD997" s="27"/>
      <c r="AE997" s="250"/>
      <c r="AF997" s="86"/>
      <c r="AJ997" s="86"/>
      <c r="BB997" s="262"/>
    </row>
    <row r="998" spans="1:54" ht="15.6">
      <c r="A998" s="324"/>
      <c r="B998" s="323">
        <f>+'Ark1'!C2437</f>
        <v>0</v>
      </c>
      <c r="C998" s="266">
        <f>+'Ark1'!L2437</f>
        <v>0</v>
      </c>
      <c r="D998" s="266" t="s">
        <v>36</v>
      </c>
      <c r="E998" s="266">
        <f>+'Ark1'!AP2437</f>
        <v>0</v>
      </c>
      <c r="F998" s="274" t="e">
        <f>VLOOKUP(E998,RNR!$D$2:$E$38,2)</f>
        <v>#N/A</v>
      </c>
      <c r="G998" s="266" t="str">
        <f>+IF(H998=0,"",'Ark1'!Q2437)</f>
        <v/>
      </c>
      <c r="H998" s="266">
        <f>+'Ark1'!R2437</f>
        <v>0</v>
      </c>
      <c r="I998" s="267" t="str">
        <f>+IF(H998=0,"",'Ark1'!AE2437)</f>
        <v/>
      </c>
      <c r="J998" s="267"/>
      <c r="K998" s="267" t="str">
        <f>+IF(H998=0,"",'Ark1'!AF2437)</f>
        <v/>
      </c>
      <c r="L998" s="268" t="str">
        <f>+IF(H998=0,"",'Ark1'!T2437)</f>
        <v/>
      </c>
      <c r="M998" s="35" t="str">
        <f>+IF(H998=0,"",'Ark1'!U2437)</f>
        <v/>
      </c>
      <c r="N998" s="267"/>
      <c r="O998" s="269" t="str">
        <f>+IF(H998=0,"",'Ark1'!W2437)</f>
        <v/>
      </c>
      <c r="P998" s="269" t="str">
        <f>+IF(H998=0,"",'Ark1'!X2437)</f>
        <v/>
      </c>
      <c r="Q998" s="269" t="str">
        <f>+IF(H998=0,"",'Ark1'!AG2437)</f>
        <v/>
      </c>
      <c r="R998" s="269" t="str">
        <f>+IF(H998=0,"",'Ark1'!AH2437)</f>
        <v/>
      </c>
      <c r="S998" s="269"/>
      <c r="T998" s="269"/>
      <c r="U998" s="269" t="str">
        <f>+IF(H998=0,"",'Ark1'!Y2437)</f>
        <v/>
      </c>
      <c r="V998" s="268" t="str">
        <f>+IF(H998=0,"",'Ark1'!AA2437)</f>
        <v/>
      </c>
      <c r="W998" s="298" t="str">
        <f t="shared" ref="W998:W1032" si="84">IF(H998=0,"",1000*M998/Q998)</f>
        <v/>
      </c>
      <c r="X998" s="269" t="str">
        <f t="shared" ref="X998:X1032" si="85">IF(H998=0,"",M998/C998)</f>
        <v/>
      </c>
      <c r="Y998" s="267" t="str">
        <f t="shared" ref="Y998:Y1032" si="86">IF(H998=0,"",H998/G998)</f>
        <v/>
      </c>
      <c r="Z998" s="324"/>
    </row>
    <row r="999" spans="1:54" ht="15.6">
      <c r="A999" s="324"/>
      <c r="B999" s="323">
        <f>+'Ark1'!C2438</f>
        <v>0</v>
      </c>
      <c r="C999" s="266">
        <f>+'Ark1'!L2438</f>
        <v>0</v>
      </c>
      <c r="D999" s="266" t="s">
        <v>36</v>
      </c>
      <c r="E999" s="266">
        <f>+'Ark1'!AP2438</f>
        <v>0</v>
      </c>
      <c r="F999" s="274" t="e">
        <f>VLOOKUP(E999,RNR!$D$2:$E$38,2)</f>
        <v>#N/A</v>
      </c>
      <c r="G999" s="266" t="str">
        <f>+IF(H999=0,"",'Ark1'!Q2438)</f>
        <v/>
      </c>
      <c r="H999" s="266">
        <f>+'Ark1'!R2438</f>
        <v>0</v>
      </c>
      <c r="I999" s="267" t="str">
        <f>+IF(H999=0,"",'Ark1'!AE2438)</f>
        <v/>
      </c>
      <c r="J999" s="267"/>
      <c r="K999" s="267" t="str">
        <f>+IF(H999=0,"",'Ark1'!AF2438)</f>
        <v/>
      </c>
      <c r="L999" s="268" t="str">
        <f>+IF(H999=0,"",'Ark1'!T2438)</f>
        <v/>
      </c>
      <c r="M999" s="35" t="str">
        <f>+IF(H999=0,"",'Ark1'!U2438)</f>
        <v/>
      </c>
      <c r="N999" s="267"/>
      <c r="O999" s="269" t="str">
        <f>+IF(H999=0,"",'Ark1'!W2438)</f>
        <v/>
      </c>
      <c r="P999" s="269" t="str">
        <f>+IF(H999=0,"",'Ark1'!X2438)</f>
        <v/>
      </c>
      <c r="Q999" s="269" t="str">
        <f>+IF(H999=0,"",'Ark1'!AG2438)</f>
        <v/>
      </c>
      <c r="R999" s="269" t="str">
        <f>+IF(H999=0,"",'Ark1'!AH2438)</f>
        <v/>
      </c>
      <c r="S999" s="269"/>
      <c r="T999" s="269"/>
      <c r="U999" s="269" t="str">
        <f>+IF(H999=0,"",'Ark1'!Y2438)</f>
        <v/>
      </c>
      <c r="V999" s="268" t="str">
        <f>+IF(H999=0,"",'Ark1'!AA2438)</f>
        <v/>
      </c>
      <c r="W999" s="298" t="str">
        <f t="shared" si="84"/>
        <v/>
      </c>
      <c r="X999" s="269" t="str">
        <f t="shared" si="85"/>
        <v/>
      </c>
      <c r="Y999" s="267" t="str">
        <f t="shared" si="86"/>
        <v/>
      </c>
      <c r="Z999" s="324"/>
    </row>
    <row r="1000" spans="1:54" ht="15.6">
      <c r="A1000" s="324"/>
      <c r="B1000" s="323">
        <f>+'Ark1'!C2439</f>
        <v>0</v>
      </c>
      <c r="C1000" s="266">
        <f>+'Ark1'!L2439</f>
        <v>0</v>
      </c>
      <c r="D1000" s="266" t="s">
        <v>36</v>
      </c>
      <c r="E1000" s="266">
        <f>+'Ark1'!AP2439</f>
        <v>0</v>
      </c>
      <c r="F1000" s="274" t="e">
        <f>VLOOKUP(E1000,RNR!$D$2:$E$38,2)</f>
        <v>#N/A</v>
      </c>
      <c r="G1000" s="266" t="str">
        <f>+IF(H1000=0,"",'Ark1'!Q2439)</f>
        <v/>
      </c>
      <c r="H1000" s="266">
        <f>+'Ark1'!R2439</f>
        <v>0</v>
      </c>
      <c r="I1000" s="267" t="str">
        <f>+IF(H1000=0,"",'Ark1'!AE2439)</f>
        <v/>
      </c>
      <c r="J1000" s="267"/>
      <c r="K1000" s="267" t="str">
        <f>+IF(H1000=0,"",'Ark1'!AF2439)</f>
        <v/>
      </c>
      <c r="L1000" s="268" t="str">
        <f>+IF(H1000=0,"",'Ark1'!T2439)</f>
        <v/>
      </c>
      <c r="M1000" s="35" t="str">
        <f>+IF(H1000=0,"",'Ark1'!U2439)</f>
        <v/>
      </c>
      <c r="N1000" s="267"/>
      <c r="O1000" s="269" t="str">
        <f>+IF(H1000=0,"",'Ark1'!W2439)</f>
        <v/>
      </c>
      <c r="P1000" s="269" t="str">
        <f>+IF(H1000=0,"",'Ark1'!X2439)</f>
        <v/>
      </c>
      <c r="Q1000" s="269" t="str">
        <f>+IF(H1000=0,"",'Ark1'!AG2439)</f>
        <v/>
      </c>
      <c r="R1000" s="269" t="str">
        <f>+IF(H1000=0,"",'Ark1'!AH2439)</f>
        <v/>
      </c>
      <c r="S1000" s="269"/>
      <c r="T1000" s="269"/>
      <c r="U1000" s="269" t="str">
        <f>+IF(H1000=0,"",'Ark1'!Y2439)</f>
        <v/>
      </c>
      <c r="V1000" s="268" t="str">
        <f>+IF(H1000=0,"",'Ark1'!AA2439)</f>
        <v/>
      </c>
      <c r="W1000" s="298" t="str">
        <f t="shared" si="84"/>
        <v/>
      </c>
      <c r="X1000" s="269" t="str">
        <f t="shared" si="85"/>
        <v/>
      </c>
      <c r="Y1000" s="267" t="str">
        <f t="shared" si="86"/>
        <v/>
      </c>
      <c r="Z1000" s="324"/>
    </row>
    <row r="1001" spans="1:54" ht="15.6">
      <c r="A1001" s="324"/>
      <c r="B1001" s="323">
        <f>+'Ark1'!C2440</f>
        <v>0</v>
      </c>
      <c r="C1001" s="266">
        <f>+'Ark1'!L2440</f>
        <v>0</v>
      </c>
      <c r="D1001" s="266" t="s">
        <v>36</v>
      </c>
      <c r="E1001" s="266">
        <f>+'Ark1'!AP2440</f>
        <v>0</v>
      </c>
      <c r="F1001" s="274" t="e">
        <f>VLOOKUP(E1001,RNR!$D$2:$E$38,2)</f>
        <v>#N/A</v>
      </c>
      <c r="G1001" s="266" t="str">
        <f>+IF(H1001=0,"",'Ark1'!Q2440)</f>
        <v/>
      </c>
      <c r="H1001" s="266">
        <f>+'Ark1'!R2440</f>
        <v>0</v>
      </c>
      <c r="I1001" s="267" t="str">
        <f>+IF(H1001=0,"",'Ark1'!AE2440)</f>
        <v/>
      </c>
      <c r="J1001" s="267"/>
      <c r="K1001" s="267" t="str">
        <f>+IF(H1001=0,"",'Ark1'!AF2440)</f>
        <v/>
      </c>
      <c r="L1001" s="268" t="str">
        <f>+IF(H1001=0,"",'Ark1'!T2440)</f>
        <v/>
      </c>
      <c r="M1001" s="35" t="str">
        <f>+IF(H1001=0,"",'Ark1'!U2440)</f>
        <v/>
      </c>
      <c r="N1001" s="267"/>
      <c r="O1001" s="269" t="str">
        <f>+IF(H1001=0,"",'Ark1'!W2440)</f>
        <v/>
      </c>
      <c r="P1001" s="269" t="str">
        <f>+IF(H1001=0,"",'Ark1'!X2440)</f>
        <v/>
      </c>
      <c r="Q1001" s="269" t="str">
        <f>+IF(H1001=0,"",'Ark1'!AG2440)</f>
        <v/>
      </c>
      <c r="R1001" s="269" t="str">
        <f>+IF(H1001=0,"",'Ark1'!AH2440)</f>
        <v/>
      </c>
      <c r="S1001" s="269"/>
      <c r="T1001" s="269"/>
      <c r="U1001" s="269" t="str">
        <f>+IF(H1001=0,"",'Ark1'!Y2440)</f>
        <v/>
      </c>
      <c r="V1001" s="268" t="str">
        <f>+IF(H1001=0,"",'Ark1'!AA2440)</f>
        <v/>
      </c>
      <c r="W1001" s="298" t="str">
        <f t="shared" si="84"/>
        <v/>
      </c>
      <c r="X1001" s="269" t="str">
        <f t="shared" si="85"/>
        <v/>
      </c>
      <c r="Y1001" s="267" t="str">
        <f t="shared" si="86"/>
        <v/>
      </c>
      <c r="Z1001" s="324"/>
    </row>
    <row r="1002" spans="1:54" ht="15.6">
      <c r="A1002" s="324"/>
      <c r="B1002" s="323">
        <f>+'Ark1'!C2441</f>
        <v>0</v>
      </c>
      <c r="C1002" s="266">
        <f>+'Ark1'!L2441</f>
        <v>0</v>
      </c>
      <c r="D1002" s="266" t="s">
        <v>36</v>
      </c>
      <c r="E1002" s="266">
        <f>+'Ark1'!AP2441</f>
        <v>0</v>
      </c>
      <c r="F1002" s="274" t="e">
        <f>VLOOKUP(E1002,RNR!$D$2:$E$38,2)</f>
        <v>#N/A</v>
      </c>
      <c r="G1002" s="266" t="str">
        <f>+IF(H1002=0,"",'Ark1'!Q2441)</f>
        <v/>
      </c>
      <c r="H1002" s="266">
        <f>+'Ark1'!R2441</f>
        <v>0</v>
      </c>
      <c r="I1002" s="267" t="str">
        <f>+IF(H1002=0,"",'Ark1'!AE2441)</f>
        <v/>
      </c>
      <c r="J1002" s="267"/>
      <c r="K1002" s="267" t="str">
        <f>+IF(H1002=0,"",'Ark1'!AF2441)</f>
        <v/>
      </c>
      <c r="L1002" s="268" t="str">
        <f>+IF(H1002=0,"",'Ark1'!T2441)</f>
        <v/>
      </c>
      <c r="M1002" s="35" t="str">
        <f>+IF(H1002=0,"",'Ark1'!U2441)</f>
        <v/>
      </c>
      <c r="N1002" s="267"/>
      <c r="O1002" s="269" t="str">
        <f>+IF(H1002=0,"",'Ark1'!W2441)</f>
        <v/>
      </c>
      <c r="P1002" s="269" t="str">
        <f>+IF(H1002=0,"",'Ark1'!X2441)</f>
        <v/>
      </c>
      <c r="Q1002" s="269" t="str">
        <f>+IF(H1002=0,"",'Ark1'!AG2441)</f>
        <v/>
      </c>
      <c r="R1002" s="269" t="str">
        <f>+IF(H1002=0,"",'Ark1'!AH2441)</f>
        <v/>
      </c>
      <c r="S1002" s="269"/>
      <c r="T1002" s="269"/>
      <c r="U1002" s="269" t="str">
        <f>+IF(H1002=0,"",'Ark1'!Y2441)</f>
        <v/>
      </c>
      <c r="V1002" s="268" t="str">
        <f>+IF(H1002=0,"",'Ark1'!AA2441)</f>
        <v/>
      </c>
      <c r="W1002" s="298" t="str">
        <f t="shared" si="84"/>
        <v/>
      </c>
      <c r="X1002" s="269" t="str">
        <f t="shared" si="85"/>
        <v/>
      </c>
      <c r="Y1002" s="267" t="str">
        <f t="shared" si="86"/>
        <v/>
      </c>
      <c r="Z1002" s="324"/>
    </row>
    <row r="1003" spans="1:54" ht="15.6">
      <c r="A1003" s="324"/>
      <c r="B1003" s="323">
        <f>+'Ark1'!C2442</f>
        <v>0</v>
      </c>
      <c r="C1003" s="266">
        <f>+'Ark1'!L2442</f>
        <v>0</v>
      </c>
      <c r="D1003" s="266" t="s">
        <v>36</v>
      </c>
      <c r="E1003" s="266">
        <f>+'Ark1'!AP2442</f>
        <v>0</v>
      </c>
      <c r="F1003" s="274" t="e">
        <f>VLOOKUP(E1003,RNR!$D$2:$E$38,2)</f>
        <v>#N/A</v>
      </c>
      <c r="G1003" s="266" t="str">
        <f>+IF(H1003=0,"",'Ark1'!Q2442)</f>
        <v/>
      </c>
      <c r="H1003" s="266">
        <f>+'Ark1'!R2442</f>
        <v>0</v>
      </c>
      <c r="I1003" s="267" t="str">
        <f>+IF(H1003=0,"",'Ark1'!AE2442)</f>
        <v/>
      </c>
      <c r="J1003" s="267"/>
      <c r="K1003" s="267" t="str">
        <f>+IF(H1003=0,"",'Ark1'!AF2442)</f>
        <v/>
      </c>
      <c r="L1003" s="268" t="str">
        <f>+IF(H1003=0,"",'Ark1'!T2442)</f>
        <v/>
      </c>
      <c r="M1003" s="35" t="str">
        <f>+IF(H1003=0,"",'Ark1'!U2442)</f>
        <v/>
      </c>
      <c r="N1003" s="267"/>
      <c r="O1003" s="269" t="str">
        <f>+IF(H1003=0,"",'Ark1'!W2442)</f>
        <v/>
      </c>
      <c r="P1003" s="269" t="str">
        <f>+IF(H1003=0,"",'Ark1'!X2442)</f>
        <v/>
      </c>
      <c r="Q1003" s="269" t="str">
        <f>+IF(H1003=0,"",'Ark1'!AG2442)</f>
        <v/>
      </c>
      <c r="R1003" s="269" t="str">
        <f>+IF(H1003=0,"",'Ark1'!AH2442)</f>
        <v/>
      </c>
      <c r="S1003" s="269"/>
      <c r="T1003" s="269"/>
      <c r="U1003" s="269" t="str">
        <f>+IF(H1003=0,"",'Ark1'!Y2442)</f>
        <v/>
      </c>
      <c r="V1003" s="268" t="str">
        <f>+IF(H1003=0,"",'Ark1'!AA2442)</f>
        <v/>
      </c>
      <c r="W1003" s="298" t="str">
        <f t="shared" si="84"/>
        <v/>
      </c>
      <c r="X1003" s="269" t="str">
        <f t="shared" si="85"/>
        <v/>
      </c>
      <c r="Y1003" s="267" t="str">
        <f t="shared" si="86"/>
        <v/>
      </c>
      <c r="Z1003" s="324"/>
    </row>
    <row r="1004" spans="1:54" ht="15.6">
      <c r="A1004" s="324"/>
      <c r="B1004" s="323">
        <f>+'Ark1'!C2443</f>
        <v>0</v>
      </c>
      <c r="C1004" s="266">
        <f>+'Ark1'!L2443</f>
        <v>0</v>
      </c>
      <c r="D1004" s="266" t="s">
        <v>36</v>
      </c>
      <c r="E1004" s="266">
        <f>+'Ark1'!AP2443</f>
        <v>0</v>
      </c>
      <c r="F1004" s="274" t="e">
        <f>VLOOKUP(E1004,RNR!$D$2:$E$38,2)</f>
        <v>#N/A</v>
      </c>
      <c r="G1004" s="266" t="str">
        <f>+IF(H1004=0,"",'Ark1'!Q2443)</f>
        <v/>
      </c>
      <c r="H1004" s="266">
        <f>+'Ark1'!R2443</f>
        <v>0</v>
      </c>
      <c r="I1004" s="267" t="str">
        <f>+IF(H1004=0,"",'Ark1'!AE2443)</f>
        <v/>
      </c>
      <c r="J1004" s="267"/>
      <c r="K1004" s="267" t="str">
        <f>+IF(H1004=0,"",'Ark1'!AF2443)</f>
        <v/>
      </c>
      <c r="L1004" s="268" t="str">
        <f>+IF(H1004=0,"",'Ark1'!T2443)</f>
        <v/>
      </c>
      <c r="M1004" s="35" t="str">
        <f>+IF(H1004=0,"",'Ark1'!U2443)</f>
        <v/>
      </c>
      <c r="N1004" s="267"/>
      <c r="O1004" s="269" t="str">
        <f>+IF(H1004=0,"",'Ark1'!W2443)</f>
        <v/>
      </c>
      <c r="P1004" s="269" t="str">
        <f>+IF(H1004=0,"",'Ark1'!X2443)</f>
        <v/>
      </c>
      <c r="Q1004" s="269" t="str">
        <f>+IF(H1004=0,"",'Ark1'!AG2443)</f>
        <v/>
      </c>
      <c r="R1004" s="269" t="str">
        <f>+IF(H1004=0,"",'Ark1'!AH2443)</f>
        <v/>
      </c>
      <c r="S1004" s="269"/>
      <c r="T1004" s="269"/>
      <c r="U1004" s="269" t="str">
        <f>+IF(H1004=0,"",'Ark1'!Y2443)</f>
        <v/>
      </c>
      <c r="V1004" s="268" t="str">
        <f>+IF(H1004=0,"",'Ark1'!AA2443)</f>
        <v/>
      </c>
      <c r="W1004" s="298" t="str">
        <f t="shared" si="84"/>
        <v/>
      </c>
      <c r="X1004" s="269" t="str">
        <f t="shared" si="85"/>
        <v/>
      </c>
      <c r="Y1004" s="267" t="str">
        <f t="shared" si="86"/>
        <v/>
      </c>
      <c r="Z1004" s="324"/>
    </row>
    <row r="1005" spans="1:54" ht="15.6">
      <c r="A1005" s="324"/>
      <c r="B1005" s="323">
        <f>+'Ark1'!C2444</f>
        <v>0</v>
      </c>
      <c r="C1005" s="266">
        <f>+'Ark1'!L2444</f>
        <v>0</v>
      </c>
      <c r="D1005" s="266" t="s">
        <v>36</v>
      </c>
      <c r="E1005" s="266">
        <f>+'Ark1'!AP2444</f>
        <v>0</v>
      </c>
      <c r="F1005" s="274" t="e">
        <f>VLOOKUP(E1005,RNR!$D$2:$E$38,2)</f>
        <v>#N/A</v>
      </c>
      <c r="G1005" s="266" t="str">
        <f>+IF(H1005=0,"",'Ark1'!Q2444)</f>
        <v/>
      </c>
      <c r="H1005" s="266">
        <f>+'Ark1'!R2444</f>
        <v>0</v>
      </c>
      <c r="I1005" s="267" t="str">
        <f>+IF(H1005=0,"",'Ark1'!AE2444)</f>
        <v/>
      </c>
      <c r="J1005" s="267"/>
      <c r="K1005" s="267" t="str">
        <f>+IF(H1005=0,"",'Ark1'!AF2444)</f>
        <v/>
      </c>
      <c r="L1005" s="268" t="str">
        <f>+IF(H1005=0,"",'Ark1'!T2444)</f>
        <v/>
      </c>
      <c r="M1005" s="35" t="str">
        <f>+IF(H1005=0,"",'Ark1'!U2444)</f>
        <v/>
      </c>
      <c r="N1005" s="267"/>
      <c r="O1005" s="269" t="str">
        <f>+IF(H1005=0,"",'Ark1'!W2444)</f>
        <v/>
      </c>
      <c r="P1005" s="269" t="str">
        <f>+IF(H1005=0,"",'Ark1'!X2444)</f>
        <v/>
      </c>
      <c r="Q1005" s="269" t="str">
        <f>+IF(H1005=0,"",'Ark1'!AG2444)</f>
        <v/>
      </c>
      <c r="R1005" s="269" t="str">
        <f>+IF(H1005=0,"",'Ark1'!AH2444)</f>
        <v/>
      </c>
      <c r="S1005" s="269"/>
      <c r="T1005" s="269"/>
      <c r="U1005" s="269" t="str">
        <f>+IF(H1005=0,"",'Ark1'!Y2444)</f>
        <v/>
      </c>
      <c r="V1005" s="268" t="str">
        <f>+IF(H1005=0,"",'Ark1'!AA2444)</f>
        <v/>
      </c>
      <c r="W1005" s="298" t="str">
        <f t="shared" si="84"/>
        <v/>
      </c>
      <c r="X1005" s="269" t="str">
        <f t="shared" si="85"/>
        <v/>
      </c>
      <c r="Y1005" s="267" t="str">
        <f t="shared" si="86"/>
        <v/>
      </c>
      <c r="Z1005" s="324"/>
    </row>
    <row r="1006" spans="1:54" ht="15.6">
      <c r="A1006" s="324"/>
      <c r="B1006" s="323">
        <f>+'Ark1'!C2445</f>
        <v>0</v>
      </c>
      <c r="C1006" s="266">
        <f>+'Ark1'!L2445</f>
        <v>0</v>
      </c>
      <c r="D1006" s="266" t="s">
        <v>36</v>
      </c>
      <c r="E1006" s="266">
        <f>+'Ark1'!AP2445</f>
        <v>0</v>
      </c>
      <c r="F1006" s="274" t="e">
        <f>VLOOKUP(E1006,RNR!$D$2:$E$38,2)</f>
        <v>#N/A</v>
      </c>
      <c r="G1006" s="266" t="str">
        <f>+IF(H1006=0,"",'Ark1'!Q2445)</f>
        <v/>
      </c>
      <c r="H1006" s="266">
        <f>+'Ark1'!R2445</f>
        <v>0</v>
      </c>
      <c r="I1006" s="267" t="str">
        <f>+IF(H1006=0,"",'Ark1'!AE2445)</f>
        <v/>
      </c>
      <c r="J1006" s="267"/>
      <c r="K1006" s="267" t="str">
        <f>+IF(H1006=0,"",'Ark1'!AF2445)</f>
        <v/>
      </c>
      <c r="L1006" s="268" t="str">
        <f>+IF(H1006=0,"",'Ark1'!T2445)</f>
        <v/>
      </c>
      <c r="M1006" s="35" t="str">
        <f>+IF(H1006=0,"",'Ark1'!U2445)</f>
        <v/>
      </c>
      <c r="N1006" s="267"/>
      <c r="O1006" s="269" t="str">
        <f>+IF(H1006=0,"",'Ark1'!W2445)</f>
        <v/>
      </c>
      <c r="P1006" s="269" t="str">
        <f>+IF(H1006=0,"",'Ark1'!X2445)</f>
        <v/>
      </c>
      <c r="Q1006" s="269" t="str">
        <f>+IF(H1006=0,"",'Ark1'!AG2445)</f>
        <v/>
      </c>
      <c r="R1006" s="269" t="str">
        <f>+IF(H1006=0,"",'Ark1'!AH2445)</f>
        <v/>
      </c>
      <c r="S1006" s="269"/>
      <c r="T1006" s="269"/>
      <c r="U1006" s="269" t="str">
        <f>+IF(H1006=0,"",'Ark1'!Y2445)</f>
        <v/>
      </c>
      <c r="V1006" s="268" t="str">
        <f>+IF(H1006=0,"",'Ark1'!AA2445)</f>
        <v/>
      </c>
      <c r="W1006" s="298" t="str">
        <f t="shared" si="84"/>
        <v/>
      </c>
      <c r="X1006" s="269" t="str">
        <f t="shared" si="85"/>
        <v/>
      </c>
      <c r="Y1006" s="267" t="str">
        <f t="shared" si="86"/>
        <v/>
      </c>
      <c r="Z1006" s="324"/>
    </row>
    <row r="1007" spans="1:54" ht="15.6">
      <c r="A1007" s="324"/>
      <c r="B1007" s="323">
        <f>+'Ark1'!C2446</f>
        <v>0</v>
      </c>
      <c r="C1007" s="266">
        <f>+'Ark1'!L2446</f>
        <v>0</v>
      </c>
      <c r="D1007" s="266" t="s">
        <v>36</v>
      </c>
      <c r="E1007" s="266">
        <f>+'Ark1'!AP2446</f>
        <v>0</v>
      </c>
      <c r="F1007" s="274" t="e">
        <f>VLOOKUP(E1007,RNR!$D$2:$E$38,2)</f>
        <v>#N/A</v>
      </c>
      <c r="G1007" s="266" t="str">
        <f>+IF(H1007=0,"",'Ark1'!Q2446)</f>
        <v/>
      </c>
      <c r="H1007" s="266">
        <f>+'Ark1'!R2446</f>
        <v>0</v>
      </c>
      <c r="I1007" s="267" t="str">
        <f>+IF(H1007=0,"",'Ark1'!AE2446)</f>
        <v/>
      </c>
      <c r="J1007" s="267"/>
      <c r="K1007" s="267" t="str">
        <f>+IF(H1007=0,"",'Ark1'!AF2446)</f>
        <v/>
      </c>
      <c r="L1007" s="268" t="str">
        <f>+IF(H1007=0,"",'Ark1'!T2446)</f>
        <v/>
      </c>
      <c r="M1007" s="35" t="str">
        <f>+IF(H1007=0,"",'Ark1'!U2446)</f>
        <v/>
      </c>
      <c r="N1007" s="267"/>
      <c r="O1007" s="269" t="str">
        <f>+IF(H1007=0,"",'Ark1'!W2446)</f>
        <v/>
      </c>
      <c r="P1007" s="269" t="str">
        <f>+IF(H1007=0,"",'Ark1'!X2446)</f>
        <v/>
      </c>
      <c r="Q1007" s="269" t="str">
        <f>+IF(H1007=0,"",'Ark1'!AG2446)</f>
        <v/>
      </c>
      <c r="R1007" s="269" t="str">
        <f>+IF(H1007=0,"",'Ark1'!AH2446)</f>
        <v/>
      </c>
      <c r="S1007" s="269"/>
      <c r="T1007" s="269"/>
      <c r="U1007" s="269" t="str">
        <f>+IF(H1007=0,"",'Ark1'!Y2446)</f>
        <v/>
      </c>
      <c r="V1007" s="268" t="str">
        <f>+IF(H1007=0,"",'Ark1'!AA2446)</f>
        <v/>
      </c>
      <c r="W1007" s="298" t="str">
        <f t="shared" si="84"/>
        <v/>
      </c>
      <c r="X1007" s="269" t="str">
        <f t="shared" si="85"/>
        <v/>
      </c>
      <c r="Y1007" s="267" t="str">
        <f t="shared" si="86"/>
        <v/>
      </c>
      <c r="Z1007" s="324"/>
    </row>
    <row r="1008" spans="1:54" ht="15.6">
      <c r="A1008" s="324"/>
      <c r="B1008" s="323">
        <f>+'Ark1'!C2447</f>
        <v>0</v>
      </c>
      <c r="C1008" s="266">
        <f>+'Ark1'!L2447</f>
        <v>0</v>
      </c>
      <c r="D1008" s="266" t="s">
        <v>36</v>
      </c>
      <c r="E1008" s="266">
        <f>+'Ark1'!AP2447</f>
        <v>0</v>
      </c>
      <c r="F1008" s="274" t="e">
        <f>VLOOKUP(E1008,RNR!$D$2:$E$38,2)</f>
        <v>#N/A</v>
      </c>
      <c r="G1008" s="266" t="str">
        <f>+IF(H1008=0,"",'Ark1'!Q2447)</f>
        <v/>
      </c>
      <c r="H1008" s="266">
        <f>+'Ark1'!R2447</f>
        <v>0</v>
      </c>
      <c r="I1008" s="267" t="str">
        <f>+IF(H1008=0,"",'Ark1'!AE2447)</f>
        <v/>
      </c>
      <c r="J1008" s="267"/>
      <c r="K1008" s="267" t="str">
        <f>+IF(H1008=0,"",'Ark1'!AF2447)</f>
        <v/>
      </c>
      <c r="L1008" s="268" t="str">
        <f>+IF(H1008=0,"",'Ark1'!T2447)</f>
        <v/>
      </c>
      <c r="M1008" s="35" t="str">
        <f>+IF(H1008=0,"",'Ark1'!U2447)</f>
        <v/>
      </c>
      <c r="N1008" s="267"/>
      <c r="O1008" s="269" t="str">
        <f>+IF(H1008=0,"",'Ark1'!W2447)</f>
        <v/>
      </c>
      <c r="P1008" s="269" t="str">
        <f>+IF(H1008=0,"",'Ark1'!X2447)</f>
        <v/>
      </c>
      <c r="Q1008" s="269" t="str">
        <f>+IF(H1008=0,"",'Ark1'!AG2447)</f>
        <v/>
      </c>
      <c r="R1008" s="269" t="str">
        <f>+IF(H1008=0,"",'Ark1'!AH2447)</f>
        <v/>
      </c>
      <c r="S1008" s="269"/>
      <c r="T1008" s="269"/>
      <c r="U1008" s="269" t="str">
        <f>+IF(H1008=0,"",'Ark1'!Y2447)</f>
        <v/>
      </c>
      <c r="V1008" s="268" t="str">
        <f>+IF(H1008=0,"",'Ark1'!AA2447)</f>
        <v/>
      </c>
      <c r="W1008" s="298" t="str">
        <f t="shared" si="84"/>
        <v/>
      </c>
      <c r="X1008" s="269" t="str">
        <f t="shared" si="85"/>
        <v/>
      </c>
      <c r="Y1008" s="267" t="str">
        <f t="shared" si="86"/>
        <v/>
      </c>
      <c r="Z1008" s="324"/>
    </row>
    <row r="1009" spans="1:26" ht="15.6">
      <c r="A1009" s="324"/>
      <c r="B1009" s="323">
        <f>+'Ark1'!C2448</f>
        <v>0</v>
      </c>
      <c r="C1009" s="266">
        <f>+'Ark1'!L2448</f>
        <v>0</v>
      </c>
      <c r="D1009" s="266" t="s">
        <v>36</v>
      </c>
      <c r="E1009" s="266">
        <f>+'Ark1'!AP2448</f>
        <v>0</v>
      </c>
      <c r="F1009" s="274" t="e">
        <f>VLOOKUP(E1009,RNR!$D$2:$E$38,2)</f>
        <v>#N/A</v>
      </c>
      <c r="G1009" s="266" t="str">
        <f>+IF(H1009=0,"",'Ark1'!Q2448)</f>
        <v/>
      </c>
      <c r="H1009" s="266">
        <f>+'Ark1'!R2448</f>
        <v>0</v>
      </c>
      <c r="I1009" s="267" t="str">
        <f>+IF(H1009=0,"",'Ark1'!AE2448)</f>
        <v/>
      </c>
      <c r="J1009" s="267"/>
      <c r="K1009" s="267" t="str">
        <f>+IF(H1009=0,"",'Ark1'!AF2448)</f>
        <v/>
      </c>
      <c r="L1009" s="268" t="str">
        <f>+IF(H1009=0,"",'Ark1'!T2448)</f>
        <v/>
      </c>
      <c r="M1009" s="35" t="str">
        <f>+IF(H1009=0,"",'Ark1'!U2448)</f>
        <v/>
      </c>
      <c r="N1009" s="267"/>
      <c r="O1009" s="269" t="str">
        <f>+IF(H1009=0,"",'Ark1'!W2448)</f>
        <v/>
      </c>
      <c r="P1009" s="269" t="str">
        <f>+IF(H1009=0,"",'Ark1'!X2448)</f>
        <v/>
      </c>
      <c r="Q1009" s="269" t="str">
        <f>+IF(H1009=0,"",'Ark1'!AG2448)</f>
        <v/>
      </c>
      <c r="R1009" s="269" t="str">
        <f>+IF(H1009=0,"",'Ark1'!AH2448)</f>
        <v/>
      </c>
      <c r="S1009" s="269"/>
      <c r="T1009" s="269"/>
      <c r="U1009" s="269" t="str">
        <f>+IF(H1009=0,"",'Ark1'!Y2448)</f>
        <v/>
      </c>
      <c r="V1009" s="268" t="str">
        <f>+IF(H1009=0,"",'Ark1'!AA2448)</f>
        <v/>
      </c>
      <c r="W1009" s="298" t="str">
        <f t="shared" si="84"/>
        <v/>
      </c>
      <c r="X1009" s="269" t="str">
        <f t="shared" si="85"/>
        <v/>
      </c>
      <c r="Y1009" s="267" t="str">
        <f t="shared" si="86"/>
        <v/>
      </c>
      <c r="Z1009" s="324"/>
    </row>
    <row r="1010" spans="1:26" ht="15.6">
      <c r="A1010" s="324"/>
      <c r="B1010" s="323">
        <f>+'Ark1'!C2449</f>
        <v>0</v>
      </c>
      <c r="C1010" s="266">
        <f>+'Ark1'!L2449</f>
        <v>0</v>
      </c>
      <c r="D1010" s="266" t="s">
        <v>36</v>
      </c>
      <c r="E1010" s="266">
        <f>+'Ark1'!AP2449</f>
        <v>0</v>
      </c>
      <c r="F1010" s="274" t="e">
        <f>VLOOKUP(E1010,RNR!$D$2:$E$38,2)</f>
        <v>#N/A</v>
      </c>
      <c r="G1010" s="266" t="str">
        <f>+IF(H1010=0,"",'Ark1'!Q2449)</f>
        <v/>
      </c>
      <c r="H1010" s="266">
        <f>+'Ark1'!R2449</f>
        <v>0</v>
      </c>
      <c r="I1010" s="267" t="str">
        <f>+IF(H1010=0,"",'Ark1'!AE2449)</f>
        <v/>
      </c>
      <c r="J1010" s="267"/>
      <c r="K1010" s="267" t="str">
        <f>+IF(H1010=0,"",'Ark1'!AF2449)</f>
        <v/>
      </c>
      <c r="L1010" s="268" t="str">
        <f>+IF(H1010=0,"",'Ark1'!T2449)</f>
        <v/>
      </c>
      <c r="M1010" s="35" t="str">
        <f>+IF(H1010=0,"",'Ark1'!U2449)</f>
        <v/>
      </c>
      <c r="N1010" s="267"/>
      <c r="O1010" s="269" t="str">
        <f>+IF(H1010=0,"",'Ark1'!W2449)</f>
        <v/>
      </c>
      <c r="P1010" s="269" t="str">
        <f>+IF(H1010=0,"",'Ark1'!X2449)</f>
        <v/>
      </c>
      <c r="Q1010" s="269" t="str">
        <f>+IF(H1010=0,"",'Ark1'!AG2449)</f>
        <v/>
      </c>
      <c r="R1010" s="269" t="str">
        <f>+IF(H1010=0,"",'Ark1'!AH2449)</f>
        <v/>
      </c>
      <c r="S1010" s="269"/>
      <c r="T1010" s="269"/>
      <c r="U1010" s="269" t="str">
        <f>+IF(H1010=0,"",'Ark1'!Y2449)</f>
        <v/>
      </c>
      <c r="V1010" s="268" t="str">
        <f>+IF(H1010=0,"",'Ark1'!AA2449)</f>
        <v/>
      </c>
      <c r="W1010" s="298" t="str">
        <f t="shared" si="84"/>
        <v/>
      </c>
      <c r="X1010" s="269" t="str">
        <f t="shared" si="85"/>
        <v/>
      </c>
      <c r="Y1010" s="267" t="str">
        <f t="shared" si="86"/>
        <v/>
      </c>
      <c r="Z1010" s="324"/>
    </row>
    <row r="1011" spans="1:26" ht="15.6">
      <c r="A1011" s="324"/>
      <c r="B1011" s="323">
        <f>+'Ark1'!C2450</f>
        <v>0</v>
      </c>
      <c r="C1011" s="266">
        <f>+'Ark1'!L2450</f>
        <v>0</v>
      </c>
      <c r="D1011" s="266" t="s">
        <v>36</v>
      </c>
      <c r="E1011" s="266">
        <f>+'Ark1'!AP2450</f>
        <v>0</v>
      </c>
      <c r="F1011" s="274" t="e">
        <f>VLOOKUP(E1011,RNR!$D$2:$E$38,2)</f>
        <v>#N/A</v>
      </c>
      <c r="G1011" s="266" t="str">
        <f>+IF(H1011=0,"",'Ark1'!Q2450)</f>
        <v/>
      </c>
      <c r="H1011" s="266">
        <f>+'Ark1'!R2450</f>
        <v>0</v>
      </c>
      <c r="I1011" s="267" t="str">
        <f>+IF(H1011=0,"",'Ark1'!AE2450)</f>
        <v/>
      </c>
      <c r="J1011" s="267"/>
      <c r="K1011" s="267" t="str">
        <f>+IF(H1011=0,"",'Ark1'!AF2450)</f>
        <v/>
      </c>
      <c r="L1011" s="268" t="str">
        <f>+IF(H1011=0,"",'Ark1'!T2450)</f>
        <v/>
      </c>
      <c r="M1011" s="35" t="str">
        <f>+IF(H1011=0,"",'Ark1'!U2450)</f>
        <v/>
      </c>
      <c r="N1011" s="267"/>
      <c r="O1011" s="269" t="str">
        <f>+IF(H1011=0,"",'Ark1'!W2450)</f>
        <v/>
      </c>
      <c r="P1011" s="269" t="str">
        <f>+IF(H1011=0,"",'Ark1'!X2450)</f>
        <v/>
      </c>
      <c r="Q1011" s="269" t="str">
        <f>+IF(H1011=0,"",'Ark1'!AG2450)</f>
        <v/>
      </c>
      <c r="R1011" s="269" t="str">
        <f>+IF(H1011=0,"",'Ark1'!AH2450)</f>
        <v/>
      </c>
      <c r="S1011" s="269"/>
      <c r="T1011" s="269"/>
      <c r="U1011" s="269" t="str">
        <f>+IF(H1011=0,"",'Ark1'!Y2450)</f>
        <v/>
      </c>
      <c r="V1011" s="268" t="str">
        <f>+IF(H1011=0,"",'Ark1'!AA2450)</f>
        <v/>
      </c>
      <c r="W1011" s="298" t="str">
        <f t="shared" si="84"/>
        <v/>
      </c>
      <c r="X1011" s="269" t="str">
        <f t="shared" si="85"/>
        <v/>
      </c>
      <c r="Y1011" s="267" t="str">
        <f t="shared" si="86"/>
        <v/>
      </c>
      <c r="Z1011" s="324"/>
    </row>
    <row r="1012" spans="1:26" ht="15.6">
      <c r="A1012" s="324"/>
      <c r="B1012" s="323">
        <f>+'Ark1'!C2451</f>
        <v>0</v>
      </c>
      <c r="C1012" s="266">
        <f>+'Ark1'!L2451</f>
        <v>0</v>
      </c>
      <c r="D1012" s="266" t="s">
        <v>36</v>
      </c>
      <c r="E1012" s="266">
        <f>+'Ark1'!AP2451</f>
        <v>0</v>
      </c>
      <c r="F1012" s="274" t="e">
        <f>VLOOKUP(E1012,RNR!$D$2:$E$38,2)</f>
        <v>#N/A</v>
      </c>
      <c r="G1012" s="266" t="str">
        <f>+IF(H1012=0,"",'Ark1'!Q2451)</f>
        <v/>
      </c>
      <c r="H1012" s="266">
        <f>+'Ark1'!R2451</f>
        <v>0</v>
      </c>
      <c r="I1012" s="267" t="str">
        <f>+IF(H1012=0,"",'Ark1'!AE2451)</f>
        <v/>
      </c>
      <c r="J1012" s="267"/>
      <c r="K1012" s="267" t="str">
        <f>+IF(H1012=0,"",'Ark1'!AF2451)</f>
        <v/>
      </c>
      <c r="L1012" s="268" t="str">
        <f>+IF(H1012=0,"",'Ark1'!T2451)</f>
        <v/>
      </c>
      <c r="M1012" s="35" t="str">
        <f>+IF(H1012=0,"",'Ark1'!U2451)</f>
        <v/>
      </c>
      <c r="N1012" s="267"/>
      <c r="O1012" s="269" t="str">
        <f>+IF(H1012=0,"",'Ark1'!W2451)</f>
        <v/>
      </c>
      <c r="P1012" s="269" t="str">
        <f>+IF(H1012=0,"",'Ark1'!X2451)</f>
        <v/>
      </c>
      <c r="Q1012" s="269" t="str">
        <f>+IF(H1012=0,"",'Ark1'!AG2451)</f>
        <v/>
      </c>
      <c r="R1012" s="269" t="str">
        <f>+IF(H1012=0,"",'Ark1'!AH2451)</f>
        <v/>
      </c>
      <c r="S1012" s="269"/>
      <c r="T1012" s="269"/>
      <c r="U1012" s="269" t="str">
        <f>+IF(H1012=0,"",'Ark1'!Y2451)</f>
        <v/>
      </c>
      <c r="V1012" s="268" t="str">
        <f>+IF(H1012=0,"",'Ark1'!AA2451)</f>
        <v/>
      </c>
      <c r="W1012" s="298" t="str">
        <f t="shared" si="84"/>
        <v/>
      </c>
      <c r="X1012" s="269" t="str">
        <f t="shared" si="85"/>
        <v/>
      </c>
      <c r="Y1012" s="267" t="str">
        <f t="shared" si="86"/>
        <v/>
      </c>
      <c r="Z1012" s="324"/>
    </row>
    <row r="1013" spans="1:26" ht="15.6">
      <c r="A1013" s="324"/>
      <c r="B1013" s="323">
        <f>+'Ark1'!C2452</f>
        <v>0</v>
      </c>
      <c r="C1013" s="266">
        <f>+'Ark1'!L2452</f>
        <v>0</v>
      </c>
      <c r="D1013" s="266" t="s">
        <v>36</v>
      </c>
      <c r="E1013" s="266">
        <f>+'Ark1'!AP2452</f>
        <v>0</v>
      </c>
      <c r="F1013" s="274" t="e">
        <f>VLOOKUP(E1013,RNR!$D$2:$E$38,2)</f>
        <v>#N/A</v>
      </c>
      <c r="G1013" s="266" t="str">
        <f>+IF(H1013=0,"",'Ark1'!Q2452)</f>
        <v/>
      </c>
      <c r="H1013" s="266">
        <f>+'Ark1'!R2452</f>
        <v>0</v>
      </c>
      <c r="I1013" s="267" t="str">
        <f>+IF(H1013=0,"",'Ark1'!AE2452)</f>
        <v/>
      </c>
      <c r="J1013" s="267"/>
      <c r="K1013" s="267" t="str">
        <f>+IF(H1013=0,"",'Ark1'!AF2452)</f>
        <v/>
      </c>
      <c r="L1013" s="268" t="str">
        <f>+IF(H1013=0,"",'Ark1'!T2452)</f>
        <v/>
      </c>
      <c r="M1013" s="35" t="str">
        <f>+IF(H1013=0,"",'Ark1'!U2452)</f>
        <v/>
      </c>
      <c r="N1013" s="267"/>
      <c r="O1013" s="269" t="str">
        <f>+IF(H1013=0,"",'Ark1'!W2452)</f>
        <v/>
      </c>
      <c r="P1013" s="269" t="str">
        <f>+IF(H1013=0,"",'Ark1'!X2452)</f>
        <v/>
      </c>
      <c r="Q1013" s="269" t="str">
        <f>+IF(H1013=0,"",'Ark1'!AG2452)</f>
        <v/>
      </c>
      <c r="R1013" s="269" t="str">
        <f>+IF(H1013=0,"",'Ark1'!AH2452)</f>
        <v/>
      </c>
      <c r="S1013" s="269"/>
      <c r="T1013" s="269"/>
      <c r="U1013" s="269" t="str">
        <f>+IF(H1013=0,"",'Ark1'!Y2452)</f>
        <v/>
      </c>
      <c r="V1013" s="268" t="str">
        <f>+IF(H1013=0,"",'Ark1'!AA2452)</f>
        <v/>
      </c>
      <c r="W1013" s="298" t="str">
        <f t="shared" si="84"/>
        <v/>
      </c>
      <c r="X1013" s="269" t="str">
        <f t="shared" si="85"/>
        <v/>
      </c>
      <c r="Y1013" s="267" t="str">
        <f t="shared" si="86"/>
        <v/>
      </c>
      <c r="Z1013" s="324"/>
    </row>
    <row r="1014" spans="1:26" ht="15.6">
      <c r="A1014" s="324"/>
      <c r="B1014" s="323">
        <f>+'Ark1'!C2453</f>
        <v>0</v>
      </c>
      <c r="C1014" s="266">
        <f>+'Ark1'!L2453</f>
        <v>0</v>
      </c>
      <c r="D1014" s="266" t="s">
        <v>36</v>
      </c>
      <c r="E1014" s="266">
        <f>+'Ark1'!AP2453</f>
        <v>0</v>
      </c>
      <c r="F1014" s="274" t="e">
        <f>VLOOKUP(E1014,RNR!$D$2:$E$38,2)</f>
        <v>#N/A</v>
      </c>
      <c r="G1014" s="266" t="str">
        <f>+IF(H1014=0,"",'Ark1'!Q2453)</f>
        <v/>
      </c>
      <c r="H1014" s="266">
        <f>+'Ark1'!R2453</f>
        <v>0</v>
      </c>
      <c r="I1014" s="267" t="str">
        <f>+IF(H1014=0,"",'Ark1'!AE2453)</f>
        <v/>
      </c>
      <c r="J1014" s="267"/>
      <c r="K1014" s="267" t="str">
        <f>+IF(H1014=0,"",'Ark1'!AF2453)</f>
        <v/>
      </c>
      <c r="L1014" s="268" t="str">
        <f>+IF(H1014=0,"",'Ark1'!T2453)</f>
        <v/>
      </c>
      <c r="M1014" s="35" t="str">
        <f>+IF(H1014=0,"",'Ark1'!U2453)</f>
        <v/>
      </c>
      <c r="N1014" s="267"/>
      <c r="O1014" s="269" t="str">
        <f>+IF(H1014=0,"",'Ark1'!W2453)</f>
        <v/>
      </c>
      <c r="P1014" s="269" t="str">
        <f>+IF(H1014=0,"",'Ark1'!X2453)</f>
        <v/>
      </c>
      <c r="Q1014" s="269" t="str">
        <f>+IF(H1014=0,"",'Ark1'!AG2453)</f>
        <v/>
      </c>
      <c r="R1014" s="269" t="str">
        <f>+IF(H1014=0,"",'Ark1'!AH2453)</f>
        <v/>
      </c>
      <c r="S1014" s="269"/>
      <c r="T1014" s="269"/>
      <c r="U1014" s="269" t="str">
        <f>+IF(H1014=0,"",'Ark1'!Y2453)</f>
        <v/>
      </c>
      <c r="V1014" s="268" t="str">
        <f>+IF(H1014=0,"",'Ark1'!AA2453)</f>
        <v/>
      </c>
      <c r="W1014" s="298" t="str">
        <f t="shared" si="84"/>
        <v/>
      </c>
      <c r="X1014" s="269" t="str">
        <f t="shared" si="85"/>
        <v/>
      </c>
      <c r="Y1014" s="267" t="str">
        <f t="shared" si="86"/>
        <v/>
      </c>
      <c r="Z1014" s="324"/>
    </row>
    <row r="1015" spans="1:26" ht="15.6">
      <c r="A1015" s="324"/>
      <c r="B1015" s="323">
        <f>+'Ark1'!C2454</f>
        <v>0</v>
      </c>
      <c r="C1015" s="266">
        <f>+'Ark1'!L2454</f>
        <v>0</v>
      </c>
      <c r="D1015" s="266" t="s">
        <v>36</v>
      </c>
      <c r="E1015" s="266">
        <f>+'Ark1'!AP2454</f>
        <v>0</v>
      </c>
      <c r="F1015" s="274" t="e">
        <f>VLOOKUP(E1015,RNR!$D$2:$E$38,2)</f>
        <v>#N/A</v>
      </c>
      <c r="G1015" s="266" t="str">
        <f>+IF(H1015=0,"",'Ark1'!Q2454)</f>
        <v/>
      </c>
      <c r="H1015" s="266">
        <f>+'Ark1'!R2454</f>
        <v>0</v>
      </c>
      <c r="I1015" s="267" t="str">
        <f>+IF(H1015=0,"",'Ark1'!AE2454)</f>
        <v/>
      </c>
      <c r="J1015" s="267"/>
      <c r="K1015" s="267" t="str">
        <f>+IF(H1015=0,"",'Ark1'!AF2454)</f>
        <v/>
      </c>
      <c r="L1015" s="268" t="str">
        <f>+IF(H1015=0,"",'Ark1'!T2454)</f>
        <v/>
      </c>
      <c r="M1015" s="35" t="str">
        <f>+IF(H1015=0,"",'Ark1'!U2454)</f>
        <v/>
      </c>
      <c r="N1015" s="267"/>
      <c r="O1015" s="269" t="str">
        <f>+IF(H1015=0,"",'Ark1'!W2454)</f>
        <v/>
      </c>
      <c r="P1015" s="269" t="str">
        <f>+IF(H1015=0,"",'Ark1'!X2454)</f>
        <v/>
      </c>
      <c r="Q1015" s="269" t="str">
        <f>+IF(H1015=0,"",'Ark1'!AG2454)</f>
        <v/>
      </c>
      <c r="R1015" s="269" t="str">
        <f>+IF(H1015=0,"",'Ark1'!AH2454)</f>
        <v/>
      </c>
      <c r="S1015" s="269"/>
      <c r="T1015" s="269"/>
      <c r="U1015" s="269" t="str">
        <f>+IF(H1015=0,"",'Ark1'!Y2454)</f>
        <v/>
      </c>
      <c r="V1015" s="268" t="str">
        <f>+IF(H1015=0,"",'Ark1'!AA2454)</f>
        <v/>
      </c>
      <c r="W1015" s="298" t="str">
        <f t="shared" si="84"/>
        <v/>
      </c>
      <c r="X1015" s="269" t="str">
        <f t="shared" si="85"/>
        <v/>
      </c>
      <c r="Y1015" s="267" t="str">
        <f t="shared" si="86"/>
        <v/>
      </c>
      <c r="Z1015" s="324"/>
    </row>
    <row r="1016" spans="1:26" ht="15.6">
      <c r="A1016" s="324"/>
      <c r="B1016" s="323">
        <f>+'Ark1'!C2455</f>
        <v>0</v>
      </c>
      <c r="C1016" s="266">
        <f>+'Ark1'!L2455</f>
        <v>0</v>
      </c>
      <c r="D1016" s="266" t="s">
        <v>36</v>
      </c>
      <c r="E1016" s="266">
        <f>+'Ark1'!AP2455</f>
        <v>0</v>
      </c>
      <c r="F1016" s="274" t="e">
        <f>VLOOKUP(E1016,RNR!$D$2:$E$38,2)</f>
        <v>#N/A</v>
      </c>
      <c r="G1016" s="266" t="str">
        <f>+IF(H1016=0,"",'Ark1'!Q2455)</f>
        <v/>
      </c>
      <c r="H1016" s="266">
        <f>+'Ark1'!R2455</f>
        <v>0</v>
      </c>
      <c r="I1016" s="267" t="str">
        <f>+IF(H1016=0,"",'Ark1'!AE2455)</f>
        <v/>
      </c>
      <c r="J1016" s="267"/>
      <c r="K1016" s="267" t="str">
        <f>+IF(H1016=0,"",'Ark1'!AF2455)</f>
        <v/>
      </c>
      <c r="L1016" s="268" t="str">
        <f>+IF(H1016=0,"",'Ark1'!T2455)</f>
        <v/>
      </c>
      <c r="M1016" s="35" t="str">
        <f>+IF(H1016=0,"",'Ark1'!U2455)</f>
        <v/>
      </c>
      <c r="N1016" s="267"/>
      <c r="O1016" s="269" t="str">
        <f>+IF(H1016=0,"",'Ark1'!W2455)</f>
        <v/>
      </c>
      <c r="P1016" s="269" t="str">
        <f>+IF(H1016=0,"",'Ark1'!X2455)</f>
        <v/>
      </c>
      <c r="Q1016" s="269" t="str">
        <f>+IF(H1016=0,"",'Ark1'!AG2455)</f>
        <v/>
      </c>
      <c r="R1016" s="269" t="str">
        <f>+IF(H1016=0,"",'Ark1'!AH2455)</f>
        <v/>
      </c>
      <c r="S1016" s="269"/>
      <c r="T1016" s="269"/>
      <c r="U1016" s="269" t="str">
        <f>+IF(H1016=0,"",'Ark1'!Y2455)</f>
        <v/>
      </c>
      <c r="V1016" s="268" t="str">
        <f>+IF(H1016=0,"",'Ark1'!AA2455)</f>
        <v/>
      </c>
      <c r="W1016" s="298" t="str">
        <f t="shared" si="84"/>
        <v/>
      </c>
      <c r="X1016" s="269" t="str">
        <f t="shared" si="85"/>
        <v/>
      </c>
      <c r="Y1016" s="267" t="str">
        <f t="shared" si="86"/>
        <v/>
      </c>
      <c r="Z1016" s="324"/>
    </row>
    <row r="1017" spans="1:26" ht="15.6">
      <c r="A1017" s="324"/>
      <c r="B1017" s="323">
        <f>+'Ark1'!C2456</f>
        <v>0</v>
      </c>
      <c r="C1017" s="266">
        <f>+'Ark1'!L2456</f>
        <v>0</v>
      </c>
      <c r="D1017" s="266" t="s">
        <v>36</v>
      </c>
      <c r="E1017" s="266">
        <f>+'Ark1'!AP2456</f>
        <v>0</v>
      </c>
      <c r="F1017" s="274" t="e">
        <f>VLOOKUP(E1017,RNR!$D$2:$E$38,2)</f>
        <v>#N/A</v>
      </c>
      <c r="G1017" s="266" t="str">
        <f>+IF(H1017=0,"",'Ark1'!Q2456)</f>
        <v/>
      </c>
      <c r="H1017" s="266">
        <f>+'Ark1'!R2456</f>
        <v>0</v>
      </c>
      <c r="I1017" s="267" t="str">
        <f>+IF(H1017=0,"",'Ark1'!AE2456)</f>
        <v/>
      </c>
      <c r="J1017" s="267"/>
      <c r="K1017" s="267" t="str">
        <f>+IF(H1017=0,"",'Ark1'!AF2456)</f>
        <v/>
      </c>
      <c r="L1017" s="268" t="str">
        <f>+IF(H1017=0,"",'Ark1'!T2456)</f>
        <v/>
      </c>
      <c r="M1017" s="35" t="str">
        <f>+IF(H1017=0,"",'Ark1'!U2456)</f>
        <v/>
      </c>
      <c r="N1017" s="267"/>
      <c r="O1017" s="269" t="str">
        <f>+IF(H1017=0,"",'Ark1'!W2456)</f>
        <v/>
      </c>
      <c r="P1017" s="269" t="str">
        <f>+IF(H1017=0,"",'Ark1'!X2456)</f>
        <v/>
      </c>
      <c r="Q1017" s="269" t="str">
        <f>+IF(H1017=0,"",'Ark1'!AG2456)</f>
        <v/>
      </c>
      <c r="R1017" s="269" t="str">
        <f>+IF(H1017=0,"",'Ark1'!AH2456)</f>
        <v/>
      </c>
      <c r="S1017" s="269"/>
      <c r="T1017" s="269"/>
      <c r="U1017" s="269" t="str">
        <f>+IF(H1017=0,"",'Ark1'!Y2456)</f>
        <v/>
      </c>
      <c r="V1017" s="268" t="str">
        <f>+IF(H1017=0,"",'Ark1'!AA2456)</f>
        <v/>
      </c>
      <c r="W1017" s="298" t="str">
        <f t="shared" si="84"/>
        <v/>
      </c>
      <c r="X1017" s="269" t="str">
        <f t="shared" si="85"/>
        <v/>
      </c>
      <c r="Y1017" s="267" t="str">
        <f t="shared" si="86"/>
        <v/>
      </c>
      <c r="Z1017" s="324"/>
    </row>
    <row r="1018" spans="1:26" ht="15.6">
      <c r="A1018" s="324"/>
      <c r="B1018" s="323">
        <f>+'Ark1'!C2457</f>
        <v>0</v>
      </c>
      <c r="C1018" s="266">
        <f>+'Ark1'!L2457</f>
        <v>0</v>
      </c>
      <c r="D1018" s="266" t="s">
        <v>36</v>
      </c>
      <c r="E1018" s="266">
        <f>+'Ark1'!AP2457</f>
        <v>0</v>
      </c>
      <c r="F1018" s="274" t="e">
        <f>VLOOKUP(E1018,RNR!$D$2:$E$38,2)</f>
        <v>#N/A</v>
      </c>
      <c r="G1018" s="266" t="str">
        <f>+IF(H1018=0,"",'Ark1'!Q2457)</f>
        <v/>
      </c>
      <c r="H1018" s="266">
        <f>+'Ark1'!R2457</f>
        <v>0</v>
      </c>
      <c r="I1018" s="267" t="str">
        <f>+IF(H1018=0,"",'Ark1'!AE2457)</f>
        <v/>
      </c>
      <c r="J1018" s="267"/>
      <c r="K1018" s="267" t="str">
        <f>+IF(H1018=0,"",'Ark1'!AF2457)</f>
        <v/>
      </c>
      <c r="L1018" s="268" t="str">
        <f>+IF(H1018=0,"",'Ark1'!T2457)</f>
        <v/>
      </c>
      <c r="M1018" s="35" t="str">
        <f>+IF(H1018=0,"",'Ark1'!U2457)</f>
        <v/>
      </c>
      <c r="N1018" s="267"/>
      <c r="O1018" s="269" t="str">
        <f>+IF(H1018=0,"",'Ark1'!W2457)</f>
        <v/>
      </c>
      <c r="P1018" s="269" t="str">
        <f>+IF(H1018=0,"",'Ark1'!X2457)</f>
        <v/>
      </c>
      <c r="Q1018" s="269" t="str">
        <f>+IF(H1018=0,"",'Ark1'!AG2457)</f>
        <v/>
      </c>
      <c r="R1018" s="269" t="str">
        <f>+IF(H1018=0,"",'Ark1'!AH2457)</f>
        <v/>
      </c>
      <c r="S1018" s="269"/>
      <c r="T1018" s="269"/>
      <c r="U1018" s="269" t="str">
        <f>+IF(H1018=0,"",'Ark1'!Y2457)</f>
        <v/>
      </c>
      <c r="V1018" s="268" t="str">
        <f>+IF(H1018=0,"",'Ark1'!AA2457)</f>
        <v/>
      </c>
      <c r="W1018" s="298" t="str">
        <f t="shared" si="84"/>
        <v/>
      </c>
      <c r="X1018" s="269" t="str">
        <f t="shared" si="85"/>
        <v/>
      </c>
      <c r="Y1018" s="267" t="str">
        <f t="shared" si="86"/>
        <v/>
      </c>
      <c r="Z1018" s="324"/>
    </row>
    <row r="1019" spans="1:26" ht="15.6">
      <c r="A1019" s="324"/>
      <c r="B1019" s="323">
        <f>+'Ark1'!C2458</f>
        <v>0</v>
      </c>
      <c r="C1019" s="266">
        <f>+'Ark1'!L2458</f>
        <v>0</v>
      </c>
      <c r="D1019" s="266" t="s">
        <v>36</v>
      </c>
      <c r="E1019" s="266">
        <f>+'Ark1'!AP2458</f>
        <v>0</v>
      </c>
      <c r="F1019" s="274" t="e">
        <f>VLOOKUP(E1019,RNR!$D$2:$E$38,2)</f>
        <v>#N/A</v>
      </c>
      <c r="G1019" s="266" t="str">
        <f>+IF(H1019=0,"",'Ark1'!Q2458)</f>
        <v/>
      </c>
      <c r="H1019" s="266">
        <f>+'Ark1'!R2458</f>
        <v>0</v>
      </c>
      <c r="I1019" s="267" t="str">
        <f>+IF(H1019=0,"",'Ark1'!AE2458)</f>
        <v/>
      </c>
      <c r="J1019" s="267"/>
      <c r="K1019" s="267" t="str">
        <f>+IF(H1019=0,"",'Ark1'!AF2458)</f>
        <v/>
      </c>
      <c r="L1019" s="268" t="str">
        <f>+IF(H1019=0,"",'Ark1'!T2458)</f>
        <v/>
      </c>
      <c r="M1019" s="35" t="str">
        <f>+IF(H1019=0,"",'Ark1'!U2458)</f>
        <v/>
      </c>
      <c r="N1019" s="267"/>
      <c r="O1019" s="269" t="str">
        <f>+IF(H1019=0,"",'Ark1'!W2458)</f>
        <v/>
      </c>
      <c r="P1019" s="269" t="str">
        <f>+IF(H1019=0,"",'Ark1'!X2458)</f>
        <v/>
      </c>
      <c r="Q1019" s="269" t="str">
        <f>+IF(H1019=0,"",'Ark1'!AG2458)</f>
        <v/>
      </c>
      <c r="R1019" s="269" t="str">
        <f>+IF(H1019=0,"",'Ark1'!AH2458)</f>
        <v/>
      </c>
      <c r="S1019" s="269"/>
      <c r="T1019" s="269"/>
      <c r="U1019" s="269" t="str">
        <f>+IF(H1019=0,"",'Ark1'!Y2458)</f>
        <v/>
      </c>
      <c r="V1019" s="268" t="str">
        <f>+IF(H1019=0,"",'Ark1'!AA2458)</f>
        <v/>
      </c>
      <c r="W1019" s="298" t="str">
        <f t="shared" si="84"/>
        <v/>
      </c>
      <c r="X1019" s="269" t="str">
        <f t="shared" si="85"/>
        <v/>
      </c>
      <c r="Y1019" s="267" t="str">
        <f t="shared" si="86"/>
        <v/>
      </c>
      <c r="Z1019" s="324"/>
    </row>
    <row r="1020" spans="1:26" ht="15.6">
      <c r="A1020" s="324"/>
      <c r="B1020" s="323">
        <f>+'Ark1'!C2459</f>
        <v>0</v>
      </c>
      <c r="C1020" s="266">
        <f>+'Ark1'!L2459</f>
        <v>0</v>
      </c>
      <c r="D1020" s="266" t="s">
        <v>36</v>
      </c>
      <c r="E1020" s="266">
        <f>+'Ark1'!AP2459</f>
        <v>0</v>
      </c>
      <c r="F1020" s="274" t="e">
        <f>VLOOKUP(E1020,RNR!$D$2:$E$38,2)</f>
        <v>#N/A</v>
      </c>
      <c r="G1020" s="266" t="str">
        <f>+IF(H1020=0,"",'Ark1'!Q2459)</f>
        <v/>
      </c>
      <c r="H1020" s="266">
        <f>+'Ark1'!R2459</f>
        <v>0</v>
      </c>
      <c r="I1020" s="267" t="str">
        <f>+IF(H1020=0,"",'Ark1'!AE2459)</f>
        <v/>
      </c>
      <c r="J1020" s="267"/>
      <c r="K1020" s="267" t="str">
        <f>+IF(H1020=0,"",'Ark1'!AF2459)</f>
        <v/>
      </c>
      <c r="L1020" s="268" t="str">
        <f>+IF(H1020=0,"",'Ark1'!T2459)</f>
        <v/>
      </c>
      <c r="M1020" s="35" t="str">
        <f>+IF(H1020=0,"",'Ark1'!U2459)</f>
        <v/>
      </c>
      <c r="N1020" s="267"/>
      <c r="O1020" s="269" t="str">
        <f>+IF(H1020=0,"",'Ark1'!W2459)</f>
        <v/>
      </c>
      <c r="P1020" s="269" t="str">
        <f>+IF(H1020=0,"",'Ark1'!X2459)</f>
        <v/>
      </c>
      <c r="Q1020" s="269" t="str">
        <f>+IF(H1020=0,"",'Ark1'!AG2459)</f>
        <v/>
      </c>
      <c r="R1020" s="269" t="str">
        <f>+IF(H1020=0,"",'Ark1'!AH2459)</f>
        <v/>
      </c>
      <c r="S1020" s="269"/>
      <c r="T1020" s="269"/>
      <c r="U1020" s="269" t="str">
        <f>+IF(H1020=0,"",'Ark1'!Y2459)</f>
        <v/>
      </c>
      <c r="V1020" s="268" t="str">
        <f>+IF(H1020=0,"",'Ark1'!AA2459)</f>
        <v/>
      </c>
      <c r="W1020" s="298" t="str">
        <f t="shared" si="84"/>
        <v/>
      </c>
      <c r="X1020" s="269" t="str">
        <f t="shared" si="85"/>
        <v/>
      </c>
      <c r="Y1020" s="267" t="str">
        <f t="shared" si="86"/>
        <v/>
      </c>
      <c r="Z1020" s="324"/>
    </row>
    <row r="1021" spans="1:26" ht="15.6">
      <c r="A1021" s="324"/>
      <c r="B1021" s="323">
        <f>+'Ark1'!C2460</f>
        <v>0</v>
      </c>
      <c r="C1021" s="266">
        <f>+'Ark1'!L2460</f>
        <v>0</v>
      </c>
      <c r="D1021" s="266" t="s">
        <v>36</v>
      </c>
      <c r="E1021" s="266">
        <f>+'Ark1'!AP2460</f>
        <v>0</v>
      </c>
      <c r="F1021" s="274" t="e">
        <f>VLOOKUP(E1021,RNR!$D$2:$E$38,2)</f>
        <v>#N/A</v>
      </c>
      <c r="G1021" s="266" t="str">
        <f>+IF(H1021=0,"",'Ark1'!Q2460)</f>
        <v/>
      </c>
      <c r="H1021" s="266">
        <f>+'Ark1'!R2460</f>
        <v>0</v>
      </c>
      <c r="I1021" s="267" t="str">
        <f>+IF(H1021=0,"",'Ark1'!AE2460)</f>
        <v/>
      </c>
      <c r="J1021" s="267"/>
      <c r="K1021" s="267" t="str">
        <f>+IF(H1021=0,"",'Ark1'!AF2460)</f>
        <v/>
      </c>
      <c r="L1021" s="268" t="str">
        <f>+IF(H1021=0,"",'Ark1'!T2460)</f>
        <v/>
      </c>
      <c r="M1021" s="35" t="str">
        <f>+IF(H1021=0,"",'Ark1'!U2460)</f>
        <v/>
      </c>
      <c r="N1021" s="267"/>
      <c r="O1021" s="269" t="str">
        <f>+IF(H1021=0,"",'Ark1'!W2460)</f>
        <v/>
      </c>
      <c r="P1021" s="269" t="str">
        <f>+IF(H1021=0,"",'Ark1'!X2460)</f>
        <v/>
      </c>
      <c r="Q1021" s="269" t="str">
        <f>+IF(H1021=0,"",'Ark1'!AG2460)</f>
        <v/>
      </c>
      <c r="R1021" s="269" t="str">
        <f>+IF(H1021=0,"",'Ark1'!AH2460)</f>
        <v/>
      </c>
      <c r="S1021" s="269"/>
      <c r="T1021" s="269"/>
      <c r="U1021" s="269" t="str">
        <f>+IF(H1021=0,"",'Ark1'!Y2460)</f>
        <v/>
      </c>
      <c r="V1021" s="268" t="str">
        <f>+IF(H1021=0,"",'Ark1'!AA2460)</f>
        <v/>
      </c>
      <c r="W1021" s="298" t="str">
        <f t="shared" si="84"/>
        <v/>
      </c>
      <c r="X1021" s="269" t="str">
        <f t="shared" si="85"/>
        <v/>
      </c>
      <c r="Y1021" s="267" t="str">
        <f t="shared" si="86"/>
        <v/>
      </c>
      <c r="Z1021" s="324"/>
    </row>
    <row r="1022" spans="1:26" ht="15.6">
      <c r="A1022" s="324"/>
      <c r="B1022" s="323">
        <f>+'Ark1'!C2461</f>
        <v>0</v>
      </c>
      <c r="C1022" s="266">
        <f>+'Ark1'!L2461</f>
        <v>0</v>
      </c>
      <c r="D1022" s="266" t="s">
        <v>36</v>
      </c>
      <c r="E1022" s="266">
        <f>+'Ark1'!AP2461</f>
        <v>0</v>
      </c>
      <c r="F1022" s="274" t="e">
        <f>VLOOKUP(E1022,RNR!$D$2:$E$38,2)</f>
        <v>#N/A</v>
      </c>
      <c r="G1022" s="266" t="str">
        <f>+IF(H1022=0,"",'Ark1'!Q2461)</f>
        <v/>
      </c>
      <c r="H1022" s="266">
        <f>+'Ark1'!R2461</f>
        <v>0</v>
      </c>
      <c r="I1022" s="267" t="str">
        <f>+IF(H1022=0,"",'Ark1'!AE2461)</f>
        <v/>
      </c>
      <c r="J1022" s="267"/>
      <c r="K1022" s="267" t="str">
        <f>+IF(H1022=0,"",'Ark1'!AF2461)</f>
        <v/>
      </c>
      <c r="L1022" s="268" t="str">
        <f>+IF(H1022=0,"",'Ark1'!T2461)</f>
        <v/>
      </c>
      <c r="M1022" s="35" t="str">
        <f>+IF(H1022=0,"",'Ark1'!U2461)</f>
        <v/>
      </c>
      <c r="N1022" s="267"/>
      <c r="O1022" s="269" t="str">
        <f>+IF(H1022=0,"",'Ark1'!W2461)</f>
        <v/>
      </c>
      <c r="P1022" s="269" t="str">
        <f>+IF(H1022=0,"",'Ark1'!X2461)</f>
        <v/>
      </c>
      <c r="Q1022" s="269" t="str">
        <f>+IF(H1022=0,"",'Ark1'!AG2461)</f>
        <v/>
      </c>
      <c r="R1022" s="269" t="str">
        <f>+IF(H1022=0,"",'Ark1'!AH2461)</f>
        <v/>
      </c>
      <c r="S1022" s="269"/>
      <c r="T1022" s="269"/>
      <c r="U1022" s="269" t="str">
        <f>+IF(H1022=0,"",'Ark1'!Y2461)</f>
        <v/>
      </c>
      <c r="V1022" s="268" t="str">
        <f>+IF(H1022=0,"",'Ark1'!AA2461)</f>
        <v/>
      </c>
      <c r="W1022" s="298" t="str">
        <f t="shared" si="84"/>
        <v/>
      </c>
      <c r="X1022" s="269" t="str">
        <f t="shared" si="85"/>
        <v/>
      </c>
      <c r="Y1022" s="267" t="str">
        <f t="shared" si="86"/>
        <v/>
      </c>
      <c r="Z1022" s="324"/>
    </row>
    <row r="1023" spans="1:26" ht="15.6">
      <c r="A1023" s="324"/>
      <c r="B1023" s="323">
        <f>+'Ark1'!C2462</f>
        <v>0</v>
      </c>
      <c r="C1023" s="266">
        <f>+'Ark1'!L2462</f>
        <v>0</v>
      </c>
      <c r="D1023" s="266" t="s">
        <v>36</v>
      </c>
      <c r="E1023" s="266">
        <f>+'Ark1'!AP2462</f>
        <v>0</v>
      </c>
      <c r="F1023" s="274" t="e">
        <f>VLOOKUP(E1023,RNR!$D$2:$E$38,2)</f>
        <v>#N/A</v>
      </c>
      <c r="G1023" s="266" t="str">
        <f>+IF(H1023=0,"",'Ark1'!Q2462)</f>
        <v/>
      </c>
      <c r="H1023" s="266">
        <f>+'Ark1'!R2462</f>
        <v>0</v>
      </c>
      <c r="I1023" s="267" t="str">
        <f>+IF(H1023=0,"",'Ark1'!AE2462)</f>
        <v/>
      </c>
      <c r="J1023" s="267"/>
      <c r="K1023" s="267" t="str">
        <f>+IF(H1023=0,"",'Ark1'!AF2462)</f>
        <v/>
      </c>
      <c r="L1023" s="268" t="str">
        <f>+IF(H1023=0,"",'Ark1'!T2462)</f>
        <v/>
      </c>
      <c r="M1023" s="35" t="str">
        <f>+IF(H1023=0,"",'Ark1'!U2462)</f>
        <v/>
      </c>
      <c r="N1023" s="267"/>
      <c r="O1023" s="269" t="str">
        <f>+IF(H1023=0,"",'Ark1'!W2462)</f>
        <v/>
      </c>
      <c r="P1023" s="269" t="str">
        <f>+IF(H1023=0,"",'Ark1'!X2462)</f>
        <v/>
      </c>
      <c r="Q1023" s="269" t="str">
        <f>+IF(H1023=0,"",'Ark1'!AG2462)</f>
        <v/>
      </c>
      <c r="R1023" s="269" t="str">
        <f>+IF(H1023=0,"",'Ark1'!AH2462)</f>
        <v/>
      </c>
      <c r="S1023" s="269"/>
      <c r="T1023" s="269"/>
      <c r="U1023" s="269" t="str">
        <f>+IF(H1023=0,"",'Ark1'!Y2462)</f>
        <v/>
      </c>
      <c r="V1023" s="268" t="str">
        <f>+IF(H1023=0,"",'Ark1'!AA2462)</f>
        <v/>
      </c>
      <c r="W1023" s="298" t="str">
        <f t="shared" si="84"/>
        <v/>
      </c>
      <c r="X1023" s="269" t="str">
        <f t="shared" si="85"/>
        <v/>
      </c>
      <c r="Y1023" s="267" t="str">
        <f t="shared" si="86"/>
        <v/>
      </c>
      <c r="Z1023" s="324"/>
    </row>
    <row r="1024" spans="1:26" ht="15.6">
      <c r="A1024" s="324"/>
      <c r="B1024" s="323">
        <f>+'Ark1'!C2463</f>
        <v>0</v>
      </c>
      <c r="C1024" s="266">
        <f>+'Ark1'!L2463</f>
        <v>0</v>
      </c>
      <c r="D1024" s="266" t="s">
        <v>36</v>
      </c>
      <c r="E1024" s="266">
        <f>+'Ark1'!AP2463</f>
        <v>0</v>
      </c>
      <c r="F1024" s="274" t="e">
        <f>VLOOKUP(E1024,RNR!$D$2:$E$38,2)</f>
        <v>#N/A</v>
      </c>
      <c r="G1024" s="266" t="str">
        <f>+IF(H1024=0,"",'Ark1'!Q2463)</f>
        <v/>
      </c>
      <c r="H1024" s="266">
        <f>+'Ark1'!R2463</f>
        <v>0</v>
      </c>
      <c r="I1024" s="267" t="str">
        <f>+IF(H1024=0,"",'Ark1'!AE2463)</f>
        <v/>
      </c>
      <c r="J1024" s="267"/>
      <c r="K1024" s="267" t="str">
        <f>+IF(H1024=0,"",'Ark1'!AF2463)</f>
        <v/>
      </c>
      <c r="L1024" s="268" t="str">
        <f>+IF(H1024=0,"",'Ark1'!T2463)</f>
        <v/>
      </c>
      <c r="M1024" s="35" t="str">
        <f>+IF(H1024=0,"",'Ark1'!U2463)</f>
        <v/>
      </c>
      <c r="N1024" s="267"/>
      <c r="O1024" s="269" t="str">
        <f>+IF(H1024=0,"",'Ark1'!W2463)</f>
        <v/>
      </c>
      <c r="P1024" s="269" t="str">
        <f>+IF(H1024=0,"",'Ark1'!X2463)</f>
        <v/>
      </c>
      <c r="Q1024" s="269" t="str">
        <f>+IF(H1024=0,"",'Ark1'!AG2463)</f>
        <v/>
      </c>
      <c r="R1024" s="269" t="str">
        <f>+IF(H1024=0,"",'Ark1'!AH2463)</f>
        <v/>
      </c>
      <c r="S1024" s="269"/>
      <c r="T1024" s="269"/>
      <c r="U1024" s="269" t="str">
        <f>+IF(H1024=0,"",'Ark1'!Y2463)</f>
        <v/>
      </c>
      <c r="V1024" s="268" t="str">
        <f>+IF(H1024=0,"",'Ark1'!AA2463)</f>
        <v/>
      </c>
      <c r="W1024" s="298" t="str">
        <f t="shared" si="84"/>
        <v/>
      </c>
      <c r="X1024" s="269" t="str">
        <f t="shared" si="85"/>
        <v/>
      </c>
      <c r="Y1024" s="267" t="str">
        <f t="shared" si="86"/>
        <v/>
      </c>
      <c r="Z1024" s="324"/>
    </row>
    <row r="1025" spans="1:66" ht="15.6">
      <c r="A1025" s="324"/>
      <c r="B1025" s="323">
        <f>+'Ark1'!C2464</f>
        <v>0</v>
      </c>
      <c r="C1025" s="266">
        <f>+'Ark1'!L2464</f>
        <v>0</v>
      </c>
      <c r="D1025" s="266" t="s">
        <v>36</v>
      </c>
      <c r="E1025" s="266">
        <f>+'Ark1'!AP2464</f>
        <v>0</v>
      </c>
      <c r="F1025" s="274" t="e">
        <f>VLOOKUP(E1025,RNR!$D$2:$E$38,2)</f>
        <v>#N/A</v>
      </c>
      <c r="G1025" s="266" t="str">
        <f>+IF(H1025=0,"",'Ark1'!Q2464)</f>
        <v/>
      </c>
      <c r="H1025" s="266">
        <f>+'Ark1'!R2464</f>
        <v>0</v>
      </c>
      <c r="I1025" s="267" t="str">
        <f>+IF(H1025=0,"",'Ark1'!AE2464)</f>
        <v/>
      </c>
      <c r="J1025" s="267"/>
      <c r="K1025" s="267" t="str">
        <f>+IF(H1025=0,"",'Ark1'!AF2464)</f>
        <v/>
      </c>
      <c r="L1025" s="268" t="str">
        <f>+IF(H1025=0,"",'Ark1'!T2464)</f>
        <v/>
      </c>
      <c r="M1025" s="35" t="str">
        <f>+IF(H1025=0,"",'Ark1'!U2464)</f>
        <v/>
      </c>
      <c r="N1025" s="267"/>
      <c r="O1025" s="269" t="str">
        <f>+IF(H1025=0,"",'Ark1'!W2464)</f>
        <v/>
      </c>
      <c r="P1025" s="269" t="str">
        <f>+IF(H1025=0,"",'Ark1'!X2464)</f>
        <v/>
      </c>
      <c r="Q1025" s="269" t="str">
        <f>+IF(H1025=0,"",'Ark1'!AG2464)</f>
        <v/>
      </c>
      <c r="R1025" s="269" t="str">
        <f>+IF(H1025=0,"",'Ark1'!AH2464)</f>
        <v/>
      </c>
      <c r="S1025" s="269"/>
      <c r="T1025" s="269"/>
      <c r="U1025" s="269" t="str">
        <f>+IF(H1025=0,"",'Ark1'!Y2464)</f>
        <v/>
      </c>
      <c r="V1025" s="268" t="str">
        <f>+IF(H1025=0,"",'Ark1'!AA2464)</f>
        <v/>
      </c>
      <c r="W1025" s="298" t="str">
        <f t="shared" si="84"/>
        <v/>
      </c>
      <c r="X1025" s="269" t="str">
        <f t="shared" si="85"/>
        <v/>
      </c>
      <c r="Y1025" s="267" t="str">
        <f t="shared" si="86"/>
        <v/>
      </c>
      <c r="Z1025" s="324"/>
    </row>
    <row r="1026" spans="1:66" ht="15.6">
      <c r="A1026" s="324"/>
      <c r="B1026" s="323">
        <f>+'Ark1'!C2465</f>
        <v>0</v>
      </c>
      <c r="C1026" s="266">
        <f>+'Ark1'!L2465</f>
        <v>0</v>
      </c>
      <c r="D1026" s="266" t="s">
        <v>36</v>
      </c>
      <c r="E1026" s="266">
        <f>+'Ark1'!AP2465</f>
        <v>0</v>
      </c>
      <c r="F1026" s="274" t="e">
        <f>VLOOKUP(E1026,RNR!$D$2:$E$38,2)</f>
        <v>#N/A</v>
      </c>
      <c r="G1026" s="266" t="str">
        <f>+IF(H1026=0,"",'Ark1'!Q2465)</f>
        <v/>
      </c>
      <c r="H1026" s="266">
        <f>+'Ark1'!R2465</f>
        <v>0</v>
      </c>
      <c r="I1026" s="267" t="str">
        <f>+IF(H1026=0,"",'Ark1'!AE2465)</f>
        <v/>
      </c>
      <c r="J1026" s="267"/>
      <c r="K1026" s="267" t="str">
        <f>+IF(H1026=0,"",'Ark1'!AF2465)</f>
        <v/>
      </c>
      <c r="L1026" s="268" t="str">
        <f>+IF(H1026=0,"",'Ark1'!T2465)</f>
        <v/>
      </c>
      <c r="M1026" s="35" t="str">
        <f>+IF(H1026=0,"",'Ark1'!U2465)</f>
        <v/>
      </c>
      <c r="N1026" s="267"/>
      <c r="O1026" s="269" t="str">
        <f>+IF(H1026=0,"",'Ark1'!W2465)</f>
        <v/>
      </c>
      <c r="P1026" s="269" t="str">
        <f>+IF(H1026=0,"",'Ark1'!X2465)</f>
        <v/>
      </c>
      <c r="Q1026" s="269" t="str">
        <f>+IF(H1026=0,"",'Ark1'!AG2465)</f>
        <v/>
      </c>
      <c r="R1026" s="269" t="str">
        <f>+IF(H1026=0,"",'Ark1'!AH2465)</f>
        <v/>
      </c>
      <c r="S1026" s="269"/>
      <c r="T1026" s="269"/>
      <c r="U1026" s="269" t="str">
        <f>+IF(H1026=0,"",'Ark1'!Y2465)</f>
        <v/>
      </c>
      <c r="V1026" s="268" t="str">
        <f>+IF(H1026=0,"",'Ark1'!AA2465)</f>
        <v/>
      </c>
      <c r="W1026" s="298" t="str">
        <f t="shared" si="84"/>
        <v/>
      </c>
      <c r="X1026" s="269" t="str">
        <f t="shared" si="85"/>
        <v/>
      </c>
      <c r="Y1026" s="267" t="str">
        <f t="shared" si="86"/>
        <v/>
      </c>
      <c r="Z1026" s="324"/>
    </row>
    <row r="1027" spans="1:66" ht="15.6">
      <c r="A1027" s="324"/>
      <c r="B1027" s="323">
        <f>+'Ark1'!C2466</f>
        <v>0</v>
      </c>
      <c r="C1027" s="266">
        <f>+'Ark1'!L2466</f>
        <v>0</v>
      </c>
      <c r="D1027" s="266" t="s">
        <v>36</v>
      </c>
      <c r="E1027" s="266">
        <f>+'Ark1'!AP2466</f>
        <v>0</v>
      </c>
      <c r="F1027" s="274" t="e">
        <f>VLOOKUP(E1027,RNR!$D$2:$E$38,2)</f>
        <v>#N/A</v>
      </c>
      <c r="G1027" s="266" t="str">
        <f>+IF(H1027=0,"",'Ark1'!Q2466)</f>
        <v/>
      </c>
      <c r="H1027" s="266">
        <f>+'Ark1'!R2466</f>
        <v>0</v>
      </c>
      <c r="I1027" s="267" t="str">
        <f>+IF(H1027=0,"",'Ark1'!AE2466)</f>
        <v/>
      </c>
      <c r="J1027" s="267"/>
      <c r="K1027" s="267" t="str">
        <f>+IF(H1027=0,"",'Ark1'!AF2466)</f>
        <v/>
      </c>
      <c r="L1027" s="268" t="str">
        <f>+IF(H1027=0,"",'Ark1'!T2466)</f>
        <v/>
      </c>
      <c r="M1027" s="35" t="str">
        <f>+IF(H1027=0,"",'Ark1'!U2466)</f>
        <v/>
      </c>
      <c r="N1027" s="267"/>
      <c r="O1027" s="269" t="str">
        <f>+IF(H1027=0,"",'Ark1'!W2466)</f>
        <v/>
      </c>
      <c r="P1027" s="269" t="str">
        <f>+IF(H1027=0,"",'Ark1'!X2466)</f>
        <v/>
      </c>
      <c r="Q1027" s="269" t="str">
        <f>+IF(H1027=0,"",'Ark1'!AG2466)</f>
        <v/>
      </c>
      <c r="R1027" s="269" t="str">
        <f>+IF(H1027=0,"",'Ark1'!AH2466)</f>
        <v/>
      </c>
      <c r="S1027" s="269"/>
      <c r="T1027" s="269"/>
      <c r="U1027" s="269" t="str">
        <f>+IF(H1027=0,"",'Ark1'!Y2466)</f>
        <v/>
      </c>
      <c r="V1027" s="268" t="str">
        <f>+IF(H1027=0,"",'Ark1'!AA2466)</f>
        <v/>
      </c>
      <c r="W1027" s="298" t="str">
        <f t="shared" si="84"/>
        <v/>
      </c>
      <c r="X1027" s="269" t="str">
        <f t="shared" si="85"/>
        <v/>
      </c>
      <c r="Y1027" s="267" t="str">
        <f t="shared" si="86"/>
        <v/>
      </c>
      <c r="Z1027" s="324"/>
    </row>
    <row r="1028" spans="1:66" ht="15.6">
      <c r="A1028" s="324"/>
      <c r="B1028" s="323">
        <f>+'Ark1'!C2467</f>
        <v>0</v>
      </c>
      <c r="C1028" s="266">
        <f>+'Ark1'!L2467</f>
        <v>0</v>
      </c>
      <c r="D1028" s="266" t="s">
        <v>36</v>
      </c>
      <c r="E1028" s="266">
        <f>+'Ark1'!AP2467</f>
        <v>0</v>
      </c>
      <c r="F1028" s="274" t="e">
        <f>VLOOKUP(E1028,RNR!$D$2:$E$38,2)</f>
        <v>#N/A</v>
      </c>
      <c r="G1028" s="266" t="str">
        <f>+IF(H1028=0,"",'Ark1'!Q2467)</f>
        <v/>
      </c>
      <c r="H1028" s="266">
        <f>+'Ark1'!R2467</f>
        <v>0</v>
      </c>
      <c r="I1028" s="267" t="str">
        <f>+IF(H1028=0,"",'Ark1'!AE2467)</f>
        <v/>
      </c>
      <c r="J1028" s="267"/>
      <c r="K1028" s="267" t="str">
        <f>+IF(H1028=0,"",'Ark1'!AF2467)</f>
        <v/>
      </c>
      <c r="L1028" s="268" t="str">
        <f>+IF(H1028=0,"",'Ark1'!T2467)</f>
        <v/>
      </c>
      <c r="M1028" s="35" t="str">
        <f>+IF(H1028=0,"",'Ark1'!U2467)</f>
        <v/>
      </c>
      <c r="N1028" s="267"/>
      <c r="O1028" s="269" t="str">
        <f>+IF(H1028=0,"",'Ark1'!W2467)</f>
        <v/>
      </c>
      <c r="P1028" s="269" t="str">
        <f>+IF(H1028=0,"",'Ark1'!X2467)</f>
        <v/>
      </c>
      <c r="Q1028" s="269" t="str">
        <f>+IF(H1028=0,"",'Ark1'!AG2467)</f>
        <v/>
      </c>
      <c r="R1028" s="269" t="str">
        <f>+IF(H1028=0,"",'Ark1'!AH2467)</f>
        <v/>
      </c>
      <c r="S1028" s="269"/>
      <c r="T1028" s="269"/>
      <c r="U1028" s="269" t="str">
        <f>+IF(H1028=0,"",'Ark1'!Y2467)</f>
        <v/>
      </c>
      <c r="V1028" s="268" t="str">
        <f>+IF(H1028=0,"",'Ark1'!AA2467)</f>
        <v/>
      </c>
      <c r="W1028" s="298" t="str">
        <f t="shared" si="84"/>
        <v/>
      </c>
      <c r="X1028" s="269" t="str">
        <f t="shared" si="85"/>
        <v/>
      </c>
      <c r="Y1028" s="267" t="str">
        <f t="shared" si="86"/>
        <v/>
      </c>
      <c r="Z1028" s="324"/>
    </row>
    <row r="1029" spans="1:66" ht="15.6">
      <c r="A1029" s="324"/>
      <c r="B1029" s="323">
        <f>+'Ark1'!C2468</f>
        <v>0</v>
      </c>
      <c r="C1029" s="266">
        <f>+'Ark1'!L2468</f>
        <v>0</v>
      </c>
      <c r="D1029" s="266" t="s">
        <v>36</v>
      </c>
      <c r="E1029" s="266">
        <f>+'Ark1'!AP2468</f>
        <v>0</v>
      </c>
      <c r="F1029" s="274" t="e">
        <f>VLOOKUP(E1029,RNR!$D$2:$E$38,2)</f>
        <v>#N/A</v>
      </c>
      <c r="G1029" s="266" t="str">
        <f>+IF(H1029=0,"",'Ark1'!Q2468)</f>
        <v/>
      </c>
      <c r="H1029" s="266">
        <f>+'Ark1'!R2468</f>
        <v>0</v>
      </c>
      <c r="I1029" s="267" t="str">
        <f>+IF(H1029=0,"",'Ark1'!AE2468)</f>
        <v/>
      </c>
      <c r="J1029" s="267"/>
      <c r="K1029" s="267" t="str">
        <f>+IF(H1029=0,"",'Ark1'!AF2468)</f>
        <v/>
      </c>
      <c r="L1029" s="268" t="str">
        <f>+IF(H1029=0,"",'Ark1'!T2468)</f>
        <v/>
      </c>
      <c r="M1029" s="35" t="str">
        <f>+IF(H1029=0,"",'Ark1'!U2468)</f>
        <v/>
      </c>
      <c r="N1029" s="267"/>
      <c r="O1029" s="269" t="str">
        <f>+IF(H1029=0,"",'Ark1'!W2468)</f>
        <v/>
      </c>
      <c r="P1029" s="269" t="str">
        <f>+IF(H1029=0,"",'Ark1'!X2468)</f>
        <v/>
      </c>
      <c r="Q1029" s="269" t="str">
        <f>+IF(H1029=0,"",'Ark1'!AG2468)</f>
        <v/>
      </c>
      <c r="R1029" s="269" t="str">
        <f>+IF(H1029=0,"",'Ark1'!AH2468)</f>
        <v/>
      </c>
      <c r="S1029" s="269"/>
      <c r="T1029" s="269"/>
      <c r="U1029" s="269" t="str">
        <f>+IF(H1029=0,"",'Ark1'!Y2468)</f>
        <v/>
      </c>
      <c r="V1029" s="268" t="str">
        <f>+IF(H1029=0,"",'Ark1'!AA2468)</f>
        <v/>
      </c>
      <c r="W1029" s="298" t="str">
        <f t="shared" si="84"/>
        <v/>
      </c>
      <c r="X1029" s="269" t="str">
        <f t="shared" si="85"/>
        <v/>
      </c>
      <c r="Y1029" s="267" t="str">
        <f t="shared" si="86"/>
        <v/>
      </c>
      <c r="Z1029" s="324"/>
    </row>
    <row r="1030" spans="1:66" ht="15.6">
      <c r="A1030" s="324"/>
      <c r="B1030" s="323">
        <f>+'Ark1'!C2469</f>
        <v>0</v>
      </c>
      <c r="C1030" s="266">
        <f>+'Ark1'!L2469</f>
        <v>0</v>
      </c>
      <c r="D1030" s="266" t="s">
        <v>36</v>
      </c>
      <c r="E1030" s="266">
        <f>+'Ark1'!AP2469</f>
        <v>0</v>
      </c>
      <c r="F1030" s="274" t="e">
        <f>VLOOKUP(E1030,RNR!$D$2:$E$38,2)</f>
        <v>#N/A</v>
      </c>
      <c r="G1030" s="266" t="str">
        <f>+IF(H1030=0,"",'Ark1'!Q2469)</f>
        <v/>
      </c>
      <c r="H1030" s="266">
        <f>+'Ark1'!R2469</f>
        <v>0</v>
      </c>
      <c r="I1030" s="267" t="str">
        <f>+IF(H1030=0,"",'Ark1'!AE2469)</f>
        <v/>
      </c>
      <c r="J1030" s="267"/>
      <c r="K1030" s="267" t="str">
        <f>+IF(H1030=0,"",'Ark1'!AF2469)</f>
        <v/>
      </c>
      <c r="L1030" s="268" t="str">
        <f>+IF(H1030=0,"",'Ark1'!T2469)</f>
        <v/>
      </c>
      <c r="M1030" s="35" t="str">
        <f>+IF(H1030=0,"",'Ark1'!U2469)</f>
        <v/>
      </c>
      <c r="N1030" s="267"/>
      <c r="O1030" s="269" t="str">
        <f>+IF(H1030=0,"",'Ark1'!W2469)</f>
        <v/>
      </c>
      <c r="P1030" s="269" t="str">
        <f>+IF(H1030=0,"",'Ark1'!X2469)</f>
        <v/>
      </c>
      <c r="Q1030" s="269" t="str">
        <f>+IF(H1030=0,"",'Ark1'!AG2469)</f>
        <v/>
      </c>
      <c r="R1030" s="269" t="str">
        <f>+IF(H1030=0,"",'Ark1'!AH2469)</f>
        <v/>
      </c>
      <c r="S1030" s="269"/>
      <c r="T1030" s="269"/>
      <c r="U1030" s="269" t="str">
        <f>+IF(H1030=0,"",'Ark1'!Y2469)</f>
        <v/>
      </c>
      <c r="V1030" s="268" t="str">
        <f>+IF(H1030=0,"",'Ark1'!AA2469)</f>
        <v/>
      </c>
      <c r="W1030" s="298" t="str">
        <f t="shared" si="84"/>
        <v/>
      </c>
      <c r="X1030" s="269" t="str">
        <f t="shared" si="85"/>
        <v/>
      </c>
      <c r="Y1030" s="267" t="str">
        <f t="shared" si="86"/>
        <v/>
      </c>
      <c r="Z1030" s="324"/>
    </row>
    <row r="1031" spans="1:66" ht="15.6">
      <c r="A1031" s="324"/>
      <c r="B1031" s="323">
        <f>+'Ark1'!C2470</f>
        <v>0</v>
      </c>
      <c r="C1031" s="266">
        <f>+'Ark1'!L2470</f>
        <v>0</v>
      </c>
      <c r="D1031" s="266" t="s">
        <v>36</v>
      </c>
      <c r="E1031" s="266">
        <f>+'Ark1'!AP2470</f>
        <v>0</v>
      </c>
      <c r="F1031" s="274" t="e">
        <f>VLOOKUP(E1031,RNR!$D$2:$E$38,2)</f>
        <v>#N/A</v>
      </c>
      <c r="G1031" s="266" t="str">
        <f>+IF(H1031=0,"",'Ark1'!Q2470)</f>
        <v/>
      </c>
      <c r="H1031" s="266">
        <f>+'Ark1'!R2470</f>
        <v>0</v>
      </c>
      <c r="I1031" s="267" t="str">
        <f>+IF(H1031=0,"",'Ark1'!AE2470)</f>
        <v/>
      </c>
      <c r="J1031" s="267"/>
      <c r="K1031" s="267" t="str">
        <f>+IF(H1031=0,"",'Ark1'!AF2470)</f>
        <v/>
      </c>
      <c r="L1031" s="268" t="str">
        <f>+IF(H1031=0,"",'Ark1'!T2470)</f>
        <v/>
      </c>
      <c r="M1031" s="35" t="str">
        <f>+IF(H1031=0,"",'Ark1'!U2470)</f>
        <v/>
      </c>
      <c r="N1031" s="267"/>
      <c r="O1031" s="269" t="str">
        <f>+IF(H1031=0,"",'Ark1'!W2470)</f>
        <v/>
      </c>
      <c r="P1031" s="269" t="str">
        <f>+IF(H1031=0,"",'Ark1'!X2470)</f>
        <v/>
      </c>
      <c r="Q1031" s="269" t="str">
        <f>+IF(H1031=0,"",'Ark1'!AG2470)</f>
        <v/>
      </c>
      <c r="R1031" s="269" t="str">
        <f>+IF(H1031=0,"",'Ark1'!AH2470)</f>
        <v/>
      </c>
      <c r="S1031" s="269"/>
      <c r="T1031" s="269"/>
      <c r="U1031" s="269" t="str">
        <f>+IF(H1031=0,"",'Ark1'!Y2470)</f>
        <v/>
      </c>
      <c r="V1031" s="268" t="str">
        <f>+IF(H1031=0,"",'Ark1'!AA2470)</f>
        <v/>
      </c>
      <c r="W1031" s="298" t="str">
        <f t="shared" si="84"/>
        <v/>
      </c>
      <c r="X1031" s="269" t="str">
        <f t="shared" si="85"/>
        <v/>
      </c>
      <c r="Y1031" s="267" t="str">
        <f t="shared" si="86"/>
        <v/>
      </c>
      <c r="Z1031" s="324"/>
    </row>
    <row r="1032" spans="1:66" ht="15.6">
      <c r="A1032" s="324"/>
      <c r="B1032" s="323">
        <f>+'Ark1'!C2471</f>
        <v>0</v>
      </c>
      <c r="C1032" s="266">
        <f>+'Ark1'!L2471</f>
        <v>0</v>
      </c>
      <c r="D1032" s="266" t="s">
        <v>36</v>
      </c>
      <c r="E1032" s="266">
        <f>+'Ark1'!AP2471</f>
        <v>0</v>
      </c>
      <c r="F1032" s="274" t="e">
        <f>VLOOKUP(E1032,RNR!$D$2:$E$38,2)</f>
        <v>#N/A</v>
      </c>
      <c r="G1032" s="266" t="str">
        <f>+IF(H1032=0,"",'Ark1'!Q2471)</f>
        <v/>
      </c>
      <c r="H1032" s="266">
        <f>+'Ark1'!R2471</f>
        <v>0</v>
      </c>
      <c r="I1032" s="267" t="str">
        <f>+IF(H1032=0,"",'Ark1'!AE2471)</f>
        <v/>
      </c>
      <c r="J1032" s="267"/>
      <c r="K1032" s="267" t="str">
        <f>+IF(H1032=0,"",'Ark1'!AF2471)</f>
        <v/>
      </c>
      <c r="L1032" s="268" t="str">
        <f>+IF(H1032=0,"",'Ark1'!T2471)</f>
        <v/>
      </c>
      <c r="M1032" s="35" t="str">
        <f>+IF(H1032=0,"",'Ark1'!U2471)</f>
        <v/>
      </c>
      <c r="N1032" s="267"/>
      <c r="O1032" s="269" t="str">
        <f>+IF(H1032=0,"",'Ark1'!W2471)</f>
        <v/>
      </c>
      <c r="P1032" s="269" t="str">
        <f>+IF(H1032=0,"",'Ark1'!X2471)</f>
        <v/>
      </c>
      <c r="Q1032" s="269" t="str">
        <f>+IF(H1032=0,"",'Ark1'!AG2471)</f>
        <v/>
      </c>
      <c r="R1032" s="269" t="str">
        <f>+IF(H1032=0,"",'Ark1'!AH2471)</f>
        <v/>
      </c>
      <c r="S1032" s="269"/>
      <c r="T1032" s="269"/>
      <c r="U1032" s="269" t="str">
        <f>+IF(H1032=0,"",'Ark1'!Y2471)</f>
        <v/>
      </c>
      <c r="V1032" s="268" t="str">
        <f>+IF(H1032=0,"",'Ark1'!AA2471)</f>
        <v/>
      </c>
      <c r="W1032" s="298" t="str">
        <f t="shared" si="84"/>
        <v/>
      </c>
      <c r="X1032" s="269" t="str">
        <f t="shared" si="85"/>
        <v/>
      </c>
      <c r="Y1032" s="267" t="str">
        <f t="shared" si="86"/>
        <v/>
      </c>
      <c r="Z1032" s="324"/>
    </row>
    <row r="1033" spans="1:66" s="28" customFormat="1">
      <c r="A1033" s="324"/>
      <c r="B1033" s="324"/>
      <c r="C1033" s="324"/>
      <c r="D1033" s="324"/>
      <c r="E1033" s="324"/>
      <c r="F1033" s="324"/>
      <c r="G1033" s="324"/>
      <c r="H1033" s="324"/>
      <c r="I1033" s="325"/>
      <c r="J1033" s="325"/>
      <c r="K1033" s="325"/>
      <c r="L1033" s="326"/>
      <c r="M1033" s="325"/>
      <c r="N1033" s="325"/>
      <c r="O1033" s="327"/>
      <c r="P1033" s="327"/>
      <c r="Q1033" s="327"/>
      <c r="R1033" s="327"/>
      <c r="S1033" s="327"/>
      <c r="T1033" s="327"/>
      <c r="U1033" s="327"/>
      <c r="V1033" s="326"/>
      <c r="W1033" s="327"/>
      <c r="X1033" s="327"/>
      <c r="Y1033" s="325"/>
      <c r="Z1033" s="324"/>
      <c r="AD1033" s="27"/>
      <c r="AG1033" s="86"/>
      <c r="AH1033" s="86"/>
      <c r="AI1033" s="86"/>
      <c r="AK1033" s="86"/>
      <c r="AL1033" s="86"/>
      <c r="AM1033" s="86"/>
      <c r="AN1033" s="86"/>
      <c r="AO1033" s="86"/>
      <c r="AP1033" s="86"/>
      <c r="AQ1033" s="86"/>
      <c r="AR1033" s="86"/>
      <c r="AS1033" s="86"/>
      <c r="AT1033" s="86"/>
      <c r="AU1033" s="86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86"/>
      <c r="BG1033" s="86"/>
      <c r="BH1033" s="86"/>
      <c r="BI1033" s="86"/>
      <c r="BJ1033" s="86"/>
      <c r="BK1033" s="86"/>
      <c r="BL1033" s="86"/>
      <c r="BM1033" s="86"/>
      <c r="BN1033" s="86"/>
    </row>
    <row r="1034" spans="1:66" ht="19.8">
      <c r="A1034" s="324"/>
      <c r="B1034" s="324"/>
      <c r="C1034" s="328" t="s">
        <v>0</v>
      </c>
      <c r="D1034" s="329"/>
      <c r="E1034" s="297" t="s">
        <v>37</v>
      </c>
      <c r="F1034" s="324"/>
      <c r="G1034" s="324"/>
      <c r="H1034" s="279">
        <f>SUM(H1036:H1150)</f>
        <v>0</v>
      </c>
      <c r="I1034" s="324"/>
      <c r="J1034" s="325"/>
      <c r="K1034" s="324"/>
      <c r="L1034" s="324"/>
      <c r="M1034" s="324"/>
      <c r="N1034" s="327"/>
      <c r="O1034" s="327"/>
      <c r="P1034" s="324"/>
      <c r="Q1034" s="327"/>
      <c r="R1034" s="327"/>
      <c r="S1034" s="327"/>
      <c r="T1034" s="327"/>
      <c r="U1034" s="324"/>
      <c r="V1034" s="324"/>
      <c r="W1034" s="327"/>
      <c r="X1034" s="327"/>
      <c r="Y1034" s="327"/>
      <c r="Z1034" s="324"/>
      <c r="AA1034" s="249"/>
      <c r="AC1034" s="28"/>
      <c r="AD1034" s="27"/>
      <c r="AE1034" s="250"/>
      <c r="AF1034" s="86"/>
      <c r="AJ1034" s="86"/>
      <c r="BB1034" s="262"/>
    </row>
    <row r="1035" spans="1:66" ht="19.8">
      <c r="A1035" s="324"/>
      <c r="B1035" s="324"/>
      <c r="C1035" s="324"/>
      <c r="D1035" s="324"/>
      <c r="E1035" s="324"/>
      <c r="F1035" s="324"/>
      <c r="G1035" s="324"/>
      <c r="H1035" s="324"/>
      <c r="I1035" s="324"/>
      <c r="J1035" s="324"/>
      <c r="K1035" s="324"/>
      <c r="L1035" s="324"/>
      <c r="M1035" s="324"/>
      <c r="N1035" s="324"/>
      <c r="O1035" s="324"/>
      <c r="P1035" s="324"/>
      <c r="Q1035" s="324"/>
      <c r="R1035" s="324"/>
      <c r="S1035" s="324"/>
      <c r="T1035" s="324"/>
      <c r="U1035" s="324"/>
      <c r="V1035" s="324"/>
      <c r="W1035" s="324"/>
      <c r="X1035" s="324"/>
      <c r="Y1035" s="324"/>
      <c r="Z1035" s="324"/>
      <c r="AA1035" s="249"/>
      <c r="AC1035" s="28"/>
      <c r="AD1035" s="27"/>
      <c r="AE1035" s="250"/>
      <c r="AF1035" s="86"/>
      <c r="AJ1035" s="86"/>
      <c r="BB1035" s="262"/>
    </row>
    <row r="1036" spans="1:66">
      <c r="A1036" s="324"/>
      <c r="B1036" s="323">
        <f>+'Ark1'!C2472</f>
        <v>0</v>
      </c>
      <c r="C1036" s="266">
        <f>+'Ark1'!L2472</f>
        <v>0</v>
      </c>
      <c r="D1036" s="266" t="s">
        <v>37</v>
      </c>
      <c r="E1036" s="266">
        <f>+'Ark1'!AP2472</f>
        <v>0</v>
      </c>
      <c r="F1036" s="274" t="e">
        <f>VLOOKUP(E1036,RNR!$D$2:$E$38,2)</f>
        <v>#N/A</v>
      </c>
      <c r="G1036" s="266" t="str">
        <f>+IF(H1036=0,"",'Ark1'!Q2472)</f>
        <v/>
      </c>
      <c r="H1036" s="266">
        <f>+'Ark1'!R2472</f>
        <v>0</v>
      </c>
      <c r="I1036" s="267" t="str">
        <f>+IF(H1036=0,"",'Ark1'!AE2472)</f>
        <v/>
      </c>
      <c r="J1036" s="267"/>
      <c r="K1036" s="267" t="str">
        <f>+IF(H1036=0,"",'Ark1'!AF2472)</f>
        <v/>
      </c>
      <c r="L1036" s="268" t="str">
        <f>+IF(H1036=0,"",'Ark1'!T2472)</f>
        <v/>
      </c>
      <c r="M1036" s="267" t="str">
        <f>+IF(H1036=0,"",'Ark1'!U2472)</f>
        <v/>
      </c>
      <c r="N1036" s="267"/>
      <c r="O1036" s="269" t="str">
        <f>+IF(H1036=0,"",'Ark1'!W2472)</f>
        <v/>
      </c>
      <c r="P1036" s="269" t="str">
        <f>+IF(H1036=0,"",'Ark1'!X2472)</f>
        <v/>
      </c>
      <c r="Q1036" s="269" t="str">
        <f>+IF(H1036=0,"",'Ark1'!AG2472)</f>
        <v/>
      </c>
      <c r="R1036" s="269" t="str">
        <f>+IF(H1036=0,"",'Ark1'!AH2472)</f>
        <v/>
      </c>
      <c r="S1036" s="269"/>
      <c r="T1036" s="269"/>
      <c r="U1036" s="269" t="str">
        <f>+IF(H1036=0,"",'Ark1'!Y2472)</f>
        <v/>
      </c>
      <c r="V1036" s="268" t="str">
        <f>+IF(H1036=0,"",'Ark1'!AA2472)</f>
        <v/>
      </c>
      <c r="W1036" s="269" t="str">
        <f t="shared" ref="W1036:W1070" si="87">IF(H1036=0,"",1000*M1036/Q1036)</f>
        <v/>
      </c>
      <c r="X1036" s="269" t="str">
        <f t="shared" ref="X1036:X1070" si="88">IF(H1036=0,"",M1036/C1036)</f>
        <v/>
      </c>
      <c r="Y1036" s="267" t="str">
        <f t="shared" ref="Y1036:Y1070" si="89">IF(H1036=0,"",H1036/G1036)</f>
        <v/>
      </c>
      <c r="Z1036" s="324"/>
    </row>
    <row r="1037" spans="1:66">
      <c r="A1037" s="324"/>
      <c r="B1037" s="323">
        <f>+'Ark1'!C2473</f>
        <v>0</v>
      </c>
      <c r="C1037" s="266">
        <f>+'Ark1'!L2473</f>
        <v>0</v>
      </c>
      <c r="D1037" s="266" t="s">
        <v>37</v>
      </c>
      <c r="E1037" s="266">
        <f>+'Ark1'!AP2473</f>
        <v>0</v>
      </c>
      <c r="F1037" s="274" t="e">
        <f>VLOOKUP(E1037,RNR!$D$2:$E$38,2)</f>
        <v>#N/A</v>
      </c>
      <c r="G1037" s="266" t="str">
        <f>+IF(H1037=0,"",'Ark1'!Q2473)</f>
        <v/>
      </c>
      <c r="H1037" s="266">
        <f>+'Ark1'!R2473</f>
        <v>0</v>
      </c>
      <c r="I1037" s="267" t="str">
        <f>+IF(H1037=0,"",'Ark1'!AE2473)</f>
        <v/>
      </c>
      <c r="J1037" s="267"/>
      <c r="K1037" s="267" t="str">
        <f>+IF(H1037=0,"",'Ark1'!AF2473)</f>
        <v/>
      </c>
      <c r="L1037" s="268" t="str">
        <f>+IF(H1037=0,"",'Ark1'!T2473)</f>
        <v/>
      </c>
      <c r="M1037" s="267" t="str">
        <f>+IF(H1037=0,"",'Ark1'!U2473)</f>
        <v/>
      </c>
      <c r="N1037" s="267"/>
      <c r="O1037" s="269" t="str">
        <f>+IF(H1037=0,"",'Ark1'!W2473)</f>
        <v/>
      </c>
      <c r="P1037" s="269" t="str">
        <f>+IF(H1037=0,"",'Ark1'!X2473)</f>
        <v/>
      </c>
      <c r="Q1037" s="269" t="str">
        <f>+IF(H1037=0,"",'Ark1'!AG2473)</f>
        <v/>
      </c>
      <c r="R1037" s="269" t="str">
        <f>+IF(H1037=0,"",'Ark1'!AH2473)</f>
        <v/>
      </c>
      <c r="S1037" s="269"/>
      <c r="T1037" s="269"/>
      <c r="U1037" s="269" t="str">
        <f>+IF(H1037=0,"",'Ark1'!Y2473)</f>
        <v/>
      </c>
      <c r="V1037" s="268" t="str">
        <f>+IF(H1037=0,"",'Ark1'!AA2473)</f>
        <v/>
      </c>
      <c r="W1037" s="269" t="str">
        <f t="shared" si="87"/>
        <v/>
      </c>
      <c r="X1037" s="269" t="str">
        <f t="shared" si="88"/>
        <v/>
      </c>
      <c r="Y1037" s="267" t="str">
        <f t="shared" si="89"/>
        <v/>
      </c>
      <c r="Z1037" s="324"/>
    </row>
    <row r="1038" spans="1:66">
      <c r="A1038" s="324"/>
      <c r="B1038" s="323">
        <f>+'Ark1'!C2474</f>
        <v>0</v>
      </c>
      <c r="C1038" s="266">
        <f>+'Ark1'!L2474</f>
        <v>0</v>
      </c>
      <c r="D1038" s="266" t="s">
        <v>37</v>
      </c>
      <c r="E1038" s="266">
        <f>+'Ark1'!AP2474</f>
        <v>0</v>
      </c>
      <c r="F1038" s="274" t="e">
        <f>VLOOKUP(E1038,RNR!$D$2:$E$38,2)</f>
        <v>#N/A</v>
      </c>
      <c r="G1038" s="266" t="str">
        <f>+IF(H1038=0,"",'Ark1'!Q2474)</f>
        <v/>
      </c>
      <c r="H1038" s="266">
        <f>+'Ark1'!R2474</f>
        <v>0</v>
      </c>
      <c r="I1038" s="267" t="str">
        <f>+IF(H1038=0,"",'Ark1'!AE2474)</f>
        <v/>
      </c>
      <c r="J1038" s="267"/>
      <c r="K1038" s="267" t="str">
        <f>+IF(H1038=0,"",'Ark1'!AF2474)</f>
        <v/>
      </c>
      <c r="L1038" s="268" t="str">
        <f>+IF(H1038=0,"",'Ark1'!T2474)</f>
        <v/>
      </c>
      <c r="M1038" s="267" t="str">
        <f>+IF(H1038=0,"",'Ark1'!U2474)</f>
        <v/>
      </c>
      <c r="N1038" s="267"/>
      <c r="O1038" s="269" t="str">
        <f>+IF(H1038=0,"",'Ark1'!W2474)</f>
        <v/>
      </c>
      <c r="P1038" s="269" t="str">
        <f>+IF(H1038=0,"",'Ark1'!X2474)</f>
        <v/>
      </c>
      <c r="Q1038" s="269" t="str">
        <f>+IF(H1038=0,"",'Ark1'!AG2474)</f>
        <v/>
      </c>
      <c r="R1038" s="269" t="str">
        <f>+IF(H1038=0,"",'Ark1'!AH2474)</f>
        <v/>
      </c>
      <c r="S1038" s="269"/>
      <c r="T1038" s="269"/>
      <c r="U1038" s="269" t="str">
        <f>+IF(H1038=0,"",'Ark1'!Y2474)</f>
        <v/>
      </c>
      <c r="V1038" s="268" t="str">
        <f>+IF(H1038=0,"",'Ark1'!AA2474)</f>
        <v/>
      </c>
      <c r="W1038" s="269" t="str">
        <f t="shared" si="87"/>
        <v/>
      </c>
      <c r="X1038" s="269" t="str">
        <f t="shared" si="88"/>
        <v/>
      </c>
      <c r="Y1038" s="267" t="str">
        <f t="shared" si="89"/>
        <v/>
      </c>
      <c r="Z1038" s="324"/>
    </row>
    <row r="1039" spans="1:66">
      <c r="A1039" s="324"/>
      <c r="B1039" s="323">
        <f>+'Ark1'!C2475</f>
        <v>0</v>
      </c>
      <c r="C1039" s="266">
        <f>+'Ark1'!L2475</f>
        <v>0</v>
      </c>
      <c r="D1039" s="266" t="s">
        <v>37</v>
      </c>
      <c r="E1039" s="266">
        <f>+'Ark1'!AP2475</f>
        <v>0</v>
      </c>
      <c r="F1039" s="274" t="e">
        <f>VLOOKUP(E1039,RNR!$D$2:$E$38,2)</f>
        <v>#N/A</v>
      </c>
      <c r="G1039" s="266" t="str">
        <f>+IF(H1039=0,"",'Ark1'!Q2475)</f>
        <v/>
      </c>
      <c r="H1039" s="266">
        <f>+'Ark1'!R2475</f>
        <v>0</v>
      </c>
      <c r="I1039" s="267" t="str">
        <f>+IF(H1039=0,"",'Ark1'!AE2475)</f>
        <v/>
      </c>
      <c r="J1039" s="267"/>
      <c r="K1039" s="267" t="str">
        <f>+IF(H1039=0,"",'Ark1'!AF2475)</f>
        <v/>
      </c>
      <c r="L1039" s="268" t="str">
        <f>+IF(H1039=0,"",'Ark1'!T2475)</f>
        <v/>
      </c>
      <c r="M1039" s="267" t="str">
        <f>+IF(H1039=0,"",'Ark1'!U2475)</f>
        <v/>
      </c>
      <c r="N1039" s="267"/>
      <c r="O1039" s="269" t="str">
        <f>+IF(H1039=0,"",'Ark1'!W2475)</f>
        <v/>
      </c>
      <c r="P1039" s="269" t="str">
        <f>+IF(H1039=0,"",'Ark1'!X2475)</f>
        <v/>
      </c>
      <c r="Q1039" s="269" t="str">
        <f>+IF(H1039=0,"",'Ark1'!AG2475)</f>
        <v/>
      </c>
      <c r="R1039" s="269" t="str">
        <f>+IF(H1039=0,"",'Ark1'!AH2475)</f>
        <v/>
      </c>
      <c r="S1039" s="269"/>
      <c r="T1039" s="269"/>
      <c r="U1039" s="269" t="str">
        <f>+IF(H1039=0,"",'Ark1'!Y2475)</f>
        <v/>
      </c>
      <c r="V1039" s="268" t="str">
        <f>+IF(H1039=0,"",'Ark1'!AA2475)</f>
        <v/>
      </c>
      <c r="W1039" s="269" t="str">
        <f t="shared" si="87"/>
        <v/>
      </c>
      <c r="X1039" s="269" t="str">
        <f t="shared" si="88"/>
        <v/>
      </c>
      <c r="Y1039" s="267" t="str">
        <f t="shared" si="89"/>
        <v/>
      </c>
      <c r="Z1039" s="324"/>
    </row>
    <row r="1040" spans="1:66">
      <c r="A1040" s="324"/>
      <c r="B1040" s="323">
        <f>+'Ark1'!C2476</f>
        <v>0</v>
      </c>
      <c r="C1040" s="266">
        <f>+'Ark1'!L2476</f>
        <v>0</v>
      </c>
      <c r="D1040" s="266" t="s">
        <v>37</v>
      </c>
      <c r="E1040" s="266">
        <f>+'Ark1'!AP2476</f>
        <v>0</v>
      </c>
      <c r="F1040" s="274" t="e">
        <f>VLOOKUP(E1040,RNR!$D$2:$E$38,2)</f>
        <v>#N/A</v>
      </c>
      <c r="G1040" s="266" t="str">
        <f>+IF(H1040=0,"",'Ark1'!Q2476)</f>
        <v/>
      </c>
      <c r="H1040" s="266">
        <f>+'Ark1'!R2476</f>
        <v>0</v>
      </c>
      <c r="I1040" s="267" t="str">
        <f>+IF(H1040=0,"",'Ark1'!AE2476)</f>
        <v/>
      </c>
      <c r="J1040" s="267"/>
      <c r="K1040" s="267" t="str">
        <f>+IF(H1040=0,"",'Ark1'!AF2476)</f>
        <v/>
      </c>
      <c r="L1040" s="268" t="str">
        <f>+IF(H1040=0,"",'Ark1'!T2476)</f>
        <v/>
      </c>
      <c r="M1040" s="267" t="str">
        <f>+IF(H1040=0,"",'Ark1'!U2476)</f>
        <v/>
      </c>
      <c r="N1040" s="267"/>
      <c r="O1040" s="269" t="str">
        <f>+IF(H1040=0,"",'Ark1'!W2476)</f>
        <v/>
      </c>
      <c r="P1040" s="269" t="str">
        <f>+IF(H1040=0,"",'Ark1'!X2476)</f>
        <v/>
      </c>
      <c r="Q1040" s="269" t="str">
        <f>+IF(H1040=0,"",'Ark1'!AG2476)</f>
        <v/>
      </c>
      <c r="R1040" s="269" t="str">
        <f>+IF(H1040=0,"",'Ark1'!AH2476)</f>
        <v/>
      </c>
      <c r="S1040" s="269"/>
      <c r="T1040" s="269"/>
      <c r="U1040" s="269" t="str">
        <f>+IF(H1040=0,"",'Ark1'!Y2476)</f>
        <v/>
      </c>
      <c r="V1040" s="268" t="str">
        <f>+IF(H1040=0,"",'Ark1'!AA2476)</f>
        <v/>
      </c>
      <c r="W1040" s="269" t="str">
        <f t="shared" si="87"/>
        <v/>
      </c>
      <c r="X1040" s="269" t="str">
        <f t="shared" si="88"/>
        <v/>
      </c>
      <c r="Y1040" s="267" t="str">
        <f t="shared" si="89"/>
        <v/>
      </c>
      <c r="Z1040" s="324"/>
    </row>
    <row r="1041" spans="1:26">
      <c r="A1041" s="324"/>
      <c r="B1041" s="323">
        <f>+'Ark1'!C2477</f>
        <v>0</v>
      </c>
      <c r="C1041" s="266">
        <f>+'Ark1'!L2477</f>
        <v>0</v>
      </c>
      <c r="D1041" s="266" t="s">
        <v>37</v>
      </c>
      <c r="E1041" s="266">
        <f>+'Ark1'!AP2477</f>
        <v>0</v>
      </c>
      <c r="F1041" s="274" t="e">
        <f>VLOOKUP(E1041,RNR!$D$2:$E$38,2)</f>
        <v>#N/A</v>
      </c>
      <c r="G1041" s="266" t="str">
        <f>+IF(H1041=0,"",'Ark1'!Q2477)</f>
        <v/>
      </c>
      <c r="H1041" s="266">
        <f>+'Ark1'!R2477</f>
        <v>0</v>
      </c>
      <c r="I1041" s="267" t="str">
        <f>+IF(H1041=0,"",'Ark1'!AE2477)</f>
        <v/>
      </c>
      <c r="J1041" s="267"/>
      <c r="K1041" s="267" t="str">
        <f>+IF(H1041=0,"",'Ark1'!AF2477)</f>
        <v/>
      </c>
      <c r="L1041" s="268" t="str">
        <f>+IF(H1041=0,"",'Ark1'!T2477)</f>
        <v/>
      </c>
      <c r="M1041" s="267" t="str">
        <f>+IF(H1041=0,"",'Ark1'!U2477)</f>
        <v/>
      </c>
      <c r="N1041" s="267"/>
      <c r="O1041" s="269" t="str">
        <f>+IF(H1041=0,"",'Ark1'!W2477)</f>
        <v/>
      </c>
      <c r="P1041" s="269" t="str">
        <f>+IF(H1041=0,"",'Ark1'!X2477)</f>
        <v/>
      </c>
      <c r="Q1041" s="269" t="str">
        <f>+IF(H1041=0,"",'Ark1'!AG2477)</f>
        <v/>
      </c>
      <c r="R1041" s="269" t="str">
        <f>+IF(H1041=0,"",'Ark1'!AH2477)</f>
        <v/>
      </c>
      <c r="S1041" s="269"/>
      <c r="T1041" s="269"/>
      <c r="U1041" s="269" t="str">
        <f>+IF(H1041=0,"",'Ark1'!Y2477)</f>
        <v/>
      </c>
      <c r="V1041" s="268" t="str">
        <f>+IF(H1041=0,"",'Ark1'!AA2477)</f>
        <v/>
      </c>
      <c r="W1041" s="269" t="str">
        <f t="shared" si="87"/>
        <v/>
      </c>
      <c r="X1041" s="269" t="str">
        <f t="shared" si="88"/>
        <v/>
      </c>
      <c r="Y1041" s="267" t="str">
        <f t="shared" si="89"/>
        <v/>
      </c>
      <c r="Z1041" s="324"/>
    </row>
    <row r="1042" spans="1:26">
      <c r="A1042" s="324"/>
      <c r="B1042" s="323">
        <f>+'Ark1'!C2478</f>
        <v>0</v>
      </c>
      <c r="C1042" s="266">
        <f>+'Ark1'!L2478</f>
        <v>0</v>
      </c>
      <c r="D1042" s="266" t="s">
        <v>37</v>
      </c>
      <c r="E1042" s="266">
        <f>+'Ark1'!AP2478</f>
        <v>0</v>
      </c>
      <c r="F1042" s="274" t="e">
        <f>VLOOKUP(E1042,RNR!$D$2:$E$38,2)</f>
        <v>#N/A</v>
      </c>
      <c r="G1042" s="266" t="str">
        <f>+IF(H1042=0,"",'Ark1'!Q2478)</f>
        <v/>
      </c>
      <c r="H1042" s="266">
        <f>+'Ark1'!R2478</f>
        <v>0</v>
      </c>
      <c r="I1042" s="267" t="str">
        <f>+IF(H1042=0,"",'Ark1'!AE2478)</f>
        <v/>
      </c>
      <c r="J1042" s="267"/>
      <c r="K1042" s="267" t="str">
        <f>+IF(H1042=0,"",'Ark1'!AF2478)</f>
        <v/>
      </c>
      <c r="L1042" s="268" t="str">
        <f>+IF(H1042=0,"",'Ark1'!T2478)</f>
        <v/>
      </c>
      <c r="M1042" s="267" t="str">
        <f>+IF(H1042=0,"",'Ark1'!U2478)</f>
        <v/>
      </c>
      <c r="N1042" s="267"/>
      <c r="O1042" s="269" t="str">
        <f>+IF(H1042=0,"",'Ark1'!W2478)</f>
        <v/>
      </c>
      <c r="P1042" s="269" t="str">
        <f>+IF(H1042=0,"",'Ark1'!X2478)</f>
        <v/>
      </c>
      <c r="Q1042" s="269" t="str">
        <f>+IF(H1042=0,"",'Ark1'!AG2478)</f>
        <v/>
      </c>
      <c r="R1042" s="269" t="str">
        <f>+IF(H1042=0,"",'Ark1'!AH2478)</f>
        <v/>
      </c>
      <c r="S1042" s="269"/>
      <c r="T1042" s="269"/>
      <c r="U1042" s="269" t="str">
        <f>+IF(H1042=0,"",'Ark1'!Y2478)</f>
        <v/>
      </c>
      <c r="V1042" s="268" t="str">
        <f>+IF(H1042=0,"",'Ark1'!AA2478)</f>
        <v/>
      </c>
      <c r="W1042" s="269" t="str">
        <f t="shared" si="87"/>
        <v/>
      </c>
      <c r="X1042" s="269" t="str">
        <f t="shared" si="88"/>
        <v/>
      </c>
      <c r="Y1042" s="267" t="str">
        <f t="shared" si="89"/>
        <v/>
      </c>
      <c r="Z1042" s="324"/>
    </row>
    <row r="1043" spans="1:26">
      <c r="A1043" s="324"/>
      <c r="B1043" s="323">
        <f>+'Ark1'!C2479</f>
        <v>0</v>
      </c>
      <c r="C1043" s="266">
        <f>+'Ark1'!L2479</f>
        <v>0</v>
      </c>
      <c r="D1043" s="266" t="s">
        <v>37</v>
      </c>
      <c r="E1043" s="266">
        <f>+'Ark1'!AP2479</f>
        <v>0</v>
      </c>
      <c r="F1043" s="274" t="e">
        <f>VLOOKUP(E1043,RNR!$D$2:$E$38,2)</f>
        <v>#N/A</v>
      </c>
      <c r="G1043" s="266" t="str">
        <f>+IF(H1043=0,"",'Ark1'!Q2479)</f>
        <v/>
      </c>
      <c r="H1043" s="266">
        <f>+'Ark1'!R2479</f>
        <v>0</v>
      </c>
      <c r="I1043" s="267" t="str">
        <f>+IF(H1043=0,"",'Ark1'!AE2479)</f>
        <v/>
      </c>
      <c r="J1043" s="267"/>
      <c r="K1043" s="267" t="str">
        <f>+IF(H1043=0,"",'Ark1'!AF2479)</f>
        <v/>
      </c>
      <c r="L1043" s="268" t="str">
        <f>+IF(H1043=0,"",'Ark1'!T2479)</f>
        <v/>
      </c>
      <c r="M1043" s="267" t="str">
        <f>+IF(H1043=0,"",'Ark1'!U2479)</f>
        <v/>
      </c>
      <c r="N1043" s="267"/>
      <c r="O1043" s="269" t="str">
        <f>+IF(H1043=0,"",'Ark1'!W2479)</f>
        <v/>
      </c>
      <c r="P1043" s="269" t="str">
        <f>+IF(H1043=0,"",'Ark1'!X2479)</f>
        <v/>
      </c>
      <c r="Q1043" s="269" t="str">
        <f>+IF(H1043=0,"",'Ark1'!AG2479)</f>
        <v/>
      </c>
      <c r="R1043" s="269" t="str">
        <f>+IF(H1043=0,"",'Ark1'!AH2479)</f>
        <v/>
      </c>
      <c r="S1043" s="269"/>
      <c r="T1043" s="269"/>
      <c r="U1043" s="269" t="str">
        <f>+IF(H1043=0,"",'Ark1'!Y2479)</f>
        <v/>
      </c>
      <c r="V1043" s="268" t="str">
        <f>+IF(H1043=0,"",'Ark1'!AA2479)</f>
        <v/>
      </c>
      <c r="W1043" s="269" t="str">
        <f t="shared" si="87"/>
        <v/>
      </c>
      <c r="X1043" s="269" t="str">
        <f t="shared" si="88"/>
        <v/>
      </c>
      <c r="Y1043" s="267" t="str">
        <f t="shared" si="89"/>
        <v/>
      </c>
      <c r="Z1043" s="324"/>
    </row>
    <row r="1044" spans="1:26">
      <c r="A1044" s="324"/>
      <c r="B1044" s="323">
        <f>+'Ark1'!C2480</f>
        <v>0</v>
      </c>
      <c r="C1044" s="266">
        <f>+'Ark1'!L2480</f>
        <v>0</v>
      </c>
      <c r="D1044" s="266" t="s">
        <v>37</v>
      </c>
      <c r="E1044" s="266">
        <f>+'Ark1'!AP2480</f>
        <v>0</v>
      </c>
      <c r="F1044" s="274" t="e">
        <f>VLOOKUP(E1044,RNR!$D$2:$E$38,2)</f>
        <v>#N/A</v>
      </c>
      <c r="G1044" s="266" t="str">
        <f>+IF(H1044=0,"",'Ark1'!Q2480)</f>
        <v/>
      </c>
      <c r="H1044" s="266">
        <f>+'Ark1'!R2480</f>
        <v>0</v>
      </c>
      <c r="I1044" s="267" t="str">
        <f>+IF(H1044=0,"",'Ark1'!AE2480)</f>
        <v/>
      </c>
      <c r="J1044" s="267"/>
      <c r="K1044" s="267" t="str">
        <f>+IF(H1044=0,"",'Ark1'!AF2480)</f>
        <v/>
      </c>
      <c r="L1044" s="268" t="str">
        <f>+IF(H1044=0,"",'Ark1'!T2480)</f>
        <v/>
      </c>
      <c r="M1044" s="267" t="str">
        <f>+IF(H1044=0,"",'Ark1'!U2480)</f>
        <v/>
      </c>
      <c r="N1044" s="267"/>
      <c r="O1044" s="269" t="str">
        <f>+IF(H1044=0,"",'Ark1'!W2480)</f>
        <v/>
      </c>
      <c r="P1044" s="269" t="str">
        <f>+IF(H1044=0,"",'Ark1'!X2480)</f>
        <v/>
      </c>
      <c r="Q1044" s="269" t="str">
        <f>+IF(H1044=0,"",'Ark1'!AG2480)</f>
        <v/>
      </c>
      <c r="R1044" s="269" t="str">
        <f>+IF(H1044=0,"",'Ark1'!AH2480)</f>
        <v/>
      </c>
      <c r="S1044" s="269"/>
      <c r="T1044" s="269"/>
      <c r="U1044" s="269" t="str">
        <f>+IF(H1044=0,"",'Ark1'!Y2480)</f>
        <v/>
      </c>
      <c r="V1044" s="268" t="str">
        <f>+IF(H1044=0,"",'Ark1'!AA2480)</f>
        <v/>
      </c>
      <c r="W1044" s="269" t="str">
        <f t="shared" si="87"/>
        <v/>
      </c>
      <c r="X1044" s="269" t="str">
        <f t="shared" si="88"/>
        <v/>
      </c>
      <c r="Y1044" s="267" t="str">
        <f t="shared" si="89"/>
        <v/>
      </c>
      <c r="Z1044" s="324"/>
    </row>
    <row r="1045" spans="1:26">
      <c r="A1045" s="324"/>
      <c r="B1045" s="323">
        <f>+'Ark1'!C2481</f>
        <v>0</v>
      </c>
      <c r="C1045" s="266">
        <f>+'Ark1'!L2481</f>
        <v>0</v>
      </c>
      <c r="D1045" s="266" t="s">
        <v>37</v>
      </c>
      <c r="E1045" s="266">
        <f>+'Ark1'!AP2481</f>
        <v>0</v>
      </c>
      <c r="F1045" s="274" t="e">
        <f>VLOOKUP(E1045,RNR!$D$2:$E$38,2)</f>
        <v>#N/A</v>
      </c>
      <c r="G1045" s="266" t="str">
        <f>+IF(H1045=0,"",'Ark1'!Q2481)</f>
        <v/>
      </c>
      <c r="H1045" s="266">
        <f>+'Ark1'!R2481</f>
        <v>0</v>
      </c>
      <c r="I1045" s="267" t="str">
        <f>+IF(H1045=0,"",'Ark1'!AE2481)</f>
        <v/>
      </c>
      <c r="J1045" s="267"/>
      <c r="K1045" s="267" t="str">
        <f>+IF(H1045=0,"",'Ark1'!AF2481)</f>
        <v/>
      </c>
      <c r="L1045" s="268" t="str">
        <f>+IF(H1045=0,"",'Ark1'!T2481)</f>
        <v/>
      </c>
      <c r="M1045" s="267" t="str">
        <f>+IF(H1045=0,"",'Ark1'!U2481)</f>
        <v/>
      </c>
      <c r="N1045" s="267"/>
      <c r="O1045" s="269" t="str">
        <f>+IF(H1045=0,"",'Ark1'!W2481)</f>
        <v/>
      </c>
      <c r="P1045" s="269" t="str">
        <f>+IF(H1045=0,"",'Ark1'!X2481)</f>
        <v/>
      </c>
      <c r="Q1045" s="269" t="str">
        <f>+IF(H1045=0,"",'Ark1'!AG2481)</f>
        <v/>
      </c>
      <c r="R1045" s="269" t="str">
        <f>+IF(H1045=0,"",'Ark1'!AH2481)</f>
        <v/>
      </c>
      <c r="S1045" s="269"/>
      <c r="T1045" s="269"/>
      <c r="U1045" s="269" t="str">
        <f>+IF(H1045=0,"",'Ark1'!Y2481)</f>
        <v/>
      </c>
      <c r="V1045" s="268" t="str">
        <f>+IF(H1045=0,"",'Ark1'!AA2481)</f>
        <v/>
      </c>
      <c r="W1045" s="269" t="str">
        <f t="shared" si="87"/>
        <v/>
      </c>
      <c r="X1045" s="269" t="str">
        <f t="shared" si="88"/>
        <v/>
      </c>
      <c r="Y1045" s="267" t="str">
        <f t="shared" si="89"/>
        <v/>
      </c>
      <c r="Z1045" s="324"/>
    </row>
    <row r="1046" spans="1:26">
      <c r="A1046" s="324"/>
      <c r="B1046" s="323">
        <f>+'Ark1'!C2482</f>
        <v>0</v>
      </c>
      <c r="C1046" s="266">
        <f>+'Ark1'!L2482</f>
        <v>0</v>
      </c>
      <c r="D1046" s="266" t="s">
        <v>37</v>
      </c>
      <c r="E1046" s="266">
        <f>+'Ark1'!AP2482</f>
        <v>0</v>
      </c>
      <c r="F1046" s="274" t="e">
        <f>VLOOKUP(E1046,RNR!$D$2:$E$38,2)</f>
        <v>#N/A</v>
      </c>
      <c r="G1046" s="266" t="str">
        <f>+IF(H1046=0,"",'Ark1'!Q2482)</f>
        <v/>
      </c>
      <c r="H1046" s="266">
        <f>+'Ark1'!R2482</f>
        <v>0</v>
      </c>
      <c r="I1046" s="267" t="str">
        <f>+IF(H1046=0,"",'Ark1'!AE2482)</f>
        <v/>
      </c>
      <c r="J1046" s="267"/>
      <c r="K1046" s="267" t="str">
        <f>+IF(H1046=0,"",'Ark1'!AF2482)</f>
        <v/>
      </c>
      <c r="L1046" s="268" t="str">
        <f>+IF(H1046=0,"",'Ark1'!T2482)</f>
        <v/>
      </c>
      <c r="M1046" s="267" t="str">
        <f>+IF(H1046=0,"",'Ark1'!U2482)</f>
        <v/>
      </c>
      <c r="N1046" s="267"/>
      <c r="O1046" s="269" t="str">
        <f>+IF(H1046=0,"",'Ark1'!W2482)</f>
        <v/>
      </c>
      <c r="P1046" s="269" t="str">
        <f>+IF(H1046=0,"",'Ark1'!X2482)</f>
        <v/>
      </c>
      <c r="Q1046" s="269" t="str">
        <f>+IF(H1046=0,"",'Ark1'!AG2482)</f>
        <v/>
      </c>
      <c r="R1046" s="269" t="str">
        <f>+IF(H1046=0,"",'Ark1'!AH2482)</f>
        <v/>
      </c>
      <c r="S1046" s="269"/>
      <c r="T1046" s="269"/>
      <c r="U1046" s="269" t="str">
        <f>+IF(H1046=0,"",'Ark1'!Y2482)</f>
        <v/>
      </c>
      <c r="V1046" s="268" t="str">
        <f>+IF(H1046=0,"",'Ark1'!AA2482)</f>
        <v/>
      </c>
      <c r="W1046" s="269" t="str">
        <f t="shared" si="87"/>
        <v/>
      </c>
      <c r="X1046" s="269" t="str">
        <f t="shared" si="88"/>
        <v/>
      </c>
      <c r="Y1046" s="267" t="str">
        <f t="shared" si="89"/>
        <v/>
      </c>
      <c r="Z1046" s="324"/>
    </row>
    <row r="1047" spans="1:26">
      <c r="A1047" s="324"/>
      <c r="B1047" s="323">
        <f>+'Ark1'!C2483</f>
        <v>0</v>
      </c>
      <c r="C1047" s="266">
        <f>+'Ark1'!L2483</f>
        <v>0</v>
      </c>
      <c r="D1047" s="266" t="s">
        <v>37</v>
      </c>
      <c r="E1047" s="266">
        <f>+'Ark1'!AP2483</f>
        <v>0</v>
      </c>
      <c r="F1047" s="274" t="e">
        <f>VLOOKUP(E1047,RNR!$D$2:$E$38,2)</f>
        <v>#N/A</v>
      </c>
      <c r="G1047" s="266" t="str">
        <f>+IF(H1047=0,"",'Ark1'!Q2483)</f>
        <v/>
      </c>
      <c r="H1047" s="266">
        <f>+'Ark1'!R2483</f>
        <v>0</v>
      </c>
      <c r="I1047" s="267" t="str">
        <f>+IF(H1047=0,"",'Ark1'!AE2483)</f>
        <v/>
      </c>
      <c r="J1047" s="267"/>
      <c r="K1047" s="267" t="str">
        <f>+IF(H1047=0,"",'Ark1'!AF2483)</f>
        <v/>
      </c>
      <c r="L1047" s="268" t="str">
        <f>+IF(H1047=0,"",'Ark1'!T2483)</f>
        <v/>
      </c>
      <c r="M1047" s="267" t="str">
        <f>+IF(H1047=0,"",'Ark1'!U2483)</f>
        <v/>
      </c>
      <c r="N1047" s="267"/>
      <c r="O1047" s="269" t="str">
        <f>+IF(H1047=0,"",'Ark1'!W2483)</f>
        <v/>
      </c>
      <c r="P1047" s="269" t="str">
        <f>+IF(H1047=0,"",'Ark1'!X2483)</f>
        <v/>
      </c>
      <c r="Q1047" s="269" t="str">
        <f>+IF(H1047=0,"",'Ark1'!AG2483)</f>
        <v/>
      </c>
      <c r="R1047" s="269" t="str">
        <f>+IF(H1047=0,"",'Ark1'!AH2483)</f>
        <v/>
      </c>
      <c r="S1047" s="269"/>
      <c r="T1047" s="269"/>
      <c r="U1047" s="269" t="str">
        <f>+IF(H1047=0,"",'Ark1'!Y2483)</f>
        <v/>
      </c>
      <c r="V1047" s="268" t="str">
        <f>+IF(H1047=0,"",'Ark1'!AA2483)</f>
        <v/>
      </c>
      <c r="W1047" s="269" t="str">
        <f t="shared" si="87"/>
        <v/>
      </c>
      <c r="X1047" s="269" t="str">
        <f t="shared" si="88"/>
        <v/>
      </c>
      <c r="Y1047" s="267" t="str">
        <f t="shared" si="89"/>
        <v/>
      </c>
      <c r="Z1047" s="324"/>
    </row>
    <row r="1048" spans="1:26">
      <c r="A1048" s="324"/>
      <c r="B1048" s="323">
        <f>+'Ark1'!C2484</f>
        <v>0</v>
      </c>
      <c r="C1048" s="266">
        <f>+'Ark1'!L2484</f>
        <v>0</v>
      </c>
      <c r="D1048" s="266" t="s">
        <v>37</v>
      </c>
      <c r="E1048" s="266">
        <f>+'Ark1'!AP2484</f>
        <v>0</v>
      </c>
      <c r="F1048" s="274" t="e">
        <f>VLOOKUP(E1048,RNR!$D$2:$E$38,2)</f>
        <v>#N/A</v>
      </c>
      <c r="G1048" s="266" t="str">
        <f>+IF(H1048=0,"",'Ark1'!Q2484)</f>
        <v/>
      </c>
      <c r="H1048" s="266">
        <f>+'Ark1'!R2484</f>
        <v>0</v>
      </c>
      <c r="I1048" s="267" t="str">
        <f>+IF(H1048=0,"",'Ark1'!AE2484)</f>
        <v/>
      </c>
      <c r="J1048" s="267"/>
      <c r="K1048" s="267" t="str">
        <f>+IF(H1048=0,"",'Ark1'!AF2484)</f>
        <v/>
      </c>
      <c r="L1048" s="268" t="str">
        <f>+IF(H1048=0,"",'Ark1'!T2484)</f>
        <v/>
      </c>
      <c r="M1048" s="267" t="str">
        <f>+IF(H1048=0,"",'Ark1'!U2484)</f>
        <v/>
      </c>
      <c r="N1048" s="267"/>
      <c r="O1048" s="269" t="str">
        <f>+IF(H1048=0,"",'Ark1'!W2484)</f>
        <v/>
      </c>
      <c r="P1048" s="269" t="str">
        <f>+IF(H1048=0,"",'Ark1'!X2484)</f>
        <v/>
      </c>
      <c r="Q1048" s="269" t="str">
        <f>+IF(H1048=0,"",'Ark1'!AG2484)</f>
        <v/>
      </c>
      <c r="R1048" s="269" t="str">
        <f>+IF(H1048=0,"",'Ark1'!AH2484)</f>
        <v/>
      </c>
      <c r="S1048" s="269"/>
      <c r="T1048" s="269"/>
      <c r="U1048" s="269" t="str">
        <f>+IF(H1048=0,"",'Ark1'!Y2484)</f>
        <v/>
      </c>
      <c r="V1048" s="268" t="str">
        <f>+IF(H1048=0,"",'Ark1'!AA2484)</f>
        <v/>
      </c>
      <c r="W1048" s="269" t="str">
        <f t="shared" si="87"/>
        <v/>
      </c>
      <c r="X1048" s="269" t="str">
        <f t="shared" si="88"/>
        <v/>
      </c>
      <c r="Y1048" s="267" t="str">
        <f t="shared" si="89"/>
        <v/>
      </c>
      <c r="Z1048" s="324"/>
    </row>
    <row r="1049" spans="1:26">
      <c r="A1049" s="324"/>
      <c r="B1049" s="323">
        <f>+'Ark1'!C2485</f>
        <v>0</v>
      </c>
      <c r="C1049" s="266">
        <f>+'Ark1'!L2485</f>
        <v>0</v>
      </c>
      <c r="D1049" s="266" t="s">
        <v>37</v>
      </c>
      <c r="E1049" s="266">
        <f>+'Ark1'!AP2485</f>
        <v>0</v>
      </c>
      <c r="F1049" s="274" t="e">
        <f>VLOOKUP(E1049,RNR!$D$2:$E$38,2)</f>
        <v>#N/A</v>
      </c>
      <c r="G1049" s="266" t="str">
        <f>+IF(H1049=0,"",'Ark1'!Q2485)</f>
        <v/>
      </c>
      <c r="H1049" s="266">
        <f>+'Ark1'!R2485</f>
        <v>0</v>
      </c>
      <c r="I1049" s="267" t="str">
        <f>+IF(H1049=0,"",'Ark1'!AE2485)</f>
        <v/>
      </c>
      <c r="J1049" s="267"/>
      <c r="K1049" s="267" t="str">
        <f>+IF(H1049=0,"",'Ark1'!AF2485)</f>
        <v/>
      </c>
      <c r="L1049" s="268" t="str">
        <f>+IF(H1049=0,"",'Ark1'!T2485)</f>
        <v/>
      </c>
      <c r="M1049" s="267" t="str">
        <f>+IF(H1049=0,"",'Ark1'!U2485)</f>
        <v/>
      </c>
      <c r="N1049" s="267"/>
      <c r="O1049" s="269" t="str">
        <f>+IF(H1049=0,"",'Ark1'!W2485)</f>
        <v/>
      </c>
      <c r="P1049" s="269" t="str">
        <f>+IF(H1049=0,"",'Ark1'!X2485)</f>
        <v/>
      </c>
      <c r="Q1049" s="269" t="str">
        <f>+IF(H1049=0,"",'Ark1'!AG2485)</f>
        <v/>
      </c>
      <c r="R1049" s="269" t="str">
        <f>+IF(H1049=0,"",'Ark1'!AH2485)</f>
        <v/>
      </c>
      <c r="S1049" s="269"/>
      <c r="T1049" s="269"/>
      <c r="U1049" s="269" t="str">
        <f>+IF(H1049=0,"",'Ark1'!Y2485)</f>
        <v/>
      </c>
      <c r="V1049" s="268" t="str">
        <f>+IF(H1049=0,"",'Ark1'!AA2485)</f>
        <v/>
      </c>
      <c r="W1049" s="269" t="str">
        <f t="shared" si="87"/>
        <v/>
      </c>
      <c r="X1049" s="269" t="str">
        <f t="shared" si="88"/>
        <v/>
      </c>
      <c r="Y1049" s="267" t="str">
        <f t="shared" si="89"/>
        <v/>
      </c>
      <c r="Z1049" s="324"/>
    </row>
    <row r="1050" spans="1:26">
      <c r="A1050" s="324"/>
      <c r="B1050" s="323">
        <f>+'Ark1'!C2486</f>
        <v>0</v>
      </c>
      <c r="C1050" s="266">
        <f>+'Ark1'!L2486</f>
        <v>0</v>
      </c>
      <c r="D1050" s="266" t="s">
        <v>37</v>
      </c>
      <c r="E1050" s="266">
        <f>+'Ark1'!AP2486</f>
        <v>0</v>
      </c>
      <c r="F1050" s="274" t="e">
        <f>VLOOKUP(E1050,RNR!$D$2:$E$38,2)</f>
        <v>#N/A</v>
      </c>
      <c r="G1050" s="266" t="str">
        <f>+IF(H1050=0,"",'Ark1'!Q2486)</f>
        <v/>
      </c>
      <c r="H1050" s="266">
        <f>+'Ark1'!R2486</f>
        <v>0</v>
      </c>
      <c r="I1050" s="267" t="str">
        <f>+IF(H1050=0,"",'Ark1'!AE2486)</f>
        <v/>
      </c>
      <c r="J1050" s="267"/>
      <c r="K1050" s="267" t="str">
        <f>+IF(H1050=0,"",'Ark1'!AF2486)</f>
        <v/>
      </c>
      <c r="L1050" s="268" t="str">
        <f>+IF(H1050=0,"",'Ark1'!T2486)</f>
        <v/>
      </c>
      <c r="M1050" s="267" t="str">
        <f>+IF(H1050=0,"",'Ark1'!U2486)</f>
        <v/>
      </c>
      <c r="N1050" s="267"/>
      <c r="O1050" s="269" t="str">
        <f>+IF(H1050=0,"",'Ark1'!W2486)</f>
        <v/>
      </c>
      <c r="P1050" s="269" t="str">
        <f>+IF(H1050=0,"",'Ark1'!X2486)</f>
        <v/>
      </c>
      <c r="Q1050" s="269" t="str">
        <f>+IF(H1050=0,"",'Ark1'!AG2486)</f>
        <v/>
      </c>
      <c r="R1050" s="269" t="str">
        <f>+IF(H1050=0,"",'Ark1'!AH2486)</f>
        <v/>
      </c>
      <c r="S1050" s="269"/>
      <c r="T1050" s="269"/>
      <c r="U1050" s="269" t="str">
        <f>+IF(H1050=0,"",'Ark1'!Y2486)</f>
        <v/>
      </c>
      <c r="V1050" s="268" t="str">
        <f>+IF(H1050=0,"",'Ark1'!AA2486)</f>
        <v/>
      </c>
      <c r="W1050" s="269" t="str">
        <f t="shared" si="87"/>
        <v/>
      </c>
      <c r="X1050" s="269" t="str">
        <f t="shared" si="88"/>
        <v/>
      </c>
      <c r="Y1050" s="267" t="str">
        <f t="shared" si="89"/>
        <v/>
      </c>
      <c r="Z1050" s="324"/>
    </row>
    <row r="1051" spans="1:26">
      <c r="A1051" s="324"/>
      <c r="B1051" s="323">
        <f>+'Ark1'!C2487</f>
        <v>0</v>
      </c>
      <c r="C1051" s="266">
        <f>+'Ark1'!L2487</f>
        <v>0</v>
      </c>
      <c r="D1051" s="266" t="s">
        <v>37</v>
      </c>
      <c r="E1051" s="266">
        <f>+'Ark1'!AP2487</f>
        <v>0</v>
      </c>
      <c r="F1051" s="274" t="e">
        <f>VLOOKUP(E1051,RNR!$D$2:$E$38,2)</f>
        <v>#N/A</v>
      </c>
      <c r="G1051" s="266" t="str">
        <f>+IF(H1051=0,"",'Ark1'!Q2487)</f>
        <v/>
      </c>
      <c r="H1051" s="266">
        <f>+'Ark1'!R2487</f>
        <v>0</v>
      </c>
      <c r="I1051" s="267" t="str">
        <f>+IF(H1051=0,"",'Ark1'!AE2487)</f>
        <v/>
      </c>
      <c r="J1051" s="267"/>
      <c r="K1051" s="267" t="str">
        <f>+IF(H1051=0,"",'Ark1'!AF2487)</f>
        <v/>
      </c>
      <c r="L1051" s="268" t="str">
        <f>+IF(H1051=0,"",'Ark1'!T2487)</f>
        <v/>
      </c>
      <c r="M1051" s="267" t="str">
        <f>+IF(H1051=0,"",'Ark1'!U2487)</f>
        <v/>
      </c>
      <c r="N1051" s="267"/>
      <c r="O1051" s="269" t="str">
        <f>+IF(H1051=0,"",'Ark1'!W2487)</f>
        <v/>
      </c>
      <c r="P1051" s="269" t="str">
        <f>+IF(H1051=0,"",'Ark1'!X2487)</f>
        <v/>
      </c>
      <c r="Q1051" s="269" t="str">
        <f>+IF(H1051=0,"",'Ark1'!AG2487)</f>
        <v/>
      </c>
      <c r="R1051" s="269" t="str">
        <f>+IF(H1051=0,"",'Ark1'!AH2487)</f>
        <v/>
      </c>
      <c r="S1051" s="269"/>
      <c r="T1051" s="269"/>
      <c r="U1051" s="269" t="str">
        <f>+IF(H1051=0,"",'Ark1'!Y2487)</f>
        <v/>
      </c>
      <c r="V1051" s="268" t="str">
        <f>+IF(H1051=0,"",'Ark1'!AA2487)</f>
        <v/>
      </c>
      <c r="W1051" s="269" t="str">
        <f t="shared" si="87"/>
        <v/>
      </c>
      <c r="X1051" s="269" t="str">
        <f t="shared" si="88"/>
        <v/>
      </c>
      <c r="Y1051" s="267" t="str">
        <f t="shared" si="89"/>
        <v/>
      </c>
      <c r="Z1051" s="324"/>
    </row>
    <row r="1052" spans="1:26">
      <c r="A1052" s="324"/>
      <c r="B1052" s="323">
        <f>+'Ark1'!C2488</f>
        <v>0</v>
      </c>
      <c r="C1052" s="266">
        <f>+'Ark1'!L2488</f>
        <v>0</v>
      </c>
      <c r="D1052" s="266" t="s">
        <v>37</v>
      </c>
      <c r="E1052" s="266">
        <f>+'Ark1'!AP2488</f>
        <v>0</v>
      </c>
      <c r="F1052" s="274" t="e">
        <f>VLOOKUP(E1052,RNR!$D$2:$E$38,2)</f>
        <v>#N/A</v>
      </c>
      <c r="G1052" s="266" t="str">
        <f>+IF(H1052=0,"",'Ark1'!Q2488)</f>
        <v/>
      </c>
      <c r="H1052" s="266">
        <f>+'Ark1'!R2488</f>
        <v>0</v>
      </c>
      <c r="I1052" s="267" t="str">
        <f>+IF(H1052=0,"",'Ark1'!AE2488)</f>
        <v/>
      </c>
      <c r="J1052" s="267"/>
      <c r="K1052" s="267" t="str">
        <f>+IF(H1052=0,"",'Ark1'!AF2488)</f>
        <v/>
      </c>
      <c r="L1052" s="268" t="str">
        <f>+IF(H1052=0,"",'Ark1'!T2488)</f>
        <v/>
      </c>
      <c r="M1052" s="267" t="str">
        <f>+IF(H1052=0,"",'Ark1'!U2488)</f>
        <v/>
      </c>
      <c r="N1052" s="267"/>
      <c r="O1052" s="269" t="str">
        <f>+IF(H1052=0,"",'Ark1'!W2488)</f>
        <v/>
      </c>
      <c r="P1052" s="269" t="str">
        <f>+IF(H1052=0,"",'Ark1'!X2488)</f>
        <v/>
      </c>
      <c r="Q1052" s="269" t="str">
        <f>+IF(H1052=0,"",'Ark1'!AG2488)</f>
        <v/>
      </c>
      <c r="R1052" s="269" t="str">
        <f>+IF(H1052=0,"",'Ark1'!AH2488)</f>
        <v/>
      </c>
      <c r="S1052" s="269"/>
      <c r="T1052" s="269"/>
      <c r="U1052" s="269" t="str">
        <f>+IF(H1052=0,"",'Ark1'!Y2488)</f>
        <v/>
      </c>
      <c r="V1052" s="268" t="str">
        <f>+IF(H1052=0,"",'Ark1'!AA2488)</f>
        <v/>
      </c>
      <c r="W1052" s="269" t="str">
        <f t="shared" si="87"/>
        <v/>
      </c>
      <c r="X1052" s="269" t="str">
        <f t="shared" si="88"/>
        <v/>
      </c>
      <c r="Y1052" s="267" t="str">
        <f t="shared" si="89"/>
        <v/>
      </c>
      <c r="Z1052" s="324"/>
    </row>
    <row r="1053" spans="1:26">
      <c r="A1053" s="324"/>
      <c r="B1053" s="323">
        <f>+'Ark1'!C2489</f>
        <v>0</v>
      </c>
      <c r="C1053" s="266">
        <f>+'Ark1'!L2489</f>
        <v>0</v>
      </c>
      <c r="D1053" s="266" t="s">
        <v>37</v>
      </c>
      <c r="E1053" s="266">
        <f>+'Ark1'!AP2489</f>
        <v>0</v>
      </c>
      <c r="F1053" s="274" t="e">
        <f>VLOOKUP(E1053,RNR!$D$2:$E$38,2)</f>
        <v>#N/A</v>
      </c>
      <c r="G1053" s="266" t="str">
        <f>+IF(H1053=0,"",'Ark1'!Q2489)</f>
        <v/>
      </c>
      <c r="H1053" s="266">
        <f>+'Ark1'!R2489</f>
        <v>0</v>
      </c>
      <c r="I1053" s="267" t="str">
        <f>+IF(H1053=0,"",'Ark1'!AE2489)</f>
        <v/>
      </c>
      <c r="J1053" s="267"/>
      <c r="K1053" s="267" t="str">
        <f>+IF(H1053=0,"",'Ark1'!AF2489)</f>
        <v/>
      </c>
      <c r="L1053" s="268" t="str">
        <f>+IF(H1053=0,"",'Ark1'!T2489)</f>
        <v/>
      </c>
      <c r="M1053" s="267" t="str">
        <f>+IF(H1053=0,"",'Ark1'!U2489)</f>
        <v/>
      </c>
      <c r="N1053" s="267"/>
      <c r="O1053" s="269" t="str">
        <f>+IF(H1053=0,"",'Ark1'!W2489)</f>
        <v/>
      </c>
      <c r="P1053" s="269" t="str">
        <f>+IF(H1053=0,"",'Ark1'!X2489)</f>
        <v/>
      </c>
      <c r="Q1053" s="269" t="str">
        <f>+IF(H1053=0,"",'Ark1'!AG2489)</f>
        <v/>
      </c>
      <c r="R1053" s="269" t="str">
        <f>+IF(H1053=0,"",'Ark1'!AH2489)</f>
        <v/>
      </c>
      <c r="S1053" s="269"/>
      <c r="T1053" s="269"/>
      <c r="U1053" s="269" t="str">
        <f>+IF(H1053=0,"",'Ark1'!Y2489)</f>
        <v/>
      </c>
      <c r="V1053" s="268" t="str">
        <f>+IF(H1053=0,"",'Ark1'!AA2489)</f>
        <v/>
      </c>
      <c r="W1053" s="269" t="str">
        <f t="shared" si="87"/>
        <v/>
      </c>
      <c r="X1053" s="269" t="str">
        <f t="shared" si="88"/>
        <v/>
      </c>
      <c r="Y1053" s="267" t="str">
        <f t="shared" si="89"/>
        <v/>
      </c>
      <c r="Z1053" s="324"/>
    </row>
    <row r="1054" spans="1:26">
      <c r="A1054" s="324"/>
      <c r="B1054" s="323">
        <f>+'Ark1'!C2490</f>
        <v>0</v>
      </c>
      <c r="C1054" s="266">
        <f>+'Ark1'!L2490</f>
        <v>0</v>
      </c>
      <c r="D1054" s="266" t="s">
        <v>37</v>
      </c>
      <c r="E1054" s="266">
        <f>+'Ark1'!AP2490</f>
        <v>0</v>
      </c>
      <c r="F1054" s="274" t="e">
        <f>VLOOKUP(E1054,RNR!$D$2:$E$38,2)</f>
        <v>#N/A</v>
      </c>
      <c r="G1054" s="266" t="str">
        <f>+IF(H1054=0,"",'Ark1'!Q2490)</f>
        <v/>
      </c>
      <c r="H1054" s="266">
        <f>+'Ark1'!R2490</f>
        <v>0</v>
      </c>
      <c r="I1054" s="267" t="str">
        <f>+IF(H1054=0,"",'Ark1'!AE2490)</f>
        <v/>
      </c>
      <c r="J1054" s="267"/>
      <c r="K1054" s="267" t="str">
        <f>+IF(H1054=0,"",'Ark1'!AF2490)</f>
        <v/>
      </c>
      <c r="L1054" s="268" t="str">
        <f>+IF(H1054=0,"",'Ark1'!T2490)</f>
        <v/>
      </c>
      <c r="M1054" s="267" t="str">
        <f>+IF(H1054=0,"",'Ark1'!U2490)</f>
        <v/>
      </c>
      <c r="N1054" s="267"/>
      <c r="O1054" s="269" t="str">
        <f>+IF(H1054=0,"",'Ark1'!W2490)</f>
        <v/>
      </c>
      <c r="P1054" s="269" t="str">
        <f>+IF(H1054=0,"",'Ark1'!X2490)</f>
        <v/>
      </c>
      <c r="Q1054" s="269" t="str">
        <f>+IF(H1054=0,"",'Ark1'!AG2490)</f>
        <v/>
      </c>
      <c r="R1054" s="269" t="str">
        <f>+IF(H1054=0,"",'Ark1'!AH2490)</f>
        <v/>
      </c>
      <c r="S1054" s="269"/>
      <c r="T1054" s="269"/>
      <c r="U1054" s="269" t="str">
        <f>+IF(H1054=0,"",'Ark1'!Y2490)</f>
        <v/>
      </c>
      <c r="V1054" s="268" t="str">
        <f>+IF(H1054=0,"",'Ark1'!AA2490)</f>
        <v/>
      </c>
      <c r="W1054" s="269" t="str">
        <f t="shared" si="87"/>
        <v/>
      </c>
      <c r="X1054" s="269" t="str">
        <f t="shared" si="88"/>
        <v/>
      </c>
      <c r="Y1054" s="267" t="str">
        <f t="shared" si="89"/>
        <v/>
      </c>
      <c r="Z1054" s="324"/>
    </row>
    <row r="1055" spans="1:26">
      <c r="A1055" s="324"/>
      <c r="B1055" s="323">
        <f>+'Ark1'!C2491</f>
        <v>0</v>
      </c>
      <c r="C1055" s="266">
        <f>+'Ark1'!L2491</f>
        <v>0</v>
      </c>
      <c r="D1055" s="266" t="s">
        <v>37</v>
      </c>
      <c r="E1055" s="266">
        <f>+'Ark1'!AP2491</f>
        <v>0</v>
      </c>
      <c r="F1055" s="274" t="e">
        <f>VLOOKUP(E1055,RNR!$D$2:$E$38,2)</f>
        <v>#N/A</v>
      </c>
      <c r="G1055" s="266" t="str">
        <f>+IF(H1055=0,"",'Ark1'!Q2491)</f>
        <v/>
      </c>
      <c r="H1055" s="266">
        <f>+'Ark1'!R2491</f>
        <v>0</v>
      </c>
      <c r="I1055" s="267" t="str">
        <f>+IF(H1055=0,"",'Ark1'!AE2491)</f>
        <v/>
      </c>
      <c r="J1055" s="267"/>
      <c r="K1055" s="267" t="str">
        <f>+IF(H1055=0,"",'Ark1'!AF2491)</f>
        <v/>
      </c>
      <c r="L1055" s="268" t="str">
        <f>+IF(H1055=0,"",'Ark1'!T2491)</f>
        <v/>
      </c>
      <c r="M1055" s="267" t="str">
        <f>+IF(H1055=0,"",'Ark1'!U2491)</f>
        <v/>
      </c>
      <c r="N1055" s="267"/>
      <c r="O1055" s="269" t="str">
        <f>+IF(H1055=0,"",'Ark1'!W2491)</f>
        <v/>
      </c>
      <c r="P1055" s="269" t="str">
        <f>+IF(H1055=0,"",'Ark1'!X2491)</f>
        <v/>
      </c>
      <c r="Q1055" s="269" t="str">
        <f>+IF(H1055=0,"",'Ark1'!AG2491)</f>
        <v/>
      </c>
      <c r="R1055" s="269" t="str">
        <f>+IF(H1055=0,"",'Ark1'!AH2491)</f>
        <v/>
      </c>
      <c r="S1055" s="269"/>
      <c r="T1055" s="269"/>
      <c r="U1055" s="269" t="str">
        <f>+IF(H1055=0,"",'Ark1'!Y2491)</f>
        <v/>
      </c>
      <c r="V1055" s="268" t="str">
        <f>+IF(H1055=0,"",'Ark1'!AA2491)</f>
        <v/>
      </c>
      <c r="W1055" s="269" t="str">
        <f t="shared" si="87"/>
        <v/>
      </c>
      <c r="X1055" s="269" t="str">
        <f t="shared" si="88"/>
        <v/>
      </c>
      <c r="Y1055" s="267" t="str">
        <f t="shared" si="89"/>
        <v/>
      </c>
      <c r="Z1055" s="324"/>
    </row>
    <row r="1056" spans="1:26">
      <c r="A1056" s="324"/>
      <c r="B1056" s="323">
        <f>+'Ark1'!C2492</f>
        <v>0</v>
      </c>
      <c r="C1056" s="266">
        <f>+'Ark1'!L2492</f>
        <v>0</v>
      </c>
      <c r="D1056" s="266" t="s">
        <v>37</v>
      </c>
      <c r="E1056" s="266">
        <f>+'Ark1'!AP2492</f>
        <v>0</v>
      </c>
      <c r="F1056" s="274" t="e">
        <f>VLOOKUP(E1056,RNR!$D$2:$E$38,2)</f>
        <v>#N/A</v>
      </c>
      <c r="G1056" s="266" t="str">
        <f>+IF(H1056=0,"",'Ark1'!Q2492)</f>
        <v/>
      </c>
      <c r="H1056" s="266">
        <f>+'Ark1'!R2492</f>
        <v>0</v>
      </c>
      <c r="I1056" s="267" t="str">
        <f>+IF(H1056=0,"",'Ark1'!AE2492)</f>
        <v/>
      </c>
      <c r="J1056" s="267"/>
      <c r="K1056" s="267" t="str">
        <f>+IF(H1056=0,"",'Ark1'!AF2492)</f>
        <v/>
      </c>
      <c r="L1056" s="268" t="str">
        <f>+IF(H1056=0,"",'Ark1'!T2492)</f>
        <v/>
      </c>
      <c r="M1056" s="267" t="str">
        <f>+IF(H1056=0,"",'Ark1'!U2492)</f>
        <v/>
      </c>
      <c r="N1056" s="267"/>
      <c r="O1056" s="269" t="str">
        <f>+IF(H1056=0,"",'Ark1'!W2492)</f>
        <v/>
      </c>
      <c r="P1056" s="269" t="str">
        <f>+IF(H1056=0,"",'Ark1'!X2492)</f>
        <v/>
      </c>
      <c r="Q1056" s="269" t="str">
        <f>+IF(H1056=0,"",'Ark1'!AG2492)</f>
        <v/>
      </c>
      <c r="R1056" s="269" t="str">
        <f>+IF(H1056=0,"",'Ark1'!AH2492)</f>
        <v/>
      </c>
      <c r="S1056" s="269"/>
      <c r="T1056" s="269"/>
      <c r="U1056" s="269" t="str">
        <f>+IF(H1056=0,"",'Ark1'!Y2492)</f>
        <v/>
      </c>
      <c r="V1056" s="268" t="str">
        <f>+IF(H1056=0,"",'Ark1'!AA2492)</f>
        <v/>
      </c>
      <c r="W1056" s="269" t="str">
        <f t="shared" si="87"/>
        <v/>
      </c>
      <c r="X1056" s="269" t="str">
        <f t="shared" si="88"/>
        <v/>
      </c>
      <c r="Y1056" s="267" t="str">
        <f t="shared" si="89"/>
        <v/>
      </c>
      <c r="Z1056" s="324"/>
    </row>
    <row r="1057" spans="1:66">
      <c r="A1057" s="324"/>
      <c r="B1057" s="323">
        <f>+'Ark1'!C2493</f>
        <v>0</v>
      </c>
      <c r="C1057" s="266">
        <f>+'Ark1'!L2493</f>
        <v>0</v>
      </c>
      <c r="D1057" s="266" t="s">
        <v>37</v>
      </c>
      <c r="E1057" s="266">
        <f>+'Ark1'!AP2493</f>
        <v>0</v>
      </c>
      <c r="F1057" s="274" t="e">
        <f>VLOOKUP(E1057,RNR!$D$2:$E$38,2)</f>
        <v>#N/A</v>
      </c>
      <c r="G1057" s="266" t="str">
        <f>+IF(H1057=0,"",'Ark1'!Q2493)</f>
        <v/>
      </c>
      <c r="H1057" s="266">
        <f>+'Ark1'!R2493</f>
        <v>0</v>
      </c>
      <c r="I1057" s="267" t="str">
        <f>+IF(H1057=0,"",'Ark1'!AE2493)</f>
        <v/>
      </c>
      <c r="J1057" s="267"/>
      <c r="K1057" s="267" t="str">
        <f>+IF(H1057=0,"",'Ark1'!AF2493)</f>
        <v/>
      </c>
      <c r="L1057" s="268" t="str">
        <f>+IF(H1057=0,"",'Ark1'!T2493)</f>
        <v/>
      </c>
      <c r="M1057" s="267" t="str">
        <f>+IF(H1057=0,"",'Ark1'!U2493)</f>
        <v/>
      </c>
      <c r="N1057" s="267"/>
      <c r="O1057" s="269" t="str">
        <f>+IF(H1057=0,"",'Ark1'!W2493)</f>
        <v/>
      </c>
      <c r="P1057" s="269" t="str">
        <f>+IF(H1057=0,"",'Ark1'!X2493)</f>
        <v/>
      </c>
      <c r="Q1057" s="269" t="str">
        <f>+IF(H1057=0,"",'Ark1'!AG2493)</f>
        <v/>
      </c>
      <c r="R1057" s="269" t="str">
        <f>+IF(H1057=0,"",'Ark1'!AH2493)</f>
        <v/>
      </c>
      <c r="S1057" s="269"/>
      <c r="T1057" s="269"/>
      <c r="U1057" s="269" t="str">
        <f>+IF(H1057=0,"",'Ark1'!Y2493)</f>
        <v/>
      </c>
      <c r="V1057" s="268" t="str">
        <f>+IF(H1057=0,"",'Ark1'!AA2493)</f>
        <v/>
      </c>
      <c r="W1057" s="269" t="str">
        <f t="shared" si="87"/>
        <v/>
      </c>
      <c r="X1057" s="269" t="str">
        <f t="shared" si="88"/>
        <v/>
      </c>
      <c r="Y1057" s="267" t="str">
        <f t="shared" si="89"/>
        <v/>
      </c>
      <c r="Z1057" s="324"/>
    </row>
    <row r="1058" spans="1:66">
      <c r="A1058" s="324"/>
      <c r="B1058" s="323">
        <f>+'Ark1'!C2494</f>
        <v>0</v>
      </c>
      <c r="C1058" s="266">
        <f>+'Ark1'!L2494</f>
        <v>0</v>
      </c>
      <c r="D1058" s="266" t="s">
        <v>37</v>
      </c>
      <c r="E1058" s="266">
        <f>+'Ark1'!AP2494</f>
        <v>0</v>
      </c>
      <c r="F1058" s="274" t="e">
        <f>VLOOKUP(E1058,RNR!$D$2:$E$38,2)</f>
        <v>#N/A</v>
      </c>
      <c r="G1058" s="266" t="str">
        <f>+IF(H1058=0,"",'Ark1'!Q2494)</f>
        <v/>
      </c>
      <c r="H1058" s="266">
        <f>+'Ark1'!R2494</f>
        <v>0</v>
      </c>
      <c r="I1058" s="267" t="str">
        <f>+IF(H1058=0,"",'Ark1'!AE2494)</f>
        <v/>
      </c>
      <c r="J1058" s="267"/>
      <c r="K1058" s="267" t="str">
        <f>+IF(H1058=0,"",'Ark1'!AF2494)</f>
        <v/>
      </c>
      <c r="L1058" s="268" t="str">
        <f>+IF(H1058=0,"",'Ark1'!T2494)</f>
        <v/>
      </c>
      <c r="M1058" s="267" t="str">
        <f>+IF(H1058=0,"",'Ark1'!U2494)</f>
        <v/>
      </c>
      <c r="N1058" s="267"/>
      <c r="O1058" s="269" t="str">
        <f>+IF(H1058=0,"",'Ark1'!W2494)</f>
        <v/>
      </c>
      <c r="P1058" s="269" t="str">
        <f>+IF(H1058=0,"",'Ark1'!X2494)</f>
        <v/>
      </c>
      <c r="Q1058" s="269" t="str">
        <f>+IF(H1058=0,"",'Ark1'!AG2494)</f>
        <v/>
      </c>
      <c r="R1058" s="269" t="str">
        <f>+IF(H1058=0,"",'Ark1'!AH2494)</f>
        <v/>
      </c>
      <c r="S1058" s="269"/>
      <c r="T1058" s="269"/>
      <c r="U1058" s="269" t="str">
        <f>+IF(H1058=0,"",'Ark1'!Y2494)</f>
        <v/>
      </c>
      <c r="V1058" s="268" t="str">
        <f>+IF(H1058=0,"",'Ark1'!AA2494)</f>
        <v/>
      </c>
      <c r="W1058" s="269" t="str">
        <f t="shared" si="87"/>
        <v/>
      </c>
      <c r="X1058" s="269" t="str">
        <f t="shared" si="88"/>
        <v/>
      </c>
      <c r="Y1058" s="267" t="str">
        <f t="shared" si="89"/>
        <v/>
      </c>
      <c r="Z1058" s="324"/>
    </row>
    <row r="1059" spans="1:66">
      <c r="A1059" s="324"/>
      <c r="B1059" s="323">
        <f>+'Ark1'!C2495</f>
        <v>0</v>
      </c>
      <c r="C1059" s="266">
        <f>+'Ark1'!L2495</f>
        <v>0</v>
      </c>
      <c r="D1059" s="266" t="s">
        <v>37</v>
      </c>
      <c r="E1059" s="266">
        <f>+'Ark1'!AP2495</f>
        <v>0</v>
      </c>
      <c r="F1059" s="274" t="e">
        <f>VLOOKUP(E1059,RNR!$D$2:$E$38,2)</f>
        <v>#N/A</v>
      </c>
      <c r="G1059" s="266" t="str">
        <f>+IF(H1059=0,"",'Ark1'!Q2495)</f>
        <v/>
      </c>
      <c r="H1059" s="266">
        <f>+'Ark1'!R2495</f>
        <v>0</v>
      </c>
      <c r="I1059" s="267" t="str">
        <f>+IF(H1059=0,"",'Ark1'!AE2495)</f>
        <v/>
      </c>
      <c r="J1059" s="267"/>
      <c r="K1059" s="267" t="str">
        <f>+IF(H1059=0,"",'Ark1'!AF2495)</f>
        <v/>
      </c>
      <c r="L1059" s="268" t="str">
        <f>+IF(H1059=0,"",'Ark1'!T2495)</f>
        <v/>
      </c>
      <c r="M1059" s="267" t="str">
        <f>+IF(H1059=0,"",'Ark1'!U2495)</f>
        <v/>
      </c>
      <c r="N1059" s="267"/>
      <c r="O1059" s="269" t="str">
        <f>+IF(H1059=0,"",'Ark1'!W2495)</f>
        <v/>
      </c>
      <c r="P1059" s="269" t="str">
        <f>+IF(H1059=0,"",'Ark1'!X2495)</f>
        <v/>
      </c>
      <c r="Q1059" s="269" t="str">
        <f>+IF(H1059=0,"",'Ark1'!AG2495)</f>
        <v/>
      </c>
      <c r="R1059" s="269" t="str">
        <f>+IF(H1059=0,"",'Ark1'!AH2495)</f>
        <v/>
      </c>
      <c r="S1059" s="269"/>
      <c r="T1059" s="269"/>
      <c r="U1059" s="269" t="str">
        <f>+IF(H1059=0,"",'Ark1'!Y2495)</f>
        <v/>
      </c>
      <c r="V1059" s="268" t="str">
        <f>+IF(H1059=0,"",'Ark1'!AA2495)</f>
        <v/>
      </c>
      <c r="W1059" s="269" t="str">
        <f t="shared" si="87"/>
        <v/>
      </c>
      <c r="X1059" s="269" t="str">
        <f t="shared" si="88"/>
        <v/>
      </c>
      <c r="Y1059" s="267" t="str">
        <f t="shared" si="89"/>
        <v/>
      </c>
      <c r="Z1059" s="324"/>
    </row>
    <row r="1060" spans="1:66">
      <c r="A1060" s="324"/>
      <c r="B1060" s="323">
        <f>+'Ark1'!C2496</f>
        <v>0</v>
      </c>
      <c r="C1060" s="266">
        <f>+'Ark1'!L2496</f>
        <v>0</v>
      </c>
      <c r="D1060" s="266" t="s">
        <v>37</v>
      </c>
      <c r="E1060" s="266">
        <f>+'Ark1'!AP2496</f>
        <v>0</v>
      </c>
      <c r="F1060" s="274" t="e">
        <f>VLOOKUP(E1060,RNR!$D$2:$E$38,2)</f>
        <v>#N/A</v>
      </c>
      <c r="G1060" s="266" t="str">
        <f>+IF(H1060=0,"",'Ark1'!Q2496)</f>
        <v/>
      </c>
      <c r="H1060" s="266">
        <f>+'Ark1'!R2496</f>
        <v>0</v>
      </c>
      <c r="I1060" s="267" t="str">
        <f>+IF(H1060=0,"",'Ark1'!AE2496)</f>
        <v/>
      </c>
      <c r="J1060" s="267"/>
      <c r="K1060" s="267" t="str">
        <f>+IF(H1060=0,"",'Ark1'!AF2496)</f>
        <v/>
      </c>
      <c r="L1060" s="268" t="str">
        <f>+IF(H1060=0,"",'Ark1'!T2496)</f>
        <v/>
      </c>
      <c r="M1060" s="267" t="str">
        <f>+IF(H1060=0,"",'Ark1'!U2496)</f>
        <v/>
      </c>
      <c r="N1060" s="267"/>
      <c r="O1060" s="269" t="str">
        <f>+IF(H1060=0,"",'Ark1'!W2496)</f>
        <v/>
      </c>
      <c r="P1060" s="269" t="str">
        <f>+IF(H1060=0,"",'Ark1'!X2496)</f>
        <v/>
      </c>
      <c r="Q1060" s="269" t="str">
        <f>+IF(H1060=0,"",'Ark1'!AG2496)</f>
        <v/>
      </c>
      <c r="R1060" s="269" t="str">
        <f>+IF(H1060=0,"",'Ark1'!AH2496)</f>
        <v/>
      </c>
      <c r="S1060" s="269"/>
      <c r="T1060" s="269"/>
      <c r="U1060" s="269" t="str">
        <f>+IF(H1060=0,"",'Ark1'!Y2496)</f>
        <v/>
      </c>
      <c r="V1060" s="268" t="str">
        <f>+IF(H1060=0,"",'Ark1'!AA2496)</f>
        <v/>
      </c>
      <c r="W1060" s="269" t="str">
        <f t="shared" si="87"/>
        <v/>
      </c>
      <c r="X1060" s="269" t="str">
        <f t="shared" si="88"/>
        <v/>
      </c>
      <c r="Y1060" s="267" t="str">
        <f t="shared" si="89"/>
        <v/>
      </c>
      <c r="Z1060" s="324"/>
    </row>
    <row r="1061" spans="1:66">
      <c r="A1061" s="324"/>
      <c r="B1061" s="323">
        <f>+'Ark1'!C2497</f>
        <v>0</v>
      </c>
      <c r="C1061" s="266">
        <f>+'Ark1'!L2497</f>
        <v>0</v>
      </c>
      <c r="D1061" s="266" t="s">
        <v>37</v>
      </c>
      <c r="E1061" s="266">
        <f>+'Ark1'!AP2497</f>
        <v>0</v>
      </c>
      <c r="F1061" s="274" t="e">
        <f>VLOOKUP(E1061,RNR!$D$2:$E$38,2)</f>
        <v>#N/A</v>
      </c>
      <c r="G1061" s="266" t="str">
        <f>+IF(H1061=0,"",'Ark1'!Q2497)</f>
        <v/>
      </c>
      <c r="H1061" s="266">
        <f>+'Ark1'!R2497</f>
        <v>0</v>
      </c>
      <c r="I1061" s="267" t="str">
        <f>+IF(H1061=0,"",'Ark1'!AE2497)</f>
        <v/>
      </c>
      <c r="J1061" s="267"/>
      <c r="K1061" s="267" t="str">
        <f>+IF(H1061=0,"",'Ark1'!AF2497)</f>
        <v/>
      </c>
      <c r="L1061" s="268" t="str">
        <f>+IF(H1061=0,"",'Ark1'!T2497)</f>
        <v/>
      </c>
      <c r="M1061" s="267" t="str">
        <f>+IF(H1061=0,"",'Ark1'!U2497)</f>
        <v/>
      </c>
      <c r="N1061" s="267"/>
      <c r="O1061" s="269" t="str">
        <f>+IF(H1061=0,"",'Ark1'!W2497)</f>
        <v/>
      </c>
      <c r="P1061" s="269" t="str">
        <f>+IF(H1061=0,"",'Ark1'!X2497)</f>
        <v/>
      </c>
      <c r="Q1061" s="269" t="str">
        <f>+IF(H1061=0,"",'Ark1'!AG2497)</f>
        <v/>
      </c>
      <c r="R1061" s="269" t="str">
        <f>+IF(H1061=0,"",'Ark1'!AH2497)</f>
        <v/>
      </c>
      <c r="S1061" s="269"/>
      <c r="T1061" s="269"/>
      <c r="U1061" s="269" t="str">
        <f>+IF(H1061=0,"",'Ark1'!Y2497)</f>
        <v/>
      </c>
      <c r="V1061" s="268" t="str">
        <f>+IF(H1061=0,"",'Ark1'!AA2497)</f>
        <v/>
      </c>
      <c r="W1061" s="269" t="str">
        <f t="shared" si="87"/>
        <v/>
      </c>
      <c r="X1061" s="269" t="str">
        <f t="shared" si="88"/>
        <v/>
      </c>
      <c r="Y1061" s="267" t="str">
        <f t="shared" si="89"/>
        <v/>
      </c>
      <c r="Z1061" s="324"/>
    </row>
    <row r="1062" spans="1:66">
      <c r="A1062" s="324"/>
      <c r="B1062" s="323">
        <f>+'Ark1'!C2498</f>
        <v>0</v>
      </c>
      <c r="C1062" s="266">
        <f>+'Ark1'!L2498</f>
        <v>0</v>
      </c>
      <c r="D1062" s="266" t="s">
        <v>37</v>
      </c>
      <c r="E1062" s="266">
        <f>+'Ark1'!AP2498</f>
        <v>0</v>
      </c>
      <c r="F1062" s="274" t="e">
        <f>VLOOKUP(E1062,RNR!$D$2:$E$38,2)</f>
        <v>#N/A</v>
      </c>
      <c r="G1062" s="266" t="str">
        <f>+IF(H1062=0,"",'Ark1'!Q2498)</f>
        <v/>
      </c>
      <c r="H1062" s="266">
        <f>+'Ark1'!R2498</f>
        <v>0</v>
      </c>
      <c r="I1062" s="267" t="str">
        <f>+IF(H1062=0,"",'Ark1'!AE2498)</f>
        <v/>
      </c>
      <c r="J1062" s="267"/>
      <c r="K1062" s="267" t="str">
        <f>+IF(H1062=0,"",'Ark1'!AF2498)</f>
        <v/>
      </c>
      <c r="L1062" s="268" t="str">
        <f>+IF(H1062=0,"",'Ark1'!T2498)</f>
        <v/>
      </c>
      <c r="M1062" s="267" t="str">
        <f>+IF(H1062=0,"",'Ark1'!U2498)</f>
        <v/>
      </c>
      <c r="N1062" s="267"/>
      <c r="O1062" s="269" t="str">
        <f>+IF(H1062=0,"",'Ark1'!W2498)</f>
        <v/>
      </c>
      <c r="P1062" s="269" t="str">
        <f>+IF(H1062=0,"",'Ark1'!X2498)</f>
        <v/>
      </c>
      <c r="Q1062" s="269" t="str">
        <f>+IF(H1062=0,"",'Ark1'!AG2498)</f>
        <v/>
      </c>
      <c r="R1062" s="269" t="str">
        <f>+IF(H1062=0,"",'Ark1'!AH2498)</f>
        <v/>
      </c>
      <c r="S1062" s="269"/>
      <c r="T1062" s="269"/>
      <c r="U1062" s="269" t="str">
        <f>+IF(H1062=0,"",'Ark1'!Y2498)</f>
        <v/>
      </c>
      <c r="V1062" s="268" t="str">
        <f>+IF(H1062=0,"",'Ark1'!AA2498)</f>
        <v/>
      </c>
      <c r="W1062" s="269" t="str">
        <f t="shared" si="87"/>
        <v/>
      </c>
      <c r="X1062" s="269" t="str">
        <f t="shared" si="88"/>
        <v/>
      </c>
      <c r="Y1062" s="267" t="str">
        <f t="shared" si="89"/>
        <v/>
      </c>
      <c r="Z1062" s="324"/>
    </row>
    <row r="1063" spans="1:66">
      <c r="A1063" s="324"/>
      <c r="B1063" s="323">
        <f>+'Ark1'!C2499</f>
        <v>0</v>
      </c>
      <c r="C1063" s="266">
        <f>+'Ark1'!L2499</f>
        <v>0</v>
      </c>
      <c r="D1063" s="266" t="s">
        <v>37</v>
      </c>
      <c r="E1063" s="266">
        <f>+'Ark1'!AP2499</f>
        <v>0</v>
      </c>
      <c r="F1063" s="274" t="e">
        <f>VLOOKUP(E1063,RNR!$D$2:$E$38,2)</f>
        <v>#N/A</v>
      </c>
      <c r="G1063" s="266" t="str">
        <f>+IF(H1063=0,"",'Ark1'!Q2499)</f>
        <v/>
      </c>
      <c r="H1063" s="266">
        <f>+'Ark1'!R2499</f>
        <v>0</v>
      </c>
      <c r="I1063" s="267" t="str">
        <f>+IF(H1063=0,"",'Ark1'!AE2499)</f>
        <v/>
      </c>
      <c r="J1063" s="267"/>
      <c r="K1063" s="267" t="str">
        <f>+IF(H1063=0,"",'Ark1'!AF2499)</f>
        <v/>
      </c>
      <c r="L1063" s="268" t="str">
        <f>+IF(H1063=0,"",'Ark1'!T2499)</f>
        <v/>
      </c>
      <c r="M1063" s="267" t="str">
        <f>+IF(H1063=0,"",'Ark1'!U2499)</f>
        <v/>
      </c>
      <c r="N1063" s="267"/>
      <c r="O1063" s="269" t="str">
        <f>+IF(H1063=0,"",'Ark1'!W2499)</f>
        <v/>
      </c>
      <c r="P1063" s="269" t="str">
        <f>+IF(H1063=0,"",'Ark1'!X2499)</f>
        <v/>
      </c>
      <c r="Q1063" s="269" t="str">
        <f>+IF(H1063=0,"",'Ark1'!AG2499)</f>
        <v/>
      </c>
      <c r="R1063" s="269" t="str">
        <f>+IF(H1063=0,"",'Ark1'!AH2499)</f>
        <v/>
      </c>
      <c r="S1063" s="269"/>
      <c r="T1063" s="269"/>
      <c r="U1063" s="269" t="str">
        <f>+IF(H1063=0,"",'Ark1'!Y2499)</f>
        <v/>
      </c>
      <c r="V1063" s="268" t="str">
        <f>+IF(H1063=0,"",'Ark1'!AA2499)</f>
        <v/>
      </c>
      <c r="W1063" s="269" t="str">
        <f t="shared" si="87"/>
        <v/>
      </c>
      <c r="X1063" s="269" t="str">
        <f t="shared" si="88"/>
        <v/>
      </c>
      <c r="Y1063" s="267" t="str">
        <f t="shared" si="89"/>
        <v/>
      </c>
      <c r="Z1063" s="324"/>
    </row>
    <row r="1064" spans="1:66">
      <c r="A1064" s="324"/>
      <c r="B1064" s="323">
        <f>+'Ark1'!C2500</f>
        <v>0</v>
      </c>
      <c r="C1064" s="266">
        <f>+'Ark1'!L2500</f>
        <v>0</v>
      </c>
      <c r="D1064" s="266" t="s">
        <v>37</v>
      </c>
      <c r="E1064" s="266">
        <f>+'Ark1'!AP2500</f>
        <v>0</v>
      </c>
      <c r="F1064" s="274" t="e">
        <f>VLOOKUP(E1064,RNR!$D$2:$E$38,2)</f>
        <v>#N/A</v>
      </c>
      <c r="G1064" s="266" t="str">
        <f>+IF(H1064=0,"",'Ark1'!Q2500)</f>
        <v/>
      </c>
      <c r="H1064" s="266">
        <f>+'Ark1'!R2500</f>
        <v>0</v>
      </c>
      <c r="I1064" s="267" t="str">
        <f>+IF(H1064=0,"",'Ark1'!AE2500)</f>
        <v/>
      </c>
      <c r="J1064" s="267"/>
      <c r="K1064" s="267" t="str">
        <f>+IF(H1064=0,"",'Ark1'!AF2500)</f>
        <v/>
      </c>
      <c r="L1064" s="268" t="str">
        <f>+IF(H1064=0,"",'Ark1'!T2500)</f>
        <v/>
      </c>
      <c r="M1064" s="267" t="str">
        <f>+IF(H1064=0,"",'Ark1'!U2500)</f>
        <v/>
      </c>
      <c r="N1064" s="267"/>
      <c r="O1064" s="269" t="str">
        <f>+IF(H1064=0,"",'Ark1'!W2500)</f>
        <v/>
      </c>
      <c r="P1064" s="269" t="str">
        <f>+IF(H1064=0,"",'Ark1'!X2500)</f>
        <v/>
      </c>
      <c r="Q1064" s="269" t="str">
        <f>+IF(H1064=0,"",'Ark1'!AG2500)</f>
        <v/>
      </c>
      <c r="R1064" s="269" t="str">
        <f>+IF(H1064=0,"",'Ark1'!AH2500)</f>
        <v/>
      </c>
      <c r="S1064" s="269"/>
      <c r="T1064" s="269"/>
      <c r="U1064" s="269" t="str">
        <f>+IF(H1064=0,"",'Ark1'!Y2500)</f>
        <v/>
      </c>
      <c r="V1064" s="268" t="str">
        <f>+IF(H1064=0,"",'Ark1'!AA2500)</f>
        <v/>
      </c>
      <c r="W1064" s="269" t="str">
        <f t="shared" si="87"/>
        <v/>
      </c>
      <c r="X1064" s="269" t="str">
        <f t="shared" si="88"/>
        <v/>
      </c>
      <c r="Y1064" s="267" t="str">
        <f t="shared" si="89"/>
        <v/>
      </c>
      <c r="Z1064" s="324"/>
    </row>
    <row r="1065" spans="1:66">
      <c r="A1065" s="324"/>
      <c r="B1065" s="323">
        <f>+'Ark1'!C2501</f>
        <v>0</v>
      </c>
      <c r="C1065" s="266">
        <f>+'Ark1'!L2501</f>
        <v>0</v>
      </c>
      <c r="D1065" s="266" t="s">
        <v>37</v>
      </c>
      <c r="E1065" s="266">
        <f>+'Ark1'!AP2501</f>
        <v>0</v>
      </c>
      <c r="F1065" s="274" t="e">
        <f>VLOOKUP(E1065,RNR!$D$2:$E$38,2)</f>
        <v>#N/A</v>
      </c>
      <c r="G1065" s="266" t="str">
        <f>+IF(H1065=0,"",'Ark1'!Q2501)</f>
        <v/>
      </c>
      <c r="H1065" s="266">
        <f>+'Ark1'!R2501</f>
        <v>0</v>
      </c>
      <c r="I1065" s="267" t="str">
        <f>+IF(H1065=0,"",'Ark1'!AE2501)</f>
        <v/>
      </c>
      <c r="J1065" s="267"/>
      <c r="K1065" s="267" t="str">
        <f>+IF(H1065=0,"",'Ark1'!AF2501)</f>
        <v/>
      </c>
      <c r="L1065" s="268" t="str">
        <f>+IF(H1065=0,"",'Ark1'!T2501)</f>
        <v/>
      </c>
      <c r="M1065" s="267" t="str">
        <f>+IF(H1065=0,"",'Ark1'!U2501)</f>
        <v/>
      </c>
      <c r="N1065" s="267"/>
      <c r="O1065" s="269" t="str">
        <f>+IF(H1065=0,"",'Ark1'!W2501)</f>
        <v/>
      </c>
      <c r="P1065" s="269" t="str">
        <f>+IF(H1065=0,"",'Ark1'!X2501)</f>
        <v/>
      </c>
      <c r="Q1065" s="269" t="str">
        <f>+IF(H1065=0,"",'Ark1'!AG2501)</f>
        <v/>
      </c>
      <c r="R1065" s="269" t="str">
        <f>+IF(H1065=0,"",'Ark1'!AH2501)</f>
        <v/>
      </c>
      <c r="S1065" s="269"/>
      <c r="T1065" s="269"/>
      <c r="U1065" s="269" t="str">
        <f>+IF(H1065=0,"",'Ark1'!Y2501)</f>
        <v/>
      </c>
      <c r="V1065" s="268" t="str">
        <f>+IF(H1065=0,"",'Ark1'!AA2501)</f>
        <v/>
      </c>
      <c r="W1065" s="269" t="str">
        <f t="shared" si="87"/>
        <v/>
      </c>
      <c r="X1065" s="269" t="str">
        <f t="shared" si="88"/>
        <v/>
      </c>
      <c r="Y1065" s="267" t="str">
        <f t="shared" si="89"/>
        <v/>
      </c>
      <c r="Z1065" s="324"/>
    </row>
    <row r="1066" spans="1:66">
      <c r="A1066" s="324"/>
      <c r="B1066" s="323">
        <f>+'Ark1'!C2502</f>
        <v>0</v>
      </c>
      <c r="C1066" s="266">
        <f>+'Ark1'!L2502</f>
        <v>0</v>
      </c>
      <c r="D1066" s="266" t="s">
        <v>37</v>
      </c>
      <c r="E1066" s="266">
        <f>+'Ark1'!AP2502</f>
        <v>0</v>
      </c>
      <c r="F1066" s="274" t="e">
        <f>VLOOKUP(E1066,RNR!$D$2:$E$38,2)</f>
        <v>#N/A</v>
      </c>
      <c r="G1066" s="266" t="str">
        <f>+IF(H1066=0,"",'Ark1'!Q2502)</f>
        <v/>
      </c>
      <c r="H1066" s="266">
        <f>+'Ark1'!R2502</f>
        <v>0</v>
      </c>
      <c r="I1066" s="267" t="str">
        <f>+IF(H1066=0,"",'Ark1'!AE2502)</f>
        <v/>
      </c>
      <c r="J1066" s="267"/>
      <c r="K1066" s="267" t="str">
        <f>+IF(H1066=0,"",'Ark1'!AF2502)</f>
        <v/>
      </c>
      <c r="L1066" s="268" t="str">
        <f>+IF(H1066=0,"",'Ark1'!T2502)</f>
        <v/>
      </c>
      <c r="M1066" s="267" t="str">
        <f>+IF(H1066=0,"",'Ark1'!U2502)</f>
        <v/>
      </c>
      <c r="N1066" s="267"/>
      <c r="O1066" s="269" t="str">
        <f>+IF(H1066=0,"",'Ark1'!W2502)</f>
        <v/>
      </c>
      <c r="P1066" s="269" t="str">
        <f>+IF(H1066=0,"",'Ark1'!X2502)</f>
        <v/>
      </c>
      <c r="Q1066" s="269" t="str">
        <f>+IF(H1066=0,"",'Ark1'!AG2502)</f>
        <v/>
      </c>
      <c r="R1066" s="269" t="str">
        <f>+IF(H1066=0,"",'Ark1'!AH2502)</f>
        <v/>
      </c>
      <c r="S1066" s="269"/>
      <c r="T1066" s="269"/>
      <c r="U1066" s="269" t="str">
        <f>+IF(H1066=0,"",'Ark1'!Y2502)</f>
        <v/>
      </c>
      <c r="V1066" s="268" t="str">
        <f>+IF(H1066=0,"",'Ark1'!AA2502)</f>
        <v/>
      </c>
      <c r="W1066" s="269" t="str">
        <f t="shared" si="87"/>
        <v/>
      </c>
      <c r="X1066" s="269" t="str">
        <f t="shared" si="88"/>
        <v/>
      </c>
      <c r="Y1066" s="267" t="str">
        <f t="shared" si="89"/>
        <v/>
      </c>
      <c r="Z1066" s="324"/>
    </row>
    <row r="1067" spans="1:66">
      <c r="A1067" s="324"/>
      <c r="B1067" s="323">
        <f>+'Ark1'!C2503</f>
        <v>0</v>
      </c>
      <c r="C1067" s="266">
        <f>+'Ark1'!L2503</f>
        <v>0</v>
      </c>
      <c r="D1067" s="266" t="s">
        <v>37</v>
      </c>
      <c r="E1067" s="266">
        <f>+'Ark1'!AP2503</f>
        <v>0</v>
      </c>
      <c r="F1067" s="274" t="e">
        <f>VLOOKUP(E1067,RNR!$D$2:$E$38,2)</f>
        <v>#N/A</v>
      </c>
      <c r="G1067" s="266" t="str">
        <f>+IF(H1067=0,"",'Ark1'!Q2503)</f>
        <v/>
      </c>
      <c r="H1067" s="266">
        <f>+'Ark1'!R2503</f>
        <v>0</v>
      </c>
      <c r="I1067" s="267" t="str">
        <f>+IF(H1067=0,"",'Ark1'!AE2503)</f>
        <v/>
      </c>
      <c r="J1067" s="267"/>
      <c r="K1067" s="267" t="str">
        <f>+IF(H1067=0,"",'Ark1'!AF2503)</f>
        <v/>
      </c>
      <c r="L1067" s="268" t="str">
        <f>+IF(H1067=0,"",'Ark1'!T2503)</f>
        <v/>
      </c>
      <c r="M1067" s="267" t="str">
        <f>+IF(H1067=0,"",'Ark1'!U2503)</f>
        <v/>
      </c>
      <c r="N1067" s="267"/>
      <c r="O1067" s="269" t="str">
        <f>+IF(H1067=0,"",'Ark1'!W2503)</f>
        <v/>
      </c>
      <c r="P1067" s="269" t="str">
        <f>+IF(H1067=0,"",'Ark1'!X2503)</f>
        <v/>
      </c>
      <c r="Q1067" s="269" t="str">
        <f>+IF(H1067=0,"",'Ark1'!AG2503)</f>
        <v/>
      </c>
      <c r="R1067" s="269" t="str">
        <f>+IF(H1067=0,"",'Ark1'!AH2503)</f>
        <v/>
      </c>
      <c r="S1067" s="269"/>
      <c r="T1067" s="269"/>
      <c r="U1067" s="269" t="str">
        <f>+IF(H1067=0,"",'Ark1'!Y2503)</f>
        <v/>
      </c>
      <c r="V1067" s="268" t="str">
        <f>+IF(H1067=0,"",'Ark1'!AA2503)</f>
        <v/>
      </c>
      <c r="W1067" s="269" t="str">
        <f t="shared" si="87"/>
        <v/>
      </c>
      <c r="X1067" s="269" t="str">
        <f t="shared" si="88"/>
        <v/>
      </c>
      <c r="Y1067" s="267" t="str">
        <f t="shared" si="89"/>
        <v/>
      </c>
      <c r="Z1067" s="324"/>
    </row>
    <row r="1068" spans="1:66">
      <c r="A1068" s="324"/>
      <c r="B1068" s="323">
        <f>+'Ark1'!C2504</f>
        <v>0</v>
      </c>
      <c r="C1068" s="266">
        <f>+'Ark1'!L2504</f>
        <v>0</v>
      </c>
      <c r="D1068" s="266" t="s">
        <v>37</v>
      </c>
      <c r="E1068" s="266">
        <f>+'Ark1'!AP2504</f>
        <v>0</v>
      </c>
      <c r="F1068" s="274" t="e">
        <f>VLOOKUP(E1068,RNR!$D$2:$E$38,2)</f>
        <v>#N/A</v>
      </c>
      <c r="G1068" s="266" t="str">
        <f>+IF(H1068=0,"",'Ark1'!Q2504)</f>
        <v/>
      </c>
      <c r="H1068" s="266">
        <f>+'Ark1'!R2504</f>
        <v>0</v>
      </c>
      <c r="I1068" s="267" t="str">
        <f>+IF(H1068=0,"",'Ark1'!AE2504)</f>
        <v/>
      </c>
      <c r="J1068" s="267"/>
      <c r="K1068" s="267" t="str">
        <f>+IF(H1068=0,"",'Ark1'!AF2504)</f>
        <v/>
      </c>
      <c r="L1068" s="268" t="str">
        <f>+IF(H1068=0,"",'Ark1'!T2504)</f>
        <v/>
      </c>
      <c r="M1068" s="267" t="str">
        <f>+IF(H1068=0,"",'Ark1'!U2504)</f>
        <v/>
      </c>
      <c r="N1068" s="267"/>
      <c r="O1068" s="269" t="str">
        <f>+IF(H1068=0,"",'Ark1'!W2504)</f>
        <v/>
      </c>
      <c r="P1068" s="269" t="str">
        <f>+IF(H1068=0,"",'Ark1'!X2504)</f>
        <v/>
      </c>
      <c r="Q1068" s="269" t="str">
        <f>+IF(H1068=0,"",'Ark1'!AG2504)</f>
        <v/>
      </c>
      <c r="R1068" s="269" t="str">
        <f>+IF(H1068=0,"",'Ark1'!AH2504)</f>
        <v/>
      </c>
      <c r="S1068" s="269"/>
      <c r="T1068" s="269"/>
      <c r="U1068" s="269" t="str">
        <f>+IF(H1068=0,"",'Ark1'!Y2504)</f>
        <v/>
      </c>
      <c r="V1068" s="268" t="str">
        <f>+IF(H1068=0,"",'Ark1'!AA2504)</f>
        <v/>
      </c>
      <c r="W1068" s="269" t="str">
        <f t="shared" si="87"/>
        <v/>
      </c>
      <c r="X1068" s="269" t="str">
        <f t="shared" si="88"/>
        <v/>
      </c>
      <c r="Y1068" s="267" t="str">
        <f t="shared" si="89"/>
        <v/>
      </c>
      <c r="Z1068" s="324"/>
    </row>
    <row r="1069" spans="1:66">
      <c r="A1069" s="324"/>
      <c r="B1069" s="323">
        <f>+'Ark1'!C2505</f>
        <v>0</v>
      </c>
      <c r="C1069" s="266">
        <f>+'Ark1'!L2505</f>
        <v>0</v>
      </c>
      <c r="D1069" s="266" t="s">
        <v>37</v>
      </c>
      <c r="E1069" s="266">
        <f>+'Ark1'!AP2505</f>
        <v>0</v>
      </c>
      <c r="F1069" s="274" t="e">
        <f>VLOOKUP(E1069,RNR!$D$2:$E$38,2)</f>
        <v>#N/A</v>
      </c>
      <c r="G1069" s="266" t="str">
        <f>+IF(H1069=0,"",'Ark1'!Q2505)</f>
        <v/>
      </c>
      <c r="H1069" s="266">
        <f>+'Ark1'!R2505</f>
        <v>0</v>
      </c>
      <c r="I1069" s="267" t="str">
        <f>+IF(H1069=0,"",'Ark1'!AE2505)</f>
        <v/>
      </c>
      <c r="J1069" s="267"/>
      <c r="K1069" s="267" t="str">
        <f>+IF(H1069=0,"",'Ark1'!AF2505)</f>
        <v/>
      </c>
      <c r="L1069" s="268" t="str">
        <f>+IF(H1069=0,"",'Ark1'!T2505)</f>
        <v/>
      </c>
      <c r="M1069" s="267" t="str">
        <f>+IF(H1069=0,"",'Ark1'!U2505)</f>
        <v/>
      </c>
      <c r="N1069" s="267"/>
      <c r="O1069" s="269" t="str">
        <f>+IF(H1069=0,"",'Ark1'!W2505)</f>
        <v/>
      </c>
      <c r="P1069" s="269" t="str">
        <f>+IF(H1069=0,"",'Ark1'!X2505)</f>
        <v/>
      </c>
      <c r="Q1069" s="269" t="str">
        <f>+IF(H1069=0,"",'Ark1'!AG2505)</f>
        <v/>
      </c>
      <c r="R1069" s="269" t="str">
        <f>+IF(H1069=0,"",'Ark1'!AH2505)</f>
        <v/>
      </c>
      <c r="S1069" s="269"/>
      <c r="T1069" s="269"/>
      <c r="U1069" s="269" t="str">
        <f>+IF(H1069=0,"",'Ark1'!Y2505)</f>
        <v/>
      </c>
      <c r="V1069" s="268" t="str">
        <f>+IF(H1069=0,"",'Ark1'!AA2505)</f>
        <v/>
      </c>
      <c r="W1069" s="269" t="str">
        <f t="shared" si="87"/>
        <v/>
      </c>
      <c r="X1069" s="269" t="str">
        <f t="shared" si="88"/>
        <v/>
      </c>
      <c r="Y1069" s="267" t="str">
        <f t="shared" si="89"/>
        <v/>
      </c>
      <c r="Z1069" s="324"/>
    </row>
    <row r="1070" spans="1:66">
      <c r="A1070" s="324"/>
      <c r="B1070" s="323">
        <f>+'Ark1'!C2506</f>
        <v>0</v>
      </c>
      <c r="C1070" s="266">
        <f>+'Ark1'!L2506</f>
        <v>0</v>
      </c>
      <c r="D1070" s="266" t="s">
        <v>37</v>
      </c>
      <c r="E1070" s="266">
        <f>+'Ark1'!AP2506</f>
        <v>0</v>
      </c>
      <c r="F1070" s="274" t="e">
        <f>VLOOKUP(E1070,RNR!$D$2:$E$38,2)</f>
        <v>#N/A</v>
      </c>
      <c r="G1070" s="266" t="str">
        <f>+IF(H1070=0,"",'Ark1'!Q2506)</f>
        <v/>
      </c>
      <c r="H1070" s="266">
        <f>+'Ark1'!R2506</f>
        <v>0</v>
      </c>
      <c r="I1070" s="267" t="str">
        <f>+IF(H1070=0,"",'Ark1'!AE2506)</f>
        <v/>
      </c>
      <c r="J1070" s="267"/>
      <c r="K1070" s="267" t="str">
        <f>+IF(H1070=0,"",'Ark1'!AF2506)</f>
        <v/>
      </c>
      <c r="L1070" s="268" t="str">
        <f>+IF(H1070=0,"",'Ark1'!T2506)</f>
        <v/>
      </c>
      <c r="M1070" s="267" t="str">
        <f>+IF(H1070=0,"",'Ark1'!U2506)</f>
        <v/>
      </c>
      <c r="N1070" s="267"/>
      <c r="O1070" s="269" t="str">
        <f>+IF(H1070=0,"",'Ark1'!W2506)</f>
        <v/>
      </c>
      <c r="P1070" s="269" t="str">
        <f>+IF(H1070=0,"",'Ark1'!X2506)</f>
        <v/>
      </c>
      <c r="Q1070" s="269" t="str">
        <f>+IF(H1070=0,"",'Ark1'!AG2506)</f>
        <v/>
      </c>
      <c r="R1070" s="269" t="str">
        <f>+IF(H1070=0,"",'Ark1'!AH2506)</f>
        <v/>
      </c>
      <c r="S1070" s="269"/>
      <c r="T1070" s="269"/>
      <c r="U1070" s="269" t="str">
        <f>+IF(H1070=0,"",'Ark1'!Y2506)</f>
        <v/>
      </c>
      <c r="V1070" s="268" t="str">
        <f>+IF(H1070=0,"",'Ark1'!AA2506)</f>
        <v/>
      </c>
      <c r="W1070" s="269" t="str">
        <f t="shared" si="87"/>
        <v/>
      </c>
      <c r="X1070" s="269" t="str">
        <f t="shared" si="88"/>
        <v/>
      </c>
      <c r="Y1070" s="267" t="str">
        <f t="shared" si="89"/>
        <v/>
      </c>
      <c r="Z1070" s="324"/>
    </row>
    <row r="1071" spans="1:66" s="28" customFormat="1">
      <c r="A1071" s="324"/>
      <c r="B1071" s="324"/>
      <c r="C1071" s="324"/>
      <c r="D1071" s="324"/>
      <c r="E1071" s="324"/>
      <c r="F1071" s="324"/>
      <c r="G1071" s="324"/>
      <c r="H1071" s="324"/>
      <c r="I1071" s="325"/>
      <c r="J1071" s="325"/>
      <c r="K1071" s="325"/>
      <c r="L1071" s="326"/>
      <c r="M1071" s="325"/>
      <c r="N1071" s="325"/>
      <c r="O1071" s="327"/>
      <c r="P1071" s="327"/>
      <c r="Q1071" s="327"/>
      <c r="R1071" s="327"/>
      <c r="S1071" s="327"/>
      <c r="T1071" s="327"/>
      <c r="U1071" s="327"/>
      <c r="V1071" s="326"/>
      <c r="W1071" s="327"/>
      <c r="X1071" s="327"/>
      <c r="Y1071" s="325"/>
      <c r="Z1071" s="324"/>
      <c r="AD1071" s="27"/>
      <c r="AG1071" s="86"/>
      <c r="AH1071" s="86"/>
      <c r="AI1071" s="86"/>
      <c r="AK1071" s="86"/>
      <c r="AL1071" s="86"/>
      <c r="AM1071" s="86"/>
      <c r="AN1071" s="86"/>
      <c r="AO1071" s="86"/>
      <c r="AP1071" s="86"/>
      <c r="AQ1071" s="86"/>
      <c r="AR1071" s="86"/>
      <c r="AS1071" s="86"/>
      <c r="AT1071" s="86"/>
      <c r="AU1071" s="86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  <c r="BI1071" s="86"/>
      <c r="BJ1071" s="86"/>
      <c r="BK1071" s="86"/>
      <c r="BL1071" s="86"/>
      <c r="BM1071" s="86"/>
      <c r="BN1071" s="86"/>
    </row>
    <row r="1072" spans="1:66" ht="19.8">
      <c r="A1072" s="324"/>
      <c r="B1072" s="324"/>
      <c r="C1072" s="328" t="s">
        <v>0</v>
      </c>
      <c r="D1072" s="329"/>
      <c r="E1072" s="297" t="s">
        <v>38</v>
      </c>
      <c r="F1072" s="324"/>
      <c r="G1072" s="324"/>
      <c r="H1072" s="279">
        <f>SUM(H1074:H1194)</f>
        <v>0</v>
      </c>
      <c r="I1072" s="325"/>
      <c r="J1072" s="324"/>
      <c r="K1072" s="325"/>
      <c r="L1072" s="324"/>
      <c r="M1072" s="324"/>
      <c r="N1072" s="324"/>
      <c r="O1072" s="327"/>
      <c r="P1072" s="327"/>
      <c r="Q1072" s="324"/>
      <c r="R1072" s="327"/>
      <c r="S1072" s="327"/>
      <c r="T1072" s="327"/>
      <c r="U1072" s="327"/>
      <c r="V1072" s="324"/>
      <c r="W1072" s="324"/>
      <c r="X1072" s="327"/>
      <c r="Y1072" s="327"/>
      <c r="Z1072" s="324"/>
      <c r="AA1072" s="249"/>
      <c r="AC1072" s="28"/>
      <c r="AD1072" s="27"/>
      <c r="AE1072" s="250"/>
      <c r="AF1072" s="86"/>
      <c r="AJ1072" s="86"/>
      <c r="BB1072" s="262"/>
    </row>
    <row r="1073" spans="1:54" ht="19.8">
      <c r="A1073" s="324"/>
      <c r="B1073" s="324"/>
      <c r="C1073" s="324"/>
      <c r="D1073" s="324"/>
      <c r="E1073" s="324"/>
      <c r="F1073" s="324"/>
      <c r="G1073" s="324"/>
      <c r="H1073" s="324"/>
      <c r="I1073" s="324"/>
      <c r="J1073" s="324"/>
      <c r="K1073" s="324"/>
      <c r="L1073" s="324"/>
      <c r="M1073" s="324"/>
      <c r="N1073" s="324"/>
      <c r="O1073" s="324"/>
      <c r="P1073" s="324"/>
      <c r="Q1073" s="324"/>
      <c r="R1073" s="324"/>
      <c r="S1073" s="324"/>
      <c r="T1073" s="324"/>
      <c r="U1073" s="324"/>
      <c r="V1073" s="324"/>
      <c r="W1073" s="324"/>
      <c r="X1073" s="324"/>
      <c r="Y1073" s="324"/>
      <c r="Z1073" s="324"/>
      <c r="AA1073" s="249"/>
      <c r="AC1073" s="28"/>
      <c r="AD1073" s="27"/>
      <c r="AE1073" s="250"/>
      <c r="AF1073" s="86"/>
      <c r="AJ1073" s="86"/>
      <c r="BB1073" s="262"/>
    </row>
    <row r="1074" spans="1:54">
      <c r="A1074" s="324"/>
      <c r="B1074" s="323">
        <f>+'Ark1'!C2507</f>
        <v>0</v>
      </c>
      <c r="C1074" s="266">
        <f>+'Ark1'!L2507</f>
        <v>0</v>
      </c>
      <c r="D1074" s="266" t="s">
        <v>38</v>
      </c>
      <c r="E1074" s="266">
        <f>+'Ark1'!AP2507</f>
        <v>0</v>
      </c>
      <c r="F1074" s="274" t="e">
        <f>VLOOKUP(E1074,RNR!$D$2:$E$38,2)</f>
        <v>#N/A</v>
      </c>
      <c r="G1074" s="266" t="str">
        <f>+IF(H1074=0,"",'Ark1'!Q2507)</f>
        <v/>
      </c>
      <c r="H1074" s="266">
        <f>+'Ark1'!R2507</f>
        <v>0</v>
      </c>
      <c r="I1074" s="267" t="str">
        <f>+IF(H1074=0,"",'Ark1'!AE2507)</f>
        <v/>
      </c>
      <c r="J1074" s="267"/>
      <c r="K1074" s="267" t="str">
        <f>+IF(H1074=0,"",'Ark1'!AF2507)</f>
        <v/>
      </c>
      <c r="L1074" s="268" t="str">
        <f>+IF(H1074=0,"",'Ark1'!T2507)</f>
        <v/>
      </c>
      <c r="M1074" s="267" t="str">
        <f>+IF(H1074=0,"",'Ark1'!U2507)</f>
        <v/>
      </c>
      <c r="N1074" s="267"/>
      <c r="O1074" s="269" t="str">
        <f>+IF(H1074=0,"",'Ark1'!W2507)</f>
        <v/>
      </c>
      <c r="P1074" s="269" t="str">
        <f>+IF(H1074=0,"",'Ark1'!X2507)</f>
        <v/>
      </c>
      <c r="Q1074" s="269" t="str">
        <f>+IF(H1074=0,"",'Ark1'!AG2507)</f>
        <v/>
      </c>
      <c r="R1074" s="269" t="str">
        <f>+IF(H1074=0,"",'Ark1'!AH2507)</f>
        <v/>
      </c>
      <c r="S1074" s="269"/>
      <c r="T1074" s="269"/>
      <c r="U1074" s="269" t="str">
        <f>+IF(H1074=0,"",'Ark1'!Y2507)</f>
        <v/>
      </c>
      <c r="V1074" s="268" t="str">
        <f>+IF(H1074=0,"",'Ark1'!AA2507)</f>
        <v/>
      </c>
      <c r="W1074" s="269" t="str">
        <f t="shared" ref="W1074:W1108" si="90">IF(H1074=0,"",1000*M1074/Q1074)</f>
        <v/>
      </c>
      <c r="X1074" s="269" t="str">
        <f t="shared" ref="X1074:X1108" si="91">IF(H1074=0,"",M1074/C1074)</f>
        <v/>
      </c>
      <c r="Y1074" s="267" t="str">
        <f t="shared" ref="Y1074:Y1108" si="92">IF(H1074=0,"",H1074/G1074)</f>
        <v/>
      </c>
      <c r="Z1074" s="324"/>
    </row>
    <row r="1075" spans="1:54">
      <c r="A1075" s="324"/>
      <c r="B1075" s="323">
        <f>+'Ark1'!C2508</f>
        <v>0</v>
      </c>
      <c r="C1075" s="266">
        <f>+'Ark1'!L2508</f>
        <v>0</v>
      </c>
      <c r="D1075" s="266" t="s">
        <v>38</v>
      </c>
      <c r="E1075" s="266">
        <f>+'Ark1'!AP2508</f>
        <v>0</v>
      </c>
      <c r="F1075" s="274" t="e">
        <f>VLOOKUP(E1075,RNR!$D$2:$E$38,2)</f>
        <v>#N/A</v>
      </c>
      <c r="G1075" s="266" t="str">
        <f>+IF(H1075=0,"",'Ark1'!Q2508)</f>
        <v/>
      </c>
      <c r="H1075" s="266">
        <f>+'Ark1'!R2508</f>
        <v>0</v>
      </c>
      <c r="I1075" s="267" t="str">
        <f>+IF(H1075=0,"",'Ark1'!AE2508)</f>
        <v/>
      </c>
      <c r="J1075" s="267"/>
      <c r="K1075" s="267" t="str">
        <f>+IF(H1075=0,"",'Ark1'!AF2508)</f>
        <v/>
      </c>
      <c r="L1075" s="268" t="str">
        <f>+IF(H1075=0,"",'Ark1'!T2508)</f>
        <v/>
      </c>
      <c r="M1075" s="267" t="str">
        <f>+IF(H1075=0,"",'Ark1'!U2508)</f>
        <v/>
      </c>
      <c r="N1075" s="267"/>
      <c r="O1075" s="269" t="str">
        <f>+IF(H1075=0,"",'Ark1'!W2508)</f>
        <v/>
      </c>
      <c r="P1075" s="269" t="str">
        <f>+IF(H1075=0,"",'Ark1'!X2508)</f>
        <v/>
      </c>
      <c r="Q1075" s="269" t="str">
        <f>+IF(H1075=0,"",'Ark1'!AG2508)</f>
        <v/>
      </c>
      <c r="R1075" s="269" t="str">
        <f>+IF(H1075=0,"",'Ark1'!AH2508)</f>
        <v/>
      </c>
      <c r="S1075" s="269"/>
      <c r="T1075" s="269"/>
      <c r="U1075" s="269" t="str">
        <f>+IF(H1075=0,"",'Ark1'!Y2508)</f>
        <v/>
      </c>
      <c r="V1075" s="268" t="str">
        <f>+IF(H1075=0,"",'Ark1'!AA2508)</f>
        <v/>
      </c>
      <c r="W1075" s="269" t="str">
        <f t="shared" si="90"/>
        <v/>
      </c>
      <c r="X1075" s="269" t="str">
        <f t="shared" si="91"/>
        <v/>
      </c>
      <c r="Y1075" s="267" t="str">
        <f t="shared" si="92"/>
        <v/>
      </c>
      <c r="Z1075" s="324"/>
    </row>
    <row r="1076" spans="1:54">
      <c r="A1076" s="324"/>
      <c r="B1076" s="323">
        <f>+'Ark1'!C2509</f>
        <v>0</v>
      </c>
      <c r="C1076" s="266">
        <f>+'Ark1'!L2509</f>
        <v>0</v>
      </c>
      <c r="D1076" s="266" t="s">
        <v>38</v>
      </c>
      <c r="E1076" s="266">
        <f>+'Ark1'!AP2509</f>
        <v>0</v>
      </c>
      <c r="F1076" s="274" t="e">
        <f>VLOOKUP(E1076,RNR!$D$2:$E$38,2)</f>
        <v>#N/A</v>
      </c>
      <c r="G1076" s="266" t="str">
        <f>+IF(H1076=0,"",'Ark1'!Q2509)</f>
        <v/>
      </c>
      <c r="H1076" s="266">
        <f>+'Ark1'!R2509</f>
        <v>0</v>
      </c>
      <c r="I1076" s="267" t="str">
        <f>+IF(H1076=0,"",'Ark1'!AE2509)</f>
        <v/>
      </c>
      <c r="J1076" s="267"/>
      <c r="K1076" s="267" t="str">
        <f>+IF(H1076=0,"",'Ark1'!AF2509)</f>
        <v/>
      </c>
      <c r="L1076" s="268" t="str">
        <f>+IF(H1076=0,"",'Ark1'!T2509)</f>
        <v/>
      </c>
      <c r="M1076" s="267" t="str">
        <f>+IF(H1076=0,"",'Ark1'!U2509)</f>
        <v/>
      </c>
      <c r="N1076" s="267"/>
      <c r="O1076" s="269" t="str">
        <f>+IF(H1076=0,"",'Ark1'!W2509)</f>
        <v/>
      </c>
      <c r="P1076" s="269" t="str">
        <f>+IF(H1076=0,"",'Ark1'!X2509)</f>
        <v/>
      </c>
      <c r="Q1076" s="269" t="str">
        <f>+IF(H1076=0,"",'Ark1'!AG2509)</f>
        <v/>
      </c>
      <c r="R1076" s="269" t="str">
        <f>+IF(H1076=0,"",'Ark1'!AH2509)</f>
        <v/>
      </c>
      <c r="S1076" s="269"/>
      <c r="T1076" s="269"/>
      <c r="U1076" s="269" t="str">
        <f>+IF(H1076=0,"",'Ark1'!Y2509)</f>
        <v/>
      </c>
      <c r="V1076" s="268" t="str">
        <f>+IF(H1076=0,"",'Ark1'!AA2509)</f>
        <v/>
      </c>
      <c r="W1076" s="269" t="str">
        <f t="shared" si="90"/>
        <v/>
      </c>
      <c r="X1076" s="269" t="str">
        <f t="shared" si="91"/>
        <v/>
      </c>
      <c r="Y1076" s="267" t="str">
        <f t="shared" si="92"/>
        <v/>
      </c>
      <c r="Z1076" s="324"/>
    </row>
    <row r="1077" spans="1:54">
      <c r="A1077" s="324"/>
      <c r="B1077" s="323">
        <f>+'Ark1'!C2510</f>
        <v>0</v>
      </c>
      <c r="C1077" s="266">
        <f>+'Ark1'!L2510</f>
        <v>0</v>
      </c>
      <c r="D1077" s="266" t="s">
        <v>38</v>
      </c>
      <c r="E1077" s="266">
        <f>+'Ark1'!AP2510</f>
        <v>0</v>
      </c>
      <c r="F1077" s="274" t="e">
        <f>VLOOKUP(E1077,RNR!$D$2:$E$38,2)</f>
        <v>#N/A</v>
      </c>
      <c r="G1077" s="266" t="str">
        <f>+IF(H1077=0,"",'Ark1'!Q2510)</f>
        <v/>
      </c>
      <c r="H1077" s="266">
        <f>+'Ark1'!R2510</f>
        <v>0</v>
      </c>
      <c r="I1077" s="267" t="str">
        <f>+IF(H1077=0,"",'Ark1'!AE2510)</f>
        <v/>
      </c>
      <c r="J1077" s="267"/>
      <c r="K1077" s="267" t="str">
        <f>+IF(H1077=0,"",'Ark1'!AF2510)</f>
        <v/>
      </c>
      <c r="L1077" s="268" t="str">
        <f>+IF(H1077=0,"",'Ark1'!T2510)</f>
        <v/>
      </c>
      <c r="M1077" s="267" t="str">
        <f>+IF(H1077=0,"",'Ark1'!U2510)</f>
        <v/>
      </c>
      <c r="N1077" s="267"/>
      <c r="O1077" s="269" t="str">
        <f>+IF(H1077=0,"",'Ark1'!W2510)</f>
        <v/>
      </c>
      <c r="P1077" s="269" t="str">
        <f>+IF(H1077=0,"",'Ark1'!X2510)</f>
        <v/>
      </c>
      <c r="Q1077" s="269" t="str">
        <f>+IF(H1077=0,"",'Ark1'!AG2510)</f>
        <v/>
      </c>
      <c r="R1077" s="269" t="str">
        <f>+IF(H1077=0,"",'Ark1'!AH2510)</f>
        <v/>
      </c>
      <c r="S1077" s="269"/>
      <c r="T1077" s="269"/>
      <c r="U1077" s="269" t="str">
        <f>+IF(H1077=0,"",'Ark1'!Y2510)</f>
        <v/>
      </c>
      <c r="V1077" s="268" t="str">
        <f>+IF(H1077=0,"",'Ark1'!AA2510)</f>
        <v/>
      </c>
      <c r="W1077" s="269" t="str">
        <f t="shared" si="90"/>
        <v/>
      </c>
      <c r="X1077" s="269" t="str">
        <f t="shared" si="91"/>
        <v/>
      </c>
      <c r="Y1077" s="267" t="str">
        <f t="shared" si="92"/>
        <v/>
      </c>
      <c r="Z1077" s="324"/>
    </row>
    <row r="1078" spans="1:54">
      <c r="A1078" s="324"/>
      <c r="B1078" s="323">
        <f>+'Ark1'!C2511</f>
        <v>0</v>
      </c>
      <c r="C1078" s="266">
        <f>+'Ark1'!L2511</f>
        <v>0</v>
      </c>
      <c r="D1078" s="266" t="s">
        <v>38</v>
      </c>
      <c r="E1078" s="266">
        <f>+'Ark1'!AP2511</f>
        <v>0</v>
      </c>
      <c r="F1078" s="274" t="e">
        <f>VLOOKUP(E1078,RNR!$D$2:$E$38,2)</f>
        <v>#N/A</v>
      </c>
      <c r="G1078" s="266" t="str">
        <f>+IF(H1078=0,"",'Ark1'!Q2511)</f>
        <v/>
      </c>
      <c r="H1078" s="266">
        <f>+'Ark1'!R2511</f>
        <v>0</v>
      </c>
      <c r="I1078" s="267" t="str">
        <f>+IF(H1078=0,"",'Ark1'!AE2511)</f>
        <v/>
      </c>
      <c r="J1078" s="267"/>
      <c r="K1078" s="267" t="str">
        <f>+IF(H1078=0,"",'Ark1'!AF2511)</f>
        <v/>
      </c>
      <c r="L1078" s="268" t="str">
        <f>+IF(H1078=0,"",'Ark1'!T2511)</f>
        <v/>
      </c>
      <c r="M1078" s="267" t="str">
        <f>+IF(H1078=0,"",'Ark1'!U2511)</f>
        <v/>
      </c>
      <c r="N1078" s="267"/>
      <c r="O1078" s="269" t="str">
        <f>+IF(H1078=0,"",'Ark1'!W2511)</f>
        <v/>
      </c>
      <c r="P1078" s="269" t="str">
        <f>+IF(H1078=0,"",'Ark1'!X2511)</f>
        <v/>
      </c>
      <c r="Q1078" s="269" t="str">
        <f>+IF(H1078=0,"",'Ark1'!AG2511)</f>
        <v/>
      </c>
      <c r="R1078" s="269" t="str">
        <f>+IF(H1078=0,"",'Ark1'!AH2511)</f>
        <v/>
      </c>
      <c r="S1078" s="269"/>
      <c r="T1078" s="269"/>
      <c r="U1078" s="269" t="str">
        <f>+IF(H1078=0,"",'Ark1'!Y2511)</f>
        <v/>
      </c>
      <c r="V1078" s="268" t="str">
        <f>+IF(H1078=0,"",'Ark1'!AA2511)</f>
        <v/>
      </c>
      <c r="W1078" s="269" t="str">
        <f t="shared" si="90"/>
        <v/>
      </c>
      <c r="X1078" s="269" t="str">
        <f t="shared" si="91"/>
        <v/>
      </c>
      <c r="Y1078" s="267" t="str">
        <f t="shared" si="92"/>
        <v/>
      </c>
      <c r="Z1078" s="324"/>
    </row>
    <row r="1079" spans="1:54">
      <c r="A1079" s="324"/>
      <c r="B1079" s="323">
        <f>+'Ark1'!C2512</f>
        <v>0</v>
      </c>
      <c r="C1079" s="266">
        <f>+'Ark1'!L2512</f>
        <v>0</v>
      </c>
      <c r="D1079" s="266" t="s">
        <v>38</v>
      </c>
      <c r="E1079" s="266">
        <f>+'Ark1'!AP2512</f>
        <v>0</v>
      </c>
      <c r="F1079" s="274" t="e">
        <f>VLOOKUP(E1079,RNR!$D$2:$E$38,2)</f>
        <v>#N/A</v>
      </c>
      <c r="G1079" s="266" t="str">
        <f>+IF(H1079=0,"",'Ark1'!Q2512)</f>
        <v/>
      </c>
      <c r="H1079" s="266">
        <f>+'Ark1'!R2512</f>
        <v>0</v>
      </c>
      <c r="I1079" s="267" t="str">
        <f>+IF(H1079=0,"",'Ark1'!AE2512)</f>
        <v/>
      </c>
      <c r="J1079" s="267"/>
      <c r="K1079" s="267" t="str">
        <f>+IF(H1079=0,"",'Ark1'!AF2512)</f>
        <v/>
      </c>
      <c r="L1079" s="268" t="str">
        <f>+IF(H1079=0,"",'Ark1'!T2512)</f>
        <v/>
      </c>
      <c r="M1079" s="267" t="str">
        <f>+IF(H1079=0,"",'Ark1'!U2512)</f>
        <v/>
      </c>
      <c r="N1079" s="267"/>
      <c r="O1079" s="269" t="str">
        <f>+IF(H1079=0,"",'Ark1'!W2512)</f>
        <v/>
      </c>
      <c r="P1079" s="269" t="str">
        <f>+IF(H1079=0,"",'Ark1'!X2512)</f>
        <v/>
      </c>
      <c r="Q1079" s="269" t="str">
        <f>+IF(H1079=0,"",'Ark1'!AG2512)</f>
        <v/>
      </c>
      <c r="R1079" s="269" t="str">
        <f>+IF(H1079=0,"",'Ark1'!AH2512)</f>
        <v/>
      </c>
      <c r="S1079" s="269"/>
      <c r="T1079" s="269"/>
      <c r="U1079" s="269" t="str">
        <f>+IF(H1079=0,"",'Ark1'!Y2512)</f>
        <v/>
      </c>
      <c r="V1079" s="268" t="str">
        <f>+IF(H1079=0,"",'Ark1'!AA2512)</f>
        <v/>
      </c>
      <c r="W1079" s="269" t="str">
        <f t="shared" si="90"/>
        <v/>
      </c>
      <c r="X1079" s="269" t="str">
        <f t="shared" si="91"/>
        <v/>
      </c>
      <c r="Y1079" s="267" t="str">
        <f t="shared" si="92"/>
        <v/>
      </c>
      <c r="Z1079" s="324"/>
    </row>
    <row r="1080" spans="1:54">
      <c r="A1080" s="324"/>
      <c r="B1080" s="323">
        <f>+'Ark1'!C2513</f>
        <v>0</v>
      </c>
      <c r="C1080" s="266">
        <f>+'Ark1'!L2513</f>
        <v>0</v>
      </c>
      <c r="D1080" s="266" t="s">
        <v>38</v>
      </c>
      <c r="E1080" s="266">
        <f>+'Ark1'!AP2513</f>
        <v>0</v>
      </c>
      <c r="F1080" s="274" t="e">
        <f>VLOOKUP(E1080,RNR!$D$2:$E$38,2)</f>
        <v>#N/A</v>
      </c>
      <c r="G1080" s="266" t="str">
        <f>+IF(H1080=0,"",'Ark1'!Q2513)</f>
        <v/>
      </c>
      <c r="H1080" s="266">
        <f>+'Ark1'!R2513</f>
        <v>0</v>
      </c>
      <c r="I1080" s="267" t="str">
        <f>+IF(H1080=0,"",'Ark1'!AE2513)</f>
        <v/>
      </c>
      <c r="J1080" s="267"/>
      <c r="K1080" s="267" t="str">
        <f>+IF(H1080=0,"",'Ark1'!AF2513)</f>
        <v/>
      </c>
      <c r="L1080" s="268" t="str">
        <f>+IF(H1080=0,"",'Ark1'!T2513)</f>
        <v/>
      </c>
      <c r="M1080" s="267" t="str">
        <f>+IF(H1080=0,"",'Ark1'!U2513)</f>
        <v/>
      </c>
      <c r="N1080" s="267"/>
      <c r="O1080" s="269" t="str">
        <f>+IF(H1080=0,"",'Ark1'!W2513)</f>
        <v/>
      </c>
      <c r="P1080" s="269" t="str">
        <f>+IF(H1080=0,"",'Ark1'!X2513)</f>
        <v/>
      </c>
      <c r="Q1080" s="269" t="str">
        <f>+IF(H1080=0,"",'Ark1'!AG2513)</f>
        <v/>
      </c>
      <c r="R1080" s="269" t="str">
        <f>+IF(H1080=0,"",'Ark1'!AH2513)</f>
        <v/>
      </c>
      <c r="S1080" s="269"/>
      <c r="T1080" s="269"/>
      <c r="U1080" s="269" t="str">
        <f>+IF(H1080=0,"",'Ark1'!Y2513)</f>
        <v/>
      </c>
      <c r="V1080" s="268" t="str">
        <f>+IF(H1080=0,"",'Ark1'!AA2513)</f>
        <v/>
      </c>
      <c r="W1080" s="269" t="str">
        <f t="shared" si="90"/>
        <v/>
      </c>
      <c r="X1080" s="269" t="str">
        <f t="shared" si="91"/>
        <v/>
      </c>
      <c r="Y1080" s="267" t="str">
        <f t="shared" si="92"/>
        <v/>
      </c>
      <c r="Z1080" s="324"/>
    </row>
    <row r="1081" spans="1:54">
      <c r="A1081" s="324"/>
      <c r="B1081" s="323">
        <f>+'Ark1'!C2514</f>
        <v>0</v>
      </c>
      <c r="C1081" s="266">
        <f>+'Ark1'!L2514</f>
        <v>0</v>
      </c>
      <c r="D1081" s="266" t="s">
        <v>38</v>
      </c>
      <c r="E1081" s="266">
        <f>+'Ark1'!AP2514</f>
        <v>0</v>
      </c>
      <c r="F1081" s="274" t="e">
        <f>VLOOKUP(E1081,RNR!$D$2:$E$38,2)</f>
        <v>#N/A</v>
      </c>
      <c r="G1081" s="266" t="str">
        <f>+IF(H1081=0,"",'Ark1'!Q2514)</f>
        <v/>
      </c>
      <c r="H1081" s="266">
        <f>+'Ark1'!R2514</f>
        <v>0</v>
      </c>
      <c r="I1081" s="267" t="str">
        <f>+IF(H1081=0,"",'Ark1'!AE2514)</f>
        <v/>
      </c>
      <c r="J1081" s="267"/>
      <c r="K1081" s="267" t="str">
        <f>+IF(H1081=0,"",'Ark1'!AF2514)</f>
        <v/>
      </c>
      <c r="L1081" s="268" t="str">
        <f>+IF(H1081=0,"",'Ark1'!T2514)</f>
        <v/>
      </c>
      <c r="M1081" s="267" t="str">
        <f>+IF(H1081=0,"",'Ark1'!U2514)</f>
        <v/>
      </c>
      <c r="N1081" s="267"/>
      <c r="O1081" s="269" t="str">
        <f>+IF(H1081=0,"",'Ark1'!W2514)</f>
        <v/>
      </c>
      <c r="P1081" s="269" t="str">
        <f>+IF(H1081=0,"",'Ark1'!X2514)</f>
        <v/>
      </c>
      <c r="Q1081" s="269" t="str">
        <f>+IF(H1081=0,"",'Ark1'!AG2514)</f>
        <v/>
      </c>
      <c r="R1081" s="269" t="str">
        <f>+IF(H1081=0,"",'Ark1'!AH2514)</f>
        <v/>
      </c>
      <c r="S1081" s="269"/>
      <c r="T1081" s="269"/>
      <c r="U1081" s="269" t="str">
        <f>+IF(H1081=0,"",'Ark1'!Y2514)</f>
        <v/>
      </c>
      <c r="V1081" s="268" t="str">
        <f>+IF(H1081=0,"",'Ark1'!AA2514)</f>
        <v/>
      </c>
      <c r="W1081" s="269" t="str">
        <f t="shared" si="90"/>
        <v/>
      </c>
      <c r="X1081" s="269" t="str">
        <f t="shared" si="91"/>
        <v/>
      </c>
      <c r="Y1081" s="267" t="str">
        <f t="shared" si="92"/>
        <v/>
      </c>
      <c r="Z1081" s="324"/>
    </row>
    <row r="1082" spans="1:54">
      <c r="A1082" s="324"/>
      <c r="B1082" s="323">
        <f>+'Ark1'!C2515</f>
        <v>0</v>
      </c>
      <c r="C1082" s="266">
        <f>+'Ark1'!L2515</f>
        <v>0</v>
      </c>
      <c r="D1082" s="266" t="s">
        <v>38</v>
      </c>
      <c r="E1082" s="266">
        <f>+'Ark1'!AP2515</f>
        <v>0</v>
      </c>
      <c r="F1082" s="274" t="e">
        <f>VLOOKUP(E1082,RNR!$D$2:$E$38,2)</f>
        <v>#N/A</v>
      </c>
      <c r="G1082" s="266" t="str">
        <f>+IF(H1082=0,"",'Ark1'!Q2515)</f>
        <v/>
      </c>
      <c r="H1082" s="266">
        <f>+'Ark1'!R2515</f>
        <v>0</v>
      </c>
      <c r="I1082" s="267" t="str">
        <f>+IF(H1082=0,"",'Ark1'!AE2515)</f>
        <v/>
      </c>
      <c r="J1082" s="267"/>
      <c r="K1082" s="267" t="str">
        <f>+IF(H1082=0,"",'Ark1'!AF2515)</f>
        <v/>
      </c>
      <c r="L1082" s="268" t="str">
        <f>+IF(H1082=0,"",'Ark1'!T2515)</f>
        <v/>
      </c>
      <c r="M1082" s="267" t="str">
        <f>+IF(H1082=0,"",'Ark1'!U2515)</f>
        <v/>
      </c>
      <c r="N1082" s="267"/>
      <c r="O1082" s="269" t="str">
        <f>+IF(H1082=0,"",'Ark1'!W2515)</f>
        <v/>
      </c>
      <c r="P1082" s="269" t="str">
        <f>+IF(H1082=0,"",'Ark1'!X2515)</f>
        <v/>
      </c>
      <c r="Q1082" s="269" t="str">
        <f>+IF(H1082=0,"",'Ark1'!AG2515)</f>
        <v/>
      </c>
      <c r="R1082" s="269" t="str">
        <f>+IF(H1082=0,"",'Ark1'!AH2515)</f>
        <v/>
      </c>
      <c r="S1082" s="269"/>
      <c r="T1082" s="269"/>
      <c r="U1082" s="269" t="str">
        <f>+IF(H1082=0,"",'Ark1'!Y2515)</f>
        <v/>
      </c>
      <c r="V1082" s="268" t="str">
        <f>+IF(H1082=0,"",'Ark1'!AA2515)</f>
        <v/>
      </c>
      <c r="W1082" s="269" t="str">
        <f t="shared" si="90"/>
        <v/>
      </c>
      <c r="X1082" s="269" t="str">
        <f t="shared" si="91"/>
        <v/>
      </c>
      <c r="Y1082" s="267" t="str">
        <f t="shared" si="92"/>
        <v/>
      </c>
      <c r="Z1082" s="324"/>
    </row>
    <row r="1083" spans="1:54">
      <c r="A1083" s="324"/>
      <c r="B1083" s="323">
        <f>+'Ark1'!C2516</f>
        <v>0</v>
      </c>
      <c r="C1083" s="266">
        <f>+'Ark1'!L2516</f>
        <v>0</v>
      </c>
      <c r="D1083" s="266" t="s">
        <v>38</v>
      </c>
      <c r="E1083" s="266">
        <f>+'Ark1'!AP2516</f>
        <v>0</v>
      </c>
      <c r="F1083" s="274" t="e">
        <f>VLOOKUP(E1083,RNR!$D$2:$E$38,2)</f>
        <v>#N/A</v>
      </c>
      <c r="G1083" s="266" t="str">
        <f>+IF(H1083=0,"",'Ark1'!Q2516)</f>
        <v/>
      </c>
      <c r="H1083" s="266">
        <f>+'Ark1'!R2516</f>
        <v>0</v>
      </c>
      <c r="I1083" s="267" t="str">
        <f>+IF(H1083=0,"",'Ark1'!AE2516)</f>
        <v/>
      </c>
      <c r="J1083" s="267"/>
      <c r="K1083" s="267" t="str">
        <f>+IF(H1083=0,"",'Ark1'!AF2516)</f>
        <v/>
      </c>
      <c r="L1083" s="268" t="str">
        <f>+IF(H1083=0,"",'Ark1'!T2516)</f>
        <v/>
      </c>
      <c r="M1083" s="267" t="str">
        <f>+IF(H1083=0,"",'Ark1'!U2516)</f>
        <v/>
      </c>
      <c r="N1083" s="267"/>
      <c r="O1083" s="269" t="str">
        <f>+IF(H1083=0,"",'Ark1'!W2516)</f>
        <v/>
      </c>
      <c r="P1083" s="269" t="str">
        <f>+IF(H1083=0,"",'Ark1'!X2516)</f>
        <v/>
      </c>
      <c r="Q1083" s="269" t="str">
        <f>+IF(H1083=0,"",'Ark1'!AG2516)</f>
        <v/>
      </c>
      <c r="R1083" s="269" t="str">
        <f>+IF(H1083=0,"",'Ark1'!AH2516)</f>
        <v/>
      </c>
      <c r="S1083" s="269"/>
      <c r="T1083" s="269"/>
      <c r="U1083" s="269" t="str">
        <f>+IF(H1083=0,"",'Ark1'!Y2516)</f>
        <v/>
      </c>
      <c r="V1083" s="268" t="str">
        <f>+IF(H1083=0,"",'Ark1'!AA2516)</f>
        <v/>
      </c>
      <c r="W1083" s="269" t="str">
        <f t="shared" si="90"/>
        <v/>
      </c>
      <c r="X1083" s="269" t="str">
        <f t="shared" si="91"/>
        <v/>
      </c>
      <c r="Y1083" s="267" t="str">
        <f t="shared" si="92"/>
        <v/>
      </c>
      <c r="Z1083" s="324"/>
    </row>
    <row r="1084" spans="1:54">
      <c r="A1084" s="324"/>
      <c r="B1084" s="323">
        <f>+'Ark1'!C2517</f>
        <v>0</v>
      </c>
      <c r="C1084" s="266">
        <f>+'Ark1'!L2517</f>
        <v>0</v>
      </c>
      <c r="D1084" s="266" t="s">
        <v>38</v>
      </c>
      <c r="E1084" s="266">
        <f>+'Ark1'!AP2517</f>
        <v>0</v>
      </c>
      <c r="F1084" s="274" t="e">
        <f>VLOOKUP(E1084,RNR!$D$2:$E$38,2)</f>
        <v>#N/A</v>
      </c>
      <c r="G1084" s="266" t="str">
        <f>+IF(H1084=0,"",'Ark1'!Q2517)</f>
        <v/>
      </c>
      <c r="H1084" s="266">
        <f>+'Ark1'!R2517</f>
        <v>0</v>
      </c>
      <c r="I1084" s="267" t="str">
        <f>+IF(H1084=0,"",'Ark1'!AE2517)</f>
        <v/>
      </c>
      <c r="J1084" s="267"/>
      <c r="K1084" s="267" t="str">
        <f>+IF(H1084=0,"",'Ark1'!AF2517)</f>
        <v/>
      </c>
      <c r="L1084" s="268" t="str">
        <f>+IF(H1084=0,"",'Ark1'!T2517)</f>
        <v/>
      </c>
      <c r="M1084" s="267" t="str">
        <f>+IF(H1084=0,"",'Ark1'!U2517)</f>
        <v/>
      </c>
      <c r="N1084" s="267"/>
      <c r="O1084" s="269" t="str">
        <f>+IF(H1084=0,"",'Ark1'!W2517)</f>
        <v/>
      </c>
      <c r="P1084" s="269" t="str">
        <f>+IF(H1084=0,"",'Ark1'!X2517)</f>
        <v/>
      </c>
      <c r="Q1084" s="269" t="str">
        <f>+IF(H1084=0,"",'Ark1'!AG2517)</f>
        <v/>
      </c>
      <c r="R1084" s="269" t="str">
        <f>+IF(H1084=0,"",'Ark1'!AH2517)</f>
        <v/>
      </c>
      <c r="S1084" s="269"/>
      <c r="T1084" s="269"/>
      <c r="U1084" s="269" t="str">
        <f>+IF(H1084=0,"",'Ark1'!Y2517)</f>
        <v/>
      </c>
      <c r="V1084" s="268" t="str">
        <f>+IF(H1084=0,"",'Ark1'!AA2517)</f>
        <v/>
      </c>
      <c r="W1084" s="269" t="str">
        <f t="shared" si="90"/>
        <v/>
      </c>
      <c r="X1084" s="269" t="str">
        <f t="shared" si="91"/>
        <v/>
      </c>
      <c r="Y1084" s="267" t="str">
        <f t="shared" si="92"/>
        <v/>
      </c>
      <c r="Z1084" s="324"/>
    </row>
    <row r="1085" spans="1:54">
      <c r="A1085" s="324"/>
      <c r="B1085" s="323">
        <f>+'Ark1'!C2518</f>
        <v>0</v>
      </c>
      <c r="C1085" s="266">
        <f>+'Ark1'!L2518</f>
        <v>0</v>
      </c>
      <c r="D1085" s="266" t="s">
        <v>38</v>
      </c>
      <c r="E1085" s="266">
        <f>+'Ark1'!AP2518</f>
        <v>0</v>
      </c>
      <c r="F1085" s="274" t="e">
        <f>VLOOKUP(E1085,RNR!$D$2:$E$38,2)</f>
        <v>#N/A</v>
      </c>
      <c r="G1085" s="266" t="str">
        <f>+IF(H1085=0,"",'Ark1'!Q2518)</f>
        <v/>
      </c>
      <c r="H1085" s="266">
        <f>+'Ark1'!R2518</f>
        <v>0</v>
      </c>
      <c r="I1085" s="267" t="str">
        <f>+IF(H1085=0,"",'Ark1'!AE2518)</f>
        <v/>
      </c>
      <c r="J1085" s="267"/>
      <c r="K1085" s="267" t="str">
        <f>+IF(H1085=0,"",'Ark1'!AF2518)</f>
        <v/>
      </c>
      <c r="L1085" s="268" t="str">
        <f>+IF(H1085=0,"",'Ark1'!T2518)</f>
        <v/>
      </c>
      <c r="M1085" s="267" t="str">
        <f>+IF(H1085=0,"",'Ark1'!U2518)</f>
        <v/>
      </c>
      <c r="N1085" s="267"/>
      <c r="O1085" s="269" t="str">
        <f>+IF(H1085=0,"",'Ark1'!W2518)</f>
        <v/>
      </c>
      <c r="P1085" s="269" t="str">
        <f>+IF(H1085=0,"",'Ark1'!X2518)</f>
        <v/>
      </c>
      <c r="Q1085" s="269" t="str">
        <f>+IF(H1085=0,"",'Ark1'!AG2518)</f>
        <v/>
      </c>
      <c r="R1085" s="269" t="str">
        <f>+IF(H1085=0,"",'Ark1'!AH2518)</f>
        <v/>
      </c>
      <c r="S1085" s="269"/>
      <c r="T1085" s="269"/>
      <c r="U1085" s="269" t="str">
        <f>+IF(H1085=0,"",'Ark1'!Y2518)</f>
        <v/>
      </c>
      <c r="V1085" s="268" t="str">
        <f>+IF(H1085=0,"",'Ark1'!AA2518)</f>
        <v/>
      </c>
      <c r="W1085" s="269" t="str">
        <f t="shared" si="90"/>
        <v/>
      </c>
      <c r="X1085" s="269" t="str">
        <f t="shared" si="91"/>
        <v/>
      </c>
      <c r="Y1085" s="267" t="str">
        <f t="shared" si="92"/>
        <v/>
      </c>
      <c r="Z1085" s="324"/>
    </row>
    <row r="1086" spans="1:54">
      <c r="A1086" s="324"/>
      <c r="B1086" s="323">
        <f>+'Ark1'!C2519</f>
        <v>0</v>
      </c>
      <c r="C1086" s="266">
        <f>+'Ark1'!L2519</f>
        <v>0</v>
      </c>
      <c r="D1086" s="266" t="s">
        <v>38</v>
      </c>
      <c r="E1086" s="266">
        <f>+'Ark1'!AP2519</f>
        <v>0</v>
      </c>
      <c r="F1086" s="274" t="e">
        <f>VLOOKUP(E1086,RNR!$D$2:$E$38,2)</f>
        <v>#N/A</v>
      </c>
      <c r="G1086" s="266" t="str">
        <f>+IF(H1086=0,"",'Ark1'!Q2519)</f>
        <v/>
      </c>
      <c r="H1086" s="266">
        <f>+'Ark1'!R2519</f>
        <v>0</v>
      </c>
      <c r="I1086" s="267" t="str">
        <f>+IF(H1086=0,"",'Ark1'!AE2519)</f>
        <v/>
      </c>
      <c r="J1086" s="267"/>
      <c r="K1086" s="267" t="str">
        <f>+IF(H1086=0,"",'Ark1'!AF2519)</f>
        <v/>
      </c>
      <c r="L1086" s="268" t="str">
        <f>+IF(H1086=0,"",'Ark1'!T2519)</f>
        <v/>
      </c>
      <c r="M1086" s="267" t="str">
        <f>+IF(H1086=0,"",'Ark1'!U2519)</f>
        <v/>
      </c>
      <c r="N1086" s="267"/>
      <c r="O1086" s="269" t="str">
        <f>+IF(H1086=0,"",'Ark1'!W2519)</f>
        <v/>
      </c>
      <c r="P1086" s="269" t="str">
        <f>+IF(H1086=0,"",'Ark1'!X2519)</f>
        <v/>
      </c>
      <c r="Q1086" s="269" t="str">
        <f>+IF(H1086=0,"",'Ark1'!AG2519)</f>
        <v/>
      </c>
      <c r="R1086" s="269" t="str">
        <f>+IF(H1086=0,"",'Ark1'!AH2519)</f>
        <v/>
      </c>
      <c r="S1086" s="269"/>
      <c r="T1086" s="269"/>
      <c r="U1086" s="269" t="str">
        <f>+IF(H1086=0,"",'Ark1'!Y2519)</f>
        <v/>
      </c>
      <c r="V1086" s="268" t="str">
        <f>+IF(H1086=0,"",'Ark1'!AA2519)</f>
        <v/>
      </c>
      <c r="W1086" s="269" t="str">
        <f t="shared" si="90"/>
        <v/>
      </c>
      <c r="X1086" s="269" t="str">
        <f t="shared" si="91"/>
        <v/>
      </c>
      <c r="Y1086" s="267" t="str">
        <f t="shared" si="92"/>
        <v/>
      </c>
      <c r="Z1086" s="324"/>
    </row>
    <row r="1087" spans="1:54">
      <c r="A1087" s="324"/>
      <c r="B1087" s="323">
        <f>+'Ark1'!C2520</f>
        <v>0</v>
      </c>
      <c r="C1087" s="266">
        <f>+'Ark1'!L2520</f>
        <v>0</v>
      </c>
      <c r="D1087" s="266" t="s">
        <v>38</v>
      </c>
      <c r="E1087" s="266">
        <f>+'Ark1'!AP2520</f>
        <v>0</v>
      </c>
      <c r="F1087" s="274" t="e">
        <f>VLOOKUP(E1087,RNR!$D$2:$E$38,2)</f>
        <v>#N/A</v>
      </c>
      <c r="G1087" s="266" t="str">
        <f>+IF(H1087=0,"",'Ark1'!Q2520)</f>
        <v/>
      </c>
      <c r="H1087" s="266">
        <f>+'Ark1'!R2520</f>
        <v>0</v>
      </c>
      <c r="I1087" s="267" t="str">
        <f>+IF(H1087=0,"",'Ark1'!AE2520)</f>
        <v/>
      </c>
      <c r="J1087" s="267"/>
      <c r="K1087" s="267" t="str">
        <f>+IF(H1087=0,"",'Ark1'!AF2520)</f>
        <v/>
      </c>
      <c r="L1087" s="268" t="str">
        <f>+IF(H1087=0,"",'Ark1'!T2520)</f>
        <v/>
      </c>
      <c r="M1087" s="267" t="str">
        <f>+IF(H1087=0,"",'Ark1'!U2520)</f>
        <v/>
      </c>
      <c r="N1087" s="267"/>
      <c r="O1087" s="269" t="str">
        <f>+IF(H1087=0,"",'Ark1'!W2520)</f>
        <v/>
      </c>
      <c r="P1087" s="269" t="str">
        <f>+IF(H1087=0,"",'Ark1'!X2520)</f>
        <v/>
      </c>
      <c r="Q1087" s="269" t="str">
        <f>+IF(H1087=0,"",'Ark1'!AG2520)</f>
        <v/>
      </c>
      <c r="R1087" s="269" t="str">
        <f>+IF(H1087=0,"",'Ark1'!AH2520)</f>
        <v/>
      </c>
      <c r="S1087" s="269"/>
      <c r="T1087" s="269"/>
      <c r="U1087" s="269" t="str">
        <f>+IF(H1087=0,"",'Ark1'!Y2520)</f>
        <v/>
      </c>
      <c r="V1087" s="268" t="str">
        <f>+IF(H1087=0,"",'Ark1'!AA2520)</f>
        <v/>
      </c>
      <c r="W1087" s="269" t="str">
        <f t="shared" si="90"/>
        <v/>
      </c>
      <c r="X1087" s="269" t="str">
        <f t="shared" si="91"/>
        <v/>
      </c>
      <c r="Y1087" s="267" t="str">
        <f t="shared" si="92"/>
        <v/>
      </c>
      <c r="Z1087" s="324"/>
    </row>
    <row r="1088" spans="1:54">
      <c r="A1088" s="324"/>
      <c r="B1088" s="323">
        <f>+'Ark1'!C2521</f>
        <v>0</v>
      </c>
      <c r="C1088" s="266">
        <f>+'Ark1'!L2521</f>
        <v>0</v>
      </c>
      <c r="D1088" s="266" t="s">
        <v>38</v>
      </c>
      <c r="E1088" s="266">
        <f>+'Ark1'!AP2521</f>
        <v>0</v>
      </c>
      <c r="F1088" s="274" t="e">
        <f>VLOOKUP(E1088,RNR!$D$2:$E$38,2)</f>
        <v>#N/A</v>
      </c>
      <c r="G1088" s="266" t="str">
        <f>+IF(H1088=0,"",'Ark1'!Q2521)</f>
        <v/>
      </c>
      <c r="H1088" s="266">
        <f>+'Ark1'!R2521</f>
        <v>0</v>
      </c>
      <c r="I1088" s="267" t="str">
        <f>+IF(H1088=0,"",'Ark1'!AE2521)</f>
        <v/>
      </c>
      <c r="J1088" s="267"/>
      <c r="K1088" s="267" t="str">
        <f>+IF(H1088=0,"",'Ark1'!AF2521)</f>
        <v/>
      </c>
      <c r="L1088" s="268" t="str">
        <f>+IF(H1088=0,"",'Ark1'!T2521)</f>
        <v/>
      </c>
      <c r="M1088" s="267" t="str">
        <f>+IF(H1088=0,"",'Ark1'!U2521)</f>
        <v/>
      </c>
      <c r="N1088" s="267"/>
      <c r="O1088" s="269" t="str">
        <f>+IF(H1088=0,"",'Ark1'!W2521)</f>
        <v/>
      </c>
      <c r="P1088" s="269" t="str">
        <f>+IF(H1088=0,"",'Ark1'!X2521)</f>
        <v/>
      </c>
      <c r="Q1088" s="269" t="str">
        <f>+IF(H1088=0,"",'Ark1'!AG2521)</f>
        <v/>
      </c>
      <c r="R1088" s="269" t="str">
        <f>+IF(H1088=0,"",'Ark1'!AH2521)</f>
        <v/>
      </c>
      <c r="S1088" s="269"/>
      <c r="T1088" s="269"/>
      <c r="U1088" s="269" t="str">
        <f>+IF(H1088=0,"",'Ark1'!Y2521)</f>
        <v/>
      </c>
      <c r="V1088" s="268" t="str">
        <f>+IF(H1088=0,"",'Ark1'!AA2521)</f>
        <v/>
      </c>
      <c r="W1088" s="269" t="str">
        <f t="shared" si="90"/>
        <v/>
      </c>
      <c r="X1088" s="269" t="str">
        <f t="shared" si="91"/>
        <v/>
      </c>
      <c r="Y1088" s="267" t="str">
        <f t="shared" si="92"/>
        <v/>
      </c>
      <c r="Z1088" s="324"/>
    </row>
    <row r="1089" spans="1:26">
      <c r="A1089" s="324"/>
      <c r="B1089" s="323">
        <f>+'Ark1'!C2522</f>
        <v>0</v>
      </c>
      <c r="C1089" s="266">
        <f>+'Ark1'!L2522</f>
        <v>0</v>
      </c>
      <c r="D1089" s="266" t="s">
        <v>38</v>
      </c>
      <c r="E1089" s="266">
        <f>+'Ark1'!AP2522</f>
        <v>0</v>
      </c>
      <c r="F1089" s="274" t="e">
        <f>VLOOKUP(E1089,RNR!$D$2:$E$38,2)</f>
        <v>#N/A</v>
      </c>
      <c r="G1089" s="266" t="str">
        <f>+IF(H1089=0,"",'Ark1'!Q2522)</f>
        <v/>
      </c>
      <c r="H1089" s="266">
        <f>+'Ark1'!R2522</f>
        <v>0</v>
      </c>
      <c r="I1089" s="267" t="str">
        <f>+IF(H1089=0,"",'Ark1'!AE2522)</f>
        <v/>
      </c>
      <c r="J1089" s="267"/>
      <c r="K1089" s="267" t="str">
        <f>+IF(H1089=0,"",'Ark1'!AF2522)</f>
        <v/>
      </c>
      <c r="L1089" s="268" t="str">
        <f>+IF(H1089=0,"",'Ark1'!T2522)</f>
        <v/>
      </c>
      <c r="M1089" s="267" t="str">
        <f>+IF(H1089=0,"",'Ark1'!U2522)</f>
        <v/>
      </c>
      <c r="N1089" s="267"/>
      <c r="O1089" s="269" t="str">
        <f>+IF(H1089=0,"",'Ark1'!W2522)</f>
        <v/>
      </c>
      <c r="P1089" s="269" t="str">
        <f>+IF(H1089=0,"",'Ark1'!X2522)</f>
        <v/>
      </c>
      <c r="Q1089" s="269" t="str">
        <f>+IF(H1089=0,"",'Ark1'!AG2522)</f>
        <v/>
      </c>
      <c r="R1089" s="269" t="str">
        <f>+IF(H1089=0,"",'Ark1'!AH2522)</f>
        <v/>
      </c>
      <c r="S1089" s="269"/>
      <c r="T1089" s="269"/>
      <c r="U1089" s="269" t="str">
        <f>+IF(H1089=0,"",'Ark1'!Y2522)</f>
        <v/>
      </c>
      <c r="V1089" s="268" t="str">
        <f>+IF(H1089=0,"",'Ark1'!AA2522)</f>
        <v/>
      </c>
      <c r="W1089" s="269" t="str">
        <f t="shared" si="90"/>
        <v/>
      </c>
      <c r="X1089" s="269" t="str">
        <f t="shared" si="91"/>
        <v/>
      </c>
      <c r="Y1089" s="267" t="str">
        <f t="shared" si="92"/>
        <v/>
      </c>
      <c r="Z1089" s="324"/>
    </row>
    <row r="1090" spans="1:26">
      <c r="A1090" s="324"/>
      <c r="B1090" s="323">
        <f>+'Ark1'!C2523</f>
        <v>0</v>
      </c>
      <c r="C1090" s="266">
        <f>+'Ark1'!L2523</f>
        <v>0</v>
      </c>
      <c r="D1090" s="266" t="s">
        <v>38</v>
      </c>
      <c r="E1090" s="266">
        <f>+'Ark1'!AP2523</f>
        <v>0</v>
      </c>
      <c r="F1090" s="274" t="e">
        <f>VLOOKUP(E1090,RNR!$D$2:$E$38,2)</f>
        <v>#N/A</v>
      </c>
      <c r="G1090" s="266" t="str">
        <f>+IF(H1090=0,"",'Ark1'!Q2523)</f>
        <v/>
      </c>
      <c r="H1090" s="266">
        <f>+'Ark1'!R2523</f>
        <v>0</v>
      </c>
      <c r="I1090" s="267" t="str">
        <f>+IF(H1090=0,"",'Ark1'!AE2523)</f>
        <v/>
      </c>
      <c r="J1090" s="267"/>
      <c r="K1090" s="267" t="str">
        <f>+IF(H1090=0,"",'Ark1'!AF2523)</f>
        <v/>
      </c>
      <c r="L1090" s="268" t="str">
        <f>+IF(H1090=0,"",'Ark1'!T2523)</f>
        <v/>
      </c>
      <c r="M1090" s="267" t="str">
        <f>+IF(H1090=0,"",'Ark1'!U2523)</f>
        <v/>
      </c>
      <c r="N1090" s="267"/>
      <c r="O1090" s="269" t="str">
        <f>+IF(H1090=0,"",'Ark1'!W2523)</f>
        <v/>
      </c>
      <c r="P1090" s="269" t="str">
        <f>+IF(H1090=0,"",'Ark1'!X2523)</f>
        <v/>
      </c>
      <c r="Q1090" s="269" t="str">
        <f>+IF(H1090=0,"",'Ark1'!AG2523)</f>
        <v/>
      </c>
      <c r="R1090" s="269" t="str">
        <f>+IF(H1090=0,"",'Ark1'!AH2523)</f>
        <v/>
      </c>
      <c r="S1090" s="269"/>
      <c r="T1090" s="269"/>
      <c r="U1090" s="269" t="str">
        <f>+IF(H1090=0,"",'Ark1'!Y2523)</f>
        <v/>
      </c>
      <c r="V1090" s="268" t="str">
        <f>+IF(H1090=0,"",'Ark1'!AA2523)</f>
        <v/>
      </c>
      <c r="W1090" s="269" t="str">
        <f t="shared" si="90"/>
        <v/>
      </c>
      <c r="X1090" s="269" t="str">
        <f t="shared" si="91"/>
        <v/>
      </c>
      <c r="Y1090" s="267" t="str">
        <f t="shared" si="92"/>
        <v/>
      </c>
      <c r="Z1090" s="324"/>
    </row>
    <row r="1091" spans="1:26">
      <c r="A1091" s="324"/>
      <c r="B1091" s="323">
        <f>+'Ark1'!C2524</f>
        <v>0</v>
      </c>
      <c r="C1091" s="266">
        <f>+'Ark1'!L2524</f>
        <v>0</v>
      </c>
      <c r="D1091" s="266" t="s">
        <v>38</v>
      </c>
      <c r="E1091" s="266">
        <f>+'Ark1'!AP2524</f>
        <v>0</v>
      </c>
      <c r="F1091" s="274" t="e">
        <f>VLOOKUP(E1091,RNR!$D$2:$E$38,2)</f>
        <v>#N/A</v>
      </c>
      <c r="G1091" s="266" t="str">
        <f>+IF(H1091=0,"",'Ark1'!Q2524)</f>
        <v/>
      </c>
      <c r="H1091" s="266">
        <f>+'Ark1'!R2524</f>
        <v>0</v>
      </c>
      <c r="I1091" s="267" t="str">
        <f>+IF(H1091=0,"",'Ark1'!AE2524)</f>
        <v/>
      </c>
      <c r="J1091" s="267"/>
      <c r="K1091" s="267" t="str">
        <f>+IF(H1091=0,"",'Ark1'!AF2524)</f>
        <v/>
      </c>
      <c r="L1091" s="268" t="str">
        <f>+IF(H1091=0,"",'Ark1'!T2524)</f>
        <v/>
      </c>
      <c r="M1091" s="267" t="str">
        <f>+IF(H1091=0,"",'Ark1'!U2524)</f>
        <v/>
      </c>
      <c r="N1091" s="267"/>
      <c r="O1091" s="269" t="str">
        <f>+IF(H1091=0,"",'Ark1'!W2524)</f>
        <v/>
      </c>
      <c r="P1091" s="269" t="str">
        <f>+IF(H1091=0,"",'Ark1'!X2524)</f>
        <v/>
      </c>
      <c r="Q1091" s="269" t="str">
        <f>+IF(H1091=0,"",'Ark1'!AG2524)</f>
        <v/>
      </c>
      <c r="R1091" s="269" t="str">
        <f>+IF(H1091=0,"",'Ark1'!AH2524)</f>
        <v/>
      </c>
      <c r="S1091" s="269"/>
      <c r="T1091" s="269"/>
      <c r="U1091" s="269" t="str">
        <f>+IF(H1091=0,"",'Ark1'!Y2524)</f>
        <v/>
      </c>
      <c r="V1091" s="268" t="str">
        <f>+IF(H1091=0,"",'Ark1'!AA2524)</f>
        <v/>
      </c>
      <c r="W1091" s="269" t="str">
        <f t="shared" si="90"/>
        <v/>
      </c>
      <c r="X1091" s="269" t="str">
        <f t="shared" si="91"/>
        <v/>
      </c>
      <c r="Y1091" s="267" t="str">
        <f t="shared" si="92"/>
        <v/>
      </c>
      <c r="Z1091" s="324"/>
    </row>
    <row r="1092" spans="1:26">
      <c r="A1092" s="324"/>
      <c r="B1092" s="323">
        <f>+'Ark1'!C2525</f>
        <v>0</v>
      </c>
      <c r="C1092" s="266">
        <f>+'Ark1'!L2525</f>
        <v>0</v>
      </c>
      <c r="D1092" s="266" t="s">
        <v>38</v>
      </c>
      <c r="E1092" s="266">
        <f>+'Ark1'!AP2525</f>
        <v>0</v>
      </c>
      <c r="F1092" s="274" t="e">
        <f>VLOOKUP(E1092,RNR!$D$2:$E$38,2)</f>
        <v>#N/A</v>
      </c>
      <c r="G1092" s="266" t="str">
        <f>+IF(H1092=0,"",'Ark1'!Q2525)</f>
        <v/>
      </c>
      <c r="H1092" s="266">
        <f>+'Ark1'!R2525</f>
        <v>0</v>
      </c>
      <c r="I1092" s="267" t="str">
        <f>+IF(H1092=0,"",'Ark1'!AE2525)</f>
        <v/>
      </c>
      <c r="J1092" s="267"/>
      <c r="K1092" s="267" t="str">
        <f>+IF(H1092=0,"",'Ark1'!AF2525)</f>
        <v/>
      </c>
      <c r="L1092" s="268" t="str">
        <f>+IF(H1092=0,"",'Ark1'!T2525)</f>
        <v/>
      </c>
      <c r="M1092" s="267" t="str">
        <f>+IF(H1092=0,"",'Ark1'!U2525)</f>
        <v/>
      </c>
      <c r="N1092" s="267"/>
      <c r="O1092" s="269" t="str">
        <f>+IF(H1092=0,"",'Ark1'!W2525)</f>
        <v/>
      </c>
      <c r="P1092" s="269" t="str">
        <f>+IF(H1092=0,"",'Ark1'!X2525)</f>
        <v/>
      </c>
      <c r="Q1092" s="269" t="str">
        <f>+IF(H1092=0,"",'Ark1'!AG2525)</f>
        <v/>
      </c>
      <c r="R1092" s="269" t="str">
        <f>+IF(H1092=0,"",'Ark1'!AH2525)</f>
        <v/>
      </c>
      <c r="S1092" s="269"/>
      <c r="T1092" s="269"/>
      <c r="U1092" s="269" t="str">
        <f>+IF(H1092=0,"",'Ark1'!Y2525)</f>
        <v/>
      </c>
      <c r="V1092" s="268" t="str">
        <f>+IF(H1092=0,"",'Ark1'!AA2525)</f>
        <v/>
      </c>
      <c r="W1092" s="269" t="str">
        <f t="shared" si="90"/>
        <v/>
      </c>
      <c r="X1092" s="269" t="str">
        <f t="shared" si="91"/>
        <v/>
      </c>
      <c r="Y1092" s="267" t="str">
        <f t="shared" si="92"/>
        <v/>
      </c>
      <c r="Z1092" s="324"/>
    </row>
    <row r="1093" spans="1:26">
      <c r="A1093" s="324"/>
      <c r="B1093" s="323">
        <f>+'Ark1'!C2526</f>
        <v>0</v>
      </c>
      <c r="C1093" s="266">
        <f>+'Ark1'!L2526</f>
        <v>0</v>
      </c>
      <c r="D1093" s="266" t="s">
        <v>38</v>
      </c>
      <c r="E1093" s="266">
        <f>+'Ark1'!AP2526</f>
        <v>0</v>
      </c>
      <c r="F1093" s="274" t="e">
        <f>VLOOKUP(E1093,RNR!$D$2:$E$38,2)</f>
        <v>#N/A</v>
      </c>
      <c r="G1093" s="266" t="str">
        <f>+IF(H1093=0,"",'Ark1'!Q2526)</f>
        <v/>
      </c>
      <c r="H1093" s="266">
        <f>+'Ark1'!R2526</f>
        <v>0</v>
      </c>
      <c r="I1093" s="267" t="str">
        <f>+IF(H1093=0,"",'Ark1'!AE2526)</f>
        <v/>
      </c>
      <c r="J1093" s="267"/>
      <c r="K1093" s="267" t="str">
        <f>+IF(H1093=0,"",'Ark1'!AF2526)</f>
        <v/>
      </c>
      <c r="L1093" s="268" t="str">
        <f>+IF(H1093=0,"",'Ark1'!T2526)</f>
        <v/>
      </c>
      <c r="M1093" s="267" t="str">
        <f>+IF(H1093=0,"",'Ark1'!U2526)</f>
        <v/>
      </c>
      <c r="N1093" s="267"/>
      <c r="O1093" s="269" t="str">
        <f>+IF(H1093=0,"",'Ark1'!W2526)</f>
        <v/>
      </c>
      <c r="P1093" s="269" t="str">
        <f>+IF(H1093=0,"",'Ark1'!X2526)</f>
        <v/>
      </c>
      <c r="Q1093" s="269" t="str">
        <f>+IF(H1093=0,"",'Ark1'!AG2526)</f>
        <v/>
      </c>
      <c r="R1093" s="269" t="str">
        <f>+IF(H1093=0,"",'Ark1'!AH2526)</f>
        <v/>
      </c>
      <c r="S1093" s="269"/>
      <c r="T1093" s="269"/>
      <c r="U1093" s="269" t="str">
        <f>+IF(H1093=0,"",'Ark1'!Y2526)</f>
        <v/>
      </c>
      <c r="V1093" s="268" t="str">
        <f>+IF(H1093=0,"",'Ark1'!AA2526)</f>
        <v/>
      </c>
      <c r="W1093" s="269" t="str">
        <f t="shared" si="90"/>
        <v/>
      </c>
      <c r="X1093" s="269" t="str">
        <f t="shared" si="91"/>
        <v/>
      </c>
      <c r="Y1093" s="267" t="str">
        <f t="shared" si="92"/>
        <v/>
      </c>
      <c r="Z1093" s="324"/>
    </row>
    <row r="1094" spans="1:26">
      <c r="A1094" s="324"/>
      <c r="B1094" s="323">
        <f>+'Ark1'!C2527</f>
        <v>0</v>
      </c>
      <c r="C1094" s="266">
        <f>+'Ark1'!L2527</f>
        <v>0</v>
      </c>
      <c r="D1094" s="266" t="s">
        <v>38</v>
      </c>
      <c r="E1094" s="266">
        <f>+'Ark1'!AP2527</f>
        <v>0</v>
      </c>
      <c r="F1094" s="274" t="e">
        <f>VLOOKUP(E1094,RNR!$D$2:$E$38,2)</f>
        <v>#N/A</v>
      </c>
      <c r="G1094" s="266" t="str">
        <f>+IF(H1094=0,"",'Ark1'!Q2527)</f>
        <v/>
      </c>
      <c r="H1094" s="266">
        <f>+'Ark1'!R2527</f>
        <v>0</v>
      </c>
      <c r="I1094" s="267" t="str">
        <f>+IF(H1094=0,"",'Ark1'!AE2527)</f>
        <v/>
      </c>
      <c r="J1094" s="267"/>
      <c r="K1094" s="267" t="str">
        <f>+IF(H1094=0,"",'Ark1'!AF2527)</f>
        <v/>
      </c>
      <c r="L1094" s="268" t="str">
        <f>+IF(H1094=0,"",'Ark1'!T2527)</f>
        <v/>
      </c>
      <c r="M1094" s="267" t="str">
        <f>+IF(H1094=0,"",'Ark1'!U2527)</f>
        <v/>
      </c>
      <c r="N1094" s="267"/>
      <c r="O1094" s="269" t="str">
        <f>+IF(H1094=0,"",'Ark1'!W2527)</f>
        <v/>
      </c>
      <c r="P1094" s="269" t="str">
        <f>+IF(H1094=0,"",'Ark1'!X2527)</f>
        <v/>
      </c>
      <c r="Q1094" s="269" t="str">
        <f>+IF(H1094=0,"",'Ark1'!AG2527)</f>
        <v/>
      </c>
      <c r="R1094" s="269" t="str">
        <f>+IF(H1094=0,"",'Ark1'!AH2527)</f>
        <v/>
      </c>
      <c r="S1094" s="269"/>
      <c r="T1094" s="269"/>
      <c r="U1094" s="269" t="str">
        <f>+IF(H1094=0,"",'Ark1'!Y2527)</f>
        <v/>
      </c>
      <c r="V1094" s="268" t="str">
        <f>+IF(H1094=0,"",'Ark1'!AA2527)</f>
        <v/>
      </c>
      <c r="W1094" s="269" t="str">
        <f t="shared" si="90"/>
        <v/>
      </c>
      <c r="X1094" s="269" t="str">
        <f t="shared" si="91"/>
        <v/>
      </c>
      <c r="Y1094" s="267" t="str">
        <f t="shared" si="92"/>
        <v/>
      </c>
      <c r="Z1094" s="324"/>
    </row>
    <row r="1095" spans="1:26">
      <c r="A1095" s="324"/>
      <c r="B1095" s="323">
        <f>+'Ark1'!C2528</f>
        <v>0</v>
      </c>
      <c r="C1095" s="266">
        <f>+'Ark1'!L2528</f>
        <v>0</v>
      </c>
      <c r="D1095" s="266" t="s">
        <v>38</v>
      </c>
      <c r="E1095" s="266">
        <f>+'Ark1'!AP2528</f>
        <v>0</v>
      </c>
      <c r="F1095" s="274" t="e">
        <f>VLOOKUP(E1095,RNR!$D$2:$E$38,2)</f>
        <v>#N/A</v>
      </c>
      <c r="G1095" s="266" t="str">
        <f>+IF(H1095=0,"",'Ark1'!Q2528)</f>
        <v/>
      </c>
      <c r="H1095" s="266">
        <f>+'Ark1'!R2528</f>
        <v>0</v>
      </c>
      <c r="I1095" s="267" t="str">
        <f>+IF(H1095=0,"",'Ark1'!AE2528)</f>
        <v/>
      </c>
      <c r="J1095" s="267"/>
      <c r="K1095" s="267" t="str">
        <f>+IF(H1095=0,"",'Ark1'!AF2528)</f>
        <v/>
      </c>
      <c r="L1095" s="268" t="str">
        <f>+IF(H1095=0,"",'Ark1'!T2528)</f>
        <v/>
      </c>
      <c r="M1095" s="267" t="str">
        <f>+IF(H1095=0,"",'Ark1'!U2528)</f>
        <v/>
      </c>
      <c r="N1095" s="267"/>
      <c r="O1095" s="269" t="str">
        <f>+IF(H1095=0,"",'Ark1'!W2528)</f>
        <v/>
      </c>
      <c r="P1095" s="269" t="str">
        <f>+IF(H1095=0,"",'Ark1'!X2528)</f>
        <v/>
      </c>
      <c r="Q1095" s="269" t="str">
        <f>+IF(H1095=0,"",'Ark1'!AG2528)</f>
        <v/>
      </c>
      <c r="R1095" s="269" t="str">
        <f>+IF(H1095=0,"",'Ark1'!AH2528)</f>
        <v/>
      </c>
      <c r="S1095" s="269"/>
      <c r="T1095" s="269"/>
      <c r="U1095" s="269" t="str">
        <f>+IF(H1095=0,"",'Ark1'!Y2528)</f>
        <v/>
      </c>
      <c r="V1095" s="268" t="str">
        <f>+IF(H1095=0,"",'Ark1'!AA2528)</f>
        <v/>
      </c>
      <c r="W1095" s="269" t="str">
        <f t="shared" si="90"/>
        <v/>
      </c>
      <c r="X1095" s="269" t="str">
        <f t="shared" si="91"/>
        <v/>
      </c>
      <c r="Y1095" s="267" t="str">
        <f t="shared" si="92"/>
        <v/>
      </c>
      <c r="Z1095" s="324"/>
    </row>
    <row r="1096" spans="1:26">
      <c r="A1096" s="324"/>
      <c r="B1096" s="323">
        <f>+'Ark1'!C2529</f>
        <v>0</v>
      </c>
      <c r="C1096" s="266">
        <f>+'Ark1'!L2529</f>
        <v>0</v>
      </c>
      <c r="D1096" s="266" t="s">
        <v>38</v>
      </c>
      <c r="E1096" s="266">
        <f>+'Ark1'!AP2529</f>
        <v>0</v>
      </c>
      <c r="F1096" s="274" t="e">
        <f>VLOOKUP(E1096,RNR!$D$2:$E$38,2)</f>
        <v>#N/A</v>
      </c>
      <c r="G1096" s="266" t="str">
        <f>+IF(H1096=0,"",'Ark1'!Q2529)</f>
        <v/>
      </c>
      <c r="H1096" s="266">
        <f>+'Ark1'!R2529</f>
        <v>0</v>
      </c>
      <c r="I1096" s="267" t="str">
        <f>+IF(H1096=0,"",'Ark1'!AE2529)</f>
        <v/>
      </c>
      <c r="J1096" s="267"/>
      <c r="K1096" s="267" t="str">
        <f>+IF(H1096=0,"",'Ark1'!AF2529)</f>
        <v/>
      </c>
      <c r="L1096" s="268" t="str">
        <f>+IF(H1096=0,"",'Ark1'!T2529)</f>
        <v/>
      </c>
      <c r="M1096" s="267" t="str">
        <f>+IF(H1096=0,"",'Ark1'!U2529)</f>
        <v/>
      </c>
      <c r="N1096" s="267"/>
      <c r="O1096" s="269" t="str">
        <f>+IF(H1096=0,"",'Ark1'!W2529)</f>
        <v/>
      </c>
      <c r="P1096" s="269" t="str">
        <f>+IF(H1096=0,"",'Ark1'!X2529)</f>
        <v/>
      </c>
      <c r="Q1096" s="269" t="str">
        <f>+IF(H1096=0,"",'Ark1'!AG2529)</f>
        <v/>
      </c>
      <c r="R1096" s="269" t="str">
        <f>+IF(H1096=0,"",'Ark1'!AH2529)</f>
        <v/>
      </c>
      <c r="S1096" s="269"/>
      <c r="T1096" s="269"/>
      <c r="U1096" s="269" t="str">
        <f>+IF(H1096=0,"",'Ark1'!Y2529)</f>
        <v/>
      </c>
      <c r="V1096" s="268" t="str">
        <f>+IF(H1096=0,"",'Ark1'!AA2529)</f>
        <v/>
      </c>
      <c r="W1096" s="269" t="str">
        <f t="shared" si="90"/>
        <v/>
      </c>
      <c r="X1096" s="269" t="str">
        <f t="shared" si="91"/>
        <v/>
      </c>
      <c r="Y1096" s="267" t="str">
        <f t="shared" si="92"/>
        <v/>
      </c>
      <c r="Z1096" s="324"/>
    </row>
    <row r="1097" spans="1:26">
      <c r="A1097" s="324"/>
      <c r="B1097" s="323">
        <f>+'Ark1'!C2530</f>
        <v>0</v>
      </c>
      <c r="C1097" s="266">
        <f>+'Ark1'!L2530</f>
        <v>0</v>
      </c>
      <c r="D1097" s="266" t="s">
        <v>38</v>
      </c>
      <c r="E1097" s="266">
        <f>+'Ark1'!AP2530</f>
        <v>0</v>
      </c>
      <c r="F1097" s="274" t="e">
        <f>VLOOKUP(E1097,RNR!$D$2:$E$38,2)</f>
        <v>#N/A</v>
      </c>
      <c r="G1097" s="266" t="str">
        <f>+IF(H1097=0,"",'Ark1'!Q2530)</f>
        <v/>
      </c>
      <c r="H1097" s="266">
        <f>+'Ark1'!R2530</f>
        <v>0</v>
      </c>
      <c r="I1097" s="267" t="str">
        <f>+IF(H1097=0,"",'Ark1'!AE2530)</f>
        <v/>
      </c>
      <c r="J1097" s="267"/>
      <c r="K1097" s="267" t="str">
        <f>+IF(H1097=0,"",'Ark1'!AF2530)</f>
        <v/>
      </c>
      <c r="L1097" s="268" t="str">
        <f>+IF(H1097=0,"",'Ark1'!T2530)</f>
        <v/>
      </c>
      <c r="M1097" s="267" t="str">
        <f>+IF(H1097=0,"",'Ark1'!U2530)</f>
        <v/>
      </c>
      <c r="N1097" s="267"/>
      <c r="O1097" s="269" t="str">
        <f>+IF(H1097=0,"",'Ark1'!W2530)</f>
        <v/>
      </c>
      <c r="P1097" s="269" t="str">
        <f>+IF(H1097=0,"",'Ark1'!X2530)</f>
        <v/>
      </c>
      <c r="Q1097" s="269" t="str">
        <f>+IF(H1097=0,"",'Ark1'!AG2530)</f>
        <v/>
      </c>
      <c r="R1097" s="269" t="str">
        <f>+IF(H1097=0,"",'Ark1'!AH2530)</f>
        <v/>
      </c>
      <c r="S1097" s="269"/>
      <c r="T1097" s="269"/>
      <c r="U1097" s="269" t="str">
        <f>+IF(H1097=0,"",'Ark1'!Y2530)</f>
        <v/>
      </c>
      <c r="V1097" s="268" t="str">
        <f>+IF(H1097=0,"",'Ark1'!AA2530)</f>
        <v/>
      </c>
      <c r="W1097" s="269" t="str">
        <f t="shared" si="90"/>
        <v/>
      </c>
      <c r="X1097" s="269" t="str">
        <f t="shared" si="91"/>
        <v/>
      </c>
      <c r="Y1097" s="267" t="str">
        <f t="shared" si="92"/>
        <v/>
      </c>
      <c r="Z1097" s="324"/>
    </row>
    <row r="1098" spans="1:26">
      <c r="A1098" s="324"/>
      <c r="B1098" s="323">
        <f>+'Ark1'!C2531</f>
        <v>0</v>
      </c>
      <c r="C1098" s="266">
        <f>+'Ark1'!L2531</f>
        <v>0</v>
      </c>
      <c r="D1098" s="266" t="s">
        <v>38</v>
      </c>
      <c r="E1098" s="266">
        <f>+'Ark1'!AP2531</f>
        <v>0</v>
      </c>
      <c r="F1098" s="274" t="e">
        <f>VLOOKUP(E1098,RNR!$D$2:$E$38,2)</f>
        <v>#N/A</v>
      </c>
      <c r="G1098" s="266" t="str">
        <f>+IF(H1098=0,"",'Ark1'!Q2531)</f>
        <v/>
      </c>
      <c r="H1098" s="266">
        <f>+'Ark1'!R2531</f>
        <v>0</v>
      </c>
      <c r="I1098" s="267" t="str">
        <f>+IF(H1098=0,"",'Ark1'!AE2531)</f>
        <v/>
      </c>
      <c r="J1098" s="267"/>
      <c r="K1098" s="267" t="str">
        <f>+IF(H1098=0,"",'Ark1'!AF2531)</f>
        <v/>
      </c>
      <c r="L1098" s="268" t="str">
        <f>+IF(H1098=0,"",'Ark1'!T2531)</f>
        <v/>
      </c>
      <c r="M1098" s="267" t="str">
        <f>+IF(H1098=0,"",'Ark1'!U2531)</f>
        <v/>
      </c>
      <c r="N1098" s="267"/>
      <c r="O1098" s="269" t="str">
        <f>+IF(H1098=0,"",'Ark1'!W2531)</f>
        <v/>
      </c>
      <c r="P1098" s="269" t="str">
        <f>+IF(H1098=0,"",'Ark1'!X2531)</f>
        <v/>
      </c>
      <c r="Q1098" s="269" t="str">
        <f>+IF(H1098=0,"",'Ark1'!AG2531)</f>
        <v/>
      </c>
      <c r="R1098" s="269" t="str">
        <f>+IF(H1098=0,"",'Ark1'!AH2531)</f>
        <v/>
      </c>
      <c r="S1098" s="269"/>
      <c r="T1098" s="269"/>
      <c r="U1098" s="269" t="str">
        <f>+IF(H1098=0,"",'Ark1'!Y2531)</f>
        <v/>
      </c>
      <c r="V1098" s="268" t="str">
        <f>+IF(H1098=0,"",'Ark1'!AA2531)</f>
        <v/>
      </c>
      <c r="W1098" s="269" t="str">
        <f t="shared" si="90"/>
        <v/>
      </c>
      <c r="X1098" s="269" t="str">
        <f t="shared" si="91"/>
        <v/>
      </c>
      <c r="Y1098" s="267" t="str">
        <f t="shared" si="92"/>
        <v/>
      </c>
      <c r="Z1098" s="324"/>
    </row>
    <row r="1099" spans="1:26">
      <c r="A1099" s="324"/>
      <c r="B1099" s="323">
        <f>+'Ark1'!C2532</f>
        <v>0</v>
      </c>
      <c r="C1099" s="266">
        <f>+'Ark1'!L2532</f>
        <v>0</v>
      </c>
      <c r="D1099" s="266" t="s">
        <v>38</v>
      </c>
      <c r="E1099" s="266">
        <f>+'Ark1'!AP2532</f>
        <v>0</v>
      </c>
      <c r="F1099" s="274" t="e">
        <f>VLOOKUP(E1099,RNR!$D$2:$E$38,2)</f>
        <v>#N/A</v>
      </c>
      <c r="G1099" s="266" t="str">
        <f>+IF(H1099=0,"",'Ark1'!Q2532)</f>
        <v/>
      </c>
      <c r="H1099" s="266">
        <f>+'Ark1'!R2532</f>
        <v>0</v>
      </c>
      <c r="I1099" s="267" t="str">
        <f>+IF(H1099=0,"",'Ark1'!AE2532)</f>
        <v/>
      </c>
      <c r="J1099" s="267"/>
      <c r="K1099" s="267" t="str">
        <f>+IF(H1099=0,"",'Ark1'!AF2532)</f>
        <v/>
      </c>
      <c r="L1099" s="268" t="str">
        <f>+IF(H1099=0,"",'Ark1'!T2532)</f>
        <v/>
      </c>
      <c r="M1099" s="267" t="str">
        <f>+IF(H1099=0,"",'Ark1'!U2532)</f>
        <v/>
      </c>
      <c r="N1099" s="267"/>
      <c r="O1099" s="269" t="str">
        <f>+IF(H1099=0,"",'Ark1'!W2532)</f>
        <v/>
      </c>
      <c r="P1099" s="269" t="str">
        <f>+IF(H1099=0,"",'Ark1'!X2532)</f>
        <v/>
      </c>
      <c r="Q1099" s="269" t="str">
        <f>+IF(H1099=0,"",'Ark1'!AG2532)</f>
        <v/>
      </c>
      <c r="R1099" s="269" t="str">
        <f>+IF(H1099=0,"",'Ark1'!AH2532)</f>
        <v/>
      </c>
      <c r="S1099" s="269"/>
      <c r="T1099" s="269"/>
      <c r="U1099" s="269" t="str">
        <f>+IF(H1099=0,"",'Ark1'!Y2532)</f>
        <v/>
      </c>
      <c r="V1099" s="268" t="str">
        <f>+IF(H1099=0,"",'Ark1'!AA2532)</f>
        <v/>
      </c>
      <c r="W1099" s="269" t="str">
        <f t="shared" si="90"/>
        <v/>
      </c>
      <c r="X1099" s="269" t="str">
        <f t="shared" si="91"/>
        <v/>
      </c>
      <c r="Y1099" s="267" t="str">
        <f t="shared" si="92"/>
        <v/>
      </c>
      <c r="Z1099" s="324"/>
    </row>
    <row r="1100" spans="1:26">
      <c r="A1100" s="324"/>
      <c r="B1100" s="323">
        <f>+'Ark1'!C2533</f>
        <v>0</v>
      </c>
      <c r="C1100" s="266">
        <f>+'Ark1'!L2533</f>
        <v>0</v>
      </c>
      <c r="D1100" s="266" t="s">
        <v>38</v>
      </c>
      <c r="E1100" s="266">
        <f>+'Ark1'!AP2533</f>
        <v>0</v>
      </c>
      <c r="F1100" s="274" t="e">
        <f>VLOOKUP(E1100,RNR!$D$2:$E$38,2)</f>
        <v>#N/A</v>
      </c>
      <c r="G1100" s="266" t="str">
        <f>+IF(H1100=0,"",'Ark1'!Q2533)</f>
        <v/>
      </c>
      <c r="H1100" s="266">
        <f>+'Ark1'!R2533</f>
        <v>0</v>
      </c>
      <c r="I1100" s="267" t="str">
        <f>+IF(H1100=0,"",'Ark1'!AE2533)</f>
        <v/>
      </c>
      <c r="J1100" s="267"/>
      <c r="K1100" s="267" t="str">
        <f>+IF(H1100=0,"",'Ark1'!AF2533)</f>
        <v/>
      </c>
      <c r="L1100" s="268" t="str">
        <f>+IF(H1100=0,"",'Ark1'!T2533)</f>
        <v/>
      </c>
      <c r="M1100" s="267" t="str">
        <f>+IF(H1100=0,"",'Ark1'!U2533)</f>
        <v/>
      </c>
      <c r="N1100" s="267"/>
      <c r="O1100" s="269" t="str">
        <f>+IF(H1100=0,"",'Ark1'!W2533)</f>
        <v/>
      </c>
      <c r="P1100" s="269" t="str">
        <f>+IF(H1100=0,"",'Ark1'!X2533)</f>
        <v/>
      </c>
      <c r="Q1100" s="269" t="str">
        <f>+IF(H1100=0,"",'Ark1'!AG2533)</f>
        <v/>
      </c>
      <c r="R1100" s="269" t="str">
        <f>+IF(H1100=0,"",'Ark1'!AH2533)</f>
        <v/>
      </c>
      <c r="S1100" s="269"/>
      <c r="T1100" s="269"/>
      <c r="U1100" s="269" t="str">
        <f>+IF(H1100=0,"",'Ark1'!Y2533)</f>
        <v/>
      </c>
      <c r="V1100" s="268" t="str">
        <f>+IF(H1100=0,"",'Ark1'!AA2533)</f>
        <v/>
      </c>
      <c r="W1100" s="269" t="str">
        <f t="shared" si="90"/>
        <v/>
      </c>
      <c r="X1100" s="269" t="str">
        <f t="shared" si="91"/>
        <v/>
      </c>
      <c r="Y1100" s="267" t="str">
        <f t="shared" si="92"/>
        <v/>
      </c>
      <c r="Z1100" s="324"/>
    </row>
    <row r="1101" spans="1:26">
      <c r="A1101" s="324"/>
      <c r="B1101" s="323">
        <f>+'Ark1'!C2534</f>
        <v>0</v>
      </c>
      <c r="C1101" s="266">
        <f>+'Ark1'!L2534</f>
        <v>0</v>
      </c>
      <c r="D1101" s="266" t="s">
        <v>38</v>
      </c>
      <c r="E1101" s="266">
        <f>+'Ark1'!AP2534</f>
        <v>0</v>
      </c>
      <c r="F1101" s="274" t="e">
        <f>VLOOKUP(E1101,RNR!$D$2:$E$38,2)</f>
        <v>#N/A</v>
      </c>
      <c r="G1101" s="266" t="str">
        <f>+IF(H1101=0,"",'Ark1'!Q2534)</f>
        <v/>
      </c>
      <c r="H1101" s="266">
        <f>+'Ark1'!R2534</f>
        <v>0</v>
      </c>
      <c r="I1101" s="267" t="str">
        <f>+IF(H1101=0,"",'Ark1'!AE2534)</f>
        <v/>
      </c>
      <c r="J1101" s="267"/>
      <c r="K1101" s="267" t="str">
        <f>+IF(H1101=0,"",'Ark1'!AF2534)</f>
        <v/>
      </c>
      <c r="L1101" s="268" t="str">
        <f>+IF(H1101=0,"",'Ark1'!T2534)</f>
        <v/>
      </c>
      <c r="M1101" s="267" t="str">
        <f>+IF(H1101=0,"",'Ark1'!U2534)</f>
        <v/>
      </c>
      <c r="N1101" s="267"/>
      <c r="O1101" s="269" t="str">
        <f>+IF(H1101=0,"",'Ark1'!W2534)</f>
        <v/>
      </c>
      <c r="P1101" s="269" t="str">
        <f>+IF(H1101=0,"",'Ark1'!X2534)</f>
        <v/>
      </c>
      <c r="Q1101" s="269" t="str">
        <f>+IF(H1101=0,"",'Ark1'!AG2534)</f>
        <v/>
      </c>
      <c r="R1101" s="269" t="str">
        <f>+IF(H1101=0,"",'Ark1'!AH2534)</f>
        <v/>
      </c>
      <c r="S1101" s="269"/>
      <c r="T1101" s="269"/>
      <c r="U1101" s="269" t="str">
        <f>+IF(H1101=0,"",'Ark1'!Y2534)</f>
        <v/>
      </c>
      <c r="V1101" s="268" t="str">
        <f>+IF(H1101=0,"",'Ark1'!AA2534)</f>
        <v/>
      </c>
      <c r="W1101" s="269" t="str">
        <f t="shared" si="90"/>
        <v/>
      </c>
      <c r="X1101" s="269" t="str">
        <f t="shared" si="91"/>
        <v/>
      </c>
      <c r="Y1101" s="267" t="str">
        <f t="shared" si="92"/>
        <v/>
      </c>
      <c r="Z1101" s="324"/>
    </row>
    <row r="1102" spans="1:26">
      <c r="A1102" s="324"/>
      <c r="B1102" s="323">
        <f>+'Ark1'!C2535</f>
        <v>0</v>
      </c>
      <c r="C1102" s="266">
        <f>+'Ark1'!L2535</f>
        <v>0</v>
      </c>
      <c r="D1102" s="266" t="s">
        <v>38</v>
      </c>
      <c r="E1102" s="266">
        <f>+'Ark1'!AP2535</f>
        <v>0</v>
      </c>
      <c r="F1102" s="274" t="e">
        <f>VLOOKUP(E1102,RNR!$D$2:$E$38,2)</f>
        <v>#N/A</v>
      </c>
      <c r="G1102" s="266" t="str">
        <f>+IF(H1102=0,"",'Ark1'!Q2535)</f>
        <v/>
      </c>
      <c r="H1102" s="266">
        <f>+'Ark1'!R2535</f>
        <v>0</v>
      </c>
      <c r="I1102" s="267" t="str">
        <f>+IF(H1102=0,"",'Ark1'!AE2535)</f>
        <v/>
      </c>
      <c r="J1102" s="267"/>
      <c r="K1102" s="267" t="str">
        <f>+IF(H1102=0,"",'Ark1'!AF2535)</f>
        <v/>
      </c>
      <c r="L1102" s="268" t="str">
        <f>+IF(H1102=0,"",'Ark1'!T2535)</f>
        <v/>
      </c>
      <c r="M1102" s="267" t="str">
        <f>+IF(H1102=0,"",'Ark1'!U2535)</f>
        <v/>
      </c>
      <c r="N1102" s="267"/>
      <c r="O1102" s="269" t="str">
        <f>+IF(H1102=0,"",'Ark1'!W2535)</f>
        <v/>
      </c>
      <c r="P1102" s="269" t="str">
        <f>+IF(H1102=0,"",'Ark1'!X2535)</f>
        <v/>
      </c>
      <c r="Q1102" s="269" t="str">
        <f>+IF(H1102=0,"",'Ark1'!AG2535)</f>
        <v/>
      </c>
      <c r="R1102" s="269" t="str">
        <f>+IF(H1102=0,"",'Ark1'!AH2535)</f>
        <v/>
      </c>
      <c r="S1102" s="269"/>
      <c r="T1102" s="269"/>
      <c r="U1102" s="269" t="str">
        <f>+IF(H1102=0,"",'Ark1'!Y2535)</f>
        <v/>
      </c>
      <c r="V1102" s="268" t="str">
        <f>+IF(H1102=0,"",'Ark1'!AA2535)</f>
        <v/>
      </c>
      <c r="W1102" s="269" t="str">
        <f t="shared" si="90"/>
        <v/>
      </c>
      <c r="X1102" s="269" t="str">
        <f t="shared" si="91"/>
        <v/>
      </c>
      <c r="Y1102" s="267" t="str">
        <f t="shared" si="92"/>
        <v/>
      </c>
      <c r="Z1102" s="324"/>
    </row>
    <row r="1103" spans="1:26">
      <c r="A1103" s="324"/>
      <c r="B1103" s="323">
        <f>+'Ark1'!C2536</f>
        <v>0</v>
      </c>
      <c r="C1103" s="266">
        <f>+'Ark1'!L2536</f>
        <v>0</v>
      </c>
      <c r="D1103" s="266" t="s">
        <v>38</v>
      </c>
      <c r="E1103" s="266">
        <f>+'Ark1'!AP2536</f>
        <v>0</v>
      </c>
      <c r="F1103" s="274" t="e">
        <f>VLOOKUP(E1103,RNR!$D$2:$E$38,2)</f>
        <v>#N/A</v>
      </c>
      <c r="G1103" s="266" t="str">
        <f>+IF(H1103=0,"",'Ark1'!Q2536)</f>
        <v/>
      </c>
      <c r="H1103" s="266">
        <f>+'Ark1'!R2536</f>
        <v>0</v>
      </c>
      <c r="I1103" s="267" t="str">
        <f>+IF(H1103=0,"",'Ark1'!AE2536)</f>
        <v/>
      </c>
      <c r="J1103" s="267"/>
      <c r="K1103" s="267" t="str">
        <f>+IF(H1103=0,"",'Ark1'!AF2536)</f>
        <v/>
      </c>
      <c r="L1103" s="268" t="str">
        <f>+IF(H1103=0,"",'Ark1'!T2536)</f>
        <v/>
      </c>
      <c r="M1103" s="267" t="str">
        <f>+IF(H1103=0,"",'Ark1'!U2536)</f>
        <v/>
      </c>
      <c r="N1103" s="267"/>
      <c r="O1103" s="269" t="str">
        <f>+IF(H1103=0,"",'Ark1'!W2536)</f>
        <v/>
      </c>
      <c r="P1103" s="269" t="str">
        <f>+IF(H1103=0,"",'Ark1'!X2536)</f>
        <v/>
      </c>
      <c r="Q1103" s="269" t="str">
        <f>+IF(H1103=0,"",'Ark1'!AG2536)</f>
        <v/>
      </c>
      <c r="R1103" s="269" t="str">
        <f>+IF(H1103=0,"",'Ark1'!AH2536)</f>
        <v/>
      </c>
      <c r="S1103" s="269"/>
      <c r="T1103" s="269"/>
      <c r="U1103" s="269" t="str">
        <f>+IF(H1103=0,"",'Ark1'!Y2536)</f>
        <v/>
      </c>
      <c r="V1103" s="268" t="str">
        <f>+IF(H1103=0,"",'Ark1'!AA2536)</f>
        <v/>
      </c>
      <c r="W1103" s="269" t="str">
        <f t="shared" si="90"/>
        <v/>
      </c>
      <c r="X1103" s="269" t="str">
        <f t="shared" si="91"/>
        <v/>
      </c>
      <c r="Y1103" s="267" t="str">
        <f t="shared" si="92"/>
        <v/>
      </c>
      <c r="Z1103" s="324"/>
    </row>
    <row r="1104" spans="1:26">
      <c r="A1104" s="324"/>
      <c r="B1104" s="323">
        <f>+'Ark1'!C2537</f>
        <v>0</v>
      </c>
      <c r="C1104" s="266">
        <f>+'Ark1'!L2537</f>
        <v>0</v>
      </c>
      <c r="D1104" s="266" t="s">
        <v>38</v>
      </c>
      <c r="E1104" s="266">
        <f>+'Ark1'!AP2537</f>
        <v>0</v>
      </c>
      <c r="F1104" s="274" t="e">
        <f>VLOOKUP(E1104,RNR!$D$2:$E$38,2)</f>
        <v>#N/A</v>
      </c>
      <c r="G1104" s="266" t="str">
        <f>+IF(H1104=0,"",'Ark1'!Q2537)</f>
        <v/>
      </c>
      <c r="H1104" s="266">
        <f>+'Ark1'!R2537</f>
        <v>0</v>
      </c>
      <c r="I1104" s="267" t="str">
        <f>+IF(H1104=0,"",'Ark1'!AE2537)</f>
        <v/>
      </c>
      <c r="J1104" s="267"/>
      <c r="K1104" s="267" t="str">
        <f>+IF(H1104=0,"",'Ark1'!AF2537)</f>
        <v/>
      </c>
      <c r="L1104" s="268" t="str">
        <f>+IF(H1104=0,"",'Ark1'!T2537)</f>
        <v/>
      </c>
      <c r="M1104" s="267" t="str">
        <f>+IF(H1104=0,"",'Ark1'!U2537)</f>
        <v/>
      </c>
      <c r="N1104" s="267"/>
      <c r="O1104" s="269" t="str">
        <f>+IF(H1104=0,"",'Ark1'!W2537)</f>
        <v/>
      </c>
      <c r="P1104" s="269" t="str">
        <f>+IF(H1104=0,"",'Ark1'!X2537)</f>
        <v/>
      </c>
      <c r="Q1104" s="269" t="str">
        <f>+IF(H1104=0,"",'Ark1'!AG2537)</f>
        <v/>
      </c>
      <c r="R1104" s="269" t="str">
        <f>+IF(H1104=0,"",'Ark1'!AH2537)</f>
        <v/>
      </c>
      <c r="S1104" s="269"/>
      <c r="T1104" s="269"/>
      <c r="U1104" s="269" t="str">
        <f>+IF(H1104=0,"",'Ark1'!Y2537)</f>
        <v/>
      </c>
      <c r="V1104" s="268" t="str">
        <f>+IF(H1104=0,"",'Ark1'!AA2537)</f>
        <v/>
      </c>
      <c r="W1104" s="269" t="str">
        <f t="shared" si="90"/>
        <v/>
      </c>
      <c r="X1104" s="269" t="str">
        <f t="shared" si="91"/>
        <v/>
      </c>
      <c r="Y1104" s="267" t="str">
        <f t="shared" si="92"/>
        <v/>
      </c>
      <c r="Z1104" s="324"/>
    </row>
    <row r="1105" spans="1:66">
      <c r="A1105" s="324"/>
      <c r="B1105" s="323">
        <f>+'Ark1'!C2538</f>
        <v>0</v>
      </c>
      <c r="C1105" s="266">
        <f>+'Ark1'!L2538</f>
        <v>0</v>
      </c>
      <c r="D1105" s="266" t="s">
        <v>38</v>
      </c>
      <c r="E1105" s="266">
        <f>+'Ark1'!AP2538</f>
        <v>0</v>
      </c>
      <c r="F1105" s="274" t="e">
        <f>VLOOKUP(E1105,RNR!$D$2:$E$38,2)</f>
        <v>#N/A</v>
      </c>
      <c r="G1105" s="266" t="str">
        <f>+IF(H1105=0,"",'Ark1'!Q2538)</f>
        <v/>
      </c>
      <c r="H1105" s="266">
        <f>+'Ark1'!R2538</f>
        <v>0</v>
      </c>
      <c r="I1105" s="267" t="str">
        <f>+IF(H1105=0,"",'Ark1'!AE2538)</f>
        <v/>
      </c>
      <c r="J1105" s="267"/>
      <c r="K1105" s="267" t="str">
        <f>+IF(H1105=0,"",'Ark1'!AF2538)</f>
        <v/>
      </c>
      <c r="L1105" s="268" t="str">
        <f>+IF(H1105=0,"",'Ark1'!T2538)</f>
        <v/>
      </c>
      <c r="M1105" s="267" t="str">
        <f>+IF(H1105=0,"",'Ark1'!U2538)</f>
        <v/>
      </c>
      <c r="N1105" s="267"/>
      <c r="O1105" s="269" t="str">
        <f>+IF(H1105=0,"",'Ark1'!W2538)</f>
        <v/>
      </c>
      <c r="P1105" s="269" t="str">
        <f>+IF(H1105=0,"",'Ark1'!X2538)</f>
        <v/>
      </c>
      <c r="Q1105" s="269" t="str">
        <f>+IF(H1105=0,"",'Ark1'!AG2538)</f>
        <v/>
      </c>
      <c r="R1105" s="269" t="str">
        <f>+IF(H1105=0,"",'Ark1'!AH2538)</f>
        <v/>
      </c>
      <c r="S1105" s="269"/>
      <c r="T1105" s="269"/>
      <c r="U1105" s="269" t="str">
        <f>+IF(H1105=0,"",'Ark1'!Y2538)</f>
        <v/>
      </c>
      <c r="V1105" s="268" t="str">
        <f>+IF(H1105=0,"",'Ark1'!AA2538)</f>
        <v/>
      </c>
      <c r="W1105" s="269" t="str">
        <f t="shared" si="90"/>
        <v/>
      </c>
      <c r="X1105" s="269" t="str">
        <f t="shared" si="91"/>
        <v/>
      </c>
      <c r="Y1105" s="267" t="str">
        <f t="shared" si="92"/>
        <v/>
      </c>
      <c r="Z1105" s="324"/>
    </row>
    <row r="1106" spans="1:66">
      <c r="A1106" s="324"/>
      <c r="B1106" s="323">
        <f>+'Ark1'!C2539</f>
        <v>0</v>
      </c>
      <c r="C1106" s="266">
        <f>+'Ark1'!L2539</f>
        <v>0</v>
      </c>
      <c r="D1106" s="266" t="s">
        <v>38</v>
      </c>
      <c r="E1106" s="266">
        <f>+'Ark1'!AP2539</f>
        <v>0</v>
      </c>
      <c r="F1106" s="274" t="e">
        <f>VLOOKUP(E1106,RNR!$D$2:$E$38,2)</f>
        <v>#N/A</v>
      </c>
      <c r="G1106" s="266" t="str">
        <f>+IF(H1106=0,"",'Ark1'!Q2539)</f>
        <v/>
      </c>
      <c r="H1106" s="266">
        <f>+'Ark1'!R2539</f>
        <v>0</v>
      </c>
      <c r="I1106" s="267" t="str">
        <f>+IF(H1106=0,"",'Ark1'!AE2539)</f>
        <v/>
      </c>
      <c r="J1106" s="267"/>
      <c r="K1106" s="267" t="str">
        <f>+IF(H1106=0,"",'Ark1'!AF2539)</f>
        <v/>
      </c>
      <c r="L1106" s="268" t="str">
        <f>+IF(H1106=0,"",'Ark1'!T2539)</f>
        <v/>
      </c>
      <c r="M1106" s="267" t="str">
        <f>+IF(H1106=0,"",'Ark1'!U2539)</f>
        <v/>
      </c>
      <c r="N1106" s="267"/>
      <c r="O1106" s="269" t="str">
        <f>+IF(H1106=0,"",'Ark1'!W2539)</f>
        <v/>
      </c>
      <c r="P1106" s="269" t="str">
        <f>+IF(H1106=0,"",'Ark1'!X2539)</f>
        <v/>
      </c>
      <c r="Q1106" s="269" t="str">
        <f>+IF(H1106=0,"",'Ark1'!AG2539)</f>
        <v/>
      </c>
      <c r="R1106" s="269" t="str">
        <f>+IF(H1106=0,"",'Ark1'!AH2539)</f>
        <v/>
      </c>
      <c r="S1106" s="269"/>
      <c r="T1106" s="269"/>
      <c r="U1106" s="269" t="str">
        <f>+IF(H1106=0,"",'Ark1'!Y2539)</f>
        <v/>
      </c>
      <c r="V1106" s="268" t="str">
        <f>+IF(H1106=0,"",'Ark1'!AA2539)</f>
        <v/>
      </c>
      <c r="W1106" s="269" t="str">
        <f t="shared" si="90"/>
        <v/>
      </c>
      <c r="X1106" s="269" t="str">
        <f t="shared" si="91"/>
        <v/>
      </c>
      <c r="Y1106" s="267" t="str">
        <f t="shared" si="92"/>
        <v/>
      </c>
      <c r="Z1106" s="324"/>
    </row>
    <row r="1107" spans="1:66">
      <c r="A1107" s="324"/>
      <c r="B1107" s="323">
        <f>+'Ark1'!C2540</f>
        <v>0</v>
      </c>
      <c r="C1107" s="266">
        <f>+'Ark1'!L2540</f>
        <v>0</v>
      </c>
      <c r="D1107" s="266" t="s">
        <v>38</v>
      </c>
      <c r="E1107" s="266">
        <f>+'Ark1'!AP2540</f>
        <v>0</v>
      </c>
      <c r="F1107" s="274" t="e">
        <f>VLOOKUP(E1107,RNR!$D$2:$E$38,2)</f>
        <v>#N/A</v>
      </c>
      <c r="G1107" s="266" t="str">
        <f>+IF(H1107=0,"",'Ark1'!Q2540)</f>
        <v/>
      </c>
      <c r="H1107" s="266">
        <f>+'Ark1'!R2540</f>
        <v>0</v>
      </c>
      <c r="I1107" s="267" t="str">
        <f>+IF(H1107=0,"",'Ark1'!AE2540)</f>
        <v/>
      </c>
      <c r="J1107" s="267"/>
      <c r="K1107" s="267" t="str">
        <f>+IF(H1107=0,"",'Ark1'!AF2540)</f>
        <v/>
      </c>
      <c r="L1107" s="268" t="str">
        <f>+IF(H1107=0,"",'Ark1'!T2540)</f>
        <v/>
      </c>
      <c r="M1107" s="267" t="str">
        <f>+IF(H1107=0,"",'Ark1'!U2540)</f>
        <v/>
      </c>
      <c r="N1107" s="267"/>
      <c r="O1107" s="269" t="str">
        <f>+IF(H1107=0,"",'Ark1'!W2540)</f>
        <v/>
      </c>
      <c r="P1107" s="269" t="str">
        <f>+IF(H1107=0,"",'Ark1'!X2540)</f>
        <v/>
      </c>
      <c r="Q1107" s="269" t="str">
        <f>+IF(H1107=0,"",'Ark1'!AG2540)</f>
        <v/>
      </c>
      <c r="R1107" s="269" t="str">
        <f>+IF(H1107=0,"",'Ark1'!AH2540)</f>
        <v/>
      </c>
      <c r="S1107" s="269"/>
      <c r="T1107" s="269"/>
      <c r="U1107" s="269" t="str">
        <f>+IF(H1107=0,"",'Ark1'!Y2540)</f>
        <v/>
      </c>
      <c r="V1107" s="268" t="str">
        <f>+IF(H1107=0,"",'Ark1'!AA2540)</f>
        <v/>
      </c>
      <c r="W1107" s="269" t="str">
        <f t="shared" si="90"/>
        <v/>
      </c>
      <c r="X1107" s="269" t="str">
        <f t="shared" si="91"/>
        <v/>
      </c>
      <c r="Y1107" s="267" t="str">
        <f t="shared" si="92"/>
        <v/>
      </c>
      <c r="Z1107" s="324"/>
    </row>
    <row r="1108" spans="1:66">
      <c r="A1108" s="324"/>
      <c r="B1108" s="323">
        <f>+'Ark1'!C2541</f>
        <v>0</v>
      </c>
      <c r="C1108" s="266">
        <f>+'Ark1'!L2541</f>
        <v>0</v>
      </c>
      <c r="D1108" s="266" t="s">
        <v>38</v>
      </c>
      <c r="E1108" s="266">
        <f>+'Ark1'!AP2541</f>
        <v>0</v>
      </c>
      <c r="F1108" s="274" t="e">
        <f>VLOOKUP(E1108,RNR!$D$2:$E$38,2)</f>
        <v>#N/A</v>
      </c>
      <c r="G1108" s="266" t="str">
        <f>+IF(H1108=0,"",'Ark1'!Q2541)</f>
        <v/>
      </c>
      <c r="H1108" s="266">
        <f>+'Ark1'!R2541</f>
        <v>0</v>
      </c>
      <c r="I1108" s="267" t="str">
        <f>+IF(H1108=0,"",'Ark1'!AE2541)</f>
        <v/>
      </c>
      <c r="J1108" s="267"/>
      <c r="K1108" s="267" t="str">
        <f>+IF(H1108=0,"",'Ark1'!AF2541)</f>
        <v/>
      </c>
      <c r="L1108" s="268" t="str">
        <f>+IF(H1108=0,"",'Ark1'!T2541)</f>
        <v/>
      </c>
      <c r="M1108" s="267" t="str">
        <f>+IF(H1108=0,"",'Ark1'!U2541)</f>
        <v/>
      </c>
      <c r="N1108" s="267"/>
      <c r="O1108" s="269" t="str">
        <f>+IF(H1108=0,"",'Ark1'!W2541)</f>
        <v/>
      </c>
      <c r="P1108" s="269" t="str">
        <f>+IF(H1108=0,"",'Ark1'!X2541)</f>
        <v/>
      </c>
      <c r="Q1108" s="269" t="str">
        <f>+IF(H1108=0,"",'Ark1'!AG2541)</f>
        <v/>
      </c>
      <c r="R1108" s="269" t="str">
        <f>+IF(H1108=0,"",'Ark1'!AH2541)</f>
        <v/>
      </c>
      <c r="S1108" s="269"/>
      <c r="T1108" s="269"/>
      <c r="U1108" s="269" t="str">
        <f>+IF(H1108=0,"",'Ark1'!Y2541)</f>
        <v/>
      </c>
      <c r="V1108" s="268" t="str">
        <f>+IF(H1108=0,"",'Ark1'!AA2541)</f>
        <v/>
      </c>
      <c r="W1108" s="269" t="str">
        <f t="shared" si="90"/>
        <v/>
      </c>
      <c r="X1108" s="269" t="str">
        <f t="shared" si="91"/>
        <v/>
      </c>
      <c r="Y1108" s="267" t="str">
        <f t="shared" si="92"/>
        <v/>
      </c>
      <c r="Z1108" s="324"/>
    </row>
    <row r="1109" spans="1:66" s="28" customFormat="1">
      <c r="A1109" s="324"/>
      <c r="B1109" s="324"/>
      <c r="C1109" s="324"/>
      <c r="D1109" s="324"/>
      <c r="E1109" s="324"/>
      <c r="F1109" s="324"/>
      <c r="G1109" s="324"/>
      <c r="H1109" s="324"/>
      <c r="I1109" s="325"/>
      <c r="J1109" s="325"/>
      <c r="K1109" s="325"/>
      <c r="L1109" s="326"/>
      <c r="M1109" s="325"/>
      <c r="N1109" s="325"/>
      <c r="O1109" s="327"/>
      <c r="P1109" s="327"/>
      <c r="Q1109" s="327"/>
      <c r="R1109" s="327"/>
      <c r="S1109" s="327"/>
      <c r="T1109" s="327"/>
      <c r="U1109" s="327"/>
      <c r="V1109" s="326"/>
      <c r="W1109" s="327"/>
      <c r="X1109" s="327"/>
      <c r="Y1109" s="325"/>
      <c r="Z1109" s="324"/>
      <c r="AD1109" s="27"/>
      <c r="AG1109" s="86"/>
      <c r="AH1109" s="86"/>
      <c r="AI1109" s="86"/>
      <c r="AK1109" s="86"/>
      <c r="AL1109" s="86"/>
      <c r="AM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</row>
    <row r="1110" spans="1:66" ht="19.8">
      <c r="A1110" s="324"/>
      <c r="B1110" s="324"/>
      <c r="C1110" s="328" t="s">
        <v>0</v>
      </c>
      <c r="D1110" s="329"/>
      <c r="E1110" s="297" t="s">
        <v>39</v>
      </c>
      <c r="F1110" s="324"/>
      <c r="G1110" s="324"/>
      <c r="H1110" s="279">
        <f>SUM(H1112:H1235)</f>
        <v>0</v>
      </c>
      <c r="I1110" s="325"/>
      <c r="J1110" s="324"/>
      <c r="K1110" s="325"/>
      <c r="L1110" s="324"/>
      <c r="M1110" s="324"/>
      <c r="N1110" s="324"/>
      <c r="O1110" s="327"/>
      <c r="P1110" s="327"/>
      <c r="Q1110" s="324"/>
      <c r="R1110" s="327"/>
      <c r="S1110" s="327"/>
      <c r="T1110" s="327"/>
      <c r="U1110" s="327"/>
      <c r="V1110" s="324"/>
      <c r="W1110" s="324"/>
      <c r="X1110" s="327"/>
      <c r="Y1110" s="327"/>
      <c r="Z1110" s="324"/>
      <c r="AA1110" s="249"/>
      <c r="AC1110" s="28"/>
      <c r="AD1110" s="27"/>
      <c r="AE1110" s="250"/>
      <c r="AF1110" s="86"/>
      <c r="AJ1110" s="86"/>
      <c r="BB1110" s="262"/>
    </row>
    <row r="1111" spans="1:66" ht="19.8">
      <c r="A1111" s="324"/>
      <c r="B1111" s="324"/>
      <c r="C1111" s="324"/>
      <c r="D1111" s="324"/>
      <c r="E1111" s="324"/>
      <c r="F1111" s="324"/>
      <c r="G1111" s="324"/>
      <c r="H1111" s="324"/>
      <c r="I1111" s="324"/>
      <c r="J1111" s="324"/>
      <c r="K1111" s="324"/>
      <c r="L1111" s="324"/>
      <c r="M1111" s="324"/>
      <c r="N1111" s="324"/>
      <c r="O1111" s="324"/>
      <c r="P1111" s="324"/>
      <c r="Q1111" s="324"/>
      <c r="R1111" s="324"/>
      <c r="S1111" s="324"/>
      <c r="T1111" s="324"/>
      <c r="U1111" s="324"/>
      <c r="V1111" s="324"/>
      <c r="W1111" s="324"/>
      <c r="X1111" s="324"/>
      <c r="Y1111" s="324"/>
      <c r="Z1111" s="324"/>
      <c r="AA1111" s="249"/>
      <c r="AC1111" s="28"/>
      <c r="AD1111" s="27"/>
      <c r="AE1111" s="250"/>
      <c r="AF1111" s="86"/>
      <c r="AJ1111" s="86"/>
      <c r="BB1111" s="262"/>
    </row>
    <row r="1112" spans="1:66">
      <c r="A1112" s="324"/>
      <c r="B1112" s="323">
        <f>+'Ark1'!C2542</f>
        <v>0</v>
      </c>
      <c r="C1112" s="266">
        <f>+'Ark1'!L2542</f>
        <v>0</v>
      </c>
      <c r="D1112" s="266" t="s">
        <v>39</v>
      </c>
      <c r="E1112" s="266">
        <f>+'Ark1'!AP2542</f>
        <v>0</v>
      </c>
      <c r="F1112" s="274" t="e">
        <f>VLOOKUP(E1112,RNR!$D$2:$E$38,2)</f>
        <v>#N/A</v>
      </c>
      <c r="G1112" s="266" t="str">
        <f>+IF(H1112=0,"",'Ark1'!Q2542)</f>
        <v/>
      </c>
      <c r="H1112" s="266">
        <f>+'Ark1'!R2542</f>
        <v>0</v>
      </c>
      <c r="I1112" s="267" t="str">
        <f>+IF(H1112=0,"",'Ark1'!AE2542)</f>
        <v/>
      </c>
      <c r="J1112" s="267"/>
      <c r="K1112" s="267" t="str">
        <f>+IF(H1112=0,"",'Ark1'!AF2542)</f>
        <v/>
      </c>
      <c r="L1112" s="268" t="str">
        <f>+IF(H1112=0,"",'Ark1'!T2542)</f>
        <v/>
      </c>
      <c r="M1112" s="267" t="str">
        <f>+IF(H1112=0,"",'Ark1'!U2542)</f>
        <v/>
      </c>
      <c r="N1112" s="267"/>
      <c r="O1112" s="269" t="str">
        <f>+IF(H1112=0,"",'Ark1'!W2542)</f>
        <v/>
      </c>
      <c r="P1112" s="269" t="str">
        <f>+IF(H1112=0,"",'Ark1'!X2542)</f>
        <v/>
      </c>
      <c r="Q1112" s="269" t="str">
        <f>+IF(H1112=0,"",'Ark1'!AG2542)</f>
        <v/>
      </c>
      <c r="R1112" s="269" t="str">
        <f>+IF(H1112=0,"",'Ark1'!AH2542)</f>
        <v/>
      </c>
      <c r="S1112" s="269"/>
      <c r="T1112" s="269"/>
      <c r="U1112" s="269" t="str">
        <f>+IF(H1112=0,"",'Ark1'!Y2542)</f>
        <v/>
      </c>
      <c r="V1112" s="268" t="str">
        <f>+IF(H1112=0,"",'Ark1'!AA2542)</f>
        <v/>
      </c>
      <c r="W1112" s="269" t="str">
        <f t="shared" ref="W1112:W1146" si="93">IF(H1112=0,"",1000*M1112/Q1112)</f>
        <v/>
      </c>
      <c r="X1112" s="269" t="str">
        <f t="shared" ref="X1112:X1146" si="94">IF(H1112=0,"",M1112/C1112)</f>
        <v/>
      </c>
      <c r="Y1112" s="267" t="str">
        <f t="shared" ref="Y1112:Y1146" si="95">IF(H1112=0,"",H1112/G1112)</f>
        <v/>
      </c>
      <c r="Z1112" s="324"/>
    </row>
    <row r="1113" spans="1:66">
      <c r="A1113" s="324"/>
      <c r="B1113" s="323">
        <f>+'Ark1'!C2543</f>
        <v>0</v>
      </c>
      <c r="C1113" s="266">
        <f>+'Ark1'!L2543</f>
        <v>0</v>
      </c>
      <c r="D1113" s="266" t="s">
        <v>39</v>
      </c>
      <c r="E1113" s="266">
        <f>+'Ark1'!AP2543</f>
        <v>0</v>
      </c>
      <c r="F1113" s="274" t="e">
        <f>VLOOKUP(E1113,RNR!$D$2:$E$38,2)</f>
        <v>#N/A</v>
      </c>
      <c r="G1113" s="266" t="str">
        <f>+IF(H1113=0,"",'Ark1'!Q2543)</f>
        <v/>
      </c>
      <c r="H1113" s="266">
        <f>+'Ark1'!R2543</f>
        <v>0</v>
      </c>
      <c r="I1113" s="267" t="str">
        <f>+IF(H1113=0,"",'Ark1'!AE2543)</f>
        <v/>
      </c>
      <c r="J1113" s="267"/>
      <c r="K1113" s="267" t="str">
        <f>+IF(H1113=0,"",'Ark1'!AF2543)</f>
        <v/>
      </c>
      <c r="L1113" s="268" t="str">
        <f>+IF(H1113=0,"",'Ark1'!T2543)</f>
        <v/>
      </c>
      <c r="M1113" s="267" t="str">
        <f>+IF(H1113=0,"",'Ark1'!U2543)</f>
        <v/>
      </c>
      <c r="N1113" s="267"/>
      <c r="O1113" s="269" t="str">
        <f>+IF(H1113=0,"",'Ark1'!W2543)</f>
        <v/>
      </c>
      <c r="P1113" s="269" t="str">
        <f>+IF(H1113=0,"",'Ark1'!X2543)</f>
        <v/>
      </c>
      <c r="Q1113" s="269" t="str">
        <f>+IF(H1113=0,"",'Ark1'!AG2543)</f>
        <v/>
      </c>
      <c r="R1113" s="269" t="str">
        <f>+IF(H1113=0,"",'Ark1'!AH2543)</f>
        <v/>
      </c>
      <c r="S1113" s="269"/>
      <c r="T1113" s="269"/>
      <c r="U1113" s="269" t="str">
        <f>+IF(H1113=0,"",'Ark1'!Y2543)</f>
        <v/>
      </c>
      <c r="V1113" s="268" t="str">
        <f>+IF(H1113=0,"",'Ark1'!AA2543)</f>
        <v/>
      </c>
      <c r="W1113" s="269" t="str">
        <f t="shared" si="93"/>
        <v/>
      </c>
      <c r="X1113" s="269" t="str">
        <f t="shared" si="94"/>
        <v/>
      </c>
      <c r="Y1113" s="267" t="str">
        <f t="shared" si="95"/>
        <v/>
      </c>
      <c r="Z1113" s="324"/>
    </row>
    <row r="1114" spans="1:66">
      <c r="A1114" s="324"/>
      <c r="B1114" s="323">
        <f>+'Ark1'!C2544</f>
        <v>0</v>
      </c>
      <c r="C1114" s="266">
        <f>+'Ark1'!L2544</f>
        <v>0</v>
      </c>
      <c r="D1114" s="266" t="s">
        <v>39</v>
      </c>
      <c r="E1114" s="266">
        <f>+'Ark1'!AP2544</f>
        <v>0</v>
      </c>
      <c r="F1114" s="274" t="e">
        <f>VLOOKUP(E1114,RNR!$D$2:$E$38,2)</f>
        <v>#N/A</v>
      </c>
      <c r="G1114" s="266" t="str">
        <f>+IF(H1114=0,"",'Ark1'!Q2544)</f>
        <v/>
      </c>
      <c r="H1114" s="266">
        <f>+'Ark1'!R2544</f>
        <v>0</v>
      </c>
      <c r="I1114" s="267" t="str">
        <f>+IF(H1114=0,"",'Ark1'!AE2544)</f>
        <v/>
      </c>
      <c r="J1114" s="267"/>
      <c r="K1114" s="267" t="str">
        <f>+IF(H1114=0,"",'Ark1'!AF2544)</f>
        <v/>
      </c>
      <c r="L1114" s="268" t="str">
        <f>+IF(H1114=0,"",'Ark1'!T2544)</f>
        <v/>
      </c>
      <c r="M1114" s="267" t="str">
        <f>+IF(H1114=0,"",'Ark1'!U2544)</f>
        <v/>
      </c>
      <c r="N1114" s="267"/>
      <c r="O1114" s="269" t="str">
        <f>+IF(H1114=0,"",'Ark1'!W2544)</f>
        <v/>
      </c>
      <c r="P1114" s="269" t="str">
        <f>+IF(H1114=0,"",'Ark1'!X2544)</f>
        <v/>
      </c>
      <c r="Q1114" s="269" t="str">
        <f>+IF(H1114=0,"",'Ark1'!AG2544)</f>
        <v/>
      </c>
      <c r="R1114" s="269" t="str">
        <f>+IF(H1114=0,"",'Ark1'!AH2544)</f>
        <v/>
      </c>
      <c r="S1114" s="269"/>
      <c r="T1114" s="269"/>
      <c r="U1114" s="269" t="str">
        <f>+IF(H1114=0,"",'Ark1'!Y2544)</f>
        <v/>
      </c>
      <c r="V1114" s="268" t="str">
        <f>+IF(H1114=0,"",'Ark1'!AA2544)</f>
        <v/>
      </c>
      <c r="W1114" s="269" t="str">
        <f t="shared" si="93"/>
        <v/>
      </c>
      <c r="X1114" s="269" t="str">
        <f t="shared" si="94"/>
        <v/>
      </c>
      <c r="Y1114" s="267" t="str">
        <f t="shared" si="95"/>
        <v/>
      </c>
      <c r="Z1114" s="324"/>
    </row>
    <row r="1115" spans="1:66">
      <c r="A1115" s="324"/>
      <c r="B1115" s="323">
        <f>+'Ark1'!C2545</f>
        <v>0</v>
      </c>
      <c r="C1115" s="266">
        <f>+'Ark1'!L2545</f>
        <v>0</v>
      </c>
      <c r="D1115" s="266" t="s">
        <v>39</v>
      </c>
      <c r="E1115" s="266">
        <f>+'Ark1'!AP2545</f>
        <v>0</v>
      </c>
      <c r="F1115" s="274" t="e">
        <f>VLOOKUP(E1115,RNR!$D$2:$E$38,2)</f>
        <v>#N/A</v>
      </c>
      <c r="G1115" s="266" t="str">
        <f>+IF(H1115=0,"",'Ark1'!Q2545)</f>
        <v/>
      </c>
      <c r="H1115" s="266">
        <f>+'Ark1'!R2545</f>
        <v>0</v>
      </c>
      <c r="I1115" s="267" t="str">
        <f>+IF(H1115=0,"",'Ark1'!AE2545)</f>
        <v/>
      </c>
      <c r="J1115" s="267"/>
      <c r="K1115" s="267" t="str">
        <f>+IF(H1115=0,"",'Ark1'!AF2545)</f>
        <v/>
      </c>
      <c r="L1115" s="268" t="str">
        <f>+IF(H1115=0,"",'Ark1'!T2545)</f>
        <v/>
      </c>
      <c r="M1115" s="267" t="str">
        <f>+IF(H1115=0,"",'Ark1'!U2545)</f>
        <v/>
      </c>
      <c r="N1115" s="267"/>
      <c r="O1115" s="269" t="str">
        <f>+IF(H1115=0,"",'Ark1'!W2545)</f>
        <v/>
      </c>
      <c r="P1115" s="269" t="str">
        <f>+IF(H1115=0,"",'Ark1'!X2545)</f>
        <v/>
      </c>
      <c r="Q1115" s="269" t="str">
        <f>+IF(H1115=0,"",'Ark1'!AG2545)</f>
        <v/>
      </c>
      <c r="R1115" s="269" t="str">
        <f>+IF(H1115=0,"",'Ark1'!AH2545)</f>
        <v/>
      </c>
      <c r="S1115" s="269"/>
      <c r="T1115" s="269"/>
      <c r="U1115" s="269" t="str">
        <f>+IF(H1115=0,"",'Ark1'!Y2545)</f>
        <v/>
      </c>
      <c r="V1115" s="268" t="str">
        <f>+IF(H1115=0,"",'Ark1'!AA2545)</f>
        <v/>
      </c>
      <c r="W1115" s="269" t="str">
        <f t="shared" si="93"/>
        <v/>
      </c>
      <c r="X1115" s="269" t="str">
        <f t="shared" si="94"/>
        <v/>
      </c>
      <c r="Y1115" s="267" t="str">
        <f t="shared" si="95"/>
        <v/>
      </c>
      <c r="Z1115" s="324"/>
    </row>
    <row r="1116" spans="1:66">
      <c r="A1116" s="324"/>
      <c r="B1116" s="323">
        <f>+'Ark1'!C2546</f>
        <v>0</v>
      </c>
      <c r="C1116" s="266">
        <f>+'Ark1'!L2546</f>
        <v>0</v>
      </c>
      <c r="D1116" s="266" t="s">
        <v>39</v>
      </c>
      <c r="E1116" s="266">
        <f>+'Ark1'!AP2546</f>
        <v>0</v>
      </c>
      <c r="F1116" s="274" t="e">
        <f>VLOOKUP(E1116,RNR!$D$2:$E$38,2)</f>
        <v>#N/A</v>
      </c>
      <c r="G1116" s="266" t="str">
        <f>+IF(H1116=0,"",'Ark1'!Q2546)</f>
        <v/>
      </c>
      <c r="H1116" s="266">
        <f>+'Ark1'!R2546</f>
        <v>0</v>
      </c>
      <c r="I1116" s="267" t="str">
        <f>+IF(H1116=0,"",'Ark1'!AE2546)</f>
        <v/>
      </c>
      <c r="J1116" s="267"/>
      <c r="K1116" s="267" t="str">
        <f>+IF(H1116=0,"",'Ark1'!AF2546)</f>
        <v/>
      </c>
      <c r="L1116" s="268" t="str">
        <f>+IF(H1116=0,"",'Ark1'!T2546)</f>
        <v/>
      </c>
      <c r="M1116" s="267" t="str">
        <f>+IF(H1116=0,"",'Ark1'!U2546)</f>
        <v/>
      </c>
      <c r="N1116" s="267"/>
      <c r="O1116" s="269" t="str">
        <f>+IF(H1116=0,"",'Ark1'!W2546)</f>
        <v/>
      </c>
      <c r="P1116" s="269" t="str">
        <f>+IF(H1116=0,"",'Ark1'!X2546)</f>
        <v/>
      </c>
      <c r="Q1116" s="269" t="str">
        <f>+IF(H1116=0,"",'Ark1'!AG2546)</f>
        <v/>
      </c>
      <c r="R1116" s="269" t="str">
        <f>+IF(H1116=0,"",'Ark1'!AH2546)</f>
        <v/>
      </c>
      <c r="S1116" s="269"/>
      <c r="T1116" s="269"/>
      <c r="U1116" s="269" t="str">
        <f>+IF(H1116=0,"",'Ark1'!Y2546)</f>
        <v/>
      </c>
      <c r="V1116" s="268" t="str">
        <f>+IF(H1116=0,"",'Ark1'!AA2546)</f>
        <v/>
      </c>
      <c r="W1116" s="269" t="str">
        <f t="shared" si="93"/>
        <v/>
      </c>
      <c r="X1116" s="269" t="str">
        <f t="shared" si="94"/>
        <v/>
      </c>
      <c r="Y1116" s="267" t="str">
        <f t="shared" si="95"/>
        <v/>
      </c>
      <c r="Z1116" s="324"/>
    </row>
    <row r="1117" spans="1:66">
      <c r="A1117" s="324"/>
      <c r="B1117" s="323">
        <f>+'Ark1'!C2547</f>
        <v>0</v>
      </c>
      <c r="C1117" s="266">
        <f>+'Ark1'!L2547</f>
        <v>0</v>
      </c>
      <c r="D1117" s="266" t="s">
        <v>39</v>
      </c>
      <c r="E1117" s="266">
        <f>+'Ark1'!AP2547</f>
        <v>0</v>
      </c>
      <c r="F1117" s="274" t="e">
        <f>VLOOKUP(E1117,RNR!$D$2:$E$38,2)</f>
        <v>#N/A</v>
      </c>
      <c r="G1117" s="266" t="str">
        <f>+IF(H1117=0,"",'Ark1'!Q2547)</f>
        <v/>
      </c>
      <c r="H1117" s="266">
        <f>+'Ark1'!R2547</f>
        <v>0</v>
      </c>
      <c r="I1117" s="267" t="str">
        <f>+IF(H1117=0,"",'Ark1'!AE2547)</f>
        <v/>
      </c>
      <c r="J1117" s="267"/>
      <c r="K1117" s="267" t="str">
        <f>+IF(H1117=0,"",'Ark1'!AF2547)</f>
        <v/>
      </c>
      <c r="L1117" s="268" t="str">
        <f>+IF(H1117=0,"",'Ark1'!T2547)</f>
        <v/>
      </c>
      <c r="M1117" s="267" t="str">
        <f>+IF(H1117=0,"",'Ark1'!U2547)</f>
        <v/>
      </c>
      <c r="N1117" s="267"/>
      <c r="O1117" s="269" t="str">
        <f>+IF(H1117=0,"",'Ark1'!W2547)</f>
        <v/>
      </c>
      <c r="P1117" s="269" t="str">
        <f>+IF(H1117=0,"",'Ark1'!X2547)</f>
        <v/>
      </c>
      <c r="Q1117" s="269" t="str">
        <f>+IF(H1117=0,"",'Ark1'!AG2547)</f>
        <v/>
      </c>
      <c r="R1117" s="269" t="str">
        <f>+IF(H1117=0,"",'Ark1'!AH2547)</f>
        <v/>
      </c>
      <c r="S1117" s="269"/>
      <c r="T1117" s="269"/>
      <c r="U1117" s="269" t="str">
        <f>+IF(H1117=0,"",'Ark1'!Y2547)</f>
        <v/>
      </c>
      <c r="V1117" s="268" t="str">
        <f>+IF(H1117=0,"",'Ark1'!AA2547)</f>
        <v/>
      </c>
      <c r="W1117" s="269" t="str">
        <f t="shared" si="93"/>
        <v/>
      </c>
      <c r="X1117" s="269" t="str">
        <f t="shared" si="94"/>
        <v/>
      </c>
      <c r="Y1117" s="267" t="str">
        <f t="shared" si="95"/>
        <v/>
      </c>
      <c r="Z1117" s="324"/>
    </row>
    <row r="1118" spans="1:66">
      <c r="A1118" s="324"/>
      <c r="B1118" s="323">
        <f>+'Ark1'!C2548</f>
        <v>0</v>
      </c>
      <c r="C1118" s="266">
        <f>+'Ark1'!L2548</f>
        <v>0</v>
      </c>
      <c r="D1118" s="266" t="s">
        <v>39</v>
      </c>
      <c r="E1118" s="266">
        <f>+'Ark1'!AP2548</f>
        <v>0</v>
      </c>
      <c r="F1118" s="274" t="e">
        <f>VLOOKUP(E1118,RNR!$D$2:$E$38,2)</f>
        <v>#N/A</v>
      </c>
      <c r="G1118" s="266" t="str">
        <f>+IF(H1118=0,"",'Ark1'!Q2548)</f>
        <v/>
      </c>
      <c r="H1118" s="266">
        <f>+'Ark1'!R2548</f>
        <v>0</v>
      </c>
      <c r="I1118" s="267" t="str">
        <f>+IF(H1118=0,"",'Ark1'!AE2548)</f>
        <v/>
      </c>
      <c r="J1118" s="267"/>
      <c r="K1118" s="267" t="str">
        <f>+IF(H1118=0,"",'Ark1'!AF2548)</f>
        <v/>
      </c>
      <c r="L1118" s="268" t="str">
        <f>+IF(H1118=0,"",'Ark1'!T2548)</f>
        <v/>
      </c>
      <c r="M1118" s="267" t="str">
        <f>+IF(H1118=0,"",'Ark1'!U2548)</f>
        <v/>
      </c>
      <c r="N1118" s="267"/>
      <c r="O1118" s="269" t="str">
        <f>+IF(H1118=0,"",'Ark1'!W2548)</f>
        <v/>
      </c>
      <c r="P1118" s="269" t="str">
        <f>+IF(H1118=0,"",'Ark1'!X2548)</f>
        <v/>
      </c>
      <c r="Q1118" s="269" t="str">
        <f>+IF(H1118=0,"",'Ark1'!AG2548)</f>
        <v/>
      </c>
      <c r="R1118" s="269" t="str">
        <f>+IF(H1118=0,"",'Ark1'!AH2548)</f>
        <v/>
      </c>
      <c r="S1118" s="269"/>
      <c r="T1118" s="269"/>
      <c r="U1118" s="269" t="str">
        <f>+IF(H1118=0,"",'Ark1'!Y2548)</f>
        <v/>
      </c>
      <c r="V1118" s="268" t="str">
        <f>+IF(H1118=0,"",'Ark1'!AA2548)</f>
        <v/>
      </c>
      <c r="W1118" s="269" t="str">
        <f t="shared" si="93"/>
        <v/>
      </c>
      <c r="X1118" s="269" t="str">
        <f t="shared" si="94"/>
        <v/>
      </c>
      <c r="Y1118" s="267" t="str">
        <f t="shared" si="95"/>
        <v/>
      </c>
      <c r="Z1118" s="324"/>
    </row>
    <row r="1119" spans="1:66">
      <c r="A1119" s="324"/>
      <c r="B1119" s="323">
        <f>+'Ark1'!C2549</f>
        <v>0</v>
      </c>
      <c r="C1119" s="266">
        <f>+'Ark1'!L2549</f>
        <v>0</v>
      </c>
      <c r="D1119" s="266" t="s">
        <v>39</v>
      </c>
      <c r="E1119" s="266">
        <f>+'Ark1'!AP2549</f>
        <v>0</v>
      </c>
      <c r="F1119" s="274" t="e">
        <f>VLOOKUP(E1119,RNR!$D$2:$E$38,2)</f>
        <v>#N/A</v>
      </c>
      <c r="G1119" s="266" t="str">
        <f>+IF(H1119=0,"",'Ark1'!Q2549)</f>
        <v/>
      </c>
      <c r="H1119" s="266">
        <f>+'Ark1'!R2549</f>
        <v>0</v>
      </c>
      <c r="I1119" s="267" t="str">
        <f>+IF(H1119=0,"",'Ark1'!AE2549)</f>
        <v/>
      </c>
      <c r="J1119" s="267"/>
      <c r="K1119" s="267" t="str">
        <f>+IF(H1119=0,"",'Ark1'!AF2549)</f>
        <v/>
      </c>
      <c r="L1119" s="268" t="str">
        <f>+IF(H1119=0,"",'Ark1'!T2549)</f>
        <v/>
      </c>
      <c r="M1119" s="267" t="str">
        <f>+IF(H1119=0,"",'Ark1'!U2549)</f>
        <v/>
      </c>
      <c r="N1119" s="267"/>
      <c r="O1119" s="269" t="str">
        <f>+IF(H1119=0,"",'Ark1'!W2549)</f>
        <v/>
      </c>
      <c r="P1119" s="269" t="str">
        <f>+IF(H1119=0,"",'Ark1'!X2549)</f>
        <v/>
      </c>
      <c r="Q1119" s="269" t="str">
        <f>+IF(H1119=0,"",'Ark1'!AG2549)</f>
        <v/>
      </c>
      <c r="R1119" s="269" t="str">
        <f>+IF(H1119=0,"",'Ark1'!AH2549)</f>
        <v/>
      </c>
      <c r="S1119" s="269"/>
      <c r="T1119" s="269"/>
      <c r="U1119" s="269" t="str">
        <f>+IF(H1119=0,"",'Ark1'!Y2549)</f>
        <v/>
      </c>
      <c r="V1119" s="268" t="str">
        <f>+IF(H1119=0,"",'Ark1'!AA2549)</f>
        <v/>
      </c>
      <c r="W1119" s="269" t="str">
        <f t="shared" si="93"/>
        <v/>
      </c>
      <c r="X1119" s="269" t="str">
        <f t="shared" si="94"/>
        <v/>
      </c>
      <c r="Y1119" s="267" t="str">
        <f t="shared" si="95"/>
        <v/>
      </c>
      <c r="Z1119" s="324"/>
    </row>
    <row r="1120" spans="1:66">
      <c r="A1120" s="324"/>
      <c r="B1120" s="323">
        <f>+'Ark1'!C2550</f>
        <v>0</v>
      </c>
      <c r="C1120" s="266">
        <f>+'Ark1'!L2550</f>
        <v>0</v>
      </c>
      <c r="D1120" s="266" t="s">
        <v>39</v>
      </c>
      <c r="E1120" s="266">
        <f>+'Ark1'!AP2550</f>
        <v>0</v>
      </c>
      <c r="F1120" s="274" t="e">
        <f>VLOOKUP(E1120,RNR!$D$2:$E$38,2)</f>
        <v>#N/A</v>
      </c>
      <c r="G1120" s="266" t="str">
        <f>+IF(H1120=0,"",'Ark1'!Q2550)</f>
        <v/>
      </c>
      <c r="H1120" s="266">
        <f>+'Ark1'!R2550</f>
        <v>0</v>
      </c>
      <c r="I1120" s="267" t="str">
        <f>+IF(H1120=0,"",'Ark1'!AE2550)</f>
        <v/>
      </c>
      <c r="J1120" s="267"/>
      <c r="K1120" s="267" t="str">
        <f>+IF(H1120=0,"",'Ark1'!AF2550)</f>
        <v/>
      </c>
      <c r="L1120" s="268" t="str">
        <f>+IF(H1120=0,"",'Ark1'!T2550)</f>
        <v/>
      </c>
      <c r="M1120" s="267" t="str">
        <f>+IF(H1120=0,"",'Ark1'!U2550)</f>
        <v/>
      </c>
      <c r="N1120" s="267"/>
      <c r="O1120" s="269" t="str">
        <f>+IF(H1120=0,"",'Ark1'!W2550)</f>
        <v/>
      </c>
      <c r="P1120" s="269" t="str">
        <f>+IF(H1120=0,"",'Ark1'!X2550)</f>
        <v/>
      </c>
      <c r="Q1120" s="269" t="str">
        <f>+IF(H1120=0,"",'Ark1'!AG2550)</f>
        <v/>
      </c>
      <c r="R1120" s="269" t="str">
        <f>+IF(H1120=0,"",'Ark1'!AH2550)</f>
        <v/>
      </c>
      <c r="S1120" s="269"/>
      <c r="T1120" s="269"/>
      <c r="U1120" s="269" t="str">
        <f>+IF(H1120=0,"",'Ark1'!Y2550)</f>
        <v/>
      </c>
      <c r="V1120" s="268" t="str">
        <f>+IF(H1120=0,"",'Ark1'!AA2550)</f>
        <v/>
      </c>
      <c r="W1120" s="269" t="str">
        <f t="shared" si="93"/>
        <v/>
      </c>
      <c r="X1120" s="269" t="str">
        <f t="shared" si="94"/>
        <v/>
      </c>
      <c r="Y1120" s="267" t="str">
        <f t="shared" si="95"/>
        <v/>
      </c>
      <c r="Z1120" s="324"/>
    </row>
    <row r="1121" spans="1:26">
      <c r="A1121" s="324"/>
      <c r="B1121" s="323">
        <f>+'Ark1'!C2551</f>
        <v>0</v>
      </c>
      <c r="C1121" s="266">
        <f>+'Ark1'!L2551</f>
        <v>0</v>
      </c>
      <c r="D1121" s="266" t="s">
        <v>39</v>
      </c>
      <c r="E1121" s="266">
        <f>+'Ark1'!AP2551</f>
        <v>0</v>
      </c>
      <c r="F1121" s="274" t="e">
        <f>VLOOKUP(E1121,RNR!$D$2:$E$38,2)</f>
        <v>#N/A</v>
      </c>
      <c r="G1121" s="266" t="str">
        <f>+IF(H1121=0,"",'Ark1'!Q2551)</f>
        <v/>
      </c>
      <c r="H1121" s="266">
        <f>+'Ark1'!R2551</f>
        <v>0</v>
      </c>
      <c r="I1121" s="267" t="str">
        <f>+IF(H1121=0,"",'Ark1'!AE2551)</f>
        <v/>
      </c>
      <c r="J1121" s="267"/>
      <c r="K1121" s="267" t="str">
        <f>+IF(H1121=0,"",'Ark1'!AF2551)</f>
        <v/>
      </c>
      <c r="L1121" s="268" t="str">
        <f>+IF(H1121=0,"",'Ark1'!T2551)</f>
        <v/>
      </c>
      <c r="M1121" s="267" t="str">
        <f>+IF(H1121=0,"",'Ark1'!U2551)</f>
        <v/>
      </c>
      <c r="N1121" s="267"/>
      <c r="O1121" s="269" t="str">
        <f>+IF(H1121=0,"",'Ark1'!W2551)</f>
        <v/>
      </c>
      <c r="P1121" s="269" t="str">
        <f>+IF(H1121=0,"",'Ark1'!X2551)</f>
        <v/>
      </c>
      <c r="Q1121" s="269" t="str">
        <f>+IF(H1121=0,"",'Ark1'!AG2551)</f>
        <v/>
      </c>
      <c r="R1121" s="269" t="str">
        <f>+IF(H1121=0,"",'Ark1'!AH2551)</f>
        <v/>
      </c>
      <c r="S1121" s="269"/>
      <c r="T1121" s="269"/>
      <c r="U1121" s="269" t="str">
        <f>+IF(H1121=0,"",'Ark1'!Y2551)</f>
        <v/>
      </c>
      <c r="V1121" s="268" t="str">
        <f>+IF(H1121=0,"",'Ark1'!AA2551)</f>
        <v/>
      </c>
      <c r="W1121" s="269" t="str">
        <f t="shared" si="93"/>
        <v/>
      </c>
      <c r="X1121" s="269" t="str">
        <f t="shared" si="94"/>
        <v/>
      </c>
      <c r="Y1121" s="267" t="str">
        <f t="shared" si="95"/>
        <v/>
      </c>
      <c r="Z1121" s="324"/>
    </row>
    <row r="1122" spans="1:26">
      <c r="A1122" s="324"/>
      <c r="B1122" s="323">
        <f>+'Ark1'!C2552</f>
        <v>0</v>
      </c>
      <c r="C1122" s="266">
        <f>+'Ark1'!L2552</f>
        <v>0</v>
      </c>
      <c r="D1122" s="266" t="s">
        <v>39</v>
      </c>
      <c r="E1122" s="266">
        <f>+'Ark1'!AP2552</f>
        <v>0</v>
      </c>
      <c r="F1122" s="274" t="e">
        <f>VLOOKUP(E1122,RNR!$D$2:$E$38,2)</f>
        <v>#N/A</v>
      </c>
      <c r="G1122" s="266" t="str">
        <f>+IF(H1122=0,"",'Ark1'!Q2552)</f>
        <v/>
      </c>
      <c r="H1122" s="266">
        <f>+'Ark1'!R2552</f>
        <v>0</v>
      </c>
      <c r="I1122" s="267" t="str">
        <f>+IF(H1122=0,"",'Ark1'!AE2552)</f>
        <v/>
      </c>
      <c r="J1122" s="267"/>
      <c r="K1122" s="267" t="str">
        <f>+IF(H1122=0,"",'Ark1'!AF2552)</f>
        <v/>
      </c>
      <c r="L1122" s="268" t="str">
        <f>+IF(H1122=0,"",'Ark1'!T2552)</f>
        <v/>
      </c>
      <c r="M1122" s="267" t="str">
        <f>+IF(H1122=0,"",'Ark1'!U2552)</f>
        <v/>
      </c>
      <c r="N1122" s="267"/>
      <c r="O1122" s="269" t="str">
        <f>+IF(H1122=0,"",'Ark1'!W2552)</f>
        <v/>
      </c>
      <c r="P1122" s="269" t="str">
        <f>+IF(H1122=0,"",'Ark1'!X2552)</f>
        <v/>
      </c>
      <c r="Q1122" s="269" t="str">
        <f>+IF(H1122=0,"",'Ark1'!AG2552)</f>
        <v/>
      </c>
      <c r="R1122" s="269" t="str">
        <f>+IF(H1122=0,"",'Ark1'!AH2552)</f>
        <v/>
      </c>
      <c r="S1122" s="269"/>
      <c r="T1122" s="269"/>
      <c r="U1122" s="269" t="str">
        <f>+IF(H1122=0,"",'Ark1'!Y2552)</f>
        <v/>
      </c>
      <c r="V1122" s="268" t="str">
        <f>+IF(H1122=0,"",'Ark1'!AA2552)</f>
        <v/>
      </c>
      <c r="W1122" s="269" t="str">
        <f t="shared" si="93"/>
        <v/>
      </c>
      <c r="X1122" s="269" t="str">
        <f t="shared" si="94"/>
        <v/>
      </c>
      <c r="Y1122" s="267" t="str">
        <f t="shared" si="95"/>
        <v/>
      </c>
      <c r="Z1122" s="324"/>
    </row>
    <row r="1123" spans="1:26">
      <c r="A1123" s="324"/>
      <c r="B1123" s="323">
        <f>+'Ark1'!C2553</f>
        <v>0</v>
      </c>
      <c r="C1123" s="266">
        <f>+'Ark1'!L2553</f>
        <v>0</v>
      </c>
      <c r="D1123" s="266" t="s">
        <v>39</v>
      </c>
      <c r="E1123" s="266">
        <f>+'Ark1'!AP2553</f>
        <v>0</v>
      </c>
      <c r="F1123" s="274" t="e">
        <f>VLOOKUP(E1123,RNR!$D$2:$E$38,2)</f>
        <v>#N/A</v>
      </c>
      <c r="G1123" s="266" t="str">
        <f>+IF(H1123=0,"",'Ark1'!Q2553)</f>
        <v/>
      </c>
      <c r="H1123" s="266">
        <f>+'Ark1'!R2553</f>
        <v>0</v>
      </c>
      <c r="I1123" s="267" t="str">
        <f>+IF(H1123=0,"",'Ark1'!AE2553)</f>
        <v/>
      </c>
      <c r="J1123" s="267"/>
      <c r="K1123" s="267" t="str">
        <f>+IF(H1123=0,"",'Ark1'!AF2553)</f>
        <v/>
      </c>
      <c r="L1123" s="268" t="str">
        <f>+IF(H1123=0,"",'Ark1'!T2553)</f>
        <v/>
      </c>
      <c r="M1123" s="267" t="str">
        <f>+IF(H1123=0,"",'Ark1'!U2553)</f>
        <v/>
      </c>
      <c r="N1123" s="267"/>
      <c r="O1123" s="269" t="str">
        <f>+IF(H1123=0,"",'Ark1'!W2553)</f>
        <v/>
      </c>
      <c r="P1123" s="269" t="str">
        <f>+IF(H1123=0,"",'Ark1'!X2553)</f>
        <v/>
      </c>
      <c r="Q1123" s="269" t="str">
        <f>+IF(H1123=0,"",'Ark1'!AG2553)</f>
        <v/>
      </c>
      <c r="R1123" s="269" t="str">
        <f>+IF(H1123=0,"",'Ark1'!AH2553)</f>
        <v/>
      </c>
      <c r="S1123" s="269"/>
      <c r="T1123" s="269"/>
      <c r="U1123" s="269" t="str">
        <f>+IF(H1123=0,"",'Ark1'!Y2553)</f>
        <v/>
      </c>
      <c r="V1123" s="268" t="str">
        <f>+IF(H1123=0,"",'Ark1'!AA2553)</f>
        <v/>
      </c>
      <c r="W1123" s="269" t="str">
        <f t="shared" si="93"/>
        <v/>
      </c>
      <c r="X1123" s="269" t="str">
        <f t="shared" si="94"/>
        <v/>
      </c>
      <c r="Y1123" s="267" t="str">
        <f t="shared" si="95"/>
        <v/>
      </c>
      <c r="Z1123" s="324"/>
    </row>
    <row r="1124" spans="1:26">
      <c r="A1124" s="324"/>
      <c r="B1124" s="323">
        <f>+'Ark1'!C2554</f>
        <v>0</v>
      </c>
      <c r="C1124" s="266">
        <f>+'Ark1'!L2554</f>
        <v>0</v>
      </c>
      <c r="D1124" s="266" t="s">
        <v>39</v>
      </c>
      <c r="E1124" s="266">
        <f>+'Ark1'!AP2554</f>
        <v>0</v>
      </c>
      <c r="F1124" s="274" t="e">
        <f>VLOOKUP(E1124,RNR!$D$2:$E$38,2)</f>
        <v>#N/A</v>
      </c>
      <c r="G1124" s="266" t="str">
        <f>+IF(H1124=0,"",'Ark1'!Q2554)</f>
        <v/>
      </c>
      <c r="H1124" s="266">
        <f>+'Ark1'!R2554</f>
        <v>0</v>
      </c>
      <c r="I1124" s="267" t="str">
        <f>+IF(H1124=0,"",'Ark1'!AE2554)</f>
        <v/>
      </c>
      <c r="J1124" s="267"/>
      <c r="K1124" s="267" t="str">
        <f>+IF(H1124=0,"",'Ark1'!AF2554)</f>
        <v/>
      </c>
      <c r="L1124" s="268" t="str">
        <f>+IF(H1124=0,"",'Ark1'!T2554)</f>
        <v/>
      </c>
      <c r="M1124" s="267" t="str">
        <f>+IF(H1124=0,"",'Ark1'!U2554)</f>
        <v/>
      </c>
      <c r="N1124" s="267"/>
      <c r="O1124" s="269" t="str">
        <f>+IF(H1124=0,"",'Ark1'!W2554)</f>
        <v/>
      </c>
      <c r="P1124" s="269" t="str">
        <f>+IF(H1124=0,"",'Ark1'!X2554)</f>
        <v/>
      </c>
      <c r="Q1124" s="269" t="str">
        <f>+IF(H1124=0,"",'Ark1'!AG2554)</f>
        <v/>
      </c>
      <c r="R1124" s="269" t="str">
        <f>+IF(H1124=0,"",'Ark1'!AH2554)</f>
        <v/>
      </c>
      <c r="S1124" s="269"/>
      <c r="T1124" s="269"/>
      <c r="U1124" s="269" t="str">
        <f>+IF(H1124=0,"",'Ark1'!Y2554)</f>
        <v/>
      </c>
      <c r="V1124" s="268" t="str">
        <f>+IF(H1124=0,"",'Ark1'!AA2554)</f>
        <v/>
      </c>
      <c r="W1124" s="269" t="str">
        <f t="shared" si="93"/>
        <v/>
      </c>
      <c r="X1124" s="269" t="str">
        <f t="shared" si="94"/>
        <v/>
      </c>
      <c r="Y1124" s="267" t="str">
        <f t="shared" si="95"/>
        <v/>
      </c>
      <c r="Z1124" s="324"/>
    </row>
    <row r="1125" spans="1:26">
      <c r="A1125" s="324"/>
      <c r="B1125" s="323">
        <f>+'Ark1'!C2555</f>
        <v>0</v>
      </c>
      <c r="C1125" s="266">
        <f>+'Ark1'!L2555</f>
        <v>0</v>
      </c>
      <c r="D1125" s="266" t="s">
        <v>39</v>
      </c>
      <c r="E1125" s="266">
        <f>+'Ark1'!AP2555</f>
        <v>0</v>
      </c>
      <c r="F1125" s="274" t="e">
        <f>VLOOKUP(E1125,RNR!$D$2:$E$38,2)</f>
        <v>#N/A</v>
      </c>
      <c r="G1125" s="266" t="str">
        <f>+IF(H1125=0,"",'Ark1'!Q2555)</f>
        <v/>
      </c>
      <c r="H1125" s="266">
        <f>+'Ark1'!R2555</f>
        <v>0</v>
      </c>
      <c r="I1125" s="267" t="str">
        <f>+IF(H1125=0,"",'Ark1'!AE2555)</f>
        <v/>
      </c>
      <c r="J1125" s="267"/>
      <c r="K1125" s="267" t="str">
        <f>+IF(H1125=0,"",'Ark1'!AF2555)</f>
        <v/>
      </c>
      <c r="L1125" s="268" t="str">
        <f>+IF(H1125=0,"",'Ark1'!T2555)</f>
        <v/>
      </c>
      <c r="M1125" s="267" t="str">
        <f>+IF(H1125=0,"",'Ark1'!U2555)</f>
        <v/>
      </c>
      <c r="N1125" s="267"/>
      <c r="O1125" s="269" t="str">
        <f>+IF(H1125=0,"",'Ark1'!W2555)</f>
        <v/>
      </c>
      <c r="P1125" s="269" t="str">
        <f>+IF(H1125=0,"",'Ark1'!X2555)</f>
        <v/>
      </c>
      <c r="Q1125" s="269" t="str">
        <f>+IF(H1125=0,"",'Ark1'!AG2555)</f>
        <v/>
      </c>
      <c r="R1125" s="269" t="str">
        <f>+IF(H1125=0,"",'Ark1'!AH2555)</f>
        <v/>
      </c>
      <c r="S1125" s="269"/>
      <c r="T1125" s="269"/>
      <c r="U1125" s="269" t="str">
        <f>+IF(H1125=0,"",'Ark1'!Y2555)</f>
        <v/>
      </c>
      <c r="V1125" s="268" t="str">
        <f>+IF(H1125=0,"",'Ark1'!AA2555)</f>
        <v/>
      </c>
      <c r="W1125" s="269" t="str">
        <f t="shared" si="93"/>
        <v/>
      </c>
      <c r="X1125" s="269" t="str">
        <f t="shared" si="94"/>
        <v/>
      </c>
      <c r="Y1125" s="267" t="str">
        <f t="shared" si="95"/>
        <v/>
      </c>
      <c r="Z1125" s="324"/>
    </row>
    <row r="1126" spans="1:26">
      <c r="A1126" s="324"/>
      <c r="B1126" s="323">
        <f>+'Ark1'!C2556</f>
        <v>0</v>
      </c>
      <c r="C1126" s="266">
        <f>+'Ark1'!L2556</f>
        <v>0</v>
      </c>
      <c r="D1126" s="266" t="s">
        <v>39</v>
      </c>
      <c r="E1126" s="266">
        <f>+'Ark1'!AP2556</f>
        <v>0</v>
      </c>
      <c r="F1126" s="274" t="e">
        <f>VLOOKUP(E1126,RNR!$D$2:$E$38,2)</f>
        <v>#N/A</v>
      </c>
      <c r="G1126" s="266" t="str">
        <f>+IF(H1126=0,"",'Ark1'!Q2556)</f>
        <v/>
      </c>
      <c r="H1126" s="266">
        <f>+'Ark1'!R2556</f>
        <v>0</v>
      </c>
      <c r="I1126" s="267" t="str">
        <f>+IF(H1126=0,"",'Ark1'!AE2556)</f>
        <v/>
      </c>
      <c r="J1126" s="267"/>
      <c r="K1126" s="267" t="str">
        <f>+IF(H1126=0,"",'Ark1'!AF2556)</f>
        <v/>
      </c>
      <c r="L1126" s="268" t="str">
        <f>+IF(H1126=0,"",'Ark1'!T2556)</f>
        <v/>
      </c>
      <c r="M1126" s="267" t="str">
        <f>+IF(H1126=0,"",'Ark1'!U2556)</f>
        <v/>
      </c>
      <c r="N1126" s="267"/>
      <c r="O1126" s="269" t="str">
        <f>+IF(H1126=0,"",'Ark1'!W2556)</f>
        <v/>
      </c>
      <c r="P1126" s="269" t="str">
        <f>+IF(H1126=0,"",'Ark1'!X2556)</f>
        <v/>
      </c>
      <c r="Q1126" s="269" t="str">
        <f>+IF(H1126=0,"",'Ark1'!AG2556)</f>
        <v/>
      </c>
      <c r="R1126" s="269" t="str">
        <f>+IF(H1126=0,"",'Ark1'!AH2556)</f>
        <v/>
      </c>
      <c r="S1126" s="269"/>
      <c r="T1126" s="269"/>
      <c r="U1126" s="269" t="str">
        <f>+IF(H1126=0,"",'Ark1'!Y2556)</f>
        <v/>
      </c>
      <c r="V1126" s="268" t="str">
        <f>+IF(H1126=0,"",'Ark1'!AA2556)</f>
        <v/>
      </c>
      <c r="W1126" s="269" t="str">
        <f t="shared" si="93"/>
        <v/>
      </c>
      <c r="X1126" s="269" t="str">
        <f t="shared" si="94"/>
        <v/>
      </c>
      <c r="Y1126" s="267" t="str">
        <f t="shared" si="95"/>
        <v/>
      </c>
      <c r="Z1126" s="324"/>
    </row>
    <row r="1127" spans="1:26">
      <c r="A1127" s="324"/>
      <c r="B1127" s="323">
        <f>+'Ark1'!C2557</f>
        <v>0</v>
      </c>
      <c r="C1127" s="266">
        <f>+'Ark1'!L2557</f>
        <v>0</v>
      </c>
      <c r="D1127" s="266" t="s">
        <v>39</v>
      </c>
      <c r="E1127" s="266">
        <f>+'Ark1'!AP2557</f>
        <v>0</v>
      </c>
      <c r="F1127" s="274" t="e">
        <f>VLOOKUP(E1127,RNR!$D$2:$E$38,2)</f>
        <v>#N/A</v>
      </c>
      <c r="G1127" s="266" t="str">
        <f>+IF(H1127=0,"",'Ark1'!Q2557)</f>
        <v/>
      </c>
      <c r="H1127" s="266">
        <f>+'Ark1'!R2557</f>
        <v>0</v>
      </c>
      <c r="I1127" s="267" t="str">
        <f>+IF(H1127=0,"",'Ark1'!AE2557)</f>
        <v/>
      </c>
      <c r="J1127" s="267"/>
      <c r="K1127" s="267" t="str">
        <f>+IF(H1127=0,"",'Ark1'!AF2557)</f>
        <v/>
      </c>
      <c r="L1127" s="268" t="str">
        <f>+IF(H1127=0,"",'Ark1'!T2557)</f>
        <v/>
      </c>
      <c r="M1127" s="267" t="str">
        <f>+IF(H1127=0,"",'Ark1'!U2557)</f>
        <v/>
      </c>
      <c r="N1127" s="267"/>
      <c r="O1127" s="269" t="str">
        <f>+IF(H1127=0,"",'Ark1'!W2557)</f>
        <v/>
      </c>
      <c r="P1127" s="269" t="str">
        <f>+IF(H1127=0,"",'Ark1'!X2557)</f>
        <v/>
      </c>
      <c r="Q1127" s="269" t="str">
        <f>+IF(H1127=0,"",'Ark1'!AG2557)</f>
        <v/>
      </c>
      <c r="R1127" s="269" t="str">
        <f>+IF(H1127=0,"",'Ark1'!AH2557)</f>
        <v/>
      </c>
      <c r="S1127" s="269"/>
      <c r="T1127" s="269"/>
      <c r="U1127" s="269" t="str">
        <f>+IF(H1127=0,"",'Ark1'!Y2557)</f>
        <v/>
      </c>
      <c r="V1127" s="268" t="str">
        <f>+IF(H1127=0,"",'Ark1'!AA2557)</f>
        <v/>
      </c>
      <c r="W1127" s="269" t="str">
        <f t="shared" si="93"/>
        <v/>
      </c>
      <c r="X1127" s="269" t="str">
        <f t="shared" si="94"/>
        <v/>
      </c>
      <c r="Y1127" s="267" t="str">
        <f t="shared" si="95"/>
        <v/>
      </c>
      <c r="Z1127" s="324"/>
    </row>
    <row r="1128" spans="1:26">
      <c r="A1128" s="324"/>
      <c r="B1128" s="323">
        <f>+'Ark1'!C2558</f>
        <v>0</v>
      </c>
      <c r="C1128" s="266">
        <f>+'Ark1'!L2558</f>
        <v>0</v>
      </c>
      <c r="D1128" s="266" t="s">
        <v>39</v>
      </c>
      <c r="E1128" s="266">
        <f>+'Ark1'!AP2558</f>
        <v>0</v>
      </c>
      <c r="F1128" s="274" t="e">
        <f>VLOOKUP(E1128,RNR!$D$2:$E$38,2)</f>
        <v>#N/A</v>
      </c>
      <c r="G1128" s="266" t="str">
        <f>+IF(H1128=0,"",'Ark1'!Q2558)</f>
        <v/>
      </c>
      <c r="H1128" s="266">
        <f>+'Ark1'!R2558</f>
        <v>0</v>
      </c>
      <c r="I1128" s="267" t="str">
        <f>+IF(H1128=0,"",'Ark1'!AE2558)</f>
        <v/>
      </c>
      <c r="J1128" s="267"/>
      <c r="K1128" s="267" t="str">
        <f>+IF(H1128=0,"",'Ark1'!AF2558)</f>
        <v/>
      </c>
      <c r="L1128" s="268" t="str">
        <f>+IF(H1128=0,"",'Ark1'!T2558)</f>
        <v/>
      </c>
      <c r="M1128" s="267" t="str">
        <f>+IF(H1128=0,"",'Ark1'!U2558)</f>
        <v/>
      </c>
      <c r="N1128" s="267"/>
      <c r="O1128" s="269" t="str">
        <f>+IF(H1128=0,"",'Ark1'!W2558)</f>
        <v/>
      </c>
      <c r="P1128" s="269" t="str">
        <f>+IF(H1128=0,"",'Ark1'!X2558)</f>
        <v/>
      </c>
      <c r="Q1128" s="269" t="str">
        <f>+IF(H1128=0,"",'Ark1'!AG2558)</f>
        <v/>
      </c>
      <c r="R1128" s="269" t="str">
        <f>+IF(H1128=0,"",'Ark1'!AH2558)</f>
        <v/>
      </c>
      <c r="S1128" s="269"/>
      <c r="T1128" s="269"/>
      <c r="U1128" s="269" t="str">
        <f>+IF(H1128=0,"",'Ark1'!Y2558)</f>
        <v/>
      </c>
      <c r="V1128" s="268" t="str">
        <f>+IF(H1128=0,"",'Ark1'!AA2558)</f>
        <v/>
      </c>
      <c r="W1128" s="269" t="str">
        <f t="shared" si="93"/>
        <v/>
      </c>
      <c r="X1128" s="269" t="str">
        <f t="shared" si="94"/>
        <v/>
      </c>
      <c r="Y1128" s="267" t="str">
        <f t="shared" si="95"/>
        <v/>
      </c>
      <c r="Z1128" s="324"/>
    </row>
    <row r="1129" spans="1:26">
      <c r="A1129" s="324"/>
      <c r="B1129" s="323">
        <f>+'Ark1'!C2559</f>
        <v>0</v>
      </c>
      <c r="C1129" s="266">
        <f>+'Ark1'!L2559</f>
        <v>0</v>
      </c>
      <c r="D1129" s="266" t="s">
        <v>39</v>
      </c>
      <c r="E1129" s="266">
        <f>+'Ark1'!AP2559</f>
        <v>0</v>
      </c>
      <c r="F1129" s="274" t="e">
        <f>VLOOKUP(E1129,RNR!$D$2:$E$38,2)</f>
        <v>#N/A</v>
      </c>
      <c r="G1129" s="266" t="str">
        <f>+IF(H1129=0,"",'Ark1'!Q2559)</f>
        <v/>
      </c>
      <c r="H1129" s="266">
        <f>+'Ark1'!R2559</f>
        <v>0</v>
      </c>
      <c r="I1129" s="267" t="str">
        <f>+IF(H1129=0,"",'Ark1'!AE2559)</f>
        <v/>
      </c>
      <c r="J1129" s="267"/>
      <c r="K1129" s="267" t="str">
        <f>+IF(H1129=0,"",'Ark1'!AF2559)</f>
        <v/>
      </c>
      <c r="L1129" s="268" t="str">
        <f>+IF(H1129=0,"",'Ark1'!T2559)</f>
        <v/>
      </c>
      <c r="M1129" s="267" t="str">
        <f>+IF(H1129=0,"",'Ark1'!U2559)</f>
        <v/>
      </c>
      <c r="N1129" s="267"/>
      <c r="O1129" s="269" t="str">
        <f>+IF(H1129=0,"",'Ark1'!W2559)</f>
        <v/>
      </c>
      <c r="P1129" s="269" t="str">
        <f>+IF(H1129=0,"",'Ark1'!X2559)</f>
        <v/>
      </c>
      <c r="Q1129" s="269" t="str">
        <f>+IF(H1129=0,"",'Ark1'!AG2559)</f>
        <v/>
      </c>
      <c r="R1129" s="269" t="str">
        <f>+IF(H1129=0,"",'Ark1'!AH2559)</f>
        <v/>
      </c>
      <c r="S1129" s="269"/>
      <c r="T1129" s="269"/>
      <c r="U1129" s="269" t="str">
        <f>+IF(H1129=0,"",'Ark1'!Y2559)</f>
        <v/>
      </c>
      <c r="V1129" s="268" t="str">
        <f>+IF(H1129=0,"",'Ark1'!AA2559)</f>
        <v/>
      </c>
      <c r="W1129" s="269" t="str">
        <f t="shared" si="93"/>
        <v/>
      </c>
      <c r="X1129" s="269" t="str">
        <f t="shared" si="94"/>
        <v/>
      </c>
      <c r="Y1129" s="267" t="str">
        <f t="shared" si="95"/>
        <v/>
      </c>
      <c r="Z1129" s="324"/>
    </row>
    <row r="1130" spans="1:26">
      <c r="A1130" s="324"/>
      <c r="B1130" s="323">
        <f>+'Ark1'!C2560</f>
        <v>0</v>
      </c>
      <c r="C1130" s="266">
        <f>+'Ark1'!L2560</f>
        <v>0</v>
      </c>
      <c r="D1130" s="266" t="s">
        <v>39</v>
      </c>
      <c r="E1130" s="266">
        <f>+'Ark1'!AP2560</f>
        <v>0</v>
      </c>
      <c r="F1130" s="274" t="e">
        <f>VLOOKUP(E1130,RNR!$D$2:$E$38,2)</f>
        <v>#N/A</v>
      </c>
      <c r="G1130" s="266" t="str">
        <f>+IF(H1130=0,"",'Ark1'!Q2560)</f>
        <v/>
      </c>
      <c r="H1130" s="266">
        <f>+'Ark1'!R2560</f>
        <v>0</v>
      </c>
      <c r="I1130" s="267" t="str">
        <f>+IF(H1130=0,"",'Ark1'!AE2560)</f>
        <v/>
      </c>
      <c r="J1130" s="267"/>
      <c r="K1130" s="267" t="str">
        <f>+IF(H1130=0,"",'Ark1'!AF2560)</f>
        <v/>
      </c>
      <c r="L1130" s="268" t="str">
        <f>+IF(H1130=0,"",'Ark1'!T2560)</f>
        <v/>
      </c>
      <c r="M1130" s="267" t="str">
        <f>+IF(H1130=0,"",'Ark1'!U2560)</f>
        <v/>
      </c>
      <c r="N1130" s="267"/>
      <c r="O1130" s="269" t="str">
        <f>+IF(H1130=0,"",'Ark1'!W2560)</f>
        <v/>
      </c>
      <c r="P1130" s="269" t="str">
        <f>+IF(H1130=0,"",'Ark1'!X2560)</f>
        <v/>
      </c>
      <c r="Q1130" s="269" t="str">
        <f>+IF(H1130=0,"",'Ark1'!AG2560)</f>
        <v/>
      </c>
      <c r="R1130" s="269" t="str">
        <f>+IF(H1130=0,"",'Ark1'!AH2560)</f>
        <v/>
      </c>
      <c r="S1130" s="269"/>
      <c r="T1130" s="269"/>
      <c r="U1130" s="269" t="str">
        <f>+IF(H1130=0,"",'Ark1'!Y2560)</f>
        <v/>
      </c>
      <c r="V1130" s="268" t="str">
        <f>+IF(H1130=0,"",'Ark1'!AA2560)</f>
        <v/>
      </c>
      <c r="W1130" s="269" t="str">
        <f t="shared" si="93"/>
        <v/>
      </c>
      <c r="X1130" s="269" t="str">
        <f t="shared" si="94"/>
        <v/>
      </c>
      <c r="Y1130" s="267" t="str">
        <f t="shared" si="95"/>
        <v/>
      </c>
      <c r="Z1130" s="324"/>
    </row>
    <row r="1131" spans="1:26">
      <c r="A1131" s="324"/>
      <c r="B1131" s="323">
        <f>+'Ark1'!C2561</f>
        <v>0</v>
      </c>
      <c r="C1131" s="266">
        <f>+'Ark1'!L2561</f>
        <v>0</v>
      </c>
      <c r="D1131" s="266" t="s">
        <v>39</v>
      </c>
      <c r="E1131" s="266">
        <f>+'Ark1'!AP2561</f>
        <v>0</v>
      </c>
      <c r="F1131" s="274" t="e">
        <f>VLOOKUP(E1131,RNR!$D$2:$E$38,2)</f>
        <v>#N/A</v>
      </c>
      <c r="G1131" s="266" t="str">
        <f>+IF(H1131=0,"",'Ark1'!Q2561)</f>
        <v/>
      </c>
      <c r="H1131" s="266">
        <f>+'Ark1'!R2561</f>
        <v>0</v>
      </c>
      <c r="I1131" s="267" t="str">
        <f>+IF(H1131=0,"",'Ark1'!AE2561)</f>
        <v/>
      </c>
      <c r="J1131" s="267"/>
      <c r="K1131" s="267" t="str">
        <f>+IF(H1131=0,"",'Ark1'!AF2561)</f>
        <v/>
      </c>
      <c r="L1131" s="268" t="str">
        <f>+IF(H1131=0,"",'Ark1'!T2561)</f>
        <v/>
      </c>
      <c r="M1131" s="267" t="str">
        <f>+IF(H1131=0,"",'Ark1'!U2561)</f>
        <v/>
      </c>
      <c r="N1131" s="267"/>
      <c r="O1131" s="269" t="str">
        <f>+IF(H1131=0,"",'Ark1'!W2561)</f>
        <v/>
      </c>
      <c r="P1131" s="269" t="str">
        <f>+IF(H1131=0,"",'Ark1'!X2561)</f>
        <v/>
      </c>
      <c r="Q1131" s="269" t="str">
        <f>+IF(H1131=0,"",'Ark1'!AG2561)</f>
        <v/>
      </c>
      <c r="R1131" s="269" t="str">
        <f>+IF(H1131=0,"",'Ark1'!AH2561)</f>
        <v/>
      </c>
      <c r="S1131" s="269"/>
      <c r="T1131" s="269"/>
      <c r="U1131" s="269" t="str">
        <f>+IF(H1131=0,"",'Ark1'!Y2561)</f>
        <v/>
      </c>
      <c r="V1131" s="268" t="str">
        <f>+IF(H1131=0,"",'Ark1'!AA2561)</f>
        <v/>
      </c>
      <c r="W1131" s="269" t="str">
        <f t="shared" si="93"/>
        <v/>
      </c>
      <c r="X1131" s="269" t="str">
        <f t="shared" si="94"/>
        <v/>
      </c>
      <c r="Y1131" s="267" t="str">
        <f t="shared" si="95"/>
        <v/>
      </c>
      <c r="Z1131" s="324"/>
    </row>
    <row r="1132" spans="1:26">
      <c r="A1132" s="324"/>
      <c r="B1132" s="323">
        <f>+'Ark1'!C2562</f>
        <v>0</v>
      </c>
      <c r="C1132" s="266">
        <f>+'Ark1'!L2562</f>
        <v>0</v>
      </c>
      <c r="D1132" s="266" t="s">
        <v>39</v>
      </c>
      <c r="E1132" s="266">
        <f>+'Ark1'!AP2562</f>
        <v>0</v>
      </c>
      <c r="F1132" s="274" t="e">
        <f>VLOOKUP(E1132,RNR!$D$2:$E$38,2)</f>
        <v>#N/A</v>
      </c>
      <c r="G1132" s="266" t="str">
        <f>+IF(H1132=0,"",'Ark1'!Q2562)</f>
        <v/>
      </c>
      <c r="H1132" s="266">
        <f>+'Ark1'!R2562</f>
        <v>0</v>
      </c>
      <c r="I1132" s="267" t="str">
        <f>+IF(H1132=0,"",'Ark1'!AE2562)</f>
        <v/>
      </c>
      <c r="J1132" s="267"/>
      <c r="K1132" s="267" t="str">
        <f>+IF(H1132=0,"",'Ark1'!AF2562)</f>
        <v/>
      </c>
      <c r="L1132" s="268" t="str">
        <f>+IF(H1132=0,"",'Ark1'!T2562)</f>
        <v/>
      </c>
      <c r="M1132" s="267" t="str">
        <f>+IF(H1132=0,"",'Ark1'!U2562)</f>
        <v/>
      </c>
      <c r="N1132" s="267"/>
      <c r="O1132" s="269" t="str">
        <f>+IF(H1132=0,"",'Ark1'!W2562)</f>
        <v/>
      </c>
      <c r="P1132" s="269" t="str">
        <f>+IF(H1132=0,"",'Ark1'!X2562)</f>
        <v/>
      </c>
      <c r="Q1132" s="269" t="str">
        <f>+IF(H1132=0,"",'Ark1'!AG2562)</f>
        <v/>
      </c>
      <c r="R1132" s="269" t="str">
        <f>+IF(H1132=0,"",'Ark1'!AH2562)</f>
        <v/>
      </c>
      <c r="S1132" s="269"/>
      <c r="T1132" s="269"/>
      <c r="U1132" s="269" t="str">
        <f>+IF(H1132=0,"",'Ark1'!Y2562)</f>
        <v/>
      </c>
      <c r="V1132" s="268" t="str">
        <f>+IF(H1132=0,"",'Ark1'!AA2562)</f>
        <v/>
      </c>
      <c r="W1132" s="269" t="str">
        <f t="shared" si="93"/>
        <v/>
      </c>
      <c r="X1132" s="269" t="str">
        <f t="shared" si="94"/>
        <v/>
      </c>
      <c r="Y1132" s="267" t="str">
        <f t="shared" si="95"/>
        <v/>
      </c>
      <c r="Z1132" s="324"/>
    </row>
    <row r="1133" spans="1:26">
      <c r="A1133" s="324"/>
      <c r="B1133" s="323">
        <f>+'Ark1'!C2563</f>
        <v>0</v>
      </c>
      <c r="C1133" s="266">
        <f>+'Ark1'!L2563</f>
        <v>0</v>
      </c>
      <c r="D1133" s="266" t="s">
        <v>39</v>
      </c>
      <c r="E1133" s="266">
        <f>+'Ark1'!AP2563</f>
        <v>0</v>
      </c>
      <c r="F1133" s="274" t="e">
        <f>VLOOKUP(E1133,RNR!$D$2:$E$38,2)</f>
        <v>#N/A</v>
      </c>
      <c r="G1133" s="266" t="str">
        <f>+IF(H1133=0,"",'Ark1'!Q2563)</f>
        <v/>
      </c>
      <c r="H1133" s="266">
        <f>+'Ark1'!R2563</f>
        <v>0</v>
      </c>
      <c r="I1133" s="267" t="str">
        <f>+IF(H1133=0,"",'Ark1'!AE2563)</f>
        <v/>
      </c>
      <c r="J1133" s="267"/>
      <c r="K1133" s="267" t="str">
        <f>+IF(H1133=0,"",'Ark1'!AF2563)</f>
        <v/>
      </c>
      <c r="L1133" s="268" t="str">
        <f>+IF(H1133=0,"",'Ark1'!T2563)</f>
        <v/>
      </c>
      <c r="M1133" s="267" t="str">
        <f>+IF(H1133=0,"",'Ark1'!U2563)</f>
        <v/>
      </c>
      <c r="N1133" s="267"/>
      <c r="O1133" s="269" t="str">
        <f>+IF(H1133=0,"",'Ark1'!W2563)</f>
        <v/>
      </c>
      <c r="P1133" s="269" t="str">
        <f>+IF(H1133=0,"",'Ark1'!X2563)</f>
        <v/>
      </c>
      <c r="Q1133" s="269" t="str">
        <f>+IF(H1133=0,"",'Ark1'!AG2563)</f>
        <v/>
      </c>
      <c r="R1133" s="269" t="str">
        <f>+IF(H1133=0,"",'Ark1'!AH2563)</f>
        <v/>
      </c>
      <c r="S1133" s="269"/>
      <c r="T1133" s="269"/>
      <c r="U1133" s="269" t="str">
        <f>+IF(H1133=0,"",'Ark1'!Y2563)</f>
        <v/>
      </c>
      <c r="V1133" s="268" t="str">
        <f>+IF(H1133=0,"",'Ark1'!AA2563)</f>
        <v/>
      </c>
      <c r="W1133" s="269" t="str">
        <f t="shared" si="93"/>
        <v/>
      </c>
      <c r="X1133" s="269" t="str">
        <f t="shared" si="94"/>
        <v/>
      </c>
      <c r="Y1133" s="267" t="str">
        <f t="shared" si="95"/>
        <v/>
      </c>
      <c r="Z1133" s="324"/>
    </row>
    <row r="1134" spans="1:26">
      <c r="A1134" s="324"/>
      <c r="B1134" s="323">
        <f>+'Ark1'!C2564</f>
        <v>0</v>
      </c>
      <c r="C1134" s="266">
        <f>+'Ark1'!L2564</f>
        <v>0</v>
      </c>
      <c r="D1134" s="266" t="s">
        <v>39</v>
      </c>
      <c r="E1134" s="266">
        <f>+'Ark1'!AP2564</f>
        <v>0</v>
      </c>
      <c r="F1134" s="274" t="e">
        <f>VLOOKUP(E1134,RNR!$D$2:$E$38,2)</f>
        <v>#N/A</v>
      </c>
      <c r="G1134" s="266" t="str">
        <f>+IF(H1134=0,"",'Ark1'!Q2564)</f>
        <v/>
      </c>
      <c r="H1134" s="266">
        <f>+'Ark1'!R2564</f>
        <v>0</v>
      </c>
      <c r="I1134" s="267" t="str">
        <f>+IF(H1134=0,"",'Ark1'!AE2564)</f>
        <v/>
      </c>
      <c r="J1134" s="267"/>
      <c r="K1134" s="267" t="str">
        <f>+IF(H1134=0,"",'Ark1'!AF2564)</f>
        <v/>
      </c>
      <c r="L1134" s="268" t="str">
        <f>+IF(H1134=0,"",'Ark1'!T2564)</f>
        <v/>
      </c>
      <c r="M1134" s="267" t="str">
        <f>+IF(H1134=0,"",'Ark1'!U2564)</f>
        <v/>
      </c>
      <c r="N1134" s="267"/>
      <c r="O1134" s="269" t="str">
        <f>+IF(H1134=0,"",'Ark1'!W2564)</f>
        <v/>
      </c>
      <c r="P1134" s="269" t="str">
        <f>+IF(H1134=0,"",'Ark1'!X2564)</f>
        <v/>
      </c>
      <c r="Q1134" s="269" t="str">
        <f>+IF(H1134=0,"",'Ark1'!AG2564)</f>
        <v/>
      </c>
      <c r="R1134" s="269" t="str">
        <f>+IF(H1134=0,"",'Ark1'!AH2564)</f>
        <v/>
      </c>
      <c r="S1134" s="269"/>
      <c r="T1134" s="269"/>
      <c r="U1134" s="269" t="str">
        <f>+IF(H1134=0,"",'Ark1'!Y2564)</f>
        <v/>
      </c>
      <c r="V1134" s="268" t="str">
        <f>+IF(H1134=0,"",'Ark1'!AA2564)</f>
        <v/>
      </c>
      <c r="W1134" s="269" t="str">
        <f t="shared" si="93"/>
        <v/>
      </c>
      <c r="X1134" s="269" t="str">
        <f t="shared" si="94"/>
        <v/>
      </c>
      <c r="Y1134" s="267" t="str">
        <f t="shared" si="95"/>
        <v/>
      </c>
      <c r="Z1134" s="324"/>
    </row>
    <row r="1135" spans="1:26">
      <c r="A1135" s="324"/>
      <c r="B1135" s="323">
        <f>+'Ark1'!C2565</f>
        <v>0</v>
      </c>
      <c r="C1135" s="266">
        <f>+'Ark1'!L2565</f>
        <v>0</v>
      </c>
      <c r="D1135" s="266" t="s">
        <v>39</v>
      </c>
      <c r="E1135" s="266">
        <f>+'Ark1'!AP2565</f>
        <v>0</v>
      </c>
      <c r="F1135" s="274" t="e">
        <f>VLOOKUP(E1135,RNR!$D$2:$E$38,2)</f>
        <v>#N/A</v>
      </c>
      <c r="G1135" s="266" t="str">
        <f>+IF(H1135=0,"",'Ark1'!Q2565)</f>
        <v/>
      </c>
      <c r="H1135" s="266">
        <f>+'Ark1'!R2565</f>
        <v>0</v>
      </c>
      <c r="I1135" s="267" t="str">
        <f>+IF(H1135=0,"",'Ark1'!AE2565)</f>
        <v/>
      </c>
      <c r="J1135" s="267"/>
      <c r="K1135" s="267" t="str">
        <f>+IF(H1135=0,"",'Ark1'!AF2565)</f>
        <v/>
      </c>
      <c r="L1135" s="268" t="str">
        <f>+IF(H1135=0,"",'Ark1'!T2565)</f>
        <v/>
      </c>
      <c r="M1135" s="267" t="str">
        <f>+IF(H1135=0,"",'Ark1'!U2565)</f>
        <v/>
      </c>
      <c r="N1135" s="267"/>
      <c r="O1135" s="269" t="str">
        <f>+IF(H1135=0,"",'Ark1'!W2565)</f>
        <v/>
      </c>
      <c r="P1135" s="269" t="str">
        <f>+IF(H1135=0,"",'Ark1'!X2565)</f>
        <v/>
      </c>
      <c r="Q1135" s="269" t="str">
        <f>+IF(H1135=0,"",'Ark1'!AG2565)</f>
        <v/>
      </c>
      <c r="R1135" s="269" t="str">
        <f>+IF(H1135=0,"",'Ark1'!AH2565)</f>
        <v/>
      </c>
      <c r="S1135" s="269"/>
      <c r="T1135" s="269"/>
      <c r="U1135" s="269" t="str">
        <f>+IF(H1135=0,"",'Ark1'!Y2565)</f>
        <v/>
      </c>
      <c r="V1135" s="268" t="str">
        <f>+IF(H1135=0,"",'Ark1'!AA2565)</f>
        <v/>
      </c>
      <c r="W1135" s="269" t="str">
        <f t="shared" si="93"/>
        <v/>
      </c>
      <c r="X1135" s="269" t="str">
        <f t="shared" si="94"/>
        <v/>
      </c>
      <c r="Y1135" s="267" t="str">
        <f t="shared" si="95"/>
        <v/>
      </c>
      <c r="Z1135" s="324"/>
    </row>
    <row r="1136" spans="1:26">
      <c r="A1136" s="324"/>
      <c r="B1136" s="323">
        <f>+'Ark1'!C2566</f>
        <v>0</v>
      </c>
      <c r="C1136" s="266">
        <f>+'Ark1'!L2566</f>
        <v>0</v>
      </c>
      <c r="D1136" s="266" t="s">
        <v>39</v>
      </c>
      <c r="E1136" s="266">
        <f>+'Ark1'!AP2566</f>
        <v>0</v>
      </c>
      <c r="F1136" s="274" t="e">
        <f>VLOOKUP(E1136,RNR!$D$2:$E$38,2)</f>
        <v>#N/A</v>
      </c>
      <c r="G1136" s="266" t="str">
        <f>+IF(H1136=0,"",'Ark1'!Q2566)</f>
        <v/>
      </c>
      <c r="H1136" s="266">
        <f>+'Ark1'!R2566</f>
        <v>0</v>
      </c>
      <c r="I1136" s="267" t="str">
        <f>+IF(H1136=0,"",'Ark1'!AE2566)</f>
        <v/>
      </c>
      <c r="J1136" s="267"/>
      <c r="K1136" s="267" t="str">
        <f>+IF(H1136=0,"",'Ark1'!AF2566)</f>
        <v/>
      </c>
      <c r="L1136" s="268" t="str">
        <f>+IF(H1136=0,"",'Ark1'!T2566)</f>
        <v/>
      </c>
      <c r="M1136" s="267" t="str">
        <f>+IF(H1136=0,"",'Ark1'!U2566)</f>
        <v/>
      </c>
      <c r="N1136" s="267"/>
      <c r="O1136" s="269" t="str">
        <f>+IF(H1136=0,"",'Ark1'!W2566)</f>
        <v/>
      </c>
      <c r="P1136" s="269" t="str">
        <f>+IF(H1136=0,"",'Ark1'!X2566)</f>
        <v/>
      </c>
      <c r="Q1136" s="269" t="str">
        <f>+IF(H1136=0,"",'Ark1'!AG2566)</f>
        <v/>
      </c>
      <c r="R1136" s="269" t="str">
        <f>+IF(H1136=0,"",'Ark1'!AH2566)</f>
        <v/>
      </c>
      <c r="S1136" s="269"/>
      <c r="T1136" s="269"/>
      <c r="U1136" s="269" t="str">
        <f>+IF(H1136=0,"",'Ark1'!Y2566)</f>
        <v/>
      </c>
      <c r="V1136" s="268" t="str">
        <f>+IF(H1136=0,"",'Ark1'!AA2566)</f>
        <v/>
      </c>
      <c r="W1136" s="269" t="str">
        <f t="shared" si="93"/>
        <v/>
      </c>
      <c r="X1136" s="269" t="str">
        <f t="shared" si="94"/>
        <v/>
      </c>
      <c r="Y1136" s="267" t="str">
        <f t="shared" si="95"/>
        <v/>
      </c>
      <c r="Z1136" s="324"/>
    </row>
    <row r="1137" spans="1:66">
      <c r="A1137" s="324"/>
      <c r="B1137" s="323">
        <f>+'Ark1'!C2567</f>
        <v>0</v>
      </c>
      <c r="C1137" s="266">
        <f>+'Ark1'!L2567</f>
        <v>0</v>
      </c>
      <c r="D1137" s="266" t="s">
        <v>39</v>
      </c>
      <c r="E1137" s="266">
        <f>+'Ark1'!AP2567</f>
        <v>0</v>
      </c>
      <c r="F1137" s="274" t="e">
        <f>VLOOKUP(E1137,RNR!$D$2:$E$38,2)</f>
        <v>#N/A</v>
      </c>
      <c r="G1137" s="266" t="str">
        <f>+IF(H1137=0,"",'Ark1'!Q2567)</f>
        <v/>
      </c>
      <c r="H1137" s="266">
        <f>+'Ark1'!R2567</f>
        <v>0</v>
      </c>
      <c r="I1137" s="267" t="str">
        <f>+IF(H1137=0,"",'Ark1'!AE2567)</f>
        <v/>
      </c>
      <c r="J1137" s="267"/>
      <c r="K1137" s="267" t="str">
        <f>+IF(H1137=0,"",'Ark1'!AF2567)</f>
        <v/>
      </c>
      <c r="L1137" s="268" t="str">
        <f>+IF(H1137=0,"",'Ark1'!T2567)</f>
        <v/>
      </c>
      <c r="M1137" s="267" t="str">
        <f>+IF(H1137=0,"",'Ark1'!U2567)</f>
        <v/>
      </c>
      <c r="N1137" s="267"/>
      <c r="O1137" s="269" t="str">
        <f>+IF(H1137=0,"",'Ark1'!W2567)</f>
        <v/>
      </c>
      <c r="P1137" s="269" t="str">
        <f>+IF(H1137=0,"",'Ark1'!X2567)</f>
        <v/>
      </c>
      <c r="Q1137" s="269" t="str">
        <f>+IF(H1137=0,"",'Ark1'!AG2567)</f>
        <v/>
      </c>
      <c r="R1137" s="269" t="str">
        <f>+IF(H1137=0,"",'Ark1'!AH2567)</f>
        <v/>
      </c>
      <c r="S1137" s="269"/>
      <c r="T1137" s="269"/>
      <c r="U1137" s="269" t="str">
        <f>+IF(H1137=0,"",'Ark1'!Y2567)</f>
        <v/>
      </c>
      <c r="V1137" s="268" t="str">
        <f>+IF(H1137=0,"",'Ark1'!AA2567)</f>
        <v/>
      </c>
      <c r="W1137" s="269" t="str">
        <f t="shared" si="93"/>
        <v/>
      </c>
      <c r="X1137" s="269" t="str">
        <f t="shared" si="94"/>
        <v/>
      </c>
      <c r="Y1137" s="267" t="str">
        <f t="shared" si="95"/>
        <v/>
      </c>
      <c r="Z1137" s="324"/>
    </row>
    <row r="1138" spans="1:66">
      <c r="A1138" s="324"/>
      <c r="B1138" s="323">
        <f>+'Ark1'!C2568</f>
        <v>0</v>
      </c>
      <c r="C1138" s="266">
        <f>+'Ark1'!L2568</f>
        <v>0</v>
      </c>
      <c r="D1138" s="266" t="s">
        <v>39</v>
      </c>
      <c r="E1138" s="266">
        <f>+'Ark1'!AP2568</f>
        <v>0</v>
      </c>
      <c r="F1138" s="274" t="e">
        <f>VLOOKUP(E1138,RNR!$D$2:$E$38,2)</f>
        <v>#N/A</v>
      </c>
      <c r="G1138" s="266" t="str">
        <f>+IF(H1138=0,"",'Ark1'!Q2568)</f>
        <v/>
      </c>
      <c r="H1138" s="266">
        <f>+'Ark1'!R2568</f>
        <v>0</v>
      </c>
      <c r="I1138" s="267" t="str">
        <f>+IF(H1138=0,"",'Ark1'!AE2568)</f>
        <v/>
      </c>
      <c r="J1138" s="267"/>
      <c r="K1138" s="267" t="str">
        <f>+IF(H1138=0,"",'Ark1'!AF2568)</f>
        <v/>
      </c>
      <c r="L1138" s="268" t="str">
        <f>+IF(H1138=0,"",'Ark1'!T2568)</f>
        <v/>
      </c>
      <c r="M1138" s="267" t="str">
        <f>+IF(H1138=0,"",'Ark1'!U2568)</f>
        <v/>
      </c>
      <c r="N1138" s="267"/>
      <c r="O1138" s="269" t="str">
        <f>+IF(H1138=0,"",'Ark1'!W2568)</f>
        <v/>
      </c>
      <c r="P1138" s="269" t="str">
        <f>+IF(H1138=0,"",'Ark1'!X2568)</f>
        <v/>
      </c>
      <c r="Q1138" s="269" t="str">
        <f>+IF(H1138=0,"",'Ark1'!AG2568)</f>
        <v/>
      </c>
      <c r="R1138" s="269" t="str">
        <f>+IF(H1138=0,"",'Ark1'!AH2568)</f>
        <v/>
      </c>
      <c r="S1138" s="269"/>
      <c r="T1138" s="269"/>
      <c r="U1138" s="269" t="str">
        <f>+IF(H1138=0,"",'Ark1'!Y2568)</f>
        <v/>
      </c>
      <c r="V1138" s="268" t="str">
        <f>+IF(H1138=0,"",'Ark1'!AA2568)</f>
        <v/>
      </c>
      <c r="W1138" s="269" t="str">
        <f t="shared" si="93"/>
        <v/>
      </c>
      <c r="X1138" s="269" t="str">
        <f t="shared" si="94"/>
        <v/>
      </c>
      <c r="Y1138" s="267" t="str">
        <f t="shared" si="95"/>
        <v/>
      </c>
      <c r="Z1138" s="324"/>
    </row>
    <row r="1139" spans="1:66">
      <c r="A1139" s="324"/>
      <c r="B1139" s="323">
        <f>+'Ark1'!C2569</f>
        <v>0</v>
      </c>
      <c r="C1139" s="266">
        <f>+'Ark1'!L2569</f>
        <v>0</v>
      </c>
      <c r="D1139" s="266" t="s">
        <v>39</v>
      </c>
      <c r="E1139" s="266">
        <f>+'Ark1'!AP2569</f>
        <v>0</v>
      </c>
      <c r="F1139" s="274" t="e">
        <f>VLOOKUP(E1139,RNR!$D$2:$E$38,2)</f>
        <v>#N/A</v>
      </c>
      <c r="G1139" s="266" t="str">
        <f>+IF(H1139=0,"",'Ark1'!Q2569)</f>
        <v/>
      </c>
      <c r="H1139" s="266">
        <f>+'Ark1'!R2569</f>
        <v>0</v>
      </c>
      <c r="I1139" s="267" t="str">
        <f>+IF(H1139=0,"",'Ark1'!AE2569)</f>
        <v/>
      </c>
      <c r="J1139" s="267"/>
      <c r="K1139" s="267" t="str">
        <f>+IF(H1139=0,"",'Ark1'!AF2569)</f>
        <v/>
      </c>
      <c r="L1139" s="268" t="str">
        <f>+IF(H1139=0,"",'Ark1'!T2569)</f>
        <v/>
      </c>
      <c r="M1139" s="267" t="str">
        <f>+IF(H1139=0,"",'Ark1'!U2569)</f>
        <v/>
      </c>
      <c r="N1139" s="267"/>
      <c r="O1139" s="269" t="str">
        <f>+IF(H1139=0,"",'Ark1'!W2569)</f>
        <v/>
      </c>
      <c r="P1139" s="269" t="str">
        <f>+IF(H1139=0,"",'Ark1'!X2569)</f>
        <v/>
      </c>
      <c r="Q1139" s="269" t="str">
        <f>+IF(H1139=0,"",'Ark1'!AG2569)</f>
        <v/>
      </c>
      <c r="R1139" s="269" t="str">
        <f>+IF(H1139=0,"",'Ark1'!AH2569)</f>
        <v/>
      </c>
      <c r="S1139" s="269"/>
      <c r="T1139" s="269"/>
      <c r="U1139" s="269" t="str">
        <f>+IF(H1139=0,"",'Ark1'!Y2569)</f>
        <v/>
      </c>
      <c r="V1139" s="268" t="str">
        <f>+IF(H1139=0,"",'Ark1'!AA2569)</f>
        <v/>
      </c>
      <c r="W1139" s="269" t="str">
        <f t="shared" si="93"/>
        <v/>
      </c>
      <c r="X1139" s="269" t="str">
        <f t="shared" si="94"/>
        <v/>
      </c>
      <c r="Y1139" s="267" t="str">
        <f t="shared" si="95"/>
        <v/>
      </c>
      <c r="Z1139" s="324"/>
    </row>
    <row r="1140" spans="1:66">
      <c r="A1140" s="324"/>
      <c r="B1140" s="323">
        <f>+'Ark1'!C2570</f>
        <v>0</v>
      </c>
      <c r="C1140" s="266">
        <f>+'Ark1'!L2570</f>
        <v>0</v>
      </c>
      <c r="D1140" s="266" t="s">
        <v>39</v>
      </c>
      <c r="E1140" s="266">
        <f>+'Ark1'!AP2570</f>
        <v>0</v>
      </c>
      <c r="F1140" s="274" t="e">
        <f>VLOOKUP(E1140,RNR!$D$2:$E$38,2)</f>
        <v>#N/A</v>
      </c>
      <c r="G1140" s="266" t="str">
        <f>+IF(H1140=0,"",'Ark1'!Q2570)</f>
        <v/>
      </c>
      <c r="H1140" s="266">
        <f>+'Ark1'!R2570</f>
        <v>0</v>
      </c>
      <c r="I1140" s="267" t="str">
        <f>+IF(H1140=0,"",'Ark1'!AE2570)</f>
        <v/>
      </c>
      <c r="J1140" s="267"/>
      <c r="K1140" s="267" t="str">
        <f>+IF(H1140=0,"",'Ark1'!AF2570)</f>
        <v/>
      </c>
      <c r="L1140" s="268" t="str">
        <f>+IF(H1140=0,"",'Ark1'!T2570)</f>
        <v/>
      </c>
      <c r="M1140" s="267" t="str">
        <f>+IF(H1140=0,"",'Ark1'!U2570)</f>
        <v/>
      </c>
      <c r="N1140" s="267"/>
      <c r="O1140" s="269" t="str">
        <f>+IF(H1140=0,"",'Ark1'!W2570)</f>
        <v/>
      </c>
      <c r="P1140" s="269" t="str">
        <f>+IF(H1140=0,"",'Ark1'!X2570)</f>
        <v/>
      </c>
      <c r="Q1140" s="269" t="str">
        <f>+IF(H1140=0,"",'Ark1'!AG2570)</f>
        <v/>
      </c>
      <c r="R1140" s="269" t="str">
        <f>+IF(H1140=0,"",'Ark1'!AH2570)</f>
        <v/>
      </c>
      <c r="S1140" s="269"/>
      <c r="T1140" s="269"/>
      <c r="U1140" s="269" t="str">
        <f>+IF(H1140=0,"",'Ark1'!Y2570)</f>
        <v/>
      </c>
      <c r="V1140" s="268" t="str">
        <f>+IF(H1140=0,"",'Ark1'!AA2570)</f>
        <v/>
      </c>
      <c r="W1140" s="269" t="str">
        <f t="shared" si="93"/>
        <v/>
      </c>
      <c r="X1140" s="269" t="str">
        <f t="shared" si="94"/>
        <v/>
      </c>
      <c r="Y1140" s="267" t="str">
        <f t="shared" si="95"/>
        <v/>
      </c>
      <c r="Z1140" s="324"/>
    </row>
    <row r="1141" spans="1:66">
      <c r="A1141" s="324"/>
      <c r="B1141" s="323">
        <f>+'Ark1'!C2571</f>
        <v>0</v>
      </c>
      <c r="C1141" s="266">
        <f>+'Ark1'!L2571</f>
        <v>0</v>
      </c>
      <c r="D1141" s="266" t="s">
        <v>39</v>
      </c>
      <c r="E1141" s="266">
        <f>+'Ark1'!AP2571</f>
        <v>0</v>
      </c>
      <c r="F1141" s="274" t="e">
        <f>VLOOKUP(E1141,RNR!$D$2:$E$38,2)</f>
        <v>#N/A</v>
      </c>
      <c r="G1141" s="266" t="str">
        <f>+IF(H1141=0,"",'Ark1'!Q2571)</f>
        <v/>
      </c>
      <c r="H1141" s="266">
        <f>+'Ark1'!R2571</f>
        <v>0</v>
      </c>
      <c r="I1141" s="267" t="str">
        <f>+IF(H1141=0,"",'Ark1'!AE2571)</f>
        <v/>
      </c>
      <c r="J1141" s="267"/>
      <c r="K1141" s="267" t="str">
        <f>+IF(H1141=0,"",'Ark1'!AF2571)</f>
        <v/>
      </c>
      <c r="L1141" s="268" t="str">
        <f>+IF(H1141=0,"",'Ark1'!T2571)</f>
        <v/>
      </c>
      <c r="M1141" s="267" t="str">
        <f>+IF(H1141=0,"",'Ark1'!U2571)</f>
        <v/>
      </c>
      <c r="N1141" s="267"/>
      <c r="O1141" s="269" t="str">
        <f>+IF(H1141=0,"",'Ark1'!W2571)</f>
        <v/>
      </c>
      <c r="P1141" s="269" t="str">
        <f>+IF(H1141=0,"",'Ark1'!X2571)</f>
        <v/>
      </c>
      <c r="Q1141" s="269" t="str">
        <f>+IF(H1141=0,"",'Ark1'!AG2571)</f>
        <v/>
      </c>
      <c r="R1141" s="269" t="str">
        <f>+IF(H1141=0,"",'Ark1'!AH2571)</f>
        <v/>
      </c>
      <c r="S1141" s="269"/>
      <c r="T1141" s="269"/>
      <c r="U1141" s="269" t="str">
        <f>+IF(H1141=0,"",'Ark1'!Y2571)</f>
        <v/>
      </c>
      <c r="V1141" s="268" t="str">
        <f>+IF(H1141=0,"",'Ark1'!AA2571)</f>
        <v/>
      </c>
      <c r="W1141" s="269" t="str">
        <f t="shared" si="93"/>
        <v/>
      </c>
      <c r="X1141" s="269" t="str">
        <f t="shared" si="94"/>
        <v/>
      </c>
      <c r="Y1141" s="267" t="str">
        <f t="shared" si="95"/>
        <v/>
      </c>
      <c r="Z1141" s="324"/>
    </row>
    <row r="1142" spans="1:66">
      <c r="A1142" s="324"/>
      <c r="B1142" s="323">
        <f>+'Ark1'!C2572</f>
        <v>0</v>
      </c>
      <c r="C1142" s="266">
        <f>+'Ark1'!L2572</f>
        <v>0</v>
      </c>
      <c r="D1142" s="266" t="s">
        <v>39</v>
      </c>
      <c r="E1142" s="266">
        <f>+'Ark1'!AP2572</f>
        <v>0</v>
      </c>
      <c r="F1142" s="274" t="e">
        <f>VLOOKUP(E1142,RNR!$D$2:$E$38,2)</f>
        <v>#N/A</v>
      </c>
      <c r="G1142" s="266" t="str">
        <f>+IF(H1142=0,"",'Ark1'!Q2572)</f>
        <v/>
      </c>
      <c r="H1142" s="266">
        <f>+'Ark1'!R2572</f>
        <v>0</v>
      </c>
      <c r="I1142" s="267" t="str">
        <f>+IF(H1142=0,"",'Ark1'!AE2572)</f>
        <v/>
      </c>
      <c r="J1142" s="267"/>
      <c r="K1142" s="267" t="str">
        <f>+IF(H1142=0,"",'Ark1'!AF2572)</f>
        <v/>
      </c>
      <c r="L1142" s="268" t="str">
        <f>+IF(H1142=0,"",'Ark1'!T2572)</f>
        <v/>
      </c>
      <c r="M1142" s="267" t="str">
        <f>+IF(H1142=0,"",'Ark1'!U2572)</f>
        <v/>
      </c>
      <c r="N1142" s="267"/>
      <c r="O1142" s="269" t="str">
        <f>+IF(H1142=0,"",'Ark1'!W2572)</f>
        <v/>
      </c>
      <c r="P1142" s="269" t="str">
        <f>+IF(H1142=0,"",'Ark1'!X2572)</f>
        <v/>
      </c>
      <c r="Q1142" s="269" t="str">
        <f>+IF(H1142=0,"",'Ark1'!AG2572)</f>
        <v/>
      </c>
      <c r="R1142" s="269" t="str">
        <f>+IF(H1142=0,"",'Ark1'!AH2572)</f>
        <v/>
      </c>
      <c r="S1142" s="269"/>
      <c r="T1142" s="269"/>
      <c r="U1142" s="269" t="str">
        <f>+IF(H1142=0,"",'Ark1'!Y2572)</f>
        <v/>
      </c>
      <c r="V1142" s="268" t="str">
        <f>+IF(H1142=0,"",'Ark1'!AA2572)</f>
        <v/>
      </c>
      <c r="W1142" s="269" t="str">
        <f t="shared" si="93"/>
        <v/>
      </c>
      <c r="X1142" s="269" t="str">
        <f t="shared" si="94"/>
        <v/>
      </c>
      <c r="Y1142" s="267" t="str">
        <f t="shared" si="95"/>
        <v/>
      </c>
      <c r="Z1142" s="324"/>
    </row>
    <row r="1143" spans="1:66">
      <c r="A1143" s="324"/>
      <c r="B1143" s="323">
        <f>+'Ark1'!C2573</f>
        <v>0</v>
      </c>
      <c r="C1143" s="266">
        <f>+'Ark1'!L2573</f>
        <v>0</v>
      </c>
      <c r="D1143" s="266" t="s">
        <v>39</v>
      </c>
      <c r="E1143" s="266">
        <f>+'Ark1'!AP2573</f>
        <v>0</v>
      </c>
      <c r="F1143" s="274" t="e">
        <f>VLOOKUP(E1143,RNR!$D$2:$E$38,2)</f>
        <v>#N/A</v>
      </c>
      <c r="G1143" s="266" t="str">
        <f>+IF(H1143=0,"",'Ark1'!Q2573)</f>
        <v/>
      </c>
      <c r="H1143" s="266">
        <f>+'Ark1'!R2573</f>
        <v>0</v>
      </c>
      <c r="I1143" s="267" t="str">
        <f>+IF(H1143=0,"",'Ark1'!AE2573)</f>
        <v/>
      </c>
      <c r="J1143" s="267"/>
      <c r="K1143" s="267" t="str">
        <f>+IF(H1143=0,"",'Ark1'!AF2573)</f>
        <v/>
      </c>
      <c r="L1143" s="268" t="str">
        <f>+IF(H1143=0,"",'Ark1'!T2573)</f>
        <v/>
      </c>
      <c r="M1143" s="267" t="str">
        <f>+IF(H1143=0,"",'Ark1'!U2573)</f>
        <v/>
      </c>
      <c r="N1143" s="267"/>
      <c r="O1143" s="269" t="str">
        <f>+IF(H1143=0,"",'Ark1'!W2573)</f>
        <v/>
      </c>
      <c r="P1143" s="269" t="str">
        <f>+IF(H1143=0,"",'Ark1'!X2573)</f>
        <v/>
      </c>
      <c r="Q1143" s="269" t="str">
        <f>+IF(H1143=0,"",'Ark1'!AG2573)</f>
        <v/>
      </c>
      <c r="R1143" s="269" t="str">
        <f>+IF(H1143=0,"",'Ark1'!AH2573)</f>
        <v/>
      </c>
      <c r="S1143" s="269"/>
      <c r="T1143" s="269"/>
      <c r="U1143" s="269" t="str">
        <f>+IF(H1143=0,"",'Ark1'!Y2573)</f>
        <v/>
      </c>
      <c r="V1143" s="268" t="str">
        <f>+IF(H1143=0,"",'Ark1'!AA2573)</f>
        <v/>
      </c>
      <c r="W1143" s="269" t="str">
        <f t="shared" si="93"/>
        <v/>
      </c>
      <c r="X1143" s="269" t="str">
        <f t="shared" si="94"/>
        <v/>
      </c>
      <c r="Y1143" s="267" t="str">
        <f t="shared" si="95"/>
        <v/>
      </c>
      <c r="Z1143" s="324"/>
    </row>
    <row r="1144" spans="1:66">
      <c r="A1144" s="324"/>
      <c r="B1144" s="323">
        <f>+'Ark1'!C2574</f>
        <v>0</v>
      </c>
      <c r="C1144" s="266">
        <f>+'Ark1'!L2574</f>
        <v>0</v>
      </c>
      <c r="D1144" s="266" t="s">
        <v>39</v>
      </c>
      <c r="E1144" s="266">
        <f>+'Ark1'!AP2574</f>
        <v>0</v>
      </c>
      <c r="F1144" s="274" t="e">
        <f>VLOOKUP(E1144,RNR!$D$2:$E$38,2)</f>
        <v>#N/A</v>
      </c>
      <c r="G1144" s="266" t="str">
        <f>+IF(H1144=0,"",'Ark1'!Q2574)</f>
        <v/>
      </c>
      <c r="H1144" s="266">
        <f>+'Ark1'!R2574</f>
        <v>0</v>
      </c>
      <c r="I1144" s="267" t="str">
        <f>+IF(H1144=0,"",'Ark1'!AE2574)</f>
        <v/>
      </c>
      <c r="J1144" s="267"/>
      <c r="K1144" s="267" t="str">
        <f>+IF(H1144=0,"",'Ark1'!AF2574)</f>
        <v/>
      </c>
      <c r="L1144" s="268" t="str">
        <f>+IF(H1144=0,"",'Ark1'!T2574)</f>
        <v/>
      </c>
      <c r="M1144" s="267" t="str">
        <f>+IF(H1144=0,"",'Ark1'!U2574)</f>
        <v/>
      </c>
      <c r="N1144" s="267"/>
      <c r="O1144" s="269" t="str">
        <f>+IF(H1144=0,"",'Ark1'!W2574)</f>
        <v/>
      </c>
      <c r="P1144" s="269" t="str">
        <f>+IF(H1144=0,"",'Ark1'!X2574)</f>
        <v/>
      </c>
      <c r="Q1144" s="269" t="str">
        <f>+IF(H1144=0,"",'Ark1'!AG2574)</f>
        <v/>
      </c>
      <c r="R1144" s="269" t="str">
        <f>+IF(H1144=0,"",'Ark1'!AH2574)</f>
        <v/>
      </c>
      <c r="S1144" s="269"/>
      <c r="T1144" s="269"/>
      <c r="U1144" s="269" t="str">
        <f>+IF(H1144=0,"",'Ark1'!Y2574)</f>
        <v/>
      </c>
      <c r="V1144" s="268" t="str">
        <f>+IF(H1144=0,"",'Ark1'!AA2574)</f>
        <v/>
      </c>
      <c r="W1144" s="269" t="str">
        <f t="shared" si="93"/>
        <v/>
      </c>
      <c r="X1144" s="269" t="str">
        <f t="shared" si="94"/>
        <v/>
      </c>
      <c r="Y1144" s="267" t="str">
        <f t="shared" si="95"/>
        <v/>
      </c>
      <c r="Z1144" s="324"/>
    </row>
    <row r="1145" spans="1:66">
      <c r="A1145" s="324"/>
      <c r="B1145" s="323">
        <f>+'Ark1'!C2575</f>
        <v>0</v>
      </c>
      <c r="C1145" s="266">
        <f>+'Ark1'!L2575</f>
        <v>0</v>
      </c>
      <c r="D1145" s="266" t="s">
        <v>39</v>
      </c>
      <c r="E1145" s="266">
        <f>+'Ark1'!AP2575</f>
        <v>0</v>
      </c>
      <c r="F1145" s="274" t="e">
        <f>VLOOKUP(E1145,RNR!$D$2:$E$38,2)</f>
        <v>#N/A</v>
      </c>
      <c r="G1145" s="266" t="str">
        <f>+IF(H1145=0,"",'Ark1'!Q2575)</f>
        <v/>
      </c>
      <c r="H1145" s="266">
        <f>+'Ark1'!R2575</f>
        <v>0</v>
      </c>
      <c r="I1145" s="267" t="str">
        <f>+IF(H1145=0,"",'Ark1'!AE2575)</f>
        <v/>
      </c>
      <c r="J1145" s="267"/>
      <c r="K1145" s="267" t="str">
        <f>+IF(H1145=0,"",'Ark1'!AF2575)</f>
        <v/>
      </c>
      <c r="L1145" s="268" t="str">
        <f>+IF(H1145=0,"",'Ark1'!T2575)</f>
        <v/>
      </c>
      <c r="M1145" s="267" t="str">
        <f>+IF(H1145=0,"",'Ark1'!U2575)</f>
        <v/>
      </c>
      <c r="N1145" s="267"/>
      <c r="O1145" s="269" t="str">
        <f>+IF(H1145=0,"",'Ark1'!W2575)</f>
        <v/>
      </c>
      <c r="P1145" s="269" t="str">
        <f>+IF(H1145=0,"",'Ark1'!X2575)</f>
        <v/>
      </c>
      <c r="Q1145" s="269" t="str">
        <f>+IF(H1145=0,"",'Ark1'!AG2575)</f>
        <v/>
      </c>
      <c r="R1145" s="269" t="str">
        <f>+IF(H1145=0,"",'Ark1'!AH2575)</f>
        <v/>
      </c>
      <c r="S1145" s="269"/>
      <c r="T1145" s="269"/>
      <c r="U1145" s="269" t="str">
        <f>+IF(H1145=0,"",'Ark1'!Y2575)</f>
        <v/>
      </c>
      <c r="V1145" s="268" t="str">
        <f>+IF(H1145=0,"",'Ark1'!AA2575)</f>
        <v/>
      </c>
      <c r="W1145" s="269" t="str">
        <f t="shared" si="93"/>
        <v/>
      </c>
      <c r="X1145" s="269" t="str">
        <f t="shared" si="94"/>
        <v/>
      </c>
      <c r="Y1145" s="267" t="str">
        <f t="shared" si="95"/>
        <v/>
      </c>
      <c r="Z1145" s="324"/>
    </row>
    <row r="1146" spans="1:66">
      <c r="A1146" s="324"/>
      <c r="B1146" s="323">
        <f>+'Ark1'!C2576</f>
        <v>0</v>
      </c>
      <c r="C1146" s="266">
        <f>+'Ark1'!L2576</f>
        <v>0</v>
      </c>
      <c r="D1146" s="266" t="s">
        <v>39</v>
      </c>
      <c r="E1146" s="266">
        <f>+'Ark1'!AP2576</f>
        <v>0</v>
      </c>
      <c r="F1146" s="274" t="e">
        <f>VLOOKUP(E1146,RNR!$D$2:$E$38,2)</f>
        <v>#N/A</v>
      </c>
      <c r="G1146" s="266" t="str">
        <f>+IF(H1146=0,"",'Ark1'!Q2576)</f>
        <v/>
      </c>
      <c r="H1146" s="266">
        <f>+'Ark1'!R2576</f>
        <v>0</v>
      </c>
      <c r="I1146" s="267" t="str">
        <f>+IF(H1146=0,"",'Ark1'!AE2576)</f>
        <v/>
      </c>
      <c r="J1146" s="267"/>
      <c r="K1146" s="267" t="str">
        <f>+IF(H1146=0,"",'Ark1'!AF2576)</f>
        <v/>
      </c>
      <c r="L1146" s="268" t="str">
        <f>+IF(H1146=0,"",'Ark1'!T2576)</f>
        <v/>
      </c>
      <c r="M1146" s="267" t="str">
        <f>+IF(H1146=0,"",'Ark1'!U2576)</f>
        <v/>
      </c>
      <c r="N1146" s="267"/>
      <c r="O1146" s="269" t="str">
        <f>+IF(H1146=0,"",'Ark1'!W2576)</f>
        <v/>
      </c>
      <c r="P1146" s="269" t="str">
        <f>+IF(H1146=0,"",'Ark1'!X2576)</f>
        <v/>
      </c>
      <c r="Q1146" s="269" t="str">
        <f>+IF(H1146=0,"",'Ark1'!AG2576)</f>
        <v/>
      </c>
      <c r="R1146" s="269" t="str">
        <f>+IF(H1146=0,"",'Ark1'!AH2576)</f>
        <v/>
      </c>
      <c r="S1146" s="269"/>
      <c r="T1146" s="269"/>
      <c r="U1146" s="269" t="str">
        <f>+IF(H1146=0,"",'Ark1'!Y2576)</f>
        <v/>
      </c>
      <c r="V1146" s="268" t="str">
        <f>+IF(H1146=0,"",'Ark1'!AA2576)</f>
        <v/>
      </c>
      <c r="W1146" s="269" t="str">
        <f t="shared" si="93"/>
        <v/>
      </c>
      <c r="X1146" s="269" t="str">
        <f t="shared" si="94"/>
        <v/>
      </c>
      <c r="Y1146" s="267" t="str">
        <f t="shared" si="95"/>
        <v/>
      </c>
      <c r="Z1146" s="324"/>
    </row>
    <row r="1147" spans="1:66" s="28" customFormat="1">
      <c r="A1147" s="324"/>
      <c r="B1147" s="324"/>
      <c r="C1147" s="324"/>
      <c r="D1147" s="324"/>
      <c r="E1147" s="324"/>
      <c r="F1147" s="324"/>
      <c r="G1147" s="324"/>
      <c r="H1147" s="324"/>
      <c r="I1147" s="325"/>
      <c r="J1147" s="325"/>
      <c r="K1147" s="325"/>
      <c r="L1147" s="326"/>
      <c r="M1147" s="325"/>
      <c r="N1147" s="325"/>
      <c r="O1147" s="327"/>
      <c r="P1147" s="327"/>
      <c r="Q1147" s="327"/>
      <c r="R1147" s="327"/>
      <c r="S1147" s="327"/>
      <c r="T1147" s="327"/>
      <c r="U1147" s="327"/>
      <c r="V1147" s="326"/>
      <c r="W1147" s="327"/>
      <c r="X1147" s="327"/>
      <c r="Y1147" s="325"/>
      <c r="Z1147" s="324"/>
      <c r="AD1147" s="27"/>
      <c r="AG1147" s="86"/>
      <c r="AH1147" s="86"/>
      <c r="AI1147" s="86"/>
      <c r="AK1147" s="86"/>
      <c r="AL1147" s="86"/>
      <c r="AM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</row>
    <row r="1148" spans="1:66" ht="19.8">
      <c r="A1148" s="324"/>
      <c r="B1148" s="324"/>
      <c r="C1148" s="328" t="s">
        <v>0</v>
      </c>
      <c r="D1148" s="329"/>
      <c r="E1148" s="297" t="s">
        <v>401</v>
      </c>
      <c r="F1148" s="324"/>
      <c r="G1148" s="324"/>
      <c r="H1148" s="279">
        <f>SUM(H1150:H1276)</f>
        <v>0</v>
      </c>
      <c r="I1148" s="325"/>
      <c r="J1148" s="324"/>
      <c r="K1148" s="325"/>
      <c r="L1148" s="324"/>
      <c r="M1148" s="324"/>
      <c r="N1148" s="324"/>
      <c r="O1148" s="327"/>
      <c r="P1148" s="327"/>
      <c r="Q1148" s="324"/>
      <c r="R1148" s="327"/>
      <c r="S1148" s="327"/>
      <c r="T1148" s="327"/>
      <c r="U1148" s="327"/>
      <c r="V1148" s="324"/>
      <c r="W1148" s="324"/>
      <c r="X1148" s="327"/>
      <c r="Y1148" s="327"/>
      <c r="Z1148" s="324"/>
      <c r="AA1148" s="249"/>
      <c r="AC1148" s="28"/>
      <c r="AD1148" s="27"/>
      <c r="AE1148" s="250"/>
      <c r="AF1148" s="86"/>
      <c r="AJ1148" s="86"/>
      <c r="BB1148" s="262"/>
    </row>
    <row r="1149" spans="1:66" ht="19.8">
      <c r="A1149" s="324"/>
      <c r="B1149" s="324"/>
      <c r="C1149" s="324"/>
      <c r="D1149" s="324"/>
      <c r="E1149" s="324"/>
      <c r="F1149" s="324"/>
      <c r="G1149" s="324"/>
      <c r="H1149" s="324"/>
      <c r="I1149" s="324"/>
      <c r="J1149" s="324"/>
      <c r="K1149" s="324"/>
      <c r="L1149" s="324"/>
      <c r="M1149" s="324"/>
      <c r="N1149" s="324"/>
      <c r="O1149" s="324"/>
      <c r="P1149" s="324"/>
      <c r="Q1149" s="324"/>
      <c r="R1149" s="324"/>
      <c r="S1149" s="324"/>
      <c r="T1149" s="324"/>
      <c r="U1149" s="324"/>
      <c r="V1149" s="324"/>
      <c r="W1149" s="324"/>
      <c r="X1149" s="324"/>
      <c r="Y1149" s="324"/>
      <c r="Z1149" s="324"/>
      <c r="AA1149" s="249"/>
      <c r="AC1149" s="28"/>
      <c r="AD1149" s="27"/>
      <c r="AE1149" s="250"/>
      <c r="AF1149" s="86"/>
      <c r="AJ1149" s="86"/>
      <c r="BB1149" s="262"/>
    </row>
    <row r="1150" spans="1:66">
      <c r="A1150" s="324"/>
      <c r="B1150" s="323">
        <f>+'Ark1'!C2577</f>
        <v>0</v>
      </c>
      <c r="C1150" s="266">
        <f>+'Ark1'!L2577</f>
        <v>0</v>
      </c>
      <c r="D1150" s="266" t="s">
        <v>401</v>
      </c>
      <c r="E1150" s="266">
        <f>+'Ark1'!AP2577</f>
        <v>0</v>
      </c>
      <c r="F1150" s="274" t="e">
        <f>VLOOKUP(E1150,RNR!$D$2:$E$38,2)</f>
        <v>#N/A</v>
      </c>
      <c r="G1150" s="266" t="str">
        <f>+IF(H1150=0,"",'Ark1'!Q2577)</f>
        <v/>
      </c>
      <c r="H1150" s="266">
        <f>+'Ark1'!R2577</f>
        <v>0</v>
      </c>
      <c r="I1150" s="267" t="str">
        <f>+IF(H1150=0,"",'Ark1'!AE2577)</f>
        <v/>
      </c>
      <c r="J1150" s="267"/>
      <c r="K1150" s="267" t="str">
        <f>+IF(H1150=0,"",'Ark1'!AF2577)</f>
        <v/>
      </c>
      <c r="L1150" s="268" t="str">
        <f>+IF(H1150=0,"",'Ark1'!T2577)</f>
        <v/>
      </c>
      <c r="M1150" s="267" t="str">
        <f>+IF(H1150=0,"",'Ark1'!U2577)</f>
        <v/>
      </c>
      <c r="N1150" s="267"/>
      <c r="O1150" s="269" t="str">
        <f>+IF(H1150=0,"",'Ark1'!W2577)</f>
        <v/>
      </c>
      <c r="P1150" s="269" t="str">
        <f>+IF(H1150=0,"",'Ark1'!X2577)</f>
        <v/>
      </c>
      <c r="Q1150" s="269" t="str">
        <f>+IF(H1150=0,"",'Ark1'!AG2577)</f>
        <v/>
      </c>
      <c r="R1150" s="269" t="str">
        <f>+IF(H1150=0,"",'Ark1'!AH2577)</f>
        <v/>
      </c>
      <c r="S1150" s="269"/>
      <c r="T1150" s="269"/>
      <c r="U1150" s="269" t="str">
        <f>+IF(H1150=0,"",'Ark1'!Y2577)</f>
        <v/>
      </c>
      <c r="V1150" s="268" t="str">
        <f>+IF(H1150=0,"",'Ark1'!AA2577)</f>
        <v/>
      </c>
      <c r="W1150" s="269" t="str">
        <f t="shared" ref="W1150:W1184" si="96">IF(H1150=0,"",1000*M1150/Q1150)</f>
        <v/>
      </c>
      <c r="X1150" s="269" t="str">
        <f t="shared" ref="X1150:X1184" si="97">IF(H1150=0,"",M1150/C1150)</f>
        <v/>
      </c>
      <c r="Y1150" s="267" t="str">
        <f t="shared" ref="Y1150:Y1184" si="98">IF(H1150=0,"",H1150/G1150)</f>
        <v/>
      </c>
      <c r="Z1150" s="324"/>
    </row>
    <row r="1151" spans="1:66">
      <c r="A1151" s="324"/>
      <c r="B1151" s="323">
        <f>+'Ark1'!C2578</f>
        <v>0</v>
      </c>
      <c r="C1151" s="266">
        <f>+'Ark1'!L2578</f>
        <v>0</v>
      </c>
      <c r="D1151" s="266" t="s">
        <v>401</v>
      </c>
      <c r="E1151" s="266">
        <f>+'Ark1'!AP2578</f>
        <v>0</v>
      </c>
      <c r="F1151" s="274" t="e">
        <f>VLOOKUP(E1151,RNR!$D$2:$E$38,2)</f>
        <v>#N/A</v>
      </c>
      <c r="G1151" s="266" t="str">
        <f>+IF(H1151=0,"",'Ark1'!Q2578)</f>
        <v/>
      </c>
      <c r="H1151" s="266">
        <f>+'Ark1'!R2578</f>
        <v>0</v>
      </c>
      <c r="I1151" s="267" t="str">
        <f>+IF(H1151=0,"",'Ark1'!AE2578)</f>
        <v/>
      </c>
      <c r="J1151" s="267"/>
      <c r="K1151" s="267" t="str">
        <f>+IF(H1151=0,"",'Ark1'!AF2578)</f>
        <v/>
      </c>
      <c r="L1151" s="268" t="str">
        <f>+IF(H1151=0,"",'Ark1'!T2578)</f>
        <v/>
      </c>
      <c r="M1151" s="267" t="str">
        <f>+IF(H1151=0,"",'Ark1'!U2578)</f>
        <v/>
      </c>
      <c r="N1151" s="267"/>
      <c r="O1151" s="269" t="str">
        <f>+IF(H1151=0,"",'Ark1'!W2578)</f>
        <v/>
      </c>
      <c r="P1151" s="269" t="str">
        <f>+IF(H1151=0,"",'Ark1'!X2578)</f>
        <v/>
      </c>
      <c r="Q1151" s="269" t="str">
        <f>+IF(H1151=0,"",'Ark1'!AG2578)</f>
        <v/>
      </c>
      <c r="R1151" s="269" t="str">
        <f>+IF(H1151=0,"",'Ark1'!AH2578)</f>
        <v/>
      </c>
      <c r="S1151" s="269"/>
      <c r="T1151" s="269"/>
      <c r="U1151" s="269" t="str">
        <f>+IF(H1151=0,"",'Ark1'!Y2578)</f>
        <v/>
      </c>
      <c r="V1151" s="268" t="str">
        <f>+IF(H1151=0,"",'Ark1'!AA2578)</f>
        <v/>
      </c>
      <c r="W1151" s="269" t="str">
        <f t="shared" si="96"/>
        <v/>
      </c>
      <c r="X1151" s="269" t="str">
        <f t="shared" si="97"/>
        <v/>
      </c>
      <c r="Y1151" s="267" t="str">
        <f t="shared" si="98"/>
        <v/>
      </c>
      <c r="Z1151" s="324"/>
    </row>
    <row r="1152" spans="1:66">
      <c r="A1152" s="324"/>
      <c r="B1152" s="323">
        <f>+'Ark1'!C2579</f>
        <v>0</v>
      </c>
      <c r="C1152" s="266">
        <f>+'Ark1'!L2579</f>
        <v>0</v>
      </c>
      <c r="D1152" s="266" t="s">
        <v>401</v>
      </c>
      <c r="E1152" s="266">
        <f>+'Ark1'!AP2579</f>
        <v>0</v>
      </c>
      <c r="F1152" s="274" t="e">
        <f>VLOOKUP(E1152,RNR!$D$2:$E$38,2)</f>
        <v>#N/A</v>
      </c>
      <c r="G1152" s="266" t="str">
        <f>+IF(H1152=0,"",'Ark1'!Q2579)</f>
        <v/>
      </c>
      <c r="H1152" s="266">
        <f>+'Ark1'!R2579</f>
        <v>0</v>
      </c>
      <c r="I1152" s="267" t="str">
        <f>+IF(H1152=0,"",'Ark1'!AE2579)</f>
        <v/>
      </c>
      <c r="J1152" s="267"/>
      <c r="K1152" s="267" t="str">
        <f>+IF(H1152=0,"",'Ark1'!AF2579)</f>
        <v/>
      </c>
      <c r="L1152" s="268" t="str">
        <f>+IF(H1152=0,"",'Ark1'!T2579)</f>
        <v/>
      </c>
      <c r="M1152" s="267" t="str">
        <f>+IF(H1152=0,"",'Ark1'!U2579)</f>
        <v/>
      </c>
      <c r="N1152" s="267"/>
      <c r="O1152" s="269" t="str">
        <f>+IF(H1152=0,"",'Ark1'!W2579)</f>
        <v/>
      </c>
      <c r="P1152" s="269" t="str">
        <f>+IF(H1152=0,"",'Ark1'!X2579)</f>
        <v/>
      </c>
      <c r="Q1152" s="269" t="str">
        <f>+IF(H1152=0,"",'Ark1'!AG2579)</f>
        <v/>
      </c>
      <c r="R1152" s="269" t="str">
        <f>+IF(H1152=0,"",'Ark1'!AH2579)</f>
        <v/>
      </c>
      <c r="S1152" s="269"/>
      <c r="T1152" s="269"/>
      <c r="U1152" s="269" t="str">
        <f>+IF(H1152=0,"",'Ark1'!Y2579)</f>
        <v/>
      </c>
      <c r="V1152" s="268" t="str">
        <f>+IF(H1152=0,"",'Ark1'!AA2579)</f>
        <v/>
      </c>
      <c r="W1152" s="269" t="str">
        <f t="shared" si="96"/>
        <v/>
      </c>
      <c r="X1152" s="269" t="str">
        <f t="shared" si="97"/>
        <v/>
      </c>
      <c r="Y1152" s="267" t="str">
        <f t="shared" si="98"/>
        <v/>
      </c>
      <c r="Z1152" s="324"/>
    </row>
    <row r="1153" spans="1:26">
      <c r="A1153" s="324"/>
      <c r="B1153" s="323">
        <f>+'Ark1'!C2580</f>
        <v>0</v>
      </c>
      <c r="C1153" s="266">
        <f>+'Ark1'!L2580</f>
        <v>0</v>
      </c>
      <c r="D1153" s="266" t="s">
        <v>401</v>
      </c>
      <c r="E1153" s="266">
        <f>+'Ark1'!AP2580</f>
        <v>0</v>
      </c>
      <c r="F1153" s="274" t="e">
        <f>VLOOKUP(E1153,RNR!$D$2:$E$38,2)</f>
        <v>#N/A</v>
      </c>
      <c r="G1153" s="266" t="str">
        <f>+IF(H1153=0,"",'Ark1'!Q2580)</f>
        <v/>
      </c>
      <c r="H1153" s="266">
        <f>+'Ark1'!R2580</f>
        <v>0</v>
      </c>
      <c r="I1153" s="267" t="str">
        <f>+IF(H1153=0,"",'Ark1'!AE2580)</f>
        <v/>
      </c>
      <c r="J1153" s="267"/>
      <c r="K1153" s="267" t="str">
        <f>+IF(H1153=0,"",'Ark1'!AF2580)</f>
        <v/>
      </c>
      <c r="L1153" s="268" t="str">
        <f>+IF(H1153=0,"",'Ark1'!T2580)</f>
        <v/>
      </c>
      <c r="M1153" s="267" t="str">
        <f>+IF(H1153=0,"",'Ark1'!U2580)</f>
        <v/>
      </c>
      <c r="N1153" s="267"/>
      <c r="O1153" s="269" t="str">
        <f>+IF(H1153=0,"",'Ark1'!W2580)</f>
        <v/>
      </c>
      <c r="P1153" s="269" t="str">
        <f>+IF(H1153=0,"",'Ark1'!X2580)</f>
        <v/>
      </c>
      <c r="Q1153" s="269" t="str">
        <f>+IF(H1153=0,"",'Ark1'!AG2580)</f>
        <v/>
      </c>
      <c r="R1153" s="269" t="str">
        <f>+IF(H1153=0,"",'Ark1'!AH2580)</f>
        <v/>
      </c>
      <c r="S1153" s="269"/>
      <c r="T1153" s="269"/>
      <c r="U1153" s="269" t="str">
        <f>+IF(H1153=0,"",'Ark1'!Y2580)</f>
        <v/>
      </c>
      <c r="V1153" s="268" t="str">
        <f>+IF(H1153=0,"",'Ark1'!AA2580)</f>
        <v/>
      </c>
      <c r="W1153" s="269" t="str">
        <f t="shared" si="96"/>
        <v/>
      </c>
      <c r="X1153" s="269" t="str">
        <f t="shared" si="97"/>
        <v/>
      </c>
      <c r="Y1153" s="267" t="str">
        <f t="shared" si="98"/>
        <v/>
      </c>
      <c r="Z1153" s="324"/>
    </row>
    <row r="1154" spans="1:26">
      <c r="A1154" s="324"/>
      <c r="B1154" s="323">
        <f>+'Ark1'!C2581</f>
        <v>0</v>
      </c>
      <c r="C1154" s="266">
        <f>+'Ark1'!L2581</f>
        <v>0</v>
      </c>
      <c r="D1154" s="266" t="s">
        <v>401</v>
      </c>
      <c r="E1154" s="266">
        <f>+'Ark1'!AP2581</f>
        <v>0</v>
      </c>
      <c r="F1154" s="274" t="e">
        <f>VLOOKUP(E1154,RNR!$D$2:$E$38,2)</f>
        <v>#N/A</v>
      </c>
      <c r="G1154" s="266" t="str">
        <f>+IF(H1154=0,"",'Ark1'!Q2581)</f>
        <v/>
      </c>
      <c r="H1154" s="266">
        <f>+'Ark1'!R2581</f>
        <v>0</v>
      </c>
      <c r="I1154" s="267" t="str">
        <f>+IF(H1154=0,"",'Ark1'!AE2581)</f>
        <v/>
      </c>
      <c r="J1154" s="267"/>
      <c r="K1154" s="267" t="str">
        <f>+IF(H1154=0,"",'Ark1'!AF2581)</f>
        <v/>
      </c>
      <c r="L1154" s="268" t="str">
        <f>+IF(H1154=0,"",'Ark1'!T2581)</f>
        <v/>
      </c>
      <c r="M1154" s="267" t="str">
        <f>+IF(H1154=0,"",'Ark1'!U2581)</f>
        <v/>
      </c>
      <c r="N1154" s="267"/>
      <c r="O1154" s="269" t="str">
        <f>+IF(H1154=0,"",'Ark1'!W2581)</f>
        <v/>
      </c>
      <c r="P1154" s="269" t="str">
        <f>+IF(H1154=0,"",'Ark1'!X2581)</f>
        <v/>
      </c>
      <c r="Q1154" s="269" t="str">
        <f>+IF(H1154=0,"",'Ark1'!AG2581)</f>
        <v/>
      </c>
      <c r="R1154" s="269" t="str">
        <f>+IF(H1154=0,"",'Ark1'!AH2581)</f>
        <v/>
      </c>
      <c r="S1154" s="269"/>
      <c r="T1154" s="269"/>
      <c r="U1154" s="269" t="str">
        <f>+IF(H1154=0,"",'Ark1'!Y2581)</f>
        <v/>
      </c>
      <c r="V1154" s="268" t="str">
        <f>+IF(H1154=0,"",'Ark1'!AA2581)</f>
        <v/>
      </c>
      <c r="W1154" s="269" t="str">
        <f t="shared" si="96"/>
        <v/>
      </c>
      <c r="X1154" s="269" t="str">
        <f t="shared" si="97"/>
        <v/>
      </c>
      <c r="Y1154" s="267" t="str">
        <f t="shared" si="98"/>
        <v/>
      </c>
      <c r="Z1154" s="324"/>
    </row>
    <row r="1155" spans="1:26">
      <c r="A1155" s="324"/>
      <c r="B1155" s="323">
        <f>+'Ark1'!C2582</f>
        <v>0</v>
      </c>
      <c r="C1155" s="266">
        <f>+'Ark1'!L2582</f>
        <v>0</v>
      </c>
      <c r="D1155" s="266" t="s">
        <v>401</v>
      </c>
      <c r="E1155" s="266">
        <f>+'Ark1'!AP2582</f>
        <v>0</v>
      </c>
      <c r="F1155" s="274" t="e">
        <f>VLOOKUP(E1155,RNR!$D$2:$E$38,2)</f>
        <v>#N/A</v>
      </c>
      <c r="G1155" s="266" t="str">
        <f>+IF(H1155=0,"",'Ark1'!Q2582)</f>
        <v/>
      </c>
      <c r="H1155" s="266">
        <f>+'Ark1'!R2582</f>
        <v>0</v>
      </c>
      <c r="I1155" s="267" t="str">
        <f>+IF(H1155=0,"",'Ark1'!AE2582)</f>
        <v/>
      </c>
      <c r="J1155" s="267"/>
      <c r="K1155" s="267" t="str">
        <f>+IF(H1155=0,"",'Ark1'!AF2582)</f>
        <v/>
      </c>
      <c r="L1155" s="268" t="str">
        <f>+IF(H1155=0,"",'Ark1'!T2582)</f>
        <v/>
      </c>
      <c r="M1155" s="267" t="str">
        <f>+IF(H1155=0,"",'Ark1'!U2582)</f>
        <v/>
      </c>
      <c r="N1155" s="267"/>
      <c r="O1155" s="269" t="str">
        <f>+IF(H1155=0,"",'Ark1'!W2582)</f>
        <v/>
      </c>
      <c r="P1155" s="269" t="str">
        <f>+IF(H1155=0,"",'Ark1'!X2582)</f>
        <v/>
      </c>
      <c r="Q1155" s="269" t="str">
        <f>+IF(H1155=0,"",'Ark1'!AG2582)</f>
        <v/>
      </c>
      <c r="R1155" s="269" t="str">
        <f>+IF(H1155=0,"",'Ark1'!AH2582)</f>
        <v/>
      </c>
      <c r="S1155" s="269"/>
      <c r="T1155" s="269"/>
      <c r="U1155" s="269" t="str">
        <f>+IF(H1155=0,"",'Ark1'!Y2582)</f>
        <v/>
      </c>
      <c r="V1155" s="268" t="str">
        <f>+IF(H1155=0,"",'Ark1'!AA2582)</f>
        <v/>
      </c>
      <c r="W1155" s="269" t="str">
        <f t="shared" si="96"/>
        <v/>
      </c>
      <c r="X1155" s="269" t="str">
        <f t="shared" si="97"/>
        <v/>
      </c>
      <c r="Y1155" s="267" t="str">
        <f t="shared" si="98"/>
        <v/>
      </c>
      <c r="Z1155" s="324"/>
    </row>
    <row r="1156" spans="1:26">
      <c r="A1156" s="324"/>
      <c r="B1156" s="323">
        <f>+'Ark1'!C2583</f>
        <v>0</v>
      </c>
      <c r="C1156" s="266">
        <f>+'Ark1'!L2583</f>
        <v>0</v>
      </c>
      <c r="D1156" s="266" t="s">
        <v>401</v>
      </c>
      <c r="E1156" s="266">
        <f>+'Ark1'!AP2583</f>
        <v>0</v>
      </c>
      <c r="F1156" s="274" t="e">
        <f>VLOOKUP(E1156,RNR!$D$2:$E$38,2)</f>
        <v>#N/A</v>
      </c>
      <c r="G1156" s="266" t="str">
        <f>+IF(H1156=0,"",'Ark1'!Q2583)</f>
        <v/>
      </c>
      <c r="H1156" s="266">
        <f>+'Ark1'!R2583</f>
        <v>0</v>
      </c>
      <c r="I1156" s="267" t="str">
        <f>+IF(H1156=0,"",'Ark1'!AE2583)</f>
        <v/>
      </c>
      <c r="J1156" s="267"/>
      <c r="K1156" s="267" t="str">
        <f>+IF(H1156=0,"",'Ark1'!AF2583)</f>
        <v/>
      </c>
      <c r="L1156" s="268" t="str">
        <f>+IF(H1156=0,"",'Ark1'!T2583)</f>
        <v/>
      </c>
      <c r="M1156" s="267" t="str">
        <f>+IF(H1156=0,"",'Ark1'!U2583)</f>
        <v/>
      </c>
      <c r="N1156" s="267"/>
      <c r="O1156" s="269" t="str">
        <f>+IF(H1156=0,"",'Ark1'!W2583)</f>
        <v/>
      </c>
      <c r="P1156" s="269" t="str">
        <f>+IF(H1156=0,"",'Ark1'!X2583)</f>
        <v/>
      </c>
      <c r="Q1156" s="269" t="str">
        <f>+IF(H1156=0,"",'Ark1'!AG2583)</f>
        <v/>
      </c>
      <c r="R1156" s="269" t="str">
        <f>+IF(H1156=0,"",'Ark1'!AH2583)</f>
        <v/>
      </c>
      <c r="S1156" s="269"/>
      <c r="T1156" s="269"/>
      <c r="U1156" s="269" t="str">
        <f>+IF(H1156=0,"",'Ark1'!Y2583)</f>
        <v/>
      </c>
      <c r="V1156" s="268" t="str">
        <f>+IF(H1156=0,"",'Ark1'!AA2583)</f>
        <v/>
      </c>
      <c r="W1156" s="269" t="str">
        <f t="shared" si="96"/>
        <v/>
      </c>
      <c r="X1156" s="269" t="str">
        <f t="shared" si="97"/>
        <v/>
      </c>
      <c r="Y1156" s="267" t="str">
        <f t="shared" si="98"/>
        <v/>
      </c>
      <c r="Z1156" s="324"/>
    </row>
    <row r="1157" spans="1:26">
      <c r="A1157" s="324"/>
      <c r="B1157" s="323">
        <f>+'Ark1'!C2584</f>
        <v>0</v>
      </c>
      <c r="C1157" s="266">
        <f>+'Ark1'!L2584</f>
        <v>0</v>
      </c>
      <c r="D1157" s="266" t="s">
        <v>401</v>
      </c>
      <c r="E1157" s="266">
        <f>+'Ark1'!AP2584</f>
        <v>0</v>
      </c>
      <c r="F1157" s="274" t="e">
        <f>VLOOKUP(E1157,RNR!$D$2:$E$38,2)</f>
        <v>#N/A</v>
      </c>
      <c r="G1157" s="266" t="str">
        <f>+IF(H1157=0,"",'Ark1'!Q2584)</f>
        <v/>
      </c>
      <c r="H1157" s="266">
        <f>+'Ark1'!R2584</f>
        <v>0</v>
      </c>
      <c r="I1157" s="267" t="str">
        <f>+IF(H1157=0,"",'Ark1'!AE2584)</f>
        <v/>
      </c>
      <c r="J1157" s="267"/>
      <c r="K1157" s="267" t="str">
        <f>+IF(H1157=0,"",'Ark1'!AF2584)</f>
        <v/>
      </c>
      <c r="L1157" s="268" t="str">
        <f>+IF(H1157=0,"",'Ark1'!T2584)</f>
        <v/>
      </c>
      <c r="M1157" s="267" t="str">
        <f>+IF(H1157=0,"",'Ark1'!U2584)</f>
        <v/>
      </c>
      <c r="N1157" s="267"/>
      <c r="O1157" s="269" t="str">
        <f>+IF(H1157=0,"",'Ark1'!W2584)</f>
        <v/>
      </c>
      <c r="P1157" s="269" t="str">
        <f>+IF(H1157=0,"",'Ark1'!X2584)</f>
        <v/>
      </c>
      <c r="Q1157" s="269" t="str">
        <f>+IF(H1157=0,"",'Ark1'!AG2584)</f>
        <v/>
      </c>
      <c r="R1157" s="269" t="str">
        <f>+IF(H1157=0,"",'Ark1'!AH2584)</f>
        <v/>
      </c>
      <c r="S1157" s="269"/>
      <c r="T1157" s="269"/>
      <c r="U1157" s="269" t="str">
        <f>+IF(H1157=0,"",'Ark1'!Y2584)</f>
        <v/>
      </c>
      <c r="V1157" s="268" t="str">
        <f>+IF(H1157=0,"",'Ark1'!AA2584)</f>
        <v/>
      </c>
      <c r="W1157" s="269" t="str">
        <f t="shared" si="96"/>
        <v/>
      </c>
      <c r="X1157" s="269" t="str">
        <f t="shared" si="97"/>
        <v/>
      </c>
      <c r="Y1157" s="267" t="str">
        <f t="shared" si="98"/>
        <v/>
      </c>
      <c r="Z1157" s="324"/>
    </row>
    <row r="1158" spans="1:26">
      <c r="A1158" s="324"/>
      <c r="B1158" s="323">
        <f>+'Ark1'!C2585</f>
        <v>0</v>
      </c>
      <c r="C1158" s="266">
        <f>+'Ark1'!L2585</f>
        <v>0</v>
      </c>
      <c r="D1158" s="266" t="s">
        <v>401</v>
      </c>
      <c r="E1158" s="266">
        <f>+'Ark1'!AP2585</f>
        <v>0</v>
      </c>
      <c r="F1158" s="274" t="e">
        <f>VLOOKUP(E1158,RNR!$D$2:$E$38,2)</f>
        <v>#N/A</v>
      </c>
      <c r="G1158" s="266" t="str">
        <f>+IF(H1158=0,"",'Ark1'!Q2585)</f>
        <v/>
      </c>
      <c r="H1158" s="266">
        <f>+'Ark1'!R2585</f>
        <v>0</v>
      </c>
      <c r="I1158" s="267" t="str">
        <f>+IF(H1158=0,"",'Ark1'!AE2585)</f>
        <v/>
      </c>
      <c r="J1158" s="267"/>
      <c r="K1158" s="267" t="str">
        <f>+IF(H1158=0,"",'Ark1'!AF2585)</f>
        <v/>
      </c>
      <c r="L1158" s="268" t="str">
        <f>+IF(H1158=0,"",'Ark1'!T2585)</f>
        <v/>
      </c>
      <c r="M1158" s="267" t="str">
        <f>+IF(H1158=0,"",'Ark1'!U2585)</f>
        <v/>
      </c>
      <c r="N1158" s="267"/>
      <c r="O1158" s="269" t="str">
        <f>+IF(H1158=0,"",'Ark1'!W2585)</f>
        <v/>
      </c>
      <c r="P1158" s="269" t="str">
        <f>+IF(H1158=0,"",'Ark1'!X2585)</f>
        <v/>
      </c>
      <c r="Q1158" s="269" t="str">
        <f>+IF(H1158=0,"",'Ark1'!AG2585)</f>
        <v/>
      </c>
      <c r="R1158" s="269" t="str">
        <f>+IF(H1158=0,"",'Ark1'!AH2585)</f>
        <v/>
      </c>
      <c r="S1158" s="269"/>
      <c r="T1158" s="269"/>
      <c r="U1158" s="269" t="str">
        <f>+IF(H1158=0,"",'Ark1'!Y2585)</f>
        <v/>
      </c>
      <c r="V1158" s="268" t="str">
        <f>+IF(H1158=0,"",'Ark1'!AA2585)</f>
        <v/>
      </c>
      <c r="W1158" s="269" t="str">
        <f t="shared" si="96"/>
        <v/>
      </c>
      <c r="X1158" s="269" t="str">
        <f t="shared" si="97"/>
        <v/>
      </c>
      <c r="Y1158" s="267" t="str">
        <f t="shared" si="98"/>
        <v/>
      </c>
      <c r="Z1158" s="324"/>
    </row>
    <row r="1159" spans="1:26">
      <c r="A1159" s="324"/>
      <c r="B1159" s="323">
        <f>+'Ark1'!C2586</f>
        <v>0</v>
      </c>
      <c r="C1159" s="266">
        <f>+'Ark1'!L2586</f>
        <v>0</v>
      </c>
      <c r="D1159" s="266" t="s">
        <v>401</v>
      </c>
      <c r="E1159" s="266">
        <f>+'Ark1'!AP2586</f>
        <v>0</v>
      </c>
      <c r="F1159" s="274" t="e">
        <f>VLOOKUP(E1159,RNR!$D$2:$E$38,2)</f>
        <v>#N/A</v>
      </c>
      <c r="G1159" s="266" t="str">
        <f>+IF(H1159=0,"",'Ark1'!Q2586)</f>
        <v/>
      </c>
      <c r="H1159" s="266">
        <f>+'Ark1'!R2586</f>
        <v>0</v>
      </c>
      <c r="I1159" s="267" t="str">
        <f>+IF(H1159=0,"",'Ark1'!AE2586)</f>
        <v/>
      </c>
      <c r="J1159" s="267"/>
      <c r="K1159" s="267" t="str">
        <f>+IF(H1159=0,"",'Ark1'!AF2586)</f>
        <v/>
      </c>
      <c r="L1159" s="268" t="str">
        <f>+IF(H1159=0,"",'Ark1'!T2586)</f>
        <v/>
      </c>
      <c r="M1159" s="267" t="str">
        <f>+IF(H1159=0,"",'Ark1'!U2586)</f>
        <v/>
      </c>
      <c r="N1159" s="267"/>
      <c r="O1159" s="269" t="str">
        <f>+IF(H1159=0,"",'Ark1'!W2586)</f>
        <v/>
      </c>
      <c r="P1159" s="269" t="str">
        <f>+IF(H1159=0,"",'Ark1'!X2586)</f>
        <v/>
      </c>
      <c r="Q1159" s="269" t="str">
        <f>+IF(H1159=0,"",'Ark1'!AG2586)</f>
        <v/>
      </c>
      <c r="R1159" s="269" t="str">
        <f>+IF(H1159=0,"",'Ark1'!AH2586)</f>
        <v/>
      </c>
      <c r="S1159" s="269"/>
      <c r="T1159" s="269"/>
      <c r="U1159" s="269" t="str">
        <f>+IF(H1159=0,"",'Ark1'!Y2586)</f>
        <v/>
      </c>
      <c r="V1159" s="268" t="str">
        <f>+IF(H1159=0,"",'Ark1'!AA2586)</f>
        <v/>
      </c>
      <c r="W1159" s="269" t="str">
        <f t="shared" si="96"/>
        <v/>
      </c>
      <c r="X1159" s="269" t="str">
        <f t="shared" si="97"/>
        <v/>
      </c>
      <c r="Y1159" s="267" t="str">
        <f t="shared" si="98"/>
        <v/>
      </c>
      <c r="Z1159" s="324"/>
    </row>
    <row r="1160" spans="1:26">
      <c r="A1160" s="324"/>
      <c r="B1160" s="323">
        <f>+'Ark1'!C2587</f>
        <v>0</v>
      </c>
      <c r="C1160" s="266">
        <f>+'Ark1'!L2587</f>
        <v>0</v>
      </c>
      <c r="D1160" s="266" t="s">
        <v>401</v>
      </c>
      <c r="E1160" s="266">
        <f>+'Ark1'!AP2587</f>
        <v>0</v>
      </c>
      <c r="F1160" s="274" t="e">
        <f>VLOOKUP(E1160,RNR!$D$2:$E$38,2)</f>
        <v>#N/A</v>
      </c>
      <c r="G1160" s="266" t="str">
        <f>+IF(H1160=0,"",'Ark1'!Q2587)</f>
        <v/>
      </c>
      <c r="H1160" s="266">
        <f>+'Ark1'!R2587</f>
        <v>0</v>
      </c>
      <c r="I1160" s="267" t="str">
        <f>+IF(H1160=0,"",'Ark1'!AE2587)</f>
        <v/>
      </c>
      <c r="J1160" s="267"/>
      <c r="K1160" s="267" t="str">
        <f>+IF(H1160=0,"",'Ark1'!AF2587)</f>
        <v/>
      </c>
      <c r="L1160" s="268" t="str">
        <f>+IF(H1160=0,"",'Ark1'!T2587)</f>
        <v/>
      </c>
      <c r="M1160" s="267" t="str">
        <f>+IF(H1160=0,"",'Ark1'!U2587)</f>
        <v/>
      </c>
      <c r="N1160" s="267"/>
      <c r="O1160" s="269" t="str">
        <f>+IF(H1160=0,"",'Ark1'!W2587)</f>
        <v/>
      </c>
      <c r="P1160" s="269" t="str">
        <f>+IF(H1160=0,"",'Ark1'!X2587)</f>
        <v/>
      </c>
      <c r="Q1160" s="269" t="str">
        <f>+IF(H1160=0,"",'Ark1'!AG2587)</f>
        <v/>
      </c>
      <c r="R1160" s="269" t="str">
        <f>+IF(H1160=0,"",'Ark1'!AH2587)</f>
        <v/>
      </c>
      <c r="S1160" s="269"/>
      <c r="T1160" s="269"/>
      <c r="U1160" s="269" t="str">
        <f>+IF(H1160=0,"",'Ark1'!Y2587)</f>
        <v/>
      </c>
      <c r="V1160" s="268" t="str">
        <f>+IF(H1160=0,"",'Ark1'!AA2587)</f>
        <v/>
      </c>
      <c r="W1160" s="269" t="str">
        <f t="shared" si="96"/>
        <v/>
      </c>
      <c r="X1160" s="269" t="str">
        <f t="shared" si="97"/>
        <v/>
      </c>
      <c r="Y1160" s="267" t="str">
        <f t="shared" si="98"/>
        <v/>
      </c>
      <c r="Z1160" s="324"/>
    </row>
    <row r="1161" spans="1:26">
      <c r="A1161" s="324"/>
      <c r="B1161" s="323">
        <f>+'Ark1'!C2588</f>
        <v>0</v>
      </c>
      <c r="C1161" s="266">
        <f>+'Ark1'!L2588</f>
        <v>0</v>
      </c>
      <c r="D1161" s="266" t="s">
        <v>401</v>
      </c>
      <c r="E1161" s="266">
        <f>+'Ark1'!AP2588</f>
        <v>0</v>
      </c>
      <c r="F1161" s="274" t="e">
        <f>VLOOKUP(E1161,RNR!$D$2:$E$38,2)</f>
        <v>#N/A</v>
      </c>
      <c r="G1161" s="266" t="str">
        <f>+IF(H1161=0,"",'Ark1'!Q2588)</f>
        <v/>
      </c>
      <c r="H1161" s="266">
        <f>+'Ark1'!R2588</f>
        <v>0</v>
      </c>
      <c r="I1161" s="267" t="str">
        <f>+IF(H1161=0,"",'Ark1'!AE2588)</f>
        <v/>
      </c>
      <c r="J1161" s="267"/>
      <c r="K1161" s="267" t="str">
        <f>+IF(H1161=0,"",'Ark1'!AF2588)</f>
        <v/>
      </c>
      <c r="L1161" s="268" t="str">
        <f>+IF(H1161=0,"",'Ark1'!T2588)</f>
        <v/>
      </c>
      <c r="M1161" s="267" t="str">
        <f>+IF(H1161=0,"",'Ark1'!U2588)</f>
        <v/>
      </c>
      <c r="N1161" s="267"/>
      <c r="O1161" s="269" t="str">
        <f>+IF(H1161=0,"",'Ark1'!W2588)</f>
        <v/>
      </c>
      <c r="P1161" s="269" t="str">
        <f>+IF(H1161=0,"",'Ark1'!X2588)</f>
        <v/>
      </c>
      <c r="Q1161" s="269" t="str">
        <f>+IF(H1161=0,"",'Ark1'!AG2588)</f>
        <v/>
      </c>
      <c r="R1161" s="269" t="str">
        <f>+IF(H1161=0,"",'Ark1'!AH2588)</f>
        <v/>
      </c>
      <c r="S1161" s="269"/>
      <c r="T1161" s="269"/>
      <c r="U1161" s="269" t="str">
        <f>+IF(H1161=0,"",'Ark1'!Y2588)</f>
        <v/>
      </c>
      <c r="V1161" s="268" t="str">
        <f>+IF(H1161=0,"",'Ark1'!AA2588)</f>
        <v/>
      </c>
      <c r="W1161" s="269" t="str">
        <f t="shared" si="96"/>
        <v/>
      </c>
      <c r="X1161" s="269" t="str">
        <f t="shared" si="97"/>
        <v/>
      </c>
      <c r="Y1161" s="267" t="str">
        <f t="shared" si="98"/>
        <v/>
      </c>
      <c r="Z1161" s="324"/>
    </row>
    <row r="1162" spans="1:26">
      <c r="A1162" s="324"/>
      <c r="B1162" s="323">
        <f>+'Ark1'!C2589</f>
        <v>0</v>
      </c>
      <c r="C1162" s="266">
        <f>+'Ark1'!L2589</f>
        <v>0</v>
      </c>
      <c r="D1162" s="266" t="s">
        <v>401</v>
      </c>
      <c r="E1162" s="266">
        <f>+'Ark1'!AP2589</f>
        <v>0</v>
      </c>
      <c r="F1162" s="274" t="e">
        <f>VLOOKUP(E1162,RNR!$D$2:$E$38,2)</f>
        <v>#N/A</v>
      </c>
      <c r="G1162" s="266" t="str">
        <f>+IF(H1162=0,"",'Ark1'!Q2589)</f>
        <v/>
      </c>
      <c r="H1162" s="266">
        <f>+'Ark1'!R2589</f>
        <v>0</v>
      </c>
      <c r="I1162" s="267" t="str">
        <f>+IF(H1162=0,"",'Ark1'!AE2589)</f>
        <v/>
      </c>
      <c r="J1162" s="267"/>
      <c r="K1162" s="267" t="str">
        <f>+IF(H1162=0,"",'Ark1'!AF2589)</f>
        <v/>
      </c>
      <c r="L1162" s="268" t="str">
        <f>+IF(H1162=0,"",'Ark1'!T2589)</f>
        <v/>
      </c>
      <c r="M1162" s="267" t="str">
        <f>+IF(H1162=0,"",'Ark1'!U2589)</f>
        <v/>
      </c>
      <c r="N1162" s="267"/>
      <c r="O1162" s="269" t="str">
        <f>+IF(H1162=0,"",'Ark1'!W2589)</f>
        <v/>
      </c>
      <c r="P1162" s="269" t="str">
        <f>+IF(H1162=0,"",'Ark1'!X2589)</f>
        <v/>
      </c>
      <c r="Q1162" s="269" t="str">
        <f>+IF(H1162=0,"",'Ark1'!AG2589)</f>
        <v/>
      </c>
      <c r="R1162" s="269" t="str">
        <f>+IF(H1162=0,"",'Ark1'!AH2589)</f>
        <v/>
      </c>
      <c r="S1162" s="269"/>
      <c r="T1162" s="269"/>
      <c r="U1162" s="269" t="str">
        <f>+IF(H1162=0,"",'Ark1'!Y2589)</f>
        <v/>
      </c>
      <c r="V1162" s="268" t="str">
        <f>+IF(H1162=0,"",'Ark1'!AA2589)</f>
        <v/>
      </c>
      <c r="W1162" s="269" t="str">
        <f t="shared" si="96"/>
        <v/>
      </c>
      <c r="X1162" s="269" t="str">
        <f t="shared" si="97"/>
        <v/>
      </c>
      <c r="Y1162" s="267" t="str">
        <f t="shared" si="98"/>
        <v/>
      </c>
      <c r="Z1162" s="324"/>
    </row>
    <row r="1163" spans="1:26">
      <c r="A1163" s="324"/>
      <c r="B1163" s="323">
        <f>+'Ark1'!C2590</f>
        <v>0</v>
      </c>
      <c r="C1163" s="266">
        <f>+'Ark1'!L2590</f>
        <v>0</v>
      </c>
      <c r="D1163" s="266" t="s">
        <v>401</v>
      </c>
      <c r="E1163" s="266">
        <f>+'Ark1'!AP2590</f>
        <v>0</v>
      </c>
      <c r="F1163" s="274" t="e">
        <f>VLOOKUP(E1163,RNR!$D$2:$E$38,2)</f>
        <v>#N/A</v>
      </c>
      <c r="G1163" s="266" t="str">
        <f>+IF(H1163=0,"",'Ark1'!Q2590)</f>
        <v/>
      </c>
      <c r="H1163" s="266">
        <f>+'Ark1'!R2590</f>
        <v>0</v>
      </c>
      <c r="I1163" s="267" t="str">
        <f>+IF(H1163=0,"",'Ark1'!AE2590)</f>
        <v/>
      </c>
      <c r="J1163" s="267"/>
      <c r="K1163" s="267" t="str">
        <f>+IF(H1163=0,"",'Ark1'!AF2590)</f>
        <v/>
      </c>
      <c r="L1163" s="268" t="str">
        <f>+IF(H1163=0,"",'Ark1'!T2590)</f>
        <v/>
      </c>
      <c r="M1163" s="267" t="str">
        <f>+IF(H1163=0,"",'Ark1'!U2590)</f>
        <v/>
      </c>
      <c r="N1163" s="267"/>
      <c r="O1163" s="269" t="str">
        <f>+IF(H1163=0,"",'Ark1'!W2590)</f>
        <v/>
      </c>
      <c r="P1163" s="269" t="str">
        <f>+IF(H1163=0,"",'Ark1'!X2590)</f>
        <v/>
      </c>
      <c r="Q1163" s="269" t="str">
        <f>+IF(H1163=0,"",'Ark1'!AG2590)</f>
        <v/>
      </c>
      <c r="R1163" s="269" t="str">
        <f>+IF(H1163=0,"",'Ark1'!AH2590)</f>
        <v/>
      </c>
      <c r="S1163" s="269"/>
      <c r="T1163" s="269"/>
      <c r="U1163" s="269" t="str">
        <f>+IF(H1163=0,"",'Ark1'!Y2590)</f>
        <v/>
      </c>
      <c r="V1163" s="268" t="str">
        <f>+IF(H1163=0,"",'Ark1'!AA2590)</f>
        <v/>
      </c>
      <c r="W1163" s="269" t="str">
        <f t="shared" si="96"/>
        <v/>
      </c>
      <c r="X1163" s="269" t="str">
        <f t="shared" si="97"/>
        <v/>
      </c>
      <c r="Y1163" s="267" t="str">
        <f t="shared" si="98"/>
        <v/>
      </c>
      <c r="Z1163" s="324"/>
    </row>
    <row r="1164" spans="1:26">
      <c r="A1164" s="324"/>
      <c r="B1164" s="323">
        <f>+'Ark1'!C2591</f>
        <v>0</v>
      </c>
      <c r="C1164" s="266">
        <f>+'Ark1'!L2591</f>
        <v>0</v>
      </c>
      <c r="D1164" s="266" t="s">
        <v>401</v>
      </c>
      <c r="E1164" s="266">
        <f>+'Ark1'!AP2591</f>
        <v>0</v>
      </c>
      <c r="F1164" s="274" t="e">
        <f>VLOOKUP(E1164,RNR!$D$2:$E$38,2)</f>
        <v>#N/A</v>
      </c>
      <c r="G1164" s="266" t="str">
        <f>+IF(H1164=0,"",'Ark1'!Q2591)</f>
        <v/>
      </c>
      <c r="H1164" s="266">
        <f>+'Ark1'!R2591</f>
        <v>0</v>
      </c>
      <c r="I1164" s="267" t="str">
        <f>+IF(H1164=0,"",'Ark1'!AE2591)</f>
        <v/>
      </c>
      <c r="J1164" s="267"/>
      <c r="K1164" s="267" t="str">
        <f>+IF(H1164=0,"",'Ark1'!AF2591)</f>
        <v/>
      </c>
      <c r="L1164" s="268" t="str">
        <f>+IF(H1164=0,"",'Ark1'!T2591)</f>
        <v/>
      </c>
      <c r="M1164" s="267" t="str">
        <f>+IF(H1164=0,"",'Ark1'!U2591)</f>
        <v/>
      </c>
      <c r="N1164" s="267"/>
      <c r="O1164" s="269" t="str">
        <f>+IF(H1164=0,"",'Ark1'!W2591)</f>
        <v/>
      </c>
      <c r="P1164" s="269" t="str">
        <f>+IF(H1164=0,"",'Ark1'!X2591)</f>
        <v/>
      </c>
      <c r="Q1164" s="269" t="str">
        <f>+IF(H1164=0,"",'Ark1'!AG2591)</f>
        <v/>
      </c>
      <c r="R1164" s="269" t="str">
        <f>+IF(H1164=0,"",'Ark1'!AH2591)</f>
        <v/>
      </c>
      <c r="S1164" s="269"/>
      <c r="T1164" s="269"/>
      <c r="U1164" s="269" t="str">
        <f>+IF(H1164=0,"",'Ark1'!Y2591)</f>
        <v/>
      </c>
      <c r="V1164" s="268" t="str">
        <f>+IF(H1164=0,"",'Ark1'!AA2591)</f>
        <v/>
      </c>
      <c r="W1164" s="269" t="str">
        <f t="shared" si="96"/>
        <v/>
      </c>
      <c r="X1164" s="269" t="str">
        <f t="shared" si="97"/>
        <v/>
      </c>
      <c r="Y1164" s="267" t="str">
        <f t="shared" si="98"/>
        <v/>
      </c>
      <c r="Z1164" s="324"/>
    </row>
    <row r="1165" spans="1:26">
      <c r="A1165" s="324"/>
      <c r="B1165" s="323">
        <f>+'Ark1'!C2592</f>
        <v>0</v>
      </c>
      <c r="C1165" s="266">
        <f>+'Ark1'!L2592</f>
        <v>0</v>
      </c>
      <c r="D1165" s="266" t="s">
        <v>401</v>
      </c>
      <c r="E1165" s="266">
        <f>+'Ark1'!AP2592</f>
        <v>0</v>
      </c>
      <c r="F1165" s="274" t="e">
        <f>VLOOKUP(E1165,RNR!$D$2:$E$38,2)</f>
        <v>#N/A</v>
      </c>
      <c r="G1165" s="266" t="str">
        <f>+IF(H1165=0,"",'Ark1'!Q2592)</f>
        <v/>
      </c>
      <c r="H1165" s="266">
        <f>+'Ark1'!R2592</f>
        <v>0</v>
      </c>
      <c r="I1165" s="267" t="str">
        <f>+IF(H1165=0,"",'Ark1'!AE2592)</f>
        <v/>
      </c>
      <c r="J1165" s="267"/>
      <c r="K1165" s="267" t="str">
        <f>+IF(H1165=0,"",'Ark1'!AF2592)</f>
        <v/>
      </c>
      <c r="L1165" s="268" t="str">
        <f>+IF(H1165=0,"",'Ark1'!T2592)</f>
        <v/>
      </c>
      <c r="M1165" s="267" t="str">
        <f>+IF(H1165=0,"",'Ark1'!U2592)</f>
        <v/>
      </c>
      <c r="N1165" s="267"/>
      <c r="O1165" s="269" t="str">
        <f>+IF(H1165=0,"",'Ark1'!W2592)</f>
        <v/>
      </c>
      <c r="P1165" s="269" t="str">
        <f>+IF(H1165=0,"",'Ark1'!X2592)</f>
        <v/>
      </c>
      <c r="Q1165" s="269" t="str">
        <f>+IF(H1165=0,"",'Ark1'!AG2592)</f>
        <v/>
      </c>
      <c r="R1165" s="269" t="str">
        <f>+IF(H1165=0,"",'Ark1'!AH2592)</f>
        <v/>
      </c>
      <c r="S1165" s="269"/>
      <c r="T1165" s="269"/>
      <c r="U1165" s="269" t="str">
        <f>+IF(H1165=0,"",'Ark1'!Y2592)</f>
        <v/>
      </c>
      <c r="V1165" s="268" t="str">
        <f>+IF(H1165=0,"",'Ark1'!AA2592)</f>
        <v/>
      </c>
      <c r="W1165" s="269" t="str">
        <f t="shared" si="96"/>
        <v/>
      </c>
      <c r="X1165" s="269" t="str">
        <f t="shared" si="97"/>
        <v/>
      </c>
      <c r="Y1165" s="267" t="str">
        <f t="shared" si="98"/>
        <v/>
      </c>
      <c r="Z1165" s="324"/>
    </row>
    <row r="1166" spans="1:26">
      <c r="A1166" s="324"/>
      <c r="B1166" s="323">
        <f>+'Ark1'!C2593</f>
        <v>0</v>
      </c>
      <c r="C1166" s="266">
        <f>+'Ark1'!L2593</f>
        <v>0</v>
      </c>
      <c r="D1166" s="266" t="s">
        <v>401</v>
      </c>
      <c r="E1166" s="266">
        <f>+'Ark1'!AP2593</f>
        <v>0</v>
      </c>
      <c r="F1166" s="274" t="e">
        <f>VLOOKUP(E1166,RNR!$D$2:$E$38,2)</f>
        <v>#N/A</v>
      </c>
      <c r="G1166" s="266" t="str">
        <f>+IF(H1166=0,"",'Ark1'!Q2593)</f>
        <v/>
      </c>
      <c r="H1166" s="266">
        <f>+'Ark1'!R2593</f>
        <v>0</v>
      </c>
      <c r="I1166" s="267" t="str">
        <f>+IF(H1166=0,"",'Ark1'!AE2593)</f>
        <v/>
      </c>
      <c r="J1166" s="267"/>
      <c r="K1166" s="267" t="str">
        <f>+IF(H1166=0,"",'Ark1'!AF2593)</f>
        <v/>
      </c>
      <c r="L1166" s="268" t="str">
        <f>+IF(H1166=0,"",'Ark1'!T2593)</f>
        <v/>
      </c>
      <c r="M1166" s="267" t="str">
        <f>+IF(H1166=0,"",'Ark1'!U2593)</f>
        <v/>
      </c>
      <c r="N1166" s="267"/>
      <c r="O1166" s="269" t="str">
        <f>+IF(H1166=0,"",'Ark1'!W2593)</f>
        <v/>
      </c>
      <c r="P1166" s="269" t="str">
        <f>+IF(H1166=0,"",'Ark1'!X2593)</f>
        <v/>
      </c>
      <c r="Q1166" s="269" t="str">
        <f>+IF(H1166=0,"",'Ark1'!AG2593)</f>
        <v/>
      </c>
      <c r="R1166" s="269" t="str">
        <f>+IF(H1166=0,"",'Ark1'!AH2593)</f>
        <v/>
      </c>
      <c r="S1166" s="269"/>
      <c r="T1166" s="269"/>
      <c r="U1166" s="269" t="str">
        <f>+IF(H1166=0,"",'Ark1'!Y2593)</f>
        <v/>
      </c>
      <c r="V1166" s="268" t="str">
        <f>+IF(H1166=0,"",'Ark1'!AA2593)</f>
        <v/>
      </c>
      <c r="W1166" s="269" t="str">
        <f t="shared" si="96"/>
        <v/>
      </c>
      <c r="X1166" s="269" t="str">
        <f t="shared" si="97"/>
        <v/>
      </c>
      <c r="Y1166" s="267" t="str">
        <f t="shared" si="98"/>
        <v/>
      </c>
      <c r="Z1166" s="324"/>
    </row>
    <row r="1167" spans="1:26">
      <c r="A1167" s="324"/>
      <c r="B1167" s="323">
        <f>+'Ark1'!C2594</f>
        <v>0</v>
      </c>
      <c r="C1167" s="266">
        <f>+'Ark1'!L2594</f>
        <v>0</v>
      </c>
      <c r="D1167" s="266" t="s">
        <v>401</v>
      </c>
      <c r="E1167" s="266">
        <f>+'Ark1'!AP2594</f>
        <v>0</v>
      </c>
      <c r="F1167" s="274" t="e">
        <f>VLOOKUP(E1167,RNR!$D$2:$E$38,2)</f>
        <v>#N/A</v>
      </c>
      <c r="G1167" s="266" t="str">
        <f>+IF(H1167=0,"",'Ark1'!Q2594)</f>
        <v/>
      </c>
      <c r="H1167" s="266">
        <f>+'Ark1'!R2594</f>
        <v>0</v>
      </c>
      <c r="I1167" s="267" t="str">
        <f>+IF(H1167=0,"",'Ark1'!AE2594)</f>
        <v/>
      </c>
      <c r="J1167" s="267"/>
      <c r="K1167" s="267" t="str">
        <f>+IF(H1167=0,"",'Ark1'!AF2594)</f>
        <v/>
      </c>
      <c r="L1167" s="268" t="str">
        <f>+IF(H1167=0,"",'Ark1'!T2594)</f>
        <v/>
      </c>
      <c r="M1167" s="267" t="str">
        <f>+IF(H1167=0,"",'Ark1'!U2594)</f>
        <v/>
      </c>
      <c r="N1167" s="267"/>
      <c r="O1167" s="269" t="str">
        <f>+IF(H1167=0,"",'Ark1'!W2594)</f>
        <v/>
      </c>
      <c r="P1167" s="269" t="str">
        <f>+IF(H1167=0,"",'Ark1'!X2594)</f>
        <v/>
      </c>
      <c r="Q1167" s="269" t="str">
        <f>+IF(H1167=0,"",'Ark1'!AG2594)</f>
        <v/>
      </c>
      <c r="R1167" s="269" t="str">
        <f>+IF(H1167=0,"",'Ark1'!AH2594)</f>
        <v/>
      </c>
      <c r="S1167" s="269"/>
      <c r="T1167" s="269"/>
      <c r="U1167" s="269" t="str">
        <f>+IF(H1167=0,"",'Ark1'!Y2594)</f>
        <v/>
      </c>
      <c r="V1167" s="268" t="str">
        <f>+IF(H1167=0,"",'Ark1'!AA2594)</f>
        <v/>
      </c>
      <c r="W1167" s="269" t="str">
        <f t="shared" si="96"/>
        <v/>
      </c>
      <c r="X1167" s="269" t="str">
        <f t="shared" si="97"/>
        <v/>
      </c>
      <c r="Y1167" s="267" t="str">
        <f t="shared" si="98"/>
        <v/>
      </c>
      <c r="Z1167" s="324"/>
    </row>
    <row r="1168" spans="1:26">
      <c r="A1168" s="324"/>
      <c r="B1168" s="323">
        <f>+'Ark1'!C2595</f>
        <v>0</v>
      </c>
      <c r="C1168" s="266">
        <f>+'Ark1'!L2595</f>
        <v>0</v>
      </c>
      <c r="D1168" s="266" t="s">
        <v>401</v>
      </c>
      <c r="E1168" s="266">
        <f>+'Ark1'!AP2595</f>
        <v>0</v>
      </c>
      <c r="F1168" s="274" t="e">
        <f>VLOOKUP(E1168,RNR!$D$2:$E$38,2)</f>
        <v>#N/A</v>
      </c>
      <c r="G1168" s="266" t="str">
        <f>+IF(H1168=0,"",'Ark1'!Q2595)</f>
        <v/>
      </c>
      <c r="H1168" s="266">
        <f>+'Ark1'!R2595</f>
        <v>0</v>
      </c>
      <c r="I1168" s="267" t="str">
        <f>+IF(H1168=0,"",'Ark1'!AE2595)</f>
        <v/>
      </c>
      <c r="J1168" s="267"/>
      <c r="K1168" s="267" t="str">
        <f>+IF(H1168=0,"",'Ark1'!AF2595)</f>
        <v/>
      </c>
      <c r="L1168" s="268" t="str">
        <f>+IF(H1168=0,"",'Ark1'!T2595)</f>
        <v/>
      </c>
      <c r="M1168" s="267" t="str">
        <f>+IF(H1168=0,"",'Ark1'!U2595)</f>
        <v/>
      </c>
      <c r="N1168" s="267"/>
      <c r="O1168" s="269" t="str">
        <f>+IF(H1168=0,"",'Ark1'!W2595)</f>
        <v/>
      </c>
      <c r="P1168" s="269" t="str">
        <f>+IF(H1168=0,"",'Ark1'!X2595)</f>
        <v/>
      </c>
      <c r="Q1168" s="269" t="str">
        <f>+IF(H1168=0,"",'Ark1'!AG2595)</f>
        <v/>
      </c>
      <c r="R1168" s="269" t="str">
        <f>+IF(H1168=0,"",'Ark1'!AH2595)</f>
        <v/>
      </c>
      <c r="S1168" s="269"/>
      <c r="T1168" s="269"/>
      <c r="U1168" s="269" t="str">
        <f>+IF(H1168=0,"",'Ark1'!Y2595)</f>
        <v/>
      </c>
      <c r="V1168" s="268" t="str">
        <f>+IF(H1168=0,"",'Ark1'!AA2595)</f>
        <v/>
      </c>
      <c r="W1168" s="269" t="str">
        <f t="shared" si="96"/>
        <v/>
      </c>
      <c r="X1168" s="269" t="str">
        <f t="shared" si="97"/>
        <v/>
      </c>
      <c r="Y1168" s="267" t="str">
        <f t="shared" si="98"/>
        <v/>
      </c>
      <c r="Z1168" s="324"/>
    </row>
    <row r="1169" spans="1:26">
      <c r="A1169" s="324"/>
      <c r="B1169" s="323">
        <f>+'Ark1'!C2596</f>
        <v>0</v>
      </c>
      <c r="C1169" s="266">
        <f>+'Ark1'!L2596</f>
        <v>0</v>
      </c>
      <c r="D1169" s="266" t="s">
        <v>401</v>
      </c>
      <c r="E1169" s="266">
        <f>+'Ark1'!AP2596</f>
        <v>0</v>
      </c>
      <c r="F1169" s="274" t="e">
        <f>VLOOKUP(E1169,RNR!$D$2:$E$38,2)</f>
        <v>#N/A</v>
      </c>
      <c r="G1169" s="266" t="str">
        <f>+IF(H1169=0,"",'Ark1'!Q2596)</f>
        <v/>
      </c>
      <c r="H1169" s="266">
        <f>+'Ark1'!R2596</f>
        <v>0</v>
      </c>
      <c r="I1169" s="267" t="str">
        <f>+IF(H1169=0,"",'Ark1'!AE2596)</f>
        <v/>
      </c>
      <c r="J1169" s="267"/>
      <c r="K1169" s="267" t="str">
        <f>+IF(H1169=0,"",'Ark1'!AF2596)</f>
        <v/>
      </c>
      <c r="L1169" s="268" t="str">
        <f>+IF(H1169=0,"",'Ark1'!T2596)</f>
        <v/>
      </c>
      <c r="M1169" s="267" t="str">
        <f>+IF(H1169=0,"",'Ark1'!U2596)</f>
        <v/>
      </c>
      <c r="N1169" s="267"/>
      <c r="O1169" s="269" t="str">
        <f>+IF(H1169=0,"",'Ark1'!W2596)</f>
        <v/>
      </c>
      <c r="P1169" s="269" t="str">
        <f>+IF(H1169=0,"",'Ark1'!X2596)</f>
        <v/>
      </c>
      <c r="Q1169" s="269" t="str">
        <f>+IF(H1169=0,"",'Ark1'!AG2596)</f>
        <v/>
      </c>
      <c r="R1169" s="269" t="str">
        <f>+IF(H1169=0,"",'Ark1'!AH2596)</f>
        <v/>
      </c>
      <c r="S1169" s="269"/>
      <c r="T1169" s="269"/>
      <c r="U1169" s="269" t="str">
        <f>+IF(H1169=0,"",'Ark1'!Y2596)</f>
        <v/>
      </c>
      <c r="V1169" s="268" t="str">
        <f>+IF(H1169=0,"",'Ark1'!AA2596)</f>
        <v/>
      </c>
      <c r="W1169" s="269" t="str">
        <f t="shared" si="96"/>
        <v/>
      </c>
      <c r="X1169" s="269" t="str">
        <f t="shared" si="97"/>
        <v/>
      </c>
      <c r="Y1169" s="267" t="str">
        <f t="shared" si="98"/>
        <v/>
      </c>
      <c r="Z1169" s="324"/>
    </row>
    <row r="1170" spans="1:26">
      <c r="A1170" s="324"/>
      <c r="B1170" s="323">
        <f>+'Ark1'!C2597</f>
        <v>0</v>
      </c>
      <c r="C1170" s="266">
        <f>+'Ark1'!L2597</f>
        <v>0</v>
      </c>
      <c r="D1170" s="266" t="s">
        <v>401</v>
      </c>
      <c r="E1170" s="266">
        <f>+'Ark1'!AP2597</f>
        <v>0</v>
      </c>
      <c r="F1170" s="274" t="e">
        <f>VLOOKUP(E1170,RNR!$D$2:$E$38,2)</f>
        <v>#N/A</v>
      </c>
      <c r="G1170" s="266" t="str">
        <f>+IF(H1170=0,"",'Ark1'!Q2597)</f>
        <v/>
      </c>
      <c r="H1170" s="266">
        <f>+'Ark1'!R2597</f>
        <v>0</v>
      </c>
      <c r="I1170" s="267" t="str">
        <f>+IF(H1170=0,"",'Ark1'!AE2597)</f>
        <v/>
      </c>
      <c r="J1170" s="267"/>
      <c r="K1170" s="267" t="str">
        <f>+IF(H1170=0,"",'Ark1'!AF2597)</f>
        <v/>
      </c>
      <c r="L1170" s="268" t="str">
        <f>+IF(H1170=0,"",'Ark1'!T2597)</f>
        <v/>
      </c>
      <c r="M1170" s="267" t="str">
        <f>+IF(H1170=0,"",'Ark1'!U2597)</f>
        <v/>
      </c>
      <c r="N1170" s="267"/>
      <c r="O1170" s="269" t="str">
        <f>+IF(H1170=0,"",'Ark1'!W2597)</f>
        <v/>
      </c>
      <c r="P1170" s="269" t="str">
        <f>+IF(H1170=0,"",'Ark1'!X2597)</f>
        <v/>
      </c>
      <c r="Q1170" s="269" t="str">
        <f>+IF(H1170=0,"",'Ark1'!AG2597)</f>
        <v/>
      </c>
      <c r="R1170" s="269" t="str">
        <f>+IF(H1170=0,"",'Ark1'!AH2597)</f>
        <v/>
      </c>
      <c r="S1170" s="269"/>
      <c r="T1170" s="269"/>
      <c r="U1170" s="269" t="str">
        <f>+IF(H1170=0,"",'Ark1'!Y2597)</f>
        <v/>
      </c>
      <c r="V1170" s="268" t="str">
        <f>+IF(H1170=0,"",'Ark1'!AA2597)</f>
        <v/>
      </c>
      <c r="W1170" s="269" t="str">
        <f t="shared" si="96"/>
        <v/>
      </c>
      <c r="X1170" s="269" t="str">
        <f t="shared" si="97"/>
        <v/>
      </c>
      <c r="Y1170" s="267" t="str">
        <f t="shared" si="98"/>
        <v/>
      </c>
      <c r="Z1170" s="324"/>
    </row>
    <row r="1171" spans="1:26">
      <c r="A1171" s="324"/>
      <c r="B1171" s="323">
        <f>+'Ark1'!C2598</f>
        <v>0</v>
      </c>
      <c r="C1171" s="266">
        <f>+'Ark1'!L2598</f>
        <v>0</v>
      </c>
      <c r="D1171" s="266" t="s">
        <v>401</v>
      </c>
      <c r="E1171" s="266">
        <f>+'Ark1'!AP2598</f>
        <v>0</v>
      </c>
      <c r="F1171" s="274" t="e">
        <f>VLOOKUP(E1171,RNR!$D$2:$E$38,2)</f>
        <v>#N/A</v>
      </c>
      <c r="G1171" s="266" t="str">
        <f>+IF(H1171=0,"",'Ark1'!Q2598)</f>
        <v/>
      </c>
      <c r="H1171" s="266">
        <f>+'Ark1'!R2598</f>
        <v>0</v>
      </c>
      <c r="I1171" s="267" t="str">
        <f>+IF(H1171=0,"",'Ark1'!AE2598)</f>
        <v/>
      </c>
      <c r="J1171" s="267"/>
      <c r="K1171" s="267" t="str">
        <f>+IF(H1171=0,"",'Ark1'!AF2598)</f>
        <v/>
      </c>
      <c r="L1171" s="268" t="str">
        <f>+IF(H1171=0,"",'Ark1'!T2598)</f>
        <v/>
      </c>
      <c r="M1171" s="267" t="str">
        <f>+IF(H1171=0,"",'Ark1'!U2598)</f>
        <v/>
      </c>
      <c r="N1171" s="267"/>
      <c r="O1171" s="269" t="str">
        <f>+IF(H1171=0,"",'Ark1'!W2598)</f>
        <v/>
      </c>
      <c r="P1171" s="269" t="str">
        <f>+IF(H1171=0,"",'Ark1'!X2598)</f>
        <v/>
      </c>
      <c r="Q1171" s="269" t="str">
        <f>+IF(H1171=0,"",'Ark1'!AG2598)</f>
        <v/>
      </c>
      <c r="R1171" s="269" t="str">
        <f>+IF(H1171=0,"",'Ark1'!AH2598)</f>
        <v/>
      </c>
      <c r="S1171" s="269"/>
      <c r="T1171" s="269"/>
      <c r="U1171" s="269" t="str">
        <f>+IF(H1171=0,"",'Ark1'!Y2598)</f>
        <v/>
      </c>
      <c r="V1171" s="268" t="str">
        <f>+IF(H1171=0,"",'Ark1'!AA2598)</f>
        <v/>
      </c>
      <c r="W1171" s="269" t="str">
        <f t="shared" si="96"/>
        <v/>
      </c>
      <c r="X1171" s="269" t="str">
        <f t="shared" si="97"/>
        <v/>
      </c>
      <c r="Y1171" s="267" t="str">
        <f t="shared" si="98"/>
        <v/>
      </c>
      <c r="Z1171" s="324"/>
    </row>
    <row r="1172" spans="1:26">
      <c r="A1172" s="324"/>
      <c r="B1172" s="323">
        <f>+'Ark1'!C2599</f>
        <v>0</v>
      </c>
      <c r="C1172" s="266">
        <f>+'Ark1'!L2599</f>
        <v>0</v>
      </c>
      <c r="D1172" s="266" t="s">
        <v>401</v>
      </c>
      <c r="E1172" s="266">
        <f>+'Ark1'!AP2599</f>
        <v>0</v>
      </c>
      <c r="F1172" s="274" t="e">
        <f>VLOOKUP(E1172,RNR!$D$2:$E$38,2)</f>
        <v>#N/A</v>
      </c>
      <c r="G1172" s="266" t="str">
        <f>+IF(H1172=0,"",'Ark1'!Q2599)</f>
        <v/>
      </c>
      <c r="H1172" s="266">
        <f>+'Ark1'!R2599</f>
        <v>0</v>
      </c>
      <c r="I1172" s="267" t="str">
        <f>+IF(H1172=0,"",'Ark1'!AE2599)</f>
        <v/>
      </c>
      <c r="J1172" s="267"/>
      <c r="K1172" s="267" t="str">
        <f>+IF(H1172=0,"",'Ark1'!AF2599)</f>
        <v/>
      </c>
      <c r="L1172" s="268" t="str">
        <f>+IF(H1172=0,"",'Ark1'!T2599)</f>
        <v/>
      </c>
      <c r="M1172" s="267" t="str">
        <f>+IF(H1172=0,"",'Ark1'!U2599)</f>
        <v/>
      </c>
      <c r="N1172" s="267"/>
      <c r="O1172" s="269" t="str">
        <f>+IF(H1172=0,"",'Ark1'!W2599)</f>
        <v/>
      </c>
      <c r="P1172" s="269" t="str">
        <f>+IF(H1172=0,"",'Ark1'!X2599)</f>
        <v/>
      </c>
      <c r="Q1172" s="269" t="str">
        <f>+IF(H1172=0,"",'Ark1'!AG2599)</f>
        <v/>
      </c>
      <c r="R1172" s="269" t="str">
        <f>+IF(H1172=0,"",'Ark1'!AH2599)</f>
        <v/>
      </c>
      <c r="S1172" s="269"/>
      <c r="T1172" s="269"/>
      <c r="U1172" s="269" t="str">
        <f>+IF(H1172=0,"",'Ark1'!Y2599)</f>
        <v/>
      </c>
      <c r="V1172" s="268" t="str">
        <f>+IF(H1172=0,"",'Ark1'!AA2599)</f>
        <v/>
      </c>
      <c r="W1172" s="269" t="str">
        <f t="shared" si="96"/>
        <v/>
      </c>
      <c r="X1172" s="269" t="str">
        <f t="shared" si="97"/>
        <v/>
      </c>
      <c r="Y1172" s="267" t="str">
        <f t="shared" si="98"/>
        <v/>
      </c>
      <c r="Z1172" s="324"/>
    </row>
    <row r="1173" spans="1:26">
      <c r="A1173" s="324"/>
      <c r="B1173" s="323">
        <f>+'Ark1'!C2600</f>
        <v>0</v>
      </c>
      <c r="C1173" s="266">
        <f>+'Ark1'!L2600</f>
        <v>0</v>
      </c>
      <c r="D1173" s="266" t="s">
        <v>401</v>
      </c>
      <c r="E1173" s="266">
        <f>+'Ark1'!AP2600</f>
        <v>0</v>
      </c>
      <c r="F1173" s="274" t="e">
        <f>VLOOKUP(E1173,RNR!$D$2:$E$38,2)</f>
        <v>#N/A</v>
      </c>
      <c r="G1173" s="266" t="str">
        <f>+IF(H1173=0,"",'Ark1'!Q2600)</f>
        <v/>
      </c>
      <c r="H1173" s="266">
        <f>+'Ark1'!R2600</f>
        <v>0</v>
      </c>
      <c r="I1173" s="267" t="str">
        <f>+IF(H1173=0,"",'Ark1'!AE2600)</f>
        <v/>
      </c>
      <c r="J1173" s="267"/>
      <c r="K1173" s="267" t="str">
        <f>+IF(H1173=0,"",'Ark1'!AF2600)</f>
        <v/>
      </c>
      <c r="L1173" s="268" t="str">
        <f>+IF(H1173=0,"",'Ark1'!T2600)</f>
        <v/>
      </c>
      <c r="M1173" s="267" t="str">
        <f>+IF(H1173=0,"",'Ark1'!U2600)</f>
        <v/>
      </c>
      <c r="N1173" s="267"/>
      <c r="O1173" s="269" t="str">
        <f>+IF(H1173=0,"",'Ark1'!W2600)</f>
        <v/>
      </c>
      <c r="P1173" s="269" t="str">
        <f>+IF(H1173=0,"",'Ark1'!X2600)</f>
        <v/>
      </c>
      <c r="Q1173" s="269" t="str">
        <f>+IF(H1173=0,"",'Ark1'!AG2600)</f>
        <v/>
      </c>
      <c r="R1173" s="269" t="str">
        <f>+IF(H1173=0,"",'Ark1'!AH2600)</f>
        <v/>
      </c>
      <c r="S1173" s="269"/>
      <c r="T1173" s="269"/>
      <c r="U1173" s="269" t="str">
        <f>+IF(H1173=0,"",'Ark1'!Y2600)</f>
        <v/>
      </c>
      <c r="V1173" s="268" t="str">
        <f>+IF(H1173=0,"",'Ark1'!AA2600)</f>
        <v/>
      </c>
      <c r="W1173" s="269" t="str">
        <f t="shared" si="96"/>
        <v/>
      </c>
      <c r="X1173" s="269" t="str">
        <f t="shared" si="97"/>
        <v/>
      </c>
      <c r="Y1173" s="267" t="str">
        <f t="shared" si="98"/>
        <v/>
      </c>
      <c r="Z1173" s="324"/>
    </row>
    <row r="1174" spans="1:26">
      <c r="A1174" s="324"/>
      <c r="B1174" s="323">
        <f>+'Ark1'!C2601</f>
        <v>0</v>
      </c>
      <c r="C1174" s="266">
        <f>+'Ark1'!L2601</f>
        <v>0</v>
      </c>
      <c r="D1174" s="266" t="s">
        <v>401</v>
      </c>
      <c r="E1174" s="266">
        <f>+'Ark1'!AP2601</f>
        <v>0</v>
      </c>
      <c r="F1174" s="274" t="e">
        <f>VLOOKUP(E1174,RNR!$D$2:$E$38,2)</f>
        <v>#N/A</v>
      </c>
      <c r="G1174" s="266" t="str">
        <f>+IF(H1174=0,"",'Ark1'!Q2601)</f>
        <v/>
      </c>
      <c r="H1174" s="266">
        <f>+'Ark1'!R2601</f>
        <v>0</v>
      </c>
      <c r="I1174" s="267" t="str">
        <f>+IF(H1174=0,"",'Ark1'!AE2601)</f>
        <v/>
      </c>
      <c r="J1174" s="267"/>
      <c r="K1174" s="267" t="str">
        <f>+IF(H1174=0,"",'Ark1'!AF2601)</f>
        <v/>
      </c>
      <c r="L1174" s="268" t="str">
        <f>+IF(H1174=0,"",'Ark1'!T2601)</f>
        <v/>
      </c>
      <c r="M1174" s="267" t="str">
        <f>+IF(H1174=0,"",'Ark1'!U2601)</f>
        <v/>
      </c>
      <c r="N1174" s="267"/>
      <c r="O1174" s="269" t="str">
        <f>+IF(H1174=0,"",'Ark1'!W2601)</f>
        <v/>
      </c>
      <c r="P1174" s="269" t="str">
        <f>+IF(H1174=0,"",'Ark1'!X2601)</f>
        <v/>
      </c>
      <c r="Q1174" s="269" t="str">
        <f>+IF(H1174=0,"",'Ark1'!AG2601)</f>
        <v/>
      </c>
      <c r="R1174" s="269" t="str">
        <f>+IF(H1174=0,"",'Ark1'!AH2601)</f>
        <v/>
      </c>
      <c r="S1174" s="269"/>
      <c r="T1174" s="269"/>
      <c r="U1174" s="269" t="str">
        <f>+IF(H1174=0,"",'Ark1'!Y2601)</f>
        <v/>
      </c>
      <c r="V1174" s="268" t="str">
        <f>+IF(H1174=0,"",'Ark1'!AA2601)</f>
        <v/>
      </c>
      <c r="W1174" s="269" t="str">
        <f t="shared" si="96"/>
        <v/>
      </c>
      <c r="X1174" s="269" t="str">
        <f t="shared" si="97"/>
        <v/>
      </c>
      <c r="Y1174" s="267" t="str">
        <f t="shared" si="98"/>
        <v/>
      </c>
      <c r="Z1174" s="324"/>
    </row>
    <row r="1175" spans="1:26">
      <c r="A1175" s="324"/>
      <c r="B1175" s="323">
        <f>+'Ark1'!C2602</f>
        <v>0</v>
      </c>
      <c r="C1175" s="266">
        <f>+'Ark1'!L2602</f>
        <v>0</v>
      </c>
      <c r="D1175" s="266" t="s">
        <v>401</v>
      </c>
      <c r="E1175" s="266">
        <f>+'Ark1'!AP2602</f>
        <v>0</v>
      </c>
      <c r="F1175" s="274" t="e">
        <f>VLOOKUP(E1175,RNR!$D$2:$E$38,2)</f>
        <v>#N/A</v>
      </c>
      <c r="G1175" s="266" t="str">
        <f>+IF(H1175=0,"",'Ark1'!Q2602)</f>
        <v/>
      </c>
      <c r="H1175" s="266">
        <f>+'Ark1'!R2602</f>
        <v>0</v>
      </c>
      <c r="I1175" s="267" t="str">
        <f>+IF(H1175=0,"",'Ark1'!AE2602)</f>
        <v/>
      </c>
      <c r="J1175" s="267"/>
      <c r="K1175" s="267" t="str">
        <f>+IF(H1175=0,"",'Ark1'!AF2602)</f>
        <v/>
      </c>
      <c r="L1175" s="268" t="str">
        <f>+IF(H1175=0,"",'Ark1'!T2602)</f>
        <v/>
      </c>
      <c r="M1175" s="267" t="str">
        <f>+IF(H1175=0,"",'Ark1'!U2602)</f>
        <v/>
      </c>
      <c r="N1175" s="267"/>
      <c r="O1175" s="269" t="str">
        <f>+IF(H1175=0,"",'Ark1'!W2602)</f>
        <v/>
      </c>
      <c r="P1175" s="269" t="str">
        <f>+IF(H1175=0,"",'Ark1'!X2602)</f>
        <v/>
      </c>
      <c r="Q1175" s="269" t="str">
        <f>+IF(H1175=0,"",'Ark1'!AG2602)</f>
        <v/>
      </c>
      <c r="R1175" s="269" t="str">
        <f>+IF(H1175=0,"",'Ark1'!AH2602)</f>
        <v/>
      </c>
      <c r="S1175" s="269"/>
      <c r="T1175" s="269"/>
      <c r="U1175" s="269" t="str">
        <f>+IF(H1175=0,"",'Ark1'!Y2602)</f>
        <v/>
      </c>
      <c r="V1175" s="268" t="str">
        <f>+IF(H1175=0,"",'Ark1'!AA2602)</f>
        <v/>
      </c>
      <c r="W1175" s="269" t="str">
        <f t="shared" si="96"/>
        <v/>
      </c>
      <c r="X1175" s="269" t="str">
        <f t="shared" si="97"/>
        <v/>
      </c>
      <c r="Y1175" s="267" t="str">
        <f t="shared" si="98"/>
        <v/>
      </c>
      <c r="Z1175" s="324"/>
    </row>
    <row r="1176" spans="1:26">
      <c r="A1176" s="324"/>
      <c r="B1176" s="323">
        <f>+'Ark1'!C2603</f>
        <v>0</v>
      </c>
      <c r="C1176" s="266">
        <f>+'Ark1'!L2603</f>
        <v>0</v>
      </c>
      <c r="D1176" s="266" t="s">
        <v>401</v>
      </c>
      <c r="E1176" s="266">
        <f>+'Ark1'!AP2603</f>
        <v>0</v>
      </c>
      <c r="F1176" s="274" t="e">
        <f>VLOOKUP(E1176,RNR!$D$2:$E$38,2)</f>
        <v>#N/A</v>
      </c>
      <c r="G1176" s="266" t="str">
        <f>+IF(H1176=0,"",'Ark1'!Q2603)</f>
        <v/>
      </c>
      <c r="H1176" s="266">
        <f>+'Ark1'!R2603</f>
        <v>0</v>
      </c>
      <c r="I1176" s="267" t="str">
        <f>+IF(H1176=0,"",'Ark1'!AE2603)</f>
        <v/>
      </c>
      <c r="J1176" s="267"/>
      <c r="K1176" s="267" t="str">
        <f>+IF(H1176=0,"",'Ark1'!AF2603)</f>
        <v/>
      </c>
      <c r="L1176" s="268" t="str">
        <f>+IF(H1176=0,"",'Ark1'!T2603)</f>
        <v/>
      </c>
      <c r="M1176" s="267" t="str">
        <f>+IF(H1176=0,"",'Ark1'!U2603)</f>
        <v/>
      </c>
      <c r="N1176" s="267"/>
      <c r="O1176" s="269" t="str">
        <f>+IF(H1176=0,"",'Ark1'!W2603)</f>
        <v/>
      </c>
      <c r="P1176" s="269" t="str">
        <f>+IF(H1176=0,"",'Ark1'!X2603)</f>
        <v/>
      </c>
      <c r="Q1176" s="269" t="str">
        <f>+IF(H1176=0,"",'Ark1'!AG2603)</f>
        <v/>
      </c>
      <c r="R1176" s="269" t="str">
        <f>+IF(H1176=0,"",'Ark1'!AH2603)</f>
        <v/>
      </c>
      <c r="S1176" s="269"/>
      <c r="T1176" s="269"/>
      <c r="U1176" s="269" t="str">
        <f>+IF(H1176=0,"",'Ark1'!Y2603)</f>
        <v/>
      </c>
      <c r="V1176" s="268" t="str">
        <f>+IF(H1176=0,"",'Ark1'!AA2603)</f>
        <v/>
      </c>
      <c r="W1176" s="269" t="str">
        <f t="shared" si="96"/>
        <v/>
      </c>
      <c r="X1176" s="269" t="str">
        <f t="shared" si="97"/>
        <v/>
      </c>
      <c r="Y1176" s="267" t="str">
        <f t="shared" si="98"/>
        <v/>
      </c>
      <c r="Z1176" s="324"/>
    </row>
    <row r="1177" spans="1:26">
      <c r="A1177" s="324"/>
      <c r="B1177" s="323">
        <f>+'Ark1'!C2604</f>
        <v>0</v>
      </c>
      <c r="C1177" s="266">
        <f>+'Ark1'!L2604</f>
        <v>0</v>
      </c>
      <c r="D1177" s="266" t="s">
        <v>401</v>
      </c>
      <c r="E1177" s="266">
        <f>+'Ark1'!AP2604</f>
        <v>0</v>
      </c>
      <c r="F1177" s="274" t="e">
        <f>VLOOKUP(E1177,RNR!$D$2:$E$38,2)</f>
        <v>#N/A</v>
      </c>
      <c r="G1177" s="266" t="str">
        <f>+IF(H1177=0,"",'Ark1'!Q2604)</f>
        <v/>
      </c>
      <c r="H1177" s="266">
        <f>+'Ark1'!R2604</f>
        <v>0</v>
      </c>
      <c r="I1177" s="267" t="str">
        <f>+IF(H1177=0,"",'Ark1'!AE2604)</f>
        <v/>
      </c>
      <c r="J1177" s="267"/>
      <c r="K1177" s="267" t="str">
        <f>+IF(H1177=0,"",'Ark1'!AF2604)</f>
        <v/>
      </c>
      <c r="L1177" s="268" t="str">
        <f>+IF(H1177=0,"",'Ark1'!T2604)</f>
        <v/>
      </c>
      <c r="M1177" s="267" t="str">
        <f>+IF(H1177=0,"",'Ark1'!U2604)</f>
        <v/>
      </c>
      <c r="N1177" s="267"/>
      <c r="O1177" s="269" t="str">
        <f>+IF(H1177=0,"",'Ark1'!W2604)</f>
        <v/>
      </c>
      <c r="P1177" s="269" t="str">
        <f>+IF(H1177=0,"",'Ark1'!X2604)</f>
        <v/>
      </c>
      <c r="Q1177" s="269" t="str">
        <f>+IF(H1177=0,"",'Ark1'!AG2604)</f>
        <v/>
      </c>
      <c r="R1177" s="269" t="str">
        <f>+IF(H1177=0,"",'Ark1'!AH2604)</f>
        <v/>
      </c>
      <c r="S1177" s="269"/>
      <c r="T1177" s="269"/>
      <c r="U1177" s="269" t="str">
        <f>+IF(H1177=0,"",'Ark1'!Y2604)</f>
        <v/>
      </c>
      <c r="V1177" s="268" t="str">
        <f>+IF(H1177=0,"",'Ark1'!AA2604)</f>
        <v/>
      </c>
      <c r="W1177" s="269" t="str">
        <f t="shared" si="96"/>
        <v/>
      </c>
      <c r="X1177" s="269" t="str">
        <f t="shared" si="97"/>
        <v/>
      </c>
      <c r="Y1177" s="267" t="str">
        <f t="shared" si="98"/>
        <v/>
      </c>
      <c r="Z1177" s="324"/>
    </row>
    <row r="1178" spans="1:26">
      <c r="A1178" s="324"/>
      <c r="B1178" s="323">
        <f>+'Ark1'!C2605</f>
        <v>0</v>
      </c>
      <c r="C1178" s="266">
        <f>+'Ark1'!L2605</f>
        <v>0</v>
      </c>
      <c r="D1178" s="266" t="s">
        <v>401</v>
      </c>
      <c r="E1178" s="266">
        <f>+'Ark1'!AP2605</f>
        <v>0</v>
      </c>
      <c r="F1178" s="274" t="e">
        <f>VLOOKUP(E1178,RNR!$D$2:$E$38,2)</f>
        <v>#N/A</v>
      </c>
      <c r="G1178" s="266" t="str">
        <f>+IF(H1178=0,"",'Ark1'!Q2605)</f>
        <v/>
      </c>
      <c r="H1178" s="266">
        <f>+'Ark1'!R2605</f>
        <v>0</v>
      </c>
      <c r="I1178" s="267" t="str">
        <f>+IF(H1178=0,"",'Ark1'!AE2605)</f>
        <v/>
      </c>
      <c r="J1178" s="267"/>
      <c r="K1178" s="267" t="str">
        <f>+IF(H1178=0,"",'Ark1'!AF2605)</f>
        <v/>
      </c>
      <c r="L1178" s="268" t="str">
        <f>+IF(H1178=0,"",'Ark1'!T2605)</f>
        <v/>
      </c>
      <c r="M1178" s="267" t="str">
        <f>+IF(H1178=0,"",'Ark1'!U2605)</f>
        <v/>
      </c>
      <c r="N1178" s="267"/>
      <c r="O1178" s="269" t="str">
        <f>+IF(H1178=0,"",'Ark1'!W2605)</f>
        <v/>
      </c>
      <c r="P1178" s="269" t="str">
        <f>+IF(H1178=0,"",'Ark1'!X2605)</f>
        <v/>
      </c>
      <c r="Q1178" s="269" t="str">
        <f>+IF(H1178=0,"",'Ark1'!AG2605)</f>
        <v/>
      </c>
      <c r="R1178" s="269" t="str">
        <f>+IF(H1178=0,"",'Ark1'!AH2605)</f>
        <v/>
      </c>
      <c r="S1178" s="269"/>
      <c r="T1178" s="269"/>
      <c r="U1178" s="269" t="str">
        <f>+IF(H1178=0,"",'Ark1'!Y2605)</f>
        <v/>
      </c>
      <c r="V1178" s="268" t="str">
        <f>+IF(H1178=0,"",'Ark1'!AA2605)</f>
        <v/>
      </c>
      <c r="W1178" s="269" t="str">
        <f t="shared" si="96"/>
        <v/>
      </c>
      <c r="X1178" s="269" t="str">
        <f t="shared" si="97"/>
        <v/>
      </c>
      <c r="Y1178" s="267" t="str">
        <f t="shared" si="98"/>
        <v/>
      </c>
      <c r="Z1178" s="324"/>
    </row>
    <row r="1179" spans="1:26">
      <c r="A1179" s="324"/>
      <c r="B1179" s="323">
        <f>+'Ark1'!C2606</f>
        <v>0</v>
      </c>
      <c r="C1179" s="266">
        <f>+'Ark1'!L2606</f>
        <v>0</v>
      </c>
      <c r="D1179" s="266" t="s">
        <v>401</v>
      </c>
      <c r="E1179" s="266">
        <f>+'Ark1'!AP2606</f>
        <v>0</v>
      </c>
      <c r="F1179" s="274" t="e">
        <f>VLOOKUP(E1179,RNR!$D$2:$E$38,2)</f>
        <v>#N/A</v>
      </c>
      <c r="G1179" s="266" t="str">
        <f>+IF(H1179=0,"",'Ark1'!Q2606)</f>
        <v/>
      </c>
      <c r="H1179" s="266">
        <f>+'Ark1'!R2606</f>
        <v>0</v>
      </c>
      <c r="I1179" s="267" t="str">
        <f>+IF(H1179=0,"",'Ark1'!AE2606)</f>
        <v/>
      </c>
      <c r="J1179" s="267"/>
      <c r="K1179" s="267" t="str">
        <f>+IF(H1179=0,"",'Ark1'!AF2606)</f>
        <v/>
      </c>
      <c r="L1179" s="268" t="str">
        <f>+IF(H1179=0,"",'Ark1'!T2606)</f>
        <v/>
      </c>
      <c r="M1179" s="267" t="str">
        <f>+IF(H1179=0,"",'Ark1'!U2606)</f>
        <v/>
      </c>
      <c r="N1179" s="267"/>
      <c r="O1179" s="269" t="str">
        <f>+IF(H1179=0,"",'Ark1'!W2606)</f>
        <v/>
      </c>
      <c r="P1179" s="269" t="str">
        <f>+IF(H1179=0,"",'Ark1'!X2606)</f>
        <v/>
      </c>
      <c r="Q1179" s="269" t="str">
        <f>+IF(H1179=0,"",'Ark1'!AG2606)</f>
        <v/>
      </c>
      <c r="R1179" s="269" t="str">
        <f>+IF(H1179=0,"",'Ark1'!AH2606)</f>
        <v/>
      </c>
      <c r="S1179" s="269"/>
      <c r="T1179" s="269"/>
      <c r="U1179" s="269" t="str">
        <f>+IF(H1179=0,"",'Ark1'!Y2606)</f>
        <v/>
      </c>
      <c r="V1179" s="268" t="str">
        <f>+IF(H1179=0,"",'Ark1'!AA2606)</f>
        <v/>
      </c>
      <c r="W1179" s="269" t="str">
        <f t="shared" si="96"/>
        <v/>
      </c>
      <c r="X1179" s="269" t="str">
        <f t="shared" si="97"/>
        <v/>
      </c>
      <c r="Y1179" s="267" t="str">
        <f t="shared" si="98"/>
        <v/>
      </c>
      <c r="Z1179" s="324"/>
    </row>
    <row r="1180" spans="1:26">
      <c r="A1180" s="324"/>
      <c r="B1180" s="323">
        <f>+'Ark1'!C2607</f>
        <v>0</v>
      </c>
      <c r="C1180" s="266">
        <f>+'Ark1'!L2607</f>
        <v>0</v>
      </c>
      <c r="D1180" s="266" t="s">
        <v>401</v>
      </c>
      <c r="E1180" s="266">
        <f>+'Ark1'!AP2607</f>
        <v>0</v>
      </c>
      <c r="F1180" s="274" t="e">
        <f>VLOOKUP(E1180,RNR!$D$2:$E$38,2)</f>
        <v>#N/A</v>
      </c>
      <c r="G1180" s="266" t="str">
        <f>+IF(H1180=0,"",'Ark1'!Q2607)</f>
        <v/>
      </c>
      <c r="H1180" s="266">
        <f>+'Ark1'!R2607</f>
        <v>0</v>
      </c>
      <c r="I1180" s="267" t="str">
        <f>+IF(H1180=0,"",'Ark1'!AE2607)</f>
        <v/>
      </c>
      <c r="J1180" s="267"/>
      <c r="K1180" s="267" t="str">
        <f>+IF(H1180=0,"",'Ark1'!AF2607)</f>
        <v/>
      </c>
      <c r="L1180" s="268" t="str">
        <f>+IF(H1180=0,"",'Ark1'!T2607)</f>
        <v/>
      </c>
      <c r="M1180" s="267" t="str">
        <f>+IF(H1180=0,"",'Ark1'!U2607)</f>
        <v/>
      </c>
      <c r="N1180" s="267"/>
      <c r="O1180" s="269" t="str">
        <f>+IF(H1180=0,"",'Ark1'!W2607)</f>
        <v/>
      </c>
      <c r="P1180" s="269" t="str">
        <f>+IF(H1180=0,"",'Ark1'!X2607)</f>
        <v/>
      </c>
      <c r="Q1180" s="269" t="str">
        <f>+IF(H1180=0,"",'Ark1'!AG2607)</f>
        <v/>
      </c>
      <c r="R1180" s="269" t="str">
        <f>+IF(H1180=0,"",'Ark1'!AH2607)</f>
        <v/>
      </c>
      <c r="S1180" s="269"/>
      <c r="T1180" s="269"/>
      <c r="U1180" s="269" t="str">
        <f>+IF(H1180=0,"",'Ark1'!Y2607)</f>
        <v/>
      </c>
      <c r="V1180" s="268" t="str">
        <f>+IF(H1180=0,"",'Ark1'!AA2607)</f>
        <v/>
      </c>
      <c r="W1180" s="269" t="str">
        <f t="shared" si="96"/>
        <v/>
      </c>
      <c r="X1180" s="269" t="str">
        <f t="shared" si="97"/>
        <v/>
      </c>
      <c r="Y1180" s="267" t="str">
        <f t="shared" si="98"/>
        <v/>
      </c>
      <c r="Z1180" s="324"/>
    </row>
    <row r="1181" spans="1:26">
      <c r="A1181" s="324"/>
      <c r="B1181" s="323">
        <f>+'Ark1'!C2608</f>
        <v>0</v>
      </c>
      <c r="C1181" s="266">
        <f>+'Ark1'!L2608</f>
        <v>0</v>
      </c>
      <c r="D1181" s="266" t="s">
        <v>401</v>
      </c>
      <c r="E1181" s="266">
        <f>+'Ark1'!AP2608</f>
        <v>0</v>
      </c>
      <c r="F1181" s="274" t="e">
        <f>VLOOKUP(E1181,RNR!$D$2:$E$38,2)</f>
        <v>#N/A</v>
      </c>
      <c r="G1181" s="266" t="str">
        <f>+IF(H1181=0,"",'Ark1'!Q2608)</f>
        <v/>
      </c>
      <c r="H1181" s="266">
        <f>+'Ark1'!R2608</f>
        <v>0</v>
      </c>
      <c r="I1181" s="267" t="str">
        <f>+IF(H1181=0,"",'Ark1'!AE2608)</f>
        <v/>
      </c>
      <c r="J1181" s="267"/>
      <c r="K1181" s="267" t="str">
        <f>+IF(H1181=0,"",'Ark1'!AF2608)</f>
        <v/>
      </c>
      <c r="L1181" s="268" t="str">
        <f>+IF(H1181=0,"",'Ark1'!T2608)</f>
        <v/>
      </c>
      <c r="M1181" s="267" t="str">
        <f>+IF(H1181=0,"",'Ark1'!U2608)</f>
        <v/>
      </c>
      <c r="N1181" s="267"/>
      <c r="O1181" s="269" t="str">
        <f>+IF(H1181=0,"",'Ark1'!W2608)</f>
        <v/>
      </c>
      <c r="P1181" s="269" t="str">
        <f>+IF(H1181=0,"",'Ark1'!X2608)</f>
        <v/>
      </c>
      <c r="Q1181" s="269" t="str">
        <f>+IF(H1181=0,"",'Ark1'!AG2608)</f>
        <v/>
      </c>
      <c r="R1181" s="269" t="str">
        <f>+IF(H1181=0,"",'Ark1'!AH2608)</f>
        <v/>
      </c>
      <c r="S1181" s="269"/>
      <c r="T1181" s="269"/>
      <c r="U1181" s="269" t="str">
        <f>+IF(H1181=0,"",'Ark1'!Y2608)</f>
        <v/>
      </c>
      <c r="V1181" s="268" t="str">
        <f>+IF(H1181=0,"",'Ark1'!AA2608)</f>
        <v/>
      </c>
      <c r="W1181" s="269" t="str">
        <f t="shared" si="96"/>
        <v/>
      </c>
      <c r="X1181" s="269" t="str">
        <f t="shared" si="97"/>
        <v/>
      </c>
      <c r="Y1181" s="267" t="str">
        <f t="shared" si="98"/>
        <v/>
      </c>
      <c r="Z1181" s="324"/>
    </row>
    <row r="1182" spans="1:26">
      <c r="A1182" s="324"/>
      <c r="B1182" s="323">
        <f>+'Ark1'!C2609</f>
        <v>0</v>
      </c>
      <c r="C1182" s="266">
        <f>+'Ark1'!L2609</f>
        <v>0</v>
      </c>
      <c r="D1182" s="266" t="s">
        <v>401</v>
      </c>
      <c r="E1182" s="266">
        <f>+'Ark1'!AP2609</f>
        <v>0</v>
      </c>
      <c r="F1182" s="274" t="e">
        <f>VLOOKUP(E1182,RNR!$D$2:$E$38,2)</f>
        <v>#N/A</v>
      </c>
      <c r="G1182" s="266" t="str">
        <f>+IF(H1182=0,"",'Ark1'!Q2609)</f>
        <v/>
      </c>
      <c r="H1182" s="266">
        <f>+'Ark1'!R2609</f>
        <v>0</v>
      </c>
      <c r="I1182" s="267" t="str">
        <f>+IF(H1182=0,"",'Ark1'!AE2609)</f>
        <v/>
      </c>
      <c r="J1182" s="267"/>
      <c r="K1182" s="267" t="str">
        <f>+IF(H1182=0,"",'Ark1'!AF2609)</f>
        <v/>
      </c>
      <c r="L1182" s="268" t="str">
        <f>+IF(H1182=0,"",'Ark1'!T2609)</f>
        <v/>
      </c>
      <c r="M1182" s="267" t="str">
        <f>+IF(H1182=0,"",'Ark1'!U2609)</f>
        <v/>
      </c>
      <c r="N1182" s="267"/>
      <c r="O1182" s="269" t="str">
        <f>+IF(H1182=0,"",'Ark1'!W2609)</f>
        <v/>
      </c>
      <c r="P1182" s="269" t="str">
        <f>+IF(H1182=0,"",'Ark1'!X2609)</f>
        <v/>
      </c>
      <c r="Q1182" s="269" t="str">
        <f>+IF(H1182=0,"",'Ark1'!AG2609)</f>
        <v/>
      </c>
      <c r="R1182" s="269" t="str">
        <f>+IF(H1182=0,"",'Ark1'!AH2609)</f>
        <v/>
      </c>
      <c r="S1182" s="269"/>
      <c r="T1182" s="269"/>
      <c r="U1182" s="269" t="str">
        <f>+IF(H1182=0,"",'Ark1'!Y2609)</f>
        <v/>
      </c>
      <c r="V1182" s="268" t="str">
        <f>+IF(H1182=0,"",'Ark1'!AA2609)</f>
        <v/>
      </c>
      <c r="W1182" s="269" t="str">
        <f t="shared" si="96"/>
        <v/>
      </c>
      <c r="X1182" s="269" t="str">
        <f t="shared" si="97"/>
        <v/>
      </c>
      <c r="Y1182" s="267" t="str">
        <f t="shared" si="98"/>
        <v/>
      </c>
      <c r="Z1182" s="324"/>
    </row>
    <row r="1183" spans="1:26">
      <c r="A1183" s="324"/>
      <c r="B1183" s="323">
        <f>+'Ark1'!C2610</f>
        <v>0</v>
      </c>
      <c r="C1183" s="266">
        <f>+'Ark1'!L2610</f>
        <v>0</v>
      </c>
      <c r="D1183" s="266" t="s">
        <v>401</v>
      </c>
      <c r="E1183" s="266">
        <f>+'Ark1'!AP2610</f>
        <v>0</v>
      </c>
      <c r="F1183" s="274" t="e">
        <f>VLOOKUP(E1183,RNR!$D$2:$E$38,2)</f>
        <v>#N/A</v>
      </c>
      <c r="G1183" s="266" t="str">
        <f>+IF(H1183=0,"",'Ark1'!Q2610)</f>
        <v/>
      </c>
      <c r="H1183" s="266">
        <f>+'Ark1'!R2610</f>
        <v>0</v>
      </c>
      <c r="I1183" s="267" t="str">
        <f>+IF(H1183=0,"",'Ark1'!AE2610)</f>
        <v/>
      </c>
      <c r="J1183" s="267"/>
      <c r="K1183" s="267" t="str">
        <f>+IF(H1183=0,"",'Ark1'!AF2610)</f>
        <v/>
      </c>
      <c r="L1183" s="268" t="str">
        <f>+IF(H1183=0,"",'Ark1'!T2610)</f>
        <v/>
      </c>
      <c r="M1183" s="267" t="str">
        <f>+IF(H1183=0,"",'Ark1'!U2610)</f>
        <v/>
      </c>
      <c r="N1183" s="267"/>
      <c r="O1183" s="269" t="str">
        <f>+IF(H1183=0,"",'Ark1'!W2610)</f>
        <v/>
      </c>
      <c r="P1183" s="269" t="str">
        <f>+IF(H1183=0,"",'Ark1'!X2610)</f>
        <v/>
      </c>
      <c r="Q1183" s="269" t="str">
        <f>+IF(H1183=0,"",'Ark1'!AG2610)</f>
        <v/>
      </c>
      <c r="R1183" s="269" t="str">
        <f>+IF(H1183=0,"",'Ark1'!AH2610)</f>
        <v/>
      </c>
      <c r="S1183" s="269"/>
      <c r="T1183" s="269"/>
      <c r="U1183" s="269" t="str">
        <f>+IF(H1183=0,"",'Ark1'!Y2610)</f>
        <v/>
      </c>
      <c r="V1183" s="268" t="str">
        <f>+IF(H1183=0,"",'Ark1'!AA2610)</f>
        <v/>
      </c>
      <c r="W1183" s="269" t="str">
        <f t="shared" si="96"/>
        <v/>
      </c>
      <c r="X1183" s="269" t="str">
        <f t="shared" si="97"/>
        <v/>
      </c>
      <c r="Y1183" s="267" t="str">
        <f t="shared" si="98"/>
        <v/>
      </c>
      <c r="Z1183" s="324"/>
    </row>
    <row r="1184" spans="1:26">
      <c r="A1184" s="324"/>
      <c r="B1184" s="323">
        <f>+'Ark1'!C2611</f>
        <v>0</v>
      </c>
      <c r="C1184" s="266">
        <f>+'Ark1'!L2611</f>
        <v>0</v>
      </c>
      <c r="D1184" s="266" t="s">
        <v>401</v>
      </c>
      <c r="E1184" s="266">
        <f>+'Ark1'!AP2611</f>
        <v>0</v>
      </c>
      <c r="F1184" s="274" t="e">
        <f>VLOOKUP(E1184,RNR!$D$2:$E$38,2)</f>
        <v>#N/A</v>
      </c>
      <c r="G1184" s="266" t="str">
        <f>+IF(H1184=0,"",'Ark1'!Q2611)</f>
        <v/>
      </c>
      <c r="H1184" s="266">
        <f>+'Ark1'!R2611</f>
        <v>0</v>
      </c>
      <c r="I1184" s="267" t="str">
        <f>+IF(H1184=0,"",'Ark1'!AE2611)</f>
        <v/>
      </c>
      <c r="J1184" s="267"/>
      <c r="K1184" s="267" t="str">
        <f>+IF(H1184=0,"",'Ark1'!AF2611)</f>
        <v/>
      </c>
      <c r="L1184" s="268" t="str">
        <f>+IF(H1184=0,"",'Ark1'!T2611)</f>
        <v/>
      </c>
      <c r="M1184" s="267" t="str">
        <f>+IF(H1184=0,"",'Ark1'!U2611)</f>
        <v/>
      </c>
      <c r="N1184" s="267"/>
      <c r="O1184" s="269" t="str">
        <f>+IF(H1184=0,"",'Ark1'!W2611)</f>
        <v/>
      </c>
      <c r="P1184" s="269" t="str">
        <f>+IF(H1184=0,"",'Ark1'!X2611)</f>
        <v/>
      </c>
      <c r="Q1184" s="269" t="str">
        <f>+IF(H1184=0,"",'Ark1'!AG2611)</f>
        <v/>
      </c>
      <c r="R1184" s="269" t="str">
        <f>+IF(H1184=0,"",'Ark1'!AH2611)</f>
        <v/>
      </c>
      <c r="S1184" s="269"/>
      <c r="T1184" s="269"/>
      <c r="U1184" s="269" t="str">
        <f>+IF(H1184=0,"",'Ark1'!Y2611)</f>
        <v/>
      </c>
      <c r="V1184" s="268" t="str">
        <f>+IF(H1184=0,"",'Ark1'!AA2611)</f>
        <v/>
      </c>
      <c r="W1184" s="269" t="str">
        <f t="shared" si="96"/>
        <v/>
      </c>
      <c r="X1184" s="269" t="str">
        <f t="shared" si="97"/>
        <v/>
      </c>
      <c r="Y1184" s="267" t="str">
        <f t="shared" si="98"/>
        <v/>
      </c>
      <c r="Z1184" s="324"/>
    </row>
    <row r="1185" spans="1:66" s="28" customFormat="1">
      <c r="A1185" s="324"/>
      <c r="B1185" s="324"/>
      <c r="C1185" s="324"/>
      <c r="D1185" s="324"/>
      <c r="E1185" s="324"/>
      <c r="F1185" s="324"/>
      <c r="G1185" s="324"/>
      <c r="H1185" s="324"/>
      <c r="I1185" s="324"/>
      <c r="J1185" s="324"/>
      <c r="K1185" s="324"/>
      <c r="L1185" s="324"/>
      <c r="M1185" s="324"/>
      <c r="N1185" s="324"/>
      <c r="O1185" s="324"/>
      <c r="P1185" s="324"/>
      <c r="Q1185" s="324"/>
      <c r="R1185" s="324"/>
      <c r="S1185" s="324"/>
      <c r="T1185" s="324"/>
      <c r="U1185" s="324"/>
      <c r="V1185" s="324"/>
      <c r="W1185" s="327"/>
      <c r="X1185" s="327"/>
      <c r="Y1185" s="325"/>
      <c r="Z1185" s="324"/>
      <c r="AD1185" s="27"/>
      <c r="AG1185" s="86"/>
      <c r="AH1185" s="86"/>
      <c r="AI1185" s="86"/>
      <c r="AK1185" s="86"/>
      <c r="AL1185" s="86"/>
      <c r="AM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</row>
    <row r="1186" spans="1:66" ht="19.8">
      <c r="A1186" s="324"/>
      <c r="B1186" s="324"/>
      <c r="C1186" s="328" t="s">
        <v>0</v>
      </c>
      <c r="D1186" s="329"/>
      <c r="E1186" s="297" t="s">
        <v>40</v>
      </c>
      <c r="F1186" s="324"/>
      <c r="G1186" s="324"/>
      <c r="H1186" s="279">
        <f>SUM(H1188:H1317)</f>
        <v>0</v>
      </c>
      <c r="I1186" s="325"/>
      <c r="J1186" s="324"/>
      <c r="K1186" s="325"/>
      <c r="L1186" s="324"/>
      <c r="M1186" s="324"/>
      <c r="N1186" s="324"/>
      <c r="O1186" s="327"/>
      <c r="P1186" s="327"/>
      <c r="Q1186" s="324"/>
      <c r="R1186" s="327"/>
      <c r="S1186" s="327"/>
      <c r="T1186" s="327"/>
      <c r="U1186" s="327"/>
      <c r="V1186" s="324"/>
      <c r="W1186" s="324"/>
      <c r="X1186" s="327"/>
      <c r="Y1186" s="327"/>
      <c r="Z1186" s="324"/>
      <c r="AA1186" s="249"/>
      <c r="AC1186" s="28"/>
      <c r="AD1186" s="27"/>
      <c r="AE1186" s="250"/>
      <c r="AF1186" s="86"/>
      <c r="AJ1186" s="86"/>
      <c r="BB1186" s="262"/>
    </row>
    <row r="1187" spans="1:66" ht="19.8">
      <c r="A1187" s="324"/>
      <c r="B1187" s="324"/>
      <c r="C1187" s="324"/>
      <c r="D1187" s="324"/>
      <c r="E1187" s="324"/>
      <c r="F1187" s="324"/>
      <c r="G1187" s="324"/>
      <c r="H1187" s="324"/>
      <c r="I1187" s="324"/>
      <c r="J1187" s="324"/>
      <c r="K1187" s="324"/>
      <c r="L1187" s="324"/>
      <c r="M1187" s="324"/>
      <c r="N1187" s="324"/>
      <c r="O1187" s="324"/>
      <c r="P1187" s="324"/>
      <c r="Q1187" s="324"/>
      <c r="R1187" s="324"/>
      <c r="S1187" s="324"/>
      <c r="T1187" s="324"/>
      <c r="U1187" s="324"/>
      <c r="V1187" s="324"/>
      <c r="W1187" s="324"/>
      <c r="X1187" s="324"/>
      <c r="Y1187" s="324"/>
      <c r="Z1187" s="324"/>
      <c r="AA1187" s="249"/>
      <c r="AC1187" s="28"/>
      <c r="AD1187" s="27"/>
      <c r="AE1187" s="250"/>
      <c r="AF1187" s="86"/>
      <c r="AJ1187" s="86"/>
      <c r="BB1187" s="262"/>
    </row>
    <row r="1188" spans="1:66">
      <c r="A1188" s="324"/>
      <c r="B1188" s="323">
        <f>+'Ark1'!C2612</f>
        <v>0</v>
      </c>
      <c r="C1188" s="266">
        <f>+'Ark1'!L2612</f>
        <v>0</v>
      </c>
      <c r="D1188" s="266" t="s">
        <v>40</v>
      </c>
      <c r="E1188" s="266">
        <f>+'Ark1'!AP2612</f>
        <v>0</v>
      </c>
      <c r="F1188" s="274" t="e">
        <f>VLOOKUP(E1188,RNR!$D$2:$E$38,2)</f>
        <v>#N/A</v>
      </c>
      <c r="G1188" s="266" t="str">
        <f>+IF(H1188=0,"",'Ark1'!Q2612)</f>
        <v/>
      </c>
      <c r="H1188" s="266">
        <f>+'Ark1'!R2612</f>
        <v>0</v>
      </c>
      <c r="I1188" s="267" t="str">
        <f>+IF(H1188=0,"",'Ark1'!AE2612)</f>
        <v/>
      </c>
      <c r="J1188" s="267"/>
      <c r="K1188" s="267" t="str">
        <f>+IF(H1188=0,"",'Ark1'!AF2612)</f>
        <v/>
      </c>
      <c r="L1188" s="268" t="str">
        <f>+IF(H1188=0,"",'Ark1'!T2612)</f>
        <v/>
      </c>
      <c r="M1188" s="267" t="str">
        <f>+IF(H1188=0,"",'Ark1'!U2612)</f>
        <v/>
      </c>
      <c r="N1188" s="267"/>
      <c r="O1188" s="269" t="str">
        <f>+IF(H1188=0,"",'Ark1'!W2612)</f>
        <v/>
      </c>
      <c r="P1188" s="269" t="str">
        <f>+IF(H1188=0,"",'Ark1'!X2612)</f>
        <v/>
      </c>
      <c r="Q1188" s="269" t="str">
        <f>+IF(H1188=0,"",'Ark1'!AG2612)</f>
        <v/>
      </c>
      <c r="R1188" s="269" t="str">
        <f>+IF(H1188=0,"",'Ark1'!AH2612)</f>
        <v/>
      </c>
      <c r="S1188" s="269"/>
      <c r="T1188" s="269"/>
      <c r="U1188" s="269" t="str">
        <f>+IF(H1188=0,"",'Ark1'!Y2612)</f>
        <v/>
      </c>
      <c r="V1188" s="268" t="str">
        <f>+IF(H1188=0,"",'Ark1'!AA2612)</f>
        <v/>
      </c>
      <c r="W1188" s="269" t="str">
        <f t="shared" ref="W1188:W1222" si="99">IF(H1188=0,"",1000*M1188/Q1188)</f>
        <v/>
      </c>
      <c r="X1188" s="269" t="str">
        <f t="shared" ref="X1188:X1222" si="100">IF(H1188=0,"",M1188/C1188)</f>
        <v/>
      </c>
      <c r="Y1188" s="267" t="str">
        <f t="shared" ref="Y1188:Y1222" si="101">IF(H1188=0,"",H1188/G1188)</f>
        <v/>
      </c>
      <c r="Z1188" s="324"/>
    </row>
    <row r="1189" spans="1:66">
      <c r="A1189" s="324"/>
      <c r="B1189" s="323">
        <f>+'Ark1'!C2613</f>
        <v>0</v>
      </c>
      <c r="C1189" s="266">
        <f>+'Ark1'!L2613</f>
        <v>0</v>
      </c>
      <c r="D1189" s="266" t="s">
        <v>40</v>
      </c>
      <c r="E1189" s="266">
        <f>+'Ark1'!AP2613</f>
        <v>0</v>
      </c>
      <c r="F1189" s="274" t="e">
        <f>VLOOKUP(E1189,RNR!$D$2:$E$38,2)</f>
        <v>#N/A</v>
      </c>
      <c r="G1189" s="266" t="str">
        <f>+IF(H1189=0,"",'Ark1'!Q2613)</f>
        <v/>
      </c>
      <c r="H1189" s="266">
        <f>+'Ark1'!R2613</f>
        <v>0</v>
      </c>
      <c r="I1189" s="267" t="str">
        <f>+IF(H1189=0,"",'Ark1'!AE2613)</f>
        <v/>
      </c>
      <c r="J1189" s="267"/>
      <c r="K1189" s="267" t="str">
        <f>+IF(H1189=0,"",'Ark1'!AF2613)</f>
        <v/>
      </c>
      <c r="L1189" s="268" t="str">
        <f>+IF(H1189=0,"",'Ark1'!T2613)</f>
        <v/>
      </c>
      <c r="M1189" s="267" t="str">
        <f>+IF(H1189=0,"",'Ark1'!U2613)</f>
        <v/>
      </c>
      <c r="N1189" s="267"/>
      <c r="O1189" s="269" t="str">
        <f>+IF(H1189=0,"",'Ark1'!W2613)</f>
        <v/>
      </c>
      <c r="P1189" s="269" t="str">
        <f>+IF(H1189=0,"",'Ark1'!X2613)</f>
        <v/>
      </c>
      <c r="Q1189" s="269" t="str">
        <f>+IF(H1189=0,"",'Ark1'!AG2613)</f>
        <v/>
      </c>
      <c r="R1189" s="269" t="str">
        <f>+IF(H1189=0,"",'Ark1'!AH2613)</f>
        <v/>
      </c>
      <c r="S1189" s="269"/>
      <c r="T1189" s="269"/>
      <c r="U1189" s="269" t="str">
        <f>+IF(H1189=0,"",'Ark1'!Y2613)</f>
        <v/>
      </c>
      <c r="V1189" s="268" t="str">
        <f>+IF(H1189=0,"",'Ark1'!AA2613)</f>
        <v/>
      </c>
      <c r="W1189" s="269" t="str">
        <f t="shared" si="99"/>
        <v/>
      </c>
      <c r="X1189" s="269" t="str">
        <f t="shared" si="100"/>
        <v/>
      </c>
      <c r="Y1189" s="267" t="str">
        <f t="shared" si="101"/>
        <v/>
      </c>
      <c r="Z1189" s="324"/>
    </row>
    <row r="1190" spans="1:66">
      <c r="A1190" s="324"/>
      <c r="B1190" s="323">
        <f>+'Ark1'!C2614</f>
        <v>0</v>
      </c>
      <c r="C1190" s="266">
        <f>+'Ark1'!L2614</f>
        <v>0</v>
      </c>
      <c r="D1190" s="266" t="s">
        <v>40</v>
      </c>
      <c r="E1190" s="266">
        <f>+'Ark1'!AP2614</f>
        <v>0</v>
      </c>
      <c r="F1190" s="274" t="e">
        <f>VLOOKUP(E1190,RNR!$D$2:$E$38,2)</f>
        <v>#N/A</v>
      </c>
      <c r="G1190" s="266" t="str">
        <f>+IF(H1190=0,"",'Ark1'!Q2614)</f>
        <v/>
      </c>
      <c r="H1190" s="266">
        <f>+'Ark1'!R2614</f>
        <v>0</v>
      </c>
      <c r="I1190" s="267" t="str">
        <f>+IF(H1190=0,"",'Ark1'!AE2614)</f>
        <v/>
      </c>
      <c r="J1190" s="267"/>
      <c r="K1190" s="267" t="str">
        <f>+IF(H1190=0,"",'Ark1'!AF2614)</f>
        <v/>
      </c>
      <c r="L1190" s="268" t="str">
        <f>+IF(H1190=0,"",'Ark1'!T2614)</f>
        <v/>
      </c>
      <c r="M1190" s="267" t="str">
        <f>+IF(H1190=0,"",'Ark1'!U2614)</f>
        <v/>
      </c>
      <c r="N1190" s="267"/>
      <c r="O1190" s="269" t="str">
        <f>+IF(H1190=0,"",'Ark1'!W2614)</f>
        <v/>
      </c>
      <c r="P1190" s="269" t="str">
        <f>+IF(H1190=0,"",'Ark1'!X2614)</f>
        <v/>
      </c>
      <c r="Q1190" s="269" t="str">
        <f>+IF(H1190=0,"",'Ark1'!AG2614)</f>
        <v/>
      </c>
      <c r="R1190" s="269" t="str">
        <f>+IF(H1190=0,"",'Ark1'!AH2614)</f>
        <v/>
      </c>
      <c r="S1190" s="269"/>
      <c r="T1190" s="269"/>
      <c r="U1190" s="269" t="str">
        <f>+IF(H1190=0,"",'Ark1'!Y2614)</f>
        <v/>
      </c>
      <c r="V1190" s="268" t="str">
        <f>+IF(H1190=0,"",'Ark1'!AA2614)</f>
        <v/>
      </c>
      <c r="W1190" s="269" t="str">
        <f t="shared" si="99"/>
        <v/>
      </c>
      <c r="X1190" s="269" t="str">
        <f t="shared" si="100"/>
        <v/>
      </c>
      <c r="Y1190" s="267" t="str">
        <f t="shared" si="101"/>
        <v/>
      </c>
      <c r="Z1190" s="324"/>
    </row>
    <row r="1191" spans="1:66">
      <c r="A1191" s="324"/>
      <c r="B1191" s="323">
        <f>+'Ark1'!C2615</f>
        <v>0</v>
      </c>
      <c r="C1191" s="266">
        <f>+'Ark1'!L2615</f>
        <v>0</v>
      </c>
      <c r="D1191" s="266" t="s">
        <v>40</v>
      </c>
      <c r="E1191" s="266">
        <f>+'Ark1'!AP2615</f>
        <v>0</v>
      </c>
      <c r="F1191" s="274" t="e">
        <f>VLOOKUP(E1191,RNR!$D$2:$E$38,2)</f>
        <v>#N/A</v>
      </c>
      <c r="G1191" s="266" t="str">
        <f>+IF(H1191=0,"",'Ark1'!Q2615)</f>
        <v/>
      </c>
      <c r="H1191" s="266">
        <f>+'Ark1'!R2615</f>
        <v>0</v>
      </c>
      <c r="I1191" s="267" t="str">
        <f>+IF(H1191=0,"",'Ark1'!AE2615)</f>
        <v/>
      </c>
      <c r="J1191" s="267"/>
      <c r="K1191" s="267" t="str">
        <f>+IF(H1191=0,"",'Ark1'!AF2615)</f>
        <v/>
      </c>
      <c r="L1191" s="268" t="str">
        <f>+IF(H1191=0,"",'Ark1'!T2615)</f>
        <v/>
      </c>
      <c r="M1191" s="267" t="str">
        <f>+IF(H1191=0,"",'Ark1'!U2615)</f>
        <v/>
      </c>
      <c r="N1191" s="267"/>
      <c r="O1191" s="269" t="str">
        <f>+IF(H1191=0,"",'Ark1'!W2615)</f>
        <v/>
      </c>
      <c r="P1191" s="269" t="str">
        <f>+IF(H1191=0,"",'Ark1'!X2615)</f>
        <v/>
      </c>
      <c r="Q1191" s="269" t="str">
        <f>+IF(H1191=0,"",'Ark1'!AG2615)</f>
        <v/>
      </c>
      <c r="R1191" s="269" t="str">
        <f>+IF(H1191=0,"",'Ark1'!AH2615)</f>
        <v/>
      </c>
      <c r="S1191" s="269"/>
      <c r="T1191" s="269"/>
      <c r="U1191" s="269" t="str">
        <f>+IF(H1191=0,"",'Ark1'!Y2615)</f>
        <v/>
      </c>
      <c r="V1191" s="268" t="str">
        <f>+IF(H1191=0,"",'Ark1'!AA2615)</f>
        <v/>
      </c>
      <c r="W1191" s="269" t="str">
        <f t="shared" si="99"/>
        <v/>
      </c>
      <c r="X1191" s="269" t="str">
        <f t="shared" si="100"/>
        <v/>
      </c>
      <c r="Y1191" s="267" t="str">
        <f t="shared" si="101"/>
        <v/>
      </c>
      <c r="Z1191" s="324"/>
    </row>
    <row r="1192" spans="1:66">
      <c r="A1192" s="324"/>
      <c r="B1192" s="323">
        <f>+'Ark1'!C2616</f>
        <v>0</v>
      </c>
      <c r="C1192" s="266">
        <f>+'Ark1'!L2616</f>
        <v>0</v>
      </c>
      <c r="D1192" s="266" t="s">
        <v>40</v>
      </c>
      <c r="E1192" s="266">
        <f>+'Ark1'!AP2616</f>
        <v>0</v>
      </c>
      <c r="F1192" s="274" t="e">
        <f>VLOOKUP(E1192,RNR!$D$2:$E$38,2)</f>
        <v>#N/A</v>
      </c>
      <c r="G1192" s="266" t="str">
        <f>+IF(H1192=0,"",'Ark1'!Q2616)</f>
        <v/>
      </c>
      <c r="H1192" s="266">
        <f>+'Ark1'!R2616</f>
        <v>0</v>
      </c>
      <c r="I1192" s="267" t="str">
        <f>+IF(H1192=0,"",'Ark1'!AE2616)</f>
        <v/>
      </c>
      <c r="J1192" s="267"/>
      <c r="K1192" s="267" t="str">
        <f>+IF(H1192=0,"",'Ark1'!AF2616)</f>
        <v/>
      </c>
      <c r="L1192" s="268" t="str">
        <f>+IF(H1192=0,"",'Ark1'!T2616)</f>
        <v/>
      </c>
      <c r="M1192" s="267" t="str">
        <f>+IF(H1192=0,"",'Ark1'!U2616)</f>
        <v/>
      </c>
      <c r="N1192" s="267"/>
      <c r="O1192" s="269" t="str">
        <f>+IF(H1192=0,"",'Ark1'!W2616)</f>
        <v/>
      </c>
      <c r="P1192" s="269" t="str">
        <f>+IF(H1192=0,"",'Ark1'!X2616)</f>
        <v/>
      </c>
      <c r="Q1192" s="269" t="str">
        <f>+IF(H1192=0,"",'Ark1'!AG2616)</f>
        <v/>
      </c>
      <c r="R1192" s="269" t="str">
        <f>+IF(H1192=0,"",'Ark1'!AH2616)</f>
        <v/>
      </c>
      <c r="S1192" s="269"/>
      <c r="T1192" s="269"/>
      <c r="U1192" s="269" t="str">
        <f>+IF(H1192=0,"",'Ark1'!Y2616)</f>
        <v/>
      </c>
      <c r="V1192" s="268" t="str">
        <f>+IF(H1192=0,"",'Ark1'!AA2616)</f>
        <v/>
      </c>
      <c r="W1192" s="269" t="str">
        <f t="shared" si="99"/>
        <v/>
      </c>
      <c r="X1192" s="269" t="str">
        <f t="shared" si="100"/>
        <v/>
      </c>
      <c r="Y1192" s="267" t="str">
        <f t="shared" si="101"/>
        <v/>
      </c>
      <c r="Z1192" s="324"/>
    </row>
    <row r="1193" spans="1:66">
      <c r="A1193" s="324"/>
      <c r="B1193" s="323">
        <f>+'Ark1'!C2617</f>
        <v>0</v>
      </c>
      <c r="C1193" s="266">
        <f>+'Ark1'!L2617</f>
        <v>0</v>
      </c>
      <c r="D1193" s="266" t="s">
        <v>40</v>
      </c>
      <c r="E1193" s="266">
        <f>+'Ark1'!AP2617</f>
        <v>0</v>
      </c>
      <c r="F1193" s="274" t="e">
        <f>VLOOKUP(E1193,RNR!$D$2:$E$38,2)</f>
        <v>#N/A</v>
      </c>
      <c r="G1193" s="266" t="str">
        <f>+IF(H1193=0,"",'Ark1'!Q2617)</f>
        <v/>
      </c>
      <c r="H1193" s="266">
        <f>+'Ark1'!R2617</f>
        <v>0</v>
      </c>
      <c r="I1193" s="267" t="str">
        <f>+IF(H1193=0,"",'Ark1'!AE2617)</f>
        <v/>
      </c>
      <c r="J1193" s="267"/>
      <c r="K1193" s="267" t="str">
        <f>+IF(H1193=0,"",'Ark1'!AF2617)</f>
        <v/>
      </c>
      <c r="L1193" s="268" t="str">
        <f>+IF(H1193=0,"",'Ark1'!T2617)</f>
        <v/>
      </c>
      <c r="M1193" s="267" t="str">
        <f>+IF(H1193=0,"",'Ark1'!U2617)</f>
        <v/>
      </c>
      <c r="N1193" s="267"/>
      <c r="O1193" s="269" t="str">
        <f>+IF(H1193=0,"",'Ark1'!W2617)</f>
        <v/>
      </c>
      <c r="P1193" s="269" t="str">
        <f>+IF(H1193=0,"",'Ark1'!X2617)</f>
        <v/>
      </c>
      <c r="Q1193" s="269" t="str">
        <f>+IF(H1193=0,"",'Ark1'!AG2617)</f>
        <v/>
      </c>
      <c r="R1193" s="269" t="str">
        <f>+IF(H1193=0,"",'Ark1'!AH2617)</f>
        <v/>
      </c>
      <c r="S1193" s="269"/>
      <c r="T1193" s="269"/>
      <c r="U1193" s="269" t="str">
        <f>+IF(H1193=0,"",'Ark1'!Y2617)</f>
        <v/>
      </c>
      <c r="V1193" s="268" t="str">
        <f>+IF(H1193=0,"",'Ark1'!AA2617)</f>
        <v/>
      </c>
      <c r="W1193" s="269" t="str">
        <f t="shared" si="99"/>
        <v/>
      </c>
      <c r="X1193" s="269" t="str">
        <f t="shared" si="100"/>
        <v/>
      </c>
      <c r="Y1193" s="267" t="str">
        <f t="shared" si="101"/>
        <v/>
      </c>
      <c r="Z1193" s="324"/>
    </row>
    <row r="1194" spans="1:66">
      <c r="A1194" s="324"/>
      <c r="B1194" s="323">
        <f>+'Ark1'!C2618</f>
        <v>0</v>
      </c>
      <c r="C1194" s="266">
        <f>+'Ark1'!L2618</f>
        <v>0</v>
      </c>
      <c r="D1194" s="266" t="s">
        <v>40</v>
      </c>
      <c r="E1194" s="266">
        <f>+'Ark1'!AP2618</f>
        <v>0</v>
      </c>
      <c r="F1194" s="274" t="e">
        <f>VLOOKUP(E1194,RNR!$D$2:$E$38,2)</f>
        <v>#N/A</v>
      </c>
      <c r="G1194" s="266" t="str">
        <f>+IF(H1194=0,"",'Ark1'!Q2618)</f>
        <v/>
      </c>
      <c r="H1194" s="266">
        <f>+'Ark1'!R2618</f>
        <v>0</v>
      </c>
      <c r="I1194" s="267" t="str">
        <f>+IF(H1194=0,"",'Ark1'!AE2618)</f>
        <v/>
      </c>
      <c r="J1194" s="267"/>
      <c r="K1194" s="267" t="str">
        <f>+IF(H1194=0,"",'Ark1'!AF2618)</f>
        <v/>
      </c>
      <c r="L1194" s="268" t="str">
        <f>+IF(H1194=0,"",'Ark1'!T2618)</f>
        <v/>
      </c>
      <c r="M1194" s="267" t="str">
        <f>+IF(H1194=0,"",'Ark1'!U2618)</f>
        <v/>
      </c>
      <c r="N1194" s="267"/>
      <c r="O1194" s="269" t="str">
        <f>+IF(H1194=0,"",'Ark1'!W2618)</f>
        <v/>
      </c>
      <c r="P1194" s="269" t="str">
        <f>+IF(H1194=0,"",'Ark1'!X2618)</f>
        <v/>
      </c>
      <c r="Q1194" s="269" t="str">
        <f>+IF(H1194=0,"",'Ark1'!AG2618)</f>
        <v/>
      </c>
      <c r="R1194" s="269" t="str">
        <f>+IF(H1194=0,"",'Ark1'!AH2618)</f>
        <v/>
      </c>
      <c r="S1194" s="269"/>
      <c r="T1194" s="269"/>
      <c r="U1194" s="269" t="str">
        <f>+IF(H1194=0,"",'Ark1'!Y2618)</f>
        <v/>
      </c>
      <c r="V1194" s="268" t="str">
        <f>+IF(H1194=0,"",'Ark1'!AA2618)</f>
        <v/>
      </c>
      <c r="W1194" s="269" t="str">
        <f t="shared" si="99"/>
        <v/>
      </c>
      <c r="X1194" s="269" t="str">
        <f t="shared" si="100"/>
        <v/>
      </c>
      <c r="Y1194" s="267" t="str">
        <f t="shared" si="101"/>
        <v/>
      </c>
      <c r="Z1194" s="324"/>
    </row>
    <row r="1195" spans="1:66">
      <c r="A1195" s="324"/>
      <c r="B1195" s="323">
        <f>+'Ark1'!C2619</f>
        <v>0</v>
      </c>
      <c r="C1195" s="266">
        <f>+'Ark1'!L2619</f>
        <v>0</v>
      </c>
      <c r="D1195" s="266" t="s">
        <v>40</v>
      </c>
      <c r="E1195" s="266">
        <f>+'Ark1'!AP2619</f>
        <v>0</v>
      </c>
      <c r="F1195" s="274" t="e">
        <f>VLOOKUP(E1195,RNR!$D$2:$E$38,2)</f>
        <v>#N/A</v>
      </c>
      <c r="G1195" s="266" t="str">
        <f>+IF(H1195=0,"",'Ark1'!Q2619)</f>
        <v/>
      </c>
      <c r="H1195" s="266">
        <f>+'Ark1'!R2619</f>
        <v>0</v>
      </c>
      <c r="I1195" s="267" t="str">
        <f>+IF(H1195=0,"",'Ark1'!AE2619)</f>
        <v/>
      </c>
      <c r="J1195" s="267"/>
      <c r="K1195" s="267" t="str">
        <f>+IF(H1195=0,"",'Ark1'!AF2619)</f>
        <v/>
      </c>
      <c r="L1195" s="268" t="str">
        <f>+IF(H1195=0,"",'Ark1'!T2619)</f>
        <v/>
      </c>
      <c r="M1195" s="267" t="str">
        <f>+IF(H1195=0,"",'Ark1'!U2619)</f>
        <v/>
      </c>
      <c r="N1195" s="267"/>
      <c r="O1195" s="269" t="str">
        <f>+IF(H1195=0,"",'Ark1'!W2619)</f>
        <v/>
      </c>
      <c r="P1195" s="269" t="str">
        <f>+IF(H1195=0,"",'Ark1'!X2619)</f>
        <v/>
      </c>
      <c r="Q1195" s="269" t="str">
        <f>+IF(H1195=0,"",'Ark1'!AG2619)</f>
        <v/>
      </c>
      <c r="R1195" s="269" t="str">
        <f>+IF(H1195=0,"",'Ark1'!AH2619)</f>
        <v/>
      </c>
      <c r="S1195" s="269"/>
      <c r="T1195" s="269"/>
      <c r="U1195" s="269" t="str">
        <f>+IF(H1195=0,"",'Ark1'!Y2619)</f>
        <v/>
      </c>
      <c r="V1195" s="268" t="str">
        <f>+IF(H1195=0,"",'Ark1'!AA2619)</f>
        <v/>
      </c>
      <c r="W1195" s="269" t="str">
        <f t="shared" si="99"/>
        <v/>
      </c>
      <c r="X1195" s="269" t="str">
        <f t="shared" si="100"/>
        <v/>
      </c>
      <c r="Y1195" s="267" t="str">
        <f t="shared" si="101"/>
        <v/>
      </c>
      <c r="Z1195" s="324"/>
    </row>
    <row r="1196" spans="1:66">
      <c r="A1196" s="324"/>
      <c r="B1196" s="323">
        <f>+'Ark1'!C2620</f>
        <v>0</v>
      </c>
      <c r="C1196" s="266">
        <f>+'Ark1'!L2620</f>
        <v>0</v>
      </c>
      <c r="D1196" s="266" t="s">
        <v>40</v>
      </c>
      <c r="E1196" s="266">
        <f>+'Ark1'!AP2620</f>
        <v>0</v>
      </c>
      <c r="F1196" s="274" t="e">
        <f>VLOOKUP(E1196,RNR!$D$2:$E$38,2)</f>
        <v>#N/A</v>
      </c>
      <c r="G1196" s="266" t="str">
        <f>+IF(H1196=0,"",'Ark1'!Q2620)</f>
        <v/>
      </c>
      <c r="H1196" s="266">
        <f>+'Ark1'!R2620</f>
        <v>0</v>
      </c>
      <c r="I1196" s="267" t="str">
        <f>+IF(H1196=0,"",'Ark1'!AE2620)</f>
        <v/>
      </c>
      <c r="J1196" s="267"/>
      <c r="K1196" s="267" t="str">
        <f>+IF(H1196=0,"",'Ark1'!AF2620)</f>
        <v/>
      </c>
      <c r="L1196" s="268" t="str">
        <f>+IF(H1196=0,"",'Ark1'!T2620)</f>
        <v/>
      </c>
      <c r="M1196" s="267" t="str">
        <f>+IF(H1196=0,"",'Ark1'!U2620)</f>
        <v/>
      </c>
      <c r="N1196" s="267"/>
      <c r="O1196" s="269" t="str">
        <f>+IF(H1196=0,"",'Ark1'!W2620)</f>
        <v/>
      </c>
      <c r="P1196" s="269" t="str">
        <f>+IF(H1196=0,"",'Ark1'!X2620)</f>
        <v/>
      </c>
      <c r="Q1196" s="269" t="str">
        <f>+IF(H1196=0,"",'Ark1'!AG2620)</f>
        <v/>
      </c>
      <c r="R1196" s="269" t="str">
        <f>+IF(H1196=0,"",'Ark1'!AH2620)</f>
        <v/>
      </c>
      <c r="S1196" s="269"/>
      <c r="T1196" s="269"/>
      <c r="U1196" s="269" t="str">
        <f>+IF(H1196=0,"",'Ark1'!Y2620)</f>
        <v/>
      </c>
      <c r="V1196" s="268" t="str">
        <f>+IF(H1196=0,"",'Ark1'!AA2620)</f>
        <v/>
      </c>
      <c r="W1196" s="269" t="str">
        <f t="shared" si="99"/>
        <v/>
      </c>
      <c r="X1196" s="269" t="str">
        <f t="shared" si="100"/>
        <v/>
      </c>
      <c r="Y1196" s="267" t="str">
        <f t="shared" si="101"/>
        <v/>
      </c>
      <c r="Z1196" s="324"/>
    </row>
    <row r="1197" spans="1:66">
      <c r="A1197" s="324"/>
      <c r="B1197" s="323">
        <f>+'Ark1'!C2621</f>
        <v>0</v>
      </c>
      <c r="C1197" s="266">
        <f>+'Ark1'!L2621</f>
        <v>0</v>
      </c>
      <c r="D1197" s="266" t="s">
        <v>40</v>
      </c>
      <c r="E1197" s="266">
        <f>+'Ark1'!AP2621</f>
        <v>0</v>
      </c>
      <c r="F1197" s="274" t="e">
        <f>VLOOKUP(E1197,RNR!$D$2:$E$38,2)</f>
        <v>#N/A</v>
      </c>
      <c r="G1197" s="266" t="str">
        <f>+IF(H1197=0,"",'Ark1'!Q2621)</f>
        <v/>
      </c>
      <c r="H1197" s="266">
        <f>+'Ark1'!R2621</f>
        <v>0</v>
      </c>
      <c r="I1197" s="267" t="str">
        <f>+IF(H1197=0,"",'Ark1'!AE2621)</f>
        <v/>
      </c>
      <c r="J1197" s="267"/>
      <c r="K1197" s="267" t="str">
        <f>+IF(H1197=0,"",'Ark1'!AF2621)</f>
        <v/>
      </c>
      <c r="L1197" s="268" t="str">
        <f>+IF(H1197=0,"",'Ark1'!T2621)</f>
        <v/>
      </c>
      <c r="M1197" s="267" t="str">
        <f>+IF(H1197=0,"",'Ark1'!U2621)</f>
        <v/>
      </c>
      <c r="N1197" s="267"/>
      <c r="O1197" s="269" t="str">
        <f>+IF(H1197=0,"",'Ark1'!W2621)</f>
        <v/>
      </c>
      <c r="P1197" s="269" t="str">
        <f>+IF(H1197=0,"",'Ark1'!X2621)</f>
        <v/>
      </c>
      <c r="Q1197" s="269" t="str">
        <f>+IF(H1197=0,"",'Ark1'!AG2621)</f>
        <v/>
      </c>
      <c r="R1197" s="269" t="str">
        <f>+IF(H1197=0,"",'Ark1'!AH2621)</f>
        <v/>
      </c>
      <c r="S1197" s="269"/>
      <c r="T1197" s="269"/>
      <c r="U1197" s="269" t="str">
        <f>+IF(H1197=0,"",'Ark1'!Y2621)</f>
        <v/>
      </c>
      <c r="V1197" s="268" t="str">
        <f>+IF(H1197=0,"",'Ark1'!AA2621)</f>
        <v/>
      </c>
      <c r="W1197" s="269" t="str">
        <f t="shared" si="99"/>
        <v/>
      </c>
      <c r="X1197" s="269" t="str">
        <f t="shared" si="100"/>
        <v/>
      </c>
      <c r="Y1197" s="267" t="str">
        <f t="shared" si="101"/>
        <v/>
      </c>
      <c r="Z1197" s="324"/>
    </row>
    <row r="1198" spans="1:66">
      <c r="A1198" s="324"/>
      <c r="B1198" s="323">
        <f>+'Ark1'!C2622</f>
        <v>0</v>
      </c>
      <c r="C1198" s="266">
        <f>+'Ark1'!L2622</f>
        <v>0</v>
      </c>
      <c r="D1198" s="266" t="s">
        <v>40</v>
      </c>
      <c r="E1198" s="266">
        <f>+'Ark1'!AP2622</f>
        <v>0</v>
      </c>
      <c r="F1198" s="274" t="e">
        <f>VLOOKUP(E1198,RNR!$D$2:$E$38,2)</f>
        <v>#N/A</v>
      </c>
      <c r="G1198" s="266" t="str">
        <f>+IF(H1198=0,"",'Ark1'!Q2622)</f>
        <v/>
      </c>
      <c r="H1198" s="266">
        <f>+'Ark1'!R2622</f>
        <v>0</v>
      </c>
      <c r="I1198" s="267" t="str">
        <f>+IF(H1198=0,"",'Ark1'!AE2622)</f>
        <v/>
      </c>
      <c r="J1198" s="267"/>
      <c r="K1198" s="267" t="str">
        <f>+IF(H1198=0,"",'Ark1'!AF2622)</f>
        <v/>
      </c>
      <c r="L1198" s="268" t="str">
        <f>+IF(H1198=0,"",'Ark1'!T2622)</f>
        <v/>
      </c>
      <c r="M1198" s="267" t="str">
        <f>+IF(H1198=0,"",'Ark1'!U2622)</f>
        <v/>
      </c>
      <c r="N1198" s="267"/>
      <c r="O1198" s="269" t="str">
        <f>+IF(H1198=0,"",'Ark1'!W2622)</f>
        <v/>
      </c>
      <c r="P1198" s="269" t="str">
        <f>+IF(H1198=0,"",'Ark1'!X2622)</f>
        <v/>
      </c>
      <c r="Q1198" s="269" t="str">
        <f>+IF(H1198=0,"",'Ark1'!AG2622)</f>
        <v/>
      </c>
      <c r="R1198" s="269" t="str">
        <f>+IF(H1198=0,"",'Ark1'!AH2622)</f>
        <v/>
      </c>
      <c r="S1198" s="269"/>
      <c r="T1198" s="269"/>
      <c r="U1198" s="269" t="str">
        <f>+IF(H1198=0,"",'Ark1'!Y2622)</f>
        <v/>
      </c>
      <c r="V1198" s="268" t="str">
        <f>+IF(H1198=0,"",'Ark1'!AA2622)</f>
        <v/>
      </c>
      <c r="W1198" s="269" t="str">
        <f t="shared" si="99"/>
        <v/>
      </c>
      <c r="X1198" s="269" t="str">
        <f t="shared" si="100"/>
        <v/>
      </c>
      <c r="Y1198" s="267" t="str">
        <f t="shared" si="101"/>
        <v/>
      </c>
      <c r="Z1198" s="324"/>
    </row>
    <row r="1199" spans="1:66">
      <c r="A1199" s="324"/>
      <c r="B1199" s="323">
        <f>+'Ark1'!C2623</f>
        <v>0</v>
      </c>
      <c r="C1199" s="266">
        <f>+'Ark1'!L2623</f>
        <v>0</v>
      </c>
      <c r="D1199" s="266" t="s">
        <v>40</v>
      </c>
      <c r="E1199" s="266">
        <f>+'Ark1'!AP2623</f>
        <v>0</v>
      </c>
      <c r="F1199" s="274" t="e">
        <f>VLOOKUP(E1199,RNR!$D$2:$E$38,2)</f>
        <v>#N/A</v>
      </c>
      <c r="G1199" s="266" t="str">
        <f>+IF(H1199=0,"",'Ark1'!Q2623)</f>
        <v/>
      </c>
      <c r="H1199" s="266">
        <f>+'Ark1'!R2623</f>
        <v>0</v>
      </c>
      <c r="I1199" s="267" t="str">
        <f>+IF(H1199=0,"",'Ark1'!AE2623)</f>
        <v/>
      </c>
      <c r="J1199" s="267"/>
      <c r="K1199" s="267" t="str">
        <f>+IF(H1199=0,"",'Ark1'!AF2623)</f>
        <v/>
      </c>
      <c r="L1199" s="268" t="str">
        <f>+IF(H1199=0,"",'Ark1'!T2623)</f>
        <v/>
      </c>
      <c r="M1199" s="267" t="str">
        <f>+IF(H1199=0,"",'Ark1'!U2623)</f>
        <v/>
      </c>
      <c r="N1199" s="267"/>
      <c r="O1199" s="269" t="str">
        <f>+IF(H1199=0,"",'Ark1'!W2623)</f>
        <v/>
      </c>
      <c r="P1199" s="269" t="str">
        <f>+IF(H1199=0,"",'Ark1'!X2623)</f>
        <v/>
      </c>
      <c r="Q1199" s="269" t="str">
        <f>+IF(H1199=0,"",'Ark1'!AG2623)</f>
        <v/>
      </c>
      <c r="R1199" s="269" t="str">
        <f>+IF(H1199=0,"",'Ark1'!AH2623)</f>
        <v/>
      </c>
      <c r="S1199" s="269"/>
      <c r="T1199" s="269"/>
      <c r="U1199" s="269" t="str">
        <f>+IF(H1199=0,"",'Ark1'!Y2623)</f>
        <v/>
      </c>
      <c r="V1199" s="268" t="str">
        <f>+IF(H1199=0,"",'Ark1'!AA2623)</f>
        <v/>
      </c>
      <c r="W1199" s="269" t="str">
        <f t="shared" si="99"/>
        <v/>
      </c>
      <c r="X1199" s="269" t="str">
        <f t="shared" si="100"/>
        <v/>
      </c>
      <c r="Y1199" s="267" t="str">
        <f t="shared" si="101"/>
        <v/>
      </c>
      <c r="Z1199" s="324"/>
    </row>
    <row r="1200" spans="1:66">
      <c r="A1200" s="324"/>
      <c r="B1200" s="323">
        <f>+'Ark1'!C2624</f>
        <v>0</v>
      </c>
      <c r="C1200" s="266">
        <f>+'Ark1'!L2624</f>
        <v>0</v>
      </c>
      <c r="D1200" s="266" t="s">
        <v>40</v>
      </c>
      <c r="E1200" s="266">
        <f>+'Ark1'!AP2624</f>
        <v>0</v>
      </c>
      <c r="F1200" s="274" t="e">
        <f>VLOOKUP(E1200,RNR!$D$2:$E$38,2)</f>
        <v>#N/A</v>
      </c>
      <c r="G1200" s="266" t="str">
        <f>+IF(H1200=0,"",'Ark1'!Q2624)</f>
        <v/>
      </c>
      <c r="H1200" s="266">
        <f>+'Ark1'!R2624</f>
        <v>0</v>
      </c>
      <c r="I1200" s="267" t="str">
        <f>+IF(H1200=0,"",'Ark1'!AE2624)</f>
        <v/>
      </c>
      <c r="J1200" s="267"/>
      <c r="K1200" s="267" t="str">
        <f>+IF(H1200=0,"",'Ark1'!AF2624)</f>
        <v/>
      </c>
      <c r="L1200" s="268" t="str">
        <f>+IF(H1200=0,"",'Ark1'!T2624)</f>
        <v/>
      </c>
      <c r="M1200" s="267" t="str">
        <f>+IF(H1200=0,"",'Ark1'!U2624)</f>
        <v/>
      </c>
      <c r="N1200" s="267"/>
      <c r="O1200" s="269" t="str">
        <f>+IF(H1200=0,"",'Ark1'!W2624)</f>
        <v/>
      </c>
      <c r="P1200" s="269" t="str">
        <f>+IF(H1200=0,"",'Ark1'!X2624)</f>
        <v/>
      </c>
      <c r="Q1200" s="269" t="str">
        <f>+IF(H1200=0,"",'Ark1'!AG2624)</f>
        <v/>
      </c>
      <c r="R1200" s="269" t="str">
        <f>+IF(H1200=0,"",'Ark1'!AH2624)</f>
        <v/>
      </c>
      <c r="S1200" s="269"/>
      <c r="T1200" s="269"/>
      <c r="U1200" s="269" t="str">
        <f>+IF(H1200=0,"",'Ark1'!Y2624)</f>
        <v/>
      </c>
      <c r="V1200" s="268" t="str">
        <f>+IF(H1200=0,"",'Ark1'!AA2624)</f>
        <v/>
      </c>
      <c r="W1200" s="269" t="str">
        <f t="shared" si="99"/>
        <v/>
      </c>
      <c r="X1200" s="269" t="str">
        <f t="shared" si="100"/>
        <v/>
      </c>
      <c r="Y1200" s="267" t="str">
        <f t="shared" si="101"/>
        <v/>
      </c>
      <c r="Z1200" s="324"/>
    </row>
    <row r="1201" spans="1:26">
      <c r="A1201" s="324"/>
      <c r="B1201" s="323">
        <f>+'Ark1'!C2625</f>
        <v>0</v>
      </c>
      <c r="C1201" s="266">
        <f>+'Ark1'!L2625</f>
        <v>0</v>
      </c>
      <c r="D1201" s="266" t="s">
        <v>40</v>
      </c>
      <c r="E1201" s="266">
        <f>+'Ark1'!AP2625</f>
        <v>0</v>
      </c>
      <c r="F1201" s="274" t="e">
        <f>VLOOKUP(E1201,RNR!$D$2:$E$38,2)</f>
        <v>#N/A</v>
      </c>
      <c r="G1201" s="266" t="str">
        <f>+IF(H1201=0,"",'Ark1'!Q2625)</f>
        <v/>
      </c>
      <c r="H1201" s="266">
        <f>+'Ark1'!R2625</f>
        <v>0</v>
      </c>
      <c r="I1201" s="267" t="str">
        <f>+IF(H1201=0,"",'Ark1'!AE2625)</f>
        <v/>
      </c>
      <c r="J1201" s="267"/>
      <c r="K1201" s="267" t="str">
        <f>+IF(H1201=0,"",'Ark1'!AF2625)</f>
        <v/>
      </c>
      <c r="L1201" s="268" t="str">
        <f>+IF(H1201=0,"",'Ark1'!T2625)</f>
        <v/>
      </c>
      <c r="M1201" s="267" t="str">
        <f>+IF(H1201=0,"",'Ark1'!U2625)</f>
        <v/>
      </c>
      <c r="N1201" s="267"/>
      <c r="O1201" s="269" t="str">
        <f>+IF(H1201=0,"",'Ark1'!W2625)</f>
        <v/>
      </c>
      <c r="P1201" s="269" t="str">
        <f>+IF(H1201=0,"",'Ark1'!X2625)</f>
        <v/>
      </c>
      <c r="Q1201" s="269" t="str">
        <f>+IF(H1201=0,"",'Ark1'!AG2625)</f>
        <v/>
      </c>
      <c r="R1201" s="269" t="str">
        <f>+IF(H1201=0,"",'Ark1'!AH2625)</f>
        <v/>
      </c>
      <c r="S1201" s="269"/>
      <c r="T1201" s="269"/>
      <c r="U1201" s="269" t="str">
        <f>+IF(H1201=0,"",'Ark1'!Y2625)</f>
        <v/>
      </c>
      <c r="V1201" s="268" t="str">
        <f>+IF(H1201=0,"",'Ark1'!AA2625)</f>
        <v/>
      </c>
      <c r="W1201" s="269" t="str">
        <f t="shared" si="99"/>
        <v/>
      </c>
      <c r="X1201" s="269" t="str">
        <f t="shared" si="100"/>
        <v/>
      </c>
      <c r="Y1201" s="267" t="str">
        <f t="shared" si="101"/>
        <v/>
      </c>
      <c r="Z1201" s="324"/>
    </row>
    <row r="1202" spans="1:26">
      <c r="A1202" s="324"/>
      <c r="B1202" s="323">
        <f>+'Ark1'!C2626</f>
        <v>0</v>
      </c>
      <c r="C1202" s="266">
        <f>+'Ark1'!L2626</f>
        <v>0</v>
      </c>
      <c r="D1202" s="266" t="s">
        <v>40</v>
      </c>
      <c r="E1202" s="266">
        <f>+'Ark1'!AP2626</f>
        <v>0</v>
      </c>
      <c r="F1202" s="274" t="e">
        <f>VLOOKUP(E1202,RNR!$D$2:$E$38,2)</f>
        <v>#N/A</v>
      </c>
      <c r="G1202" s="266" t="str">
        <f>+IF(H1202=0,"",'Ark1'!Q2626)</f>
        <v/>
      </c>
      <c r="H1202" s="266">
        <f>+'Ark1'!R2626</f>
        <v>0</v>
      </c>
      <c r="I1202" s="267" t="str">
        <f>+IF(H1202=0,"",'Ark1'!AE2626)</f>
        <v/>
      </c>
      <c r="J1202" s="267"/>
      <c r="K1202" s="267" t="str">
        <f>+IF(H1202=0,"",'Ark1'!AF2626)</f>
        <v/>
      </c>
      <c r="L1202" s="268" t="str">
        <f>+IF(H1202=0,"",'Ark1'!T2626)</f>
        <v/>
      </c>
      <c r="M1202" s="267" t="str">
        <f>+IF(H1202=0,"",'Ark1'!U2626)</f>
        <v/>
      </c>
      <c r="N1202" s="267"/>
      <c r="O1202" s="269" t="str">
        <f>+IF(H1202=0,"",'Ark1'!W2626)</f>
        <v/>
      </c>
      <c r="P1202" s="269" t="str">
        <f>+IF(H1202=0,"",'Ark1'!X2626)</f>
        <v/>
      </c>
      <c r="Q1202" s="269" t="str">
        <f>+IF(H1202=0,"",'Ark1'!AG2626)</f>
        <v/>
      </c>
      <c r="R1202" s="269" t="str">
        <f>+IF(H1202=0,"",'Ark1'!AH2626)</f>
        <v/>
      </c>
      <c r="S1202" s="269"/>
      <c r="T1202" s="269"/>
      <c r="U1202" s="269" t="str">
        <f>+IF(H1202=0,"",'Ark1'!Y2626)</f>
        <v/>
      </c>
      <c r="V1202" s="268" t="str">
        <f>+IF(H1202=0,"",'Ark1'!AA2626)</f>
        <v/>
      </c>
      <c r="W1202" s="269" t="str">
        <f t="shared" si="99"/>
        <v/>
      </c>
      <c r="X1202" s="269" t="str">
        <f t="shared" si="100"/>
        <v/>
      </c>
      <c r="Y1202" s="267" t="str">
        <f t="shared" si="101"/>
        <v/>
      </c>
      <c r="Z1202" s="324"/>
    </row>
    <row r="1203" spans="1:26">
      <c r="A1203" s="324"/>
      <c r="B1203" s="323">
        <f>+'Ark1'!C2627</f>
        <v>0</v>
      </c>
      <c r="C1203" s="266">
        <f>+'Ark1'!L2627</f>
        <v>0</v>
      </c>
      <c r="D1203" s="266" t="s">
        <v>40</v>
      </c>
      <c r="E1203" s="266">
        <f>+'Ark1'!AP2627</f>
        <v>0</v>
      </c>
      <c r="F1203" s="274" t="e">
        <f>VLOOKUP(E1203,RNR!$D$2:$E$38,2)</f>
        <v>#N/A</v>
      </c>
      <c r="G1203" s="266" t="str">
        <f>+IF(H1203=0,"",'Ark1'!Q2627)</f>
        <v/>
      </c>
      <c r="H1203" s="266">
        <f>+'Ark1'!R2627</f>
        <v>0</v>
      </c>
      <c r="I1203" s="267" t="str">
        <f>+IF(H1203=0,"",'Ark1'!AE2627)</f>
        <v/>
      </c>
      <c r="J1203" s="267"/>
      <c r="K1203" s="267" t="str">
        <f>+IF(H1203=0,"",'Ark1'!AF2627)</f>
        <v/>
      </c>
      <c r="L1203" s="268" t="str">
        <f>+IF(H1203=0,"",'Ark1'!T2627)</f>
        <v/>
      </c>
      <c r="M1203" s="267" t="str">
        <f>+IF(H1203=0,"",'Ark1'!U2627)</f>
        <v/>
      </c>
      <c r="N1203" s="267"/>
      <c r="O1203" s="269" t="str">
        <f>+IF(H1203=0,"",'Ark1'!W2627)</f>
        <v/>
      </c>
      <c r="P1203" s="269" t="str">
        <f>+IF(H1203=0,"",'Ark1'!X2627)</f>
        <v/>
      </c>
      <c r="Q1203" s="269" t="str">
        <f>+IF(H1203=0,"",'Ark1'!AG2627)</f>
        <v/>
      </c>
      <c r="R1203" s="269" t="str">
        <f>+IF(H1203=0,"",'Ark1'!AH2627)</f>
        <v/>
      </c>
      <c r="S1203" s="269"/>
      <c r="T1203" s="269"/>
      <c r="U1203" s="269" t="str">
        <f>+IF(H1203=0,"",'Ark1'!Y2627)</f>
        <v/>
      </c>
      <c r="V1203" s="268" t="str">
        <f>+IF(H1203=0,"",'Ark1'!AA2627)</f>
        <v/>
      </c>
      <c r="W1203" s="269" t="str">
        <f t="shared" si="99"/>
        <v/>
      </c>
      <c r="X1203" s="269" t="str">
        <f t="shared" si="100"/>
        <v/>
      </c>
      <c r="Y1203" s="267" t="str">
        <f t="shared" si="101"/>
        <v/>
      </c>
      <c r="Z1203" s="324"/>
    </row>
    <row r="1204" spans="1:26">
      <c r="A1204" s="324"/>
      <c r="B1204" s="323">
        <f>+'Ark1'!C2628</f>
        <v>0</v>
      </c>
      <c r="C1204" s="266">
        <f>+'Ark1'!L2628</f>
        <v>0</v>
      </c>
      <c r="D1204" s="266" t="s">
        <v>40</v>
      </c>
      <c r="E1204" s="266">
        <f>+'Ark1'!AP2628</f>
        <v>0</v>
      </c>
      <c r="F1204" s="274" t="e">
        <f>VLOOKUP(E1204,RNR!$D$2:$E$38,2)</f>
        <v>#N/A</v>
      </c>
      <c r="G1204" s="266" t="str">
        <f>+IF(H1204=0,"",'Ark1'!Q2628)</f>
        <v/>
      </c>
      <c r="H1204" s="266">
        <f>+'Ark1'!R2628</f>
        <v>0</v>
      </c>
      <c r="I1204" s="267" t="str">
        <f>+IF(H1204=0,"",'Ark1'!AE2628)</f>
        <v/>
      </c>
      <c r="J1204" s="267"/>
      <c r="K1204" s="267" t="str">
        <f>+IF(H1204=0,"",'Ark1'!AF2628)</f>
        <v/>
      </c>
      <c r="L1204" s="268" t="str">
        <f>+IF(H1204=0,"",'Ark1'!T2628)</f>
        <v/>
      </c>
      <c r="M1204" s="267" t="str">
        <f>+IF(H1204=0,"",'Ark1'!U2628)</f>
        <v/>
      </c>
      <c r="N1204" s="267"/>
      <c r="O1204" s="269" t="str">
        <f>+IF(H1204=0,"",'Ark1'!W2628)</f>
        <v/>
      </c>
      <c r="P1204" s="269" t="str">
        <f>+IF(H1204=0,"",'Ark1'!X2628)</f>
        <v/>
      </c>
      <c r="Q1204" s="269" t="str">
        <f>+IF(H1204=0,"",'Ark1'!AG2628)</f>
        <v/>
      </c>
      <c r="R1204" s="269" t="str">
        <f>+IF(H1204=0,"",'Ark1'!AH2628)</f>
        <v/>
      </c>
      <c r="S1204" s="269"/>
      <c r="T1204" s="269"/>
      <c r="U1204" s="269" t="str">
        <f>+IF(H1204=0,"",'Ark1'!Y2628)</f>
        <v/>
      </c>
      <c r="V1204" s="268" t="str">
        <f>+IF(H1204=0,"",'Ark1'!AA2628)</f>
        <v/>
      </c>
      <c r="W1204" s="269" t="str">
        <f t="shared" si="99"/>
        <v/>
      </c>
      <c r="X1204" s="269" t="str">
        <f t="shared" si="100"/>
        <v/>
      </c>
      <c r="Y1204" s="267" t="str">
        <f t="shared" si="101"/>
        <v/>
      </c>
      <c r="Z1204" s="324"/>
    </row>
    <row r="1205" spans="1:26">
      <c r="A1205" s="324"/>
      <c r="B1205" s="323">
        <f>+'Ark1'!C2629</f>
        <v>0</v>
      </c>
      <c r="C1205" s="266">
        <f>+'Ark1'!L2629</f>
        <v>0</v>
      </c>
      <c r="D1205" s="266" t="s">
        <v>40</v>
      </c>
      <c r="E1205" s="266">
        <f>+'Ark1'!AP2629</f>
        <v>0</v>
      </c>
      <c r="F1205" s="274" t="e">
        <f>VLOOKUP(E1205,RNR!$D$2:$E$38,2)</f>
        <v>#N/A</v>
      </c>
      <c r="G1205" s="266" t="str">
        <f>+IF(H1205=0,"",'Ark1'!Q2629)</f>
        <v/>
      </c>
      <c r="H1205" s="266">
        <f>+'Ark1'!R2629</f>
        <v>0</v>
      </c>
      <c r="I1205" s="267" t="str">
        <f>+IF(H1205=0,"",'Ark1'!AE2629)</f>
        <v/>
      </c>
      <c r="J1205" s="267"/>
      <c r="K1205" s="267" t="str">
        <f>+IF(H1205=0,"",'Ark1'!AF2629)</f>
        <v/>
      </c>
      <c r="L1205" s="268" t="str">
        <f>+IF(H1205=0,"",'Ark1'!T2629)</f>
        <v/>
      </c>
      <c r="M1205" s="267" t="str">
        <f>+IF(H1205=0,"",'Ark1'!U2629)</f>
        <v/>
      </c>
      <c r="N1205" s="267"/>
      <c r="O1205" s="269" t="str">
        <f>+IF(H1205=0,"",'Ark1'!W2629)</f>
        <v/>
      </c>
      <c r="P1205" s="269" t="str">
        <f>+IF(H1205=0,"",'Ark1'!X2629)</f>
        <v/>
      </c>
      <c r="Q1205" s="269" t="str">
        <f>+IF(H1205=0,"",'Ark1'!AG2629)</f>
        <v/>
      </c>
      <c r="R1205" s="269" t="str">
        <f>+IF(H1205=0,"",'Ark1'!AH2629)</f>
        <v/>
      </c>
      <c r="S1205" s="269"/>
      <c r="T1205" s="269"/>
      <c r="U1205" s="269" t="str">
        <f>+IF(H1205=0,"",'Ark1'!Y2629)</f>
        <v/>
      </c>
      <c r="V1205" s="268" t="str">
        <f>+IF(H1205=0,"",'Ark1'!AA2629)</f>
        <v/>
      </c>
      <c r="W1205" s="269" t="str">
        <f t="shared" si="99"/>
        <v/>
      </c>
      <c r="X1205" s="269" t="str">
        <f t="shared" si="100"/>
        <v/>
      </c>
      <c r="Y1205" s="267" t="str">
        <f t="shared" si="101"/>
        <v/>
      </c>
      <c r="Z1205" s="324"/>
    </row>
    <row r="1206" spans="1:26">
      <c r="A1206" s="324"/>
      <c r="B1206" s="323">
        <f>+'Ark1'!C2630</f>
        <v>0</v>
      </c>
      <c r="C1206" s="266">
        <f>+'Ark1'!L2630</f>
        <v>0</v>
      </c>
      <c r="D1206" s="266" t="s">
        <v>40</v>
      </c>
      <c r="E1206" s="266">
        <f>+'Ark1'!AP2630</f>
        <v>0</v>
      </c>
      <c r="F1206" s="274" t="e">
        <f>VLOOKUP(E1206,RNR!$D$2:$E$38,2)</f>
        <v>#N/A</v>
      </c>
      <c r="G1206" s="266" t="str">
        <f>+IF(H1206=0,"",'Ark1'!Q2630)</f>
        <v/>
      </c>
      <c r="H1206" s="266">
        <f>+'Ark1'!R2630</f>
        <v>0</v>
      </c>
      <c r="I1206" s="267" t="str">
        <f>+IF(H1206=0,"",'Ark1'!AE2630)</f>
        <v/>
      </c>
      <c r="J1206" s="267"/>
      <c r="K1206" s="267" t="str">
        <f>+IF(H1206=0,"",'Ark1'!AF2630)</f>
        <v/>
      </c>
      <c r="L1206" s="268" t="str">
        <f>+IF(H1206=0,"",'Ark1'!T2630)</f>
        <v/>
      </c>
      <c r="M1206" s="267" t="str">
        <f>+IF(H1206=0,"",'Ark1'!U2630)</f>
        <v/>
      </c>
      <c r="N1206" s="267"/>
      <c r="O1206" s="269" t="str">
        <f>+IF(H1206=0,"",'Ark1'!W2630)</f>
        <v/>
      </c>
      <c r="P1206" s="269" t="str">
        <f>+IF(H1206=0,"",'Ark1'!X2630)</f>
        <v/>
      </c>
      <c r="Q1206" s="269" t="str">
        <f>+IF(H1206=0,"",'Ark1'!AG2630)</f>
        <v/>
      </c>
      <c r="R1206" s="269" t="str">
        <f>+IF(H1206=0,"",'Ark1'!AH2630)</f>
        <v/>
      </c>
      <c r="S1206" s="269"/>
      <c r="T1206" s="269"/>
      <c r="U1206" s="269" t="str">
        <f>+IF(H1206=0,"",'Ark1'!Y2630)</f>
        <v/>
      </c>
      <c r="V1206" s="268" t="str">
        <f>+IF(H1206=0,"",'Ark1'!AA2630)</f>
        <v/>
      </c>
      <c r="W1206" s="269" t="str">
        <f t="shared" si="99"/>
        <v/>
      </c>
      <c r="X1206" s="269" t="str">
        <f t="shared" si="100"/>
        <v/>
      </c>
      <c r="Y1206" s="267" t="str">
        <f t="shared" si="101"/>
        <v/>
      </c>
      <c r="Z1206" s="324"/>
    </row>
    <row r="1207" spans="1:26">
      <c r="A1207" s="324"/>
      <c r="B1207" s="323">
        <f>+'Ark1'!C2631</f>
        <v>0</v>
      </c>
      <c r="C1207" s="266">
        <f>+'Ark1'!L2631</f>
        <v>0</v>
      </c>
      <c r="D1207" s="266" t="s">
        <v>40</v>
      </c>
      <c r="E1207" s="266">
        <f>+'Ark1'!AP2631</f>
        <v>0</v>
      </c>
      <c r="F1207" s="274" t="e">
        <f>VLOOKUP(E1207,RNR!$D$2:$E$38,2)</f>
        <v>#N/A</v>
      </c>
      <c r="G1207" s="266" t="str">
        <f>+IF(H1207=0,"",'Ark1'!Q2631)</f>
        <v/>
      </c>
      <c r="H1207" s="266">
        <f>+'Ark1'!R2631</f>
        <v>0</v>
      </c>
      <c r="I1207" s="267" t="str">
        <f>+IF(H1207=0,"",'Ark1'!AE2631)</f>
        <v/>
      </c>
      <c r="J1207" s="267"/>
      <c r="K1207" s="267" t="str">
        <f>+IF(H1207=0,"",'Ark1'!AF2631)</f>
        <v/>
      </c>
      <c r="L1207" s="268" t="str">
        <f>+IF(H1207=0,"",'Ark1'!T2631)</f>
        <v/>
      </c>
      <c r="M1207" s="267" t="str">
        <f>+IF(H1207=0,"",'Ark1'!U2631)</f>
        <v/>
      </c>
      <c r="N1207" s="267"/>
      <c r="O1207" s="269" t="str">
        <f>+IF(H1207=0,"",'Ark1'!W2631)</f>
        <v/>
      </c>
      <c r="P1207" s="269" t="str">
        <f>+IF(H1207=0,"",'Ark1'!X2631)</f>
        <v/>
      </c>
      <c r="Q1207" s="269" t="str">
        <f>+IF(H1207=0,"",'Ark1'!AG2631)</f>
        <v/>
      </c>
      <c r="R1207" s="269" t="str">
        <f>+IF(H1207=0,"",'Ark1'!AH2631)</f>
        <v/>
      </c>
      <c r="S1207" s="269"/>
      <c r="T1207" s="269"/>
      <c r="U1207" s="269" t="str">
        <f>+IF(H1207=0,"",'Ark1'!Y2631)</f>
        <v/>
      </c>
      <c r="V1207" s="268" t="str">
        <f>+IF(H1207=0,"",'Ark1'!AA2631)</f>
        <v/>
      </c>
      <c r="W1207" s="269" t="str">
        <f t="shared" si="99"/>
        <v/>
      </c>
      <c r="X1207" s="269" t="str">
        <f t="shared" si="100"/>
        <v/>
      </c>
      <c r="Y1207" s="267" t="str">
        <f t="shared" si="101"/>
        <v/>
      </c>
      <c r="Z1207" s="324"/>
    </row>
    <row r="1208" spans="1:26">
      <c r="A1208" s="324"/>
      <c r="B1208" s="323">
        <f>+'Ark1'!C2632</f>
        <v>0</v>
      </c>
      <c r="C1208" s="266">
        <f>+'Ark1'!L2632</f>
        <v>0</v>
      </c>
      <c r="D1208" s="266" t="s">
        <v>40</v>
      </c>
      <c r="E1208" s="266">
        <f>+'Ark1'!AP2632</f>
        <v>0</v>
      </c>
      <c r="F1208" s="274" t="e">
        <f>VLOOKUP(E1208,RNR!$D$2:$E$38,2)</f>
        <v>#N/A</v>
      </c>
      <c r="G1208" s="266" t="str">
        <f>+IF(H1208=0,"",'Ark1'!Q2632)</f>
        <v/>
      </c>
      <c r="H1208" s="266">
        <f>+'Ark1'!R2632</f>
        <v>0</v>
      </c>
      <c r="I1208" s="267" t="str">
        <f>+IF(H1208=0,"",'Ark1'!AE2632)</f>
        <v/>
      </c>
      <c r="J1208" s="267"/>
      <c r="K1208" s="267" t="str">
        <f>+IF(H1208=0,"",'Ark1'!AF2632)</f>
        <v/>
      </c>
      <c r="L1208" s="268" t="str">
        <f>+IF(H1208=0,"",'Ark1'!T2632)</f>
        <v/>
      </c>
      <c r="M1208" s="267" t="str">
        <f>+IF(H1208=0,"",'Ark1'!U2632)</f>
        <v/>
      </c>
      <c r="N1208" s="267"/>
      <c r="O1208" s="269" t="str">
        <f>+IF(H1208=0,"",'Ark1'!W2632)</f>
        <v/>
      </c>
      <c r="P1208" s="269" t="str">
        <f>+IF(H1208=0,"",'Ark1'!X2632)</f>
        <v/>
      </c>
      <c r="Q1208" s="269" t="str">
        <f>+IF(H1208=0,"",'Ark1'!AG2632)</f>
        <v/>
      </c>
      <c r="R1208" s="269" t="str">
        <f>+IF(H1208=0,"",'Ark1'!AH2632)</f>
        <v/>
      </c>
      <c r="S1208" s="269"/>
      <c r="T1208" s="269"/>
      <c r="U1208" s="269" t="str">
        <f>+IF(H1208=0,"",'Ark1'!Y2632)</f>
        <v/>
      </c>
      <c r="V1208" s="268" t="str">
        <f>+IF(H1208=0,"",'Ark1'!AA2632)</f>
        <v/>
      </c>
      <c r="W1208" s="269" t="str">
        <f t="shared" si="99"/>
        <v/>
      </c>
      <c r="X1208" s="269" t="str">
        <f t="shared" si="100"/>
        <v/>
      </c>
      <c r="Y1208" s="267" t="str">
        <f t="shared" si="101"/>
        <v/>
      </c>
      <c r="Z1208" s="324"/>
    </row>
    <row r="1209" spans="1:26">
      <c r="A1209" s="324"/>
      <c r="B1209" s="323">
        <f>+'Ark1'!C2633</f>
        <v>0</v>
      </c>
      <c r="C1209" s="266">
        <f>+'Ark1'!L2633</f>
        <v>0</v>
      </c>
      <c r="D1209" s="266" t="s">
        <v>40</v>
      </c>
      <c r="E1209" s="266">
        <f>+'Ark1'!AP2633</f>
        <v>0</v>
      </c>
      <c r="F1209" s="274" t="e">
        <f>VLOOKUP(E1209,RNR!$D$2:$E$38,2)</f>
        <v>#N/A</v>
      </c>
      <c r="G1209" s="266" t="str">
        <f>+IF(H1209=0,"",'Ark1'!Q2633)</f>
        <v/>
      </c>
      <c r="H1209" s="266">
        <f>+'Ark1'!R2633</f>
        <v>0</v>
      </c>
      <c r="I1209" s="267" t="str">
        <f>+IF(H1209=0,"",'Ark1'!AE2633)</f>
        <v/>
      </c>
      <c r="J1209" s="267"/>
      <c r="K1209" s="267" t="str">
        <f>+IF(H1209=0,"",'Ark1'!AF2633)</f>
        <v/>
      </c>
      <c r="L1209" s="268" t="str">
        <f>+IF(H1209=0,"",'Ark1'!T2633)</f>
        <v/>
      </c>
      <c r="M1209" s="267" t="str">
        <f>+IF(H1209=0,"",'Ark1'!U2633)</f>
        <v/>
      </c>
      <c r="N1209" s="267"/>
      <c r="O1209" s="269" t="str">
        <f>+IF(H1209=0,"",'Ark1'!W2633)</f>
        <v/>
      </c>
      <c r="P1209" s="269" t="str">
        <f>+IF(H1209=0,"",'Ark1'!X2633)</f>
        <v/>
      </c>
      <c r="Q1209" s="269" t="str">
        <f>+IF(H1209=0,"",'Ark1'!AG2633)</f>
        <v/>
      </c>
      <c r="R1209" s="269" t="str">
        <f>+IF(H1209=0,"",'Ark1'!AH2633)</f>
        <v/>
      </c>
      <c r="S1209" s="269"/>
      <c r="T1209" s="269"/>
      <c r="U1209" s="269" t="str">
        <f>+IF(H1209=0,"",'Ark1'!Y2633)</f>
        <v/>
      </c>
      <c r="V1209" s="268" t="str">
        <f>+IF(H1209=0,"",'Ark1'!AA2633)</f>
        <v/>
      </c>
      <c r="W1209" s="269" t="str">
        <f t="shared" si="99"/>
        <v/>
      </c>
      <c r="X1209" s="269" t="str">
        <f t="shared" si="100"/>
        <v/>
      </c>
      <c r="Y1209" s="267" t="str">
        <f t="shared" si="101"/>
        <v/>
      </c>
      <c r="Z1209" s="324"/>
    </row>
    <row r="1210" spans="1:26">
      <c r="A1210" s="324"/>
      <c r="B1210" s="323">
        <f>+'Ark1'!C2634</f>
        <v>0</v>
      </c>
      <c r="C1210" s="266">
        <f>+'Ark1'!L2634</f>
        <v>0</v>
      </c>
      <c r="D1210" s="266" t="s">
        <v>40</v>
      </c>
      <c r="E1210" s="266">
        <f>+'Ark1'!AP2634</f>
        <v>0</v>
      </c>
      <c r="F1210" s="274" t="e">
        <f>VLOOKUP(E1210,RNR!$D$2:$E$38,2)</f>
        <v>#N/A</v>
      </c>
      <c r="G1210" s="266" t="str">
        <f>+IF(H1210=0,"",'Ark1'!Q2634)</f>
        <v/>
      </c>
      <c r="H1210" s="266">
        <f>+'Ark1'!R2634</f>
        <v>0</v>
      </c>
      <c r="I1210" s="267" t="str">
        <f>+IF(H1210=0,"",'Ark1'!AE2634)</f>
        <v/>
      </c>
      <c r="J1210" s="267"/>
      <c r="K1210" s="267" t="str">
        <f>+IF(H1210=0,"",'Ark1'!AF2634)</f>
        <v/>
      </c>
      <c r="L1210" s="268" t="str">
        <f>+IF(H1210=0,"",'Ark1'!T2634)</f>
        <v/>
      </c>
      <c r="M1210" s="267" t="str">
        <f>+IF(H1210=0,"",'Ark1'!U2634)</f>
        <v/>
      </c>
      <c r="N1210" s="267"/>
      <c r="O1210" s="269" t="str">
        <f>+IF(H1210=0,"",'Ark1'!W2634)</f>
        <v/>
      </c>
      <c r="P1210" s="269" t="str">
        <f>+IF(H1210=0,"",'Ark1'!X2634)</f>
        <v/>
      </c>
      <c r="Q1210" s="269" t="str">
        <f>+IF(H1210=0,"",'Ark1'!AG2634)</f>
        <v/>
      </c>
      <c r="R1210" s="269" t="str">
        <f>+IF(H1210=0,"",'Ark1'!AH2634)</f>
        <v/>
      </c>
      <c r="S1210" s="269"/>
      <c r="T1210" s="269"/>
      <c r="U1210" s="269" t="str">
        <f>+IF(H1210=0,"",'Ark1'!Y2634)</f>
        <v/>
      </c>
      <c r="V1210" s="268" t="str">
        <f>+IF(H1210=0,"",'Ark1'!AA2634)</f>
        <v/>
      </c>
      <c r="W1210" s="269" t="str">
        <f t="shared" si="99"/>
        <v/>
      </c>
      <c r="X1210" s="269" t="str">
        <f t="shared" si="100"/>
        <v/>
      </c>
      <c r="Y1210" s="267" t="str">
        <f t="shared" si="101"/>
        <v/>
      </c>
      <c r="Z1210" s="324"/>
    </row>
    <row r="1211" spans="1:26">
      <c r="A1211" s="324"/>
      <c r="B1211" s="323">
        <f>+'Ark1'!C2635</f>
        <v>0</v>
      </c>
      <c r="C1211" s="266">
        <f>+'Ark1'!L2635</f>
        <v>0</v>
      </c>
      <c r="D1211" s="266" t="s">
        <v>40</v>
      </c>
      <c r="E1211" s="266">
        <f>+'Ark1'!AP2635</f>
        <v>0</v>
      </c>
      <c r="F1211" s="274" t="e">
        <f>VLOOKUP(E1211,RNR!$D$2:$E$38,2)</f>
        <v>#N/A</v>
      </c>
      <c r="G1211" s="266" t="str">
        <f>+IF(H1211=0,"",'Ark1'!Q2635)</f>
        <v/>
      </c>
      <c r="H1211" s="266">
        <f>+'Ark1'!R2635</f>
        <v>0</v>
      </c>
      <c r="I1211" s="267" t="str">
        <f>+IF(H1211=0,"",'Ark1'!AE2635)</f>
        <v/>
      </c>
      <c r="J1211" s="267"/>
      <c r="K1211" s="267" t="str">
        <f>+IF(H1211=0,"",'Ark1'!AF2635)</f>
        <v/>
      </c>
      <c r="L1211" s="268" t="str">
        <f>+IF(H1211=0,"",'Ark1'!T2635)</f>
        <v/>
      </c>
      <c r="M1211" s="267" t="str">
        <f>+IF(H1211=0,"",'Ark1'!U2635)</f>
        <v/>
      </c>
      <c r="N1211" s="267"/>
      <c r="O1211" s="269" t="str">
        <f>+IF(H1211=0,"",'Ark1'!W2635)</f>
        <v/>
      </c>
      <c r="P1211" s="269" t="str">
        <f>+IF(H1211=0,"",'Ark1'!X2635)</f>
        <v/>
      </c>
      <c r="Q1211" s="269" t="str">
        <f>+IF(H1211=0,"",'Ark1'!AG2635)</f>
        <v/>
      </c>
      <c r="R1211" s="269" t="str">
        <f>+IF(H1211=0,"",'Ark1'!AH2635)</f>
        <v/>
      </c>
      <c r="S1211" s="269"/>
      <c r="T1211" s="269"/>
      <c r="U1211" s="269" t="str">
        <f>+IF(H1211=0,"",'Ark1'!Y2635)</f>
        <v/>
      </c>
      <c r="V1211" s="268" t="str">
        <f>+IF(H1211=0,"",'Ark1'!AA2635)</f>
        <v/>
      </c>
      <c r="W1211" s="269" t="str">
        <f t="shared" si="99"/>
        <v/>
      </c>
      <c r="X1211" s="269" t="str">
        <f t="shared" si="100"/>
        <v/>
      </c>
      <c r="Y1211" s="267" t="str">
        <f t="shared" si="101"/>
        <v/>
      </c>
      <c r="Z1211" s="324"/>
    </row>
    <row r="1212" spans="1:26">
      <c r="A1212" s="324"/>
      <c r="B1212" s="323">
        <f>+'Ark1'!C2636</f>
        <v>0</v>
      </c>
      <c r="C1212" s="266">
        <f>+'Ark1'!L2636</f>
        <v>0</v>
      </c>
      <c r="D1212" s="266" t="s">
        <v>40</v>
      </c>
      <c r="E1212" s="266">
        <f>+'Ark1'!AP2636</f>
        <v>0</v>
      </c>
      <c r="F1212" s="274" t="e">
        <f>VLOOKUP(E1212,RNR!$D$2:$E$38,2)</f>
        <v>#N/A</v>
      </c>
      <c r="G1212" s="266" t="str">
        <f>+IF(H1212=0,"",'Ark1'!Q2636)</f>
        <v/>
      </c>
      <c r="H1212" s="266">
        <f>+'Ark1'!R2636</f>
        <v>0</v>
      </c>
      <c r="I1212" s="267" t="str">
        <f>+IF(H1212=0,"",'Ark1'!AE2636)</f>
        <v/>
      </c>
      <c r="J1212" s="267"/>
      <c r="K1212" s="267" t="str">
        <f>+IF(H1212=0,"",'Ark1'!AF2636)</f>
        <v/>
      </c>
      <c r="L1212" s="268" t="str">
        <f>+IF(H1212=0,"",'Ark1'!T2636)</f>
        <v/>
      </c>
      <c r="M1212" s="267" t="str">
        <f>+IF(H1212=0,"",'Ark1'!U2636)</f>
        <v/>
      </c>
      <c r="N1212" s="267"/>
      <c r="O1212" s="269" t="str">
        <f>+IF(H1212=0,"",'Ark1'!W2636)</f>
        <v/>
      </c>
      <c r="P1212" s="269" t="str">
        <f>+IF(H1212=0,"",'Ark1'!X2636)</f>
        <v/>
      </c>
      <c r="Q1212" s="269" t="str">
        <f>+IF(H1212=0,"",'Ark1'!AG2636)</f>
        <v/>
      </c>
      <c r="R1212" s="269" t="str">
        <f>+IF(H1212=0,"",'Ark1'!AH2636)</f>
        <v/>
      </c>
      <c r="S1212" s="269"/>
      <c r="T1212" s="269"/>
      <c r="U1212" s="269" t="str">
        <f>+IF(H1212=0,"",'Ark1'!Y2636)</f>
        <v/>
      </c>
      <c r="V1212" s="268" t="str">
        <f>+IF(H1212=0,"",'Ark1'!AA2636)</f>
        <v/>
      </c>
      <c r="W1212" s="269" t="str">
        <f t="shared" si="99"/>
        <v/>
      </c>
      <c r="X1212" s="269" t="str">
        <f t="shared" si="100"/>
        <v/>
      </c>
      <c r="Y1212" s="267" t="str">
        <f t="shared" si="101"/>
        <v/>
      </c>
      <c r="Z1212" s="324"/>
    </row>
    <row r="1213" spans="1:26">
      <c r="A1213" s="324"/>
      <c r="B1213" s="323">
        <f>+'Ark1'!C2637</f>
        <v>0</v>
      </c>
      <c r="C1213" s="266">
        <f>+'Ark1'!L2637</f>
        <v>0</v>
      </c>
      <c r="D1213" s="266" t="s">
        <v>40</v>
      </c>
      <c r="E1213" s="266">
        <f>+'Ark1'!AP2637</f>
        <v>0</v>
      </c>
      <c r="F1213" s="274" t="e">
        <f>VLOOKUP(E1213,RNR!$D$2:$E$38,2)</f>
        <v>#N/A</v>
      </c>
      <c r="G1213" s="266" t="str">
        <f>+IF(H1213=0,"",'Ark1'!Q2637)</f>
        <v/>
      </c>
      <c r="H1213" s="266">
        <f>+'Ark1'!R2637</f>
        <v>0</v>
      </c>
      <c r="I1213" s="267" t="str">
        <f>+IF(H1213=0,"",'Ark1'!AE2637)</f>
        <v/>
      </c>
      <c r="J1213" s="267"/>
      <c r="K1213" s="267" t="str">
        <f>+IF(H1213=0,"",'Ark1'!AF2637)</f>
        <v/>
      </c>
      <c r="L1213" s="268" t="str">
        <f>+IF(H1213=0,"",'Ark1'!T2637)</f>
        <v/>
      </c>
      <c r="M1213" s="267" t="str">
        <f>+IF(H1213=0,"",'Ark1'!U2637)</f>
        <v/>
      </c>
      <c r="N1213" s="267"/>
      <c r="O1213" s="269" t="str">
        <f>+IF(H1213=0,"",'Ark1'!W2637)</f>
        <v/>
      </c>
      <c r="P1213" s="269" t="str">
        <f>+IF(H1213=0,"",'Ark1'!X2637)</f>
        <v/>
      </c>
      <c r="Q1213" s="269" t="str">
        <f>+IF(H1213=0,"",'Ark1'!AG2637)</f>
        <v/>
      </c>
      <c r="R1213" s="269" t="str">
        <f>+IF(H1213=0,"",'Ark1'!AH2637)</f>
        <v/>
      </c>
      <c r="S1213" s="269"/>
      <c r="T1213" s="269"/>
      <c r="U1213" s="269" t="str">
        <f>+IF(H1213=0,"",'Ark1'!Y2637)</f>
        <v/>
      </c>
      <c r="V1213" s="268" t="str">
        <f>+IF(H1213=0,"",'Ark1'!AA2637)</f>
        <v/>
      </c>
      <c r="W1213" s="269" t="str">
        <f t="shared" si="99"/>
        <v/>
      </c>
      <c r="X1213" s="269" t="str">
        <f t="shared" si="100"/>
        <v/>
      </c>
      <c r="Y1213" s="267" t="str">
        <f t="shared" si="101"/>
        <v/>
      </c>
      <c r="Z1213" s="324"/>
    </row>
    <row r="1214" spans="1:26">
      <c r="A1214" s="324"/>
      <c r="B1214" s="323">
        <f>+'Ark1'!C2638</f>
        <v>0</v>
      </c>
      <c r="C1214" s="266">
        <f>+'Ark1'!L2638</f>
        <v>0</v>
      </c>
      <c r="D1214" s="266" t="s">
        <v>40</v>
      </c>
      <c r="E1214" s="266">
        <f>+'Ark1'!AP2638</f>
        <v>0</v>
      </c>
      <c r="F1214" s="274" t="e">
        <f>VLOOKUP(E1214,RNR!$D$2:$E$38,2)</f>
        <v>#N/A</v>
      </c>
      <c r="G1214" s="266" t="str">
        <f>+IF(H1214=0,"",'Ark1'!Q2638)</f>
        <v/>
      </c>
      <c r="H1214" s="266">
        <f>+'Ark1'!R2638</f>
        <v>0</v>
      </c>
      <c r="I1214" s="267" t="str">
        <f>+IF(H1214=0,"",'Ark1'!AE2638)</f>
        <v/>
      </c>
      <c r="J1214" s="267"/>
      <c r="K1214" s="267" t="str">
        <f>+IF(H1214=0,"",'Ark1'!AF2638)</f>
        <v/>
      </c>
      <c r="L1214" s="268" t="str">
        <f>+IF(H1214=0,"",'Ark1'!T2638)</f>
        <v/>
      </c>
      <c r="M1214" s="267" t="str">
        <f>+IF(H1214=0,"",'Ark1'!U2638)</f>
        <v/>
      </c>
      <c r="N1214" s="267"/>
      <c r="O1214" s="269" t="str">
        <f>+IF(H1214=0,"",'Ark1'!W2638)</f>
        <v/>
      </c>
      <c r="P1214" s="269" t="str">
        <f>+IF(H1214=0,"",'Ark1'!X2638)</f>
        <v/>
      </c>
      <c r="Q1214" s="269" t="str">
        <f>+IF(H1214=0,"",'Ark1'!AG2638)</f>
        <v/>
      </c>
      <c r="R1214" s="269" t="str">
        <f>+IF(H1214=0,"",'Ark1'!AH2638)</f>
        <v/>
      </c>
      <c r="S1214" s="269"/>
      <c r="T1214" s="269"/>
      <c r="U1214" s="269" t="str">
        <f>+IF(H1214=0,"",'Ark1'!Y2638)</f>
        <v/>
      </c>
      <c r="V1214" s="268" t="str">
        <f>+IF(H1214=0,"",'Ark1'!AA2638)</f>
        <v/>
      </c>
      <c r="W1214" s="269" t="str">
        <f t="shared" si="99"/>
        <v/>
      </c>
      <c r="X1214" s="269" t="str">
        <f t="shared" si="100"/>
        <v/>
      </c>
      <c r="Y1214" s="267" t="str">
        <f t="shared" si="101"/>
        <v/>
      </c>
      <c r="Z1214" s="324"/>
    </row>
    <row r="1215" spans="1:26">
      <c r="A1215" s="324"/>
      <c r="B1215" s="323">
        <f>+'Ark1'!C2639</f>
        <v>0</v>
      </c>
      <c r="C1215" s="266">
        <f>+'Ark1'!L2639</f>
        <v>0</v>
      </c>
      <c r="D1215" s="266" t="s">
        <v>40</v>
      </c>
      <c r="E1215" s="266">
        <f>+'Ark1'!AP2639</f>
        <v>0</v>
      </c>
      <c r="F1215" s="274" t="e">
        <f>VLOOKUP(E1215,RNR!$D$2:$E$38,2)</f>
        <v>#N/A</v>
      </c>
      <c r="G1215" s="266" t="str">
        <f>+IF(H1215=0,"",'Ark1'!Q2639)</f>
        <v/>
      </c>
      <c r="H1215" s="266">
        <f>+'Ark1'!R2639</f>
        <v>0</v>
      </c>
      <c r="I1215" s="267" t="str">
        <f>+IF(H1215=0,"",'Ark1'!AE2639)</f>
        <v/>
      </c>
      <c r="J1215" s="267"/>
      <c r="K1215" s="267" t="str">
        <f>+IF(H1215=0,"",'Ark1'!AF2639)</f>
        <v/>
      </c>
      <c r="L1215" s="268" t="str">
        <f>+IF(H1215=0,"",'Ark1'!T2639)</f>
        <v/>
      </c>
      <c r="M1215" s="267" t="str">
        <f>+IF(H1215=0,"",'Ark1'!U2639)</f>
        <v/>
      </c>
      <c r="N1215" s="267"/>
      <c r="O1215" s="269" t="str">
        <f>+IF(H1215=0,"",'Ark1'!W2639)</f>
        <v/>
      </c>
      <c r="P1215" s="269" t="str">
        <f>+IF(H1215=0,"",'Ark1'!X2639)</f>
        <v/>
      </c>
      <c r="Q1215" s="269" t="str">
        <f>+IF(H1215=0,"",'Ark1'!AG2639)</f>
        <v/>
      </c>
      <c r="R1215" s="269" t="str">
        <f>+IF(H1215=0,"",'Ark1'!AH2639)</f>
        <v/>
      </c>
      <c r="S1215" s="269"/>
      <c r="T1215" s="269"/>
      <c r="U1215" s="269" t="str">
        <f>+IF(H1215=0,"",'Ark1'!Y2639)</f>
        <v/>
      </c>
      <c r="V1215" s="268" t="str">
        <f>+IF(H1215=0,"",'Ark1'!AA2639)</f>
        <v/>
      </c>
      <c r="W1215" s="269" t="str">
        <f t="shared" si="99"/>
        <v/>
      </c>
      <c r="X1215" s="269" t="str">
        <f t="shared" si="100"/>
        <v/>
      </c>
      <c r="Y1215" s="267" t="str">
        <f t="shared" si="101"/>
        <v/>
      </c>
      <c r="Z1215" s="324"/>
    </row>
    <row r="1216" spans="1:26">
      <c r="A1216" s="324"/>
      <c r="B1216" s="323">
        <f>+'Ark1'!C2640</f>
        <v>0</v>
      </c>
      <c r="C1216" s="266">
        <f>+'Ark1'!L2640</f>
        <v>0</v>
      </c>
      <c r="D1216" s="266" t="s">
        <v>40</v>
      </c>
      <c r="E1216" s="266">
        <f>+'Ark1'!AP2640</f>
        <v>0</v>
      </c>
      <c r="F1216" s="274" t="e">
        <f>VLOOKUP(E1216,RNR!$D$2:$E$38,2)</f>
        <v>#N/A</v>
      </c>
      <c r="G1216" s="266" t="str">
        <f>+IF(H1216=0,"",'Ark1'!Q2640)</f>
        <v/>
      </c>
      <c r="H1216" s="266">
        <f>+'Ark1'!R2640</f>
        <v>0</v>
      </c>
      <c r="I1216" s="267" t="str">
        <f>+IF(H1216=0,"",'Ark1'!AE2640)</f>
        <v/>
      </c>
      <c r="J1216" s="267"/>
      <c r="K1216" s="267" t="str">
        <f>+IF(H1216=0,"",'Ark1'!AF2640)</f>
        <v/>
      </c>
      <c r="L1216" s="268" t="str">
        <f>+IF(H1216=0,"",'Ark1'!T2640)</f>
        <v/>
      </c>
      <c r="M1216" s="267" t="str">
        <f>+IF(H1216=0,"",'Ark1'!U2640)</f>
        <v/>
      </c>
      <c r="N1216" s="267"/>
      <c r="O1216" s="269" t="str">
        <f>+IF(H1216=0,"",'Ark1'!W2640)</f>
        <v/>
      </c>
      <c r="P1216" s="269" t="str">
        <f>+IF(H1216=0,"",'Ark1'!X2640)</f>
        <v/>
      </c>
      <c r="Q1216" s="269" t="str">
        <f>+IF(H1216=0,"",'Ark1'!AG2640)</f>
        <v/>
      </c>
      <c r="R1216" s="269" t="str">
        <f>+IF(H1216=0,"",'Ark1'!AH2640)</f>
        <v/>
      </c>
      <c r="S1216" s="269"/>
      <c r="T1216" s="269"/>
      <c r="U1216" s="269" t="str">
        <f>+IF(H1216=0,"",'Ark1'!Y2640)</f>
        <v/>
      </c>
      <c r="V1216" s="268" t="str">
        <f>+IF(H1216=0,"",'Ark1'!AA2640)</f>
        <v/>
      </c>
      <c r="W1216" s="269" t="str">
        <f t="shared" si="99"/>
        <v/>
      </c>
      <c r="X1216" s="269" t="str">
        <f t="shared" si="100"/>
        <v/>
      </c>
      <c r="Y1216" s="267" t="str">
        <f t="shared" si="101"/>
        <v/>
      </c>
      <c r="Z1216" s="324"/>
    </row>
    <row r="1217" spans="1:26">
      <c r="A1217" s="324"/>
      <c r="B1217" s="323">
        <f>+'Ark1'!C2641</f>
        <v>0</v>
      </c>
      <c r="C1217" s="266">
        <f>+'Ark1'!L2641</f>
        <v>0</v>
      </c>
      <c r="D1217" s="266" t="s">
        <v>40</v>
      </c>
      <c r="E1217" s="266">
        <f>+'Ark1'!AP2641</f>
        <v>0</v>
      </c>
      <c r="F1217" s="274" t="e">
        <f>VLOOKUP(E1217,RNR!$D$2:$E$38,2)</f>
        <v>#N/A</v>
      </c>
      <c r="G1217" s="266" t="str">
        <f>+IF(H1217=0,"",'Ark1'!Q2641)</f>
        <v/>
      </c>
      <c r="H1217" s="266">
        <f>+'Ark1'!R2641</f>
        <v>0</v>
      </c>
      <c r="I1217" s="267" t="str">
        <f>+IF(H1217=0,"",'Ark1'!AE2641)</f>
        <v/>
      </c>
      <c r="J1217" s="267"/>
      <c r="K1217" s="267" t="str">
        <f>+IF(H1217=0,"",'Ark1'!AF2641)</f>
        <v/>
      </c>
      <c r="L1217" s="268" t="str">
        <f>+IF(H1217=0,"",'Ark1'!T2641)</f>
        <v/>
      </c>
      <c r="M1217" s="267" t="str">
        <f>+IF(H1217=0,"",'Ark1'!U2641)</f>
        <v/>
      </c>
      <c r="N1217" s="267"/>
      <c r="O1217" s="269" t="str">
        <f>+IF(H1217=0,"",'Ark1'!W2641)</f>
        <v/>
      </c>
      <c r="P1217" s="269" t="str">
        <f>+IF(H1217=0,"",'Ark1'!X2641)</f>
        <v/>
      </c>
      <c r="Q1217" s="269" t="str">
        <f>+IF(H1217=0,"",'Ark1'!AG2641)</f>
        <v/>
      </c>
      <c r="R1217" s="269" t="str">
        <f>+IF(H1217=0,"",'Ark1'!AH2641)</f>
        <v/>
      </c>
      <c r="S1217" s="269"/>
      <c r="T1217" s="269"/>
      <c r="U1217" s="269" t="str">
        <f>+IF(H1217=0,"",'Ark1'!Y2641)</f>
        <v/>
      </c>
      <c r="V1217" s="268" t="str">
        <f>+IF(H1217=0,"",'Ark1'!AA2641)</f>
        <v/>
      </c>
      <c r="W1217" s="269" t="str">
        <f t="shared" si="99"/>
        <v/>
      </c>
      <c r="X1217" s="269" t="str">
        <f t="shared" si="100"/>
        <v/>
      </c>
      <c r="Y1217" s="267" t="str">
        <f t="shared" si="101"/>
        <v/>
      </c>
      <c r="Z1217" s="324"/>
    </row>
    <row r="1218" spans="1:26">
      <c r="A1218" s="324"/>
      <c r="B1218" s="323">
        <f>+'Ark1'!C2642</f>
        <v>0</v>
      </c>
      <c r="C1218" s="266">
        <f>+'Ark1'!L2642</f>
        <v>0</v>
      </c>
      <c r="D1218" s="266" t="s">
        <v>40</v>
      </c>
      <c r="E1218" s="266">
        <f>+'Ark1'!AP2642</f>
        <v>0</v>
      </c>
      <c r="F1218" s="274" t="e">
        <f>VLOOKUP(E1218,RNR!$D$2:$E$38,2)</f>
        <v>#N/A</v>
      </c>
      <c r="G1218" s="266" t="str">
        <f>+IF(H1218=0,"",'Ark1'!Q2642)</f>
        <v/>
      </c>
      <c r="H1218" s="266">
        <f>+'Ark1'!R2642</f>
        <v>0</v>
      </c>
      <c r="I1218" s="267" t="str">
        <f>+IF(H1218=0,"",'Ark1'!AE2642)</f>
        <v/>
      </c>
      <c r="J1218" s="267"/>
      <c r="K1218" s="267" t="str">
        <f>+IF(H1218=0,"",'Ark1'!AF2642)</f>
        <v/>
      </c>
      <c r="L1218" s="268" t="str">
        <f>+IF(H1218=0,"",'Ark1'!T2642)</f>
        <v/>
      </c>
      <c r="M1218" s="267" t="str">
        <f>+IF(H1218=0,"",'Ark1'!U2642)</f>
        <v/>
      </c>
      <c r="N1218" s="267"/>
      <c r="O1218" s="269" t="str">
        <f>+IF(H1218=0,"",'Ark1'!W2642)</f>
        <v/>
      </c>
      <c r="P1218" s="269" t="str">
        <f>+IF(H1218=0,"",'Ark1'!X2642)</f>
        <v/>
      </c>
      <c r="Q1218" s="269" t="str">
        <f>+IF(H1218=0,"",'Ark1'!AG2642)</f>
        <v/>
      </c>
      <c r="R1218" s="269" t="str">
        <f>+IF(H1218=0,"",'Ark1'!AH2642)</f>
        <v/>
      </c>
      <c r="S1218" s="269"/>
      <c r="T1218" s="269"/>
      <c r="U1218" s="269" t="str">
        <f>+IF(H1218=0,"",'Ark1'!Y2642)</f>
        <v/>
      </c>
      <c r="V1218" s="268" t="str">
        <f>+IF(H1218=0,"",'Ark1'!AA2642)</f>
        <v/>
      </c>
      <c r="W1218" s="269" t="str">
        <f t="shared" si="99"/>
        <v/>
      </c>
      <c r="X1218" s="269" t="str">
        <f t="shared" si="100"/>
        <v/>
      </c>
      <c r="Y1218" s="267" t="str">
        <f t="shared" si="101"/>
        <v/>
      </c>
      <c r="Z1218" s="324"/>
    </row>
    <row r="1219" spans="1:26">
      <c r="A1219" s="324"/>
      <c r="B1219" s="323">
        <f>+'Ark1'!C2643</f>
        <v>0</v>
      </c>
      <c r="C1219" s="266">
        <f>+'Ark1'!L2643</f>
        <v>0</v>
      </c>
      <c r="D1219" s="266" t="s">
        <v>40</v>
      </c>
      <c r="E1219" s="266">
        <f>+'Ark1'!AP2643</f>
        <v>0</v>
      </c>
      <c r="F1219" s="274" t="e">
        <f>VLOOKUP(E1219,RNR!$D$2:$E$38,2)</f>
        <v>#N/A</v>
      </c>
      <c r="G1219" s="266" t="str">
        <f>+IF(H1219=0,"",'Ark1'!Q2643)</f>
        <v/>
      </c>
      <c r="H1219" s="266">
        <f>+'Ark1'!R2643</f>
        <v>0</v>
      </c>
      <c r="I1219" s="267" t="str">
        <f>+IF(H1219=0,"",'Ark1'!AE2643)</f>
        <v/>
      </c>
      <c r="J1219" s="267"/>
      <c r="K1219" s="267" t="str">
        <f>+IF(H1219=0,"",'Ark1'!AF2643)</f>
        <v/>
      </c>
      <c r="L1219" s="268" t="str">
        <f>+IF(H1219=0,"",'Ark1'!T2643)</f>
        <v/>
      </c>
      <c r="M1219" s="267" t="str">
        <f>+IF(H1219=0,"",'Ark1'!U2643)</f>
        <v/>
      </c>
      <c r="N1219" s="267"/>
      <c r="O1219" s="269" t="str">
        <f>+IF(H1219=0,"",'Ark1'!W2643)</f>
        <v/>
      </c>
      <c r="P1219" s="269" t="str">
        <f>+IF(H1219=0,"",'Ark1'!X2643)</f>
        <v/>
      </c>
      <c r="Q1219" s="269" t="str">
        <f>+IF(H1219=0,"",'Ark1'!AG2643)</f>
        <v/>
      </c>
      <c r="R1219" s="269" t="str">
        <f>+IF(H1219=0,"",'Ark1'!AH2643)</f>
        <v/>
      </c>
      <c r="S1219" s="269"/>
      <c r="T1219" s="269"/>
      <c r="U1219" s="269" t="str">
        <f>+IF(H1219=0,"",'Ark1'!Y2643)</f>
        <v/>
      </c>
      <c r="V1219" s="268" t="str">
        <f>+IF(H1219=0,"",'Ark1'!AA2643)</f>
        <v/>
      </c>
      <c r="W1219" s="269" t="str">
        <f t="shared" si="99"/>
        <v/>
      </c>
      <c r="X1219" s="269" t="str">
        <f t="shared" si="100"/>
        <v/>
      </c>
      <c r="Y1219" s="267" t="str">
        <f t="shared" si="101"/>
        <v/>
      </c>
      <c r="Z1219" s="324"/>
    </row>
    <row r="1220" spans="1:26">
      <c r="A1220" s="324"/>
      <c r="B1220" s="323">
        <f>+'Ark1'!C2644</f>
        <v>0</v>
      </c>
      <c r="C1220" s="266">
        <f>+'Ark1'!L2644</f>
        <v>0</v>
      </c>
      <c r="D1220" s="266" t="s">
        <v>40</v>
      </c>
      <c r="E1220" s="266">
        <f>+'Ark1'!AP2644</f>
        <v>0</v>
      </c>
      <c r="F1220" s="274" t="e">
        <f>VLOOKUP(E1220,RNR!$D$2:$E$38,2)</f>
        <v>#N/A</v>
      </c>
      <c r="G1220" s="266" t="str">
        <f>+IF(H1220=0,"",'Ark1'!Q2644)</f>
        <v/>
      </c>
      <c r="H1220" s="266">
        <f>+'Ark1'!R2644</f>
        <v>0</v>
      </c>
      <c r="I1220" s="267" t="str">
        <f>+IF(H1220=0,"",'Ark1'!AE2644)</f>
        <v/>
      </c>
      <c r="J1220" s="267"/>
      <c r="K1220" s="267" t="str">
        <f>+IF(H1220=0,"",'Ark1'!AF2644)</f>
        <v/>
      </c>
      <c r="L1220" s="268" t="str">
        <f>+IF(H1220=0,"",'Ark1'!T2644)</f>
        <v/>
      </c>
      <c r="M1220" s="267" t="str">
        <f>+IF(H1220=0,"",'Ark1'!U2644)</f>
        <v/>
      </c>
      <c r="N1220" s="267"/>
      <c r="O1220" s="269" t="str">
        <f>+IF(H1220=0,"",'Ark1'!W2644)</f>
        <v/>
      </c>
      <c r="P1220" s="269" t="str">
        <f>+IF(H1220=0,"",'Ark1'!X2644)</f>
        <v/>
      </c>
      <c r="Q1220" s="269" t="str">
        <f>+IF(H1220=0,"",'Ark1'!AG2644)</f>
        <v/>
      </c>
      <c r="R1220" s="269" t="str">
        <f>+IF(H1220=0,"",'Ark1'!AH2644)</f>
        <v/>
      </c>
      <c r="S1220" s="269"/>
      <c r="T1220" s="269"/>
      <c r="U1220" s="269" t="str">
        <f>+IF(H1220=0,"",'Ark1'!Y2644)</f>
        <v/>
      </c>
      <c r="V1220" s="268" t="str">
        <f>+IF(H1220=0,"",'Ark1'!AA2644)</f>
        <v/>
      </c>
      <c r="W1220" s="269" t="str">
        <f t="shared" si="99"/>
        <v/>
      </c>
      <c r="X1220" s="269" t="str">
        <f t="shared" si="100"/>
        <v/>
      </c>
      <c r="Y1220" s="267" t="str">
        <f t="shared" si="101"/>
        <v/>
      </c>
      <c r="Z1220" s="324"/>
    </row>
    <row r="1221" spans="1:26">
      <c r="A1221" s="324"/>
      <c r="B1221" s="323">
        <f>+'Ark1'!C2645</f>
        <v>0</v>
      </c>
      <c r="C1221" s="266">
        <f>+'Ark1'!L2645</f>
        <v>0</v>
      </c>
      <c r="D1221" s="266" t="s">
        <v>40</v>
      </c>
      <c r="E1221" s="266">
        <f>+'Ark1'!AP2645</f>
        <v>0</v>
      </c>
      <c r="F1221" s="274" t="e">
        <f>VLOOKUP(E1221,RNR!$D$2:$E$38,2)</f>
        <v>#N/A</v>
      </c>
      <c r="G1221" s="266" t="str">
        <f>+IF(H1221=0,"",'Ark1'!Q2645)</f>
        <v/>
      </c>
      <c r="H1221" s="266">
        <f>+'Ark1'!R2645</f>
        <v>0</v>
      </c>
      <c r="I1221" s="267" t="str">
        <f>+IF(H1221=0,"",'Ark1'!AE2645)</f>
        <v/>
      </c>
      <c r="J1221" s="267"/>
      <c r="K1221" s="267" t="str">
        <f>+IF(H1221=0,"",'Ark1'!AF2645)</f>
        <v/>
      </c>
      <c r="L1221" s="268" t="str">
        <f>+IF(H1221=0,"",'Ark1'!T2645)</f>
        <v/>
      </c>
      <c r="M1221" s="267" t="str">
        <f>+IF(H1221=0,"",'Ark1'!U2645)</f>
        <v/>
      </c>
      <c r="N1221" s="267"/>
      <c r="O1221" s="269" t="str">
        <f>+IF(H1221=0,"",'Ark1'!W2645)</f>
        <v/>
      </c>
      <c r="P1221" s="269" t="str">
        <f>+IF(H1221=0,"",'Ark1'!X2645)</f>
        <v/>
      </c>
      <c r="Q1221" s="269" t="str">
        <f>+IF(H1221=0,"",'Ark1'!AG2645)</f>
        <v/>
      </c>
      <c r="R1221" s="269" t="str">
        <f>+IF(H1221=0,"",'Ark1'!AH2645)</f>
        <v/>
      </c>
      <c r="S1221" s="269"/>
      <c r="T1221" s="269"/>
      <c r="U1221" s="269" t="str">
        <f>+IF(H1221=0,"",'Ark1'!Y2645)</f>
        <v/>
      </c>
      <c r="V1221" s="268" t="str">
        <f>+IF(H1221=0,"",'Ark1'!AA2645)</f>
        <v/>
      </c>
      <c r="W1221" s="269" t="str">
        <f t="shared" si="99"/>
        <v/>
      </c>
      <c r="X1221" s="269" t="str">
        <f t="shared" si="100"/>
        <v/>
      </c>
      <c r="Y1221" s="267" t="str">
        <f t="shared" si="101"/>
        <v/>
      </c>
      <c r="Z1221" s="324"/>
    </row>
    <row r="1222" spans="1:26">
      <c r="A1222" s="324"/>
      <c r="B1222" s="323">
        <f>+'Ark1'!C2646</f>
        <v>0</v>
      </c>
      <c r="C1222" s="266">
        <f>+'Ark1'!L2646</f>
        <v>0</v>
      </c>
      <c r="D1222" s="266" t="s">
        <v>40</v>
      </c>
      <c r="E1222" s="266">
        <f>+'Ark1'!AP2646</f>
        <v>0</v>
      </c>
      <c r="F1222" s="274" t="e">
        <f>VLOOKUP(E1222,RNR!$D$2:$E$38,2)</f>
        <v>#N/A</v>
      </c>
      <c r="G1222" s="266" t="str">
        <f>+IF(H1222=0,"",'Ark1'!Q2646)</f>
        <v/>
      </c>
      <c r="H1222" s="266">
        <f>+'Ark1'!R2646</f>
        <v>0</v>
      </c>
      <c r="I1222" s="267" t="str">
        <f>+IF(H1222=0,"",'Ark1'!AE2646)</f>
        <v/>
      </c>
      <c r="J1222" s="267"/>
      <c r="K1222" s="267" t="str">
        <f>+IF(H1222=0,"",'Ark1'!AF2646)</f>
        <v/>
      </c>
      <c r="L1222" s="268" t="str">
        <f>+IF(H1222=0,"",'Ark1'!T2646)</f>
        <v/>
      </c>
      <c r="M1222" s="267" t="str">
        <f>+IF(H1222=0,"",'Ark1'!U2646)</f>
        <v/>
      </c>
      <c r="N1222" s="267"/>
      <c r="O1222" s="269" t="str">
        <f>+IF(H1222=0,"",'Ark1'!W2646)</f>
        <v/>
      </c>
      <c r="P1222" s="269" t="str">
        <f>+IF(H1222=0,"",'Ark1'!X2646)</f>
        <v/>
      </c>
      <c r="Q1222" s="269" t="str">
        <f>+IF(H1222=0,"",'Ark1'!AG2646)</f>
        <v/>
      </c>
      <c r="R1222" s="269" t="str">
        <f>+IF(H1222=0,"",'Ark1'!AH2646)</f>
        <v/>
      </c>
      <c r="S1222" s="269"/>
      <c r="T1222" s="269"/>
      <c r="U1222" s="269" t="str">
        <f>+IF(H1222=0,"",'Ark1'!Y2646)</f>
        <v/>
      </c>
      <c r="V1222" s="268" t="str">
        <f>+IF(H1222=0,"",'Ark1'!AA2646)</f>
        <v/>
      </c>
      <c r="W1222" s="269" t="str">
        <f t="shared" si="99"/>
        <v/>
      </c>
      <c r="X1222" s="269" t="str">
        <f t="shared" si="100"/>
        <v/>
      </c>
      <c r="Y1222" s="267" t="str">
        <f t="shared" si="101"/>
        <v/>
      </c>
      <c r="Z1222" s="324"/>
    </row>
    <row r="1223" spans="1:26">
      <c r="A1223" s="324"/>
      <c r="B1223" s="324"/>
      <c r="C1223" s="324"/>
      <c r="D1223" s="324"/>
      <c r="E1223" s="324"/>
      <c r="F1223" s="324"/>
      <c r="G1223" s="324"/>
      <c r="H1223" s="324"/>
      <c r="I1223" s="324"/>
      <c r="J1223" s="324"/>
      <c r="K1223" s="324"/>
      <c r="L1223" s="324"/>
      <c r="M1223" s="324"/>
      <c r="N1223" s="324"/>
      <c r="O1223" s="324"/>
      <c r="P1223" s="324"/>
      <c r="Q1223" s="324"/>
      <c r="R1223" s="324"/>
      <c r="S1223" s="324"/>
      <c r="T1223" s="324"/>
      <c r="U1223" s="324"/>
      <c r="V1223" s="324"/>
      <c r="W1223" s="324"/>
      <c r="X1223" s="324"/>
      <c r="Y1223" s="324"/>
      <c r="Z1223" s="324"/>
    </row>
    <row r="1224" spans="1:26">
      <c r="A1224" s="324"/>
      <c r="B1224" s="324"/>
      <c r="C1224" s="324"/>
      <c r="D1224" s="324"/>
      <c r="E1224" s="324"/>
      <c r="F1224" s="324"/>
      <c r="G1224" s="324"/>
      <c r="H1224" s="324"/>
      <c r="I1224" s="324"/>
      <c r="J1224" s="324"/>
      <c r="K1224" s="324"/>
      <c r="L1224" s="324"/>
      <c r="M1224" s="324"/>
      <c r="N1224" s="324"/>
      <c r="O1224" s="324"/>
      <c r="P1224" s="324"/>
      <c r="Q1224" s="324"/>
      <c r="R1224" s="324"/>
      <c r="S1224" s="324"/>
      <c r="T1224" s="324"/>
      <c r="U1224" s="324"/>
      <c r="V1224" s="324"/>
      <c r="W1224" s="324"/>
      <c r="X1224" s="324"/>
      <c r="Y1224" s="324"/>
      <c r="Z1224" s="324"/>
    </row>
    <row r="1225" spans="1:26">
      <c r="A1225" s="324"/>
      <c r="B1225" s="324"/>
      <c r="C1225" s="324"/>
      <c r="D1225" s="324"/>
      <c r="E1225" s="324"/>
      <c r="F1225" s="324"/>
      <c r="G1225" s="324"/>
      <c r="H1225" s="324"/>
      <c r="I1225" s="324"/>
      <c r="J1225" s="324"/>
      <c r="K1225" s="324"/>
      <c r="L1225" s="324"/>
      <c r="M1225" s="324"/>
      <c r="N1225" s="324"/>
      <c r="O1225" s="324"/>
      <c r="P1225" s="324"/>
      <c r="Q1225" s="324"/>
      <c r="R1225" s="324"/>
      <c r="S1225" s="324"/>
      <c r="T1225" s="324"/>
      <c r="U1225" s="324"/>
      <c r="V1225" s="324"/>
      <c r="W1225" s="324"/>
      <c r="X1225" s="324"/>
      <c r="Y1225" s="324"/>
      <c r="Z1225" s="324"/>
    </row>
    <row r="1226" spans="1:26">
      <c r="A1226" s="28"/>
      <c r="B1226" s="28"/>
      <c r="C1226" s="28"/>
      <c r="D1226" s="28"/>
      <c r="E1226" s="28"/>
      <c r="F1226" s="28"/>
      <c r="G1226" s="28"/>
      <c r="H1226" s="28"/>
      <c r="J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X1226" s="28"/>
    </row>
    <row r="1227" spans="1:26">
      <c r="A1227" s="28"/>
      <c r="B1227" s="28"/>
      <c r="C1227" s="28"/>
      <c r="D1227" s="28"/>
      <c r="E1227" s="28"/>
      <c r="F1227" s="28"/>
      <c r="G1227" s="28"/>
      <c r="H1227" s="28"/>
      <c r="J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X1227" s="28"/>
    </row>
    <row r="1228" spans="1:26">
      <c r="A1228" s="28"/>
      <c r="B1228" s="28"/>
      <c r="C1228" s="28"/>
      <c r="D1228" s="28"/>
      <c r="E1228" s="28"/>
      <c r="F1228" s="28"/>
      <c r="G1228" s="28"/>
      <c r="H1228" s="28"/>
      <c r="J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X1228" s="28"/>
    </row>
    <row r="1229" spans="1:26">
      <c r="A1229" s="28"/>
      <c r="B1229" s="28"/>
      <c r="C1229" s="28"/>
      <c r="D1229" s="28"/>
      <c r="E1229" s="28"/>
      <c r="F1229" s="28"/>
      <c r="G1229" s="28"/>
      <c r="H1229" s="28"/>
      <c r="J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X1229" s="28"/>
    </row>
    <row r="1230" spans="1:26">
      <c r="A1230" s="28"/>
      <c r="B1230" s="28"/>
      <c r="C1230" s="28"/>
      <c r="D1230" s="28"/>
      <c r="E1230" s="28"/>
      <c r="F1230" s="28"/>
      <c r="G1230" s="28"/>
      <c r="H1230" s="28"/>
      <c r="J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X1230" s="28"/>
    </row>
    <row r="1231" spans="1:26">
      <c r="A1231" s="28"/>
      <c r="B1231" s="28"/>
      <c r="C1231" s="28"/>
      <c r="D1231" s="28"/>
      <c r="E1231" s="28"/>
      <c r="F1231" s="28"/>
      <c r="G1231" s="28"/>
      <c r="H1231" s="28"/>
      <c r="J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X1231" s="28"/>
    </row>
    <row r="1232" spans="1:26">
      <c r="A1232" s="28"/>
      <c r="B1232" s="28"/>
      <c r="C1232" s="28"/>
      <c r="D1232" s="28"/>
      <c r="E1232" s="28"/>
      <c r="F1232" s="28"/>
      <c r="G1232" s="28"/>
      <c r="H1232" s="28"/>
      <c r="J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X1232" s="28"/>
    </row>
    <row r="1233" spans="1:24">
      <c r="A1233" s="28"/>
      <c r="B1233" s="28"/>
      <c r="C1233" s="28"/>
      <c r="D1233" s="28"/>
      <c r="E1233" s="28"/>
      <c r="F1233" s="28"/>
      <c r="G1233" s="28"/>
      <c r="H1233" s="28"/>
      <c r="J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X1233" s="28"/>
    </row>
    <row r="1234" spans="1:24">
      <c r="A1234" s="28"/>
      <c r="B1234" s="28"/>
      <c r="C1234" s="28"/>
      <c r="D1234" s="28"/>
      <c r="E1234" s="28"/>
      <c r="F1234" s="28"/>
      <c r="G1234" s="28"/>
      <c r="H1234" s="28"/>
      <c r="J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X1234" s="28"/>
    </row>
    <row r="1235" spans="1:24">
      <c r="A1235" s="28"/>
      <c r="B1235" s="28"/>
      <c r="C1235" s="28"/>
      <c r="D1235" s="28"/>
      <c r="E1235" s="28"/>
      <c r="F1235" s="28"/>
      <c r="G1235" s="28"/>
      <c r="H1235" s="28"/>
      <c r="J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X1235" s="28"/>
    </row>
    <row r="1236" spans="1:24">
      <c r="A1236" s="28"/>
      <c r="B1236" s="28"/>
      <c r="C1236" s="28"/>
      <c r="D1236" s="28"/>
      <c r="E1236" s="28"/>
      <c r="F1236" s="28"/>
      <c r="G1236" s="28"/>
      <c r="H1236" s="28"/>
      <c r="J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X1236" s="28"/>
    </row>
    <row r="1237" spans="1:24">
      <c r="A1237" s="28"/>
      <c r="B1237" s="28"/>
      <c r="C1237" s="28"/>
      <c r="D1237" s="28"/>
      <c r="E1237" s="28"/>
      <c r="F1237" s="28"/>
      <c r="G1237" s="28"/>
      <c r="H1237" s="28"/>
      <c r="J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X1237" s="28"/>
    </row>
    <row r="1238" spans="1:24">
      <c r="A1238" s="28"/>
      <c r="B1238" s="28"/>
      <c r="C1238" s="28"/>
      <c r="D1238" s="28"/>
      <c r="E1238" s="28"/>
      <c r="F1238" s="28"/>
      <c r="G1238" s="28"/>
      <c r="H1238" s="28"/>
      <c r="J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X1238" s="28"/>
    </row>
    <row r="1239" spans="1:24">
      <c r="A1239" s="28"/>
      <c r="B1239" s="28"/>
      <c r="C1239" s="28"/>
      <c r="D1239" s="28"/>
      <c r="E1239" s="28"/>
      <c r="F1239" s="28"/>
      <c r="G1239" s="28"/>
      <c r="H1239" s="28"/>
      <c r="J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X1239" s="28"/>
    </row>
    <row r="1240" spans="1:24">
      <c r="A1240" s="28"/>
      <c r="B1240" s="28"/>
      <c r="C1240" s="28"/>
      <c r="D1240" s="28"/>
      <c r="E1240" s="28"/>
      <c r="F1240" s="28"/>
      <c r="G1240" s="28"/>
      <c r="H1240" s="28"/>
      <c r="J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X1240" s="28"/>
    </row>
    <row r="1241" spans="1:24">
      <c r="A1241" s="28"/>
      <c r="B1241" s="28"/>
      <c r="C1241" s="28"/>
      <c r="D1241" s="28"/>
      <c r="E1241" s="28"/>
      <c r="F1241" s="28"/>
      <c r="G1241" s="28"/>
      <c r="H1241" s="28"/>
      <c r="J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X1241" s="28"/>
    </row>
    <row r="1242" spans="1:24">
      <c r="A1242" s="28"/>
      <c r="B1242" s="28"/>
      <c r="C1242" s="28"/>
      <c r="D1242" s="28"/>
      <c r="E1242" s="28"/>
      <c r="F1242" s="28"/>
      <c r="G1242" s="28"/>
      <c r="H1242" s="28"/>
      <c r="J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X1242" s="28"/>
    </row>
    <row r="1243" spans="1:24">
      <c r="A1243" s="28"/>
      <c r="B1243" s="28"/>
      <c r="C1243" s="28"/>
      <c r="D1243" s="28"/>
      <c r="E1243" s="28"/>
      <c r="F1243" s="28"/>
      <c r="G1243" s="28"/>
      <c r="H1243" s="28"/>
      <c r="J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X1243" s="28"/>
    </row>
    <row r="1244" spans="1:24">
      <c r="A1244" s="28"/>
      <c r="B1244" s="28"/>
      <c r="C1244" s="28"/>
      <c r="D1244" s="28"/>
      <c r="E1244" s="28"/>
      <c r="F1244" s="28"/>
      <c r="G1244" s="28"/>
      <c r="H1244" s="28"/>
      <c r="J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X1244" s="28"/>
    </row>
    <row r="1245" spans="1:24">
      <c r="A1245" s="28"/>
      <c r="B1245" s="28"/>
      <c r="C1245" s="28"/>
      <c r="D1245" s="28"/>
      <c r="E1245" s="28"/>
      <c r="F1245" s="28"/>
      <c r="G1245" s="28"/>
      <c r="H1245" s="28"/>
      <c r="J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X1245" s="28"/>
    </row>
    <row r="1246" spans="1:24">
      <c r="A1246" s="28"/>
      <c r="B1246" s="28"/>
      <c r="C1246" s="28"/>
      <c r="D1246" s="28"/>
      <c r="E1246" s="28"/>
      <c r="F1246" s="28"/>
      <c r="G1246" s="28"/>
      <c r="H1246" s="28"/>
      <c r="J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X1246" s="28"/>
    </row>
    <row r="1247" spans="1:24">
      <c r="A1247" s="28"/>
      <c r="B1247" s="28"/>
      <c r="C1247" s="28"/>
      <c r="D1247" s="28"/>
      <c r="E1247" s="28"/>
      <c r="F1247" s="28"/>
      <c r="G1247" s="28"/>
      <c r="H1247" s="28"/>
      <c r="J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X1247" s="28"/>
    </row>
    <row r="1248" spans="1:24">
      <c r="A1248" s="28"/>
      <c r="B1248" s="28"/>
      <c r="C1248" s="28"/>
      <c r="D1248" s="28"/>
      <c r="E1248" s="28"/>
      <c r="F1248" s="28"/>
      <c r="G1248" s="28"/>
      <c r="H1248" s="28"/>
      <c r="J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X1248" s="28"/>
    </row>
    <row r="1249" spans="1:24">
      <c r="A1249" s="28"/>
      <c r="B1249" s="28"/>
      <c r="C1249" s="28"/>
      <c r="D1249" s="28"/>
      <c r="E1249" s="28"/>
      <c r="F1249" s="28"/>
      <c r="G1249" s="28"/>
      <c r="H1249" s="28"/>
      <c r="J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X1249" s="28"/>
    </row>
    <row r="1250" spans="1:24">
      <c r="A1250" s="28"/>
      <c r="B1250" s="28"/>
      <c r="C1250" s="28"/>
      <c r="D1250" s="28"/>
      <c r="E1250" s="28"/>
      <c r="F1250" s="28"/>
      <c r="G1250" s="28"/>
      <c r="H1250" s="28"/>
      <c r="J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X1250" s="28"/>
    </row>
    <row r="1251" spans="1:24">
      <c r="A1251" s="28"/>
      <c r="B1251" s="28"/>
      <c r="C1251" s="28"/>
      <c r="D1251" s="28"/>
      <c r="E1251" s="28"/>
      <c r="F1251" s="28"/>
      <c r="G1251" s="28"/>
      <c r="H1251" s="28"/>
      <c r="J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X1251" s="28"/>
    </row>
    <row r="1252" spans="1:24">
      <c r="A1252" s="28"/>
      <c r="B1252" s="28"/>
      <c r="C1252" s="28"/>
      <c r="D1252" s="28"/>
      <c r="E1252" s="28"/>
      <c r="F1252" s="28"/>
      <c r="G1252" s="28"/>
      <c r="H1252" s="28"/>
      <c r="J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X1252" s="28"/>
    </row>
    <row r="1253" spans="1:24">
      <c r="A1253" s="28"/>
      <c r="B1253" s="28"/>
      <c r="C1253" s="28"/>
      <c r="D1253" s="28"/>
      <c r="E1253" s="28"/>
      <c r="F1253" s="28"/>
      <c r="G1253" s="28"/>
      <c r="H1253" s="28"/>
      <c r="J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X1253" s="28"/>
    </row>
    <row r="1254" spans="1:24">
      <c r="A1254" s="28"/>
      <c r="B1254" s="28"/>
      <c r="C1254" s="28"/>
      <c r="D1254" s="28"/>
      <c r="E1254" s="28"/>
      <c r="F1254" s="28"/>
      <c r="G1254" s="28"/>
      <c r="H1254" s="28"/>
      <c r="J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X1254" s="28"/>
    </row>
    <row r="1255" spans="1:24">
      <c r="A1255" s="28"/>
      <c r="B1255" s="28"/>
      <c r="C1255" s="28"/>
      <c r="D1255" s="28"/>
      <c r="E1255" s="28"/>
      <c r="F1255" s="28"/>
      <c r="G1255" s="28"/>
      <c r="H1255" s="28"/>
      <c r="J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X1255" s="28"/>
    </row>
    <row r="1256" spans="1:24">
      <c r="A1256" s="28"/>
      <c r="B1256" s="28"/>
      <c r="C1256" s="28"/>
      <c r="D1256" s="28"/>
      <c r="E1256" s="28"/>
      <c r="F1256" s="28"/>
      <c r="G1256" s="28"/>
      <c r="H1256" s="28"/>
      <c r="J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X1256" s="28"/>
    </row>
    <row r="1257" spans="1:24">
      <c r="A1257" s="28"/>
      <c r="B1257" s="28"/>
      <c r="C1257" s="28"/>
      <c r="D1257" s="28"/>
      <c r="E1257" s="28"/>
      <c r="F1257" s="28"/>
      <c r="G1257" s="28"/>
      <c r="H1257" s="28"/>
      <c r="J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X1257" s="28"/>
    </row>
    <row r="1258" spans="1:24">
      <c r="A1258" s="28"/>
      <c r="B1258" s="28"/>
      <c r="C1258" s="28"/>
      <c r="D1258" s="28"/>
      <c r="E1258" s="28"/>
      <c r="F1258" s="28"/>
      <c r="G1258" s="28"/>
      <c r="H1258" s="28"/>
      <c r="J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X1258" s="28"/>
    </row>
    <row r="1259" spans="1:24">
      <c r="A1259" s="28"/>
      <c r="B1259" s="28"/>
      <c r="C1259" s="28"/>
      <c r="D1259" s="28"/>
      <c r="E1259" s="28"/>
      <c r="F1259" s="28"/>
      <c r="G1259" s="28"/>
      <c r="H1259" s="28"/>
      <c r="J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X1259" s="28"/>
    </row>
    <row r="1260" spans="1:24">
      <c r="A1260" s="28"/>
      <c r="B1260" s="28"/>
      <c r="C1260" s="28"/>
      <c r="D1260" s="28"/>
      <c r="E1260" s="28"/>
      <c r="F1260" s="28"/>
      <c r="G1260" s="28"/>
      <c r="H1260" s="28"/>
      <c r="J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X1260" s="28"/>
    </row>
    <row r="1261" spans="1:24">
      <c r="A1261" s="28"/>
      <c r="B1261" s="28"/>
      <c r="C1261" s="28"/>
      <c r="D1261" s="28"/>
      <c r="E1261" s="28"/>
      <c r="F1261" s="28"/>
      <c r="G1261" s="28"/>
      <c r="H1261" s="28"/>
      <c r="J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X1261" s="28"/>
    </row>
    <row r="1262" spans="1:24">
      <c r="A1262" s="28"/>
      <c r="B1262" s="28"/>
      <c r="C1262" s="28"/>
      <c r="D1262" s="28"/>
      <c r="E1262" s="28"/>
      <c r="F1262" s="28"/>
      <c r="G1262" s="28"/>
      <c r="H1262" s="28"/>
      <c r="J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X1262" s="28"/>
    </row>
    <row r="1263" spans="1:24">
      <c r="A1263" s="28"/>
      <c r="B1263" s="28"/>
      <c r="C1263" s="28"/>
      <c r="D1263" s="28"/>
      <c r="E1263" s="28"/>
      <c r="F1263" s="28"/>
      <c r="G1263" s="28"/>
      <c r="H1263" s="28"/>
      <c r="J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X1263" s="28"/>
    </row>
    <row r="1264" spans="1:24">
      <c r="A1264" s="28"/>
      <c r="B1264" s="28"/>
      <c r="C1264" s="28"/>
      <c r="D1264" s="28"/>
      <c r="E1264" s="28"/>
      <c r="F1264" s="28"/>
      <c r="G1264" s="28"/>
      <c r="H1264" s="28"/>
      <c r="J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X1264" s="28"/>
    </row>
    <row r="1265" spans="1:24">
      <c r="A1265" s="28"/>
      <c r="B1265" s="28"/>
      <c r="C1265" s="28"/>
      <c r="D1265" s="28"/>
      <c r="E1265" s="28"/>
      <c r="F1265" s="28"/>
      <c r="G1265" s="28"/>
      <c r="H1265" s="28"/>
      <c r="J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X1265" s="28"/>
    </row>
    <row r="1266" spans="1:24">
      <c r="A1266" s="28"/>
      <c r="B1266" s="28"/>
      <c r="C1266" s="28"/>
      <c r="D1266" s="28"/>
      <c r="E1266" s="28"/>
      <c r="F1266" s="28"/>
      <c r="G1266" s="28"/>
      <c r="H1266" s="28"/>
      <c r="J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X1266" s="28"/>
    </row>
    <row r="1267" spans="1:24">
      <c r="A1267" s="28"/>
      <c r="B1267" s="28"/>
      <c r="C1267" s="28"/>
      <c r="D1267" s="28"/>
      <c r="E1267" s="28"/>
      <c r="F1267" s="28"/>
      <c r="G1267" s="28"/>
      <c r="H1267" s="28"/>
      <c r="J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X1267" s="28"/>
    </row>
    <row r="1268" spans="1:24">
      <c r="A1268" s="28"/>
      <c r="B1268" s="28"/>
      <c r="C1268" s="28"/>
      <c r="D1268" s="28"/>
      <c r="E1268" s="28"/>
      <c r="F1268" s="28"/>
      <c r="G1268" s="28"/>
      <c r="H1268" s="28"/>
      <c r="J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X1268" s="28"/>
    </row>
    <row r="1269" spans="1:24">
      <c r="A1269" s="28"/>
      <c r="B1269" s="28"/>
      <c r="C1269" s="28"/>
      <c r="D1269" s="28"/>
      <c r="E1269" s="28"/>
      <c r="F1269" s="28"/>
      <c r="G1269" s="28"/>
      <c r="H1269" s="28"/>
      <c r="J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X1269" s="28"/>
    </row>
    <row r="1270" spans="1:24">
      <c r="A1270" s="28"/>
      <c r="B1270" s="28"/>
      <c r="C1270" s="28"/>
      <c r="D1270" s="28"/>
      <c r="E1270" s="28"/>
      <c r="F1270" s="28"/>
      <c r="G1270" s="28"/>
      <c r="H1270" s="28"/>
      <c r="J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X1270" s="28"/>
    </row>
    <row r="1271" spans="1:24">
      <c r="A1271" s="28"/>
      <c r="B1271" s="28"/>
      <c r="C1271" s="28"/>
      <c r="D1271" s="28"/>
      <c r="E1271" s="28"/>
      <c r="F1271" s="28"/>
      <c r="G1271" s="28"/>
      <c r="H1271" s="28"/>
      <c r="J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X1271" s="28"/>
    </row>
    <row r="1272" spans="1:24">
      <c r="A1272" s="28"/>
      <c r="B1272" s="28"/>
      <c r="C1272" s="28"/>
      <c r="D1272" s="28"/>
      <c r="E1272" s="28"/>
      <c r="F1272" s="28"/>
      <c r="G1272" s="28"/>
      <c r="H1272" s="28"/>
      <c r="J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X1272" s="28"/>
    </row>
    <row r="1273" spans="1:24">
      <c r="A1273" s="28"/>
      <c r="B1273" s="28"/>
      <c r="C1273" s="28"/>
      <c r="D1273" s="28"/>
      <c r="E1273" s="28"/>
      <c r="F1273" s="28"/>
      <c r="G1273" s="28"/>
      <c r="H1273" s="28"/>
      <c r="J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X1273" s="28"/>
    </row>
    <row r="1274" spans="1:24">
      <c r="A1274" s="28"/>
      <c r="B1274" s="28"/>
      <c r="C1274" s="28"/>
      <c r="D1274" s="28"/>
      <c r="E1274" s="28"/>
      <c r="F1274" s="28"/>
      <c r="G1274" s="28"/>
      <c r="H1274" s="28"/>
      <c r="J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X1274" s="28"/>
    </row>
    <row r="1275" spans="1:24">
      <c r="A1275" s="28"/>
      <c r="B1275" s="28"/>
      <c r="C1275" s="28"/>
      <c r="D1275" s="28"/>
      <c r="E1275" s="28"/>
      <c r="F1275" s="28"/>
      <c r="G1275" s="28"/>
      <c r="H1275" s="28"/>
      <c r="J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X1275" s="28"/>
    </row>
    <row r="1276" spans="1:24">
      <c r="A1276" s="28"/>
      <c r="B1276" s="28"/>
      <c r="C1276" s="28"/>
      <c r="D1276" s="28"/>
      <c r="E1276" s="28"/>
      <c r="F1276" s="28"/>
      <c r="G1276" s="28"/>
      <c r="H1276" s="28"/>
      <c r="J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X1276" s="28"/>
    </row>
    <row r="1277" spans="1:24">
      <c r="A1277" s="28"/>
      <c r="B1277" s="28"/>
      <c r="C1277" s="28"/>
      <c r="D1277" s="28"/>
      <c r="E1277" s="28"/>
      <c r="F1277" s="28"/>
      <c r="G1277" s="28"/>
      <c r="H1277" s="28"/>
      <c r="J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X1277" s="28"/>
    </row>
    <row r="1278" spans="1:24">
      <c r="A1278" s="28"/>
      <c r="B1278" s="28"/>
      <c r="C1278" s="28"/>
      <c r="D1278" s="28"/>
      <c r="E1278" s="28"/>
      <c r="F1278" s="28"/>
      <c r="G1278" s="28"/>
      <c r="H1278" s="28"/>
      <c r="J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X1278" s="28"/>
    </row>
    <row r="1279" spans="1:24">
      <c r="A1279" s="28"/>
      <c r="B1279" s="28"/>
      <c r="C1279" s="28"/>
      <c r="D1279" s="28"/>
      <c r="E1279" s="28"/>
      <c r="F1279" s="28"/>
      <c r="G1279" s="28"/>
      <c r="H1279" s="28"/>
      <c r="J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X1279" s="28"/>
    </row>
    <row r="1280" spans="1:24">
      <c r="A1280" s="28"/>
      <c r="B1280" s="28"/>
      <c r="C1280" s="28"/>
      <c r="D1280" s="28"/>
      <c r="E1280" s="28"/>
      <c r="F1280" s="28"/>
      <c r="G1280" s="28"/>
      <c r="H1280" s="28"/>
      <c r="J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X1280" s="28"/>
    </row>
    <row r="1281" spans="1:24">
      <c r="A1281" s="28"/>
      <c r="B1281" s="28"/>
      <c r="C1281" s="28"/>
      <c r="D1281" s="28"/>
      <c r="E1281" s="28"/>
      <c r="F1281" s="28"/>
      <c r="G1281" s="28"/>
      <c r="H1281" s="28"/>
      <c r="J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X1281" s="28"/>
    </row>
    <row r="1282" spans="1:24">
      <c r="A1282" s="28"/>
      <c r="B1282" s="28"/>
      <c r="C1282" s="28"/>
      <c r="D1282" s="28"/>
      <c r="E1282" s="28"/>
      <c r="F1282" s="28"/>
      <c r="G1282" s="28"/>
      <c r="H1282" s="28"/>
      <c r="J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X1282" s="28"/>
    </row>
    <row r="1283" spans="1:24">
      <c r="A1283" s="28"/>
      <c r="B1283" s="28"/>
      <c r="C1283" s="28"/>
      <c r="D1283" s="28"/>
      <c r="E1283" s="28"/>
      <c r="F1283" s="28"/>
      <c r="G1283" s="28"/>
      <c r="H1283" s="28"/>
      <c r="J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X1283" s="28"/>
    </row>
    <row r="1284" spans="1:24">
      <c r="A1284" s="28"/>
      <c r="B1284" s="28"/>
      <c r="C1284" s="28"/>
      <c r="D1284" s="28"/>
      <c r="E1284" s="28"/>
      <c r="F1284" s="28"/>
      <c r="G1284" s="28"/>
      <c r="H1284" s="28"/>
      <c r="J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X1284" s="28"/>
    </row>
    <row r="1285" spans="1:24">
      <c r="A1285" s="28"/>
      <c r="B1285" s="28"/>
      <c r="C1285" s="28"/>
      <c r="D1285" s="28"/>
      <c r="E1285" s="28"/>
      <c r="F1285" s="28"/>
      <c r="G1285" s="28"/>
      <c r="H1285" s="28"/>
      <c r="J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X1285" s="28"/>
    </row>
    <row r="1286" spans="1:24">
      <c r="A1286" s="28"/>
      <c r="B1286" s="28"/>
      <c r="C1286" s="28"/>
      <c r="D1286" s="28"/>
      <c r="E1286" s="28"/>
      <c r="F1286" s="28"/>
      <c r="G1286" s="28"/>
      <c r="H1286" s="28"/>
      <c r="J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X1286" s="28"/>
    </row>
    <row r="1287" spans="1:24">
      <c r="A1287" s="28"/>
      <c r="B1287" s="28"/>
      <c r="C1287" s="28"/>
      <c r="D1287" s="28"/>
      <c r="E1287" s="28"/>
      <c r="F1287" s="28"/>
      <c r="G1287" s="28"/>
      <c r="H1287" s="28"/>
      <c r="J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X1287" s="28"/>
    </row>
    <row r="1288" spans="1:24">
      <c r="A1288" s="28"/>
      <c r="B1288" s="28"/>
      <c r="C1288" s="28"/>
      <c r="D1288" s="28"/>
      <c r="E1288" s="28"/>
      <c r="F1288" s="28"/>
      <c r="G1288" s="28"/>
      <c r="H1288" s="28"/>
      <c r="J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X1288" s="28"/>
    </row>
    <row r="1289" spans="1:24">
      <c r="A1289" s="28"/>
      <c r="B1289" s="28"/>
      <c r="C1289" s="28"/>
      <c r="D1289" s="28"/>
      <c r="E1289" s="28"/>
      <c r="F1289" s="28"/>
      <c r="G1289" s="28"/>
      <c r="H1289" s="28"/>
      <c r="J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X1289" s="28"/>
    </row>
    <row r="1290" spans="1:24">
      <c r="A1290" s="28"/>
      <c r="B1290" s="28"/>
      <c r="C1290" s="28"/>
      <c r="D1290" s="28"/>
      <c r="E1290" s="28"/>
      <c r="F1290" s="28"/>
      <c r="G1290" s="28"/>
      <c r="H1290" s="28"/>
      <c r="J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X1290" s="28"/>
    </row>
    <row r="1291" spans="1:24">
      <c r="A1291" s="28"/>
      <c r="B1291" s="28"/>
      <c r="C1291" s="28"/>
      <c r="D1291" s="28"/>
      <c r="E1291" s="28"/>
      <c r="F1291" s="28"/>
      <c r="G1291" s="28"/>
      <c r="H1291" s="28"/>
      <c r="J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X1291" s="28"/>
    </row>
    <row r="1292" spans="1:24">
      <c r="A1292" s="28"/>
      <c r="B1292" s="28"/>
      <c r="C1292" s="28"/>
      <c r="D1292" s="28"/>
      <c r="E1292" s="28"/>
      <c r="F1292" s="28"/>
      <c r="G1292" s="28"/>
      <c r="H1292" s="28"/>
      <c r="J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X1292" s="28"/>
    </row>
    <row r="1293" spans="1:24">
      <c r="A1293" s="28"/>
      <c r="B1293" s="28"/>
      <c r="C1293" s="28"/>
      <c r="D1293" s="28"/>
      <c r="E1293" s="28"/>
      <c r="F1293" s="28"/>
      <c r="G1293" s="28"/>
      <c r="H1293" s="28"/>
      <c r="J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X1293" s="28"/>
    </row>
    <row r="1294" spans="1:24">
      <c r="A1294" s="28"/>
      <c r="B1294" s="28"/>
      <c r="C1294" s="28"/>
      <c r="D1294" s="28"/>
      <c r="E1294" s="28"/>
      <c r="F1294" s="28"/>
      <c r="G1294" s="28"/>
      <c r="H1294" s="28"/>
      <c r="J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X1294" s="28"/>
    </row>
    <row r="1295" spans="1:24">
      <c r="A1295" s="28"/>
      <c r="B1295" s="28"/>
      <c r="C1295" s="28"/>
      <c r="D1295" s="28"/>
      <c r="E1295" s="28"/>
      <c r="F1295" s="28"/>
      <c r="G1295" s="28"/>
      <c r="H1295" s="28"/>
      <c r="J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X1295" s="28"/>
    </row>
    <row r="1296" spans="1:24">
      <c r="A1296" s="28"/>
      <c r="B1296" s="28"/>
      <c r="C1296" s="28"/>
      <c r="D1296" s="28"/>
      <c r="E1296" s="28"/>
      <c r="F1296" s="28"/>
      <c r="G1296" s="28"/>
      <c r="H1296" s="28"/>
      <c r="J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X1296" s="28"/>
    </row>
    <row r="1297" spans="1:24">
      <c r="A1297" s="28"/>
      <c r="B1297" s="28"/>
      <c r="C1297" s="28"/>
      <c r="D1297" s="28"/>
      <c r="E1297" s="28"/>
      <c r="F1297" s="28"/>
      <c r="G1297" s="28"/>
      <c r="H1297" s="28"/>
      <c r="J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X1297" s="28"/>
    </row>
    <row r="1298" spans="1:24">
      <c r="A1298" s="28"/>
      <c r="B1298" s="28"/>
      <c r="C1298" s="28"/>
      <c r="D1298" s="28"/>
      <c r="E1298" s="28"/>
      <c r="F1298" s="28"/>
      <c r="G1298" s="28"/>
      <c r="H1298" s="28"/>
      <c r="J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X1298" s="28"/>
    </row>
    <row r="1299" spans="1:24">
      <c r="A1299" s="28"/>
      <c r="B1299" s="28"/>
      <c r="C1299" s="28"/>
      <c r="D1299" s="28"/>
      <c r="E1299" s="28"/>
      <c r="F1299" s="28"/>
      <c r="G1299" s="28"/>
      <c r="H1299" s="28"/>
      <c r="J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X1299" s="28"/>
    </row>
    <row r="1300" spans="1:24">
      <c r="A1300" s="28"/>
      <c r="B1300" s="28"/>
      <c r="C1300" s="28"/>
      <c r="D1300" s="28"/>
      <c r="E1300" s="28"/>
      <c r="F1300" s="28"/>
      <c r="G1300" s="28"/>
      <c r="H1300" s="28"/>
      <c r="J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X1300" s="28"/>
    </row>
    <row r="1301" spans="1:24">
      <c r="A1301" s="28"/>
      <c r="B1301" s="28"/>
      <c r="C1301" s="28"/>
      <c r="D1301" s="28"/>
      <c r="E1301" s="28"/>
      <c r="F1301" s="28"/>
      <c r="G1301" s="28"/>
      <c r="H1301" s="28"/>
      <c r="J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X1301" s="28"/>
    </row>
    <row r="1302" spans="1:24">
      <c r="A1302" s="28"/>
      <c r="B1302" s="28"/>
      <c r="C1302" s="28"/>
      <c r="D1302" s="28"/>
      <c r="E1302" s="28"/>
      <c r="F1302" s="28"/>
      <c r="G1302" s="28"/>
      <c r="H1302" s="28"/>
      <c r="J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X1302" s="28"/>
    </row>
    <row r="1303" spans="1:24">
      <c r="A1303" s="28"/>
      <c r="B1303" s="28"/>
      <c r="C1303" s="28"/>
      <c r="D1303" s="28"/>
      <c r="E1303" s="28"/>
      <c r="F1303" s="28"/>
      <c r="G1303" s="28"/>
      <c r="H1303" s="28"/>
      <c r="J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X1303" s="28"/>
    </row>
    <row r="1304" spans="1:24">
      <c r="A1304" s="28"/>
      <c r="B1304" s="28"/>
      <c r="C1304" s="28"/>
      <c r="D1304" s="28"/>
      <c r="E1304" s="28"/>
      <c r="F1304" s="28"/>
      <c r="G1304" s="28"/>
      <c r="H1304" s="28"/>
      <c r="J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X1304" s="28"/>
    </row>
    <row r="1305" spans="1:24">
      <c r="A1305" s="28"/>
      <c r="B1305" s="28"/>
      <c r="C1305" s="28"/>
      <c r="D1305" s="28"/>
      <c r="E1305" s="28"/>
      <c r="F1305" s="28"/>
      <c r="G1305" s="28"/>
      <c r="H1305" s="28"/>
      <c r="J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X1305" s="28"/>
    </row>
    <row r="1306" spans="1:24">
      <c r="A1306" s="28"/>
      <c r="B1306" s="28"/>
      <c r="C1306" s="28"/>
      <c r="D1306" s="28"/>
      <c r="E1306" s="28"/>
      <c r="F1306" s="28"/>
      <c r="G1306" s="28"/>
      <c r="H1306" s="28"/>
      <c r="J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X1306" s="28"/>
    </row>
    <row r="1307" spans="1:24">
      <c r="A1307" s="28"/>
      <c r="B1307" s="28"/>
      <c r="C1307" s="28"/>
      <c r="D1307" s="28"/>
      <c r="E1307" s="28"/>
      <c r="F1307" s="28"/>
      <c r="G1307" s="28"/>
      <c r="H1307" s="28"/>
      <c r="J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X1307" s="28"/>
    </row>
    <row r="1308" spans="1:24">
      <c r="A1308" s="28"/>
      <c r="B1308" s="28"/>
      <c r="C1308" s="28"/>
      <c r="D1308" s="28"/>
      <c r="E1308" s="28"/>
      <c r="F1308" s="28"/>
      <c r="G1308" s="28"/>
      <c r="H1308" s="28"/>
      <c r="J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X1308" s="28"/>
    </row>
    <row r="1309" spans="1:24">
      <c r="A1309" s="28"/>
      <c r="B1309" s="28"/>
      <c r="C1309" s="28"/>
      <c r="D1309" s="28"/>
      <c r="E1309" s="28"/>
      <c r="F1309" s="28"/>
      <c r="G1309" s="28"/>
      <c r="H1309" s="28"/>
      <c r="J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X1309" s="28"/>
    </row>
    <row r="1310" spans="1:24">
      <c r="A1310" s="28"/>
      <c r="B1310" s="28"/>
      <c r="C1310" s="28"/>
      <c r="D1310" s="28"/>
      <c r="E1310" s="28"/>
      <c r="F1310" s="28"/>
      <c r="G1310" s="28"/>
      <c r="H1310" s="28"/>
      <c r="J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X1310" s="28"/>
    </row>
    <row r="1311" spans="1:24">
      <c r="A1311" s="28"/>
      <c r="B1311" s="28"/>
      <c r="C1311" s="28"/>
      <c r="D1311" s="28"/>
      <c r="E1311" s="28"/>
      <c r="F1311" s="28"/>
      <c r="G1311" s="28"/>
      <c r="H1311" s="28"/>
      <c r="J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X1311" s="28"/>
    </row>
    <row r="1312" spans="1:24">
      <c r="A1312" s="28"/>
      <c r="B1312" s="28"/>
      <c r="C1312" s="28"/>
      <c r="D1312" s="28"/>
      <c r="E1312" s="28"/>
      <c r="F1312" s="28"/>
      <c r="G1312" s="28"/>
      <c r="H1312" s="28"/>
      <c r="J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X1312" s="28"/>
    </row>
    <row r="1313" spans="1:24">
      <c r="A1313" s="28"/>
      <c r="B1313" s="28"/>
      <c r="C1313" s="28"/>
      <c r="D1313" s="28"/>
      <c r="E1313" s="28"/>
      <c r="F1313" s="28"/>
      <c r="G1313" s="28"/>
      <c r="H1313" s="28"/>
      <c r="J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X1313" s="28"/>
    </row>
    <row r="1314" spans="1:24">
      <c r="A1314" s="28"/>
      <c r="B1314" s="28"/>
      <c r="C1314" s="28"/>
      <c r="D1314" s="28"/>
      <c r="E1314" s="28"/>
      <c r="F1314" s="28"/>
      <c r="G1314" s="28"/>
      <c r="H1314" s="28"/>
      <c r="J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X1314" s="28"/>
    </row>
    <row r="1315" spans="1:24">
      <c r="A1315" s="28"/>
      <c r="B1315" s="28"/>
      <c r="C1315" s="28"/>
      <c r="D1315" s="28"/>
      <c r="E1315" s="28"/>
      <c r="F1315" s="28"/>
      <c r="G1315" s="28"/>
      <c r="H1315" s="28"/>
      <c r="J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X1315" s="28"/>
    </row>
    <row r="1316" spans="1:24">
      <c r="A1316" s="28"/>
      <c r="B1316" s="28"/>
      <c r="C1316" s="28"/>
      <c r="D1316" s="28"/>
      <c r="E1316" s="28"/>
      <c r="F1316" s="28"/>
      <c r="G1316" s="28"/>
      <c r="H1316" s="28"/>
      <c r="J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X1316" s="28"/>
    </row>
    <row r="1317" spans="1:24">
      <c r="A1317" s="28"/>
      <c r="B1317" s="28"/>
      <c r="C1317" s="28"/>
      <c r="D1317" s="28"/>
      <c r="E1317" s="28"/>
      <c r="F1317" s="28"/>
      <c r="G1317" s="28"/>
      <c r="H1317" s="28"/>
      <c r="J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X1317" s="28"/>
    </row>
    <row r="1318" spans="1:24">
      <c r="A1318" s="28"/>
      <c r="B1318" s="28"/>
      <c r="C1318" s="28"/>
      <c r="D1318" s="28"/>
      <c r="E1318" s="28"/>
      <c r="F1318" s="28"/>
      <c r="G1318" s="28"/>
      <c r="H1318" s="28"/>
      <c r="J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X1318" s="28"/>
    </row>
    <row r="1319" spans="1:24">
      <c r="A1319" s="28"/>
      <c r="B1319" s="28"/>
      <c r="C1319" s="28"/>
      <c r="D1319" s="28"/>
      <c r="E1319" s="28"/>
      <c r="F1319" s="28"/>
      <c r="G1319" s="28"/>
      <c r="H1319" s="28"/>
      <c r="J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X1319" s="28"/>
    </row>
    <row r="1320" spans="1:24">
      <c r="A1320" s="28"/>
      <c r="B1320" s="28"/>
      <c r="C1320" s="28"/>
      <c r="D1320" s="28"/>
      <c r="E1320" s="28"/>
      <c r="F1320" s="28"/>
      <c r="G1320" s="28"/>
      <c r="H1320" s="28"/>
      <c r="J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X1320" s="28"/>
    </row>
    <row r="1321" spans="1:24">
      <c r="A1321" s="28"/>
      <c r="B1321" s="28"/>
      <c r="C1321" s="28"/>
      <c r="D1321" s="28"/>
      <c r="E1321" s="28"/>
      <c r="F1321" s="28"/>
      <c r="G1321" s="28"/>
      <c r="H1321" s="28"/>
      <c r="J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X1321" s="28"/>
    </row>
    <row r="1322" spans="1:24">
      <c r="A1322" s="28"/>
      <c r="B1322" s="28"/>
      <c r="C1322" s="28"/>
      <c r="D1322" s="28"/>
      <c r="E1322" s="28"/>
      <c r="F1322" s="28"/>
      <c r="G1322" s="28"/>
      <c r="H1322" s="28"/>
      <c r="J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X1322" s="28"/>
    </row>
    <row r="1323" spans="1:24">
      <c r="A1323" s="28"/>
      <c r="B1323" s="28"/>
      <c r="C1323" s="28"/>
      <c r="D1323" s="28"/>
      <c r="E1323" s="28"/>
      <c r="F1323" s="28"/>
      <c r="G1323" s="28"/>
      <c r="H1323" s="28"/>
      <c r="J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X1323" s="28"/>
    </row>
    <row r="1324" spans="1:24">
      <c r="A1324" s="28"/>
      <c r="B1324" s="28"/>
      <c r="C1324" s="28"/>
      <c r="D1324" s="28"/>
      <c r="E1324" s="28"/>
      <c r="F1324" s="28"/>
      <c r="G1324" s="28"/>
      <c r="H1324" s="28"/>
      <c r="J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X1324" s="28"/>
    </row>
    <row r="1325" spans="1:24">
      <c r="A1325" s="28"/>
      <c r="B1325" s="28"/>
      <c r="C1325" s="28"/>
      <c r="D1325" s="28"/>
      <c r="E1325" s="28"/>
      <c r="F1325" s="28"/>
      <c r="G1325" s="28"/>
      <c r="H1325" s="28"/>
      <c r="J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X1325" s="28"/>
    </row>
    <row r="1326" spans="1:24">
      <c r="A1326" s="28"/>
      <c r="B1326" s="28"/>
      <c r="C1326" s="28"/>
      <c r="D1326" s="28"/>
      <c r="E1326" s="28"/>
      <c r="F1326" s="28"/>
      <c r="G1326" s="28"/>
      <c r="H1326" s="28"/>
      <c r="J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X1326" s="28"/>
    </row>
    <row r="1327" spans="1:24">
      <c r="A1327" s="28"/>
      <c r="B1327" s="28"/>
      <c r="C1327" s="28"/>
      <c r="D1327" s="28"/>
      <c r="E1327" s="28"/>
      <c r="F1327" s="28"/>
      <c r="G1327" s="28"/>
      <c r="H1327" s="28"/>
      <c r="J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X1327" s="28"/>
    </row>
    <row r="1328" spans="1:24">
      <c r="A1328" s="28"/>
      <c r="B1328" s="28"/>
      <c r="C1328" s="28"/>
      <c r="D1328" s="28"/>
      <c r="E1328" s="28"/>
      <c r="F1328" s="28"/>
      <c r="G1328" s="28"/>
      <c r="H1328" s="28"/>
      <c r="J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X1328" s="28"/>
    </row>
    <row r="1329" spans="1:24">
      <c r="A1329" s="28"/>
      <c r="B1329" s="28"/>
      <c r="C1329" s="28"/>
      <c r="D1329" s="28"/>
      <c r="E1329" s="28"/>
      <c r="F1329" s="28"/>
      <c r="G1329" s="28"/>
      <c r="H1329" s="28"/>
      <c r="J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X1329" s="28"/>
    </row>
    <row r="1330" spans="1:24">
      <c r="A1330" s="28"/>
      <c r="B1330" s="28"/>
      <c r="C1330" s="28"/>
      <c r="D1330" s="28"/>
      <c r="E1330" s="28"/>
      <c r="F1330" s="28"/>
      <c r="G1330" s="28"/>
      <c r="H1330" s="28"/>
      <c r="J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X1330" s="28"/>
    </row>
    <row r="1331" spans="1:24">
      <c r="A1331" s="28"/>
      <c r="B1331" s="28"/>
      <c r="C1331" s="28"/>
      <c r="D1331" s="28"/>
      <c r="E1331" s="28"/>
      <c r="F1331" s="28"/>
      <c r="G1331" s="28"/>
      <c r="H1331" s="28"/>
      <c r="J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X1331" s="28"/>
    </row>
    <row r="1332" spans="1:24">
      <c r="A1332" s="28"/>
      <c r="B1332" s="28"/>
      <c r="C1332" s="28"/>
      <c r="D1332" s="28"/>
      <c r="E1332" s="28"/>
      <c r="F1332" s="28"/>
      <c r="G1332" s="28"/>
      <c r="H1332" s="28"/>
      <c r="J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X1332" s="28"/>
    </row>
    <row r="1333" spans="1:24">
      <c r="A1333" s="28"/>
      <c r="B1333" s="28"/>
      <c r="C1333" s="28"/>
      <c r="D1333" s="28"/>
      <c r="E1333" s="28"/>
      <c r="F1333" s="28"/>
      <c r="G1333" s="28"/>
      <c r="H1333" s="28"/>
      <c r="J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X1333" s="28"/>
    </row>
    <row r="1334" spans="1:24">
      <c r="A1334" s="28"/>
      <c r="B1334" s="28"/>
      <c r="C1334" s="28"/>
      <c r="D1334" s="28"/>
      <c r="E1334" s="28"/>
      <c r="F1334" s="28"/>
      <c r="G1334" s="28"/>
      <c r="H1334" s="28"/>
      <c r="J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X1334" s="28"/>
    </row>
    <row r="1335" spans="1:24">
      <c r="A1335" s="28"/>
      <c r="B1335" s="28"/>
      <c r="C1335" s="28"/>
      <c r="D1335" s="28"/>
      <c r="E1335" s="28"/>
      <c r="F1335" s="28"/>
      <c r="G1335" s="28"/>
      <c r="H1335" s="28"/>
      <c r="J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X1335" s="28"/>
    </row>
    <row r="1336" spans="1:24">
      <c r="A1336" s="28"/>
      <c r="B1336" s="28"/>
      <c r="C1336" s="28"/>
      <c r="D1336" s="28"/>
      <c r="E1336" s="28"/>
      <c r="F1336" s="28"/>
      <c r="G1336" s="28"/>
      <c r="H1336" s="28"/>
      <c r="J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X1336" s="28"/>
    </row>
    <row r="1337" spans="1:24">
      <c r="A1337" s="28"/>
      <c r="B1337" s="28"/>
      <c r="C1337" s="28"/>
      <c r="D1337" s="28"/>
      <c r="E1337" s="28"/>
      <c r="F1337" s="28"/>
      <c r="G1337" s="28"/>
      <c r="H1337" s="28"/>
      <c r="J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X1337" s="28"/>
    </row>
    <row r="1338" spans="1:24">
      <c r="A1338" s="28"/>
      <c r="B1338" s="28"/>
      <c r="C1338" s="28"/>
      <c r="D1338" s="28"/>
      <c r="E1338" s="28"/>
      <c r="F1338" s="28"/>
      <c r="G1338" s="28"/>
      <c r="H1338" s="28"/>
      <c r="J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X1338" s="28"/>
    </row>
    <row r="1339" spans="1:24">
      <c r="A1339" s="28"/>
      <c r="B1339" s="28"/>
      <c r="C1339" s="28"/>
      <c r="D1339" s="28"/>
      <c r="E1339" s="28"/>
      <c r="F1339" s="28"/>
      <c r="G1339" s="28"/>
      <c r="H1339" s="28"/>
      <c r="J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X1339" s="28"/>
    </row>
    <row r="1340" spans="1:24">
      <c r="A1340" s="28"/>
      <c r="B1340" s="28"/>
      <c r="C1340" s="28"/>
      <c r="D1340" s="28"/>
      <c r="E1340" s="28"/>
      <c r="F1340" s="28"/>
      <c r="G1340" s="28"/>
      <c r="H1340" s="28"/>
      <c r="J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X1340" s="28"/>
    </row>
    <row r="1341" spans="1:24">
      <c r="A1341" s="28"/>
      <c r="B1341" s="28"/>
      <c r="C1341" s="28"/>
      <c r="D1341" s="28"/>
      <c r="E1341" s="28"/>
      <c r="F1341" s="28"/>
      <c r="G1341" s="28"/>
      <c r="H1341" s="28"/>
      <c r="J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X1341" s="28"/>
    </row>
    <row r="1342" spans="1:24">
      <c r="A1342" s="28"/>
      <c r="B1342" s="28"/>
      <c r="C1342" s="28"/>
      <c r="D1342" s="28"/>
      <c r="E1342" s="28"/>
      <c r="F1342" s="28"/>
      <c r="G1342" s="28"/>
      <c r="H1342" s="28"/>
      <c r="J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X1342" s="28"/>
    </row>
    <row r="1343" spans="1:24">
      <c r="A1343" s="28"/>
      <c r="B1343" s="28"/>
      <c r="C1343" s="28"/>
      <c r="D1343" s="28"/>
      <c r="E1343" s="28"/>
      <c r="F1343" s="28"/>
      <c r="G1343" s="28"/>
      <c r="H1343" s="28"/>
      <c r="J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X1343" s="28"/>
    </row>
    <row r="1344" spans="1:24">
      <c r="A1344" s="28"/>
      <c r="B1344" s="28"/>
      <c r="C1344" s="28"/>
      <c r="D1344" s="28"/>
      <c r="E1344" s="28"/>
      <c r="F1344" s="28"/>
      <c r="G1344" s="28"/>
      <c r="H1344" s="28"/>
      <c r="J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X1344" s="28"/>
    </row>
    <row r="1345" spans="1:24">
      <c r="A1345" s="28"/>
      <c r="B1345" s="28"/>
      <c r="C1345" s="28"/>
      <c r="D1345" s="28"/>
      <c r="E1345" s="28"/>
      <c r="F1345" s="28"/>
      <c r="G1345" s="28"/>
      <c r="H1345" s="28"/>
      <c r="J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X1345" s="28"/>
    </row>
    <row r="1346" spans="1:24">
      <c r="A1346" s="28"/>
      <c r="B1346" s="28"/>
      <c r="C1346" s="28"/>
      <c r="D1346" s="28"/>
      <c r="E1346" s="28"/>
      <c r="F1346" s="28"/>
      <c r="G1346" s="28"/>
      <c r="H1346" s="28"/>
      <c r="J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X1346" s="28"/>
    </row>
    <row r="1347" spans="1:24">
      <c r="A1347" s="28"/>
      <c r="B1347" s="28"/>
      <c r="C1347" s="28"/>
      <c r="D1347" s="28"/>
      <c r="E1347" s="28"/>
      <c r="F1347" s="28"/>
      <c r="G1347" s="28"/>
      <c r="H1347" s="28"/>
      <c r="J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X1347" s="28"/>
    </row>
    <row r="1348" spans="1:24">
      <c r="A1348" s="28"/>
      <c r="B1348" s="28"/>
      <c r="C1348" s="28"/>
      <c r="D1348" s="28"/>
      <c r="E1348" s="28"/>
      <c r="F1348" s="28"/>
      <c r="G1348" s="28"/>
      <c r="H1348" s="28"/>
      <c r="J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X1348" s="28"/>
    </row>
    <row r="1349" spans="1:24">
      <c r="A1349" s="28"/>
      <c r="B1349" s="28"/>
      <c r="C1349" s="28"/>
      <c r="D1349" s="28"/>
      <c r="E1349" s="28"/>
      <c r="F1349" s="28"/>
      <c r="G1349" s="28"/>
      <c r="H1349" s="28"/>
      <c r="J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X1349" s="28"/>
    </row>
    <row r="1350" spans="1:24">
      <c r="A1350" s="28"/>
      <c r="B1350" s="28"/>
      <c r="C1350" s="28"/>
      <c r="D1350" s="28"/>
      <c r="E1350" s="28"/>
      <c r="F1350" s="28"/>
      <c r="G1350" s="28"/>
      <c r="H1350" s="28"/>
      <c r="J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X1350" s="28"/>
    </row>
    <row r="1351" spans="1:24">
      <c r="A1351" s="28"/>
      <c r="B1351" s="28"/>
      <c r="C1351" s="28"/>
      <c r="D1351" s="28"/>
      <c r="E1351" s="28"/>
      <c r="F1351" s="28"/>
      <c r="G1351" s="28"/>
      <c r="H1351" s="28"/>
      <c r="J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X1351" s="28"/>
    </row>
    <row r="1352" spans="1:24">
      <c r="A1352" s="28"/>
      <c r="B1352" s="28"/>
      <c r="C1352" s="28"/>
      <c r="D1352" s="28"/>
      <c r="E1352" s="28"/>
      <c r="F1352" s="28"/>
      <c r="G1352" s="28"/>
      <c r="H1352" s="28"/>
      <c r="J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X1352" s="28"/>
    </row>
    <row r="1353" spans="1:24">
      <c r="A1353" s="28"/>
      <c r="B1353" s="28"/>
      <c r="C1353" s="28"/>
      <c r="D1353" s="28"/>
      <c r="E1353" s="28"/>
      <c r="F1353" s="28"/>
      <c r="G1353" s="28"/>
      <c r="H1353" s="28"/>
      <c r="J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X1353" s="28"/>
    </row>
    <row r="1354" spans="1:24">
      <c r="A1354" s="28"/>
      <c r="B1354" s="28"/>
      <c r="C1354" s="28"/>
      <c r="D1354" s="28"/>
      <c r="E1354" s="28"/>
      <c r="F1354" s="28"/>
      <c r="G1354" s="28"/>
      <c r="H1354" s="28"/>
      <c r="J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X1354" s="28"/>
    </row>
    <row r="1355" spans="1:24">
      <c r="A1355" s="28"/>
      <c r="B1355" s="28"/>
      <c r="C1355" s="28"/>
      <c r="D1355" s="28"/>
      <c r="E1355" s="28"/>
      <c r="F1355" s="28"/>
      <c r="G1355" s="28"/>
      <c r="H1355" s="28"/>
      <c r="J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X1355" s="28"/>
    </row>
    <row r="1356" spans="1:24">
      <c r="A1356" s="28"/>
      <c r="B1356" s="28"/>
      <c r="C1356" s="28"/>
      <c r="D1356" s="28"/>
      <c r="E1356" s="28"/>
      <c r="F1356" s="28"/>
      <c r="G1356" s="28"/>
      <c r="H1356" s="28"/>
      <c r="J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X1356" s="28"/>
    </row>
    <row r="1357" spans="1:24">
      <c r="A1357" s="28"/>
      <c r="B1357" s="28"/>
      <c r="C1357" s="28"/>
      <c r="D1357" s="28"/>
      <c r="E1357" s="28"/>
      <c r="F1357" s="28"/>
      <c r="G1357" s="28"/>
      <c r="H1357" s="28"/>
      <c r="J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X1357" s="28"/>
    </row>
    <row r="1358" spans="1:24">
      <c r="A1358" s="28"/>
      <c r="B1358" s="28"/>
      <c r="C1358" s="28"/>
      <c r="D1358" s="28"/>
      <c r="E1358" s="28"/>
      <c r="F1358" s="28"/>
      <c r="G1358" s="28"/>
      <c r="H1358" s="28"/>
      <c r="J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X1358" s="28"/>
    </row>
    <row r="1359" spans="1:24">
      <c r="A1359" s="28"/>
      <c r="B1359" s="28"/>
      <c r="C1359" s="28"/>
      <c r="D1359" s="28"/>
      <c r="E1359" s="28"/>
      <c r="F1359" s="28"/>
      <c r="G1359" s="28"/>
      <c r="H1359" s="28"/>
      <c r="J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X1359" s="28"/>
    </row>
    <row r="1360" spans="1:24">
      <c r="A1360" s="28"/>
      <c r="B1360" s="28"/>
      <c r="C1360" s="28"/>
      <c r="D1360" s="28"/>
      <c r="E1360" s="28"/>
      <c r="F1360" s="28"/>
      <c r="G1360" s="28"/>
      <c r="H1360" s="28"/>
      <c r="J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X1360" s="28"/>
    </row>
    <row r="1361" spans="1:24">
      <c r="A1361" s="28"/>
      <c r="B1361" s="28"/>
      <c r="C1361" s="28"/>
      <c r="D1361" s="28"/>
      <c r="E1361" s="28"/>
      <c r="F1361" s="28"/>
      <c r="G1361" s="28"/>
      <c r="H1361" s="28"/>
      <c r="J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X1361" s="28"/>
    </row>
    <row r="1362" spans="1:24">
      <c r="A1362" s="28"/>
      <c r="B1362" s="28"/>
      <c r="C1362" s="28"/>
      <c r="D1362" s="28"/>
      <c r="E1362" s="28"/>
      <c r="F1362" s="28"/>
      <c r="G1362" s="28"/>
      <c r="H1362" s="28"/>
      <c r="J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X1362" s="28"/>
    </row>
    <row r="1363" spans="1:24">
      <c r="A1363" s="28"/>
      <c r="B1363" s="28"/>
      <c r="C1363" s="28"/>
      <c r="D1363" s="28"/>
      <c r="E1363" s="28"/>
      <c r="F1363" s="28"/>
      <c r="G1363" s="28"/>
      <c r="H1363" s="28"/>
      <c r="J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X1363" s="28"/>
    </row>
    <row r="1364" spans="1:24">
      <c r="A1364" s="28"/>
      <c r="B1364" s="28"/>
      <c r="C1364" s="28"/>
      <c r="D1364" s="28"/>
      <c r="E1364" s="28"/>
      <c r="F1364" s="28"/>
      <c r="G1364" s="28"/>
      <c r="H1364" s="28"/>
      <c r="J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X1364" s="28"/>
    </row>
    <row r="1365" spans="1:24">
      <c r="A1365" s="28"/>
      <c r="B1365" s="28"/>
      <c r="C1365" s="28"/>
      <c r="D1365" s="28"/>
      <c r="E1365" s="28"/>
      <c r="F1365" s="28"/>
      <c r="G1365" s="28"/>
      <c r="H1365" s="28"/>
      <c r="J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X1365" s="28"/>
    </row>
    <row r="1366" spans="1:24">
      <c r="A1366" s="28"/>
      <c r="B1366" s="28"/>
      <c r="C1366" s="28"/>
      <c r="D1366" s="28"/>
      <c r="E1366" s="28"/>
      <c r="F1366" s="28"/>
      <c r="G1366" s="28"/>
      <c r="H1366" s="28"/>
      <c r="J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X1366" s="28"/>
    </row>
    <row r="1367" spans="1:24">
      <c r="A1367" s="28"/>
      <c r="B1367" s="28"/>
      <c r="C1367" s="28"/>
      <c r="D1367" s="28"/>
      <c r="E1367" s="28"/>
      <c r="F1367" s="28"/>
      <c r="G1367" s="28"/>
      <c r="H1367" s="28"/>
      <c r="J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X1367" s="28"/>
    </row>
    <row r="1368" spans="1:24">
      <c r="A1368" s="28"/>
      <c r="B1368" s="28"/>
      <c r="C1368" s="28"/>
      <c r="D1368" s="28"/>
      <c r="E1368" s="28"/>
      <c r="F1368" s="28"/>
      <c r="G1368" s="28"/>
      <c r="H1368" s="28"/>
      <c r="J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X1368" s="28"/>
    </row>
    <row r="1369" spans="1:24">
      <c r="A1369" s="28"/>
      <c r="B1369" s="28"/>
      <c r="C1369" s="28"/>
      <c r="D1369" s="28"/>
      <c r="E1369" s="28"/>
      <c r="F1369" s="28"/>
      <c r="G1369" s="28"/>
      <c r="H1369" s="28"/>
      <c r="J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X1369" s="28"/>
    </row>
    <row r="1370" spans="1:24">
      <c r="A1370" s="28"/>
      <c r="B1370" s="28"/>
      <c r="C1370" s="28"/>
      <c r="D1370" s="28"/>
      <c r="E1370" s="28"/>
      <c r="F1370" s="28"/>
      <c r="G1370" s="28"/>
      <c r="H1370" s="28"/>
      <c r="J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X1370" s="28"/>
    </row>
    <row r="1371" spans="1:24">
      <c r="A1371" s="28"/>
      <c r="B1371" s="28"/>
      <c r="C1371" s="28"/>
      <c r="D1371" s="28"/>
      <c r="E1371" s="28"/>
      <c r="F1371" s="28"/>
      <c r="G1371" s="28"/>
      <c r="H1371" s="28"/>
      <c r="J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X1371" s="28"/>
    </row>
    <row r="1372" spans="1:24">
      <c r="A1372" s="28"/>
      <c r="B1372" s="28"/>
      <c r="C1372" s="28"/>
      <c r="D1372" s="28"/>
      <c r="E1372" s="28"/>
      <c r="F1372" s="28"/>
      <c r="G1372" s="28"/>
      <c r="H1372" s="28"/>
      <c r="J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X1372" s="28"/>
    </row>
    <row r="1373" spans="1:24">
      <c r="A1373" s="28"/>
      <c r="B1373" s="28"/>
      <c r="C1373" s="28"/>
      <c r="D1373" s="28"/>
      <c r="E1373" s="28"/>
      <c r="F1373" s="28"/>
      <c r="G1373" s="28"/>
      <c r="H1373" s="28"/>
      <c r="J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X1373" s="28"/>
    </row>
    <row r="1374" spans="1:24">
      <c r="A1374" s="28"/>
      <c r="B1374" s="28"/>
      <c r="C1374" s="28"/>
      <c r="D1374" s="28"/>
      <c r="E1374" s="28"/>
      <c r="F1374" s="28"/>
      <c r="G1374" s="28"/>
      <c r="H1374" s="28"/>
      <c r="J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X1374" s="28"/>
    </row>
    <row r="1375" spans="1:24">
      <c r="A1375" s="28"/>
      <c r="B1375" s="28"/>
      <c r="C1375" s="28"/>
      <c r="D1375" s="28"/>
      <c r="E1375" s="28"/>
      <c r="F1375" s="28"/>
      <c r="G1375" s="28"/>
      <c r="H1375" s="28"/>
      <c r="J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X1375" s="28"/>
    </row>
    <row r="1376" spans="1:24">
      <c r="A1376" s="28"/>
      <c r="B1376" s="28"/>
      <c r="C1376" s="28"/>
      <c r="D1376" s="28"/>
      <c r="E1376" s="28"/>
      <c r="F1376" s="28"/>
      <c r="G1376" s="28"/>
      <c r="H1376" s="28"/>
      <c r="J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X1376" s="28"/>
    </row>
    <row r="1377" spans="1:24">
      <c r="A1377" s="28"/>
      <c r="B1377" s="28"/>
      <c r="C1377" s="28"/>
      <c r="D1377" s="28"/>
      <c r="E1377" s="28"/>
      <c r="F1377" s="28"/>
      <c r="G1377" s="28"/>
      <c r="H1377" s="28"/>
      <c r="J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X1377" s="28"/>
    </row>
    <row r="1378" spans="1:24">
      <c r="A1378" s="28"/>
      <c r="B1378" s="28"/>
      <c r="C1378" s="28"/>
      <c r="D1378" s="28"/>
      <c r="E1378" s="28"/>
      <c r="F1378" s="28"/>
      <c r="G1378" s="28"/>
      <c r="H1378" s="28"/>
      <c r="J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X1378" s="28"/>
    </row>
    <row r="1379" spans="1:24">
      <c r="A1379" s="28"/>
      <c r="B1379" s="28"/>
      <c r="C1379" s="28"/>
      <c r="D1379" s="28"/>
      <c r="E1379" s="28"/>
      <c r="F1379" s="28"/>
      <c r="G1379" s="28"/>
      <c r="H1379" s="28"/>
      <c r="J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X1379" s="28"/>
    </row>
    <row r="1380" spans="1:24">
      <c r="A1380" s="28"/>
      <c r="B1380" s="28"/>
      <c r="C1380" s="28"/>
      <c r="D1380" s="28"/>
      <c r="E1380" s="28"/>
      <c r="F1380" s="28"/>
      <c r="G1380" s="28"/>
      <c r="H1380" s="28"/>
      <c r="J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X1380" s="28"/>
    </row>
    <row r="1381" spans="1:24">
      <c r="A1381" s="28"/>
      <c r="B1381" s="28"/>
      <c r="C1381" s="28"/>
      <c r="D1381" s="28"/>
      <c r="E1381" s="28"/>
      <c r="F1381" s="28"/>
      <c r="G1381" s="28"/>
      <c r="H1381" s="28"/>
      <c r="J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X1381" s="28"/>
    </row>
    <row r="1382" spans="1:24">
      <c r="A1382" s="28"/>
      <c r="B1382" s="28"/>
      <c r="C1382" s="28"/>
      <c r="D1382" s="28"/>
      <c r="E1382" s="28"/>
      <c r="F1382" s="28"/>
      <c r="G1382" s="28"/>
      <c r="H1382" s="28"/>
      <c r="J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X1382" s="28"/>
    </row>
    <row r="1383" spans="1:24">
      <c r="A1383" s="28"/>
      <c r="B1383" s="28"/>
      <c r="C1383" s="28"/>
      <c r="D1383" s="28"/>
      <c r="E1383" s="28"/>
      <c r="F1383" s="28"/>
      <c r="G1383" s="28"/>
      <c r="H1383" s="28"/>
      <c r="J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X1383" s="28"/>
    </row>
    <row r="1384" spans="1:24">
      <c r="A1384" s="28"/>
      <c r="B1384" s="28"/>
      <c r="C1384" s="28"/>
      <c r="D1384" s="28"/>
      <c r="E1384" s="28"/>
      <c r="F1384" s="28"/>
      <c r="G1384" s="28"/>
      <c r="H1384" s="28"/>
      <c r="J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X1384" s="28"/>
    </row>
    <row r="1385" spans="1:24">
      <c r="A1385" s="28"/>
      <c r="B1385" s="28"/>
      <c r="C1385" s="28"/>
      <c r="D1385" s="28"/>
      <c r="E1385" s="28"/>
      <c r="F1385" s="28"/>
      <c r="G1385" s="28"/>
      <c r="H1385" s="28"/>
      <c r="J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X1385" s="28"/>
    </row>
    <row r="1386" spans="1:24">
      <c r="A1386" s="28"/>
      <c r="B1386" s="28"/>
      <c r="C1386" s="28"/>
      <c r="D1386" s="28"/>
      <c r="E1386" s="28"/>
      <c r="F1386" s="28"/>
      <c r="G1386" s="28"/>
      <c r="H1386" s="28"/>
      <c r="J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X1386" s="28"/>
    </row>
    <row r="1387" spans="1:24">
      <c r="A1387" s="28"/>
      <c r="B1387" s="28"/>
      <c r="C1387" s="28"/>
      <c r="D1387" s="28"/>
      <c r="E1387" s="28"/>
      <c r="F1387" s="28"/>
      <c r="G1387" s="28"/>
      <c r="H1387" s="28"/>
      <c r="J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X1387" s="28"/>
    </row>
    <row r="1388" spans="1:24">
      <c r="A1388" s="28"/>
      <c r="B1388" s="28"/>
      <c r="C1388" s="28"/>
      <c r="D1388" s="28"/>
      <c r="E1388" s="28"/>
      <c r="F1388" s="28"/>
      <c r="G1388" s="28"/>
      <c r="H1388" s="28"/>
      <c r="J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X1388" s="28"/>
    </row>
    <row r="1389" spans="1:24">
      <c r="A1389" s="28"/>
      <c r="B1389" s="28"/>
      <c r="C1389" s="28"/>
      <c r="D1389" s="28"/>
      <c r="E1389" s="28"/>
      <c r="F1389" s="28"/>
      <c r="G1389" s="28"/>
      <c r="H1389" s="28"/>
      <c r="J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X1389" s="28"/>
    </row>
    <row r="1390" spans="1:24">
      <c r="A1390" s="28"/>
      <c r="B1390" s="28"/>
      <c r="C1390" s="28"/>
      <c r="D1390" s="28"/>
      <c r="E1390" s="28"/>
      <c r="F1390" s="28"/>
      <c r="G1390" s="28"/>
      <c r="H1390" s="28"/>
      <c r="J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X1390" s="28"/>
    </row>
    <row r="1391" spans="1:24">
      <c r="A1391" s="28"/>
      <c r="B1391" s="28"/>
      <c r="C1391" s="28"/>
      <c r="D1391" s="28"/>
      <c r="E1391" s="28"/>
      <c r="F1391" s="28"/>
      <c r="G1391" s="28"/>
      <c r="H1391" s="28"/>
      <c r="J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X1391" s="28"/>
    </row>
    <row r="1392" spans="1:24">
      <c r="A1392" s="28"/>
      <c r="B1392" s="28"/>
      <c r="C1392" s="28"/>
      <c r="D1392" s="28"/>
      <c r="E1392" s="28"/>
      <c r="F1392" s="28"/>
      <c r="G1392" s="28"/>
      <c r="H1392" s="28"/>
      <c r="J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X1392" s="28"/>
    </row>
    <row r="1393" spans="1:24">
      <c r="A1393" s="28"/>
      <c r="B1393" s="28"/>
      <c r="C1393" s="28"/>
      <c r="D1393" s="28"/>
      <c r="E1393" s="28"/>
      <c r="F1393" s="28"/>
      <c r="G1393" s="28"/>
      <c r="H1393" s="28"/>
      <c r="J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X1393" s="28"/>
    </row>
    <row r="1394" spans="1:24">
      <c r="A1394" s="28"/>
      <c r="B1394" s="28"/>
      <c r="C1394" s="28"/>
      <c r="D1394" s="28"/>
      <c r="E1394" s="28"/>
      <c r="F1394" s="28"/>
      <c r="G1394" s="28"/>
      <c r="H1394" s="28"/>
      <c r="J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X1394" s="28"/>
    </row>
    <row r="1395" spans="1:24">
      <c r="A1395" s="28"/>
      <c r="B1395" s="28"/>
      <c r="C1395" s="28"/>
      <c r="D1395" s="28"/>
      <c r="E1395" s="28"/>
      <c r="F1395" s="28"/>
      <c r="G1395" s="28"/>
      <c r="H1395" s="28"/>
      <c r="J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X1395" s="28"/>
    </row>
    <row r="1396" spans="1:24">
      <c r="A1396" s="28"/>
      <c r="B1396" s="28"/>
      <c r="C1396" s="28"/>
      <c r="D1396" s="28"/>
      <c r="E1396" s="28"/>
      <c r="F1396" s="28"/>
      <c r="G1396" s="28"/>
      <c r="H1396" s="28"/>
      <c r="J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X1396" s="28"/>
    </row>
    <row r="1397" spans="1:24">
      <c r="A1397" s="28"/>
      <c r="B1397" s="28"/>
      <c r="C1397" s="28"/>
      <c r="D1397" s="28"/>
      <c r="E1397" s="28"/>
      <c r="F1397" s="28"/>
      <c r="G1397" s="28"/>
      <c r="H1397" s="28"/>
      <c r="J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X1397" s="28"/>
    </row>
    <row r="1398" spans="1:24">
      <c r="A1398" s="28"/>
      <c r="B1398" s="28"/>
      <c r="C1398" s="28"/>
      <c r="D1398" s="28"/>
      <c r="E1398" s="28"/>
      <c r="F1398" s="28"/>
      <c r="G1398" s="28"/>
      <c r="H1398" s="28"/>
      <c r="J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X1398" s="28"/>
    </row>
    <row r="1399" spans="1:24">
      <c r="A1399" s="28"/>
      <c r="B1399" s="28"/>
      <c r="C1399" s="28"/>
      <c r="D1399" s="28"/>
      <c r="E1399" s="28"/>
      <c r="F1399" s="28"/>
      <c r="G1399" s="28"/>
      <c r="H1399" s="28"/>
      <c r="J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X1399" s="28"/>
    </row>
    <row r="1400" spans="1:24">
      <c r="A1400" s="28"/>
      <c r="B1400" s="28"/>
      <c r="C1400" s="28"/>
      <c r="D1400" s="28"/>
      <c r="E1400" s="28"/>
      <c r="F1400" s="28"/>
      <c r="G1400" s="28"/>
      <c r="H1400" s="28"/>
      <c r="J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X1400" s="28"/>
    </row>
    <row r="1401" spans="1:24">
      <c r="A1401" s="28"/>
      <c r="B1401" s="28"/>
      <c r="C1401" s="28"/>
      <c r="D1401" s="28"/>
      <c r="E1401" s="28"/>
      <c r="F1401" s="28"/>
      <c r="G1401" s="28"/>
      <c r="H1401" s="28"/>
      <c r="J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X1401" s="28"/>
    </row>
    <row r="1402" spans="1:24">
      <c r="A1402" s="28"/>
      <c r="B1402" s="28"/>
      <c r="C1402" s="28"/>
      <c r="D1402" s="28"/>
      <c r="E1402" s="28"/>
      <c r="F1402" s="28"/>
      <c r="G1402" s="28"/>
      <c r="H1402" s="28"/>
      <c r="J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X1402" s="28"/>
    </row>
    <row r="1403" spans="1:24">
      <c r="A1403" s="28"/>
      <c r="B1403" s="28"/>
      <c r="C1403" s="28"/>
      <c r="D1403" s="28"/>
      <c r="E1403" s="28"/>
      <c r="F1403" s="28"/>
      <c r="G1403" s="28"/>
      <c r="H1403" s="28"/>
      <c r="J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X1403" s="28"/>
    </row>
    <row r="1404" spans="1:24">
      <c r="A1404" s="28"/>
      <c r="B1404" s="28"/>
      <c r="C1404" s="28"/>
      <c r="D1404" s="28"/>
      <c r="E1404" s="28"/>
      <c r="F1404" s="28"/>
      <c r="G1404" s="28"/>
      <c r="H1404" s="28"/>
      <c r="J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X1404" s="28"/>
    </row>
    <row r="1405" spans="1:24">
      <c r="A1405" s="28"/>
      <c r="B1405" s="28"/>
      <c r="C1405" s="28"/>
      <c r="D1405" s="28"/>
      <c r="E1405" s="28"/>
      <c r="F1405" s="28"/>
      <c r="G1405" s="28"/>
      <c r="H1405" s="28"/>
      <c r="J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X1405" s="28"/>
    </row>
    <row r="1406" spans="1:24">
      <c r="A1406" s="28"/>
      <c r="B1406" s="28"/>
      <c r="C1406" s="28"/>
      <c r="D1406" s="28"/>
      <c r="E1406" s="28"/>
      <c r="F1406" s="28"/>
      <c r="G1406" s="28"/>
      <c r="H1406" s="28"/>
      <c r="J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X1406" s="28"/>
    </row>
    <row r="1407" spans="1:24">
      <c r="A1407" s="28"/>
      <c r="B1407" s="28"/>
      <c r="C1407" s="28"/>
      <c r="D1407" s="28"/>
      <c r="E1407" s="28"/>
      <c r="F1407" s="28"/>
      <c r="G1407" s="28"/>
      <c r="H1407" s="28"/>
      <c r="J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X1407" s="28"/>
    </row>
    <row r="1408" spans="1:24">
      <c r="A1408" s="28"/>
      <c r="B1408" s="28"/>
      <c r="C1408" s="28"/>
      <c r="D1408" s="28"/>
      <c r="E1408" s="28"/>
      <c r="F1408" s="28"/>
      <c r="G1408" s="28"/>
      <c r="H1408" s="28"/>
      <c r="J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X1408" s="28"/>
    </row>
    <row r="1409" spans="1:24">
      <c r="A1409" s="28"/>
      <c r="B1409" s="28"/>
      <c r="C1409" s="28"/>
      <c r="D1409" s="28"/>
      <c r="E1409" s="28"/>
      <c r="F1409" s="28"/>
      <c r="G1409" s="28"/>
      <c r="H1409" s="28"/>
      <c r="J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X1409" s="28"/>
    </row>
    <row r="1410" spans="1:24">
      <c r="A1410" s="28"/>
      <c r="B1410" s="28"/>
      <c r="C1410" s="28"/>
      <c r="D1410" s="28"/>
      <c r="E1410" s="28"/>
      <c r="F1410" s="28"/>
      <c r="G1410" s="28"/>
      <c r="H1410" s="28"/>
      <c r="J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X1410" s="28"/>
    </row>
    <row r="1411" spans="1:24">
      <c r="A1411" s="28"/>
      <c r="B1411" s="28"/>
      <c r="C1411" s="28"/>
      <c r="D1411" s="28"/>
      <c r="E1411" s="28"/>
      <c r="F1411" s="28"/>
      <c r="G1411" s="28"/>
      <c r="H1411" s="28"/>
      <c r="J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X1411" s="28"/>
    </row>
    <row r="1412" spans="1:24">
      <c r="A1412" s="28"/>
      <c r="B1412" s="28"/>
      <c r="C1412" s="28"/>
      <c r="D1412" s="28"/>
      <c r="E1412" s="28"/>
      <c r="F1412" s="28"/>
      <c r="G1412" s="28"/>
      <c r="H1412" s="28"/>
      <c r="J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X1412" s="28"/>
    </row>
    <row r="1413" spans="1:24">
      <c r="A1413" s="28"/>
      <c r="B1413" s="28"/>
      <c r="C1413" s="28"/>
      <c r="D1413" s="28"/>
      <c r="E1413" s="28"/>
      <c r="F1413" s="28"/>
      <c r="G1413" s="28"/>
      <c r="H1413" s="28"/>
      <c r="J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X1413" s="28"/>
    </row>
    <row r="1414" spans="1:24">
      <c r="A1414" s="28"/>
      <c r="B1414" s="28"/>
      <c r="C1414" s="28"/>
      <c r="D1414" s="28"/>
      <c r="E1414" s="28"/>
      <c r="F1414" s="28"/>
      <c r="G1414" s="28"/>
      <c r="H1414" s="28"/>
      <c r="J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X1414" s="28"/>
    </row>
    <row r="1415" spans="1:24">
      <c r="A1415" s="28"/>
      <c r="B1415" s="28"/>
      <c r="C1415" s="28"/>
      <c r="D1415" s="28"/>
      <c r="E1415" s="28"/>
      <c r="F1415" s="28"/>
      <c r="G1415" s="28"/>
      <c r="H1415" s="28"/>
      <c r="J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X1415" s="28"/>
    </row>
    <row r="1416" spans="1:24">
      <c r="A1416" s="28"/>
      <c r="B1416" s="28"/>
      <c r="C1416" s="28"/>
      <c r="D1416" s="28"/>
      <c r="E1416" s="28"/>
      <c r="F1416" s="28"/>
      <c r="G1416" s="28"/>
      <c r="H1416" s="28"/>
      <c r="J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X1416" s="28"/>
    </row>
    <row r="1417" spans="1:24">
      <c r="A1417" s="28"/>
      <c r="B1417" s="28"/>
      <c r="C1417" s="28"/>
      <c r="D1417" s="28"/>
      <c r="E1417" s="28"/>
      <c r="F1417" s="28"/>
      <c r="G1417" s="28"/>
      <c r="H1417" s="28"/>
      <c r="J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X1417" s="28"/>
    </row>
    <row r="1418" spans="1:24">
      <c r="A1418" s="28"/>
      <c r="B1418" s="28"/>
      <c r="C1418" s="28"/>
      <c r="D1418" s="28"/>
      <c r="E1418" s="28"/>
      <c r="F1418" s="28"/>
      <c r="G1418" s="28"/>
      <c r="H1418" s="28"/>
      <c r="J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X1418" s="28"/>
    </row>
    <row r="1419" spans="1:24">
      <c r="A1419" s="28"/>
      <c r="B1419" s="28"/>
      <c r="C1419" s="28"/>
      <c r="D1419" s="28"/>
      <c r="E1419" s="28"/>
      <c r="F1419" s="28"/>
      <c r="G1419" s="28"/>
      <c r="H1419" s="28"/>
      <c r="J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X1419" s="28"/>
    </row>
    <row r="1420" spans="1:24">
      <c r="A1420" s="28"/>
      <c r="B1420" s="28"/>
      <c r="C1420" s="28"/>
      <c r="D1420" s="28"/>
      <c r="E1420" s="28"/>
      <c r="F1420" s="28"/>
      <c r="G1420" s="28"/>
      <c r="H1420" s="28"/>
      <c r="J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X1420" s="28"/>
    </row>
    <row r="1421" spans="1:24">
      <c r="A1421" s="28"/>
      <c r="B1421" s="28"/>
      <c r="C1421" s="28"/>
      <c r="D1421" s="28"/>
      <c r="E1421" s="28"/>
      <c r="F1421" s="28"/>
      <c r="G1421" s="28"/>
      <c r="H1421" s="28"/>
      <c r="J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X1421" s="28"/>
    </row>
    <row r="1422" spans="1:24">
      <c r="A1422" s="28"/>
      <c r="B1422" s="28"/>
      <c r="C1422" s="28"/>
      <c r="D1422" s="28"/>
      <c r="E1422" s="28"/>
      <c r="F1422" s="28"/>
      <c r="G1422" s="28"/>
      <c r="H1422" s="28"/>
      <c r="J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X1422" s="28"/>
    </row>
    <row r="1423" spans="1:24">
      <c r="A1423" s="28"/>
      <c r="B1423" s="28"/>
      <c r="C1423" s="28"/>
      <c r="D1423" s="28"/>
      <c r="E1423" s="28"/>
      <c r="F1423" s="28"/>
      <c r="G1423" s="28"/>
      <c r="H1423" s="28"/>
      <c r="J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X1423" s="28"/>
    </row>
    <row r="1424" spans="1:24">
      <c r="A1424" s="28"/>
      <c r="B1424" s="28"/>
      <c r="C1424" s="28"/>
      <c r="D1424" s="28"/>
      <c r="E1424" s="28"/>
      <c r="F1424" s="28"/>
      <c r="G1424" s="28"/>
      <c r="H1424" s="28"/>
      <c r="J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X1424" s="28"/>
    </row>
    <row r="1425" spans="1:24">
      <c r="A1425" s="28"/>
      <c r="B1425" s="28"/>
      <c r="C1425" s="28"/>
      <c r="D1425" s="28"/>
      <c r="E1425" s="28"/>
      <c r="F1425" s="28"/>
      <c r="G1425" s="28"/>
      <c r="H1425" s="28"/>
      <c r="J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X1425" s="28"/>
    </row>
    <row r="1426" spans="1:24">
      <c r="A1426" s="28"/>
      <c r="B1426" s="28"/>
      <c r="C1426" s="28"/>
      <c r="D1426" s="28"/>
      <c r="E1426" s="28"/>
      <c r="F1426" s="28"/>
      <c r="G1426" s="28"/>
      <c r="H1426" s="28"/>
      <c r="J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X1426" s="28"/>
    </row>
    <row r="1427" spans="1:24">
      <c r="A1427" s="28"/>
      <c r="B1427" s="28"/>
      <c r="C1427" s="28"/>
      <c r="D1427" s="28"/>
      <c r="E1427" s="28"/>
      <c r="F1427" s="28"/>
      <c r="G1427" s="28"/>
      <c r="H1427" s="28"/>
      <c r="J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X1427" s="28"/>
    </row>
    <row r="1428" spans="1:24">
      <c r="A1428" s="28"/>
      <c r="B1428" s="28"/>
      <c r="C1428" s="28"/>
      <c r="D1428" s="28"/>
      <c r="E1428" s="28"/>
      <c r="F1428" s="28"/>
      <c r="G1428" s="28"/>
      <c r="H1428" s="28"/>
      <c r="J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X1428" s="28"/>
    </row>
    <row r="1429" spans="1:24">
      <c r="A1429" s="28"/>
      <c r="B1429" s="28"/>
      <c r="C1429" s="28"/>
      <c r="D1429" s="28"/>
      <c r="E1429" s="28"/>
      <c r="F1429" s="28"/>
      <c r="G1429" s="28"/>
      <c r="H1429" s="28"/>
      <c r="J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X1429" s="28"/>
    </row>
    <row r="1430" spans="1:24">
      <c r="A1430" s="28"/>
      <c r="B1430" s="28"/>
      <c r="C1430" s="28"/>
      <c r="D1430" s="28"/>
      <c r="E1430" s="28"/>
      <c r="F1430" s="28"/>
      <c r="G1430" s="28"/>
      <c r="H1430" s="28"/>
      <c r="J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X1430" s="28"/>
    </row>
    <row r="1431" spans="1:24">
      <c r="A1431" s="28"/>
      <c r="B1431" s="28"/>
      <c r="C1431" s="28"/>
      <c r="D1431" s="28"/>
      <c r="E1431" s="28"/>
      <c r="F1431" s="28"/>
      <c r="G1431" s="28"/>
      <c r="H1431" s="28"/>
      <c r="J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X1431" s="28"/>
    </row>
    <row r="1432" spans="1:24">
      <c r="A1432" s="28"/>
      <c r="B1432" s="28"/>
      <c r="C1432" s="28"/>
      <c r="D1432" s="28"/>
      <c r="E1432" s="28"/>
      <c r="F1432" s="28"/>
      <c r="G1432" s="28"/>
      <c r="H1432" s="28"/>
      <c r="J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X1432" s="28"/>
    </row>
    <row r="1433" spans="1:24">
      <c r="A1433" s="28"/>
      <c r="B1433" s="28"/>
      <c r="C1433" s="28"/>
      <c r="D1433" s="28"/>
      <c r="E1433" s="28"/>
      <c r="F1433" s="28"/>
      <c r="G1433" s="28"/>
      <c r="H1433" s="28"/>
      <c r="J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X1433" s="28"/>
    </row>
    <row r="1434" spans="1:24">
      <c r="A1434" s="28"/>
      <c r="B1434" s="28"/>
      <c r="C1434" s="28"/>
      <c r="D1434" s="28"/>
      <c r="E1434" s="28"/>
      <c r="F1434" s="28"/>
      <c r="G1434" s="28"/>
      <c r="H1434" s="28"/>
      <c r="J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X1434" s="28"/>
    </row>
    <row r="1435" spans="1:24">
      <c r="A1435" s="28"/>
      <c r="B1435" s="28"/>
      <c r="C1435" s="28"/>
      <c r="D1435" s="28"/>
      <c r="E1435" s="28"/>
      <c r="F1435" s="28"/>
      <c r="G1435" s="28"/>
      <c r="H1435" s="28"/>
      <c r="J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X1435" s="28"/>
    </row>
    <row r="1436" spans="1:24">
      <c r="A1436" s="28"/>
      <c r="B1436" s="28"/>
      <c r="C1436" s="28"/>
      <c r="D1436" s="28"/>
      <c r="E1436" s="28"/>
      <c r="F1436" s="28"/>
      <c r="G1436" s="28"/>
      <c r="H1436" s="28"/>
      <c r="J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X1436" s="28"/>
    </row>
    <row r="1437" spans="1:24">
      <c r="A1437" s="28"/>
      <c r="B1437" s="28"/>
      <c r="C1437" s="28"/>
      <c r="D1437" s="28"/>
      <c r="E1437" s="28"/>
      <c r="F1437" s="28"/>
      <c r="G1437" s="28"/>
      <c r="H1437" s="28"/>
      <c r="J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X1437" s="28"/>
    </row>
    <row r="1438" spans="1:24">
      <c r="A1438" s="28"/>
      <c r="B1438" s="28"/>
      <c r="C1438" s="28"/>
      <c r="D1438" s="28"/>
      <c r="E1438" s="28"/>
      <c r="F1438" s="28"/>
      <c r="G1438" s="28"/>
      <c r="H1438" s="28"/>
      <c r="J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X1438" s="28"/>
    </row>
    <row r="1439" spans="1:24">
      <c r="A1439" s="28"/>
      <c r="B1439" s="28"/>
      <c r="C1439" s="28"/>
      <c r="D1439" s="28"/>
      <c r="E1439" s="28"/>
      <c r="F1439" s="28"/>
      <c r="G1439" s="28"/>
      <c r="H1439" s="28"/>
      <c r="J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X1439" s="28"/>
    </row>
    <row r="1440" spans="1:24">
      <c r="A1440" s="28"/>
      <c r="B1440" s="28"/>
      <c r="C1440" s="28"/>
      <c r="D1440" s="28"/>
      <c r="E1440" s="28"/>
      <c r="F1440" s="28"/>
      <c r="G1440" s="28"/>
      <c r="H1440" s="28"/>
      <c r="J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X1440" s="28"/>
    </row>
    <row r="1441" spans="1:24">
      <c r="A1441" s="28"/>
      <c r="B1441" s="28"/>
      <c r="C1441" s="28"/>
      <c r="D1441" s="28"/>
      <c r="E1441" s="28"/>
      <c r="F1441" s="28"/>
      <c r="G1441" s="28"/>
      <c r="H1441" s="28"/>
      <c r="J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X1441" s="28"/>
    </row>
    <row r="1442" spans="1:24">
      <c r="A1442" s="28"/>
      <c r="B1442" s="28"/>
      <c r="C1442" s="28"/>
      <c r="D1442" s="28"/>
      <c r="E1442" s="28"/>
      <c r="F1442" s="28"/>
      <c r="G1442" s="28"/>
      <c r="H1442" s="28"/>
      <c r="J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X1442" s="28"/>
    </row>
    <row r="1443" spans="1:24">
      <c r="A1443" s="28"/>
      <c r="B1443" s="28"/>
      <c r="C1443" s="28"/>
      <c r="D1443" s="28"/>
      <c r="E1443" s="28"/>
      <c r="F1443" s="28"/>
      <c r="G1443" s="28"/>
      <c r="H1443" s="28"/>
      <c r="J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X1443" s="28"/>
    </row>
    <row r="1444" spans="1:24">
      <c r="A1444" s="28"/>
      <c r="B1444" s="28"/>
      <c r="C1444" s="28"/>
      <c r="D1444" s="28"/>
      <c r="E1444" s="28"/>
      <c r="F1444" s="28"/>
      <c r="G1444" s="28"/>
      <c r="H1444" s="28"/>
      <c r="J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X1444" s="28"/>
    </row>
    <row r="1445" spans="1:24">
      <c r="A1445" s="28"/>
      <c r="B1445" s="28"/>
      <c r="C1445" s="28"/>
      <c r="D1445" s="28"/>
      <c r="E1445" s="28"/>
      <c r="F1445" s="28"/>
      <c r="G1445" s="28"/>
      <c r="H1445" s="28"/>
      <c r="J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X1445" s="28"/>
    </row>
    <row r="1446" spans="1:24">
      <c r="A1446" s="28"/>
      <c r="B1446" s="28"/>
      <c r="C1446" s="28"/>
      <c r="D1446" s="28"/>
      <c r="E1446" s="28"/>
      <c r="F1446" s="28"/>
      <c r="G1446" s="28"/>
      <c r="H1446" s="28"/>
      <c r="J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X1446" s="28"/>
    </row>
    <row r="1447" spans="1:24">
      <c r="A1447" s="28"/>
      <c r="B1447" s="28"/>
      <c r="C1447" s="28"/>
      <c r="D1447" s="28"/>
      <c r="E1447" s="28"/>
      <c r="F1447" s="28"/>
      <c r="G1447" s="28"/>
      <c r="H1447" s="28"/>
      <c r="J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X1447" s="28"/>
    </row>
    <row r="1448" spans="1:24">
      <c r="A1448" s="28"/>
      <c r="B1448" s="28"/>
      <c r="C1448" s="28"/>
      <c r="D1448" s="28"/>
      <c r="E1448" s="28"/>
      <c r="F1448" s="28"/>
      <c r="G1448" s="28"/>
      <c r="H1448" s="28"/>
      <c r="J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X1448" s="28"/>
    </row>
    <row r="1449" spans="1:24">
      <c r="A1449" s="28"/>
      <c r="B1449" s="28"/>
      <c r="C1449" s="28"/>
      <c r="D1449" s="28"/>
      <c r="E1449" s="28"/>
      <c r="F1449" s="28"/>
      <c r="G1449" s="28"/>
      <c r="H1449" s="28"/>
      <c r="J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X1449" s="28"/>
    </row>
    <row r="1450" spans="1:24">
      <c r="A1450" s="28"/>
      <c r="B1450" s="28"/>
      <c r="C1450" s="28"/>
      <c r="D1450" s="28"/>
      <c r="E1450" s="28"/>
      <c r="F1450" s="28"/>
      <c r="G1450" s="28"/>
      <c r="H1450" s="28"/>
      <c r="J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X1450" s="28"/>
    </row>
    <row r="1451" spans="1:24">
      <c r="A1451" s="28"/>
      <c r="B1451" s="28"/>
      <c r="C1451" s="28"/>
      <c r="D1451" s="28"/>
      <c r="E1451" s="28"/>
      <c r="F1451" s="28"/>
      <c r="G1451" s="28"/>
      <c r="H1451" s="28"/>
      <c r="J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X1451" s="28"/>
    </row>
    <row r="1452" spans="1:24">
      <c r="A1452" s="28"/>
      <c r="B1452" s="28"/>
      <c r="C1452" s="28"/>
      <c r="D1452" s="28"/>
      <c r="E1452" s="28"/>
      <c r="F1452" s="28"/>
      <c r="G1452" s="28"/>
      <c r="H1452" s="28"/>
      <c r="J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X1452" s="28"/>
    </row>
    <row r="1453" spans="1:24">
      <c r="A1453" s="28"/>
      <c r="B1453" s="28"/>
      <c r="C1453" s="28"/>
      <c r="D1453" s="28"/>
      <c r="E1453" s="28"/>
      <c r="F1453" s="28"/>
      <c r="G1453" s="28"/>
      <c r="H1453" s="28"/>
      <c r="J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X1453" s="28"/>
    </row>
    <row r="1454" spans="1:24">
      <c r="A1454" s="28"/>
      <c r="B1454" s="28"/>
      <c r="C1454" s="28"/>
      <c r="D1454" s="28"/>
      <c r="E1454" s="28"/>
      <c r="F1454" s="28"/>
      <c r="G1454" s="28"/>
      <c r="H1454" s="28"/>
      <c r="J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X1454" s="28"/>
    </row>
    <row r="1455" spans="1:24">
      <c r="A1455" s="28"/>
      <c r="B1455" s="28"/>
      <c r="C1455" s="28"/>
      <c r="D1455" s="28"/>
      <c r="E1455" s="28"/>
      <c r="F1455" s="28"/>
      <c r="G1455" s="28"/>
      <c r="H1455" s="28"/>
      <c r="J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X1455" s="28"/>
    </row>
    <row r="1456" spans="1:24">
      <c r="A1456" s="28"/>
      <c r="B1456" s="28"/>
      <c r="C1456" s="28"/>
      <c r="D1456" s="28"/>
      <c r="E1456" s="28"/>
      <c r="F1456" s="28"/>
      <c r="G1456" s="28"/>
      <c r="H1456" s="28"/>
      <c r="J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X1456" s="28"/>
    </row>
    <row r="1457" spans="1:24">
      <c r="A1457" s="28"/>
      <c r="B1457" s="28"/>
      <c r="C1457" s="28"/>
      <c r="D1457" s="28"/>
      <c r="E1457" s="28"/>
      <c r="F1457" s="28"/>
      <c r="G1457" s="28"/>
      <c r="H1457" s="28"/>
      <c r="J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X1457" s="28"/>
    </row>
    <row r="1458" spans="1:24">
      <c r="A1458" s="28"/>
      <c r="B1458" s="28"/>
      <c r="C1458" s="28"/>
      <c r="D1458" s="28"/>
      <c r="E1458" s="28"/>
      <c r="F1458" s="28"/>
      <c r="G1458" s="28"/>
      <c r="H1458" s="28"/>
      <c r="J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X1458" s="28"/>
    </row>
    <row r="1459" spans="1:24">
      <c r="A1459" s="28"/>
      <c r="B1459" s="28"/>
      <c r="C1459" s="28"/>
      <c r="D1459" s="28"/>
      <c r="E1459" s="28"/>
      <c r="F1459" s="28"/>
      <c r="G1459" s="28"/>
      <c r="H1459" s="28"/>
      <c r="J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X1459" s="28"/>
    </row>
    <row r="1460" spans="1:24">
      <c r="A1460" s="28"/>
      <c r="B1460" s="28"/>
      <c r="C1460" s="28"/>
      <c r="D1460" s="28"/>
      <c r="E1460" s="28"/>
      <c r="F1460" s="28"/>
      <c r="G1460" s="28"/>
      <c r="H1460" s="28"/>
      <c r="J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X1460" s="28"/>
    </row>
    <row r="1461" spans="1:24">
      <c r="A1461" s="28"/>
      <c r="B1461" s="28"/>
      <c r="C1461" s="28"/>
      <c r="D1461" s="28"/>
      <c r="E1461" s="28"/>
      <c r="F1461" s="28"/>
      <c r="G1461" s="28"/>
      <c r="H1461" s="28"/>
      <c r="J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X1461" s="28"/>
    </row>
    <row r="1462" spans="1:24">
      <c r="A1462" s="28"/>
      <c r="B1462" s="28"/>
      <c r="C1462" s="28"/>
      <c r="D1462" s="28"/>
      <c r="E1462" s="28"/>
      <c r="F1462" s="28"/>
      <c r="G1462" s="28"/>
      <c r="H1462" s="28"/>
      <c r="J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X1462" s="28"/>
    </row>
    <row r="1463" spans="1:24">
      <c r="A1463" s="28"/>
      <c r="B1463" s="28"/>
      <c r="C1463" s="28"/>
      <c r="D1463" s="28"/>
      <c r="E1463" s="28"/>
      <c r="F1463" s="28"/>
      <c r="G1463" s="28"/>
      <c r="H1463" s="28"/>
      <c r="J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X1463" s="28"/>
    </row>
    <row r="1464" spans="1:24">
      <c r="A1464" s="28"/>
      <c r="B1464" s="28"/>
      <c r="C1464" s="28"/>
      <c r="D1464" s="28"/>
      <c r="E1464" s="28"/>
      <c r="F1464" s="28"/>
      <c r="G1464" s="28"/>
      <c r="H1464" s="28"/>
      <c r="J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X1464" s="28"/>
    </row>
    <row r="1465" spans="1:24">
      <c r="A1465" s="28"/>
      <c r="B1465" s="28"/>
      <c r="C1465" s="28"/>
      <c r="D1465" s="28"/>
      <c r="E1465" s="28"/>
      <c r="F1465" s="28"/>
      <c r="G1465" s="28"/>
      <c r="H1465" s="28"/>
      <c r="J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X1465" s="28"/>
    </row>
    <row r="1466" spans="1:24">
      <c r="A1466" s="28"/>
      <c r="B1466" s="28"/>
      <c r="C1466" s="28"/>
      <c r="D1466" s="28"/>
      <c r="E1466" s="28"/>
      <c r="F1466" s="28"/>
      <c r="G1466" s="28"/>
      <c r="H1466" s="28"/>
      <c r="J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X1466" s="28"/>
    </row>
    <row r="1467" spans="1:24">
      <c r="A1467" s="28"/>
      <c r="B1467" s="28"/>
      <c r="C1467" s="28"/>
      <c r="D1467" s="28"/>
      <c r="E1467" s="28"/>
      <c r="F1467" s="28"/>
      <c r="G1467" s="28"/>
      <c r="H1467" s="28"/>
      <c r="J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X1467" s="28"/>
    </row>
    <row r="1468" spans="1:24">
      <c r="A1468" s="28"/>
      <c r="B1468" s="28"/>
      <c r="C1468" s="28"/>
      <c r="D1468" s="28"/>
      <c r="E1468" s="28"/>
      <c r="F1468" s="28"/>
      <c r="G1468" s="28"/>
      <c r="H1468" s="28"/>
      <c r="J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X1468" s="28"/>
    </row>
    <row r="1469" spans="1:24">
      <c r="A1469" s="28"/>
      <c r="B1469" s="28"/>
      <c r="C1469" s="28"/>
      <c r="D1469" s="28"/>
      <c r="E1469" s="28"/>
      <c r="F1469" s="28"/>
      <c r="G1469" s="28"/>
      <c r="H1469" s="28"/>
      <c r="J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X1469" s="28"/>
    </row>
    <row r="1470" spans="1:24">
      <c r="A1470" s="28"/>
      <c r="B1470" s="28"/>
      <c r="C1470" s="28"/>
      <c r="D1470" s="28"/>
      <c r="E1470" s="28"/>
      <c r="F1470" s="28"/>
      <c r="G1470" s="28"/>
      <c r="H1470" s="28"/>
      <c r="J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X1470" s="28"/>
    </row>
    <row r="1471" spans="1:24">
      <c r="A1471" s="28"/>
      <c r="B1471" s="28"/>
      <c r="C1471" s="28"/>
      <c r="D1471" s="28"/>
      <c r="E1471" s="28"/>
      <c r="F1471" s="28"/>
      <c r="G1471" s="28"/>
      <c r="H1471" s="28"/>
      <c r="J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X1471" s="28"/>
    </row>
    <row r="1472" spans="1:24">
      <c r="A1472" s="28"/>
      <c r="B1472" s="28"/>
      <c r="C1472" s="28"/>
      <c r="D1472" s="28"/>
      <c r="E1472" s="28"/>
      <c r="F1472" s="28"/>
      <c r="G1472" s="28"/>
      <c r="H1472" s="28"/>
      <c r="J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X1472" s="28"/>
    </row>
    <row r="1473" spans="1:24">
      <c r="A1473" s="28"/>
      <c r="B1473" s="28"/>
      <c r="C1473" s="28"/>
      <c r="D1473" s="28"/>
      <c r="E1473" s="28"/>
      <c r="F1473" s="28"/>
      <c r="G1473" s="28"/>
      <c r="H1473" s="28"/>
      <c r="J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X1473" s="28"/>
    </row>
    <row r="1474" spans="1:24">
      <c r="A1474" s="28"/>
      <c r="B1474" s="28"/>
      <c r="C1474" s="28"/>
      <c r="D1474" s="28"/>
      <c r="E1474" s="28"/>
      <c r="F1474" s="28"/>
      <c r="G1474" s="28"/>
      <c r="H1474" s="28"/>
      <c r="J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X1474" s="28"/>
    </row>
    <row r="1475" spans="1:24">
      <c r="A1475" s="28"/>
      <c r="B1475" s="28"/>
      <c r="C1475" s="28"/>
      <c r="D1475" s="28"/>
      <c r="E1475" s="28"/>
      <c r="F1475" s="28"/>
      <c r="G1475" s="28"/>
      <c r="H1475" s="28"/>
      <c r="J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X1475" s="28"/>
    </row>
    <row r="1476" spans="1:24">
      <c r="A1476" s="28"/>
      <c r="B1476" s="28"/>
      <c r="C1476" s="28"/>
      <c r="D1476" s="28"/>
      <c r="E1476" s="28"/>
      <c r="F1476" s="28"/>
      <c r="G1476" s="28"/>
      <c r="H1476" s="28"/>
      <c r="J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X1476" s="28"/>
    </row>
    <row r="1477" spans="1:24">
      <c r="A1477" s="28"/>
      <c r="B1477" s="28"/>
      <c r="C1477" s="28"/>
      <c r="D1477" s="28"/>
      <c r="E1477" s="28"/>
      <c r="F1477" s="28"/>
      <c r="G1477" s="28"/>
      <c r="H1477" s="28"/>
      <c r="J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X1477" s="28"/>
    </row>
    <row r="1478" spans="1:24">
      <c r="A1478" s="28"/>
      <c r="B1478" s="28"/>
      <c r="C1478" s="28"/>
      <c r="D1478" s="28"/>
      <c r="E1478" s="28"/>
      <c r="F1478" s="28"/>
      <c r="G1478" s="28"/>
      <c r="H1478" s="28"/>
      <c r="J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X1478" s="28"/>
    </row>
    <row r="1479" spans="1:24">
      <c r="A1479" s="28"/>
      <c r="B1479" s="28"/>
      <c r="C1479" s="28"/>
      <c r="D1479" s="28"/>
      <c r="E1479" s="28"/>
      <c r="F1479" s="28"/>
      <c r="G1479" s="28"/>
      <c r="H1479" s="28"/>
      <c r="J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X1479" s="28"/>
    </row>
    <row r="1480" spans="1:24">
      <c r="A1480" s="28"/>
      <c r="B1480" s="28"/>
      <c r="C1480" s="28"/>
      <c r="D1480" s="28"/>
      <c r="E1480" s="28"/>
      <c r="F1480" s="28"/>
      <c r="G1480" s="28"/>
      <c r="H1480" s="28"/>
      <c r="J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X1480" s="28"/>
    </row>
    <row r="1481" spans="1:24">
      <c r="A1481" s="28"/>
      <c r="B1481" s="28"/>
      <c r="C1481" s="28"/>
      <c r="D1481" s="28"/>
      <c r="E1481" s="28"/>
      <c r="F1481" s="28"/>
      <c r="G1481" s="28"/>
      <c r="H1481" s="28"/>
      <c r="J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X1481" s="28"/>
    </row>
    <row r="1482" spans="1:24">
      <c r="A1482" s="28"/>
      <c r="B1482" s="28"/>
      <c r="C1482" s="28"/>
      <c r="D1482" s="28"/>
      <c r="E1482" s="28"/>
      <c r="F1482" s="28"/>
      <c r="G1482" s="28"/>
      <c r="H1482" s="28"/>
      <c r="J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X1482" s="28"/>
    </row>
    <row r="1483" spans="1:24">
      <c r="A1483" s="28"/>
      <c r="B1483" s="28"/>
      <c r="C1483" s="28"/>
      <c r="D1483" s="28"/>
      <c r="E1483" s="28"/>
      <c r="F1483" s="28"/>
      <c r="G1483" s="28"/>
      <c r="H1483" s="28"/>
      <c r="J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X1483" s="28"/>
    </row>
    <row r="1484" spans="1:24">
      <c r="A1484" s="28"/>
      <c r="B1484" s="28"/>
      <c r="C1484" s="28"/>
      <c r="D1484" s="28"/>
      <c r="E1484" s="28"/>
      <c r="F1484" s="28"/>
      <c r="G1484" s="28"/>
      <c r="H1484" s="28"/>
      <c r="J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X1484" s="28"/>
    </row>
    <row r="1485" spans="1:24">
      <c r="A1485" s="28"/>
      <c r="B1485" s="28"/>
      <c r="C1485" s="28"/>
      <c r="D1485" s="28"/>
      <c r="E1485" s="28"/>
      <c r="F1485" s="28"/>
      <c r="G1485" s="28"/>
      <c r="H1485" s="28"/>
      <c r="J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X1485" s="28"/>
    </row>
    <row r="1486" spans="1:24">
      <c r="A1486" s="28"/>
      <c r="B1486" s="28"/>
      <c r="C1486" s="28"/>
      <c r="D1486" s="28"/>
      <c r="E1486" s="28"/>
      <c r="F1486" s="28"/>
      <c r="G1486" s="28"/>
      <c r="H1486" s="28"/>
      <c r="J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X1486" s="28"/>
    </row>
    <row r="1487" spans="1:24">
      <c r="A1487" s="28"/>
      <c r="B1487" s="28"/>
      <c r="C1487" s="28"/>
      <c r="D1487" s="28"/>
      <c r="E1487" s="28"/>
      <c r="F1487" s="28"/>
      <c r="G1487" s="28"/>
      <c r="H1487" s="28"/>
      <c r="J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X1487" s="28"/>
    </row>
    <row r="1488" spans="1:24">
      <c r="A1488" s="28"/>
      <c r="B1488" s="28"/>
      <c r="C1488" s="28"/>
      <c r="D1488" s="28"/>
      <c r="E1488" s="28"/>
      <c r="F1488" s="28"/>
      <c r="G1488" s="28"/>
      <c r="H1488" s="28"/>
      <c r="J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X1488" s="28"/>
    </row>
    <row r="1489" spans="1:24">
      <c r="A1489" s="28"/>
      <c r="B1489" s="28"/>
      <c r="C1489" s="28"/>
      <c r="D1489" s="28"/>
      <c r="E1489" s="28"/>
      <c r="F1489" s="28"/>
      <c r="G1489" s="28"/>
      <c r="H1489" s="28"/>
      <c r="J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X1489" s="28"/>
    </row>
    <row r="1490" spans="1:24">
      <c r="A1490" s="28"/>
      <c r="B1490" s="28"/>
      <c r="C1490" s="28"/>
      <c r="D1490" s="28"/>
      <c r="E1490" s="28"/>
      <c r="F1490" s="28"/>
      <c r="G1490" s="28"/>
      <c r="H1490" s="28"/>
      <c r="J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X1490" s="28"/>
    </row>
    <row r="1491" spans="1:24">
      <c r="A1491" s="28"/>
      <c r="B1491" s="28"/>
      <c r="C1491" s="28"/>
      <c r="D1491" s="28"/>
      <c r="E1491" s="28"/>
      <c r="F1491" s="28"/>
      <c r="G1491" s="28"/>
      <c r="H1491" s="28"/>
      <c r="J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X1491" s="28"/>
    </row>
    <row r="1492" spans="1:24">
      <c r="A1492" s="28"/>
      <c r="B1492" s="28"/>
      <c r="C1492" s="28"/>
      <c r="D1492" s="28"/>
      <c r="E1492" s="28"/>
      <c r="F1492" s="28"/>
      <c r="G1492" s="28"/>
      <c r="H1492" s="28"/>
      <c r="J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X1492" s="28"/>
    </row>
    <row r="1493" spans="1:24">
      <c r="A1493" s="28"/>
      <c r="B1493" s="28"/>
      <c r="C1493" s="28"/>
      <c r="D1493" s="28"/>
      <c r="E1493" s="28"/>
      <c r="F1493" s="28"/>
      <c r="G1493" s="28"/>
      <c r="H1493" s="28"/>
      <c r="J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X1493" s="28"/>
    </row>
    <row r="1494" spans="1:24">
      <c r="A1494" s="28"/>
      <c r="B1494" s="28"/>
      <c r="C1494" s="28"/>
      <c r="D1494" s="28"/>
      <c r="E1494" s="28"/>
      <c r="F1494" s="28"/>
      <c r="G1494" s="28"/>
      <c r="H1494" s="28"/>
      <c r="J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X1494" s="28"/>
    </row>
    <row r="1495" spans="1:24">
      <c r="A1495" s="28"/>
      <c r="B1495" s="28"/>
      <c r="C1495" s="28"/>
      <c r="D1495" s="28"/>
      <c r="E1495" s="28"/>
      <c r="F1495" s="28"/>
      <c r="G1495" s="28"/>
      <c r="H1495" s="28"/>
      <c r="J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X1495" s="28"/>
    </row>
    <row r="1496" spans="1:24">
      <c r="A1496" s="28"/>
      <c r="B1496" s="28"/>
      <c r="C1496" s="28"/>
      <c r="D1496" s="28"/>
      <c r="E1496" s="28"/>
      <c r="F1496" s="28"/>
      <c r="G1496" s="28"/>
      <c r="H1496" s="28"/>
      <c r="J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X1496" s="28"/>
    </row>
    <row r="1497" spans="1:24">
      <c r="A1497" s="28"/>
      <c r="B1497" s="28"/>
      <c r="C1497" s="28"/>
      <c r="D1497" s="28"/>
      <c r="E1497" s="28"/>
      <c r="F1497" s="28"/>
      <c r="G1497" s="28"/>
      <c r="H1497" s="28"/>
      <c r="J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X1497" s="28"/>
    </row>
    <row r="1498" spans="1:24">
      <c r="A1498" s="28"/>
      <c r="B1498" s="28"/>
      <c r="C1498" s="28"/>
      <c r="D1498" s="28"/>
      <c r="E1498" s="28"/>
      <c r="F1498" s="28"/>
      <c r="G1498" s="28"/>
      <c r="H1498" s="28"/>
      <c r="J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X1498" s="28"/>
    </row>
    <row r="1499" spans="1:24">
      <c r="A1499" s="28"/>
      <c r="B1499" s="28"/>
      <c r="C1499" s="28"/>
      <c r="D1499" s="28"/>
      <c r="E1499" s="28"/>
      <c r="F1499" s="28"/>
      <c r="G1499" s="28"/>
      <c r="H1499" s="28"/>
      <c r="J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X1499" s="28"/>
    </row>
    <row r="1500" spans="1:24">
      <c r="A1500" s="28"/>
      <c r="B1500" s="28"/>
      <c r="C1500" s="28"/>
      <c r="D1500" s="28"/>
      <c r="E1500" s="28"/>
      <c r="F1500" s="28"/>
      <c r="G1500" s="28"/>
      <c r="H1500" s="28"/>
      <c r="J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X1500" s="28"/>
    </row>
    <row r="1501" spans="1:24">
      <c r="A1501" s="28"/>
      <c r="B1501" s="28"/>
      <c r="C1501" s="28"/>
      <c r="D1501" s="28"/>
      <c r="E1501" s="28"/>
      <c r="F1501" s="28"/>
      <c r="G1501" s="28"/>
      <c r="H1501" s="28"/>
      <c r="J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X1501" s="28"/>
    </row>
    <row r="1502" spans="1:24">
      <c r="A1502" s="28"/>
      <c r="B1502" s="28"/>
      <c r="C1502" s="28"/>
      <c r="D1502" s="28"/>
      <c r="E1502" s="28"/>
      <c r="F1502" s="28"/>
      <c r="G1502" s="28"/>
      <c r="H1502" s="28"/>
      <c r="J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X1502" s="28"/>
    </row>
    <row r="1503" spans="1:24">
      <c r="A1503" s="28"/>
      <c r="B1503" s="28"/>
      <c r="C1503" s="28"/>
      <c r="D1503" s="28"/>
      <c r="E1503" s="28"/>
      <c r="F1503" s="28"/>
      <c r="G1503" s="28"/>
      <c r="H1503" s="28"/>
      <c r="J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X1503" s="28"/>
    </row>
    <row r="1504" spans="1:24">
      <c r="A1504" s="28"/>
      <c r="B1504" s="28"/>
      <c r="C1504" s="28"/>
      <c r="D1504" s="28"/>
      <c r="E1504" s="28"/>
      <c r="F1504" s="28"/>
      <c r="G1504" s="28"/>
      <c r="H1504" s="28"/>
      <c r="J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X1504" s="28"/>
    </row>
    <row r="1505" spans="1:24">
      <c r="A1505" s="28"/>
      <c r="B1505" s="28"/>
      <c r="C1505" s="28"/>
      <c r="D1505" s="28"/>
      <c r="E1505" s="28"/>
      <c r="F1505" s="28"/>
      <c r="G1505" s="28"/>
      <c r="H1505" s="28"/>
      <c r="J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X1505" s="28"/>
    </row>
    <row r="1506" spans="1:24">
      <c r="A1506" s="28"/>
      <c r="B1506" s="28"/>
      <c r="C1506" s="28"/>
      <c r="D1506" s="28"/>
      <c r="E1506" s="28"/>
      <c r="F1506" s="28"/>
      <c r="G1506" s="28"/>
      <c r="H1506" s="28"/>
      <c r="J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X1506" s="28"/>
    </row>
    <row r="1507" spans="1:24">
      <c r="A1507" s="28"/>
      <c r="B1507" s="28"/>
      <c r="C1507" s="28"/>
      <c r="D1507" s="28"/>
      <c r="E1507" s="28"/>
      <c r="F1507" s="28"/>
      <c r="G1507" s="28"/>
      <c r="H1507" s="28"/>
      <c r="J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X1507" s="28"/>
    </row>
    <row r="1508" spans="1:24">
      <c r="A1508" s="28"/>
      <c r="B1508" s="28"/>
      <c r="C1508" s="28"/>
      <c r="D1508" s="28"/>
      <c r="E1508" s="28"/>
      <c r="F1508" s="28"/>
      <c r="G1508" s="28"/>
      <c r="H1508" s="28"/>
      <c r="J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X1508" s="28"/>
    </row>
    <row r="1509" spans="1:24">
      <c r="A1509" s="28"/>
      <c r="B1509" s="28"/>
      <c r="C1509" s="28"/>
      <c r="D1509" s="28"/>
      <c r="E1509" s="28"/>
      <c r="F1509" s="28"/>
      <c r="G1509" s="28"/>
      <c r="H1509" s="28"/>
      <c r="J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X1509" s="28"/>
    </row>
    <row r="1510" spans="1:24">
      <c r="A1510" s="28"/>
      <c r="B1510" s="28"/>
      <c r="C1510" s="28"/>
      <c r="D1510" s="28"/>
      <c r="E1510" s="28"/>
      <c r="F1510" s="28"/>
      <c r="G1510" s="28"/>
      <c r="H1510" s="28"/>
      <c r="J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X1510" s="28"/>
    </row>
    <row r="1511" spans="1:24">
      <c r="A1511" s="28"/>
      <c r="B1511" s="28"/>
      <c r="C1511" s="28"/>
      <c r="D1511" s="28"/>
      <c r="E1511" s="28"/>
      <c r="F1511" s="28"/>
      <c r="G1511" s="28"/>
      <c r="H1511" s="28"/>
      <c r="J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X1511" s="28"/>
    </row>
    <row r="1512" spans="1:24">
      <c r="A1512" s="28"/>
      <c r="B1512" s="28"/>
      <c r="C1512" s="28"/>
      <c r="D1512" s="28"/>
      <c r="E1512" s="28"/>
      <c r="F1512" s="28"/>
      <c r="G1512" s="28"/>
      <c r="H1512" s="28"/>
      <c r="J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X1512" s="28"/>
    </row>
    <row r="1513" spans="1:24">
      <c r="A1513" s="28"/>
      <c r="B1513" s="28"/>
      <c r="C1513" s="28"/>
      <c r="D1513" s="28"/>
      <c r="E1513" s="28"/>
      <c r="F1513" s="28"/>
      <c r="G1513" s="28"/>
      <c r="H1513" s="28"/>
      <c r="J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X1513" s="28"/>
    </row>
    <row r="1514" spans="1:24">
      <c r="A1514" s="28"/>
      <c r="B1514" s="28"/>
      <c r="C1514" s="28"/>
      <c r="D1514" s="28"/>
      <c r="E1514" s="28"/>
      <c r="F1514" s="28"/>
      <c r="G1514" s="28"/>
      <c r="H1514" s="28"/>
      <c r="J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X1514" s="28"/>
    </row>
    <row r="1515" spans="1:24">
      <c r="A1515" s="28"/>
      <c r="B1515" s="28"/>
      <c r="C1515" s="28"/>
      <c r="D1515" s="28"/>
      <c r="E1515" s="28"/>
      <c r="F1515" s="28"/>
      <c r="G1515" s="28"/>
      <c r="H1515" s="28"/>
      <c r="J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X1515" s="28"/>
    </row>
    <row r="1516" spans="1:24">
      <c r="A1516" s="28"/>
      <c r="B1516" s="28"/>
      <c r="C1516" s="28"/>
      <c r="D1516" s="28"/>
      <c r="E1516" s="28"/>
      <c r="F1516" s="28"/>
      <c r="G1516" s="28"/>
      <c r="H1516" s="28"/>
      <c r="J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X1516" s="28"/>
    </row>
    <row r="1517" spans="1:24">
      <c r="A1517" s="28"/>
      <c r="B1517" s="28"/>
      <c r="C1517" s="28"/>
      <c r="D1517" s="28"/>
      <c r="E1517" s="28"/>
      <c r="F1517" s="28"/>
      <c r="G1517" s="28"/>
      <c r="H1517" s="28"/>
      <c r="J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X1517" s="28"/>
    </row>
    <row r="1518" spans="1:24">
      <c r="A1518" s="28"/>
      <c r="B1518" s="28"/>
      <c r="C1518" s="28"/>
      <c r="D1518" s="28"/>
      <c r="E1518" s="28"/>
      <c r="F1518" s="28"/>
      <c r="G1518" s="28"/>
      <c r="H1518" s="28"/>
      <c r="J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X1518" s="28"/>
    </row>
    <row r="1519" spans="1:24">
      <c r="A1519" s="28"/>
      <c r="B1519" s="28"/>
      <c r="C1519" s="28"/>
      <c r="D1519" s="28"/>
      <c r="E1519" s="28"/>
      <c r="F1519" s="28"/>
      <c r="G1519" s="28"/>
      <c r="H1519" s="28"/>
      <c r="J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X1519" s="28"/>
    </row>
    <row r="1520" spans="1:24">
      <c r="A1520" s="28"/>
      <c r="B1520" s="28"/>
      <c r="C1520" s="28"/>
      <c r="D1520" s="28"/>
      <c r="E1520" s="28"/>
      <c r="F1520" s="28"/>
      <c r="G1520" s="28"/>
      <c r="H1520" s="28"/>
      <c r="J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X1520" s="28"/>
    </row>
    <row r="1521" spans="1:24">
      <c r="A1521" s="28"/>
      <c r="B1521" s="28"/>
      <c r="C1521" s="28"/>
      <c r="D1521" s="28"/>
      <c r="E1521" s="28"/>
      <c r="F1521" s="28"/>
      <c r="G1521" s="28"/>
      <c r="H1521" s="28"/>
      <c r="J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X1521" s="28"/>
    </row>
    <row r="1522" spans="1:24">
      <c r="A1522" s="28"/>
      <c r="B1522" s="28"/>
      <c r="C1522" s="28"/>
      <c r="D1522" s="28"/>
      <c r="E1522" s="28"/>
      <c r="F1522" s="28"/>
      <c r="G1522" s="28"/>
      <c r="H1522" s="28"/>
      <c r="J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X1522" s="28"/>
    </row>
    <row r="1523" spans="1:24">
      <c r="A1523" s="28"/>
      <c r="B1523" s="28"/>
      <c r="C1523" s="28"/>
      <c r="D1523" s="28"/>
      <c r="E1523" s="28"/>
      <c r="F1523" s="28"/>
      <c r="G1523" s="28"/>
      <c r="H1523" s="28"/>
      <c r="J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X1523" s="28"/>
    </row>
    <row r="1524" spans="1:24">
      <c r="A1524" s="28"/>
      <c r="B1524" s="28"/>
      <c r="C1524" s="28"/>
      <c r="D1524" s="28"/>
      <c r="E1524" s="28"/>
      <c r="F1524" s="28"/>
      <c r="G1524" s="28"/>
      <c r="H1524" s="28"/>
      <c r="J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X1524" s="28"/>
    </row>
    <row r="1525" spans="1:24">
      <c r="A1525" s="28"/>
      <c r="B1525" s="28"/>
      <c r="C1525" s="28"/>
      <c r="D1525" s="28"/>
      <c r="E1525" s="28"/>
      <c r="F1525" s="28"/>
      <c r="G1525" s="28"/>
      <c r="H1525" s="28"/>
      <c r="J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X1525" s="28"/>
    </row>
    <row r="1526" spans="1:24">
      <c r="A1526" s="28"/>
      <c r="B1526" s="28"/>
      <c r="C1526" s="28"/>
      <c r="D1526" s="28"/>
      <c r="E1526" s="28"/>
      <c r="F1526" s="28"/>
      <c r="G1526" s="28"/>
      <c r="H1526" s="28"/>
      <c r="J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X1526" s="28"/>
    </row>
    <row r="1527" spans="1:24">
      <c r="A1527" s="28"/>
      <c r="B1527" s="28"/>
      <c r="C1527" s="28"/>
      <c r="D1527" s="28"/>
      <c r="E1527" s="28"/>
      <c r="F1527" s="28"/>
      <c r="G1527" s="28"/>
      <c r="H1527" s="28"/>
      <c r="J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X1527" s="28"/>
    </row>
    <row r="1528" spans="1:24">
      <c r="A1528" s="28"/>
      <c r="B1528" s="28"/>
      <c r="C1528" s="28"/>
      <c r="D1528" s="28"/>
      <c r="E1528" s="28"/>
      <c r="F1528" s="28"/>
      <c r="G1528" s="28"/>
      <c r="H1528" s="28"/>
      <c r="J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X1528" s="28"/>
    </row>
    <row r="1529" spans="1:24">
      <c r="A1529" s="28"/>
      <c r="B1529" s="28"/>
      <c r="C1529" s="28"/>
      <c r="D1529" s="28"/>
      <c r="E1529" s="28"/>
      <c r="F1529" s="28"/>
      <c r="G1529" s="28"/>
      <c r="H1529" s="28"/>
      <c r="J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X1529" s="28"/>
    </row>
    <row r="1530" spans="1:24">
      <c r="A1530" s="28"/>
      <c r="B1530" s="28"/>
      <c r="C1530" s="28"/>
      <c r="D1530" s="28"/>
      <c r="E1530" s="28"/>
      <c r="F1530" s="28"/>
      <c r="G1530" s="28"/>
      <c r="H1530" s="28"/>
      <c r="J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X1530" s="28"/>
    </row>
    <row r="1531" spans="1:24">
      <c r="A1531" s="28"/>
      <c r="B1531" s="28"/>
      <c r="C1531" s="28"/>
      <c r="D1531" s="28"/>
      <c r="E1531" s="28"/>
      <c r="F1531" s="28"/>
      <c r="G1531" s="28"/>
      <c r="H1531" s="28"/>
      <c r="J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X1531" s="28"/>
    </row>
    <row r="1532" spans="1:24">
      <c r="A1532" s="28"/>
      <c r="B1532" s="28"/>
      <c r="C1532" s="28"/>
      <c r="D1532" s="28"/>
      <c r="E1532" s="28"/>
      <c r="F1532" s="28"/>
      <c r="G1532" s="28"/>
      <c r="H1532" s="28"/>
      <c r="J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X1532" s="28"/>
    </row>
    <row r="1533" spans="1:24">
      <c r="A1533" s="28"/>
      <c r="B1533" s="28"/>
      <c r="C1533" s="28"/>
      <c r="D1533" s="28"/>
      <c r="E1533" s="28"/>
      <c r="F1533" s="28"/>
      <c r="G1533" s="28"/>
      <c r="H1533" s="28"/>
      <c r="J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X1533" s="28"/>
    </row>
    <row r="1534" spans="1:24">
      <c r="A1534" s="28"/>
      <c r="B1534" s="28"/>
      <c r="C1534" s="28"/>
      <c r="D1534" s="28"/>
      <c r="E1534" s="28"/>
      <c r="F1534" s="28"/>
      <c r="G1534" s="28"/>
      <c r="H1534" s="28"/>
      <c r="J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X1534" s="28"/>
    </row>
    <row r="1535" spans="1:24">
      <c r="A1535" s="28"/>
      <c r="B1535" s="28"/>
      <c r="C1535" s="28"/>
      <c r="D1535" s="28"/>
      <c r="E1535" s="28"/>
      <c r="F1535" s="28"/>
      <c r="G1535" s="28"/>
      <c r="H1535" s="28"/>
      <c r="J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X1535" s="28"/>
    </row>
    <row r="1536" spans="1:24">
      <c r="A1536" s="28"/>
      <c r="B1536" s="28"/>
      <c r="C1536" s="28"/>
      <c r="D1536" s="28"/>
      <c r="E1536" s="28"/>
      <c r="F1536" s="28"/>
      <c r="G1536" s="28"/>
      <c r="H1536" s="28"/>
      <c r="J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X1536" s="28"/>
    </row>
    <row r="1537" spans="1:24">
      <c r="A1537" s="28"/>
      <c r="B1537" s="28"/>
      <c r="C1537" s="28"/>
      <c r="D1537" s="28"/>
      <c r="E1537" s="28"/>
      <c r="F1537" s="28"/>
      <c r="G1537" s="28"/>
      <c r="H1537" s="28"/>
      <c r="J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X1537" s="28"/>
    </row>
    <row r="1538" spans="1:24">
      <c r="A1538" s="28"/>
      <c r="B1538" s="28"/>
      <c r="C1538" s="28"/>
      <c r="D1538" s="28"/>
      <c r="E1538" s="28"/>
      <c r="F1538" s="28"/>
      <c r="G1538" s="28"/>
      <c r="H1538" s="28"/>
      <c r="J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X1538" s="28"/>
    </row>
    <row r="1539" spans="1:24">
      <c r="A1539" s="28"/>
      <c r="B1539" s="28"/>
      <c r="C1539" s="28"/>
      <c r="D1539" s="28"/>
      <c r="E1539" s="28"/>
      <c r="F1539" s="28"/>
      <c r="G1539" s="28"/>
      <c r="H1539" s="28"/>
      <c r="J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X1539" s="28"/>
    </row>
    <row r="1540" spans="1:24">
      <c r="A1540" s="28"/>
      <c r="B1540" s="28"/>
      <c r="C1540" s="28"/>
      <c r="D1540" s="28"/>
      <c r="E1540" s="28"/>
      <c r="F1540" s="28"/>
      <c r="G1540" s="28"/>
      <c r="H1540" s="28"/>
      <c r="J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X1540" s="28"/>
    </row>
    <row r="1541" spans="1:24">
      <c r="A1541" s="28"/>
      <c r="B1541" s="28"/>
      <c r="C1541" s="28"/>
      <c r="D1541" s="28"/>
      <c r="E1541" s="28"/>
      <c r="F1541" s="28"/>
      <c r="G1541" s="28"/>
      <c r="H1541" s="28"/>
      <c r="J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X1541" s="28"/>
    </row>
    <row r="1542" spans="1:24">
      <c r="A1542" s="28"/>
      <c r="B1542" s="28"/>
      <c r="C1542" s="28"/>
      <c r="D1542" s="28"/>
      <c r="E1542" s="28"/>
      <c r="F1542" s="28"/>
      <c r="G1542" s="28"/>
      <c r="H1542" s="28"/>
      <c r="J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X1542" s="28"/>
    </row>
    <row r="1543" spans="1:24">
      <c r="A1543" s="28"/>
      <c r="B1543" s="28"/>
      <c r="C1543" s="28"/>
      <c r="D1543" s="28"/>
      <c r="E1543" s="28"/>
      <c r="F1543" s="28"/>
      <c r="G1543" s="28"/>
      <c r="H1543" s="28"/>
      <c r="J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X1543" s="28"/>
    </row>
    <row r="1544" spans="1:24">
      <c r="A1544" s="28"/>
      <c r="B1544" s="28"/>
      <c r="C1544" s="28"/>
      <c r="D1544" s="28"/>
      <c r="E1544" s="28"/>
      <c r="F1544" s="28"/>
      <c r="G1544" s="28"/>
      <c r="H1544" s="28"/>
      <c r="J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X1544" s="28"/>
    </row>
    <row r="1545" spans="1:24">
      <c r="A1545" s="28"/>
      <c r="B1545" s="28"/>
      <c r="C1545" s="28"/>
      <c r="D1545" s="28"/>
      <c r="E1545" s="28"/>
      <c r="F1545" s="28"/>
      <c r="G1545" s="28"/>
      <c r="H1545" s="28"/>
      <c r="J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X1545" s="28"/>
    </row>
    <row r="1546" spans="1:24">
      <c r="A1546" s="28"/>
      <c r="B1546" s="28"/>
      <c r="C1546" s="28"/>
      <c r="D1546" s="28"/>
      <c r="E1546" s="28"/>
      <c r="F1546" s="28"/>
      <c r="G1546" s="28"/>
      <c r="H1546" s="28"/>
      <c r="J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X1546" s="28"/>
    </row>
    <row r="1547" spans="1:24">
      <c r="A1547" s="28"/>
      <c r="B1547" s="28"/>
      <c r="C1547" s="28"/>
      <c r="D1547" s="28"/>
      <c r="E1547" s="28"/>
      <c r="F1547" s="28"/>
      <c r="G1547" s="28"/>
      <c r="H1547" s="28"/>
      <c r="J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X1547" s="28"/>
    </row>
    <row r="1548" spans="1:24">
      <c r="A1548" s="28"/>
      <c r="B1548" s="28"/>
      <c r="C1548" s="28"/>
      <c r="D1548" s="28"/>
      <c r="E1548" s="28"/>
      <c r="F1548" s="28"/>
      <c r="G1548" s="28"/>
      <c r="H1548" s="28"/>
      <c r="J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X1548" s="28"/>
    </row>
    <row r="1549" spans="1:24">
      <c r="A1549" s="28"/>
      <c r="B1549" s="28"/>
      <c r="C1549" s="28"/>
      <c r="D1549" s="28"/>
      <c r="E1549" s="28"/>
      <c r="F1549" s="28"/>
      <c r="G1549" s="28"/>
      <c r="H1549" s="28"/>
      <c r="J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X1549" s="28"/>
    </row>
    <row r="1550" spans="1:24">
      <c r="A1550" s="28"/>
      <c r="B1550" s="28"/>
      <c r="C1550" s="28"/>
      <c r="D1550" s="28"/>
      <c r="E1550" s="28"/>
      <c r="F1550" s="28"/>
      <c r="G1550" s="28"/>
      <c r="H1550" s="28"/>
      <c r="J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X1550" s="28"/>
    </row>
    <row r="1551" spans="1:24">
      <c r="A1551" s="28"/>
      <c r="B1551" s="28"/>
      <c r="C1551" s="28"/>
      <c r="D1551" s="28"/>
      <c r="E1551" s="28"/>
      <c r="F1551" s="28"/>
      <c r="G1551" s="28"/>
      <c r="H1551" s="28"/>
      <c r="J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X1551" s="28"/>
    </row>
    <row r="1552" spans="1:24">
      <c r="A1552" s="28"/>
      <c r="B1552" s="28"/>
      <c r="C1552" s="28"/>
      <c r="D1552" s="28"/>
      <c r="E1552" s="28"/>
      <c r="F1552" s="28"/>
      <c r="G1552" s="28"/>
      <c r="H1552" s="28"/>
      <c r="J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X1552" s="28"/>
    </row>
    <row r="1553" spans="1:24">
      <c r="A1553" s="28"/>
      <c r="B1553" s="28"/>
      <c r="C1553" s="28"/>
      <c r="D1553" s="28"/>
      <c r="E1553" s="28"/>
      <c r="F1553" s="28"/>
      <c r="G1553" s="28"/>
      <c r="H1553" s="28"/>
      <c r="J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X1553" s="28"/>
    </row>
    <row r="1554" spans="1:24">
      <c r="A1554" s="28"/>
      <c r="B1554" s="28"/>
      <c r="C1554" s="28"/>
      <c r="D1554" s="28"/>
      <c r="E1554" s="28"/>
      <c r="F1554" s="28"/>
      <c r="G1554" s="28"/>
      <c r="H1554" s="28"/>
      <c r="J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X1554" s="28"/>
    </row>
    <row r="1555" spans="1:24">
      <c r="A1555" s="28"/>
      <c r="B1555" s="28"/>
      <c r="C1555" s="28"/>
      <c r="D1555" s="28"/>
      <c r="E1555" s="28"/>
      <c r="F1555" s="28"/>
      <c r="G1555" s="28"/>
      <c r="H1555" s="28"/>
      <c r="J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X1555" s="28"/>
    </row>
    <row r="1556" spans="1:24">
      <c r="A1556" s="28"/>
      <c r="B1556" s="28"/>
      <c r="C1556" s="28"/>
      <c r="D1556" s="28"/>
      <c r="E1556" s="28"/>
      <c r="F1556" s="28"/>
      <c r="G1556" s="28"/>
      <c r="H1556" s="28"/>
      <c r="J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X1556" s="28"/>
    </row>
    <row r="1557" spans="1:24">
      <c r="A1557" s="28"/>
      <c r="B1557" s="28"/>
      <c r="C1557" s="28"/>
      <c r="D1557" s="28"/>
      <c r="E1557" s="28"/>
      <c r="F1557" s="28"/>
      <c r="G1557" s="28"/>
      <c r="H1557" s="28"/>
      <c r="J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X1557" s="28"/>
    </row>
    <row r="1558" spans="1:24">
      <c r="A1558" s="28"/>
      <c r="B1558" s="28"/>
      <c r="C1558" s="28"/>
      <c r="D1558" s="28"/>
      <c r="E1558" s="28"/>
      <c r="F1558" s="28"/>
      <c r="G1558" s="28"/>
      <c r="H1558" s="28"/>
      <c r="J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X1558" s="28"/>
    </row>
    <row r="1559" spans="1:24">
      <c r="A1559" s="28"/>
      <c r="B1559" s="28"/>
      <c r="C1559" s="28"/>
      <c r="D1559" s="28"/>
      <c r="E1559" s="28"/>
      <c r="F1559" s="28"/>
      <c r="G1559" s="28"/>
      <c r="H1559" s="28"/>
      <c r="J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X1559" s="28"/>
    </row>
    <row r="1560" spans="1:24">
      <c r="A1560" s="28"/>
      <c r="B1560" s="28"/>
      <c r="C1560" s="28"/>
      <c r="D1560" s="28"/>
      <c r="E1560" s="28"/>
      <c r="F1560" s="28"/>
      <c r="G1560" s="28"/>
      <c r="H1560" s="28"/>
      <c r="J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X1560" s="28"/>
    </row>
    <row r="1561" spans="1:24">
      <c r="A1561" s="28"/>
      <c r="B1561" s="28"/>
      <c r="C1561" s="28"/>
      <c r="D1561" s="28"/>
      <c r="E1561" s="28"/>
      <c r="F1561" s="28"/>
      <c r="G1561" s="28"/>
      <c r="H1561" s="28"/>
      <c r="J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X1561" s="28"/>
    </row>
    <row r="1562" spans="1:24">
      <c r="A1562" s="28"/>
      <c r="B1562" s="28"/>
      <c r="C1562" s="28"/>
      <c r="D1562" s="28"/>
      <c r="E1562" s="28"/>
      <c r="F1562" s="28"/>
      <c r="G1562" s="28"/>
      <c r="H1562" s="28"/>
      <c r="J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X1562" s="28"/>
    </row>
    <row r="1563" spans="1:24">
      <c r="A1563" s="28"/>
      <c r="B1563" s="28"/>
      <c r="C1563" s="28"/>
      <c r="D1563" s="28"/>
      <c r="E1563" s="28"/>
      <c r="F1563" s="28"/>
      <c r="G1563" s="28"/>
      <c r="H1563" s="28"/>
      <c r="J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X1563" s="28"/>
    </row>
    <row r="1564" spans="1:24">
      <c r="A1564" s="28"/>
      <c r="B1564" s="28"/>
      <c r="C1564" s="28"/>
      <c r="D1564" s="28"/>
      <c r="E1564" s="28"/>
      <c r="F1564" s="28"/>
      <c r="G1564" s="28"/>
      <c r="H1564" s="28"/>
      <c r="J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X1564" s="28"/>
    </row>
    <row r="1565" spans="1:24">
      <c r="A1565" s="28"/>
      <c r="B1565" s="28"/>
      <c r="C1565" s="28"/>
      <c r="D1565" s="28"/>
      <c r="E1565" s="28"/>
      <c r="F1565" s="28"/>
      <c r="G1565" s="28"/>
      <c r="H1565" s="28"/>
      <c r="J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X1565" s="28"/>
    </row>
    <row r="1566" spans="1:24">
      <c r="A1566" s="28"/>
      <c r="B1566" s="28"/>
      <c r="C1566" s="28"/>
      <c r="D1566" s="28"/>
      <c r="E1566" s="28"/>
      <c r="F1566" s="28"/>
      <c r="G1566" s="28"/>
      <c r="H1566" s="28"/>
      <c r="J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X1566" s="28"/>
    </row>
    <row r="1567" spans="1:24">
      <c r="A1567" s="28"/>
      <c r="B1567" s="28"/>
      <c r="C1567" s="28"/>
      <c r="D1567" s="28"/>
      <c r="E1567" s="28"/>
      <c r="F1567" s="28"/>
      <c r="G1567" s="28"/>
      <c r="H1567" s="28"/>
      <c r="J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X1567" s="28"/>
    </row>
    <row r="1568" spans="1:24">
      <c r="A1568" s="28"/>
      <c r="B1568" s="28"/>
      <c r="C1568" s="28"/>
      <c r="D1568" s="28"/>
      <c r="E1568" s="28"/>
      <c r="F1568" s="28"/>
      <c r="G1568" s="28"/>
      <c r="H1568" s="28"/>
      <c r="J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X1568" s="28"/>
    </row>
    <row r="1569" spans="1:24">
      <c r="A1569" s="28"/>
      <c r="B1569" s="28"/>
      <c r="C1569" s="28"/>
      <c r="D1569" s="28"/>
      <c r="E1569" s="28"/>
      <c r="F1569" s="28"/>
      <c r="G1569" s="28"/>
      <c r="H1569" s="28"/>
      <c r="J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X1569" s="28"/>
    </row>
    <row r="1570" spans="1:24">
      <c r="A1570" s="28"/>
      <c r="B1570" s="28"/>
      <c r="C1570" s="28"/>
      <c r="D1570" s="28"/>
      <c r="E1570" s="28"/>
      <c r="F1570" s="28"/>
      <c r="G1570" s="28"/>
      <c r="H1570" s="28"/>
      <c r="J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X1570" s="28"/>
    </row>
    <row r="1571" spans="1:24">
      <c r="A1571" s="28"/>
      <c r="B1571" s="28"/>
      <c r="C1571" s="28"/>
      <c r="D1571" s="28"/>
      <c r="E1571" s="28"/>
      <c r="F1571" s="28"/>
      <c r="G1571" s="28"/>
      <c r="H1571" s="28"/>
      <c r="J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X1571" s="28"/>
    </row>
    <row r="1572" spans="1:24">
      <c r="A1572" s="28"/>
      <c r="B1572" s="28"/>
      <c r="C1572" s="28"/>
      <c r="D1572" s="28"/>
      <c r="E1572" s="28"/>
      <c r="F1572" s="28"/>
      <c r="G1572" s="28"/>
      <c r="H1572" s="28"/>
      <c r="J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X1572" s="28"/>
    </row>
    <row r="1573" spans="1:24">
      <c r="A1573" s="28"/>
      <c r="B1573" s="28"/>
      <c r="C1573" s="28"/>
      <c r="D1573" s="28"/>
      <c r="E1573" s="28"/>
      <c r="F1573" s="28"/>
      <c r="G1573" s="28"/>
      <c r="H1573" s="28"/>
      <c r="J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X1573" s="28"/>
    </row>
    <row r="1574" spans="1:24">
      <c r="A1574" s="28"/>
      <c r="B1574" s="28"/>
      <c r="C1574" s="28"/>
      <c r="D1574" s="28"/>
      <c r="E1574" s="28"/>
      <c r="F1574" s="28"/>
      <c r="G1574" s="28"/>
      <c r="H1574" s="28"/>
      <c r="J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X1574" s="28"/>
    </row>
    <row r="1575" spans="1:24">
      <c r="A1575" s="28"/>
      <c r="B1575" s="28"/>
      <c r="C1575" s="28"/>
      <c r="D1575" s="28"/>
      <c r="E1575" s="28"/>
      <c r="F1575" s="28"/>
      <c r="G1575" s="28"/>
      <c r="H1575" s="28"/>
      <c r="J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X1575" s="28"/>
    </row>
    <row r="1576" spans="1:24">
      <c r="A1576" s="28"/>
      <c r="B1576" s="28"/>
      <c r="C1576" s="28"/>
      <c r="D1576" s="28"/>
      <c r="E1576" s="28"/>
      <c r="F1576" s="28"/>
      <c r="G1576" s="28"/>
      <c r="H1576" s="28"/>
      <c r="J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X1576" s="28"/>
    </row>
    <row r="1577" spans="1:24">
      <c r="A1577" s="28"/>
      <c r="B1577" s="28"/>
      <c r="C1577" s="28"/>
      <c r="D1577" s="28"/>
      <c r="E1577" s="28"/>
      <c r="F1577" s="28"/>
      <c r="G1577" s="28"/>
      <c r="H1577" s="28"/>
      <c r="J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X1577" s="28"/>
    </row>
    <row r="1578" spans="1:24">
      <c r="A1578" s="28"/>
      <c r="B1578" s="28"/>
      <c r="C1578" s="28"/>
      <c r="D1578" s="28"/>
      <c r="E1578" s="28"/>
      <c r="F1578" s="28"/>
      <c r="G1578" s="28"/>
      <c r="H1578" s="28"/>
      <c r="J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X1578" s="28"/>
    </row>
    <row r="1579" spans="1:24">
      <c r="A1579" s="28"/>
      <c r="B1579" s="28"/>
      <c r="C1579" s="28"/>
      <c r="D1579" s="28"/>
      <c r="E1579" s="28"/>
      <c r="F1579" s="28"/>
      <c r="G1579" s="28"/>
      <c r="H1579" s="28"/>
      <c r="J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X1579" s="28"/>
    </row>
    <row r="1580" spans="1:24">
      <c r="A1580" s="28"/>
      <c r="B1580" s="28"/>
      <c r="C1580" s="28"/>
      <c r="D1580" s="28"/>
      <c r="E1580" s="28"/>
      <c r="F1580" s="28"/>
      <c r="G1580" s="28"/>
      <c r="H1580" s="28"/>
      <c r="J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X1580" s="28"/>
    </row>
    <row r="1581" spans="1:24">
      <c r="A1581" s="28"/>
      <c r="B1581" s="28"/>
      <c r="C1581" s="28"/>
      <c r="D1581" s="28"/>
      <c r="E1581" s="28"/>
      <c r="F1581" s="28"/>
      <c r="G1581" s="28"/>
      <c r="H1581" s="28"/>
      <c r="J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X1581" s="28"/>
    </row>
    <row r="1582" spans="1:24">
      <c r="A1582" s="28"/>
      <c r="B1582" s="28"/>
      <c r="C1582" s="28"/>
      <c r="D1582" s="28"/>
      <c r="E1582" s="28"/>
      <c r="F1582" s="28"/>
      <c r="G1582" s="28"/>
      <c r="H1582" s="28"/>
      <c r="J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X1582" s="28"/>
    </row>
    <row r="1583" spans="1:24">
      <c r="A1583" s="28"/>
      <c r="B1583" s="28"/>
      <c r="C1583" s="28"/>
      <c r="D1583" s="28"/>
      <c r="E1583" s="28"/>
      <c r="F1583" s="28"/>
      <c r="G1583" s="28"/>
      <c r="H1583" s="28"/>
      <c r="J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X1583" s="28"/>
    </row>
    <row r="1584" spans="1:24">
      <c r="A1584" s="28"/>
      <c r="B1584" s="28"/>
      <c r="C1584" s="28"/>
      <c r="D1584" s="28"/>
      <c r="E1584" s="28"/>
      <c r="F1584" s="28"/>
      <c r="G1584" s="28"/>
      <c r="H1584" s="28"/>
      <c r="J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X1584" s="28"/>
    </row>
    <row r="1585" spans="1:24">
      <c r="A1585" s="28"/>
      <c r="B1585" s="28"/>
      <c r="C1585" s="28"/>
      <c r="D1585" s="28"/>
      <c r="E1585" s="28"/>
      <c r="F1585" s="28"/>
      <c r="G1585" s="28"/>
      <c r="H1585" s="28"/>
      <c r="J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X1585" s="28"/>
    </row>
    <row r="1586" spans="1:24">
      <c r="A1586" s="28"/>
      <c r="B1586" s="28"/>
      <c r="C1586" s="28"/>
      <c r="D1586" s="28"/>
      <c r="E1586" s="28"/>
      <c r="F1586" s="28"/>
      <c r="G1586" s="28"/>
      <c r="H1586" s="28"/>
      <c r="J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X1586" s="28"/>
    </row>
    <row r="1587" spans="1:24">
      <c r="A1587" s="28"/>
      <c r="B1587" s="28"/>
      <c r="C1587" s="28"/>
      <c r="D1587" s="28"/>
      <c r="E1587" s="28"/>
      <c r="F1587" s="28"/>
      <c r="G1587" s="28"/>
      <c r="H1587" s="28"/>
      <c r="J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X1587" s="28"/>
    </row>
    <row r="1588" spans="1:24">
      <c r="A1588" s="28"/>
      <c r="B1588" s="28"/>
      <c r="C1588" s="28"/>
      <c r="D1588" s="28"/>
      <c r="E1588" s="28"/>
      <c r="F1588" s="28"/>
      <c r="G1588" s="28"/>
      <c r="H1588" s="28"/>
      <c r="J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X1588" s="28"/>
    </row>
    <row r="1589" spans="1:24">
      <c r="A1589" s="28"/>
      <c r="B1589" s="28"/>
      <c r="C1589" s="28"/>
      <c r="D1589" s="28"/>
      <c r="E1589" s="28"/>
      <c r="F1589" s="28"/>
      <c r="G1589" s="28"/>
      <c r="H1589" s="28"/>
      <c r="J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X1589" s="28"/>
    </row>
    <row r="1590" spans="1:24">
      <c r="A1590" s="28"/>
      <c r="B1590" s="28"/>
      <c r="C1590" s="28"/>
      <c r="D1590" s="28"/>
      <c r="E1590" s="28"/>
      <c r="F1590" s="28"/>
      <c r="G1590" s="28"/>
      <c r="H1590" s="28"/>
      <c r="J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X1590" s="28"/>
    </row>
    <row r="1591" spans="1:24">
      <c r="A1591" s="28"/>
      <c r="B1591" s="28"/>
      <c r="C1591" s="28"/>
      <c r="D1591" s="28"/>
      <c r="E1591" s="28"/>
      <c r="F1591" s="28"/>
      <c r="G1591" s="28"/>
      <c r="H1591" s="28"/>
      <c r="J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X1591" s="28"/>
    </row>
    <row r="1592" spans="1:24">
      <c r="A1592" s="28"/>
      <c r="B1592" s="28"/>
      <c r="C1592" s="28"/>
      <c r="D1592" s="28"/>
      <c r="E1592" s="28"/>
      <c r="F1592" s="28"/>
      <c r="G1592" s="28"/>
      <c r="H1592" s="28"/>
      <c r="J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X1592" s="28"/>
    </row>
    <row r="1593" spans="1:24">
      <c r="A1593" s="28"/>
      <c r="B1593" s="28"/>
      <c r="C1593" s="28"/>
      <c r="D1593" s="28"/>
      <c r="E1593" s="28"/>
      <c r="F1593" s="28"/>
      <c r="G1593" s="28"/>
      <c r="H1593" s="28"/>
      <c r="J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X1593" s="28"/>
    </row>
    <row r="1594" spans="1:24">
      <c r="A1594" s="28"/>
      <c r="B1594" s="28"/>
      <c r="C1594" s="28"/>
      <c r="D1594" s="28"/>
      <c r="E1594" s="28"/>
      <c r="F1594" s="28"/>
      <c r="G1594" s="28"/>
      <c r="H1594" s="28"/>
      <c r="J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X1594" s="28"/>
    </row>
    <row r="1595" spans="1:24">
      <c r="A1595" s="28"/>
      <c r="B1595" s="28"/>
      <c r="C1595" s="28"/>
      <c r="D1595" s="28"/>
      <c r="E1595" s="28"/>
      <c r="F1595" s="28"/>
      <c r="G1595" s="28"/>
      <c r="H1595" s="28"/>
      <c r="J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X1595" s="28"/>
    </row>
    <row r="1596" spans="1:24">
      <c r="A1596" s="28"/>
      <c r="B1596" s="28"/>
      <c r="C1596" s="28"/>
      <c r="D1596" s="28"/>
      <c r="E1596" s="28"/>
      <c r="F1596" s="28"/>
      <c r="G1596" s="28"/>
      <c r="H1596" s="28"/>
      <c r="J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X1596" s="28"/>
    </row>
    <row r="1597" spans="1:24">
      <c r="A1597" s="28"/>
      <c r="B1597" s="28"/>
      <c r="C1597" s="28"/>
      <c r="D1597" s="28"/>
      <c r="E1597" s="28"/>
      <c r="F1597" s="28"/>
      <c r="G1597" s="28"/>
      <c r="H1597" s="28"/>
      <c r="J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X1597" s="28"/>
    </row>
    <row r="1598" spans="1:24">
      <c r="A1598" s="28"/>
      <c r="B1598" s="28"/>
      <c r="C1598" s="28"/>
      <c r="D1598" s="28"/>
      <c r="E1598" s="28"/>
      <c r="F1598" s="28"/>
      <c r="G1598" s="28"/>
      <c r="H1598" s="28"/>
      <c r="J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X1598" s="28"/>
    </row>
    <row r="1599" spans="1:24">
      <c r="A1599" s="28"/>
      <c r="B1599" s="28"/>
      <c r="C1599" s="28"/>
      <c r="D1599" s="28"/>
      <c r="E1599" s="28"/>
      <c r="F1599" s="28"/>
      <c r="G1599" s="28"/>
      <c r="H1599" s="28"/>
      <c r="J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X1599" s="28"/>
    </row>
    <row r="1600" spans="1:24">
      <c r="A1600" s="28"/>
      <c r="B1600" s="28"/>
      <c r="C1600" s="28"/>
      <c r="D1600" s="28"/>
      <c r="E1600" s="28"/>
      <c r="F1600" s="28"/>
      <c r="G1600" s="28"/>
      <c r="H1600" s="28"/>
      <c r="J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X1600" s="28"/>
    </row>
    <row r="1601" spans="1:24">
      <c r="A1601" s="28"/>
      <c r="B1601" s="28"/>
      <c r="C1601" s="28"/>
      <c r="D1601" s="28"/>
      <c r="E1601" s="28"/>
      <c r="F1601" s="28"/>
      <c r="G1601" s="28"/>
      <c r="H1601" s="28"/>
      <c r="J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X1601" s="28"/>
    </row>
    <row r="1602" spans="1:24">
      <c r="A1602" s="28"/>
      <c r="B1602" s="28"/>
      <c r="C1602" s="28"/>
      <c r="D1602" s="28"/>
      <c r="E1602" s="28"/>
      <c r="F1602" s="28"/>
      <c r="G1602" s="28"/>
      <c r="H1602" s="28"/>
      <c r="J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X1602" s="28"/>
    </row>
    <row r="1603" spans="1:24">
      <c r="A1603" s="28"/>
      <c r="B1603" s="28"/>
      <c r="C1603" s="28"/>
      <c r="D1603" s="28"/>
      <c r="E1603" s="28"/>
      <c r="F1603" s="28"/>
      <c r="G1603" s="28"/>
      <c r="H1603" s="28"/>
      <c r="J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X1603" s="28"/>
    </row>
    <row r="1604" spans="1:24">
      <c r="A1604" s="28"/>
      <c r="B1604" s="28"/>
      <c r="C1604" s="28"/>
      <c r="D1604" s="28"/>
      <c r="E1604" s="28"/>
      <c r="F1604" s="28"/>
      <c r="G1604" s="28"/>
      <c r="H1604" s="28"/>
      <c r="J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X1604" s="28"/>
    </row>
    <row r="1605" spans="1:24">
      <c r="A1605" s="28"/>
      <c r="B1605" s="28"/>
      <c r="C1605" s="28"/>
      <c r="D1605" s="28"/>
      <c r="E1605" s="28"/>
      <c r="F1605" s="28"/>
      <c r="G1605" s="28"/>
      <c r="H1605" s="28"/>
      <c r="J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X1605" s="28"/>
    </row>
    <row r="1606" spans="1:24">
      <c r="A1606" s="28"/>
      <c r="B1606" s="28"/>
      <c r="C1606" s="28"/>
      <c r="D1606" s="28"/>
      <c r="E1606" s="28"/>
      <c r="F1606" s="28"/>
      <c r="G1606" s="28"/>
      <c r="H1606" s="28"/>
      <c r="J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X1606" s="28"/>
    </row>
    <row r="1607" spans="1:24">
      <c r="A1607" s="28"/>
      <c r="B1607" s="28"/>
      <c r="C1607" s="28"/>
      <c r="D1607" s="28"/>
      <c r="E1607" s="28"/>
      <c r="F1607" s="28"/>
      <c r="G1607" s="28"/>
      <c r="H1607" s="28"/>
      <c r="J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X1607" s="28"/>
    </row>
    <row r="1608" spans="1:24">
      <c r="A1608" s="28"/>
      <c r="B1608" s="28"/>
      <c r="C1608" s="28"/>
      <c r="D1608" s="28"/>
      <c r="E1608" s="28"/>
      <c r="F1608" s="28"/>
      <c r="G1608" s="28"/>
      <c r="H1608" s="28"/>
      <c r="J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X1608" s="28"/>
    </row>
    <row r="1609" spans="1:24">
      <c r="A1609" s="28"/>
      <c r="B1609" s="28"/>
      <c r="C1609" s="28"/>
      <c r="D1609" s="28"/>
      <c r="E1609" s="28"/>
      <c r="F1609" s="28"/>
      <c r="G1609" s="28"/>
      <c r="H1609" s="28"/>
      <c r="J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X1609" s="28"/>
    </row>
    <row r="1610" spans="1:24">
      <c r="A1610" s="28"/>
      <c r="B1610" s="28"/>
      <c r="C1610" s="28"/>
      <c r="D1610" s="28"/>
      <c r="E1610" s="28"/>
      <c r="F1610" s="28"/>
      <c r="G1610" s="28"/>
      <c r="H1610" s="28"/>
      <c r="J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X1610" s="28"/>
    </row>
    <row r="1611" spans="1:24">
      <c r="A1611" s="28"/>
      <c r="B1611" s="28"/>
      <c r="C1611" s="28"/>
      <c r="D1611" s="28"/>
      <c r="E1611" s="28"/>
      <c r="F1611" s="28"/>
      <c r="G1611" s="28"/>
      <c r="H1611" s="28"/>
      <c r="J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X1611" s="28"/>
    </row>
    <row r="1612" spans="1:24">
      <c r="A1612" s="28"/>
      <c r="B1612" s="28"/>
      <c r="C1612" s="28"/>
      <c r="D1612" s="28"/>
      <c r="E1612" s="28"/>
      <c r="F1612" s="28"/>
      <c r="G1612" s="28"/>
      <c r="H1612" s="28"/>
      <c r="J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X1612" s="28"/>
    </row>
    <row r="1613" spans="1:24">
      <c r="A1613" s="28"/>
      <c r="B1613" s="28"/>
      <c r="C1613" s="28"/>
      <c r="D1613" s="28"/>
      <c r="E1613" s="28"/>
      <c r="F1613" s="28"/>
      <c r="G1613" s="28"/>
      <c r="H1613" s="28"/>
      <c r="J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X1613" s="28"/>
    </row>
    <row r="1614" spans="1:24">
      <c r="A1614" s="28"/>
      <c r="B1614" s="28"/>
      <c r="C1614" s="28"/>
      <c r="D1614" s="28"/>
      <c r="E1614" s="28"/>
      <c r="F1614" s="28"/>
      <c r="G1614" s="28"/>
      <c r="H1614" s="28"/>
      <c r="J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X1614" s="28"/>
    </row>
    <row r="1615" spans="1:24">
      <c r="A1615" s="28"/>
      <c r="B1615" s="28"/>
      <c r="C1615" s="28"/>
      <c r="D1615" s="28"/>
      <c r="E1615" s="28"/>
      <c r="F1615" s="28"/>
      <c r="G1615" s="28"/>
      <c r="H1615" s="28"/>
      <c r="J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X1615" s="28"/>
    </row>
    <row r="1616" spans="1:24">
      <c r="A1616" s="28"/>
      <c r="B1616" s="28"/>
      <c r="C1616" s="28"/>
      <c r="D1616" s="28"/>
      <c r="E1616" s="28"/>
      <c r="F1616" s="28"/>
      <c r="G1616" s="28"/>
      <c r="H1616" s="28"/>
      <c r="J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X1616" s="28"/>
    </row>
    <row r="1617" spans="1:24">
      <c r="A1617" s="28"/>
      <c r="B1617" s="28"/>
      <c r="C1617" s="28"/>
      <c r="D1617" s="28"/>
      <c r="E1617" s="28"/>
      <c r="F1617" s="28"/>
      <c r="G1617" s="28"/>
      <c r="H1617" s="28"/>
      <c r="J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X1617" s="28"/>
    </row>
    <row r="1618" spans="1:24">
      <c r="A1618" s="28"/>
      <c r="B1618" s="28"/>
      <c r="C1618" s="28"/>
      <c r="D1618" s="28"/>
      <c r="E1618" s="28"/>
      <c r="F1618" s="28"/>
      <c r="G1618" s="28"/>
      <c r="H1618" s="28"/>
      <c r="J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X1618" s="28"/>
    </row>
    <row r="1619" spans="1:24">
      <c r="A1619" s="28"/>
      <c r="B1619" s="28"/>
      <c r="C1619" s="28"/>
      <c r="D1619" s="28"/>
      <c r="E1619" s="28"/>
      <c r="F1619" s="28"/>
      <c r="G1619" s="28"/>
      <c r="H1619" s="28"/>
      <c r="J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X1619" s="28"/>
    </row>
    <row r="1620" spans="1:24">
      <c r="A1620" s="28"/>
      <c r="B1620" s="28"/>
      <c r="C1620" s="28"/>
      <c r="D1620" s="28"/>
      <c r="E1620" s="28"/>
      <c r="F1620" s="28"/>
      <c r="G1620" s="28"/>
      <c r="H1620" s="28"/>
      <c r="J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X1620" s="28"/>
    </row>
    <row r="1621" spans="1:24">
      <c r="A1621" s="28"/>
      <c r="B1621" s="28"/>
      <c r="C1621" s="28"/>
      <c r="D1621" s="28"/>
      <c r="E1621" s="28"/>
      <c r="F1621" s="28"/>
      <c r="G1621" s="28"/>
      <c r="H1621" s="28"/>
      <c r="J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X1621" s="28"/>
    </row>
    <row r="1622" spans="1:24">
      <c r="A1622" s="28"/>
      <c r="B1622" s="28"/>
      <c r="C1622" s="28"/>
      <c r="D1622" s="28"/>
      <c r="E1622" s="28"/>
      <c r="F1622" s="28"/>
      <c r="G1622" s="28"/>
      <c r="H1622" s="28"/>
      <c r="J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X1622" s="28"/>
    </row>
    <row r="1623" spans="1:24">
      <c r="A1623" s="28"/>
      <c r="B1623" s="28"/>
      <c r="C1623" s="28"/>
      <c r="D1623" s="28"/>
      <c r="E1623" s="28"/>
      <c r="F1623" s="28"/>
      <c r="G1623" s="28"/>
      <c r="H1623" s="28"/>
      <c r="J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X1623" s="28"/>
    </row>
    <row r="1624" spans="1:24">
      <c r="A1624" s="28"/>
      <c r="B1624" s="28"/>
      <c r="C1624" s="28"/>
      <c r="D1624" s="28"/>
      <c r="E1624" s="28"/>
      <c r="F1624" s="28"/>
      <c r="G1624" s="28"/>
      <c r="H1624" s="28"/>
      <c r="J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X1624" s="28"/>
    </row>
    <row r="1625" spans="1:24">
      <c r="A1625" s="28"/>
      <c r="B1625" s="28"/>
      <c r="C1625" s="28"/>
      <c r="D1625" s="28"/>
      <c r="E1625" s="28"/>
      <c r="F1625" s="28"/>
      <c r="G1625" s="28"/>
      <c r="H1625" s="28"/>
      <c r="J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X1625" s="28"/>
    </row>
    <row r="1626" spans="1:24">
      <c r="A1626" s="28"/>
      <c r="B1626" s="28"/>
      <c r="C1626" s="28"/>
      <c r="D1626" s="28"/>
      <c r="E1626" s="28"/>
      <c r="F1626" s="28"/>
      <c r="G1626" s="28"/>
      <c r="H1626" s="28"/>
      <c r="J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X1626" s="28"/>
    </row>
    <row r="1627" spans="1:24">
      <c r="A1627" s="28"/>
      <c r="B1627" s="28"/>
      <c r="C1627" s="28"/>
      <c r="D1627" s="28"/>
      <c r="E1627" s="28"/>
      <c r="F1627" s="28"/>
      <c r="G1627" s="28"/>
      <c r="H1627" s="28"/>
      <c r="J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X1627" s="28"/>
    </row>
    <row r="1628" spans="1:24">
      <c r="A1628" s="28"/>
      <c r="B1628" s="28"/>
      <c r="C1628" s="28"/>
      <c r="D1628" s="28"/>
      <c r="E1628" s="28"/>
      <c r="F1628" s="28"/>
      <c r="G1628" s="28"/>
      <c r="H1628" s="28"/>
      <c r="J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X1628" s="28"/>
    </row>
    <row r="1629" spans="1:24">
      <c r="A1629" s="28"/>
      <c r="B1629" s="28"/>
      <c r="C1629" s="28"/>
      <c r="D1629" s="28"/>
      <c r="E1629" s="28"/>
      <c r="F1629" s="28"/>
      <c r="G1629" s="28"/>
      <c r="H1629" s="28"/>
      <c r="J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X1629" s="28"/>
    </row>
    <row r="1630" spans="1:24">
      <c r="A1630" s="28"/>
      <c r="B1630" s="28"/>
      <c r="C1630" s="28"/>
      <c r="D1630" s="28"/>
      <c r="E1630" s="28"/>
      <c r="F1630" s="28"/>
      <c r="G1630" s="28"/>
      <c r="H1630" s="28"/>
      <c r="J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X1630" s="28"/>
    </row>
    <row r="1631" spans="1:24">
      <c r="A1631" s="28"/>
      <c r="B1631" s="28"/>
      <c r="C1631" s="28"/>
      <c r="D1631" s="28"/>
      <c r="E1631" s="28"/>
      <c r="F1631" s="28"/>
      <c r="G1631" s="28"/>
      <c r="H1631" s="28"/>
      <c r="J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X1631" s="28"/>
    </row>
    <row r="1632" spans="1:24">
      <c r="A1632" s="28"/>
      <c r="B1632" s="28"/>
      <c r="C1632" s="28"/>
      <c r="D1632" s="28"/>
      <c r="E1632" s="28"/>
      <c r="F1632" s="28"/>
      <c r="G1632" s="28"/>
      <c r="H1632" s="28"/>
      <c r="J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X1632" s="28"/>
    </row>
    <row r="1633" spans="1:24">
      <c r="A1633" s="28"/>
      <c r="B1633" s="28"/>
      <c r="C1633" s="28"/>
      <c r="D1633" s="28"/>
      <c r="E1633" s="28"/>
      <c r="F1633" s="28"/>
      <c r="G1633" s="28"/>
      <c r="H1633" s="28"/>
      <c r="J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X1633" s="28"/>
    </row>
    <row r="1634" spans="1:24">
      <c r="A1634" s="28"/>
      <c r="B1634" s="28"/>
      <c r="C1634" s="28"/>
      <c r="D1634" s="28"/>
      <c r="E1634" s="28"/>
      <c r="F1634" s="28"/>
      <c r="G1634" s="28"/>
      <c r="H1634" s="28"/>
      <c r="J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X1634" s="28"/>
    </row>
    <row r="1635" spans="1:24">
      <c r="A1635" s="28"/>
      <c r="B1635" s="28"/>
      <c r="C1635" s="28"/>
      <c r="D1635" s="28"/>
      <c r="E1635" s="28"/>
      <c r="F1635" s="28"/>
      <c r="G1635" s="28"/>
      <c r="H1635" s="28"/>
      <c r="J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X1635" s="28"/>
    </row>
    <row r="1636" spans="1:24">
      <c r="A1636" s="28"/>
      <c r="B1636" s="28"/>
      <c r="C1636" s="28"/>
      <c r="D1636" s="28"/>
      <c r="E1636" s="28"/>
      <c r="F1636" s="28"/>
      <c r="G1636" s="28"/>
      <c r="H1636" s="28"/>
      <c r="J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X1636" s="28"/>
    </row>
    <row r="1637" spans="1:24">
      <c r="A1637" s="28"/>
      <c r="B1637" s="28"/>
      <c r="C1637" s="28"/>
      <c r="D1637" s="28"/>
      <c r="E1637" s="28"/>
      <c r="F1637" s="28"/>
      <c r="G1637" s="28"/>
      <c r="H1637" s="28"/>
      <c r="J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X1637" s="28"/>
    </row>
    <row r="1638" spans="1:24">
      <c r="A1638" s="28"/>
      <c r="B1638" s="28"/>
      <c r="C1638" s="28"/>
      <c r="D1638" s="28"/>
      <c r="E1638" s="28"/>
      <c r="F1638" s="28"/>
      <c r="G1638" s="28"/>
      <c r="H1638" s="28"/>
      <c r="J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X1638" s="28"/>
    </row>
    <row r="1639" spans="1:24">
      <c r="A1639" s="28"/>
      <c r="B1639" s="28"/>
      <c r="C1639" s="28"/>
      <c r="D1639" s="28"/>
      <c r="E1639" s="28"/>
      <c r="F1639" s="28"/>
      <c r="G1639" s="28"/>
      <c r="H1639" s="28"/>
      <c r="J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X1639" s="28"/>
    </row>
    <row r="1640" spans="1:24">
      <c r="A1640" s="28"/>
      <c r="B1640" s="28"/>
      <c r="C1640" s="28"/>
      <c r="D1640" s="28"/>
      <c r="E1640" s="28"/>
      <c r="F1640" s="28"/>
      <c r="G1640" s="28"/>
      <c r="H1640" s="28"/>
      <c r="J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X1640" s="28"/>
    </row>
    <row r="1641" spans="1:24">
      <c r="A1641" s="28"/>
      <c r="B1641" s="28"/>
      <c r="C1641" s="28"/>
      <c r="D1641" s="28"/>
      <c r="E1641" s="28"/>
      <c r="F1641" s="28"/>
      <c r="G1641" s="28"/>
      <c r="H1641" s="28"/>
      <c r="J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X1641" s="28"/>
    </row>
    <row r="1642" spans="1:24">
      <c r="A1642" s="28"/>
      <c r="B1642" s="28"/>
      <c r="C1642" s="28"/>
      <c r="D1642" s="28"/>
      <c r="E1642" s="28"/>
      <c r="F1642" s="28"/>
      <c r="G1642" s="28"/>
      <c r="H1642" s="28"/>
      <c r="J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X1642" s="28"/>
    </row>
    <row r="1643" spans="1:24">
      <c r="A1643" s="28"/>
      <c r="B1643" s="28"/>
      <c r="C1643" s="28"/>
      <c r="D1643" s="28"/>
      <c r="E1643" s="28"/>
      <c r="F1643" s="28"/>
      <c r="G1643" s="28"/>
      <c r="H1643" s="28"/>
      <c r="J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X1643" s="28"/>
    </row>
    <row r="1644" spans="1:24">
      <c r="A1644" s="28"/>
      <c r="B1644" s="28"/>
      <c r="C1644" s="28"/>
      <c r="D1644" s="28"/>
      <c r="E1644" s="28"/>
      <c r="F1644" s="28"/>
      <c r="G1644" s="28"/>
      <c r="H1644" s="28"/>
      <c r="J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X1644" s="28"/>
    </row>
    <row r="1645" spans="1:24">
      <c r="A1645" s="28"/>
      <c r="B1645" s="28"/>
      <c r="C1645" s="28"/>
      <c r="D1645" s="28"/>
      <c r="E1645" s="28"/>
      <c r="F1645" s="28"/>
      <c r="G1645" s="28"/>
      <c r="H1645" s="28"/>
      <c r="J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X1645" s="28"/>
    </row>
    <row r="1646" spans="1:24">
      <c r="A1646" s="28"/>
      <c r="B1646" s="28"/>
      <c r="C1646" s="28"/>
      <c r="D1646" s="28"/>
      <c r="E1646" s="28"/>
      <c r="F1646" s="28"/>
      <c r="G1646" s="28"/>
      <c r="H1646" s="28"/>
      <c r="J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X1646" s="28"/>
    </row>
    <row r="1647" spans="1:24">
      <c r="A1647" s="28"/>
      <c r="B1647" s="28"/>
      <c r="C1647" s="28"/>
      <c r="D1647" s="28"/>
      <c r="E1647" s="28"/>
      <c r="F1647" s="28"/>
      <c r="G1647" s="28"/>
      <c r="H1647" s="28"/>
      <c r="J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X1647" s="28"/>
    </row>
    <row r="1648" spans="1:24">
      <c r="A1648" s="28"/>
      <c r="B1648" s="28"/>
      <c r="C1648" s="28"/>
      <c r="D1648" s="28"/>
      <c r="E1648" s="28"/>
      <c r="F1648" s="28"/>
      <c r="G1648" s="28"/>
      <c r="H1648" s="28"/>
      <c r="J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X1648" s="28"/>
    </row>
    <row r="1649" spans="1:24">
      <c r="A1649" s="28"/>
      <c r="B1649" s="28"/>
      <c r="C1649" s="28"/>
      <c r="D1649" s="28"/>
      <c r="E1649" s="28"/>
      <c r="F1649" s="28"/>
      <c r="G1649" s="28"/>
      <c r="H1649" s="28"/>
      <c r="J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X1649" s="28"/>
    </row>
    <row r="1650" spans="1:24">
      <c r="A1650" s="28"/>
      <c r="B1650" s="28"/>
      <c r="C1650" s="28"/>
      <c r="D1650" s="28"/>
      <c r="E1650" s="28"/>
      <c r="F1650" s="28"/>
      <c r="G1650" s="28"/>
      <c r="H1650" s="28"/>
      <c r="J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X1650" s="28"/>
    </row>
    <row r="1651" spans="1:24">
      <c r="A1651" s="28"/>
      <c r="B1651" s="28"/>
      <c r="C1651" s="28"/>
      <c r="D1651" s="28"/>
      <c r="E1651" s="28"/>
      <c r="F1651" s="28"/>
      <c r="G1651" s="28"/>
      <c r="H1651" s="28"/>
      <c r="J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X1651" s="28"/>
    </row>
    <row r="1652" spans="1:24">
      <c r="A1652" s="28"/>
      <c r="B1652" s="28"/>
      <c r="C1652" s="28"/>
      <c r="D1652" s="28"/>
      <c r="E1652" s="28"/>
      <c r="F1652" s="28"/>
      <c r="G1652" s="28"/>
      <c r="H1652" s="28"/>
      <c r="J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X1652" s="28"/>
    </row>
    <row r="1653" spans="1:24">
      <c r="A1653" s="28"/>
      <c r="B1653" s="28"/>
      <c r="C1653" s="28"/>
      <c r="D1653" s="28"/>
      <c r="E1653" s="28"/>
      <c r="F1653" s="28"/>
      <c r="G1653" s="28"/>
      <c r="H1653" s="28"/>
      <c r="J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X1653" s="28"/>
    </row>
    <row r="1654" spans="1:24">
      <c r="A1654" s="28"/>
      <c r="B1654" s="28"/>
      <c r="C1654" s="28"/>
      <c r="D1654" s="28"/>
      <c r="E1654" s="28"/>
      <c r="F1654" s="28"/>
      <c r="G1654" s="28"/>
      <c r="H1654" s="28"/>
      <c r="J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X1654" s="28"/>
    </row>
    <row r="1655" spans="1:24">
      <c r="A1655" s="28"/>
      <c r="B1655" s="28"/>
      <c r="C1655" s="28"/>
      <c r="D1655" s="28"/>
      <c r="E1655" s="28"/>
      <c r="F1655" s="28"/>
      <c r="G1655" s="28"/>
      <c r="H1655" s="28"/>
      <c r="J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X1655" s="28"/>
    </row>
    <row r="1656" spans="1:24">
      <c r="A1656" s="28"/>
      <c r="B1656" s="28"/>
      <c r="C1656" s="28"/>
      <c r="D1656" s="28"/>
      <c r="E1656" s="28"/>
      <c r="F1656" s="28"/>
      <c r="G1656" s="28"/>
      <c r="H1656" s="28"/>
      <c r="J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X1656" s="28"/>
    </row>
    <row r="1657" spans="1:24">
      <c r="A1657" s="28"/>
      <c r="B1657" s="28"/>
      <c r="C1657" s="28"/>
      <c r="D1657" s="28"/>
      <c r="E1657" s="28"/>
      <c r="F1657" s="28"/>
      <c r="G1657" s="28"/>
      <c r="H1657" s="28"/>
      <c r="J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X1657" s="28"/>
    </row>
    <row r="1658" spans="1:24">
      <c r="A1658" s="28"/>
      <c r="B1658" s="28"/>
      <c r="C1658" s="28"/>
      <c r="D1658" s="28"/>
      <c r="E1658" s="28"/>
      <c r="F1658" s="28"/>
      <c r="G1658" s="28"/>
      <c r="H1658" s="28"/>
      <c r="J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X1658" s="28"/>
    </row>
    <row r="1659" spans="1:24">
      <c r="A1659" s="28"/>
      <c r="B1659" s="28"/>
      <c r="C1659" s="28"/>
      <c r="D1659" s="28"/>
      <c r="E1659" s="28"/>
      <c r="F1659" s="28"/>
      <c r="G1659" s="28"/>
      <c r="H1659" s="28"/>
      <c r="J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X1659" s="28"/>
    </row>
    <row r="1660" spans="1:24">
      <c r="A1660" s="28"/>
      <c r="B1660" s="28"/>
      <c r="C1660" s="28"/>
      <c r="D1660" s="28"/>
      <c r="E1660" s="28"/>
      <c r="F1660" s="28"/>
      <c r="G1660" s="28"/>
      <c r="H1660" s="28"/>
      <c r="J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X1660" s="28"/>
    </row>
    <row r="1661" spans="1:24">
      <c r="A1661" s="28"/>
      <c r="B1661" s="28"/>
      <c r="C1661" s="28"/>
      <c r="D1661" s="28"/>
      <c r="E1661" s="28"/>
      <c r="F1661" s="28"/>
      <c r="G1661" s="28"/>
      <c r="H1661" s="28"/>
      <c r="J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X1661" s="28"/>
    </row>
    <row r="1662" spans="1:24">
      <c r="A1662" s="28"/>
      <c r="B1662" s="28"/>
      <c r="C1662" s="28"/>
      <c r="D1662" s="28"/>
      <c r="E1662" s="28"/>
      <c r="F1662" s="28"/>
      <c r="G1662" s="28"/>
      <c r="H1662" s="28"/>
      <c r="J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X1662" s="28"/>
    </row>
    <row r="1663" spans="1:24">
      <c r="A1663" s="28"/>
      <c r="B1663" s="28"/>
      <c r="C1663" s="28"/>
      <c r="D1663" s="28"/>
      <c r="E1663" s="28"/>
      <c r="F1663" s="28"/>
      <c r="G1663" s="28"/>
      <c r="H1663" s="28"/>
      <c r="J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X1663" s="28"/>
    </row>
    <row r="1664" spans="1:24">
      <c r="A1664" s="28"/>
      <c r="B1664" s="28"/>
      <c r="C1664" s="28"/>
      <c r="D1664" s="28"/>
      <c r="E1664" s="28"/>
      <c r="F1664" s="28"/>
      <c r="G1664" s="28"/>
      <c r="H1664" s="28"/>
      <c r="J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X1664" s="28"/>
    </row>
    <row r="1665" spans="1:24">
      <c r="A1665" s="28"/>
      <c r="B1665" s="28"/>
      <c r="C1665" s="28"/>
      <c r="D1665" s="28"/>
      <c r="E1665" s="28"/>
      <c r="F1665" s="28"/>
      <c r="G1665" s="28"/>
      <c r="H1665" s="28"/>
      <c r="J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X1665" s="28"/>
    </row>
    <row r="1666" spans="1:24">
      <c r="A1666" s="28"/>
      <c r="B1666" s="28"/>
      <c r="C1666" s="28"/>
      <c r="D1666" s="28"/>
      <c r="E1666" s="28"/>
      <c r="F1666" s="28"/>
      <c r="G1666" s="28"/>
      <c r="H1666" s="28"/>
      <c r="J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X1666" s="28"/>
    </row>
    <row r="1667" spans="1:24">
      <c r="A1667" s="28"/>
      <c r="B1667" s="28"/>
      <c r="C1667" s="28"/>
      <c r="D1667" s="28"/>
      <c r="E1667" s="28"/>
      <c r="F1667" s="28"/>
      <c r="G1667" s="28"/>
      <c r="H1667" s="28"/>
      <c r="J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X1667" s="28"/>
    </row>
    <row r="1668" spans="1:24">
      <c r="A1668" s="28"/>
      <c r="B1668" s="28"/>
      <c r="C1668" s="28"/>
      <c r="D1668" s="28"/>
      <c r="E1668" s="28"/>
      <c r="F1668" s="28"/>
      <c r="G1668" s="28"/>
      <c r="H1668" s="28"/>
      <c r="J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X1668" s="28"/>
    </row>
    <row r="1669" spans="1:24">
      <c r="A1669" s="28"/>
      <c r="B1669" s="28"/>
      <c r="C1669" s="28"/>
      <c r="D1669" s="28"/>
      <c r="E1669" s="28"/>
      <c r="F1669" s="28"/>
      <c r="G1669" s="28"/>
      <c r="H1669" s="28"/>
      <c r="J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X1669" s="28"/>
    </row>
    <row r="1670" spans="1:24">
      <c r="A1670" s="28"/>
      <c r="B1670" s="28"/>
      <c r="C1670" s="28"/>
      <c r="D1670" s="28"/>
      <c r="E1670" s="28"/>
      <c r="F1670" s="28"/>
      <c r="G1670" s="28"/>
      <c r="H1670" s="28"/>
      <c r="J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X1670" s="28"/>
    </row>
    <row r="1671" spans="1:24">
      <c r="A1671" s="28"/>
      <c r="B1671" s="28"/>
      <c r="C1671" s="28"/>
      <c r="D1671" s="28"/>
      <c r="E1671" s="28"/>
      <c r="F1671" s="28"/>
      <c r="G1671" s="28"/>
      <c r="H1671" s="28"/>
      <c r="J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X1671" s="28"/>
    </row>
    <row r="1672" spans="1:24">
      <c r="A1672" s="28"/>
      <c r="B1672" s="28"/>
      <c r="C1672" s="28"/>
      <c r="D1672" s="28"/>
      <c r="E1672" s="28"/>
      <c r="F1672" s="28"/>
      <c r="G1672" s="28"/>
      <c r="H1672" s="28"/>
      <c r="J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X1672" s="28"/>
    </row>
    <row r="1673" spans="1:24">
      <c r="A1673" s="28"/>
      <c r="B1673" s="28"/>
      <c r="C1673" s="28"/>
      <c r="D1673" s="28"/>
      <c r="E1673" s="28"/>
      <c r="F1673" s="28"/>
      <c r="G1673" s="28"/>
      <c r="H1673" s="28"/>
      <c r="J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X1673" s="28"/>
    </row>
    <row r="1674" spans="1:24">
      <c r="A1674" s="28"/>
      <c r="B1674" s="28"/>
      <c r="C1674" s="28"/>
      <c r="D1674" s="28"/>
      <c r="E1674" s="28"/>
      <c r="F1674" s="28"/>
      <c r="G1674" s="28"/>
      <c r="H1674" s="28"/>
      <c r="J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X1674" s="28"/>
    </row>
    <row r="1675" spans="1:24">
      <c r="A1675" s="28"/>
      <c r="B1675" s="28"/>
      <c r="C1675" s="28"/>
      <c r="D1675" s="28"/>
      <c r="E1675" s="28"/>
      <c r="F1675" s="28"/>
      <c r="G1675" s="28"/>
      <c r="H1675" s="28"/>
      <c r="J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X1675" s="28"/>
    </row>
    <row r="1676" spans="1:24">
      <c r="A1676" s="28"/>
      <c r="B1676" s="28"/>
      <c r="C1676" s="28"/>
      <c r="D1676" s="28"/>
      <c r="E1676" s="28"/>
      <c r="F1676" s="28"/>
      <c r="G1676" s="28"/>
      <c r="H1676" s="28"/>
      <c r="J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X1676" s="28"/>
    </row>
    <row r="1677" spans="1:24">
      <c r="A1677" s="28"/>
      <c r="B1677" s="28"/>
      <c r="C1677" s="28"/>
      <c r="D1677" s="28"/>
      <c r="E1677" s="28"/>
      <c r="F1677" s="28"/>
      <c r="G1677" s="28"/>
      <c r="H1677" s="28"/>
      <c r="J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X1677" s="28"/>
    </row>
    <row r="1678" spans="1:24">
      <c r="A1678" s="28"/>
      <c r="B1678" s="28"/>
      <c r="C1678" s="28"/>
      <c r="D1678" s="28"/>
      <c r="E1678" s="28"/>
      <c r="F1678" s="28"/>
      <c r="G1678" s="28"/>
      <c r="H1678" s="28"/>
      <c r="J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X1678" s="28"/>
    </row>
    <row r="1679" spans="1:24">
      <c r="A1679" s="28"/>
      <c r="B1679" s="28"/>
      <c r="C1679" s="28"/>
      <c r="D1679" s="28"/>
      <c r="E1679" s="28"/>
      <c r="F1679" s="28"/>
      <c r="G1679" s="28"/>
      <c r="H1679" s="28"/>
      <c r="J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X1679" s="28"/>
    </row>
    <row r="1680" spans="1:24">
      <c r="A1680" s="28"/>
      <c r="B1680" s="28"/>
      <c r="C1680" s="28"/>
      <c r="D1680" s="28"/>
      <c r="E1680" s="28"/>
      <c r="F1680" s="28"/>
      <c r="G1680" s="28"/>
      <c r="H1680" s="28"/>
      <c r="J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X1680" s="28"/>
    </row>
    <row r="1681" spans="1:24">
      <c r="A1681" s="28"/>
      <c r="B1681" s="28"/>
      <c r="C1681" s="28"/>
      <c r="D1681" s="28"/>
      <c r="E1681" s="28"/>
      <c r="F1681" s="28"/>
      <c r="G1681" s="28"/>
      <c r="H1681" s="28"/>
      <c r="J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X1681" s="28"/>
    </row>
    <row r="1682" spans="1:24">
      <c r="A1682" s="28"/>
      <c r="B1682" s="28"/>
      <c r="C1682" s="28"/>
      <c r="D1682" s="28"/>
      <c r="E1682" s="28"/>
      <c r="F1682" s="28"/>
      <c r="G1682" s="28"/>
      <c r="H1682" s="28"/>
      <c r="J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X1682" s="28"/>
    </row>
    <row r="1683" spans="1:24">
      <c r="A1683" s="28"/>
      <c r="B1683" s="28"/>
      <c r="C1683" s="28"/>
      <c r="D1683" s="28"/>
      <c r="E1683" s="28"/>
      <c r="F1683" s="28"/>
      <c r="G1683" s="28"/>
      <c r="H1683" s="28"/>
      <c r="J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X1683" s="28"/>
    </row>
    <row r="1684" spans="1:24">
      <c r="A1684" s="28"/>
      <c r="B1684" s="28"/>
      <c r="C1684" s="28"/>
      <c r="D1684" s="28"/>
      <c r="E1684" s="28"/>
      <c r="F1684" s="28"/>
      <c r="G1684" s="28"/>
      <c r="H1684" s="28"/>
      <c r="J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X1684" s="28"/>
    </row>
    <row r="1685" spans="1:24">
      <c r="A1685" s="28"/>
      <c r="B1685" s="28"/>
      <c r="C1685" s="28"/>
      <c r="D1685" s="28"/>
      <c r="E1685" s="28"/>
      <c r="F1685" s="28"/>
      <c r="G1685" s="28"/>
      <c r="H1685" s="28"/>
      <c r="J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X1685" s="28"/>
    </row>
    <row r="1686" spans="1:24">
      <c r="A1686" s="28"/>
      <c r="B1686" s="28"/>
      <c r="C1686" s="28"/>
      <c r="D1686" s="28"/>
      <c r="E1686" s="28"/>
      <c r="F1686" s="28"/>
      <c r="G1686" s="28"/>
      <c r="H1686" s="28"/>
      <c r="J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X1686" s="28"/>
    </row>
    <row r="1687" spans="1:24">
      <c r="A1687" s="28"/>
      <c r="B1687" s="28"/>
      <c r="C1687" s="28"/>
      <c r="D1687" s="28"/>
      <c r="E1687" s="28"/>
      <c r="F1687" s="28"/>
      <c r="G1687" s="28"/>
      <c r="H1687" s="28"/>
      <c r="J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X1687" s="28"/>
    </row>
    <row r="1688" spans="1:24">
      <c r="A1688" s="28"/>
      <c r="B1688" s="28"/>
      <c r="C1688" s="28"/>
      <c r="D1688" s="28"/>
      <c r="E1688" s="28"/>
      <c r="F1688" s="28"/>
      <c r="G1688" s="28"/>
      <c r="H1688" s="28"/>
      <c r="J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X1688" s="28"/>
    </row>
    <row r="1689" spans="1:24">
      <c r="A1689" s="28"/>
      <c r="B1689" s="28"/>
      <c r="C1689" s="28"/>
      <c r="D1689" s="28"/>
      <c r="E1689" s="28"/>
      <c r="F1689" s="28"/>
      <c r="G1689" s="28"/>
      <c r="H1689" s="28"/>
      <c r="J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X1689" s="28"/>
    </row>
    <row r="1690" spans="1:24">
      <c r="A1690" s="28"/>
      <c r="B1690" s="28"/>
      <c r="C1690" s="28"/>
      <c r="D1690" s="28"/>
      <c r="E1690" s="28"/>
      <c r="F1690" s="28"/>
      <c r="G1690" s="28"/>
      <c r="H1690" s="28"/>
      <c r="J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X1690" s="28"/>
    </row>
    <row r="1691" spans="1:24">
      <c r="A1691" s="28"/>
      <c r="B1691" s="28"/>
      <c r="C1691" s="28"/>
      <c r="D1691" s="28"/>
      <c r="E1691" s="28"/>
      <c r="F1691" s="28"/>
      <c r="G1691" s="28"/>
      <c r="H1691" s="28"/>
      <c r="J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X1691" s="28"/>
    </row>
    <row r="1692" spans="1:24">
      <c r="A1692" s="28"/>
      <c r="B1692" s="28"/>
      <c r="C1692" s="28"/>
      <c r="D1692" s="28"/>
      <c r="E1692" s="28"/>
      <c r="F1692" s="28"/>
      <c r="G1692" s="28"/>
      <c r="H1692" s="28"/>
      <c r="J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X1692" s="28"/>
    </row>
    <row r="1693" spans="1:24">
      <c r="A1693" s="28"/>
      <c r="B1693" s="28"/>
      <c r="C1693" s="28"/>
      <c r="D1693" s="28"/>
      <c r="E1693" s="28"/>
      <c r="F1693" s="28"/>
      <c r="G1693" s="28"/>
      <c r="H1693" s="28"/>
      <c r="J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X1693" s="28"/>
    </row>
    <row r="1694" spans="1:24">
      <c r="A1694" s="28"/>
      <c r="B1694" s="28"/>
      <c r="C1694" s="28"/>
      <c r="D1694" s="28"/>
      <c r="E1694" s="28"/>
      <c r="F1694" s="28"/>
      <c r="G1694" s="28"/>
      <c r="H1694" s="28"/>
      <c r="J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X1694" s="28"/>
    </row>
    <row r="1695" spans="1:24">
      <c r="A1695" s="28"/>
      <c r="B1695" s="28"/>
      <c r="C1695" s="28"/>
      <c r="D1695" s="28"/>
      <c r="E1695" s="28"/>
      <c r="F1695" s="28"/>
      <c r="G1695" s="28"/>
      <c r="H1695" s="28"/>
      <c r="J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X1695" s="28"/>
    </row>
    <row r="1696" spans="1:24">
      <c r="A1696" s="28"/>
      <c r="B1696" s="28"/>
      <c r="C1696" s="28"/>
      <c r="D1696" s="28"/>
      <c r="E1696" s="28"/>
      <c r="F1696" s="28"/>
      <c r="G1696" s="28"/>
      <c r="H1696" s="28"/>
      <c r="J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X1696" s="28"/>
    </row>
    <row r="1697" spans="1:24">
      <c r="A1697" s="28"/>
      <c r="B1697" s="28"/>
      <c r="C1697" s="28"/>
      <c r="D1697" s="28"/>
      <c r="E1697" s="28"/>
      <c r="F1697" s="28"/>
      <c r="G1697" s="28"/>
      <c r="H1697" s="28"/>
      <c r="J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X1697" s="28"/>
    </row>
    <row r="1698" spans="1:24">
      <c r="A1698" s="28"/>
      <c r="B1698" s="28"/>
      <c r="C1698" s="28"/>
      <c r="D1698" s="28"/>
      <c r="E1698" s="28"/>
      <c r="F1698" s="28"/>
      <c r="G1698" s="28"/>
      <c r="H1698" s="28"/>
      <c r="J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X1698" s="28"/>
    </row>
    <row r="1699" spans="1:24">
      <c r="A1699" s="28"/>
      <c r="B1699" s="28"/>
      <c r="C1699" s="28"/>
      <c r="D1699" s="28"/>
      <c r="E1699" s="28"/>
      <c r="F1699" s="28"/>
      <c r="G1699" s="28"/>
      <c r="H1699" s="28"/>
      <c r="J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X1699" s="28"/>
    </row>
    <row r="1700" spans="1:24">
      <c r="A1700" s="28"/>
      <c r="B1700" s="28"/>
      <c r="C1700" s="28"/>
      <c r="D1700" s="28"/>
      <c r="E1700" s="28"/>
      <c r="F1700" s="28"/>
      <c r="G1700" s="28"/>
      <c r="H1700" s="28"/>
      <c r="J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X1700" s="28"/>
    </row>
    <row r="1701" spans="1:24">
      <c r="A1701" s="28"/>
      <c r="B1701" s="28"/>
      <c r="C1701" s="28"/>
      <c r="D1701" s="28"/>
      <c r="E1701" s="28"/>
      <c r="F1701" s="28"/>
      <c r="G1701" s="28"/>
      <c r="H1701" s="28"/>
      <c r="J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X1701" s="28"/>
    </row>
    <row r="1702" spans="1:24">
      <c r="A1702" s="28"/>
      <c r="B1702" s="28"/>
      <c r="C1702" s="28"/>
      <c r="D1702" s="28"/>
      <c r="E1702" s="28"/>
      <c r="F1702" s="28"/>
      <c r="G1702" s="28"/>
      <c r="H1702" s="28"/>
      <c r="J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X1702" s="28"/>
    </row>
    <row r="1703" spans="1:24">
      <c r="A1703" s="28"/>
      <c r="B1703" s="28"/>
      <c r="C1703" s="28"/>
      <c r="D1703" s="28"/>
      <c r="E1703" s="28"/>
      <c r="F1703" s="28"/>
      <c r="G1703" s="28"/>
      <c r="H1703" s="28"/>
      <c r="J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X1703" s="28"/>
    </row>
    <row r="1704" spans="1:24">
      <c r="A1704" s="28"/>
      <c r="B1704" s="28"/>
      <c r="C1704" s="28"/>
      <c r="D1704" s="28"/>
      <c r="E1704" s="28"/>
      <c r="F1704" s="28"/>
      <c r="G1704" s="28"/>
      <c r="H1704" s="28"/>
      <c r="J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X1704" s="28"/>
    </row>
    <row r="1705" spans="1:24">
      <c r="A1705" s="28"/>
      <c r="B1705" s="28"/>
      <c r="C1705" s="28"/>
      <c r="D1705" s="28"/>
      <c r="E1705" s="28"/>
      <c r="F1705" s="28"/>
      <c r="G1705" s="28"/>
      <c r="H1705" s="28"/>
      <c r="J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X1705" s="28"/>
    </row>
    <row r="1706" spans="1:24">
      <c r="A1706" s="28"/>
      <c r="B1706" s="28"/>
      <c r="C1706" s="28"/>
      <c r="D1706" s="28"/>
      <c r="E1706" s="28"/>
      <c r="F1706" s="28"/>
      <c r="G1706" s="28"/>
      <c r="H1706" s="28"/>
      <c r="J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X1706" s="28"/>
    </row>
    <row r="1707" spans="1:24">
      <c r="A1707" s="28"/>
      <c r="B1707" s="28"/>
      <c r="C1707" s="28"/>
      <c r="D1707" s="28"/>
      <c r="E1707" s="28"/>
      <c r="F1707" s="28"/>
      <c r="G1707" s="28"/>
      <c r="H1707" s="28"/>
      <c r="J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X1707" s="28"/>
    </row>
    <row r="1708" spans="1:24">
      <c r="A1708" s="28"/>
      <c r="B1708" s="28"/>
      <c r="C1708" s="28"/>
      <c r="D1708" s="28"/>
      <c r="E1708" s="28"/>
      <c r="F1708" s="28"/>
      <c r="G1708" s="28"/>
      <c r="H1708" s="28"/>
      <c r="J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X1708" s="28"/>
    </row>
    <row r="1709" spans="1:24">
      <c r="A1709" s="28"/>
      <c r="B1709" s="28"/>
      <c r="C1709" s="28"/>
      <c r="D1709" s="28"/>
      <c r="E1709" s="28"/>
      <c r="F1709" s="28"/>
      <c r="G1709" s="28"/>
      <c r="H1709" s="28"/>
      <c r="J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X1709" s="28"/>
    </row>
    <row r="1710" spans="1:24">
      <c r="A1710" s="28"/>
      <c r="B1710" s="28"/>
      <c r="C1710" s="28"/>
      <c r="D1710" s="28"/>
      <c r="E1710" s="28"/>
      <c r="F1710" s="28"/>
      <c r="G1710" s="28"/>
      <c r="H1710" s="28"/>
      <c r="J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X1710" s="28"/>
    </row>
    <row r="1711" spans="1:24">
      <c r="A1711" s="28"/>
      <c r="B1711" s="28"/>
      <c r="C1711" s="28"/>
      <c r="D1711" s="28"/>
      <c r="E1711" s="28"/>
      <c r="F1711" s="28"/>
      <c r="G1711" s="28"/>
      <c r="H1711" s="28"/>
      <c r="J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X1711" s="28"/>
    </row>
    <row r="1712" spans="1:24">
      <c r="A1712" s="28"/>
      <c r="B1712" s="28"/>
      <c r="C1712" s="28"/>
      <c r="D1712" s="28"/>
      <c r="E1712" s="28"/>
      <c r="F1712" s="28"/>
      <c r="G1712" s="28"/>
      <c r="H1712" s="28"/>
      <c r="J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X1712" s="28"/>
    </row>
    <row r="1713" spans="1:24">
      <c r="A1713" s="28"/>
      <c r="B1713" s="28"/>
      <c r="C1713" s="28"/>
      <c r="D1713" s="28"/>
      <c r="E1713" s="28"/>
      <c r="F1713" s="28"/>
      <c r="G1713" s="28"/>
      <c r="H1713" s="28"/>
      <c r="J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X1713" s="28"/>
    </row>
    <row r="1714" spans="1:24">
      <c r="A1714" s="28"/>
      <c r="B1714" s="28"/>
      <c r="C1714" s="28"/>
      <c r="D1714" s="28"/>
      <c r="E1714" s="28"/>
      <c r="F1714" s="28"/>
      <c r="G1714" s="28"/>
      <c r="H1714" s="28"/>
      <c r="J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X1714" s="28"/>
    </row>
    <row r="1715" spans="1:24">
      <c r="A1715" s="28"/>
      <c r="B1715" s="28"/>
      <c r="C1715" s="28"/>
      <c r="D1715" s="28"/>
      <c r="E1715" s="28"/>
      <c r="F1715" s="28"/>
      <c r="G1715" s="28"/>
      <c r="H1715" s="28"/>
      <c r="J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X1715" s="28"/>
    </row>
    <row r="1716" spans="1:24">
      <c r="A1716" s="28"/>
      <c r="B1716" s="28"/>
      <c r="C1716" s="28"/>
      <c r="D1716" s="28"/>
      <c r="E1716" s="28"/>
      <c r="F1716" s="28"/>
      <c r="G1716" s="28"/>
      <c r="H1716" s="28"/>
      <c r="J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X1716" s="28"/>
    </row>
    <row r="1717" spans="1:24">
      <c r="A1717" s="28"/>
      <c r="B1717" s="28"/>
      <c r="C1717" s="28"/>
      <c r="D1717" s="28"/>
      <c r="E1717" s="28"/>
      <c r="F1717" s="28"/>
      <c r="G1717" s="28"/>
      <c r="H1717" s="28"/>
      <c r="J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X1717" s="28"/>
    </row>
    <row r="1718" spans="1:24">
      <c r="A1718" s="28"/>
      <c r="B1718" s="28"/>
      <c r="C1718" s="28"/>
      <c r="D1718" s="28"/>
      <c r="E1718" s="28"/>
      <c r="F1718" s="28"/>
      <c r="G1718" s="28"/>
      <c r="H1718" s="28"/>
      <c r="J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X1718" s="28"/>
    </row>
    <row r="1719" spans="1:24">
      <c r="A1719" s="28"/>
      <c r="B1719" s="28"/>
      <c r="C1719" s="28"/>
      <c r="D1719" s="28"/>
      <c r="E1719" s="28"/>
      <c r="F1719" s="28"/>
      <c r="G1719" s="28"/>
      <c r="H1719" s="28"/>
      <c r="J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X1719" s="28"/>
    </row>
    <row r="1720" spans="1:24">
      <c r="A1720" s="28"/>
      <c r="B1720" s="28"/>
      <c r="C1720" s="28"/>
      <c r="D1720" s="28"/>
      <c r="E1720" s="28"/>
      <c r="F1720" s="28"/>
      <c r="G1720" s="28"/>
      <c r="H1720" s="28"/>
      <c r="J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X1720" s="28"/>
    </row>
    <row r="1721" spans="1:24">
      <c r="A1721" s="28"/>
      <c r="B1721" s="28"/>
      <c r="C1721" s="28"/>
      <c r="D1721" s="28"/>
      <c r="E1721" s="28"/>
      <c r="F1721" s="28"/>
      <c r="G1721" s="28"/>
      <c r="H1721" s="28"/>
      <c r="J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X1721" s="28"/>
    </row>
    <row r="1722" spans="1:24">
      <c r="A1722" s="28"/>
      <c r="B1722" s="28"/>
      <c r="C1722" s="28"/>
      <c r="D1722" s="28"/>
      <c r="E1722" s="28"/>
      <c r="F1722" s="28"/>
      <c r="G1722" s="28"/>
      <c r="H1722" s="28"/>
      <c r="J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X1722" s="28"/>
    </row>
    <row r="1723" spans="1:24">
      <c r="A1723" s="28"/>
      <c r="B1723" s="28"/>
      <c r="C1723" s="28"/>
      <c r="D1723" s="28"/>
      <c r="E1723" s="28"/>
      <c r="F1723" s="28"/>
      <c r="G1723" s="28"/>
      <c r="H1723" s="28"/>
      <c r="J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X1723" s="28"/>
    </row>
    <row r="1724" spans="1:24">
      <c r="A1724" s="28"/>
      <c r="B1724" s="28"/>
      <c r="C1724" s="28"/>
      <c r="D1724" s="28"/>
      <c r="E1724" s="28"/>
      <c r="F1724" s="28"/>
      <c r="G1724" s="28"/>
      <c r="H1724" s="28"/>
      <c r="J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X1724" s="28"/>
    </row>
    <row r="1725" spans="1:24">
      <c r="A1725" s="28"/>
      <c r="B1725" s="28"/>
      <c r="C1725" s="28"/>
      <c r="D1725" s="28"/>
      <c r="E1725" s="28"/>
      <c r="F1725" s="28"/>
      <c r="G1725" s="28"/>
      <c r="H1725" s="28"/>
      <c r="J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X1725" s="28"/>
    </row>
    <row r="1726" spans="1:24">
      <c r="A1726" s="28"/>
      <c r="B1726" s="28"/>
      <c r="C1726" s="28"/>
      <c r="D1726" s="28"/>
      <c r="E1726" s="28"/>
      <c r="F1726" s="28"/>
      <c r="G1726" s="28"/>
      <c r="H1726" s="28"/>
      <c r="J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X1726" s="28"/>
    </row>
    <row r="1727" spans="1:24">
      <c r="A1727" s="28"/>
      <c r="B1727" s="28"/>
      <c r="C1727" s="28"/>
      <c r="D1727" s="28"/>
      <c r="E1727" s="28"/>
      <c r="F1727" s="28"/>
      <c r="G1727" s="28"/>
      <c r="H1727" s="28"/>
      <c r="J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X1727" s="28"/>
    </row>
    <row r="1728" spans="1:24">
      <c r="A1728" s="28"/>
      <c r="B1728" s="28"/>
      <c r="C1728" s="28"/>
      <c r="D1728" s="28"/>
      <c r="E1728" s="28"/>
      <c r="F1728" s="28"/>
      <c r="G1728" s="28"/>
      <c r="H1728" s="28"/>
      <c r="J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X1728" s="28"/>
    </row>
    <row r="1729" spans="1:24">
      <c r="A1729" s="28"/>
      <c r="B1729" s="28"/>
      <c r="C1729" s="28"/>
      <c r="D1729" s="28"/>
      <c r="E1729" s="28"/>
      <c r="F1729" s="28"/>
      <c r="G1729" s="28"/>
      <c r="H1729" s="28"/>
      <c r="J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X1729" s="28"/>
    </row>
    <row r="1730" spans="1:24">
      <c r="A1730" s="28"/>
      <c r="B1730" s="28"/>
      <c r="C1730" s="28"/>
      <c r="D1730" s="28"/>
      <c r="E1730" s="28"/>
      <c r="F1730" s="28"/>
      <c r="G1730" s="28"/>
      <c r="H1730" s="28"/>
      <c r="J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X1730" s="28"/>
    </row>
    <row r="1731" spans="1:24">
      <c r="A1731" s="28"/>
      <c r="B1731" s="28"/>
      <c r="C1731" s="28"/>
      <c r="D1731" s="28"/>
      <c r="E1731" s="28"/>
      <c r="F1731" s="28"/>
      <c r="G1731" s="28"/>
      <c r="H1731" s="28"/>
      <c r="J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X1731" s="28"/>
    </row>
    <row r="1732" spans="1:24">
      <c r="A1732" s="28"/>
      <c r="B1732" s="28"/>
      <c r="C1732" s="28"/>
      <c r="D1732" s="28"/>
      <c r="E1732" s="28"/>
      <c r="F1732" s="28"/>
      <c r="G1732" s="28"/>
      <c r="H1732" s="28"/>
      <c r="J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X1732" s="28"/>
    </row>
    <row r="1733" spans="1:24">
      <c r="A1733" s="28"/>
      <c r="B1733" s="28"/>
      <c r="C1733" s="28"/>
      <c r="D1733" s="28"/>
      <c r="E1733" s="28"/>
      <c r="F1733" s="28"/>
      <c r="G1733" s="28"/>
      <c r="H1733" s="28"/>
      <c r="J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X1733" s="28"/>
    </row>
    <row r="1734" spans="1:24">
      <c r="A1734" s="28"/>
      <c r="B1734" s="28"/>
      <c r="C1734" s="28"/>
      <c r="D1734" s="28"/>
      <c r="E1734" s="28"/>
      <c r="F1734" s="28"/>
      <c r="G1734" s="28"/>
      <c r="H1734" s="28"/>
      <c r="J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X1734" s="28"/>
    </row>
    <row r="1735" spans="1:24">
      <c r="A1735" s="28"/>
      <c r="B1735" s="28"/>
      <c r="C1735" s="28"/>
      <c r="D1735" s="28"/>
      <c r="E1735" s="28"/>
      <c r="F1735" s="28"/>
      <c r="G1735" s="28"/>
      <c r="H1735" s="28"/>
      <c r="J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X1735" s="28"/>
    </row>
    <row r="1736" spans="1:24">
      <c r="A1736" s="28"/>
      <c r="B1736" s="28"/>
      <c r="C1736" s="28"/>
      <c r="D1736" s="28"/>
      <c r="E1736" s="28"/>
      <c r="F1736" s="28"/>
      <c r="G1736" s="28"/>
      <c r="H1736" s="28"/>
      <c r="J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X1736" s="28"/>
    </row>
    <row r="1737" spans="1:24">
      <c r="A1737" s="28"/>
      <c r="B1737" s="28"/>
      <c r="C1737" s="28"/>
      <c r="D1737" s="28"/>
      <c r="E1737" s="28"/>
      <c r="F1737" s="28"/>
      <c r="G1737" s="28"/>
      <c r="H1737" s="28"/>
      <c r="J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X1737" s="28"/>
    </row>
    <row r="1738" spans="1:24">
      <c r="A1738" s="28"/>
      <c r="B1738" s="28"/>
      <c r="C1738" s="28"/>
      <c r="D1738" s="28"/>
      <c r="E1738" s="28"/>
      <c r="F1738" s="28"/>
      <c r="G1738" s="28"/>
      <c r="H1738" s="28"/>
      <c r="J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X1738" s="28"/>
    </row>
    <row r="1739" spans="1:24">
      <c r="A1739" s="28"/>
      <c r="B1739" s="28"/>
      <c r="C1739" s="28"/>
      <c r="D1739" s="28"/>
      <c r="E1739" s="28"/>
      <c r="F1739" s="28"/>
      <c r="G1739" s="28"/>
      <c r="H1739" s="28"/>
      <c r="J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X1739" s="28"/>
    </row>
    <row r="1740" spans="1:24">
      <c r="A1740" s="28"/>
      <c r="B1740" s="28"/>
      <c r="C1740" s="28"/>
      <c r="D1740" s="28"/>
      <c r="E1740" s="28"/>
      <c r="F1740" s="28"/>
      <c r="G1740" s="28"/>
      <c r="H1740" s="28"/>
      <c r="J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X1740" s="28"/>
    </row>
    <row r="1741" spans="1:24">
      <c r="A1741" s="28"/>
      <c r="B1741" s="28"/>
      <c r="C1741" s="28"/>
      <c r="D1741" s="28"/>
      <c r="E1741" s="28"/>
      <c r="F1741" s="28"/>
      <c r="G1741" s="28"/>
      <c r="H1741" s="28"/>
      <c r="J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X1741" s="28"/>
    </row>
    <row r="1742" spans="1:24">
      <c r="A1742" s="28"/>
      <c r="B1742" s="28"/>
      <c r="C1742" s="28"/>
      <c r="D1742" s="28"/>
      <c r="E1742" s="28"/>
      <c r="F1742" s="28"/>
      <c r="G1742" s="28"/>
      <c r="H1742" s="28"/>
      <c r="J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X1742" s="28"/>
    </row>
    <row r="1743" spans="1:24">
      <c r="A1743" s="28"/>
      <c r="B1743" s="28"/>
      <c r="C1743" s="28"/>
      <c r="D1743" s="28"/>
      <c r="E1743" s="28"/>
      <c r="F1743" s="28"/>
      <c r="G1743" s="28"/>
      <c r="H1743" s="28"/>
      <c r="J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X1743" s="28"/>
    </row>
    <row r="1744" spans="1:24">
      <c r="A1744" s="28"/>
      <c r="B1744" s="28"/>
      <c r="C1744" s="28"/>
      <c r="D1744" s="28"/>
      <c r="E1744" s="28"/>
      <c r="F1744" s="28"/>
      <c r="G1744" s="28"/>
      <c r="H1744" s="28"/>
      <c r="J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X1744" s="28"/>
    </row>
    <row r="1745" spans="1:24">
      <c r="A1745" s="28"/>
      <c r="B1745" s="28"/>
      <c r="C1745" s="28"/>
      <c r="D1745" s="28"/>
      <c r="E1745" s="28"/>
      <c r="F1745" s="28"/>
      <c r="G1745" s="28"/>
      <c r="H1745" s="28"/>
      <c r="J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X1745" s="28"/>
    </row>
    <row r="1746" spans="1:24">
      <c r="A1746" s="28"/>
      <c r="B1746" s="28"/>
      <c r="C1746" s="28"/>
      <c r="D1746" s="28"/>
      <c r="E1746" s="28"/>
      <c r="F1746" s="28"/>
      <c r="G1746" s="28"/>
      <c r="H1746" s="28"/>
      <c r="J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X1746" s="28"/>
    </row>
    <row r="1747" spans="1:24">
      <c r="A1747" s="28"/>
      <c r="B1747" s="28"/>
      <c r="C1747" s="28"/>
      <c r="D1747" s="28"/>
      <c r="E1747" s="28"/>
      <c r="F1747" s="28"/>
      <c r="G1747" s="28"/>
      <c r="H1747" s="28"/>
      <c r="J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X1747" s="28"/>
    </row>
    <row r="1748" spans="1:24">
      <c r="A1748" s="28"/>
      <c r="B1748" s="28"/>
      <c r="C1748" s="28"/>
      <c r="D1748" s="28"/>
      <c r="E1748" s="28"/>
      <c r="F1748" s="28"/>
      <c r="G1748" s="28"/>
      <c r="H1748" s="28"/>
      <c r="J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X1748" s="28"/>
    </row>
    <row r="1749" spans="1:24">
      <c r="A1749" s="28"/>
      <c r="B1749" s="28"/>
      <c r="C1749" s="28"/>
      <c r="D1749" s="28"/>
      <c r="E1749" s="28"/>
      <c r="F1749" s="28"/>
      <c r="G1749" s="28"/>
      <c r="H1749" s="28"/>
      <c r="J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X1749" s="28"/>
    </row>
    <row r="1750" spans="1:24">
      <c r="A1750" s="28"/>
      <c r="B1750" s="28"/>
      <c r="C1750" s="28"/>
      <c r="D1750" s="28"/>
      <c r="E1750" s="28"/>
      <c r="F1750" s="28"/>
      <c r="G1750" s="28"/>
      <c r="H1750" s="28"/>
      <c r="J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X1750" s="28"/>
    </row>
    <row r="1751" spans="1:24">
      <c r="A1751" s="28"/>
      <c r="B1751" s="28"/>
      <c r="C1751" s="28"/>
      <c r="D1751" s="28"/>
      <c r="E1751" s="28"/>
      <c r="F1751" s="28"/>
      <c r="G1751" s="28"/>
      <c r="H1751" s="28"/>
      <c r="J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X1751" s="28"/>
    </row>
    <row r="1752" spans="1:24">
      <c r="A1752" s="28"/>
      <c r="B1752" s="28"/>
      <c r="C1752" s="28"/>
      <c r="D1752" s="28"/>
      <c r="E1752" s="28"/>
      <c r="F1752" s="28"/>
      <c r="G1752" s="28"/>
      <c r="H1752" s="28"/>
      <c r="J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X1752" s="28"/>
    </row>
    <row r="1753" spans="1:24">
      <c r="A1753" s="28"/>
      <c r="B1753" s="28"/>
      <c r="C1753" s="28"/>
      <c r="D1753" s="28"/>
      <c r="E1753" s="28"/>
      <c r="F1753" s="28"/>
      <c r="G1753" s="28"/>
      <c r="H1753" s="28"/>
      <c r="J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X1753" s="28"/>
    </row>
    <row r="1754" spans="1:24">
      <c r="A1754" s="28"/>
      <c r="B1754" s="28"/>
      <c r="C1754" s="28"/>
      <c r="D1754" s="28"/>
      <c r="E1754" s="28"/>
      <c r="F1754" s="28"/>
      <c r="G1754" s="28"/>
      <c r="H1754" s="28"/>
      <c r="J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X1754" s="28"/>
    </row>
    <row r="1755" spans="1:24">
      <c r="A1755" s="28"/>
      <c r="B1755" s="28"/>
      <c r="C1755" s="28"/>
      <c r="D1755" s="28"/>
      <c r="E1755" s="28"/>
      <c r="F1755" s="28"/>
      <c r="G1755" s="28"/>
      <c r="H1755" s="28"/>
      <c r="J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X1755" s="28"/>
    </row>
    <row r="1756" spans="1:24">
      <c r="A1756" s="28"/>
      <c r="B1756" s="28"/>
      <c r="C1756" s="28"/>
      <c r="D1756" s="28"/>
      <c r="E1756" s="28"/>
      <c r="F1756" s="28"/>
      <c r="G1756" s="28"/>
      <c r="H1756" s="28"/>
      <c r="J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X1756" s="28"/>
    </row>
    <row r="1757" spans="1:24">
      <c r="A1757" s="28"/>
      <c r="B1757" s="28"/>
      <c r="C1757" s="28"/>
      <c r="D1757" s="28"/>
      <c r="E1757" s="28"/>
      <c r="F1757" s="28"/>
      <c r="G1757" s="28"/>
      <c r="H1757" s="28"/>
      <c r="J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X1757" s="28"/>
    </row>
    <row r="1758" spans="1:24">
      <c r="A1758" s="28"/>
      <c r="B1758" s="28"/>
      <c r="C1758" s="28"/>
      <c r="D1758" s="28"/>
      <c r="E1758" s="28"/>
      <c r="F1758" s="28"/>
      <c r="G1758" s="28"/>
      <c r="H1758" s="28"/>
      <c r="J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X1758" s="28"/>
    </row>
    <row r="1759" spans="1:24">
      <c r="A1759" s="28"/>
      <c r="B1759" s="28"/>
      <c r="C1759" s="28"/>
      <c r="D1759" s="28"/>
      <c r="E1759" s="28"/>
      <c r="F1759" s="28"/>
      <c r="G1759" s="28"/>
      <c r="H1759" s="28"/>
      <c r="J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X1759" s="28"/>
    </row>
    <row r="1760" spans="1:24">
      <c r="A1760" s="28"/>
      <c r="B1760" s="28"/>
      <c r="C1760" s="28"/>
      <c r="D1760" s="28"/>
      <c r="E1760" s="28"/>
      <c r="F1760" s="28"/>
      <c r="G1760" s="28"/>
      <c r="H1760" s="28"/>
      <c r="J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X1760" s="28"/>
    </row>
    <row r="1761" spans="1:24">
      <c r="A1761" s="28"/>
      <c r="B1761" s="28"/>
      <c r="C1761" s="28"/>
      <c r="D1761" s="28"/>
      <c r="E1761" s="28"/>
      <c r="F1761" s="28"/>
      <c r="G1761" s="28"/>
      <c r="H1761" s="28"/>
      <c r="J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X1761" s="28"/>
    </row>
    <row r="1762" spans="1:24">
      <c r="A1762" s="28"/>
      <c r="B1762" s="28"/>
      <c r="C1762" s="28"/>
      <c r="D1762" s="28"/>
      <c r="E1762" s="28"/>
      <c r="F1762" s="28"/>
      <c r="G1762" s="28"/>
      <c r="H1762" s="28"/>
      <c r="J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X1762" s="28"/>
    </row>
    <row r="1763" spans="1:24">
      <c r="A1763" s="28"/>
      <c r="B1763" s="28"/>
      <c r="C1763" s="28"/>
      <c r="D1763" s="28"/>
      <c r="E1763" s="28"/>
      <c r="F1763" s="28"/>
      <c r="G1763" s="28"/>
      <c r="H1763" s="28"/>
      <c r="J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X1763" s="28"/>
    </row>
    <row r="1764" spans="1:24">
      <c r="A1764" s="28"/>
      <c r="B1764" s="28"/>
      <c r="C1764" s="28"/>
      <c r="D1764" s="28"/>
      <c r="E1764" s="28"/>
      <c r="F1764" s="28"/>
      <c r="G1764" s="28"/>
      <c r="H1764" s="28"/>
      <c r="J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X1764" s="28"/>
    </row>
    <row r="1765" spans="1:24">
      <c r="A1765" s="28"/>
      <c r="B1765" s="28"/>
      <c r="C1765" s="28"/>
      <c r="D1765" s="28"/>
      <c r="E1765" s="28"/>
      <c r="F1765" s="28"/>
      <c r="G1765" s="28"/>
      <c r="H1765" s="28"/>
      <c r="J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X1765" s="28"/>
    </row>
    <row r="1766" spans="1:24">
      <c r="A1766" s="28"/>
      <c r="B1766" s="28"/>
      <c r="C1766" s="28"/>
      <c r="D1766" s="28"/>
      <c r="E1766" s="28"/>
      <c r="F1766" s="28"/>
      <c r="G1766" s="28"/>
      <c r="H1766" s="28"/>
      <c r="J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X1766" s="28"/>
    </row>
    <row r="1767" spans="1:24">
      <c r="A1767" s="28"/>
      <c r="B1767" s="28"/>
      <c r="C1767" s="28"/>
      <c r="D1767" s="28"/>
      <c r="E1767" s="28"/>
      <c r="F1767" s="28"/>
      <c r="G1767" s="28"/>
      <c r="H1767" s="28"/>
      <c r="J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X1767" s="28"/>
    </row>
    <row r="1768" spans="1:24">
      <c r="A1768" s="28"/>
      <c r="B1768" s="28"/>
      <c r="C1768" s="28"/>
      <c r="D1768" s="28"/>
      <c r="E1768" s="28"/>
      <c r="F1768" s="28"/>
      <c r="G1768" s="28"/>
      <c r="H1768" s="28"/>
      <c r="J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X1768" s="28"/>
    </row>
    <row r="1769" spans="1:24">
      <c r="A1769" s="28"/>
      <c r="B1769" s="28"/>
      <c r="C1769" s="28"/>
      <c r="D1769" s="28"/>
      <c r="E1769" s="28"/>
      <c r="F1769" s="28"/>
      <c r="G1769" s="28"/>
      <c r="H1769" s="28"/>
      <c r="J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X1769" s="28"/>
    </row>
    <row r="1770" spans="1:24">
      <c r="A1770" s="28"/>
      <c r="B1770" s="28"/>
      <c r="C1770" s="28"/>
      <c r="D1770" s="28"/>
      <c r="E1770" s="28"/>
      <c r="F1770" s="28"/>
      <c r="G1770" s="28"/>
      <c r="H1770" s="28"/>
      <c r="J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X1770" s="28"/>
    </row>
    <row r="1771" spans="1:24">
      <c r="A1771" s="28"/>
      <c r="B1771" s="28"/>
      <c r="C1771" s="28"/>
      <c r="D1771" s="28"/>
      <c r="E1771" s="28"/>
      <c r="F1771" s="28"/>
      <c r="G1771" s="28"/>
      <c r="H1771" s="28"/>
      <c r="J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X1771" s="28"/>
    </row>
    <row r="1772" spans="1:24">
      <c r="A1772" s="28"/>
      <c r="B1772" s="28"/>
      <c r="C1772" s="28"/>
      <c r="D1772" s="28"/>
      <c r="E1772" s="28"/>
      <c r="F1772" s="28"/>
      <c r="G1772" s="28"/>
      <c r="H1772" s="28"/>
      <c r="J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X1772" s="28"/>
    </row>
    <row r="1773" spans="1:24">
      <c r="A1773" s="28"/>
      <c r="B1773" s="28"/>
      <c r="C1773" s="28"/>
      <c r="D1773" s="28"/>
      <c r="E1773" s="28"/>
      <c r="F1773" s="28"/>
      <c r="G1773" s="28"/>
      <c r="H1773" s="28"/>
      <c r="J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X1773" s="28"/>
    </row>
    <row r="1774" spans="1:24">
      <c r="A1774" s="28"/>
      <c r="B1774" s="28"/>
      <c r="C1774" s="28"/>
      <c r="D1774" s="28"/>
      <c r="E1774" s="28"/>
      <c r="F1774" s="28"/>
      <c r="G1774" s="28"/>
      <c r="H1774" s="28"/>
      <c r="J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X1774" s="28"/>
    </row>
    <row r="1775" spans="1:24">
      <c r="A1775" s="28"/>
      <c r="B1775" s="28"/>
      <c r="C1775" s="28"/>
      <c r="D1775" s="28"/>
      <c r="E1775" s="28"/>
      <c r="F1775" s="28"/>
      <c r="G1775" s="28"/>
      <c r="H1775" s="28"/>
      <c r="J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X1775" s="28"/>
    </row>
    <row r="1776" spans="1:24">
      <c r="A1776" s="28"/>
      <c r="B1776" s="28"/>
      <c r="C1776" s="28"/>
      <c r="D1776" s="28"/>
      <c r="E1776" s="28"/>
      <c r="F1776" s="28"/>
      <c r="G1776" s="28"/>
      <c r="H1776" s="28"/>
      <c r="J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X1776" s="28"/>
    </row>
    <row r="1777" spans="1:24">
      <c r="A1777" s="28"/>
      <c r="B1777" s="28"/>
      <c r="C1777" s="28"/>
      <c r="D1777" s="28"/>
      <c r="E1777" s="28"/>
      <c r="F1777" s="28"/>
      <c r="G1777" s="28"/>
      <c r="H1777" s="28"/>
      <c r="J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X1777" s="28"/>
    </row>
    <row r="1778" spans="1:24">
      <c r="A1778" s="28"/>
      <c r="B1778" s="28"/>
      <c r="C1778" s="28"/>
      <c r="D1778" s="28"/>
      <c r="E1778" s="28"/>
      <c r="F1778" s="28"/>
      <c r="G1778" s="28"/>
      <c r="H1778" s="28"/>
      <c r="J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X1778" s="28"/>
    </row>
    <row r="1779" spans="1:24">
      <c r="A1779" s="28"/>
      <c r="B1779" s="28"/>
      <c r="C1779" s="28"/>
      <c r="D1779" s="28"/>
      <c r="E1779" s="28"/>
      <c r="F1779" s="28"/>
      <c r="G1779" s="28"/>
      <c r="H1779" s="28"/>
      <c r="J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X1779" s="28"/>
    </row>
    <row r="1780" spans="1:24">
      <c r="A1780" s="28"/>
      <c r="B1780" s="28"/>
      <c r="C1780" s="28"/>
      <c r="D1780" s="28"/>
      <c r="E1780" s="28"/>
      <c r="F1780" s="28"/>
      <c r="G1780" s="28"/>
      <c r="H1780" s="28"/>
      <c r="J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X1780" s="28"/>
    </row>
    <row r="1781" spans="1:24">
      <c r="A1781" s="28"/>
      <c r="B1781" s="28"/>
      <c r="C1781" s="28"/>
      <c r="D1781" s="28"/>
      <c r="E1781" s="28"/>
      <c r="F1781" s="28"/>
      <c r="G1781" s="28"/>
      <c r="H1781" s="28"/>
      <c r="J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X1781" s="28"/>
    </row>
    <row r="1782" spans="1:24">
      <c r="A1782" s="28"/>
      <c r="B1782" s="28"/>
      <c r="C1782" s="28"/>
      <c r="D1782" s="28"/>
      <c r="E1782" s="28"/>
      <c r="F1782" s="28"/>
      <c r="G1782" s="28"/>
      <c r="H1782" s="28"/>
      <c r="J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X1782" s="28"/>
    </row>
    <row r="1783" spans="1:24">
      <c r="A1783" s="28"/>
      <c r="B1783" s="28"/>
      <c r="C1783" s="28"/>
      <c r="D1783" s="28"/>
      <c r="E1783" s="28"/>
      <c r="F1783" s="28"/>
      <c r="G1783" s="28"/>
      <c r="H1783" s="28"/>
      <c r="J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X1783" s="28"/>
    </row>
    <row r="1784" spans="1:24">
      <c r="A1784" s="28"/>
      <c r="B1784" s="28"/>
      <c r="C1784" s="28"/>
      <c r="D1784" s="28"/>
      <c r="E1784" s="28"/>
      <c r="F1784" s="28"/>
      <c r="G1784" s="28"/>
      <c r="H1784" s="28"/>
      <c r="J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X1784" s="28"/>
    </row>
    <row r="1785" spans="1:24">
      <c r="A1785" s="28"/>
      <c r="B1785" s="28"/>
      <c r="C1785" s="28"/>
      <c r="D1785" s="28"/>
      <c r="E1785" s="28"/>
      <c r="F1785" s="28"/>
      <c r="G1785" s="28"/>
      <c r="H1785" s="28"/>
      <c r="J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X1785" s="28"/>
    </row>
    <row r="1786" spans="1:24">
      <c r="A1786" s="28"/>
      <c r="B1786" s="28"/>
      <c r="C1786" s="28"/>
      <c r="D1786" s="28"/>
      <c r="E1786" s="28"/>
      <c r="F1786" s="28"/>
      <c r="G1786" s="28"/>
      <c r="H1786" s="28"/>
      <c r="J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X1786" s="28"/>
    </row>
    <row r="1787" spans="1:24">
      <c r="A1787" s="28"/>
      <c r="B1787" s="28"/>
      <c r="C1787" s="28"/>
      <c r="D1787" s="28"/>
      <c r="E1787" s="28"/>
      <c r="F1787" s="28"/>
      <c r="G1787" s="28"/>
      <c r="H1787" s="28"/>
      <c r="J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X1787" s="28"/>
    </row>
    <row r="1788" spans="1:24">
      <c r="A1788" s="28"/>
      <c r="B1788" s="28"/>
      <c r="C1788" s="28"/>
      <c r="D1788" s="28"/>
      <c r="E1788" s="28"/>
      <c r="F1788" s="28"/>
      <c r="G1788" s="28"/>
      <c r="H1788" s="28"/>
      <c r="J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X1788" s="28"/>
    </row>
    <row r="1789" spans="1:24">
      <c r="A1789" s="28"/>
      <c r="B1789" s="28"/>
      <c r="C1789" s="28"/>
      <c r="D1789" s="28"/>
      <c r="E1789" s="28"/>
      <c r="F1789" s="28"/>
      <c r="G1789" s="28"/>
      <c r="H1789" s="28"/>
      <c r="J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X1789" s="28"/>
    </row>
    <row r="1790" spans="1:24">
      <c r="A1790" s="28"/>
      <c r="B1790" s="28"/>
      <c r="C1790" s="28"/>
      <c r="D1790" s="28"/>
      <c r="E1790" s="28"/>
      <c r="F1790" s="28"/>
      <c r="G1790" s="28"/>
      <c r="H1790" s="28"/>
      <c r="J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X1790" s="28"/>
    </row>
    <row r="1791" spans="1:24">
      <c r="A1791" s="28"/>
      <c r="B1791" s="28"/>
      <c r="C1791" s="28"/>
      <c r="D1791" s="28"/>
      <c r="E1791" s="28"/>
      <c r="F1791" s="28"/>
      <c r="G1791" s="28"/>
      <c r="H1791" s="28"/>
      <c r="J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X1791" s="28"/>
    </row>
    <row r="1792" spans="1:24">
      <c r="A1792" s="28"/>
      <c r="B1792" s="28"/>
      <c r="C1792" s="28"/>
      <c r="D1792" s="28"/>
      <c r="E1792" s="28"/>
      <c r="F1792" s="28"/>
      <c r="G1792" s="28"/>
      <c r="H1792" s="28"/>
      <c r="J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X1792" s="28"/>
    </row>
    <row r="1793" spans="1:24">
      <c r="A1793" s="28"/>
      <c r="B1793" s="28"/>
      <c r="C1793" s="28"/>
      <c r="D1793" s="28"/>
      <c r="E1793" s="28"/>
      <c r="F1793" s="28"/>
      <c r="G1793" s="28"/>
      <c r="H1793" s="28"/>
      <c r="J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X1793" s="28"/>
    </row>
    <row r="1794" spans="1:24">
      <c r="A1794" s="28"/>
      <c r="B1794" s="28"/>
      <c r="C1794" s="28"/>
      <c r="D1794" s="28"/>
      <c r="E1794" s="28"/>
      <c r="F1794" s="28"/>
      <c r="G1794" s="28"/>
      <c r="H1794" s="28"/>
      <c r="J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X1794" s="28"/>
    </row>
    <row r="1795" spans="1:24">
      <c r="A1795" s="28"/>
      <c r="B1795" s="28"/>
      <c r="C1795" s="28"/>
      <c r="D1795" s="28"/>
      <c r="E1795" s="28"/>
      <c r="F1795" s="28"/>
      <c r="G1795" s="28"/>
      <c r="H1795" s="28"/>
      <c r="J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X1795" s="28"/>
    </row>
    <row r="1796" spans="1:24">
      <c r="A1796" s="28"/>
      <c r="B1796" s="28"/>
      <c r="C1796" s="28"/>
      <c r="D1796" s="28"/>
      <c r="E1796" s="28"/>
      <c r="F1796" s="28"/>
      <c r="G1796" s="28"/>
      <c r="H1796" s="28"/>
      <c r="J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X1796" s="28"/>
    </row>
    <row r="1797" spans="1:24">
      <c r="A1797" s="28"/>
      <c r="B1797" s="28"/>
      <c r="C1797" s="28"/>
      <c r="D1797" s="28"/>
      <c r="E1797" s="28"/>
      <c r="F1797" s="28"/>
      <c r="G1797" s="28"/>
      <c r="H1797" s="28"/>
      <c r="J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X1797" s="28"/>
    </row>
    <row r="1798" spans="1:24">
      <c r="A1798" s="28"/>
      <c r="B1798" s="28"/>
      <c r="C1798" s="28"/>
      <c r="D1798" s="28"/>
      <c r="E1798" s="28"/>
      <c r="F1798" s="28"/>
      <c r="G1798" s="28"/>
      <c r="H1798" s="28"/>
      <c r="J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X1798" s="28"/>
    </row>
    <row r="1799" spans="1:24">
      <c r="A1799" s="28"/>
      <c r="B1799" s="28"/>
      <c r="C1799" s="28"/>
      <c r="D1799" s="28"/>
      <c r="E1799" s="28"/>
      <c r="F1799" s="28"/>
      <c r="G1799" s="28"/>
      <c r="H1799" s="28"/>
      <c r="J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X1799" s="28"/>
    </row>
    <row r="1800" spans="1:24">
      <c r="A1800" s="28"/>
      <c r="B1800" s="28"/>
      <c r="C1800" s="28"/>
      <c r="D1800" s="28"/>
      <c r="E1800" s="28"/>
      <c r="F1800" s="28"/>
      <c r="G1800" s="28"/>
      <c r="H1800" s="28"/>
      <c r="J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X1800" s="28"/>
    </row>
    <row r="1801" spans="1:24">
      <c r="A1801" s="28"/>
      <c r="B1801" s="28"/>
      <c r="C1801" s="28"/>
      <c r="D1801" s="28"/>
      <c r="E1801" s="28"/>
      <c r="F1801" s="28"/>
      <c r="G1801" s="28"/>
      <c r="H1801" s="28"/>
      <c r="J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X1801" s="28"/>
    </row>
    <row r="1802" spans="1:24">
      <c r="A1802" s="28"/>
      <c r="B1802" s="28"/>
      <c r="C1802" s="28"/>
      <c r="D1802" s="28"/>
      <c r="E1802" s="28"/>
      <c r="F1802" s="28"/>
      <c r="G1802" s="28"/>
      <c r="H1802" s="28"/>
      <c r="J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X1802" s="28"/>
    </row>
    <row r="1803" spans="1:24">
      <c r="A1803" s="28"/>
      <c r="B1803" s="28"/>
      <c r="C1803" s="28"/>
      <c r="D1803" s="28"/>
      <c r="E1803" s="28"/>
      <c r="F1803" s="28"/>
      <c r="G1803" s="28"/>
      <c r="H1803" s="28"/>
      <c r="J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X1803" s="28"/>
    </row>
    <row r="1804" spans="1:24">
      <c r="A1804" s="28"/>
      <c r="B1804" s="28"/>
      <c r="C1804" s="28"/>
      <c r="D1804" s="28"/>
      <c r="E1804" s="28"/>
      <c r="F1804" s="28"/>
      <c r="G1804" s="28"/>
      <c r="H1804" s="28"/>
      <c r="J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X1804" s="28"/>
    </row>
    <row r="1805" spans="1:24">
      <c r="A1805" s="28"/>
      <c r="B1805" s="28"/>
      <c r="C1805" s="28"/>
      <c r="D1805" s="28"/>
      <c r="E1805" s="28"/>
      <c r="F1805" s="28"/>
      <c r="G1805" s="28"/>
      <c r="H1805" s="28"/>
      <c r="J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X1805" s="28"/>
    </row>
    <row r="1806" spans="1:24">
      <c r="A1806" s="28"/>
      <c r="B1806" s="28"/>
      <c r="C1806" s="28"/>
      <c r="D1806" s="28"/>
      <c r="E1806" s="28"/>
      <c r="F1806" s="28"/>
      <c r="G1806" s="28"/>
      <c r="H1806" s="28"/>
      <c r="J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X1806" s="28"/>
    </row>
    <row r="1807" spans="1:24">
      <c r="A1807" s="28"/>
      <c r="B1807" s="28"/>
      <c r="C1807" s="28"/>
      <c r="D1807" s="28"/>
      <c r="E1807" s="28"/>
      <c r="F1807" s="28"/>
      <c r="G1807" s="28"/>
      <c r="H1807" s="28"/>
      <c r="J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X1807" s="28"/>
    </row>
    <row r="1808" spans="1:24">
      <c r="A1808" s="28"/>
      <c r="B1808" s="28"/>
      <c r="C1808" s="28"/>
      <c r="D1808" s="28"/>
      <c r="E1808" s="28"/>
      <c r="F1808" s="28"/>
      <c r="G1808" s="28"/>
      <c r="H1808" s="28"/>
      <c r="J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X1808" s="28"/>
    </row>
    <row r="1809" spans="1:24">
      <c r="A1809" s="28"/>
      <c r="B1809" s="28"/>
      <c r="C1809" s="28"/>
      <c r="D1809" s="28"/>
      <c r="E1809" s="28"/>
      <c r="F1809" s="28"/>
      <c r="G1809" s="28"/>
      <c r="H1809" s="28"/>
      <c r="J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X1809" s="28"/>
    </row>
    <row r="1810" spans="1:24">
      <c r="A1810" s="28"/>
      <c r="B1810" s="28"/>
      <c r="C1810" s="28"/>
      <c r="D1810" s="28"/>
      <c r="E1810" s="28"/>
      <c r="F1810" s="28"/>
      <c r="G1810" s="28"/>
      <c r="H1810" s="28"/>
      <c r="J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X1810" s="28"/>
    </row>
    <row r="1811" spans="1:24">
      <c r="A1811" s="28"/>
      <c r="B1811" s="28"/>
      <c r="C1811" s="28"/>
      <c r="D1811" s="28"/>
      <c r="E1811" s="28"/>
      <c r="F1811" s="28"/>
      <c r="G1811" s="28"/>
      <c r="H1811" s="28"/>
      <c r="J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X1811" s="28"/>
    </row>
    <row r="1812" spans="1:24">
      <c r="A1812" s="28"/>
      <c r="B1812" s="28"/>
      <c r="C1812" s="28"/>
      <c r="D1812" s="28"/>
      <c r="E1812" s="28"/>
      <c r="F1812" s="28"/>
      <c r="G1812" s="28"/>
      <c r="H1812" s="28"/>
      <c r="J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X1812" s="28"/>
    </row>
    <row r="1813" spans="1:24">
      <c r="A1813" s="28"/>
      <c r="B1813" s="28"/>
      <c r="C1813" s="28"/>
      <c r="D1813" s="28"/>
      <c r="E1813" s="28"/>
      <c r="F1813" s="28"/>
      <c r="G1813" s="28"/>
      <c r="H1813" s="28"/>
      <c r="J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X1813" s="28"/>
    </row>
    <row r="1814" spans="1:24">
      <c r="A1814" s="28"/>
      <c r="B1814" s="28"/>
      <c r="C1814" s="28"/>
      <c r="D1814" s="28"/>
      <c r="E1814" s="28"/>
      <c r="F1814" s="28"/>
      <c r="G1814" s="28"/>
      <c r="H1814" s="28"/>
      <c r="J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X1814" s="28"/>
    </row>
    <row r="1815" spans="1:24">
      <c r="A1815" s="28"/>
      <c r="B1815" s="28"/>
      <c r="C1815" s="28"/>
      <c r="D1815" s="28"/>
      <c r="E1815" s="28"/>
      <c r="F1815" s="28"/>
      <c r="G1815" s="28"/>
      <c r="H1815" s="28"/>
      <c r="J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X1815" s="28"/>
    </row>
    <row r="1816" spans="1:24">
      <c r="A1816" s="28"/>
      <c r="B1816" s="28"/>
      <c r="C1816" s="28"/>
      <c r="D1816" s="28"/>
      <c r="E1816" s="28"/>
      <c r="F1816" s="28"/>
      <c r="G1816" s="28"/>
      <c r="H1816" s="28"/>
      <c r="J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X1816" s="28"/>
    </row>
    <row r="1817" spans="1:24">
      <c r="A1817" s="28"/>
      <c r="B1817" s="28"/>
      <c r="C1817" s="28"/>
      <c r="D1817" s="28"/>
      <c r="E1817" s="28"/>
      <c r="F1817" s="28"/>
      <c r="G1817" s="28"/>
      <c r="H1817" s="28"/>
      <c r="J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X1817" s="28"/>
    </row>
    <row r="1818" spans="1:24">
      <c r="A1818" s="28"/>
      <c r="B1818" s="28"/>
      <c r="C1818" s="28"/>
      <c r="D1818" s="28"/>
      <c r="E1818" s="28"/>
      <c r="F1818" s="28"/>
      <c r="G1818" s="28"/>
      <c r="H1818" s="28"/>
      <c r="J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X1818" s="28"/>
    </row>
    <row r="1819" spans="1:24">
      <c r="A1819" s="28"/>
      <c r="B1819" s="28"/>
      <c r="C1819" s="28"/>
      <c r="D1819" s="28"/>
      <c r="E1819" s="28"/>
      <c r="F1819" s="28"/>
      <c r="G1819" s="28"/>
      <c r="H1819" s="28"/>
      <c r="J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X1819" s="28"/>
    </row>
    <row r="1820" spans="1:24">
      <c r="A1820" s="28"/>
      <c r="B1820" s="28"/>
      <c r="C1820" s="28"/>
      <c r="D1820" s="28"/>
      <c r="E1820" s="28"/>
      <c r="F1820" s="28"/>
      <c r="G1820" s="28"/>
      <c r="H1820" s="28"/>
      <c r="J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X1820" s="28"/>
    </row>
    <row r="1821" spans="1:24">
      <c r="A1821" s="28"/>
      <c r="B1821" s="28"/>
      <c r="C1821" s="28"/>
      <c r="D1821" s="28"/>
      <c r="E1821" s="28"/>
      <c r="F1821" s="28"/>
      <c r="G1821" s="28"/>
      <c r="H1821" s="28"/>
      <c r="J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X1821" s="28"/>
    </row>
    <row r="1822" spans="1:24">
      <c r="A1822" s="28"/>
      <c r="B1822" s="28"/>
      <c r="C1822" s="28"/>
      <c r="D1822" s="28"/>
      <c r="E1822" s="28"/>
      <c r="F1822" s="28"/>
      <c r="G1822" s="28"/>
      <c r="H1822" s="28"/>
      <c r="J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X1822" s="28"/>
    </row>
    <row r="1823" spans="1:24">
      <c r="A1823" s="28"/>
      <c r="B1823" s="28"/>
      <c r="C1823" s="28"/>
      <c r="D1823" s="28"/>
      <c r="E1823" s="28"/>
      <c r="F1823" s="28"/>
      <c r="G1823" s="28"/>
      <c r="H1823" s="28"/>
      <c r="J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X1823" s="28"/>
    </row>
    <row r="1824" spans="1:24">
      <c r="A1824" s="28"/>
      <c r="B1824" s="28"/>
      <c r="C1824" s="28"/>
      <c r="D1824" s="28"/>
      <c r="E1824" s="28"/>
      <c r="F1824" s="28"/>
      <c r="G1824" s="28"/>
      <c r="H1824" s="28"/>
      <c r="J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X1824" s="28"/>
    </row>
    <row r="1825" spans="1:24">
      <c r="A1825" s="28"/>
      <c r="B1825" s="28"/>
      <c r="C1825" s="28"/>
      <c r="D1825" s="28"/>
      <c r="E1825" s="28"/>
      <c r="F1825" s="28"/>
      <c r="G1825" s="28"/>
      <c r="H1825" s="28"/>
      <c r="J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X1825" s="28"/>
    </row>
    <row r="1826" spans="1:24">
      <c r="A1826" s="28"/>
      <c r="B1826" s="28"/>
      <c r="C1826" s="28"/>
      <c r="D1826" s="28"/>
      <c r="E1826" s="28"/>
      <c r="F1826" s="28"/>
      <c r="G1826" s="28"/>
      <c r="H1826" s="28"/>
      <c r="J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X1826" s="28"/>
    </row>
    <row r="1827" spans="1:24">
      <c r="A1827" s="28"/>
      <c r="B1827" s="28"/>
      <c r="C1827" s="28"/>
      <c r="D1827" s="28"/>
      <c r="E1827" s="28"/>
      <c r="F1827" s="28"/>
      <c r="G1827" s="28"/>
      <c r="H1827" s="28"/>
      <c r="J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X1827" s="28"/>
    </row>
    <row r="1828" spans="1:24">
      <c r="A1828" s="28"/>
      <c r="B1828" s="28"/>
      <c r="C1828" s="28"/>
      <c r="D1828" s="28"/>
      <c r="E1828" s="28"/>
      <c r="F1828" s="28"/>
      <c r="G1828" s="28"/>
      <c r="H1828" s="28"/>
      <c r="J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X1828" s="28"/>
    </row>
    <row r="1829" spans="1:24">
      <c r="A1829" s="28"/>
      <c r="B1829" s="28"/>
      <c r="C1829" s="28"/>
      <c r="D1829" s="28"/>
      <c r="E1829" s="28"/>
      <c r="F1829" s="28"/>
      <c r="G1829" s="28"/>
      <c r="H1829" s="28"/>
      <c r="J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X1829" s="28"/>
    </row>
    <row r="1830" spans="1:24">
      <c r="A1830" s="28"/>
      <c r="B1830" s="28"/>
      <c r="C1830" s="28"/>
      <c r="D1830" s="28"/>
      <c r="E1830" s="28"/>
      <c r="F1830" s="28"/>
      <c r="G1830" s="28"/>
      <c r="H1830" s="28"/>
      <c r="J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X1830" s="28"/>
    </row>
    <row r="1831" spans="1:24">
      <c r="A1831" s="28"/>
      <c r="B1831" s="28"/>
      <c r="C1831" s="28"/>
      <c r="D1831" s="28"/>
      <c r="E1831" s="28"/>
      <c r="F1831" s="28"/>
      <c r="G1831" s="28"/>
      <c r="H1831" s="28"/>
      <c r="J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X1831" s="28"/>
    </row>
    <row r="1832" spans="1:24">
      <c r="A1832" s="28"/>
      <c r="B1832" s="28"/>
      <c r="C1832" s="28"/>
      <c r="D1832" s="28"/>
      <c r="E1832" s="28"/>
      <c r="F1832" s="28"/>
      <c r="G1832" s="28"/>
      <c r="H1832" s="28"/>
      <c r="J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X1832" s="28"/>
    </row>
    <row r="1833" spans="1:24">
      <c r="A1833" s="28"/>
      <c r="B1833" s="28"/>
      <c r="C1833" s="28"/>
      <c r="D1833" s="28"/>
      <c r="E1833" s="28"/>
      <c r="F1833" s="28"/>
      <c r="G1833" s="28"/>
      <c r="H1833" s="28"/>
      <c r="J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X1833" s="28"/>
    </row>
    <row r="1834" spans="1:24">
      <c r="A1834" s="28"/>
      <c r="B1834" s="28"/>
      <c r="C1834" s="28"/>
      <c r="D1834" s="28"/>
      <c r="E1834" s="28"/>
      <c r="F1834" s="28"/>
      <c r="G1834" s="28"/>
      <c r="H1834" s="28"/>
      <c r="J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X1834" s="28"/>
    </row>
    <row r="1835" spans="1:24">
      <c r="A1835" s="28"/>
      <c r="B1835" s="28"/>
      <c r="C1835" s="28"/>
      <c r="D1835" s="28"/>
      <c r="E1835" s="28"/>
      <c r="F1835" s="28"/>
      <c r="G1835" s="28"/>
      <c r="H1835" s="28"/>
      <c r="J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X1835" s="28"/>
    </row>
    <row r="1836" spans="1:24">
      <c r="A1836" s="28"/>
      <c r="B1836" s="28"/>
      <c r="C1836" s="28"/>
      <c r="D1836" s="28"/>
      <c r="E1836" s="28"/>
      <c r="F1836" s="28"/>
      <c r="G1836" s="28"/>
      <c r="H1836" s="28"/>
      <c r="J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X1836" s="28"/>
    </row>
    <row r="1837" spans="1:24">
      <c r="A1837" s="28"/>
      <c r="B1837" s="28"/>
      <c r="C1837" s="28"/>
      <c r="D1837" s="28"/>
      <c r="E1837" s="28"/>
      <c r="F1837" s="28"/>
      <c r="G1837" s="28"/>
      <c r="H1837" s="28"/>
      <c r="J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X1837" s="28"/>
    </row>
    <row r="1838" spans="1:24">
      <c r="A1838" s="28"/>
      <c r="B1838" s="28"/>
      <c r="C1838" s="28"/>
      <c r="D1838" s="28"/>
      <c r="E1838" s="28"/>
      <c r="F1838" s="28"/>
      <c r="G1838" s="28"/>
      <c r="H1838" s="28"/>
      <c r="J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X1838" s="28"/>
    </row>
    <row r="1839" spans="1:24">
      <c r="A1839" s="28"/>
      <c r="B1839" s="28"/>
      <c r="C1839" s="28"/>
      <c r="D1839" s="28"/>
      <c r="E1839" s="28"/>
      <c r="F1839" s="28"/>
      <c r="G1839" s="28"/>
      <c r="H1839" s="28"/>
      <c r="J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X1839" s="28"/>
    </row>
    <row r="1840" spans="1:24">
      <c r="A1840" s="28"/>
      <c r="B1840" s="28"/>
      <c r="C1840" s="28"/>
      <c r="D1840" s="28"/>
      <c r="E1840" s="28"/>
      <c r="F1840" s="28"/>
      <c r="G1840" s="28"/>
      <c r="H1840" s="28"/>
      <c r="J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X1840" s="28"/>
    </row>
    <row r="1841" spans="1:24">
      <c r="A1841" s="28"/>
      <c r="B1841" s="28"/>
      <c r="C1841" s="28"/>
      <c r="D1841" s="28"/>
      <c r="E1841" s="28"/>
      <c r="F1841" s="28"/>
      <c r="G1841" s="28"/>
      <c r="H1841" s="28"/>
      <c r="J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X1841" s="28"/>
    </row>
    <row r="1842" spans="1:24">
      <c r="A1842" s="28"/>
      <c r="B1842" s="28"/>
      <c r="C1842" s="28"/>
      <c r="D1842" s="28"/>
      <c r="E1842" s="28"/>
      <c r="F1842" s="28"/>
      <c r="G1842" s="28"/>
      <c r="H1842" s="28"/>
      <c r="J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X1842" s="28"/>
    </row>
    <row r="1843" spans="1:24">
      <c r="A1843" s="28"/>
      <c r="B1843" s="28"/>
      <c r="C1843" s="28"/>
      <c r="D1843" s="28"/>
      <c r="E1843" s="28"/>
      <c r="F1843" s="28"/>
      <c r="G1843" s="28"/>
      <c r="H1843" s="28"/>
      <c r="J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X1843" s="28"/>
    </row>
    <row r="1844" spans="1:24">
      <c r="A1844" s="28"/>
      <c r="B1844" s="28"/>
      <c r="C1844" s="28"/>
      <c r="D1844" s="28"/>
      <c r="E1844" s="28"/>
      <c r="F1844" s="28"/>
      <c r="G1844" s="28"/>
      <c r="H1844" s="28"/>
      <c r="J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X1844" s="28"/>
    </row>
    <row r="1845" spans="1:24">
      <c r="A1845" s="28"/>
      <c r="B1845" s="28"/>
      <c r="C1845" s="28"/>
      <c r="D1845" s="28"/>
      <c r="E1845" s="28"/>
      <c r="F1845" s="28"/>
      <c r="G1845" s="28"/>
      <c r="H1845" s="28"/>
      <c r="J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X1845" s="28"/>
    </row>
    <row r="1846" spans="1:24">
      <c r="A1846" s="28"/>
      <c r="B1846" s="28"/>
      <c r="C1846" s="28"/>
      <c r="D1846" s="28"/>
      <c r="E1846" s="28"/>
      <c r="F1846" s="28"/>
      <c r="G1846" s="28"/>
      <c r="H1846" s="28"/>
      <c r="J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X1846" s="28"/>
    </row>
    <row r="1847" spans="1:24">
      <c r="A1847" s="28"/>
      <c r="B1847" s="28"/>
      <c r="C1847" s="28"/>
      <c r="D1847" s="28"/>
      <c r="E1847" s="28"/>
      <c r="F1847" s="28"/>
      <c r="G1847" s="28"/>
      <c r="H1847" s="28"/>
      <c r="J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X1847" s="28"/>
    </row>
    <row r="1848" spans="1:24">
      <c r="A1848" s="28"/>
      <c r="B1848" s="28"/>
      <c r="C1848" s="28"/>
      <c r="D1848" s="28"/>
      <c r="E1848" s="28"/>
      <c r="F1848" s="28"/>
      <c r="G1848" s="28"/>
      <c r="H1848" s="28"/>
      <c r="J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X1848" s="28"/>
    </row>
    <row r="1849" spans="1:24">
      <c r="A1849" s="28"/>
      <c r="B1849" s="28"/>
      <c r="C1849" s="28"/>
      <c r="D1849" s="28"/>
      <c r="E1849" s="28"/>
      <c r="F1849" s="28"/>
      <c r="G1849" s="28"/>
      <c r="H1849" s="28"/>
      <c r="J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X1849" s="28"/>
    </row>
    <row r="1850" spans="1:24">
      <c r="A1850" s="28"/>
      <c r="B1850" s="28"/>
      <c r="C1850" s="28"/>
      <c r="D1850" s="28"/>
      <c r="E1850" s="28"/>
      <c r="F1850" s="28"/>
      <c r="G1850" s="28"/>
      <c r="H1850" s="28"/>
      <c r="J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X1850" s="28"/>
    </row>
    <row r="1851" spans="1:24">
      <c r="A1851" s="28"/>
      <c r="B1851" s="28"/>
      <c r="C1851" s="28"/>
      <c r="D1851" s="28"/>
      <c r="E1851" s="28"/>
      <c r="F1851" s="28"/>
      <c r="G1851" s="28"/>
      <c r="H1851" s="28"/>
      <c r="J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X1851" s="28"/>
    </row>
    <row r="1852" spans="1:24">
      <c r="A1852" s="28"/>
      <c r="B1852" s="28"/>
      <c r="C1852" s="28"/>
      <c r="D1852" s="28"/>
      <c r="E1852" s="28"/>
      <c r="F1852" s="28"/>
      <c r="G1852" s="28"/>
      <c r="H1852" s="28"/>
      <c r="J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X1852" s="28"/>
    </row>
    <row r="1853" spans="1:24">
      <c r="A1853" s="28"/>
      <c r="B1853" s="28"/>
      <c r="C1853" s="28"/>
      <c r="D1853" s="28"/>
      <c r="E1853" s="28"/>
      <c r="F1853" s="28"/>
      <c r="G1853" s="28"/>
      <c r="H1853" s="28"/>
      <c r="J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X1853" s="28"/>
    </row>
    <row r="1854" spans="1:24">
      <c r="A1854" s="28"/>
      <c r="B1854" s="28"/>
      <c r="C1854" s="28"/>
      <c r="D1854" s="28"/>
      <c r="E1854" s="28"/>
      <c r="F1854" s="28"/>
      <c r="G1854" s="28"/>
      <c r="H1854" s="28"/>
      <c r="J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X1854" s="28"/>
    </row>
    <row r="1855" spans="1:24">
      <c r="A1855" s="28"/>
      <c r="B1855" s="28"/>
      <c r="C1855" s="28"/>
      <c r="D1855" s="28"/>
      <c r="E1855" s="28"/>
      <c r="F1855" s="28"/>
      <c r="G1855" s="28"/>
      <c r="H1855" s="28"/>
      <c r="J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X1855" s="28"/>
    </row>
    <row r="1856" spans="1:24">
      <c r="A1856" s="28"/>
      <c r="B1856" s="28"/>
      <c r="C1856" s="28"/>
      <c r="D1856" s="28"/>
      <c r="E1856" s="28"/>
      <c r="F1856" s="28"/>
      <c r="G1856" s="28"/>
      <c r="H1856" s="28"/>
      <c r="J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X1856" s="28"/>
    </row>
    <row r="1857" spans="1:24">
      <c r="A1857" s="28"/>
      <c r="B1857" s="28"/>
      <c r="C1857" s="28"/>
      <c r="D1857" s="28"/>
      <c r="E1857" s="28"/>
      <c r="F1857" s="28"/>
      <c r="G1857" s="28"/>
      <c r="H1857" s="28"/>
      <c r="J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X1857" s="28"/>
    </row>
    <row r="1858" spans="1:24">
      <c r="A1858" s="28"/>
      <c r="B1858" s="28"/>
      <c r="C1858" s="28"/>
      <c r="D1858" s="28"/>
      <c r="E1858" s="28"/>
      <c r="F1858" s="28"/>
      <c r="G1858" s="28"/>
      <c r="H1858" s="28"/>
      <c r="J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X1858" s="28"/>
    </row>
    <row r="1859" spans="1:24">
      <c r="A1859" s="28"/>
      <c r="B1859" s="28"/>
      <c r="C1859" s="28"/>
      <c r="D1859" s="28"/>
      <c r="E1859" s="28"/>
      <c r="F1859" s="28"/>
      <c r="G1859" s="28"/>
      <c r="H1859" s="28"/>
      <c r="J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X1859" s="28"/>
    </row>
    <row r="1860" spans="1:24">
      <c r="A1860" s="28"/>
      <c r="B1860" s="28"/>
      <c r="C1860" s="28"/>
      <c r="D1860" s="28"/>
      <c r="E1860" s="28"/>
      <c r="F1860" s="28"/>
      <c r="G1860" s="28"/>
      <c r="H1860" s="28"/>
      <c r="J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X1860" s="28"/>
    </row>
    <row r="1861" spans="1:24">
      <c r="A1861" s="28"/>
      <c r="B1861" s="28"/>
      <c r="C1861" s="28"/>
      <c r="D1861" s="28"/>
      <c r="E1861" s="28"/>
      <c r="F1861" s="28"/>
      <c r="G1861" s="28"/>
      <c r="H1861" s="28"/>
      <c r="J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X1861" s="28"/>
    </row>
    <row r="1862" spans="1:24">
      <c r="A1862" s="28"/>
      <c r="B1862" s="28"/>
      <c r="C1862" s="28"/>
      <c r="D1862" s="28"/>
      <c r="E1862" s="28"/>
      <c r="F1862" s="28"/>
      <c r="G1862" s="28"/>
      <c r="H1862" s="28"/>
      <c r="J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X1862" s="28"/>
    </row>
    <row r="1863" spans="1:24">
      <c r="A1863" s="28"/>
      <c r="B1863" s="28"/>
      <c r="C1863" s="28"/>
      <c r="D1863" s="28"/>
      <c r="E1863" s="28"/>
      <c r="F1863" s="28"/>
      <c r="G1863" s="28"/>
      <c r="H1863" s="28"/>
      <c r="J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X1863" s="28"/>
    </row>
    <row r="1864" spans="1:24">
      <c r="A1864" s="28"/>
      <c r="B1864" s="28"/>
      <c r="C1864" s="28"/>
      <c r="D1864" s="28"/>
      <c r="E1864" s="28"/>
      <c r="F1864" s="28"/>
      <c r="G1864" s="28"/>
      <c r="H1864" s="28"/>
      <c r="J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X1864" s="28"/>
    </row>
    <row r="1865" spans="1:24">
      <c r="A1865" s="28"/>
      <c r="B1865" s="28"/>
      <c r="C1865" s="28"/>
      <c r="D1865" s="28"/>
      <c r="E1865" s="28"/>
      <c r="F1865" s="28"/>
      <c r="G1865" s="28"/>
      <c r="H1865" s="28"/>
      <c r="J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X1865" s="28"/>
    </row>
    <row r="1866" spans="1:24">
      <c r="A1866" s="28"/>
      <c r="B1866" s="28"/>
      <c r="C1866" s="28"/>
      <c r="D1866" s="28"/>
      <c r="E1866" s="28"/>
      <c r="F1866" s="28"/>
      <c r="G1866" s="28"/>
      <c r="H1866" s="28"/>
      <c r="J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X1866" s="28"/>
    </row>
    <row r="1867" spans="1:24">
      <c r="A1867" s="28"/>
      <c r="B1867" s="28"/>
      <c r="C1867" s="28"/>
      <c r="D1867" s="28"/>
      <c r="E1867" s="28"/>
      <c r="F1867" s="28"/>
      <c r="G1867" s="28"/>
      <c r="H1867" s="28"/>
      <c r="J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X1867" s="28"/>
    </row>
    <row r="1868" spans="1:24">
      <c r="A1868" s="28"/>
      <c r="B1868" s="28"/>
      <c r="C1868" s="28"/>
      <c r="D1868" s="28"/>
      <c r="E1868" s="28"/>
      <c r="F1868" s="28"/>
      <c r="G1868" s="28"/>
      <c r="H1868" s="28"/>
      <c r="J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X1868" s="28"/>
    </row>
    <row r="1869" spans="1:24">
      <c r="A1869" s="28"/>
      <c r="B1869" s="28"/>
      <c r="C1869" s="28"/>
      <c r="D1869" s="28"/>
      <c r="E1869" s="28"/>
      <c r="F1869" s="28"/>
      <c r="G1869" s="28"/>
      <c r="H1869" s="28"/>
      <c r="J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X1869" s="28"/>
    </row>
    <row r="1870" spans="1:24">
      <c r="A1870" s="28"/>
      <c r="B1870" s="28"/>
      <c r="C1870" s="28"/>
      <c r="D1870" s="28"/>
      <c r="E1870" s="28"/>
      <c r="F1870" s="28"/>
      <c r="G1870" s="28"/>
      <c r="H1870" s="28"/>
      <c r="J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X1870" s="28"/>
    </row>
    <row r="1871" spans="1:24">
      <c r="A1871" s="28"/>
      <c r="B1871" s="28"/>
      <c r="C1871" s="28"/>
      <c r="D1871" s="28"/>
      <c r="E1871" s="28"/>
      <c r="F1871" s="28"/>
      <c r="G1871" s="28"/>
      <c r="H1871" s="28"/>
      <c r="J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X1871" s="28"/>
    </row>
    <row r="1872" spans="1:24">
      <c r="A1872" s="28"/>
      <c r="B1872" s="28"/>
      <c r="C1872" s="28"/>
      <c r="D1872" s="28"/>
      <c r="E1872" s="28"/>
      <c r="F1872" s="28"/>
      <c r="G1872" s="28"/>
      <c r="H1872" s="28"/>
      <c r="J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X1872" s="28"/>
    </row>
    <row r="1873" spans="1:24">
      <c r="A1873" s="28"/>
      <c r="B1873" s="28"/>
      <c r="C1873" s="28"/>
      <c r="D1873" s="28"/>
      <c r="E1873" s="28"/>
      <c r="F1873" s="28"/>
      <c r="G1873" s="28"/>
      <c r="H1873" s="28"/>
      <c r="J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X1873" s="28"/>
    </row>
    <row r="1874" spans="1:24">
      <c r="A1874" s="28"/>
      <c r="B1874" s="28"/>
      <c r="C1874" s="28"/>
      <c r="D1874" s="28"/>
      <c r="E1874" s="28"/>
      <c r="F1874" s="28"/>
      <c r="G1874" s="28"/>
      <c r="H1874" s="28"/>
      <c r="J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X1874" s="28"/>
    </row>
    <row r="1875" spans="1:24">
      <c r="A1875" s="28"/>
      <c r="B1875" s="28"/>
      <c r="C1875" s="28"/>
      <c r="D1875" s="28"/>
      <c r="E1875" s="28"/>
      <c r="F1875" s="28"/>
      <c r="G1875" s="28"/>
      <c r="H1875" s="28"/>
      <c r="J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X1875" s="28"/>
    </row>
    <row r="1876" spans="1:24">
      <c r="A1876" s="28"/>
      <c r="B1876" s="28"/>
      <c r="C1876" s="28"/>
      <c r="D1876" s="28"/>
      <c r="E1876" s="28"/>
      <c r="F1876" s="28"/>
      <c r="G1876" s="28"/>
      <c r="H1876" s="28"/>
      <c r="J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X1876" s="28"/>
    </row>
    <row r="1877" spans="1:24">
      <c r="A1877" s="28"/>
      <c r="B1877" s="28"/>
      <c r="C1877" s="28"/>
      <c r="D1877" s="28"/>
      <c r="E1877" s="28"/>
      <c r="F1877" s="28"/>
      <c r="G1877" s="28"/>
      <c r="H1877" s="28"/>
      <c r="J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X1877" s="28"/>
    </row>
    <row r="1878" spans="1:24">
      <c r="A1878" s="28"/>
      <c r="B1878" s="28"/>
      <c r="C1878" s="28"/>
      <c r="D1878" s="28"/>
      <c r="E1878" s="28"/>
      <c r="F1878" s="28"/>
      <c r="G1878" s="28"/>
      <c r="H1878" s="28"/>
      <c r="J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X1878" s="28"/>
    </row>
    <row r="1879" spans="1:24">
      <c r="A1879" s="28"/>
      <c r="B1879" s="28"/>
      <c r="C1879" s="28"/>
      <c r="D1879" s="28"/>
      <c r="E1879" s="28"/>
      <c r="F1879" s="28"/>
      <c r="G1879" s="28"/>
      <c r="H1879" s="28"/>
      <c r="J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X1879" s="28"/>
    </row>
    <row r="1880" spans="1:24">
      <c r="A1880" s="28"/>
      <c r="B1880" s="28"/>
      <c r="C1880" s="28"/>
      <c r="D1880" s="28"/>
      <c r="E1880" s="28"/>
      <c r="F1880" s="28"/>
      <c r="G1880" s="28"/>
      <c r="H1880" s="28"/>
      <c r="J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X1880" s="28"/>
    </row>
    <row r="1881" spans="1:24">
      <c r="A1881" s="28"/>
      <c r="B1881" s="28"/>
      <c r="C1881" s="28"/>
      <c r="D1881" s="28"/>
      <c r="E1881" s="28"/>
      <c r="F1881" s="28"/>
      <c r="G1881" s="28"/>
      <c r="H1881" s="28"/>
      <c r="J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X1881" s="28"/>
    </row>
    <row r="1882" spans="1:24">
      <c r="A1882" s="28"/>
      <c r="B1882" s="28"/>
      <c r="C1882" s="28"/>
      <c r="D1882" s="28"/>
      <c r="E1882" s="28"/>
      <c r="F1882" s="28"/>
      <c r="G1882" s="28"/>
      <c r="H1882" s="28"/>
      <c r="J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X1882" s="28"/>
    </row>
    <row r="1883" spans="1:24">
      <c r="A1883" s="28"/>
      <c r="B1883" s="28"/>
      <c r="C1883" s="28"/>
      <c r="D1883" s="28"/>
      <c r="E1883" s="28"/>
      <c r="F1883" s="28"/>
      <c r="G1883" s="28"/>
      <c r="H1883" s="28"/>
      <c r="J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X1883" s="28"/>
    </row>
    <row r="1884" spans="1:24">
      <c r="A1884" s="28"/>
      <c r="B1884" s="28"/>
      <c r="C1884" s="28"/>
      <c r="D1884" s="28"/>
      <c r="E1884" s="28"/>
      <c r="F1884" s="28"/>
      <c r="G1884" s="28"/>
      <c r="H1884" s="28"/>
      <c r="J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X1884" s="28"/>
    </row>
    <row r="1885" spans="1:24">
      <c r="A1885" s="28"/>
      <c r="B1885" s="28"/>
      <c r="C1885" s="28"/>
      <c r="D1885" s="28"/>
      <c r="E1885" s="28"/>
      <c r="F1885" s="28"/>
      <c r="G1885" s="28"/>
      <c r="H1885" s="28"/>
      <c r="J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X1885" s="28"/>
    </row>
    <row r="1886" spans="1:24">
      <c r="A1886" s="28"/>
      <c r="B1886" s="28"/>
      <c r="C1886" s="28"/>
      <c r="D1886" s="28"/>
      <c r="E1886" s="28"/>
      <c r="F1886" s="28"/>
      <c r="G1886" s="28"/>
      <c r="H1886" s="28"/>
      <c r="J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X1886" s="28"/>
    </row>
    <row r="1887" spans="1:24">
      <c r="A1887" s="28"/>
      <c r="B1887" s="28"/>
      <c r="C1887" s="28"/>
      <c r="D1887" s="28"/>
      <c r="E1887" s="28"/>
      <c r="F1887" s="28"/>
      <c r="G1887" s="28"/>
      <c r="H1887" s="28"/>
      <c r="J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X1887" s="28"/>
    </row>
    <row r="1888" spans="1:24">
      <c r="A1888" s="28"/>
      <c r="B1888" s="28"/>
      <c r="C1888" s="28"/>
      <c r="D1888" s="28"/>
      <c r="E1888" s="28"/>
      <c r="F1888" s="28"/>
      <c r="G1888" s="28"/>
      <c r="H1888" s="28"/>
      <c r="J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X1888" s="28"/>
    </row>
    <row r="1889" spans="1:24">
      <c r="A1889" s="28"/>
      <c r="B1889" s="28"/>
      <c r="C1889" s="28"/>
      <c r="D1889" s="28"/>
      <c r="E1889" s="28"/>
      <c r="F1889" s="28"/>
      <c r="G1889" s="28"/>
      <c r="H1889" s="28"/>
      <c r="J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X1889" s="28"/>
    </row>
    <row r="1890" spans="1:24">
      <c r="A1890" s="28"/>
      <c r="B1890" s="28"/>
      <c r="C1890" s="28"/>
      <c r="D1890" s="28"/>
      <c r="E1890" s="28"/>
      <c r="F1890" s="28"/>
      <c r="G1890" s="28"/>
      <c r="H1890" s="28"/>
      <c r="J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X1890" s="28"/>
    </row>
    <row r="1891" spans="1:24">
      <c r="A1891" s="28"/>
      <c r="B1891" s="28"/>
      <c r="C1891" s="28"/>
      <c r="D1891" s="28"/>
      <c r="E1891" s="28"/>
      <c r="F1891" s="28"/>
      <c r="G1891" s="28"/>
      <c r="H1891" s="28"/>
      <c r="J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X1891" s="28"/>
    </row>
    <row r="1892" spans="1:24">
      <c r="A1892" s="28"/>
      <c r="B1892" s="28"/>
      <c r="C1892" s="28"/>
      <c r="D1892" s="28"/>
      <c r="E1892" s="28"/>
      <c r="F1892" s="28"/>
      <c r="G1892" s="28"/>
      <c r="H1892" s="28"/>
      <c r="J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X1892" s="28"/>
    </row>
    <row r="1893" spans="1:24">
      <c r="A1893" s="28"/>
      <c r="B1893" s="28"/>
      <c r="C1893" s="28"/>
      <c r="D1893" s="28"/>
      <c r="E1893" s="28"/>
      <c r="F1893" s="28"/>
      <c r="G1893" s="28"/>
      <c r="H1893" s="28"/>
      <c r="J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X1893" s="28"/>
    </row>
    <row r="1894" spans="1:24">
      <c r="A1894" s="28"/>
      <c r="B1894" s="28"/>
      <c r="C1894" s="28"/>
      <c r="D1894" s="28"/>
      <c r="E1894" s="28"/>
      <c r="F1894" s="28"/>
      <c r="G1894" s="28"/>
      <c r="H1894" s="28"/>
      <c r="J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X1894" s="28"/>
    </row>
    <row r="1895" spans="1:24">
      <c r="A1895" s="28"/>
      <c r="B1895" s="28"/>
      <c r="C1895" s="28"/>
      <c r="D1895" s="28"/>
      <c r="E1895" s="28"/>
      <c r="F1895" s="28"/>
      <c r="G1895" s="28"/>
      <c r="H1895" s="28"/>
      <c r="J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X1895" s="28"/>
    </row>
    <row r="1896" spans="1:24">
      <c r="A1896" s="28"/>
      <c r="B1896" s="28"/>
      <c r="C1896" s="28"/>
      <c r="D1896" s="28"/>
      <c r="E1896" s="28"/>
      <c r="F1896" s="28"/>
      <c r="G1896" s="28"/>
      <c r="H1896" s="28"/>
      <c r="J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X1896" s="28"/>
    </row>
    <row r="1897" spans="1:24">
      <c r="A1897" s="28"/>
      <c r="B1897" s="28"/>
      <c r="C1897" s="28"/>
      <c r="D1897" s="28"/>
      <c r="E1897" s="28"/>
      <c r="F1897" s="28"/>
      <c r="G1897" s="28"/>
      <c r="H1897" s="28"/>
      <c r="J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X1897" s="28"/>
    </row>
    <row r="1898" spans="1:24">
      <c r="A1898" s="28"/>
      <c r="B1898" s="28"/>
      <c r="C1898" s="28"/>
      <c r="D1898" s="28"/>
      <c r="E1898" s="28"/>
      <c r="F1898" s="28"/>
      <c r="G1898" s="28"/>
      <c r="H1898" s="28"/>
      <c r="J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X1898" s="28"/>
    </row>
    <row r="1899" spans="1:24">
      <c r="A1899" s="28"/>
      <c r="B1899" s="28"/>
      <c r="C1899" s="28"/>
      <c r="D1899" s="28"/>
      <c r="E1899" s="28"/>
      <c r="F1899" s="28"/>
      <c r="G1899" s="28"/>
      <c r="H1899" s="28"/>
      <c r="J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X1899" s="28"/>
    </row>
    <row r="1900" spans="1:24">
      <c r="A1900" s="28"/>
      <c r="B1900" s="28"/>
      <c r="C1900" s="28"/>
      <c r="D1900" s="28"/>
      <c r="E1900" s="28"/>
      <c r="F1900" s="28"/>
      <c r="G1900" s="28"/>
      <c r="H1900" s="28"/>
      <c r="J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X1900" s="28"/>
    </row>
    <row r="1901" spans="1:24">
      <c r="A1901" s="28"/>
      <c r="B1901" s="28"/>
      <c r="C1901" s="28"/>
      <c r="D1901" s="28"/>
      <c r="E1901" s="28"/>
      <c r="F1901" s="28"/>
      <c r="G1901" s="28"/>
      <c r="H1901" s="28"/>
      <c r="J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X1901" s="28"/>
    </row>
    <row r="1902" spans="1:24">
      <c r="A1902" s="28"/>
      <c r="B1902" s="28"/>
      <c r="C1902" s="28"/>
      <c r="D1902" s="28"/>
      <c r="E1902" s="28"/>
      <c r="F1902" s="28"/>
      <c r="G1902" s="28"/>
      <c r="H1902" s="28"/>
      <c r="J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X1902" s="28"/>
    </row>
    <row r="1903" spans="1:24">
      <c r="A1903" s="28"/>
      <c r="B1903" s="28"/>
      <c r="C1903" s="28"/>
      <c r="D1903" s="28"/>
      <c r="E1903" s="28"/>
      <c r="F1903" s="28"/>
      <c r="G1903" s="28"/>
      <c r="H1903" s="28"/>
      <c r="J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X1903" s="28"/>
    </row>
    <row r="1904" spans="1:24">
      <c r="A1904" s="28"/>
      <c r="B1904" s="28"/>
      <c r="C1904" s="28"/>
      <c r="D1904" s="28"/>
      <c r="E1904" s="28"/>
      <c r="F1904" s="28"/>
      <c r="G1904" s="28"/>
      <c r="H1904" s="28"/>
      <c r="J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X1904" s="28"/>
    </row>
    <row r="1905" spans="1:24">
      <c r="A1905" s="28"/>
      <c r="B1905" s="28"/>
      <c r="C1905" s="28"/>
      <c r="D1905" s="28"/>
      <c r="E1905" s="28"/>
      <c r="F1905" s="28"/>
      <c r="G1905" s="28"/>
      <c r="H1905" s="28"/>
      <c r="J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X1905" s="28"/>
    </row>
    <row r="1906" spans="1:24">
      <c r="A1906" s="28"/>
      <c r="B1906" s="28"/>
      <c r="C1906" s="28"/>
      <c r="D1906" s="28"/>
      <c r="E1906" s="28"/>
      <c r="F1906" s="28"/>
      <c r="G1906" s="28"/>
      <c r="H1906" s="28"/>
      <c r="J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X1906" s="28"/>
    </row>
    <row r="1907" spans="1:24">
      <c r="A1907" s="28"/>
      <c r="B1907" s="28"/>
      <c r="C1907" s="28"/>
      <c r="D1907" s="28"/>
      <c r="E1907" s="28"/>
      <c r="F1907" s="28"/>
      <c r="G1907" s="28"/>
      <c r="H1907" s="28"/>
      <c r="J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X1907" s="28"/>
    </row>
    <row r="1908" spans="1:24">
      <c r="A1908" s="28"/>
      <c r="B1908" s="28"/>
      <c r="C1908" s="28"/>
      <c r="D1908" s="28"/>
      <c r="E1908" s="28"/>
      <c r="F1908" s="28"/>
      <c r="G1908" s="28"/>
      <c r="H1908" s="28"/>
      <c r="J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X1908" s="28"/>
    </row>
    <row r="1909" spans="1:24">
      <c r="A1909" s="28"/>
      <c r="B1909" s="28"/>
      <c r="C1909" s="28"/>
      <c r="D1909" s="28"/>
      <c r="E1909" s="28"/>
      <c r="F1909" s="28"/>
      <c r="G1909" s="28"/>
      <c r="H1909" s="28"/>
      <c r="J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X1909" s="28"/>
    </row>
    <row r="1910" spans="1:24">
      <c r="A1910" s="28"/>
      <c r="B1910" s="28"/>
      <c r="C1910" s="28"/>
      <c r="D1910" s="28"/>
      <c r="E1910" s="28"/>
      <c r="F1910" s="28"/>
      <c r="G1910" s="28"/>
      <c r="H1910" s="28"/>
      <c r="J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X1910" s="28"/>
    </row>
    <row r="1911" spans="1:24">
      <c r="A1911" s="28"/>
      <c r="B1911" s="28"/>
      <c r="C1911" s="28"/>
      <c r="D1911" s="28"/>
      <c r="E1911" s="28"/>
      <c r="F1911" s="28"/>
      <c r="G1911" s="28"/>
      <c r="H1911" s="28"/>
      <c r="J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X1911" s="28"/>
    </row>
    <row r="1912" spans="1:24">
      <c r="A1912" s="28"/>
      <c r="B1912" s="28"/>
      <c r="C1912" s="28"/>
      <c r="D1912" s="28"/>
      <c r="E1912" s="28"/>
      <c r="F1912" s="28"/>
      <c r="G1912" s="28"/>
      <c r="H1912" s="28"/>
      <c r="J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X1912" s="28"/>
    </row>
    <row r="1913" spans="1:24">
      <c r="A1913" s="28"/>
      <c r="B1913" s="28"/>
      <c r="C1913" s="28"/>
      <c r="D1913" s="28"/>
      <c r="E1913" s="28"/>
      <c r="F1913" s="28"/>
      <c r="G1913" s="28"/>
      <c r="H1913" s="28"/>
      <c r="J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X1913" s="28"/>
    </row>
    <row r="1914" spans="1:24">
      <c r="A1914" s="28"/>
      <c r="B1914" s="28"/>
      <c r="C1914" s="28"/>
      <c r="D1914" s="28"/>
      <c r="E1914" s="28"/>
      <c r="F1914" s="28"/>
      <c r="G1914" s="28"/>
      <c r="H1914" s="28"/>
      <c r="J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X1914" s="28"/>
    </row>
    <row r="1915" spans="1:24">
      <c r="A1915" s="28"/>
      <c r="B1915" s="28"/>
      <c r="C1915" s="28"/>
      <c r="D1915" s="28"/>
      <c r="E1915" s="28"/>
      <c r="F1915" s="28"/>
      <c r="G1915" s="28"/>
      <c r="H1915" s="28"/>
      <c r="J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X1915" s="28"/>
    </row>
    <row r="1916" spans="1:24">
      <c r="A1916" s="28"/>
      <c r="B1916" s="28"/>
      <c r="C1916" s="28"/>
      <c r="D1916" s="28"/>
      <c r="E1916" s="28"/>
      <c r="F1916" s="28"/>
      <c r="G1916" s="28"/>
      <c r="H1916" s="28"/>
      <c r="J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X1916" s="28"/>
    </row>
    <row r="1917" spans="1:24">
      <c r="A1917" s="28"/>
      <c r="B1917" s="28"/>
      <c r="C1917" s="28"/>
      <c r="D1917" s="28"/>
      <c r="E1917" s="28"/>
      <c r="F1917" s="28"/>
      <c r="G1917" s="28"/>
      <c r="H1917" s="28"/>
      <c r="J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X1917" s="28"/>
    </row>
    <row r="1918" spans="1:24">
      <c r="A1918" s="28"/>
      <c r="B1918" s="28"/>
      <c r="C1918" s="28"/>
      <c r="D1918" s="28"/>
      <c r="E1918" s="28"/>
      <c r="F1918" s="28"/>
      <c r="G1918" s="28"/>
      <c r="H1918" s="28"/>
      <c r="J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X1918" s="28"/>
    </row>
    <row r="1919" spans="1:24">
      <c r="A1919" s="28"/>
      <c r="B1919" s="28"/>
      <c r="C1919" s="28"/>
      <c r="D1919" s="28"/>
      <c r="E1919" s="28"/>
      <c r="F1919" s="28"/>
      <c r="G1919" s="28"/>
      <c r="H1919" s="28"/>
      <c r="J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X1919" s="28"/>
    </row>
    <row r="1920" spans="1:24">
      <c r="A1920" s="28"/>
      <c r="B1920" s="28"/>
      <c r="C1920" s="28"/>
      <c r="D1920" s="28"/>
      <c r="E1920" s="28"/>
      <c r="F1920" s="28"/>
      <c r="G1920" s="28"/>
      <c r="H1920" s="28"/>
      <c r="J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X1920" s="28"/>
    </row>
  </sheetData>
  <mergeCells count="7">
    <mergeCell ref="Q5:R5"/>
    <mergeCell ref="G869:H869"/>
    <mergeCell ref="G910:H910"/>
    <mergeCell ref="G951:H951"/>
    <mergeCell ref="G993:H993"/>
    <mergeCell ref="G787:H787"/>
    <mergeCell ref="G828:H828"/>
  </mergeCells>
  <conditionalFormatting sqref="N226:N260">
    <cfRule type="cellIs" dxfId="121" priority="19" operator="lessThan">
      <formula>0</formula>
    </cfRule>
    <cfRule type="cellIs" dxfId="120" priority="20" operator="greaterThan">
      <formula>0</formula>
    </cfRule>
  </conditionalFormatting>
  <conditionalFormatting sqref="N184:N218">
    <cfRule type="cellIs" dxfId="119" priority="17" operator="lessThan">
      <formula>0</formula>
    </cfRule>
    <cfRule type="cellIs" dxfId="118" priority="18" operator="greaterThan">
      <formula>0</formula>
    </cfRule>
  </conditionalFormatting>
  <conditionalFormatting sqref="N142:N176">
    <cfRule type="cellIs" dxfId="117" priority="15" operator="lessThan">
      <formula>0</formula>
    </cfRule>
    <cfRule type="cellIs" dxfId="116" priority="16" operator="greaterThan">
      <formula>0</formula>
    </cfRule>
  </conditionalFormatting>
  <conditionalFormatting sqref="J226:J260">
    <cfRule type="cellIs" dxfId="115" priority="13" operator="lessThan">
      <formula>0</formula>
    </cfRule>
    <cfRule type="cellIs" dxfId="114" priority="14" operator="greaterThan">
      <formula>0</formula>
    </cfRule>
  </conditionalFormatting>
  <conditionalFormatting sqref="J184:J218">
    <cfRule type="cellIs" dxfId="113" priority="11" operator="lessThan">
      <formula>0</formula>
    </cfRule>
    <cfRule type="cellIs" dxfId="112" priority="12" operator="greaterThan">
      <formula>0</formula>
    </cfRule>
  </conditionalFormatting>
  <conditionalFormatting sqref="J142:J176">
    <cfRule type="cellIs" dxfId="111" priority="9" operator="lessThan">
      <formula>0</formula>
    </cfRule>
    <cfRule type="cellIs" dxfId="110" priority="10" operator="greaterThan">
      <formula>0</formula>
    </cfRule>
  </conditionalFormatting>
  <conditionalFormatting sqref="J268:J302">
    <cfRule type="cellIs" dxfId="109" priority="7" operator="lessThan">
      <formula>0</formula>
    </cfRule>
    <cfRule type="cellIs" dxfId="108" priority="8" operator="greaterThan">
      <formula>0</formula>
    </cfRule>
  </conditionalFormatting>
  <conditionalFormatting sqref="N268:N302">
    <cfRule type="cellIs" dxfId="107" priority="5" operator="lessThan">
      <formula>0</formula>
    </cfRule>
    <cfRule type="cellIs" dxfId="106" priority="6" operator="greaterThan">
      <formula>0</formula>
    </cfRule>
  </conditionalFormatting>
  <conditionalFormatting sqref="N100:N134">
    <cfRule type="cellIs" dxfId="105" priority="3" operator="lessThan">
      <formula>0</formula>
    </cfRule>
    <cfRule type="cellIs" dxfId="104" priority="4" operator="greaterThan">
      <formula>0</formula>
    </cfRule>
  </conditionalFormatting>
  <conditionalFormatting sqref="J100:J134">
    <cfRule type="cellIs" dxfId="103" priority="1" operator="lessThan">
      <formula>0</formula>
    </cfRule>
    <cfRule type="cellIs" dxfId="10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P1314"/>
  <sheetViews>
    <sheetView zoomScale="84" zoomScaleNormal="84" workbookViewId="0">
      <pane ySplit="8" topLeftCell="A30" activePane="bottomLeft" state="frozen"/>
      <selection pane="bottomLeft" activeCell="AB42" sqref="AB42"/>
    </sheetView>
  </sheetViews>
  <sheetFormatPr baseColWidth="10" defaultColWidth="11.54296875" defaultRowHeight="15"/>
  <cols>
    <col min="1" max="1" width="1.453125" style="86" customWidth="1"/>
    <col min="2" max="2" width="5" style="86" customWidth="1"/>
    <col min="3" max="3" width="3.453125" style="86" customWidth="1"/>
    <col min="4" max="4" width="4.453125" style="86" customWidth="1"/>
    <col min="5" max="5" width="3.81640625" style="86" customWidth="1"/>
    <col min="6" max="6" width="7.08984375" style="86" customWidth="1"/>
    <col min="7" max="7" width="7.54296875" style="86" customWidth="1"/>
    <col min="8" max="8" width="6.36328125" style="28" customWidth="1"/>
    <col min="9" max="9" width="4.36328125" style="86" customWidth="1"/>
    <col min="10" max="10" width="6.36328125" style="28" customWidth="1"/>
    <col min="11" max="11" width="7.54296875" style="86" customWidth="1"/>
    <col min="12" max="12" width="5.453125" style="86" customWidth="1"/>
    <col min="13" max="13" width="5" style="86" customWidth="1"/>
    <col min="14" max="14" width="5.36328125" style="33" customWidth="1"/>
    <col min="15" max="15" width="5.08984375" style="33" customWidth="1"/>
    <col min="16" max="16" width="6.54296875" style="33" customWidth="1"/>
    <col min="17" max="17" width="7.36328125" style="86" customWidth="1"/>
    <col min="18" max="20" width="5.81640625" style="33" customWidth="1"/>
    <col min="21" max="21" width="5.453125" style="33" customWidth="1"/>
    <col min="22" max="22" width="7" style="27" customWidth="1"/>
    <col min="23" max="23" width="5.6328125" style="33" customWidth="1"/>
    <col min="24" max="24" width="7.6328125" style="28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68" ht="15.6">
      <c r="A1" s="246"/>
      <c r="B1" s="246"/>
      <c r="C1" s="246"/>
      <c r="D1" s="246"/>
      <c r="E1" s="246"/>
      <c r="F1" s="246"/>
      <c r="G1" s="246"/>
      <c r="H1" s="247"/>
      <c r="I1" s="246"/>
      <c r="J1" s="247"/>
      <c r="K1" s="246"/>
      <c r="L1" s="246"/>
      <c r="M1" s="246"/>
      <c r="N1" s="248"/>
      <c r="O1" s="248"/>
      <c r="P1" s="248"/>
      <c r="Q1" s="246"/>
      <c r="R1" s="248"/>
      <c r="S1" s="248"/>
      <c r="T1" s="248"/>
      <c r="U1" s="248"/>
      <c r="V1" s="246"/>
      <c r="W1" s="248"/>
      <c r="X1" s="246"/>
      <c r="Y1" s="247"/>
      <c r="Z1" s="246"/>
      <c r="AA1" s="249"/>
      <c r="AC1" s="28"/>
      <c r="AD1" s="27"/>
      <c r="AE1" s="250"/>
      <c r="AF1" s="86"/>
      <c r="AJ1" s="86"/>
    </row>
    <row r="2" spans="1:68" s="255" customFormat="1" ht="31.8">
      <c r="A2" s="251"/>
      <c r="B2" s="251"/>
      <c r="C2" s="251"/>
      <c r="D2" s="252" t="s">
        <v>611</v>
      </c>
      <c r="E2" s="251"/>
      <c r="F2" s="251"/>
      <c r="G2" s="251"/>
      <c r="H2" s="253"/>
      <c r="I2" s="251"/>
      <c r="J2" s="253"/>
      <c r="K2" s="251"/>
      <c r="L2" s="251"/>
      <c r="M2" s="251"/>
      <c r="N2" s="254"/>
      <c r="O2" s="254"/>
      <c r="P2" s="254"/>
      <c r="Q2" s="251"/>
      <c r="R2" s="254"/>
      <c r="S2" s="254"/>
      <c r="T2" s="254"/>
      <c r="U2" s="254"/>
      <c r="V2" s="251"/>
      <c r="W2" s="254"/>
      <c r="X2" s="251"/>
      <c r="Y2" s="253"/>
      <c r="Z2" s="251"/>
      <c r="AA2" s="249"/>
      <c r="AB2" s="28"/>
      <c r="AC2" s="28"/>
      <c r="AD2" s="27"/>
      <c r="AE2" s="250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62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68" ht="19.8">
      <c r="A3" s="246"/>
      <c r="B3" s="246"/>
      <c r="C3" s="246"/>
      <c r="D3" s="246"/>
      <c r="E3" s="246"/>
      <c r="F3" s="246"/>
      <c r="G3" s="246"/>
      <c r="H3" s="247"/>
      <c r="I3" s="246"/>
      <c r="J3" s="247"/>
      <c r="K3" s="246"/>
      <c r="L3" s="246"/>
      <c r="M3" s="246"/>
      <c r="N3" s="248"/>
      <c r="O3" s="248"/>
      <c r="P3" s="248"/>
      <c r="Q3" s="246"/>
      <c r="R3" s="248"/>
      <c r="S3" s="248"/>
      <c r="T3" s="248"/>
      <c r="U3" s="248"/>
      <c r="V3" s="246"/>
      <c r="W3" s="248"/>
      <c r="X3" s="246"/>
      <c r="Y3" s="247"/>
      <c r="Z3" s="246"/>
      <c r="AA3" s="249"/>
      <c r="AC3" s="28"/>
      <c r="AD3" s="27"/>
      <c r="AE3" s="250"/>
      <c r="AF3" s="86"/>
      <c r="AJ3" s="86"/>
      <c r="BB3" s="262"/>
    </row>
    <row r="4" spans="1:68" ht="19.8">
      <c r="A4" s="246"/>
      <c r="B4" s="246"/>
      <c r="C4" s="257"/>
      <c r="D4" s="257"/>
      <c r="E4" s="257" t="s">
        <v>6</v>
      </c>
      <c r="F4" s="257"/>
      <c r="G4" s="258">
        <f>+År!P2</f>
        <v>49</v>
      </c>
      <c r="H4" s="256"/>
      <c r="I4" s="259"/>
      <c r="J4" s="256"/>
      <c r="K4" s="247"/>
      <c r="L4" s="246"/>
      <c r="M4" s="246"/>
      <c r="N4" s="246"/>
      <c r="O4" s="248"/>
      <c r="P4" s="248"/>
      <c r="Q4" s="248"/>
      <c r="R4" s="246"/>
      <c r="S4" s="246"/>
      <c r="T4" s="246"/>
      <c r="U4" s="248"/>
      <c r="V4" s="248"/>
      <c r="W4" s="246"/>
      <c r="X4" s="248"/>
      <c r="Y4" s="248"/>
      <c r="Z4" s="247"/>
      <c r="AA4" s="249"/>
      <c r="AB4" s="249"/>
      <c r="AC4" s="28"/>
      <c r="AE4" s="27"/>
      <c r="AF4" s="250"/>
      <c r="AJ4" s="86"/>
      <c r="BC4" s="262"/>
    </row>
    <row r="5" spans="1:68" ht="19.8">
      <c r="A5" s="246"/>
      <c r="B5" s="246"/>
      <c r="C5" s="246"/>
      <c r="D5" s="246"/>
      <c r="E5" s="246"/>
      <c r="F5" s="246"/>
      <c r="G5" s="246"/>
      <c r="H5" s="247"/>
      <c r="I5" s="246"/>
      <c r="J5" s="247"/>
      <c r="K5" s="246"/>
      <c r="L5" s="246"/>
      <c r="M5" s="246"/>
      <c r="N5" s="248"/>
      <c r="O5" s="248"/>
      <c r="P5" s="248"/>
      <c r="Q5" s="246"/>
      <c r="R5" s="248"/>
      <c r="S5" s="248"/>
      <c r="T5" s="248"/>
      <c r="U5" s="248"/>
      <c r="V5" s="246"/>
      <c r="W5" s="248"/>
      <c r="X5" s="264" t="s">
        <v>489</v>
      </c>
      <c r="Y5" s="263" t="s">
        <v>4</v>
      </c>
      <c r="Z5" s="246"/>
      <c r="AA5" s="249"/>
      <c r="AC5" s="28"/>
      <c r="AD5" s="27"/>
      <c r="AE5" s="250"/>
      <c r="AF5" s="86"/>
      <c r="AJ5" s="86"/>
      <c r="BB5" s="262"/>
    </row>
    <row r="6" spans="1:68" ht="19.8">
      <c r="A6" s="246"/>
      <c r="B6" s="246"/>
      <c r="C6" s="246"/>
      <c r="D6" s="264"/>
      <c r="E6" s="246"/>
      <c r="F6" s="264" t="s">
        <v>4</v>
      </c>
      <c r="G6" s="212">
        <f>SUM(G12:G26)</f>
        <v>3420</v>
      </c>
      <c r="H6" s="247"/>
      <c r="I6" s="247"/>
      <c r="J6" s="247"/>
      <c r="K6" s="264" t="s">
        <v>23</v>
      </c>
      <c r="L6" s="247"/>
      <c r="M6" s="247"/>
      <c r="N6" s="248" t="s">
        <v>402</v>
      </c>
      <c r="O6" s="248" t="s">
        <v>402</v>
      </c>
      <c r="P6" s="248" t="s">
        <v>402</v>
      </c>
      <c r="Q6" s="265" t="s">
        <v>538</v>
      </c>
      <c r="R6" s="248" t="s">
        <v>402</v>
      </c>
      <c r="S6" s="248"/>
      <c r="T6" s="248"/>
      <c r="U6" s="265" t="s">
        <v>422</v>
      </c>
      <c r="V6" s="246"/>
      <c r="W6" s="265" t="s">
        <v>586</v>
      </c>
      <c r="X6" s="264" t="s">
        <v>583</v>
      </c>
      <c r="Y6" s="263" t="s">
        <v>9</v>
      </c>
      <c r="Z6" s="246"/>
      <c r="AA6" s="249"/>
      <c r="AC6" s="28"/>
      <c r="AD6" s="27"/>
      <c r="AE6" s="250"/>
      <c r="AF6" s="86"/>
      <c r="AJ6" s="86"/>
      <c r="BB6" s="262"/>
    </row>
    <row r="7" spans="1:68" ht="19.8">
      <c r="A7" s="264"/>
      <c r="B7" s="264"/>
      <c r="C7" s="246"/>
      <c r="D7" s="246"/>
      <c r="E7" s="264"/>
      <c r="F7" s="264" t="s">
        <v>487</v>
      </c>
      <c r="G7" s="264" t="s">
        <v>4</v>
      </c>
      <c r="H7" s="263" t="s">
        <v>4</v>
      </c>
      <c r="I7" s="263"/>
      <c r="J7" s="263" t="s">
        <v>1</v>
      </c>
      <c r="K7" s="264" t="s">
        <v>493</v>
      </c>
      <c r="L7" s="263" t="s">
        <v>23</v>
      </c>
      <c r="M7" s="263"/>
      <c r="N7" s="265" t="s">
        <v>552</v>
      </c>
      <c r="O7" s="265" t="s">
        <v>585</v>
      </c>
      <c r="P7" s="265" t="s">
        <v>500</v>
      </c>
      <c r="Q7" s="265" t="s">
        <v>563</v>
      </c>
      <c r="R7" s="265" t="s">
        <v>502</v>
      </c>
      <c r="S7" s="432" t="s">
        <v>23</v>
      </c>
      <c r="T7" s="432" t="s">
        <v>23</v>
      </c>
      <c r="U7" s="265"/>
      <c r="V7" s="264" t="s">
        <v>413</v>
      </c>
      <c r="W7" s="265" t="s">
        <v>1</v>
      </c>
      <c r="X7" s="264" t="s">
        <v>70</v>
      </c>
      <c r="Y7" s="263" t="s">
        <v>70</v>
      </c>
      <c r="Z7" s="246"/>
      <c r="AA7" s="249"/>
      <c r="AC7" s="28"/>
      <c r="AD7" s="27"/>
      <c r="AE7" s="250"/>
      <c r="AF7" s="86"/>
      <c r="AJ7" s="86"/>
      <c r="BB7" s="262"/>
    </row>
    <row r="8" spans="1:68" ht="19.8">
      <c r="A8" s="246"/>
      <c r="B8" s="246"/>
      <c r="C8" s="264" t="s">
        <v>0</v>
      </c>
      <c r="D8" s="264"/>
      <c r="E8" s="264" t="s">
        <v>612</v>
      </c>
      <c r="F8" s="50" t="s">
        <v>488</v>
      </c>
      <c r="G8" s="50" t="s">
        <v>9</v>
      </c>
      <c r="H8" s="87" t="s">
        <v>402</v>
      </c>
      <c r="I8" s="87"/>
      <c r="J8" s="87" t="s">
        <v>402</v>
      </c>
      <c r="K8" s="50" t="s">
        <v>414</v>
      </c>
      <c r="L8" s="87" t="s">
        <v>44</v>
      </c>
      <c r="M8" s="87"/>
      <c r="N8" s="75" t="s">
        <v>553</v>
      </c>
      <c r="O8" s="75" t="s">
        <v>561</v>
      </c>
      <c r="P8" s="75" t="s">
        <v>439</v>
      </c>
      <c r="Q8" s="75" t="s">
        <v>495</v>
      </c>
      <c r="R8" s="75" t="s">
        <v>482</v>
      </c>
      <c r="S8" s="432" t="s">
        <v>735</v>
      </c>
      <c r="T8" s="432" t="s">
        <v>736</v>
      </c>
      <c r="U8" s="75" t="s">
        <v>1</v>
      </c>
      <c r="V8" s="50" t="s">
        <v>414</v>
      </c>
      <c r="W8" s="75" t="s">
        <v>539</v>
      </c>
      <c r="X8" s="50" t="s">
        <v>499</v>
      </c>
      <c r="Y8" s="87" t="s">
        <v>566</v>
      </c>
      <c r="Z8" s="246"/>
      <c r="AA8" s="249"/>
      <c r="AC8" s="28"/>
      <c r="AD8" s="27"/>
      <c r="AE8" s="250"/>
      <c r="AF8" s="86"/>
      <c r="AJ8" s="86"/>
      <c r="BB8" s="262"/>
    </row>
    <row r="9" spans="1:68" ht="19.8">
      <c r="A9" s="246"/>
      <c r="B9" s="246"/>
      <c r="C9" s="246"/>
      <c r="D9" s="246"/>
      <c r="E9" s="246"/>
      <c r="F9" s="246"/>
      <c r="G9" s="246"/>
      <c r="H9" s="247"/>
      <c r="I9" s="246"/>
      <c r="J9" s="247"/>
      <c r="K9" s="246"/>
      <c r="L9" s="246"/>
      <c r="M9" s="246"/>
      <c r="N9" s="248"/>
      <c r="O9" s="248"/>
      <c r="P9" s="248"/>
      <c r="Q9" s="246"/>
      <c r="R9" s="248"/>
      <c r="S9" s="248"/>
      <c r="T9" s="248"/>
      <c r="U9" s="248"/>
      <c r="V9" s="246"/>
      <c r="W9" s="248"/>
      <c r="X9" s="246"/>
      <c r="Y9" s="247"/>
      <c r="Z9" s="246"/>
      <c r="AA9" s="249"/>
      <c r="AC9" s="28"/>
      <c r="AD9" s="27"/>
      <c r="AE9" s="250"/>
      <c r="AF9" s="86"/>
      <c r="AJ9" s="86"/>
      <c r="BB9" s="262"/>
    </row>
    <row r="10" spans="1:68" ht="22.8">
      <c r="A10" s="246"/>
      <c r="B10" s="419" t="s">
        <v>514</v>
      </c>
      <c r="C10" s="264"/>
      <c r="D10" s="349"/>
      <c r="E10" s="246"/>
      <c r="F10" s="264" t="s">
        <v>648</v>
      </c>
      <c r="G10" s="279">
        <f>SUM(G12:G26)</f>
        <v>3420</v>
      </c>
      <c r="H10" s="247"/>
      <c r="I10" s="246"/>
      <c r="J10" s="247"/>
      <c r="K10" s="246"/>
      <c r="L10" s="348">
        <f>+Raser!M11</f>
        <v>339.76426066627738</v>
      </c>
      <c r="M10" s="246" t="s">
        <v>578</v>
      </c>
      <c r="N10" s="248"/>
      <c r="O10" s="248"/>
      <c r="P10" s="248"/>
      <c r="Q10" s="246"/>
      <c r="R10" s="248"/>
      <c r="S10" s="248"/>
      <c r="T10" s="248"/>
      <c r="U10" s="248"/>
      <c r="V10" s="246"/>
      <c r="W10" s="248"/>
      <c r="X10" s="348">
        <f>+Raser!X11</f>
        <v>401.02401956912496</v>
      </c>
      <c r="Y10" s="247"/>
      <c r="Z10" s="246"/>
      <c r="AA10" s="249"/>
      <c r="AC10" s="28"/>
      <c r="AD10" s="27"/>
      <c r="AE10" s="250"/>
      <c r="AF10" s="86"/>
      <c r="AJ10" s="86"/>
      <c r="BB10" s="262"/>
    </row>
    <row r="11" spans="1:68" ht="14.25" customHeight="1">
      <c r="A11" s="246"/>
      <c r="B11" s="246"/>
      <c r="C11" s="264"/>
      <c r="D11" s="347"/>
      <c r="E11" s="246"/>
      <c r="F11" s="264"/>
      <c r="G11" s="264"/>
      <c r="H11" s="264"/>
      <c r="I11" s="264"/>
      <c r="J11" s="264"/>
      <c r="K11" s="264"/>
      <c r="L11" s="264"/>
      <c r="M11" s="264"/>
      <c r="N11" s="265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47"/>
      <c r="Z11" s="246"/>
      <c r="AA11" s="249"/>
      <c r="AC11" s="28"/>
      <c r="AD11" s="27"/>
      <c r="AE11" s="250"/>
      <c r="AF11" s="86"/>
      <c r="AJ11" s="86"/>
      <c r="BB11" s="262"/>
    </row>
    <row r="12" spans="1:68" ht="19.8">
      <c r="A12" s="246"/>
      <c r="B12" s="280">
        <f>+'Ark1'!C1597</f>
        <v>2024</v>
      </c>
      <c r="C12" s="280">
        <f>+'Ark1'!L1597</f>
        <v>1</v>
      </c>
      <c r="D12" s="280" t="s">
        <v>28</v>
      </c>
      <c r="E12" s="266">
        <f>+'Ark1'!AP1597</f>
        <v>1</v>
      </c>
      <c r="F12" s="266">
        <f>+IF(G12=0,"",'Ark1'!Q1597)</f>
        <v>5</v>
      </c>
      <c r="G12" s="366">
        <f>+'Ark1'!R1597</f>
        <v>11</v>
      </c>
      <c r="H12" s="267">
        <f>+IF(G12=0,"",'Ark1'!AE1597)</f>
        <v>0.32144944476914072</v>
      </c>
      <c r="I12" s="387" t="e">
        <f>+IF(G12=0,"",H12-#REF!)</f>
        <v>#REF!</v>
      </c>
      <c r="J12" s="267">
        <f>+IF(G12=0,"",'Ark1'!AF1597)</f>
        <v>0.16774273564207595</v>
      </c>
      <c r="K12" s="268">
        <f>+IF(G12=0,"",'Ark1'!T1597)</f>
        <v>3.454545454545455</v>
      </c>
      <c r="L12" s="298">
        <f>+IF(G12=0,"",'Ark1'!U1597)</f>
        <v>177.29999999999995</v>
      </c>
      <c r="M12" s="365" t="e">
        <f>+IF(G12=0,"",L12-#REF!)</f>
        <v>#REF!</v>
      </c>
      <c r="N12" s="269">
        <f>+IF(G12=0,"",'Ark1'!V1597)</f>
        <v>0</v>
      </c>
      <c r="O12" s="269">
        <f>+IF(G12=0,"",'Ark1'!W1597)</f>
        <v>0</v>
      </c>
      <c r="P12" s="269">
        <f>+IF(G12=0,"",'Ark1'!X1597)</f>
        <v>0</v>
      </c>
      <c r="Q12" s="298">
        <f>+IF(G12=0,"",'Ark1'!AG1597)</f>
        <v>1087.4545454545455</v>
      </c>
      <c r="R12" s="269">
        <f>+IF(G12=0,"",'Ark1'!AH1597)</f>
        <v>0</v>
      </c>
      <c r="S12" s="382">
        <f>+IF(G12=0,"",'Ark1'!AR1597)</f>
        <v>203.54545454545453</v>
      </c>
      <c r="T12" s="114">
        <f>+IF(G12=0,"",'Ark1'!AS1597)</f>
        <v>20.792017181872485</v>
      </c>
      <c r="U12" s="269">
        <f>+IF(G12=0,"",'Ark1'!Y1597)</f>
        <v>35.563259897617101</v>
      </c>
      <c r="V12" s="268">
        <f>+IF(G12=0,"",'Ark1'!AA1597)</f>
        <v>1.0756508696544751</v>
      </c>
      <c r="W12" s="269">
        <f>+IF(G12=0,"",'Ark1'!AC1597)</f>
        <v>-8.6028626479265373</v>
      </c>
      <c r="X12" s="298">
        <f t="shared" ref="X12:X26" si="0">IF(G12=0,"",1000*L12/Q12)</f>
        <v>163.04129744189927</v>
      </c>
      <c r="Y12" s="267">
        <f t="shared" ref="Y12:Y26" si="1">IF(G12=0,"",G12/F12)</f>
        <v>2.2000000000000002</v>
      </c>
      <c r="Z12" s="246"/>
      <c r="AA12" s="249"/>
      <c r="AC12" s="28"/>
      <c r="AD12" s="27"/>
      <c r="AE12" s="250"/>
      <c r="AF12" s="86"/>
      <c r="AJ12" s="86"/>
      <c r="BB12" s="262"/>
    </row>
    <row r="13" spans="1:68" ht="19.8">
      <c r="A13" s="246"/>
      <c r="B13" s="280"/>
      <c r="C13" s="280">
        <f>+'Ark1'!L1632</f>
        <v>2</v>
      </c>
      <c r="D13" s="280" t="s">
        <v>29</v>
      </c>
      <c r="E13" s="266"/>
      <c r="F13" s="86">
        <f>+IF(G13=0,"",'Ark1'!Q1632)</f>
        <v>37</v>
      </c>
      <c r="G13" s="366">
        <f>+'Ark1'!R1632</f>
        <v>85</v>
      </c>
      <c r="H13" s="28">
        <f>+IF(G13=0,"",'Ark1'!AE1632)</f>
        <v>2.4839275277615438</v>
      </c>
      <c r="I13" s="387" t="e">
        <f>+IF(G13=0,"",H13-#REF!)</f>
        <v>#REF!</v>
      </c>
      <c r="J13" s="28">
        <f>+IF(G13=0,"",'Ark1'!AF1632)</f>
        <v>1.444842674206074</v>
      </c>
      <c r="K13" s="27">
        <f>+IF(G13=0,"",'Ark1'!T1632)</f>
        <v>3.9411764705882351</v>
      </c>
      <c r="L13" s="298">
        <f>+IF(G13=0,"",'Ark1'!U1632)</f>
        <v>197.63294117647061</v>
      </c>
      <c r="M13" s="365" t="e">
        <f>+IF(G13=0,"",L13-#REF!)</f>
        <v>#REF!</v>
      </c>
      <c r="N13" s="33">
        <f>+IF(G13=0,"",'Ark1'!V1632)</f>
        <v>0</v>
      </c>
      <c r="O13" s="33">
        <f>+IF(G13=0,"",'Ark1'!W1632)</f>
        <v>0</v>
      </c>
      <c r="P13" s="33">
        <f>+IF(G13=0,"",'Ark1'!X1632)</f>
        <v>0</v>
      </c>
      <c r="Q13" s="298">
        <f>+IF(G13=0,"",'Ark1'!AG1632)</f>
        <v>987.41176470588243</v>
      </c>
      <c r="R13" s="33">
        <f>+IF(G13=0,"",'Ark1'!AH1632)</f>
        <v>0</v>
      </c>
      <c r="S13" s="382">
        <f>+IF(G13=0,"",'Ark1'!AR1632)</f>
        <v>201.4470588235294</v>
      </c>
      <c r="T13" s="114">
        <f>+IF(G13=0,"",'Ark1'!AS1632)</f>
        <v>23.877694311640631</v>
      </c>
      <c r="U13" s="33">
        <f>+IF(G13=0,"",'Ark1'!Y1632)</f>
        <v>39.317044315441755</v>
      </c>
      <c r="V13" s="27">
        <f>+IF(G13=0,"",'Ark1'!AA1632)</f>
        <v>1.1204299718408584</v>
      </c>
      <c r="W13" s="33">
        <f>+IF(G13=0,"",'Ark1'!AC1632)</f>
        <v>-14.932495804916451</v>
      </c>
      <c r="X13" s="298">
        <f t="shared" si="0"/>
        <v>200.15250804241629</v>
      </c>
      <c r="Y13" s="28">
        <f t="shared" si="1"/>
        <v>2.2972972972972974</v>
      </c>
      <c r="Z13" s="246"/>
      <c r="AA13" s="249"/>
      <c r="AC13" s="28"/>
      <c r="AD13" s="27"/>
      <c r="AE13" s="250"/>
      <c r="AF13" s="86"/>
      <c r="AJ13" s="86"/>
      <c r="BB13" s="262"/>
    </row>
    <row r="14" spans="1:68" ht="19.8">
      <c r="A14" s="246"/>
      <c r="B14" s="280"/>
      <c r="C14" s="280">
        <f>+'Ark1'!L1667</f>
        <v>3</v>
      </c>
      <c r="D14" s="280" t="s">
        <v>30</v>
      </c>
      <c r="E14" s="266"/>
      <c r="F14" s="266">
        <f>+IF(G14=0,"",'Ark1'!Q1667)</f>
        <v>155</v>
      </c>
      <c r="G14" s="366">
        <f>+'Ark1'!R1667</f>
        <v>320</v>
      </c>
      <c r="H14" s="267">
        <f>+IF(G14=0,"",'Ark1'!AE1667)</f>
        <v>9.3512565751022816</v>
      </c>
      <c r="I14" s="387" t="e">
        <f>+IF(G14=0,"",H14-#REF!)</f>
        <v>#REF!</v>
      </c>
      <c r="J14" s="267">
        <f>+IF(G14=0,"",'Ark1'!AF1667)</f>
        <v>6.8008700294399107</v>
      </c>
      <c r="K14" s="268">
        <f>+IF(G14=0,"",'Ark1'!T1667)</f>
        <v>5.0906250000000002</v>
      </c>
      <c r="L14" s="298">
        <f>+IF(G14=0,"",'Ark1'!U1667)</f>
        <v>247.09968749999985</v>
      </c>
      <c r="M14" s="365" t="e">
        <f>+IF(G14=0,"",L14-#REF!)</f>
        <v>#REF!</v>
      </c>
      <c r="N14" s="269">
        <f>+IF(G14=0,"",'Ark1'!V1667)</f>
        <v>0</v>
      </c>
      <c r="O14" s="269">
        <f>+IF(G14=0,"",'Ark1'!W1667)</f>
        <v>10.3125</v>
      </c>
      <c r="P14" s="269">
        <f>+IF(G14=0,"",'Ark1'!X1667)</f>
        <v>0.625</v>
      </c>
      <c r="Q14" s="298">
        <f>+IF(G14=0,"",'Ark1'!AG1667)</f>
        <v>905.6875</v>
      </c>
      <c r="R14" s="269">
        <f>+IF(G14=0,"",'Ark1'!AH1667)</f>
        <v>0</v>
      </c>
      <c r="S14" s="382">
        <f>+IF(G14=0,"",'Ark1'!AR1667)</f>
        <v>209.41249999999999</v>
      </c>
      <c r="T14" s="114">
        <f>+IF(G14=0,"",'Ark1'!AS1667)</f>
        <v>26.730260493419557</v>
      </c>
      <c r="U14" s="269">
        <f>+IF(G14=0,"",'Ark1'!Y1667)</f>
        <v>38.142547190144157</v>
      </c>
      <c r="V14" s="268">
        <f>+IF(G14=0,"",'Ark1'!AA1667)</f>
        <v>1.1488742791859328</v>
      </c>
      <c r="W14" s="269">
        <f>+IF(G14=0,"",'Ark1'!AC1667)</f>
        <v>19.791521235311745</v>
      </c>
      <c r="X14" s="298">
        <f t="shared" si="0"/>
        <v>272.83106755917447</v>
      </c>
      <c r="Y14" s="267">
        <f t="shared" si="1"/>
        <v>2.064516129032258</v>
      </c>
      <c r="Z14" s="246"/>
      <c r="AA14" s="249"/>
      <c r="AC14" s="28"/>
      <c r="AD14" s="27"/>
      <c r="AE14" s="250"/>
      <c r="AF14" s="86"/>
      <c r="AJ14" s="86"/>
      <c r="BB14" s="262"/>
    </row>
    <row r="15" spans="1:68" ht="19.8">
      <c r="A15" s="246"/>
      <c r="B15" s="280"/>
      <c r="C15" s="280">
        <f>+'Ark1'!L1702</f>
        <v>4</v>
      </c>
      <c r="D15" s="280" t="s">
        <v>31</v>
      </c>
      <c r="E15" s="266"/>
      <c r="F15" s="86">
        <f>+IF(G15=0,"",'Ark1'!Q1702)</f>
        <v>336</v>
      </c>
      <c r="G15" s="366">
        <f>+'Ark1'!R1702</f>
        <v>923</v>
      </c>
      <c r="H15" s="28">
        <f>+IF(G15=0,"",'Ark1'!AE1702)</f>
        <v>26.972530683810639</v>
      </c>
      <c r="I15" s="387" t="e">
        <f>+IF(G15=0,"",H15-#REF!)</f>
        <v>#REF!</v>
      </c>
      <c r="J15" s="28">
        <f>+IF(G15=0,"",'Ark1'!AF1702)</f>
        <v>23.73512834602808</v>
      </c>
      <c r="K15" s="27">
        <f>+IF(G15=0,"",'Ark1'!T1702)</f>
        <v>5.9284940411700973</v>
      </c>
      <c r="L15" s="298">
        <f>+IF(G15=0,"",'Ark1'!U1702)</f>
        <v>298.98374864572042</v>
      </c>
      <c r="M15" s="365" t="e">
        <f>+IF(G15=0,"",L15-#REF!)</f>
        <v>#REF!</v>
      </c>
      <c r="N15" s="33">
        <f>+IF(G15=0,"",'Ark1'!V1702)</f>
        <v>0</v>
      </c>
      <c r="O15" s="33">
        <f>+IF(G15=0,"",'Ark1'!W1702)</f>
        <v>27.627302275189599</v>
      </c>
      <c r="P15" s="33">
        <f>+IF(G15=0,"",'Ark1'!X1702)</f>
        <v>4.2253521126760551</v>
      </c>
      <c r="Q15" s="298">
        <f>+IF(G15=0,"",'Ark1'!AG1702)</f>
        <v>850.01516793066116</v>
      </c>
      <c r="R15" s="33">
        <f>+IF(G15=0,"",'Ark1'!AH1702)</f>
        <v>0</v>
      </c>
      <c r="S15" s="382">
        <f>+IF(G15=0,"",'Ark1'!AR1702)</f>
        <v>215.99241603466956</v>
      </c>
      <c r="T15" s="114">
        <f>+IF(G15=0,"",'Ark1'!AS1702)</f>
        <v>29.629842016672139</v>
      </c>
      <c r="U15" s="33">
        <f>+IF(G15=0,"",'Ark1'!Y1702)</f>
        <v>31.483071449555911</v>
      </c>
      <c r="V15" s="27">
        <f>+IF(G15=0,"",'Ark1'!AA1702)</f>
        <v>1.139881105505403</v>
      </c>
      <c r="W15" s="33">
        <f>+IF(G15=0,"",'Ark1'!AC1702)</f>
        <v>7.8461354042181215</v>
      </c>
      <c r="X15" s="298">
        <f t="shared" si="0"/>
        <v>351.73930998618323</v>
      </c>
      <c r="Y15" s="28">
        <f t="shared" si="1"/>
        <v>2.7470238095238093</v>
      </c>
      <c r="Z15" s="246"/>
      <c r="AA15" s="249"/>
      <c r="AC15" s="28"/>
      <c r="AD15" s="27"/>
      <c r="AE15" s="250"/>
      <c r="AF15" s="86"/>
      <c r="AJ15" s="86"/>
      <c r="BB15" s="262"/>
    </row>
    <row r="16" spans="1:68" ht="19.8">
      <c r="A16" s="246"/>
      <c r="B16" s="280"/>
      <c r="C16" s="280">
        <f>+'Ark1'!L1737</f>
        <v>5</v>
      </c>
      <c r="D16" s="280" t="s">
        <v>400</v>
      </c>
      <c r="E16" s="266"/>
      <c r="F16" s="266">
        <f>+IF(G16=0,"",'Ark1'!Q1737)</f>
        <v>426</v>
      </c>
      <c r="G16" s="366">
        <f>+'Ark1'!R1737</f>
        <v>1174</v>
      </c>
      <c r="H16" s="267">
        <f>+'Ark1'!AE1737</f>
        <v>34.307422559906485</v>
      </c>
      <c r="I16" s="387" t="e">
        <f>+IF(G16=0,"",H16-#REF!)</f>
        <v>#REF!</v>
      </c>
      <c r="J16" s="267">
        <f>+IF(G16=0,"",'Ark1'!AF1737)</f>
        <v>35.54786198324156</v>
      </c>
      <c r="K16" s="268">
        <f>+IF(G16=0,"",'Ark1'!T1737)</f>
        <v>6.7947189097103893</v>
      </c>
      <c r="L16" s="298">
        <f>+IF(G16=0,"",'Ark1'!U1737)</f>
        <v>352.04897785349237</v>
      </c>
      <c r="M16" s="365" t="e">
        <f>+IF(G16=0,"",L16-#REF!)</f>
        <v>#REF!</v>
      </c>
      <c r="N16" s="269">
        <f>+IF(G16=0,"",'Ark1'!V1737)</f>
        <v>0</v>
      </c>
      <c r="O16" s="269">
        <f>+IF(G16=0,"",'Ark1'!W1737)</f>
        <v>64.139693356047715</v>
      </c>
      <c r="P16" s="269">
        <f>+IF(G16=0,"",'Ark1'!X1737)</f>
        <v>48.977853492333907</v>
      </c>
      <c r="Q16" s="298">
        <f>+IF(G16=0,"",'Ark1'!AG1737)</f>
        <v>831.37223168654145</v>
      </c>
      <c r="R16" s="269">
        <f>+IF(G16=0,"",'Ark1'!AH1737)</f>
        <v>0</v>
      </c>
      <c r="S16" s="382">
        <f>+IF(G16=0,"",'Ark1'!AR1737)</f>
        <v>221.35349233390124</v>
      </c>
      <c r="T16" s="114">
        <f>+IF(G16=0,"",'Ark1'!AS1737)</f>
        <v>32.420539241578624</v>
      </c>
      <c r="U16" s="269">
        <f>+IF(G16=0,"",'Ark1'!Y1737)</f>
        <v>35.166283190031798</v>
      </c>
      <c r="V16" s="268">
        <f>+IF(G16=0,"",'Ark1'!AA1737)</f>
        <v>1.0761180380054902</v>
      </c>
      <c r="W16" s="269">
        <f>+IF(G16=0,"",'Ark1'!AC1737)</f>
        <v>24.154497501897527</v>
      </c>
      <c r="X16" s="298">
        <f t="shared" si="0"/>
        <v>423.4553000878048</v>
      </c>
      <c r="Y16" s="267">
        <f t="shared" si="1"/>
        <v>2.755868544600939</v>
      </c>
      <c r="Z16" s="246"/>
      <c r="AA16" s="249"/>
      <c r="AC16" s="28"/>
      <c r="AD16" s="27"/>
      <c r="AE16" s="250"/>
      <c r="AF16" s="86"/>
      <c r="AJ16" s="86"/>
      <c r="BB16" s="262"/>
    </row>
    <row r="17" spans="1:54" ht="19.8">
      <c r="A17" s="246"/>
      <c r="B17" s="389"/>
      <c r="C17" s="280">
        <f>+'Ark1'!L1772</f>
        <v>6</v>
      </c>
      <c r="D17" s="280" t="s">
        <v>32</v>
      </c>
      <c r="E17" s="266"/>
      <c r="F17" s="86">
        <f>+IF(G17=0,"",'Ark1'!Q1772)</f>
        <v>335</v>
      </c>
      <c r="G17" s="366">
        <f>+'Ark1'!R1772</f>
        <v>743</v>
      </c>
      <c r="H17" s="28">
        <f>+IF(G17=0,"",'Ark1'!AE1772)</f>
        <v>21.712448860315604</v>
      </c>
      <c r="I17" s="387" t="e">
        <f>+IF(G17=0,"",H17-#REF!)</f>
        <v>#REF!</v>
      </c>
      <c r="J17" s="28">
        <f>+IF(G17=0,"",'Ark1'!AF1772)</f>
        <v>25.834479900759757</v>
      </c>
      <c r="K17" s="27">
        <f>+IF(G17=0,"",'Ark1'!T1772)</f>
        <v>7.5289367429340492</v>
      </c>
      <c r="L17" s="298">
        <f>+IF(G17=0,"",'Ark1'!U1772)</f>
        <v>404.26729475100967</v>
      </c>
      <c r="M17" s="365" t="e">
        <f>+IF(G17=0,"",L17-#REF!)</f>
        <v>#REF!</v>
      </c>
      <c r="N17" s="33">
        <f>+IF(G17=0,"",'Ark1'!V1772)</f>
        <v>100</v>
      </c>
      <c r="O17" s="33">
        <f>+IF(G17=0,"",'Ark1'!W1772)</f>
        <v>83.580080753701182</v>
      </c>
      <c r="P17" s="33">
        <f>+IF(G17=0,"",'Ark1'!X1772)</f>
        <v>95.423956931359356</v>
      </c>
      <c r="Q17" s="298">
        <f>+IF(G17=0,"",'Ark1'!AG1772)</f>
        <v>825.18573351278587</v>
      </c>
      <c r="R17" s="33">
        <f>+IF(G17=0,"",'Ark1'!AH1772)</f>
        <v>0</v>
      </c>
      <c r="S17" s="382">
        <f>+IF(G17=0,"",'Ark1'!AR1772)</f>
        <v>225.11440107671601</v>
      </c>
      <c r="T17" s="114">
        <f>+IF(G17=0,"",'Ark1'!AS1772)</f>
        <v>35.389706744797607</v>
      </c>
      <c r="U17" s="33">
        <f>+IF(G17=0,"",'Ark1'!Y1772)</f>
        <v>40.488624513847469</v>
      </c>
      <c r="V17" s="27">
        <f>+IF(G17=0,"",'Ark1'!AA1772)</f>
        <v>1.2140540075630248</v>
      </c>
      <c r="W17" s="33">
        <f>+IF(G17=0,"",'Ark1'!AC1772)</f>
        <v>20.621163678044645</v>
      </c>
      <c r="X17" s="298">
        <f t="shared" si="0"/>
        <v>489.91066899576464</v>
      </c>
      <c r="Y17" s="28">
        <f t="shared" si="1"/>
        <v>2.2179104477611942</v>
      </c>
      <c r="Z17" s="246"/>
      <c r="AA17" s="249"/>
      <c r="AC17" s="28"/>
      <c r="AD17" s="27"/>
      <c r="AE17" s="250"/>
      <c r="AF17" s="86"/>
      <c r="AJ17" s="86"/>
      <c r="BB17" s="262"/>
    </row>
    <row r="18" spans="1:54" ht="19.8">
      <c r="A18" s="246"/>
      <c r="B18" s="389"/>
      <c r="C18" s="280">
        <f>+'Ark1'!L1807</f>
        <v>7</v>
      </c>
      <c r="D18" s="280" t="s">
        <v>33</v>
      </c>
      <c r="E18" s="266"/>
      <c r="F18" s="266">
        <f>+IF(G18=0,"",'Ark1'!Q1807)</f>
        <v>107</v>
      </c>
      <c r="G18" s="366">
        <f>+'Ark1'!R1807</f>
        <v>155</v>
      </c>
      <c r="H18" s="267">
        <f>+IF(G18=0,"",'Ark1'!AE1807)</f>
        <v>4.5295149035651683</v>
      </c>
      <c r="I18" s="387" t="e">
        <f>+IF(G18=0,"",H18-#REF!)</f>
        <v>#REF!</v>
      </c>
      <c r="J18" s="267">
        <f>+IF(G18=0,"",'Ark1'!AF1807)</f>
        <v>6.0116371469096297</v>
      </c>
      <c r="K18" s="268">
        <f>+IF(G18=0,"",'Ark1'!T1807)</f>
        <v>8.3483870967741929</v>
      </c>
      <c r="L18" s="298">
        <f>+IF(G18=0,"",'Ark1'!U1807)</f>
        <v>450.94</v>
      </c>
      <c r="M18" s="365" t="e">
        <f>+IF(G18=0,"",L18-#REF!)</f>
        <v>#REF!</v>
      </c>
      <c r="N18" s="269">
        <f>+IF(G18=0,"",'Ark1'!V1807)</f>
        <v>100</v>
      </c>
      <c r="O18" s="269">
        <f>+IF(G18=0,"",'Ark1'!W1807)</f>
        <v>94.838709677419359</v>
      </c>
      <c r="P18" s="269">
        <f>+IF(G18=0,"",'Ark1'!X1807)</f>
        <v>98.709677419354847</v>
      </c>
      <c r="Q18" s="298">
        <f>+IF(G18=0,"",'Ark1'!AG1807)</f>
        <v>838.27741935483868</v>
      </c>
      <c r="R18" s="269">
        <f>+IF(G18=0,"",'Ark1'!AH1807)</f>
        <v>0</v>
      </c>
      <c r="S18" s="382">
        <f>+IF(G18=0,"",'Ark1'!AR1807)</f>
        <v>225.60645161290319</v>
      </c>
      <c r="T18" s="114">
        <f>+IF(G18=0,"",'Ark1'!AS1807)</f>
        <v>39.189272857150577</v>
      </c>
      <c r="U18" s="269">
        <f>+IF(G18=0,"",'Ark1'!Y1807)</f>
        <v>50.383478602901562</v>
      </c>
      <c r="V18" s="268">
        <f>+IF(G18=0,"",'Ark1'!AA1807)</f>
        <v>1.3080078345779822</v>
      </c>
      <c r="W18" s="269">
        <f>+IF(G18=0,"",'Ark1'!AC1807)</f>
        <v>30.307374455165863</v>
      </c>
      <c r="X18" s="298">
        <f t="shared" si="0"/>
        <v>537.93647495247558</v>
      </c>
      <c r="Y18" s="267">
        <f t="shared" si="1"/>
        <v>1.4485981308411215</v>
      </c>
      <c r="Z18" s="246"/>
      <c r="AA18" s="249"/>
      <c r="AC18" s="28"/>
      <c r="AD18" s="27"/>
      <c r="AE18" s="250"/>
      <c r="AF18" s="86"/>
      <c r="AJ18" s="86"/>
      <c r="BB18" s="262"/>
    </row>
    <row r="19" spans="1:54" ht="19.8">
      <c r="A19" s="246"/>
      <c r="B19" s="280"/>
      <c r="C19" s="280">
        <f>+'Ark1'!L1842</f>
        <v>8</v>
      </c>
      <c r="D19" s="280" t="s">
        <v>34</v>
      </c>
      <c r="E19" s="266"/>
      <c r="F19" s="86">
        <f>+IF(G19=0,"",'Ark1'!Q1842)</f>
        <v>8</v>
      </c>
      <c r="G19" s="366">
        <f>+'Ark1'!R1842</f>
        <v>8</v>
      </c>
      <c r="H19" s="28">
        <f>+IF(G19=0,"",'Ark1'!AE1842)</f>
        <v>0.23378141437755703</v>
      </c>
      <c r="I19" s="387" t="e">
        <f>+IF(G19=0,"",H19-#REF!)</f>
        <v>#REF!</v>
      </c>
      <c r="J19" s="28">
        <f>+IF(G19=0,"",'Ark1'!AF1842)</f>
        <v>0.34449918132634494</v>
      </c>
      <c r="K19" s="27">
        <f>+IF(G19=0,"",'Ark1'!T1842)</f>
        <v>8.75</v>
      </c>
      <c r="L19" s="298">
        <f>+IF(G19=0,"",'Ark1'!U1842)</f>
        <v>500.67500000000001</v>
      </c>
      <c r="M19" s="365" t="e">
        <f>+IF(G19=0,"",L19-#REF!)</f>
        <v>#REF!</v>
      </c>
      <c r="N19" s="33">
        <f>+IF(G19=0,"",'Ark1'!V1842)</f>
        <v>100</v>
      </c>
      <c r="O19" s="33">
        <f>+IF(G19=0,"",'Ark1'!W1842)</f>
        <v>100</v>
      </c>
      <c r="P19" s="33">
        <f>+IF(G19=0,"",'Ark1'!X1842)</f>
        <v>100</v>
      </c>
      <c r="Q19" s="298">
        <f>+IF(G19=0,"",'Ark1'!AG1842)</f>
        <v>873.125</v>
      </c>
      <c r="R19" s="33">
        <f>+IF(G19=0,"",'Ark1'!AH1842)</f>
        <v>0</v>
      </c>
      <c r="S19" s="382">
        <f>+IF(G19=0,"",'Ark1'!AR1842)</f>
        <v>223.625</v>
      </c>
      <c r="T19" s="114">
        <f>+IF(G19=0,"",'Ark1'!AS1842)</f>
        <v>44.698116904421958</v>
      </c>
      <c r="U19" s="33">
        <f>+IF(G19=0,"",'Ark1'!Y1842)</f>
        <v>57.38492288920559</v>
      </c>
      <c r="V19" s="27">
        <f>+IF(G19=0,"",'Ark1'!AA1842)</f>
        <v>1.19895788082818</v>
      </c>
      <c r="W19" s="33">
        <f>+IF(G19=0,"",'Ark1'!AC1842)</f>
        <v>64.723673281964054</v>
      </c>
      <c r="X19" s="298">
        <f t="shared" si="0"/>
        <v>573.42877594846095</v>
      </c>
      <c r="Y19" s="28">
        <f t="shared" si="1"/>
        <v>1</v>
      </c>
      <c r="Z19" s="246"/>
      <c r="AA19" s="249"/>
      <c r="AC19" s="28"/>
      <c r="AD19" s="27"/>
      <c r="AE19" s="250"/>
      <c r="AF19" s="86"/>
      <c r="AJ19" s="86"/>
      <c r="BB19" s="262"/>
    </row>
    <row r="20" spans="1:54" ht="19.8">
      <c r="A20" s="246"/>
      <c r="B20" s="389"/>
      <c r="C20" s="280">
        <f>+'Ark1'!L1877</f>
        <v>9</v>
      </c>
      <c r="D20" s="280" t="s">
        <v>35</v>
      </c>
      <c r="E20" s="266"/>
      <c r="F20" s="266">
        <f>+IF(G20=0,"",'Ark1'!Q1877)</f>
        <v>1</v>
      </c>
      <c r="G20" s="366">
        <f>+'Ark1'!R1877</f>
        <v>1</v>
      </c>
      <c r="H20" s="267">
        <f>+IF(G20=0,"",'Ark1'!AE1877)</f>
        <v>2.9222676797194633E-2</v>
      </c>
      <c r="I20" s="387" t="e">
        <f>+IF(G20=0,"",H20-#REF!)</f>
        <v>#REF!</v>
      </c>
      <c r="J20" s="267">
        <f>+IF(G20=0,"",'Ark1'!AF1877)</f>
        <v>5.6757130313390719E-2</v>
      </c>
      <c r="K20" s="268">
        <f>+IF(G20=0,"",'Ark1'!T1877)</f>
        <v>11</v>
      </c>
      <c r="L20" s="298">
        <f>+IF(G20=0,"",'Ark1'!U1877)</f>
        <v>659.9</v>
      </c>
      <c r="M20" s="365" t="e">
        <f>+IF(G20=0,"",L20-#REF!)</f>
        <v>#REF!</v>
      </c>
      <c r="N20" s="269">
        <f>+IF(G20=0,"",'Ark1'!V1877)</f>
        <v>100</v>
      </c>
      <c r="O20" s="269">
        <f>+IF(G20=0,"",'Ark1'!W1877)</f>
        <v>100</v>
      </c>
      <c r="P20" s="269">
        <f>+IF(G20=0,"",'Ark1'!X1877)</f>
        <v>100</v>
      </c>
      <c r="Q20" s="298">
        <f>+IF(G20=0,"",'Ark1'!AG1877)</f>
        <v>1230</v>
      </c>
      <c r="R20" s="269">
        <f>+IF(G20=0,"",'Ark1'!AH1877)</f>
        <v>0</v>
      </c>
      <c r="S20" s="382">
        <f>+IF(G20=0,"",'Ark1'!AR1877)</f>
        <v>230</v>
      </c>
      <c r="T20" s="114">
        <f>+IF(G20=0,"",'Ark1'!AS1877)</f>
        <v>54.245089175639023</v>
      </c>
      <c r="U20" s="269">
        <f>+IF(G20=0,"",'Ark1'!Y1877)</f>
        <v>0</v>
      </c>
      <c r="V20" s="268">
        <f>+IF(G20=0,"",'Ark1'!AA1877)</f>
        <v>0</v>
      </c>
      <c r="W20" s="269">
        <f>+IF(G20=0,"",'Ark1'!AC1877)</f>
        <v>0</v>
      </c>
      <c r="X20" s="298">
        <f t="shared" si="0"/>
        <v>536.5040650406504</v>
      </c>
      <c r="Y20" s="267">
        <f t="shared" si="1"/>
        <v>1</v>
      </c>
      <c r="Z20" s="246"/>
      <c r="AA20" s="249"/>
      <c r="AC20" s="28"/>
      <c r="AD20" s="27"/>
      <c r="AE20" s="250"/>
      <c r="AF20" s="86"/>
      <c r="AJ20" s="86"/>
      <c r="BB20" s="262"/>
    </row>
    <row r="21" spans="1:54" ht="19.8">
      <c r="A21" s="246"/>
      <c r="B21" s="389"/>
      <c r="C21" s="280">
        <f>+'Ark1'!L1912</f>
        <v>10</v>
      </c>
      <c r="D21" s="280" t="s">
        <v>36</v>
      </c>
      <c r="E21" s="266"/>
      <c r="F21" s="86" t="str">
        <f>+IF(G21=0,"",'Ark1'!Q1912)</f>
        <v/>
      </c>
      <c r="G21" s="366">
        <f>+'Ark1'!R1912</f>
        <v>0</v>
      </c>
      <c r="H21" s="28" t="str">
        <f>+IF(G21=0,"",'Ark1'!AE1912)</f>
        <v/>
      </c>
      <c r="I21" s="387" t="str">
        <f>+IF(G21=0,"",H21-#REF!)</f>
        <v/>
      </c>
      <c r="J21" s="28" t="str">
        <f>+IF(G21=0,"",'Ark1'!AF1912)</f>
        <v/>
      </c>
      <c r="K21" s="27" t="str">
        <f>+IF(G21=0,"",'Ark1'!T1912)</f>
        <v/>
      </c>
      <c r="L21" s="298" t="str">
        <f>+IF(G21=0,"",'Ark1'!U1912)</f>
        <v/>
      </c>
      <c r="M21" s="365" t="str">
        <f>+IF(G21=0,"",L21-#REF!)</f>
        <v/>
      </c>
      <c r="N21" s="33" t="str">
        <f>+IF(G21=0,"",'Ark1'!V1912)</f>
        <v/>
      </c>
      <c r="O21" s="33" t="str">
        <f>+IF(G21=0,"",'Ark1'!W1912)</f>
        <v/>
      </c>
      <c r="P21" s="33" t="str">
        <f>+IF(G21=0,"",'Ark1'!X1912)</f>
        <v/>
      </c>
      <c r="Q21" s="298" t="str">
        <f>+IF(G21=0,"",'Ark1'!AG1912)</f>
        <v/>
      </c>
      <c r="R21" s="33" t="str">
        <f>+IF(G21=0,"",'Ark1'!AH1912)</f>
        <v/>
      </c>
      <c r="S21" s="382" t="str">
        <f>+IF(G21=0,"",'Ark1'!AR1912)</f>
        <v/>
      </c>
      <c r="T21" s="114" t="str">
        <f>+IF(G21=0,"",'Ark1'!AS1912)</f>
        <v/>
      </c>
      <c r="U21" s="33" t="str">
        <f>+IF(G21=0,"",'Ark1'!Y1912)</f>
        <v/>
      </c>
      <c r="V21" s="27" t="str">
        <f>+IF(G21=0,"",'Ark1'!AA1912)</f>
        <v/>
      </c>
      <c r="W21" s="33" t="str">
        <f>+IF(G21=0,"",'Ark1'!AC1912)</f>
        <v/>
      </c>
      <c r="X21" s="298" t="str">
        <f t="shared" si="0"/>
        <v/>
      </c>
      <c r="Y21" s="28" t="str">
        <f t="shared" si="1"/>
        <v/>
      </c>
      <c r="Z21" s="246"/>
      <c r="AA21" s="249"/>
      <c r="AC21" s="28"/>
      <c r="AD21" s="27"/>
      <c r="AE21" s="250"/>
      <c r="AF21" s="86"/>
      <c r="AJ21" s="86"/>
      <c r="BB21" s="262"/>
    </row>
    <row r="22" spans="1:54" ht="19.8">
      <c r="A22" s="246"/>
      <c r="B22" s="389"/>
      <c r="C22" s="280">
        <f>+'Ark1'!L1947</f>
        <v>11</v>
      </c>
      <c r="D22" s="280" t="s">
        <v>37</v>
      </c>
      <c r="E22" s="266"/>
      <c r="F22" s="266" t="str">
        <f>+IF(G22=0,"",'Ark1'!Q1947)</f>
        <v/>
      </c>
      <c r="G22" s="366">
        <f>+'Ark1'!R1947</f>
        <v>0</v>
      </c>
      <c r="H22" s="267" t="str">
        <f>+IF(G22=0,"",'Ark1'!AE1947)</f>
        <v/>
      </c>
      <c r="I22" s="387" t="str">
        <f>+IF(G22=0,"",H22-#REF!)</f>
        <v/>
      </c>
      <c r="J22" s="267" t="str">
        <f>+IF(G22=0,"",'Ark1'!AF1947)</f>
        <v/>
      </c>
      <c r="K22" s="268" t="str">
        <f>+IF(G22=0,"",'Ark1'!T1947)</f>
        <v/>
      </c>
      <c r="L22" s="298" t="str">
        <f>+IF(G22=0,"",'Ark1'!U1947)</f>
        <v/>
      </c>
      <c r="M22" s="365" t="str">
        <f>+IF(G22=0,"",L22-#REF!)</f>
        <v/>
      </c>
      <c r="N22" s="269" t="str">
        <f>+IF(G22=0,"",'Ark1'!V1947)</f>
        <v/>
      </c>
      <c r="O22" s="269" t="str">
        <f>+IF(G22=0,"",'Ark1'!W1947)</f>
        <v/>
      </c>
      <c r="P22" s="269" t="str">
        <f>+IF(G22=0,"",'Ark1'!X1947)</f>
        <v/>
      </c>
      <c r="Q22" s="298" t="str">
        <f>+IF(G22=0,"",'Ark1'!AG1947)</f>
        <v/>
      </c>
      <c r="R22" s="269" t="str">
        <f>+IF(G22=0,"",'Ark1'!AH1947)</f>
        <v/>
      </c>
      <c r="S22" s="382" t="str">
        <f>+IF(G22=0,"",'Ark1'!AR1607)</f>
        <v/>
      </c>
      <c r="T22" s="114" t="str">
        <f>+IF(G22=0,"",'Ark1'!AS1607)</f>
        <v/>
      </c>
      <c r="U22" s="269" t="str">
        <f>+IF(G22=0,"",'Ark1'!Y1947)</f>
        <v/>
      </c>
      <c r="V22" s="268" t="str">
        <f>+IF(G22=0,"",'Ark1'!AA1947)</f>
        <v/>
      </c>
      <c r="W22" s="269" t="str">
        <f>+IF(G22=0,"",'Ark1'!AC1947)</f>
        <v/>
      </c>
      <c r="X22" s="298" t="str">
        <f t="shared" si="0"/>
        <v/>
      </c>
      <c r="Y22" s="267" t="str">
        <f t="shared" si="1"/>
        <v/>
      </c>
      <c r="Z22" s="246"/>
      <c r="AA22" s="249"/>
      <c r="AC22" s="28"/>
      <c r="AD22" s="27"/>
      <c r="AE22" s="250"/>
      <c r="AF22" s="86"/>
      <c r="AJ22" s="86"/>
      <c r="BB22" s="262"/>
    </row>
    <row r="23" spans="1:54" ht="19.8">
      <c r="A23" s="246"/>
      <c r="B23" s="389"/>
      <c r="C23" s="280">
        <f>+'Ark1'!L1982</f>
        <v>12</v>
      </c>
      <c r="D23" s="280" t="s">
        <v>38</v>
      </c>
      <c r="E23" s="266"/>
      <c r="F23" s="86" t="str">
        <f>+IF(G23=0,"",'Ark1'!Q1982)</f>
        <v/>
      </c>
      <c r="G23" s="366">
        <f>+'Ark1'!R1982</f>
        <v>0</v>
      </c>
      <c r="H23" s="28" t="str">
        <f>+IF(G23=0,"",'Ark1'!AE1982)</f>
        <v/>
      </c>
      <c r="I23" s="387" t="str">
        <f>+IF(G23=0,"",H23-#REF!)</f>
        <v/>
      </c>
      <c r="J23" s="28" t="str">
        <f>+IF(G23=0,"",'Ark1'!AF1982)</f>
        <v/>
      </c>
      <c r="K23" s="27" t="str">
        <f>+IF(G23=0,"",'Ark1'!T1982)</f>
        <v/>
      </c>
      <c r="L23" s="298" t="str">
        <f>+IF(G23=0,"",'Ark1'!U1982)</f>
        <v/>
      </c>
      <c r="M23" s="365" t="str">
        <f>+IF(G23=0,"",L23-#REF!)</f>
        <v/>
      </c>
      <c r="N23" s="33" t="str">
        <f>+IF(G23=0,"",'Ark1'!V1982)</f>
        <v/>
      </c>
      <c r="O23" s="33" t="str">
        <f>+IF(G23=0,"",'Ark1'!W1982)</f>
        <v/>
      </c>
      <c r="P23" s="33" t="str">
        <f>+IF(G23=0,"",'Ark1'!X1982)</f>
        <v/>
      </c>
      <c r="Q23" s="298" t="str">
        <f>+IF(G23=0,"",'Ark1'!AG1982)</f>
        <v/>
      </c>
      <c r="R23" s="33" t="str">
        <f>+IF(G23=0,"",'Ark1'!AH1982)</f>
        <v/>
      </c>
      <c r="S23" s="382" t="str">
        <f>+IF(G23=0,"",'Ark1'!AR1608)</f>
        <v/>
      </c>
      <c r="T23" s="114" t="str">
        <f>+IF(G23=0,"",'Ark1'!AS1608)</f>
        <v/>
      </c>
      <c r="U23" s="33" t="str">
        <f>+IF(G23=0,"",'Ark1'!Y1982)</f>
        <v/>
      </c>
      <c r="V23" s="27" t="str">
        <f>+IF(G23=0,"",'Ark1'!AA1982)</f>
        <v/>
      </c>
      <c r="W23" s="33" t="str">
        <f>+IF(G23=0,"",'Ark1'!AC1982)</f>
        <v/>
      </c>
      <c r="X23" s="298" t="str">
        <f t="shared" si="0"/>
        <v/>
      </c>
      <c r="Y23" s="28" t="str">
        <f t="shared" si="1"/>
        <v/>
      </c>
      <c r="Z23" s="246"/>
      <c r="AA23" s="249"/>
      <c r="AC23" s="28"/>
      <c r="AD23" s="27"/>
      <c r="AE23" s="250"/>
      <c r="AF23" s="86"/>
      <c r="AJ23" s="86"/>
      <c r="BB23" s="262"/>
    </row>
    <row r="24" spans="1:54" ht="19.8">
      <c r="A24" s="246"/>
      <c r="B24" s="389"/>
      <c r="C24" s="280">
        <f>+'Ark1'!L2017</f>
        <v>13</v>
      </c>
      <c r="D24" s="280" t="s">
        <v>39</v>
      </c>
      <c r="E24" s="266"/>
      <c r="F24" s="266" t="str">
        <f>+IF(G24=0,"",'Ark1'!Q2017)</f>
        <v/>
      </c>
      <c r="G24" s="366">
        <f>+'Ark1'!R2017</f>
        <v>0</v>
      </c>
      <c r="H24" s="267" t="str">
        <f>+IF(G24=0,"",'Ark1'!AE2017)</f>
        <v/>
      </c>
      <c r="I24" s="387" t="str">
        <f>+IF(G24=0,"",H24-#REF!)</f>
        <v/>
      </c>
      <c r="J24" s="267" t="str">
        <f>+IF(G24=0,"",'Ark1'!AF2017)</f>
        <v/>
      </c>
      <c r="K24" s="268" t="str">
        <f>+IF(G24=0,"",'Ark1'!T2017)</f>
        <v/>
      </c>
      <c r="L24" s="298" t="str">
        <f>+IF(G24=0,"",'Ark1'!U2017)</f>
        <v/>
      </c>
      <c r="M24" s="365" t="str">
        <f>+IF(G24=0,"",L24-#REF!)</f>
        <v/>
      </c>
      <c r="N24" s="269" t="str">
        <f>+IF(G24=0,"",'Ark1'!V2017)</f>
        <v/>
      </c>
      <c r="O24" s="269" t="str">
        <f>+IF(G24=0,"",'Ark1'!W2017)</f>
        <v/>
      </c>
      <c r="P24" s="269" t="str">
        <f>+IF(G24=0,"",'Ark1'!X2017)</f>
        <v/>
      </c>
      <c r="Q24" s="298" t="str">
        <f>+IF(G24=0,"",'Ark1'!AG2017)</f>
        <v/>
      </c>
      <c r="R24" s="269" t="str">
        <f>+IF(G24=0,"",'Ark1'!AH2017)</f>
        <v/>
      </c>
      <c r="S24" s="382" t="str">
        <f>+IF(G24=0,"",'Ark1'!AR1609)</f>
        <v/>
      </c>
      <c r="T24" s="114" t="str">
        <f>+IF(G24=0,"",'Ark1'!AS1609)</f>
        <v/>
      </c>
      <c r="U24" s="269" t="str">
        <f>+IF(G24=0,"",'Ark1'!Y2017)</f>
        <v/>
      </c>
      <c r="V24" s="268" t="str">
        <f>+IF(G24=0,"",'Ark1'!AA2017)</f>
        <v/>
      </c>
      <c r="W24" s="269" t="str">
        <f>+IF(G24=0,"",'Ark1'!AC2017)</f>
        <v/>
      </c>
      <c r="X24" s="298" t="str">
        <f t="shared" si="0"/>
        <v/>
      </c>
      <c r="Y24" s="267" t="str">
        <f t="shared" si="1"/>
        <v/>
      </c>
      <c r="Z24" s="246"/>
      <c r="AA24" s="249"/>
      <c r="AC24" s="28"/>
      <c r="AD24" s="27"/>
      <c r="AE24" s="250"/>
      <c r="AF24" s="86"/>
      <c r="AJ24" s="86"/>
      <c r="BB24" s="262"/>
    </row>
    <row r="25" spans="1:54" ht="19.8">
      <c r="A25" s="246"/>
      <c r="B25" s="389"/>
      <c r="C25" s="280">
        <f>+'Ark1'!L2052</f>
        <v>14</v>
      </c>
      <c r="D25" s="280" t="s">
        <v>401</v>
      </c>
      <c r="E25" s="266"/>
      <c r="F25" s="86" t="str">
        <f>+IF(G25=0,"",'Ark1'!Q2052)</f>
        <v/>
      </c>
      <c r="G25" s="366">
        <f>+'Ark1'!R2052</f>
        <v>0</v>
      </c>
      <c r="H25" s="28" t="str">
        <f>+IF(G25=0,"",'Ark1'!AE2052)</f>
        <v/>
      </c>
      <c r="I25" s="387" t="str">
        <f>+IF(G25=0,"",H25-#REF!)</f>
        <v/>
      </c>
      <c r="J25" s="28" t="str">
        <f>+IF(G25=0,"",'Ark1'!AF2052)</f>
        <v/>
      </c>
      <c r="K25" s="27" t="str">
        <f>+IF(G25=0,"",'Ark1'!T2052)</f>
        <v/>
      </c>
      <c r="L25" s="298" t="str">
        <f>+IF(G25=0,"",'Ark1'!U2052)</f>
        <v/>
      </c>
      <c r="M25" s="365" t="str">
        <f>+IF(G25=0,"",L25-#REF!)</f>
        <v/>
      </c>
      <c r="N25" s="33" t="str">
        <f>+IF(G25=0,"",'Ark1'!V2052)</f>
        <v/>
      </c>
      <c r="O25" s="33" t="str">
        <f>+IF(G25=0,"",'Ark1'!W2052)</f>
        <v/>
      </c>
      <c r="P25" s="33" t="str">
        <f>+IF(G25=0,"",'Ark1'!X2052)</f>
        <v/>
      </c>
      <c r="Q25" s="298" t="str">
        <f>+IF(G25=0,"",'Ark1'!AG2052)</f>
        <v/>
      </c>
      <c r="R25" s="33" t="str">
        <f>+IF(G25=0,"",'Ark1'!AH2052)</f>
        <v/>
      </c>
      <c r="S25" s="382" t="str">
        <f>+IF(G25=0,"",'Ark1'!AR1610)</f>
        <v/>
      </c>
      <c r="T25" s="114" t="str">
        <f>+IF(G25=0,"",'Ark1'!AS1610)</f>
        <v/>
      </c>
      <c r="U25" s="33" t="str">
        <f>+IF(G25=0,"",'Ark1'!Y2052)</f>
        <v/>
      </c>
      <c r="V25" s="27" t="str">
        <f>+IF(G25=0,"",'Ark1'!AA2052)</f>
        <v/>
      </c>
      <c r="W25" s="33" t="str">
        <f>+IF(G25=0,"",'Ark1'!AC2052)</f>
        <v/>
      </c>
      <c r="X25" s="298" t="str">
        <f t="shared" si="0"/>
        <v/>
      </c>
      <c r="Y25" s="28" t="str">
        <f t="shared" si="1"/>
        <v/>
      </c>
      <c r="Z25" s="246"/>
      <c r="AA25" s="249"/>
      <c r="AC25" s="28"/>
      <c r="AD25" s="27"/>
      <c r="AE25" s="250"/>
      <c r="AF25" s="86"/>
      <c r="AJ25" s="86"/>
      <c r="BB25" s="262"/>
    </row>
    <row r="26" spans="1:54" ht="19.8">
      <c r="A26" s="246"/>
      <c r="B26" s="389"/>
      <c r="C26" s="280">
        <f>+'Ark1'!L2087</f>
        <v>15</v>
      </c>
      <c r="D26" s="280" t="s">
        <v>40</v>
      </c>
      <c r="E26" s="266"/>
      <c r="F26" s="266" t="str">
        <f>+IF(G26=0,"",'Ark1'!Q2087)</f>
        <v/>
      </c>
      <c r="G26" s="366">
        <f>+'Ark1'!R2087</f>
        <v>0</v>
      </c>
      <c r="H26" s="267" t="str">
        <f>+IF(G26=0,"",'Ark1'!AE2087)</f>
        <v/>
      </c>
      <c r="I26" s="387" t="str">
        <f>+IF(G26=0,"",H26-#REF!)</f>
        <v/>
      </c>
      <c r="J26" s="267" t="str">
        <f>+IF(G26=0,"",'Ark1'!AF2087)</f>
        <v/>
      </c>
      <c r="K26" s="268" t="str">
        <f>+IF(G26=0,"",'Ark1'!T2087)</f>
        <v/>
      </c>
      <c r="L26" s="385" t="str">
        <f>+IF(G26=0,"",'Ark1'!U2087)</f>
        <v/>
      </c>
      <c r="M26" s="365" t="str">
        <f>+IF(G26=0,"",L26-#REF!)</f>
        <v/>
      </c>
      <c r="N26" s="269" t="str">
        <f>+IF(G26=0,"",'Ark1'!V2087)</f>
        <v/>
      </c>
      <c r="O26" s="269" t="str">
        <f>+IF(G26=0,"",'Ark1'!W2087)</f>
        <v/>
      </c>
      <c r="P26" s="269" t="str">
        <f>+IF(G26=0,"",'Ark1'!X2087)</f>
        <v/>
      </c>
      <c r="Q26" s="298" t="str">
        <f>+IF(G26=0,"",'Ark1'!AG2087)</f>
        <v/>
      </c>
      <c r="R26" s="269" t="str">
        <f>+IF(G26=0,"",'Ark1'!AH2087)</f>
        <v/>
      </c>
      <c r="S26" s="382" t="str">
        <f>+IF(G26=0,"",'Ark1'!AR1611)</f>
        <v/>
      </c>
      <c r="T26" s="114" t="str">
        <f>+IF(G26=0,"",'Ark1'!AS1611)</f>
        <v/>
      </c>
      <c r="U26" s="269" t="str">
        <f>+IF(G26=0,"",'Ark1'!Y2087)</f>
        <v/>
      </c>
      <c r="V26" s="268" t="str">
        <f>+IF(G26=0,"",'Ark1'!AA2087)</f>
        <v/>
      </c>
      <c r="W26" s="269" t="str">
        <f>+IF(G26=0,"",'Ark1'!AC2087)</f>
        <v/>
      </c>
      <c r="X26" s="298" t="str">
        <f t="shared" si="0"/>
        <v/>
      </c>
      <c r="Y26" s="267" t="str">
        <f t="shared" si="1"/>
        <v/>
      </c>
      <c r="Z26" s="246"/>
      <c r="AA26" s="249"/>
      <c r="AC26" s="28"/>
      <c r="AD26" s="27"/>
      <c r="AE26" s="250"/>
      <c r="AF26" s="86"/>
      <c r="AJ26" s="86"/>
      <c r="BB26" s="262"/>
    </row>
    <row r="27" spans="1:54" ht="19.8">
      <c r="A27" s="246"/>
      <c r="B27" s="246"/>
      <c r="C27" s="264"/>
      <c r="D27" s="246"/>
      <c r="E27" s="246"/>
      <c r="F27" s="246"/>
      <c r="G27" s="246"/>
      <c r="H27" s="247"/>
      <c r="I27" s="246"/>
      <c r="J27" s="247"/>
      <c r="K27" s="246"/>
      <c r="L27" s="246"/>
      <c r="M27" s="246"/>
      <c r="N27" s="248"/>
      <c r="O27" s="248"/>
      <c r="P27" s="248"/>
      <c r="Q27" s="246"/>
      <c r="R27" s="248"/>
      <c r="S27" s="248"/>
      <c r="T27" s="248"/>
      <c r="U27" s="248"/>
      <c r="V27" s="246"/>
      <c r="W27" s="248"/>
      <c r="X27" s="246"/>
      <c r="Y27" s="247"/>
      <c r="Z27" s="246"/>
      <c r="AA27" s="249"/>
      <c r="AC27" s="28"/>
      <c r="AD27" s="27"/>
      <c r="AE27" s="250"/>
      <c r="AF27" s="86"/>
      <c r="AJ27" s="86"/>
      <c r="BB27" s="262"/>
    </row>
    <row r="28" spans="1:54" ht="22.8">
      <c r="A28" s="246"/>
      <c r="B28" s="419" t="s">
        <v>515</v>
      </c>
      <c r="C28" s="264"/>
      <c r="D28" s="349"/>
      <c r="E28" s="246"/>
      <c r="F28" s="264" t="s">
        <v>648</v>
      </c>
      <c r="G28" s="279">
        <f>SUM(G30:G44)</f>
        <v>23</v>
      </c>
      <c r="H28" s="247"/>
      <c r="I28" s="246"/>
      <c r="J28" s="247"/>
      <c r="K28" s="246"/>
      <c r="L28" s="348">
        <f>+Raser!M12</f>
        <v>303.00869565217403</v>
      </c>
      <c r="M28" s="246" t="s">
        <v>578</v>
      </c>
      <c r="N28" s="248"/>
      <c r="O28" s="248"/>
      <c r="P28" s="248"/>
      <c r="Q28" s="246"/>
      <c r="R28" s="248"/>
      <c r="S28" s="248"/>
      <c r="T28" s="248"/>
      <c r="U28" s="248"/>
      <c r="V28" s="246"/>
      <c r="W28" s="248"/>
      <c r="X28" s="348">
        <f>+Raser!X12</f>
        <v>324.58665176284296</v>
      </c>
      <c r="Y28" s="247"/>
      <c r="Z28" s="246"/>
      <c r="AA28" s="249"/>
      <c r="AC28" s="28"/>
      <c r="AD28" s="27"/>
      <c r="AE28" s="250"/>
      <c r="AF28" s="86"/>
      <c r="AJ28" s="86"/>
      <c r="BB28" s="262"/>
    </row>
    <row r="29" spans="1:54" ht="14.25" customHeight="1">
      <c r="A29" s="246"/>
      <c r="B29" s="246"/>
      <c r="C29" s="264"/>
      <c r="D29" s="347"/>
      <c r="E29" s="246"/>
      <c r="F29" s="264"/>
      <c r="G29" s="264"/>
      <c r="H29" s="264"/>
      <c r="I29" s="264"/>
      <c r="J29" s="264"/>
      <c r="K29" s="264"/>
      <c r="L29" s="264"/>
      <c r="M29" s="264"/>
      <c r="N29" s="265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47"/>
      <c r="Z29" s="246"/>
      <c r="AA29" s="249"/>
      <c r="AC29" s="28"/>
      <c r="AD29" s="27"/>
      <c r="AE29" s="250"/>
      <c r="AF29" s="86"/>
      <c r="AJ29" s="86"/>
      <c r="BB29" s="262"/>
    </row>
    <row r="30" spans="1:54" ht="19.8">
      <c r="A30" s="246"/>
      <c r="B30" s="299">
        <f>+'Ark1'!C1598</f>
        <v>2024</v>
      </c>
      <c r="C30" s="299">
        <f t="shared" ref="C30:C44" si="2">+C12</f>
        <v>1</v>
      </c>
      <c r="D30" s="299" t="s">
        <v>28</v>
      </c>
      <c r="E30" s="299">
        <f>+'Ark1'!AP1598</f>
        <v>2</v>
      </c>
      <c r="F30" s="266" t="str">
        <f>+IF(G30=0,"",'Ark1'!Q1598)</f>
        <v/>
      </c>
      <c r="G30" s="366">
        <f>+'Ark1'!R1598</f>
        <v>0</v>
      </c>
      <c r="H30" s="267" t="str">
        <f>+IF(G30=0,"",'Ark1'!AE1598)</f>
        <v/>
      </c>
      <c r="I30" s="267"/>
      <c r="J30" s="267" t="str">
        <f>+IF(G30=0,"",'Ark1'!AF1598)</f>
        <v/>
      </c>
      <c r="K30" s="268" t="str">
        <f>+IF(G30=0,"",'Ark1'!T1598)</f>
        <v/>
      </c>
      <c r="L30" s="298" t="str">
        <f>+IF(G30=0,"",'Ark1'!U1598)</f>
        <v/>
      </c>
      <c r="M30" s="267"/>
      <c r="N30" s="269" t="str">
        <f>+IF(G30=0,"",'Ark1'!V1598)</f>
        <v/>
      </c>
      <c r="O30" s="269" t="str">
        <f>+IF(G30=0,"",'Ark1'!W1598)</f>
        <v/>
      </c>
      <c r="P30" s="269" t="str">
        <f>+IF(G30=0,"",'Ark1'!X1598)</f>
        <v/>
      </c>
      <c r="Q30" s="269" t="str">
        <f>+IF(G30=0,"",'Ark1'!AG1598)</f>
        <v/>
      </c>
      <c r="R30" s="269" t="str">
        <f>+IF(G30=0,"",'Ark1'!AH1598)</f>
        <v/>
      </c>
      <c r="S30" s="382" t="str">
        <f>+IF(G30=0,"",'Ark1'!AR1598)</f>
        <v/>
      </c>
      <c r="T30" s="114" t="str">
        <f>+IF(G30=0,"",'Ark1'!AS1598)</f>
        <v/>
      </c>
      <c r="U30" s="269" t="str">
        <f>+IF(G30=0,"",'Ark1'!Y1598)</f>
        <v/>
      </c>
      <c r="V30" s="268" t="str">
        <f>+IF(G30=0,"",'Ark1'!AA1598)</f>
        <v/>
      </c>
      <c r="W30" s="269" t="str">
        <f>+IF(G30=0,"",'Ark1'!AC1598)</f>
        <v/>
      </c>
      <c r="X30" s="298" t="str">
        <f t="shared" ref="X30:X44" si="3">IF(G30=0,"",1000*L30/Q30)</f>
        <v/>
      </c>
      <c r="Y30" s="267" t="str">
        <f t="shared" ref="Y30:Y44" si="4">IF(G30=0,"",G30/F30)</f>
        <v/>
      </c>
      <c r="Z30" s="246"/>
      <c r="AA30" s="249"/>
      <c r="AC30" s="28"/>
      <c r="AD30" s="27"/>
      <c r="AE30" s="250"/>
      <c r="AF30" s="86"/>
      <c r="AJ30" s="86"/>
      <c r="BB30" s="262"/>
    </row>
    <row r="31" spans="1:54" ht="19.8">
      <c r="A31" s="246"/>
      <c r="B31" s="299"/>
      <c r="C31" s="299">
        <f t="shared" si="2"/>
        <v>2</v>
      </c>
      <c r="D31" s="299" t="s">
        <v>28</v>
      </c>
      <c r="E31" s="299"/>
      <c r="F31" s="86">
        <f>+IF(G31=0,"",'Ark1'!Q1633)</f>
        <v>1</v>
      </c>
      <c r="G31" s="366">
        <f>+'Ark1'!R1633</f>
        <v>1</v>
      </c>
      <c r="H31" s="28">
        <f>+IF(G31=0,"",'Ark1'!AE1633)</f>
        <v>4.3478260869565215</v>
      </c>
      <c r="I31" s="267"/>
      <c r="J31" s="28">
        <f>+IF(G31=0,"",'Ark1'!AF1633)</f>
        <v>3.0118234517591689</v>
      </c>
      <c r="K31" s="27">
        <f>+IF(G31=0,"",'Ark1'!T1633)</f>
        <v>6</v>
      </c>
      <c r="L31" s="298">
        <f>+IF(G31=0,"",'Ark1'!U1633)</f>
        <v>209.9</v>
      </c>
      <c r="M31" s="267"/>
      <c r="N31" s="33">
        <f>+IF(G31=0,"",'Ark1'!V1633)</f>
        <v>0</v>
      </c>
      <c r="O31" s="33">
        <f>+IF(G31=0,"",'Ark1'!W1633)</f>
        <v>0</v>
      </c>
      <c r="P31" s="33">
        <f>+IF(G31=0,"",'Ark1'!X1633)</f>
        <v>0</v>
      </c>
      <c r="Q31" s="33">
        <f>+IF(G31=0,"",'Ark1'!AG1633)</f>
        <v>786</v>
      </c>
      <c r="R31" s="33">
        <f>+IF(G31=0,"",'Ark1'!AH1633)</f>
        <v>0</v>
      </c>
      <c r="S31" s="382">
        <f>+IF(G31=0,"",'Ark1'!AR1633)</f>
        <v>207</v>
      </c>
      <c r="T31" s="114">
        <f>+IF(G31=0,"",'Ark1'!AS1633)</f>
        <v>23.675996023785594</v>
      </c>
      <c r="U31" s="33">
        <f>+IF(G31=0,"",'Ark1'!Y1633)</f>
        <v>0</v>
      </c>
      <c r="V31" s="27">
        <f>+IF(G31=0,"",'Ark1'!AA1633)</f>
        <v>0</v>
      </c>
      <c r="W31" s="33">
        <f>+IF(G31=0,"",'Ark1'!AC1633)</f>
        <v>0</v>
      </c>
      <c r="X31" s="298">
        <f t="shared" si="3"/>
        <v>267.04834605597966</v>
      </c>
      <c r="Y31" s="28">
        <f t="shared" si="4"/>
        <v>1</v>
      </c>
      <c r="Z31" s="246"/>
      <c r="AA31" s="249"/>
      <c r="AC31" s="28"/>
      <c r="AD31" s="27"/>
      <c r="AE31" s="250"/>
      <c r="AF31" s="86"/>
      <c r="AJ31" s="86"/>
      <c r="BB31" s="262"/>
    </row>
    <row r="32" spans="1:54" ht="19.8">
      <c r="A32" s="246"/>
      <c r="B32" s="299"/>
      <c r="C32" s="299">
        <f t="shared" si="2"/>
        <v>3</v>
      </c>
      <c r="D32" s="299" t="s">
        <v>30</v>
      </c>
      <c r="E32" s="299"/>
      <c r="F32" s="266">
        <f>+IF(G32=0,"",'Ark1'!Q1668)</f>
        <v>9</v>
      </c>
      <c r="G32" s="366">
        <f>+'Ark1'!R1668</f>
        <v>9</v>
      </c>
      <c r="H32" s="267">
        <f>+IF(G32=0,"",'Ark1'!AE1668)</f>
        <v>39.130434782608695</v>
      </c>
      <c r="I32" s="267"/>
      <c r="J32" s="267">
        <f>+IF(G32=0,"",'Ark1'!AF1668)</f>
        <v>35.288124892383628</v>
      </c>
      <c r="K32" s="268">
        <f>+IF(G32=0,"",'Ark1'!T1668)</f>
        <v>6.6666666666666687</v>
      </c>
      <c r="L32" s="298">
        <f>+IF(G32=0,"",'Ark1'!U1668)</f>
        <v>273.25555555555559</v>
      </c>
      <c r="M32" s="267"/>
      <c r="N32" s="269">
        <f>+IF(G32=0,"",'Ark1'!V1668)</f>
        <v>0</v>
      </c>
      <c r="O32" s="269">
        <f>+IF(G32=0,"",'Ark1'!W1668)</f>
        <v>44.44444444444445</v>
      </c>
      <c r="P32" s="269">
        <f>+IF(G32=0,"",'Ark1'!X1668)</f>
        <v>0</v>
      </c>
      <c r="Q32" s="269">
        <f>+IF(G32=0,"",'Ark1'!AG1668)</f>
        <v>1053.2222222222222</v>
      </c>
      <c r="R32" s="269">
        <f>+IF(G32=0,"",'Ark1'!AH1668)</f>
        <v>0</v>
      </c>
      <c r="S32" s="382">
        <f>+IF(G32=0,"",'Ark1'!AR1668)</f>
        <v>214.22222222222223</v>
      </c>
      <c r="T32" s="114">
        <f>+IF(G32=0,"",'Ark1'!AS1668)</f>
        <v>27.757340347057937</v>
      </c>
      <c r="U32" s="269">
        <f>+IF(G32=0,"",'Ark1'!Y1668)</f>
        <v>24.015139257981762</v>
      </c>
      <c r="V32" s="268">
        <f>+IF(G32=0,"",'Ark1'!AA1668)</f>
        <v>1.1547005383792492</v>
      </c>
      <c r="W32" s="269">
        <f>+IF(G32=0,"",'Ark1'!AC1668)</f>
        <v>3.6328767341447992</v>
      </c>
      <c r="X32" s="298">
        <f t="shared" si="3"/>
        <v>259.44719907163204</v>
      </c>
      <c r="Y32" s="267">
        <f t="shared" si="4"/>
        <v>1</v>
      </c>
      <c r="Z32" s="246"/>
      <c r="AA32" s="249"/>
      <c r="AC32" s="28"/>
      <c r="AD32" s="27"/>
      <c r="AE32" s="250"/>
      <c r="AF32" s="86"/>
      <c r="AJ32" s="86"/>
      <c r="BB32" s="262"/>
    </row>
    <row r="33" spans="1:54" ht="19.8">
      <c r="A33" s="246"/>
      <c r="B33" s="299"/>
      <c r="C33" s="299">
        <f t="shared" si="2"/>
        <v>4</v>
      </c>
      <c r="D33" s="299" t="s">
        <v>31</v>
      </c>
      <c r="E33" s="299"/>
      <c r="F33" s="86">
        <f>+IF(G33=0,"",'Ark1'!Q1703)</f>
        <v>6</v>
      </c>
      <c r="G33" s="366">
        <f>+'Ark1'!R1703</f>
        <v>6</v>
      </c>
      <c r="H33" s="28">
        <f>+IF(G33=0,"",'Ark1'!AE1703)</f>
        <v>26.086956521739129</v>
      </c>
      <c r="I33" s="267"/>
      <c r="J33" s="28">
        <f>+IF(G33=0,"",'Ark1'!AF1703)</f>
        <v>26.31578947368422</v>
      </c>
      <c r="K33" s="27">
        <f>+IF(G33=0,"",'Ark1'!T1703)</f>
        <v>7.8333333333333313</v>
      </c>
      <c r="L33" s="298">
        <f>+IF(G33=0,"",'Ark1'!U1703)</f>
        <v>305.66666666666674</v>
      </c>
      <c r="M33" s="267"/>
      <c r="N33" s="33">
        <f>+IF(G33=0,"",'Ark1'!V1703)</f>
        <v>0</v>
      </c>
      <c r="O33" s="33">
        <f>+IF(G33=0,"",'Ark1'!W1703)</f>
        <v>66.666666666666686</v>
      </c>
      <c r="P33" s="33">
        <f>+IF(G33=0,"",'Ark1'!X1703)</f>
        <v>0</v>
      </c>
      <c r="Q33" s="33">
        <f>+IF(G33=0,"",'Ark1'!AG1703)</f>
        <v>914.8333333333336</v>
      </c>
      <c r="R33" s="33">
        <f>+IF(G33=0,"",'Ark1'!AH1703)</f>
        <v>0</v>
      </c>
      <c r="S33" s="382">
        <f>+IF(G33=0,"",'Ark1'!AR1703)</f>
        <v>215.6666666666666</v>
      </c>
      <c r="T33" s="114">
        <f>+IF(G33=0,"",'Ark1'!AS1703)</f>
        <v>30.571800764069099</v>
      </c>
      <c r="U33" s="33">
        <f>+IF(G33=0,"",'Ark1'!Y1703)</f>
        <v>25.308408791458287</v>
      </c>
      <c r="V33" s="27">
        <f>+IF(G33=0,"",'Ark1'!AA1703)</f>
        <v>1.77169096878911</v>
      </c>
      <c r="W33" s="33">
        <f>+IF(G33=0,"",'Ark1'!AC1703)</f>
        <v>5.6374938285186049</v>
      </c>
      <c r="X33" s="298">
        <f t="shared" si="3"/>
        <v>334.12279103661871</v>
      </c>
      <c r="Y33" s="28">
        <f t="shared" si="4"/>
        <v>1</v>
      </c>
      <c r="Z33" s="246"/>
      <c r="AA33" s="249"/>
      <c r="AC33" s="28"/>
      <c r="AD33" s="27"/>
      <c r="AE33" s="250"/>
      <c r="AF33" s="86"/>
      <c r="AJ33" s="86"/>
      <c r="BB33" s="262"/>
    </row>
    <row r="34" spans="1:54" ht="19.8">
      <c r="A34" s="246"/>
      <c r="B34" s="266"/>
      <c r="C34" s="299">
        <f t="shared" si="2"/>
        <v>5</v>
      </c>
      <c r="D34" s="299" t="s">
        <v>400</v>
      </c>
      <c r="E34" s="299"/>
      <c r="F34" s="266">
        <f>+IF(G34=0,"",'Ark1'!Q1738)</f>
        <v>4</v>
      </c>
      <c r="G34" s="366">
        <f>+'Ark1'!R1738</f>
        <v>4</v>
      </c>
      <c r="H34" s="267">
        <f>+'Ark1'!AE1738</f>
        <v>17.391304347826086</v>
      </c>
      <c r="I34" s="267"/>
      <c r="J34" s="267">
        <f>+IF(G34=0,"",'Ark1'!AF1738)</f>
        <v>18.132640762210873</v>
      </c>
      <c r="K34" s="268">
        <f>+IF(G34=0,"",'Ark1'!T1738)</f>
        <v>7.5</v>
      </c>
      <c r="L34" s="298">
        <f>+IF(G34=0,"",'Ark1'!U1738)</f>
        <v>315.92500000000001</v>
      </c>
      <c r="M34" s="267"/>
      <c r="N34" s="269">
        <f>+IF(G34=0,"",'Ark1'!V1738)</f>
        <v>0</v>
      </c>
      <c r="O34" s="269">
        <f>+IF(G34=0,"",'Ark1'!W1738)</f>
        <v>100</v>
      </c>
      <c r="P34" s="269">
        <f>+IF(G34=0,"",'Ark1'!X1738)</f>
        <v>0</v>
      </c>
      <c r="Q34" s="269">
        <f>+IF(G34=0,"",'Ark1'!AG1738)</f>
        <v>866.25</v>
      </c>
      <c r="R34" s="269">
        <f>+IF(G34=0,"",'Ark1'!AH1738)</f>
        <v>0</v>
      </c>
      <c r="S34" s="382">
        <f>+IF(G34=0,"",'Ark1'!AR1738)</f>
        <v>213.5</v>
      </c>
      <c r="T34" s="114">
        <f>+IF(G34=0,"",'Ark1'!AS1738)</f>
        <v>32.517239012487323</v>
      </c>
      <c r="U34" s="269">
        <f>+IF(G34=0,"",'Ark1'!Y1738)</f>
        <v>12.89328798251254</v>
      </c>
      <c r="V34" s="268">
        <f>+IF(G34=0,"",'Ark1'!AA1738)</f>
        <v>0.8660254037844386</v>
      </c>
      <c r="W34" s="269">
        <f>+IF(G34=0,"",'Ark1'!AC1738)</f>
        <v>-50.712369160145279</v>
      </c>
      <c r="X34" s="298">
        <f t="shared" si="3"/>
        <v>364.70418470418468</v>
      </c>
      <c r="Y34" s="267">
        <f t="shared" si="4"/>
        <v>1</v>
      </c>
      <c r="Z34" s="246"/>
      <c r="AA34" s="249"/>
      <c r="AC34" s="28"/>
      <c r="AD34" s="27"/>
      <c r="AE34" s="250"/>
      <c r="AF34" s="86"/>
      <c r="AJ34" s="86"/>
      <c r="BB34" s="262"/>
    </row>
    <row r="35" spans="1:54" ht="19.8">
      <c r="A35" s="246"/>
      <c r="B35" s="299"/>
      <c r="C35" s="299">
        <f t="shared" si="2"/>
        <v>6</v>
      </c>
      <c r="D35" s="299" t="s">
        <v>32</v>
      </c>
      <c r="E35" s="299"/>
      <c r="F35" s="86">
        <f>+IF(G35=0,"",'Ark1'!Q1773)</f>
        <v>3</v>
      </c>
      <c r="G35" s="366">
        <f>+'Ark1'!R1773</f>
        <v>3</v>
      </c>
      <c r="H35" s="28">
        <f>+IF(G35=0,"",'Ark1'!AE1773)</f>
        <v>13.043478260869565</v>
      </c>
      <c r="I35" s="267"/>
      <c r="J35" s="28">
        <f>+IF(G35=0,"",'Ark1'!AF1773)</f>
        <v>17.25162141996212</v>
      </c>
      <c r="K35" s="27">
        <f>+IF(G35=0,"",'Ark1'!T1773)</f>
        <v>8</v>
      </c>
      <c r="L35" s="298">
        <f>+IF(G35=0,"",'Ark1'!U1773)</f>
        <v>400.76666666666671</v>
      </c>
      <c r="M35" s="267"/>
      <c r="N35" s="33">
        <f>+IF(G35=0,"",'Ark1'!V1773)</f>
        <v>100</v>
      </c>
      <c r="O35" s="33">
        <f>+IF(G35=0,"",'Ark1'!W1773)</f>
        <v>100</v>
      </c>
      <c r="P35" s="33">
        <f>+IF(G35=0,"",'Ark1'!X1773)</f>
        <v>100</v>
      </c>
      <c r="Q35" s="33">
        <f>+IF(G35=0,"",'Ark1'!AG1773)</f>
        <v>750.66666666666652</v>
      </c>
      <c r="R35" s="33">
        <f>+IF(G35=0,"",'Ark1'!AH1773)</f>
        <v>0</v>
      </c>
      <c r="S35" s="382">
        <f>+IF(G35=0,"",'Ark1'!AR1773)</f>
        <v>221.6666666666666</v>
      </c>
      <c r="T35" s="114">
        <f>+IF(G35=0,"",'Ark1'!AS1773)</f>
        <v>36.860085859262689</v>
      </c>
      <c r="U35" s="33">
        <f>+IF(G35=0,"",'Ark1'!Y1773)</f>
        <v>7.1686043892012883</v>
      </c>
      <c r="V35" s="27">
        <f>+IF(G35=0,"",'Ark1'!AA1773)</f>
        <v>0.81649658092772603</v>
      </c>
      <c r="W35" s="33">
        <f>+IF(G35=0,"",'Ark1'!AC1773)</f>
        <v>-56.949479745157113</v>
      </c>
      <c r="X35" s="298">
        <f t="shared" si="3"/>
        <v>533.8809946714033</v>
      </c>
      <c r="Y35" s="28">
        <f t="shared" si="4"/>
        <v>1</v>
      </c>
      <c r="Z35" s="246"/>
      <c r="AA35" s="249"/>
      <c r="AC35" s="28"/>
      <c r="AD35" s="27"/>
      <c r="AE35" s="250"/>
      <c r="AF35" s="86"/>
      <c r="AJ35" s="86"/>
      <c r="BB35" s="262"/>
    </row>
    <row r="36" spans="1:54" ht="19.8">
      <c r="A36" s="246"/>
      <c r="B36" s="299"/>
      <c r="C36" s="299">
        <f t="shared" si="2"/>
        <v>7</v>
      </c>
      <c r="D36" s="299" t="s">
        <v>33</v>
      </c>
      <c r="E36" s="299"/>
      <c r="F36" s="266" t="str">
        <f>+IF(G36=0,"",'Ark1'!Q1808)</f>
        <v/>
      </c>
      <c r="G36" s="366">
        <f>+'Ark1'!R1808</f>
        <v>0</v>
      </c>
      <c r="H36" s="267" t="str">
        <f>+IF(G36=0,"",'Ark1'!AE1808)</f>
        <v/>
      </c>
      <c r="I36" s="267"/>
      <c r="J36" s="267" t="str">
        <f>+IF(G36=0,"",'Ark1'!AF1808)</f>
        <v/>
      </c>
      <c r="K36" s="268" t="str">
        <f>+IF(G36=0,"",'Ark1'!T1808)</f>
        <v/>
      </c>
      <c r="L36" s="298" t="str">
        <f>+IF(G36=0,"",'Ark1'!U1808)</f>
        <v/>
      </c>
      <c r="M36" s="267"/>
      <c r="N36" s="269" t="str">
        <f>+IF(G36=0,"",'Ark1'!V1808)</f>
        <v/>
      </c>
      <c r="O36" s="269" t="str">
        <f>+IF(G36=0,"",'Ark1'!W1808)</f>
        <v/>
      </c>
      <c r="P36" s="269" t="str">
        <f>+IF(G36=0,"",'Ark1'!X1808)</f>
        <v/>
      </c>
      <c r="Q36" s="269" t="str">
        <f>+IF(G36=0,"",'Ark1'!AG1808)</f>
        <v/>
      </c>
      <c r="R36" s="269" t="str">
        <f>+IF(G36=0,"",'Ark1'!AH1808)</f>
        <v/>
      </c>
      <c r="S36" s="382" t="str">
        <f>+IF(G36=0,"",'Ark1'!AR1830)</f>
        <v/>
      </c>
      <c r="T36" s="114" t="str">
        <f>+IF(G36=0,"",'Ark1'!AS1830)</f>
        <v/>
      </c>
      <c r="U36" s="269" t="str">
        <f>+IF(G36=0,"",'Ark1'!Y1808)</f>
        <v/>
      </c>
      <c r="V36" s="268" t="str">
        <f>+IF(G36=0,"",'Ark1'!AA1808)</f>
        <v/>
      </c>
      <c r="W36" s="269" t="str">
        <f>+IF(G36=0,"",'Ark1'!AC1808)</f>
        <v/>
      </c>
      <c r="X36" s="298" t="str">
        <f t="shared" si="3"/>
        <v/>
      </c>
      <c r="Y36" s="267" t="str">
        <f t="shared" si="4"/>
        <v/>
      </c>
      <c r="Z36" s="246"/>
      <c r="AA36" s="249"/>
      <c r="AC36" s="28"/>
      <c r="AD36" s="27"/>
      <c r="AE36" s="250"/>
      <c r="AF36" s="86"/>
      <c r="AJ36" s="86"/>
      <c r="BB36" s="262"/>
    </row>
    <row r="37" spans="1:54" ht="19.8">
      <c r="A37" s="246"/>
      <c r="B37" s="299"/>
      <c r="C37" s="299">
        <f t="shared" si="2"/>
        <v>8</v>
      </c>
      <c r="D37" s="212" t="s">
        <v>34</v>
      </c>
      <c r="E37" s="299"/>
      <c r="F37" s="86" t="str">
        <f>+IF(G37=0,"",'Ark1'!Q1843)</f>
        <v/>
      </c>
      <c r="G37" s="366">
        <f>+'Ark1'!R1843</f>
        <v>0</v>
      </c>
      <c r="H37" s="28" t="str">
        <f>+IF(G37=0,"",'Ark1'!AE1843)</f>
        <v/>
      </c>
      <c r="I37" s="267"/>
      <c r="J37" s="28" t="str">
        <f>+IF(G37=0,"",'Ark1'!AF1843)</f>
        <v/>
      </c>
      <c r="K37" s="27" t="str">
        <f>+IF(G37=0,"",'Ark1'!T1843)</f>
        <v/>
      </c>
      <c r="L37" s="298" t="str">
        <f>+IF(G37=0,"",'Ark1'!U1843)</f>
        <v/>
      </c>
      <c r="M37" s="267"/>
      <c r="N37" s="33" t="str">
        <f>+IF(G37=0,"",'Ark1'!V1843)</f>
        <v/>
      </c>
      <c r="O37" s="33" t="str">
        <f>+IF(G37=0,"",'Ark1'!W1843)</f>
        <v/>
      </c>
      <c r="P37" s="33" t="str">
        <f>+IF(G37=0,"",'Ark1'!X1843)</f>
        <v/>
      </c>
      <c r="Q37" s="33" t="str">
        <f>+IF(G37=0,"",'Ark1'!AG1843)</f>
        <v/>
      </c>
      <c r="R37" s="33" t="str">
        <f>+IF(G37=0,"",'Ark1'!AH1843)</f>
        <v/>
      </c>
      <c r="S37" s="382" t="str">
        <f>+IF(G37=0,"",'Ark1'!AR1865)</f>
        <v/>
      </c>
      <c r="T37" s="114" t="str">
        <f>+IF(G37=0,"",'Ark1'!AS1865)</f>
        <v/>
      </c>
      <c r="U37" s="33" t="str">
        <f>+IF(G37=0,"",'Ark1'!Y1843)</f>
        <v/>
      </c>
      <c r="V37" s="27" t="str">
        <f>+IF(G37=0,"",'Ark1'!AA1843)</f>
        <v/>
      </c>
      <c r="W37" s="33" t="str">
        <f>+IF(G37=0,"",'Ark1'!AC1843)</f>
        <v/>
      </c>
      <c r="X37" s="298" t="str">
        <f t="shared" si="3"/>
        <v/>
      </c>
      <c r="Y37" s="28" t="str">
        <f t="shared" si="4"/>
        <v/>
      </c>
      <c r="Z37" s="246"/>
      <c r="AA37" s="249"/>
      <c r="AC37" s="28"/>
      <c r="AD37" s="27"/>
      <c r="AE37" s="250"/>
      <c r="AF37" s="86"/>
      <c r="AJ37" s="86"/>
      <c r="BB37" s="262"/>
    </row>
    <row r="38" spans="1:54" ht="19.8">
      <c r="A38" s="246"/>
      <c r="B38" s="299"/>
      <c r="C38" s="299">
        <f t="shared" si="2"/>
        <v>9</v>
      </c>
      <c r="D38" s="299" t="s">
        <v>35</v>
      </c>
      <c r="E38" s="299"/>
      <c r="F38" s="266" t="str">
        <f>+IF(G38=0,"",'Ark1'!Q1878)</f>
        <v/>
      </c>
      <c r="G38" s="366">
        <f>+'Ark1'!R1878</f>
        <v>0</v>
      </c>
      <c r="H38" s="267" t="str">
        <f>+IF(G38=0,"",'Ark1'!AE1878)</f>
        <v/>
      </c>
      <c r="I38" s="267"/>
      <c r="J38" s="267" t="str">
        <f>+IF(G38=0,"",'Ark1'!AF1878)</f>
        <v/>
      </c>
      <c r="K38" s="268" t="str">
        <f>+IF(G38=0,"",'Ark1'!T1878)</f>
        <v/>
      </c>
      <c r="L38" s="298" t="str">
        <f>+IF(G38=0,"",'Ark1'!U1878)</f>
        <v/>
      </c>
      <c r="M38" s="267"/>
      <c r="N38" s="269" t="str">
        <f>+IF(G38=0,"",'Ark1'!V1878)</f>
        <v/>
      </c>
      <c r="O38" s="269" t="str">
        <f>+IF(G38=0,"",'Ark1'!W1878)</f>
        <v/>
      </c>
      <c r="P38" s="269" t="str">
        <f>+IF(G38=0,"",'Ark1'!X1878)</f>
        <v/>
      </c>
      <c r="Q38" s="269" t="str">
        <f>+IF(G38=0,"",'Ark1'!AG1878)</f>
        <v/>
      </c>
      <c r="R38" s="269" t="str">
        <f>+IF(G38=0,"",'Ark1'!AH1878)</f>
        <v/>
      </c>
      <c r="S38" s="382" t="str">
        <f>+IF(G38=0,"",'Ark1'!AR1900)</f>
        <v/>
      </c>
      <c r="T38" s="114" t="str">
        <f>+IF(G38=0,"",'Ark1'!AS1900)</f>
        <v/>
      </c>
      <c r="U38" s="269" t="str">
        <f>+IF(G38=0,"",'Ark1'!Y1878)</f>
        <v/>
      </c>
      <c r="V38" s="268" t="str">
        <f>+IF(G38=0,"",'Ark1'!AA1878)</f>
        <v/>
      </c>
      <c r="W38" s="269" t="str">
        <f>+IF(G38=0,"",'Ark1'!AC1878)</f>
        <v/>
      </c>
      <c r="X38" s="298" t="str">
        <f t="shared" si="3"/>
        <v/>
      </c>
      <c r="Y38" s="267" t="str">
        <f t="shared" si="4"/>
        <v/>
      </c>
      <c r="Z38" s="246"/>
      <c r="AA38" s="249"/>
      <c r="AC38" s="28"/>
      <c r="AD38" s="27"/>
      <c r="AE38" s="250"/>
      <c r="AF38" s="86"/>
      <c r="AJ38" s="86"/>
      <c r="BB38" s="262"/>
    </row>
    <row r="39" spans="1:54" ht="19.8">
      <c r="A39" s="246"/>
      <c r="B39" s="299"/>
      <c r="C39" s="299">
        <f t="shared" si="2"/>
        <v>10</v>
      </c>
      <c r="D39" s="299" t="s">
        <v>36</v>
      </c>
      <c r="E39" s="299"/>
      <c r="F39" s="86" t="str">
        <f>+IF(G39=0,"",'Ark1'!Q1913)</f>
        <v/>
      </c>
      <c r="G39" s="366">
        <f>+'Ark1'!R1913</f>
        <v>0</v>
      </c>
      <c r="H39" s="28" t="str">
        <f>+IF(G39=0,"",'Ark1'!AE1913)</f>
        <v/>
      </c>
      <c r="I39" s="267"/>
      <c r="J39" s="28" t="str">
        <f>+IF(G39=0,"",'Ark1'!AF1913)</f>
        <v/>
      </c>
      <c r="K39" s="27" t="str">
        <f>+IF(G39=0,"",'Ark1'!T1913)</f>
        <v/>
      </c>
      <c r="L39" s="298" t="str">
        <f>+IF(G39=0,"",'Ark1'!U1913)</f>
        <v/>
      </c>
      <c r="M39" s="267"/>
      <c r="N39" s="33" t="str">
        <f>+IF(G39=0,"",'Ark1'!V1913)</f>
        <v/>
      </c>
      <c r="O39" s="33" t="str">
        <f>+IF(G39=0,"",'Ark1'!W1913)</f>
        <v/>
      </c>
      <c r="P39" s="33" t="str">
        <f>+IF(G39=0,"",'Ark1'!X1913)</f>
        <v/>
      </c>
      <c r="Q39" s="33" t="str">
        <f>+IF(G39=0,"",'Ark1'!AG1913)</f>
        <v/>
      </c>
      <c r="R39" s="33" t="str">
        <f>+IF(G39=0,"",'Ark1'!AH1913)</f>
        <v/>
      </c>
      <c r="S39" s="382" t="str">
        <f>+IF(G39=0,"",'Ark1'!AR1935)</f>
        <v/>
      </c>
      <c r="T39" s="114" t="str">
        <f>+IF(G39=0,"",'Ark1'!AS1935)</f>
        <v/>
      </c>
      <c r="U39" s="33" t="str">
        <f>+IF(G39=0,"",'Ark1'!Y1913)</f>
        <v/>
      </c>
      <c r="V39" s="27" t="str">
        <f>+IF(G39=0,"",'Ark1'!AA1913)</f>
        <v/>
      </c>
      <c r="W39" s="33" t="str">
        <f>+IF(G39=0,"",'Ark1'!AC1913)</f>
        <v/>
      </c>
      <c r="X39" s="298" t="str">
        <f t="shared" si="3"/>
        <v/>
      </c>
      <c r="Y39" s="28" t="str">
        <f t="shared" si="4"/>
        <v/>
      </c>
      <c r="Z39" s="246"/>
      <c r="AA39" s="249"/>
      <c r="AC39" s="28"/>
      <c r="AD39" s="27"/>
      <c r="AE39" s="250"/>
      <c r="AF39" s="86"/>
      <c r="AG39" s="212"/>
      <c r="AH39" s="212"/>
      <c r="AI39" s="212"/>
      <c r="AJ39" s="86"/>
      <c r="BB39" s="262"/>
    </row>
    <row r="40" spans="1:54" ht="19.8">
      <c r="A40" s="246"/>
      <c r="B40" s="299"/>
      <c r="C40" s="299">
        <f t="shared" si="2"/>
        <v>11</v>
      </c>
      <c r="D40" s="299" t="s">
        <v>37</v>
      </c>
      <c r="E40" s="299"/>
      <c r="F40" s="266" t="str">
        <f>+IF(G40=0,"",'Ark1'!Q1948)</f>
        <v/>
      </c>
      <c r="G40" s="366">
        <f>+'Ark1'!R1948</f>
        <v>0</v>
      </c>
      <c r="H40" s="267" t="str">
        <f>+IF(G40=0,"",'Ark1'!AE1948)</f>
        <v/>
      </c>
      <c r="I40" s="267"/>
      <c r="J40" s="267" t="str">
        <f>+IF(G40=0,"",'Ark1'!AF1948)</f>
        <v/>
      </c>
      <c r="K40" s="268" t="str">
        <f>+IF(G40=0,"",'Ark1'!T1948)</f>
        <v/>
      </c>
      <c r="L40" s="298" t="str">
        <f>+IF(G40=0,"",'Ark1'!U1948)</f>
        <v/>
      </c>
      <c r="M40" s="267"/>
      <c r="N40" s="269" t="str">
        <f>+IF(G40=0,"",'Ark1'!V1948)</f>
        <v/>
      </c>
      <c r="O40" s="269" t="str">
        <f>+IF(G40=0,"",'Ark1'!W1948)</f>
        <v/>
      </c>
      <c r="P40" s="269" t="str">
        <f>+IF(G40=0,"",'Ark1'!X1948)</f>
        <v/>
      </c>
      <c r="Q40" s="269" t="str">
        <f>+IF(G40=0,"",'Ark1'!AG1948)</f>
        <v/>
      </c>
      <c r="R40" s="269" t="str">
        <f>+IF(G40=0,"",'Ark1'!AH1948)</f>
        <v/>
      </c>
      <c r="S40" s="382" t="str">
        <f>+IF(G40=0,"",'Ark1'!AR1630)</f>
        <v/>
      </c>
      <c r="T40" s="114" t="str">
        <f>+IF(G40=0,"",'Ark1'!AS1630)</f>
        <v/>
      </c>
      <c r="U40" s="269" t="str">
        <f>+IF(G40=0,"",'Ark1'!Y1948)</f>
        <v/>
      </c>
      <c r="V40" s="268" t="str">
        <f>+IF(G40=0,"",'Ark1'!AA1948)</f>
        <v/>
      </c>
      <c r="W40" s="269" t="str">
        <f>+IF(G40=0,"",'Ark1'!AC1948)</f>
        <v/>
      </c>
      <c r="X40" s="298" t="str">
        <f t="shared" si="3"/>
        <v/>
      </c>
      <c r="Y40" s="267" t="str">
        <f t="shared" si="4"/>
        <v/>
      </c>
      <c r="Z40" s="246"/>
      <c r="AA40" s="249"/>
      <c r="AC40" s="28"/>
      <c r="AD40" s="27"/>
      <c r="AE40" s="250"/>
      <c r="AF40" s="86"/>
      <c r="AG40" s="212"/>
      <c r="AH40" s="212"/>
      <c r="AI40" s="212"/>
      <c r="AJ40" s="86"/>
      <c r="BB40" s="262"/>
    </row>
    <row r="41" spans="1:54" ht="19.8">
      <c r="A41" s="246"/>
      <c r="B41" s="299"/>
      <c r="C41" s="299">
        <f t="shared" si="2"/>
        <v>12</v>
      </c>
      <c r="D41" s="299" t="s">
        <v>38</v>
      </c>
      <c r="E41" s="299"/>
      <c r="F41" s="86" t="str">
        <f>+IF(G41=0,"",'Ark1'!Q1983)</f>
        <v/>
      </c>
      <c r="G41" s="366">
        <f>+'Ark1'!R1983</f>
        <v>0</v>
      </c>
      <c r="H41" s="28" t="str">
        <f>+IF(G41=0,"",'Ark1'!AE1983)</f>
        <v/>
      </c>
      <c r="I41" s="267"/>
      <c r="J41" s="28" t="str">
        <f>+IF(G41=0,"",'Ark1'!AF1983)</f>
        <v/>
      </c>
      <c r="K41" s="27" t="str">
        <f>+IF(G41=0,"",'Ark1'!T1983)</f>
        <v/>
      </c>
      <c r="L41" s="298" t="str">
        <f>+IF(G41=0,"",'Ark1'!U1983)</f>
        <v/>
      </c>
      <c r="M41" s="267"/>
      <c r="N41" s="33" t="str">
        <f>+IF(G41=0,"",'Ark1'!V1983)</f>
        <v/>
      </c>
      <c r="O41" s="33" t="str">
        <f>+IF(G41=0,"",'Ark1'!W1983)</f>
        <v/>
      </c>
      <c r="P41" s="33" t="str">
        <f>+IF(G41=0,"",'Ark1'!X1983)</f>
        <v/>
      </c>
      <c r="Q41" s="33" t="str">
        <f>+IF(G41=0,"",'Ark1'!AG1983)</f>
        <v/>
      </c>
      <c r="R41" s="33" t="str">
        <f>+IF(G41=0,"",'Ark1'!AH1983)</f>
        <v/>
      </c>
      <c r="S41" s="382" t="str">
        <f>+IF(G41=0,"",'Ark1'!AR1631)</f>
        <v/>
      </c>
      <c r="T41" s="114" t="str">
        <f>+IF(G41=0,"",'Ark1'!AS1631)</f>
        <v/>
      </c>
      <c r="U41" s="33" t="str">
        <f>+IF(G41=0,"",'Ark1'!Y1983)</f>
        <v/>
      </c>
      <c r="V41" s="27" t="str">
        <f>+IF(G41=0,"",'Ark1'!AA1983)</f>
        <v/>
      </c>
      <c r="W41" s="33" t="str">
        <f>+IF(G41=0,"",'Ark1'!AC1983)</f>
        <v/>
      </c>
      <c r="X41" s="298" t="str">
        <f t="shared" si="3"/>
        <v/>
      </c>
      <c r="Y41" s="28" t="str">
        <f t="shared" si="4"/>
        <v/>
      </c>
      <c r="Z41" s="246"/>
      <c r="AA41" s="249"/>
      <c r="AC41" s="28"/>
      <c r="AD41" s="27"/>
      <c r="AE41" s="250"/>
      <c r="AF41" s="86"/>
      <c r="AG41" s="212"/>
      <c r="AH41" s="212"/>
      <c r="AI41" s="212"/>
      <c r="AJ41" s="86"/>
      <c r="BB41" s="262"/>
    </row>
    <row r="42" spans="1:54" ht="19.8">
      <c r="A42" s="246"/>
      <c r="B42" s="299"/>
      <c r="C42" s="299">
        <f t="shared" si="2"/>
        <v>13</v>
      </c>
      <c r="D42" s="299" t="s">
        <v>39</v>
      </c>
      <c r="E42" s="299"/>
      <c r="F42" s="266" t="str">
        <f>+IF(G42=0,"",'Ark1'!Q2018)</f>
        <v/>
      </c>
      <c r="G42" s="366">
        <f>+'Ark1'!R2018</f>
        <v>0</v>
      </c>
      <c r="H42" s="267" t="str">
        <f>+IF(G42=0,"",'Ark1'!AE2018)</f>
        <v/>
      </c>
      <c r="I42" s="267"/>
      <c r="J42" s="267" t="str">
        <f>+IF(G42=0,"",'Ark1'!AF2018)</f>
        <v/>
      </c>
      <c r="K42" s="268" t="str">
        <f>+IF(G42=0,"",'Ark1'!T2018)</f>
        <v/>
      </c>
      <c r="L42" s="298" t="str">
        <f>+IF(G42=0,"",'Ark1'!U2018)</f>
        <v/>
      </c>
      <c r="M42" s="267"/>
      <c r="N42" s="269" t="str">
        <f>+IF(G42=0,"",'Ark1'!V2018)</f>
        <v/>
      </c>
      <c r="O42" s="269" t="str">
        <f>+IF(G42=0,"",'Ark1'!W2018)</f>
        <v/>
      </c>
      <c r="P42" s="269" t="str">
        <f>+IF(G42=0,"",'Ark1'!X2018)</f>
        <v/>
      </c>
      <c r="Q42" s="269" t="str">
        <f>+IF(G42=0,"",'Ark1'!AG2018)</f>
        <v/>
      </c>
      <c r="R42" s="269" t="str">
        <f>+IF(G42=0,"",'Ark1'!AH2018)</f>
        <v/>
      </c>
      <c r="S42" s="382" t="str">
        <f>+IF(G42=0,"",'Ark1'!AR1632)</f>
        <v/>
      </c>
      <c r="T42" s="114" t="str">
        <f>+IF(G42=0,"",'Ark1'!AS1632)</f>
        <v/>
      </c>
      <c r="U42" s="269" t="str">
        <f>+IF(G42=0,"",'Ark1'!Y2018)</f>
        <v/>
      </c>
      <c r="V42" s="268" t="str">
        <f>+IF(G42=0,"",'Ark1'!AA2018)</f>
        <v/>
      </c>
      <c r="W42" s="269" t="str">
        <f>+IF(G42=0,"",'Ark1'!AC2018)</f>
        <v/>
      </c>
      <c r="X42" s="298" t="str">
        <f t="shared" si="3"/>
        <v/>
      </c>
      <c r="Y42" s="267" t="str">
        <f t="shared" si="4"/>
        <v/>
      </c>
      <c r="Z42" s="246"/>
      <c r="AA42" s="249"/>
      <c r="AC42" s="28"/>
      <c r="AD42" s="27"/>
      <c r="AE42" s="250"/>
      <c r="AF42" s="86"/>
      <c r="AG42" s="212"/>
      <c r="AH42" s="212"/>
      <c r="AI42" s="212"/>
      <c r="AJ42" s="86"/>
      <c r="BB42" s="262"/>
    </row>
    <row r="43" spans="1:54" ht="19.8">
      <c r="A43" s="246"/>
      <c r="B43" s="299"/>
      <c r="C43" s="299">
        <f t="shared" si="2"/>
        <v>14</v>
      </c>
      <c r="D43" s="299" t="s">
        <v>401</v>
      </c>
      <c r="E43" s="299"/>
      <c r="F43" s="86" t="str">
        <f>+IF(G43=0,"",'Ark1'!Q2053)</f>
        <v/>
      </c>
      <c r="G43" s="366">
        <f>+'Ark1'!R2053</f>
        <v>0</v>
      </c>
      <c r="H43" s="28" t="str">
        <f>+IF(G43=0,"",'Ark1'!AE2053)</f>
        <v/>
      </c>
      <c r="I43" s="267"/>
      <c r="J43" s="28" t="str">
        <f>+IF(G43=0,"",'Ark1'!AF2053)</f>
        <v/>
      </c>
      <c r="K43" s="27" t="str">
        <f>+IF(G43=0,"",'Ark1'!T2053)</f>
        <v/>
      </c>
      <c r="L43" s="298" t="str">
        <f>+IF(G43=0,"",'Ark1'!U2053)</f>
        <v/>
      </c>
      <c r="M43" s="267"/>
      <c r="N43" s="33" t="str">
        <f>+IF(G43=0,"",'Ark1'!V2053)</f>
        <v/>
      </c>
      <c r="O43" s="33" t="str">
        <f>+IF(G43=0,"",'Ark1'!W2053)</f>
        <v/>
      </c>
      <c r="P43" s="33" t="str">
        <f>+IF(G43=0,"",'Ark1'!X2053)</f>
        <v/>
      </c>
      <c r="Q43" s="33" t="str">
        <f>+IF(G43=0,"",'Ark1'!AG2053)</f>
        <v/>
      </c>
      <c r="R43" s="33" t="str">
        <f>+IF(G43=0,"",'Ark1'!AH2053)</f>
        <v/>
      </c>
      <c r="S43" s="382" t="str">
        <f>+IF(G43=0,"",'Ark1'!AR1633)</f>
        <v/>
      </c>
      <c r="T43" s="114" t="str">
        <f>+IF(G43=0,"",'Ark1'!AS1633)</f>
        <v/>
      </c>
      <c r="U43" s="33" t="str">
        <f>+IF(G43=0,"",'Ark1'!Y2053)</f>
        <v/>
      </c>
      <c r="V43" s="27" t="str">
        <f>+IF(G43=0,"",'Ark1'!AA2053)</f>
        <v/>
      </c>
      <c r="W43" s="33" t="str">
        <f>+IF(G43=0,"",'Ark1'!AC2053)</f>
        <v/>
      </c>
      <c r="X43" s="298" t="str">
        <f t="shared" si="3"/>
        <v/>
      </c>
      <c r="Y43" s="28" t="str">
        <f t="shared" si="4"/>
        <v/>
      </c>
      <c r="Z43" s="246"/>
      <c r="AA43" s="249"/>
      <c r="AC43" s="28"/>
      <c r="AD43" s="27"/>
      <c r="AE43" s="250"/>
      <c r="AF43" s="86"/>
      <c r="AG43" s="212"/>
      <c r="AH43" s="212"/>
      <c r="AI43" s="212"/>
      <c r="AJ43" s="86"/>
      <c r="BB43" s="262"/>
    </row>
    <row r="44" spans="1:54" ht="19.8">
      <c r="A44" s="246"/>
      <c r="B44" s="299"/>
      <c r="C44" s="299">
        <f t="shared" si="2"/>
        <v>15</v>
      </c>
      <c r="D44" s="299" t="s">
        <v>40</v>
      </c>
      <c r="E44" s="299"/>
      <c r="F44" s="266" t="str">
        <f>+IF(G44=0,"",'Ark1'!Q2088)</f>
        <v/>
      </c>
      <c r="G44" s="366">
        <f>+'Ark1'!R2088</f>
        <v>0</v>
      </c>
      <c r="H44" s="267" t="str">
        <f>+IF(G44=0,"",'Ark1'!AE2088)</f>
        <v/>
      </c>
      <c r="I44" s="267"/>
      <c r="J44" s="267" t="str">
        <f>+IF(G44=0,"",'Ark1'!AF2088)</f>
        <v/>
      </c>
      <c r="K44" s="268" t="str">
        <f>+IF(G44=0,"",'Ark1'!T2088)</f>
        <v/>
      </c>
      <c r="L44" s="385" t="str">
        <f>+IF(G44=0,"",'Ark1'!U2088)</f>
        <v/>
      </c>
      <c r="M44" s="267"/>
      <c r="N44" s="269" t="str">
        <f>+IF(G44=0,"",'Ark1'!V2088)</f>
        <v/>
      </c>
      <c r="O44" s="269" t="str">
        <f>+IF(G44=0,"",'Ark1'!W2088)</f>
        <v/>
      </c>
      <c r="P44" s="269" t="str">
        <f>+IF(G44=0,"",'Ark1'!X2088)</f>
        <v/>
      </c>
      <c r="Q44" s="269" t="str">
        <f>+IF(G44=0,"",'Ark1'!AG2088)</f>
        <v/>
      </c>
      <c r="R44" s="269" t="str">
        <f>+IF(G44=0,"",'Ark1'!AH2088)</f>
        <v/>
      </c>
      <c r="S44" s="382" t="str">
        <f>+IF(G44=0,"",'Ark1'!AR1634)</f>
        <v/>
      </c>
      <c r="T44" s="114" t="str">
        <f>+IF(G44=0,"",'Ark1'!AS1634)</f>
        <v/>
      </c>
      <c r="U44" s="269" t="str">
        <f>+IF(G44=0,"",'Ark1'!Y2088)</f>
        <v/>
      </c>
      <c r="V44" s="268" t="str">
        <f>+IF(G44=0,"",'Ark1'!AA2088)</f>
        <v/>
      </c>
      <c r="W44" s="269" t="str">
        <f>+IF(G44=0,"",'Ark1'!AC2088)</f>
        <v/>
      </c>
      <c r="X44" s="298" t="str">
        <f t="shared" si="3"/>
        <v/>
      </c>
      <c r="Y44" s="267" t="str">
        <f t="shared" si="4"/>
        <v/>
      </c>
      <c r="Z44" s="246"/>
      <c r="AA44" s="249"/>
      <c r="AC44" s="28"/>
      <c r="AD44" s="27"/>
      <c r="AE44" s="250"/>
      <c r="AF44" s="86"/>
      <c r="AG44" s="212"/>
      <c r="AH44" s="212"/>
      <c r="AI44" s="212"/>
      <c r="AJ44" s="86"/>
      <c r="BB44" s="262"/>
    </row>
    <row r="45" spans="1:54" ht="19.8">
      <c r="A45" s="246"/>
      <c r="B45" s="246"/>
      <c r="C45" s="264"/>
      <c r="D45" s="246"/>
      <c r="E45" s="246"/>
      <c r="F45" s="246"/>
      <c r="G45" s="246"/>
      <c r="H45" s="247"/>
      <c r="I45" s="246"/>
      <c r="J45" s="247"/>
      <c r="K45" s="246"/>
      <c r="L45" s="246"/>
      <c r="M45" s="246"/>
      <c r="N45" s="248"/>
      <c r="O45" s="248"/>
      <c r="P45" s="248"/>
      <c r="Q45" s="246"/>
      <c r="R45" s="248"/>
      <c r="S45" s="248"/>
      <c r="T45" s="248"/>
      <c r="U45" s="248"/>
      <c r="V45" s="246"/>
      <c r="W45" s="248"/>
      <c r="X45" s="246"/>
      <c r="Y45" s="247"/>
      <c r="Z45" s="246"/>
      <c r="AA45" s="249"/>
      <c r="AC45" s="28"/>
      <c r="AD45" s="27"/>
      <c r="AE45" s="250"/>
      <c r="AF45" s="86"/>
      <c r="AJ45" s="86"/>
      <c r="BB45" s="262"/>
    </row>
    <row r="46" spans="1:54" ht="22.8">
      <c r="A46" s="246"/>
      <c r="B46" s="419" t="s">
        <v>516</v>
      </c>
      <c r="C46" s="264"/>
      <c r="D46" s="349"/>
      <c r="E46" s="246"/>
      <c r="F46" s="264" t="s">
        <v>648</v>
      </c>
      <c r="G46" s="279">
        <f>SUM(G48:G62)</f>
        <v>104</v>
      </c>
      <c r="H46" s="247"/>
      <c r="I46" s="246"/>
      <c r="J46" s="247"/>
      <c r="K46" s="246"/>
      <c r="L46" s="348">
        <f>+Raser!M12</f>
        <v>303.00869565217403</v>
      </c>
      <c r="M46" s="246" t="s">
        <v>578</v>
      </c>
      <c r="N46" s="248"/>
      <c r="O46" s="248"/>
      <c r="P46" s="248"/>
      <c r="Q46" s="246"/>
      <c r="R46" s="248"/>
      <c r="S46" s="248"/>
      <c r="T46" s="248"/>
      <c r="U46" s="248"/>
      <c r="V46" s="246"/>
      <c r="W46" s="248"/>
      <c r="X46" s="348">
        <f>+Raser!X13</f>
        <v>263.42773078337638</v>
      </c>
      <c r="Y46" s="247"/>
      <c r="Z46" s="246"/>
      <c r="AA46" s="249"/>
      <c r="AC46" s="28"/>
      <c r="AD46" s="27"/>
      <c r="AE46" s="250"/>
      <c r="AF46" s="86"/>
      <c r="AJ46" s="86"/>
      <c r="BB46" s="262"/>
    </row>
    <row r="47" spans="1:54" ht="14.25" customHeight="1">
      <c r="A47" s="246"/>
      <c r="B47" s="246"/>
      <c r="C47" s="264"/>
      <c r="D47" s="347"/>
      <c r="E47" s="246"/>
      <c r="F47" s="264"/>
      <c r="G47" s="264"/>
      <c r="H47" s="264"/>
      <c r="I47" s="264"/>
      <c r="J47" s="264"/>
      <c r="K47" s="264"/>
      <c r="L47" s="264"/>
      <c r="M47" s="264"/>
      <c r="N47" s="265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47"/>
      <c r="Z47" s="246"/>
      <c r="AA47" s="249"/>
      <c r="AC47" s="28"/>
      <c r="AD47" s="27"/>
      <c r="AE47" s="250"/>
      <c r="AF47" s="86"/>
      <c r="AJ47" s="86"/>
      <c r="BB47" s="262"/>
    </row>
    <row r="48" spans="1:54" ht="19.8">
      <c r="A48" s="246"/>
      <c r="B48" s="299">
        <f>+'Ark1'!C1599</f>
        <v>2024</v>
      </c>
      <c r="C48" s="299">
        <f t="shared" ref="C48:C62" si="5">+C30</f>
        <v>1</v>
      </c>
      <c r="D48" s="299" t="s">
        <v>28</v>
      </c>
      <c r="E48" s="299">
        <f>+'Ark1'!AP1599</f>
        <v>3</v>
      </c>
      <c r="F48" s="266">
        <f>+IF(G48=0,"",'Ark1'!Q1599)</f>
        <v>1</v>
      </c>
      <c r="G48" s="366">
        <f>+'Ark1'!R1599</f>
        <v>1</v>
      </c>
      <c r="H48" s="267">
        <f>+IF(G48=0,"",'Ark1'!AE1599)</f>
        <v>0.96153846153846112</v>
      </c>
      <c r="I48" s="267"/>
      <c r="J48" s="267">
        <f>+IF(G48=0,"",'Ark1'!AF1599)</f>
        <v>0.60208583475274347</v>
      </c>
      <c r="K48" s="268">
        <f>+IF(G48=0,"",'Ark1'!T1599)</f>
        <v>4</v>
      </c>
      <c r="L48" s="298">
        <f>+IF(G48=0,"",'Ark1'!U1599)</f>
        <v>172.5</v>
      </c>
      <c r="M48" s="267"/>
      <c r="N48" s="269">
        <f>+IF(G48=0,"",'Ark1'!V1599)</f>
        <v>0</v>
      </c>
      <c r="O48" s="269">
        <f>+IF(G48=0,"",'Ark1'!W1599)</f>
        <v>0</v>
      </c>
      <c r="P48" s="269">
        <f>+IF(G48=0,"",'Ark1'!X1599)</f>
        <v>0</v>
      </c>
      <c r="Q48" s="269">
        <f>+IF(G48=0,"",'Ark1'!AG1599)</f>
        <v>1369</v>
      </c>
      <c r="R48" s="269">
        <f>+IF(G48=0,"",'Ark1'!AH1599)</f>
        <v>0</v>
      </c>
      <c r="S48" s="382">
        <f>+IF(G48=0,"",'Ark1'!AR1599)</f>
        <v>199</v>
      </c>
      <c r="T48" s="114">
        <f>+IF(G48=0,"",'Ark1'!AS1599)</f>
        <v>21.952645985413035</v>
      </c>
      <c r="U48" s="269">
        <f>+IF(G48=0,"",'Ark1'!Y1599)</f>
        <v>0</v>
      </c>
      <c r="V48" s="268">
        <f>+IF(G48=0,"",'Ark1'!AA1599)</f>
        <v>0</v>
      </c>
      <c r="W48" s="269">
        <f>+IF(G48=0,"",'Ark1'!AC1599)</f>
        <v>0</v>
      </c>
      <c r="X48" s="298">
        <f t="shared" ref="X48:X62" si="6">IF(G48=0,"",1000*L48/Q48)</f>
        <v>126.00438276113952</v>
      </c>
      <c r="Y48" s="267">
        <f t="shared" ref="Y48:Y62" si="7">IF(G48=0,"",G48/F48)</f>
        <v>1</v>
      </c>
      <c r="Z48" s="246"/>
      <c r="AA48" s="249"/>
      <c r="AC48" s="28"/>
      <c r="AD48" s="27"/>
      <c r="AE48" s="250"/>
      <c r="AF48" s="86"/>
      <c r="AG48" s="212"/>
      <c r="AH48" s="212"/>
      <c r="AI48" s="212"/>
      <c r="AJ48" s="86"/>
      <c r="BB48" s="262"/>
    </row>
    <row r="49" spans="1:54" ht="19.8">
      <c r="A49" s="246"/>
      <c r="B49" s="299"/>
      <c r="C49" s="299">
        <f t="shared" si="5"/>
        <v>2</v>
      </c>
      <c r="D49" s="299" t="s">
        <v>29</v>
      </c>
      <c r="E49" s="266"/>
      <c r="F49" s="86">
        <f>+IF(G49=0,"",'Ark1'!Q1634)</f>
        <v>6</v>
      </c>
      <c r="G49" s="366">
        <f>+'Ark1'!R1634</f>
        <v>11</v>
      </c>
      <c r="H49" s="28">
        <f>+IF(G49=0,"",'Ark1'!AE1634)</f>
        <v>10.576923076923078</v>
      </c>
      <c r="I49" s="267"/>
      <c r="J49" s="28">
        <f>+IF(G49=0,"",'Ark1'!AF1634)</f>
        <v>6.2334208248401426</v>
      </c>
      <c r="K49" s="27">
        <f>+IF(G49=0,"",'Ark1'!T1634)</f>
        <v>4.8181818181818192</v>
      </c>
      <c r="L49" s="298">
        <f>+IF(G49=0,"",'Ark1'!U1634)</f>
        <v>162.35454545454547</v>
      </c>
      <c r="M49" s="267"/>
      <c r="N49" s="33">
        <f>+IF(G49=0,"",'Ark1'!V1634)</f>
        <v>0</v>
      </c>
      <c r="O49" s="33">
        <f>+IF(G49=0,"",'Ark1'!W1634)</f>
        <v>36.363636363636367</v>
      </c>
      <c r="P49" s="33">
        <f>+IF(G49=0,"",'Ark1'!X1634)</f>
        <v>0</v>
      </c>
      <c r="Q49" s="33">
        <f>+IF(G49=0,"",'Ark1'!AG1634)</f>
        <v>1136.090909090909</v>
      </c>
      <c r="R49" s="33">
        <f>+IF(G49=0,"",'Ark1'!AH1634)</f>
        <v>0</v>
      </c>
      <c r="S49" s="382">
        <f>+IF(G49=0,"",'Ark1'!AR1634)</f>
        <v>187</v>
      </c>
      <c r="T49" s="114">
        <f>+IF(G49=0,"",'Ark1'!AS1634)</f>
        <v>23.809224401047015</v>
      </c>
      <c r="U49" s="33">
        <f>+IF(G49=0,"",'Ark1'!Y1634)</f>
        <v>57.901724948969488</v>
      </c>
      <c r="V49" s="27">
        <f>+IF(G49=0,"",'Ark1'!AA1634)</f>
        <v>2.3671302847802793</v>
      </c>
      <c r="W49" s="33">
        <f>+IF(G49=0,"",'Ark1'!AC1634)</f>
        <v>42.622656715350885</v>
      </c>
      <c r="X49" s="298">
        <f t="shared" si="6"/>
        <v>142.90629751140276</v>
      </c>
      <c r="Y49" s="28">
        <f t="shared" si="7"/>
        <v>1.8333333333333333</v>
      </c>
      <c r="Z49" s="246"/>
      <c r="AA49" s="249"/>
      <c r="AC49" s="28"/>
      <c r="AD49" s="27"/>
      <c r="AE49" s="250"/>
      <c r="AF49" s="86"/>
      <c r="AG49" s="212"/>
      <c r="AH49" s="212"/>
      <c r="AI49" s="212"/>
      <c r="AJ49" s="86"/>
      <c r="BB49" s="262"/>
    </row>
    <row r="50" spans="1:54" ht="19.8">
      <c r="A50" s="246"/>
      <c r="B50" s="299"/>
      <c r="C50" s="299">
        <f t="shared" si="5"/>
        <v>3</v>
      </c>
      <c r="D50" s="299" t="s">
        <v>30</v>
      </c>
      <c r="E50" s="266"/>
      <c r="F50" s="266">
        <f>+IF(G50=0,"",'Ark1'!Q1669)</f>
        <v>16</v>
      </c>
      <c r="G50" s="366">
        <f>+'Ark1'!R1669</f>
        <v>22</v>
      </c>
      <c r="H50" s="267">
        <f>+IF(G50=0,"",'Ark1'!AE1669)</f>
        <v>21.153846153846157</v>
      </c>
      <c r="I50" s="267"/>
      <c r="J50" s="267">
        <f>+IF(G50=0,"",'Ark1'!AF1669)</f>
        <v>17.892943903051972</v>
      </c>
      <c r="K50" s="268">
        <f>+IF(G50=0,"",'Ark1'!T1669)</f>
        <v>6.6818181818181808</v>
      </c>
      <c r="L50" s="298">
        <f>+IF(G50=0,"",'Ark1'!U1669)</f>
        <v>233.0181818181818</v>
      </c>
      <c r="M50" s="267"/>
      <c r="N50" s="269">
        <f>+IF(G50=0,"",'Ark1'!V1669)</f>
        <v>0</v>
      </c>
      <c r="O50" s="269">
        <f>+IF(G50=0,"",'Ark1'!W1669)</f>
        <v>68.181818181818187</v>
      </c>
      <c r="P50" s="269">
        <f>+IF(G50=0,"",'Ark1'!X1669)</f>
        <v>0</v>
      </c>
      <c r="Q50" s="269">
        <f>+IF(G50=0,"",'Ark1'!AG1669)</f>
        <v>1003.5</v>
      </c>
      <c r="R50" s="269">
        <f>+IF(G50=0,"",'Ark1'!AH1669)</f>
        <v>0</v>
      </c>
      <c r="S50" s="382">
        <f>+IF(G50=0,"",'Ark1'!AR1669)</f>
        <v>203.63636363636363</v>
      </c>
      <c r="T50" s="114">
        <f>+IF(G50=0,"",'Ark1'!AS1669)</f>
        <v>27.433370645051799</v>
      </c>
      <c r="U50" s="269">
        <f>+IF(G50=0,"",'Ark1'!Y1669)</f>
        <v>34.943430080418999</v>
      </c>
      <c r="V50" s="268">
        <f>+IF(G50=0,"",'Ark1'!AA1669)</f>
        <v>1.7421607178851652</v>
      </c>
      <c r="W50" s="269">
        <f>+IF(G50=0,"",'Ark1'!AC1669)</f>
        <v>-8.8458985587827978</v>
      </c>
      <c r="X50" s="298">
        <f t="shared" si="6"/>
        <v>232.20546269873623</v>
      </c>
      <c r="Y50" s="267">
        <f t="shared" si="7"/>
        <v>1.375</v>
      </c>
      <c r="Z50" s="246"/>
      <c r="AA50" s="249"/>
      <c r="AC50" s="28"/>
      <c r="AD50" s="27"/>
      <c r="AE50" s="250"/>
      <c r="AF50" s="86"/>
      <c r="AG50" s="212"/>
      <c r="AH50" s="212"/>
      <c r="AI50" s="212"/>
      <c r="AJ50" s="86"/>
      <c r="BB50" s="262"/>
    </row>
    <row r="51" spans="1:54" ht="19.8">
      <c r="A51" s="246"/>
      <c r="B51" s="299"/>
      <c r="C51" s="299">
        <f t="shared" si="5"/>
        <v>4</v>
      </c>
      <c r="D51" s="299" t="s">
        <v>31</v>
      </c>
      <c r="E51" s="266"/>
      <c r="F51" s="86">
        <f>+IF(G51=0,"",'Ark1'!Q1704)</f>
        <v>35</v>
      </c>
      <c r="G51" s="366">
        <f>+'Ark1'!R1704</f>
        <v>41</v>
      </c>
      <c r="H51" s="28">
        <f>+IF(G51=0,"",'Ark1'!AE1704)</f>
        <v>39.423076923076913</v>
      </c>
      <c r="I51" s="267"/>
      <c r="J51" s="28">
        <f>+IF(G51=0,"",'Ark1'!AF1704)</f>
        <v>40.337656716834687</v>
      </c>
      <c r="K51" s="27">
        <f>+IF(G51=0,"",'Ark1'!T1704)</f>
        <v>7.2195121951219505</v>
      </c>
      <c r="L51" s="298">
        <f>+IF(G51=0,"",'Ark1'!U1704)</f>
        <v>281.87560975609762</v>
      </c>
      <c r="M51" s="267"/>
      <c r="N51" s="33">
        <f>+IF(G51=0,"",'Ark1'!V1704)</f>
        <v>0</v>
      </c>
      <c r="O51" s="33">
        <f>+IF(G51=0,"",'Ark1'!W1704)</f>
        <v>68.292682926829286</v>
      </c>
      <c r="P51" s="33">
        <f>+IF(G51=0,"",'Ark1'!X1704)</f>
        <v>7.3170731707317085</v>
      </c>
      <c r="Q51" s="33">
        <f>+IF(G51=0,"",'Ark1'!AG1704)</f>
        <v>1016.3170731707318</v>
      </c>
      <c r="R51" s="33">
        <f>+IF(G51=0,"",'Ark1'!AH1704)</f>
        <v>0</v>
      </c>
      <c r="S51" s="382">
        <f>+IF(G51=0,"",'Ark1'!AR1704)</f>
        <v>208.09756097560972</v>
      </c>
      <c r="T51" s="114">
        <f>+IF(G51=0,"",'Ark1'!AS1704)</f>
        <v>31.064118762461462</v>
      </c>
      <c r="U51" s="33">
        <f>+IF(G51=0,"",'Ark1'!Y1704)</f>
        <v>43.478549690218387</v>
      </c>
      <c r="V51" s="27">
        <f>+IF(G51=0,"",'Ark1'!AA1704)</f>
        <v>1.4568960510310325</v>
      </c>
      <c r="W51" s="33">
        <f>+IF(G51=0,"",'Ark1'!AC1704)</f>
        <v>-26.913958641686889</v>
      </c>
      <c r="X51" s="298">
        <f t="shared" si="6"/>
        <v>277.35006839616983</v>
      </c>
      <c r="Y51" s="28">
        <f t="shared" si="7"/>
        <v>1.1714285714285715</v>
      </c>
      <c r="Z51" s="246"/>
      <c r="AA51" s="249"/>
      <c r="AC51" s="28"/>
      <c r="AD51" s="27"/>
      <c r="AE51" s="250"/>
      <c r="AF51" s="86"/>
      <c r="AG51" s="212"/>
      <c r="AH51" s="212"/>
      <c r="AI51" s="212"/>
      <c r="AJ51" s="86"/>
      <c r="BB51" s="262"/>
    </row>
    <row r="52" spans="1:54" ht="19.8">
      <c r="A52" s="246"/>
      <c r="B52" s="266"/>
      <c r="C52" s="299">
        <f t="shared" si="5"/>
        <v>5</v>
      </c>
      <c r="D52" s="299" t="s">
        <v>400</v>
      </c>
      <c r="E52" s="266"/>
      <c r="F52" s="266">
        <f>+IF(G52=0,"",'Ark1'!Q1739)</f>
        <v>20</v>
      </c>
      <c r="G52" s="366">
        <f>+'Ark1'!R1739</f>
        <v>22</v>
      </c>
      <c r="H52" s="267">
        <f>+'Ark1'!AE1739</f>
        <v>21.153846153846157</v>
      </c>
      <c r="I52" s="267"/>
      <c r="J52" s="267">
        <f>+IF(G52=0,"",'Ark1'!AF1739)</f>
        <v>25.819185770530257</v>
      </c>
      <c r="K52" s="268">
        <f>+IF(G52=0,"",'Ark1'!T1739)</f>
        <v>8.4545454545454568</v>
      </c>
      <c r="L52" s="298">
        <f>+IF(G52=0,"",'Ark1'!U1739)</f>
        <v>336.2409090909091</v>
      </c>
      <c r="M52" s="267"/>
      <c r="N52" s="269">
        <f>+IF(G52=0,"",'Ark1'!V1739)</f>
        <v>0</v>
      </c>
      <c r="O52" s="269">
        <f>+IF(G52=0,"",'Ark1'!W1739)</f>
        <v>90.909090909090892</v>
      </c>
      <c r="P52" s="269">
        <f>+IF(G52=0,"",'Ark1'!X1739)</f>
        <v>40.909090909090907</v>
      </c>
      <c r="Q52" s="269">
        <f>+IF(G52=0,"",'Ark1'!AG1739)</f>
        <v>1085.1818181818185</v>
      </c>
      <c r="R52" s="269">
        <f>+IF(G52=0,"",'Ark1'!AH1739)</f>
        <v>0</v>
      </c>
      <c r="S52" s="382">
        <f>+IF(G52=0,"",'Ark1'!AR1739)</f>
        <v>212.54545454545453</v>
      </c>
      <c r="T52" s="114">
        <f>+IF(G52=0,"",'Ark1'!AS1739)</f>
        <v>34.887295308775414</v>
      </c>
      <c r="U52" s="269">
        <f>+IF(G52=0,"",'Ark1'!Y1739)</f>
        <v>40.977395754365929</v>
      </c>
      <c r="V52" s="268">
        <f>+IF(G52=0,"",'Ark1'!AA1739)</f>
        <v>1.6983219720244922</v>
      </c>
      <c r="W52" s="269">
        <f>+IF(G52=0,"",'Ark1'!AC1739)</f>
        <v>23.83938153158088</v>
      </c>
      <c r="X52" s="298">
        <f t="shared" si="6"/>
        <v>309.84753288095828</v>
      </c>
      <c r="Y52" s="267">
        <f t="shared" si="7"/>
        <v>1.1000000000000001</v>
      </c>
      <c r="Z52" s="246"/>
      <c r="AA52" s="249"/>
      <c r="AC52" s="28"/>
      <c r="AD52" s="27"/>
      <c r="AE52" s="250"/>
      <c r="AF52" s="86"/>
      <c r="AG52" s="212"/>
      <c r="AH52" s="212"/>
      <c r="AI52" s="212"/>
      <c r="AJ52" s="86"/>
      <c r="BB52" s="262"/>
    </row>
    <row r="53" spans="1:54" ht="15.6">
      <c r="A53" s="246"/>
      <c r="B53" s="333"/>
      <c r="C53" s="299">
        <f t="shared" si="5"/>
        <v>6</v>
      </c>
      <c r="D53" s="299" t="s">
        <v>32</v>
      </c>
      <c r="E53" s="266"/>
      <c r="F53" s="86">
        <f>+IF(G53=0,"",'Ark1'!Q1774)</f>
        <v>6</v>
      </c>
      <c r="G53" s="366">
        <f>+'Ark1'!R1774</f>
        <v>6</v>
      </c>
      <c r="H53" s="28">
        <f>+IF(G53=0,"",'Ark1'!AE1774)</f>
        <v>5.7692307692307692</v>
      </c>
      <c r="I53" s="267"/>
      <c r="J53" s="28">
        <f>+IF(G53=0,"",'Ark1'!AF1774)</f>
        <v>7.4634211040683587</v>
      </c>
      <c r="K53" s="27">
        <f>+IF(G53=0,"",'Ark1'!T1774)</f>
        <v>9</v>
      </c>
      <c r="L53" s="298">
        <f>+IF(G53=0,"",'Ark1'!U1774)</f>
        <v>356.38333333333344</v>
      </c>
      <c r="M53" s="267"/>
      <c r="N53" s="33">
        <f>+IF(G53=0,"",'Ark1'!V1774)</f>
        <v>100</v>
      </c>
      <c r="O53" s="33">
        <f>+IF(G53=0,"",'Ark1'!W1774)</f>
        <v>83.333333333333314</v>
      </c>
      <c r="P53" s="33">
        <f>+IF(G53=0,"",'Ark1'!X1774)</f>
        <v>66.666666666666686</v>
      </c>
      <c r="Q53" s="33">
        <f>+IF(G53=0,"",'Ark1'!AG1774)</f>
        <v>1014.6666666666664</v>
      </c>
      <c r="R53" s="33">
        <f>+IF(G53=0,"",'Ark1'!AH1774)</f>
        <v>0</v>
      </c>
      <c r="S53" s="382">
        <f>+IF(G53=0,"",'Ark1'!AR1774)</f>
        <v>209.33333333333337</v>
      </c>
      <c r="T53" s="114">
        <f>+IF(G53=0,"",'Ark1'!AS1774)</f>
        <v>38.889687688265042</v>
      </c>
      <c r="U53" s="33">
        <f>+IF(G53=0,"",'Ark1'!Y1774)</f>
        <v>25.989191129304704</v>
      </c>
      <c r="V53" s="27">
        <f>+IF(G53=0,"",'Ark1'!AA1774)</f>
        <v>1.6329931618554523</v>
      </c>
      <c r="W53" s="33">
        <f>+IF(G53=0,"",'Ark1'!AC1774)</f>
        <v>-31.181149599419097</v>
      </c>
      <c r="X53" s="298">
        <f t="shared" si="6"/>
        <v>351.23193166885693</v>
      </c>
      <c r="Y53" s="28">
        <f t="shared" si="7"/>
        <v>1</v>
      </c>
      <c r="Z53" s="246"/>
      <c r="AA53" s="249"/>
      <c r="AC53" s="28"/>
      <c r="AD53" s="27"/>
      <c r="AE53" s="250"/>
      <c r="AF53" s="86"/>
      <c r="AJ53" s="86"/>
    </row>
    <row r="54" spans="1:54" ht="15.6">
      <c r="A54" s="246"/>
      <c r="B54" s="333"/>
      <c r="C54" s="299">
        <f t="shared" si="5"/>
        <v>7</v>
      </c>
      <c r="D54" s="299" t="s">
        <v>33</v>
      </c>
      <c r="E54" s="266"/>
      <c r="F54" s="266">
        <f>+IF(G54=0,"",'Ark1'!Q1809)</f>
        <v>1</v>
      </c>
      <c r="G54" s="366">
        <f>+'Ark1'!R1809</f>
        <v>1</v>
      </c>
      <c r="H54" s="267">
        <f>+IF(G54=0,"",'Ark1'!AE1809)</f>
        <v>0.96153846153846112</v>
      </c>
      <c r="I54" s="267"/>
      <c r="J54" s="267">
        <f>+IF(G54=0,"",'Ark1'!AF1809)</f>
        <v>1.6512858459218724</v>
      </c>
      <c r="K54" s="268">
        <f>+IF(G54=0,"",'Ark1'!T1809)</f>
        <v>11</v>
      </c>
      <c r="L54" s="298">
        <f>+IF(G54=0,"",'Ark1'!U1809)</f>
        <v>473.1</v>
      </c>
      <c r="M54" s="267"/>
      <c r="N54" s="269">
        <f>+IF(G54=0,"",'Ark1'!V1809)</f>
        <v>100</v>
      </c>
      <c r="O54" s="269">
        <f>+IF(G54=0,"",'Ark1'!W1809)</f>
        <v>100</v>
      </c>
      <c r="P54" s="269">
        <f>+IF(G54=0,"",'Ark1'!X1809)</f>
        <v>100</v>
      </c>
      <c r="Q54" s="269">
        <f>+IF(G54=0,"",'Ark1'!AG1809)</f>
        <v>1186</v>
      </c>
      <c r="R54" s="269">
        <f>+IF(G54=0,"",'Ark1'!AH1809)</f>
        <v>0</v>
      </c>
      <c r="S54" s="382">
        <f>+IF(G54=0,"",'Ark1'!AR1809)</f>
        <v>221</v>
      </c>
      <c r="T54" s="114">
        <f>+IF(G54=0,"",'Ark1'!AS1809)</f>
        <v>43.821205405554146</v>
      </c>
      <c r="U54" s="269">
        <f>+IF(G54=0,"",'Ark1'!Y1809)</f>
        <v>0</v>
      </c>
      <c r="V54" s="268">
        <f>+IF(G54=0,"",'Ark1'!AA1809)</f>
        <v>0</v>
      </c>
      <c r="W54" s="269">
        <f>+IF(G54=0,"",'Ark1'!AC1809)</f>
        <v>0</v>
      </c>
      <c r="X54" s="298">
        <f t="shared" si="6"/>
        <v>398.90387858347384</v>
      </c>
      <c r="Y54" s="267">
        <f t="shared" si="7"/>
        <v>1</v>
      </c>
      <c r="Z54" s="246"/>
      <c r="AA54" s="249"/>
      <c r="AC54" s="28"/>
      <c r="AD54" s="27"/>
      <c r="AE54" s="250"/>
      <c r="AF54" s="86"/>
      <c r="AJ54" s="86"/>
    </row>
    <row r="55" spans="1:54" ht="15.6">
      <c r="A55" s="246"/>
      <c r="B55" s="333"/>
      <c r="C55" s="299">
        <f t="shared" si="5"/>
        <v>8</v>
      </c>
      <c r="D55" s="299" t="s">
        <v>34</v>
      </c>
      <c r="E55" s="266"/>
      <c r="F55" s="86" t="str">
        <f>+IF(G55=0,"",'Ark1'!Q1844)</f>
        <v/>
      </c>
      <c r="G55" s="366">
        <f>+'Ark1'!R1844</f>
        <v>0</v>
      </c>
      <c r="H55" s="28" t="str">
        <f>+IF(G55=0,"",'Ark1'!AE1844)</f>
        <v/>
      </c>
      <c r="I55" s="267"/>
      <c r="J55" s="28" t="str">
        <f>+IF(G55=0,"",'Ark1'!AF1844)</f>
        <v/>
      </c>
      <c r="K55" s="27" t="str">
        <f>+IF(G55=0,"",'Ark1'!T1844)</f>
        <v/>
      </c>
      <c r="L55" s="298" t="str">
        <f>+IF(G55=0,"",'Ark1'!U1844)</f>
        <v/>
      </c>
      <c r="M55" s="267"/>
      <c r="N55" s="33" t="str">
        <f>+IF(G55=0,"",'Ark1'!V1844)</f>
        <v/>
      </c>
      <c r="O55" s="33" t="str">
        <f>+IF(G55=0,"",'Ark1'!W1844)</f>
        <v/>
      </c>
      <c r="P55" s="33" t="str">
        <f>+IF(G55=0,"",'Ark1'!X1844)</f>
        <v/>
      </c>
      <c r="Q55" s="33" t="str">
        <f>+IF(G55=0,"",'Ark1'!AG1844)</f>
        <v/>
      </c>
      <c r="R55" s="33" t="str">
        <f>+IF(G55=0,"",'Ark1'!AH1844)</f>
        <v/>
      </c>
      <c r="S55" s="382" t="str">
        <f>+IF(G55=0,"",'Ark1'!AR1889)</f>
        <v/>
      </c>
      <c r="T55" s="114" t="str">
        <f>+IF(G55=0,"",'Ark1'!AS1889)</f>
        <v/>
      </c>
      <c r="U55" s="33" t="str">
        <f>+IF(G55=0,"",'Ark1'!Y1844)</f>
        <v/>
      </c>
      <c r="V55" s="27" t="str">
        <f>+IF(G55=0,"",'Ark1'!AA1844)</f>
        <v/>
      </c>
      <c r="W55" s="33" t="str">
        <f>+IF(G55=0,"",'Ark1'!AC1844)</f>
        <v/>
      </c>
      <c r="X55" s="298" t="str">
        <f t="shared" si="6"/>
        <v/>
      </c>
      <c r="Y55" s="28" t="str">
        <f t="shared" si="7"/>
        <v/>
      </c>
      <c r="Z55" s="246"/>
      <c r="AA55" s="249"/>
      <c r="AC55" s="28"/>
      <c r="AD55" s="27"/>
      <c r="AE55" s="250"/>
      <c r="AF55" s="86"/>
      <c r="AJ55" s="86"/>
    </row>
    <row r="56" spans="1:54" ht="15.6">
      <c r="A56" s="246"/>
      <c r="B56" s="333"/>
      <c r="C56" s="299">
        <f t="shared" si="5"/>
        <v>9</v>
      </c>
      <c r="D56" s="299" t="s">
        <v>35</v>
      </c>
      <c r="E56" s="266"/>
      <c r="F56" s="266" t="str">
        <f>+IF(G56=0,"",'Ark1'!Q1879)</f>
        <v/>
      </c>
      <c r="G56" s="366">
        <f>+'Ark1'!R1879</f>
        <v>0</v>
      </c>
      <c r="H56" s="267" t="str">
        <f>+IF(G56=0,"",'Ark1'!AE1879)</f>
        <v/>
      </c>
      <c r="I56" s="267"/>
      <c r="J56" s="267" t="str">
        <f>+IF(G56=0,"",'Ark1'!AF1879)</f>
        <v/>
      </c>
      <c r="K56" s="268" t="str">
        <f>+IF(G56=0,"",'Ark1'!T1879)</f>
        <v/>
      </c>
      <c r="L56" s="298" t="str">
        <f>+IF(G56=0,"",'Ark1'!U1879)</f>
        <v/>
      </c>
      <c r="M56" s="267"/>
      <c r="N56" s="269" t="str">
        <f>+IF(G56=0,"",'Ark1'!V1879)</f>
        <v/>
      </c>
      <c r="O56" s="269" t="str">
        <f>+IF(G56=0,"",'Ark1'!W1879)</f>
        <v/>
      </c>
      <c r="P56" s="269" t="str">
        <f>+IF(G56=0,"",'Ark1'!X1879)</f>
        <v/>
      </c>
      <c r="Q56" s="269" t="str">
        <f>+IF(G56=0,"",'Ark1'!AG1879)</f>
        <v/>
      </c>
      <c r="R56" s="269" t="str">
        <f>+IF(G56=0,"",'Ark1'!AH1879)</f>
        <v/>
      </c>
      <c r="S56" s="382" t="str">
        <f>+IF(G56=0,"",'Ark1'!AR1924)</f>
        <v/>
      </c>
      <c r="T56" s="114" t="str">
        <f>+IF(G56=0,"",'Ark1'!AS1924)</f>
        <v/>
      </c>
      <c r="U56" s="269" t="str">
        <f>+IF(G56=0,"",'Ark1'!Y1879)</f>
        <v/>
      </c>
      <c r="V56" s="268" t="str">
        <f>+IF(G56=0,"",'Ark1'!AA1879)</f>
        <v/>
      </c>
      <c r="W56" s="269" t="str">
        <f>+IF(G56=0,"",'Ark1'!AC1879)</f>
        <v/>
      </c>
      <c r="X56" s="298" t="str">
        <f t="shared" si="6"/>
        <v/>
      </c>
      <c r="Y56" s="267" t="str">
        <f t="shared" si="7"/>
        <v/>
      </c>
      <c r="Z56" s="246"/>
      <c r="AA56" s="249"/>
      <c r="AC56" s="28"/>
      <c r="AD56" s="27"/>
      <c r="AE56" s="250"/>
      <c r="AF56" s="86"/>
      <c r="AJ56" s="86"/>
    </row>
    <row r="57" spans="1:54" ht="15.6">
      <c r="A57" s="246"/>
      <c r="B57" s="333"/>
      <c r="C57" s="299">
        <f t="shared" si="5"/>
        <v>10</v>
      </c>
      <c r="D57" s="299" t="s">
        <v>36</v>
      </c>
      <c r="E57" s="266"/>
      <c r="F57" s="86" t="str">
        <f>+IF(G57=0,"",'Ark1'!Q1914)</f>
        <v/>
      </c>
      <c r="G57" s="366">
        <f>+'Ark1'!R1914</f>
        <v>0</v>
      </c>
      <c r="H57" s="28" t="str">
        <f>+IF(G57=0,"",'Ark1'!AE1914)</f>
        <v/>
      </c>
      <c r="I57" s="267"/>
      <c r="J57" s="28" t="str">
        <f>+IF(G57=0,"",'Ark1'!AF1914)</f>
        <v/>
      </c>
      <c r="K57" s="27" t="str">
        <f>+IF(G57=0,"",'Ark1'!T1914)</f>
        <v/>
      </c>
      <c r="L57" s="298" t="str">
        <f>+IF(G57=0,"",'Ark1'!U1914)</f>
        <v/>
      </c>
      <c r="M57" s="267"/>
      <c r="N57" s="33" t="str">
        <f>+IF(G57=0,"",'Ark1'!V1914)</f>
        <v/>
      </c>
      <c r="O57" s="33" t="str">
        <f>+IF(G57=0,"",'Ark1'!W1914)</f>
        <v/>
      </c>
      <c r="P57" s="33" t="str">
        <f>+IF(G57=0,"",'Ark1'!X1914)</f>
        <v/>
      </c>
      <c r="Q57" s="33" t="str">
        <f>+IF(G57=0,"",'Ark1'!AG1914)</f>
        <v/>
      </c>
      <c r="R57" s="33" t="str">
        <f>+IF(G57=0,"",'Ark1'!AH1914)</f>
        <v/>
      </c>
      <c r="S57" s="382" t="str">
        <f>+IF(G57=0,"",'Ark1'!AR1959)</f>
        <v/>
      </c>
      <c r="T57" s="114" t="str">
        <f>+IF(G57=0,"",'Ark1'!AS1959)</f>
        <v/>
      </c>
      <c r="U57" s="33" t="str">
        <f>+IF(G57=0,"",'Ark1'!Y1914)</f>
        <v/>
      </c>
      <c r="V57" s="27" t="str">
        <f>+IF(G57=0,"",'Ark1'!AA1914)</f>
        <v/>
      </c>
      <c r="W57" s="33" t="str">
        <f>+IF(G57=0,"",'Ark1'!AC1914)</f>
        <v/>
      </c>
      <c r="X57" s="298" t="str">
        <f t="shared" si="6"/>
        <v/>
      </c>
      <c r="Y57" s="28" t="str">
        <f t="shared" si="7"/>
        <v/>
      </c>
      <c r="Z57" s="246"/>
      <c r="AA57" s="249"/>
      <c r="AC57" s="28"/>
      <c r="AD57" s="27"/>
      <c r="AE57" s="250"/>
      <c r="AF57" s="86"/>
      <c r="AJ57" s="86"/>
    </row>
    <row r="58" spans="1:54" ht="15.6">
      <c r="A58" s="246"/>
      <c r="B58" s="333"/>
      <c r="C58" s="299">
        <f t="shared" si="5"/>
        <v>11</v>
      </c>
      <c r="D58" s="299" t="s">
        <v>37</v>
      </c>
      <c r="E58" s="266"/>
      <c r="F58" s="266" t="str">
        <f>+IF(G58=0,"",'Ark1'!Q1949)</f>
        <v/>
      </c>
      <c r="G58" s="366">
        <f>+'Ark1'!R1949</f>
        <v>0</v>
      </c>
      <c r="H58" s="267" t="str">
        <f>+IF(G58=0,"",'Ark1'!AE1949)</f>
        <v/>
      </c>
      <c r="I58" s="267"/>
      <c r="J58" s="267" t="str">
        <f>+IF(G58=0,"",'Ark1'!AF1949)</f>
        <v/>
      </c>
      <c r="K58" s="268" t="str">
        <f>+IF(G58=0,"",'Ark1'!T1949)</f>
        <v/>
      </c>
      <c r="L58" s="298" t="str">
        <f>+IF(G58=0,"",'Ark1'!U1949)</f>
        <v/>
      </c>
      <c r="M58" s="267"/>
      <c r="N58" s="269" t="str">
        <f>+IF(G58=0,"",'Ark1'!V1949)</f>
        <v/>
      </c>
      <c r="O58" s="269" t="str">
        <f>+IF(G58=0,"",'Ark1'!W1949)</f>
        <v/>
      </c>
      <c r="P58" s="269" t="str">
        <f>+IF(G58=0,"",'Ark1'!X1949)</f>
        <v/>
      </c>
      <c r="Q58" s="269" t="str">
        <f>+IF(G58=0,"",'Ark1'!AG1949)</f>
        <v/>
      </c>
      <c r="R58" s="269" t="str">
        <f>+IF(G58=0,"",'Ark1'!AH1949)</f>
        <v/>
      </c>
      <c r="S58" s="382" t="str">
        <f>+IF(G58=0,"",'Ark1'!AR1654)</f>
        <v/>
      </c>
      <c r="T58" s="114" t="str">
        <f>+IF(G58=0,"",'Ark1'!AS1654)</f>
        <v/>
      </c>
      <c r="U58" s="269" t="str">
        <f>+IF(G58=0,"",'Ark1'!Y1949)</f>
        <v/>
      </c>
      <c r="V58" s="268" t="str">
        <f>+IF(G58=0,"",'Ark1'!AA1949)</f>
        <v/>
      </c>
      <c r="W58" s="269" t="str">
        <f>+IF(G58=0,"",'Ark1'!AC1949)</f>
        <v/>
      </c>
      <c r="X58" s="298" t="str">
        <f t="shared" si="6"/>
        <v/>
      </c>
      <c r="Y58" s="267" t="str">
        <f t="shared" si="7"/>
        <v/>
      </c>
      <c r="Z58" s="246"/>
      <c r="AA58" s="249"/>
      <c r="AC58" s="28"/>
      <c r="AD58" s="27"/>
      <c r="AE58" s="250"/>
      <c r="AF58" s="86"/>
      <c r="AJ58" s="86"/>
    </row>
    <row r="59" spans="1:54" ht="15.6">
      <c r="A59" s="246"/>
      <c r="B59" s="333"/>
      <c r="C59" s="299">
        <f t="shared" si="5"/>
        <v>12</v>
      </c>
      <c r="D59" s="299" t="s">
        <v>38</v>
      </c>
      <c r="E59" s="266"/>
      <c r="F59" s="86" t="str">
        <f>+IF(G59=0,"",'Ark1'!Q1984)</f>
        <v/>
      </c>
      <c r="G59" s="366">
        <f>+'Ark1'!R1984</f>
        <v>0</v>
      </c>
      <c r="H59" s="28" t="str">
        <f>+IF(G59=0,"",'Ark1'!AE1984)</f>
        <v/>
      </c>
      <c r="I59" s="267"/>
      <c r="J59" s="28" t="str">
        <f>+IF(G59=0,"",'Ark1'!AF1984)</f>
        <v/>
      </c>
      <c r="K59" s="27" t="str">
        <f>+IF(G59=0,"",'Ark1'!T1984)</f>
        <v/>
      </c>
      <c r="L59" s="298" t="str">
        <f>+IF(G59=0,"",'Ark1'!U1984)</f>
        <v/>
      </c>
      <c r="M59" s="267"/>
      <c r="N59" s="33" t="str">
        <f>+IF(G59=0,"",'Ark1'!V1984)</f>
        <v/>
      </c>
      <c r="O59" s="33" t="str">
        <f>+IF(G59=0,"",'Ark1'!W1984)</f>
        <v/>
      </c>
      <c r="P59" s="33" t="str">
        <f>+IF(G59=0,"",'Ark1'!X1984)</f>
        <v/>
      </c>
      <c r="Q59" s="33" t="str">
        <f>+IF(G59=0,"",'Ark1'!AG1984)</f>
        <v/>
      </c>
      <c r="R59" s="33" t="str">
        <f>+IF(G59=0,"",'Ark1'!AH1984)</f>
        <v/>
      </c>
      <c r="S59" s="382" t="str">
        <f>+IF(G59=0,"",'Ark1'!AR1655)</f>
        <v/>
      </c>
      <c r="T59" s="114" t="str">
        <f>+IF(G59=0,"",'Ark1'!AS1655)</f>
        <v/>
      </c>
      <c r="U59" s="33" t="str">
        <f>+IF(G59=0,"",'Ark1'!Y1984)</f>
        <v/>
      </c>
      <c r="V59" s="27" t="str">
        <f>+IF(G59=0,"",'Ark1'!AA1984)</f>
        <v/>
      </c>
      <c r="W59" s="33" t="str">
        <f>+IF(G59=0,"",'Ark1'!AC1984)</f>
        <v/>
      </c>
      <c r="X59" s="298" t="str">
        <f t="shared" si="6"/>
        <v/>
      </c>
      <c r="Y59" s="28" t="str">
        <f t="shared" si="7"/>
        <v/>
      </c>
      <c r="Z59" s="246"/>
      <c r="AA59" s="249"/>
      <c r="AC59" s="28"/>
      <c r="AD59" s="27"/>
      <c r="AE59" s="250"/>
      <c r="AF59" s="86"/>
      <c r="AJ59" s="86"/>
    </row>
    <row r="60" spans="1:54" ht="15.6">
      <c r="A60" s="246"/>
      <c r="B60" s="333"/>
      <c r="C60" s="299">
        <f t="shared" si="5"/>
        <v>13</v>
      </c>
      <c r="D60" s="299" t="s">
        <v>39</v>
      </c>
      <c r="E60" s="266"/>
      <c r="F60" s="266" t="str">
        <f>+IF(G60=0,"",'Ark1'!Q2019)</f>
        <v/>
      </c>
      <c r="G60" s="366">
        <f>+'Ark1'!R2019</f>
        <v>0</v>
      </c>
      <c r="H60" s="267" t="str">
        <f>+IF(G60=0,"",'Ark1'!AE2019)</f>
        <v/>
      </c>
      <c r="I60" s="267"/>
      <c r="J60" s="267" t="str">
        <f>+IF(G60=0,"",'Ark1'!AF2019)</f>
        <v/>
      </c>
      <c r="K60" s="268" t="str">
        <f>+IF(G60=0,"",'Ark1'!T2019)</f>
        <v/>
      </c>
      <c r="L60" s="298" t="str">
        <f>+IF(G60=0,"",'Ark1'!U2019)</f>
        <v/>
      </c>
      <c r="M60" s="267"/>
      <c r="N60" s="269" t="str">
        <f>+IF(G60=0,"",'Ark1'!V2019)</f>
        <v/>
      </c>
      <c r="O60" s="269" t="str">
        <f>+IF(G60=0,"",'Ark1'!W2019)</f>
        <v/>
      </c>
      <c r="P60" s="269" t="str">
        <f>+IF(G60=0,"",'Ark1'!X2019)</f>
        <v/>
      </c>
      <c r="Q60" s="269" t="str">
        <f>+IF(G60=0,"",'Ark1'!AG2019)</f>
        <v/>
      </c>
      <c r="R60" s="269" t="str">
        <f>+IF(G60=0,"",'Ark1'!AH2019)</f>
        <v/>
      </c>
      <c r="S60" s="382" t="str">
        <f>+IF(G60=0,"",'Ark1'!AR1656)</f>
        <v/>
      </c>
      <c r="T60" s="114" t="str">
        <f>+IF(G60=0,"",'Ark1'!AS1656)</f>
        <v/>
      </c>
      <c r="U60" s="269" t="str">
        <f>+IF(G60=0,"",'Ark1'!Y2019)</f>
        <v/>
      </c>
      <c r="V60" s="268" t="str">
        <f>+IF(G60=0,"",'Ark1'!AA2019)</f>
        <v/>
      </c>
      <c r="W60" s="269" t="str">
        <f>+IF(G60=0,"",'Ark1'!AC2019)</f>
        <v/>
      </c>
      <c r="X60" s="298" t="str">
        <f t="shared" si="6"/>
        <v/>
      </c>
      <c r="Y60" s="267" t="str">
        <f t="shared" si="7"/>
        <v/>
      </c>
      <c r="Z60" s="246"/>
      <c r="AA60" s="249"/>
      <c r="AC60" s="28"/>
      <c r="AD60" s="27"/>
      <c r="AE60" s="250"/>
      <c r="AF60" s="86"/>
      <c r="AJ60" s="86"/>
    </row>
    <row r="61" spans="1:54" ht="15.6">
      <c r="A61" s="246"/>
      <c r="B61" s="333"/>
      <c r="C61" s="299">
        <f t="shared" si="5"/>
        <v>14</v>
      </c>
      <c r="D61" s="299" t="s">
        <v>401</v>
      </c>
      <c r="E61" s="266"/>
      <c r="F61" s="86" t="str">
        <f>+IF(G61=0,"",'Ark1'!Q2054)</f>
        <v/>
      </c>
      <c r="G61" s="366">
        <f>+'Ark1'!R2054</f>
        <v>0</v>
      </c>
      <c r="H61" s="28" t="str">
        <f>+IF(G61=0,"",'Ark1'!AE2054)</f>
        <v/>
      </c>
      <c r="I61" s="267"/>
      <c r="J61" s="28" t="str">
        <f>+IF(G61=0,"",'Ark1'!AF2054)</f>
        <v/>
      </c>
      <c r="K61" s="27" t="str">
        <f>+IF(G61=0,"",'Ark1'!T2054)</f>
        <v/>
      </c>
      <c r="L61" s="298" t="str">
        <f>+IF(G61=0,"",'Ark1'!U2054)</f>
        <v/>
      </c>
      <c r="M61" s="267"/>
      <c r="N61" s="33" t="str">
        <f>+IF(G61=0,"",'Ark1'!V2054)</f>
        <v/>
      </c>
      <c r="O61" s="33" t="str">
        <f>+IF(G61=0,"",'Ark1'!W2054)</f>
        <v/>
      </c>
      <c r="P61" s="33" t="str">
        <f>+IF(G61=0,"",'Ark1'!X2054)</f>
        <v/>
      </c>
      <c r="Q61" s="33" t="str">
        <f>+IF(G61=0,"",'Ark1'!AG2054)</f>
        <v/>
      </c>
      <c r="R61" s="33" t="str">
        <f>+IF(G61=0,"",'Ark1'!AH2054)</f>
        <v/>
      </c>
      <c r="S61" s="382" t="str">
        <f>+IF(G61=0,"",'Ark1'!AR1657)</f>
        <v/>
      </c>
      <c r="T61" s="114" t="str">
        <f>+IF(G61=0,"",'Ark1'!AS1657)</f>
        <v/>
      </c>
      <c r="U61" s="33" t="str">
        <f>+IF(G61=0,"",'Ark1'!Y2054)</f>
        <v/>
      </c>
      <c r="V61" s="27" t="str">
        <f>+IF(G61=0,"",'Ark1'!AA2054)</f>
        <v/>
      </c>
      <c r="W61" s="33" t="str">
        <f>+IF(G61=0,"",'Ark1'!AC2054)</f>
        <v/>
      </c>
      <c r="X61" s="298" t="str">
        <f t="shared" si="6"/>
        <v/>
      </c>
      <c r="Y61" s="28" t="str">
        <f t="shared" si="7"/>
        <v/>
      </c>
      <c r="Z61" s="246"/>
      <c r="AA61" s="249"/>
      <c r="AC61" s="28"/>
      <c r="AD61" s="27"/>
      <c r="AE61" s="250"/>
      <c r="AF61" s="86"/>
      <c r="AJ61" s="86"/>
    </row>
    <row r="62" spans="1:54" ht="15.6">
      <c r="A62" s="246"/>
      <c r="B62" s="333"/>
      <c r="C62" s="299">
        <f t="shared" si="5"/>
        <v>15</v>
      </c>
      <c r="D62" s="299" t="s">
        <v>40</v>
      </c>
      <c r="E62" s="266"/>
      <c r="F62" s="266" t="str">
        <f>+IF(G62=0,"",'Ark1'!Q2089)</f>
        <v/>
      </c>
      <c r="G62" s="366">
        <f>+'Ark1'!R2089</f>
        <v>0</v>
      </c>
      <c r="H62" s="267" t="str">
        <f>+IF(G62=0,"",'Ark1'!AE2089)</f>
        <v/>
      </c>
      <c r="I62" s="267"/>
      <c r="J62" s="267" t="str">
        <f>+IF(G62=0,"",'Ark1'!AF2089)</f>
        <v/>
      </c>
      <c r="K62" s="268" t="str">
        <f>+IF(G62=0,"",'Ark1'!T2089)</f>
        <v/>
      </c>
      <c r="L62" s="385" t="str">
        <f>+IF(G62=0,"",'Ark1'!U2089)</f>
        <v/>
      </c>
      <c r="M62" s="267"/>
      <c r="N62" s="269" t="str">
        <f>+IF(G62=0,"",'Ark1'!V2089)</f>
        <v/>
      </c>
      <c r="O62" s="269" t="str">
        <f>+IF(G62=0,"",'Ark1'!W2089)</f>
        <v/>
      </c>
      <c r="P62" s="269" t="str">
        <f>+IF(G62=0,"",'Ark1'!X2089)</f>
        <v/>
      </c>
      <c r="Q62" s="269" t="str">
        <f>+IF(G62=0,"",'Ark1'!AG2089)</f>
        <v/>
      </c>
      <c r="R62" s="269" t="str">
        <f>+IF(G62=0,"",'Ark1'!AH2089)</f>
        <v/>
      </c>
      <c r="S62" s="382" t="str">
        <f>+IF(G62=0,"",'Ark1'!AR1658)</f>
        <v/>
      </c>
      <c r="T62" s="114" t="str">
        <f>+IF(G62=0,"",'Ark1'!AS1658)</f>
        <v/>
      </c>
      <c r="U62" s="269" t="str">
        <f>+IF(G62=0,"",'Ark1'!Y2089)</f>
        <v/>
      </c>
      <c r="V62" s="268" t="str">
        <f>+IF(G62=0,"",'Ark1'!AA2089)</f>
        <v/>
      </c>
      <c r="W62" s="269" t="str">
        <f>+IF(G62=0,"",'Ark1'!AC2089)</f>
        <v/>
      </c>
      <c r="X62" s="298" t="str">
        <f t="shared" si="6"/>
        <v/>
      </c>
      <c r="Y62" s="267" t="str">
        <f t="shared" si="7"/>
        <v/>
      </c>
      <c r="Z62" s="246"/>
      <c r="AA62" s="249"/>
      <c r="AC62" s="28"/>
      <c r="AD62" s="27"/>
      <c r="AE62" s="250"/>
      <c r="AF62" s="86"/>
      <c r="AJ62" s="86"/>
    </row>
    <row r="63" spans="1:54" ht="19.8">
      <c r="A63" s="246"/>
      <c r="B63" s="246"/>
      <c r="C63" s="264"/>
      <c r="D63" s="246"/>
      <c r="E63" s="246"/>
      <c r="F63" s="246"/>
      <c r="G63" s="246"/>
      <c r="H63" s="247"/>
      <c r="I63" s="246"/>
      <c r="J63" s="247"/>
      <c r="K63" s="246"/>
      <c r="L63" s="246"/>
      <c r="M63" s="246"/>
      <c r="N63" s="248"/>
      <c r="O63" s="248"/>
      <c r="P63" s="248"/>
      <c r="Q63" s="246"/>
      <c r="R63" s="248"/>
      <c r="S63" s="248"/>
      <c r="T63" s="248"/>
      <c r="U63" s="248"/>
      <c r="V63" s="246"/>
      <c r="W63" s="248"/>
      <c r="X63" s="246"/>
      <c r="Y63" s="247"/>
      <c r="Z63" s="246"/>
      <c r="AA63" s="249"/>
      <c r="AC63" s="28"/>
      <c r="AD63" s="27"/>
      <c r="AE63" s="250"/>
      <c r="AF63" s="86"/>
      <c r="AJ63" s="86"/>
      <c r="BB63" s="262"/>
    </row>
    <row r="64" spans="1:54" ht="22.8">
      <c r="A64" s="419" t="s">
        <v>738</v>
      </c>
      <c r="B64" s="246"/>
      <c r="C64" s="264"/>
      <c r="D64" s="349"/>
      <c r="E64" s="246"/>
      <c r="F64" s="264" t="s">
        <v>648</v>
      </c>
      <c r="G64" s="279">
        <f>SUM(G66:G80)</f>
        <v>25</v>
      </c>
      <c r="H64" s="247"/>
      <c r="I64" s="246"/>
      <c r="J64" s="247"/>
      <c r="K64" s="246"/>
      <c r="L64" s="348">
        <f>+Raser!M14</f>
        <v>277.32799999999997</v>
      </c>
      <c r="M64" s="246" t="s">
        <v>578</v>
      </c>
      <c r="N64" s="248"/>
      <c r="O64" s="248"/>
      <c r="P64" s="248"/>
      <c r="Q64" s="246"/>
      <c r="R64" s="248"/>
      <c r="S64" s="248"/>
      <c r="T64" s="248"/>
      <c r="U64" s="248"/>
      <c r="V64" s="246"/>
      <c r="W64" s="248"/>
      <c r="X64" s="348">
        <f>+Raser!X14</f>
        <v>263.91077614099197</v>
      </c>
      <c r="Y64" s="247"/>
      <c r="Z64" s="246"/>
      <c r="AA64" s="249"/>
      <c r="AC64" s="28"/>
      <c r="AD64" s="27"/>
      <c r="AE64" s="250"/>
      <c r="AF64" s="86"/>
      <c r="AJ64" s="86"/>
      <c r="BB64" s="262"/>
    </row>
    <row r="65" spans="1:54" ht="14.25" customHeight="1">
      <c r="A65" s="246"/>
      <c r="B65" s="246"/>
      <c r="C65" s="264"/>
      <c r="D65" s="347"/>
      <c r="E65" s="246"/>
      <c r="F65" s="264"/>
      <c r="G65" s="264"/>
      <c r="H65" s="264"/>
      <c r="I65" s="264"/>
      <c r="J65" s="264"/>
      <c r="K65" s="264"/>
      <c r="L65" s="264"/>
      <c r="M65" s="264"/>
      <c r="N65" s="265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47"/>
      <c r="Z65" s="246"/>
      <c r="AA65" s="249"/>
      <c r="AC65" s="28"/>
      <c r="AD65" s="27"/>
      <c r="AE65" s="250"/>
      <c r="AF65" s="86"/>
      <c r="AJ65" s="86"/>
      <c r="BB65" s="262"/>
    </row>
    <row r="66" spans="1:54" ht="15.6">
      <c r="A66" s="246"/>
      <c r="B66" s="299">
        <f>+'Ark1'!C1600</f>
        <v>2024</v>
      </c>
      <c r="C66" s="266">
        <f>+'Ark1'!L1600</f>
        <v>1</v>
      </c>
      <c r="D66" s="266" t="s">
        <v>28</v>
      </c>
      <c r="E66" s="266">
        <f>+'Ark1'!AP1600</f>
        <v>4</v>
      </c>
      <c r="F66" s="266" t="str">
        <f>+IF(G66=0,"",'Ark1'!Q1600)</f>
        <v/>
      </c>
      <c r="G66" s="366">
        <f>+'Ark1'!R1600</f>
        <v>0</v>
      </c>
      <c r="H66" s="267" t="str">
        <f>+IF(G66=0,"",'Ark1'!AE1600)</f>
        <v/>
      </c>
      <c r="I66" s="267"/>
      <c r="J66" s="267" t="str">
        <f>+IF(G66=0,"",'Ark1'!AF1600)</f>
        <v/>
      </c>
      <c r="K66" s="268" t="str">
        <f>+IF(G66=0,"",'Ark1'!T1600)</f>
        <v/>
      </c>
      <c r="L66" s="298" t="str">
        <f>+IF(G66=0,"",'Ark1'!U1600)</f>
        <v/>
      </c>
      <c r="M66" s="267"/>
      <c r="N66" s="269" t="str">
        <f>+IF(G66=0,"",'Ark1'!V1600)</f>
        <v/>
      </c>
      <c r="O66" s="269" t="str">
        <f>+IF(G66=0,"",'Ark1'!W1600)</f>
        <v/>
      </c>
      <c r="P66" s="269" t="str">
        <f>+IF(G66=0,"",'Ark1'!X1600)</f>
        <v/>
      </c>
      <c r="Q66" s="269" t="str">
        <f>+IF(G66=0,"",'Ark1'!AG1600)</f>
        <v/>
      </c>
      <c r="R66" s="269" t="str">
        <f>+IF(G66=0,"",'Ark1'!AH1600)</f>
        <v/>
      </c>
      <c r="S66" s="382" t="str">
        <f>+IF(G66=0,"",'Ark1'!AR1600)</f>
        <v/>
      </c>
      <c r="T66" s="114" t="str">
        <f>+IF(G66=0,"",'Ark1'!AS1600)</f>
        <v/>
      </c>
      <c r="U66" s="269" t="str">
        <f>+IF(G66=0,"",'Ark1'!Y1600)</f>
        <v/>
      </c>
      <c r="V66" s="268" t="str">
        <f>+IF(G66=0,"",'Ark1'!AA1600)</f>
        <v/>
      </c>
      <c r="W66" s="269" t="str">
        <f>+IF(G66=0,"",'Ark1'!AC1600)</f>
        <v/>
      </c>
      <c r="X66" s="298" t="str">
        <f t="shared" ref="X66:X80" si="8">IF(G66=0,"",1000*L66/Q66)</f>
        <v/>
      </c>
      <c r="Y66" s="267" t="str">
        <f t="shared" ref="Y66:Y80" si="9">IF(G66=0,"",G66/F66)</f>
        <v/>
      </c>
      <c r="Z66" s="246"/>
      <c r="AA66" s="249"/>
      <c r="AC66" s="28"/>
      <c r="AD66" s="27"/>
      <c r="AE66" s="250"/>
      <c r="AF66" s="86"/>
      <c r="AJ66" s="86"/>
    </row>
    <row r="67" spans="1:54" ht="15.6">
      <c r="A67" s="246"/>
      <c r="B67" s="299"/>
      <c r="C67" s="86">
        <f>+'Ark1'!L1635</f>
        <v>2</v>
      </c>
      <c r="D67" s="86" t="s">
        <v>29</v>
      </c>
      <c r="E67" s="266"/>
      <c r="F67" s="86" t="str">
        <f>+IF(G67=0,"",'Ark1'!Q1635)</f>
        <v/>
      </c>
      <c r="G67" s="366">
        <f>+'Ark1'!R1635</f>
        <v>0</v>
      </c>
      <c r="H67" s="28" t="str">
        <f>+IF(G67=0,"",'Ark1'!AE1635)</f>
        <v/>
      </c>
      <c r="I67" s="267"/>
      <c r="J67" s="28" t="str">
        <f>+IF(G67=0,"",'Ark1'!AF1635)</f>
        <v/>
      </c>
      <c r="K67" s="27" t="str">
        <f>+IF(G67=0,"",'Ark1'!T1635)</f>
        <v/>
      </c>
      <c r="L67" s="298" t="str">
        <f>+IF(G67=0,"",'Ark1'!U1635)</f>
        <v/>
      </c>
      <c r="M67" s="267"/>
      <c r="N67" s="33" t="str">
        <f>+IF(G67=0,"",'Ark1'!V1635)</f>
        <v/>
      </c>
      <c r="O67" s="33" t="str">
        <f>+IF(G67=0,"",'Ark1'!W1635)</f>
        <v/>
      </c>
      <c r="P67" s="33" t="str">
        <f>+IF(G67=0,"",'Ark1'!X1635)</f>
        <v/>
      </c>
      <c r="Q67" s="33" t="str">
        <f>+IF(G67=0,"",'Ark1'!AG1635)</f>
        <v/>
      </c>
      <c r="R67" s="33" t="str">
        <f>+IF(G67=0,"",'Ark1'!AH1635)</f>
        <v/>
      </c>
      <c r="S67" s="382" t="str">
        <f>+IF(G67=0,"",'Ark1'!AR1635)</f>
        <v/>
      </c>
      <c r="T67" s="114" t="str">
        <f>+IF(G67=0,"",'Ark1'!AS1635)</f>
        <v/>
      </c>
      <c r="U67" s="33" t="str">
        <f>+IF(G67=0,"",'Ark1'!Y1635)</f>
        <v/>
      </c>
      <c r="V67" s="27" t="str">
        <f>+IF(G67=0,"",'Ark1'!AA1635)</f>
        <v/>
      </c>
      <c r="W67" s="33" t="str">
        <f>+IF(G67=0,"",'Ark1'!AC1635)</f>
        <v/>
      </c>
      <c r="X67" s="298" t="str">
        <f t="shared" si="8"/>
        <v/>
      </c>
      <c r="Y67" s="28" t="str">
        <f t="shared" si="9"/>
        <v/>
      </c>
      <c r="Z67" s="246"/>
      <c r="AA67" s="249"/>
      <c r="AC67" s="28"/>
      <c r="AD67" s="27"/>
      <c r="AE67" s="250"/>
      <c r="AF67" s="86"/>
      <c r="AJ67" s="86"/>
    </row>
    <row r="68" spans="1:54" ht="15.6">
      <c r="A68" s="246"/>
      <c r="B68" s="299"/>
      <c r="C68" s="266">
        <f>+'Ark1'!L1670</f>
        <v>3</v>
      </c>
      <c r="D68" s="266" t="s">
        <v>30</v>
      </c>
      <c r="E68" s="266"/>
      <c r="F68" s="266">
        <f>+IF(G68=0,"",'Ark1'!Q1670)</f>
        <v>3</v>
      </c>
      <c r="G68" s="366">
        <f>+'Ark1'!R1670</f>
        <v>3</v>
      </c>
      <c r="H68" s="267">
        <f>+IF(G68=0,"",'Ark1'!AE1670)</f>
        <v>12</v>
      </c>
      <c r="I68" s="267"/>
      <c r="J68" s="267">
        <f>+IF(G68=0,"",'Ark1'!AF1670)</f>
        <v>11.749264408930941</v>
      </c>
      <c r="K68" s="268">
        <f>+IF(G68=0,"",'Ark1'!T1670)</f>
        <v>5.3333333333333321</v>
      </c>
      <c r="L68" s="298">
        <f>+IF(G68=0,"",'Ark1'!U1670)</f>
        <v>271.53333333333342</v>
      </c>
      <c r="M68" s="267"/>
      <c r="N68" s="269">
        <f>+IF(G68=0,"",'Ark1'!V1670)</f>
        <v>0</v>
      </c>
      <c r="O68" s="269">
        <f>+IF(G68=0,"",'Ark1'!W1670)</f>
        <v>0</v>
      </c>
      <c r="P68" s="269">
        <f>+IF(G68=0,"",'Ark1'!X1670)</f>
        <v>0</v>
      </c>
      <c r="Q68" s="269">
        <f>+IF(G68=0,"",'Ark1'!AG1670)</f>
        <v>1477</v>
      </c>
      <c r="R68" s="269">
        <f>+IF(G68=0,"",'Ark1'!AH1670)</f>
        <v>0</v>
      </c>
      <c r="S68" s="382">
        <f>+IF(G68=0,"",'Ark1'!AR1670)</f>
        <v>212</v>
      </c>
      <c r="T68" s="114">
        <f>+IF(G68=0,"",'Ark1'!AS1670)</f>
        <v>28.408412597851047</v>
      </c>
      <c r="U68" s="269">
        <f>+IF(G68=0,"",'Ark1'!Y1670)</f>
        <v>32.239347939366581</v>
      </c>
      <c r="V68" s="268">
        <f>+IF(G68=0,"",'Ark1'!AA1670)</f>
        <v>0.94280904158206436</v>
      </c>
      <c r="W68" s="269">
        <f>+IF(G68=0,"",'Ark1'!AC1670)</f>
        <v>47.009807307316002</v>
      </c>
      <c r="X68" s="298">
        <f t="shared" si="8"/>
        <v>183.84111938614313</v>
      </c>
      <c r="Y68" s="267">
        <f t="shared" si="9"/>
        <v>1</v>
      </c>
      <c r="Z68" s="246"/>
      <c r="AA68" s="249"/>
      <c r="AC68" s="28"/>
      <c r="AD68" s="27"/>
      <c r="AE68" s="250"/>
      <c r="AF68" s="86"/>
      <c r="AJ68" s="86"/>
    </row>
    <row r="69" spans="1:54" ht="15.6">
      <c r="A69" s="246"/>
      <c r="B69" s="299"/>
      <c r="C69" s="266">
        <f>+'Ark1'!L1705</f>
        <v>4</v>
      </c>
      <c r="D69" s="266" t="s">
        <v>31</v>
      </c>
      <c r="E69" s="266"/>
      <c r="F69" s="86">
        <f>+IF(G69=0,"",'Ark1'!Q1705)</f>
        <v>9</v>
      </c>
      <c r="G69" s="366">
        <f>+'Ark1'!R1705</f>
        <v>11</v>
      </c>
      <c r="H69" s="28">
        <f>+IF(G69=0,"",'Ark1'!AE1705)</f>
        <v>44</v>
      </c>
      <c r="I69" s="267"/>
      <c r="J69" s="28">
        <f>+IF(G69=0,"",'Ark1'!AF1705)</f>
        <v>40.783476605319329</v>
      </c>
      <c r="K69" s="27">
        <f>+IF(G69=0,"",'Ark1'!T1705)</f>
        <v>6.0909090909090899</v>
      </c>
      <c r="L69" s="298">
        <f>+IF(G69=0,"",'Ark1'!U1705)</f>
        <v>257.05454545454546</v>
      </c>
      <c r="M69" s="267"/>
      <c r="N69" s="33">
        <f>+IF(G69=0,"",'Ark1'!V1705)</f>
        <v>0</v>
      </c>
      <c r="O69" s="33">
        <f>+IF(G69=0,"",'Ark1'!W1705)</f>
        <v>27.272727272727277</v>
      </c>
      <c r="P69" s="33">
        <f>+IF(G69=0,"",'Ark1'!X1705)</f>
        <v>0</v>
      </c>
      <c r="Q69" s="33">
        <f>+IF(G69=0,"",'Ark1'!AG1705)</f>
        <v>1012</v>
      </c>
      <c r="R69" s="33">
        <f>+IF(G69=0,"",'Ark1'!AH1705)</f>
        <v>0</v>
      </c>
      <c r="S69" s="382">
        <f>+IF(G69=0,"",'Ark1'!AR1705)</f>
        <v>202.27272727272728</v>
      </c>
      <c r="T69" s="114">
        <f>+IF(G69=0,"",'Ark1'!AS1705)</f>
        <v>30.869119493208846</v>
      </c>
      <c r="U69" s="33">
        <f>+IF(G69=0,"",'Ark1'!Y1705)</f>
        <v>38.600974166613661</v>
      </c>
      <c r="V69" s="27">
        <f>+IF(G69=0,"",'Ark1'!AA1705)</f>
        <v>1.3111095547141796</v>
      </c>
      <c r="W69" s="33">
        <f>+IF(G69=0,"",'Ark1'!AC1705)</f>
        <v>-25.373039726646901</v>
      </c>
      <c r="X69" s="298">
        <f t="shared" si="8"/>
        <v>254.00646784045995</v>
      </c>
      <c r="Y69" s="28">
        <f t="shared" si="9"/>
        <v>1.2222222222222223</v>
      </c>
      <c r="Z69" s="246"/>
      <c r="AA69" s="249"/>
      <c r="AC69" s="28"/>
      <c r="AD69" s="27"/>
      <c r="AE69" s="250"/>
      <c r="AF69" s="86"/>
      <c r="AJ69" s="86"/>
    </row>
    <row r="70" spans="1:54" ht="15.6">
      <c r="A70" s="246"/>
      <c r="B70" s="299"/>
      <c r="C70" s="266">
        <f>+'Ark1'!L1740</f>
        <v>5</v>
      </c>
      <c r="D70" s="266" t="s">
        <v>400</v>
      </c>
      <c r="E70" s="266"/>
      <c r="F70" s="266">
        <f>+IF(G70=0,"",'Ark1'!Q1740)</f>
        <v>8</v>
      </c>
      <c r="G70" s="366">
        <f>+'Ark1'!R1740</f>
        <v>8</v>
      </c>
      <c r="H70" s="267">
        <f>+'Ark1'!AE1740</f>
        <v>32</v>
      </c>
      <c r="I70" s="267"/>
      <c r="J70" s="267">
        <f>+IF(G70=0,"",'Ark1'!AF1740)</f>
        <v>33.729014019500362</v>
      </c>
      <c r="K70" s="268">
        <f>+IF(G70=0,"",'Ark1'!T1740)</f>
        <v>7.125</v>
      </c>
      <c r="L70" s="298">
        <f>+IF(G70=0,"",'Ark1'!U1740)</f>
        <v>292.3125</v>
      </c>
      <c r="M70" s="267"/>
      <c r="N70" s="269">
        <f>+IF(G70=0,"",'Ark1'!V1740)</f>
        <v>0</v>
      </c>
      <c r="O70" s="269">
        <f>+IF(G70=0,"",'Ark1'!W1740)</f>
        <v>50</v>
      </c>
      <c r="P70" s="269">
        <f>+IF(G70=0,"",'Ark1'!X1740)</f>
        <v>0</v>
      </c>
      <c r="Q70" s="269">
        <f>+IF(G70=0,"",'Ark1'!AG1740)</f>
        <v>966.625</v>
      </c>
      <c r="R70" s="269">
        <f>+IF(G70=0,"",'Ark1'!AH1740)</f>
        <v>0</v>
      </c>
      <c r="S70" s="382">
        <f>+IF(G70=0,"",'Ark1'!AR1740)</f>
        <v>201.875</v>
      </c>
      <c r="T70" s="114">
        <f>+IF(G70=0,"",'Ark1'!AS1740)</f>
        <v>35.361585739509323</v>
      </c>
      <c r="U70" s="269">
        <f>+IF(G70=0,"",'Ark1'!Y1740)</f>
        <v>38.922982847541569</v>
      </c>
      <c r="V70" s="268">
        <f>+IF(G70=0,"",'Ark1'!AA1740)</f>
        <v>1.4523687548277817</v>
      </c>
      <c r="W70" s="269">
        <f>+IF(G70=0,"",'Ark1'!AC1740)</f>
        <v>1.6335201453929824</v>
      </c>
      <c r="X70" s="298">
        <f t="shared" si="8"/>
        <v>302.40527608948662</v>
      </c>
      <c r="Y70" s="267">
        <f t="shared" si="9"/>
        <v>1</v>
      </c>
      <c r="Z70" s="246"/>
      <c r="AA70" s="249"/>
      <c r="AC70" s="28"/>
      <c r="AD70" s="27"/>
      <c r="AE70" s="250"/>
      <c r="AF70" s="86"/>
      <c r="AJ70" s="86"/>
    </row>
    <row r="71" spans="1:54" ht="15.6">
      <c r="A71" s="246"/>
      <c r="B71" s="299"/>
      <c r="C71" s="266">
        <f>+'Ark1'!L1775</f>
        <v>6</v>
      </c>
      <c r="D71" s="266" t="s">
        <v>32</v>
      </c>
      <c r="E71" s="266"/>
      <c r="F71" s="86">
        <f>+IF(G71=0,"",'Ark1'!Q1775)</f>
        <v>3</v>
      </c>
      <c r="G71" s="366">
        <f>+'Ark1'!R1775</f>
        <v>3</v>
      </c>
      <c r="H71" s="28">
        <f>+IF(G71=0,"",'Ark1'!AE1775)</f>
        <v>12</v>
      </c>
      <c r="I71" s="267"/>
      <c r="J71" s="28">
        <f>+IF(G71=0,"",'Ark1'!AF1775)</f>
        <v>13.738244966249352</v>
      </c>
      <c r="K71" s="27">
        <f>+IF(G71=0,"",'Ark1'!T1775)</f>
        <v>7.6666666666666687</v>
      </c>
      <c r="L71" s="298">
        <f>+IF(G71=0,"",'Ark1'!U1775)</f>
        <v>317.5</v>
      </c>
      <c r="M71" s="267"/>
      <c r="N71" s="33">
        <f>+IF(G71=0,"",'Ark1'!V1775)</f>
        <v>100</v>
      </c>
      <c r="O71" s="33">
        <f>+IF(G71=0,"",'Ark1'!W1775)</f>
        <v>66.666666666666686</v>
      </c>
      <c r="P71" s="33">
        <f>+IF(G71=0,"",'Ark1'!X1775)</f>
        <v>33.333333333333343</v>
      </c>
      <c r="Q71" s="33">
        <f>+IF(G71=0,"",'Ark1'!AG1775)</f>
        <v>991.6666666666664</v>
      </c>
      <c r="R71" s="33">
        <f>+IF(G71=0,"",'Ark1'!AH1775)</f>
        <v>0</v>
      </c>
      <c r="S71" s="382">
        <f>+IF(G71=0,"",'Ark1'!AR1775)</f>
        <v>202.66666666666663</v>
      </c>
      <c r="T71" s="114">
        <f>+IF(G71=0,"",'Ark1'!AS1775)</f>
        <v>38.061833698545136</v>
      </c>
      <c r="U71" s="33">
        <f>+IF(G71=0,"",'Ark1'!Y1775)</f>
        <v>30.270888105020319</v>
      </c>
      <c r="V71" s="27">
        <f>+IF(G71=0,"",'Ark1'!AA1775)</f>
        <v>1.2472191289246417</v>
      </c>
      <c r="W71" s="33">
        <f>+IF(G71=0,"",'Ark1'!AC1775)</f>
        <v>56.770378838401882</v>
      </c>
      <c r="X71" s="298">
        <f t="shared" si="8"/>
        <v>320.16806722689086</v>
      </c>
      <c r="Y71" s="28">
        <f t="shared" si="9"/>
        <v>1</v>
      </c>
      <c r="Z71" s="246"/>
      <c r="AA71" s="249"/>
      <c r="AC71" s="28"/>
      <c r="AD71" s="27"/>
      <c r="AE71" s="250"/>
      <c r="AF71" s="86"/>
      <c r="AJ71" s="86"/>
    </row>
    <row r="72" spans="1:54" ht="15.6">
      <c r="A72" s="246"/>
      <c r="B72" s="299"/>
      <c r="C72" s="266">
        <f>+'Ark1'!L1810</f>
        <v>7</v>
      </c>
      <c r="D72" s="266" t="s">
        <v>33</v>
      </c>
      <c r="E72" s="266"/>
      <c r="F72" s="266" t="str">
        <f>+IF(G72=0,"",'Ark1'!Q1810)</f>
        <v/>
      </c>
      <c r="G72" s="366">
        <f>+'Ark1'!R1810</f>
        <v>0</v>
      </c>
      <c r="H72" s="267" t="str">
        <f>+IF(G72=0,"",'Ark1'!AE1810)</f>
        <v/>
      </c>
      <c r="I72" s="267"/>
      <c r="J72" s="267" t="str">
        <f>+IF(G72=0,"",'Ark1'!AF1810)</f>
        <v/>
      </c>
      <c r="K72" s="268" t="str">
        <f>+IF(G72=0,"",'Ark1'!T1810)</f>
        <v/>
      </c>
      <c r="L72" s="298" t="str">
        <f>+IF(G72=0,"",'Ark1'!U1810)</f>
        <v/>
      </c>
      <c r="M72" s="267"/>
      <c r="N72" s="269" t="str">
        <f>+IF(G72=0,"",'Ark1'!V1810)</f>
        <v/>
      </c>
      <c r="O72" s="269" t="str">
        <f>+IF(G72=0,"",'Ark1'!W1810)</f>
        <v/>
      </c>
      <c r="P72" s="269" t="str">
        <f>+IF(G72=0,"",'Ark1'!X1810)</f>
        <v/>
      </c>
      <c r="Q72" s="269" t="str">
        <f>+IF(G72=0,"",'Ark1'!AG1810)</f>
        <v/>
      </c>
      <c r="R72" s="269" t="str">
        <f>+IF(G72=0,"",'Ark1'!AH1810)</f>
        <v/>
      </c>
      <c r="S72" s="382" t="str">
        <f>+IF(G72=0,"",'Ark1'!AR1810)</f>
        <v/>
      </c>
      <c r="T72" s="114" t="str">
        <f>+IF(G72=0,"",'Ark1'!AS1810)</f>
        <v/>
      </c>
      <c r="U72" s="269" t="str">
        <f>+IF(G72=0,"",'Ark1'!Y1810)</f>
        <v/>
      </c>
      <c r="V72" s="268" t="str">
        <f>+IF(G72=0,"",'Ark1'!AA1810)</f>
        <v/>
      </c>
      <c r="W72" s="269" t="str">
        <f>+IF(G72=0,"",'Ark1'!AC1810)</f>
        <v/>
      </c>
      <c r="X72" s="298" t="str">
        <f t="shared" si="8"/>
        <v/>
      </c>
      <c r="Y72" s="267" t="str">
        <f t="shared" si="9"/>
        <v/>
      </c>
      <c r="Z72" s="246"/>
      <c r="AA72" s="249"/>
      <c r="AC72" s="28"/>
      <c r="AD72" s="27"/>
      <c r="AE72" s="250"/>
      <c r="AF72" s="86"/>
      <c r="AJ72" s="86"/>
    </row>
    <row r="73" spans="1:54" ht="15.6">
      <c r="A73" s="246"/>
      <c r="B73" s="299"/>
      <c r="C73" s="86">
        <f>+'Ark1'!L1845</f>
        <v>8</v>
      </c>
      <c r="D73" s="86" t="s">
        <v>34</v>
      </c>
      <c r="E73" s="266"/>
      <c r="F73" s="86" t="str">
        <f>+IF(G73=0,"",'Ark1'!Q1845)</f>
        <v/>
      </c>
      <c r="G73" s="366">
        <f>+'Ark1'!R1845</f>
        <v>0</v>
      </c>
      <c r="H73" s="28" t="str">
        <f>+IF(G73=0,"",'Ark1'!AE1845)</f>
        <v/>
      </c>
      <c r="I73" s="267"/>
      <c r="J73" s="28" t="str">
        <f>+IF(G73=0,"",'Ark1'!AF1845)</f>
        <v/>
      </c>
      <c r="K73" s="27" t="str">
        <f>+IF(G73=0,"",'Ark1'!T1845)</f>
        <v/>
      </c>
      <c r="L73" s="298" t="str">
        <f>+IF(G73=0,"",'Ark1'!U1845)</f>
        <v/>
      </c>
      <c r="M73" s="267"/>
      <c r="N73" s="33" t="str">
        <f>+IF(G73=0,"",'Ark1'!V1845)</f>
        <v/>
      </c>
      <c r="O73" s="33" t="str">
        <f>+IF(G73=0,"",'Ark1'!W1845)</f>
        <v/>
      </c>
      <c r="P73" s="33" t="str">
        <f>+IF(G73=0,"",'Ark1'!X1845)</f>
        <v/>
      </c>
      <c r="Q73" s="33" t="str">
        <f>+IF(G73=0,"",'Ark1'!AG1845)</f>
        <v/>
      </c>
      <c r="R73" s="33" t="str">
        <f>+IF(G73=0,"",'Ark1'!AH1845)</f>
        <v/>
      </c>
      <c r="S73" s="382" t="str">
        <f>+IF(G73=0,"",'Ark1'!AR1914)</f>
        <v/>
      </c>
      <c r="T73" s="114" t="str">
        <f>+IF(G73=0,"",'Ark1'!AS1914)</f>
        <v/>
      </c>
      <c r="U73" s="33" t="str">
        <f>+IF(G73=0,"",'Ark1'!Y1845)</f>
        <v/>
      </c>
      <c r="V73" s="27" t="str">
        <f>+IF(G73=0,"",'Ark1'!AA1845)</f>
        <v/>
      </c>
      <c r="W73" s="33" t="str">
        <f>+IF(G73=0,"",'Ark1'!AC1845)</f>
        <v/>
      </c>
      <c r="X73" s="298" t="str">
        <f t="shared" si="8"/>
        <v/>
      </c>
      <c r="Y73" s="28" t="str">
        <f t="shared" si="9"/>
        <v/>
      </c>
      <c r="Z73" s="246"/>
      <c r="AA73" s="249"/>
      <c r="AC73" s="28"/>
      <c r="AD73" s="27"/>
      <c r="AE73" s="250"/>
      <c r="AF73" s="86"/>
      <c r="AJ73" s="86"/>
    </row>
    <row r="74" spans="1:54" ht="15.6">
      <c r="A74" s="246"/>
      <c r="B74" s="299"/>
      <c r="C74" s="266">
        <f>+'Ark1'!L1880</f>
        <v>9</v>
      </c>
      <c r="D74" s="266" t="s">
        <v>35</v>
      </c>
      <c r="E74" s="266"/>
      <c r="F74" s="266" t="str">
        <f>+IF(G74=0,"",'Ark1'!Q1880)</f>
        <v/>
      </c>
      <c r="G74" s="366">
        <f>+'Ark1'!R1880</f>
        <v>0</v>
      </c>
      <c r="H74" s="267" t="str">
        <f>+IF(G74=0,"",'Ark1'!AE1880)</f>
        <v/>
      </c>
      <c r="I74" s="267"/>
      <c r="J74" s="267" t="str">
        <f>+IF(G74=0,"",'Ark1'!AF1880)</f>
        <v/>
      </c>
      <c r="K74" s="268" t="str">
        <f>+IF(G74=0,"",'Ark1'!T1880)</f>
        <v/>
      </c>
      <c r="L74" s="298" t="str">
        <f>+IF(G74=0,"",'Ark1'!U1880)</f>
        <v/>
      </c>
      <c r="M74" s="267"/>
      <c r="N74" s="269" t="str">
        <f>+IF(G74=0,"",'Ark1'!V1880)</f>
        <v/>
      </c>
      <c r="O74" s="269" t="str">
        <f>+IF(G74=0,"",'Ark1'!W1880)</f>
        <v/>
      </c>
      <c r="P74" s="269" t="str">
        <f>+IF(G74=0,"",'Ark1'!X1880)</f>
        <v/>
      </c>
      <c r="Q74" s="269" t="str">
        <f>+IF(G74=0,"",'Ark1'!AG1880)</f>
        <v/>
      </c>
      <c r="R74" s="269" t="str">
        <f>+IF(G74=0,"",'Ark1'!AH1880)</f>
        <v/>
      </c>
      <c r="S74" s="382" t="str">
        <f>+IF(G74=0,"",'Ark1'!AR1949)</f>
        <v/>
      </c>
      <c r="T74" s="114" t="str">
        <f>+IF(G74=0,"",'Ark1'!AS1949)</f>
        <v/>
      </c>
      <c r="U74" s="269" t="str">
        <f>+IF(G74=0,"",'Ark1'!Y1880)</f>
        <v/>
      </c>
      <c r="V74" s="268" t="str">
        <f>+IF(G74=0,"",'Ark1'!AA1880)</f>
        <v/>
      </c>
      <c r="W74" s="269" t="str">
        <f>+IF(G74=0,"",'Ark1'!AC1880)</f>
        <v/>
      </c>
      <c r="X74" s="298" t="str">
        <f t="shared" si="8"/>
        <v/>
      </c>
      <c r="Y74" s="267" t="str">
        <f t="shared" si="9"/>
        <v/>
      </c>
      <c r="Z74" s="246"/>
      <c r="AA74" s="249"/>
      <c r="AC74" s="28"/>
      <c r="AD74" s="27"/>
      <c r="AE74" s="250"/>
      <c r="AF74" s="86"/>
      <c r="AJ74" s="86"/>
    </row>
    <row r="75" spans="1:54" ht="15.6">
      <c r="A75" s="246"/>
      <c r="B75" s="299"/>
      <c r="C75" s="266">
        <f>+'Ark1'!L1915</f>
        <v>10</v>
      </c>
      <c r="D75" s="266" t="s">
        <v>36</v>
      </c>
      <c r="E75" s="266"/>
      <c r="F75" s="86" t="str">
        <f>+IF(G75=0,"",'Ark1'!Q1915)</f>
        <v/>
      </c>
      <c r="G75" s="366">
        <f>+'Ark1'!R1915</f>
        <v>0</v>
      </c>
      <c r="H75" s="28" t="str">
        <f>+IF(G75=0,"",'Ark1'!AE1915)</f>
        <v/>
      </c>
      <c r="I75" s="267"/>
      <c r="J75" s="28" t="str">
        <f>+IF(G75=0,"",'Ark1'!AF1915)</f>
        <v/>
      </c>
      <c r="K75" s="27" t="str">
        <f>+IF(G75=0,"",'Ark1'!T1915)</f>
        <v/>
      </c>
      <c r="L75" s="298" t="str">
        <f>+IF(G75=0,"",'Ark1'!U1915)</f>
        <v/>
      </c>
      <c r="M75" s="267"/>
      <c r="N75" s="33" t="str">
        <f>+IF(G75=0,"",'Ark1'!V1915)</f>
        <v/>
      </c>
      <c r="O75" s="33" t="str">
        <f>+IF(G75=0,"",'Ark1'!W1915)</f>
        <v/>
      </c>
      <c r="P75" s="33" t="str">
        <f>+IF(G75=0,"",'Ark1'!X1915)</f>
        <v/>
      </c>
      <c r="Q75" s="33" t="str">
        <f>+IF(G75=0,"",'Ark1'!AG1915)</f>
        <v/>
      </c>
      <c r="R75" s="33" t="str">
        <f>+IF(G75=0,"",'Ark1'!AH1915)</f>
        <v/>
      </c>
      <c r="S75" s="382" t="str">
        <f>+IF(G75=0,"",'Ark1'!AR1984)</f>
        <v/>
      </c>
      <c r="T75" s="114" t="str">
        <f>+IF(G75=0,"",'Ark1'!AS1984)</f>
        <v/>
      </c>
      <c r="U75" s="33" t="str">
        <f>+IF(G75=0,"",'Ark1'!Y1915)</f>
        <v/>
      </c>
      <c r="V75" s="27" t="str">
        <f>+IF(G75=0,"",'Ark1'!AA1915)</f>
        <v/>
      </c>
      <c r="W75" s="33" t="str">
        <f>+IF(G75=0,"",'Ark1'!AC1915)</f>
        <v/>
      </c>
      <c r="X75" s="298" t="str">
        <f t="shared" si="8"/>
        <v/>
      </c>
      <c r="Y75" s="28" t="str">
        <f t="shared" si="9"/>
        <v/>
      </c>
      <c r="Z75" s="246"/>
      <c r="AA75" s="249"/>
      <c r="AC75" s="28"/>
      <c r="AD75" s="27"/>
      <c r="AE75" s="250"/>
      <c r="AF75" s="86"/>
      <c r="AJ75" s="86"/>
    </row>
    <row r="76" spans="1:54" ht="15.6">
      <c r="A76" s="246"/>
      <c r="B76" s="299"/>
      <c r="C76" s="266">
        <f>+'Ark1'!L1950</f>
        <v>11</v>
      </c>
      <c r="D76" s="266" t="s">
        <v>37</v>
      </c>
      <c r="E76" s="266"/>
      <c r="F76" s="266" t="str">
        <f>+IF(G76=0,"",'Ark1'!Q1950)</f>
        <v/>
      </c>
      <c r="G76" s="366">
        <f>+'Ark1'!R1950</f>
        <v>0</v>
      </c>
      <c r="H76" s="267" t="str">
        <f>+IF(G76=0,"",'Ark1'!AE1950)</f>
        <v/>
      </c>
      <c r="I76" s="267"/>
      <c r="J76" s="267" t="str">
        <f>+IF(G76=0,"",'Ark1'!AF1950)</f>
        <v/>
      </c>
      <c r="K76" s="268" t="str">
        <f>+IF(G76=0,"",'Ark1'!T1950)</f>
        <v/>
      </c>
      <c r="L76" s="298" t="str">
        <f>+IF(G76=0,"",'Ark1'!U1950)</f>
        <v/>
      </c>
      <c r="M76" s="267"/>
      <c r="N76" s="269" t="str">
        <f>+IF(G76=0,"",'Ark1'!V1950)</f>
        <v/>
      </c>
      <c r="O76" s="269" t="str">
        <f>+IF(G76=0,"",'Ark1'!W1950)</f>
        <v/>
      </c>
      <c r="P76" s="269" t="str">
        <f>+IF(G76=0,"",'Ark1'!X1950)</f>
        <v/>
      </c>
      <c r="Q76" s="269" t="str">
        <f>+IF(G76=0,"",'Ark1'!AG1950)</f>
        <v/>
      </c>
      <c r="R76" s="269" t="str">
        <f>+IF(G76=0,"",'Ark1'!AH1950)</f>
        <v/>
      </c>
      <c r="S76" s="382" t="str">
        <f>+IF(G76=0,"",'Ark1'!AR1679)</f>
        <v/>
      </c>
      <c r="T76" s="114" t="str">
        <f>+IF(G76=0,"",'Ark1'!AS1679)</f>
        <v/>
      </c>
      <c r="U76" s="269" t="str">
        <f>+IF(G76=0,"",'Ark1'!Y1950)</f>
        <v/>
      </c>
      <c r="V76" s="268" t="str">
        <f>+IF(G76=0,"",'Ark1'!AA1950)</f>
        <v/>
      </c>
      <c r="W76" s="269" t="str">
        <f>+IF(G76=0,"",'Ark1'!AC1950)</f>
        <v/>
      </c>
      <c r="X76" s="298" t="str">
        <f t="shared" si="8"/>
        <v/>
      </c>
      <c r="Y76" s="267" t="str">
        <f t="shared" si="9"/>
        <v/>
      </c>
      <c r="Z76" s="246"/>
      <c r="AA76" s="249"/>
      <c r="AC76" s="28"/>
      <c r="AD76" s="27"/>
      <c r="AE76" s="250"/>
      <c r="AF76" s="86"/>
      <c r="AJ76" s="86"/>
    </row>
    <row r="77" spans="1:54" ht="15.6">
      <c r="A77" s="246"/>
      <c r="B77" s="299"/>
      <c r="C77" s="266">
        <f>+'Ark1'!L1985</f>
        <v>12</v>
      </c>
      <c r="D77" s="266" t="s">
        <v>38</v>
      </c>
      <c r="E77" s="266"/>
      <c r="F77" s="86" t="str">
        <f>+IF(G77=0,"",'Ark1'!Q1985)</f>
        <v/>
      </c>
      <c r="G77" s="366">
        <f>+'Ark1'!R1985</f>
        <v>0</v>
      </c>
      <c r="H77" s="28" t="str">
        <f>+IF(G77=0,"",'Ark1'!AE1985)</f>
        <v/>
      </c>
      <c r="I77" s="267"/>
      <c r="J77" s="28" t="str">
        <f>+IF(G77=0,"",'Ark1'!AF1985)</f>
        <v/>
      </c>
      <c r="K77" s="27" t="str">
        <f>+IF(G77=0,"",'Ark1'!T1985)</f>
        <v/>
      </c>
      <c r="L77" s="298" t="str">
        <f>+IF(G77=0,"",'Ark1'!U1985)</f>
        <v/>
      </c>
      <c r="M77" s="267"/>
      <c r="N77" s="33" t="str">
        <f>+IF(G77=0,"",'Ark1'!V1985)</f>
        <v/>
      </c>
      <c r="O77" s="33" t="str">
        <f>+IF(G77=0,"",'Ark1'!W1985)</f>
        <v/>
      </c>
      <c r="P77" s="33" t="str">
        <f>+IF(G77=0,"",'Ark1'!X1985)</f>
        <v/>
      </c>
      <c r="Q77" s="33" t="str">
        <f>+IF(G77=0,"",'Ark1'!AG1985)</f>
        <v/>
      </c>
      <c r="R77" s="33" t="str">
        <f>+IF(G77=0,"",'Ark1'!AH1985)</f>
        <v/>
      </c>
      <c r="S77" s="382" t="str">
        <f>+IF(G77=0,"",'Ark1'!AR1680)</f>
        <v/>
      </c>
      <c r="T77" s="114" t="str">
        <f>+IF(G77=0,"",'Ark1'!AS1680)</f>
        <v/>
      </c>
      <c r="U77" s="33" t="str">
        <f>+IF(G77=0,"",'Ark1'!Y1985)</f>
        <v/>
      </c>
      <c r="V77" s="27" t="str">
        <f>+IF(G77=0,"",'Ark1'!AA1985)</f>
        <v/>
      </c>
      <c r="W77" s="33" t="str">
        <f>+IF(G77=0,"",'Ark1'!AC1985)</f>
        <v/>
      </c>
      <c r="X77" s="298" t="str">
        <f t="shared" si="8"/>
        <v/>
      </c>
      <c r="Y77" s="28" t="str">
        <f t="shared" si="9"/>
        <v/>
      </c>
      <c r="Z77" s="246"/>
      <c r="AA77" s="249"/>
      <c r="AC77" s="28"/>
      <c r="AD77" s="27"/>
      <c r="AE77" s="250"/>
      <c r="AF77" s="86"/>
      <c r="AJ77" s="86"/>
    </row>
    <row r="78" spans="1:54" ht="15.6">
      <c r="A78" s="246"/>
      <c r="B78" s="299"/>
      <c r="C78" s="266">
        <f>+'Ark1'!L2020</f>
        <v>13</v>
      </c>
      <c r="D78" s="266" t="s">
        <v>39</v>
      </c>
      <c r="E78" s="266"/>
      <c r="F78" s="266" t="str">
        <f>+IF(G78=0,"",'Ark1'!Q2020)</f>
        <v/>
      </c>
      <c r="G78" s="366">
        <f>+'Ark1'!R2020</f>
        <v>0</v>
      </c>
      <c r="H78" s="267" t="str">
        <f>+IF(G78=0,"",'Ark1'!AE2020)</f>
        <v/>
      </c>
      <c r="I78" s="267"/>
      <c r="J78" s="267" t="str">
        <f>+IF(G78=0,"",'Ark1'!AF2020)</f>
        <v/>
      </c>
      <c r="K78" s="268" t="str">
        <f>+IF(G78=0,"",'Ark1'!T2020)</f>
        <v/>
      </c>
      <c r="L78" s="298" t="str">
        <f>+IF(G78=0,"",'Ark1'!U2020)</f>
        <v/>
      </c>
      <c r="M78" s="267"/>
      <c r="N78" s="269" t="str">
        <f>+IF(G78=0,"",'Ark1'!V2020)</f>
        <v/>
      </c>
      <c r="O78" s="269" t="str">
        <f>+IF(G78=0,"",'Ark1'!W2020)</f>
        <v/>
      </c>
      <c r="P78" s="269" t="str">
        <f>+IF(G78=0,"",'Ark1'!X2020)</f>
        <v/>
      </c>
      <c r="Q78" s="269" t="str">
        <f>+IF(G78=0,"",'Ark1'!AG2020)</f>
        <v/>
      </c>
      <c r="R78" s="269" t="str">
        <f>+IF(G78=0,"",'Ark1'!AH2020)</f>
        <v/>
      </c>
      <c r="S78" s="382" t="str">
        <f>+IF(G78=0,"",'Ark1'!AR1681)</f>
        <v/>
      </c>
      <c r="T78" s="114" t="str">
        <f>+IF(G78=0,"",'Ark1'!AS1681)</f>
        <v/>
      </c>
      <c r="U78" s="269" t="str">
        <f>+IF(G78=0,"",'Ark1'!Y2020)</f>
        <v/>
      </c>
      <c r="V78" s="268" t="str">
        <f>+IF(G78=0,"",'Ark1'!AA2020)</f>
        <v/>
      </c>
      <c r="W78" s="269" t="str">
        <f>+IF(G78=0,"",'Ark1'!AC2020)</f>
        <v/>
      </c>
      <c r="X78" s="298" t="str">
        <f t="shared" si="8"/>
        <v/>
      </c>
      <c r="Y78" s="267" t="str">
        <f t="shared" si="9"/>
        <v/>
      </c>
      <c r="Z78" s="246"/>
      <c r="AA78" s="249"/>
      <c r="AC78" s="28"/>
      <c r="AD78" s="27"/>
      <c r="AE78" s="250"/>
      <c r="AF78" s="86"/>
      <c r="AJ78" s="86"/>
    </row>
    <row r="79" spans="1:54" ht="15.6">
      <c r="A79" s="246"/>
      <c r="B79" s="299"/>
      <c r="C79" s="266">
        <f>+'Ark1'!L2055</f>
        <v>14</v>
      </c>
      <c r="D79" s="266" t="s">
        <v>401</v>
      </c>
      <c r="E79" s="266"/>
      <c r="F79" s="86" t="str">
        <f>+IF(G79=0,"",'Ark1'!Q2055)</f>
        <v/>
      </c>
      <c r="G79" s="366">
        <f>+'Ark1'!R2055</f>
        <v>0</v>
      </c>
      <c r="H79" s="28" t="str">
        <f>+IF(G79=0,"",'Ark1'!AE2055)</f>
        <v/>
      </c>
      <c r="I79" s="267"/>
      <c r="J79" s="28" t="str">
        <f>+IF(G79=0,"",'Ark1'!AF2055)</f>
        <v/>
      </c>
      <c r="K79" s="27" t="str">
        <f>+IF(G79=0,"",'Ark1'!T2055)</f>
        <v/>
      </c>
      <c r="L79" s="298" t="str">
        <f>+IF(G79=0,"",'Ark1'!U2055)</f>
        <v/>
      </c>
      <c r="M79" s="267"/>
      <c r="N79" s="33" t="str">
        <f>+IF(G79=0,"",'Ark1'!V2055)</f>
        <v/>
      </c>
      <c r="O79" s="33" t="str">
        <f>+IF(G79=0,"",'Ark1'!W2055)</f>
        <v/>
      </c>
      <c r="P79" s="33" t="str">
        <f>+IF(G79=0,"",'Ark1'!X2055)</f>
        <v/>
      </c>
      <c r="Q79" s="33" t="str">
        <f>+IF(G79=0,"",'Ark1'!AG2055)</f>
        <v/>
      </c>
      <c r="R79" s="33" t="str">
        <f>+IF(G79=0,"",'Ark1'!AH2055)</f>
        <v/>
      </c>
      <c r="S79" s="382" t="str">
        <f>+IF(G79=0,"",'Ark1'!AR1682)</f>
        <v/>
      </c>
      <c r="T79" s="114" t="str">
        <f>+IF(G79=0,"",'Ark1'!AS1682)</f>
        <v/>
      </c>
      <c r="U79" s="33" t="str">
        <f>+IF(G79=0,"",'Ark1'!Y2055)</f>
        <v/>
      </c>
      <c r="V79" s="27" t="str">
        <f>+IF(G79=0,"",'Ark1'!AA2055)</f>
        <v/>
      </c>
      <c r="W79" s="33" t="str">
        <f>+IF(G79=0,"",'Ark1'!AC2055)</f>
        <v/>
      </c>
      <c r="X79" s="298" t="str">
        <f t="shared" si="8"/>
        <v/>
      </c>
      <c r="Y79" s="28" t="str">
        <f t="shared" si="9"/>
        <v/>
      </c>
      <c r="Z79" s="246"/>
      <c r="AA79" s="249"/>
      <c r="AC79" s="28"/>
      <c r="AD79" s="27"/>
      <c r="AE79" s="250"/>
      <c r="AF79" s="86"/>
      <c r="AJ79" s="86"/>
    </row>
    <row r="80" spans="1:54" ht="15.6">
      <c r="A80" s="246"/>
      <c r="B80" s="299"/>
      <c r="C80" s="266">
        <f>+'Ark1'!L2090</f>
        <v>15</v>
      </c>
      <c r="D80" s="266" t="s">
        <v>40</v>
      </c>
      <c r="E80" s="266"/>
      <c r="F80" s="266" t="str">
        <f>+IF(G80=0,"",'Ark1'!Q2090)</f>
        <v/>
      </c>
      <c r="G80" s="366">
        <f>+'Ark1'!R2090</f>
        <v>0</v>
      </c>
      <c r="H80" s="267" t="str">
        <f>+IF(G80=0,"",'Ark1'!AE2090)</f>
        <v/>
      </c>
      <c r="I80" s="267"/>
      <c r="J80" s="267" t="str">
        <f>+IF(G80=0,"",'Ark1'!AF2090)</f>
        <v/>
      </c>
      <c r="K80" s="268" t="str">
        <f>+IF(G80=0,"",'Ark1'!T2090)</f>
        <v/>
      </c>
      <c r="L80" s="385" t="str">
        <f>+IF(G80=0,"",'Ark1'!U2090)</f>
        <v/>
      </c>
      <c r="M80" s="267"/>
      <c r="N80" s="269" t="str">
        <f>+IF(G80=0,"",'Ark1'!V2090)</f>
        <v/>
      </c>
      <c r="O80" s="269" t="str">
        <f>+IF(G80=0,"",'Ark1'!W2090)</f>
        <v/>
      </c>
      <c r="P80" s="269" t="str">
        <f>+IF(G80=0,"",'Ark1'!X2090)</f>
        <v/>
      </c>
      <c r="Q80" s="269" t="str">
        <f>+IF(G80=0,"",'Ark1'!AG2090)</f>
        <v/>
      </c>
      <c r="R80" s="269" t="str">
        <f>+IF(G80=0,"",'Ark1'!AH2090)</f>
        <v/>
      </c>
      <c r="S80" s="382" t="str">
        <f>+IF(G80=0,"",'Ark1'!AR1683)</f>
        <v/>
      </c>
      <c r="T80" s="114" t="str">
        <f>+IF(G80=0,"",'Ark1'!AS1683)</f>
        <v/>
      </c>
      <c r="U80" s="269" t="str">
        <f>+IF(G80=0,"",'Ark1'!Y2090)</f>
        <v/>
      </c>
      <c r="V80" s="268" t="str">
        <f>+IF(G80=0,"",'Ark1'!AA2090)</f>
        <v/>
      </c>
      <c r="W80" s="269" t="str">
        <f>+IF(G80=0,"",'Ark1'!AC2090)</f>
        <v/>
      </c>
      <c r="X80" s="298" t="str">
        <f t="shared" si="8"/>
        <v/>
      </c>
      <c r="Y80" s="267" t="str">
        <f t="shared" si="9"/>
        <v/>
      </c>
      <c r="Z80" s="246"/>
      <c r="AA80" s="249"/>
      <c r="AC80" s="28"/>
      <c r="AD80" s="27"/>
      <c r="AE80" s="250"/>
      <c r="AF80" s="86"/>
      <c r="AJ80" s="86"/>
    </row>
    <row r="81" spans="1:54" ht="19.8">
      <c r="A81" s="246"/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  <c r="N81" s="248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49"/>
      <c r="AC81" s="28"/>
      <c r="AD81" s="27"/>
      <c r="AE81" s="250"/>
      <c r="AF81" s="86"/>
      <c r="AJ81" s="86"/>
      <c r="BB81" s="262"/>
    </row>
    <row r="82" spans="1:54" ht="22.8">
      <c r="A82" s="419" t="s">
        <v>517</v>
      </c>
      <c r="B82" s="246"/>
      <c r="C82" s="264"/>
      <c r="D82" s="349"/>
      <c r="E82" s="246"/>
      <c r="F82" s="264" t="s">
        <v>648</v>
      </c>
      <c r="G82" s="279">
        <f>SUM(G84:G98)</f>
        <v>21</v>
      </c>
      <c r="H82" s="247"/>
      <c r="I82" s="246"/>
      <c r="J82" s="247"/>
      <c r="K82" s="246"/>
      <c r="L82" s="348">
        <f>+Raser!M15</f>
        <v>229.89047619047608</v>
      </c>
      <c r="M82" s="246" t="s">
        <v>578</v>
      </c>
      <c r="N82" s="248"/>
      <c r="O82" s="248"/>
      <c r="P82" s="248"/>
      <c r="Q82" s="246"/>
      <c r="R82" s="248"/>
      <c r="S82" s="248"/>
      <c r="T82" s="248"/>
      <c r="U82" s="248"/>
      <c r="V82" s="246"/>
      <c r="W82" s="248"/>
      <c r="X82" s="348">
        <f>+Raser!X15</f>
        <v>226.80165366907823</v>
      </c>
      <c r="Y82" s="247"/>
      <c r="Z82" s="246"/>
      <c r="AA82" s="249"/>
      <c r="AC82" s="28"/>
      <c r="AD82" s="27"/>
      <c r="AE82" s="250"/>
      <c r="AF82" s="86"/>
      <c r="AJ82" s="86"/>
      <c r="BB82" s="262"/>
    </row>
    <row r="83" spans="1:54" ht="14.25" customHeight="1">
      <c r="A83" s="246"/>
      <c r="B83" s="246"/>
      <c r="C83" s="264"/>
      <c r="D83" s="347"/>
      <c r="E83" s="246"/>
      <c r="F83" s="264"/>
      <c r="G83" s="264"/>
      <c r="H83" s="264"/>
      <c r="I83" s="264"/>
      <c r="J83" s="264"/>
      <c r="K83" s="264"/>
      <c r="L83" s="264"/>
      <c r="M83" s="264"/>
      <c r="N83" s="265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47"/>
      <c r="Z83" s="246"/>
      <c r="AA83" s="249"/>
      <c r="AC83" s="28"/>
      <c r="AD83" s="27"/>
      <c r="AE83" s="250"/>
      <c r="AF83" s="86"/>
      <c r="AJ83" s="86"/>
      <c r="BB83" s="262"/>
    </row>
    <row r="84" spans="1:54" ht="15.6">
      <c r="A84" s="246"/>
      <c r="B84" s="266">
        <f>+'Ark1'!C1601</f>
        <v>2024</v>
      </c>
      <c r="C84" s="266">
        <f>+'Ark1'!L1601</f>
        <v>1</v>
      </c>
      <c r="D84" s="266" t="s">
        <v>28</v>
      </c>
      <c r="E84" s="266">
        <f>+'Ark1'!AP1601</f>
        <v>5</v>
      </c>
      <c r="F84" s="266" t="str">
        <f>+IF(G84=0,"",'Ark1'!Q1601)</f>
        <v/>
      </c>
      <c r="G84" s="366">
        <f>+'Ark1'!R1601</f>
        <v>0</v>
      </c>
      <c r="H84" s="267" t="str">
        <f>+IF(G84=0,"",'Ark1'!AE1601)</f>
        <v/>
      </c>
      <c r="I84" s="267"/>
      <c r="J84" s="267" t="str">
        <f>+IF(G84=0,"",'Ark1'!AF1601)</f>
        <v/>
      </c>
      <c r="K84" s="268" t="str">
        <f>+IF(G84=0,"",'Ark1'!T1601)</f>
        <v/>
      </c>
      <c r="L84" s="298" t="str">
        <f>+IF(G84=0,"",'Ark1'!U1601)</f>
        <v/>
      </c>
      <c r="M84" s="267"/>
      <c r="N84" s="269" t="str">
        <f>+IF(G84=0,"",'Ark1'!V1601)</f>
        <v/>
      </c>
      <c r="O84" s="269" t="str">
        <f>+IF(G84=0,"",'Ark1'!W1601)</f>
        <v/>
      </c>
      <c r="P84" s="269" t="str">
        <f>+IF(G84=0,"",'Ark1'!X1601)</f>
        <v/>
      </c>
      <c r="Q84" s="269" t="str">
        <f>+IF(G84=0,"",'Ark1'!AG1601)</f>
        <v/>
      </c>
      <c r="R84" s="269" t="str">
        <f>+IF(G84=0,"",'Ark1'!AH1601)</f>
        <v/>
      </c>
      <c r="S84" s="382" t="str">
        <f>+IF(G84=0,"",'Ark1'!AR1601)</f>
        <v/>
      </c>
      <c r="T84" s="114" t="str">
        <f>+IF(G84=0,"",'Ark1'!AS1601)</f>
        <v/>
      </c>
      <c r="U84" s="269" t="str">
        <f>+IF(G84=0,"",'Ark1'!Y1601)</f>
        <v/>
      </c>
      <c r="V84" s="268" t="str">
        <f>+IF(G84=0,"",'Ark1'!AA1601)</f>
        <v/>
      </c>
      <c r="W84" s="269" t="str">
        <f>+IF(G84=0,"",'Ark1'!AC1601)</f>
        <v/>
      </c>
      <c r="X84" s="298" t="str">
        <f t="shared" ref="X84:X98" si="10">IF(G84=0,"",1000*L84/Q84)</f>
        <v/>
      </c>
      <c r="Y84" s="267" t="str">
        <f t="shared" ref="Y84:Y98" si="11">IF(G84=0,"",G84/F84)</f>
        <v/>
      </c>
      <c r="Z84" s="246"/>
      <c r="AA84" s="249"/>
      <c r="AC84" s="28"/>
      <c r="AD84" s="27"/>
      <c r="AE84" s="250"/>
      <c r="AF84" s="86"/>
      <c r="AJ84" s="86"/>
    </row>
    <row r="85" spans="1:54" ht="15.6">
      <c r="A85" s="246"/>
      <c r="B85" s="299">
        <f>+'Ark1'!C1636</f>
        <v>2024</v>
      </c>
      <c r="C85" s="86">
        <f>+'Ark1'!L1636</f>
        <v>2</v>
      </c>
      <c r="D85" s="86" t="s">
        <v>29</v>
      </c>
      <c r="F85" s="86">
        <f>+IF(G85=0,"",'Ark1'!Q1636)</f>
        <v>3</v>
      </c>
      <c r="G85" s="366">
        <f>+'Ark1'!R1636</f>
        <v>5</v>
      </c>
      <c r="H85" s="28">
        <f>+IF(G85=0,"",'Ark1'!AE1636)</f>
        <v>23.809523809523821</v>
      </c>
      <c r="I85" s="267"/>
      <c r="J85" s="28">
        <f>+IF(G85=0,"",'Ark1'!AF1636)</f>
        <v>20.100669055657978</v>
      </c>
      <c r="K85" s="27">
        <f>+IF(G85=0,"",'Ark1'!T1636)</f>
        <v>4.8</v>
      </c>
      <c r="L85" s="298">
        <f>+IF(G85=0,"",'Ark1'!U1636)</f>
        <v>194.08</v>
      </c>
      <c r="M85" s="267"/>
      <c r="N85" s="33">
        <f>+IF(G85=0,"",'Ark1'!V1636)</f>
        <v>0</v>
      </c>
      <c r="O85" s="33">
        <f>+IF(G85=0,"",'Ark1'!W1636)</f>
        <v>20</v>
      </c>
      <c r="P85" s="33">
        <f>+IF(G85=0,"",'Ark1'!X1636)</f>
        <v>0</v>
      </c>
      <c r="Q85" s="33">
        <f>+IF(G85=0,"",'Ark1'!AG1636)</f>
        <v>1134.5999999999999</v>
      </c>
      <c r="R85" s="33">
        <f>+IF(G85=0,"",'Ark1'!AH1636)</f>
        <v>0</v>
      </c>
      <c r="S85" s="382">
        <f>+IF(G85=0,"",'Ark1'!AR1636)</f>
        <v>196.8</v>
      </c>
      <c r="T85" s="114">
        <f>+IF(G85=0,"",'Ark1'!AS1636)</f>
        <v>25.497987107083318</v>
      </c>
      <c r="U85" s="33">
        <f>+IF(G85=0,"",'Ark1'!Y1636)</f>
        <v>9.2652900656155772</v>
      </c>
      <c r="V85" s="27">
        <f>+IF(G85=0,"",'Ark1'!AA1636)</f>
        <v>1.1661903789690611</v>
      </c>
      <c r="W85" s="33">
        <f>+IF(G85=0,"",'Ark1'!AC1636)</f>
        <v>-70.744422222371981</v>
      </c>
      <c r="X85" s="298">
        <f t="shared" si="10"/>
        <v>171.05587872377933</v>
      </c>
      <c r="Y85" s="28">
        <f t="shared" si="11"/>
        <v>1.6666666666666667</v>
      </c>
      <c r="Z85" s="246"/>
      <c r="AA85" s="249"/>
      <c r="AC85" s="28"/>
      <c r="AD85" s="27"/>
      <c r="AE85" s="250"/>
      <c r="AF85" s="86"/>
      <c r="AJ85" s="86"/>
    </row>
    <row r="86" spans="1:54" ht="15.6">
      <c r="A86" s="246"/>
      <c r="B86" s="299">
        <f>+'Ark1'!C1671</f>
        <v>2024</v>
      </c>
      <c r="C86" s="266">
        <f>+'Ark1'!L1671</f>
        <v>3</v>
      </c>
      <c r="D86" s="266" t="s">
        <v>30</v>
      </c>
      <c r="F86" s="266">
        <f>+IF(G86=0,"",'Ark1'!Q1671)</f>
        <v>6</v>
      </c>
      <c r="G86" s="366">
        <f>+'Ark1'!R1671</f>
        <v>8</v>
      </c>
      <c r="H86" s="267">
        <f>+IF(G86=0,"",'Ark1'!AE1671)</f>
        <v>38.095238095238109</v>
      </c>
      <c r="I86" s="267"/>
      <c r="J86" s="267">
        <f>+IF(G86=0,"",'Ark1'!AF1671)</f>
        <v>36.284359011537589</v>
      </c>
      <c r="K86" s="268">
        <f>+IF(G86=0,"",'Ark1'!T1671)</f>
        <v>6.75</v>
      </c>
      <c r="L86" s="298">
        <f>+IF(G86=0,"",'Ark1'!U1671)</f>
        <v>218.96250000000001</v>
      </c>
      <c r="M86" s="267"/>
      <c r="N86" s="269">
        <f>+IF(G86=0,"",'Ark1'!V1671)</f>
        <v>0</v>
      </c>
      <c r="O86" s="269">
        <f>+IF(G86=0,"",'Ark1'!W1671)</f>
        <v>62.5</v>
      </c>
      <c r="P86" s="269">
        <f>+IF(G86=0,"",'Ark1'!X1671)</f>
        <v>0</v>
      </c>
      <c r="Q86" s="269">
        <f>+IF(G86=0,"",'Ark1'!AG1671)</f>
        <v>994.125</v>
      </c>
      <c r="R86" s="269">
        <f>+IF(G86=0,"",'Ark1'!AH1671)</f>
        <v>0</v>
      </c>
      <c r="S86" s="382">
        <f>+IF(G86=0,"",'Ark1'!AR1671)</f>
        <v>198.375</v>
      </c>
      <c r="T86" s="114">
        <f>+IF(G86=0,"",'Ark1'!AS1671)</f>
        <v>27.838152107331087</v>
      </c>
      <c r="U86" s="269">
        <f>+IF(G86=0,"",'Ark1'!Y1671)</f>
        <v>35.870598597597898</v>
      </c>
      <c r="V86" s="268">
        <f>+IF(G86=0,"",'Ark1'!AA1671)</f>
        <v>2.0463381929681126</v>
      </c>
      <c r="W86" s="269">
        <f>+IF(G86=0,"",'Ark1'!AC1671)</f>
        <v>45.301901425562562</v>
      </c>
      <c r="X86" s="298">
        <f t="shared" si="10"/>
        <v>220.25650697849869</v>
      </c>
      <c r="Y86" s="267">
        <f t="shared" si="11"/>
        <v>1.3333333333333333</v>
      </c>
      <c r="Z86" s="246"/>
      <c r="AA86" s="249"/>
      <c r="AC86" s="28"/>
      <c r="AD86" s="27"/>
      <c r="AE86" s="250"/>
      <c r="AF86" s="86"/>
      <c r="AG86" s="212"/>
      <c r="AH86" s="212"/>
      <c r="AI86" s="212"/>
      <c r="AJ86" s="86"/>
    </row>
    <row r="87" spans="1:54" ht="15.6">
      <c r="A87" s="246"/>
      <c r="B87" s="299">
        <f>+'Ark1'!C1706</f>
        <v>2024</v>
      </c>
      <c r="C87" s="266">
        <f>+'Ark1'!L1706</f>
        <v>4</v>
      </c>
      <c r="D87" s="266" t="s">
        <v>31</v>
      </c>
      <c r="F87" s="86">
        <f>+IF(G87=0,"",'Ark1'!Q1706)</f>
        <v>6</v>
      </c>
      <c r="G87" s="366">
        <f>+'Ark1'!R1706</f>
        <v>6</v>
      </c>
      <c r="H87" s="28">
        <f>+IF(G87=0,"",'Ark1'!AE1706)</f>
        <v>28.571428571428577</v>
      </c>
      <c r="I87" s="267"/>
      <c r="J87" s="28">
        <f>+IF(G87=0,"",'Ark1'!AF1706)</f>
        <v>31.145265861590392</v>
      </c>
      <c r="K87" s="27">
        <f>+IF(G87=0,"",'Ark1'!T1706)</f>
        <v>6.8333333333333313</v>
      </c>
      <c r="L87" s="298">
        <f>+IF(G87=0,"",'Ark1'!U1706)</f>
        <v>250.6</v>
      </c>
      <c r="M87" s="267"/>
      <c r="N87" s="33">
        <f>+IF(G87=0,"",'Ark1'!V1706)</f>
        <v>0</v>
      </c>
      <c r="O87" s="33">
        <f>+IF(G87=0,"",'Ark1'!W1706)</f>
        <v>50</v>
      </c>
      <c r="P87" s="33">
        <f>+IF(G87=0,"",'Ark1'!X1706)</f>
        <v>0</v>
      </c>
      <c r="Q87" s="33">
        <f>+IF(G87=0,"",'Ark1'!AG1706)</f>
        <v>899.8333333333336</v>
      </c>
      <c r="R87" s="33">
        <f>+IF(G87=0,"",'Ark1'!AH1706)</f>
        <v>0</v>
      </c>
      <c r="S87" s="382">
        <f>+IF(G87=0,"",'Ark1'!AR1706)</f>
        <v>198.5</v>
      </c>
      <c r="T87" s="114">
        <f>+IF(G87=0,"",'Ark1'!AS1706)</f>
        <v>32.020740135918857</v>
      </c>
      <c r="U87" s="33">
        <f>+IF(G87=0,"",'Ark1'!Y1706)</f>
        <v>18.741842669989879</v>
      </c>
      <c r="V87" s="27">
        <f>+IF(G87=0,"",'Ark1'!AA1706)</f>
        <v>1.0671873729054779</v>
      </c>
      <c r="W87" s="33">
        <f>+IF(G87=0,"",'Ark1'!AC1706)</f>
        <v>-1.4999206660144495</v>
      </c>
      <c r="X87" s="298">
        <f t="shared" si="10"/>
        <v>278.49601778107046</v>
      </c>
      <c r="Y87" s="28">
        <f t="shared" si="11"/>
        <v>1</v>
      </c>
      <c r="Z87" s="246"/>
      <c r="AA87" s="249"/>
      <c r="AC87" s="28"/>
      <c r="AD87" s="27"/>
      <c r="AE87" s="250"/>
      <c r="AF87" s="86"/>
      <c r="AG87" s="212"/>
      <c r="AH87" s="212"/>
      <c r="AI87" s="212"/>
      <c r="AJ87" s="86"/>
    </row>
    <row r="88" spans="1:54" ht="15.6">
      <c r="A88" s="246"/>
      <c r="B88" s="266">
        <f>+'Ark1'!C1741</f>
        <v>2024</v>
      </c>
      <c r="C88" s="266">
        <f>+'Ark1'!L1741</f>
        <v>5</v>
      </c>
      <c r="D88" s="266" t="s">
        <v>400</v>
      </c>
      <c r="F88" s="266">
        <f>+IF(G88=0,"",'Ark1'!Q1741)</f>
        <v>2</v>
      </c>
      <c r="G88" s="366">
        <f>+'Ark1'!R1741</f>
        <v>2</v>
      </c>
      <c r="H88" s="267">
        <f>+'Ark1'!AE1741</f>
        <v>9.5238095238095273</v>
      </c>
      <c r="I88" s="267"/>
      <c r="J88" s="267">
        <f>+IF(G88=0,"",'Ark1'!AF1741)</f>
        <v>12.469706071214036</v>
      </c>
      <c r="K88" s="268">
        <f>+IF(G88=0,"",'Ark1'!T1741)</f>
        <v>6</v>
      </c>
      <c r="L88" s="298">
        <f>+IF(G88=0,"",'Ark1'!U1741)</f>
        <v>301</v>
      </c>
      <c r="M88" s="267"/>
      <c r="N88" s="269">
        <f>+IF(G88=0,"",'Ark1'!V1741)</f>
        <v>0</v>
      </c>
      <c r="O88" s="269">
        <f>+IF(G88=0,"",'Ark1'!W1741)</f>
        <v>50</v>
      </c>
      <c r="P88" s="269">
        <f>+IF(G88=0,"",'Ark1'!X1741)</f>
        <v>0</v>
      </c>
      <c r="Q88" s="269">
        <f>+IF(G88=0,"",'Ark1'!AG1741)</f>
        <v>1130.5</v>
      </c>
      <c r="R88" s="269">
        <f>+IF(G88=0,"",'Ark1'!AH1741)</f>
        <v>0</v>
      </c>
      <c r="S88" s="382">
        <f>+IF(G88=0,"",'Ark1'!AR1741)</f>
        <v>205.5</v>
      </c>
      <c r="T88" s="114">
        <f>+IF(G88=0,"",'Ark1'!AS1741)</f>
        <v>34.672762242415402</v>
      </c>
      <c r="U88" s="269">
        <f>+IF(G88=0,"",'Ark1'!Y1741)</f>
        <v>14.800000000000276</v>
      </c>
      <c r="V88" s="268">
        <f>+IF(G88=0,"",'Ark1'!AA1741)</f>
        <v>1</v>
      </c>
      <c r="W88" s="269">
        <f>+IF(G88=0,"",'Ark1'!AC1741)</f>
        <v>99.99999999999784</v>
      </c>
      <c r="X88" s="298">
        <f t="shared" si="10"/>
        <v>266.25386996904024</v>
      </c>
      <c r="Y88" s="267">
        <f t="shared" si="11"/>
        <v>1</v>
      </c>
      <c r="Z88" s="246"/>
      <c r="AA88" s="249"/>
      <c r="AC88" s="28"/>
      <c r="AD88" s="27"/>
      <c r="AE88" s="250"/>
      <c r="AF88" s="86"/>
      <c r="AG88" s="212"/>
      <c r="AH88" s="212"/>
      <c r="AI88" s="212"/>
      <c r="AJ88" s="86"/>
    </row>
    <row r="89" spans="1:54" ht="15.6">
      <c r="A89" s="246"/>
      <c r="B89" s="333">
        <f>+'Ark1'!C1776</f>
        <v>2024</v>
      </c>
      <c r="C89" s="266">
        <f>+'Ark1'!L1776</f>
        <v>6</v>
      </c>
      <c r="D89" s="266" t="s">
        <v>32</v>
      </c>
      <c r="F89" s="86" t="str">
        <f>+IF(G89=0,"",'Ark1'!Q1776)</f>
        <v/>
      </c>
      <c r="G89" s="366">
        <f>+'Ark1'!R1776</f>
        <v>0</v>
      </c>
      <c r="H89" s="28" t="str">
        <f>+IF(G89=0,"",'Ark1'!AE1776)</f>
        <v/>
      </c>
      <c r="I89" s="267"/>
      <c r="J89" s="28" t="str">
        <f>+IF(G89=0,"",'Ark1'!AF1776)</f>
        <v/>
      </c>
      <c r="K89" s="27" t="str">
        <f>+IF(G89=0,"",'Ark1'!T1776)</f>
        <v/>
      </c>
      <c r="L89" s="298" t="str">
        <f>+IF(G89=0,"",'Ark1'!U1776)</f>
        <v/>
      </c>
      <c r="M89" s="267"/>
      <c r="N89" s="33" t="str">
        <f>+IF(G89=0,"",'Ark1'!V1776)</f>
        <v/>
      </c>
      <c r="O89" s="33" t="str">
        <f>+IF(G89=0,"",'Ark1'!W1776)</f>
        <v/>
      </c>
      <c r="P89" s="33" t="str">
        <f>+IF(G89=0,"",'Ark1'!X1776)</f>
        <v/>
      </c>
      <c r="Q89" s="33" t="str">
        <f>+IF(G89=0,"",'Ark1'!AG1776)</f>
        <v/>
      </c>
      <c r="R89" s="33" t="str">
        <f>+IF(G89=0,"",'Ark1'!AH1776)</f>
        <v/>
      </c>
      <c r="S89" s="382" t="str">
        <f>+IF(G89=0,"",'Ark1'!AR1798)</f>
        <v/>
      </c>
      <c r="T89" s="114" t="str">
        <f>+IF(G89=0,"",'Ark1'!AS1798)</f>
        <v/>
      </c>
      <c r="U89" s="33" t="str">
        <f>+IF(G89=0,"",'Ark1'!Y1776)</f>
        <v/>
      </c>
      <c r="V89" s="27" t="str">
        <f>+IF(G89=0,"",'Ark1'!AA1776)</f>
        <v/>
      </c>
      <c r="W89" s="33" t="str">
        <f>+IF(G89=0,"",'Ark1'!AC1776)</f>
        <v/>
      </c>
      <c r="X89" s="298" t="str">
        <f t="shared" si="10"/>
        <v/>
      </c>
      <c r="Y89" s="28" t="str">
        <f t="shared" si="11"/>
        <v/>
      </c>
      <c r="Z89" s="246"/>
      <c r="AA89" s="249"/>
      <c r="AC89" s="28"/>
      <c r="AD89" s="27"/>
      <c r="AE89" s="250"/>
      <c r="AF89" s="86"/>
      <c r="AG89" s="212"/>
      <c r="AH89" s="212"/>
      <c r="AI89" s="212"/>
      <c r="AJ89" s="86"/>
    </row>
    <row r="90" spans="1:54" ht="15.6">
      <c r="A90" s="246"/>
      <c r="B90" s="333">
        <f>+'Ark1'!C1811</f>
        <v>2024</v>
      </c>
      <c r="C90" s="266">
        <f>+'Ark1'!L1811</f>
        <v>7</v>
      </c>
      <c r="D90" s="266" t="s">
        <v>33</v>
      </c>
      <c r="F90" s="266" t="str">
        <f>+IF(G90=0,"",'Ark1'!Q1811)</f>
        <v/>
      </c>
      <c r="G90" s="366">
        <f>+'Ark1'!R1811</f>
        <v>0</v>
      </c>
      <c r="H90" s="267" t="str">
        <f>+IF(G90=0,"",'Ark1'!AE1811)</f>
        <v/>
      </c>
      <c r="I90" s="267"/>
      <c r="J90" s="267" t="str">
        <f>+IF(G90=0,"",'Ark1'!AF1811)</f>
        <v/>
      </c>
      <c r="K90" s="268" t="str">
        <f>+IF(G90=0,"",'Ark1'!T1811)</f>
        <v/>
      </c>
      <c r="L90" s="298" t="str">
        <f>+IF(G90=0,"",'Ark1'!U1811)</f>
        <v/>
      </c>
      <c r="M90" s="267"/>
      <c r="N90" s="269" t="str">
        <f>+IF(G90=0,"",'Ark1'!V1811)</f>
        <v/>
      </c>
      <c r="O90" s="269" t="str">
        <f>+IF(G90=0,"",'Ark1'!W1811)</f>
        <v/>
      </c>
      <c r="P90" s="269" t="str">
        <f>+IF(G90=0,"",'Ark1'!X1811)</f>
        <v/>
      </c>
      <c r="Q90" s="269" t="str">
        <f>+IF(G90=0,"",'Ark1'!AG1811)</f>
        <v/>
      </c>
      <c r="R90" s="269" t="str">
        <f>+IF(G90=0,"",'Ark1'!AH1811)</f>
        <v/>
      </c>
      <c r="S90" s="382" t="str">
        <f>+IF(G90=0,"",'Ark1'!AR1833)</f>
        <v/>
      </c>
      <c r="T90" s="114" t="str">
        <f>+IF(G90=0,"",'Ark1'!AS1833)</f>
        <v/>
      </c>
      <c r="U90" s="269" t="str">
        <f>+IF(G90=0,"",'Ark1'!Y1811)</f>
        <v/>
      </c>
      <c r="V90" s="268" t="str">
        <f>+IF(G90=0,"",'Ark1'!AA1811)</f>
        <v/>
      </c>
      <c r="W90" s="269" t="str">
        <f>+IF(G90=0,"",'Ark1'!AC1811)</f>
        <v/>
      </c>
      <c r="X90" s="298" t="str">
        <f t="shared" si="10"/>
        <v/>
      </c>
      <c r="Y90" s="267" t="str">
        <f t="shared" si="11"/>
        <v/>
      </c>
      <c r="Z90" s="246"/>
      <c r="AA90" s="249"/>
      <c r="AC90" s="28"/>
      <c r="AD90" s="27"/>
      <c r="AE90" s="250"/>
      <c r="AF90" s="86"/>
      <c r="AG90" s="212"/>
      <c r="AH90" s="212"/>
      <c r="AI90" s="212"/>
      <c r="AJ90" s="86"/>
    </row>
    <row r="91" spans="1:54" ht="15.6">
      <c r="A91" s="246"/>
      <c r="B91" s="86">
        <f>+'Ark1'!C1846</f>
        <v>2024</v>
      </c>
      <c r="C91" s="86">
        <f>+'Ark1'!L1846</f>
        <v>8</v>
      </c>
      <c r="D91" s="86" t="s">
        <v>34</v>
      </c>
      <c r="F91" s="86" t="str">
        <f>+IF(G91=0,"",'Ark1'!Q1846)</f>
        <v/>
      </c>
      <c r="G91" s="366">
        <f>+'Ark1'!R1846</f>
        <v>0</v>
      </c>
      <c r="H91" s="28" t="str">
        <f>+IF(G91=0,"",'Ark1'!AE1846)</f>
        <v/>
      </c>
      <c r="I91" s="267"/>
      <c r="J91" s="28" t="str">
        <f>+IF(G91=0,"",'Ark1'!AF1846)</f>
        <v/>
      </c>
      <c r="K91" s="27" t="str">
        <f>+IF(G91=0,"",'Ark1'!T1846)</f>
        <v/>
      </c>
      <c r="L91" s="298" t="str">
        <f>+IF(G91=0,"",'Ark1'!U1846)</f>
        <v/>
      </c>
      <c r="M91" s="267"/>
      <c r="N91" s="33" t="str">
        <f>+IF(G91=0,"",'Ark1'!V1846)</f>
        <v/>
      </c>
      <c r="O91" s="33" t="str">
        <f>+IF(G91=0,"",'Ark1'!W1846)</f>
        <v/>
      </c>
      <c r="P91" s="33" t="str">
        <f>+IF(G91=0,"",'Ark1'!X1846)</f>
        <v/>
      </c>
      <c r="Q91" s="33" t="str">
        <f>+IF(G91=0,"",'Ark1'!AG1846)</f>
        <v/>
      </c>
      <c r="R91" s="33" t="str">
        <f>+IF(G91=0,"",'Ark1'!AH1846)</f>
        <v/>
      </c>
      <c r="S91" s="382" t="str">
        <f>+IF(G91=0,"",'Ark1'!AR1937)</f>
        <v/>
      </c>
      <c r="T91" s="114" t="str">
        <f>+IF(G91=0,"",'Ark1'!AS1937)</f>
        <v/>
      </c>
      <c r="U91" s="33" t="str">
        <f>+IF(G91=0,"",'Ark1'!Y1846)</f>
        <v/>
      </c>
      <c r="V91" s="27" t="str">
        <f>+IF(G91=0,"",'Ark1'!AA1846)</f>
        <v/>
      </c>
      <c r="W91" s="33" t="str">
        <f>+IF(G91=0,"",'Ark1'!AC1846)</f>
        <v/>
      </c>
      <c r="X91" s="298" t="str">
        <f t="shared" si="10"/>
        <v/>
      </c>
      <c r="Y91" s="28" t="str">
        <f t="shared" si="11"/>
        <v/>
      </c>
      <c r="Z91" s="246"/>
      <c r="AA91" s="249"/>
      <c r="AC91" s="28"/>
      <c r="AD91" s="27"/>
      <c r="AE91" s="250"/>
      <c r="AF91" s="86"/>
      <c r="AG91" s="212"/>
      <c r="AH91" s="212"/>
      <c r="AI91" s="249"/>
      <c r="AJ91" s="249"/>
      <c r="AK91" s="249"/>
    </row>
    <row r="92" spans="1:54" ht="15.6">
      <c r="A92" s="246"/>
      <c r="B92" s="333">
        <f>+'Ark1'!C1881</f>
        <v>2024</v>
      </c>
      <c r="C92" s="266">
        <f>+'Ark1'!L1881</f>
        <v>9</v>
      </c>
      <c r="D92" s="266" t="s">
        <v>35</v>
      </c>
      <c r="F92" s="266" t="str">
        <f>+IF(G92=0,"",'Ark1'!Q1881)</f>
        <v/>
      </c>
      <c r="G92" s="366">
        <f>+'Ark1'!R1881</f>
        <v>0</v>
      </c>
      <c r="H92" s="267" t="str">
        <f>+IF(G92=0,"",'Ark1'!AE1881)</f>
        <v/>
      </c>
      <c r="I92" s="267"/>
      <c r="J92" s="267" t="str">
        <f>+IF(G92=0,"",'Ark1'!AF1881)</f>
        <v/>
      </c>
      <c r="K92" s="268" t="str">
        <f>+IF(G92=0,"",'Ark1'!T1881)</f>
        <v/>
      </c>
      <c r="L92" s="298" t="str">
        <f>+IF(G92=0,"",'Ark1'!U1881)</f>
        <v/>
      </c>
      <c r="M92" s="267"/>
      <c r="N92" s="269" t="str">
        <f>+IF(G92=0,"",'Ark1'!V1881)</f>
        <v/>
      </c>
      <c r="O92" s="269" t="str">
        <f>+IF(G92=0,"",'Ark1'!W1881)</f>
        <v/>
      </c>
      <c r="P92" s="269" t="str">
        <f>+IF(G92=0,"",'Ark1'!X1881)</f>
        <v/>
      </c>
      <c r="Q92" s="269" t="str">
        <f>+IF(G92=0,"",'Ark1'!AG1881)</f>
        <v/>
      </c>
      <c r="R92" s="269" t="str">
        <f>+IF(G92=0,"",'Ark1'!AH1881)</f>
        <v/>
      </c>
      <c r="S92" s="382" t="str">
        <f>+IF(G92=0,"",'Ark1'!AR1972)</f>
        <v/>
      </c>
      <c r="T92" s="114" t="str">
        <f>+IF(G92=0,"",'Ark1'!AS1972)</f>
        <v/>
      </c>
      <c r="U92" s="269" t="str">
        <f>+IF(G92=0,"",'Ark1'!Y1881)</f>
        <v/>
      </c>
      <c r="V92" s="268" t="str">
        <f>+IF(G92=0,"",'Ark1'!AA1881)</f>
        <v/>
      </c>
      <c r="W92" s="269" t="str">
        <f>+IF(G92=0,"",'Ark1'!AC1881)</f>
        <v/>
      </c>
      <c r="X92" s="298" t="str">
        <f t="shared" si="10"/>
        <v/>
      </c>
      <c r="Y92" s="267" t="str">
        <f t="shared" si="11"/>
        <v/>
      </c>
      <c r="Z92" s="246"/>
      <c r="AA92" s="249"/>
      <c r="AC92" s="28"/>
      <c r="AD92" s="27"/>
      <c r="AE92" s="250"/>
      <c r="AF92" s="86"/>
      <c r="AG92" s="27"/>
      <c r="AH92" s="27"/>
      <c r="AI92" s="33"/>
      <c r="AJ92" s="33"/>
      <c r="AK92" s="33"/>
    </row>
    <row r="93" spans="1:54" ht="15.6">
      <c r="A93" s="246"/>
      <c r="B93" s="333">
        <f>+'Ark1'!C1916</f>
        <v>2024</v>
      </c>
      <c r="C93" s="266">
        <f>+'Ark1'!L1916</f>
        <v>10</v>
      </c>
      <c r="D93" s="266" t="s">
        <v>36</v>
      </c>
      <c r="F93" s="86" t="str">
        <f>+IF(G93=0,"",'Ark1'!Q1916)</f>
        <v/>
      </c>
      <c r="G93" s="366">
        <f>+'Ark1'!R1916</f>
        <v>0</v>
      </c>
      <c r="H93" s="28" t="str">
        <f>+IF(G93=0,"",'Ark1'!AE1916)</f>
        <v/>
      </c>
      <c r="I93" s="267"/>
      <c r="J93" s="28" t="str">
        <f>+IF(G93=0,"",'Ark1'!AF1916)</f>
        <v/>
      </c>
      <c r="K93" s="27" t="str">
        <f>+IF(G93=0,"",'Ark1'!T1916)</f>
        <v/>
      </c>
      <c r="L93" s="298" t="str">
        <f>+IF(G93=0,"",'Ark1'!U1916)</f>
        <v/>
      </c>
      <c r="M93" s="267"/>
      <c r="N93" s="33" t="str">
        <f>+IF(G93=0,"",'Ark1'!V1916)</f>
        <v/>
      </c>
      <c r="O93" s="33" t="str">
        <f>+IF(G93=0,"",'Ark1'!W1916)</f>
        <v/>
      </c>
      <c r="P93" s="33" t="str">
        <f>+IF(G93=0,"",'Ark1'!X1916)</f>
        <v/>
      </c>
      <c r="Q93" s="33" t="str">
        <f>+IF(G93=0,"",'Ark1'!AG1916)</f>
        <v/>
      </c>
      <c r="R93" s="33" t="str">
        <f>+IF(G93=0,"",'Ark1'!AH1916)</f>
        <v/>
      </c>
      <c r="S93" s="382" t="str">
        <f>+IF(G93=0,"",'Ark1'!AR2007)</f>
        <v/>
      </c>
      <c r="T93" s="114" t="str">
        <f>+IF(G93=0,"",'Ark1'!AS2007)</f>
        <v/>
      </c>
      <c r="U93" s="33" t="str">
        <f>+IF(G93=0,"",'Ark1'!Y1916)</f>
        <v/>
      </c>
      <c r="V93" s="27" t="str">
        <f>+IF(G93=0,"",'Ark1'!AA1916)</f>
        <v/>
      </c>
      <c r="W93" s="33" t="str">
        <f>+IF(G93=0,"",'Ark1'!AC1916)</f>
        <v/>
      </c>
      <c r="X93" s="298" t="str">
        <f t="shared" si="10"/>
        <v/>
      </c>
      <c r="Y93" s="28" t="str">
        <f t="shared" si="11"/>
        <v/>
      </c>
      <c r="Z93" s="246"/>
      <c r="AA93" s="249"/>
      <c r="AC93" s="28"/>
      <c r="AD93" s="27"/>
      <c r="AE93" s="250"/>
      <c r="AF93" s="86"/>
      <c r="AG93" s="27"/>
      <c r="AH93" s="27"/>
      <c r="AI93" s="33"/>
      <c r="AJ93" s="33"/>
      <c r="AK93" s="33"/>
    </row>
    <row r="94" spans="1:54" ht="15.6">
      <c r="A94" s="246"/>
      <c r="B94" s="333">
        <f>+'Ark1'!C1951</f>
        <v>2024</v>
      </c>
      <c r="C94" s="266">
        <f>+'Ark1'!L1951</f>
        <v>11</v>
      </c>
      <c r="D94" s="266" t="s">
        <v>37</v>
      </c>
      <c r="F94" s="266" t="str">
        <f>+IF(G94=0,"",'Ark1'!Q1951)</f>
        <v/>
      </c>
      <c r="G94" s="366">
        <f>+'Ark1'!R1951</f>
        <v>0</v>
      </c>
      <c r="H94" s="267" t="str">
        <f>+IF(G94=0,"",'Ark1'!AE1951)</f>
        <v/>
      </c>
      <c r="I94" s="267"/>
      <c r="J94" s="267" t="str">
        <f>+IF(G94=0,"",'Ark1'!AF1951)</f>
        <v/>
      </c>
      <c r="K94" s="268" t="str">
        <f>+IF(G94=0,"",'Ark1'!T1951)</f>
        <v/>
      </c>
      <c r="L94" s="298" t="str">
        <f>+IF(G94=0,"",'Ark1'!U1951)</f>
        <v/>
      </c>
      <c r="M94" s="267"/>
      <c r="N94" s="269" t="str">
        <f>+IF(G94=0,"",'Ark1'!V1951)</f>
        <v/>
      </c>
      <c r="O94" s="269" t="str">
        <f>+IF(G94=0,"",'Ark1'!W1951)</f>
        <v/>
      </c>
      <c r="P94" s="269" t="str">
        <f>+IF(G94=0,"",'Ark1'!X1951)</f>
        <v/>
      </c>
      <c r="Q94" s="269" t="str">
        <f>+IF(G94=0,"",'Ark1'!AG1951)</f>
        <v/>
      </c>
      <c r="R94" s="269" t="str">
        <f>+IF(G94=0,"",'Ark1'!AH1951)</f>
        <v/>
      </c>
      <c r="S94" s="382" t="str">
        <f>+IF(G94=0,"",'Ark1'!AR1702)</f>
        <v/>
      </c>
      <c r="T94" s="114" t="str">
        <f>+IF(G94=0,"",'Ark1'!AS1702)</f>
        <v/>
      </c>
      <c r="U94" s="269" t="str">
        <f>+IF(G94=0,"",'Ark1'!Y1951)</f>
        <v/>
      </c>
      <c r="V94" s="268" t="str">
        <f>+IF(G94=0,"",'Ark1'!AA1951)</f>
        <v/>
      </c>
      <c r="W94" s="269" t="str">
        <f>+IF(G94=0,"",'Ark1'!AC1951)</f>
        <v/>
      </c>
      <c r="X94" s="298" t="str">
        <f t="shared" si="10"/>
        <v/>
      </c>
      <c r="Y94" s="267" t="str">
        <f t="shared" si="11"/>
        <v/>
      </c>
      <c r="Z94" s="246"/>
      <c r="AA94" s="249"/>
      <c r="AC94" s="28"/>
      <c r="AD94" s="27"/>
      <c r="AE94" s="250"/>
      <c r="AF94" s="86"/>
      <c r="AG94" s="27"/>
      <c r="AH94" s="27"/>
      <c r="AI94" s="33"/>
      <c r="AJ94" s="33"/>
      <c r="AK94" s="33"/>
    </row>
    <row r="95" spans="1:54" ht="15.6">
      <c r="A95" s="246"/>
      <c r="B95" s="333">
        <f>+'Ark1'!C1986</f>
        <v>2024</v>
      </c>
      <c r="C95" s="266">
        <f>+'Ark1'!L1986</f>
        <v>12</v>
      </c>
      <c r="D95" s="266" t="s">
        <v>38</v>
      </c>
      <c r="F95" s="86" t="str">
        <f>+IF(G95=0,"",'Ark1'!Q1986)</f>
        <v/>
      </c>
      <c r="G95" s="366">
        <f>+'Ark1'!R1986</f>
        <v>0</v>
      </c>
      <c r="H95" s="28" t="str">
        <f>+IF(G95=0,"",'Ark1'!AE1986)</f>
        <v/>
      </c>
      <c r="I95" s="267"/>
      <c r="J95" s="28" t="str">
        <f>+IF(G95=0,"",'Ark1'!AF1986)</f>
        <v/>
      </c>
      <c r="K95" s="27" t="str">
        <f>+IF(G95=0,"",'Ark1'!T1986)</f>
        <v/>
      </c>
      <c r="L95" s="298" t="str">
        <f>+IF(G95=0,"",'Ark1'!U1986)</f>
        <v/>
      </c>
      <c r="M95" s="267"/>
      <c r="N95" s="33" t="str">
        <f>+IF(G95=0,"",'Ark1'!V1986)</f>
        <v/>
      </c>
      <c r="O95" s="33" t="str">
        <f>+IF(G95=0,"",'Ark1'!W1986)</f>
        <v/>
      </c>
      <c r="P95" s="33" t="str">
        <f>+IF(G95=0,"",'Ark1'!X1986)</f>
        <v/>
      </c>
      <c r="Q95" s="33" t="str">
        <f>+IF(G95=0,"",'Ark1'!AG1986)</f>
        <v/>
      </c>
      <c r="R95" s="33" t="str">
        <f>+IF(G95=0,"",'Ark1'!AH1986)</f>
        <v/>
      </c>
      <c r="S95" s="382" t="str">
        <f>+IF(G95=0,"",'Ark1'!AR1703)</f>
        <v/>
      </c>
      <c r="T95" s="114" t="str">
        <f>+IF(G95=0,"",'Ark1'!AS1703)</f>
        <v/>
      </c>
      <c r="U95" s="33" t="str">
        <f>+IF(G95=0,"",'Ark1'!Y1986)</f>
        <v/>
      </c>
      <c r="V95" s="27" t="str">
        <f>+IF(G95=0,"",'Ark1'!AA1986)</f>
        <v/>
      </c>
      <c r="W95" s="33" t="str">
        <f>+IF(G95=0,"",'Ark1'!AC1986)</f>
        <v/>
      </c>
      <c r="X95" s="298" t="str">
        <f t="shared" si="10"/>
        <v/>
      </c>
      <c r="Y95" s="28" t="str">
        <f t="shared" si="11"/>
        <v/>
      </c>
      <c r="Z95" s="246"/>
      <c r="AA95" s="249"/>
      <c r="AC95" s="28"/>
      <c r="AD95" s="27"/>
      <c r="AE95" s="250"/>
      <c r="AF95" s="86"/>
      <c r="AG95" s="27"/>
      <c r="AH95" s="27"/>
      <c r="AI95" s="33"/>
      <c r="AJ95" s="33"/>
      <c r="AK95" s="33"/>
    </row>
    <row r="96" spans="1:54" ht="15.6">
      <c r="A96" s="246"/>
      <c r="B96" s="333">
        <f>+'Ark1'!C2021</f>
        <v>2024</v>
      </c>
      <c r="C96" s="266">
        <f>+'Ark1'!L2021</f>
        <v>13</v>
      </c>
      <c r="D96" s="266" t="s">
        <v>39</v>
      </c>
      <c r="F96" s="266" t="str">
        <f>+IF(G96=0,"",'Ark1'!Q2021)</f>
        <v/>
      </c>
      <c r="G96" s="366">
        <f>+'Ark1'!R2021</f>
        <v>0</v>
      </c>
      <c r="H96" s="267" t="str">
        <f>+IF(G96=0,"",'Ark1'!AE2021)</f>
        <v/>
      </c>
      <c r="I96" s="267"/>
      <c r="J96" s="267" t="str">
        <f>+IF(G96=0,"",'Ark1'!AF2021)</f>
        <v/>
      </c>
      <c r="K96" s="268" t="str">
        <f>+IF(G96=0,"",'Ark1'!T2021)</f>
        <v/>
      </c>
      <c r="L96" s="298" t="str">
        <f>+IF(G96=0,"",'Ark1'!U2021)</f>
        <v/>
      </c>
      <c r="M96" s="267"/>
      <c r="N96" s="269" t="str">
        <f>+IF(G96=0,"",'Ark1'!V2021)</f>
        <v/>
      </c>
      <c r="O96" s="269" t="str">
        <f>+IF(G96=0,"",'Ark1'!W2021)</f>
        <v/>
      </c>
      <c r="P96" s="269" t="str">
        <f>+IF(G96=0,"",'Ark1'!X2021)</f>
        <v/>
      </c>
      <c r="Q96" s="269" t="str">
        <f>+IF(G96=0,"",'Ark1'!AG2021)</f>
        <v/>
      </c>
      <c r="R96" s="269" t="str">
        <f>+IF(G96=0,"",'Ark1'!AH2021)</f>
        <v/>
      </c>
      <c r="S96" s="382" t="str">
        <f>+IF(G96=0,"",'Ark1'!AR1704)</f>
        <v/>
      </c>
      <c r="T96" s="114" t="str">
        <f>+IF(G96=0,"",'Ark1'!AS1704)</f>
        <v/>
      </c>
      <c r="U96" s="269" t="str">
        <f>+IF(G96=0,"",'Ark1'!Y2021)</f>
        <v/>
      </c>
      <c r="V96" s="268" t="str">
        <f>+IF(G96=0,"",'Ark1'!AA2021)</f>
        <v/>
      </c>
      <c r="W96" s="269" t="str">
        <f>+IF(G96=0,"",'Ark1'!AC2021)</f>
        <v/>
      </c>
      <c r="X96" s="298" t="str">
        <f t="shared" si="10"/>
        <v/>
      </c>
      <c r="Y96" s="267" t="str">
        <f t="shared" si="11"/>
        <v/>
      </c>
      <c r="Z96" s="246"/>
      <c r="AA96" s="249"/>
      <c r="AC96" s="28"/>
      <c r="AD96" s="27"/>
      <c r="AE96" s="250"/>
      <c r="AF96" s="86"/>
      <c r="AG96" s="27"/>
      <c r="AH96" s="27"/>
      <c r="AI96" s="33"/>
      <c r="AJ96" s="33"/>
      <c r="AK96" s="33"/>
    </row>
    <row r="97" spans="1:54" ht="15.6">
      <c r="A97" s="246"/>
      <c r="B97" s="333">
        <f>+'Ark1'!C2056</f>
        <v>2024</v>
      </c>
      <c r="C97" s="266">
        <f>+'Ark1'!L2056</f>
        <v>14</v>
      </c>
      <c r="D97" s="266" t="s">
        <v>401</v>
      </c>
      <c r="F97" s="86" t="str">
        <f>+IF(G97=0,"",'Ark1'!Q2056)</f>
        <v/>
      </c>
      <c r="G97" s="366">
        <f>+'Ark1'!R2056</f>
        <v>0</v>
      </c>
      <c r="H97" s="28" t="str">
        <f>+IF(G97=0,"",'Ark1'!AE2056)</f>
        <v/>
      </c>
      <c r="I97" s="267"/>
      <c r="J97" s="28" t="str">
        <f>+IF(G97=0,"",'Ark1'!AF2056)</f>
        <v/>
      </c>
      <c r="K97" s="27" t="str">
        <f>+IF(G97=0,"",'Ark1'!T2056)</f>
        <v/>
      </c>
      <c r="L97" s="298" t="str">
        <f>+IF(G97=0,"",'Ark1'!U2056)</f>
        <v/>
      </c>
      <c r="M97" s="267"/>
      <c r="N97" s="33" t="str">
        <f>+IF(G97=0,"",'Ark1'!V2056)</f>
        <v/>
      </c>
      <c r="O97" s="33" t="str">
        <f>+IF(G97=0,"",'Ark1'!W2056)</f>
        <v/>
      </c>
      <c r="P97" s="33" t="str">
        <f>+IF(G97=0,"",'Ark1'!X2056)</f>
        <v/>
      </c>
      <c r="Q97" s="33" t="str">
        <f>+IF(G97=0,"",'Ark1'!AG2056)</f>
        <v/>
      </c>
      <c r="R97" s="33" t="str">
        <f>+IF(G97=0,"",'Ark1'!AH2056)</f>
        <v/>
      </c>
      <c r="S97" s="382" t="str">
        <f>+IF(G97=0,"",'Ark1'!AR1705)</f>
        <v/>
      </c>
      <c r="T97" s="114" t="str">
        <f>+IF(G97=0,"",'Ark1'!AS1705)</f>
        <v/>
      </c>
      <c r="U97" s="33" t="str">
        <f>+IF(G97=0,"",'Ark1'!Y2056)</f>
        <v/>
      </c>
      <c r="V97" s="27" t="str">
        <f>+IF(G97=0,"",'Ark1'!AA2056)</f>
        <v/>
      </c>
      <c r="W97" s="33" t="str">
        <f>+IF(G97=0,"",'Ark1'!AC2056)</f>
        <v/>
      </c>
      <c r="X97" s="298" t="str">
        <f t="shared" si="10"/>
        <v/>
      </c>
      <c r="Y97" s="28" t="str">
        <f t="shared" si="11"/>
        <v/>
      </c>
      <c r="Z97" s="246"/>
      <c r="AA97" s="249"/>
      <c r="AC97" s="28"/>
      <c r="AD97" s="27"/>
      <c r="AE97" s="250"/>
      <c r="AF97" s="86"/>
      <c r="AG97" s="27"/>
      <c r="AH97" s="27"/>
      <c r="AI97" s="33"/>
      <c r="AJ97" s="33"/>
      <c r="AK97" s="33"/>
    </row>
    <row r="98" spans="1:54" ht="15.6">
      <c r="A98" s="246"/>
      <c r="B98" s="333">
        <f>+'Ark1'!C2091</f>
        <v>2024</v>
      </c>
      <c r="C98" s="266">
        <f>+'Ark1'!L2091</f>
        <v>15</v>
      </c>
      <c r="D98" s="266" t="s">
        <v>40</v>
      </c>
      <c r="F98" s="266" t="str">
        <f>+IF(G98=0,"",'Ark1'!Q2091)</f>
        <v/>
      </c>
      <c r="G98" s="366">
        <f>+'Ark1'!R2091</f>
        <v>0</v>
      </c>
      <c r="H98" s="267" t="str">
        <f>+IF(G98=0,"",'Ark1'!AE2091)</f>
        <v/>
      </c>
      <c r="I98" s="267"/>
      <c r="J98" s="267" t="str">
        <f>+IF(G98=0,"",'Ark1'!AF2091)</f>
        <v/>
      </c>
      <c r="K98" s="268" t="str">
        <f>+IF(G98=0,"",'Ark1'!T2091)</f>
        <v/>
      </c>
      <c r="L98" s="385" t="str">
        <f>+IF(G98=0,"",'Ark1'!U2091)</f>
        <v/>
      </c>
      <c r="M98" s="267"/>
      <c r="N98" s="269" t="str">
        <f>+IF(G98=0,"",'Ark1'!V2091)</f>
        <v/>
      </c>
      <c r="O98" s="269" t="str">
        <f>+IF(G98=0,"",'Ark1'!W2091)</f>
        <v/>
      </c>
      <c r="P98" s="269" t="str">
        <f>+IF(G98=0,"",'Ark1'!X2091)</f>
        <v/>
      </c>
      <c r="Q98" s="269" t="str">
        <f>+IF(G98=0,"",'Ark1'!AG2091)</f>
        <v/>
      </c>
      <c r="R98" s="269" t="str">
        <f>+IF(G98=0,"",'Ark1'!AH2091)</f>
        <v/>
      </c>
      <c r="S98" s="382" t="str">
        <f>+IF(G98=0,"",'Ark1'!AR1706)</f>
        <v/>
      </c>
      <c r="T98" s="114" t="str">
        <f>+IF(G98=0,"",'Ark1'!AS1706)</f>
        <v/>
      </c>
      <c r="U98" s="269" t="str">
        <f>+IF(G98=0,"",'Ark1'!Y2091)</f>
        <v/>
      </c>
      <c r="V98" s="268" t="str">
        <f>+IF(G98=0,"",'Ark1'!AA2091)</f>
        <v/>
      </c>
      <c r="W98" s="269" t="str">
        <f>+IF(G98=0,"",'Ark1'!AC2091)</f>
        <v/>
      </c>
      <c r="X98" s="298" t="str">
        <f t="shared" si="10"/>
        <v/>
      </c>
      <c r="Y98" s="267" t="str">
        <f t="shared" si="11"/>
        <v/>
      </c>
      <c r="Z98" s="246"/>
      <c r="AA98" s="249"/>
      <c r="AC98" s="28"/>
      <c r="AD98" s="27"/>
      <c r="AE98" s="250"/>
      <c r="AF98" s="86"/>
      <c r="AG98" s="27"/>
      <c r="AH98" s="27"/>
      <c r="AI98" s="33"/>
      <c r="AJ98" s="33"/>
      <c r="AK98" s="33"/>
    </row>
    <row r="99" spans="1:54" ht="19.8">
      <c r="A99" s="246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  <c r="N99" s="248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249"/>
      <c r="AC99" s="28"/>
      <c r="AD99" s="27"/>
      <c r="AE99" s="250"/>
      <c r="AF99" s="86"/>
      <c r="AJ99" s="86"/>
      <c r="BB99" s="262"/>
    </row>
    <row r="100" spans="1:54" ht="19.8">
      <c r="A100" s="246"/>
      <c r="B100" s="246"/>
      <c r="C100" s="264"/>
      <c r="D100" s="246"/>
      <c r="E100" s="246"/>
      <c r="F100" s="246"/>
      <c r="G100" s="246"/>
      <c r="H100" s="247"/>
      <c r="I100" s="246"/>
      <c r="J100" s="247"/>
      <c r="K100" s="246"/>
      <c r="L100" s="246"/>
      <c r="M100" s="246"/>
      <c r="N100" s="248"/>
      <c r="O100" s="248"/>
      <c r="P100" s="248"/>
      <c r="Q100" s="246"/>
      <c r="R100" s="248"/>
      <c r="S100" s="248"/>
      <c r="T100" s="248"/>
      <c r="U100" s="248"/>
      <c r="V100" s="246"/>
      <c r="W100" s="248"/>
      <c r="X100" s="246"/>
      <c r="Y100" s="247"/>
      <c r="Z100" s="246"/>
      <c r="AA100" s="249"/>
      <c r="AC100" s="28"/>
      <c r="AD100" s="27"/>
      <c r="AE100" s="250"/>
      <c r="AF100" s="86"/>
      <c r="AJ100" s="86"/>
      <c r="BB100" s="262"/>
    </row>
    <row r="101" spans="1:54" ht="22.8">
      <c r="A101" s="349" t="s">
        <v>739</v>
      </c>
      <c r="B101" s="246"/>
      <c r="C101" s="264"/>
      <c r="D101" s="349"/>
      <c r="E101" s="246"/>
      <c r="F101" s="264" t="s">
        <v>648</v>
      </c>
      <c r="G101" s="279">
        <f>SUM(G107:G121)</f>
        <v>16</v>
      </c>
      <c r="H101" s="247"/>
      <c r="I101" s="246"/>
      <c r="J101" s="247"/>
      <c r="K101" s="246"/>
      <c r="L101" s="348">
        <f>+Raser!M16</f>
        <v>362.11875000000009</v>
      </c>
      <c r="M101" s="246" t="s">
        <v>578</v>
      </c>
      <c r="N101" s="248"/>
      <c r="O101" s="248"/>
      <c r="P101" s="248"/>
      <c r="Q101" s="246"/>
      <c r="R101" s="248"/>
      <c r="S101" s="248"/>
      <c r="T101" s="248"/>
      <c r="U101" s="248"/>
      <c r="V101" s="246"/>
      <c r="W101" s="248"/>
      <c r="X101" s="348">
        <f>+Raser!X16</f>
        <v>323.68156424581014</v>
      </c>
      <c r="Y101" s="247"/>
      <c r="Z101" s="246"/>
      <c r="AA101" s="249"/>
      <c r="AC101" s="28"/>
      <c r="AD101" s="27"/>
      <c r="AE101" s="250"/>
      <c r="AF101" s="86"/>
      <c r="AJ101" s="86"/>
      <c r="BB101" s="262"/>
    </row>
    <row r="102" spans="1:54" ht="14.25" customHeight="1">
      <c r="A102" s="246"/>
      <c r="B102" s="246"/>
      <c r="C102" s="264"/>
      <c r="D102" s="347"/>
      <c r="E102" s="246"/>
      <c r="F102" s="264"/>
      <c r="G102" s="264"/>
      <c r="H102" s="264"/>
      <c r="I102" s="264"/>
      <c r="J102" s="264"/>
      <c r="K102" s="264"/>
      <c r="L102" s="264"/>
      <c r="M102" s="264"/>
      <c r="N102" s="265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47"/>
      <c r="Z102" s="246"/>
      <c r="AA102" s="249"/>
      <c r="AC102" s="28"/>
      <c r="AD102" s="27"/>
      <c r="AE102" s="250"/>
      <c r="AF102" s="86"/>
      <c r="AJ102" s="86"/>
      <c r="BB102" s="262"/>
    </row>
    <row r="103" spans="1:54" ht="19.8">
      <c r="A103" s="246"/>
      <c r="B103" s="246"/>
      <c r="C103" s="246"/>
      <c r="D103" s="246"/>
      <c r="E103" s="246"/>
      <c r="F103" s="246"/>
      <c r="G103" s="246"/>
      <c r="H103" s="247"/>
      <c r="I103" s="246"/>
      <c r="J103" s="247"/>
      <c r="K103" s="246"/>
      <c r="L103" s="246"/>
      <c r="M103" s="246"/>
      <c r="N103" s="248"/>
      <c r="O103" s="248"/>
      <c r="P103" s="248"/>
      <c r="Q103" s="246"/>
      <c r="R103" s="248"/>
      <c r="S103" s="248"/>
      <c r="T103" s="248"/>
      <c r="U103" s="248"/>
      <c r="V103" s="246"/>
      <c r="W103" s="248"/>
      <c r="X103" s="264" t="s">
        <v>489</v>
      </c>
      <c r="Y103" s="263" t="s">
        <v>4</v>
      </c>
      <c r="Z103" s="246"/>
      <c r="AA103" s="249"/>
      <c r="AC103" s="28"/>
      <c r="AD103" s="27"/>
      <c r="AE103" s="250"/>
      <c r="AF103" s="86"/>
      <c r="AJ103" s="86"/>
      <c r="BB103" s="262"/>
    </row>
    <row r="104" spans="1:54" ht="19.8">
      <c r="A104" s="246"/>
      <c r="B104" s="246"/>
      <c r="C104" s="246"/>
      <c r="D104" s="264"/>
      <c r="E104" s="246"/>
      <c r="F104" s="264" t="s">
        <v>4</v>
      </c>
      <c r="G104" s="246"/>
      <c r="H104" s="247"/>
      <c r="I104" s="247"/>
      <c r="J104" s="247"/>
      <c r="K104" s="264" t="s">
        <v>23</v>
      </c>
      <c r="L104" s="247"/>
      <c r="M104" s="247"/>
      <c r="N104" s="248" t="s">
        <v>402</v>
      </c>
      <c r="O104" s="248" t="s">
        <v>402</v>
      </c>
      <c r="P104" s="248" t="s">
        <v>402</v>
      </c>
      <c r="Q104" s="265" t="s">
        <v>538</v>
      </c>
      <c r="R104" s="248" t="s">
        <v>402</v>
      </c>
      <c r="S104" s="248"/>
      <c r="T104" s="248"/>
      <c r="U104" s="265" t="s">
        <v>422</v>
      </c>
      <c r="V104" s="246"/>
      <c r="W104" s="265" t="s">
        <v>586</v>
      </c>
      <c r="X104" s="264" t="s">
        <v>583</v>
      </c>
      <c r="Y104" s="263" t="s">
        <v>9</v>
      </c>
      <c r="Z104" s="246"/>
      <c r="AA104" s="249"/>
      <c r="AC104" s="28"/>
      <c r="AD104" s="27"/>
      <c r="AE104" s="250"/>
      <c r="AF104" s="86"/>
      <c r="AJ104" s="86"/>
      <c r="BB104" s="262"/>
    </row>
    <row r="105" spans="1:54" ht="19.8">
      <c r="A105" s="264"/>
      <c r="B105" s="264"/>
      <c r="C105" s="246"/>
      <c r="D105" s="246"/>
      <c r="E105" s="264"/>
      <c r="F105" s="264" t="s">
        <v>487</v>
      </c>
      <c r="G105" s="264" t="s">
        <v>4</v>
      </c>
      <c r="H105" s="263" t="s">
        <v>4</v>
      </c>
      <c r="I105" s="263"/>
      <c r="J105" s="263" t="s">
        <v>1</v>
      </c>
      <c r="K105" s="264" t="s">
        <v>493</v>
      </c>
      <c r="L105" s="263" t="s">
        <v>23</v>
      </c>
      <c r="M105" s="263"/>
      <c r="N105" s="265" t="s">
        <v>552</v>
      </c>
      <c r="O105" s="265" t="s">
        <v>585</v>
      </c>
      <c r="P105" s="265" t="s">
        <v>500</v>
      </c>
      <c r="Q105" s="265" t="s">
        <v>563</v>
      </c>
      <c r="R105" s="265" t="s">
        <v>502</v>
      </c>
      <c r="S105" s="432" t="s">
        <v>23</v>
      </c>
      <c r="T105" s="432" t="s">
        <v>23</v>
      </c>
      <c r="U105" s="265"/>
      <c r="V105" s="264" t="s">
        <v>413</v>
      </c>
      <c r="W105" s="265" t="s">
        <v>1</v>
      </c>
      <c r="X105" s="264" t="s">
        <v>70</v>
      </c>
      <c r="Y105" s="263" t="s">
        <v>70</v>
      </c>
      <c r="Z105" s="246"/>
      <c r="AA105" s="249"/>
      <c r="AC105" s="28"/>
      <c r="AD105" s="27"/>
      <c r="AE105" s="250"/>
      <c r="AF105" s="86"/>
      <c r="AJ105" s="86"/>
      <c r="BB105" s="262"/>
    </row>
    <row r="106" spans="1:54" ht="19.8">
      <c r="A106" s="246"/>
      <c r="B106" s="246"/>
      <c r="C106" s="264" t="s">
        <v>0</v>
      </c>
      <c r="D106" s="264"/>
      <c r="E106" s="264" t="s">
        <v>612</v>
      </c>
      <c r="F106" s="50" t="s">
        <v>488</v>
      </c>
      <c r="G106" s="50" t="s">
        <v>9</v>
      </c>
      <c r="H106" s="87" t="s">
        <v>402</v>
      </c>
      <c r="I106" s="87"/>
      <c r="J106" s="87" t="s">
        <v>402</v>
      </c>
      <c r="K106" s="50" t="s">
        <v>414</v>
      </c>
      <c r="L106" s="87" t="s">
        <v>44</v>
      </c>
      <c r="M106" s="87"/>
      <c r="N106" s="75" t="s">
        <v>553</v>
      </c>
      <c r="O106" s="75" t="s">
        <v>561</v>
      </c>
      <c r="P106" s="75" t="s">
        <v>439</v>
      </c>
      <c r="Q106" s="75" t="s">
        <v>495</v>
      </c>
      <c r="R106" s="75" t="s">
        <v>482</v>
      </c>
      <c r="S106" s="432" t="s">
        <v>735</v>
      </c>
      <c r="T106" s="432" t="s">
        <v>736</v>
      </c>
      <c r="U106" s="75" t="s">
        <v>1</v>
      </c>
      <c r="V106" s="50" t="s">
        <v>414</v>
      </c>
      <c r="W106" s="75" t="s">
        <v>539</v>
      </c>
      <c r="X106" s="50" t="s">
        <v>499</v>
      </c>
      <c r="Y106" s="87" t="s">
        <v>566</v>
      </c>
      <c r="Z106" s="246"/>
      <c r="AA106" s="249"/>
      <c r="AC106" s="28"/>
      <c r="AD106" s="27"/>
      <c r="AE106" s="250"/>
      <c r="AF106" s="86"/>
      <c r="AJ106" s="86"/>
      <c r="BB106" s="262"/>
    </row>
    <row r="107" spans="1:54" ht="15.6">
      <c r="A107" s="246"/>
      <c r="B107" s="266">
        <f>+'Ark1'!C1602</f>
        <v>2024</v>
      </c>
      <c r="C107" s="266">
        <f>+'Ark1'!L1602</f>
        <v>1</v>
      </c>
      <c r="D107" s="266" t="s">
        <v>28</v>
      </c>
      <c r="E107" s="266">
        <f>+'Ark1'!AP1602</f>
        <v>6</v>
      </c>
      <c r="F107" s="266" t="str">
        <f>+IF(G107=0,"",'Ark1'!Q1602)</f>
        <v/>
      </c>
      <c r="G107" s="366">
        <f>+'Ark1'!R1602</f>
        <v>0</v>
      </c>
      <c r="H107" s="267" t="str">
        <f>+IF(G107=0,"",'Ark1'!AE1602)</f>
        <v/>
      </c>
      <c r="I107" s="267"/>
      <c r="J107" s="267" t="str">
        <f>+IF(G107=0,"",'Ark1'!AF1602)</f>
        <v/>
      </c>
      <c r="K107" s="268" t="str">
        <f>+IF(G107=0,"",'Ark1'!T1602)</f>
        <v/>
      </c>
      <c r="L107" s="298" t="str">
        <f>+IF(G107=0,"",'Ark1'!U1602)</f>
        <v/>
      </c>
      <c r="M107" s="267"/>
      <c r="N107" s="269" t="str">
        <f>+IF(G107=0,"",'Ark1'!V1602)</f>
        <v/>
      </c>
      <c r="O107" s="269" t="str">
        <f>+IF(G107=0,"",'Ark1'!W1602)</f>
        <v/>
      </c>
      <c r="P107" s="269" t="str">
        <f>+IF(G107=0,"",'Ark1'!X1602)</f>
        <v/>
      </c>
      <c r="Q107" s="269" t="str">
        <f>+IF(G107=0,"",'Ark1'!AG1602)</f>
        <v/>
      </c>
      <c r="R107" s="269" t="str">
        <f>+IF(G107=0,"",'Ark1'!AH1602)</f>
        <v/>
      </c>
      <c r="S107" s="382" t="str">
        <f>+IF(G107=0,"",'Ark1'!AR1602)</f>
        <v/>
      </c>
      <c r="T107" s="114" t="str">
        <f>+IF(G107=0,"",'Ark1'!AS1602)</f>
        <v/>
      </c>
      <c r="U107" s="269" t="str">
        <f>+IF(G107=0,"",'Ark1'!Y1602)</f>
        <v/>
      </c>
      <c r="V107" s="268" t="str">
        <f>+IF(G107=0,"",'Ark1'!AA1602)</f>
        <v/>
      </c>
      <c r="W107" s="269" t="str">
        <f>+IF(G107=0,"",'Ark1'!AC1602)</f>
        <v/>
      </c>
      <c r="X107" s="298" t="str">
        <f t="shared" ref="X107:X121" si="12">IF(G107=0,"",1000*L107/Q107)</f>
        <v/>
      </c>
      <c r="Y107" s="267" t="str">
        <f t="shared" ref="Y107:Y121" si="13">IF(G107=0,"",G107/F107)</f>
        <v/>
      </c>
      <c r="Z107" s="246"/>
      <c r="AA107" s="249"/>
      <c r="AC107" s="28"/>
      <c r="AD107" s="27"/>
      <c r="AE107" s="250"/>
      <c r="AF107" s="86"/>
      <c r="AG107" s="27"/>
      <c r="AH107" s="27"/>
      <c r="AI107" s="33"/>
      <c r="AJ107" s="33"/>
      <c r="AK107" s="33"/>
    </row>
    <row r="108" spans="1:54" ht="15.6">
      <c r="A108" s="246"/>
      <c r="B108" s="299">
        <f>+'Ark1'!C1637</f>
        <v>2024</v>
      </c>
      <c r="C108" s="86">
        <f>+'Ark1'!L1637</f>
        <v>2</v>
      </c>
      <c r="D108" s="86" t="s">
        <v>29</v>
      </c>
      <c r="F108" s="86" t="str">
        <f>+IF(G108=0,"",'Ark1'!Q1637)</f>
        <v/>
      </c>
      <c r="G108" s="366">
        <f>+'Ark1'!R1637</f>
        <v>0</v>
      </c>
      <c r="H108" s="28" t="str">
        <f>+IF(G108=0,"",'Ark1'!AE1637)</f>
        <v/>
      </c>
      <c r="I108" s="267"/>
      <c r="J108" s="28" t="str">
        <f>+IF(G108=0,"",'Ark1'!AF1637)</f>
        <v/>
      </c>
      <c r="K108" s="27" t="str">
        <f>+IF(G108=0,"",'Ark1'!T1637)</f>
        <v/>
      </c>
      <c r="L108" s="298" t="str">
        <f>+IF(G108=0,"",'Ark1'!U1637)</f>
        <v/>
      </c>
      <c r="M108" s="267"/>
      <c r="N108" s="33" t="str">
        <f>+IF(G108=0,"",'Ark1'!V1637)</f>
        <v/>
      </c>
      <c r="O108" s="33" t="str">
        <f>+IF(G108=0,"",'Ark1'!W1637)</f>
        <v/>
      </c>
      <c r="P108" s="33" t="str">
        <f>+IF(G108=0,"",'Ark1'!X1637)</f>
        <v/>
      </c>
      <c r="Q108" s="33" t="str">
        <f>+IF(G108=0,"",'Ark1'!AG1637)</f>
        <v/>
      </c>
      <c r="R108" s="33" t="str">
        <f>+IF(G108=0,"",'Ark1'!AH1637)</f>
        <v/>
      </c>
      <c r="S108" s="382" t="str">
        <f>+IF(G108=0,"",'Ark1'!AR1637)</f>
        <v/>
      </c>
      <c r="T108" s="114" t="str">
        <f>+IF(G108=0,"",'Ark1'!AS1637)</f>
        <v/>
      </c>
      <c r="U108" s="33" t="str">
        <f>+IF(G108=0,"",'Ark1'!Y1637)</f>
        <v/>
      </c>
      <c r="V108" s="27" t="str">
        <f>+IF(G108=0,"",'Ark1'!AA1637)</f>
        <v/>
      </c>
      <c r="W108" s="33" t="str">
        <f>+IF(G108=0,"",'Ark1'!AC1637)</f>
        <v/>
      </c>
      <c r="X108" s="298" t="str">
        <f t="shared" si="12"/>
        <v/>
      </c>
      <c r="Y108" s="28" t="str">
        <f t="shared" si="13"/>
        <v/>
      </c>
      <c r="Z108" s="246"/>
      <c r="AA108" s="249"/>
      <c r="AC108" s="28"/>
      <c r="AD108" s="27"/>
      <c r="AE108" s="250"/>
      <c r="AF108" s="86"/>
      <c r="AG108" s="27"/>
      <c r="AH108" s="27"/>
      <c r="AI108" s="33"/>
      <c r="AJ108" s="33"/>
      <c r="AK108" s="33"/>
    </row>
    <row r="109" spans="1:54" ht="15.6">
      <c r="A109" s="246"/>
      <c r="B109" s="299">
        <f>+'Ark1'!C1672</f>
        <v>2024</v>
      </c>
      <c r="C109" s="266">
        <f>+'Ark1'!L1672</f>
        <v>3</v>
      </c>
      <c r="D109" s="266" t="s">
        <v>30</v>
      </c>
      <c r="F109" s="266">
        <f>+IF(G109=0,"",'Ark1'!Q1672)</f>
        <v>2</v>
      </c>
      <c r="G109" s="366">
        <f>+'Ark1'!R1672</f>
        <v>2</v>
      </c>
      <c r="H109" s="267">
        <f>+IF(G109=0,"",'Ark1'!AE1672)</f>
        <v>12.5</v>
      </c>
      <c r="I109" s="267"/>
      <c r="J109" s="267">
        <f>+IF(G109=0,"",'Ark1'!AF1672)</f>
        <v>8.4830597697578494</v>
      </c>
      <c r="K109" s="268">
        <f>+IF(G109=0,"",'Ark1'!T1672)</f>
        <v>5</v>
      </c>
      <c r="L109" s="298">
        <f>+IF(G109=0,"",'Ark1'!U1672)</f>
        <v>245.75</v>
      </c>
      <c r="M109" s="267"/>
      <c r="N109" s="269">
        <f>+IF(G109=0,"",'Ark1'!V1672)</f>
        <v>0</v>
      </c>
      <c r="O109" s="269">
        <f>+IF(G109=0,"",'Ark1'!W1672)</f>
        <v>50</v>
      </c>
      <c r="P109" s="269">
        <f>+IF(G109=0,"",'Ark1'!X1672)</f>
        <v>0</v>
      </c>
      <c r="Q109" s="269">
        <f>+IF(G109=0,"",'Ark1'!AG1672)</f>
        <v>895.5</v>
      </c>
      <c r="R109" s="269">
        <f>+IF(G109=0,"",'Ark1'!AH1672)</f>
        <v>0</v>
      </c>
      <c r="S109" s="382">
        <f>+IF(G109=0,"",'Ark1'!AR1672)</f>
        <v>207.5</v>
      </c>
      <c r="T109" s="114">
        <f>+IF(G109=0,"",'Ark1'!AS1672)</f>
        <v>27.61562896977625</v>
      </c>
      <c r="U109" s="269">
        <f>+IF(G109=0,"",'Ark1'!Y1672)</f>
        <v>6.6500000000002624</v>
      </c>
      <c r="V109" s="268">
        <f>+IF(G109=0,"",'Ark1'!AA1672)</f>
        <v>2</v>
      </c>
      <c r="W109" s="269">
        <f>+IF(G109=0,"",'Ark1'!AC1672)</f>
        <v>-99.999999999995694</v>
      </c>
      <c r="X109" s="298">
        <f t="shared" si="12"/>
        <v>274.42769402568399</v>
      </c>
      <c r="Y109" s="267">
        <f t="shared" si="13"/>
        <v>1</v>
      </c>
      <c r="Z109" s="246"/>
      <c r="AA109" s="249"/>
      <c r="AC109" s="28"/>
      <c r="AD109" s="27"/>
      <c r="AE109" s="250"/>
      <c r="AF109" s="86"/>
      <c r="AG109" s="27"/>
      <c r="AH109" s="27"/>
      <c r="AI109" s="33"/>
      <c r="AJ109" s="33"/>
      <c r="AK109" s="33"/>
    </row>
    <row r="110" spans="1:54" ht="15.6">
      <c r="A110" s="246"/>
      <c r="B110" s="299">
        <f>+'Ark1'!C1707</f>
        <v>2024</v>
      </c>
      <c r="C110" s="266">
        <f>+'Ark1'!L1707</f>
        <v>4</v>
      </c>
      <c r="D110" s="266" t="s">
        <v>31</v>
      </c>
      <c r="F110" s="86">
        <f>+IF(G110=0,"",'Ark1'!Q1707)</f>
        <v>2</v>
      </c>
      <c r="G110" s="366">
        <f>+'Ark1'!R1707</f>
        <v>2</v>
      </c>
      <c r="H110" s="28">
        <f>+IF(G110=0,"",'Ark1'!AE1707)</f>
        <v>12.5</v>
      </c>
      <c r="I110" s="267"/>
      <c r="J110" s="28">
        <f>+IF(G110=0,"",'Ark1'!AF1707)</f>
        <v>10.200383161600994</v>
      </c>
      <c r="K110" s="27">
        <f>+IF(G110=0,"",'Ark1'!T1707)</f>
        <v>4</v>
      </c>
      <c r="L110" s="298">
        <f>+IF(G110=0,"",'Ark1'!U1707)</f>
        <v>295.5</v>
      </c>
      <c r="M110" s="267"/>
      <c r="N110" s="33">
        <f>+IF(G110=0,"",'Ark1'!V1707)</f>
        <v>0</v>
      </c>
      <c r="O110" s="33">
        <f>+IF(G110=0,"",'Ark1'!W1707)</f>
        <v>0</v>
      </c>
      <c r="P110" s="33">
        <f>+IF(G110=0,"",'Ark1'!X1707)</f>
        <v>0</v>
      </c>
      <c r="Q110" s="33">
        <f>+IF(G110=0,"",'Ark1'!AG1707)</f>
        <v>928.5</v>
      </c>
      <c r="R110" s="33">
        <f>+IF(G110=0,"",'Ark1'!AH1707)</f>
        <v>0</v>
      </c>
      <c r="S110" s="382">
        <f>+IF(G110=0,"",'Ark1'!AR1707)</f>
        <v>216</v>
      </c>
      <c r="T110" s="114">
        <f>+IF(G110=0,"",'Ark1'!AS1707)</f>
        <v>29.296143044978635</v>
      </c>
      <c r="U110" s="33">
        <f>+IF(G110=0,"",'Ark1'!Y1707)</f>
        <v>14.600000000000122</v>
      </c>
      <c r="V110" s="27">
        <f>+IF(G110=0,"",'Ark1'!AA1707)</f>
        <v>1</v>
      </c>
      <c r="W110" s="33">
        <f>+IF(G110=0,"",'Ark1'!AC1707)</f>
        <v>99.999999999998565</v>
      </c>
      <c r="X110" s="298">
        <f t="shared" si="12"/>
        <v>318.2552504038772</v>
      </c>
      <c r="Y110" s="28">
        <f t="shared" si="13"/>
        <v>1</v>
      </c>
      <c r="Z110" s="246"/>
      <c r="AA110" s="249"/>
      <c r="AC110" s="28"/>
      <c r="AD110" s="27"/>
      <c r="AE110" s="250"/>
      <c r="AF110" s="86"/>
      <c r="AG110" s="27"/>
      <c r="AH110" s="27"/>
      <c r="AI110" s="33"/>
      <c r="AJ110" s="33"/>
      <c r="AK110" s="33"/>
    </row>
    <row r="111" spans="1:54" ht="15.6">
      <c r="A111" s="246"/>
      <c r="B111" s="266">
        <f>+'Ark1'!C1742</f>
        <v>2024</v>
      </c>
      <c r="C111" s="266">
        <f>+'Ark1'!L1742</f>
        <v>5</v>
      </c>
      <c r="D111" s="266" t="s">
        <v>400</v>
      </c>
      <c r="F111" s="266">
        <f>+IF(G111=0,"",'Ark1'!Q1742)</f>
        <v>7</v>
      </c>
      <c r="G111" s="366">
        <f>+'Ark1'!R1742</f>
        <v>8</v>
      </c>
      <c r="H111" s="267">
        <f>+'Ark1'!AE1742</f>
        <v>50</v>
      </c>
      <c r="I111" s="267"/>
      <c r="J111" s="267">
        <f>+IF(G111=0,"",'Ark1'!AF1742)</f>
        <v>50.846580023818163</v>
      </c>
      <c r="K111" s="268">
        <f>+IF(G111=0,"",'Ark1'!T1742)</f>
        <v>6.5</v>
      </c>
      <c r="L111" s="298">
        <f>+IF(G111=0,"",'Ark1'!U1742)</f>
        <v>368.24999999999994</v>
      </c>
      <c r="M111" s="267"/>
      <c r="N111" s="269">
        <f>+IF(G111=0,"",'Ark1'!V1742)</f>
        <v>0</v>
      </c>
      <c r="O111" s="269">
        <f>+IF(G111=0,"",'Ark1'!W1742)</f>
        <v>62.5</v>
      </c>
      <c r="P111" s="269">
        <f>+IF(G111=0,"",'Ark1'!X1742)</f>
        <v>62.5</v>
      </c>
      <c r="Q111" s="269">
        <f>+IF(G111=0,"",'Ark1'!AG1742)</f>
        <v>1124.125</v>
      </c>
      <c r="R111" s="269">
        <f>+IF(G111=0,"",'Ark1'!AH1742)</f>
        <v>0</v>
      </c>
      <c r="S111" s="382">
        <f>+IF(G111=0,"",'Ark1'!AR1742)</f>
        <v>221.5</v>
      </c>
      <c r="T111" s="114">
        <f>+IF(G111=0,"",'Ark1'!AS1742)</f>
        <v>33.568068593604991</v>
      </c>
      <c r="U111" s="269">
        <f>+IF(G111=0,"",'Ark1'!Y1742)</f>
        <v>63.837469404731287</v>
      </c>
      <c r="V111" s="268">
        <f>+IF(G111=0,"",'Ark1'!AA1742)</f>
        <v>1.6583123951777001</v>
      </c>
      <c r="W111" s="269">
        <f>+IF(G111=0,"",'Ark1'!AC1742)</f>
        <v>47.69159602132293</v>
      </c>
      <c r="X111" s="298">
        <f t="shared" si="12"/>
        <v>327.58812409651944</v>
      </c>
      <c r="Y111" s="267">
        <f t="shared" si="13"/>
        <v>1.1428571428571428</v>
      </c>
      <c r="Z111" s="246"/>
      <c r="AA111" s="249"/>
      <c r="AC111" s="28"/>
      <c r="AD111" s="27"/>
      <c r="AE111" s="250"/>
      <c r="AF111" s="86"/>
      <c r="AG111" s="27"/>
      <c r="AH111" s="27"/>
      <c r="AI111" s="33"/>
      <c r="AJ111" s="33"/>
      <c r="AK111" s="33"/>
    </row>
    <row r="112" spans="1:54" ht="15.6">
      <c r="A112" s="246"/>
      <c r="B112" s="333">
        <f>+'Ark1'!C1777</f>
        <v>2024</v>
      </c>
      <c r="C112" s="266">
        <f>+'Ark1'!L1777</f>
        <v>6</v>
      </c>
      <c r="D112" s="266" t="s">
        <v>32</v>
      </c>
      <c r="F112" s="86">
        <f>+IF(G112=0,"",'Ark1'!Q1777)</f>
        <v>4</v>
      </c>
      <c r="G112" s="366">
        <f>+'Ark1'!R1777</f>
        <v>4</v>
      </c>
      <c r="H112" s="28">
        <f>+IF(G112=0,"",'Ark1'!AE1777)</f>
        <v>25</v>
      </c>
      <c r="I112" s="267"/>
      <c r="J112" s="28">
        <f>+IF(G112=0,"",'Ark1'!AF1777)</f>
        <v>30.469977044823001</v>
      </c>
      <c r="K112" s="27">
        <f>+IF(G112=0,"",'Ark1'!T1777)</f>
        <v>7.75</v>
      </c>
      <c r="L112" s="298">
        <f>+IF(G112=0,"",'Ark1'!U1777)</f>
        <v>441.35</v>
      </c>
      <c r="M112" s="267"/>
      <c r="N112" s="33">
        <f>+IF(G112=0,"",'Ark1'!V1777)</f>
        <v>100</v>
      </c>
      <c r="O112" s="33">
        <f>+IF(G112=0,"",'Ark1'!W1777)</f>
        <v>75</v>
      </c>
      <c r="P112" s="33">
        <f>+IF(G112=0,"",'Ark1'!X1777)</f>
        <v>100</v>
      </c>
      <c r="Q112" s="33">
        <f>+IF(G112=0,"",'Ark1'!AG1777)</f>
        <v>1314.75</v>
      </c>
      <c r="R112" s="33">
        <f>+IF(G112=0,"",'Ark1'!AH1777)</f>
        <v>0</v>
      </c>
      <c r="S112" s="382">
        <f>+IF(G112=0,"",'Ark1'!AR1777)</f>
        <v>226.5</v>
      </c>
      <c r="T112" s="114">
        <f>+IF(G112=0,"",'Ark1'!AS1777)</f>
        <v>37.977860238561441</v>
      </c>
      <c r="U112" s="33">
        <f>+IF(G112=0,"",'Ark1'!Y1777)</f>
        <v>25.911049766460781</v>
      </c>
      <c r="V112" s="27">
        <f>+IF(G112=0,"",'Ark1'!AA1777)</f>
        <v>1.0897247358851685</v>
      </c>
      <c r="W112" s="33">
        <f>+IF(G112=0,"",'Ark1'!AC1777)</f>
        <v>60.605444877678096</v>
      </c>
      <c r="X112" s="298">
        <f t="shared" si="12"/>
        <v>335.69119604487543</v>
      </c>
      <c r="Y112" s="28">
        <f t="shared" si="13"/>
        <v>1</v>
      </c>
      <c r="Z112" s="246"/>
      <c r="AA112" s="249"/>
      <c r="AC112" s="28"/>
      <c r="AD112" s="27"/>
      <c r="AE112" s="250"/>
      <c r="AF112" s="86"/>
      <c r="AG112" s="27"/>
      <c r="AH112" s="27"/>
      <c r="AI112" s="33"/>
      <c r="AJ112" s="33"/>
      <c r="AK112" s="33"/>
    </row>
    <row r="113" spans="1:54" ht="15.6">
      <c r="A113" s="246"/>
      <c r="B113" s="333">
        <f>+'Ark1'!C1812</f>
        <v>2024</v>
      </c>
      <c r="C113" s="266">
        <f>+'Ark1'!L1812</f>
        <v>7</v>
      </c>
      <c r="D113" s="266" t="s">
        <v>33</v>
      </c>
      <c r="F113" s="266" t="str">
        <f>+IF(G113=0,"",'Ark1'!Q1812)</f>
        <v/>
      </c>
      <c r="G113" s="366">
        <f>+'Ark1'!R1812</f>
        <v>0</v>
      </c>
      <c r="H113" s="267" t="str">
        <f>+IF(G113=0,"",'Ark1'!AE1812)</f>
        <v/>
      </c>
      <c r="I113" s="267"/>
      <c r="J113" s="267" t="str">
        <f>+IF(G113=0,"",'Ark1'!AF1812)</f>
        <v/>
      </c>
      <c r="K113" s="268" t="str">
        <f>+IF(G113=0,"",'Ark1'!T1812)</f>
        <v/>
      </c>
      <c r="L113" s="298" t="str">
        <f>+IF(G113=0,"",'Ark1'!U1812)</f>
        <v/>
      </c>
      <c r="M113" s="267"/>
      <c r="N113" s="269" t="str">
        <f>+IF(G113=0,"",'Ark1'!V1812)</f>
        <v/>
      </c>
      <c r="O113" s="269" t="str">
        <f>+IF(G113=0,"",'Ark1'!W1812)</f>
        <v/>
      </c>
      <c r="P113" s="269" t="str">
        <f>+IF(G113=0,"",'Ark1'!X1812)</f>
        <v/>
      </c>
      <c r="Q113" s="269" t="str">
        <f>+IF(G113=0,"",'Ark1'!AG1812)</f>
        <v/>
      </c>
      <c r="R113" s="269" t="str">
        <f>+IF(G113=0,"",'Ark1'!AH1812)</f>
        <v/>
      </c>
      <c r="S113" s="382" t="str">
        <f>+IF(G113=0,"",'Ark1'!AR1856)</f>
        <v/>
      </c>
      <c r="T113" s="114" t="str">
        <f>+IF(G113=0,"",'Ark1'!AS1856)</f>
        <v/>
      </c>
      <c r="U113" s="269" t="str">
        <f>+IF(G113=0,"",'Ark1'!Y1812)</f>
        <v/>
      </c>
      <c r="V113" s="268" t="str">
        <f>+IF(G113=0,"",'Ark1'!AA1812)</f>
        <v/>
      </c>
      <c r="W113" s="269" t="str">
        <f>+IF(G113=0,"",'Ark1'!AC1812)</f>
        <v/>
      </c>
      <c r="X113" s="298" t="str">
        <f t="shared" si="12"/>
        <v/>
      </c>
      <c r="Y113" s="267" t="str">
        <f t="shared" si="13"/>
        <v/>
      </c>
      <c r="Z113" s="246"/>
      <c r="AA113" s="249"/>
      <c r="AC113" s="28"/>
      <c r="AD113" s="27"/>
      <c r="AE113" s="250"/>
      <c r="AF113" s="86"/>
      <c r="AG113" s="27"/>
      <c r="AH113" s="27"/>
      <c r="AI113" s="33"/>
      <c r="AJ113" s="33"/>
      <c r="AK113" s="33"/>
    </row>
    <row r="114" spans="1:54" ht="15.6">
      <c r="A114" s="246"/>
      <c r="B114" s="86">
        <f>+'Ark1'!C1847</f>
        <v>2024</v>
      </c>
      <c r="C114" s="86">
        <f>+'Ark1'!L1847</f>
        <v>8</v>
      </c>
      <c r="D114" s="86" t="s">
        <v>34</v>
      </c>
      <c r="F114" s="86" t="str">
        <f>+IF(G114=0,"",'Ark1'!Q1847)</f>
        <v/>
      </c>
      <c r="G114" s="366">
        <f>+'Ark1'!R1847</f>
        <v>0</v>
      </c>
      <c r="H114" s="28" t="str">
        <f>+IF(G114=0,"",'Ark1'!AE1847)</f>
        <v/>
      </c>
      <c r="I114" s="267"/>
      <c r="J114" s="28" t="str">
        <f>+IF(G114=0,"",'Ark1'!AF1847)</f>
        <v/>
      </c>
      <c r="K114" s="27" t="str">
        <f>+IF(G114=0,"",'Ark1'!T1847)</f>
        <v/>
      </c>
      <c r="L114" s="298" t="str">
        <f>+IF(G114=0,"",'Ark1'!U1847)</f>
        <v/>
      </c>
      <c r="M114" s="267"/>
      <c r="N114" s="33" t="str">
        <f>+IF(G114=0,"",'Ark1'!V1847)</f>
        <v/>
      </c>
      <c r="O114" s="33" t="str">
        <f>+IF(G114=0,"",'Ark1'!W1847)</f>
        <v/>
      </c>
      <c r="P114" s="33" t="str">
        <f>+IF(G114=0,"",'Ark1'!X1847)</f>
        <v/>
      </c>
      <c r="Q114" s="33" t="str">
        <f>+IF(G114=0,"",'Ark1'!AG1847)</f>
        <v/>
      </c>
      <c r="R114" s="33" t="str">
        <f>+IF(G114=0,"",'Ark1'!AH1847)</f>
        <v/>
      </c>
      <c r="S114" s="382" t="str">
        <f>+IF(G114=0,"",'Ark1'!AR1960)</f>
        <v/>
      </c>
      <c r="T114" s="114" t="str">
        <f>+IF(G114=0,"",'Ark1'!AS1960)</f>
        <v/>
      </c>
      <c r="U114" s="33" t="str">
        <f>+IF(G114=0,"",'Ark1'!Y1847)</f>
        <v/>
      </c>
      <c r="V114" s="27" t="str">
        <f>+IF(G114=0,"",'Ark1'!AA1847)</f>
        <v/>
      </c>
      <c r="W114" s="33" t="str">
        <f>+IF(G114=0,"",'Ark1'!AC1847)</f>
        <v/>
      </c>
      <c r="X114" s="298" t="str">
        <f t="shared" si="12"/>
        <v/>
      </c>
      <c r="Y114" s="28" t="str">
        <f t="shared" si="13"/>
        <v/>
      </c>
      <c r="Z114" s="246"/>
      <c r="AA114" s="249"/>
      <c r="AC114" s="28"/>
      <c r="AD114" s="27"/>
      <c r="AE114" s="250"/>
      <c r="AF114" s="86"/>
      <c r="AG114" s="27"/>
      <c r="AH114" s="27"/>
      <c r="AI114" s="33"/>
      <c r="AJ114" s="33"/>
      <c r="AK114" s="33"/>
    </row>
    <row r="115" spans="1:54" ht="15.6">
      <c r="A115" s="246"/>
      <c r="B115" s="333">
        <f>+'Ark1'!C1882</f>
        <v>2024</v>
      </c>
      <c r="C115" s="266">
        <f>+'Ark1'!L1882</f>
        <v>9</v>
      </c>
      <c r="D115" s="266" t="s">
        <v>35</v>
      </c>
      <c r="F115" s="266" t="str">
        <f>+IF(G115=0,"",'Ark1'!Q1882)</f>
        <v/>
      </c>
      <c r="G115" s="366">
        <f>+'Ark1'!R1882</f>
        <v>0</v>
      </c>
      <c r="H115" s="267" t="str">
        <f>+IF(G115=0,"",'Ark1'!AE1882)</f>
        <v/>
      </c>
      <c r="I115" s="267"/>
      <c r="J115" s="267" t="str">
        <f>+IF(G115=0,"",'Ark1'!AF1882)</f>
        <v/>
      </c>
      <c r="K115" s="268" t="str">
        <f>+IF(G115=0,"",'Ark1'!T1882)</f>
        <v/>
      </c>
      <c r="L115" s="298" t="str">
        <f>+IF(G115=0,"",'Ark1'!U1882)</f>
        <v/>
      </c>
      <c r="M115" s="267"/>
      <c r="N115" s="269" t="str">
        <f>+IF(G115=0,"",'Ark1'!V1882)</f>
        <v/>
      </c>
      <c r="O115" s="269" t="str">
        <f>+IF(G115=0,"",'Ark1'!W1882)</f>
        <v/>
      </c>
      <c r="P115" s="269" t="str">
        <f>+IF(G115=0,"",'Ark1'!X1882)</f>
        <v/>
      </c>
      <c r="Q115" s="269" t="str">
        <f>+IF(G115=0,"",'Ark1'!AG1882)</f>
        <v/>
      </c>
      <c r="R115" s="269" t="str">
        <f>+IF(G115=0,"",'Ark1'!AH1882)</f>
        <v/>
      </c>
      <c r="S115" s="382" t="str">
        <f>+IF(G115=0,"",'Ark1'!AR1995)</f>
        <v/>
      </c>
      <c r="T115" s="114" t="str">
        <f>+IF(G115=0,"",'Ark1'!AS1995)</f>
        <v/>
      </c>
      <c r="U115" s="269" t="str">
        <f>+IF(G115=0,"",'Ark1'!Y1882)</f>
        <v/>
      </c>
      <c r="V115" s="268" t="str">
        <f>+IF(G115=0,"",'Ark1'!AA1882)</f>
        <v/>
      </c>
      <c r="W115" s="269" t="str">
        <f>+IF(G115=0,"",'Ark1'!AC1882)</f>
        <v/>
      </c>
      <c r="X115" s="298" t="str">
        <f t="shared" si="12"/>
        <v/>
      </c>
      <c r="Y115" s="267" t="str">
        <f t="shared" si="13"/>
        <v/>
      </c>
      <c r="Z115" s="246"/>
      <c r="AA115" s="249"/>
      <c r="AC115" s="28"/>
      <c r="AD115" s="27"/>
      <c r="AE115" s="250"/>
      <c r="AF115" s="86"/>
      <c r="AG115" s="27"/>
      <c r="AH115" s="27"/>
      <c r="AI115" s="33"/>
      <c r="AJ115" s="33"/>
      <c r="AK115" s="33"/>
    </row>
    <row r="116" spans="1:54" ht="15.6">
      <c r="A116" s="246"/>
      <c r="B116" s="333">
        <f>+'Ark1'!C1917</f>
        <v>2024</v>
      </c>
      <c r="C116" s="266">
        <f>+'Ark1'!L1917</f>
        <v>10</v>
      </c>
      <c r="D116" s="266" t="s">
        <v>36</v>
      </c>
      <c r="F116" s="86" t="str">
        <f>+IF(G116=0,"",'Ark1'!Q1917)</f>
        <v/>
      </c>
      <c r="G116" s="366">
        <f>+'Ark1'!R1917</f>
        <v>0</v>
      </c>
      <c r="H116" s="28" t="str">
        <f>+IF(G116=0,"",'Ark1'!AE1917)</f>
        <v/>
      </c>
      <c r="I116" s="267"/>
      <c r="J116" s="28" t="str">
        <f>+IF(G116=0,"",'Ark1'!AF1917)</f>
        <v/>
      </c>
      <c r="K116" s="27" t="str">
        <f>+IF(G116=0,"",'Ark1'!T1917)</f>
        <v/>
      </c>
      <c r="L116" s="298" t="str">
        <f>+IF(G116=0,"",'Ark1'!U1917)</f>
        <v/>
      </c>
      <c r="M116" s="267"/>
      <c r="N116" s="33" t="str">
        <f>+IF(G116=0,"",'Ark1'!V1917)</f>
        <v/>
      </c>
      <c r="O116" s="33" t="str">
        <f>+IF(G116=0,"",'Ark1'!W1917)</f>
        <v/>
      </c>
      <c r="P116" s="33" t="str">
        <f>+IF(G116=0,"",'Ark1'!X1917)</f>
        <v/>
      </c>
      <c r="Q116" s="33" t="str">
        <f>+IF(G116=0,"",'Ark1'!AG1917)</f>
        <v/>
      </c>
      <c r="R116" s="33" t="str">
        <f>+IF(G116=0,"",'Ark1'!AH1917)</f>
        <v/>
      </c>
      <c r="S116" s="382" t="str">
        <f>+IF(G116=0,"",'Ark1'!AR2030)</f>
        <v/>
      </c>
      <c r="T116" s="114" t="str">
        <f>+IF(G116=0,"",'Ark1'!AS2030)</f>
        <v/>
      </c>
      <c r="U116" s="33" t="str">
        <f>+IF(G116=0,"",'Ark1'!Y1917)</f>
        <v/>
      </c>
      <c r="V116" s="27" t="str">
        <f>+IF(G116=0,"",'Ark1'!AA1917)</f>
        <v/>
      </c>
      <c r="W116" s="33" t="str">
        <f>+IF(G116=0,"",'Ark1'!AC1917)</f>
        <v/>
      </c>
      <c r="X116" s="298" t="str">
        <f t="shared" si="12"/>
        <v/>
      </c>
      <c r="Y116" s="28" t="str">
        <f t="shared" si="13"/>
        <v/>
      </c>
      <c r="Z116" s="246"/>
      <c r="AA116" s="249"/>
      <c r="AC116" s="28"/>
      <c r="AD116" s="27"/>
      <c r="AE116" s="250"/>
      <c r="AF116" s="86"/>
      <c r="AG116" s="27"/>
      <c r="AH116" s="27"/>
      <c r="AI116" s="33"/>
      <c r="AJ116" s="33"/>
      <c r="AK116" s="33"/>
    </row>
    <row r="117" spans="1:54" ht="15.6">
      <c r="A117" s="246"/>
      <c r="B117" s="333">
        <f>+'Ark1'!C1952</f>
        <v>2024</v>
      </c>
      <c r="C117" s="266">
        <f>+'Ark1'!L1952</f>
        <v>11</v>
      </c>
      <c r="D117" s="266" t="s">
        <v>37</v>
      </c>
      <c r="F117" s="266" t="str">
        <f>+IF(G117=0,"",'Ark1'!Q1952)</f>
        <v/>
      </c>
      <c r="G117" s="366">
        <f>+'Ark1'!R1952</f>
        <v>0</v>
      </c>
      <c r="H117" s="267" t="str">
        <f>+IF(G117=0,"",'Ark1'!AE1952)</f>
        <v/>
      </c>
      <c r="I117" s="267"/>
      <c r="J117" s="267" t="str">
        <f>+IF(G117=0,"",'Ark1'!AF1952)</f>
        <v/>
      </c>
      <c r="K117" s="268" t="str">
        <f>+IF(G117=0,"",'Ark1'!T1952)</f>
        <v/>
      </c>
      <c r="L117" s="298" t="str">
        <f>+IF(G117=0,"",'Ark1'!U1952)</f>
        <v/>
      </c>
      <c r="M117" s="267"/>
      <c r="N117" s="269" t="str">
        <f>+IF(G117=0,"",'Ark1'!V1952)</f>
        <v/>
      </c>
      <c r="O117" s="269" t="str">
        <f>+IF(G117=0,"",'Ark1'!W1952)</f>
        <v/>
      </c>
      <c r="P117" s="269" t="str">
        <f>+IF(G117=0,"",'Ark1'!X1952)</f>
        <v/>
      </c>
      <c r="Q117" s="269" t="str">
        <f>+IF(G117=0,"",'Ark1'!AG1952)</f>
        <v/>
      </c>
      <c r="R117" s="269" t="str">
        <f>+IF(G117=0,"",'Ark1'!AH1952)</f>
        <v/>
      </c>
      <c r="S117" s="382" t="str">
        <f>+IF(G117=0,"",'Ark1'!AR1725)</f>
        <v/>
      </c>
      <c r="T117" s="114" t="str">
        <f>+IF(G117=0,"",'Ark1'!AS1725)</f>
        <v/>
      </c>
      <c r="U117" s="269" t="str">
        <f>+IF(G117=0,"",'Ark1'!Y1952)</f>
        <v/>
      </c>
      <c r="V117" s="268" t="str">
        <f>+IF(G117=0,"",'Ark1'!AA1952)</f>
        <v/>
      </c>
      <c r="W117" s="269" t="str">
        <f>+IF(G117=0,"",'Ark1'!AC1952)</f>
        <v/>
      </c>
      <c r="X117" s="298" t="str">
        <f t="shared" si="12"/>
        <v/>
      </c>
      <c r="Y117" s="267" t="str">
        <f t="shared" si="13"/>
        <v/>
      </c>
      <c r="Z117" s="246"/>
      <c r="AA117" s="249"/>
      <c r="AC117" s="28"/>
      <c r="AD117" s="27"/>
      <c r="AE117" s="250"/>
      <c r="AF117" s="86"/>
      <c r="AG117" s="27"/>
      <c r="AH117" s="27"/>
      <c r="AI117" s="33"/>
      <c r="AJ117" s="33"/>
      <c r="AK117" s="33"/>
    </row>
    <row r="118" spans="1:54" ht="15.6">
      <c r="A118" s="246"/>
      <c r="B118" s="333">
        <f>+'Ark1'!C1987</f>
        <v>2024</v>
      </c>
      <c r="C118" s="266">
        <f>+'Ark1'!L1987</f>
        <v>12</v>
      </c>
      <c r="D118" s="266" t="s">
        <v>38</v>
      </c>
      <c r="F118" s="86" t="str">
        <f>+IF(G118=0,"",'Ark1'!Q1987)</f>
        <v/>
      </c>
      <c r="G118" s="366">
        <f>+'Ark1'!R1987</f>
        <v>0</v>
      </c>
      <c r="H118" s="28" t="str">
        <f>+IF(G118=0,"",'Ark1'!AE1987)</f>
        <v/>
      </c>
      <c r="I118" s="267"/>
      <c r="J118" s="28" t="str">
        <f>+IF(G118=0,"",'Ark1'!AF1987)</f>
        <v/>
      </c>
      <c r="K118" s="27" t="str">
        <f>+IF(G118=0,"",'Ark1'!T1987)</f>
        <v/>
      </c>
      <c r="L118" s="298" t="str">
        <f>+IF(G118=0,"",'Ark1'!U1987)</f>
        <v/>
      </c>
      <c r="M118" s="267"/>
      <c r="N118" s="33" t="str">
        <f>+IF(G118=0,"",'Ark1'!V1987)</f>
        <v/>
      </c>
      <c r="O118" s="33" t="str">
        <f>+IF(G118=0,"",'Ark1'!W1987)</f>
        <v/>
      </c>
      <c r="P118" s="33" t="str">
        <f>+IF(G118=0,"",'Ark1'!X1987)</f>
        <v/>
      </c>
      <c r="Q118" s="33" t="str">
        <f>+IF(G118=0,"",'Ark1'!AG1987)</f>
        <v/>
      </c>
      <c r="R118" s="33" t="str">
        <f>+IF(G118=0,"",'Ark1'!AH1987)</f>
        <v/>
      </c>
      <c r="S118" s="382" t="str">
        <f>+IF(G118=0,"",'Ark1'!AR1726)</f>
        <v/>
      </c>
      <c r="T118" s="114" t="str">
        <f>+IF(G118=0,"",'Ark1'!AS1726)</f>
        <v/>
      </c>
      <c r="U118" s="33" t="str">
        <f>+IF(G118=0,"",'Ark1'!Y1987)</f>
        <v/>
      </c>
      <c r="V118" s="27" t="str">
        <f>+IF(G118=0,"",'Ark1'!AA1987)</f>
        <v/>
      </c>
      <c r="W118" s="33" t="str">
        <f>+IF(G118=0,"",'Ark1'!AC1987)</f>
        <v/>
      </c>
      <c r="X118" s="298" t="str">
        <f t="shared" si="12"/>
        <v/>
      </c>
      <c r="Y118" s="28" t="str">
        <f t="shared" si="13"/>
        <v/>
      </c>
      <c r="Z118" s="246"/>
      <c r="AA118" s="249"/>
      <c r="AC118" s="28"/>
      <c r="AD118" s="27"/>
      <c r="AE118" s="250"/>
      <c r="AF118" s="86"/>
      <c r="AG118" s="27"/>
      <c r="AH118" s="27"/>
      <c r="AI118" s="33"/>
      <c r="AJ118" s="33"/>
      <c r="AK118" s="33"/>
    </row>
    <row r="119" spans="1:54" ht="15.6">
      <c r="A119" s="246"/>
      <c r="B119" s="333">
        <f>+'Ark1'!C2022</f>
        <v>2024</v>
      </c>
      <c r="C119" s="266">
        <f>+'Ark1'!L2022</f>
        <v>13</v>
      </c>
      <c r="D119" s="266" t="s">
        <v>39</v>
      </c>
      <c r="F119" s="266" t="str">
        <f>+IF(G119=0,"",'Ark1'!Q2022)</f>
        <v/>
      </c>
      <c r="G119" s="366">
        <f>+'Ark1'!R2022</f>
        <v>0</v>
      </c>
      <c r="H119" s="267" t="str">
        <f>+IF(G119=0,"",'Ark1'!AE2022)</f>
        <v/>
      </c>
      <c r="I119" s="267"/>
      <c r="J119" s="267" t="str">
        <f>+IF(G119=0,"",'Ark1'!AF2022)</f>
        <v/>
      </c>
      <c r="K119" s="268" t="str">
        <f>+IF(G119=0,"",'Ark1'!T2022)</f>
        <v/>
      </c>
      <c r="L119" s="298" t="str">
        <f>+IF(G119=0,"",'Ark1'!U2022)</f>
        <v/>
      </c>
      <c r="M119" s="267"/>
      <c r="N119" s="269" t="str">
        <f>+IF(G119=0,"",'Ark1'!V2022)</f>
        <v/>
      </c>
      <c r="O119" s="269" t="str">
        <f>+IF(G119=0,"",'Ark1'!W2022)</f>
        <v/>
      </c>
      <c r="P119" s="269" t="str">
        <f>+IF(G119=0,"",'Ark1'!X2022)</f>
        <v/>
      </c>
      <c r="Q119" s="269" t="str">
        <f>+IF(G119=0,"",'Ark1'!AG2022)</f>
        <v/>
      </c>
      <c r="R119" s="269" t="str">
        <f>+IF(G119=0,"",'Ark1'!AH2022)</f>
        <v/>
      </c>
      <c r="S119" s="382" t="str">
        <f>+IF(G119=0,"",'Ark1'!AR1727)</f>
        <v/>
      </c>
      <c r="T119" s="114" t="str">
        <f>+IF(G119=0,"",'Ark1'!AS1727)</f>
        <v/>
      </c>
      <c r="U119" s="269" t="str">
        <f>+IF(G119=0,"",'Ark1'!Y2022)</f>
        <v/>
      </c>
      <c r="V119" s="268" t="str">
        <f>+IF(G119=0,"",'Ark1'!AA2022)</f>
        <v/>
      </c>
      <c r="W119" s="269" t="str">
        <f>+IF(G119=0,"",'Ark1'!AC2022)</f>
        <v/>
      </c>
      <c r="X119" s="298" t="str">
        <f t="shared" si="12"/>
        <v/>
      </c>
      <c r="Y119" s="267" t="str">
        <f t="shared" si="13"/>
        <v/>
      </c>
      <c r="Z119" s="246"/>
      <c r="AA119" s="249"/>
      <c r="AC119" s="28"/>
      <c r="AD119" s="27"/>
      <c r="AE119" s="250"/>
      <c r="AF119" s="86"/>
      <c r="AG119" s="27"/>
      <c r="AH119" s="27"/>
      <c r="AI119" s="33"/>
      <c r="AJ119" s="33"/>
      <c r="AK119" s="33"/>
    </row>
    <row r="120" spans="1:54" ht="15.6">
      <c r="A120" s="246"/>
      <c r="B120" s="333">
        <f>+'Ark1'!C2057</f>
        <v>2024</v>
      </c>
      <c r="C120" s="266">
        <f>+'Ark1'!L2057</f>
        <v>14</v>
      </c>
      <c r="D120" s="266" t="s">
        <v>401</v>
      </c>
      <c r="F120" s="86" t="str">
        <f>+IF(G120=0,"",'Ark1'!Q2057)</f>
        <v/>
      </c>
      <c r="G120" s="366">
        <f>+'Ark1'!R2057</f>
        <v>0</v>
      </c>
      <c r="H120" s="28" t="str">
        <f>+IF(G120=0,"",'Ark1'!AE2057)</f>
        <v/>
      </c>
      <c r="I120" s="267"/>
      <c r="J120" s="28" t="str">
        <f>+IF(G120=0,"",'Ark1'!AF2057)</f>
        <v/>
      </c>
      <c r="K120" s="27" t="str">
        <f>+IF(G120=0,"",'Ark1'!T2057)</f>
        <v/>
      </c>
      <c r="L120" s="298" t="str">
        <f>+IF(G120=0,"",'Ark1'!U2057)</f>
        <v/>
      </c>
      <c r="M120" s="267"/>
      <c r="N120" s="33" t="str">
        <f>+IF(G120=0,"",'Ark1'!V2057)</f>
        <v/>
      </c>
      <c r="O120" s="33" t="str">
        <f>+IF(G120=0,"",'Ark1'!W2057)</f>
        <v/>
      </c>
      <c r="P120" s="33" t="str">
        <f>+IF(G120=0,"",'Ark1'!X2057)</f>
        <v/>
      </c>
      <c r="Q120" s="33" t="str">
        <f>+IF(G120=0,"",'Ark1'!AG2057)</f>
        <v/>
      </c>
      <c r="R120" s="33" t="str">
        <f>+IF(G120=0,"",'Ark1'!AH2057)</f>
        <v/>
      </c>
      <c r="S120" s="382" t="str">
        <f>+IF(G120=0,"",'Ark1'!AR1728)</f>
        <v/>
      </c>
      <c r="T120" s="114" t="str">
        <f>+IF(G120=0,"",'Ark1'!AS1728)</f>
        <v/>
      </c>
      <c r="U120" s="33" t="str">
        <f>+IF(G120=0,"",'Ark1'!Y2057)</f>
        <v/>
      </c>
      <c r="V120" s="27" t="str">
        <f>+IF(G120=0,"",'Ark1'!AA2057)</f>
        <v/>
      </c>
      <c r="W120" s="33" t="str">
        <f>+IF(G120=0,"",'Ark1'!AC2057)</f>
        <v/>
      </c>
      <c r="X120" s="298" t="str">
        <f t="shared" si="12"/>
        <v/>
      </c>
      <c r="Y120" s="28" t="str">
        <f t="shared" si="13"/>
        <v/>
      </c>
      <c r="Z120" s="246"/>
      <c r="AA120" s="249"/>
      <c r="AC120" s="28"/>
      <c r="AD120" s="27"/>
      <c r="AE120" s="250"/>
      <c r="AF120" s="86"/>
      <c r="AG120" s="27"/>
      <c r="AH120" s="27"/>
      <c r="AI120" s="33"/>
      <c r="AJ120" s="33"/>
      <c r="AK120" s="33"/>
    </row>
    <row r="121" spans="1:54" ht="15.6">
      <c r="A121" s="246"/>
      <c r="B121" s="333">
        <f>+'Ark1'!C2092</f>
        <v>2024</v>
      </c>
      <c r="C121" s="266">
        <f>+'Ark1'!L2092</f>
        <v>15</v>
      </c>
      <c r="D121" s="266" t="s">
        <v>40</v>
      </c>
      <c r="F121" s="266" t="str">
        <f>+IF(G121=0,"",'Ark1'!Q2092)</f>
        <v/>
      </c>
      <c r="G121" s="366">
        <f>+'Ark1'!R2092</f>
        <v>0</v>
      </c>
      <c r="H121" s="267" t="str">
        <f>+IF(G121=0,"",'Ark1'!AE2092)</f>
        <v/>
      </c>
      <c r="I121" s="267"/>
      <c r="J121" s="267" t="str">
        <f>+IF(G121=0,"",'Ark1'!AF2092)</f>
        <v/>
      </c>
      <c r="K121" s="268" t="str">
        <f>+IF(G121=0,"",'Ark1'!T2092)</f>
        <v/>
      </c>
      <c r="L121" s="385" t="str">
        <f>+IF(G121=0,"",'Ark1'!U2092)</f>
        <v/>
      </c>
      <c r="M121" s="267"/>
      <c r="N121" s="269" t="str">
        <f>+IF(G121=0,"",'Ark1'!V2092)</f>
        <v/>
      </c>
      <c r="O121" s="269" t="str">
        <f>+IF(G121=0,"",'Ark1'!W2092)</f>
        <v/>
      </c>
      <c r="P121" s="269" t="str">
        <f>+IF(G121=0,"",'Ark1'!X2092)</f>
        <v/>
      </c>
      <c r="Q121" s="269" t="str">
        <f>+IF(G121=0,"",'Ark1'!AG2092)</f>
        <v/>
      </c>
      <c r="R121" s="269" t="str">
        <f>+IF(G121=0,"",'Ark1'!AH2092)</f>
        <v/>
      </c>
      <c r="S121" s="382" t="str">
        <f>+IF(G121=0,"",'Ark1'!AR1729)</f>
        <v/>
      </c>
      <c r="T121" s="114" t="str">
        <f>+IF(G121=0,"",'Ark1'!AS1729)</f>
        <v/>
      </c>
      <c r="U121" s="269" t="str">
        <f>+IF(G121=0,"",'Ark1'!Y2092)</f>
        <v/>
      </c>
      <c r="V121" s="268" t="str">
        <f>+IF(G121=0,"",'Ark1'!AA2092)</f>
        <v/>
      </c>
      <c r="W121" s="269" t="str">
        <f>+IF(G121=0,"",'Ark1'!AC2092)</f>
        <v/>
      </c>
      <c r="X121" s="298" t="str">
        <f t="shared" si="12"/>
        <v/>
      </c>
      <c r="Y121" s="267" t="str">
        <f t="shared" si="13"/>
        <v/>
      </c>
      <c r="Z121" s="246"/>
      <c r="AA121" s="249"/>
      <c r="AC121" s="28"/>
      <c r="AD121" s="27"/>
      <c r="AE121" s="250"/>
      <c r="AF121" s="86"/>
      <c r="AG121" s="27"/>
      <c r="AH121" s="27"/>
      <c r="AI121" s="33"/>
      <c r="AJ121" s="33"/>
      <c r="AK121" s="33"/>
    </row>
    <row r="122" spans="1:54" ht="19.8">
      <c r="A122" s="246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  <c r="N122" s="248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  <c r="AA122" s="249"/>
      <c r="AC122" s="28"/>
      <c r="AD122" s="27"/>
      <c r="AE122" s="250"/>
      <c r="AF122" s="86"/>
      <c r="AJ122" s="86"/>
      <c r="BB122" s="262"/>
    </row>
    <row r="123" spans="1:54" ht="19.8">
      <c r="A123" s="246"/>
      <c r="B123" s="246"/>
      <c r="C123" s="264"/>
      <c r="D123" s="246"/>
      <c r="E123" s="246"/>
      <c r="F123" s="246"/>
      <c r="G123" s="246"/>
      <c r="H123" s="247"/>
      <c r="I123" s="246"/>
      <c r="J123" s="247"/>
      <c r="K123" s="246"/>
      <c r="L123" s="246"/>
      <c r="M123" s="246"/>
      <c r="N123" s="248"/>
      <c r="O123" s="248"/>
      <c r="P123" s="248"/>
      <c r="Q123" s="246"/>
      <c r="R123" s="248"/>
      <c r="S123" s="248"/>
      <c r="T123" s="248"/>
      <c r="U123" s="248"/>
      <c r="V123" s="246"/>
      <c r="W123" s="248"/>
      <c r="X123" s="246"/>
      <c r="Y123" s="247"/>
      <c r="Z123" s="246"/>
      <c r="AA123" s="249"/>
      <c r="AC123" s="28"/>
      <c r="AD123" s="27"/>
      <c r="AE123" s="250"/>
      <c r="AF123" s="86"/>
      <c r="AJ123" s="86"/>
      <c r="BB123" s="262"/>
    </row>
    <row r="124" spans="1:54" ht="22.8">
      <c r="A124" s="349" t="s">
        <v>740</v>
      </c>
      <c r="B124" s="246"/>
      <c r="C124" s="264"/>
      <c r="D124" s="349"/>
      <c r="E124" s="246"/>
      <c r="F124" s="246"/>
      <c r="G124" s="264" t="s">
        <v>648</v>
      </c>
      <c r="H124" s="279">
        <f>SUM(G130:G144)</f>
        <v>26</v>
      </c>
      <c r="I124" s="247"/>
      <c r="J124" s="246"/>
      <c r="K124" s="247"/>
      <c r="L124" s="348">
        <f>+Raser!M17</f>
        <v>295.1346153846153</v>
      </c>
      <c r="M124" s="248" t="s">
        <v>578</v>
      </c>
      <c r="N124" s="246"/>
      <c r="O124" s="248"/>
      <c r="P124" s="248"/>
      <c r="Q124" s="246"/>
      <c r="R124" s="248"/>
      <c r="S124" s="248"/>
      <c r="T124" s="248"/>
      <c r="U124" s="248"/>
      <c r="V124" s="248"/>
      <c r="W124" s="246"/>
      <c r="X124" s="348">
        <f>+Raser!X17</f>
        <v>283.1445334120512</v>
      </c>
      <c r="Y124" s="247"/>
      <c r="Z124" s="247"/>
      <c r="AA124" s="249"/>
      <c r="AC124" s="28"/>
      <c r="AD124" s="27"/>
      <c r="AE124" s="250"/>
      <c r="AF124" s="86"/>
      <c r="AJ124" s="86"/>
      <c r="BB124" s="262"/>
    </row>
    <row r="125" spans="1:54" ht="14.25" customHeight="1">
      <c r="A125" s="246"/>
      <c r="B125" s="246"/>
      <c r="C125" s="264"/>
      <c r="D125" s="347"/>
      <c r="E125" s="246"/>
      <c r="F125" s="264"/>
      <c r="G125" s="264"/>
      <c r="H125" s="264"/>
      <c r="I125" s="264"/>
      <c r="J125" s="264"/>
      <c r="K125" s="264"/>
      <c r="L125" s="264"/>
      <c r="M125" s="264"/>
      <c r="N125" s="265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47"/>
      <c r="Z125" s="246"/>
      <c r="AA125" s="249"/>
      <c r="AC125" s="28"/>
      <c r="AD125" s="27"/>
      <c r="AE125" s="250"/>
      <c r="AF125" s="86"/>
      <c r="AJ125" s="86"/>
      <c r="BB125" s="262"/>
    </row>
    <row r="126" spans="1:54" ht="19.8">
      <c r="A126" s="246"/>
      <c r="B126" s="246"/>
      <c r="C126" s="246"/>
      <c r="D126" s="246"/>
      <c r="E126" s="246"/>
      <c r="F126" s="246"/>
      <c r="G126" s="246"/>
      <c r="H126" s="247"/>
      <c r="I126" s="246"/>
      <c r="J126" s="247"/>
      <c r="K126" s="246"/>
      <c r="L126" s="246"/>
      <c r="M126" s="246"/>
      <c r="N126" s="248"/>
      <c r="O126" s="248"/>
      <c r="P126" s="248"/>
      <c r="Q126" s="246"/>
      <c r="R126" s="248"/>
      <c r="S126" s="248"/>
      <c r="T126" s="248"/>
      <c r="U126" s="248"/>
      <c r="V126" s="246"/>
      <c r="W126" s="248"/>
      <c r="X126" s="264" t="s">
        <v>489</v>
      </c>
      <c r="Y126" s="263" t="s">
        <v>4</v>
      </c>
      <c r="Z126" s="246"/>
      <c r="AA126" s="249"/>
      <c r="AC126" s="28"/>
      <c r="AD126" s="27"/>
      <c r="AE126" s="250"/>
      <c r="AF126" s="86"/>
      <c r="AJ126" s="86"/>
      <c r="BB126" s="262"/>
    </row>
    <row r="127" spans="1:54" ht="19.8">
      <c r="A127" s="246"/>
      <c r="B127" s="246"/>
      <c r="C127" s="246"/>
      <c r="D127" s="264"/>
      <c r="E127" s="246"/>
      <c r="F127" s="264" t="s">
        <v>4</v>
      </c>
      <c r="G127" s="246"/>
      <c r="H127" s="247"/>
      <c r="I127" s="247"/>
      <c r="J127" s="247"/>
      <c r="K127" s="264" t="s">
        <v>23</v>
      </c>
      <c r="L127" s="247"/>
      <c r="M127" s="247"/>
      <c r="N127" s="248" t="s">
        <v>402</v>
      </c>
      <c r="O127" s="248" t="s">
        <v>402</v>
      </c>
      <c r="P127" s="248" t="s">
        <v>402</v>
      </c>
      <c r="Q127" s="265" t="s">
        <v>538</v>
      </c>
      <c r="R127" s="248" t="s">
        <v>402</v>
      </c>
      <c r="S127" s="248"/>
      <c r="T127" s="248"/>
      <c r="U127" s="265" t="s">
        <v>422</v>
      </c>
      <c r="V127" s="246"/>
      <c r="W127" s="265" t="s">
        <v>586</v>
      </c>
      <c r="X127" s="264" t="s">
        <v>583</v>
      </c>
      <c r="Y127" s="263" t="s">
        <v>9</v>
      </c>
      <c r="Z127" s="246"/>
      <c r="AA127" s="249"/>
      <c r="AC127" s="28"/>
      <c r="AD127" s="27"/>
      <c r="AE127" s="250"/>
      <c r="AF127" s="86"/>
      <c r="AJ127" s="86"/>
      <c r="BB127" s="262"/>
    </row>
    <row r="128" spans="1:54" ht="19.8">
      <c r="A128" s="264"/>
      <c r="B128" s="264"/>
      <c r="C128" s="246"/>
      <c r="D128" s="246"/>
      <c r="E128" s="264"/>
      <c r="F128" s="264" t="s">
        <v>487</v>
      </c>
      <c r="G128" s="264" t="s">
        <v>4</v>
      </c>
      <c r="H128" s="263" t="s">
        <v>4</v>
      </c>
      <c r="I128" s="263"/>
      <c r="J128" s="263" t="s">
        <v>1</v>
      </c>
      <c r="K128" s="264" t="s">
        <v>493</v>
      </c>
      <c r="L128" s="263" t="s">
        <v>23</v>
      </c>
      <c r="M128" s="263"/>
      <c r="N128" s="265" t="s">
        <v>552</v>
      </c>
      <c r="O128" s="265" t="s">
        <v>585</v>
      </c>
      <c r="P128" s="265" t="s">
        <v>500</v>
      </c>
      <c r="Q128" s="265" t="s">
        <v>563</v>
      </c>
      <c r="R128" s="265" t="s">
        <v>502</v>
      </c>
      <c r="S128" s="432" t="s">
        <v>23</v>
      </c>
      <c r="T128" s="432" t="s">
        <v>23</v>
      </c>
      <c r="U128" s="265"/>
      <c r="V128" s="264" t="s">
        <v>413</v>
      </c>
      <c r="W128" s="265" t="s">
        <v>1</v>
      </c>
      <c r="X128" s="264" t="s">
        <v>70</v>
      </c>
      <c r="Y128" s="263" t="s">
        <v>70</v>
      </c>
      <c r="Z128" s="246"/>
      <c r="AA128" s="249"/>
      <c r="AC128" s="28"/>
      <c r="AD128" s="27"/>
      <c r="AE128" s="250"/>
      <c r="AF128" s="86"/>
      <c r="AJ128" s="86"/>
      <c r="BB128" s="262"/>
    </row>
    <row r="129" spans="1:54" ht="19.8">
      <c r="A129" s="246"/>
      <c r="B129" s="246"/>
      <c r="C129" s="264" t="s">
        <v>0</v>
      </c>
      <c r="D129" s="264"/>
      <c r="E129" s="264" t="s">
        <v>612</v>
      </c>
      <c r="F129" s="50" t="s">
        <v>488</v>
      </c>
      <c r="G129" s="50" t="s">
        <v>9</v>
      </c>
      <c r="H129" s="87" t="s">
        <v>402</v>
      </c>
      <c r="I129" s="87"/>
      <c r="J129" s="87" t="s">
        <v>402</v>
      </c>
      <c r="K129" s="50" t="s">
        <v>414</v>
      </c>
      <c r="L129" s="87" t="s">
        <v>44</v>
      </c>
      <c r="M129" s="87"/>
      <c r="N129" s="75" t="s">
        <v>553</v>
      </c>
      <c r="O129" s="75" t="s">
        <v>561</v>
      </c>
      <c r="P129" s="75" t="s">
        <v>439</v>
      </c>
      <c r="Q129" s="75" t="s">
        <v>495</v>
      </c>
      <c r="R129" s="75" t="s">
        <v>482</v>
      </c>
      <c r="S129" s="432" t="s">
        <v>735</v>
      </c>
      <c r="T129" s="432" t="s">
        <v>736</v>
      </c>
      <c r="U129" s="75" t="s">
        <v>1</v>
      </c>
      <c r="V129" s="50" t="s">
        <v>414</v>
      </c>
      <c r="W129" s="75" t="s">
        <v>539</v>
      </c>
      <c r="X129" s="50" t="s">
        <v>499</v>
      </c>
      <c r="Y129" s="87" t="s">
        <v>566</v>
      </c>
      <c r="Z129" s="246"/>
      <c r="AA129" s="249"/>
      <c r="AC129" s="28"/>
      <c r="AD129" s="27"/>
      <c r="AE129" s="250"/>
      <c r="AF129" s="86"/>
      <c r="AJ129" s="86"/>
      <c r="BB129" s="262"/>
    </row>
    <row r="130" spans="1:54" ht="15.6">
      <c r="A130" s="391"/>
      <c r="B130" s="390">
        <f>+'Ark1'!C1603</f>
        <v>2024</v>
      </c>
      <c r="C130" s="266">
        <f>+C107</f>
        <v>1</v>
      </c>
      <c r="D130" s="266" t="s">
        <v>28</v>
      </c>
      <c r="E130" s="266">
        <f>+'Ark1'!AP1603</f>
        <v>7</v>
      </c>
      <c r="F130" s="266" t="str">
        <f>+IF(G130=0,"",'Ark1'!Q1603)</f>
        <v/>
      </c>
      <c r="G130" s="366">
        <f>+'Ark1'!R1603</f>
        <v>0</v>
      </c>
      <c r="H130" s="267" t="str">
        <f>+IF(G130=0,"",'Ark1'!AE1603)</f>
        <v/>
      </c>
      <c r="I130" s="267"/>
      <c r="J130" s="267" t="str">
        <f>+IF(G130=0,"",'Ark1'!AF1603)</f>
        <v/>
      </c>
      <c r="K130" s="268" t="str">
        <f>+IF(G130=0,"",'Ark1'!T1603)</f>
        <v/>
      </c>
      <c r="L130" s="298" t="str">
        <f>+IF(G130=0,"",'Ark1'!U1603)</f>
        <v/>
      </c>
      <c r="M130" s="267"/>
      <c r="N130" s="269" t="str">
        <f>+IF(G130=0,"",'Ark1'!V1603)</f>
        <v/>
      </c>
      <c r="O130" s="269" t="str">
        <f>+IF(G130=0,"",'Ark1'!W1603)</f>
        <v/>
      </c>
      <c r="P130" s="269" t="str">
        <f>+IF(G130=0,"",'Ark1'!X1603)</f>
        <v/>
      </c>
      <c r="Q130" s="269" t="str">
        <f>+IF(G130=0,"",'Ark1'!AG1603)</f>
        <v/>
      </c>
      <c r="R130" s="269" t="str">
        <f>+IF(G130=0,"",'Ark1'!AH1603)</f>
        <v/>
      </c>
      <c r="S130" s="382" t="str">
        <f>+IF(G130=0,"",'Ark1'!AR1603)</f>
        <v/>
      </c>
      <c r="T130" s="114" t="str">
        <f>+IF(G130=0,"",'Ark1'!AS1603)</f>
        <v/>
      </c>
      <c r="U130" s="269" t="str">
        <f>+IF(G130=0,"",'Ark1'!Y1603)</f>
        <v/>
      </c>
      <c r="V130" s="268" t="str">
        <f>+IF(G130=0,"",'Ark1'!AA1603)</f>
        <v/>
      </c>
      <c r="W130" s="269" t="str">
        <f>+IF(G130=0,"",'Ark1'!AC1603)</f>
        <v/>
      </c>
      <c r="X130" s="298" t="str">
        <f t="shared" ref="X130:X144" si="14">IF(G130=0,"",1000*L130/Q130)</f>
        <v/>
      </c>
      <c r="Y130" s="267" t="str">
        <f t="shared" ref="Y130:Y144" si="15">IF(G130=0,"",G130/F130)</f>
        <v/>
      </c>
      <c r="Z130" s="246"/>
      <c r="AA130" s="249"/>
      <c r="AC130" s="28"/>
      <c r="AD130" s="27"/>
      <c r="AE130" s="250"/>
      <c r="AF130" s="86"/>
      <c r="AG130" s="27"/>
      <c r="AH130" s="27"/>
      <c r="AI130" s="33"/>
      <c r="AJ130" s="33"/>
      <c r="AK130" s="33"/>
    </row>
    <row r="131" spans="1:54" ht="15.6">
      <c r="A131" s="391"/>
      <c r="B131" s="390">
        <f>+'Ark1'!C1638</f>
        <v>2024</v>
      </c>
      <c r="C131" s="266">
        <f t="shared" ref="C131:C144" si="16">+C108</f>
        <v>2</v>
      </c>
      <c r="D131" s="86" t="s">
        <v>29</v>
      </c>
      <c r="F131" s="86" t="str">
        <f>+IF(G131=0,"",'Ark1'!Q1638)</f>
        <v/>
      </c>
      <c r="G131" s="366">
        <f>+'Ark1'!R1638</f>
        <v>0</v>
      </c>
      <c r="H131" s="28" t="str">
        <f>+IF(G131=0,"",'Ark1'!AE1638)</f>
        <v/>
      </c>
      <c r="I131" s="267"/>
      <c r="J131" s="28" t="str">
        <f>+IF(G131=0,"",'Ark1'!AF1638)</f>
        <v/>
      </c>
      <c r="K131" s="27" t="str">
        <f>+IF(G131=0,"",'Ark1'!T1638)</f>
        <v/>
      </c>
      <c r="L131" s="298" t="str">
        <f>+IF(G131=0,"",'Ark1'!U1638)</f>
        <v/>
      </c>
      <c r="M131" s="267"/>
      <c r="N131" s="33" t="str">
        <f>+IF(G131=0,"",'Ark1'!V1638)</f>
        <v/>
      </c>
      <c r="O131" s="33" t="str">
        <f>+IF(G131=0,"",'Ark1'!W1638)</f>
        <v/>
      </c>
      <c r="P131" s="33" t="str">
        <f>+IF(G131=0,"",'Ark1'!X1638)</f>
        <v/>
      </c>
      <c r="Q131" s="33" t="str">
        <f>+IF(G131=0,"",'Ark1'!AG1638)</f>
        <v/>
      </c>
      <c r="R131" s="33" t="str">
        <f>+IF(G131=0,"",'Ark1'!AH1638)</f>
        <v/>
      </c>
      <c r="S131" s="382" t="str">
        <f>+IF(G131=0,"",'Ark1'!AR1638)</f>
        <v/>
      </c>
      <c r="T131" s="114" t="str">
        <f>+IF(G131=0,"",'Ark1'!AS1638)</f>
        <v/>
      </c>
      <c r="U131" s="33" t="str">
        <f>+IF(G131=0,"",'Ark1'!Y1638)</f>
        <v/>
      </c>
      <c r="V131" s="27" t="str">
        <f>+IF(G131=0,"",'Ark1'!AA1638)</f>
        <v/>
      </c>
      <c r="W131" s="33" t="str">
        <f>+IF(G131=0,"",'Ark1'!AC1638)</f>
        <v/>
      </c>
      <c r="X131" s="298" t="str">
        <f t="shared" si="14"/>
        <v/>
      </c>
      <c r="Y131" s="28" t="str">
        <f t="shared" si="15"/>
        <v/>
      </c>
      <c r="Z131" s="246"/>
      <c r="AA131" s="249"/>
      <c r="AC131" s="28"/>
      <c r="AD131" s="27"/>
      <c r="AE131" s="250"/>
      <c r="AF131" s="86"/>
      <c r="AG131" s="27"/>
      <c r="AH131" s="27"/>
      <c r="AI131" s="33"/>
      <c r="AJ131" s="33"/>
      <c r="AK131" s="33"/>
    </row>
    <row r="132" spans="1:54" ht="15.6">
      <c r="A132" s="391"/>
      <c r="B132" s="390">
        <f>+'Ark1'!C1673</f>
        <v>2024</v>
      </c>
      <c r="C132" s="266">
        <f t="shared" si="16"/>
        <v>3</v>
      </c>
      <c r="D132" s="266" t="s">
        <v>30</v>
      </c>
      <c r="F132" s="266">
        <f>+IF(G132=0,"",'Ark1'!Q1673)</f>
        <v>7</v>
      </c>
      <c r="G132" s="366">
        <f>+'Ark1'!R1673</f>
        <v>7</v>
      </c>
      <c r="H132" s="267">
        <f>+IF(G132=0,"",'Ark1'!AE1673)</f>
        <v>26.92307692307692</v>
      </c>
      <c r="I132" s="267"/>
      <c r="J132" s="267">
        <f>+IF(G132=0,"",'Ark1'!AF1673)</f>
        <v>23.420864012510592</v>
      </c>
      <c r="K132" s="268">
        <f>+IF(G132=0,"",'Ark1'!T1673)</f>
        <v>5.7142857142857153</v>
      </c>
      <c r="L132" s="298">
        <f>+IF(G132=0,"",'Ark1'!U1673)</f>
        <v>256.74285714285719</v>
      </c>
      <c r="M132" s="267"/>
      <c r="N132" s="269">
        <f>+IF(G132=0,"",'Ark1'!V1673)</f>
        <v>0</v>
      </c>
      <c r="O132" s="269">
        <f>+IF(G132=0,"",'Ark1'!W1673)</f>
        <v>14.285714285714288</v>
      </c>
      <c r="P132" s="269">
        <f>+IF(G132=0,"",'Ark1'!X1673)</f>
        <v>0</v>
      </c>
      <c r="Q132" s="269">
        <f>+IF(G132=0,"",'Ark1'!AG1673)</f>
        <v>1203.285714285714</v>
      </c>
      <c r="R132" s="269">
        <f>+IF(G132=0,"",'Ark1'!AH1673)</f>
        <v>0</v>
      </c>
      <c r="S132" s="382">
        <f>+IF(G132=0,"",'Ark1'!AR1673)</f>
        <v>208.57142857142861</v>
      </c>
      <c r="T132" s="114">
        <f>+IF(G132=0,"",'Ark1'!AS1673)</f>
        <v>27.978117712185849</v>
      </c>
      <c r="U132" s="269">
        <f>+IF(G132=0,"",'Ark1'!Y1673)</f>
        <v>46.769705003585997</v>
      </c>
      <c r="V132" s="268">
        <f>+IF(G132=0,"",'Ark1'!AA1673)</f>
        <v>0.69985421222376398</v>
      </c>
      <c r="W132" s="269">
        <f>+IF(G132=0,"",'Ark1'!AC1673)</f>
        <v>62.710944207071677</v>
      </c>
      <c r="X132" s="298">
        <f t="shared" si="14"/>
        <v>213.36815861332076</v>
      </c>
      <c r="Y132" s="267">
        <f t="shared" si="15"/>
        <v>1</v>
      </c>
      <c r="Z132" s="246"/>
      <c r="AA132" s="249"/>
      <c r="AC132" s="28"/>
      <c r="AD132" s="27"/>
      <c r="AE132" s="250"/>
      <c r="AF132" s="86"/>
      <c r="AG132" s="27"/>
      <c r="AH132" s="27"/>
      <c r="AI132" s="33"/>
      <c r="AJ132" s="33"/>
      <c r="AK132" s="33"/>
    </row>
    <row r="133" spans="1:54" ht="15.6">
      <c r="A133" s="391"/>
      <c r="B133" s="390">
        <f>+'Ark1'!C1708</f>
        <v>2024</v>
      </c>
      <c r="C133" s="266">
        <f t="shared" si="16"/>
        <v>4</v>
      </c>
      <c r="D133" s="266" t="s">
        <v>31</v>
      </c>
      <c r="F133" s="86">
        <f>+IF(G133=0,"",'Ark1'!Q1708)</f>
        <v>5</v>
      </c>
      <c r="G133" s="366">
        <f>+'Ark1'!R1708</f>
        <v>8</v>
      </c>
      <c r="H133" s="28">
        <f>+IF(G133=0,"",'Ark1'!AE1708)</f>
        <v>30.769230769230759</v>
      </c>
      <c r="I133" s="267"/>
      <c r="J133" s="28">
        <f>+IF(G133=0,"",'Ark1'!AF1708)</f>
        <v>27.600182446080659</v>
      </c>
      <c r="K133" s="27">
        <f>+IF(G133=0,"",'Ark1'!T1708)</f>
        <v>7.5</v>
      </c>
      <c r="L133" s="298">
        <f>+IF(G133=0,"",'Ark1'!U1708)</f>
        <v>264.73750000000001</v>
      </c>
      <c r="M133" s="267"/>
      <c r="N133" s="33">
        <f>+IF(G133=0,"",'Ark1'!V1708)</f>
        <v>0</v>
      </c>
      <c r="O133" s="33">
        <f>+IF(G133=0,"",'Ark1'!W1708)</f>
        <v>87.5</v>
      </c>
      <c r="P133" s="33">
        <f>+IF(G133=0,"",'Ark1'!X1708)</f>
        <v>0</v>
      </c>
      <c r="Q133" s="33">
        <f>+IF(G133=0,"",'Ark1'!AG1708)</f>
        <v>926</v>
      </c>
      <c r="R133" s="33">
        <f>+IF(G133=0,"",'Ark1'!AH1708)</f>
        <v>0</v>
      </c>
      <c r="S133" s="382">
        <f>+IF(G133=0,"",'Ark1'!AR1708)</f>
        <v>203.625</v>
      </c>
      <c r="T133" s="114">
        <f>+IF(G133=0,"",'Ark1'!AS1708)</f>
        <v>31.112312659289913</v>
      </c>
      <c r="U133" s="33">
        <f>+IF(G133=0,"",'Ark1'!Y1708)</f>
        <v>44.23287627715407</v>
      </c>
      <c r="V133" s="27">
        <f>+IF(G133=0,"",'Ark1'!AA1708)</f>
        <v>1.2247448713915889</v>
      </c>
      <c r="W133" s="33">
        <f>+IF(G133=0,"",'Ark1'!AC1708)</f>
        <v>32.93785548703795</v>
      </c>
      <c r="X133" s="298">
        <f t="shared" si="14"/>
        <v>285.89362850971924</v>
      </c>
      <c r="Y133" s="28">
        <f t="shared" si="15"/>
        <v>1.6</v>
      </c>
      <c r="Z133" s="246"/>
      <c r="AA133" s="249"/>
      <c r="AC133" s="28"/>
      <c r="AD133" s="27"/>
      <c r="AE133" s="250"/>
      <c r="AF133" s="86"/>
      <c r="AG133" s="27"/>
      <c r="AH133" s="27"/>
      <c r="AI133" s="33"/>
      <c r="AJ133" s="33"/>
      <c r="AK133" s="33"/>
    </row>
    <row r="134" spans="1:54" ht="15.6">
      <c r="A134" s="391"/>
      <c r="B134" s="390">
        <f>+'Ark1'!C1743</f>
        <v>2024</v>
      </c>
      <c r="C134" s="266">
        <f t="shared" si="16"/>
        <v>5</v>
      </c>
      <c r="D134" s="266" t="s">
        <v>400</v>
      </c>
      <c r="F134" s="266">
        <f>+IF(G134=0,"",'Ark1'!Q1743)</f>
        <v>4</v>
      </c>
      <c r="G134" s="366">
        <f>+'Ark1'!R1743</f>
        <v>8</v>
      </c>
      <c r="H134" s="267">
        <f>+'Ark1'!AE1743</f>
        <v>30.769230769230759</v>
      </c>
      <c r="I134" s="267"/>
      <c r="J134" s="267">
        <f>+IF(G134=0,"",'Ark1'!AF1743)</f>
        <v>34.361112921092072</v>
      </c>
      <c r="K134" s="268">
        <f>+IF(G134=0,"",'Ark1'!T1743)</f>
        <v>8.125</v>
      </c>
      <c r="L134" s="298">
        <f>+IF(G134=0,"",'Ark1'!U1743)</f>
        <v>329.58750000000009</v>
      </c>
      <c r="M134" s="267"/>
      <c r="N134" s="269">
        <f>+IF(G134=0,"",'Ark1'!V1743)</f>
        <v>0</v>
      </c>
      <c r="O134" s="269">
        <f>+IF(G134=0,"",'Ark1'!W1743)</f>
        <v>87.5</v>
      </c>
      <c r="P134" s="269">
        <f>+IF(G134=0,"",'Ark1'!X1743)</f>
        <v>25</v>
      </c>
      <c r="Q134" s="269">
        <f>+IF(G134=0,"",'Ark1'!AG1743)</f>
        <v>1051.25</v>
      </c>
      <c r="R134" s="269">
        <f>+IF(G134=0,"",'Ark1'!AH1743)</f>
        <v>0</v>
      </c>
      <c r="S134" s="382">
        <f>+IF(G134=0,"",'Ark1'!AR1743)</f>
        <v>210.375</v>
      </c>
      <c r="T134" s="114">
        <f>+IF(G134=0,"",'Ark1'!AS1743)</f>
        <v>35.196450772957043</v>
      </c>
      <c r="U134" s="269">
        <f>+IF(G134=0,"",'Ark1'!Y1743)</f>
        <v>43.504696226384496</v>
      </c>
      <c r="V134" s="268">
        <f>+IF(G134=0,"",'Ark1'!AA1743)</f>
        <v>1.165922381636102</v>
      </c>
      <c r="W134" s="269">
        <f>+IF(G134=0,"",'Ark1'!AC1743)</f>
        <v>1.7527763817388589</v>
      </c>
      <c r="X134" s="298">
        <f t="shared" si="14"/>
        <v>313.51961950059462</v>
      </c>
      <c r="Y134" s="267">
        <f t="shared" si="15"/>
        <v>2</v>
      </c>
      <c r="Z134" s="246"/>
      <c r="AA134" s="249"/>
      <c r="AC134" s="28"/>
      <c r="AD134" s="27"/>
      <c r="AE134" s="250"/>
      <c r="AF134" s="86"/>
      <c r="AG134" s="27"/>
      <c r="AH134" s="27"/>
      <c r="AI134" s="33"/>
      <c r="AJ134" s="33"/>
      <c r="AK134" s="33"/>
    </row>
    <row r="135" spans="1:54" ht="15.6">
      <c r="A135" s="391"/>
      <c r="B135" s="390">
        <f>+'Ark1'!C1778</f>
        <v>2024</v>
      </c>
      <c r="C135" s="266">
        <f t="shared" si="16"/>
        <v>6</v>
      </c>
      <c r="D135" s="266" t="s">
        <v>32</v>
      </c>
      <c r="F135" s="86">
        <f>+IF(G135=0,"",'Ark1'!Q1778)</f>
        <v>2</v>
      </c>
      <c r="G135" s="366">
        <f>+'Ark1'!R1778</f>
        <v>2</v>
      </c>
      <c r="H135" s="28">
        <f>+IF(G135=0,"",'Ark1'!AE1778)</f>
        <v>7.6923076923076898</v>
      </c>
      <c r="I135" s="267"/>
      <c r="J135" s="28">
        <f>+IF(G135=0,"",'Ark1'!AF1778)</f>
        <v>9.3229947220955225</v>
      </c>
      <c r="K135" s="27">
        <f>+IF(G135=0,"",'Ark1'!T1778)</f>
        <v>7.5</v>
      </c>
      <c r="L135" s="298">
        <f>+IF(G135=0,"",'Ark1'!U1778)</f>
        <v>357.7000000000001</v>
      </c>
      <c r="M135" s="267"/>
      <c r="N135" s="33">
        <f>+IF(G135=0,"",'Ark1'!V1778)</f>
        <v>100</v>
      </c>
      <c r="O135" s="33">
        <f>+IF(G135=0,"",'Ark1'!W1778)</f>
        <v>100</v>
      </c>
      <c r="P135" s="33">
        <f>+IF(G135=0,"",'Ark1'!X1778)</f>
        <v>50</v>
      </c>
      <c r="Q135" s="33">
        <f>+IF(G135=0,"",'Ark1'!AG1778)</f>
        <v>852.5</v>
      </c>
      <c r="R135" s="33">
        <f>+IF(G135=0,"",'Ark1'!AH1778)</f>
        <v>0</v>
      </c>
      <c r="S135" s="382">
        <f>+IF(G135=0,"",'Ark1'!AR1800)</f>
        <v>0</v>
      </c>
      <c r="T135" s="114">
        <f>+IF(G135=0,"",'Ark1'!AS1800)</f>
        <v>0</v>
      </c>
      <c r="U135" s="33">
        <f>+IF(G135=0,"",'Ark1'!Y1778)</f>
        <v>42.099999999999696</v>
      </c>
      <c r="V135" s="27">
        <f>+IF(G135=0,"",'Ark1'!AA1778)</f>
        <v>0.5</v>
      </c>
      <c r="W135" s="33">
        <f>+IF(G135=0,"",'Ark1'!AC1778)</f>
        <v>99.999999999999375</v>
      </c>
      <c r="X135" s="298">
        <f t="shared" si="14"/>
        <v>419.58944281524941</v>
      </c>
      <c r="Y135" s="28">
        <f t="shared" si="15"/>
        <v>1</v>
      </c>
      <c r="Z135" s="246"/>
      <c r="AA135" s="249"/>
      <c r="AC135" s="28"/>
      <c r="AD135" s="27"/>
      <c r="AE135" s="250"/>
      <c r="AF135" s="86"/>
      <c r="AG135" s="27"/>
      <c r="AH135" s="27"/>
      <c r="AI135" s="33"/>
      <c r="AJ135" s="33"/>
      <c r="AK135" s="33"/>
    </row>
    <row r="136" spans="1:54" ht="15.6">
      <c r="A136" s="391"/>
      <c r="B136" s="390">
        <f>+'Ark1'!C1813</f>
        <v>2024</v>
      </c>
      <c r="C136" s="266">
        <f t="shared" si="16"/>
        <v>7</v>
      </c>
      <c r="D136" s="266" t="s">
        <v>33</v>
      </c>
      <c r="F136" s="266">
        <f>+IF(G136=0,"",'Ark1'!Q1813)</f>
        <v>1</v>
      </c>
      <c r="G136" s="366">
        <f>+'Ark1'!R1813</f>
        <v>1</v>
      </c>
      <c r="H136" s="267">
        <f>+IF(G136=0,"",'Ark1'!AE1813)</f>
        <v>3.8461538461538449</v>
      </c>
      <c r="I136" s="267"/>
      <c r="J136" s="267">
        <f>+IF(G136=0,"",'Ark1'!AF1813)</f>
        <v>5.2948458982211513</v>
      </c>
      <c r="K136" s="268">
        <f>+IF(G136=0,"",'Ark1'!T1813)</f>
        <v>10</v>
      </c>
      <c r="L136" s="298">
        <f>+IF(G136=0,"",'Ark1'!U1813)</f>
        <v>406.3</v>
      </c>
      <c r="M136" s="267"/>
      <c r="N136" s="269">
        <f>+IF(G136=0,"",'Ark1'!V1813)</f>
        <v>100</v>
      </c>
      <c r="O136" s="269">
        <f>+IF(G136=0,"",'Ark1'!W1813)</f>
        <v>100</v>
      </c>
      <c r="P136" s="269">
        <f>+IF(G136=0,"",'Ark1'!X1813)</f>
        <v>100</v>
      </c>
      <c r="Q136" s="269">
        <f>+IF(G136=0,"",'Ark1'!AG1813)</f>
        <v>1155</v>
      </c>
      <c r="R136" s="269">
        <f>+IF(G136=0,"",'Ark1'!AH1813)</f>
        <v>0</v>
      </c>
      <c r="S136" s="382">
        <f>+IF(G136=0,"",'Ark1'!AR1879)</f>
        <v>0</v>
      </c>
      <c r="T136" s="114">
        <f>+IF(G136=0,"",'Ark1'!AS1879)</f>
        <v>0</v>
      </c>
      <c r="U136" s="269">
        <f>+IF(G136=0,"",'Ark1'!Y1813)</f>
        <v>0</v>
      </c>
      <c r="V136" s="268">
        <f>+IF(G136=0,"",'Ark1'!AA1813)</f>
        <v>0</v>
      </c>
      <c r="W136" s="269">
        <f>+IF(G136=0,"",'Ark1'!AC1813)</f>
        <v>0</v>
      </c>
      <c r="X136" s="298">
        <f t="shared" si="14"/>
        <v>351.77489177489178</v>
      </c>
      <c r="Y136" s="267">
        <f t="shared" si="15"/>
        <v>1</v>
      </c>
      <c r="Z136" s="246"/>
      <c r="AA136" s="249"/>
      <c r="AC136" s="28"/>
      <c r="AD136" s="27"/>
      <c r="AE136" s="250"/>
      <c r="AF136" s="86"/>
      <c r="AG136" s="27"/>
      <c r="AH136" s="27"/>
      <c r="AI136" s="33"/>
      <c r="AJ136" s="33"/>
      <c r="AK136" s="33"/>
    </row>
    <row r="137" spans="1:54" ht="15.6">
      <c r="A137" s="391"/>
      <c r="B137" s="390">
        <f>+'Ark1'!C1814</f>
        <v>2024</v>
      </c>
      <c r="C137" s="266">
        <f t="shared" si="16"/>
        <v>8</v>
      </c>
      <c r="D137" s="86" t="s">
        <v>34</v>
      </c>
      <c r="F137" s="86" t="str">
        <f>+IF(G137=0,"",'Ark1'!Q1848)</f>
        <v/>
      </c>
      <c r="G137" s="366">
        <f>+'Ark1'!R1848</f>
        <v>0</v>
      </c>
      <c r="H137" s="28" t="str">
        <f>+IF(G137=0,"",'Ark1'!AE1848)</f>
        <v/>
      </c>
      <c r="I137" s="267"/>
      <c r="J137" s="28" t="str">
        <f>+IF(G137=0,"",'Ark1'!AF1848)</f>
        <v/>
      </c>
      <c r="K137" s="27" t="str">
        <f>+IF(G137=0,"",'Ark1'!T1848)</f>
        <v/>
      </c>
      <c r="L137" s="298" t="str">
        <f>+IF(G137=0,"",'Ark1'!U1848)</f>
        <v/>
      </c>
      <c r="M137" s="267"/>
      <c r="N137" s="33" t="str">
        <f>+IF(G137=0,"",'Ark1'!V1848)</f>
        <v/>
      </c>
      <c r="O137" s="33" t="str">
        <f>+IF(G137=0,"",'Ark1'!W1848)</f>
        <v/>
      </c>
      <c r="P137" s="33" t="str">
        <f>+IF(G137=0,"",'Ark1'!X1848)</f>
        <v/>
      </c>
      <c r="Q137" s="33" t="str">
        <f>+IF(G137=0,"",'Ark1'!AG1848)</f>
        <v/>
      </c>
      <c r="R137" s="33" t="str">
        <f>+IF(G137=0,"",'Ark1'!AH1848)</f>
        <v/>
      </c>
      <c r="S137" s="382" t="str">
        <f>+IF(G137=0,"",'Ark1'!AR1983)</f>
        <v/>
      </c>
      <c r="T137" s="114" t="str">
        <f>+IF(G137=0,"",'Ark1'!AS1983)</f>
        <v/>
      </c>
      <c r="U137" s="33" t="str">
        <f>+IF(G137=0,"",'Ark1'!Y1848)</f>
        <v/>
      </c>
      <c r="V137" s="27" t="str">
        <f>+IF(G137=0,"",'Ark1'!AA1848)</f>
        <v/>
      </c>
      <c r="W137" s="33" t="str">
        <f>+IF(G137=0,"",'Ark1'!AC1848)</f>
        <v/>
      </c>
      <c r="X137" s="298" t="str">
        <f t="shared" si="14"/>
        <v/>
      </c>
      <c r="Y137" s="28" t="str">
        <f t="shared" si="15"/>
        <v/>
      </c>
      <c r="Z137" s="246"/>
      <c r="AA137" s="249"/>
      <c r="AC137" s="28"/>
      <c r="AD137" s="27"/>
      <c r="AE137" s="250"/>
      <c r="AF137" s="86"/>
      <c r="AG137" s="27"/>
      <c r="AH137" s="27"/>
      <c r="AI137" s="33"/>
      <c r="AJ137" s="33"/>
      <c r="AK137" s="33"/>
    </row>
    <row r="138" spans="1:54" ht="15.6">
      <c r="A138" s="391"/>
      <c r="B138" s="390">
        <f>+'Ark1'!C1883</f>
        <v>2024</v>
      </c>
      <c r="C138" s="266">
        <f t="shared" si="16"/>
        <v>9</v>
      </c>
      <c r="D138" s="266" t="s">
        <v>35</v>
      </c>
      <c r="F138" s="266" t="str">
        <f>+IF(G138=0,"",'Ark1'!Q1883)</f>
        <v/>
      </c>
      <c r="G138" s="366">
        <f>+'Ark1'!R1883</f>
        <v>0</v>
      </c>
      <c r="H138" s="267" t="str">
        <f>+IF(G138=0,"",'Ark1'!AE1883)</f>
        <v/>
      </c>
      <c r="I138" s="267"/>
      <c r="J138" s="267" t="str">
        <f>+IF(G138=0,"",'Ark1'!AF1883)</f>
        <v/>
      </c>
      <c r="K138" s="268" t="str">
        <f>+IF(G138=0,"",'Ark1'!T1883)</f>
        <v/>
      </c>
      <c r="L138" s="298" t="str">
        <f>+IF(G138=0,"",'Ark1'!U1883)</f>
        <v/>
      </c>
      <c r="M138" s="267"/>
      <c r="N138" s="269" t="str">
        <f>+IF(G138=0,"",'Ark1'!V1883)</f>
        <v/>
      </c>
      <c r="O138" s="269" t="str">
        <f>+IF(G138=0,"",'Ark1'!W1883)</f>
        <v/>
      </c>
      <c r="P138" s="269" t="str">
        <f>+IF(G138=0,"",'Ark1'!X1883)</f>
        <v/>
      </c>
      <c r="Q138" s="269" t="str">
        <f>+IF(G138=0,"",'Ark1'!AG1883)</f>
        <v/>
      </c>
      <c r="R138" s="269" t="str">
        <f>+IF(G138=0,"",'Ark1'!AH1883)</f>
        <v/>
      </c>
      <c r="S138" s="382" t="str">
        <f>+IF(G138=0,"",'Ark1'!AR2018)</f>
        <v/>
      </c>
      <c r="T138" s="114" t="str">
        <f>+IF(G138=0,"",'Ark1'!AS2018)</f>
        <v/>
      </c>
      <c r="U138" s="269" t="str">
        <f>+IF(G138=0,"",'Ark1'!Y1883)</f>
        <v/>
      </c>
      <c r="V138" s="268" t="str">
        <f>+IF(G138=0,"",'Ark1'!AA1883)</f>
        <v/>
      </c>
      <c r="W138" s="269" t="str">
        <f>+IF(G138=0,"",'Ark1'!AC1883)</f>
        <v/>
      </c>
      <c r="X138" s="298" t="str">
        <f t="shared" si="14"/>
        <v/>
      </c>
      <c r="Y138" s="267" t="str">
        <f t="shared" si="15"/>
        <v/>
      </c>
      <c r="Z138" s="246"/>
      <c r="AA138" s="249"/>
      <c r="AC138" s="28"/>
      <c r="AD138" s="27"/>
      <c r="AE138" s="250"/>
      <c r="AF138" s="86"/>
      <c r="AG138" s="27"/>
      <c r="AH138" s="27"/>
      <c r="AI138" s="33"/>
      <c r="AJ138" s="33"/>
      <c r="AK138" s="33"/>
    </row>
    <row r="139" spans="1:54" ht="15.6">
      <c r="A139" s="391"/>
      <c r="B139" s="390">
        <f>+'Ark1'!C1918</f>
        <v>2024</v>
      </c>
      <c r="C139" s="266">
        <f t="shared" si="16"/>
        <v>10</v>
      </c>
      <c r="D139" s="266" t="s">
        <v>36</v>
      </c>
      <c r="F139" s="86" t="str">
        <f>+IF(G139=0,"",'Ark1'!Q1918)</f>
        <v/>
      </c>
      <c r="G139" s="366">
        <f>+'Ark1'!R1918</f>
        <v>0</v>
      </c>
      <c r="H139" s="28" t="str">
        <f>+IF(G139=0,"",'Ark1'!AE1918)</f>
        <v/>
      </c>
      <c r="I139" s="267"/>
      <c r="J139" s="28" t="str">
        <f>+IF(G139=0,"",'Ark1'!AF1918)</f>
        <v/>
      </c>
      <c r="K139" s="27" t="str">
        <f>+IF(G139=0,"",'Ark1'!T1918)</f>
        <v/>
      </c>
      <c r="L139" s="298" t="str">
        <f>+IF(G139=0,"",'Ark1'!U1918)</f>
        <v/>
      </c>
      <c r="M139" s="267"/>
      <c r="N139" s="33" t="str">
        <f>+IF(G139=0,"",'Ark1'!V1918)</f>
        <v/>
      </c>
      <c r="O139" s="33" t="str">
        <f>+IF(G139=0,"",'Ark1'!W1918)</f>
        <v/>
      </c>
      <c r="P139" s="33" t="str">
        <f>+IF(G139=0,"",'Ark1'!X1918)</f>
        <v/>
      </c>
      <c r="Q139" s="33" t="str">
        <f>+IF(G139=0,"",'Ark1'!AG1918)</f>
        <v/>
      </c>
      <c r="R139" s="33" t="str">
        <f>+IF(G139=0,"",'Ark1'!AH1918)</f>
        <v/>
      </c>
      <c r="S139" s="382" t="str">
        <f>+IF(G139=0,"",'Ark1'!AR2053)</f>
        <v/>
      </c>
      <c r="T139" s="114" t="str">
        <f>+IF(G139=0,"",'Ark1'!AS2053)</f>
        <v/>
      </c>
      <c r="U139" s="33" t="str">
        <f>+IF(G139=0,"",'Ark1'!Y1918)</f>
        <v/>
      </c>
      <c r="V139" s="27" t="str">
        <f>+IF(G139=0,"",'Ark1'!AA1918)</f>
        <v/>
      </c>
      <c r="W139" s="33" t="str">
        <f>+IF(G139=0,"",'Ark1'!AC1918)</f>
        <v/>
      </c>
      <c r="X139" s="298" t="str">
        <f t="shared" si="14"/>
        <v/>
      </c>
      <c r="Y139" s="28" t="str">
        <f t="shared" si="15"/>
        <v/>
      </c>
      <c r="Z139" s="246"/>
      <c r="AA139" s="249"/>
      <c r="AC139" s="28"/>
      <c r="AD139" s="27"/>
      <c r="AE139" s="250"/>
      <c r="AF139" s="86"/>
      <c r="AG139" s="27"/>
      <c r="AH139" s="27"/>
      <c r="AI139" s="33"/>
      <c r="AJ139" s="33"/>
      <c r="AK139" s="33"/>
    </row>
    <row r="140" spans="1:54" ht="15.6">
      <c r="A140" s="391"/>
      <c r="B140" s="390">
        <f>+'Ark1'!C1953</f>
        <v>2024</v>
      </c>
      <c r="C140" s="266">
        <f t="shared" si="16"/>
        <v>11</v>
      </c>
      <c r="D140" s="266" t="s">
        <v>37</v>
      </c>
      <c r="F140" s="266" t="str">
        <f>+IF(G140=0,"",'Ark1'!Q1953)</f>
        <v/>
      </c>
      <c r="G140" s="366">
        <f>+'Ark1'!R1953</f>
        <v>0</v>
      </c>
      <c r="H140" s="267" t="str">
        <f>+IF(G140=0,"",'Ark1'!AE1953)</f>
        <v/>
      </c>
      <c r="I140" s="267"/>
      <c r="J140" s="267" t="str">
        <f>+IF(G140=0,"",'Ark1'!AF1953)</f>
        <v/>
      </c>
      <c r="K140" s="268" t="str">
        <f>+IF(G140=0,"",'Ark1'!T1953)</f>
        <v/>
      </c>
      <c r="L140" s="298" t="str">
        <f>+IF(G140=0,"",'Ark1'!U1953)</f>
        <v/>
      </c>
      <c r="M140" s="267"/>
      <c r="N140" s="269" t="str">
        <f>+IF(G140=0,"",'Ark1'!V1953)</f>
        <v/>
      </c>
      <c r="O140" s="269" t="str">
        <f>+IF(G140=0,"",'Ark1'!W1953)</f>
        <v/>
      </c>
      <c r="P140" s="269" t="str">
        <f>+IF(G140=0,"",'Ark1'!X1953)</f>
        <v/>
      </c>
      <c r="Q140" s="269" t="str">
        <f>+IF(G140=0,"",'Ark1'!AG1953)</f>
        <v/>
      </c>
      <c r="R140" s="269" t="str">
        <f>+IF(G140=0,"",'Ark1'!AH1953)</f>
        <v/>
      </c>
      <c r="S140" s="382" t="str">
        <f>+IF(G140=0,"",'Ark1'!AR1748)</f>
        <v/>
      </c>
      <c r="T140" s="114" t="str">
        <f>+IF(G140=0,"",'Ark1'!AS1748)</f>
        <v/>
      </c>
      <c r="U140" s="269" t="str">
        <f>+IF(G140=0,"",'Ark1'!Y1953)</f>
        <v/>
      </c>
      <c r="V140" s="268" t="str">
        <f>+IF(G140=0,"",'Ark1'!AA1953)</f>
        <v/>
      </c>
      <c r="W140" s="269" t="str">
        <f>+IF(G140=0,"",'Ark1'!AC1953)</f>
        <v/>
      </c>
      <c r="X140" s="298" t="str">
        <f t="shared" si="14"/>
        <v/>
      </c>
      <c r="Y140" s="267" t="str">
        <f t="shared" si="15"/>
        <v/>
      </c>
      <c r="Z140" s="246"/>
      <c r="AA140" s="249"/>
      <c r="AC140" s="28"/>
      <c r="AD140" s="27"/>
      <c r="AE140" s="250"/>
      <c r="AF140" s="86"/>
      <c r="AG140" s="27"/>
      <c r="AH140" s="27"/>
      <c r="AI140" s="33"/>
      <c r="AJ140" s="33"/>
      <c r="AK140" s="33"/>
    </row>
    <row r="141" spans="1:54" ht="15.6">
      <c r="A141" s="391"/>
      <c r="B141" s="390">
        <f>+'Ark1'!C1988</f>
        <v>2024</v>
      </c>
      <c r="C141" s="266">
        <f t="shared" si="16"/>
        <v>12</v>
      </c>
      <c r="D141" s="266" t="s">
        <v>38</v>
      </c>
      <c r="F141" s="86" t="str">
        <f>+IF(G141=0,"",'Ark1'!Q1988)</f>
        <v/>
      </c>
      <c r="G141" s="366">
        <f>+'Ark1'!R1988</f>
        <v>0</v>
      </c>
      <c r="H141" s="28" t="str">
        <f>+IF(G141=0,"",'Ark1'!AE1988)</f>
        <v/>
      </c>
      <c r="I141" s="267"/>
      <c r="J141" s="28" t="str">
        <f>+IF(G141=0,"",'Ark1'!AF1988)</f>
        <v/>
      </c>
      <c r="K141" s="27" t="str">
        <f>+IF(G141=0,"",'Ark1'!T1988)</f>
        <v/>
      </c>
      <c r="L141" s="298" t="str">
        <f>+IF(G141=0,"",'Ark1'!U1988)</f>
        <v/>
      </c>
      <c r="M141" s="267"/>
      <c r="N141" s="33" t="str">
        <f>+IF(G141=0,"",'Ark1'!V1988)</f>
        <v/>
      </c>
      <c r="O141" s="33" t="str">
        <f>+IF(G141=0,"",'Ark1'!W1988)</f>
        <v/>
      </c>
      <c r="P141" s="33" t="str">
        <f>+IF(G141=0,"",'Ark1'!X1988)</f>
        <v/>
      </c>
      <c r="Q141" s="33" t="str">
        <f>+IF(G141=0,"",'Ark1'!AG1988)</f>
        <v/>
      </c>
      <c r="R141" s="33" t="str">
        <f>+IF(G141=0,"",'Ark1'!AH1988)</f>
        <v/>
      </c>
      <c r="S141" s="382" t="str">
        <f>+IF(G141=0,"",'Ark1'!AR1749)</f>
        <v/>
      </c>
      <c r="T141" s="114" t="str">
        <f>+IF(G141=0,"",'Ark1'!AS1749)</f>
        <v/>
      </c>
      <c r="U141" s="33" t="str">
        <f>+IF(G141=0,"",'Ark1'!Y1988)</f>
        <v/>
      </c>
      <c r="V141" s="27" t="str">
        <f>+IF(G141=0,"",'Ark1'!AA1988)</f>
        <v/>
      </c>
      <c r="W141" s="33" t="str">
        <f>+IF(G141=0,"",'Ark1'!AC1988)</f>
        <v/>
      </c>
      <c r="X141" s="298" t="str">
        <f t="shared" si="14"/>
        <v/>
      </c>
      <c r="Y141" s="28" t="str">
        <f t="shared" si="15"/>
        <v/>
      </c>
      <c r="Z141" s="246"/>
      <c r="AA141" s="249"/>
      <c r="AC141" s="28"/>
      <c r="AD141" s="27"/>
      <c r="AE141" s="250"/>
      <c r="AF141" s="86"/>
      <c r="AG141" s="27"/>
      <c r="AH141" s="27"/>
      <c r="AI141" s="33"/>
      <c r="AJ141" s="33"/>
      <c r="AK141" s="33"/>
    </row>
    <row r="142" spans="1:54" ht="15.6">
      <c r="A142" s="391"/>
      <c r="B142" s="390">
        <f>+'Ark1'!C2023</f>
        <v>2024</v>
      </c>
      <c r="C142" s="266">
        <f t="shared" si="16"/>
        <v>13</v>
      </c>
      <c r="D142" s="266" t="s">
        <v>39</v>
      </c>
      <c r="F142" s="266" t="str">
        <f>+IF(G142=0,"",'Ark1'!Q2023)</f>
        <v/>
      </c>
      <c r="G142" s="366">
        <f>+'Ark1'!R2023</f>
        <v>0</v>
      </c>
      <c r="H142" s="267" t="str">
        <f>+IF(G142=0,"",'Ark1'!AE2023)</f>
        <v/>
      </c>
      <c r="I142" s="267"/>
      <c r="J142" s="267" t="str">
        <f>+IF(G142=0,"",'Ark1'!AF2023)</f>
        <v/>
      </c>
      <c r="K142" s="268" t="str">
        <f>+IF(G142=0,"",'Ark1'!T2023)</f>
        <v/>
      </c>
      <c r="L142" s="298" t="str">
        <f>+IF(G142=0,"",'Ark1'!U2023)</f>
        <v/>
      </c>
      <c r="M142" s="267"/>
      <c r="N142" s="269" t="str">
        <f>+IF(G142=0,"",'Ark1'!V2023)</f>
        <v/>
      </c>
      <c r="O142" s="269" t="str">
        <f>+IF(G142=0,"",'Ark1'!W2023)</f>
        <v/>
      </c>
      <c r="P142" s="269" t="str">
        <f>+IF(G142=0,"",'Ark1'!X2023)</f>
        <v/>
      </c>
      <c r="Q142" s="269" t="str">
        <f>+IF(G142=0,"",'Ark1'!AG2023)</f>
        <v/>
      </c>
      <c r="R142" s="269" t="str">
        <f>+IF(G142=0,"",'Ark1'!AH2023)</f>
        <v/>
      </c>
      <c r="S142" s="382" t="str">
        <f>+IF(G142=0,"",'Ark1'!AR1750)</f>
        <v/>
      </c>
      <c r="T142" s="114" t="str">
        <f>+IF(G142=0,"",'Ark1'!AS1750)</f>
        <v/>
      </c>
      <c r="U142" s="269" t="str">
        <f>+IF(G142=0,"",'Ark1'!Y2023)</f>
        <v/>
      </c>
      <c r="V142" s="268" t="str">
        <f>+IF(G142=0,"",'Ark1'!AA2023)</f>
        <v/>
      </c>
      <c r="W142" s="269" t="str">
        <f>+IF(G142=0,"",'Ark1'!AC2023)</f>
        <v/>
      </c>
      <c r="X142" s="298" t="str">
        <f t="shared" si="14"/>
        <v/>
      </c>
      <c r="Y142" s="267" t="str">
        <f t="shared" si="15"/>
        <v/>
      </c>
      <c r="Z142" s="246"/>
      <c r="AA142" s="249"/>
      <c r="AC142" s="28"/>
      <c r="AD142" s="27"/>
      <c r="AE142" s="250"/>
      <c r="AF142" s="86"/>
      <c r="AG142" s="27"/>
      <c r="AH142" s="27"/>
      <c r="AI142" s="33"/>
      <c r="AJ142" s="33"/>
      <c r="AK142" s="33"/>
    </row>
    <row r="143" spans="1:54" ht="15.6">
      <c r="A143" s="391"/>
      <c r="B143" s="390">
        <f>+'Ark1'!C2058</f>
        <v>2024</v>
      </c>
      <c r="C143" s="266">
        <f t="shared" si="16"/>
        <v>14</v>
      </c>
      <c r="D143" s="266" t="s">
        <v>401</v>
      </c>
      <c r="F143" s="86" t="str">
        <f>+IF(G143=0,"",'Ark1'!Q2058)</f>
        <v/>
      </c>
      <c r="G143" s="366">
        <f>+'Ark1'!R2058</f>
        <v>0</v>
      </c>
      <c r="H143" s="28" t="str">
        <f>+IF(G143=0,"",'Ark1'!AE2058)</f>
        <v/>
      </c>
      <c r="I143" s="267"/>
      <c r="J143" s="28" t="str">
        <f>+IF(G143=0,"",'Ark1'!AF2058)</f>
        <v/>
      </c>
      <c r="K143" s="27" t="str">
        <f>+IF(G143=0,"",'Ark1'!T2058)</f>
        <v/>
      </c>
      <c r="L143" s="298" t="str">
        <f>+IF(G143=0,"",'Ark1'!U2058)</f>
        <v/>
      </c>
      <c r="M143" s="267"/>
      <c r="N143" s="33" t="str">
        <f>+IF(G143=0,"",'Ark1'!V2058)</f>
        <v/>
      </c>
      <c r="O143" s="33" t="str">
        <f>+IF(G143=0,"",'Ark1'!W2058)</f>
        <v/>
      </c>
      <c r="P143" s="33" t="str">
        <f>+IF(G143=0,"",'Ark1'!X2058)</f>
        <v/>
      </c>
      <c r="Q143" s="33" t="str">
        <f>+IF(G143=0,"",'Ark1'!AG2058)</f>
        <v/>
      </c>
      <c r="R143" s="33" t="str">
        <f>+IF(G143=0,"",'Ark1'!AH2058)</f>
        <v/>
      </c>
      <c r="S143" s="382" t="str">
        <f>+IF(G143=0,"",'Ark1'!AR1751)</f>
        <v/>
      </c>
      <c r="T143" s="114" t="str">
        <f>+IF(G143=0,"",'Ark1'!AS1751)</f>
        <v/>
      </c>
      <c r="U143" s="33" t="str">
        <f>+IF(G143=0,"",'Ark1'!Y2058)</f>
        <v/>
      </c>
      <c r="V143" s="27" t="str">
        <f>+IF(G143=0,"",'Ark1'!AA2058)</f>
        <v/>
      </c>
      <c r="W143" s="33" t="str">
        <f>+IF(G143=0,"",'Ark1'!AC2058)</f>
        <v/>
      </c>
      <c r="X143" s="298" t="str">
        <f t="shared" si="14"/>
        <v/>
      </c>
      <c r="Y143" s="28" t="str">
        <f t="shared" si="15"/>
        <v/>
      </c>
      <c r="Z143" s="246"/>
      <c r="AA143" s="249"/>
      <c r="AC143" s="28"/>
      <c r="AD143" s="27"/>
      <c r="AE143" s="250"/>
      <c r="AF143" s="86"/>
      <c r="AG143" s="27"/>
      <c r="AH143" s="27"/>
      <c r="AI143" s="33"/>
      <c r="AJ143" s="33"/>
      <c r="AK143" s="33"/>
    </row>
    <row r="144" spans="1:54" ht="15.6">
      <c r="A144" s="391"/>
      <c r="B144" s="390">
        <f>+'Ark1'!C2093</f>
        <v>2024</v>
      </c>
      <c r="C144" s="266">
        <f t="shared" si="16"/>
        <v>15</v>
      </c>
      <c r="D144" s="266" t="s">
        <v>40</v>
      </c>
      <c r="F144" s="266" t="str">
        <f>+IF(G144=0,"",'Ark1'!Q2093)</f>
        <v/>
      </c>
      <c r="G144" s="366">
        <f>+'Ark1'!R2093</f>
        <v>0</v>
      </c>
      <c r="H144" s="267" t="str">
        <f>+IF(G144=0,"",'Ark1'!AE2093)</f>
        <v/>
      </c>
      <c r="I144" s="267"/>
      <c r="J144" s="267" t="str">
        <f>+IF(G144=0,"",'Ark1'!AF2093)</f>
        <v/>
      </c>
      <c r="K144" s="268" t="str">
        <f>+IF(G144=0,"",'Ark1'!T2093)</f>
        <v/>
      </c>
      <c r="L144" s="385" t="str">
        <f>+IF(G144=0,"",'Ark1'!U2093)</f>
        <v/>
      </c>
      <c r="M144" s="267"/>
      <c r="N144" s="269" t="str">
        <f>+IF(G144=0,"",'Ark1'!V2093)</f>
        <v/>
      </c>
      <c r="O144" s="269" t="str">
        <f>+IF(G144=0,"",'Ark1'!W2093)</f>
        <v/>
      </c>
      <c r="P144" s="269" t="str">
        <f>+IF(G144=0,"",'Ark1'!X2093)</f>
        <v/>
      </c>
      <c r="Q144" s="269" t="str">
        <f>+IF(G144=0,"",'Ark1'!AG2093)</f>
        <v/>
      </c>
      <c r="R144" s="269" t="str">
        <f>+IF(G144=0,"",'Ark1'!AH2093)</f>
        <v/>
      </c>
      <c r="S144" s="382" t="str">
        <f>+IF(G144=0,"",'Ark1'!AR1752)</f>
        <v/>
      </c>
      <c r="T144" s="114" t="str">
        <f>+IF(G144=0,"",'Ark1'!AS1752)</f>
        <v/>
      </c>
      <c r="U144" s="269" t="str">
        <f>+IF(G144=0,"",'Ark1'!Y2093)</f>
        <v/>
      </c>
      <c r="V144" s="268" t="str">
        <f>+IF(G144=0,"",'Ark1'!AA2093)</f>
        <v/>
      </c>
      <c r="W144" s="269" t="str">
        <f>+IF(G144=0,"",'Ark1'!AC2093)</f>
        <v/>
      </c>
      <c r="X144" s="298" t="str">
        <f t="shared" si="14"/>
        <v/>
      </c>
      <c r="Y144" s="267" t="str">
        <f t="shared" si="15"/>
        <v/>
      </c>
      <c r="Z144" s="246"/>
      <c r="AA144" s="249"/>
      <c r="AC144" s="28"/>
      <c r="AD144" s="27"/>
      <c r="AE144" s="250"/>
      <c r="AF144" s="86"/>
      <c r="AG144" s="27"/>
      <c r="AH144" s="27"/>
      <c r="AI144" s="33"/>
      <c r="AJ144" s="33"/>
      <c r="AK144" s="33"/>
    </row>
    <row r="145" spans="1:54" ht="19.8">
      <c r="A145" s="246"/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  <c r="N145" s="248"/>
      <c r="O145" s="24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249"/>
      <c r="AC145" s="28"/>
      <c r="AD145" s="27"/>
      <c r="AE145" s="250"/>
      <c r="AF145" s="86"/>
      <c r="AJ145" s="86"/>
      <c r="BB145" s="262"/>
    </row>
    <row r="146" spans="1:54" ht="19.8">
      <c r="A146" s="246"/>
      <c r="B146" s="246"/>
      <c r="C146" s="264"/>
      <c r="D146" s="246"/>
      <c r="E146" s="246"/>
      <c r="F146" s="246"/>
      <c r="G146" s="246"/>
      <c r="H146" s="247"/>
      <c r="I146" s="246"/>
      <c r="J146" s="247"/>
      <c r="K146" s="246"/>
      <c r="L146" s="246"/>
      <c r="M146" s="246"/>
      <c r="N146" s="248"/>
      <c r="O146" s="248"/>
      <c r="P146" s="248"/>
      <c r="Q146" s="246"/>
      <c r="R146" s="248"/>
      <c r="S146" s="248"/>
      <c r="T146" s="248"/>
      <c r="U146" s="248"/>
      <c r="V146" s="246"/>
      <c r="W146" s="248"/>
      <c r="X146" s="246"/>
      <c r="Y146" s="247"/>
      <c r="Z146" s="246"/>
      <c r="AA146" s="249"/>
      <c r="AC146" s="28"/>
      <c r="AD146" s="27"/>
      <c r="AE146" s="250"/>
      <c r="AF146" s="86"/>
      <c r="AJ146" s="86"/>
      <c r="BB146" s="262"/>
    </row>
    <row r="147" spans="1:54" ht="22.8">
      <c r="A147" s="349" t="s">
        <v>518</v>
      </c>
      <c r="B147" s="246"/>
      <c r="C147" s="264"/>
      <c r="D147" s="349"/>
      <c r="E147" s="246"/>
      <c r="F147" s="246"/>
      <c r="G147" s="264" t="s">
        <v>648</v>
      </c>
      <c r="H147" s="279">
        <f>SUM(G153:G167)</f>
        <v>96</v>
      </c>
      <c r="I147" s="247"/>
      <c r="J147" s="246"/>
      <c r="K147" s="247"/>
      <c r="L147" s="348">
        <f>+Raser!M18</f>
        <v>234.64895833333341</v>
      </c>
      <c r="M147" s="248" t="s">
        <v>578</v>
      </c>
      <c r="N147" s="246"/>
      <c r="O147" s="248"/>
      <c r="P147" s="248"/>
      <c r="Q147" s="246"/>
      <c r="R147" s="248"/>
      <c r="S147" s="248"/>
      <c r="T147" s="248"/>
      <c r="U147" s="248"/>
      <c r="V147" s="246"/>
      <c r="W147" s="248"/>
      <c r="X147" s="348">
        <f>+Raser!X18</f>
        <v>235.30339590318914</v>
      </c>
      <c r="Y147" s="247"/>
      <c r="Z147" s="247"/>
      <c r="AA147" s="249"/>
      <c r="AC147" s="28"/>
      <c r="AD147" s="27"/>
      <c r="AE147" s="250"/>
      <c r="AF147" s="86"/>
      <c r="AJ147" s="86"/>
      <c r="BB147" s="262"/>
    </row>
    <row r="148" spans="1:54" ht="14.25" customHeight="1">
      <c r="A148" s="246"/>
      <c r="B148" s="246"/>
      <c r="C148" s="264"/>
      <c r="D148" s="347"/>
      <c r="E148" s="246"/>
      <c r="F148" s="264"/>
      <c r="G148" s="264"/>
      <c r="H148" s="264"/>
      <c r="I148" s="264"/>
      <c r="J148" s="264"/>
      <c r="K148" s="264"/>
      <c r="L148" s="264"/>
      <c r="M148" s="264"/>
      <c r="N148" s="265"/>
      <c r="O148" s="264"/>
      <c r="P148" s="264"/>
      <c r="Q148" s="264"/>
      <c r="R148" s="264"/>
      <c r="S148" s="264"/>
      <c r="T148" s="264"/>
      <c r="U148" s="264"/>
      <c r="V148" s="264"/>
      <c r="W148" s="264"/>
      <c r="X148" s="264"/>
      <c r="Y148" s="247"/>
      <c r="Z148" s="246"/>
      <c r="AA148" s="249"/>
      <c r="AC148" s="28"/>
      <c r="AD148" s="27"/>
      <c r="AE148" s="250"/>
      <c r="AF148" s="86"/>
      <c r="AJ148" s="86"/>
      <c r="BB148" s="262"/>
    </row>
    <row r="149" spans="1:54" ht="19.8">
      <c r="A149" s="246"/>
      <c r="B149" s="246"/>
      <c r="C149" s="246"/>
      <c r="D149" s="246"/>
      <c r="E149" s="246"/>
      <c r="F149" s="246"/>
      <c r="G149" s="246"/>
      <c r="H149" s="247"/>
      <c r="I149" s="246"/>
      <c r="J149" s="247"/>
      <c r="K149" s="246"/>
      <c r="L149" s="246"/>
      <c r="M149" s="246"/>
      <c r="N149" s="248"/>
      <c r="O149" s="248"/>
      <c r="P149" s="248"/>
      <c r="Q149" s="246"/>
      <c r="R149" s="248"/>
      <c r="S149" s="248"/>
      <c r="T149" s="248"/>
      <c r="U149" s="248"/>
      <c r="V149" s="246"/>
      <c r="W149" s="248"/>
      <c r="X149" s="264" t="s">
        <v>489</v>
      </c>
      <c r="Y149" s="263" t="s">
        <v>4</v>
      </c>
      <c r="Z149" s="246"/>
      <c r="AA149" s="249"/>
      <c r="AC149" s="28"/>
      <c r="AD149" s="27"/>
      <c r="AE149" s="250"/>
      <c r="AF149" s="86"/>
      <c r="AJ149" s="86"/>
      <c r="BB149" s="262"/>
    </row>
    <row r="150" spans="1:54" ht="19.8">
      <c r="A150" s="246"/>
      <c r="B150" s="246"/>
      <c r="C150" s="246"/>
      <c r="D150" s="264"/>
      <c r="E150" s="246"/>
      <c r="F150" s="264" t="s">
        <v>4</v>
      </c>
      <c r="G150" s="246"/>
      <c r="H150" s="247"/>
      <c r="I150" s="247"/>
      <c r="J150" s="247"/>
      <c r="K150" s="264" t="s">
        <v>23</v>
      </c>
      <c r="L150" s="247"/>
      <c r="M150" s="247"/>
      <c r="N150" s="248" t="s">
        <v>402</v>
      </c>
      <c r="O150" s="248" t="s">
        <v>402</v>
      </c>
      <c r="P150" s="248" t="s">
        <v>402</v>
      </c>
      <c r="Q150" s="265" t="s">
        <v>538</v>
      </c>
      <c r="R150" s="248" t="s">
        <v>402</v>
      </c>
      <c r="S150" s="248"/>
      <c r="T150" s="248"/>
      <c r="U150" s="265" t="s">
        <v>422</v>
      </c>
      <c r="V150" s="246"/>
      <c r="W150" s="265" t="s">
        <v>586</v>
      </c>
      <c r="X150" s="264" t="s">
        <v>583</v>
      </c>
      <c r="Y150" s="263" t="s">
        <v>9</v>
      </c>
      <c r="Z150" s="246"/>
      <c r="AA150" s="249"/>
      <c r="AC150" s="28"/>
      <c r="AD150" s="27"/>
      <c r="AE150" s="250"/>
      <c r="AF150" s="86"/>
      <c r="AJ150" s="86"/>
      <c r="BB150" s="262"/>
    </row>
    <row r="151" spans="1:54" ht="19.8">
      <c r="A151" s="264"/>
      <c r="B151" s="264"/>
      <c r="C151" s="246"/>
      <c r="D151" s="246"/>
      <c r="E151" s="264"/>
      <c r="F151" s="264" t="s">
        <v>487</v>
      </c>
      <c r="G151" s="264" t="s">
        <v>4</v>
      </c>
      <c r="H151" s="263" t="s">
        <v>4</v>
      </c>
      <c r="I151" s="263"/>
      <c r="J151" s="263" t="s">
        <v>1</v>
      </c>
      <c r="K151" s="264" t="s">
        <v>493</v>
      </c>
      <c r="L151" s="263" t="s">
        <v>23</v>
      </c>
      <c r="M151" s="263"/>
      <c r="N151" s="265" t="s">
        <v>552</v>
      </c>
      <c r="O151" s="265" t="s">
        <v>585</v>
      </c>
      <c r="P151" s="265" t="s">
        <v>500</v>
      </c>
      <c r="Q151" s="265" t="s">
        <v>563</v>
      </c>
      <c r="R151" s="265" t="s">
        <v>502</v>
      </c>
      <c r="S151" s="432" t="s">
        <v>23</v>
      </c>
      <c r="T151" s="432" t="s">
        <v>23</v>
      </c>
      <c r="U151" s="265"/>
      <c r="V151" s="264" t="s">
        <v>413</v>
      </c>
      <c r="W151" s="265" t="s">
        <v>1</v>
      </c>
      <c r="X151" s="264" t="s">
        <v>70</v>
      </c>
      <c r="Y151" s="263" t="s">
        <v>70</v>
      </c>
      <c r="Z151" s="246"/>
      <c r="AA151" s="249"/>
      <c r="AC151" s="28"/>
      <c r="AD151" s="27"/>
      <c r="AE151" s="250"/>
      <c r="AF151" s="86"/>
      <c r="AJ151" s="86"/>
      <c r="BB151" s="262"/>
    </row>
    <row r="152" spans="1:54" ht="19.8">
      <c r="A152" s="246"/>
      <c r="B152" s="246"/>
      <c r="C152" s="264" t="s">
        <v>0</v>
      </c>
      <c r="D152" s="264"/>
      <c r="E152" s="264" t="s">
        <v>612</v>
      </c>
      <c r="F152" s="50" t="s">
        <v>488</v>
      </c>
      <c r="G152" s="50" t="s">
        <v>9</v>
      </c>
      <c r="H152" s="87" t="s">
        <v>402</v>
      </c>
      <c r="I152" s="87"/>
      <c r="J152" s="87" t="s">
        <v>402</v>
      </c>
      <c r="K152" s="50" t="s">
        <v>414</v>
      </c>
      <c r="L152" s="87" t="s">
        <v>44</v>
      </c>
      <c r="M152" s="87"/>
      <c r="N152" s="75" t="s">
        <v>553</v>
      </c>
      <c r="O152" s="75" t="s">
        <v>561</v>
      </c>
      <c r="P152" s="75" t="s">
        <v>439</v>
      </c>
      <c r="Q152" s="75" t="s">
        <v>495</v>
      </c>
      <c r="R152" s="75" t="s">
        <v>482</v>
      </c>
      <c r="S152" s="432" t="s">
        <v>735</v>
      </c>
      <c r="T152" s="432" t="s">
        <v>736</v>
      </c>
      <c r="U152" s="75" t="s">
        <v>1</v>
      </c>
      <c r="V152" s="50" t="s">
        <v>414</v>
      </c>
      <c r="W152" s="75" t="s">
        <v>539</v>
      </c>
      <c r="X152" s="50" t="s">
        <v>499</v>
      </c>
      <c r="Y152" s="87" t="s">
        <v>566</v>
      </c>
      <c r="Z152" s="246"/>
      <c r="AA152" s="249"/>
      <c r="AC152" s="28"/>
      <c r="AD152" s="27"/>
      <c r="AE152" s="250"/>
      <c r="AF152" s="86"/>
      <c r="AJ152" s="86"/>
      <c r="BB152" s="262"/>
    </row>
    <row r="153" spans="1:54" ht="16.5" customHeight="1">
      <c r="A153" s="246"/>
      <c r="B153" s="333">
        <f>+'Ark1'!C1604</f>
        <v>2024</v>
      </c>
      <c r="C153" s="266">
        <f>+'Ark1'!L1604</f>
        <v>1</v>
      </c>
      <c r="D153" s="266" t="s">
        <v>28</v>
      </c>
      <c r="E153" s="266">
        <f>+'Ark1'!AP1604</f>
        <v>8</v>
      </c>
      <c r="F153" s="266">
        <f>+IF(G153=0,"",'Ark1'!Q1604)</f>
        <v>2</v>
      </c>
      <c r="G153" s="366">
        <f>+'Ark1'!R1604</f>
        <v>2</v>
      </c>
      <c r="H153" s="267">
        <f>+IF(G153=0,"",'Ark1'!AE1604)</f>
        <v>2.0833333333333339</v>
      </c>
      <c r="I153" s="267"/>
      <c r="J153" s="267">
        <f>+IF(G153=0,"",'Ark1'!AF1604)</f>
        <v>1.1582017464030936</v>
      </c>
      <c r="K153" s="268">
        <f>+IF(G153=0,"",'Ark1'!T1604)</f>
        <v>3.5</v>
      </c>
      <c r="L153" s="298">
        <f>+IF(G153=0,"",'Ark1'!U1604)</f>
        <v>130.44999999999999</v>
      </c>
      <c r="M153" s="267"/>
      <c r="N153" s="269">
        <f>+IF(G153=0,"",'Ark1'!V1604)</f>
        <v>0</v>
      </c>
      <c r="O153" s="269">
        <f>+IF(G153=0,"",'Ark1'!W1604)</f>
        <v>0</v>
      </c>
      <c r="P153" s="269">
        <f>+IF(G153=0,"",'Ark1'!X1604)</f>
        <v>0</v>
      </c>
      <c r="Q153" s="269">
        <f>+IF(G153=0,"",'Ark1'!AG1604)</f>
        <v>991</v>
      </c>
      <c r="R153" s="269">
        <f>+IF(G153=0,"",'Ark1'!AH1604)</f>
        <v>0</v>
      </c>
      <c r="S153" s="382">
        <f>+IF(G153=0,"",'Ark1'!AR1604)</f>
        <v>187</v>
      </c>
      <c r="T153" s="114">
        <f>+IF(G153=0,"",'Ark1'!AS1604)</f>
        <v>19.752156793891327</v>
      </c>
      <c r="U153" s="269">
        <f>+IF(G153=0,"",'Ark1'!Y1604)</f>
        <v>21.450000000000113</v>
      </c>
      <c r="V153" s="268">
        <f>+IF(G153=0,"",'Ark1'!AA1604)</f>
        <v>0.5</v>
      </c>
      <c r="W153" s="269">
        <f>+IF(G153=0,"",'Ark1'!AC1604)</f>
        <v>-99.999999999998636</v>
      </c>
      <c r="X153" s="298">
        <f t="shared" ref="X153:X167" si="17">IF(G153=0,"",1000*L153/Q153)</f>
        <v>131.63471241170532</v>
      </c>
      <c r="Y153" s="267">
        <f t="shared" ref="Y153:Y167" si="18">IF(G153=0,"",G153/F153)</f>
        <v>1</v>
      </c>
      <c r="Z153" s="246"/>
      <c r="AA153" s="249"/>
      <c r="AC153" s="28"/>
      <c r="AD153" s="27"/>
      <c r="AE153" s="250"/>
      <c r="AF153" s="86"/>
      <c r="AG153" s="27"/>
      <c r="AH153" s="27"/>
      <c r="AI153" s="33"/>
      <c r="AJ153" s="33"/>
      <c r="AK153" s="33"/>
    </row>
    <row r="154" spans="1:54" ht="16.5" customHeight="1">
      <c r="A154" s="246"/>
      <c r="B154" s="333">
        <f>+'Ark1'!C1605</f>
        <v>2024</v>
      </c>
      <c r="C154" s="86">
        <f>+'Ark1'!L1639</f>
        <v>2</v>
      </c>
      <c r="D154" s="86" t="s">
        <v>29</v>
      </c>
      <c r="F154" s="86">
        <f>+IF(G154=0,"",'Ark1'!Q1639)</f>
        <v>4</v>
      </c>
      <c r="G154" s="366">
        <f>+'Ark1'!R1639</f>
        <v>8</v>
      </c>
      <c r="H154" s="28">
        <f>+IF(G154=0,"",'Ark1'!AE1639)</f>
        <v>8.3333333333333357</v>
      </c>
      <c r="I154" s="28"/>
      <c r="J154" s="28">
        <f>+IF(G154=0,"",'Ark1'!AF1639)</f>
        <v>5.3834850818820659</v>
      </c>
      <c r="K154" s="27">
        <f>+IF(G154=0,"",'Ark1'!T1639)</f>
        <v>4.25</v>
      </c>
      <c r="L154" s="298">
        <f>+IF(G154=0,"",'Ark1'!U1639)</f>
        <v>151.58750000000001</v>
      </c>
      <c r="M154" s="28"/>
      <c r="N154" s="33">
        <f>+IF(G154=0,"",'Ark1'!V1639)</f>
        <v>0</v>
      </c>
      <c r="O154" s="33">
        <f>+IF(G154=0,"",'Ark1'!W1639)</f>
        <v>0</v>
      </c>
      <c r="P154" s="33">
        <f>+IF(G154=0,"",'Ark1'!X1639)</f>
        <v>0</v>
      </c>
      <c r="Q154" s="33">
        <f>+IF(G154=0,"",'Ark1'!AG1639)</f>
        <v>1129</v>
      </c>
      <c r="R154" s="33">
        <f>+IF(G154=0,"",'Ark1'!AH1639)</f>
        <v>0</v>
      </c>
      <c r="S154" s="382">
        <f>+IF(G154=0,"",'Ark1'!AR1639)</f>
        <v>181.625</v>
      </c>
      <c r="T154" s="114">
        <f>+IF(G154=0,"",'Ark1'!AS1639)</f>
        <v>24.353655427933017</v>
      </c>
      <c r="U154" s="33">
        <f>+IF(G154=0,"",'Ark1'!Y1639)</f>
        <v>52.840643388872557</v>
      </c>
      <c r="V154" s="27">
        <f>+IF(G154=0,"",'Ark1'!AA1639)</f>
        <v>0.4330127018922193</v>
      </c>
      <c r="W154" s="33">
        <f>+IF(G154=0,"",'Ark1'!AC1639)</f>
        <v>-18.834129614803359</v>
      </c>
      <c r="X154" s="298">
        <f t="shared" si="17"/>
        <v>134.26705048715678</v>
      </c>
      <c r="Y154" s="28">
        <f t="shared" si="18"/>
        <v>2</v>
      </c>
      <c r="Z154" s="246"/>
      <c r="AA154" s="249"/>
      <c r="AC154" s="28"/>
      <c r="AD154" s="27"/>
      <c r="AE154" s="250"/>
      <c r="AF154" s="86"/>
      <c r="AG154" s="27"/>
      <c r="AH154" s="27"/>
      <c r="AI154" s="33"/>
      <c r="AJ154" s="33"/>
      <c r="AK154" s="33"/>
    </row>
    <row r="155" spans="1:54" ht="16.5" customHeight="1">
      <c r="A155" s="246"/>
      <c r="B155" s="333">
        <f>+'Ark1'!C1606</f>
        <v>2024</v>
      </c>
      <c r="C155" s="266">
        <f>+'Ark1'!L1674</f>
        <v>3</v>
      </c>
      <c r="D155" s="266" t="s">
        <v>30</v>
      </c>
      <c r="F155" s="266">
        <f>+IF(G155=0,"",'Ark1'!Q1674)</f>
        <v>19</v>
      </c>
      <c r="G155" s="366">
        <f>+'Ark1'!R1674</f>
        <v>29</v>
      </c>
      <c r="H155" s="267">
        <f>+IF(G155=0,"",'Ark1'!AE1674)</f>
        <v>30.208333333333325</v>
      </c>
      <c r="I155" s="31" t="e">
        <f>+IF(G155=0,"",H155-#REF!)</f>
        <v>#REF!</v>
      </c>
      <c r="J155" s="267">
        <f>+IF(G155=0,"",'Ark1'!AF1674)</f>
        <v>26.422448426949831</v>
      </c>
      <c r="K155" s="268">
        <f>+IF(G155=0,"",'Ark1'!T1674)</f>
        <v>5.862068965517242</v>
      </c>
      <c r="L155" s="298">
        <f>+IF(G155=0,"",'Ark1'!U1674)</f>
        <v>205.24137931034488</v>
      </c>
      <c r="M155" s="35" t="e">
        <f>+IF(G155=0,"",L155-#REF!)</f>
        <v>#REF!</v>
      </c>
      <c r="N155" s="269">
        <f>+IF(G155=0,"",'Ark1'!V1674)</f>
        <v>0</v>
      </c>
      <c r="O155" s="269">
        <f>+IF(G155=0,"",'Ark1'!W1674)</f>
        <v>41.379310344827594</v>
      </c>
      <c r="P155" s="269">
        <f>+IF(G155=0,"",'Ark1'!X1674)</f>
        <v>0</v>
      </c>
      <c r="Q155" s="269">
        <f>+IF(G155=0,"",'Ark1'!AG1674)</f>
        <v>990.62068965517267</v>
      </c>
      <c r="R155" s="269">
        <f>+IF(G155=0,"",'Ark1'!AH1674)</f>
        <v>0</v>
      </c>
      <c r="S155" s="382">
        <f>+IF(G155=0,"",'Ark1'!AR1674)</f>
        <v>194.93103448275863</v>
      </c>
      <c r="T155" s="114">
        <f>+IF(G155=0,"",'Ark1'!AS1674)</f>
        <v>27.52582809869654</v>
      </c>
      <c r="U155" s="269">
        <f>+IF(G155=0,"",'Ark1'!Y1674)</f>
        <v>36.991821251147094</v>
      </c>
      <c r="V155" s="268">
        <f>+IF(G155=0,"",'Ark1'!AA1674)</f>
        <v>1.6963274312067396</v>
      </c>
      <c r="W155" s="269">
        <f>+IF(G155=0,"",'Ark1'!AC1674)</f>
        <v>1.7950483156316261</v>
      </c>
      <c r="X155" s="298">
        <f t="shared" si="17"/>
        <v>207.1846282372598</v>
      </c>
      <c r="Y155" s="267">
        <f t="shared" si="18"/>
        <v>1.5263157894736843</v>
      </c>
      <c r="Z155" s="246"/>
      <c r="AA155" s="249"/>
      <c r="AC155" s="28"/>
      <c r="AD155" s="27"/>
      <c r="AE155" s="250"/>
      <c r="AF155" s="86"/>
      <c r="AG155" s="27"/>
      <c r="AH155" s="27"/>
      <c r="AI155" s="33"/>
      <c r="AJ155" s="33"/>
      <c r="AK155" s="33"/>
    </row>
    <row r="156" spans="1:54" ht="16.5" customHeight="1">
      <c r="A156" s="246"/>
      <c r="B156" s="333">
        <f>+'Ark1'!C1607</f>
        <v>2024</v>
      </c>
      <c r="C156" s="266">
        <f>+'Ark1'!L1709</f>
        <v>4</v>
      </c>
      <c r="D156" s="266" t="s">
        <v>31</v>
      </c>
      <c r="F156" s="86">
        <f>+IF(G156=0,"",'Ark1'!Q1709)</f>
        <v>25</v>
      </c>
      <c r="G156" s="366">
        <f>+'Ark1'!R1709</f>
        <v>37</v>
      </c>
      <c r="H156" s="28">
        <f>+IF(G156=0,"",'Ark1'!AE1709)</f>
        <v>38.541666666666657</v>
      </c>
      <c r="I156" s="35" t="e">
        <f>+IF(G156=0,"",IF(#REF!=0,"",H156-#REF!))</f>
        <v>#REF!</v>
      </c>
      <c r="J156" s="28">
        <f>+IF(G156=0,"",'Ark1'!AF1709)</f>
        <v>40.475799398924806</v>
      </c>
      <c r="K156" s="27">
        <f>+IF(G156=0,"",'Ark1'!T1709)</f>
        <v>8.0810810810810807</v>
      </c>
      <c r="L156" s="298">
        <f>+IF(G156=0,"",'Ark1'!U1709)</f>
        <v>246.42432432432432</v>
      </c>
      <c r="M156" s="35" t="e">
        <f>+IF(G156=0,"",IF(#REF!=0,"",L156-#REF!))</f>
        <v>#REF!</v>
      </c>
      <c r="N156" s="33">
        <f>+IF(G156=0,"",'Ark1'!V1709)</f>
        <v>0</v>
      </c>
      <c r="O156" s="33">
        <f>+IF(G156=0,"",'Ark1'!W1709)</f>
        <v>83.783783783783804</v>
      </c>
      <c r="P156" s="33">
        <f>+IF(G156=0,"",'Ark1'!X1709)</f>
        <v>0</v>
      </c>
      <c r="Q156" s="33">
        <f>+IF(G156=0,"",'Ark1'!AG1709)</f>
        <v>931.56756756756783</v>
      </c>
      <c r="R156" s="33">
        <f>+IF(G156=0,"",'Ark1'!AH1709)</f>
        <v>0</v>
      </c>
      <c r="S156" s="382">
        <f>+IF(G156=0,"",'Ark1'!AR1709)</f>
        <v>199.13513513513513</v>
      </c>
      <c r="T156" s="114">
        <f>+IF(G156=0,"",'Ark1'!AS1709)</f>
        <v>30.943883061082072</v>
      </c>
      <c r="U156" s="33">
        <f>+IF(G156=0,"",'Ark1'!Y1709)</f>
        <v>39.275984034022443</v>
      </c>
      <c r="V156" s="27">
        <f>+IF(G156=0,"",'Ark1'!AA1709)</f>
        <v>1.6826359368944188</v>
      </c>
      <c r="W156" s="33">
        <f>+IF(G156=0,"",'Ark1'!AC1709)</f>
        <v>43.678054302509224</v>
      </c>
      <c r="X156" s="298">
        <f t="shared" si="17"/>
        <v>264.52651734942549</v>
      </c>
      <c r="Y156" s="28">
        <f t="shared" si="18"/>
        <v>1.48</v>
      </c>
      <c r="Z156" s="246"/>
      <c r="AA156" s="249"/>
      <c r="AC156" s="28"/>
      <c r="AD156" s="27"/>
      <c r="AE156" s="250"/>
      <c r="AF156" s="86"/>
      <c r="AG156" s="27"/>
      <c r="AH156" s="27"/>
      <c r="AI156" s="33"/>
      <c r="AJ156" s="33"/>
      <c r="AK156" s="33"/>
    </row>
    <row r="157" spans="1:54" ht="16.5" customHeight="1">
      <c r="A157" s="246"/>
      <c r="B157" s="333">
        <f>+'Ark1'!C1608</f>
        <v>2024</v>
      </c>
      <c r="C157" s="266">
        <f>+'Ark1'!L1744</f>
        <v>5</v>
      </c>
      <c r="D157" s="266" t="s">
        <v>400</v>
      </c>
      <c r="F157" s="266">
        <f>+IF(G157=0,"",'Ark1'!Q1744)</f>
        <v>10</v>
      </c>
      <c r="G157" s="366">
        <f>+'Ark1'!R1744</f>
        <v>16</v>
      </c>
      <c r="H157" s="267">
        <f>+'Ark1'!AE1744</f>
        <v>16.666666666666671</v>
      </c>
      <c r="I157" s="35" t="e">
        <f>+IF(D157=0,"",IF(#REF!=0,"",H157-#REF!))</f>
        <v>#REF!</v>
      </c>
      <c r="J157" s="267">
        <f>+IF(G157=0,"",'Ark1'!AF1744)</f>
        <v>19.981976622880811</v>
      </c>
      <c r="K157" s="268">
        <f>+IF(G157=0,"",'Ark1'!T1744)</f>
        <v>7.375</v>
      </c>
      <c r="L157" s="298">
        <f>+IF(G157=0,"",'Ark1'!U1744)</f>
        <v>281.32500000000005</v>
      </c>
      <c r="M157" s="35" t="e">
        <f>+IF(G157=0,"",L157-#REF!)</f>
        <v>#REF!</v>
      </c>
      <c r="N157" s="269">
        <f>+IF(G157=0,"",'Ark1'!V1744)</f>
        <v>0</v>
      </c>
      <c r="O157" s="269">
        <f>+IF(G157=0,"",'Ark1'!W1744)</f>
        <v>62.5</v>
      </c>
      <c r="P157" s="269">
        <f>+IF(G157=0,"",'Ark1'!X1744)</f>
        <v>0</v>
      </c>
      <c r="Q157" s="269">
        <f>+IF(G157=0,"",'Ark1'!AG1744)</f>
        <v>1014.1875</v>
      </c>
      <c r="R157" s="269">
        <f>+IF(G157=0,"",'Ark1'!AH1744)</f>
        <v>0</v>
      </c>
      <c r="S157" s="382">
        <f>+IF(G157=0,"",'Ark1'!AR1744)</f>
        <v>199.5625</v>
      </c>
      <c r="T157" s="114">
        <f>+IF(G157=0,"",'Ark1'!AS1744)</f>
        <v>35.158729010132994</v>
      </c>
      <c r="U157" s="269">
        <f>+IF(G157=0,"",'Ark1'!Y1744)</f>
        <v>41.946059111673094</v>
      </c>
      <c r="V157" s="268">
        <f>+IF(G157=0,"",'Ark1'!AA1744)</f>
        <v>1.7275343701356571</v>
      </c>
      <c r="W157" s="269">
        <f>+IF(G157=0,"",'Ark1'!AC1744)</f>
        <v>-12.251898611994648</v>
      </c>
      <c r="X157" s="298">
        <f t="shared" si="17"/>
        <v>277.3895359585876</v>
      </c>
      <c r="Y157" s="267">
        <f t="shared" si="18"/>
        <v>1.6</v>
      </c>
      <c r="Z157" s="246"/>
      <c r="AA157" s="249"/>
      <c r="AC157" s="28"/>
      <c r="AD157" s="27"/>
      <c r="AE157" s="250"/>
      <c r="AF157" s="86"/>
      <c r="AG157" s="27"/>
      <c r="AH157" s="27"/>
      <c r="AI157" s="33"/>
      <c r="AJ157" s="33"/>
      <c r="AK157" s="33"/>
    </row>
    <row r="158" spans="1:54" ht="16.5" customHeight="1">
      <c r="A158" s="246"/>
      <c r="B158" s="333">
        <f>+'Ark1'!C1609</f>
        <v>2024</v>
      </c>
      <c r="C158" s="266">
        <f>+'Ark1'!L1779</f>
        <v>6</v>
      </c>
      <c r="D158" s="266" t="s">
        <v>32</v>
      </c>
      <c r="F158" s="86">
        <f>+IF(G158=0,"",'Ark1'!Q1779)</f>
        <v>4</v>
      </c>
      <c r="G158" s="366">
        <f>+'Ark1'!R1779</f>
        <v>4</v>
      </c>
      <c r="H158" s="28">
        <f>+IF(G158=0,"",'Ark1'!AE1779)</f>
        <v>4.1666666666666679</v>
      </c>
      <c r="I158" s="31" t="e">
        <f>+IF(G158=0,"",IF(#REF!=0,"",H158-#REF!))</f>
        <v>#REF!</v>
      </c>
      <c r="J158" s="28">
        <f>+IF(G158=0,"",'Ark1'!AF1779)</f>
        <v>6.5780887229593876</v>
      </c>
      <c r="K158" s="27">
        <f>+IF(G158=0,"",'Ark1'!T1779)</f>
        <v>9</v>
      </c>
      <c r="L158" s="298">
        <f>+IF(G158=0,"",'Ark1'!U1779)</f>
        <v>370.4500000000001</v>
      </c>
      <c r="M158" s="35" t="e">
        <f>+IF(G158=0,"",IF(#REF!=0,"",L158-#REF!))</f>
        <v>#REF!</v>
      </c>
      <c r="N158" s="33">
        <f>+IF(G158=0,"",'Ark1'!V1779)</f>
        <v>100</v>
      </c>
      <c r="O158" s="33">
        <f>+IF(G158=0,"",'Ark1'!W1779)</f>
        <v>100</v>
      </c>
      <c r="P158" s="33">
        <f>+IF(G158=0,"",'Ark1'!X1779)</f>
        <v>75</v>
      </c>
      <c r="Q158" s="33">
        <f>+IF(G158=0,"",'Ark1'!AG1779)</f>
        <v>1324</v>
      </c>
      <c r="R158" s="33">
        <f>+IF(G158=0,"",'Ark1'!AH1779)</f>
        <v>0</v>
      </c>
      <c r="S158" s="382">
        <f>+IF(G158=0,"",'Ark1'!AR1779)</f>
        <v>209.75</v>
      </c>
      <c r="T158" s="114">
        <f>+IF(G158=0,"",'Ark1'!AS1779)</f>
        <v>39.769452203474074</v>
      </c>
      <c r="U158" s="33">
        <f>+IF(G158=0,"",'Ark1'!Y1779)</f>
        <v>62.139580783909018</v>
      </c>
      <c r="V158" s="27">
        <f>+IF(G158=0,"",'Ark1'!AA1779)</f>
        <v>1.8708286933869704</v>
      </c>
      <c r="W158" s="33">
        <f>+IF(G158=0,"",'Ark1'!AC1779)</f>
        <v>39.526028051531071</v>
      </c>
      <c r="X158" s="298">
        <f t="shared" si="17"/>
        <v>279.79607250755294</v>
      </c>
      <c r="Y158" s="28">
        <f t="shared" si="18"/>
        <v>1</v>
      </c>
      <c r="Z158" s="246"/>
      <c r="AA158" s="249"/>
      <c r="AC158" s="28"/>
      <c r="AD158" s="27"/>
      <c r="AE158" s="250"/>
      <c r="AF158" s="86"/>
      <c r="AG158" s="27"/>
      <c r="AH158" s="27"/>
      <c r="AI158" s="33"/>
      <c r="AJ158" s="33"/>
      <c r="AK158" s="33"/>
    </row>
    <row r="159" spans="1:54" ht="16.5" customHeight="1">
      <c r="A159" s="246"/>
      <c r="B159" s="333">
        <f>+'Ark1'!C1610</f>
        <v>2024</v>
      </c>
      <c r="C159" s="266">
        <f>+'Ark1'!L1814</f>
        <v>7</v>
      </c>
      <c r="D159" s="266" t="s">
        <v>33</v>
      </c>
      <c r="F159" s="266" t="str">
        <f>+IF(G159=0,"",'Ark1'!Q1814)</f>
        <v/>
      </c>
      <c r="G159" s="366">
        <f>+'Ark1'!R1814</f>
        <v>0</v>
      </c>
      <c r="H159" s="267" t="str">
        <f>+IF(G159=0,"",'Ark1'!AE1814)</f>
        <v/>
      </c>
      <c r="I159" s="31" t="str">
        <f>+IF(G159=0,"",IF(#REF!=0,"",H159-#REF!))</f>
        <v/>
      </c>
      <c r="J159" s="267" t="str">
        <f>+IF(G159=0,"",'Ark1'!AF1814)</f>
        <v/>
      </c>
      <c r="K159" s="268" t="str">
        <f>+IF(G159=0,"",'Ark1'!T1814)</f>
        <v/>
      </c>
      <c r="L159" s="298" t="str">
        <f>+IF(G159=0,"",'Ark1'!U1814)</f>
        <v/>
      </c>
      <c r="M159" s="35" t="str">
        <f>+IF(G159=0,"",IF(#REF!=0,"",L159-#REF!))</f>
        <v/>
      </c>
      <c r="N159" s="269" t="str">
        <f>+IF(G159=0,"",'Ark1'!V1814)</f>
        <v/>
      </c>
      <c r="O159" s="269" t="str">
        <f>+IF(G159=0,"",'Ark1'!W1814)</f>
        <v/>
      </c>
      <c r="P159" s="269" t="str">
        <f>+IF(G159=0,"",'Ark1'!X1814)</f>
        <v/>
      </c>
      <c r="Q159" s="269" t="str">
        <f>+IF(G159=0,"",'Ark1'!AG1814)</f>
        <v/>
      </c>
      <c r="R159" s="269" t="str">
        <f>+IF(G159=0,"",'Ark1'!AH1814)</f>
        <v/>
      </c>
      <c r="S159" s="382" t="str">
        <f>+IF(G159=0,"",'Ark1'!AR1610)</f>
        <v/>
      </c>
      <c r="T159" s="114" t="str">
        <f>+IF(G159=0,"",'Ark1'!AS1610)</f>
        <v/>
      </c>
      <c r="U159" s="269" t="str">
        <f>+IF(G159=0,"",'Ark1'!Y1814)</f>
        <v/>
      </c>
      <c r="V159" s="268" t="str">
        <f>+IF(G159=0,"",'Ark1'!AA1814)</f>
        <v/>
      </c>
      <c r="W159" s="269" t="str">
        <f>+IF(G159=0,"",'Ark1'!AC1814)</f>
        <v/>
      </c>
      <c r="X159" s="298" t="str">
        <f t="shared" si="17"/>
        <v/>
      </c>
      <c r="Y159" s="267" t="str">
        <f t="shared" si="18"/>
        <v/>
      </c>
      <c r="Z159" s="246"/>
      <c r="AA159" s="249"/>
      <c r="AC159" s="28"/>
      <c r="AD159" s="27"/>
      <c r="AE159" s="250"/>
      <c r="AF159" s="86"/>
      <c r="AG159" s="27"/>
      <c r="AH159" s="27"/>
      <c r="AI159" s="33"/>
      <c r="AJ159" s="33"/>
      <c r="AK159" s="33"/>
    </row>
    <row r="160" spans="1:54" ht="16.5" customHeight="1">
      <c r="A160" s="246"/>
      <c r="B160" s="333">
        <f>+'Ark1'!C1611</f>
        <v>2024</v>
      </c>
      <c r="C160" s="86">
        <f>+'Ark1'!L1849</f>
        <v>8</v>
      </c>
      <c r="D160" s="86" t="s">
        <v>34</v>
      </c>
      <c r="F160" s="86" t="str">
        <f>+IF(G160=0,"",'Ark1'!Q1849)</f>
        <v/>
      </c>
      <c r="G160" s="366">
        <f>+'Ark1'!R1849</f>
        <v>0</v>
      </c>
      <c r="H160" s="28" t="str">
        <f>+IF(G160=0,"",'Ark1'!AE1849)</f>
        <v/>
      </c>
      <c r="I160" s="28"/>
      <c r="J160" s="28" t="str">
        <f>+IF(G160=0,"",'Ark1'!AF1849)</f>
        <v/>
      </c>
      <c r="K160" s="27" t="str">
        <f>+IF(G160=0,"",'Ark1'!T1849)</f>
        <v/>
      </c>
      <c r="L160" s="298" t="str">
        <f>+IF(G160=0,"",'Ark1'!U1849)</f>
        <v/>
      </c>
      <c r="M160" s="28"/>
      <c r="N160" s="33" t="str">
        <f>+IF(G160=0,"",'Ark1'!V1849)</f>
        <v/>
      </c>
      <c r="O160" s="33" t="str">
        <f>+IF(G160=0,"",'Ark1'!W1849)</f>
        <v/>
      </c>
      <c r="P160" s="33" t="str">
        <f>+IF(G160=0,"",'Ark1'!X1849)</f>
        <v/>
      </c>
      <c r="Q160" s="33" t="str">
        <f>+IF(G160=0,"",'Ark1'!AG1849)</f>
        <v/>
      </c>
      <c r="R160" s="33" t="str">
        <f>+IF(G160=0,"",'Ark1'!AH1849)</f>
        <v/>
      </c>
      <c r="S160" s="382" t="str">
        <f>+IF(G160=0,"",'Ark1'!AR1611)</f>
        <v/>
      </c>
      <c r="T160" s="114" t="str">
        <f>+IF(G160=0,"",'Ark1'!AS1611)</f>
        <v/>
      </c>
      <c r="U160" s="33" t="str">
        <f>+IF(G160=0,"",'Ark1'!Y1849)</f>
        <v/>
      </c>
      <c r="V160" s="27" t="str">
        <f>+IF(G160=0,"",'Ark1'!AA1849)</f>
        <v/>
      </c>
      <c r="W160" s="33" t="str">
        <f>+IF(G160=0,"",'Ark1'!AC1849)</f>
        <v/>
      </c>
      <c r="X160" s="298" t="str">
        <f t="shared" si="17"/>
        <v/>
      </c>
      <c r="Y160" s="28" t="str">
        <f t="shared" si="18"/>
        <v/>
      </c>
      <c r="Z160" s="246"/>
      <c r="AA160" s="249"/>
      <c r="AC160" s="28"/>
      <c r="AD160" s="27"/>
      <c r="AE160" s="250"/>
      <c r="AF160" s="86"/>
      <c r="AG160" s="27"/>
      <c r="AH160" s="27"/>
      <c r="AI160" s="33"/>
      <c r="AJ160" s="33"/>
      <c r="AK160" s="33"/>
    </row>
    <row r="161" spans="1:54" ht="16.5" customHeight="1">
      <c r="A161" s="246"/>
      <c r="B161" s="333">
        <f>+'Ark1'!C1612</f>
        <v>2024</v>
      </c>
      <c r="C161" s="266">
        <f>+'Ark1'!L1884</f>
        <v>9</v>
      </c>
      <c r="D161" s="266" t="s">
        <v>35</v>
      </c>
      <c r="F161" s="266" t="str">
        <f>+IF(G161=0,"",'Ark1'!Q1884)</f>
        <v/>
      </c>
      <c r="G161" s="366">
        <f>+'Ark1'!R1884</f>
        <v>0</v>
      </c>
      <c r="H161" s="267" t="str">
        <f>+IF(G161=0,"",'Ark1'!AE1884)</f>
        <v/>
      </c>
      <c r="I161" s="267"/>
      <c r="J161" s="267" t="str">
        <f>+IF(G161=0,"",'Ark1'!AF1884)</f>
        <v/>
      </c>
      <c r="K161" s="268" t="str">
        <f>+IF(G161=0,"",'Ark1'!T1884)</f>
        <v/>
      </c>
      <c r="L161" s="298" t="str">
        <f>+IF(G161=0,"",'Ark1'!U1884)</f>
        <v/>
      </c>
      <c r="M161" s="267"/>
      <c r="N161" s="269" t="str">
        <f>+IF(G161=0,"",'Ark1'!V1884)</f>
        <v/>
      </c>
      <c r="O161" s="269" t="str">
        <f>+IF(G161=0,"",'Ark1'!W1884)</f>
        <v/>
      </c>
      <c r="P161" s="269" t="str">
        <f>+IF(G161=0,"",'Ark1'!X1884)</f>
        <v/>
      </c>
      <c r="Q161" s="269" t="str">
        <f>+IF(G161=0,"",'Ark1'!AG1884)</f>
        <v/>
      </c>
      <c r="R161" s="269" t="str">
        <f>+IF(G161=0,"",'Ark1'!AH1884)</f>
        <v/>
      </c>
      <c r="S161" s="382" t="str">
        <f>+IF(G161=0,"",'Ark1'!AR1612)</f>
        <v/>
      </c>
      <c r="T161" s="114" t="str">
        <f>+IF(G161=0,"",'Ark1'!AS1612)</f>
        <v/>
      </c>
      <c r="U161" s="269" t="str">
        <f>+IF(G161=0,"",'Ark1'!Y1884)</f>
        <v/>
      </c>
      <c r="V161" s="268" t="str">
        <f>+IF(G161=0,"",'Ark1'!AA1884)</f>
        <v/>
      </c>
      <c r="W161" s="269" t="str">
        <f>+IF(G161=0,"",'Ark1'!AC1884)</f>
        <v/>
      </c>
      <c r="X161" s="298" t="str">
        <f t="shared" si="17"/>
        <v/>
      </c>
      <c r="Y161" s="267" t="str">
        <f t="shared" si="18"/>
        <v/>
      </c>
      <c r="Z161" s="246"/>
      <c r="AA161" s="249"/>
      <c r="AC161" s="28"/>
      <c r="AD161" s="27"/>
      <c r="AE161" s="250"/>
      <c r="AF161" s="86"/>
      <c r="AG161" s="27"/>
      <c r="AH161" s="27"/>
      <c r="AI161" s="33"/>
      <c r="AJ161" s="33"/>
      <c r="AK161" s="33"/>
    </row>
    <row r="162" spans="1:54" ht="16.5" customHeight="1">
      <c r="A162" s="246"/>
      <c r="B162" s="333">
        <f>+'Ark1'!C1613</f>
        <v>2024</v>
      </c>
      <c r="C162" s="266">
        <f>+'Ark1'!L1919</f>
        <v>10</v>
      </c>
      <c r="D162" s="266" t="s">
        <v>36</v>
      </c>
      <c r="F162" s="86" t="str">
        <f>+IF(G162=0,"",'Ark1'!Q1919)</f>
        <v/>
      </c>
      <c r="G162" s="366">
        <f>+'Ark1'!R1919</f>
        <v>0</v>
      </c>
      <c r="H162" s="28" t="str">
        <f>+IF(G162=0,"",'Ark1'!AE1919)</f>
        <v/>
      </c>
      <c r="I162" s="28"/>
      <c r="J162" s="28" t="str">
        <f>+IF(G162=0,"",'Ark1'!AF1919)</f>
        <v/>
      </c>
      <c r="K162" s="27" t="str">
        <f>+IF(G162=0,"",'Ark1'!T1919)</f>
        <v/>
      </c>
      <c r="L162" s="298" t="str">
        <f>+IF(G162=0,"",'Ark1'!U1919)</f>
        <v/>
      </c>
      <c r="M162" s="28"/>
      <c r="N162" s="33" t="str">
        <f>+IF(G162=0,"",'Ark1'!V1919)</f>
        <v/>
      </c>
      <c r="O162" s="33" t="str">
        <f>+IF(G162=0,"",'Ark1'!W1919)</f>
        <v/>
      </c>
      <c r="P162" s="33" t="str">
        <f>+IF(G162=0,"",'Ark1'!X1919)</f>
        <v/>
      </c>
      <c r="Q162" s="33" t="str">
        <f>+IF(G162=0,"",'Ark1'!AG1919)</f>
        <v/>
      </c>
      <c r="R162" s="33" t="str">
        <f>+IF(G162=0,"",'Ark1'!AH1919)</f>
        <v/>
      </c>
      <c r="S162" s="382" t="str">
        <f>+IF(G162=0,"",'Ark1'!AR1613)</f>
        <v/>
      </c>
      <c r="T162" s="114" t="str">
        <f>+IF(G162=0,"",'Ark1'!AS1613)</f>
        <v/>
      </c>
      <c r="U162" s="33" t="str">
        <f>+IF(G162=0,"",'Ark1'!Y1919)</f>
        <v/>
      </c>
      <c r="V162" s="27" t="str">
        <f>+IF(G162=0,"",'Ark1'!AA1919)</f>
        <v/>
      </c>
      <c r="W162" s="33" t="str">
        <f>+IF(G162=0,"",'Ark1'!AC1919)</f>
        <v/>
      </c>
      <c r="X162" s="298" t="str">
        <f t="shared" si="17"/>
        <v/>
      </c>
      <c r="Y162" s="28" t="str">
        <f t="shared" si="18"/>
        <v/>
      </c>
      <c r="Z162" s="246"/>
      <c r="AA162" s="249"/>
      <c r="AC162" s="28"/>
      <c r="AD162" s="27"/>
      <c r="AE162" s="250"/>
      <c r="AF162" s="86"/>
      <c r="AG162" s="27"/>
      <c r="AH162" s="27"/>
      <c r="AI162" s="33"/>
      <c r="AJ162" s="33"/>
      <c r="AK162" s="33"/>
    </row>
    <row r="163" spans="1:54" ht="16.5" customHeight="1">
      <c r="A163" s="246"/>
      <c r="B163" s="333">
        <f>+'Ark1'!C1614</f>
        <v>2024</v>
      </c>
      <c r="C163" s="266">
        <f>+'Ark1'!L1954</f>
        <v>11</v>
      </c>
      <c r="D163" s="266" t="s">
        <v>37</v>
      </c>
      <c r="F163" s="266" t="str">
        <f>+IF(G163=0,"",'Ark1'!Q1954)</f>
        <v/>
      </c>
      <c r="G163" s="366">
        <f>+'Ark1'!R1954</f>
        <v>0</v>
      </c>
      <c r="H163" s="267" t="str">
        <f>+IF(G163=0,"",'Ark1'!AE1954)</f>
        <v/>
      </c>
      <c r="I163" s="267"/>
      <c r="J163" s="267" t="str">
        <f>+IF(G163=0,"",'Ark1'!AF1954)</f>
        <v/>
      </c>
      <c r="K163" s="268" t="str">
        <f>+IF(G163=0,"",'Ark1'!T1954)</f>
        <v/>
      </c>
      <c r="L163" s="298" t="str">
        <f>+IF(G163=0,"",'Ark1'!U1954)</f>
        <v/>
      </c>
      <c r="M163" s="267"/>
      <c r="N163" s="269" t="str">
        <f>+IF(G163=0,"",'Ark1'!V1954)</f>
        <v/>
      </c>
      <c r="O163" s="269" t="str">
        <f>+IF(G163=0,"",'Ark1'!W1954)</f>
        <v/>
      </c>
      <c r="P163" s="269" t="str">
        <f>+IF(G163=0,"",'Ark1'!X1954)</f>
        <v/>
      </c>
      <c r="Q163" s="269" t="str">
        <f>+IF(G163=0,"",'Ark1'!AG1954)</f>
        <v/>
      </c>
      <c r="R163" s="269" t="str">
        <f>+IF(G163=0,"",'Ark1'!AH1954)</f>
        <v/>
      </c>
      <c r="S163" s="382" t="str">
        <f>+IF(G163=0,"",'Ark1'!AR1614)</f>
        <v/>
      </c>
      <c r="T163" s="114" t="str">
        <f>+IF(G163=0,"",'Ark1'!AS1614)</f>
        <v/>
      </c>
      <c r="U163" s="269" t="str">
        <f>+IF(G163=0,"",'Ark1'!Y1954)</f>
        <v/>
      </c>
      <c r="V163" s="268" t="str">
        <f>+IF(G163=0,"",'Ark1'!AA1954)</f>
        <v/>
      </c>
      <c r="W163" s="269" t="str">
        <f>+IF(G163=0,"",'Ark1'!AC1954)</f>
        <v/>
      </c>
      <c r="X163" s="298" t="str">
        <f t="shared" si="17"/>
        <v/>
      </c>
      <c r="Y163" s="267" t="str">
        <f t="shared" si="18"/>
        <v/>
      </c>
      <c r="Z163" s="246"/>
      <c r="AA163" s="249"/>
      <c r="AC163" s="28"/>
      <c r="AD163" s="27"/>
      <c r="AE163" s="250"/>
      <c r="AF163" s="86"/>
      <c r="AG163" s="27"/>
      <c r="AH163" s="27"/>
      <c r="AI163" s="33"/>
      <c r="AJ163" s="33"/>
      <c r="AK163" s="33"/>
    </row>
    <row r="164" spans="1:54" ht="16.5" customHeight="1">
      <c r="A164" s="246"/>
      <c r="B164" s="333">
        <f>+'Ark1'!C1615</f>
        <v>2024</v>
      </c>
      <c r="C164" s="266">
        <f>+'Ark1'!L1989</f>
        <v>12</v>
      </c>
      <c r="D164" s="266" t="s">
        <v>38</v>
      </c>
      <c r="F164" s="86" t="str">
        <f>+IF(G164=0,"",'Ark1'!Q1989)</f>
        <v/>
      </c>
      <c r="G164" s="366">
        <f>+'Ark1'!R1989</f>
        <v>0</v>
      </c>
      <c r="H164" s="28" t="str">
        <f>+IF(G164=0,"",'Ark1'!AE1989)</f>
        <v/>
      </c>
      <c r="I164" s="28"/>
      <c r="J164" s="28" t="str">
        <f>+IF(G164=0,"",'Ark1'!AF1989)</f>
        <v/>
      </c>
      <c r="K164" s="27" t="str">
        <f>+IF(G164=0,"",'Ark1'!T1989)</f>
        <v/>
      </c>
      <c r="L164" s="298" t="str">
        <f>+IF(G164=0,"",'Ark1'!U1989)</f>
        <v/>
      </c>
      <c r="M164" s="28"/>
      <c r="N164" s="33" t="str">
        <f>+IF(G164=0,"",'Ark1'!V1989)</f>
        <v/>
      </c>
      <c r="O164" s="33" t="str">
        <f>+IF(G164=0,"",'Ark1'!W1989)</f>
        <v/>
      </c>
      <c r="P164" s="33" t="str">
        <f>+IF(G164=0,"",'Ark1'!X1989)</f>
        <v/>
      </c>
      <c r="Q164" s="33" t="str">
        <f>+IF(G164=0,"",'Ark1'!AG1989)</f>
        <v/>
      </c>
      <c r="R164" s="33" t="str">
        <f>+IF(G164=0,"",'Ark1'!AH1989)</f>
        <v/>
      </c>
      <c r="S164" s="382" t="str">
        <f>+IF(G164=0,"",'Ark1'!AR1615)</f>
        <v/>
      </c>
      <c r="T164" s="114" t="str">
        <f>+IF(G164=0,"",'Ark1'!AS1615)</f>
        <v/>
      </c>
      <c r="U164" s="33" t="str">
        <f>+IF(G164=0,"",'Ark1'!Y1989)</f>
        <v/>
      </c>
      <c r="V164" s="27" t="str">
        <f>+IF(G164=0,"",'Ark1'!AA1989)</f>
        <v/>
      </c>
      <c r="W164" s="33" t="str">
        <f>+IF(G164=0,"",'Ark1'!AC1989)</f>
        <v/>
      </c>
      <c r="X164" s="298" t="str">
        <f t="shared" si="17"/>
        <v/>
      </c>
      <c r="Y164" s="28" t="str">
        <f t="shared" si="18"/>
        <v/>
      </c>
      <c r="Z164" s="246"/>
      <c r="AA164" s="249"/>
      <c r="AC164" s="28"/>
      <c r="AD164" s="27"/>
      <c r="AE164" s="250"/>
      <c r="AF164" s="86"/>
      <c r="AG164" s="27"/>
      <c r="AH164" s="27"/>
      <c r="AI164" s="33"/>
      <c r="AJ164" s="33"/>
      <c r="AK164" s="33"/>
    </row>
    <row r="165" spans="1:54" ht="16.5" customHeight="1">
      <c r="A165" s="246"/>
      <c r="B165" s="333">
        <f>+'Ark1'!C1616</f>
        <v>2024</v>
      </c>
      <c r="C165" s="266">
        <f>+'Ark1'!L2024</f>
        <v>13</v>
      </c>
      <c r="D165" s="266" t="s">
        <v>39</v>
      </c>
      <c r="F165" s="266" t="str">
        <f>+IF(G165=0,"",'Ark1'!Q2024)</f>
        <v/>
      </c>
      <c r="G165" s="366">
        <f>+'Ark1'!R2024</f>
        <v>0</v>
      </c>
      <c r="H165" s="267" t="str">
        <f>+IF(G165=0,"",'Ark1'!AE2024)</f>
        <v/>
      </c>
      <c r="I165" s="267"/>
      <c r="J165" s="267" t="str">
        <f>+IF(G165=0,"",'Ark1'!AF2024)</f>
        <v/>
      </c>
      <c r="K165" s="268" t="str">
        <f>+IF(G165=0,"",'Ark1'!T2024)</f>
        <v/>
      </c>
      <c r="L165" s="298" t="str">
        <f>+IF(G165=0,"",'Ark1'!U2024)</f>
        <v/>
      </c>
      <c r="M165" s="267"/>
      <c r="N165" s="269" t="str">
        <f>+IF(G165=0,"",'Ark1'!V2024)</f>
        <v/>
      </c>
      <c r="O165" s="269" t="str">
        <f>+IF(G165=0,"",'Ark1'!W2024)</f>
        <v/>
      </c>
      <c r="P165" s="269" t="str">
        <f>+IF(G165=0,"",'Ark1'!X2024)</f>
        <v/>
      </c>
      <c r="Q165" s="269" t="str">
        <f>+IF(G165=0,"",'Ark1'!AG2024)</f>
        <v/>
      </c>
      <c r="R165" s="269" t="str">
        <f>+IF(G165=0,"",'Ark1'!AH2024)</f>
        <v/>
      </c>
      <c r="S165" s="382" t="str">
        <f>+IF(G165=0,"",'Ark1'!AR1616)</f>
        <v/>
      </c>
      <c r="T165" s="114" t="str">
        <f>+IF(G165=0,"",'Ark1'!AS1616)</f>
        <v/>
      </c>
      <c r="U165" s="269" t="str">
        <f>+IF(G165=0,"",'Ark1'!Y2024)</f>
        <v/>
      </c>
      <c r="V165" s="268" t="str">
        <f>+IF(G165=0,"",'Ark1'!AA2024)</f>
        <v/>
      </c>
      <c r="W165" s="269" t="str">
        <f>+IF(G165=0,"",'Ark1'!AC2024)</f>
        <v/>
      </c>
      <c r="X165" s="298" t="str">
        <f t="shared" si="17"/>
        <v/>
      </c>
      <c r="Y165" s="267" t="str">
        <f t="shared" si="18"/>
        <v/>
      </c>
      <c r="Z165" s="246"/>
      <c r="AA165" s="249"/>
      <c r="AC165" s="28"/>
      <c r="AD165" s="27"/>
      <c r="AE165" s="250"/>
      <c r="AF165" s="86"/>
      <c r="AG165" s="27"/>
      <c r="AH165" s="27"/>
      <c r="AI165" s="33"/>
      <c r="AJ165" s="33"/>
      <c r="AK165" s="33"/>
    </row>
    <row r="166" spans="1:54" ht="16.5" customHeight="1">
      <c r="A166" s="246"/>
      <c r="B166" s="333">
        <f>+'Ark1'!C1617</f>
        <v>2024</v>
      </c>
      <c r="C166" s="266">
        <f>+'Ark1'!L2059</f>
        <v>14</v>
      </c>
      <c r="D166" s="266" t="s">
        <v>401</v>
      </c>
      <c r="F166" s="86" t="str">
        <f>+IF(G166=0,"",'Ark1'!Q2059)</f>
        <v/>
      </c>
      <c r="G166" s="366">
        <f>+'Ark1'!R2059</f>
        <v>0</v>
      </c>
      <c r="H166" s="28" t="str">
        <f>+IF(G166=0,"",'Ark1'!AE2059)</f>
        <v/>
      </c>
      <c r="I166" s="28"/>
      <c r="J166" s="28" t="str">
        <f>+IF(G166=0,"",'Ark1'!AF2059)</f>
        <v/>
      </c>
      <c r="K166" s="27" t="str">
        <f>+IF(G166=0,"",'Ark1'!T2059)</f>
        <v/>
      </c>
      <c r="L166" s="298" t="str">
        <f>+IF(G166=0,"",'Ark1'!U2059)</f>
        <v/>
      </c>
      <c r="M166" s="28"/>
      <c r="N166" s="33" t="str">
        <f>+IF(G166=0,"",'Ark1'!V2059)</f>
        <v/>
      </c>
      <c r="O166" s="33" t="str">
        <f>+IF(G166=0,"",'Ark1'!W2059)</f>
        <v/>
      </c>
      <c r="P166" s="33" t="str">
        <f>+IF(G166=0,"",'Ark1'!X2059)</f>
        <v/>
      </c>
      <c r="Q166" s="33" t="str">
        <f>+IF(G166=0,"",'Ark1'!AG2059)</f>
        <v/>
      </c>
      <c r="R166" s="33" t="str">
        <f>+IF(G166=0,"",'Ark1'!AH2059)</f>
        <v/>
      </c>
      <c r="S166" s="382" t="str">
        <f>+IF(G166=0,"",'Ark1'!AR1617)</f>
        <v/>
      </c>
      <c r="T166" s="114" t="str">
        <f>+IF(G166=0,"",'Ark1'!AS1617)</f>
        <v/>
      </c>
      <c r="U166" s="33" t="str">
        <f>+IF(G166=0,"",'Ark1'!Y2059)</f>
        <v/>
      </c>
      <c r="V166" s="27" t="str">
        <f>+IF(G166=0,"",'Ark1'!AA2059)</f>
        <v/>
      </c>
      <c r="W166" s="33" t="str">
        <f>+IF(G166=0,"",'Ark1'!AC2059)</f>
        <v/>
      </c>
      <c r="X166" s="298" t="str">
        <f t="shared" si="17"/>
        <v/>
      </c>
      <c r="Y166" s="28" t="str">
        <f t="shared" si="18"/>
        <v/>
      </c>
      <c r="Z166" s="246"/>
      <c r="AA166" s="249"/>
      <c r="AC166" s="28"/>
      <c r="AD166" s="27"/>
      <c r="AE166" s="250"/>
      <c r="AF166" s="86"/>
      <c r="AG166" s="27"/>
      <c r="AH166" s="27"/>
      <c r="AI166" s="33"/>
      <c r="AJ166" s="33"/>
      <c r="AK166" s="33"/>
    </row>
    <row r="167" spans="1:54" ht="16.5" customHeight="1">
      <c r="A167" s="246"/>
      <c r="B167" s="333">
        <f>+'Ark1'!C1618</f>
        <v>2024</v>
      </c>
      <c r="C167" s="266">
        <f>+'Ark1'!L2094</f>
        <v>15</v>
      </c>
      <c r="D167" s="266" t="s">
        <v>40</v>
      </c>
      <c r="F167" s="266" t="str">
        <f>+IF(G167=0,"",'Ark1'!Q2094)</f>
        <v/>
      </c>
      <c r="G167" s="366">
        <f>+'Ark1'!R2094</f>
        <v>0</v>
      </c>
      <c r="H167" s="267" t="str">
        <f>+IF(G167=0,"",'Ark1'!AE2094)</f>
        <v/>
      </c>
      <c r="I167" s="267"/>
      <c r="J167" s="267" t="str">
        <f>+IF(G167=0,"",'Ark1'!AF2094)</f>
        <v/>
      </c>
      <c r="K167" s="268" t="str">
        <f>+IF(G167=0,"",'Ark1'!T2094)</f>
        <v/>
      </c>
      <c r="L167" s="385" t="str">
        <f>+IF(G167=0,"",'Ark1'!U2094)</f>
        <v/>
      </c>
      <c r="M167" s="267"/>
      <c r="N167" s="269" t="str">
        <f>+IF(G167=0,"",'Ark1'!V2094)</f>
        <v/>
      </c>
      <c r="O167" s="269" t="str">
        <f>+IF(G167=0,"",'Ark1'!W2094)</f>
        <v/>
      </c>
      <c r="P167" s="269" t="str">
        <f>+IF(G167=0,"",'Ark1'!X2094)</f>
        <v/>
      </c>
      <c r="Q167" s="269" t="str">
        <f>+IF(G167=0,"",'Ark1'!AG2094)</f>
        <v/>
      </c>
      <c r="R167" s="269" t="str">
        <f>+IF(G167=0,"",'Ark1'!AH2094)</f>
        <v/>
      </c>
      <c r="S167" s="382" t="str">
        <f>+IF(G167=0,"",'Ark1'!AR1618)</f>
        <v/>
      </c>
      <c r="T167" s="114" t="str">
        <f>+IF(G167=0,"",'Ark1'!AS1618)</f>
        <v/>
      </c>
      <c r="U167" s="269" t="str">
        <f>+IF(G167=0,"",'Ark1'!Y2094)</f>
        <v/>
      </c>
      <c r="V167" s="268" t="str">
        <f>+IF(G167=0,"",'Ark1'!AA2094)</f>
        <v/>
      </c>
      <c r="W167" s="269" t="str">
        <f>+IF(G167=0,"",'Ark1'!AC2094)</f>
        <v/>
      </c>
      <c r="X167" s="298" t="str">
        <f t="shared" si="17"/>
        <v/>
      </c>
      <c r="Y167" s="267" t="str">
        <f t="shared" si="18"/>
        <v/>
      </c>
      <c r="Z167" s="246"/>
      <c r="AA167" s="249"/>
      <c r="AC167" s="28"/>
      <c r="AD167" s="27"/>
      <c r="AE167" s="250"/>
      <c r="AF167" s="86"/>
      <c r="AG167" s="27"/>
      <c r="AH167" s="27"/>
      <c r="AI167" s="33"/>
      <c r="AJ167" s="33"/>
      <c r="AK167" s="33"/>
    </row>
    <row r="168" spans="1:54" ht="19.8">
      <c r="A168" s="246"/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  <c r="N168" s="248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9"/>
      <c r="AC168" s="28"/>
      <c r="AD168" s="27"/>
      <c r="AE168" s="250"/>
      <c r="AF168" s="86"/>
      <c r="AJ168" s="86"/>
      <c r="BB168" s="262"/>
    </row>
    <row r="169" spans="1:54" ht="19.8">
      <c r="A169" s="246"/>
      <c r="B169" s="246"/>
      <c r="C169" s="264"/>
      <c r="D169" s="246"/>
      <c r="E169" s="246"/>
      <c r="F169" s="246"/>
      <c r="G169" s="246"/>
      <c r="H169" s="247"/>
      <c r="I169" s="246"/>
      <c r="J169" s="247"/>
      <c r="K169" s="246"/>
      <c r="L169" s="246"/>
      <c r="M169" s="246"/>
      <c r="N169" s="248"/>
      <c r="O169" s="248"/>
      <c r="P169" s="248"/>
      <c r="Q169" s="246"/>
      <c r="R169" s="248"/>
      <c r="S169" s="248"/>
      <c r="T169" s="248"/>
      <c r="U169" s="248"/>
      <c r="V169" s="246"/>
      <c r="W169" s="248"/>
      <c r="X169" s="246"/>
      <c r="Y169" s="247"/>
      <c r="Z169" s="246"/>
      <c r="AA169" s="249"/>
      <c r="AC169" s="28"/>
      <c r="AD169" s="27"/>
      <c r="AE169" s="250"/>
      <c r="AF169" s="86"/>
      <c r="AJ169" s="86"/>
      <c r="BB169" s="262"/>
    </row>
    <row r="170" spans="1:54" ht="22.8">
      <c r="A170" s="349" t="s">
        <v>519</v>
      </c>
      <c r="B170" s="246"/>
      <c r="C170" s="264"/>
      <c r="D170" s="349"/>
      <c r="E170" s="246"/>
      <c r="F170" s="246"/>
      <c r="G170" s="264" t="s">
        <v>648</v>
      </c>
      <c r="H170" s="279">
        <f>SUM(G176:G190)</f>
        <v>132</v>
      </c>
      <c r="I170" s="247"/>
      <c r="J170" s="246"/>
      <c r="K170" s="247"/>
      <c r="L170" s="348">
        <f>+Raser!M19</f>
        <v>360.22954545454513</v>
      </c>
      <c r="M170" s="248" t="s">
        <v>578</v>
      </c>
      <c r="N170" s="246"/>
      <c r="O170" s="248"/>
      <c r="P170" s="248"/>
      <c r="Q170" s="246"/>
      <c r="R170" s="248"/>
      <c r="S170" s="248"/>
      <c r="T170" s="248"/>
      <c r="U170" s="248"/>
      <c r="V170" s="246"/>
      <c r="W170" s="248"/>
      <c r="X170" s="348">
        <f>+Raser!X19</f>
        <v>423.22611079464508</v>
      </c>
      <c r="Y170" s="247"/>
      <c r="Z170" s="247"/>
      <c r="AA170" s="249"/>
      <c r="AC170" s="28"/>
      <c r="AD170" s="27"/>
      <c r="AE170" s="250"/>
      <c r="AF170" s="86"/>
      <c r="AJ170" s="86"/>
      <c r="BB170" s="262"/>
    </row>
    <row r="171" spans="1:54" ht="14.25" customHeight="1">
      <c r="A171" s="246"/>
      <c r="B171" s="246"/>
      <c r="C171" s="264"/>
      <c r="D171" s="347"/>
      <c r="E171" s="246"/>
      <c r="F171" s="264"/>
      <c r="G171" s="264"/>
      <c r="H171" s="264"/>
      <c r="I171" s="264"/>
      <c r="J171" s="264"/>
      <c r="K171" s="264"/>
      <c r="L171" s="264"/>
      <c r="M171" s="264"/>
      <c r="N171" s="265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47"/>
      <c r="Z171" s="246"/>
      <c r="AA171" s="249"/>
      <c r="AC171" s="28"/>
      <c r="AD171" s="27"/>
      <c r="AE171" s="250"/>
      <c r="AF171" s="86"/>
      <c r="AJ171" s="86"/>
      <c r="BB171" s="262"/>
    </row>
    <row r="172" spans="1:54" ht="19.8">
      <c r="A172" s="246"/>
      <c r="B172" s="246"/>
      <c r="C172" s="246"/>
      <c r="D172" s="246"/>
      <c r="E172" s="246"/>
      <c r="F172" s="246"/>
      <c r="G172" s="246"/>
      <c r="H172" s="247"/>
      <c r="I172" s="246"/>
      <c r="J172" s="247"/>
      <c r="K172" s="246"/>
      <c r="L172" s="246"/>
      <c r="M172" s="246"/>
      <c r="N172" s="248"/>
      <c r="O172" s="248"/>
      <c r="P172" s="248"/>
      <c r="Q172" s="246"/>
      <c r="R172" s="248"/>
      <c r="S172" s="248"/>
      <c r="T172" s="248"/>
      <c r="U172" s="248"/>
      <c r="V172" s="246"/>
      <c r="W172" s="248"/>
      <c r="X172" s="264" t="s">
        <v>489</v>
      </c>
      <c r="Y172" s="263" t="s">
        <v>4</v>
      </c>
      <c r="Z172" s="246"/>
      <c r="AA172" s="249"/>
      <c r="AC172" s="28"/>
      <c r="AD172" s="27"/>
      <c r="AE172" s="250"/>
      <c r="AF172" s="86"/>
      <c r="AJ172" s="86"/>
      <c r="BB172" s="262"/>
    </row>
    <row r="173" spans="1:54" ht="19.8">
      <c r="A173" s="246"/>
      <c r="B173" s="246"/>
      <c r="C173" s="246"/>
      <c r="D173" s="264"/>
      <c r="E173" s="246"/>
      <c r="F173" s="264" t="s">
        <v>4</v>
      </c>
      <c r="G173" s="246"/>
      <c r="H173" s="247"/>
      <c r="I173" s="247"/>
      <c r="J173" s="247"/>
      <c r="K173" s="264" t="s">
        <v>23</v>
      </c>
      <c r="L173" s="247"/>
      <c r="M173" s="247"/>
      <c r="N173" s="248" t="s">
        <v>402</v>
      </c>
      <c r="O173" s="248" t="s">
        <v>402</v>
      </c>
      <c r="P173" s="248" t="s">
        <v>402</v>
      </c>
      <c r="Q173" s="265" t="s">
        <v>538</v>
      </c>
      <c r="R173" s="248" t="s">
        <v>402</v>
      </c>
      <c r="S173" s="248"/>
      <c r="T173" s="248"/>
      <c r="U173" s="265" t="s">
        <v>422</v>
      </c>
      <c r="V173" s="246"/>
      <c r="W173" s="265" t="s">
        <v>586</v>
      </c>
      <c r="X173" s="264" t="s">
        <v>583</v>
      </c>
      <c r="Y173" s="263" t="s">
        <v>9</v>
      </c>
      <c r="Z173" s="246"/>
      <c r="AA173" s="249"/>
      <c r="AC173" s="28"/>
      <c r="AD173" s="27"/>
      <c r="AE173" s="250"/>
      <c r="AF173" s="86"/>
      <c r="AJ173" s="86"/>
      <c r="BB173" s="262"/>
    </row>
    <row r="174" spans="1:54" ht="19.8">
      <c r="A174" s="264"/>
      <c r="B174" s="264"/>
      <c r="C174" s="246"/>
      <c r="D174" s="246"/>
      <c r="E174" s="264"/>
      <c r="F174" s="264" t="s">
        <v>487</v>
      </c>
      <c r="G174" s="264" t="s">
        <v>4</v>
      </c>
      <c r="H174" s="263" t="s">
        <v>4</v>
      </c>
      <c r="I174" s="263"/>
      <c r="J174" s="263" t="s">
        <v>1</v>
      </c>
      <c r="K174" s="264" t="s">
        <v>493</v>
      </c>
      <c r="L174" s="263" t="s">
        <v>23</v>
      </c>
      <c r="M174" s="263"/>
      <c r="N174" s="265" t="s">
        <v>552</v>
      </c>
      <c r="O174" s="265" t="s">
        <v>585</v>
      </c>
      <c r="P174" s="265" t="s">
        <v>500</v>
      </c>
      <c r="Q174" s="265" t="s">
        <v>563</v>
      </c>
      <c r="R174" s="265" t="s">
        <v>502</v>
      </c>
      <c r="S174" s="432" t="s">
        <v>23</v>
      </c>
      <c r="T174" s="432" t="s">
        <v>23</v>
      </c>
      <c r="U174" s="265"/>
      <c r="V174" s="264" t="s">
        <v>413</v>
      </c>
      <c r="W174" s="265" t="s">
        <v>1</v>
      </c>
      <c r="X174" s="264" t="s">
        <v>70</v>
      </c>
      <c r="Y174" s="263" t="s">
        <v>70</v>
      </c>
      <c r="Z174" s="246"/>
      <c r="AA174" s="249"/>
      <c r="AC174" s="28"/>
      <c r="AD174" s="27"/>
      <c r="AE174" s="250"/>
      <c r="AF174" s="86"/>
      <c r="AJ174" s="86"/>
      <c r="BB174" s="262"/>
    </row>
    <row r="175" spans="1:54" ht="19.8">
      <c r="A175" s="246"/>
      <c r="B175" s="246"/>
      <c r="C175" s="264" t="s">
        <v>0</v>
      </c>
      <c r="D175" s="264"/>
      <c r="E175" s="264" t="s">
        <v>612</v>
      </c>
      <c r="F175" s="50" t="s">
        <v>488</v>
      </c>
      <c r="G175" s="50" t="s">
        <v>9</v>
      </c>
      <c r="H175" s="87" t="s">
        <v>402</v>
      </c>
      <c r="I175" s="87"/>
      <c r="J175" s="87" t="s">
        <v>402</v>
      </c>
      <c r="K175" s="50" t="s">
        <v>414</v>
      </c>
      <c r="L175" s="87" t="s">
        <v>44</v>
      </c>
      <c r="M175" s="87"/>
      <c r="N175" s="75" t="s">
        <v>553</v>
      </c>
      <c r="O175" s="75" t="s">
        <v>561</v>
      </c>
      <c r="P175" s="75" t="s">
        <v>439</v>
      </c>
      <c r="Q175" s="75" t="s">
        <v>495</v>
      </c>
      <c r="R175" s="75" t="s">
        <v>482</v>
      </c>
      <c r="S175" s="432" t="s">
        <v>735</v>
      </c>
      <c r="T175" s="432" t="s">
        <v>736</v>
      </c>
      <c r="U175" s="75" t="s">
        <v>1</v>
      </c>
      <c r="V175" s="50" t="s">
        <v>414</v>
      </c>
      <c r="W175" s="75" t="s">
        <v>539</v>
      </c>
      <c r="X175" s="50" t="s">
        <v>499</v>
      </c>
      <c r="Y175" s="87" t="s">
        <v>566</v>
      </c>
      <c r="Z175" s="246"/>
      <c r="AA175" s="249"/>
      <c r="AC175" s="28"/>
      <c r="AD175" s="27"/>
      <c r="AE175" s="250"/>
      <c r="AF175" s="86"/>
      <c r="AJ175" s="86"/>
      <c r="BB175" s="262"/>
    </row>
    <row r="176" spans="1:54" ht="16.5" customHeight="1">
      <c r="A176" s="246"/>
      <c r="B176" s="333">
        <f>+'Ark1'!C1605</f>
        <v>2024</v>
      </c>
      <c r="C176" s="266">
        <f>+'Ark1'!L1605</f>
        <v>1</v>
      </c>
      <c r="D176" s="266" t="s">
        <v>28</v>
      </c>
      <c r="E176" s="266">
        <f>+'Ark1'!AP1605</f>
        <v>9</v>
      </c>
      <c r="F176" s="266" t="str">
        <f>+IF(G176=0,"",'Ark1'!Q1605)</f>
        <v/>
      </c>
      <c r="G176" s="298">
        <f>+'Ark1'!R1605</f>
        <v>0</v>
      </c>
      <c r="H176" s="267" t="str">
        <f>+IF(G176=0,"",'Ark1'!AE1605)</f>
        <v/>
      </c>
      <c r="I176" s="267"/>
      <c r="J176" s="267" t="str">
        <f>+IF(G176=0,"",'Ark1'!AF1605)</f>
        <v/>
      </c>
      <c r="K176" s="268" t="str">
        <f>+IF(G176=0,"",'Ark1'!T1605)</f>
        <v/>
      </c>
      <c r="L176" s="298" t="str">
        <f>+IF(G176=0,"",'Ark1'!U1605)</f>
        <v/>
      </c>
      <c r="M176" s="267"/>
      <c r="N176" s="269" t="str">
        <f>+IF(G176=0,"",'Ark1'!V1605)</f>
        <v/>
      </c>
      <c r="O176" s="269" t="str">
        <f>+IF(G176=0,"",'Ark1'!W1605)</f>
        <v/>
      </c>
      <c r="P176" s="269" t="str">
        <f>+IF(G176=0,"",'Ark1'!X1605)</f>
        <v/>
      </c>
      <c r="Q176" s="269" t="str">
        <f>+IF(G176=0,"",'Ark1'!AG1605)</f>
        <v/>
      </c>
      <c r="R176" s="269" t="str">
        <f>+IF(G176=0,"",'Ark1'!AH1605)</f>
        <v/>
      </c>
      <c r="S176" s="382" t="str">
        <f>+IF(G176=0,"",'Ark1'!AR1605)</f>
        <v/>
      </c>
      <c r="T176" s="114" t="str">
        <f>+IF(G176=0,"",'Ark1'!AS1605)</f>
        <v/>
      </c>
      <c r="U176" s="269" t="str">
        <f>+IF(G176=0,"",'Ark1'!Y1605)</f>
        <v/>
      </c>
      <c r="V176" s="268" t="str">
        <f>+IF(G176=0,"",'Ark1'!AA1605)</f>
        <v/>
      </c>
      <c r="W176" s="269" t="str">
        <f>+IF(G176=0,"",'Ark1'!AC1605)</f>
        <v/>
      </c>
      <c r="X176" s="298" t="str">
        <f t="shared" ref="X176:X190" si="19">IF(G176=0,"",1000*L176/Q176)</f>
        <v/>
      </c>
      <c r="Y176" s="267" t="str">
        <f t="shared" ref="Y176:Y190" si="20">IF(G176=0,"",G176/F176)</f>
        <v/>
      </c>
      <c r="Z176" s="246"/>
      <c r="AA176" s="249"/>
      <c r="AC176" s="28"/>
      <c r="AD176" s="27"/>
      <c r="AE176" s="250"/>
      <c r="AF176" s="86"/>
      <c r="AG176" s="27"/>
      <c r="AH176" s="27"/>
      <c r="AI176" s="33"/>
      <c r="AJ176" s="33"/>
      <c r="AK176" s="33"/>
    </row>
    <row r="177" spans="1:55" ht="16.5" customHeight="1">
      <c r="A177" s="246"/>
      <c r="B177" s="333">
        <f>+'Ark1'!C1606</f>
        <v>2024</v>
      </c>
      <c r="C177" s="86">
        <f>+'Ark1'!L1640</f>
        <v>2</v>
      </c>
      <c r="D177" s="86" t="s">
        <v>29</v>
      </c>
      <c r="F177" s="86">
        <f>+IF(G177=0,"",'Ark1'!Q1640)</f>
        <v>6</v>
      </c>
      <c r="G177" s="298">
        <f>+'Ark1'!R1640</f>
        <v>7</v>
      </c>
      <c r="H177" s="28">
        <f>+IF(G177=0,"",'Ark1'!AE1640)</f>
        <v>5.3030303030303036</v>
      </c>
      <c r="I177" s="267"/>
      <c r="J177" s="28">
        <f>+IF(G177=0,"",'Ark1'!AF1640)</f>
        <v>3.0969310393414968</v>
      </c>
      <c r="K177" s="27">
        <f>+IF(G177=0,"",'Ark1'!T1640)</f>
        <v>4.7142857142857153</v>
      </c>
      <c r="L177" s="298">
        <f>+IF(G177=0,"",'Ark1'!U1640)</f>
        <v>210.37142857142859</v>
      </c>
      <c r="M177" s="267"/>
      <c r="N177" s="33">
        <f>+IF(G177=0,"",'Ark1'!V1640)</f>
        <v>0</v>
      </c>
      <c r="O177" s="33">
        <f>+IF(G177=0,"",'Ark1'!W1640)</f>
        <v>0</v>
      </c>
      <c r="P177" s="33">
        <f>+IF(G177=0,"",'Ark1'!X1640)</f>
        <v>0</v>
      </c>
      <c r="Q177" s="33">
        <f>+IF(G177=0,"",'Ark1'!AG1640)</f>
        <v>817.42857142857156</v>
      </c>
      <c r="R177" s="33">
        <f>+IF(G177=0,"",'Ark1'!AH1640)</f>
        <v>0</v>
      </c>
      <c r="S177" s="382">
        <f>+IF(G177=0,"",'Ark1'!AR1640)</f>
        <v>206.28571428571425</v>
      </c>
      <c r="T177" s="114">
        <f>+IF(G177=0,"",'Ark1'!AS1640)</f>
        <v>23.651936610421327</v>
      </c>
      <c r="U177" s="33">
        <f>+IF(G177=0,"",'Ark1'!Y1640)</f>
        <v>42.576643975833761</v>
      </c>
      <c r="V177" s="27">
        <f>+IF(G177=0,"",'Ark1'!AA1640)</f>
        <v>0.8806305718527101</v>
      </c>
      <c r="W177" s="33">
        <f>+IF(G177=0,"",'Ark1'!AC1640)</f>
        <v>2.4547952686219006</v>
      </c>
      <c r="X177" s="298">
        <f t="shared" si="19"/>
        <v>257.35756728416641</v>
      </c>
      <c r="Y177" s="28">
        <f t="shared" si="20"/>
        <v>1.1666666666666667</v>
      </c>
      <c r="Z177" s="246"/>
      <c r="AA177" s="249"/>
      <c r="AC177" s="28"/>
      <c r="AD177" s="27"/>
      <c r="AE177" s="250"/>
      <c r="AF177" s="86"/>
      <c r="AG177" s="27"/>
      <c r="AH177" s="27"/>
      <c r="AI177" s="33"/>
      <c r="AJ177" s="33"/>
      <c r="AK177" s="33"/>
    </row>
    <row r="178" spans="1:55" ht="16.5" customHeight="1">
      <c r="A178" s="246"/>
      <c r="B178" s="333">
        <f>+'Ark1'!C1607</f>
        <v>2024</v>
      </c>
      <c r="C178" s="266">
        <f>+'Ark1'!L1675</f>
        <v>3</v>
      </c>
      <c r="D178" s="266" t="s">
        <v>30</v>
      </c>
      <c r="F178" s="266">
        <f>+IF(G178=0,"",'Ark1'!Q1675)</f>
        <v>16</v>
      </c>
      <c r="G178" s="298">
        <f>+'Ark1'!R1675</f>
        <v>25</v>
      </c>
      <c r="H178" s="267">
        <f>+IF(G178=0,"",'Ark1'!AE1675)</f>
        <v>18.939393939393938</v>
      </c>
      <c r="I178" s="267"/>
      <c r="J178" s="267">
        <f>+IF(G178=0,"",'Ark1'!AF1675)</f>
        <v>14.352801139004375</v>
      </c>
      <c r="K178" s="268">
        <f>+IF(G178=0,"",'Ark1'!T1675)</f>
        <v>5.32</v>
      </c>
      <c r="L178" s="298">
        <f>+IF(G178=0,"",'Ark1'!U1675)</f>
        <v>272.99200000000002</v>
      </c>
      <c r="M178" s="267"/>
      <c r="N178" s="269">
        <f>+IF(G178=0,"",'Ark1'!V1675)</f>
        <v>0</v>
      </c>
      <c r="O178" s="269">
        <f>+IF(G178=0,"",'Ark1'!W1675)</f>
        <v>4</v>
      </c>
      <c r="P178" s="269">
        <f>+IF(G178=0,"",'Ark1'!X1675)</f>
        <v>0</v>
      </c>
      <c r="Q178" s="269">
        <f>+IF(G178=0,"",'Ark1'!AG1675)</f>
        <v>805.28</v>
      </c>
      <c r="R178" s="269">
        <f>+IF(G178=0,"",'Ark1'!AH1675)</f>
        <v>0</v>
      </c>
      <c r="S178" s="382">
        <f>+IF(G178=0,"",'Ark1'!AR1675)</f>
        <v>215.44</v>
      </c>
      <c r="T178" s="114">
        <f>+IF(G178=0,"",'Ark1'!AS1675)</f>
        <v>27.285317057574911</v>
      </c>
      <c r="U178" s="269">
        <f>+IF(G178=0,"",'Ark1'!Y1675)</f>
        <v>30.201932653391776</v>
      </c>
      <c r="V178" s="268">
        <f>+IF(G178=0,"",'Ark1'!AA1675)</f>
        <v>0.67646138101150877</v>
      </c>
      <c r="W178" s="269">
        <f>+IF(G178=0,"",'Ark1'!AC1675)</f>
        <v>-16.962139915624341</v>
      </c>
      <c r="X178" s="298">
        <f t="shared" si="19"/>
        <v>339.00258295251342</v>
      </c>
      <c r="Y178" s="267">
        <f t="shared" si="20"/>
        <v>1.5625</v>
      </c>
      <c r="Z178" s="246"/>
      <c r="AA178" s="249"/>
      <c r="AC178" s="28"/>
      <c r="AD178" s="27"/>
      <c r="AE178" s="250"/>
      <c r="AF178" s="86"/>
      <c r="AG178" s="27"/>
      <c r="AH178" s="27"/>
      <c r="AI178" s="33"/>
      <c r="AJ178" s="33"/>
      <c r="AK178" s="33"/>
    </row>
    <row r="179" spans="1:55" ht="16.5" customHeight="1">
      <c r="A179" s="246"/>
      <c r="B179" s="333">
        <f>+'Ark1'!C1608</f>
        <v>2024</v>
      </c>
      <c r="C179" s="266">
        <f>+'Ark1'!L1710</f>
        <v>4</v>
      </c>
      <c r="D179" s="266" t="s">
        <v>31</v>
      </c>
      <c r="F179" s="86">
        <f>+IF(G179=0,"",'Ark1'!Q1710)</f>
        <v>27</v>
      </c>
      <c r="G179" s="298">
        <f>+'Ark1'!R1710</f>
        <v>44</v>
      </c>
      <c r="H179" s="28">
        <f>+IF(G179=0,"",'Ark1'!AE1710)</f>
        <v>33.333333333333343</v>
      </c>
      <c r="I179" s="267"/>
      <c r="J179" s="28">
        <f>+IF(G179=0,"",'Ark1'!AF1710)</f>
        <v>30.78634624807836</v>
      </c>
      <c r="K179" s="27">
        <f>+IF(G179=0,"",'Ark1'!T1710)</f>
        <v>6.0454545454545459</v>
      </c>
      <c r="L179" s="298">
        <f>+IF(G179=0,"",'Ark1'!U1710)</f>
        <v>332.70454545454561</v>
      </c>
      <c r="M179" s="267"/>
      <c r="N179" s="33">
        <f>+IF(G179=0,"",'Ark1'!V1710)</f>
        <v>0</v>
      </c>
      <c r="O179" s="33">
        <f>+IF(G179=0,"",'Ark1'!W1710)</f>
        <v>36.363636363636367</v>
      </c>
      <c r="P179" s="33">
        <f>+IF(G179=0,"",'Ark1'!X1710)</f>
        <v>31.818181818181817</v>
      </c>
      <c r="Q179" s="33">
        <f>+IF(G179=0,"",'Ark1'!AG1710)</f>
        <v>835.68181818181824</v>
      </c>
      <c r="R179" s="33">
        <f>+IF(G179=0,"",'Ark1'!AH1710)</f>
        <v>0</v>
      </c>
      <c r="S179" s="382">
        <f>+IF(G179=0,"",'Ark1'!AR1710)</f>
        <v>224.20454545454547</v>
      </c>
      <c r="T179" s="114">
        <f>+IF(G179=0,"",'Ark1'!AS1710)</f>
        <v>29.480013214935447</v>
      </c>
      <c r="U179" s="33">
        <f>+IF(G179=0,"",'Ark1'!Y1710)</f>
        <v>35.622126388378568</v>
      </c>
      <c r="V179" s="27">
        <f>+IF(G179=0,"",'Ark1'!AA1710)</f>
        <v>1.3643937290730561</v>
      </c>
      <c r="W179" s="33">
        <f>+IF(G179=0,"",'Ark1'!AC1710)</f>
        <v>28.00967049199674</v>
      </c>
      <c r="X179" s="298">
        <f t="shared" si="19"/>
        <v>398.12347022028843</v>
      </c>
      <c r="Y179" s="28">
        <f t="shared" si="20"/>
        <v>1.6296296296296295</v>
      </c>
      <c r="Z179" s="246"/>
      <c r="AA179" s="249"/>
      <c r="AC179" s="28"/>
      <c r="AD179" s="27"/>
      <c r="AE179" s="250"/>
      <c r="AF179" s="86"/>
      <c r="AG179" s="27"/>
      <c r="AH179" s="27"/>
      <c r="AI179" s="33"/>
      <c r="AJ179" s="33"/>
      <c r="AK179" s="33"/>
    </row>
    <row r="180" spans="1:55" ht="16.5" customHeight="1">
      <c r="A180" s="246"/>
      <c r="B180" s="333">
        <f>+'Ark1'!C1609</f>
        <v>2024</v>
      </c>
      <c r="C180" s="266">
        <f>+'Ark1'!L1745</f>
        <v>5</v>
      </c>
      <c r="D180" s="266" t="s">
        <v>400</v>
      </c>
      <c r="F180" s="266">
        <f>+IF(G180=0,"",'Ark1'!Q1745)</f>
        <v>33</v>
      </c>
      <c r="G180" s="298">
        <f>+'Ark1'!R1745</f>
        <v>38</v>
      </c>
      <c r="H180" s="267">
        <f>+'Ark1'!AE1745</f>
        <v>28.787878787878793</v>
      </c>
      <c r="I180" s="267"/>
      <c r="J180" s="267">
        <f>+IF(G180=0,"",'Ark1'!AF1745)</f>
        <v>33.982330290240007</v>
      </c>
      <c r="K180" s="268">
        <f>+IF(G180=0,"",'Ark1'!T1745)</f>
        <v>7.2631578947368451</v>
      </c>
      <c r="L180" s="298">
        <f>+IF(G180=0,"",'Ark1'!U1745)</f>
        <v>425.2289473684213</v>
      </c>
      <c r="M180" s="267"/>
      <c r="N180" s="269">
        <f>+IF(G180=0,"",'Ark1'!V1745)</f>
        <v>0</v>
      </c>
      <c r="O180" s="269">
        <f>+IF(G180=0,"",'Ark1'!W1745)</f>
        <v>76.31578947368422</v>
      </c>
      <c r="P180" s="269">
        <f>+IF(G180=0,"",'Ark1'!X1745)</f>
        <v>97.368421052631547</v>
      </c>
      <c r="Q180" s="269">
        <f>+IF(G180=0,"",'Ark1'!AG1745)</f>
        <v>898.07894736842115</v>
      </c>
      <c r="R180" s="269">
        <f>+IF(G180=0,"",'Ark1'!AH1745)</f>
        <v>0</v>
      </c>
      <c r="S180" s="382">
        <f>+IF(G180=0,"",'Ark1'!AR1745)</f>
        <v>236.94736842105263</v>
      </c>
      <c r="T180" s="114">
        <f>+IF(G180=0,"",'Ark1'!AS1745)</f>
        <v>31.799064194243059</v>
      </c>
      <c r="U180" s="269">
        <f>+IF(G180=0,"",'Ark1'!Y1745)</f>
        <v>64.110192587674817</v>
      </c>
      <c r="V180" s="268">
        <f>+IF(G180=0,"",'Ark1'!AA1745)</f>
        <v>1.2070889411768111</v>
      </c>
      <c r="W180" s="269">
        <f>+IF(G180=0,"",'Ark1'!AC1745)</f>
        <v>11.579254321830156</v>
      </c>
      <c r="X180" s="298">
        <f t="shared" si="19"/>
        <v>473.48726814545688</v>
      </c>
      <c r="Y180" s="267">
        <f t="shared" si="20"/>
        <v>1.1515151515151516</v>
      </c>
      <c r="Z180" s="246"/>
      <c r="AA180" s="249"/>
      <c r="AC180" s="28"/>
      <c r="AD180" s="27"/>
      <c r="AE180" s="250"/>
      <c r="AF180" s="86"/>
      <c r="AG180" s="27"/>
      <c r="AH180" s="27"/>
      <c r="AI180" s="33"/>
      <c r="AJ180" s="33"/>
      <c r="AK180" s="33"/>
    </row>
    <row r="181" spans="1:55" ht="16.5" customHeight="1">
      <c r="A181" s="246"/>
      <c r="B181" s="333">
        <f>+'Ark1'!C1610</f>
        <v>2024</v>
      </c>
      <c r="C181" s="266">
        <f>+'Ark1'!L1780</f>
        <v>6</v>
      </c>
      <c r="D181" s="266" t="s">
        <v>32</v>
      </c>
      <c r="F181" s="86">
        <f>+IF(G181=0,"",'Ark1'!Q1780)</f>
        <v>15</v>
      </c>
      <c r="G181" s="298">
        <f>+'Ark1'!R1780</f>
        <v>17</v>
      </c>
      <c r="H181" s="28">
        <f>+IF(G181=0,"",'Ark1'!AE1780)</f>
        <v>12.878787878787877</v>
      </c>
      <c r="I181" s="267"/>
      <c r="J181" s="28">
        <f>+IF(G181=0,"",'Ark1'!AF1780)</f>
        <v>16.734279278995078</v>
      </c>
      <c r="K181" s="27">
        <f>+IF(G181=0,"",'Ark1'!T1780)</f>
        <v>8</v>
      </c>
      <c r="L181" s="298">
        <f>+IF(G181=0,"",'Ark1'!U1780)</f>
        <v>468.07058823529405</v>
      </c>
      <c r="M181" s="267"/>
      <c r="N181" s="33">
        <f>+IF(G181=0,"",'Ark1'!V1780)</f>
        <v>100</v>
      </c>
      <c r="O181" s="33">
        <f>+IF(G181=0,"",'Ark1'!W1780)</f>
        <v>88.235294117647058</v>
      </c>
      <c r="P181" s="33">
        <f>+IF(G181=0,"",'Ark1'!X1780)</f>
        <v>100</v>
      </c>
      <c r="Q181" s="33">
        <f>+IF(G181=0,"",'Ark1'!AG1780)</f>
        <v>868.41176470588243</v>
      </c>
      <c r="R181" s="33">
        <f>+IF(G181=0,"",'Ark1'!AH1780)</f>
        <v>0</v>
      </c>
      <c r="S181" s="382">
        <f>+IF(G181=0,"",'Ark1'!AR1780)</f>
        <v>234.94117647058823</v>
      </c>
      <c r="T181" s="114">
        <f>+IF(G181=0,"",'Ark1'!AS1780)</f>
        <v>35.96032338011053</v>
      </c>
      <c r="U181" s="33">
        <f>+IF(G181=0,"",'Ark1'!Y1780)</f>
        <v>55.235280335774561</v>
      </c>
      <c r="V181" s="27">
        <f>+IF(G181=0,"",'Ark1'!AA1780)</f>
        <v>1.4950900031928038</v>
      </c>
      <c r="W181" s="33">
        <f>+IF(G181=0,"",'Ark1'!AC1780)</f>
        <v>31.35575169980228</v>
      </c>
      <c r="X181" s="298">
        <f t="shared" si="19"/>
        <v>538.99613899613882</v>
      </c>
      <c r="Y181" s="28">
        <f t="shared" si="20"/>
        <v>1.1333333333333333</v>
      </c>
      <c r="Z181" s="246"/>
      <c r="AA181" s="249"/>
      <c r="AC181" s="28"/>
      <c r="AD181" s="27"/>
      <c r="AE181" s="250"/>
      <c r="AF181" s="86"/>
      <c r="AG181" s="27"/>
      <c r="AH181" s="27"/>
      <c r="AI181" s="33"/>
      <c r="AJ181" s="33"/>
      <c r="AK181" s="33"/>
    </row>
    <row r="182" spans="1:55" ht="16.5" customHeight="1">
      <c r="A182" s="246"/>
      <c r="B182" s="333">
        <f>+'Ark1'!C1611</f>
        <v>2024</v>
      </c>
      <c r="C182" s="266">
        <f>+'Ark1'!L1815</f>
        <v>7</v>
      </c>
      <c r="D182" s="266" t="s">
        <v>33</v>
      </c>
      <c r="F182" s="266">
        <f>+IF(G182=0,"",'Ark1'!Q1815)</f>
        <v>1</v>
      </c>
      <c r="G182" s="298">
        <f>+'Ark1'!R1815</f>
        <v>1</v>
      </c>
      <c r="H182" s="267">
        <f>+IF(G182=0,"",'Ark1'!AE1815)</f>
        <v>0.75757575757575757</v>
      </c>
      <c r="I182" s="267"/>
      <c r="J182" s="267">
        <f>+IF(G182=0,"",'Ark1'!AF1815)</f>
        <v>1.0473120043406663</v>
      </c>
      <c r="K182" s="268">
        <f>+IF(G182=0,"",'Ark1'!T1815)</f>
        <v>6</v>
      </c>
      <c r="L182" s="298">
        <f>+IF(G182=0,"",'Ark1'!U1815)</f>
        <v>498</v>
      </c>
      <c r="M182" s="267"/>
      <c r="N182" s="269">
        <f>+IF(G182=0,"",'Ark1'!V1815)</f>
        <v>100</v>
      </c>
      <c r="O182" s="269">
        <f>+IF(G182=0,"",'Ark1'!W1815)</f>
        <v>0</v>
      </c>
      <c r="P182" s="269">
        <f>+IF(G182=0,"",'Ark1'!X1815)</f>
        <v>100</v>
      </c>
      <c r="Q182" s="269">
        <f>+IF(G182=0,"",'Ark1'!AG1815)</f>
        <v>838</v>
      </c>
      <c r="R182" s="269">
        <f>+IF(G182=0,"",'Ark1'!AH1815)</f>
        <v>0</v>
      </c>
      <c r="S182" s="382">
        <f>+IF(G182=0,"",'Ark1'!AR1815)</f>
        <v>237</v>
      </c>
      <c r="T182" s="114">
        <f>+IF(G182=0,"",'Ark1'!AS1815)</f>
        <v>37.409706827339114</v>
      </c>
      <c r="U182" s="269">
        <f>+IF(G182=0,"",'Ark1'!Y1815)</f>
        <v>0</v>
      </c>
      <c r="V182" s="268">
        <f>+IF(G182=0,"",'Ark1'!AA1815)</f>
        <v>0</v>
      </c>
      <c r="W182" s="269">
        <f>+IF(G182=0,"",'Ark1'!AC1815)</f>
        <v>0</v>
      </c>
      <c r="X182" s="298">
        <f t="shared" si="19"/>
        <v>594.27207637231504</v>
      </c>
      <c r="Y182" s="267">
        <f t="shared" si="20"/>
        <v>1</v>
      </c>
      <c r="Z182" s="246"/>
      <c r="AA182" s="249"/>
      <c r="AC182" s="28"/>
      <c r="AD182" s="27"/>
      <c r="AE182" s="250"/>
      <c r="AF182" s="86"/>
      <c r="AG182" s="27"/>
      <c r="AH182" s="27"/>
      <c r="AI182" s="33"/>
      <c r="AJ182" s="33"/>
      <c r="AK182" s="33"/>
    </row>
    <row r="183" spans="1:55" ht="16.5" customHeight="1">
      <c r="A183" s="246"/>
      <c r="B183" s="333">
        <f>+'Ark1'!C1612</f>
        <v>2024</v>
      </c>
      <c r="C183" s="86">
        <f>+'Ark1'!L1850</f>
        <v>8</v>
      </c>
      <c r="D183" s="86" t="s">
        <v>34</v>
      </c>
      <c r="F183" s="86" t="str">
        <f>+IF(G183=0,"",'Ark1'!Q1850)</f>
        <v/>
      </c>
      <c r="G183" s="298">
        <f>+'Ark1'!R1850</f>
        <v>0</v>
      </c>
      <c r="H183" s="28" t="str">
        <f>+IF(G183=0,"",'Ark1'!AE1850)</f>
        <v/>
      </c>
      <c r="I183" s="267"/>
      <c r="J183" s="28" t="str">
        <f>+IF(G183=0,"",'Ark1'!AF1850)</f>
        <v/>
      </c>
      <c r="K183" s="27" t="str">
        <f>+IF(G183=0,"",'Ark1'!T1850)</f>
        <v/>
      </c>
      <c r="L183" s="298" t="str">
        <f>+IF(G183=0,"",'Ark1'!U1850)</f>
        <v/>
      </c>
      <c r="M183" s="267"/>
      <c r="N183" s="33" t="str">
        <f>+IF(G183=0,"",'Ark1'!V1850)</f>
        <v/>
      </c>
      <c r="O183" s="33" t="str">
        <f>+IF(G183=0,"",'Ark1'!W1850)</f>
        <v/>
      </c>
      <c r="P183" s="33" t="str">
        <f>+IF(G183=0,"",'Ark1'!X1850)</f>
        <v/>
      </c>
      <c r="Q183" s="33" t="str">
        <f>+IF(G183=0,"",'Ark1'!AG1850)</f>
        <v/>
      </c>
      <c r="R183" s="33" t="str">
        <f>+IF(G183=0,"",'Ark1'!AH1850)</f>
        <v/>
      </c>
      <c r="S183" s="382" t="str">
        <f>+IF(G183=0,"",'Ark1'!AR1788)</f>
        <v/>
      </c>
      <c r="T183" s="114" t="str">
        <f>+IF(G183=0,"",'Ark1'!AS1788)</f>
        <v/>
      </c>
      <c r="U183" s="33" t="str">
        <f>+IF(G183=0,"",'Ark1'!Y1850)</f>
        <v/>
      </c>
      <c r="V183" s="27" t="str">
        <f>+IF(G183=0,"",'Ark1'!AA1850)</f>
        <v/>
      </c>
      <c r="W183" s="33" t="str">
        <f>+IF(G183=0,"",'Ark1'!AC1850)</f>
        <v/>
      </c>
      <c r="X183" s="298" t="str">
        <f t="shared" si="19"/>
        <v/>
      </c>
      <c r="Y183" s="28" t="str">
        <f t="shared" si="20"/>
        <v/>
      </c>
      <c r="Z183" s="246"/>
      <c r="AA183" s="249"/>
      <c r="AC183" s="28"/>
      <c r="AD183" s="27"/>
      <c r="AE183" s="250"/>
      <c r="AF183" s="86"/>
      <c r="AG183" s="27"/>
      <c r="AH183" s="27"/>
      <c r="AI183" s="33"/>
      <c r="AJ183" s="33"/>
      <c r="AK183" s="33"/>
    </row>
    <row r="184" spans="1:55" ht="16.5" customHeight="1">
      <c r="A184" s="246"/>
      <c r="B184" s="333">
        <f>+'Ark1'!C1613</f>
        <v>2024</v>
      </c>
      <c r="C184" s="266">
        <f>+'Ark1'!L1885</f>
        <v>9</v>
      </c>
      <c r="D184" s="266" t="s">
        <v>35</v>
      </c>
      <c r="F184" s="266" t="str">
        <f>+IF(G184=0,"",'Ark1'!Q1885)</f>
        <v/>
      </c>
      <c r="G184" s="298">
        <f>+'Ark1'!R1885</f>
        <v>0</v>
      </c>
      <c r="H184" s="267" t="str">
        <f>+IF(G184=0,"",'Ark1'!AE1885)</f>
        <v/>
      </c>
      <c r="I184" s="267"/>
      <c r="J184" s="267" t="str">
        <f>+IF(G184=0,"",'Ark1'!AF1885)</f>
        <v/>
      </c>
      <c r="K184" s="268" t="str">
        <f>+IF(G184=0,"",'Ark1'!T1885)</f>
        <v/>
      </c>
      <c r="L184" s="298" t="str">
        <f>+IF(G184=0,"",'Ark1'!U1885)</f>
        <v/>
      </c>
      <c r="M184" s="267"/>
      <c r="N184" s="269" t="str">
        <f>+IF(G184=0,"",'Ark1'!V1885)</f>
        <v/>
      </c>
      <c r="O184" s="269" t="str">
        <f>+IF(G184=0,"",'Ark1'!W1885)</f>
        <v/>
      </c>
      <c r="P184" s="269" t="str">
        <f>+IF(G184=0,"",'Ark1'!X1885)</f>
        <v/>
      </c>
      <c r="Q184" s="269" t="str">
        <f>+IF(G184=0,"",'Ark1'!AG1885)</f>
        <v/>
      </c>
      <c r="R184" s="269" t="str">
        <f>+IF(G184=0,"",'Ark1'!AH1885)</f>
        <v/>
      </c>
      <c r="S184" s="382" t="str">
        <f>+IF(G184=0,"",'Ark1'!AR1817)</f>
        <v/>
      </c>
      <c r="T184" s="114" t="str">
        <f>+IF(G184=0,"",'Ark1'!AS1817)</f>
        <v/>
      </c>
      <c r="U184" s="269" t="str">
        <f>+IF(G184=0,"",'Ark1'!Y1885)</f>
        <v/>
      </c>
      <c r="V184" s="268" t="str">
        <f>+IF(G184=0,"",'Ark1'!AA1885)</f>
        <v/>
      </c>
      <c r="W184" s="269" t="str">
        <f>+IF(G184=0,"",'Ark1'!AC1885)</f>
        <v/>
      </c>
      <c r="X184" s="298" t="str">
        <f t="shared" si="19"/>
        <v/>
      </c>
      <c r="Y184" s="267" t="str">
        <f t="shared" si="20"/>
        <v/>
      </c>
      <c r="Z184" s="246"/>
      <c r="AA184" s="249"/>
      <c r="AC184" s="28"/>
      <c r="AD184" s="27"/>
      <c r="AE184" s="250"/>
      <c r="AF184" s="86"/>
      <c r="AG184" s="27"/>
      <c r="AH184" s="27"/>
      <c r="AI184" s="33"/>
      <c r="AJ184" s="33"/>
      <c r="AK184" s="33"/>
    </row>
    <row r="185" spans="1:55" ht="16.5" customHeight="1">
      <c r="A185" s="246"/>
      <c r="B185" s="333">
        <f>+'Ark1'!C1614</f>
        <v>2024</v>
      </c>
      <c r="C185" s="266">
        <f>+'Ark1'!L1920</f>
        <v>10</v>
      </c>
      <c r="D185" s="266" t="s">
        <v>36</v>
      </c>
      <c r="F185" s="86" t="str">
        <f>+IF(G185=0,"",'Ark1'!Q1920)</f>
        <v/>
      </c>
      <c r="G185" s="298">
        <f>+'Ark1'!R1920</f>
        <v>0</v>
      </c>
      <c r="H185" s="28" t="str">
        <f>+IF(G185=0,"",'Ark1'!AE1920)</f>
        <v/>
      </c>
      <c r="I185" s="267"/>
      <c r="J185" s="28" t="str">
        <f>+IF(G185=0,"",'Ark1'!AF1920)</f>
        <v/>
      </c>
      <c r="K185" s="27" t="str">
        <f>+IF(G185=0,"",'Ark1'!T1920)</f>
        <v/>
      </c>
      <c r="L185" s="298" t="str">
        <f>+IF(G185=0,"",'Ark1'!U1920)</f>
        <v/>
      </c>
      <c r="M185" s="267"/>
      <c r="N185" s="33" t="str">
        <f>+IF(G185=0,"",'Ark1'!V1920)</f>
        <v/>
      </c>
      <c r="O185" s="33" t="str">
        <f>+IF(G185=0,"",'Ark1'!W1920)</f>
        <v/>
      </c>
      <c r="P185" s="33" t="str">
        <f>+IF(G185=0,"",'Ark1'!X1920)</f>
        <v/>
      </c>
      <c r="Q185" s="33" t="str">
        <f>+IF(G185=0,"",'Ark1'!AG1920)</f>
        <v/>
      </c>
      <c r="R185" s="33" t="str">
        <f>+IF(G185=0,"",'Ark1'!AH1920)</f>
        <v/>
      </c>
      <c r="S185" s="382" t="str">
        <f>+IF(G185=0,"",'Ark1'!AR1818)</f>
        <v/>
      </c>
      <c r="T185" s="114" t="str">
        <f>+IF(G185=0,"",'Ark1'!AS1818)</f>
        <v/>
      </c>
      <c r="U185" s="33" t="str">
        <f>+IF(G185=0,"",'Ark1'!Y1920)</f>
        <v/>
      </c>
      <c r="V185" s="27" t="str">
        <f>+IF(G185=0,"",'Ark1'!AA1920)</f>
        <v/>
      </c>
      <c r="W185" s="33" t="str">
        <f>+IF(G185=0,"",'Ark1'!AC1920)</f>
        <v/>
      </c>
      <c r="X185" s="298" t="str">
        <f t="shared" si="19"/>
        <v/>
      </c>
      <c r="Y185" s="28" t="str">
        <f t="shared" si="20"/>
        <v/>
      </c>
      <c r="Z185" s="246"/>
      <c r="AA185" s="249"/>
      <c r="AC185" s="28"/>
      <c r="AD185" s="27"/>
      <c r="AE185" s="250"/>
      <c r="AF185" s="86"/>
      <c r="AG185" s="27"/>
      <c r="AH185" s="27"/>
      <c r="AI185" s="33"/>
      <c r="AJ185" s="33"/>
      <c r="AK185" s="33"/>
    </row>
    <row r="186" spans="1:55" ht="16.5" customHeight="1">
      <c r="A186" s="246"/>
      <c r="B186" s="333">
        <f>+'Ark1'!C1615</f>
        <v>2024</v>
      </c>
      <c r="C186" s="266">
        <f>+'Ark1'!L1955</f>
        <v>11</v>
      </c>
      <c r="D186" s="266" t="s">
        <v>37</v>
      </c>
      <c r="F186" s="266" t="str">
        <f>+IF(G186=0,"",'Ark1'!Q1955)</f>
        <v/>
      </c>
      <c r="G186" s="298">
        <f>+'Ark1'!R1955</f>
        <v>0</v>
      </c>
      <c r="H186" s="267" t="str">
        <f>+IF(G186=0,"",'Ark1'!AE1955)</f>
        <v/>
      </c>
      <c r="I186" s="267"/>
      <c r="J186" s="267" t="str">
        <f>+IF(G186=0,"",'Ark1'!AF1955)</f>
        <v/>
      </c>
      <c r="K186" s="268" t="str">
        <f>+IF(G186=0,"",'Ark1'!T1955)</f>
        <v/>
      </c>
      <c r="L186" s="298" t="str">
        <f>+IF(G186=0,"",'Ark1'!U1955)</f>
        <v/>
      </c>
      <c r="M186" s="267"/>
      <c r="N186" s="269" t="str">
        <f>+IF(G186=0,"",'Ark1'!V1955)</f>
        <v/>
      </c>
      <c r="O186" s="269" t="str">
        <f>+IF(G186=0,"",'Ark1'!W1955)</f>
        <v/>
      </c>
      <c r="P186" s="269" t="str">
        <f>+IF(G186=0,"",'Ark1'!X1955)</f>
        <v/>
      </c>
      <c r="Q186" s="269" t="str">
        <f>+IF(G186=0,"",'Ark1'!AG1955)</f>
        <v/>
      </c>
      <c r="R186" s="269" t="str">
        <f>+IF(G186=0,"",'Ark1'!AH1955)</f>
        <v/>
      </c>
      <c r="S186" s="382" t="str">
        <f>+IF(G186=0,"",'Ark1'!AR1819)</f>
        <v/>
      </c>
      <c r="T186" s="114" t="str">
        <f>+IF(G186=0,"",'Ark1'!AS1819)</f>
        <v/>
      </c>
      <c r="U186" s="269" t="str">
        <f>+IF(G186=0,"",'Ark1'!Y1955)</f>
        <v/>
      </c>
      <c r="V186" s="268" t="str">
        <f>+IF(G186=0,"",'Ark1'!AA1955)</f>
        <v/>
      </c>
      <c r="W186" s="269" t="str">
        <f>+IF(G186=0,"",'Ark1'!AC1955)</f>
        <v/>
      </c>
      <c r="X186" s="298" t="str">
        <f t="shared" si="19"/>
        <v/>
      </c>
      <c r="Y186" s="267" t="str">
        <f t="shared" si="20"/>
        <v/>
      </c>
      <c r="Z186" s="246"/>
      <c r="AA186" s="249"/>
      <c r="AC186" s="28"/>
      <c r="AD186" s="27"/>
      <c r="AE186" s="250"/>
      <c r="AF186" s="86"/>
      <c r="AG186" s="27"/>
      <c r="AH186" s="27"/>
      <c r="AI186" s="33"/>
      <c r="AJ186" s="33"/>
      <c r="AK186" s="33"/>
    </row>
    <row r="187" spans="1:55" ht="15.6">
      <c r="A187" s="246"/>
      <c r="B187" s="333">
        <f>+'Ark1'!C1616</f>
        <v>2024</v>
      </c>
      <c r="C187" s="266">
        <f>+'Ark1'!L1990</f>
        <v>12</v>
      </c>
      <c r="D187" s="266" t="s">
        <v>38</v>
      </c>
      <c r="F187" s="86" t="str">
        <f>+IF(G187=0,"",'Ark1'!Q1990)</f>
        <v/>
      </c>
      <c r="G187" s="298">
        <f>+'Ark1'!R1990</f>
        <v>0</v>
      </c>
      <c r="H187" s="28" t="str">
        <f>+IF(G187=0,"",'Ark1'!AE1990)</f>
        <v/>
      </c>
      <c r="I187" s="267"/>
      <c r="J187" s="28" t="str">
        <f>+IF(G187=0,"",'Ark1'!AF1990)</f>
        <v/>
      </c>
      <c r="K187" s="27" t="str">
        <f>+IF(G187=0,"",'Ark1'!T1990)</f>
        <v/>
      </c>
      <c r="L187" s="298" t="str">
        <f>+IF(G187=0,"",'Ark1'!U1990)</f>
        <v/>
      </c>
      <c r="M187" s="267"/>
      <c r="N187" s="33" t="str">
        <f>+IF(G187=0,"",'Ark1'!V1990)</f>
        <v/>
      </c>
      <c r="O187" s="33" t="str">
        <f>+IF(G187=0,"",'Ark1'!W1990)</f>
        <v/>
      </c>
      <c r="P187" s="33" t="str">
        <f>+IF(G187=0,"",'Ark1'!X1990)</f>
        <v/>
      </c>
      <c r="Q187" s="33" t="str">
        <f>+IF(G187=0,"",'Ark1'!AG1990)</f>
        <v/>
      </c>
      <c r="R187" s="33" t="str">
        <f>+IF(G187=0,"",'Ark1'!AH1990)</f>
        <v/>
      </c>
      <c r="S187" s="382" t="str">
        <f>+IF(G187=0,"",'Ark1'!AR1820)</f>
        <v/>
      </c>
      <c r="T187" s="114" t="str">
        <f>+IF(G187=0,"",'Ark1'!AS1820)</f>
        <v/>
      </c>
      <c r="U187" s="33" t="str">
        <f>+IF(G187=0,"",'Ark1'!Y1990)</f>
        <v/>
      </c>
      <c r="V187" s="27" t="str">
        <f>+IF(G187=0,"",'Ark1'!AA1990)</f>
        <v/>
      </c>
      <c r="W187" s="33" t="str">
        <f>+IF(G187=0,"",'Ark1'!AC1990)</f>
        <v/>
      </c>
      <c r="X187" s="298" t="str">
        <f t="shared" si="19"/>
        <v/>
      </c>
      <c r="Y187" s="28" t="str">
        <f t="shared" si="20"/>
        <v/>
      </c>
      <c r="Z187" s="246"/>
      <c r="AA187" s="86"/>
      <c r="AC187" s="28"/>
      <c r="AD187" s="27"/>
      <c r="AE187" s="86"/>
      <c r="AF187" s="86"/>
      <c r="AG187" s="27"/>
      <c r="AH187" s="27"/>
      <c r="AI187" s="33"/>
      <c r="AJ187" s="33"/>
      <c r="AK187" s="33"/>
    </row>
    <row r="188" spans="1:55" ht="17.25" customHeight="1">
      <c r="A188" s="246"/>
      <c r="B188" s="333">
        <f>+'Ark1'!C1617</f>
        <v>2024</v>
      </c>
      <c r="C188" s="266">
        <f>+'Ark1'!L2025</f>
        <v>13</v>
      </c>
      <c r="D188" s="266" t="s">
        <v>39</v>
      </c>
      <c r="F188" s="266" t="str">
        <f>+IF(G188=0,"",'Ark1'!Q2025)</f>
        <v/>
      </c>
      <c r="G188" s="298">
        <f>+'Ark1'!R2025</f>
        <v>0</v>
      </c>
      <c r="H188" s="267" t="str">
        <f>+IF(G188=0,"",'Ark1'!AE2025)</f>
        <v/>
      </c>
      <c r="I188" s="267"/>
      <c r="J188" s="267" t="str">
        <f>+IF(G188=0,"",'Ark1'!AF2025)</f>
        <v/>
      </c>
      <c r="K188" s="268" t="str">
        <f>+IF(G188=0,"",'Ark1'!T2025)</f>
        <v/>
      </c>
      <c r="L188" s="298" t="str">
        <f>+IF(G188=0,"",'Ark1'!U2025)</f>
        <v/>
      </c>
      <c r="M188" s="267"/>
      <c r="N188" s="269" t="str">
        <f>+IF(G188=0,"",'Ark1'!V2025)</f>
        <v/>
      </c>
      <c r="O188" s="269" t="str">
        <f>+IF(G188=0,"",'Ark1'!W2025)</f>
        <v/>
      </c>
      <c r="P188" s="269" t="str">
        <f>+IF(G188=0,"",'Ark1'!X2025)</f>
        <v/>
      </c>
      <c r="Q188" s="269" t="str">
        <f>+IF(G188=0,"",'Ark1'!AG2025)</f>
        <v/>
      </c>
      <c r="R188" s="269" t="str">
        <f>+IF(G188=0,"",'Ark1'!AH2025)</f>
        <v/>
      </c>
      <c r="S188" s="382" t="str">
        <f>+IF(G188=0,"",'Ark1'!AR1821)</f>
        <v/>
      </c>
      <c r="T188" s="114" t="str">
        <f>+IF(G188=0,"",'Ark1'!AS1821)</f>
        <v/>
      </c>
      <c r="U188" s="269" t="str">
        <f>+IF(G188=0,"",'Ark1'!Y2025)</f>
        <v/>
      </c>
      <c r="V188" s="268" t="str">
        <f>+IF(G188=0,"",'Ark1'!AA2025)</f>
        <v/>
      </c>
      <c r="W188" s="269" t="str">
        <f>+IF(G188=0,"",'Ark1'!AC2025)</f>
        <v/>
      </c>
      <c r="X188" s="298" t="str">
        <f t="shared" si="19"/>
        <v/>
      </c>
      <c r="Y188" s="267" t="str">
        <f t="shared" si="20"/>
        <v/>
      </c>
      <c r="Z188" s="246"/>
      <c r="AA188" s="212"/>
      <c r="AC188" s="28"/>
      <c r="AD188" s="27"/>
      <c r="AE188" s="250"/>
      <c r="AF188" s="86"/>
      <c r="AG188" s="27"/>
      <c r="AH188" s="27"/>
      <c r="AI188" s="33"/>
      <c r="AJ188" s="33"/>
      <c r="AK188" s="33"/>
    </row>
    <row r="189" spans="1:55" ht="15.6">
      <c r="A189" s="246"/>
      <c r="B189" s="333">
        <f>+'Ark1'!C1618</f>
        <v>2024</v>
      </c>
      <c r="C189" s="266">
        <f>+'Ark1'!L2060</f>
        <v>14</v>
      </c>
      <c r="D189" s="266" t="s">
        <v>401</v>
      </c>
      <c r="F189" s="86" t="str">
        <f>+IF(G189=0,"",'Ark1'!Q2060)</f>
        <v/>
      </c>
      <c r="G189" s="298">
        <f>+'Ark1'!R2060</f>
        <v>0</v>
      </c>
      <c r="H189" s="28" t="str">
        <f>+IF(G189=0,"",'Ark1'!AE2060)</f>
        <v/>
      </c>
      <c r="I189" s="267"/>
      <c r="J189" s="28" t="str">
        <f>+IF(G189=0,"",'Ark1'!AF2060)</f>
        <v/>
      </c>
      <c r="K189" s="27" t="str">
        <f>+IF(G189=0,"",'Ark1'!T2060)</f>
        <v/>
      </c>
      <c r="L189" s="298" t="str">
        <f>+IF(G189=0,"",'Ark1'!U2060)</f>
        <v/>
      </c>
      <c r="M189" s="267"/>
      <c r="N189" s="33" t="str">
        <f>+IF(G189=0,"",'Ark1'!V2060)</f>
        <v/>
      </c>
      <c r="O189" s="33" t="str">
        <f>+IF(G189=0,"",'Ark1'!W2060)</f>
        <v/>
      </c>
      <c r="P189" s="33" t="str">
        <f>+IF(G189=0,"",'Ark1'!X2060)</f>
        <v/>
      </c>
      <c r="Q189" s="33" t="str">
        <f>+IF(G189=0,"",'Ark1'!AG2060)</f>
        <v/>
      </c>
      <c r="R189" s="33" t="str">
        <f>+IF(G189=0,"",'Ark1'!AH2060)</f>
        <v/>
      </c>
      <c r="S189" s="382" t="str">
        <f>+IF(G189=0,"",'Ark1'!AR1822)</f>
        <v/>
      </c>
      <c r="T189" s="114" t="str">
        <f>+IF(G189=0,"",'Ark1'!AS1822)</f>
        <v/>
      </c>
      <c r="U189" s="33" t="str">
        <f>+IF(G189=0,"",'Ark1'!Y2060)</f>
        <v/>
      </c>
      <c r="V189" s="27" t="str">
        <f>+IF(G189=0,"",'Ark1'!AA2060)</f>
        <v/>
      </c>
      <c r="W189" s="33" t="str">
        <f>+IF(G189=0,"",'Ark1'!AC2060)</f>
        <v/>
      </c>
      <c r="X189" s="298" t="str">
        <f t="shared" si="19"/>
        <v/>
      </c>
      <c r="Y189" s="28" t="str">
        <f t="shared" si="20"/>
        <v/>
      </c>
      <c r="Z189" s="246"/>
      <c r="AA189" s="212"/>
      <c r="AC189" s="28"/>
      <c r="AD189" s="27"/>
      <c r="AE189" s="86"/>
      <c r="AF189" s="86"/>
      <c r="AG189" s="27"/>
      <c r="AH189" s="27"/>
      <c r="AI189" s="33"/>
      <c r="AJ189" s="33"/>
      <c r="AK189" s="33"/>
    </row>
    <row r="190" spans="1:55" ht="15.6">
      <c r="A190" s="246"/>
      <c r="B190" s="333">
        <f>+'Ark1'!C1619</f>
        <v>2024</v>
      </c>
      <c r="C190" s="266">
        <f>+'Ark1'!L2095</f>
        <v>15</v>
      </c>
      <c r="D190" s="266" t="s">
        <v>40</v>
      </c>
      <c r="F190" s="266" t="str">
        <f>+IF(G190=0,"",'Ark1'!Q2095)</f>
        <v/>
      </c>
      <c r="G190" s="298">
        <f>+'Ark1'!R2095</f>
        <v>0</v>
      </c>
      <c r="H190" s="267" t="str">
        <f>+IF(G190=0,"",'Ark1'!AE2095)</f>
        <v/>
      </c>
      <c r="I190" s="267"/>
      <c r="J190" s="267" t="str">
        <f>+IF(G190=0,"",'Ark1'!AF2095)</f>
        <v/>
      </c>
      <c r="K190" s="268" t="str">
        <f>+IF(G190=0,"",'Ark1'!T2095)</f>
        <v/>
      </c>
      <c r="L190" s="385" t="str">
        <f>+IF(G190=0,"",'Ark1'!U2095)</f>
        <v/>
      </c>
      <c r="M190" s="267"/>
      <c r="N190" s="269" t="str">
        <f>+IF(G190=0,"",'Ark1'!V2095)</f>
        <v/>
      </c>
      <c r="O190" s="269" t="str">
        <f>+IF(G190=0,"",'Ark1'!W2095)</f>
        <v/>
      </c>
      <c r="P190" s="269" t="str">
        <f>+IF(G190=0,"",'Ark1'!X2095)</f>
        <v/>
      </c>
      <c r="Q190" s="269" t="str">
        <f>+IF(G190=0,"",'Ark1'!AG2095)</f>
        <v/>
      </c>
      <c r="R190" s="269" t="str">
        <f>+IF(G190=0,"",'Ark1'!AH2095)</f>
        <v/>
      </c>
      <c r="S190" s="382" t="str">
        <f>+IF(G190=0,"",'Ark1'!AR1823)</f>
        <v/>
      </c>
      <c r="T190" s="114" t="str">
        <f>+IF(G190=0,"",'Ark1'!AS1823)</f>
        <v/>
      </c>
      <c r="U190" s="269" t="str">
        <f>+IF(G190=0,"",'Ark1'!Y2095)</f>
        <v/>
      </c>
      <c r="V190" s="268" t="str">
        <f>+IF(G190=0,"",'Ark1'!AA2095)</f>
        <v/>
      </c>
      <c r="W190" s="269" t="str">
        <f>+IF(G190=0,"",'Ark1'!AC2095)</f>
        <v/>
      </c>
      <c r="X190" s="298" t="str">
        <f t="shared" si="19"/>
        <v/>
      </c>
      <c r="Y190" s="267" t="str">
        <f t="shared" si="20"/>
        <v/>
      </c>
      <c r="Z190" s="246"/>
      <c r="AA190" s="270"/>
      <c r="AC190" s="28"/>
      <c r="AD190" s="27"/>
      <c r="AE190" s="86"/>
      <c r="AF190" s="86"/>
      <c r="AG190" s="27"/>
      <c r="AH190" s="27"/>
      <c r="AI190" s="33"/>
      <c r="AJ190" s="33"/>
      <c r="AK190" s="33"/>
    </row>
    <row r="191" spans="1:55" ht="19.8">
      <c r="A191" s="246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  <c r="N191" s="248"/>
      <c r="O191" s="246"/>
      <c r="P191" s="246"/>
      <c r="Q191" s="246"/>
      <c r="R191" s="246"/>
      <c r="S191" s="246"/>
      <c r="T191" s="246"/>
      <c r="U191" s="246"/>
      <c r="V191" s="246"/>
      <c r="W191" s="246"/>
      <c r="X191" s="246"/>
      <c r="Y191" s="246"/>
      <c r="Z191" s="246"/>
      <c r="AA191" s="249"/>
      <c r="AC191" s="28"/>
      <c r="AD191" s="27"/>
      <c r="AE191" s="250"/>
      <c r="AF191" s="86"/>
      <c r="AJ191" s="86"/>
      <c r="BB191" s="262"/>
    </row>
    <row r="192" spans="1:55" ht="22.8">
      <c r="A192" s="277" t="s">
        <v>752</v>
      </c>
      <c r="B192" s="246"/>
      <c r="C192" s="264"/>
      <c r="D192" s="349"/>
      <c r="E192" s="246"/>
      <c r="F192" s="246"/>
      <c r="G192" s="264" t="s">
        <v>648</v>
      </c>
      <c r="H192" s="279">
        <f>SUM(G198:G212)</f>
        <v>0</v>
      </c>
      <c r="I192" s="247"/>
      <c r="J192" s="246"/>
      <c r="K192" s="247"/>
      <c r="L192" s="246"/>
      <c r="M192" s="348" t="str">
        <f>+Raser!M20</f>
        <v/>
      </c>
      <c r="N192" s="248" t="s">
        <v>578</v>
      </c>
      <c r="O192" s="246"/>
      <c r="P192" s="248"/>
      <c r="Q192" s="248"/>
      <c r="R192" s="246"/>
      <c r="S192" s="246"/>
      <c r="T192" s="246"/>
      <c r="U192" s="248"/>
      <c r="V192" s="248"/>
      <c r="W192" s="246"/>
      <c r="X192" s="248"/>
      <c r="Y192" s="248" t="s">
        <v>632</v>
      </c>
      <c r="Z192" s="247"/>
      <c r="AA192" s="249"/>
      <c r="AB192" s="249"/>
      <c r="AC192" s="28"/>
      <c r="AE192" s="27"/>
      <c r="AF192" s="250"/>
      <c r="AJ192" s="86"/>
      <c r="BC192" s="262"/>
    </row>
    <row r="193" spans="1:54" ht="14.25" customHeight="1">
      <c r="A193" s="246"/>
      <c r="B193" s="246"/>
      <c r="C193" s="264"/>
      <c r="D193" s="347"/>
      <c r="E193" s="246"/>
      <c r="F193" s="264"/>
      <c r="G193" s="264"/>
      <c r="H193" s="264"/>
      <c r="I193" s="264"/>
      <c r="J193" s="264"/>
      <c r="K193" s="264"/>
      <c r="L193" s="264"/>
      <c r="M193" s="264"/>
      <c r="N193" s="265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47"/>
      <c r="Z193" s="246"/>
      <c r="AA193" s="249"/>
      <c r="AC193" s="28"/>
      <c r="AD193" s="27"/>
      <c r="AE193" s="250"/>
      <c r="AF193" s="86"/>
      <c r="AJ193" s="86"/>
      <c r="BB193" s="262"/>
    </row>
    <row r="194" spans="1:54" ht="19.8">
      <c r="A194" s="246"/>
      <c r="B194" s="246"/>
      <c r="C194" s="246"/>
      <c r="D194" s="246"/>
      <c r="E194" s="246"/>
      <c r="F194" s="246"/>
      <c r="G194" s="246"/>
      <c r="H194" s="247"/>
      <c r="I194" s="246"/>
      <c r="J194" s="247"/>
      <c r="K194" s="246"/>
      <c r="L194" s="246"/>
      <c r="M194" s="246"/>
      <c r="N194" s="248"/>
      <c r="O194" s="248"/>
      <c r="P194" s="248"/>
      <c r="Q194" s="246"/>
      <c r="R194" s="248"/>
      <c r="S194" s="248"/>
      <c r="T194" s="248"/>
      <c r="U194" s="248"/>
      <c r="V194" s="246"/>
      <c r="W194" s="248"/>
      <c r="X194" s="264" t="s">
        <v>489</v>
      </c>
      <c r="Y194" s="263" t="s">
        <v>4</v>
      </c>
      <c r="Z194" s="246"/>
      <c r="AA194" s="249"/>
      <c r="AC194" s="28"/>
      <c r="AD194" s="27"/>
      <c r="AE194" s="250"/>
      <c r="AF194" s="86"/>
      <c r="AJ194" s="86"/>
      <c r="BB194" s="262"/>
    </row>
    <row r="195" spans="1:54" ht="19.8">
      <c r="A195" s="246"/>
      <c r="B195" s="246"/>
      <c r="C195" s="246"/>
      <c r="D195" s="264"/>
      <c r="E195" s="246"/>
      <c r="F195" s="264" t="s">
        <v>4</v>
      </c>
      <c r="G195" s="246"/>
      <c r="H195" s="247"/>
      <c r="I195" s="247"/>
      <c r="J195" s="247"/>
      <c r="K195" s="264" t="s">
        <v>23</v>
      </c>
      <c r="L195" s="247"/>
      <c r="M195" s="247"/>
      <c r="N195" s="248" t="s">
        <v>402</v>
      </c>
      <c r="O195" s="248" t="s">
        <v>402</v>
      </c>
      <c r="P195" s="248" t="s">
        <v>402</v>
      </c>
      <c r="Q195" s="265" t="s">
        <v>538</v>
      </c>
      <c r="R195" s="248" t="s">
        <v>402</v>
      </c>
      <c r="S195" s="248"/>
      <c r="T195" s="248"/>
      <c r="U195" s="265" t="s">
        <v>422</v>
      </c>
      <c r="V195" s="246"/>
      <c r="W195" s="265" t="s">
        <v>586</v>
      </c>
      <c r="X195" s="264" t="s">
        <v>583</v>
      </c>
      <c r="Y195" s="263" t="s">
        <v>9</v>
      </c>
      <c r="Z195" s="246"/>
      <c r="AA195" s="249"/>
      <c r="AC195" s="28"/>
      <c r="AD195" s="27"/>
      <c r="AE195" s="250"/>
      <c r="AF195" s="86"/>
      <c r="AJ195" s="86"/>
      <c r="BB195" s="262"/>
    </row>
    <row r="196" spans="1:54" ht="19.8">
      <c r="A196" s="264"/>
      <c r="B196" s="264"/>
      <c r="C196" s="246"/>
      <c r="D196" s="246"/>
      <c r="E196" s="264"/>
      <c r="F196" s="264" t="s">
        <v>487</v>
      </c>
      <c r="G196" s="264" t="s">
        <v>4</v>
      </c>
      <c r="H196" s="263" t="s">
        <v>4</v>
      </c>
      <c r="I196" s="263"/>
      <c r="J196" s="263" t="s">
        <v>1</v>
      </c>
      <c r="K196" s="264" t="s">
        <v>493</v>
      </c>
      <c r="L196" s="263" t="s">
        <v>23</v>
      </c>
      <c r="M196" s="263"/>
      <c r="N196" s="265" t="s">
        <v>552</v>
      </c>
      <c r="O196" s="265" t="s">
        <v>585</v>
      </c>
      <c r="P196" s="265" t="s">
        <v>500</v>
      </c>
      <c r="Q196" s="265" t="s">
        <v>563</v>
      </c>
      <c r="R196" s="265" t="s">
        <v>502</v>
      </c>
      <c r="S196" s="432" t="s">
        <v>23</v>
      </c>
      <c r="T196" s="432" t="s">
        <v>23</v>
      </c>
      <c r="U196" s="265"/>
      <c r="V196" s="264" t="s">
        <v>413</v>
      </c>
      <c r="W196" s="265" t="s">
        <v>1</v>
      </c>
      <c r="X196" s="264" t="s">
        <v>70</v>
      </c>
      <c r="Y196" s="263" t="s">
        <v>70</v>
      </c>
      <c r="Z196" s="246"/>
      <c r="AA196" s="249"/>
      <c r="AC196" s="28"/>
      <c r="AD196" s="27"/>
      <c r="AE196" s="250"/>
      <c r="AF196" s="86"/>
      <c r="AJ196" s="86"/>
      <c r="BB196" s="262"/>
    </row>
    <row r="197" spans="1:54" ht="19.8">
      <c r="A197" s="246"/>
      <c r="B197" s="246"/>
      <c r="C197" s="264" t="s">
        <v>0</v>
      </c>
      <c r="D197" s="264"/>
      <c r="E197" s="264" t="s">
        <v>612</v>
      </c>
      <c r="F197" s="50" t="s">
        <v>488</v>
      </c>
      <c r="G197" s="50" t="s">
        <v>9</v>
      </c>
      <c r="H197" s="87" t="s">
        <v>402</v>
      </c>
      <c r="I197" s="87"/>
      <c r="J197" s="87" t="s">
        <v>402</v>
      </c>
      <c r="K197" s="50" t="s">
        <v>414</v>
      </c>
      <c r="L197" s="87" t="s">
        <v>44</v>
      </c>
      <c r="M197" s="87"/>
      <c r="N197" s="75" t="s">
        <v>553</v>
      </c>
      <c r="O197" s="75" t="s">
        <v>561</v>
      </c>
      <c r="P197" s="75" t="s">
        <v>439</v>
      </c>
      <c r="Q197" s="75" t="s">
        <v>495</v>
      </c>
      <c r="R197" s="75" t="s">
        <v>482</v>
      </c>
      <c r="S197" s="432" t="s">
        <v>735</v>
      </c>
      <c r="T197" s="432" t="s">
        <v>736</v>
      </c>
      <c r="U197" s="75" t="s">
        <v>1</v>
      </c>
      <c r="V197" s="50" t="s">
        <v>414</v>
      </c>
      <c r="W197" s="75" t="s">
        <v>539</v>
      </c>
      <c r="X197" s="50" t="s">
        <v>499</v>
      </c>
      <c r="Y197" s="87" t="s">
        <v>566</v>
      </c>
      <c r="Z197" s="246"/>
      <c r="AA197" s="249"/>
      <c r="AC197" s="28"/>
      <c r="AD197" s="27"/>
      <c r="AE197" s="250"/>
      <c r="AF197" s="86"/>
      <c r="AJ197" s="86"/>
      <c r="BB197" s="262"/>
    </row>
    <row r="198" spans="1:54" ht="16.5" customHeight="1">
      <c r="A198" s="246"/>
      <c r="B198" s="333">
        <f>+'Ark1'!C1606</f>
        <v>2024</v>
      </c>
      <c r="C198" s="266">
        <f>+'Ark1'!L1606</f>
        <v>1</v>
      </c>
      <c r="D198" s="266" t="s">
        <v>28</v>
      </c>
      <c r="E198" s="266">
        <f>+'Ark1'!AP1606</f>
        <v>10</v>
      </c>
      <c r="F198" s="266" t="str">
        <f>+IF(G198=0,"",'Ark1'!Q1606)</f>
        <v/>
      </c>
      <c r="G198" s="366">
        <f>+'Ark1'!R1606</f>
        <v>0</v>
      </c>
      <c r="H198" s="267" t="str">
        <f>+IF(G198=0,"",'Ark1'!AE1606)</f>
        <v/>
      </c>
      <c r="I198" s="267"/>
      <c r="J198" s="267" t="str">
        <f>+IF(G198=0,"",'Ark1'!AF1606)</f>
        <v/>
      </c>
      <c r="K198" s="268" t="str">
        <f>+IF(G198=0,"",'Ark1'!T1606)</f>
        <v/>
      </c>
      <c r="L198" s="298" t="str">
        <f>+IF(G198=0,"",'Ark1'!U1606)</f>
        <v/>
      </c>
      <c r="M198" s="267"/>
      <c r="N198" s="269" t="str">
        <f>+IF(G198=0,"",'Ark1'!V1606)</f>
        <v/>
      </c>
      <c r="O198" s="269" t="str">
        <f>+IF(G198=0,"",'Ark1'!W1606)</f>
        <v/>
      </c>
      <c r="P198" s="269" t="str">
        <f>+IF(G198=0,"",'Ark1'!X1606)</f>
        <v/>
      </c>
      <c r="Q198" s="269" t="str">
        <f>+IF(G198=0,"",'Ark1'!AG1606)</f>
        <v/>
      </c>
      <c r="R198" s="269" t="str">
        <f>+IF(G198=0,"",'Ark1'!AH1606)</f>
        <v/>
      </c>
      <c r="S198" s="382" t="str">
        <f>+IF(G198=0,"",'Ark1'!AR1649)</f>
        <v/>
      </c>
      <c r="T198" s="114" t="str">
        <f>+IF(G198=0,"",'Ark1'!AS1649)</f>
        <v/>
      </c>
      <c r="U198" s="269" t="str">
        <f>+IF(G198=0,"",'Ark1'!Y1606)</f>
        <v/>
      </c>
      <c r="V198" s="268" t="str">
        <f>+IF(G198=0,"",'Ark1'!AA1606)</f>
        <v/>
      </c>
      <c r="W198" s="269" t="str">
        <f>+IF(G198=0,"",'Ark1'!AC1606)</f>
        <v/>
      </c>
      <c r="X198" s="298" t="str">
        <f t="shared" ref="X198:X212" si="21">IF(G198=0,"",1000*L198/Q198)</f>
        <v/>
      </c>
      <c r="Y198" s="267" t="str">
        <f t="shared" ref="Y198:Y212" si="22">IF(G198=0,"",G198/F198)</f>
        <v/>
      </c>
      <c r="Z198" s="246"/>
      <c r="AA198" s="212"/>
      <c r="AC198" s="28"/>
      <c r="AD198" s="27"/>
      <c r="AE198" s="86"/>
      <c r="AF198" s="86"/>
      <c r="AG198" s="271"/>
      <c r="AH198" s="271"/>
      <c r="AI198" s="33"/>
      <c r="AJ198" s="33"/>
      <c r="AK198" s="33"/>
    </row>
    <row r="199" spans="1:54" ht="15.6">
      <c r="A199" s="246"/>
      <c r="B199" s="333">
        <f>+'Ark1'!C1641</f>
        <v>2024</v>
      </c>
      <c r="C199" s="86">
        <f>+'Ark1'!L1641</f>
        <v>2</v>
      </c>
      <c r="D199" s="86" t="s">
        <v>29</v>
      </c>
      <c r="F199" s="86" t="str">
        <f>+IF(G199=0,"",'Ark1'!Q1641)</f>
        <v/>
      </c>
      <c r="G199" s="366">
        <f>+'Ark1'!R1641</f>
        <v>0</v>
      </c>
      <c r="H199" s="28" t="str">
        <f>+IF(G199=0,"",'Ark1'!AE1641)</f>
        <v/>
      </c>
      <c r="I199" s="28"/>
      <c r="J199" s="28" t="str">
        <f>+IF(G199=0,"",'Ark1'!AF1641)</f>
        <v/>
      </c>
      <c r="K199" s="27" t="str">
        <f>+IF(G199=0,"",'Ark1'!T1641)</f>
        <v/>
      </c>
      <c r="L199" s="298" t="str">
        <f>+IF(G199=0,"",'Ark1'!U1641)</f>
        <v/>
      </c>
      <c r="M199" s="28"/>
      <c r="N199" s="33" t="str">
        <f>+IF(G199=0,"",'Ark1'!V1641)</f>
        <v/>
      </c>
      <c r="O199" s="33" t="str">
        <f>+IF(G199=0,"",'Ark1'!W1641)</f>
        <v/>
      </c>
      <c r="P199" s="33" t="str">
        <f>+IF(G199=0,"",'Ark1'!X1641)</f>
        <v/>
      </c>
      <c r="Q199" s="33" t="str">
        <f>+IF(G199=0,"",'Ark1'!AG1641)</f>
        <v/>
      </c>
      <c r="R199" s="33" t="str">
        <f>+IF(G199=0,"",'Ark1'!AH1641)</f>
        <v/>
      </c>
      <c r="S199" s="382" t="str">
        <f>+IF(G199=0,"",'Ark1'!AR1684)</f>
        <v/>
      </c>
      <c r="T199" s="114" t="str">
        <f>+IF(G199=0,"",'Ark1'!AS1684)</f>
        <v/>
      </c>
      <c r="U199" s="33" t="str">
        <f>+IF(G199=0,"",'Ark1'!Y1641)</f>
        <v/>
      </c>
      <c r="V199" s="27" t="str">
        <f>+IF(G199=0,"",'Ark1'!AA1641)</f>
        <v/>
      </c>
      <c r="W199" s="33" t="str">
        <f>+IF(G199=0,"",'Ark1'!AC1641)</f>
        <v/>
      </c>
      <c r="X199" s="298" t="str">
        <f t="shared" si="21"/>
        <v/>
      </c>
      <c r="Y199" s="28" t="str">
        <f t="shared" si="22"/>
        <v/>
      </c>
      <c r="Z199" s="246"/>
      <c r="AA199" s="249"/>
      <c r="AC199" s="28"/>
      <c r="AD199" s="27"/>
      <c r="AE199" s="249"/>
      <c r="AF199" s="86"/>
      <c r="AJ199" s="86"/>
    </row>
    <row r="200" spans="1:54" ht="15.6">
      <c r="A200" s="246"/>
      <c r="B200" s="333">
        <f>+'Ark1'!C1676</f>
        <v>2024</v>
      </c>
      <c r="C200" s="266">
        <f>+'Ark1'!L1676</f>
        <v>3</v>
      </c>
      <c r="D200" s="266" t="s">
        <v>30</v>
      </c>
      <c r="F200" s="266" t="str">
        <f>+IF(G200=0,"",'Ark1'!Q1676)</f>
        <v/>
      </c>
      <c r="G200" s="366">
        <f>+'Ark1'!R1676</f>
        <v>0</v>
      </c>
      <c r="H200" s="267" t="str">
        <f>+IF(G200=0,"",'Ark1'!AE1676)</f>
        <v/>
      </c>
      <c r="I200" s="31" t="str">
        <f>+IF(G200=0,"",H200-#REF!)</f>
        <v/>
      </c>
      <c r="J200" s="267" t="str">
        <f>+IF(G200=0,"",'Ark1'!AF1676)</f>
        <v/>
      </c>
      <c r="K200" s="268" t="str">
        <f>+IF(G200=0,"",'Ark1'!T1676)</f>
        <v/>
      </c>
      <c r="L200" s="298" t="str">
        <f>+IF(G200=0,"",'Ark1'!U1676)</f>
        <v/>
      </c>
      <c r="M200" s="35" t="str">
        <f>+IF(G200=0,"",L200-#REF!)</f>
        <v/>
      </c>
      <c r="N200" s="269" t="str">
        <f>+IF(G200=0,"",'Ark1'!V1676)</f>
        <v/>
      </c>
      <c r="O200" s="269" t="str">
        <f>+IF(G200=0,"",'Ark1'!W1676)</f>
        <v/>
      </c>
      <c r="P200" s="269" t="str">
        <f>+IF(G200=0,"",'Ark1'!X1676)</f>
        <v/>
      </c>
      <c r="Q200" s="269" t="str">
        <f>+IF(G200=0,"",'Ark1'!AG1676)</f>
        <v/>
      </c>
      <c r="R200" s="269" t="str">
        <f>+IF(G200=0,"",'Ark1'!AH1676)</f>
        <v/>
      </c>
      <c r="S200" s="382" t="str">
        <f>+IF(G200=0,"",'Ark1'!AR1719)</f>
        <v/>
      </c>
      <c r="T200" s="114" t="str">
        <f>+IF(G200=0,"",'Ark1'!AS1719)</f>
        <v/>
      </c>
      <c r="U200" s="269" t="str">
        <f>+IF(G200=0,"",'Ark1'!Y1676)</f>
        <v/>
      </c>
      <c r="V200" s="268" t="str">
        <f>+IF(G200=0,"",'Ark1'!AA1676)</f>
        <v/>
      </c>
      <c r="W200" s="269" t="str">
        <f>+IF(G200=0,"",'Ark1'!AC1676)</f>
        <v/>
      </c>
      <c r="X200" s="298" t="str">
        <f t="shared" si="21"/>
        <v/>
      </c>
      <c r="Y200" s="267" t="str">
        <f t="shared" si="22"/>
        <v/>
      </c>
      <c r="Z200" s="246"/>
      <c r="AA200" s="249"/>
      <c r="AC200" s="28"/>
      <c r="AD200" s="27"/>
      <c r="AE200" s="272"/>
      <c r="AF200" s="86"/>
      <c r="AG200" s="27"/>
      <c r="AH200" s="250"/>
      <c r="AJ200" s="86"/>
    </row>
    <row r="201" spans="1:54" ht="15.6">
      <c r="A201" s="246"/>
      <c r="B201" s="333">
        <f>+'Ark1'!C1711</f>
        <v>2024</v>
      </c>
      <c r="C201" s="266">
        <f>+'Ark1'!L1711</f>
        <v>4</v>
      </c>
      <c r="D201" s="266" t="s">
        <v>31</v>
      </c>
      <c r="F201" s="86" t="str">
        <f>+IF(G201=0,"",'Ark1'!Q1711)</f>
        <v/>
      </c>
      <c r="G201" s="366">
        <f>+'Ark1'!R1711</f>
        <v>0</v>
      </c>
      <c r="H201" s="28" t="str">
        <f>+IF(G201=0,"",'Ark1'!AE1711)</f>
        <v/>
      </c>
      <c r="I201" s="35" t="str">
        <f>+IF(G201=0,"",IF(#REF!=0,"",H201-#REF!))</f>
        <v/>
      </c>
      <c r="J201" s="28" t="str">
        <f>+IF(G201=0,"",'Ark1'!AF1711)</f>
        <v/>
      </c>
      <c r="K201" s="27" t="str">
        <f>+IF(G201=0,"",'Ark1'!T1711)</f>
        <v/>
      </c>
      <c r="L201" s="298" t="str">
        <f>+IF(G201=0,"",'Ark1'!U1711)</f>
        <v/>
      </c>
      <c r="M201" s="35" t="str">
        <f>+IF(G201=0,"",IF(#REF!=0,"",L201-#REF!))</f>
        <v/>
      </c>
      <c r="N201" s="33" t="str">
        <f>+IF(G201=0,"",'Ark1'!V1711)</f>
        <v/>
      </c>
      <c r="O201" s="33" t="str">
        <f>+IF(G201=0,"",'Ark1'!W1711)</f>
        <v/>
      </c>
      <c r="P201" s="33" t="str">
        <f>+IF(G201=0,"",'Ark1'!X1711)</f>
        <v/>
      </c>
      <c r="Q201" s="33" t="str">
        <f>+IF(G201=0,"",'Ark1'!AG1711)</f>
        <v/>
      </c>
      <c r="R201" s="33" t="str">
        <f>+IF(G201=0,"",'Ark1'!AH1711)</f>
        <v/>
      </c>
      <c r="S201" s="382" t="str">
        <f>+IF(G201=0,"",'Ark1'!AR1754)</f>
        <v/>
      </c>
      <c r="T201" s="114" t="str">
        <f>+IF(G201=0,"",'Ark1'!AS1754)</f>
        <v/>
      </c>
      <c r="U201" s="33" t="str">
        <f>+IF(G201=0,"",'Ark1'!Y1711)</f>
        <v/>
      </c>
      <c r="V201" s="27" t="str">
        <f>+IF(G201=0,"",'Ark1'!AA1711)</f>
        <v/>
      </c>
      <c r="W201" s="33" t="str">
        <f>+IF(G201=0,"",'Ark1'!AC1711)</f>
        <v/>
      </c>
      <c r="X201" s="298" t="str">
        <f t="shared" si="21"/>
        <v/>
      </c>
      <c r="Y201" s="28" t="str">
        <f t="shared" si="22"/>
        <v/>
      </c>
      <c r="Z201" s="246"/>
      <c r="AA201" s="249"/>
      <c r="AC201" s="28"/>
      <c r="AD201" s="27"/>
      <c r="AE201" s="272"/>
      <c r="AF201" s="86"/>
      <c r="AJ201" s="86"/>
    </row>
    <row r="202" spans="1:54" ht="15.6">
      <c r="A202" s="246"/>
      <c r="B202" s="333">
        <f>+'Ark1'!C1746</f>
        <v>2024</v>
      </c>
      <c r="C202" s="266">
        <f>+'Ark1'!L1746</f>
        <v>5</v>
      </c>
      <c r="D202" s="266" t="s">
        <v>400</v>
      </c>
      <c r="F202" s="266" t="str">
        <f>+IF(G202=0,"",'Ark1'!Q1746)</f>
        <v/>
      </c>
      <c r="G202" s="366">
        <f>+'Ark1'!R1746</f>
        <v>0</v>
      </c>
      <c r="H202" s="267">
        <f>+'Ark1'!AE1746</f>
        <v>0</v>
      </c>
      <c r="I202" s="35" t="e">
        <f>+IF(D202=0,"",IF(#REF!=0,"",H202-#REF!))</f>
        <v>#REF!</v>
      </c>
      <c r="J202" s="267" t="str">
        <f>+IF(G202=0,"",'Ark1'!AF1746)</f>
        <v/>
      </c>
      <c r="K202" s="268" t="str">
        <f>+IF(G202=0,"",'Ark1'!T1746)</f>
        <v/>
      </c>
      <c r="L202" s="298" t="str">
        <f>+IF(G202=0,"",'Ark1'!U1746)</f>
        <v/>
      </c>
      <c r="M202" s="35" t="str">
        <f>+IF(G202=0,"",L202-#REF!)</f>
        <v/>
      </c>
      <c r="N202" s="269" t="str">
        <f>+IF(G202=0,"",'Ark1'!V1746)</f>
        <v/>
      </c>
      <c r="O202" s="269" t="str">
        <f>+IF(G202=0,"",'Ark1'!W1746)</f>
        <v/>
      </c>
      <c r="P202" s="269" t="str">
        <f>+IF(G202=0,"",'Ark1'!X1746)</f>
        <v/>
      </c>
      <c r="Q202" s="269" t="str">
        <f>+IF(G202=0,"",'Ark1'!AG1746)</f>
        <v/>
      </c>
      <c r="R202" s="269" t="str">
        <f>+IF(G202=0,"",'Ark1'!AH1746)</f>
        <v/>
      </c>
      <c r="S202" s="382" t="str">
        <f>+IF(G202=0,"",'Ark1'!AR1789)</f>
        <v/>
      </c>
      <c r="T202" s="114" t="str">
        <f>+IF(G202=0,"",'Ark1'!AS1789)</f>
        <v/>
      </c>
      <c r="U202" s="269" t="str">
        <f>+IF(G202=0,"",'Ark1'!Y1746)</f>
        <v/>
      </c>
      <c r="V202" s="268" t="str">
        <f>+IF(G202=0,"",'Ark1'!AA1746)</f>
        <v/>
      </c>
      <c r="W202" s="269" t="str">
        <f>+IF(G202=0,"",'Ark1'!AC1746)</f>
        <v/>
      </c>
      <c r="X202" s="298" t="str">
        <f t="shared" si="21"/>
        <v/>
      </c>
      <c r="Y202" s="267" t="str">
        <f t="shared" si="22"/>
        <v/>
      </c>
      <c r="Z202" s="246"/>
      <c r="AA202" s="249"/>
      <c r="AC202" s="28"/>
      <c r="AD202" s="27"/>
      <c r="AE202" s="272"/>
      <c r="AF202" s="86"/>
      <c r="AJ202" s="86"/>
    </row>
    <row r="203" spans="1:54" ht="15.6">
      <c r="A203" s="246"/>
      <c r="B203" s="333">
        <f>+'Ark1'!C1781</f>
        <v>2024</v>
      </c>
      <c r="C203" s="266">
        <f>+'Ark1'!L1781</f>
        <v>6</v>
      </c>
      <c r="D203" s="266" t="s">
        <v>32</v>
      </c>
      <c r="F203" s="86" t="str">
        <f>+IF(G203=0,"",'Ark1'!Q1781)</f>
        <v/>
      </c>
      <c r="G203" s="366">
        <f>+'Ark1'!R1781</f>
        <v>0</v>
      </c>
      <c r="H203" s="28" t="str">
        <f>+IF(G203=0,"",'Ark1'!AE1781)</f>
        <v/>
      </c>
      <c r="I203" s="31" t="str">
        <f>+IF(G203=0,"",IF(#REF!=0,"",H203-#REF!))</f>
        <v/>
      </c>
      <c r="J203" s="28" t="str">
        <f>+IF(G203=0,"",'Ark1'!AF1781)</f>
        <v/>
      </c>
      <c r="K203" s="27" t="str">
        <f>+IF(G203=0,"",'Ark1'!T1781)</f>
        <v/>
      </c>
      <c r="L203" s="298" t="str">
        <f>+IF(G203=0,"",'Ark1'!U1781)</f>
        <v/>
      </c>
      <c r="M203" s="35" t="str">
        <f>+IF(G203=0,"",IF(#REF!=0,"",L203-#REF!))</f>
        <v/>
      </c>
      <c r="N203" s="33" t="str">
        <f>+IF(G203=0,"",'Ark1'!V1781)</f>
        <v/>
      </c>
      <c r="O203" s="33" t="str">
        <f>+IF(G203=0,"",'Ark1'!W1781)</f>
        <v/>
      </c>
      <c r="P203" s="33" t="str">
        <f>+IF(G203=0,"",'Ark1'!X1781)</f>
        <v/>
      </c>
      <c r="Q203" s="33" t="str">
        <f>+IF(G203=0,"",'Ark1'!AG1781)</f>
        <v/>
      </c>
      <c r="R203" s="33" t="str">
        <f>+IF(G203=0,"",'Ark1'!AH1781)</f>
        <v/>
      </c>
      <c r="S203" s="382" t="str">
        <f>+IF(G203=0,"",'Ark1'!AR1824)</f>
        <v/>
      </c>
      <c r="T203" s="114" t="str">
        <f>+IF(G203=0,"",'Ark1'!AS1824)</f>
        <v/>
      </c>
      <c r="U203" s="33" t="str">
        <f>+IF(G203=0,"",'Ark1'!Y1781)</f>
        <v/>
      </c>
      <c r="V203" s="27" t="str">
        <f>+IF(G203=0,"",'Ark1'!AA1781)</f>
        <v/>
      </c>
      <c r="W203" s="33" t="str">
        <f>+IF(G203=0,"",'Ark1'!AC1781)</f>
        <v/>
      </c>
      <c r="X203" s="298" t="str">
        <f t="shared" si="21"/>
        <v/>
      </c>
      <c r="Y203" s="28" t="str">
        <f t="shared" si="22"/>
        <v/>
      </c>
      <c r="Z203" s="246"/>
      <c r="AA203" s="249"/>
      <c r="AC203" s="28"/>
      <c r="AD203" s="27"/>
      <c r="AE203" s="272"/>
      <c r="AF203" s="86"/>
      <c r="AJ203" s="86"/>
    </row>
    <row r="204" spans="1:54" ht="15.6">
      <c r="A204" s="246"/>
      <c r="B204" s="333">
        <f>+'Ark1'!C1816</f>
        <v>2024</v>
      </c>
      <c r="C204" s="266">
        <f>+'Ark1'!L1816</f>
        <v>7</v>
      </c>
      <c r="D204" s="266" t="s">
        <v>33</v>
      </c>
      <c r="F204" s="266" t="str">
        <f>+IF(G204=0,"",'Ark1'!Q1816)</f>
        <v/>
      </c>
      <c r="G204" s="366">
        <f>+'Ark1'!R1816</f>
        <v>0</v>
      </c>
      <c r="H204" s="267" t="str">
        <f>+IF(G204=0,"",'Ark1'!AE1816)</f>
        <v/>
      </c>
      <c r="I204" s="31" t="str">
        <f>+IF(G204=0,"",IF(#REF!=0,"",H204-#REF!))</f>
        <v/>
      </c>
      <c r="J204" s="267" t="str">
        <f>+IF(G204=0,"",'Ark1'!AF1816)</f>
        <v/>
      </c>
      <c r="K204" s="268" t="str">
        <f>+IF(G204=0,"",'Ark1'!T1816)</f>
        <v/>
      </c>
      <c r="L204" s="298" t="str">
        <f>+IF(G204=0,"",'Ark1'!U1816)</f>
        <v/>
      </c>
      <c r="M204" s="35" t="str">
        <f>+IF(G204=0,"",IF(#REF!=0,"",L204-#REF!))</f>
        <v/>
      </c>
      <c r="N204" s="269" t="str">
        <f>+IF(G204=0,"",'Ark1'!V1816)</f>
        <v/>
      </c>
      <c r="O204" s="269" t="str">
        <f>+IF(G204=0,"",'Ark1'!W1816)</f>
        <v/>
      </c>
      <c r="P204" s="269" t="str">
        <f>+IF(G204=0,"",'Ark1'!X1816)</f>
        <v/>
      </c>
      <c r="Q204" s="269" t="str">
        <f>+IF(G204=0,"",'Ark1'!AG1816)</f>
        <v/>
      </c>
      <c r="R204" s="269" t="str">
        <f>+IF(G204=0,"",'Ark1'!AH1816)</f>
        <v/>
      </c>
      <c r="S204" s="382" t="str">
        <f>+IF(G204=0,"",'Ark1'!AR1655)</f>
        <v/>
      </c>
      <c r="T204" s="114" t="str">
        <f>+IF(G204=0,"",'Ark1'!AS1655)</f>
        <v/>
      </c>
      <c r="U204" s="269" t="str">
        <f>+IF(G204=0,"",'Ark1'!Y1816)</f>
        <v/>
      </c>
      <c r="V204" s="268" t="str">
        <f>+IF(G204=0,"",'Ark1'!AA1816)</f>
        <v/>
      </c>
      <c r="W204" s="269" t="str">
        <f>+IF(G204=0,"",'Ark1'!AC1816)</f>
        <v/>
      </c>
      <c r="X204" s="298" t="str">
        <f t="shared" si="21"/>
        <v/>
      </c>
      <c r="Y204" s="267" t="str">
        <f t="shared" si="22"/>
        <v/>
      </c>
      <c r="Z204" s="246"/>
      <c r="AA204" s="249"/>
      <c r="AC204" s="28"/>
      <c r="AD204" s="27"/>
      <c r="AE204" s="272"/>
      <c r="AF204" s="86"/>
      <c r="AJ204" s="86"/>
    </row>
    <row r="205" spans="1:54" ht="15.6">
      <c r="A205" s="246"/>
      <c r="B205" s="249">
        <f>+'Ark1'!C1851</f>
        <v>2024</v>
      </c>
      <c r="C205" s="86">
        <f>+'Ark1'!L1851</f>
        <v>8</v>
      </c>
      <c r="D205" s="86" t="s">
        <v>34</v>
      </c>
      <c r="F205" s="86" t="str">
        <f>+IF(G205=0,"",'Ark1'!Q1851)</f>
        <v/>
      </c>
      <c r="G205" s="366">
        <f>+'Ark1'!R1851</f>
        <v>0</v>
      </c>
      <c r="H205" s="28" t="str">
        <f>+IF(G205=0,"",'Ark1'!AE1851)</f>
        <v/>
      </c>
      <c r="I205" s="28"/>
      <c r="J205" s="28" t="str">
        <f>+IF(G205=0,"",'Ark1'!AF1851)</f>
        <v/>
      </c>
      <c r="K205" s="27" t="str">
        <f>+IF(G205=0,"",'Ark1'!T1851)</f>
        <v/>
      </c>
      <c r="L205" s="298" t="str">
        <f>+IF(G205=0,"",'Ark1'!U1851)</f>
        <v/>
      </c>
      <c r="M205" s="28"/>
      <c r="N205" s="33" t="str">
        <f>+IF(G205=0,"",'Ark1'!V1851)</f>
        <v/>
      </c>
      <c r="O205" s="33" t="str">
        <f>+IF(G205=0,"",'Ark1'!W1851)</f>
        <v/>
      </c>
      <c r="P205" s="33" t="str">
        <f>+IF(G205=0,"",'Ark1'!X1851)</f>
        <v/>
      </c>
      <c r="Q205" s="33" t="str">
        <f>+IF(G205=0,"",'Ark1'!AG1851)</f>
        <v/>
      </c>
      <c r="R205" s="33" t="str">
        <f>+IF(G205=0,"",'Ark1'!AH1851)</f>
        <v/>
      </c>
      <c r="S205" s="382" t="str">
        <f>+IF(G205=0,"",'Ark1'!AR1656)</f>
        <v/>
      </c>
      <c r="T205" s="114" t="str">
        <f>+IF(G205=0,"",'Ark1'!AS1656)</f>
        <v/>
      </c>
      <c r="U205" s="33" t="str">
        <f>+IF(G205=0,"",'Ark1'!Y1851)</f>
        <v/>
      </c>
      <c r="V205" s="27" t="str">
        <f>+IF(G205=0,"",'Ark1'!AA1851)</f>
        <v/>
      </c>
      <c r="W205" s="33" t="str">
        <f>+IF(G205=0,"",'Ark1'!AC1851)</f>
        <v/>
      </c>
      <c r="X205" s="298" t="str">
        <f t="shared" si="21"/>
        <v/>
      </c>
      <c r="Y205" s="28" t="str">
        <f t="shared" si="22"/>
        <v/>
      </c>
      <c r="Z205" s="246"/>
      <c r="AA205" s="249"/>
      <c r="AC205" s="28"/>
      <c r="AD205" s="27"/>
      <c r="AE205" s="272"/>
      <c r="AF205" s="86"/>
      <c r="AJ205" s="86"/>
    </row>
    <row r="206" spans="1:54" ht="15.6">
      <c r="A206" s="246"/>
      <c r="B206" s="333">
        <f>+'Ark1'!C1886</f>
        <v>2024</v>
      </c>
      <c r="C206" s="266">
        <f>+'Ark1'!L1886</f>
        <v>9</v>
      </c>
      <c r="D206" s="266" t="s">
        <v>35</v>
      </c>
      <c r="F206" s="266" t="str">
        <f>+IF(G206=0,"",'Ark1'!Q1886)</f>
        <v/>
      </c>
      <c r="G206" s="366">
        <f>+'Ark1'!R1886</f>
        <v>0</v>
      </c>
      <c r="H206" s="267" t="str">
        <f>+IF(G206=0,"",'Ark1'!AE1886)</f>
        <v/>
      </c>
      <c r="I206" s="267"/>
      <c r="J206" s="267" t="str">
        <f>+IF(G206=0,"",'Ark1'!AF1886)</f>
        <v/>
      </c>
      <c r="K206" s="268" t="str">
        <f>+IF(G206=0,"",'Ark1'!T1886)</f>
        <v/>
      </c>
      <c r="L206" s="298" t="str">
        <f>+IF(G206=0,"",'Ark1'!U1886)</f>
        <v/>
      </c>
      <c r="M206" s="267"/>
      <c r="N206" s="269" t="str">
        <f>+IF(G206=0,"",'Ark1'!V1886)</f>
        <v/>
      </c>
      <c r="O206" s="269" t="str">
        <f>+IF(G206=0,"",'Ark1'!W1886)</f>
        <v/>
      </c>
      <c r="P206" s="269" t="str">
        <f>+IF(G206=0,"",'Ark1'!X1886)</f>
        <v/>
      </c>
      <c r="Q206" s="269" t="str">
        <f>+IF(G206=0,"",'Ark1'!AG1886)</f>
        <v/>
      </c>
      <c r="R206" s="269" t="str">
        <f>+IF(G206=0,"",'Ark1'!AH1886)</f>
        <v/>
      </c>
      <c r="S206" s="382" t="str">
        <f>+IF(G206=0,"",'Ark1'!AR1657)</f>
        <v/>
      </c>
      <c r="T206" s="114" t="str">
        <f>+IF(G206=0,"",'Ark1'!AS1657)</f>
        <v/>
      </c>
      <c r="U206" s="269" t="str">
        <f>+IF(G206=0,"",'Ark1'!Y1886)</f>
        <v/>
      </c>
      <c r="V206" s="268" t="str">
        <f>+IF(G206=0,"",'Ark1'!AA1886)</f>
        <v/>
      </c>
      <c r="W206" s="269" t="str">
        <f>+IF(G206=0,"",'Ark1'!AC1886)</f>
        <v/>
      </c>
      <c r="X206" s="298" t="str">
        <f t="shared" si="21"/>
        <v/>
      </c>
      <c r="Y206" s="267" t="str">
        <f t="shared" si="22"/>
        <v/>
      </c>
      <c r="Z206" s="246"/>
      <c r="AA206" s="249"/>
      <c r="AC206" s="28"/>
      <c r="AD206" s="27"/>
      <c r="AE206" s="272"/>
      <c r="AF206" s="86"/>
      <c r="AJ206" s="86"/>
    </row>
    <row r="207" spans="1:54" ht="15.6">
      <c r="A207" s="246"/>
      <c r="B207" s="333">
        <f>+'Ark1'!C1921</f>
        <v>2024</v>
      </c>
      <c r="C207" s="266">
        <f>+'Ark1'!L1921</f>
        <v>10</v>
      </c>
      <c r="D207" s="266" t="s">
        <v>36</v>
      </c>
      <c r="F207" s="86" t="str">
        <f>+IF(G207=0,"",'Ark1'!Q1921)</f>
        <v/>
      </c>
      <c r="G207" s="366">
        <f>+'Ark1'!R1921</f>
        <v>0</v>
      </c>
      <c r="H207" s="28" t="str">
        <f>+IF(G207=0,"",'Ark1'!AE1921)</f>
        <v/>
      </c>
      <c r="I207" s="28"/>
      <c r="J207" s="28" t="str">
        <f>+IF(G207=0,"",'Ark1'!AF1921)</f>
        <v/>
      </c>
      <c r="K207" s="27" t="str">
        <f>+IF(G207=0,"",'Ark1'!T1921)</f>
        <v/>
      </c>
      <c r="L207" s="298" t="str">
        <f>+IF(G207=0,"",'Ark1'!U1921)</f>
        <v/>
      </c>
      <c r="M207" s="28"/>
      <c r="N207" s="33" t="str">
        <f>+IF(G207=0,"",'Ark1'!V1921)</f>
        <v/>
      </c>
      <c r="O207" s="33" t="str">
        <f>+IF(G207=0,"",'Ark1'!W1921)</f>
        <v/>
      </c>
      <c r="P207" s="33" t="str">
        <f>+IF(G207=0,"",'Ark1'!X1921)</f>
        <v/>
      </c>
      <c r="Q207" s="33" t="str">
        <f>+IF(G207=0,"",'Ark1'!AG1921)</f>
        <v/>
      </c>
      <c r="R207" s="33" t="str">
        <f>+IF(G207=0,"",'Ark1'!AH1921)</f>
        <v/>
      </c>
      <c r="S207" s="382" t="str">
        <f>+IF(G207=0,"",'Ark1'!AR1658)</f>
        <v/>
      </c>
      <c r="T207" s="114" t="str">
        <f>+IF(G207=0,"",'Ark1'!AS1658)</f>
        <v/>
      </c>
      <c r="U207" s="33" t="str">
        <f>+IF(G207=0,"",'Ark1'!Y1921)</f>
        <v/>
      </c>
      <c r="V207" s="27" t="str">
        <f>+IF(G207=0,"",'Ark1'!AA1921)</f>
        <v/>
      </c>
      <c r="W207" s="33" t="str">
        <f>+IF(G207=0,"",'Ark1'!AC1921)</f>
        <v/>
      </c>
      <c r="X207" s="298" t="str">
        <f t="shared" si="21"/>
        <v/>
      </c>
      <c r="Y207" s="28" t="str">
        <f t="shared" si="22"/>
        <v/>
      </c>
      <c r="Z207" s="246"/>
      <c r="AA207" s="249"/>
      <c r="AC207" s="28"/>
      <c r="AD207" s="27"/>
      <c r="AE207" s="272"/>
      <c r="AF207" s="86"/>
      <c r="AJ207" s="86"/>
    </row>
    <row r="208" spans="1:54" ht="15.6">
      <c r="A208" s="246"/>
      <c r="B208" s="333">
        <f>+'Ark1'!C1956</f>
        <v>2024</v>
      </c>
      <c r="C208" s="266">
        <f>+'Ark1'!L1956</f>
        <v>11</v>
      </c>
      <c r="D208" s="266" t="s">
        <v>37</v>
      </c>
      <c r="F208" s="266" t="str">
        <f>+IF(G208=0,"",'Ark1'!Q1956)</f>
        <v/>
      </c>
      <c r="G208" s="366">
        <f>+'Ark1'!R1956</f>
        <v>0</v>
      </c>
      <c r="H208" s="267" t="str">
        <f>+IF(G208=0,"",'Ark1'!AE1956)</f>
        <v/>
      </c>
      <c r="I208" s="267"/>
      <c r="J208" s="267" t="str">
        <f>+IF(G208=0,"",'Ark1'!AF1956)</f>
        <v/>
      </c>
      <c r="K208" s="268" t="str">
        <f>+IF(G208=0,"",'Ark1'!T1956)</f>
        <v/>
      </c>
      <c r="L208" s="298" t="str">
        <f>+IF(G208=0,"",'Ark1'!U1956)</f>
        <v/>
      </c>
      <c r="M208" s="267"/>
      <c r="N208" s="269" t="str">
        <f>+IF(G208=0,"",'Ark1'!V1956)</f>
        <v/>
      </c>
      <c r="O208" s="269" t="str">
        <f>+IF(G208=0,"",'Ark1'!W1956)</f>
        <v/>
      </c>
      <c r="P208" s="269" t="str">
        <f>+IF(G208=0,"",'Ark1'!X1956)</f>
        <v/>
      </c>
      <c r="Q208" s="269" t="str">
        <f>+IF(G208=0,"",'Ark1'!AG1956)</f>
        <v/>
      </c>
      <c r="R208" s="269" t="str">
        <f>+IF(G208=0,"",'Ark1'!AH1956)</f>
        <v/>
      </c>
      <c r="S208" s="382" t="str">
        <f>+IF(G208=0,"",'Ark1'!AR1659)</f>
        <v/>
      </c>
      <c r="T208" s="114" t="str">
        <f>+IF(G208=0,"",'Ark1'!AS1659)</f>
        <v/>
      </c>
      <c r="U208" s="269" t="str">
        <f>+IF(G208=0,"",'Ark1'!Y1956)</f>
        <v/>
      </c>
      <c r="V208" s="268" t="str">
        <f>+IF(G208=0,"",'Ark1'!AA1956)</f>
        <v/>
      </c>
      <c r="W208" s="269" t="str">
        <f>+IF(G208=0,"",'Ark1'!AC1956)</f>
        <v/>
      </c>
      <c r="X208" s="298" t="str">
        <f t="shared" si="21"/>
        <v/>
      </c>
      <c r="Y208" s="267" t="str">
        <f t="shared" si="22"/>
        <v/>
      </c>
      <c r="Z208" s="246"/>
      <c r="AA208" s="249"/>
      <c r="AC208" s="28"/>
      <c r="AD208" s="27"/>
      <c r="AE208" s="272"/>
      <c r="AF208" s="86"/>
      <c r="AJ208" s="86"/>
    </row>
    <row r="209" spans="1:55" ht="15.6">
      <c r="A209" s="246"/>
      <c r="B209" s="333">
        <f>+'Ark1'!C1991</f>
        <v>2024</v>
      </c>
      <c r="C209" s="266">
        <f>+'Ark1'!L1991</f>
        <v>12</v>
      </c>
      <c r="D209" s="266" t="s">
        <v>38</v>
      </c>
      <c r="F209" s="86" t="str">
        <f>+IF(G209=0,"",'Ark1'!Q1991)</f>
        <v/>
      </c>
      <c r="G209" s="366">
        <f>+'Ark1'!R1991</f>
        <v>0</v>
      </c>
      <c r="H209" s="28" t="str">
        <f>+IF(G209=0,"",'Ark1'!AE1991)</f>
        <v/>
      </c>
      <c r="I209" s="28"/>
      <c r="J209" s="28" t="str">
        <f>+IF(G209=0,"",'Ark1'!AF1991)</f>
        <v/>
      </c>
      <c r="K209" s="27" t="str">
        <f>+IF(G209=0,"",'Ark1'!T1991)</f>
        <v/>
      </c>
      <c r="L209" s="298" t="str">
        <f>+IF(G209=0,"",'Ark1'!U1991)</f>
        <v/>
      </c>
      <c r="M209" s="28"/>
      <c r="N209" s="33" t="str">
        <f>+IF(G209=0,"",'Ark1'!V1991)</f>
        <v/>
      </c>
      <c r="O209" s="33" t="str">
        <f>+IF(G209=0,"",'Ark1'!W1991)</f>
        <v/>
      </c>
      <c r="P209" s="33" t="str">
        <f>+IF(G209=0,"",'Ark1'!X1991)</f>
        <v/>
      </c>
      <c r="Q209" s="33" t="str">
        <f>+IF(G209=0,"",'Ark1'!AG1991)</f>
        <v/>
      </c>
      <c r="R209" s="33" t="str">
        <f>+IF(G209=0,"",'Ark1'!AH1991)</f>
        <v/>
      </c>
      <c r="S209" s="382" t="str">
        <f>+IF(G209=0,"",'Ark1'!AR1660)</f>
        <v/>
      </c>
      <c r="T209" s="114" t="str">
        <f>+IF(G209=0,"",'Ark1'!AS1660)</f>
        <v/>
      </c>
      <c r="U209" s="33" t="str">
        <f>+IF(G209=0,"",'Ark1'!Y1991)</f>
        <v/>
      </c>
      <c r="V209" s="27" t="str">
        <f>+IF(G209=0,"",'Ark1'!AA1991)</f>
        <v/>
      </c>
      <c r="W209" s="33" t="str">
        <f>+IF(G209=0,"",'Ark1'!AC1991)</f>
        <v/>
      </c>
      <c r="X209" s="298" t="str">
        <f t="shared" si="21"/>
        <v/>
      </c>
      <c r="Y209" s="28" t="str">
        <f t="shared" si="22"/>
        <v/>
      </c>
      <c r="Z209" s="246"/>
      <c r="AA209" s="249"/>
      <c r="AC209" s="28"/>
      <c r="AD209" s="27"/>
      <c r="AE209" s="272"/>
      <c r="AF209" s="86"/>
      <c r="AJ209" s="86"/>
    </row>
    <row r="210" spans="1:55" ht="15.6">
      <c r="A210" s="246"/>
      <c r="B210" s="333">
        <f>+'Ark1'!C2026</f>
        <v>2024</v>
      </c>
      <c r="C210" s="266">
        <f>+'Ark1'!L2026</f>
        <v>13</v>
      </c>
      <c r="D210" s="266" t="s">
        <v>39</v>
      </c>
      <c r="F210" s="266" t="str">
        <f>+IF(G210=0,"",'Ark1'!Q2026)</f>
        <v/>
      </c>
      <c r="G210" s="366">
        <f>+'Ark1'!R2026</f>
        <v>0</v>
      </c>
      <c r="H210" s="267" t="str">
        <f>+IF(G210=0,"",'Ark1'!AE2026)</f>
        <v/>
      </c>
      <c r="I210" s="267"/>
      <c r="J210" s="267" t="str">
        <f>+IF(G210=0,"",'Ark1'!AF2026)</f>
        <v/>
      </c>
      <c r="K210" s="268" t="str">
        <f>+IF(G210=0,"",'Ark1'!T2026)</f>
        <v/>
      </c>
      <c r="L210" s="298" t="str">
        <f>+IF(G210=0,"",'Ark1'!U2026)</f>
        <v/>
      </c>
      <c r="M210" s="267"/>
      <c r="N210" s="269" t="str">
        <f>+IF(G210=0,"",'Ark1'!V2026)</f>
        <v/>
      </c>
      <c r="O210" s="269" t="str">
        <f>+IF(G210=0,"",'Ark1'!W2026)</f>
        <v/>
      </c>
      <c r="P210" s="269" t="str">
        <f>+IF(G210=0,"",'Ark1'!X2026)</f>
        <v/>
      </c>
      <c r="Q210" s="269" t="str">
        <f>+IF(G210=0,"",'Ark1'!AG2026)</f>
        <v/>
      </c>
      <c r="R210" s="269" t="str">
        <f>+IF(G210=0,"",'Ark1'!AH2026)</f>
        <v/>
      </c>
      <c r="S210" s="382" t="str">
        <f>+IF(G210=0,"",'Ark1'!AR1661)</f>
        <v/>
      </c>
      <c r="T210" s="114" t="str">
        <f>+IF(G210=0,"",'Ark1'!AS1661)</f>
        <v/>
      </c>
      <c r="U210" s="269" t="str">
        <f>+IF(G210=0,"",'Ark1'!Y2026)</f>
        <v/>
      </c>
      <c r="V210" s="268" t="str">
        <f>+IF(G210=0,"",'Ark1'!AA2026)</f>
        <v/>
      </c>
      <c r="W210" s="269" t="str">
        <f>+IF(G210=0,"",'Ark1'!AC2026)</f>
        <v/>
      </c>
      <c r="X210" s="298" t="str">
        <f t="shared" si="21"/>
        <v/>
      </c>
      <c r="Y210" s="267" t="str">
        <f t="shared" si="22"/>
        <v/>
      </c>
      <c r="Z210" s="246"/>
      <c r="AA210" s="249"/>
      <c r="AC210" s="28"/>
      <c r="AD210" s="27"/>
      <c r="AE210" s="272"/>
      <c r="AF210" s="86"/>
      <c r="AJ210" s="86"/>
    </row>
    <row r="211" spans="1:55" ht="15.6">
      <c r="A211" s="246"/>
      <c r="B211" s="333">
        <f>+'Ark1'!C2061</f>
        <v>2024</v>
      </c>
      <c r="C211" s="266">
        <f>+'Ark1'!L2061</f>
        <v>14</v>
      </c>
      <c r="D211" s="266" t="s">
        <v>401</v>
      </c>
      <c r="F211" s="86" t="str">
        <f>+IF(G211=0,"",'Ark1'!Q2061)</f>
        <v/>
      </c>
      <c r="G211" s="366">
        <f>+'Ark1'!R2061</f>
        <v>0</v>
      </c>
      <c r="H211" s="28" t="str">
        <f>+IF(G211=0,"",'Ark1'!AE2061)</f>
        <v/>
      </c>
      <c r="I211" s="28"/>
      <c r="J211" s="28" t="str">
        <f>+IF(G211=0,"",'Ark1'!AF2061)</f>
        <v/>
      </c>
      <c r="K211" s="27" t="str">
        <f>+IF(G211=0,"",'Ark1'!T2061)</f>
        <v/>
      </c>
      <c r="L211" s="298" t="str">
        <f>+IF(G211=0,"",'Ark1'!U2061)</f>
        <v/>
      </c>
      <c r="M211" s="28"/>
      <c r="N211" s="33" t="str">
        <f>+IF(G211=0,"",'Ark1'!V2061)</f>
        <v/>
      </c>
      <c r="O211" s="33" t="str">
        <f>+IF(G211=0,"",'Ark1'!W2061)</f>
        <v/>
      </c>
      <c r="P211" s="33" t="str">
        <f>+IF(G211=0,"",'Ark1'!X2061)</f>
        <v/>
      </c>
      <c r="Q211" s="33" t="str">
        <f>+IF(G211=0,"",'Ark1'!AG2061)</f>
        <v/>
      </c>
      <c r="R211" s="33" t="str">
        <f>+IF(G211=0,"",'Ark1'!AH2061)</f>
        <v/>
      </c>
      <c r="S211" s="382" t="str">
        <f>+IF(G211=0,"",'Ark1'!AR1662)</f>
        <v/>
      </c>
      <c r="T211" s="114" t="str">
        <f>+IF(G211=0,"",'Ark1'!AS1662)</f>
        <v/>
      </c>
      <c r="U211" s="33" t="str">
        <f>+IF(G211=0,"",'Ark1'!Y2061)</f>
        <v/>
      </c>
      <c r="V211" s="27" t="str">
        <f>+IF(G211=0,"",'Ark1'!AA2061)</f>
        <v/>
      </c>
      <c r="W211" s="33" t="str">
        <f>+IF(G211=0,"",'Ark1'!AC2061)</f>
        <v/>
      </c>
      <c r="X211" s="298" t="str">
        <f t="shared" si="21"/>
        <v/>
      </c>
      <c r="Y211" s="28" t="str">
        <f t="shared" si="22"/>
        <v/>
      </c>
      <c r="Z211" s="246"/>
      <c r="AA211" s="249"/>
      <c r="AC211" s="28"/>
      <c r="AD211" s="27"/>
      <c r="AE211" s="272"/>
      <c r="AF211" s="86"/>
      <c r="AJ211" s="86"/>
    </row>
    <row r="212" spans="1:55" ht="15.6">
      <c r="A212" s="246"/>
      <c r="B212" s="333">
        <f>+'Ark1'!C2096</f>
        <v>2024</v>
      </c>
      <c r="C212" s="266">
        <f>+'Ark1'!L2096</f>
        <v>15</v>
      </c>
      <c r="D212" s="266" t="s">
        <v>40</v>
      </c>
      <c r="F212" s="266" t="str">
        <f>+IF(G212=0,"",'Ark1'!Q2096)</f>
        <v/>
      </c>
      <c r="G212" s="366">
        <f>+'Ark1'!R2096</f>
        <v>0</v>
      </c>
      <c r="H212" s="267" t="str">
        <f>+IF(G212=0,"",'Ark1'!AE2096)</f>
        <v/>
      </c>
      <c r="I212" s="267"/>
      <c r="J212" s="267" t="str">
        <f>+IF(G212=0,"",'Ark1'!AF2096)</f>
        <v/>
      </c>
      <c r="K212" s="268" t="str">
        <f>+IF(G212=0,"",'Ark1'!T2096)</f>
        <v/>
      </c>
      <c r="L212" s="385" t="str">
        <f>+IF(G212=0,"",'Ark1'!U2096)</f>
        <v/>
      </c>
      <c r="M212" s="267"/>
      <c r="N212" s="269" t="str">
        <f>+IF(G212=0,"",'Ark1'!V2096)</f>
        <v/>
      </c>
      <c r="O212" s="269" t="str">
        <f>+IF(G212=0,"",'Ark1'!W2096)</f>
        <v/>
      </c>
      <c r="P212" s="269" t="str">
        <f>+IF(G212=0,"",'Ark1'!X2096)</f>
        <v/>
      </c>
      <c r="Q212" s="269" t="str">
        <f>+IF(G212=0,"",'Ark1'!AG2096)</f>
        <v/>
      </c>
      <c r="R212" s="269" t="str">
        <f>+IF(G212=0,"",'Ark1'!AH2096)</f>
        <v/>
      </c>
      <c r="S212" s="382" t="str">
        <f>+IF(G212=0,"",'Ark1'!AR1663)</f>
        <v/>
      </c>
      <c r="T212" s="114" t="str">
        <f>+IF(G212=0,"",'Ark1'!AS1663)</f>
        <v/>
      </c>
      <c r="U212" s="269" t="str">
        <f>+IF(G212=0,"",'Ark1'!Y2096)</f>
        <v/>
      </c>
      <c r="V212" s="268" t="str">
        <f>+IF(G212=0,"",'Ark1'!AA2096)</f>
        <v/>
      </c>
      <c r="W212" s="269" t="str">
        <f>+IF(G212=0,"",'Ark1'!AC2096)</f>
        <v/>
      </c>
      <c r="X212" s="298" t="str">
        <f t="shared" si="21"/>
        <v/>
      </c>
      <c r="Y212" s="267" t="str">
        <f t="shared" si="22"/>
        <v/>
      </c>
      <c r="Z212" s="246"/>
      <c r="AA212" s="249"/>
      <c r="AC212" s="28"/>
      <c r="AD212" s="27"/>
      <c r="AE212" s="272"/>
      <c r="AF212" s="86"/>
      <c r="AJ212" s="86"/>
    </row>
    <row r="213" spans="1:55" ht="19.8">
      <c r="A213" s="246"/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  <c r="N213" s="248"/>
      <c r="O213" s="246"/>
      <c r="P213" s="246"/>
      <c r="Q213" s="246"/>
      <c r="R213" s="246"/>
      <c r="S213" s="246"/>
      <c r="T213" s="246"/>
      <c r="U213" s="246"/>
      <c r="V213" s="246"/>
      <c r="W213" s="246"/>
      <c r="X213" s="246"/>
      <c r="Y213" s="246"/>
      <c r="Z213" s="246"/>
      <c r="AA213" s="249"/>
      <c r="AC213" s="28"/>
      <c r="AD213" s="27"/>
      <c r="AE213" s="250"/>
      <c r="AF213" s="86"/>
      <c r="AJ213" s="86"/>
      <c r="BB213" s="262"/>
    </row>
    <row r="214" spans="1:55" ht="19.8">
      <c r="A214" s="246"/>
      <c r="B214" s="246"/>
      <c r="C214" s="264"/>
      <c r="D214" s="246"/>
      <c r="E214" s="246"/>
      <c r="F214" s="246"/>
      <c r="G214" s="246"/>
      <c r="H214" s="247"/>
      <c r="I214" s="246"/>
      <c r="J214" s="247"/>
      <c r="K214" s="246"/>
      <c r="L214" s="246"/>
      <c r="M214" s="246"/>
      <c r="N214" s="248"/>
      <c r="O214" s="248"/>
      <c r="P214" s="248"/>
      <c r="Q214" s="246"/>
      <c r="R214" s="248"/>
      <c r="S214" s="248"/>
      <c r="T214" s="248"/>
      <c r="U214" s="248"/>
      <c r="V214" s="246"/>
      <c r="W214" s="248"/>
      <c r="X214" s="246"/>
      <c r="Y214" s="247"/>
      <c r="Z214" s="246"/>
      <c r="AA214" s="249"/>
      <c r="AC214" s="28"/>
      <c r="AD214" s="27"/>
      <c r="AE214" s="250"/>
      <c r="AF214" s="86"/>
      <c r="AJ214" s="86"/>
      <c r="BB214" s="262"/>
    </row>
    <row r="215" spans="1:55" ht="22.8">
      <c r="A215" s="349" t="s">
        <v>520</v>
      </c>
      <c r="B215" s="246"/>
      <c r="C215" s="264"/>
      <c r="D215" s="349"/>
      <c r="E215" s="246"/>
      <c r="F215" s="246"/>
      <c r="G215" s="264" t="s">
        <v>648</v>
      </c>
      <c r="H215" s="279">
        <f>SUM(G221:G235)</f>
        <v>11</v>
      </c>
      <c r="I215" s="247"/>
      <c r="J215" s="246"/>
      <c r="K215" s="247"/>
      <c r="L215" s="246"/>
      <c r="M215" s="348">
        <f>+Raser!M21</f>
        <v>400.55454545454546</v>
      </c>
      <c r="N215" s="248" t="s">
        <v>578</v>
      </c>
      <c r="O215" s="246"/>
      <c r="P215" s="248"/>
      <c r="Q215" s="248"/>
      <c r="R215" s="246"/>
      <c r="S215" s="246"/>
      <c r="T215" s="246"/>
      <c r="U215" s="248"/>
      <c r="V215" s="248"/>
      <c r="W215" s="246"/>
      <c r="X215" s="248"/>
      <c r="Y215" s="248" t="s">
        <v>632</v>
      </c>
      <c r="Z215" s="247"/>
      <c r="AA215" s="249"/>
      <c r="AB215" s="249"/>
      <c r="AC215" s="28"/>
      <c r="AE215" s="27"/>
      <c r="AF215" s="250"/>
      <c r="AJ215" s="86"/>
      <c r="BC215" s="262"/>
    </row>
    <row r="216" spans="1:55" ht="14.25" customHeight="1">
      <c r="A216" s="246"/>
      <c r="B216" s="246"/>
      <c r="C216" s="264"/>
      <c r="D216" s="347"/>
      <c r="E216" s="246"/>
      <c r="F216" s="264"/>
      <c r="G216" s="264"/>
      <c r="H216" s="264"/>
      <c r="I216" s="264"/>
      <c r="J216" s="264"/>
      <c r="K216" s="264"/>
      <c r="L216" s="264"/>
      <c r="M216" s="264"/>
      <c r="N216" s="265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47"/>
      <c r="Z216" s="246"/>
      <c r="AA216" s="249"/>
      <c r="AC216" s="28"/>
      <c r="AD216" s="27"/>
      <c r="AE216" s="250"/>
      <c r="AF216" s="86"/>
      <c r="AJ216" s="86"/>
      <c r="BB216" s="262"/>
    </row>
    <row r="217" spans="1:55" ht="19.8">
      <c r="A217" s="246"/>
      <c r="B217" s="246"/>
      <c r="C217" s="246"/>
      <c r="D217" s="246"/>
      <c r="E217" s="246"/>
      <c r="F217" s="246"/>
      <c r="G217" s="246"/>
      <c r="H217" s="247"/>
      <c r="I217" s="246"/>
      <c r="J217" s="247"/>
      <c r="K217" s="246"/>
      <c r="L217" s="246"/>
      <c r="M217" s="246"/>
      <c r="N217" s="248"/>
      <c r="O217" s="248"/>
      <c r="P217" s="248"/>
      <c r="Q217" s="246"/>
      <c r="R217" s="248"/>
      <c r="S217" s="248"/>
      <c r="T217" s="248"/>
      <c r="U217" s="248"/>
      <c r="V217" s="246"/>
      <c r="W217" s="248"/>
      <c r="X217" s="264" t="s">
        <v>489</v>
      </c>
      <c r="Y217" s="263" t="s">
        <v>4</v>
      </c>
      <c r="Z217" s="246"/>
      <c r="AA217" s="249"/>
      <c r="AC217" s="28"/>
      <c r="AD217" s="27"/>
      <c r="AE217" s="250"/>
      <c r="AF217" s="86"/>
      <c r="AJ217" s="86"/>
      <c r="BB217" s="262"/>
    </row>
    <row r="218" spans="1:55" ht="19.8">
      <c r="A218" s="246"/>
      <c r="B218" s="246"/>
      <c r="C218" s="246"/>
      <c r="D218" s="264"/>
      <c r="E218" s="246"/>
      <c r="F218" s="264" t="s">
        <v>4</v>
      </c>
      <c r="G218" s="246"/>
      <c r="H218" s="247"/>
      <c r="I218" s="247"/>
      <c r="J218" s="247"/>
      <c r="K218" s="264" t="s">
        <v>23</v>
      </c>
      <c r="L218" s="247"/>
      <c r="M218" s="247"/>
      <c r="N218" s="248" t="s">
        <v>402</v>
      </c>
      <c r="O218" s="248" t="s">
        <v>402</v>
      </c>
      <c r="P218" s="248" t="s">
        <v>402</v>
      </c>
      <c r="Q218" s="265" t="s">
        <v>538</v>
      </c>
      <c r="R218" s="248" t="s">
        <v>402</v>
      </c>
      <c r="S218" s="248"/>
      <c r="T218" s="248"/>
      <c r="U218" s="265" t="s">
        <v>422</v>
      </c>
      <c r="V218" s="246"/>
      <c r="W218" s="265" t="s">
        <v>586</v>
      </c>
      <c r="X218" s="264" t="s">
        <v>583</v>
      </c>
      <c r="Y218" s="263" t="s">
        <v>9</v>
      </c>
      <c r="Z218" s="246"/>
      <c r="AA218" s="249"/>
      <c r="AC218" s="28"/>
      <c r="AD218" s="27"/>
      <c r="AE218" s="250"/>
      <c r="AF218" s="86"/>
      <c r="AJ218" s="86"/>
      <c r="BB218" s="262"/>
    </row>
    <row r="219" spans="1:55" ht="19.8">
      <c r="A219" s="264"/>
      <c r="B219" s="264"/>
      <c r="C219" s="246"/>
      <c r="D219" s="246"/>
      <c r="E219" s="264"/>
      <c r="F219" s="264" t="s">
        <v>487</v>
      </c>
      <c r="G219" s="264" t="s">
        <v>4</v>
      </c>
      <c r="H219" s="263" t="s">
        <v>4</v>
      </c>
      <c r="I219" s="263"/>
      <c r="J219" s="263" t="s">
        <v>1</v>
      </c>
      <c r="K219" s="264" t="s">
        <v>493</v>
      </c>
      <c r="L219" s="263" t="s">
        <v>23</v>
      </c>
      <c r="M219" s="263"/>
      <c r="N219" s="265" t="s">
        <v>552</v>
      </c>
      <c r="O219" s="265" t="s">
        <v>585</v>
      </c>
      <c r="P219" s="265" t="s">
        <v>500</v>
      </c>
      <c r="Q219" s="265" t="s">
        <v>563</v>
      </c>
      <c r="R219" s="265" t="s">
        <v>502</v>
      </c>
      <c r="S219" s="432" t="s">
        <v>23</v>
      </c>
      <c r="T219" s="432" t="s">
        <v>23</v>
      </c>
      <c r="U219" s="265"/>
      <c r="V219" s="264" t="s">
        <v>413</v>
      </c>
      <c r="W219" s="265" t="s">
        <v>1</v>
      </c>
      <c r="X219" s="264" t="s">
        <v>70</v>
      </c>
      <c r="Y219" s="263" t="s">
        <v>70</v>
      </c>
      <c r="Z219" s="246"/>
      <c r="AA219" s="249"/>
      <c r="AC219" s="28"/>
      <c r="AD219" s="27"/>
      <c r="AE219" s="250"/>
      <c r="AF219" s="86"/>
      <c r="AJ219" s="86"/>
      <c r="BB219" s="262"/>
    </row>
    <row r="220" spans="1:55" ht="19.8">
      <c r="A220" s="246"/>
      <c r="B220" s="246"/>
      <c r="C220" s="264" t="s">
        <v>0</v>
      </c>
      <c r="D220" s="264"/>
      <c r="E220" s="264" t="s">
        <v>612</v>
      </c>
      <c r="F220" s="50" t="s">
        <v>488</v>
      </c>
      <c r="G220" s="50" t="s">
        <v>9</v>
      </c>
      <c r="H220" s="87" t="s">
        <v>402</v>
      </c>
      <c r="I220" s="87"/>
      <c r="J220" s="87" t="s">
        <v>402</v>
      </c>
      <c r="K220" s="50" t="s">
        <v>414</v>
      </c>
      <c r="L220" s="87" t="s">
        <v>44</v>
      </c>
      <c r="M220" s="87"/>
      <c r="N220" s="75" t="s">
        <v>553</v>
      </c>
      <c r="O220" s="75" t="s">
        <v>561</v>
      </c>
      <c r="P220" s="75" t="s">
        <v>439</v>
      </c>
      <c r="Q220" s="75" t="s">
        <v>495</v>
      </c>
      <c r="R220" s="75" t="s">
        <v>482</v>
      </c>
      <c r="S220" s="432" t="s">
        <v>735</v>
      </c>
      <c r="T220" s="432" t="s">
        <v>736</v>
      </c>
      <c r="U220" s="75" t="s">
        <v>1</v>
      </c>
      <c r="V220" s="50" t="s">
        <v>414</v>
      </c>
      <c r="W220" s="75" t="s">
        <v>539</v>
      </c>
      <c r="X220" s="50" t="s">
        <v>499</v>
      </c>
      <c r="Y220" s="87" t="s">
        <v>566</v>
      </c>
      <c r="Z220" s="246"/>
      <c r="AA220" s="249"/>
      <c r="AC220" s="28"/>
      <c r="AD220" s="27"/>
      <c r="AE220" s="250"/>
      <c r="AF220" s="86"/>
      <c r="AJ220" s="86"/>
      <c r="BB220" s="262"/>
    </row>
    <row r="221" spans="1:55" ht="15.6">
      <c r="A221" s="246"/>
      <c r="B221" s="333">
        <f>+'Ark1'!C1607</f>
        <v>2024</v>
      </c>
      <c r="C221" s="266">
        <f>+'Ark1'!L1607</f>
        <v>1</v>
      </c>
      <c r="D221" s="266" t="s">
        <v>28</v>
      </c>
      <c r="E221" s="266">
        <f>+'Ark1'!AP1607</f>
        <v>11</v>
      </c>
      <c r="F221" s="266" t="str">
        <f>+IF(G221=0,"",'Ark1'!Q1607)</f>
        <v/>
      </c>
      <c r="G221" s="366">
        <f>+'Ark1'!R1607</f>
        <v>0</v>
      </c>
      <c r="H221" s="267" t="str">
        <f>+IF(G221=0,"",'Ark1'!AE1607)</f>
        <v/>
      </c>
      <c r="I221" s="267"/>
      <c r="J221" s="267" t="str">
        <f>+IF(G221=0,"",'Ark1'!AF1607)</f>
        <v/>
      </c>
      <c r="K221" s="268" t="str">
        <f>+IF(G221=0,"",'Ark1'!T1607)</f>
        <v/>
      </c>
      <c r="L221" s="298" t="str">
        <f>+IF(G221=0,"",'Ark1'!U1607)</f>
        <v/>
      </c>
      <c r="M221" s="267"/>
      <c r="N221" s="269" t="str">
        <f>+IF(G221=0,"",'Ark1'!V1607)</f>
        <v/>
      </c>
      <c r="O221" s="269" t="str">
        <f>+IF(G221=0,"",'Ark1'!W1607)</f>
        <v/>
      </c>
      <c r="P221" s="269" t="str">
        <f>+IF(G221=0,"",'Ark1'!X1607)</f>
        <v/>
      </c>
      <c r="Q221" s="269" t="str">
        <f>+IF(G221=0,"",'Ark1'!AG1607)</f>
        <v/>
      </c>
      <c r="R221" s="269" t="str">
        <f>+IF(G221=0,"",'Ark1'!AH1607)</f>
        <v/>
      </c>
      <c r="S221" s="382" t="str">
        <f>+IF(G221=0,"",'Ark1'!AR1607)</f>
        <v/>
      </c>
      <c r="T221" s="114" t="str">
        <f>+IF(G221=0,"",'Ark1'!AS1607)</f>
        <v/>
      </c>
      <c r="U221" s="269" t="str">
        <f>+IF(G221=0,"",'Ark1'!Y1607)</f>
        <v/>
      </c>
      <c r="V221" s="268" t="str">
        <f>+IF(G221=0,"",'Ark1'!AA1607)</f>
        <v/>
      </c>
      <c r="W221" s="269" t="str">
        <f>+IF(G221=0,"",'Ark1'!AC1607)</f>
        <v/>
      </c>
      <c r="X221" s="298" t="str">
        <f t="shared" ref="X221:X235" si="23">IF(G221=0,"",1000*L221/Q221)</f>
        <v/>
      </c>
      <c r="Y221" s="267" t="str">
        <f t="shared" ref="Y221:Y235" si="24">IF(G221=0,"",G221/F221)</f>
        <v/>
      </c>
      <c r="Z221" s="246"/>
      <c r="AA221" s="249"/>
      <c r="AC221" s="28"/>
      <c r="AD221" s="27"/>
      <c r="AE221" s="272"/>
      <c r="AF221" s="86"/>
      <c r="AJ221" s="86"/>
    </row>
    <row r="222" spans="1:55" ht="15.6">
      <c r="A222" s="246"/>
      <c r="B222" s="333">
        <f>+'Ark1'!C1608</f>
        <v>2024</v>
      </c>
      <c r="C222" s="86">
        <f>+'Ark1'!L1642</f>
        <v>2</v>
      </c>
      <c r="D222" s="86" t="s">
        <v>29</v>
      </c>
      <c r="E222" s="86">
        <f>+'Ark1'!AP1642</f>
        <v>11</v>
      </c>
      <c r="F222" s="86" t="str">
        <f>+IF(G222=0,"",'Ark1'!Q1642)</f>
        <v/>
      </c>
      <c r="G222" s="366">
        <f>+'Ark1'!R1642</f>
        <v>0</v>
      </c>
      <c r="H222" s="28" t="str">
        <f>+IF(G222=0,"",'Ark1'!AE1642)</f>
        <v/>
      </c>
      <c r="I222" s="267"/>
      <c r="J222" s="28" t="str">
        <f>+IF(G222=0,"",'Ark1'!AF1642)</f>
        <v/>
      </c>
      <c r="K222" s="27" t="str">
        <f>+IF(G222=0,"",'Ark1'!T1642)</f>
        <v/>
      </c>
      <c r="L222" s="298" t="str">
        <f>+IF(G222=0,"",'Ark1'!U1642)</f>
        <v/>
      </c>
      <c r="M222" s="267"/>
      <c r="N222" s="33" t="str">
        <f>+IF(G222=0,"",'Ark1'!V1642)</f>
        <v/>
      </c>
      <c r="O222" s="33" t="str">
        <f>+IF(G222=0,"",'Ark1'!W1642)</f>
        <v/>
      </c>
      <c r="P222" s="33" t="str">
        <f>+IF(G222=0,"",'Ark1'!X1642)</f>
        <v/>
      </c>
      <c r="Q222" s="33" t="str">
        <f>+IF(G222=0,"",'Ark1'!AG1642)</f>
        <v/>
      </c>
      <c r="R222" s="33" t="str">
        <f>+IF(G222=0,"",'Ark1'!AH1642)</f>
        <v/>
      </c>
      <c r="S222" s="382" t="str">
        <f>+IF(G222=0,"",'Ark1'!AR1642)</f>
        <v/>
      </c>
      <c r="T222" s="114" t="str">
        <f>+IF(G222=0,"",'Ark1'!AS1642)</f>
        <v/>
      </c>
      <c r="U222" s="33" t="str">
        <f>+IF(G222=0,"",'Ark1'!Y1642)</f>
        <v/>
      </c>
      <c r="V222" s="27" t="str">
        <f>+IF(G222=0,"",'Ark1'!AA1642)</f>
        <v/>
      </c>
      <c r="W222" s="33" t="str">
        <f>+IF(G222=0,"",'Ark1'!AC1642)</f>
        <v/>
      </c>
      <c r="X222" s="298" t="str">
        <f t="shared" si="23"/>
        <v/>
      </c>
      <c r="Y222" s="28" t="str">
        <f t="shared" si="24"/>
        <v/>
      </c>
      <c r="Z222" s="246"/>
      <c r="AA222" s="249"/>
      <c r="AC222" s="28"/>
      <c r="AD222" s="27"/>
      <c r="AE222" s="272"/>
      <c r="AF222" s="86"/>
      <c r="AJ222" s="86"/>
    </row>
    <row r="223" spans="1:55" ht="15.6">
      <c r="A223" s="246"/>
      <c r="B223" s="333">
        <f>+'Ark1'!C1609</f>
        <v>2024</v>
      </c>
      <c r="C223" s="266">
        <f>+'Ark1'!L1677</f>
        <v>3</v>
      </c>
      <c r="D223" s="266" t="s">
        <v>30</v>
      </c>
      <c r="E223" s="266">
        <f>+'Ark1'!AP1677</f>
        <v>11</v>
      </c>
      <c r="F223" s="266" t="str">
        <f>+IF(G223=0,"",'Ark1'!Q1677)</f>
        <v/>
      </c>
      <c r="G223" s="366">
        <f>+'Ark1'!R1677</f>
        <v>0</v>
      </c>
      <c r="H223" s="267" t="str">
        <f>+IF(G223=0,"",'Ark1'!AE1677)</f>
        <v/>
      </c>
      <c r="I223" s="267"/>
      <c r="J223" s="267" t="str">
        <f>+IF(G223=0,"",'Ark1'!AF1677)</f>
        <v/>
      </c>
      <c r="K223" s="268" t="str">
        <f>+IF(G223=0,"",'Ark1'!T1677)</f>
        <v/>
      </c>
      <c r="L223" s="298" t="str">
        <f>+IF(G223=0,"",'Ark1'!U1677)</f>
        <v/>
      </c>
      <c r="M223" s="267"/>
      <c r="N223" s="269" t="str">
        <f>+IF(G223=0,"",'Ark1'!V1677)</f>
        <v/>
      </c>
      <c r="O223" s="269" t="str">
        <f>+IF(G223=0,"",'Ark1'!W1677)</f>
        <v/>
      </c>
      <c r="P223" s="269" t="str">
        <f>+IF(G223=0,"",'Ark1'!X1677)</f>
        <v/>
      </c>
      <c r="Q223" s="269" t="str">
        <f>+IF(G223=0,"",'Ark1'!AG1677)</f>
        <v/>
      </c>
      <c r="R223" s="269" t="str">
        <f>+IF(G223=0,"",'Ark1'!AH1677)</f>
        <v/>
      </c>
      <c r="S223" s="382" t="str">
        <f>+IF(G223=0,"",'Ark1'!AR1677)</f>
        <v/>
      </c>
      <c r="T223" s="114" t="str">
        <f>+IF(G223=0,"",'Ark1'!AS1677)</f>
        <v/>
      </c>
      <c r="U223" s="269" t="str">
        <f>+IF(G223=0,"",'Ark1'!Y1677)</f>
        <v/>
      </c>
      <c r="V223" s="268" t="str">
        <f>+IF(G223=0,"",'Ark1'!AA1677)</f>
        <v/>
      </c>
      <c r="W223" s="269" t="str">
        <f>+IF(G223=0,"",'Ark1'!AC1677)</f>
        <v/>
      </c>
      <c r="X223" s="298" t="str">
        <f t="shared" si="23"/>
        <v/>
      </c>
      <c r="Y223" s="267" t="str">
        <f t="shared" si="24"/>
        <v/>
      </c>
      <c r="Z223" s="246"/>
      <c r="AA223" s="249"/>
      <c r="AC223" s="28"/>
      <c r="AD223" s="27"/>
      <c r="AE223" s="272"/>
      <c r="AF223" s="86"/>
      <c r="AJ223" s="86"/>
    </row>
    <row r="224" spans="1:55" ht="15.6">
      <c r="A224" s="246"/>
      <c r="B224" s="333">
        <f>+'Ark1'!C1610</f>
        <v>2024</v>
      </c>
      <c r="C224" s="266">
        <f>+'Ark1'!L1712</f>
        <v>4</v>
      </c>
      <c r="D224" s="266" t="s">
        <v>31</v>
      </c>
      <c r="E224" s="86">
        <f>+'Ark1'!AP1712</f>
        <v>11</v>
      </c>
      <c r="F224" s="86">
        <f>+IF(G224=0,"",'Ark1'!Q1712)</f>
        <v>1</v>
      </c>
      <c r="G224" s="366">
        <f>+'Ark1'!R1712</f>
        <v>1</v>
      </c>
      <c r="H224" s="28">
        <f>+IF(G224=0,"",'Ark1'!AE1712)</f>
        <v>9.0909090909090917</v>
      </c>
      <c r="I224" s="267"/>
      <c r="J224" s="28">
        <f>+IF(G224=0,"",'Ark1'!AF1712)</f>
        <v>6.0416241120265113</v>
      </c>
      <c r="K224" s="27">
        <f>+IF(G224=0,"",'Ark1'!T1712)</f>
        <v>7</v>
      </c>
      <c r="L224" s="298">
        <f>+IF(G224=0,"",'Ark1'!U1712)</f>
        <v>266.2</v>
      </c>
      <c r="M224" s="267"/>
      <c r="N224" s="33">
        <f>+IF(G224=0,"",'Ark1'!V1712)</f>
        <v>0</v>
      </c>
      <c r="O224" s="33">
        <f>+IF(G224=0,"",'Ark1'!W1712)</f>
        <v>100</v>
      </c>
      <c r="P224" s="33">
        <f>+IF(G224=0,"",'Ark1'!X1712)</f>
        <v>0</v>
      </c>
      <c r="Q224" s="33">
        <f>+IF(G224=0,"",'Ark1'!AG1712)</f>
        <v>815</v>
      </c>
      <c r="R224" s="33">
        <f>+IF(G224=0,"",'Ark1'!AH1712)</f>
        <v>0</v>
      </c>
      <c r="S224" s="382">
        <f>+IF(G224=0,"",'Ark1'!AR1712)</f>
        <v>212</v>
      </c>
      <c r="T224" s="114">
        <f>+IF(G224=0,"",'Ark1'!AS1712)</f>
        <v>27.917341160824034</v>
      </c>
      <c r="U224" s="33">
        <f>+IF(G224=0,"",'Ark1'!Y1712)</f>
        <v>0</v>
      </c>
      <c r="V224" s="27">
        <f>+IF(G224=0,"",'Ark1'!AA1712)</f>
        <v>0</v>
      </c>
      <c r="W224" s="33">
        <f>+IF(G224=0,"",'Ark1'!AC1712)</f>
        <v>0</v>
      </c>
      <c r="X224" s="298">
        <f t="shared" si="23"/>
        <v>326.62576687116564</v>
      </c>
      <c r="Y224" s="28">
        <f t="shared" si="24"/>
        <v>1</v>
      </c>
      <c r="Z224" s="246"/>
      <c r="AA224" s="249"/>
      <c r="AC224" s="28"/>
      <c r="AD224" s="27"/>
      <c r="AE224" s="272"/>
      <c r="AF224" s="86"/>
      <c r="AJ224" s="86"/>
    </row>
    <row r="225" spans="1:55" ht="15.6">
      <c r="A225" s="246"/>
      <c r="B225" s="333">
        <f>+'Ark1'!C1611</f>
        <v>2024</v>
      </c>
      <c r="C225" s="266">
        <f>+'Ark1'!L1747</f>
        <v>5</v>
      </c>
      <c r="D225" s="266" t="s">
        <v>400</v>
      </c>
      <c r="E225" s="274">
        <f>+'Ark1'!AP1747</f>
        <v>11</v>
      </c>
      <c r="F225" s="266">
        <f>+IF(G225=0,"",'Ark1'!Q1747)</f>
        <v>4</v>
      </c>
      <c r="G225" s="366">
        <f>+'Ark1'!R1747</f>
        <v>5</v>
      </c>
      <c r="H225" s="267">
        <f>+'Ark1'!AE1747</f>
        <v>45.454545454545446</v>
      </c>
      <c r="I225" s="267"/>
      <c r="J225" s="267">
        <f>+IF(G225=0,"",'Ark1'!AF1747)</f>
        <v>40.521095753614304</v>
      </c>
      <c r="K225" s="268">
        <f>+IF(G225=0,"",'Ark1'!T1747)</f>
        <v>6.2</v>
      </c>
      <c r="L225" s="298">
        <f>+IF(G225=0,"",'Ark1'!U1747)</f>
        <v>357.08</v>
      </c>
      <c r="M225" s="267"/>
      <c r="N225" s="269">
        <f>+IF(G225=0,"",'Ark1'!V1747)</f>
        <v>0</v>
      </c>
      <c r="O225" s="269">
        <f>+IF(G225=0,"",'Ark1'!W1747)</f>
        <v>40</v>
      </c>
      <c r="P225" s="269">
        <f>+IF(G225=0,"",'Ark1'!X1747)</f>
        <v>60</v>
      </c>
      <c r="Q225" s="269">
        <f>+IF(G225=0,"",'Ark1'!AG1747)</f>
        <v>797.8</v>
      </c>
      <c r="R225" s="269">
        <f>+IF(G225=0,"",'Ark1'!AH1747)</f>
        <v>0</v>
      </c>
      <c r="S225" s="382">
        <f>+IF(G225=0,"",'Ark1'!AR1747)</f>
        <v>221.2</v>
      </c>
      <c r="T225" s="114">
        <f>+IF(G225=0,"",'Ark1'!AS1747)</f>
        <v>32.933374357821556</v>
      </c>
      <c r="U225" s="269">
        <f>+IF(G225=0,"",'Ark1'!Y1747)</f>
        <v>41.648884738970011</v>
      </c>
      <c r="V225" s="268">
        <f>+IF(G225=0,"",'Ark1'!AA1747)</f>
        <v>1.1661903789690584</v>
      </c>
      <c r="W225" s="269">
        <f>+IF(G225=0,"",'Ark1'!AC1747)</f>
        <v>50.903296038272487</v>
      </c>
      <c r="X225" s="298">
        <f t="shared" si="23"/>
        <v>447.58084733015795</v>
      </c>
      <c r="Y225" s="267">
        <f t="shared" si="24"/>
        <v>1.25</v>
      </c>
      <c r="Z225" s="246"/>
      <c r="AA225" s="249"/>
      <c r="AC225" s="28"/>
      <c r="AD225" s="27"/>
      <c r="AE225" s="272"/>
      <c r="AF225" s="86"/>
      <c r="AJ225" s="86"/>
    </row>
    <row r="226" spans="1:55" ht="15.6">
      <c r="A226" s="246"/>
      <c r="B226" s="333">
        <f>+'Ark1'!C1612</f>
        <v>2024</v>
      </c>
      <c r="C226" s="266">
        <f>+'Ark1'!L1782</f>
        <v>6</v>
      </c>
      <c r="D226" s="266" t="s">
        <v>32</v>
      </c>
      <c r="E226" s="275">
        <f>+'Ark1'!AP1782</f>
        <v>11</v>
      </c>
      <c r="F226" s="86">
        <f>+IF(G226=0,"",'Ark1'!Q1782)</f>
        <v>3</v>
      </c>
      <c r="G226" s="366">
        <f>+'Ark1'!R1782</f>
        <v>4</v>
      </c>
      <c r="H226" s="28">
        <f>+IF(G226=0,"",'Ark1'!AE1782)</f>
        <v>36.363636363636367</v>
      </c>
      <c r="I226" s="267"/>
      <c r="J226" s="28">
        <f>+IF(G226=0,"",'Ark1'!AF1782)</f>
        <v>40.40307755157621</v>
      </c>
      <c r="K226" s="27">
        <f>+IF(G226=0,"",'Ark1'!T1782)</f>
        <v>6.5</v>
      </c>
      <c r="L226" s="298">
        <f>+IF(G226=0,"",'Ark1'!U1782)</f>
        <v>445.05</v>
      </c>
      <c r="M226" s="267"/>
      <c r="N226" s="33">
        <f>+IF(G226=0,"",'Ark1'!V1782)</f>
        <v>100</v>
      </c>
      <c r="O226" s="33">
        <f>+IF(G226=0,"",'Ark1'!W1782)</f>
        <v>75</v>
      </c>
      <c r="P226" s="33">
        <f>+IF(G226=0,"",'Ark1'!X1782)</f>
        <v>100</v>
      </c>
      <c r="Q226" s="33">
        <f>+IF(G226=0,"",'Ark1'!AG1782)</f>
        <v>998.25</v>
      </c>
      <c r="R226" s="33">
        <f>+IF(G226=0,"",'Ark1'!AH1782)</f>
        <v>0</v>
      </c>
      <c r="S226" s="382">
        <f>+IF(G226=0,"",'Ark1'!AR1782)</f>
        <v>231.5</v>
      </c>
      <c r="T226" s="114">
        <f>+IF(G226=0,"",'Ark1'!AS1782)</f>
        <v>35.872349345031246</v>
      </c>
      <c r="U226" s="33">
        <f>+IF(G226=0,"",'Ark1'!Y1782)</f>
        <v>26.790809991487716</v>
      </c>
      <c r="V226" s="27">
        <f>+IF(G226=0,"",'Ark1'!AA1782)</f>
        <v>0.8660254037844386</v>
      </c>
      <c r="W226" s="33">
        <f>+IF(G226=0,"",'Ark1'!AC1782)</f>
        <v>-64.327676321792055</v>
      </c>
      <c r="X226" s="298">
        <f t="shared" si="23"/>
        <v>445.83020285499623</v>
      </c>
      <c r="Y226" s="28">
        <f t="shared" si="24"/>
        <v>1.3333333333333333</v>
      </c>
      <c r="Z226" s="246"/>
      <c r="AA226" s="249"/>
      <c r="AC226" s="28"/>
      <c r="AD226" s="27"/>
      <c r="AE226" s="272"/>
      <c r="AF226" s="86"/>
      <c r="AJ226" s="86"/>
    </row>
    <row r="227" spans="1:55" ht="15.6">
      <c r="A227" s="246"/>
      <c r="B227" s="333">
        <f>+'Ark1'!C1613</f>
        <v>2024</v>
      </c>
      <c r="C227" s="266">
        <f>+'Ark1'!L1817</f>
        <v>7</v>
      </c>
      <c r="D227" s="266" t="s">
        <v>33</v>
      </c>
      <c r="E227" s="274">
        <f>+'Ark1'!AP1817</f>
        <v>11</v>
      </c>
      <c r="F227" s="266">
        <f>+IF(G227=0,"",'Ark1'!Q1817)</f>
        <v>1</v>
      </c>
      <c r="G227" s="366">
        <f>+'Ark1'!R1817</f>
        <v>1</v>
      </c>
      <c r="H227" s="267">
        <f>+IF(G227=0,"",'Ark1'!AE1817)</f>
        <v>9.0909090909090917</v>
      </c>
      <c r="I227" s="267"/>
      <c r="J227" s="267">
        <f>+IF(G227=0,"",'Ark1'!AF1817)</f>
        <v>13.03420258278296</v>
      </c>
      <c r="K227" s="268">
        <f>+IF(G227=0,"",'Ark1'!T1817)</f>
        <v>9</v>
      </c>
      <c r="L227" s="298">
        <f>+IF(G227=0,"",'Ark1'!U1817)</f>
        <v>574.30000000000007</v>
      </c>
      <c r="M227" s="267"/>
      <c r="N227" s="269">
        <f>+IF(G227=0,"",'Ark1'!V1817)</f>
        <v>100</v>
      </c>
      <c r="O227" s="269">
        <f>+IF(G227=0,"",'Ark1'!W1817)</f>
        <v>100</v>
      </c>
      <c r="P227" s="269">
        <f>+IF(G227=0,"",'Ark1'!X1817)</f>
        <v>100</v>
      </c>
      <c r="Q227" s="269">
        <f>+IF(G227=0,"",'Ark1'!AG1817)</f>
        <v>1002</v>
      </c>
      <c r="R227" s="269">
        <f>+IF(G227=0,"",'Ark1'!AH1817)</f>
        <v>0</v>
      </c>
      <c r="S227" s="382">
        <f>+IF(G227=0,"",'Ark1'!AR1817)</f>
        <v>250</v>
      </c>
      <c r="T227" s="114">
        <f>+IF(G227=0,"",'Ark1'!AS1817)</f>
        <v>36.73599999999999</v>
      </c>
      <c r="U227" s="269">
        <f>+IF(G227=0,"",'Ark1'!Y1817)</f>
        <v>0</v>
      </c>
      <c r="V227" s="268">
        <f>+IF(G227=0,"",'Ark1'!AA1817)</f>
        <v>0</v>
      </c>
      <c r="W227" s="269">
        <f>+IF(G227=0,"",'Ark1'!AC1817)</f>
        <v>0</v>
      </c>
      <c r="X227" s="298">
        <f t="shared" si="23"/>
        <v>573.15369261477053</v>
      </c>
      <c r="Y227" s="267">
        <f t="shared" si="24"/>
        <v>1</v>
      </c>
      <c r="Z227" s="246"/>
      <c r="AA227" s="249"/>
      <c r="AC227" s="28"/>
      <c r="AD227" s="27"/>
      <c r="AE227" s="272"/>
      <c r="AF227" s="86"/>
      <c r="AJ227" s="86"/>
    </row>
    <row r="228" spans="1:55" ht="15.6">
      <c r="A228" s="246"/>
      <c r="B228" s="333">
        <f>+'Ark1'!C1614</f>
        <v>2024</v>
      </c>
      <c r="C228" s="86">
        <f>+'Ark1'!L1852</f>
        <v>8</v>
      </c>
      <c r="D228" s="86" t="s">
        <v>34</v>
      </c>
      <c r="E228" s="275">
        <f>+'Ark1'!AP1852</f>
        <v>11</v>
      </c>
      <c r="F228" s="86" t="str">
        <f>+IF(G228=0,"",'Ark1'!Q1852)</f>
        <v/>
      </c>
      <c r="G228" s="366">
        <f>+'Ark1'!R1852</f>
        <v>0</v>
      </c>
      <c r="H228" s="28" t="str">
        <f>+IF(G228=0,"",'Ark1'!AE1852)</f>
        <v/>
      </c>
      <c r="I228" s="267"/>
      <c r="J228" s="28" t="str">
        <f>+IF(G228=0,"",'Ark1'!AF1852)</f>
        <v/>
      </c>
      <c r="K228" s="27" t="str">
        <f>+IF(G228=0,"",'Ark1'!T1852)</f>
        <v/>
      </c>
      <c r="L228" s="298" t="str">
        <f>+IF(G228=0,"",'Ark1'!U1852)</f>
        <v/>
      </c>
      <c r="M228" s="267"/>
      <c r="N228" s="33" t="str">
        <f>+IF(G228=0,"",'Ark1'!V1852)</f>
        <v/>
      </c>
      <c r="O228" s="33" t="str">
        <f>+IF(G228=0,"",'Ark1'!W1852)</f>
        <v/>
      </c>
      <c r="P228" s="33" t="str">
        <f>+IF(G228=0,"",'Ark1'!X1852)</f>
        <v/>
      </c>
      <c r="Q228" s="33" t="str">
        <f>+IF(G228=0,"",'Ark1'!AG1852)</f>
        <v/>
      </c>
      <c r="R228" s="33" t="str">
        <f>+IF(G228=0,"",'Ark1'!AH1852)</f>
        <v/>
      </c>
      <c r="S228" s="382" t="str">
        <f>+IF(G228=0,"",'Ark1'!AR1679)</f>
        <v/>
      </c>
      <c r="T228" s="114" t="str">
        <f>+IF(G228=0,"",'Ark1'!AS1679)</f>
        <v/>
      </c>
      <c r="U228" s="33" t="str">
        <f>+IF(G228=0,"",'Ark1'!Y1852)</f>
        <v/>
      </c>
      <c r="V228" s="27" t="str">
        <f>+IF(G228=0,"",'Ark1'!AA1852)</f>
        <v/>
      </c>
      <c r="W228" s="33" t="str">
        <f>+IF(G228=0,"",'Ark1'!AC1852)</f>
        <v/>
      </c>
      <c r="X228" s="298" t="str">
        <f t="shared" si="23"/>
        <v/>
      </c>
      <c r="Y228" s="28" t="str">
        <f t="shared" si="24"/>
        <v/>
      </c>
      <c r="Z228" s="246"/>
      <c r="AA228" s="249"/>
      <c r="AC228" s="28"/>
      <c r="AD228" s="27"/>
      <c r="AE228" s="272"/>
      <c r="AF228" s="86"/>
      <c r="AJ228" s="86"/>
    </row>
    <row r="229" spans="1:55" ht="15.6">
      <c r="A229" s="246"/>
      <c r="B229" s="333">
        <f>+'Ark1'!C1615</f>
        <v>2024</v>
      </c>
      <c r="C229" s="266">
        <f>+'Ark1'!L1887</f>
        <v>9</v>
      </c>
      <c r="D229" s="266" t="s">
        <v>35</v>
      </c>
      <c r="E229" s="274">
        <f>+'Ark1'!AP1887</f>
        <v>11</v>
      </c>
      <c r="F229" s="266" t="str">
        <f>+IF(G229=0,"",'Ark1'!Q1887)</f>
        <v/>
      </c>
      <c r="G229" s="366">
        <f>+'Ark1'!R1887</f>
        <v>0</v>
      </c>
      <c r="H229" s="267" t="str">
        <f>+IF(G229=0,"",'Ark1'!AE1887)</f>
        <v/>
      </c>
      <c r="I229" s="267"/>
      <c r="J229" s="267" t="str">
        <f>+IF(G229=0,"",'Ark1'!AF1887)</f>
        <v/>
      </c>
      <c r="K229" s="268" t="str">
        <f>+IF(G229=0,"",'Ark1'!T1887)</f>
        <v/>
      </c>
      <c r="L229" s="298" t="str">
        <f>+IF(G229=0,"",'Ark1'!U1887)</f>
        <v/>
      </c>
      <c r="M229" s="267"/>
      <c r="N229" s="269" t="str">
        <f>+IF(G229=0,"",'Ark1'!V1887)</f>
        <v/>
      </c>
      <c r="O229" s="269" t="str">
        <f>+IF(G229=0,"",'Ark1'!W1887)</f>
        <v/>
      </c>
      <c r="P229" s="269" t="str">
        <f>+IF(G229=0,"",'Ark1'!X1887)</f>
        <v/>
      </c>
      <c r="Q229" s="269" t="str">
        <f>+IF(G229=0,"",'Ark1'!AG1887)</f>
        <v/>
      </c>
      <c r="R229" s="269" t="str">
        <f>+IF(G229=0,"",'Ark1'!AH1887)</f>
        <v/>
      </c>
      <c r="S229" s="382" t="str">
        <f>+IF(G229=0,"",'Ark1'!AR1680)</f>
        <v/>
      </c>
      <c r="T229" s="114" t="str">
        <f>+IF(G229=0,"",'Ark1'!AS1680)</f>
        <v/>
      </c>
      <c r="U229" s="269" t="str">
        <f>+IF(G229=0,"",'Ark1'!Y1887)</f>
        <v/>
      </c>
      <c r="V229" s="268" t="str">
        <f>+IF(G229=0,"",'Ark1'!AA1887)</f>
        <v/>
      </c>
      <c r="W229" s="269" t="str">
        <f>+IF(G229=0,"",'Ark1'!AC1887)</f>
        <v/>
      </c>
      <c r="X229" s="298" t="str">
        <f t="shared" si="23"/>
        <v/>
      </c>
      <c r="Y229" s="267" t="str">
        <f t="shared" si="24"/>
        <v/>
      </c>
      <c r="Z229" s="246"/>
      <c r="AA229" s="249"/>
      <c r="AC229" s="28"/>
      <c r="AD229" s="27"/>
      <c r="AE229" s="272"/>
      <c r="AF229" s="86"/>
      <c r="AJ229" s="86"/>
    </row>
    <row r="230" spans="1:55" ht="15.6">
      <c r="A230" s="246"/>
      <c r="B230" s="333">
        <f>+'Ark1'!C1616</f>
        <v>2024</v>
      </c>
      <c r="C230" s="266">
        <f>+'Ark1'!L1922</f>
        <v>10</v>
      </c>
      <c r="D230" s="266" t="s">
        <v>36</v>
      </c>
      <c r="E230" s="275">
        <f>+'Ark1'!AP1922</f>
        <v>11</v>
      </c>
      <c r="F230" s="86" t="str">
        <f>+IF(G230=0,"",'Ark1'!Q1922)</f>
        <v/>
      </c>
      <c r="G230" s="366">
        <f>+'Ark1'!R1922</f>
        <v>0</v>
      </c>
      <c r="H230" s="28" t="str">
        <f>+IF(G230=0,"",'Ark1'!AE1922)</f>
        <v/>
      </c>
      <c r="I230" s="267"/>
      <c r="J230" s="28" t="str">
        <f>+IF(G230=0,"",'Ark1'!AF1922)</f>
        <v/>
      </c>
      <c r="K230" s="27" t="str">
        <f>+IF(G230=0,"",'Ark1'!T1922)</f>
        <v/>
      </c>
      <c r="L230" s="298" t="str">
        <f>+IF(G230=0,"",'Ark1'!U1922)</f>
        <v/>
      </c>
      <c r="M230" s="267"/>
      <c r="N230" s="33" t="str">
        <f>+IF(G230=0,"",'Ark1'!V1922)</f>
        <v/>
      </c>
      <c r="O230" s="33" t="str">
        <f>+IF(G230=0,"",'Ark1'!W1922)</f>
        <v/>
      </c>
      <c r="P230" s="33" t="str">
        <f>+IF(G230=0,"",'Ark1'!X1922)</f>
        <v/>
      </c>
      <c r="Q230" s="33" t="str">
        <f>+IF(G230=0,"",'Ark1'!AG1922)</f>
        <v/>
      </c>
      <c r="R230" s="33" t="str">
        <f>+IF(G230=0,"",'Ark1'!AH1922)</f>
        <v/>
      </c>
      <c r="S230" s="382" t="str">
        <f>+IF(G230=0,"",'Ark1'!AR1681)</f>
        <v/>
      </c>
      <c r="T230" s="114" t="str">
        <f>+IF(G230=0,"",'Ark1'!AS1681)</f>
        <v/>
      </c>
      <c r="U230" s="33" t="str">
        <f>+IF(G230=0,"",'Ark1'!Y1922)</f>
        <v/>
      </c>
      <c r="V230" s="27" t="str">
        <f>+IF(G230=0,"",'Ark1'!AA1922)</f>
        <v/>
      </c>
      <c r="W230" s="33" t="str">
        <f>+IF(G230=0,"",'Ark1'!AC1922)</f>
        <v/>
      </c>
      <c r="X230" s="298" t="str">
        <f t="shared" si="23"/>
        <v/>
      </c>
      <c r="Y230" s="28" t="str">
        <f t="shared" si="24"/>
        <v/>
      </c>
      <c r="Z230" s="246"/>
      <c r="AA230" s="249"/>
      <c r="AC230" s="28"/>
      <c r="AD230" s="27"/>
      <c r="AE230" s="272"/>
      <c r="AF230" s="86"/>
      <c r="AJ230" s="86"/>
    </row>
    <row r="231" spans="1:55" ht="15.6">
      <c r="A231" s="246"/>
      <c r="B231" s="333">
        <f>+'Ark1'!C1617</f>
        <v>2024</v>
      </c>
      <c r="C231" s="266">
        <f>+'Ark1'!L1957</f>
        <v>11</v>
      </c>
      <c r="D231" s="266" t="s">
        <v>37</v>
      </c>
      <c r="E231" s="274">
        <f>+'Ark1'!AP1957</f>
        <v>11</v>
      </c>
      <c r="F231" s="266" t="str">
        <f>+IF(G231=0,"",'Ark1'!Q1957)</f>
        <v/>
      </c>
      <c r="G231" s="366">
        <f>+'Ark1'!R1957</f>
        <v>0</v>
      </c>
      <c r="H231" s="267" t="str">
        <f>+IF(G231=0,"",'Ark1'!AE1957)</f>
        <v/>
      </c>
      <c r="I231" s="267"/>
      <c r="J231" s="267" t="str">
        <f>+IF(G231=0,"",'Ark1'!AF1957)</f>
        <v/>
      </c>
      <c r="K231" s="268" t="str">
        <f>+IF(G231=0,"",'Ark1'!T1957)</f>
        <v/>
      </c>
      <c r="L231" s="298" t="str">
        <f>+IF(G231=0,"",'Ark1'!U1957)</f>
        <v/>
      </c>
      <c r="M231" s="267"/>
      <c r="N231" s="269" t="str">
        <f>+IF(G231=0,"",'Ark1'!V1957)</f>
        <v/>
      </c>
      <c r="O231" s="269" t="str">
        <f>+IF(G231=0,"",'Ark1'!W1957)</f>
        <v/>
      </c>
      <c r="P231" s="269" t="str">
        <f>+IF(G231=0,"",'Ark1'!X1957)</f>
        <v/>
      </c>
      <c r="Q231" s="269" t="str">
        <f>+IF(G231=0,"",'Ark1'!AG1957)</f>
        <v/>
      </c>
      <c r="R231" s="269" t="str">
        <f>+IF(G231=0,"",'Ark1'!AH1957)</f>
        <v/>
      </c>
      <c r="S231" s="382" t="str">
        <f>+IF(G231=0,"",'Ark1'!AR1682)</f>
        <v/>
      </c>
      <c r="T231" s="114" t="str">
        <f>+IF(G231=0,"",'Ark1'!AS1682)</f>
        <v/>
      </c>
      <c r="U231" s="269" t="str">
        <f>+IF(G231=0,"",'Ark1'!Y1957)</f>
        <v/>
      </c>
      <c r="V231" s="268" t="str">
        <f>+IF(G231=0,"",'Ark1'!AA1957)</f>
        <v/>
      </c>
      <c r="W231" s="269" t="str">
        <f>+IF(G231=0,"",'Ark1'!AC1957)</f>
        <v/>
      </c>
      <c r="X231" s="298" t="str">
        <f t="shared" si="23"/>
        <v/>
      </c>
      <c r="Y231" s="267" t="str">
        <f t="shared" si="24"/>
        <v/>
      </c>
      <c r="Z231" s="246"/>
      <c r="AA231" s="249"/>
      <c r="AC231" s="28"/>
      <c r="AD231" s="27"/>
      <c r="AE231" s="272"/>
      <c r="AF231" s="86"/>
      <c r="AJ231" s="86"/>
    </row>
    <row r="232" spans="1:55" ht="15.6">
      <c r="A232" s="246"/>
      <c r="B232" s="333">
        <f>+'Ark1'!C1618</f>
        <v>2024</v>
      </c>
      <c r="C232" s="266">
        <f>+'Ark1'!L1992</f>
        <v>12</v>
      </c>
      <c r="D232" s="266" t="s">
        <v>38</v>
      </c>
      <c r="E232" s="275">
        <f>+'Ark1'!AP1992</f>
        <v>11</v>
      </c>
      <c r="F232" s="86" t="str">
        <f>+IF(G232=0,"",'Ark1'!Q1992)</f>
        <v/>
      </c>
      <c r="G232" s="366">
        <f>+'Ark1'!R1992</f>
        <v>0</v>
      </c>
      <c r="H232" s="28" t="str">
        <f>+IF(G232=0,"",'Ark1'!AE1992)</f>
        <v/>
      </c>
      <c r="I232" s="267"/>
      <c r="J232" s="28" t="str">
        <f>+IF(G232=0,"",'Ark1'!AF1992)</f>
        <v/>
      </c>
      <c r="K232" s="27" t="str">
        <f>+IF(G232=0,"",'Ark1'!T1992)</f>
        <v/>
      </c>
      <c r="L232" s="298" t="str">
        <f>+IF(G232=0,"",'Ark1'!U1992)</f>
        <v/>
      </c>
      <c r="M232" s="267"/>
      <c r="N232" s="33" t="str">
        <f>+IF(G232=0,"",'Ark1'!V1992)</f>
        <v/>
      </c>
      <c r="O232" s="33" t="str">
        <f>+IF(G232=0,"",'Ark1'!W1992)</f>
        <v/>
      </c>
      <c r="P232" s="33" t="str">
        <f>+IF(G232=0,"",'Ark1'!X1992)</f>
        <v/>
      </c>
      <c r="Q232" s="33" t="str">
        <f>+IF(G232=0,"",'Ark1'!AG1992)</f>
        <v/>
      </c>
      <c r="R232" s="33" t="str">
        <f>+IF(G232=0,"",'Ark1'!AH1992)</f>
        <v/>
      </c>
      <c r="S232" s="382" t="str">
        <f>+IF(G232=0,"",'Ark1'!AR1683)</f>
        <v/>
      </c>
      <c r="T232" s="114" t="str">
        <f>+IF(G232=0,"",'Ark1'!AS1683)</f>
        <v/>
      </c>
      <c r="U232" s="33" t="str">
        <f>+IF(G232=0,"",'Ark1'!Y1992)</f>
        <v/>
      </c>
      <c r="V232" s="27" t="str">
        <f>+IF(G232=0,"",'Ark1'!AA1992)</f>
        <v/>
      </c>
      <c r="W232" s="33" t="str">
        <f>+IF(G232=0,"",'Ark1'!AC1992)</f>
        <v/>
      </c>
      <c r="X232" s="298" t="str">
        <f t="shared" si="23"/>
        <v/>
      </c>
      <c r="Y232" s="28" t="str">
        <f t="shared" si="24"/>
        <v/>
      </c>
      <c r="Z232" s="246"/>
      <c r="AA232" s="249"/>
      <c r="AC232" s="28"/>
      <c r="AD232" s="27"/>
      <c r="AE232" s="272"/>
      <c r="AF232" s="86"/>
      <c r="AJ232" s="86"/>
    </row>
    <row r="233" spans="1:55" ht="15.6">
      <c r="A233" s="246"/>
      <c r="B233" s="333">
        <f>+'Ark1'!C1619</f>
        <v>2024</v>
      </c>
      <c r="C233" s="266">
        <f>+'Ark1'!L2027</f>
        <v>13</v>
      </c>
      <c r="D233" s="266" t="s">
        <v>39</v>
      </c>
      <c r="E233" s="274">
        <f>+'Ark1'!AP2027</f>
        <v>11</v>
      </c>
      <c r="F233" s="266" t="str">
        <f>+IF(G233=0,"",'Ark1'!Q2027)</f>
        <v/>
      </c>
      <c r="G233" s="366">
        <f>+'Ark1'!R2027</f>
        <v>0</v>
      </c>
      <c r="H233" s="267" t="str">
        <f>+IF(G233=0,"",'Ark1'!AE2027)</f>
        <v/>
      </c>
      <c r="I233" s="267"/>
      <c r="J233" s="267" t="str">
        <f>+IF(G233=0,"",'Ark1'!AF2027)</f>
        <v/>
      </c>
      <c r="K233" s="268" t="str">
        <f>+IF(G233=0,"",'Ark1'!T2027)</f>
        <v/>
      </c>
      <c r="L233" s="298" t="str">
        <f>+IF(G233=0,"",'Ark1'!U2027)</f>
        <v/>
      </c>
      <c r="M233" s="267"/>
      <c r="N233" s="269" t="str">
        <f>+IF(G233=0,"",'Ark1'!V2027)</f>
        <v/>
      </c>
      <c r="O233" s="269" t="str">
        <f>+IF(G233=0,"",'Ark1'!W2027)</f>
        <v/>
      </c>
      <c r="P233" s="269" t="str">
        <f>+IF(G233=0,"",'Ark1'!X2027)</f>
        <v/>
      </c>
      <c r="Q233" s="269" t="str">
        <f>+IF(G233=0,"",'Ark1'!AG2027)</f>
        <v/>
      </c>
      <c r="R233" s="269" t="str">
        <f>+IF(G233=0,"",'Ark1'!AH2027)</f>
        <v/>
      </c>
      <c r="S233" s="382" t="str">
        <f>+IF(G233=0,"",'Ark1'!AR1684)</f>
        <v/>
      </c>
      <c r="T233" s="114" t="str">
        <f>+IF(G233=0,"",'Ark1'!AS1684)</f>
        <v/>
      </c>
      <c r="U233" s="269" t="str">
        <f>+IF(G233=0,"",'Ark1'!Y2027)</f>
        <v/>
      </c>
      <c r="V233" s="268" t="str">
        <f>+IF(G233=0,"",'Ark1'!AA2027)</f>
        <v/>
      </c>
      <c r="W233" s="269" t="str">
        <f>+IF(G233=0,"",'Ark1'!AC2027)</f>
        <v/>
      </c>
      <c r="X233" s="298" t="str">
        <f t="shared" si="23"/>
        <v/>
      </c>
      <c r="Y233" s="267" t="str">
        <f t="shared" si="24"/>
        <v/>
      </c>
      <c r="Z233" s="246"/>
      <c r="AA233" s="249"/>
      <c r="AC233" s="28"/>
      <c r="AD233" s="27"/>
      <c r="AE233" s="272"/>
      <c r="AF233" s="86"/>
      <c r="AJ233" s="86"/>
    </row>
    <row r="234" spans="1:55" ht="15.6">
      <c r="A234" s="246"/>
      <c r="B234" s="333">
        <f>+'Ark1'!C1620</f>
        <v>2024</v>
      </c>
      <c r="C234" s="266">
        <f>+'Ark1'!L2062</f>
        <v>14</v>
      </c>
      <c r="D234" s="266" t="s">
        <v>401</v>
      </c>
      <c r="E234" s="275">
        <f>+'Ark1'!AP2062</f>
        <v>11</v>
      </c>
      <c r="F234" s="86" t="str">
        <f>+IF(G234=0,"",'Ark1'!Q2062)</f>
        <v/>
      </c>
      <c r="G234" s="366">
        <f>+'Ark1'!R2062</f>
        <v>0</v>
      </c>
      <c r="H234" s="28" t="str">
        <f>+IF(G234=0,"",'Ark1'!AE2062)</f>
        <v/>
      </c>
      <c r="I234" s="267"/>
      <c r="J234" s="28" t="str">
        <f>+IF(G234=0,"",'Ark1'!AF2062)</f>
        <v/>
      </c>
      <c r="K234" s="27" t="str">
        <f>+IF(G234=0,"",'Ark1'!T2062)</f>
        <v/>
      </c>
      <c r="L234" s="298" t="str">
        <f>+IF(G234=0,"",'Ark1'!U2062)</f>
        <v/>
      </c>
      <c r="M234" s="267"/>
      <c r="N234" s="33" t="str">
        <f>+IF(G234=0,"",'Ark1'!V2062)</f>
        <v/>
      </c>
      <c r="O234" s="33" t="str">
        <f>+IF(G234=0,"",'Ark1'!W2062)</f>
        <v/>
      </c>
      <c r="P234" s="33" t="str">
        <f>+IF(G234=0,"",'Ark1'!X2062)</f>
        <v/>
      </c>
      <c r="Q234" s="33" t="str">
        <f>+IF(G234=0,"",'Ark1'!AG2062)</f>
        <v/>
      </c>
      <c r="R234" s="33" t="str">
        <f>+IF(G234=0,"",'Ark1'!AH2062)</f>
        <v/>
      </c>
      <c r="S234" s="382" t="str">
        <f>+IF(G234=0,"",'Ark1'!AR1685)</f>
        <v/>
      </c>
      <c r="T234" s="114" t="str">
        <f>+IF(G234=0,"",'Ark1'!AS1685)</f>
        <v/>
      </c>
      <c r="U234" s="33" t="str">
        <f>+IF(G234=0,"",'Ark1'!Y2062)</f>
        <v/>
      </c>
      <c r="V234" s="27" t="str">
        <f>+IF(G234=0,"",'Ark1'!AA2062)</f>
        <v/>
      </c>
      <c r="W234" s="33" t="str">
        <f>+IF(G234=0,"",'Ark1'!AC2062)</f>
        <v/>
      </c>
      <c r="X234" s="298" t="str">
        <f t="shared" si="23"/>
        <v/>
      </c>
      <c r="Y234" s="28" t="str">
        <f t="shared" si="24"/>
        <v/>
      </c>
      <c r="Z234" s="246"/>
      <c r="AA234" s="249"/>
      <c r="AC234" s="28"/>
      <c r="AD234" s="27"/>
      <c r="AE234" s="272"/>
      <c r="AF234" s="86"/>
      <c r="AJ234" s="86"/>
    </row>
    <row r="235" spans="1:55" ht="15.6">
      <c r="A235" s="246"/>
      <c r="B235" s="333">
        <f>+'Ark1'!C1621</f>
        <v>2024</v>
      </c>
      <c r="C235" s="266">
        <f>+'Ark1'!L2097</f>
        <v>15</v>
      </c>
      <c r="D235" s="266" t="s">
        <v>40</v>
      </c>
      <c r="E235" s="266">
        <f>+'Ark1'!AP2097</f>
        <v>11</v>
      </c>
      <c r="F235" s="266" t="str">
        <f>+IF(G235=0,"",'Ark1'!Q2097)</f>
        <v/>
      </c>
      <c r="G235" s="366">
        <f>+'Ark1'!R2097</f>
        <v>0</v>
      </c>
      <c r="H235" s="267" t="str">
        <f>+IF(G235=0,"",'Ark1'!AE2097)</f>
        <v/>
      </c>
      <c r="I235" s="267"/>
      <c r="J235" s="267" t="str">
        <f>+IF(G235=0,"",'Ark1'!AF2097)</f>
        <v/>
      </c>
      <c r="K235" s="268" t="str">
        <f>+IF(G235=0,"",'Ark1'!T2097)</f>
        <v/>
      </c>
      <c r="L235" s="385" t="str">
        <f>+IF(G235=0,"",'Ark1'!U2097)</f>
        <v/>
      </c>
      <c r="M235" s="267"/>
      <c r="N235" s="269" t="str">
        <f>+IF(G235=0,"",'Ark1'!V2097)</f>
        <v/>
      </c>
      <c r="O235" s="269" t="str">
        <f>+IF(G235=0,"",'Ark1'!W2097)</f>
        <v/>
      </c>
      <c r="P235" s="269" t="str">
        <f>+IF(G235=0,"",'Ark1'!X2097)</f>
        <v/>
      </c>
      <c r="Q235" s="269" t="str">
        <f>+IF(G235=0,"",'Ark1'!AG2097)</f>
        <v/>
      </c>
      <c r="R235" s="269" t="str">
        <f>+IF(G235=0,"",'Ark1'!AH2097)</f>
        <v/>
      </c>
      <c r="S235" s="382" t="str">
        <f>+IF(G235=0,"",'Ark1'!AR1686)</f>
        <v/>
      </c>
      <c r="T235" s="114" t="str">
        <f>+IF(G235=0,"",'Ark1'!AS1686)</f>
        <v/>
      </c>
      <c r="U235" s="269" t="str">
        <f>+IF(G235=0,"",'Ark1'!Y2097)</f>
        <v/>
      </c>
      <c r="V235" s="268" t="str">
        <f>+IF(G235=0,"",'Ark1'!AA2097)</f>
        <v/>
      </c>
      <c r="W235" s="269" t="str">
        <f>+IF(G235=0,"",'Ark1'!AC2097)</f>
        <v/>
      </c>
      <c r="X235" s="298" t="str">
        <f t="shared" si="23"/>
        <v/>
      </c>
      <c r="Y235" s="267" t="str">
        <f t="shared" si="24"/>
        <v/>
      </c>
      <c r="Z235" s="246"/>
      <c r="AA235" s="249"/>
      <c r="AC235" s="28"/>
      <c r="AD235" s="27"/>
      <c r="AE235" s="272"/>
      <c r="AF235" s="86"/>
      <c r="AJ235" s="86"/>
    </row>
    <row r="236" spans="1:55" ht="19.8">
      <c r="A236" s="246"/>
      <c r="B236" s="246"/>
      <c r="C236" s="246"/>
      <c r="D236" s="246"/>
      <c r="E236" s="246"/>
      <c r="F236" s="246"/>
      <c r="G236" s="246"/>
      <c r="H236" s="246"/>
      <c r="I236" s="246"/>
      <c r="J236" s="246"/>
      <c r="K236" s="246"/>
      <c r="L236" s="246"/>
      <c r="M236" s="246"/>
      <c r="N236" s="248"/>
      <c r="O236" s="246"/>
      <c r="P236" s="246"/>
      <c r="Q236" s="246"/>
      <c r="R236" s="246"/>
      <c r="S236" s="246"/>
      <c r="T236" s="246"/>
      <c r="U236" s="246"/>
      <c r="V236" s="246"/>
      <c r="W236" s="246"/>
      <c r="X236" s="246"/>
      <c r="Y236" s="246"/>
      <c r="Z236" s="246"/>
      <c r="AA236" s="249"/>
      <c r="AC236" s="28"/>
      <c r="AD236" s="27"/>
      <c r="AE236" s="250"/>
      <c r="AF236" s="86"/>
      <c r="AJ236" s="86"/>
      <c r="BB236" s="262"/>
    </row>
    <row r="237" spans="1:55" ht="19.8">
      <c r="A237" s="246"/>
      <c r="B237" s="246"/>
      <c r="C237" s="264"/>
      <c r="D237" s="246"/>
      <c r="E237" s="246"/>
      <c r="F237" s="246"/>
      <c r="G237" s="246"/>
      <c r="H237" s="247"/>
      <c r="I237" s="246"/>
      <c r="J237" s="247"/>
      <c r="K237" s="246"/>
      <c r="L237" s="246"/>
      <c r="M237" s="246"/>
      <c r="N237" s="248"/>
      <c r="O237" s="248"/>
      <c r="P237" s="248"/>
      <c r="Q237" s="246"/>
      <c r="R237" s="248"/>
      <c r="S237" s="248"/>
      <c r="T237" s="248"/>
      <c r="U237" s="248"/>
      <c r="V237" s="246"/>
      <c r="W237" s="248"/>
      <c r="X237" s="246"/>
      <c r="Y237" s="247"/>
      <c r="Z237" s="246"/>
      <c r="AA237" s="249"/>
      <c r="AC237" s="28"/>
      <c r="AD237" s="27"/>
      <c r="AE237" s="250"/>
      <c r="AF237" s="86"/>
      <c r="AJ237" s="86"/>
      <c r="BB237" s="262"/>
    </row>
    <row r="238" spans="1:55" ht="22.8">
      <c r="A238" s="349" t="s">
        <v>753</v>
      </c>
      <c r="B238" s="246"/>
      <c r="C238" s="264"/>
      <c r="D238" s="349"/>
      <c r="E238" s="246"/>
      <c r="F238" s="246"/>
      <c r="G238" s="264" t="s">
        <v>648</v>
      </c>
      <c r="H238" s="279">
        <f>SUM(G244:G258)</f>
        <v>29</v>
      </c>
      <c r="I238" s="247"/>
      <c r="J238" s="246"/>
      <c r="K238" s="247"/>
      <c r="L238" s="246"/>
      <c r="M238" s="348">
        <f>+Raser!M22</f>
        <v>285.8448275862068</v>
      </c>
      <c r="N238" s="248" t="s">
        <v>578</v>
      </c>
      <c r="O238" s="246"/>
      <c r="P238" s="248"/>
      <c r="Q238" s="248"/>
      <c r="R238" s="246"/>
      <c r="S238" s="246"/>
      <c r="T238" s="246"/>
      <c r="U238" s="248"/>
      <c r="V238" s="248"/>
      <c r="W238" s="246"/>
      <c r="X238" s="248"/>
      <c r="Y238" s="248" t="s">
        <v>632</v>
      </c>
      <c r="Z238" s="247"/>
      <c r="AA238" s="249"/>
      <c r="AB238" s="249"/>
      <c r="AC238" s="28"/>
      <c r="AE238" s="27"/>
      <c r="AF238" s="250"/>
      <c r="AJ238" s="86"/>
      <c r="BC238" s="262"/>
    </row>
    <row r="239" spans="1:55" ht="14.25" customHeight="1">
      <c r="A239" s="246"/>
      <c r="B239" s="246"/>
      <c r="C239" s="264"/>
      <c r="D239" s="347"/>
      <c r="E239" s="246"/>
      <c r="F239" s="264"/>
      <c r="G239" s="264"/>
      <c r="H239" s="264"/>
      <c r="I239" s="264"/>
      <c r="J239" s="264"/>
      <c r="K239" s="264"/>
      <c r="L239" s="264"/>
      <c r="M239" s="264"/>
      <c r="N239" s="265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47"/>
      <c r="Z239" s="246"/>
      <c r="AA239" s="249"/>
      <c r="AC239" s="28"/>
      <c r="AD239" s="27"/>
      <c r="AE239" s="250"/>
      <c r="AF239" s="86"/>
      <c r="AJ239" s="86"/>
      <c r="BB239" s="262"/>
    </row>
    <row r="240" spans="1:55" ht="19.8">
      <c r="A240" s="246"/>
      <c r="B240" s="246"/>
      <c r="C240" s="246"/>
      <c r="D240" s="246"/>
      <c r="E240" s="246"/>
      <c r="F240" s="246"/>
      <c r="G240" s="246"/>
      <c r="H240" s="247"/>
      <c r="I240" s="246"/>
      <c r="J240" s="247"/>
      <c r="K240" s="246"/>
      <c r="L240" s="246"/>
      <c r="M240" s="246"/>
      <c r="N240" s="248"/>
      <c r="O240" s="248"/>
      <c r="P240" s="248"/>
      <c r="Q240" s="246"/>
      <c r="R240" s="248"/>
      <c r="S240" s="248"/>
      <c r="T240" s="248"/>
      <c r="U240" s="248"/>
      <c r="V240" s="246"/>
      <c r="W240" s="248"/>
      <c r="X240" s="264" t="s">
        <v>489</v>
      </c>
      <c r="Y240" s="263" t="s">
        <v>4</v>
      </c>
      <c r="Z240" s="246"/>
      <c r="AA240" s="249"/>
      <c r="AC240" s="28"/>
      <c r="AD240" s="27"/>
      <c r="AE240" s="250"/>
      <c r="AF240" s="86"/>
      <c r="AJ240" s="86"/>
      <c r="BB240" s="262"/>
    </row>
    <row r="241" spans="1:54" ht="19.8">
      <c r="A241" s="246"/>
      <c r="B241" s="246"/>
      <c r="C241" s="246"/>
      <c r="D241" s="264"/>
      <c r="E241" s="246"/>
      <c r="F241" s="264" t="s">
        <v>4</v>
      </c>
      <c r="G241" s="246"/>
      <c r="H241" s="247"/>
      <c r="I241" s="247"/>
      <c r="J241" s="247"/>
      <c r="K241" s="264" t="s">
        <v>23</v>
      </c>
      <c r="L241" s="247"/>
      <c r="M241" s="247"/>
      <c r="N241" s="248" t="s">
        <v>402</v>
      </c>
      <c r="O241" s="248" t="s">
        <v>402</v>
      </c>
      <c r="P241" s="248" t="s">
        <v>402</v>
      </c>
      <c r="Q241" s="265" t="s">
        <v>538</v>
      </c>
      <c r="R241" s="248" t="s">
        <v>402</v>
      </c>
      <c r="S241" s="248"/>
      <c r="T241" s="248"/>
      <c r="U241" s="265" t="s">
        <v>422</v>
      </c>
      <c r="V241" s="246"/>
      <c r="W241" s="265" t="s">
        <v>586</v>
      </c>
      <c r="X241" s="264" t="s">
        <v>583</v>
      </c>
      <c r="Y241" s="263" t="s">
        <v>9</v>
      </c>
      <c r="Z241" s="246"/>
      <c r="AA241" s="249"/>
      <c r="AC241" s="28"/>
      <c r="AD241" s="27"/>
      <c r="AE241" s="250"/>
      <c r="AF241" s="86"/>
      <c r="AJ241" s="86"/>
      <c r="BB241" s="262"/>
    </row>
    <row r="242" spans="1:54" ht="19.8">
      <c r="A242" s="264"/>
      <c r="B242" s="264"/>
      <c r="C242" s="246"/>
      <c r="D242" s="246"/>
      <c r="E242" s="264"/>
      <c r="F242" s="264" t="s">
        <v>487</v>
      </c>
      <c r="G242" s="264" t="s">
        <v>4</v>
      </c>
      <c r="H242" s="263" t="s">
        <v>4</v>
      </c>
      <c r="I242" s="263"/>
      <c r="J242" s="263" t="s">
        <v>1</v>
      </c>
      <c r="K242" s="264" t="s">
        <v>493</v>
      </c>
      <c r="L242" s="263" t="s">
        <v>23</v>
      </c>
      <c r="M242" s="263"/>
      <c r="N242" s="265" t="s">
        <v>552</v>
      </c>
      <c r="O242" s="265" t="s">
        <v>585</v>
      </c>
      <c r="P242" s="265" t="s">
        <v>500</v>
      </c>
      <c r="Q242" s="265" t="s">
        <v>563</v>
      </c>
      <c r="R242" s="265" t="s">
        <v>502</v>
      </c>
      <c r="S242" s="432" t="s">
        <v>23</v>
      </c>
      <c r="T242" s="432" t="s">
        <v>23</v>
      </c>
      <c r="U242" s="265"/>
      <c r="V242" s="264" t="s">
        <v>413</v>
      </c>
      <c r="W242" s="265" t="s">
        <v>1</v>
      </c>
      <c r="X242" s="264" t="s">
        <v>70</v>
      </c>
      <c r="Y242" s="263" t="s">
        <v>70</v>
      </c>
      <c r="Z242" s="246"/>
      <c r="AA242" s="249"/>
      <c r="AC242" s="28"/>
      <c r="AD242" s="27"/>
      <c r="AE242" s="250"/>
      <c r="AF242" s="86"/>
      <c r="AJ242" s="86"/>
      <c r="BB242" s="262"/>
    </row>
    <row r="243" spans="1:54" ht="19.8">
      <c r="A243" s="246"/>
      <c r="B243" s="246"/>
      <c r="C243" s="264" t="s">
        <v>0</v>
      </c>
      <c r="D243" s="264"/>
      <c r="E243" s="264" t="s">
        <v>612</v>
      </c>
      <c r="F243" s="50" t="s">
        <v>488</v>
      </c>
      <c r="G243" s="50" t="s">
        <v>9</v>
      </c>
      <c r="H243" s="87" t="s">
        <v>402</v>
      </c>
      <c r="I243" s="87"/>
      <c r="J243" s="87" t="s">
        <v>402</v>
      </c>
      <c r="K243" s="50" t="s">
        <v>414</v>
      </c>
      <c r="L243" s="87" t="s">
        <v>44</v>
      </c>
      <c r="M243" s="87"/>
      <c r="N243" s="75" t="s">
        <v>553</v>
      </c>
      <c r="O243" s="75" t="s">
        <v>561</v>
      </c>
      <c r="P243" s="75" t="s">
        <v>439</v>
      </c>
      <c r="Q243" s="75" t="s">
        <v>495</v>
      </c>
      <c r="R243" s="75" t="s">
        <v>482</v>
      </c>
      <c r="S243" s="432" t="s">
        <v>735</v>
      </c>
      <c r="T243" s="432" t="s">
        <v>736</v>
      </c>
      <c r="U243" s="75" t="s">
        <v>1</v>
      </c>
      <c r="V243" s="50" t="s">
        <v>414</v>
      </c>
      <c r="W243" s="75" t="s">
        <v>539</v>
      </c>
      <c r="X243" s="50" t="s">
        <v>499</v>
      </c>
      <c r="Y243" s="87" t="s">
        <v>566</v>
      </c>
      <c r="Z243" s="246"/>
      <c r="AA243" s="249"/>
      <c r="AC243" s="28"/>
      <c r="AD243" s="27"/>
      <c r="AE243" s="250"/>
      <c r="AF243" s="86"/>
      <c r="AJ243" s="86"/>
      <c r="BB243" s="262"/>
    </row>
    <row r="244" spans="1:54" ht="15.6">
      <c r="A244" s="246"/>
      <c r="B244" s="266">
        <f>+'Ark1'!C1608</f>
        <v>2024</v>
      </c>
      <c r="C244" s="266">
        <f>+'Ark1'!L1608</f>
        <v>1</v>
      </c>
      <c r="D244" s="266" t="s">
        <v>28</v>
      </c>
      <c r="E244" s="266">
        <f>+'Ark1'!AP1608</f>
        <v>12</v>
      </c>
      <c r="F244" s="266" t="str">
        <f>+IF(G244=0,"",'Ark1'!Q1608)</f>
        <v/>
      </c>
      <c r="G244" s="366">
        <f>+'Ark1'!R1608</f>
        <v>0</v>
      </c>
      <c r="H244" s="267" t="str">
        <f>+IF(G244=0,"",'Ark1'!AE1608)</f>
        <v/>
      </c>
      <c r="I244" s="267"/>
      <c r="J244" s="267" t="str">
        <f>+IF(G244=0,"",'Ark1'!AF1608)</f>
        <v/>
      </c>
      <c r="K244" s="268" t="str">
        <f>+IF(G244=0,"",'Ark1'!T1608)</f>
        <v/>
      </c>
      <c r="L244" s="298" t="str">
        <f>+IF(G244=0,"",'Ark1'!U1608)</f>
        <v/>
      </c>
      <c r="M244" s="267"/>
      <c r="N244" s="269" t="str">
        <f>+IF(G244=0,"",'Ark1'!V1608)</f>
        <v/>
      </c>
      <c r="O244" s="269" t="str">
        <f>+IF(G244=0,"",'Ark1'!W1608)</f>
        <v/>
      </c>
      <c r="P244" s="269" t="str">
        <f>+IF(G244=0,"",'Ark1'!X1608)</f>
        <v/>
      </c>
      <c r="Q244" s="269" t="str">
        <f>+IF(G244=0,"",'Ark1'!AG1608)</f>
        <v/>
      </c>
      <c r="R244" s="269" t="str">
        <f>+IF(G244=0,"",'Ark1'!AH1608)</f>
        <v/>
      </c>
      <c r="S244" s="382" t="str">
        <f>+IF(G244=0,"",'Ark1'!AR1608)</f>
        <v/>
      </c>
      <c r="T244" s="114" t="str">
        <f>+IF(G244=0,"",'Ark1'!AS1608)</f>
        <v/>
      </c>
      <c r="U244" s="269" t="str">
        <f>+IF(G244=0,"",'Ark1'!Y1608)</f>
        <v/>
      </c>
      <c r="V244" s="268" t="str">
        <f>+IF(G244=0,"",'Ark1'!AA1608)</f>
        <v/>
      </c>
      <c r="W244" s="269" t="str">
        <f>+IF(G244=0,"",'Ark1'!AC1608)</f>
        <v/>
      </c>
      <c r="X244" s="298" t="str">
        <f t="shared" ref="X244:X258" si="25">IF(G244=0,"",1000*L244/Q244)</f>
        <v/>
      </c>
      <c r="Y244" s="267" t="str">
        <f t="shared" ref="Y244:Y258" si="26">IF(G244=0,"",G244/F244)</f>
        <v/>
      </c>
      <c r="Z244" s="246"/>
      <c r="AA244" s="249"/>
      <c r="AC244" s="28"/>
      <c r="AD244" s="27"/>
      <c r="AE244" s="272"/>
      <c r="AF244" s="86"/>
      <c r="AJ244" s="86"/>
    </row>
    <row r="245" spans="1:54" ht="15.6">
      <c r="A245" s="246"/>
      <c r="B245" s="299">
        <f>+'Ark1'!C1643</f>
        <v>2024</v>
      </c>
      <c r="C245" s="86">
        <f>+'Ark1'!L1643</f>
        <v>2</v>
      </c>
      <c r="D245" s="86" t="s">
        <v>29</v>
      </c>
      <c r="E245" s="86">
        <f>+'Ark1'!AP1643</f>
        <v>12</v>
      </c>
      <c r="F245" s="86" t="str">
        <f>+IF(G245=0,"",'Ark1'!Q1643)</f>
        <v/>
      </c>
      <c r="G245" s="366">
        <f>+'Ark1'!R1643</f>
        <v>0</v>
      </c>
      <c r="H245" s="28" t="str">
        <f>+IF(G245=0,"",'Ark1'!AE1643)</f>
        <v/>
      </c>
      <c r="I245" s="267"/>
      <c r="J245" s="28" t="str">
        <f>+IF(G245=0,"",'Ark1'!AF1643)</f>
        <v/>
      </c>
      <c r="K245" s="27" t="str">
        <f>+IF(G245=0,"",'Ark1'!T1643)</f>
        <v/>
      </c>
      <c r="L245" s="298" t="str">
        <f>+IF(G245=0,"",'Ark1'!U1643)</f>
        <v/>
      </c>
      <c r="M245" s="267"/>
      <c r="N245" s="33" t="str">
        <f>+IF(G245=0,"",'Ark1'!V1643)</f>
        <v/>
      </c>
      <c r="O245" s="33" t="str">
        <f>+IF(G245=0,"",'Ark1'!W1643)</f>
        <v/>
      </c>
      <c r="P245" s="33" t="str">
        <f>+IF(G245=0,"",'Ark1'!X1643)</f>
        <v/>
      </c>
      <c r="Q245" s="33" t="str">
        <f>+IF(G245=0,"",'Ark1'!AG1643)</f>
        <v/>
      </c>
      <c r="R245" s="33" t="str">
        <f>+IF(G245=0,"",'Ark1'!AH1643)</f>
        <v/>
      </c>
      <c r="S245" s="382" t="str">
        <f>+IF(G245=0,"",'Ark1'!AR1643)</f>
        <v/>
      </c>
      <c r="T245" s="114" t="str">
        <f>+IF(G245=0,"",'Ark1'!AS1643)</f>
        <v/>
      </c>
      <c r="U245" s="33" t="str">
        <f>+IF(G245=0,"",'Ark1'!Y1643)</f>
        <v/>
      </c>
      <c r="V245" s="27" t="str">
        <f>+IF(G245=0,"",'Ark1'!AA1643)</f>
        <v/>
      </c>
      <c r="W245" s="33" t="str">
        <f>+IF(G245=0,"",'Ark1'!AC1643)</f>
        <v/>
      </c>
      <c r="X245" s="298" t="str">
        <f t="shared" si="25"/>
        <v/>
      </c>
      <c r="Y245" s="28" t="str">
        <f t="shared" si="26"/>
        <v/>
      </c>
      <c r="Z245" s="246"/>
      <c r="AA245" s="249"/>
      <c r="AC245" s="28"/>
      <c r="AD245" s="27"/>
      <c r="AE245" s="272"/>
      <c r="AF245" s="86"/>
      <c r="AJ245" s="86"/>
    </row>
    <row r="246" spans="1:54" ht="15.6">
      <c r="A246" s="246"/>
      <c r="B246" s="299">
        <f>+'Ark1'!C1678</f>
        <v>2024</v>
      </c>
      <c r="C246" s="266">
        <f>+'Ark1'!L1678</f>
        <v>3</v>
      </c>
      <c r="D246" s="266" t="s">
        <v>30</v>
      </c>
      <c r="E246" s="266">
        <f>+'Ark1'!AP1678</f>
        <v>12</v>
      </c>
      <c r="F246" s="266" t="str">
        <f>+IF(G246=0,"",'Ark1'!Q1678)</f>
        <v/>
      </c>
      <c r="G246" s="366">
        <f>+'Ark1'!R1678</f>
        <v>0</v>
      </c>
      <c r="H246" s="267" t="str">
        <f>+IF(G246=0,"",'Ark1'!AE1678)</f>
        <v/>
      </c>
      <c r="I246" s="267"/>
      <c r="J246" s="267" t="str">
        <f>+IF(G246=0,"",'Ark1'!AF1678)</f>
        <v/>
      </c>
      <c r="K246" s="268" t="str">
        <f>+IF(G246=0,"",'Ark1'!T1678)</f>
        <v/>
      </c>
      <c r="L246" s="298" t="str">
        <f>+IF(G246=0,"",'Ark1'!U1678)</f>
        <v/>
      </c>
      <c r="M246" s="267"/>
      <c r="N246" s="269" t="str">
        <f>+IF(G246=0,"",'Ark1'!V1678)</f>
        <v/>
      </c>
      <c r="O246" s="269" t="str">
        <f>+IF(G246=0,"",'Ark1'!W1678)</f>
        <v/>
      </c>
      <c r="P246" s="269" t="str">
        <f>+IF(G246=0,"",'Ark1'!X1678)</f>
        <v/>
      </c>
      <c r="Q246" s="269" t="str">
        <f>+IF(G246=0,"",'Ark1'!AG1678)</f>
        <v/>
      </c>
      <c r="R246" s="269" t="str">
        <f>+IF(G246=0,"",'Ark1'!AH1678)</f>
        <v/>
      </c>
      <c r="S246" s="382" t="str">
        <f>+IF(G246=0,"",'Ark1'!AR1678)</f>
        <v/>
      </c>
      <c r="T246" s="114" t="str">
        <f>+IF(G246=0,"",'Ark1'!AS1678)</f>
        <v/>
      </c>
      <c r="U246" s="269" t="str">
        <f>+IF(G246=0,"",'Ark1'!Y1678)</f>
        <v/>
      </c>
      <c r="V246" s="268" t="str">
        <f>+IF(G246=0,"",'Ark1'!AA1678)</f>
        <v/>
      </c>
      <c r="W246" s="269" t="str">
        <f>+IF(G246=0,"",'Ark1'!AC1678)</f>
        <v/>
      </c>
      <c r="X246" s="298" t="str">
        <f t="shared" si="25"/>
        <v/>
      </c>
      <c r="Y246" s="267" t="str">
        <f t="shared" si="26"/>
        <v/>
      </c>
      <c r="Z246" s="246"/>
      <c r="AA246" s="249"/>
      <c r="AC246" s="28"/>
      <c r="AD246" s="27"/>
      <c r="AE246" s="272"/>
      <c r="AF246" s="86"/>
      <c r="AJ246" s="86"/>
    </row>
    <row r="247" spans="1:54" ht="15.6">
      <c r="A247" s="246"/>
      <c r="B247" s="299">
        <f>+'Ark1'!C1713</f>
        <v>2024</v>
      </c>
      <c r="C247" s="266">
        <f>+'Ark1'!L1713</f>
        <v>4</v>
      </c>
      <c r="D247" s="266" t="s">
        <v>31</v>
      </c>
      <c r="E247" s="86">
        <f>+'Ark1'!AP1713</f>
        <v>12</v>
      </c>
      <c r="F247" s="86">
        <f>+IF(G247=0,"",'Ark1'!Q1713)</f>
        <v>2</v>
      </c>
      <c r="G247" s="366">
        <f>+'Ark1'!R1713</f>
        <v>18</v>
      </c>
      <c r="H247" s="28">
        <f>+IF(G247=0,"",'Ark1'!AE1713)</f>
        <v>62.068965517241359</v>
      </c>
      <c r="I247" s="267"/>
      <c r="J247" s="28">
        <f>+IF(G247=0,"",'Ark1'!AF1713)</f>
        <v>59.303938717654866</v>
      </c>
      <c r="K247" s="27">
        <f>+IF(G247=0,"",'Ark1'!T1713)</f>
        <v>6.8333333333333313</v>
      </c>
      <c r="L247" s="298">
        <f>+IF(G247=0,"",'Ark1'!U1713)</f>
        <v>273.11111111111114</v>
      </c>
      <c r="M247" s="267"/>
      <c r="N247" s="33">
        <f>+IF(G247=0,"",'Ark1'!V1713)</f>
        <v>0</v>
      </c>
      <c r="O247" s="33">
        <f>+IF(G247=0,"",'Ark1'!W1713)</f>
        <v>44.44444444444445</v>
      </c>
      <c r="P247" s="33">
        <f>+IF(G247=0,"",'Ark1'!X1713)</f>
        <v>0</v>
      </c>
      <c r="Q247" s="33">
        <f>+IF(G247=0,"",'Ark1'!AG1713)</f>
        <v>821.61111111111109</v>
      </c>
      <c r="R247" s="33">
        <f>+IF(G247=0,"",'Ark1'!AH1713)</f>
        <v>0</v>
      </c>
      <c r="S247" s="382">
        <f>+IF(G247=0,"",'Ark1'!AR1713)</f>
        <v>207.05555555555557</v>
      </c>
      <c r="T247" s="114">
        <f>+IF(G247=0,"",'Ark1'!AS1713)</f>
        <v>30.728789208504342</v>
      </c>
      <c r="U247" s="33">
        <f>+IF(G247=0,"",'Ark1'!Y1713)</f>
        <v>21.564499862528937</v>
      </c>
      <c r="V247" s="27">
        <f>+IF(G247=0,"",'Ark1'!AA1713)</f>
        <v>1.258305739211792</v>
      </c>
      <c r="W247" s="33">
        <f>+IF(G247=0,"",'Ark1'!AC1713)</f>
        <v>39.460152552019345</v>
      </c>
      <c r="X247" s="298">
        <f t="shared" si="25"/>
        <v>332.40922307120161</v>
      </c>
      <c r="Y247" s="28">
        <f t="shared" si="26"/>
        <v>9</v>
      </c>
      <c r="Z247" s="246"/>
      <c r="AA247" s="249"/>
      <c r="AC247" s="28"/>
      <c r="AD247" s="27"/>
      <c r="AE247" s="272"/>
      <c r="AF247" s="86"/>
      <c r="AJ247" s="86"/>
    </row>
    <row r="248" spans="1:54" ht="15.6">
      <c r="A248" s="246"/>
      <c r="B248" s="266">
        <f>+'Ark1'!C1748</f>
        <v>2024</v>
      </c>
      <c r="C248" s="266">
        <f>+'Ark1'!L1748</f>
        <v>5</v>
      </c>
      <c r="D248" s="266" t="s">
        <v>400</v>
      </c>
      <c r="E248" s="274">
        <f>+'Ark1'!AP1748</f>
        <v>12</v>
      </c>
      <c r="F248" s="266">
        <f>+IF(G248=0,"",'Ark1'!Q1748)</f>
        <v>2</v>
      </c>
      <c r="G248" s="366">
        <f>+'Ark1'!R1748</f>
        <v>11</v>
      </c>
      <c r="H248" s="267">
        <f>+'Ark1'!AE1748</f>
        <v>37.931034482758605</v>
      </c>
      <c r="I248" s="267"/>
      <c r="J248" s="267">
        <f>+IF(G248=0,"",'Ark1'!AF1748)</f>
        <v>40.696061282345134</v>
      </c>
      <c r="K248" s="268">
        <f>+IF(G248=0,"",'Ark1'!T1748)</f>
        <v>7.5454545454545459</v>
      </c>
      <c r="L248" s="298">
        <f>+IF(G248=0,"",'Ark1'!U1748)</f>
        <v>306.68181818181824</v>
      </c>
      <c r="M248" s="267"/>
      <c r="N248" s="269">
        <f>+IF(G248=0,"",'Ark1'!V1748)</f>
        <v>0</v>
      </c>
      <c r="O248" s="269">
        <f>+IF(G248=0,"",'Ark1'!W1748)</f>
        <v>72.727272727272734</v>
      </c>
      <c r="P248" s="269">
        <f>+IF(G248=0,"",'Ark1'!X1748)</f>
        <v>9.0909090909090917</v>
      </c>
      <c r="Q248" s="269">
        <f>+IF(G248=0,"",'Ark1'!AG1748)</f>
        <v>798.63636363636351</v>
      </c>
      <c r="R248" s="269">
        <f>+IF(G248=0,"",'Ark1'!AH1748)</f>
        <v>0</v>
      </c>
      <c r="S248" s="382">
        <f>+IF(G248=0,"",'Ark1'!AR1748)</f>
        <v>209.45454545454544</v>
      </c>
      <c r="T248" s="114">
        <f>+IF(G248=0,"",'Ark1'!AS1748)</f>
        <v>33.343003081608096</v>
      </c>
      <c r="U248" s="269">
        <f>+IF(G248=0,"",'Ark1'!Y1748)</f>
        <v>22.621261848165471</v>
      </c>
      <c r="V248" s="268">
        <f>+IF(G248=0,"",'Ark1'!AA1748)</f>
        <v>1.1570838237598018</v>
      </c>
      <c r="W248" s="269">
        <f>+IF(G248=0,"",'Ark1'!AC1748)</f>
        <v>23.8638147092081</v>
      </c>
      <c r="X248" s="298">
        <f t="shared" si="25"/>
        <v>384.00682982356301</v>
      </c>
      <c r="Y248" s="267">
        <f t="shared" si="26"/>
        <v>5.5</v>
      </c>
      <c r="Z248" s="246"/>
      <c r="AA248" s="249"/>
      <c r="AC248" s="28"/>
      <c r="AD248" s="27"/>
      <c r="AE248" s="272"/>
      <c r="AF248" s="86"/>
      <c r="AJ248" s="86"/>
    </row>
    <row r="249" spans="1:54" ht="15.6">
      <c r="A249" s="246"/>
      <c r="B249" s="333">
        <f>+'Ark1'!C1783</f>
        <v>2024</v>
      </c>
      <c r="C249" s="266">
        <f>+'Ark1'!L1783</f>
        <v>6</v>
      </c>
      <c r="D249" s="266" t="s">
        <v>32</v>
      </c>
      <c r="E249" s="275">
        <f>+'Ark1'!AP1783</f>
        <v>12</v>
      </c>
      <c r="F249" s="86" t="str">
        <f>+IF(G249=0,"",'Ark1'!Q1783)</f>
        <v/>
      </c>
      <c r="G249" s="366">
        <f>+'Ark1'!R1783</f>
        <v>0</v>
      </c>
      <c r="H249" s="28" t="str">
        <f>+IF(G249=0,"",'Ark1'!AE1783)</f>
        <v/>
      </c>
      <c r="I249" s="267"/>
      <c r="J249" s="28" t="str">
        <f>+IF(G249=0,"",'Ark1'!AF1783)</f>
        <v/>
      </c>
      <c r="K249" s="27" t="str">
        <f>+IF(G249=0,"",'Ark1'!T1783)</f>
        <v/>
      </c>
      <c r="L249" s="298" t="str">
        <f>+IF(G249=0,"",'Ark1'!U1783)</f>
        <v/>
      </c>
      <c r="M249" s="267"/>
      <c r="N249" s="33" t="str">
        <f>+IF(G249=0,"",'Ark1'!V1783)</f>
        <v/>
      </c>
      <c r="O249" s="33" t="str">
        <f>+IF(G249=0,"",'Ark1'!W1783)</f>
        <v/>
      </c>
      <c r="P249" s="33" t="str">
        <f>+IF(G249=0,"",'Ark1'!X1783)</f>
        <v/>
      </c>
      <c r="Q249" s="33" t="str">
        <f>+IF(G249=0,"",'Ark1'!AG1783)</f>
        <v/>
      </c>
      <c r="R249" s="33" t="str">
        <f>+IF(G249=0,"",'Ark1'!AH1783)</f>
        <v/>
      </c>
      <c r="S249" s="382" t="str">
        <f>+IF(G249=0,"",'Ark1'!AR1783)</f>
        <v/>
      </c>
      <c r="T249" s="114" t="str">
        <f>+IF(G249=0,"",'Ark1'!AS1783)</f>
        <v/>
      </c>
      <c r="U249" s="33" t="str">
        <f>+IF(G249=0,"",'Ark1'!Y1783)</f>
        <v/>
      </c>
      <c r="V249" s="27" t="str">
        <f>+IF(G249=0,"",'Ark1'!AA1783)</f>
        <v/>
      </c>
      <c r="W249" s="33" t="str">
        <f>+IF(G249=0,"",'Ark1'!AC1783)</f>
        <v/>
      </c>
      <c r="X249" s="298" t="str">
        <f t="shared" si="25"/>
        <v/>
      </c>
      <c r="Y249" s="28" t="str">
        <f t="shared" si="26"/>
        <v/>
      </c>
      <c r="Z249" s="246"/>
      <c r="AA249" s="249"/>
      <c r="AC249" s="28"/>
      <c r="AD249" s="27"/>
      <c r="AE249" s="272"/>
      <c r="AF249" s="86"/>
      <c r="AJ249" s="86"/>
    </row>
    <row r="250" spans="1:54" ht="15.6">
      <c r="A250" s="246"/>
      <c r="B250" s="333">
        <f>+'Ark1'!C1818</f>
        <v>2024</v>
      </c>
      <c r="C250" s="266">
        <f>+'Ark1'!L1818</f>
        <v>7</v>
      </c>
      <c r="D250" s="266" t="s">
        <v>33</v>
      </c>
      <c r="E250" s="274">
        <f>+'Ark1'!AP1818</f>
        <v>12</v>
      </c>
      <c r="F250" s="266" t="str">
        <f>+IF(G250=0,"",'Ark1'!Q1818)</f>
        <v/>
      </c>
      <c r="G250" s="366">
        <f>+'Ark1'!R1818</f>
        <v>0</v>
      </c>
      <c r="H250" s="267" t="str">
        <f>+IF(G250=0,"",'Ark1'!AE1818)</f>
        <v/>
      </c>
      <c r="I250" s="267"/>
      <c r="J250" s="267" t="str">
        <f>+IF(G250=0,"",'Ark1'!AF1818)</f>
        <v/>
      </c>
      <c r="K250" s="268" t="str">
        <f>+IF(G250=0,"",'Ark1'!T1818)</f>
        <v/>
      </c>
      <c r="L250" s="298" t="str">
        <f>+IF(G250=0,"",'Ark1'!U1818)</f>
        <v/>
      </c>
      <c r="M250" s="267"/>
      <c r="N250" s="269" t="str">
        <f>+IF(G250=0,"",'Ark1'!V1818)</f>
        <v/>
      </c>
      <c r="O250" s="269" t="str">
        <f>+IF(G250=0,"",'Ark1'!W1818)</f>
        <v/>
      </c>
      <c r="P250" s="269" t="str">
        <f>+IF(G250=0,"",'Ark1'!X1818)</f>
        <v/>
      </c>
      <c r="Q250" s="269" t="str">
        <f>+IF(G250=0,"",'Ark1'!AG1818)</f>
        <v/>
      </c>
      <c r="R250" s="269" t="str">
        <f>+IF(G250=0,"",'Ark1'!AH1818)</f>
        <v/>
      </c>
      <c r="S250" s="382" t="str">
        <f>+IF(G250=0,"",'Ark1'!AR1818)</f>
        <v/>
      </c>
      <c r="T250" s="114" t="str">
        <f>+IF(G250=0,"",'Ark1'!AS1818)</f>
        <v/>
      </c>
      <c r="U250" s="269" t="str">
        <f>+IF(G250=0,"",'Ark1'!Y1818)</f>
        <v/>
      </c>
      <c r="V250" s="268" t="str">
        <f>+IF(G250=0,"",'Ark1'!AA1818)</f>
        <v/>
      </c>
      <c r="W250" s="269" t="str">
        <f>+IF(G250=0,"",'Ark1'!AC1818)</f>
        <v/>
      </c>
      <c r="X250" s="298" t="str">
        <f t="shared" si="25"/>
        <v/>
      </c>
      <c r="Y250" s="267" t="str">
        <f t="shared" si="26"/>
        <v/>
      </c>
      <c r="Z250" s="246"/>
      <c r="AA250" s="249"/>
      <c r="AC250" s="28"/>
      <c r="AD250" s="27"/>
      <c r="AE250" s="272"/>
      <c r="AF250" s="86"/>
      <c r="AJ250" s="86"/>
    </row>
    <row r="251" spans="1:54" ht="15.6">
      <c r="A251" s="246"/>
      <c r="B251" s="86">
        <f>+'Ark1'!C1853</f>
        <v>2024</v>
      </c>
      <c r="C251" s="86">
        <f>+'Ark1'!L1853</f>
        <v>8</v>
      </c>
      <c r="D251" s="86" t="s">
        <v>34</v>
      </c>
      <c r="E251" s="275">
        <f>+'Ark1'!AP1853</f>
        <v>12</v>
      </c>
      <c r="F251" s="86" t="str">
        <f>+IF(G251=0,"",'Ark1'!Q1853)</f>
        <v/>
      </c>
      <c r="G251" s="366">
        <f>+'Ark1'!R1853</f>
        <v>0</v>
      </c>
      <c r="H251" s="28" t="str">
        <f>+IF(G251=0,"",'Ark1'!AE1853)</f>
        <v/>
      </c>
      <c r="I251" s="267"/>
      <c r="J251" s="28" t="str">
        <f>+IF(G251=0,"",'Ark1'!AF1853)</f>
        <v/>
      </c>
      <c r="K251" s="27" t="str">
        <f>+IF(G251=0,"",'Ark1'!T1853)</f>
        <v/>
      </c>
      <c r="L251" s="298" t="str">
        <f>+IF(G251=0,"",'Ark1'!U1853)</f>
        <v/>
      </c>
      <c r="M251" s="267"/>
      <c r="N251" s="33" t="str">
        <f>+IF(G251=0,"",'Ark1'!V1853)</f>
        <v/>
      </c>
      <c r="O251" s="33" t="str">
        <f>+IF(G251=0,"",'Ark1'!W1853)</f>
        <v/>
      </c>
      <c r="P251" s="33" t="str">
        <f>+IF(G251=0,"",'Ark1'!X1853)</f>
        <v/>
      </c>
      <c r="Q251" s="33" t="str">
        <f>+IF(G251=0,"",'Ark1'!AG1853)</f>
        <v/>
      </c>
      <c r="R251" s="33" t="str">
        <f>+IF(G251=0,"",'Ark1'!AH1853)</f>
        <v/>
      </c>
      <c r="S251" s="382" t="str">
        <f>+IF(G251=0,"",'Ark1'!AR1702)</f>
        <v/>
      </c>
      <c r="T251" s="114" t="str">
        <f>+IF(G251=0,"",'Ark1'!AS1702)</f>
        <v/>
      </c>
      <c r="U251" s="33" t="str">
        <f>+IF(G251=0,"",'Ark1'!Y1853)</f>
        <v/>
      </c>
      <c r="V251" s="27" t="str">
        <f>+IF(G251=0,"",'Ark1'!AA1853)</f>
        <v/>
      </c>
      <c r="W251" s="33" t="str">
        <f>+IF(G251=0,"",'Ark1'!AC1853)</f>
        <v/>
      </c>
      <c r="X251" s="298" t="str">
        <f t="shared" si="25"/>
        <v/>
      </c>
      <c r="Y251" s="28" t="str">
        <f t="shared" si="26"/>
        <v/>
      </c>
      <c r="Z251" s="246"/>
      <c r="AA251" s="249"/>
      <c r="AC251" s="28"/>
      <c r="AD251" s="27"/>
      <c r="AE251" s="272"/>
      <c r="AF251" s="86"/>
      <c r="AJ251" s="86"/>
    </row>
    <row r="252" spans="1:54" ht="15.6">
      <c r="A252" s="246"/>
      <c r="B252" s="333">
        <f>+'Ark1'!C1888</f>
        <v>2024</v>
      </c>
      <c r="C252" s="266">
        <f>+'Ark1'!L1888</f>
        <v>9</v>
      </c>
      <c r="D252" s="266" t="s">
        <v>35</v>
      </c>
      <c r="E252" s="274">
        <f>+'Ark1'!AP1888</f>
        <v>12</v>
      </c>
      <c r="F252" s="266" t="str">
        <f>+IF(G252=0,"",'Ark1'!Q1888)</f>
        <v/>
      </c>
      <c r="G252" s="366">
        <f>+'Ark1'!R1888</f>
        <v>0</v>
      </c>
      <c r="H252" s="267" t="str">
        <f>+IF(G252=0,"",'Ark1'!AE1888)</f>
        <v/>
      </c>
      <c r="I252" s="267"/>
      <c r="J252" s="267" t="str">
        <f>+IF(G252=0,"",'Ark1'!AF1888)</f>
        <v/>
      </c>
      <c r="K252" s="268" t="str">
        <f>+IF(G252=0,"",'Ark1'!T1888)</f>
        <v/>
      </c>
      <c r="L252" s="298" t="str">
        <f>+IF(G252=0,"",'Ark1'!U1888)</f>
        <v/>
      </c>
      <c r="M252" s="267"/>
      <c r="N252" s="269" t="str">
        <f>+IF(G252=0,"",'Ark1'!V1888)</f>
        <v/>
      </c>
      <c r="O252" s="269" t="str">
        <f>+IF(G252=0,"",'Ark1'!W1888)</f>
        <v/>
      </c>
      <c r="P252" s="269" t="str">
        <f>+IF(G252=0,"",'Ark1'!X1888)</f>
        <v/>
      </c>
      <c r="Q252" s="269" t="str">
        <f>+IF(G252=0,"",'Ark1'!AG1888)</f>
        <v/>
      </c>
      <c r="R252" s="269" t="str">
        <f>+IF(G252=0,"",'Ark1'!AH1888)</f>
        <v/>
      </c>
      <c r="S252" s="382" t="str">
        <f>+IF(G252=0,"",'Ark1'!AR1703)</f>
        <v/>
      </c>
      <c r="T252" s="114" t="str">
        <f>+IF(G252=0,"",'Ark1'!AS1703)</f>
        <v/>
      </c>
      <c r="U252" s="269" t="str">
        <f>+IF(G252=0,"",'Ark1'!Y1888)</f>
        <v/>
      </c>
      <c r="V252" s="268" t="str">
        <f>+IF(G252=0,"",'Ark1'!AA1888)</f>
        <v/>
      </c>
      <c r="W252" s="269" t="str">
        <f>+IF(G252=0,"",'Ark1'!AC1888)</f>
        <v/>
      </c>
      <c r="X252" s="298" t="str">
        <f t="shared" si="25"/>
        <v/>
      </c>
      <c r="Y252" s="267" t="str">
        <f t="shared" si="26"/>
        <v/>
      </c>
      <c r="Z252" s="246"/>
      <c r="AA252" s="249"/>
      <c r="AC252" s="28"/>
      <c r="AD252" s="27"/>
      <c r="AE252" s="272"/>
      <c r="AF252" s="86"/>
      <c r="AJ252" s="86"/>
    </row>
    <row r="253" spans="1:54" ht="15.6">
      <c r="A253" s="246"/>
      <c r="B253" s="333">
        <f>+'Ark1'!C1923</f>
        <v>2024</v>
      </c>
      <c r="C253" s="266">
        <f>+'Ark1'!L1923</f>
        <v>10</v>
      </c>
      <c r="D253" s="266" t="s">
        <v>36</v>
      </c>
      <c r="E253" s="275">
        <f>+'Ark1'!AP1923</f>
        <v>12</v>
      </c>
      <c r="F253" s="86" t="str">
        <f>+IF(G253=0,"",'Ark1'!Q1923)</f>
        <v/>
      </c>
      <c r="G253" s="366">
        <f>+'Ark1'!R1923</f>
        <v>0</v>
      </c>
      <c r="H253" s="28" t="str">
        <f>+IF(G253=0,"",'Ark1'!AE1923)</f>
        <v/>
      </c>
      <c r="I253" s="267"/>
      <c r="J253" s="28" t="str">
        <f>+IF(G253=0,"",'Ark1'!AF1923)</f>
        <v/>
      </c>
      <c r="K253" s="27" t="str">
        <f>+IF(G253=0,"",'Ark1'!T1923)</f>
        <v/>
      </c>
      <c r="L253" s="298" t="str">
        <f>+IF(G253=0,"",'Ark1'!U1923)</f>
        <v/>
      </c>
      <c r="M253" s="267"/>
      <c r="N253" s="33" t="str">
        <f>+IF(G253=0,"",'Ark1'!V1923)</f>
        <v/>
      </c>
      <c r="O253" s="33" t="str">
        <f>+IF(G253=0,"",'Ark1'!W1923)</f>
        <v/>
      </c>
      <c r="P253" s="33" t="str">
        <f>+IF(G253=0,"",'Ark1'!X1923)</f>
        <v/>
      </c>
      <c r="Q253" s="33" t="str">
        <f>+IF(G253=0,"",'Ark1'!AG1923)</f>
        <v/>
      </c>
      <c r="R253" s="33" t="str">
        <f>+IF(G253=0,"",'Ark1'!AH1923)</f>
        <v/>
      </c>
      <c r="S253" s="382" t="str">
        <f>+IF(G253=0,"",'Ark1'!AR1704)</f>
        <v/>
      </c>
      <c r="T253" s="114" t="str">
        <f>+IF(G253=0,"",'Ark1'!AS1704)</f>
        <v/>
      </c>
      <c r="U253" s="33" t="str">
        <f>+IF(G253=0,"",'Ark1'!Y1923)</f>
        <v/>
      </c>
      <c r="V253" s="27" t="str">
        <f>+IF(G253=0,"",'Ark1'!AA1923)</f>
        <v/>
      </c>
      <c r="W253" s="33" t="str">
        <f>+IF(G253=0,"",'Ark1'!AC1923)</f>
        <v/>
      </c>
      <c r="X253" s="298" t="str">
        <f t="shared" si="25"/>
        <v/>
      </c>
      <c r="Y253" s="28" t="str">
        <f t="shared" si="26"/>
        <v/>
      </c>
      <c r="Z253" s="246"/>
      <c r="AA253" s="249"/>
      <c r="AC253" s="28"/>
      <c r="AD253" s="27"/>
      <c r="AE253" s="272"/>
      <c r="AF253" s="86"/>
      <c r="AJ253" s="86"/>
    </row>
    <row r="254" spans="1:54" ht="15.6">
      <c r="A254" s="246"/>
      <c r="B254" s="333">
        <f>+'Ark1'!C1958</f>
        <v>2024</v>
      </c>
      <c r="C254" s="266">
        <f>+'Ark1'!L1958</f>
        <v>11</v>
      </c>
      <c r="D254" s="266" t="s">
        <v>37</v>
      </c>
      <c r="E254" s="274">
        <f>+'Ark1'!AP1958</f>
        <v>12</v>
      </c>
      <c r="F254" s="266" t="str">
        <f>+IF(G254=0,"",'Ark1'!Q1958)</f>
        <v/>
      </c>
      <c r="G254" s="366">
        <f>+'Ark1'!R1958</f>
        <v>0</v>
      </c>
      <c r="H254" s="267" t="str">
        <f>+IF(G254=0,"",'Ark1'!AE1958)</f>
        <v/>
      </c>
      <c r="I254" s="267"/>
      <c r="J254" s="267" t="str">
        <f>+IF(G254=0,"",'Ark1'!AF1958)</f>
        <v/>
      </c>
      <c r="K254" s="268" t="str">
        <f>+IF(G254=0,"",'Ark1'!T1958)</f>
        <v/>
      </c>
      <c r="L254" s="298" t="str">
        <f>+IF(G254=0,"",'Ark1'!U1958)</f>
        <v/>
      </c>
      <c r="M254" s="267"/>
      <c r="N254" s="269" t="str">
        <f>+IF(G254=0,"",'Ark1'!V1958)</f>
        <v/>
      </c>
      <c r="O254" s="269" t="str">
        <f>+IF(G254=0,"",'Ark1'!W1958)</f>
        <v/>
      </c>
      <c r="P254" s="269" t="str">
        <f>+IF(G254=0,"",'Ark1'!X1958)</f>
        <v/>
      </c>
      <c r="Q254" s="269" t="str">
        <f>+IF(G254=0,"",'Ark1'!AG1958)</f>
        <v/>
      </c>
      <c r="R254" s="269" t="str">
        <f>+IF(G254=0,"",'Ark1'!AH1958)</f>
        <v/>
      </c>
      <c r="S254" s="382" t="str">
        <f>+IF(G254=0,"",'Ark1'!AR1705)</f>
        <v/>
      </c>
      <c r="T254" s="114" t="str">
        <f>+IF(G254=0,"",'Ark1'!AS1705)</f>
        <v/>
      </c>
      <c r="U254" s="269" t="str">
        <f>+IF(G254=0,"",'Ark1'!Y1958)</f>
        <v/>
      </c>
      <c r="V254" s="268" t="str">
        <f>+IF(G254=0,"",'Ark1'!AA1958)</f>
        <v/>
      </c>
      <c r="W254" s="269" t="str">
        <f>+IF(G254=0,"",'Ark1'!AC1958)</f>
        <v/>
      </c>
      <c r="X254" s="298" t="str">
        <f t="shared" si="25"/>
        <v/>
      </c>
      <c r="Y254" s="267" t="str">
        <f t="shared" si="26"/>
        <v/>
      </c>
      <c r="Z254" s="246"/>
      <c r="AA254" s="249"/>
      <c r="AC254" s="28"/>
      <c r="AD254" s="27"/>
      <c r="AE254" s="272"/>
      <c r="AF254" s="86"/>
      <c r="AJ254" s="86"/>
    </row>
    <row r="255" spans="1:54" ht="15.6">
      <c r="A255" s="246"/>
      <c r="B255" s="333">
        <f>+'Ark1'!C1993</f>
        <v>2024</v>
      </c>
      <c r="C255" s="266">
        <f>+'Ark1'!L1993</f>
        <v>12</v>
      </c>
      <c r="D255" s="266" t="s">
        <v>38</v>
      </c>
      <c r="E255" s="275">
        <f>+'Ark1'!AP1993</f>
        <v>12</v>
      </c>
      <c r="F255" s="86" t="str">
        <f>+IF(G255=0,"",'Ark1'!Q1993)</f>
        <v/>
      </c>
      <c r="G255" s="366">
        <f>+'Ark1'!R1993</f>
        <v>0</v>
      </c>
      <c r="H255" s="28" t="str">
        <f>+IF(G255=0,"",'Ark1'!AE1993)</f>
        <v/>
      </c>
      <c r="I255" s="267"/>
      <c r="J255" s="28" t="str">
        <f>+IF(G255=0,"",'Ark1'!AF1993)</f>
        <v/>
      </c>
      <c r="K255" s="27" t="str">
        <f>+IF(G255=0,"",'Ark1'!T1993)</f>
        <v/>
      </c>
      <c r="L255" s="298" t="str">
        <f>+IF(G255=0,"",'Ark1'!U1993)</f>
        <v/>
      </c>
      <c r="M255" s="267"/>
      <c r="N255" s="33" t="str">
        <f>+IF(G255=0,"",'Ark1'!V1993)</f>
        <v/>
      </c>
      <c r="O255" s="33" t="str">
        <f>+IF(G255=0,"",'Ark1'!W1993)</f>
        <v/>
      </c>
      <c r="P255" s="33" t="str">
        <f>+IF(G255=0,"",'Ark1'!X1993)</f>
        <v/>
      </c>
      <c r="Q255" s="33" t="str">
        <f>+IF(G255=0,"",'Ark1'!AG1993)</f>
        <v/>
      </c>
      <c r="R255" s="33" t="str">
        <f>+IF(G255=0,"",'Ark1'!AH1993)</f>
        <v/>
      </c>
      <c r="S255" s="382" t="str">
        <f>+IF(G255=0,"",'Ark1'!AR1706)</f>
        <v/>
      </c>
      <c r="T255" s="114" t="str">
        <f>+IF(G255=0,"",'Ark1'!AS1706)</f>
        <v/>
      </c>
      <c r="U255" s="33" t="str">
        <f>+IF(G255=0,"",'Ark1'!Y1993)</f>
        <v/>
      </c>
      <c r="V255" s="27" t="str">
        <f>+IF(G255=0,"",'Ark1'!AA1993)</f>
        <v/>
      </c>
      <c r="W255" s="33" t="str">
        <f>+IF(G255=0,"",'Ark1'!AC1993)</f>
        <v/>
      </c>
      <c r="X255" s="298" t="str">
        <f t="shared" si="25"/>
        <v/>
      </c>
      <c r="Y255" s="28" t="str">
        <f t="shared" si="26"/>
        <v/>
      </c>
      <c r="Z255" s="246"/>
      <c r="AA255" s="249"/>
      <c r="AC255" s="28"/>
      <c r="AD255" s="27"/>
      <c r="AE255" s="272"/>
      <c r="AF255" s="86"/>
      <c r="AJ255" s="86"/>
    </row>
    <row r="256" spans="1:54" ht="15.6">
      <c r="A256" s="246"/>
      <c r="B256" s="333">
        <f>+'Ark1'!C2028</f>
        <v>2024</v>
      </c>
      <c r="C256" s="266">
        <f>+'Ark1'!L2028</f>
        <v>13</v>
      </c>
      <c r="D256" s="266" t="s">
        <v>39</v>
      </c>
      <c r="E256" s="274">
        <f>+'Ark1'!AP2028</f>
        <v>12</v>
      </c>
      <c r="F256" s="266" t="str">
        <f>+IF(G256=0,"",'Ark1'!Q2028)</f>
        <v/>
      </c>
      <c r="G256" s="366">
        <f>+'Ark1'!R2028</f>
        <v>0</v>
      </c>
      <c r="H256" s="267" t="str">
        <f>+IF(G256=0,"",'Ark1'!AE2028)</f>
        <v/>
      </c>
      <c r="I256" s="267"/>
      <c r="J256" s="267" t="str">
        <f>+IF(G256=0,"",'Ark1'!AF2028)</f>
        <v/>
      </c>
      <c r="K256" s="268" t="str">
        <f>+IF(G256=0,"",'Ark1'!T2028)</f>
        <v/>
      </c>
      <c r="L256" s="298" t="str">
        <f>+IF(G256=0,"",'Ark1'!U2028)</f>
        <v/>
      </c>
      <c r="M256" s="267"/>
      <c r="N256" s="269" t="str">
        <f>+IF(G256=0,"",'Ark1'!V2028)</f>
        <v/>
      </c>
      <c r="O256" s="269" t="str">
        <f>+IF(G256=0,"",'Ark1'!W2028)</f>
        <v/>
      </c>
      <c r="P256" s="269" t="str">
        <f>+IF(G256=0,"",'Ark1'!X2028)</f>
        <v/>
      </c>
      <c r="Q256" s="269" t="str">
        <f>+IF(G256=0,"",'Ark1'!AG2028)</f>
        <v/>
      </c>
      <c r="R256" s="269" t="str">
        <f>+IF(G256=0,"",'Ark1'!AH2028)</f>
        <v/>
      </c>
      <c r="S256" s="382" t="str">
        <f>+IF(G256=0,"",'Ark1'!AR1707)</f>
        <v/>
      </c>
      <c r="T256" s="114" t="str">
        <f>+IF(G256=0,"",'Ark1'!AS1707)</f>
        <v/>
      </c>
      <c r="U256" s="269" t="str">
        <f>+IF(G256=0,"",'Ark1'!Y2028)</f>
        <v/>
      </c>
      <c r="V256" s="268" t="str">
        <f>+IF(G256=0,"",'Ark1'!AA2028)</f>
        <v/>
      </c>
      <c r="W256" s="269" t="str">
        <f>+IF(G256=0,"",'Ark1'!AC2028)</f>
        <v/>
      </c>
      <c r="X256" s="298" t="str">
        <f t="shared" si="25"/>
        <v/>
      </c>
      <c r="Y256" s="267" t="str">
        <f t="shared" si="26"/>
        <v/>
      </c>
      <c r="Z256" s="246"/>
      <c r="AA256" s="249"/>
      <c r="AC256" s="28"/>
      <c r="AD256" s="27"/>
      <c r="AE256" s="272"/>
      <c r="AF256" s="86"/>
      <c r="AJ256" s="86"/>
    </row>
    <row r="257" spans="1:55" ht="15.6">
      <c r="A257" s="246"/>
      <c r="B257" s="333">
        <f>+'Ark1'!C2063</f>
        <v>2024</v>
      </c>
      <c r="C257" s="266">
        <f>+'Ark1'!L2063</f>
        <v>14</v>
      </c>
      <c r="D257" s="266" t="s">
        <v>401</v>
      </c>
      <c r="E257" s="275">
        <f>+'Ark1'!AP2063</f>
        <v>12</v>
      </c>
      <c r="F257" s="86" t="str">
        <f>+IF(G257=0,"",'Ark1'!Q2063)</f>
        <v/>
      </c>
      <c r="G257" s="366">
        <f>+'Ark1'!R2063</f>
        <v>0</v>
      </c>
      <c r="H257" s="28" t="str">
        <f>+IF(G257=0,"",'Ark1'!AE2063)</f>
        <v/>
      </c>
      <c r="I257" s="267"/>
      <c r="J257" s="28" t="str">
        <f>+IF(G257=0,"",'Ark1'!AF2063)</f>
        <v/>
      </c>
      <c r="K257" s="27" t="str">
        <f>+IF(G257=0,"",'Ark1'!T2063)</f>
        <v/>
      </c>
      <c r="L257" s="298" t="str">
        <f>+IF(G257=0,"",'Ark1'!U2063)</f>
        <v/>
      </c>
      <c r="M257" s="267"/>
      <c r="N257" s="33" t="str">
        <f>+IF(G257=0,"",'Ark1'!V2063)</f>
        <v/>
      </c>
      <c r="O257" s="33" t="str">
        <f>+IF(G257=0,"",'Ark1'!W2063)</f>
        <v/>
      </c>
      <c r="P257" s="33" t="str">
        <f>+IF(G257=0,"",'Ark1'!X2063)</f>
        <v/>
      </c>
      <c r="Q257" s="33" t="str">
        <f>+IF(G257=0,"",'Ark1'!AG2063)</f>
        <v/>
      </c>
      <c r="R257" s="33" t="str">
        <f>+IF(G257=0,"",'Ark1'!AH2063)</f>
        <v/>
      </c>
      <c r="S257" s="382" t="str">
        <f>+IF(G257=0,"",'Ark1'!AR1708)</f>
        <v/>
      </c>
      <c r="T257" s="114" t="str">
        <f>+IF(G257=0,"",'Ark1'!AS1708)</f>
        <v/>
      </c>
      <c r="U257" s="33" t="str">
        <f>+IF(G257=0,"",'Ark1'!Y2063)</f>
        <v/>
      </c>
      <c r="V257" s="27" t="str">
        <f>+IF(G257=0,"",'Ark1'!AA2063)</f>
        <v/>
      </c>
      <c r="W257" s="33" t="str">
        <f>+IF(G257=0,"",'Ark1'!AC2063)</f>
        <v/>
      </c>
      <c r="X257" s="298" t="str">
        <f t="shared" si="25"/>
        <v/>
      </c>
      <c r="Y257" s="28" t="str">
        <f t="shared" si="26"/>
        <v/>
      </c>
      <c r="Z257" s="246"/>
      <c r="AA257" s="249"/>
      <c r="AC257" s="28"/>
      <c r="AD257" s="27"/>
      <c r="AE257" s="272"/>
      <c r="AF257" s="86"/>
      <c r="AJ257" s="86"/>
    </row>
    <row r="258" spans="1:55" ht="15.6">
      <c r="A258" s="246"/>
      <c r="B258" s="333">
        <f>+'Ark1'!C2098</f>
        <v>2024</v>
      </c>
      <c r="C258" s="266">
        <f>+'Ark1'!L2098</f>
        <v>15</v>
      </c>
      <c r="D258" s="266" t="s">
        <v>40</v>
      </c>
      <c r="E258" s="266">
        <f>+'Ark1'!AP2098</f>
        <v>12</v>
      </c>
      <c r="F258" s="266" t="str">
        <f>+IF(G258=0,"",'Ark1'!Q2098)</f>
        <v/>
      </c>
      <c r="G258" s="366">
        <f>+'Ark1'!R2098</f>
        <v>0</v>
      </c>
      <c r="H258" s="267" t="str">
        <f>+IF(G258=0,"",'Ark1'!AE2098)</f>
        <v/>
      </c>
      <c r="I258" s="267"/>
      <c r="J258" s="267" t="str">
        <f>+IF(G258=0,"",'Ark1'!AF2098)</f>
        <v/>
      </c>
      <c r="K258" s="268" t="str">
        <f>+IF(G258=0,"",'Ark1'!T2098)</f>
        <v/>
      </c>
      <c r="L258" s="385" t="str">
        <f>+IF(G258=0,"",'Ark1'!U2098)</f>
        <v/>
      </c>
      <c r="M258" s="267"/>
      <c r="N258" s="269" t="str">
        <f>+IF(G258=0,"",'Ark1'!V2098)</f>
        <v/>
      </c>
      <c r="O258" s="269" t="str">
        <f>+IF(G258=0,"",'Ark1'!W2098)</f>
        <v/>
      </c>
      <c r="P258" s="269" t="str">
        <f>+IF(G258=0,"",'Ark1'!X2098)</f>
        <v/>
      </c>
      <c r="Q258" s="269" t="str">
        <f>+IF(G258=0,"",'Ark1'!AG2098)</f>
        <v/>
      </c>
      <c r="R258" s="269" t="str">
        <f>+IF(G258=0,"",'Ark1'!AH2098)</f>
        <v/>
      </c>
      <c r="S258" s="382" t="str">
        <f>+IF(G258=0,"",'Ark1'!AR1709)</f>
        <v/>
      </c>
      <c r="T258" s="114" t="str">
        <f>+IF(G258=0,"",'Ark1'!AS1709)</f>
        <v/>
      </c>
      <c r="U258" s="269" t="str">
        <f>+IF(G258=0,"",'Ark1'!Y2098)</f>
        <v/>
      </c>
      <c r="V258" s="268" t="str">
        <f>+IF(G258=0,"",'Ark1'!AA2098)</f>
        <v/>
      </c>
      <c r="W258" s="269" t="str">
        <f>+IF(G258=0,"",'Ark1'!AC2098)</f>
        <v/>
      </c>
      <c r="X258" s="298" t="str">
        <f t="shared" si="25"/>
        <v/>
      </c>
      <c r="Y258" s="267" t="str">
        <f t="shared" si="26"/>
        <v/>
      </c>
      <c r="Z258" s="246"/>
      <c r="AA258" s="249"/>
      <c r="AC258" s="28"/>
      <c r="AD258" s="27"/>
      <c r="AE258" s="272"/>
      <c r="AF258" s="86"/>
      <c r="AJ258" s="86"/>
    </row>
    <row r="259" spans="1:55" ht="19.8">
      <c r="A259" s="246"/>
      <c r="B259" s="246"/>
      <c r="C259" s="246"/>
      <c r="D259" s="246"/>
      <c r="E259" s="246"/>
      <c r="F259" s="246"/>
      <c r="G259" s="246"/>
      <c r="H259" s="246"/>
      <c r="I259" s="246"/>
      <c r="J259" s="246"/>
      <c r="K259" s="246"/>
      <c r="L259" s="246"/>
      <c r="M259" s="246"/>
      <c r="N259" s="248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  <c r="AA259" s="249"/>
      <c r="AC259" s="28"/>
      <c r="AD259" s="27"/>
      <c r="AE259" s="250"/>
      <c r="AF259" s="86"/>
      <c r="AJ259" s="86"/>
      <c r="BB259" s="262"/>
    </row>
    <row r="260" spans="1:55" ht="19.8">
      <c r="A260" s="246"/>
      <c r="B260" s="246"/>
      <c r="C260" s="264"/>
      <c r="D260" s="246"/>
      <c r="E260" s="246"/>
      <c r="F260" s="246"/>
      <c r="G260" s="246"/>
      <c r="H260" s="247"/>
      <c r="I260" s="246"/>
      <c r="J260" s="247"/>
      <c r="K260" s="246"/>
      <c r="L260" s="246"/>
      <c r="M260" s="246"/>
      <c r="N260" s="248"/>
      <c r="O260" s="248"/>
      <c r="P260" s="248"/>
      <c r="Q260" s="246"/>
      <c r="R260" s="248"/>
      <c r="S260" s="248"/>
      <c r="T260" s="248"/>
      <c r="U260" s="248"/>
      <c r="V260" s="246"/>
      <c r="W260" s="248"/>
      <c r="X260" s="246"/>
      <c r="Y260" s="247"/>
      <c r="Z260" s="246"/>
      <c r="AA260" s="249"/>
      <c r="AC260" s="28"/>
      <c r="AD260" s="27"/>
      <c r="AE260" s="250"/>
      <c r="AF260" s="86"/>
      <c r="AJ260" s="86"/>
      <c r="BB260" s="262"/>
    </row>
    <row r="261" spans="1:55" ht="22.8">
      <c r="A261" s="349" t="str">
        <f>+Raser!C23</f>
        <v>Fleckvieh</v>
      </c>
      <c r="B261" s="246"/>
      <c r="C261" s="264"/>
      <c r="D261" s="349"/>
      <c r="E261" s="246"/>
      <c r="F261" s="246"/>
      <c r="G261" s="264" t="s">
        <v>648</v>
      </c>
      <c r="H261" s="279">
        <f>SUM(G267:G281)</f>
        <v>29</v>
      </c>
      <c r="I261" s="247"/>
      <c r="J261" s="246"/>
      <c r="K261" s="247"/>
      <c r="L261" s="246"/>
      <c r="M261" s="348">
        <f>+Raser!M23</f>
        <v>419.27241379310351</v>
      </c>
      <c r="N261" s="248" t="s">
        <v>578</v>
      </c>
      <c r="O261" s="246"/>
      <c r="P261" s="248"/>
      <c r="Q261" s="248"/>
      <c r="R261" s="246"/>
      <c r="S261" s="246"/>
      <c r="T261" s="246"/>
      <c r="U261" s="248"/>
      <c r="V261" s="248"/>
      <c r="W261" s="246"/>
      <c r="X261" s="248"/>
      <c r="Y261" s="248" t="s">
        <v>632</v>
      </c>
      <c r="Z261" s="247"/>
      <c r="AA261" s="249"/>
      <c r="AB261" s="249"/>
      <c r="AC261" s="28"/>
      <c r="AE261" s="27"/>
      <c r="AF261" s="250"/>
      <c r="AJ261" s="86"/>
      <c r="BC261" s="262"/>
    </row>
    <row r="262" spans="1:55" ht="14.25" customHeight="1">
      <c r="A262" s="246"/>
      <c r="B262" s="246"/>
      <c r="C262" s="264"/>
      <c r="D262" s="347"/>
      <c r="E262" s="246"/>
      <c r="F262" s="264"/>
      <c r="G262" s="264"/>
      <c r="H262" s="264"/>
      <c r="I262" s="264"/>
      <c r="J262" s="264"/>
      <c r="K262" s="264"/>
      <c r="L262" s="264"/>
      <c r="M262" s="264"/>
      <c r="N262" s="265"/>
      <c r="O262" s="264"/>
      <c r="P262" s="264"/>
      <c r="Q262" s="264"/>
      <c r="R262" s="264"/>
      <c r="S262" s="264"/>
      <c r="T262" s="264"/>
      <c r="U262" s="264"/>
      <c r="V262" s="264"/>
      <c r="W262" s="264"/>
      <c r="X262" s="264"/>
      <c r="Y262" s="247"/>
      <c r="Z262" s="246"/>
      <c r="AA262" s="249"/>
      <c r="AC262" s="28"/>
      <c r="AD262" s="27"/>
      <c r="AE262" s="250"/>
      <c r="AF262" s="86"/>
      <c r="AJ262" s="86"/>
      <c r="BB262" s="262"/>
    </row>
    <row r="263" spans="1:55" ht="19.8">
      <c r="A263" s="246"/>
      <c r="B263" s="246"/>
      <c r="C263" s="246"/>
      <c r="D263" s="246"/>
      <c r="E263" s="246"/>
      <c r="F263" s="246"/>
      <c r="G263" s="246"/>
      <c r="H263" s="247"/>
      <c r="I263" s="246"/>
      <c r="J263" s="247"/>
      <c r="K263" s="246"/>
      <c r="L263" s="246"/>
      <c r="M263" s="246"/>
      <c r="N263" s="248"/>
      <c r="O263" s="248"/>
      <c r="P263" s="248"/>
      <c r="Q263" s="246"/>
      <c r="R263" s="248"/>
      <c r="S263" s="248"/>
      <c r="T263" s="248"/>
      <c r="U263" s="248"/>
      <c r="V263" s="246"/>
      <c r="W263" s="248"/>
      <c r="X263" s="264" t="s">
        <v>489</v>
      </c>
      <c r="Y263" s="263" t="s">
        <v>4</v>
      </c>
      <c r="Z263" s="246"/>
      <c r="AA263" s="249"/>
      <c r="AC263" s="28"/>
      <c r="AD263" s="27"/>
      <c r="AE263" s="250"/>
      <c r="AF263" s="86"/>
      <c r="AJ263" s="86"/>
      <c r="BB263" s="262"/>
    </row>
    <row r="264" spans="1:55" ht="19.8">
      <c r="A264" s="246"/>
      <c r="B264" s="246"/>
      <c r="C264" s="246"/>
      <c r="D264" s="264"/>
      <c r="E264" s="246"/>
      <c r="F264" s="264" t="s">
        <v>4</v>
      </c>
      <c r="G264" s="246"/>
      <c r="H264" s="247"/>
      <c r="I264" s="247"/>
      <c r="J264" s="247"/>
      <c r="K264" s="264" t="s">
        <v>23</v>
      </c>
      <c r="L264" s="247"/>
      <c r="M264" s="247"/>
      <c r="N264" s="248" t="s">
        <v>402</v>
      </c>
      <c r="O264" s="248" t="s">
        <v>402</v>
      </c>
      <c r="P264" s="248" t="s">
        <v>402</v>
      </c>
      <c r="Q264" s="265" t="s">
        <v>538</v>
      </c>
      <c r="R264" s="248" t="s">
        <v>402</v>
      </c>
      <c r="S264" s="248"/>
      <c r="T264" s="248"/>
      <c r="U264" s="265" t="s">
        <v>422</v>
      </c>
      <c r="V264" s="246"/>
      <c r="W264" s="265" t="s">
        <v>586</v>
      </c>
      <c r="X264" s="264" t="s">
        <v>583</v>
      </c>
      <c r="Y264" s="263" t="s">
        <v>9</v>
      </c>
      <c r="Z264" s="246"/>
      <c r="AA264" s="249"/>
      <c r="AC264" s="28"/>
      <c r="AD264" s="27"/>
      <c r="AE264" s="250"/>
      <c r="AF264" s="86"/>
      <c r="AJ264" s="86"/>
      <c r="BB264" s="262"/>
    </row>
    <row r="265" spans="1:55" ht="19.8">
      <c r="A265" s="264"/>
      <c r="B265" s="264"/>
      <c r="C265" s="246"/>
      <c r="D265" s="246"/>
      <c r="E265" s="264"/>
      <c r="F265" s="264" t="s">
        <v>487</v>
      </c>
      <c r="G265" s="264" t="s">
        <v>4</v>
      </c>
      <c r="H265" s="263" t="s">
        <v>4</v>
      </c>
      <c r="I265" s="263"/>
      <c r="J265" s="263" t="s">
        <v>1</v>
      </c>
      <c r="K265" s="264" t="s">
        <v>493</v>
      </c>
      <c r="L265" s="263" t="s">
        <v>23</v>
      </c>
      <c r="M265" s="263"/>
      <c r="N265" s="265" t="s">
        <v>552</v>
      </c>
      <c r="O265" s="265" t="s">
        <v>585</v>
      </c>
      <c r="P265" s="265" t="s">
        <v>500</v>
      </c>
      <c r="Q265" s="265" t="s">
        <v>563</v>
      </c>
      <c r="R265" s="265" t="s">
        <v>502</v>
      </c>
      <c r="S265" s="432" t="s">
        <v>23</v>
      </c>
      <c r="T265" s="432" t="s">
        <v>23</v>
      </c>
      <c r="U265" s="265"/>
      <c r="V265" s="264" t="s">
        <v>413</v>
      </c>
      <c r="W265" s="265" t="s">
        <v>1</v>
      </c>
      <c r="X265" s="264" t="s">
        <v>70</v>
      </c>
      <c r="Y265" s="263" t="s">
        <v>70</v>
      </c>
      <c r="Z265" s="246"/>
      <c r="AA265" s="249"/>
      <c r="AC265" s="28"/>
      <c r="AD265" s="27"/>
      <c r="AE265" s="250"/>
      <c r="AF265" s="86"/>
      <c r="AJ265" s="86"/>
      <c r="BB265" s="262"/>
    </row>
    <row r="266" spans="1:55" ht="19.8">
      <c r="A266" s="246"/>
      <c r="B266" s="246"/>
      <c r="C266" s="264" t="s">
        <v>0</v>
      </c>
      <c r="D266" s="264"/>
      <c r="E266" s="264" t="s">
        <v>612</v>
      </c>
      <c r="F266" s="50" t="s">
        <v>488</v>
      </c>
      <c r="G266" s="50" t="s">
        <v>9</v>
      </c>
      <c r="H266" s="87" t="s">
        <v>402</v>
      </c>
      <c r="I266" s="87"/>
      <c r="J266" s="87" t="s">
        <v>402</v>
      </c>
      <c r="K266" s="50" t="s">
        <v>414</v>
      </c>
      <c r="L266" s="87" t="s">
        <v>44</v>
      </c>
      <c r="M266" s="87"/>
      <c r="N266" s="75" t="s">
        <v>553</v>
      </c>
      <c r="O266" s="75" t="s">
        <v>561</v>
      </c>
      <c r="P266" s="75" t="s">
        <v>439</v>
      </c>
      <c r="Q266" s="75" t="s">
        <v>495</v>
      </c>
      <c r="R266" s="75" t="s">
        <v>482</v>
      </c>
      <c r="S266" s="432" t="s">
        <v>735</v>
      </c>
      <c r="T266" s="432" t="s">
        <v>736</v>
      </c>
      <c r="U266" s="75" t="s">
        <v>1</v>
      </c>
      <c r="V266" s="50" t="s">
        <v>414</v>
      </c>
      <c r="W266" s="75" t="s">
        <v>539</v>
      </c>
      <c r="X266" s="50" t="s">
        <v>499</v>
      </c>
      <c r="Y266" s="87" t="s">
        <v>566</v>
      </c>
      <c r="Z266" s="246"/>
      <c r="AA266" s="249"/>
      <c r="AC266" s="28"/>
      <c r="AD266" s="27"/>
      <c r="AE266" s="250"/>
      <c r="AF266" s="86"/>
      <c r="AJ266" s="86"/>
      <c r="BB266" s="262"/>
    </row>
    <row r="267" spans="1:55" ht="15.6">
      <c r="A267" s="246"/>
      <c r="B267" s="266">
        <f>+'Ark1'!C1609</f>
        <v>2024</v>
      </c>
      <c r="C267" s="266">
        <f>+'Ark1'!L1609</f>
        <v>1</v>
      </c>
      <c r="D267" s="266" t="s">
        <v>28</v>
      </c>
      <c r="E267" s="266">
        <f>+'Ark1'!AP1609</f>
        <v>13</v>
      </c>
      <c r="F267" s="266" t="str">
        <f>+IF(G267=0,"",'Ark1'!Q1609)</f>
        <v/>
      </c>
      <c r="G267" s="366">
        <f>+'Ark1'!R1609</f>
        <v>0</v>
      </c>
      <c r="H267" s="267" t="str">
        <f>+IF(G267=0,"",'Ark1'!AE1609)</f>
        <v/>
      </c>
      <c r="I267" s="267"/>
      <c r="J267" s="267" t="str">
        <f>+IF(G267=0,"",'Ark1'!AF1609)</f>
        <v/>
      </c>
      <c r="K267" s="268" t="str">
        <f>+IF(G267=0,"",'Ark1'!T1609)</f>
        <v/>
      </c>
      <c r="L267" s="298" t="str">
        <f>+IF(G267=0,"",'Ark1'!U1609)</f>
        <v/>
      </c>
      <c r="M267" s="267"/>
      <c r="N267" s="269" t="str">
        <f>+IF(G267=0,"",'Ark1'!V1609)</f>
        <v/>
      </c>
      <c r="O267" s="269" t="str">
        <f>+IF(G267=0,"",'Ark1'!W1609)</f>
        <v/>
      </c>
      <c r="P267" s="269" t="str">
        <f>+IF(G267=0,"",'Ark1'!X1609)</f>
        <v/>
      </c>
      <c r="Q267" s="269" t="str">
        <f>+IF(G267=0,"",'Ark1'!AG1609)</f>
        <v/>
      </c>
      <c r="R267" s="269" t="str">
        <f>+IF(G267=0,"",'Ark1'!AH1609)</f>
        <v/>
      </c>
      <c r="S267" s="382" t="str">
        <f>+IF(G267=0,"",'Ark1'!AR1609)</f>
        <v/>
      </c>
      <c r="T267" s="114" t="str">
        <f>+IF(G267=0,"",'Ark1'!AS1609)</f>
        <v/>
      </c>
      <c r="U267" s="269" t="str">
        <f>+IF(G267=0,"",'Ark1'!Y1609)</f>
        <v/>
      </c>
      <c r="V267" s="268" t="str">
        <f>+IF(G267=0,"",'Ark1'!AA1609)</f>
        <v/>
      </c>
      <c r="W267" s="269" t="str">
        <f>+IF(G267=0,"",'Ark1'!AC1609)</f>
        <v/>
      </c>
      <c r="X267" s="298" t="str">
        <f t="shared" ref="X267:X281" si="27">IF(G267=0,"",1000*L267/Q267)</f>
        <v/>
      </c>
      <c r="Y267" s="267" t="str">
        <f t="shared" ref="Y267:Y281" si="28">IF(G267=0,"",G267/F267)</f>
        <v/>
      </c>
      <c r="Z267" s="246"/>
      <c r="AA267" s="249"/>
      <c r="AC267" s="28"/>
      <c r="AD267" s="27"/>
      <c r="AE267" s="272"/>
      <c r="AF267" s="86"/>
      <c r="AJ267" s="86"/>
    </row>
    <row r="268" spans="1:55" ht="15.6">
      <c r="A268" s="246"/>
      <c r="B268" s="299">
        <f>+'Ark1'!C1644</f>
        <v>2024</v>
      </c>
      <c r="C268" s="86">
        <f>+'Ark1'!L1644</f>
        <v>2</v>
      </c>
      <c r="D268" s="86" t="s">
        <v>29</v>
      </c>
      <c r="E268" s="86">
        <f>+'Ark1'!AP1644</f>
        <v>13</v>
      </c>
      <c r="F268" s="86" t="str">
        <f>+IF(G268=0,"",'Ark1'!Q1644)</f>
        <v/>
      </c>
      <c r="G268" s="366">
        <f>+'Ark1'!R1644</f>
        <v>0</v>
      </c>
      <c r="H268" s="28" t="str">
        <f>+IF(G268=0,"",'Ark1'!AE1644)</f>
        <v/>
      </c>
      <c r="I268" s="267"/>
      <c r="J268" s="28" t="str">
        <f>+IF(G268=0,"",'Ark1'!AF1644)</f>
        <v/>
      </c>
      <c r="K268" s="27" t="str">
        <f>+IF(G268=0,"",'Ark1'!T1644)</f>
        <v/>
      </c>
      <c r="L268" s="298" t="str">
        <f>+IF(G268=0,"",'Ark1'!U1644)</f>
        <v/>
      </c>
      <c r="M268" s="267"/>
      <c r="N268" s="33" t="str">
        <f>+IF(G268=0,"",'Ark1'!V1644)</f>
        <v/>
      </c>
      <c r="O268" s="33" t="str">
        <f>+IF(G268=0,"",'Ark1'!W1644)</f>
        <v/>
      </c>
      <c r="P268" s="33" t="str">
        <f>+IF(G268=0,"",'Ark1'!X1644)</f>
        <v/>
      </c>
      <c r="Q268" s="33" t="str">
        <f>+IF(G268=0,"",'Ark1'!AG1644)</f>
        <v/>
      </c>
      <c r="R268" s="33" t="str">
        <f>+IF(G268=0,"",'Ark1'!AH1644)</f>
        <v/>
      </c>
      <c r="S268" s="382" t="str">
        <f>+IF(G268=0,"",'Ark1'!AR1644)</f>
        <v/>
      </c>
      <c r="T268" s="114" t="str">
        <f>+IF(G268=0,"",'Ark1'!AS1644)</f>
        <v/>
      </c>
      <c r="U268" s="33" t="str">
        <f>+IF(G268=0,"",'Ark1'!Y1644)</f>
        <v/>
      </c>
      <c r="V268" s="27" t="str">
        <f>+IF(G268=0,"",'Ark1'!AA1644)</f>
        <v/>
      </c>
      <c r="W268" s="33" t="str">
        <f>+IF(G268=0,"",'Ark1'!AC1644)</f>
        <v/>
      </c>
      <c r="X268" s="298" t="str">
        <f t="shared" si="27"/>
        <v/>
      </c>
      <c r="Y268" s="28" t="str">
        <f t="shared" si="28"/>
        <v/>
      </c>
      <c r="Z268" s="246"/>
      <c r="AA268" s="249"/>
      <c r="AC268" s="28"/>
      <c r="AD268" s="27"/>
      <c r="AE268" s="272"/>
      <c r="AF268" s="86"/>
      <c r="AJ268" s="86"/>
    </row>
    <row r="269" spans="1:55" ht="15.6">
      <c r="A269" s="246"/>
      <c r="B269" s="299">
        <f>+'Ark1'!C1679</f>
        <v>2024</v>
      </c>
      <c r="C269" s="266">
        <f>+'Ark1'!L1679</f>
        <v>3</v>
      </c>
      <c r="D269" s="266" t="s">
        <v>30</v>
      </c>
      <c r="E269" s="266">
        <f>+'Ark1'!AP1679</f>
        <v>13</v>
      </c>
      <c r="F269" s="266">
        <f>+IF(G269=0,"",'Ark1'!Q1679)</f>
        <v>1</v>
      </c>
      <c r="G269" s="366">
        <f>+'Ark1'!R1679</f>
        <v>1</v>
      </c>
      <c r="H269" s="267">
        <f>+IF(G269=0,"",'Ark1'!AE1679)</f>
        <v>3.4482758620689653</v>
      </c>
      <c r="I269" s="267"/>
      <c r="J269" s="267">
        <f>+IF(G269=0,"",'Ark1'!AF1679)</f>
        <v>2.0215644507315624</v>
      </c>
      <c r="K269" s="268">
        <f>+IF(G269=0,"",'Ark1'!T1679)</f>
        <v>3</v>
      </c>
      <c r="L269" s="298">
        <f>+IF(G269=0,"",'Ark1'!U1679)</f>
        <v>245.8</v>
      </c>
      <c r="M269" s="267"/>
      <c r="N269" s="269">
        <f>+IF(G269=0,"",'Ark1'!V1679)</f>
        <v>0</v>
      </c>
      <c r="O269" s="269">
        <f>+IF(G269=0,"",'Ark1'!W1679)</f>
        <v>0</v>
      </c>
      <c r="P269" s="269">
        <f>+IF(G269=0,"",'Ark1'!X1679)</f>
        <v>0</v>
      </c>
      <c r="Q269" s="269">
        <f>+IF(G269=0,"",'Ark1'!AG1679)</f>
        <v>1220</v>
      </c>
      <c r="R269" s="269">
        <f>+IF(G269=0,"",'Ark1'!AH1679)</f>
        <v>0</v>
      </c>
      <c r="S269" s="382">
        <f>+IF(G269=0,"",'Ark1'!AR1679)</f>
        <v>210</v>
      </c>
      <c r="T269" s="114">
        <f>+IF(G269=0,"",'Ark1'!AS1679)</f>
        <v>26.563006154842881</v>
      </c>
      <c r="U269" s="269">
        <f>+IF(G269=0,"",'Ark1'!Y1679)</f>
        <v>0</v>
      </c>
      <c r="V269" s="268">
        <f>+IF(G269=0,"",'Ark1'!AA1679)</f>
        <v>0</v>
      </c>
      <c r="W269" s="269">
        <f>+IF(G269=0,"",'Ark1'!AC1679)</f>
        <v>0</v>
      </c>
      <c r="X269" s="298">
        <f t="shared" si="27"/>
        <v>201.47540983606558</v>
      </c>
      <c r="Y269" s="267">
        <f t="shared" si="28"/>
        <v>1</v>
      </c>
      <c r="Z269" s="246"/>
      <c r="AA269" s="249"/>
      <c r="AC269" s="28"/>
      <c r="AD269" s="27"/>
      <c r="AE269" s="272"/>
      <c r="AF269" s="86"/>
      <c r="AJ269" s="86"/>
    </row>
    <row r="270" spans="1:55" ht="15.6">
      <c r="A270" s="246"/>
      <c r="B270" s="299">
        <f>+'Ark1'!C1714</f>
        <v>2024</v>
      </c>
      <c r="C270" s="266">
        <f>+'Ark1'!L1714</f>
        <v>4</v>
      </c>
      <c r="D270" s="266" t="s">
        <v>31</v>
      </c>
      <c r="E270" s="86">
        <f>+'Ark1'!AP1714</f>
        <v>13</v>
      </c>
      <c r="F270" s="86">
        <f>+IF(G270=0,"",'Ark1'!Q1714)</f>
        <v>4</v>
      </c>
      <c r="G270" s="366">
        <f>+'Ark1'!R1714</f>
        <v>4</v>
      </c>
      <c r="H270" s="28">
        <f>+IF(G270=0,"",'Ark1'!AE1714)</f>
        <v>13.793103448275859</v>
      </c>
      <c r="I270" s="267"/>
      <c r="J270" s="28">
        <f>+IF(G270=0,"",'Ark1'!AF1714)</f>
        <v>8.3222988921695222</v>
      </c>
      <c r="K270" s="27">
        <f>+IF(G270=0,"",'Ark1'!T1714)</f>
        <v>4.25</v>
      </c>
      <c r="L270" s="298">
        <f>+IF(G270=0,"",'Ark1'!U1714)</f>
        <v>252.97499999999999</v>
      </c>
      <c r="M270" s="267"/>
      <c r="N270" s="33">
        <f>+IF(G270=0,"",'Ark1'!V1714)</f>
        <v>0</v>
      </c>
      <c r="O270" s="33">
        <f>+IF(G270=0,"",'Ark1'!W1714)</f>
        <v>25</v>
      </c>
      <c r="P270" s="33">
        <f>+IF(G270=0,"",'Ark1'!X1714)</f>
        <v>0</v>
      </c>
      <c r="Q270" s="33">
        <f>+IF(G270=0,"",'Ark1'!AG1714)</f>
        <v>903</v>
      </c>
      <c r="R270" s="33">
        <f>+IF(G270=0,"",'Ark1'!AH1714)</f>
        <v>0</v>
      </c>
      <c r="S270" s="382">
        <f>+IF(G270=0,"",'Ark1'!AR1714)</f>
        <v>206.5</v>
      </c>
      <c r="T270" s="114">
        <f>+IF(G270=0,"",'Ark1'!AS1714)</f>
        <v>28.463537352639776</v>
      </c>
      <c r="U270" s="33">
        <f>+IF(G270=0,"",'Ark1'!Y1714)</f>
        <v>40.243594210755994</v>
      </c>
      <c r="V270" s="27">
        <f>+IF(G270=0,"",'Ark1'!AA1714)</f>
        <v>1.9202864369671515</v>
      </c>
      <c r="W270" s="33">
        <f>+IF(G270=0,"",'Ark1'!AC1714)</f>
        <v>20.518126774948275</v>
      </c>
      <c r="X270" s="298">
        <f t="shared" si="27"/>
        <v>280.14950166112959</v>
      </c>
      <c r="Y270" s="28">
        <f t="shared" si="28"/>
        <v>1</v>
      </c>
      <c r="Z270" s="246"/>
      <c r="AA270" s="249"/>
      <c r="AC270" s="28"/>
      <c r="AD270" s="27"/>
      <c r="AE270" s="272"/>
      <c r="AF270" s="86"/>
      <c r="AJ270" s="86"/>
    </row>
    <row r="271" spans="1:55" ht="15.6">
      <c r="A271" s="246"/>
      <c r="B271" s="266">
        <f>+'Ark1'!C1749</f>
        <v>2024</v>
      </c>
      <c r="C271" s="266">
        <f>+'Ark1'!L1749</f>
        <v>5</v>
      </c>
      <c r="D271" s="266" t="s">
        <v>400</v>
      </c>
      <c r="E271" s="274">
        <f>+'Ark1'!AP1749</f>
        <v>13</v>
      </c>
      <c r="F271" s="266">
        <f>+IF(G271=0,"",'Ark1'!Q1749)</f>
        <v>3</v>
      </c>
      <c r="G271" s="366">
        <f>+'Ark1'!R1749</f>
        <v>3</v>
      </c>
      <c r="H271" s="267">
        <f>+'Ark1'!AE1749</f>
        <v>10.344827586206899</v>
      </c>
      <c r="I271" s="267"/>
      <c r="J271" s="267">
        <f>+IF(G271=0,"",'Ark1'!AF1749)</f>
        <v>8.671014647706615</v>
      </c>
      <c r="K271" s="268">
        <f>+IF(G271=0,"",'Ark1'!T1749)</f>
        <v>4.6666666666666679</v>
      </c>
      <c r="L271" s="298">
        <f>+IF(G271=0,"",'Ark1'!U1749)</f>
        <v>351.43333333333345</v>
      </c>
      <c r="M271" s="267"/>
      <c r="N271" s="269">
        <f>+IF(G271=0,"",'Ark1'!V1749)</f>
        <v>0</v>
      </c>
      <c r="O271" s="269">
        <f>+IF(G271=0,"",'Ark1'!W1749)</f>
        <v>0</v>
      </c>
      <c r="P271" s="269">
        <f>+IF(G271=0,"",'Ark1'!X1749)</f>
        <v>66.666666666666686</v>
      </c>
      <c r="Q271" s="269">
        <f>+IF(G271=0,"",'Ark1'!AG1749)</f>
        <v>1062.333333333333</v>
      </c>
      <c r="R271" s="269">
        <f>+IF(G271=0,"",'Ark1'!AH1749)</f>
        <v>0</v>
      </c>
      <c r="S271" s="382">
        <f>+IF(G271=0,"",'Ark1'!AR1749)</f>
        <v>224.6666666666666</v>
      </c>
      <c r="T271" s="114">
        <f>+IF(G271=0,"",'Ark1'!AS1749)</f>
        <v>30.795116041278568</v>
      </c>
      <c r="U271" s="269">
        <f>+IF(G271=0,"",'Ark1'!Y1749)</f>
        <v>47.565837413934922</v>
      </c>
      <c r="V271" s="268">
        <f>+IF(G271=0,"",'Ark1'!AA1749)</f>
        <v>0.9428090415820618</v>
      </c>
      <c r="W271" s="269">
        <f>+IF(G271=0,"",'Ark1'!AC1749)</f>
        <v>35.777154625622948</v>
      </c>
      <c r="X271" s="298">
        <f t="shared" si="27"/>
        <v>330.81267649827441</v>
      </c>
      <c r="Y271" s="267">
        <f t="shared" si="28"/>
        <v>1</v>
      </c>
      <c r="Z271" s="246"/>
      <c r="AA271" s="249"/>
      <c r="AC271" s="28"/>
      <c r="AD271" s="27"/>
      <c r="AE271" s="272"/>
      <c r="AF271" s="86"/>
      <c r="AJ271" s="86"/>
    </row>
    <row r="272" spans="1:55" ht="15.6">
      <c r="A272" s="246"/>
      <c r="B272" s="333">
        <f>+'Ark1'!C1784</f>
        <v>2024</v>
      </c>
      <c r="C272" s="266">
        <f>+'Ark1'!L1784</f>
        <v>6</v>
      </c>
      <c r="D272" s="266" t="s">
        <v>32</v>
      </c>
      <c r="E272" s="275">
        <f>+'Ark1'!AP1784</f>
        <v>13</v>
      </c>
      <c r="F272" s="86">
        <f>+IF(G272=0,"",'Ark1'!Q1784)</f>
        <v>5</v>
      </c>
      <c r="G272" s="366">
        <f>+'Ark1'!R1784</f>
        <v>6</v>
      </c>
      <c r="H272" s="28">
        <f>+IF(G272=0,"",'Ark1'!AE1784)</f>
        <v>20.689655172413797</v>
      </c>
      <c r="I272" s="267"/>
      <c r="J272" s="28">
        <f>+IF(G272=0,"",'Ark1'!AF1784)</f>
        <v>19.028037075722313</v>
      </c>
      <c r="K272" s="27">
        <f>+IF(G272=0,"",'Ark1'!T1784)</f>
        <v>6</v>
      </c>
      <c r="L272" s="298">
        <f>+IF(G272=0,"",'Ark1'!U1784)</f>
        <v>385.59999999999991</v>
      </c>
      <c r="M272" s="267"/>
      <c r="N272" s="33">
        <f>+IF(G272=0,"",'Ark1'!V1784)</f>
        <v>100</v>
      </c>
      <c r="O272" s="33">
        <f>+IF(G272=0,"",'Ark1'!W1784)</f>
        <v>33.333333333333343</v>
      </c>
      <c r="P272" s="33">
        <f>+IF(G272=0,"",'Ark1'!X1784)</f>
        <v>83.333333333333314</v>
      </c>
      <c r="Q272" s="33">
        <f>+IF(G272=0,"",'Ark1'!AG1784)</f>
        <v>1026.6666666666667</v>
      </c>
      <c r="R272" s="33">
        <f>+IF(G272=0,"",'Ark1'!AH1784)</f>
        <v>0</v>
      </c>
      <c r="S272" s="382">
        <f>+IF(G272=0,"",'Ark1'!AR1784)</f>
        <v>221.5</v>
      </c>
      <c r="T272" s="114">
        <f>+IF(G272=0,"",'Ark1'!AS1784)</f>
        <v>35.462508859271558</v>
      </c>
      <c r="U272" s="33">
        <f>+IF(G272=0,"",'Ark1'!Y1784)</f>
        <v>28.947596330841996</v>
      </c>
      <c r="V272" s="27">
        <f>+IF(G272=0,"",'Ark1'!AA1784)</f>
        <v>0.81649658092772603</v>
      </c>
      <c r="W272" s="33">
        <f>+IF(G272=0,"",'Ark1'!AC1784)</f>
        <v>13.679921373231972</v>
      </c>
      <c r="X272" s="298">
        <f t="shared" si="27"/>
        <v>375.58441558441547</v>
      </c>
      <c r="Y272" s="28">
        <f t="shared" si="28"/>
        <v>1.2</v>
      </c>
      <c r="Z272" s="246"/>
      <c r="AA272" s="249"/>
      <c r="AC272" s="28"/>
      <c r="AD272" s="27"/>
      <c r="AE272" s="272"/>
      <c r="AF272" s="86"/>
      <c r="AJ272" s="86"/>
    </row>
    <row r="273" spans="1:55" ht="15.6">
      <c r="A273" s="246"/>
      <c r="B273" s="333">
        <f>+'Ark1'!C1819</f>
        <v>2024</v>
      </c>
      <c r="C273" s="266">
        <f>+'Ark1'!L1819</f>
        <v>7</v>
      </c>
      <c r="D273" s="266" t="s">
        <v>33</v>
      </c>
      <c r="E273" s="274">
        <f>+'Ark1'!AP1819</f>
        <v>13</v>
      </c>
      <c r="F273" s="266">
        <f>+IF(G273=0,"",'Ark1'!Q1819)</f>
        <v>4</v>
      </c>
      <c r="G273" s="366">
        <f>+'Ark1'!R1819</f>
        <v>5</v>
      </c>
      <c r="H273" s="267">
        <f>+IF(G273=0,"",'Ark1'!AE1819)</f>
        <v>17.241379310344826</v>
      </c>
      <c r="I273" s="267"/>
      <c r="J273" s="267">
        <f>+IF(G273=0,"",'Ark1'!AF1819)</f>
        <v>18.172696543272828</v>
      </c>
      <c r="K273" s="268">
        <f>+IF(G273=0,"",'Ark1'!T1819)</f>
        <v>6.6</v>
      </c>
      <c r="L273" s="298">
        <f>+IF(G273=0,"",'Ark1'!U1819)</f>
        <v>441.92</v>
      </c>
      <c r="M273" s="267"/>
      <c r="N273" s="269">
        <f>+IF(G273=0,"",'Ark1'!V1819)</f>
        <v>100</v>
      </c>
      <c r="O273" s="269">
        <f>+IF(G273=0,"",'Ark1'!W1819)</f>
        <v>40</v>
      </c>
      <c r="P273" s="269">
        <f>+IF(G273=0,"",'Ark1'!X1819)</f>
        <v>100</v>
      </c>
      <c r="Q273" s="269">
        <f>+IF(G273=0,"",'Ark1'!AG1819)</f>
        <v>926.8</v>
      </c>
      <c r="R273" s="269">
        <f>+IF(G273=0,"",'Ark1'!AH1819)</f>
        <v>0</v>
      </c>
      <c r="S273" s="382">
        <f>+IF(G273=0,"",'Ark1'!AR1819)</f>
        <v>227.8</v>
      </c>
      <c r="T273" s="114">
        <f>+IF(G273=0,"",'Ark1'!AS1819)</f>
        <v>37.284819287495161</v>
      </c>
      <c r="U273" s="269">
        <f>+IF(G273=0,"",'Ark1'!Y1819)</f>
        <v>48.436572958871189</v>
      </c>
      <c r="V273" s="268">
        <f>+IF(G273=0,"",'Ark1'!AA1819)</f>
        <v>0.80000000000000238</v>
      </c>
      <c r="W273" s="269">
        <f>+IF(G273=0,"",'Ark1'!AC1819)</f>
        <v>82.602871251800053</v>
      </c>
      <c r="X273" s="298">
        <f t="shared" si="27"/>
        <v>476.82347863616747</v>
      </c>
      <c r="Y273" s="267">
        <f t="shared" si="28"/>
        <v>1.25</v>
      </c>
      <c r="Z273" s="246"/>
      <c r="AA273" s="249"/>
      <c r="AC273" s="28"/>
      <c r="AD273" s="27"/>
      <c r="AE273" s="272"/>
      <c r="AF273" s="86"/>
      <c r="AJ273" s="86"/>
    </row>
    <row r="274" spans="1:55" ht="15.6">
      <c r="A274" s="246"/>
      <c r="B274" s="86">
        <f>+'Ark1'!C1854</f>
        <v>2024</v>
      </c>
      <c r="C274" s="86">
        <f>+'Ark1'!L1854</f>
        <v>8</v>
      </c>
      <c r="D274" s="86" t="s">
        <v>34</v>
      </c>
      <c r="E274" s="275">
        <f>+'Ark1'!AP1854</f>
        <v>13</v>
      </c>
      <c r="F274" s="86">
        <f>+IF(G274=0,"",'Ark1'!Q1854)</f>
        <v>5</v>
      </c>
      <c r="G274" s="366">
        <f>+'Ark1'!R1854</f>
        <v>5</v>
      </c>
      <c r="H274" s="28">
        <f>+IF(G274=0,"",'Ark1'!AE1854)</f>
        <v>17.241379310344826</v>
      </c>
      <c r="I274" s="267"/>
      <c r="J274" s="28">
        <f>+IF(G274=0,"",'Ark1'!AF1854)</f>
        <v>22.177993075031448</v>
      </c>
      <c r="K274" s="27">
        <f>+IF(G274=0,"",'Ark1'!T1854)</f>
        <v>5.8</v>
      </c>
      <c r="L274" s="298">
        <f>+IF(G274=0,"",'Ark1'!U1854)</f>
        <v>539.31999999999994</v>
      </c>
      <c r="M274" s="267"/>
      <c r="N274" s="33">
        <f>+IF(G274=0,"",'Ark1'!V1854)</f>
        <v>100</v>
      </c>
      <c r="O274" s="33">
        <f>+IF(G274=0,"",'Ark1'!W1854)</f>
        <v>20</v>
      </c>
      <c r="P274" s="33">
        <f>+IF(G274=0,"",'Ark1'!X1854)</f>
        <v>100</v>
      </c>
      <c r="Q274" s="33">
        <f>+IF(G274=0,"",'Ark1'!AG1854)</f>
        <v>1225.4000000000001</v>
      </c>
      <c r="R274" s="33">
        <f>+IF(G274=0,"",'Ark1'!AH1854)</f>
        <v>0</v>
      </c>
      <c r="S274" s="382">
        <f>+IF(G274=0,"",'Ark1'!AR1854)</f>
        <v>234.4</v>
      </c>
      <c r="T274" s="114">
        <f>+IF(G274=0,"",'Ark1'!AS1854)</f>
        <v>41.846356868475489</v>
      </c>
      <c r="U274" s="33">
        <f>+IF(G274=0,"",'Ark1'!Y1854)</f>
        <v>50.50708465156147</v>
      </c>
      <c r="V274" s="27">
        <f>+IF(G274=0,"",'Ark1'!AA1854)</f>
        <v>0.74833147735479011</v>
      </c>
      <c r="W274" s="33">
        <f>+IF(G274=0,"",'Ark1'!AC1854)</f>
        <v>-40.840255962314302</v>
      </c>
      <c r="X274" s="298">
        <f t="shared" si="27"/>
        <v>440.11751264893081</v>
      </c>
      <c r="Y274" s="28">
        <f t="shared" si="28"/>
        <v>1</v>
      </c>
      <c r="Z274" s="246"/>
      <c r="AA274" s="249"/>
      <c r="AC274" s="28"/>
      <c r="AD274" s="27"/>
      <c r="AE274" s="272"/>
      <c r="AF274" s="86"/>
      <c r="AJ274" s="86"/>
    </row>
    <row r="275" spans="1:55" ht="15.6">
      <c r="A275" s="246"/>
      <c r="B275" s="333">
        <f>+'Ark1'!C1889</f>
        <v>2024</v>
      </c>
      <c r="C275" s="266">
        <f>+'Ark1'!L1889</f>
        <v>9</v>
      </c>
      <c r="D275" s="266" t="s">
        <v>35</v>
      </c>
      <c r="E275" s="274">
        <f>+'Ark1'!AP1889</f>
        <v>13</v>
      </c>
      <c r="F275" s="266">
        <f>+IF(G275=0,"",'Ark1'!Q1889)</f>
        <v>5</v>
      </c>
      <c r="G275" s="366">
        <f>+'Ark1'!R1889</f>
        <v>5</v>
      </c>
      <c r="H275" s="267">
        <f>+IF(G275=0,"",'Ark1'!AE1889)</f>
        <v>17.241379310344826</v>
      </c>
      <c r="I275" s="267"/>
      <c r="J275" s="267">
        <f>+IF(G275=0,"",'Ark1'!AF1889)</f>
        <v>21.606395315365699</v>
      </c>
      <c r="K275" s="268">
        <f>+IF(G275=0,"",'Ark1'!T1889)</f>
        <v>7.6</v>
      </c>
      <c r="L275" s="298">
        <f>+IF(G275=0,"",'Ark1'!U1889)</f>
        <v>525.42000000000007</v>
      </c>
      <c r="M275" s="267"/>
      <c r="N275" s="269">
        <f>+IF(G275=0,"",'Ark1'!V1889)</f>
        <v>100</v>
      </c>
      <c r="O275" s="269">
        <f>+IF(G275=0,"",'Ark1'!W1889)</f>
        <v>100</v>
      </c>
      <c r="P275" s="269">
        <f>+IF(G275=0,"",'Ark1'!X1889)</f>
        <v>100</v>
      </c>
      <c r="Q275" s="269">
        <f>+IF(G275=0,"",'Ark1'!AG1889)</f>
        <v>967.2</v>
      </c>
      <c r="R275" s="269">
        <f>+IF(G275=0,"",'Ark1'!AH1889)</f>
        <v>0</v>
      </c>
      <c r="S275" s="382">
        <f>+IF(G275=0,"",'Ark1'!AR1889)</f>
        <v>228</v>
      </c>
      <c r="T275" s="114">
        <f>+IF(G275=0,"",'Ark1'!AS1889)</f>
        <v>44.225587637198942</v>
      </c>
      <c r="U275" s="269">
        <f>+IF(G275=0,"",'Ark1'!Y1889)</f>
        <v>43.333931277925409</v>
      </c>
      <c r="V275" s="268">
        <f>+IF(G275=0,"",'Ark1'!AA1889)</f>
        <v>0.7999999999999986</v>
      </c>
      <c r="W275" s="269">
        <f>+IF(G275=0,"",'Ark1'!AC1889)</f>
        <v>37.349484624865688</v>
      </c>
      <c r="X275" s="298">
        <f t="shared" si="27"/>
        <v>543.23821339950382</v>
      </c>
      <c r="Y275" s="267">
        <f t="shared" si="28"/>
        <v>1</v>
      </c>
      <c r="Z275" s="246"/>
      <c r="AA275" s="249"/>
      <c r="AC275" s="28"/>
      <c r="AD275" s="27"/>
      <c r="AE275" s="272"/>
      <c r="AF275" s="86"/>
      <c r="AJ275" s="86"/>
    </row>
    <row r="276" spans="1:55" ht="15.6">
      <c r="A276" s="246"/>
      <c r="B276" s="333">
        <f>+'Ark1'!C1924</f>
        <v>2024</v>
      </c>
      <c r="C276" s="266">
        <f>+'Ark1'!L1924</f>
        <v>10</v>
      </c>
      <c r="D276" s="266" t="s">
        <v>36</v>
      </c>
      <c r="E276" s="275">
        <f>+'Ark1'!AP1924</f>
        <v>13</v>
      </c>
      <c r="F276" s="86" t="str">
        <f>+IF(G276=0,"",'Ark1'!Q1924)</f>
        <v/>
      </c>
      <c r="G276" s="366">
        <f>+'Ark1'!R1924</f>
        <v>0</v>
      </c>
      <c r="H276" s="28" t="str">
        <f>+IF(G276=0,"",'Ark1'!AE1924)</f>
        <v/>
      </c>
      <c r="I276" s="267"/>
      <c r="J276" s="28" t="str">
        <f>+IF(G276=0,"",'Ark1'!AF1924)</f>
        <v/>
      </c>
      <c r="K276" s="27" t="str">
        <f>+IF(G276=0,"",'Ark1'!T1924)</f>
        <v/>
      </c>
      <c r="L276" s="298" t="str">
        <f>+IF(G276=0,"",'Ark1'!U1924)</f>
        <v/>
      </c>
      <c r="M276" s="267"/>
      <c r="N276" s="33" t="str">
        <f>+IF(G276=0,"",'Ark1'!V1924)</f>
        <v/>
      </c>
      <c r="O276" s="33" t="str">
        <f>+IF(G276=0,"",'Ark1'!W1924)</f>
        <v/>
      </c>
      <c r="P276" s="33" t="str">
        <f>+IF(G276=0,"",'Ark1'!X1924)</f>
        <v/>
      </c>
      <c r="Q276" s="33" t="str">
        <f>+IF(G276=0,"",'Ark1'!AG1924)</f>
        <v/>
      </c>
      <c r="R276" s="33" t="str">
        <f>+IF(G276=0,"",'Ark1'!AH1924)</f>
        <v/>
      </c>
      <c r="S276" s="382" t="str">
        <f>+IF(G276=0,"",'Ark1'!AR1727)</f>
        <v/>
      </c>
      <c r="T276" s="114" t="str">
        <f>+IF(G276=0,"",'Ark1'!AS1727)</f>
        <v/>
      </c>
      <c r="U276" s="33" t="str">
        <f>+IF(G276=0,"",'Ark1'!Y1924)</f>
        <v/>
      </c>
      <c r="V276" s="27" t="str">
        <f>+IF(G276=0,"",'Ark1'!AA1924)</f>
        <v/>
      </c>
      <c r="W276" s="33" t="str">
        <f>+IF(G276=0,"",'Ark1'!AC1924)</f>
        <v/>
      </c>
      <c r="X276" s="298" t="str">
        <f t="shared" si="27"/>
        <v/>
      </c>
      <c r="Y276" s="28" t="str">
        <f t="shared" si="28"/>
        <v/>
      </c>
      <c r="Z276" s="246"/>
      <c r="AA276" s="249"/>
      <c r="AC276" s="28"/>
      <c r="AD276" s="27"/>
      <c r="AE276" s="272"/>
      <c r="AF276" s="86"/>
      <c r="AJ276" s="86"/>
    </row>
    <row r="277" spans="1:55" ht="15.6">
      <c r="A277" s="246"/>
      <c r="B277" s="333">
        <f>+'Ark1'!C1959</f>
        <v>2024</v>
      </c>
      <c r="C277" s="266">
        <f>+'Ark1'!L1959</f>
        <v>11</v>
      </c>
      <c r="D277" s="266" t="s">
        <v>37</v>
      </c>
      <c r="E277" s="274">
        <f>+'Ark1'!AP1959</f>
        <v>13</v>
      </c>
      <c r="F277" s="266" t="str">
        <f>+IF(G277=0,"",'Ark1'!Q1959)</f>
        <v/>
      </c>
      <c r="G277" s="366">
        <f>+'Ark1'!R1959</f>
        <v>0</v>
      </c>
      <c r="H277" s="267" t="str">
        <f>+IF(G277=0,"",'Ark1'!AE1959)</f>
        <v/>
      </c>
      <c r="I277" s="267"/>
      <c r="J277" s="267" t="str">
        <f>+IF(G277=0,"",'Ark1'!AF1959)</f>
        <v/>
      </c>
      <c r="K277" s="268" t="str">
        <f>+IF(G277=0,"",'Ark1'!T1959)</f>
        <v/>
      </c>
      <c r="L277" s="298" t="str">
        <f>+IF(G277=0,"",'Ark1'!U1959)</f>
        <v/>
      </c>
      <c r="M277" s="267"/>
      <c r="N277" s="269" t="str">
        <f>+IF(G277=0,"",'Ark1'!V1959)</f>
        <v/>
      </c>
      <c r="O277" s="269" t="str">
        <f>+IF(G277=0,"",'Ark1'!W1959)</f>
        <v/>
      </c>
      <c r="P277" s="269" t="str">
        <f>+IF(G277=0,"",'Ark1'!X1959)</f>
        <v/>
      </c>
      <c r="Q277" s="269" t="str">
        <f>+IF(G277=0,"",'Ark1'!AG1959)</f>
        <v/>
      </c>
      <c r="R277" s="269" t="str">
        <f>+IF(G277=0,"",'Ark1'!AH1959)</f>
        <v/>
      </c>
      <c r="S277" s="382" t="str">
        <f>+IF(G277=0,"",'Ark1'!AR1728)</f>
        <v/>
      </c>
      <c r="T277" s="114" t="str">
        <f>+IF(G277=0,"",'Ark1'!AS1728)</f>
        <v/>
      </c>
      <c r="U277" s="269" t="str">
        <f>+IF(G277=0,"",'Ark1'!Y1959)</f>
        <v/>
      </c>
      <c r="V277" s="268" t="str">
        <f>+IF(G277=0,"",'Ark1'!AA1959)</f>
        <v/>
      </c>
      <c r="W277" s="269" t="str">
        <f>+IF(G277=0,"",'Ark1'!AC1959)</f>
        <v/>
      </c>
      <c r="X277" s="298" t="str">
        <f t="shared" si="27"/>
        <v/>
      </c>
      <c r="Y277" s="267" t="str">
        <f t="shared" si="28"/>
        <v/>
      </c>
      <c r="Z277" s="246"/>
      <c r="AA277" s="249"/>
      <c r="AC277" s="28"/>
      <c r="AD277" s="27"/>
      <c r="AE277" s="272"/>
      <c r="AF277" s="86"/>
      <c r="AJ277" s="86"/>
    </row>
    <row r="278" spans="1:55" ht="15.6">
      <c r="A278" s="246"/>
      <c r="B278" s="333">
        <f>+'Ark1'!C1994</f>
        <v>2024</v>
      </c>
      <c r="C278" s="266">
        <f>+'Ark1'!L1994</f>
        <v>12</v>
      </c>
      <c r="D278" s="266" t="s">
        <v>38</v>
      </c>
      <c r="E278" s="275">
        <f>+'Ark1'!AP1994</f>
        <v>13</v>
      </c>
      <c r="F278" s="86" t="str">
        <f>+IF(G278=0,"",'Ark1'!Q1994)</f>
        <v/>
      </c>
      <c r="G278" s="366">
        <f>+'Ark1'!R1994</f>
        <v>0</v>
      </c>
      <c r="H278" s="28" t="str">
        <f>+IF(G278=0,"",'Ark1'!AE1994)</f>
        <v/>
      </c>
      <c r="I278" s="267"/>
      <c r="J278" s="28" t="str">
        <f>+IF(G278=0,"",'Ark1'!AF1994)</f>
        <v/>
      </c>
      <c r="K278" s="27" t="str">
        <f>+IF(G278=0,"",'Ark1'!T1994)</f>
        <v/>
      </c>
      <c r="L278" s="298" t="str">
        <f>+IF(G278=0,"",'Ark1'!U1994)</f>
        <v/>
      </c>
      <c r="M278" s="267"/>
      <c r="N278" s="33" t="str">
        <f>+IF(G278=0,"",'Ark1'!V1994)</f>
        <v/>
      </c>
      <c r="O278" s="33" t="str">
        <f>+IF(G278=0,"",'Ark1'!W1994)</f>
        <v/>
      </c>
      <c r="P278" s="33" t="str">
        <f>+IF(G278=0,"",'Ark1'!X1994)</f>
        <v/>
      </c>
      <c r="Q278" s="33" t="str">
        <f>+IF(G278=0,"",'Ark1'!AG1994)</f>
        <v/>
      </c>
      <c r="R278" s="33" t="str">
        <f>+IF(G278=0,"",'Ark1'!AH1994)</f>
        <v/>
      </c>
      <c r="S278" s="382" t="str">
        <f>+IF(G278=0,"",'Ark1'!AR1729)</f>
        <v/>
      </c>
      <c r="T278" s="114" t="str">
        <f>+IF(G278=0,"",'Ark1'!AS1729)</f>
        <v/>
      </c>
      <c r="U278" s="33" t="str">
        <f>+IF(G278=0,"",'Ark1'!Y1994)</f>
        <v/>
      </c>
      <c r="V278" s="27" t="str">
        <f>+IF(G278=0,"",'Ark1'!AA1994)</f>
        <v/>
      </c>
      <c r="W278" s="33" t="str">
        <f>+IF(G278=0,"",'Ark1'!AC1994)</f>
        <v/>
      </c>
      <c r="X278" s="298" t="str">
        <f t="shared" si="27"/>
        <v/>
      </c>
      <c r="Y278" s="28" t="str">
        <f t="shared" si="28"/>
        <v/>
      </c>
      <c r="Z278" s="246"/>
      <c r="AA278" s="249"/>
      <c r="AC278" s="28"/>
      <c r="AD278" s="27"/>
      <c r="AE278" s="272"/>
      <c r="AF278" s="86"/>
      <c r="AJ278" s="86"/>
    </row>
    <row r="279" spans="1:55" ht="15.6">
      <c r="A279" s="246"/>
      <c r="B279" s="333">
        <f>+'Ark1'!C2029</f>
        <v>2024</v>
      </c>
      <c r="C279" s="266">
        <f>+'Ark1'!L2029</f>
        <v>13</v>
      </c>
      <c r="D279" s="266" t="s">
        <v>39</v>
      </c>
      <c r="E279" s="274">
        <f>+'Ark1'!AP2029</f>
        <v>13</v>
      </c>
      <c r="F279" s="266" t="str">
        <f>+IF(G279=0,"",'Ark1'!Q2029)</f>
        <v/>
      </c>
      <c r="G279" s="366">
        <f>+'Ark1'!R2029</f>
        <v>0</v>
      </c>
      <c r="H279" s="267" t="str">
        <f>+IF(G279=0,"",'Ark1'!AE2029)</f>
        <v/>
      </c>
      <c r="I279" s="267"/>
      <c r="J279" s="267" t="str">
        <f>+IF(G279=0,"",'Ark1'!AF2029)</f>
        <v/>
      </c>
      <c r="K279" s="268" t="str">
        <f>+IF(G279=0,"",'Ark1'!T2029)</f>
        <v/>
      </c>
      <c r="L279" s="298" t="str">
        <f>+IF(G279=0,"",'Ark1'!U2029)</f>
        <v/>
      </c>
      <c r="M279" s="267"/>
      <c r="N279" s="269" t="str">
        <f>+IF(G279=0,"",'Ark1'!V2029)</f>
        <v/>
      </c>
      <c r="O279" s="269" t="str">
        <f>+IF(G279=0,"",'Ark1'!W2029)</f>
        <v/>
      </c>
      <c r="P279" s="269" t="str">
        <f>+IF(G279=0,"",'Ark1'!X2029)</f>
        <v/>
      </c>
      <c r="Q279" s="269" t="str">
        <f>+IF(G279=0,"",'Ark1'!AG2029)</f>
        <v/>
      </c>
      <c r="R279" s="269" t="str">
        <f>+IF(G279=0,"",'Ark1'!AH2029)</f>
        <v/>
      </c>
      <c r="S279" s="382" t="str">
        <f>+IF(G279=0,"",'Ark1'!AR1730)</f>
        <v/>
      </c>
      <c r="T279" s="114" t="str">
        <f>+IF(G279=0,"",'Ark1'!AS1730)</f>
        <v/>
      </c>
      <c r="U279" s="269" t="str">
        <f>+IF(G279=0,"",'Ark1'!Y2029)</f>
        <v/>
      </c>
      <c r="V279" s="268" t="str">
        <f>+IF(G279=0,"",'Ark1'!AA2029)</f>
        <v/>
      </c>
      <c r="W279" s="269" t="str">
        <f>+IF(G279=0,"",'Ark1'!AC2029)</f>
        <v/>
      </c>
      <c r="X279" s="298" t="str">
        <f t="shared" si="27"/>
        <v/>
      </c>
      <c r="Y279" s="267" t="str">
        <f t="shared" si="28"/>
        <v/>
      </c>
      <c r="Z279" s="246"/>
      <c r="AA279" s="249"/>
      <c r="AC279" s="28"/>
      <c r="AD279" s="27"/>
      <c r="AE279" s="272"/>
      <c r="AF279" s="86"/>
      <c r="AJ279" s="86"/>
    </row>
    <row r="280" spans="1:55" ht="15.6">
      <c r="A280" s="246"/>
      <c r="B280" s="333">
        <f>+'Ark1'!C2064</f>
        <v>2024</v>
      </c>
      <c r="C280" s="266">
        <f>+'Ark1'!L2064</f>
        <v>14</v>
      </c>
      <c r="D280" s="266" t="s">
        <v>401</v>
      </c>
      <c r="E280" s="275">
        <f>+'Ark1'!AP2064</f>
        <v>13</v>
      </c>
      <c r="F280" s="86" t="str">
        <f>+IF(G280=0,"",'Ark1'!Q2064)</f>
        <v/>
      </c>
      <c r="G280" s="366">
        <f>+'Ark1'!R2064</f>
        <v>0</v>
      </c>
      <c r="H280" s="28" t="str">
        <f>+IF(G280=0,"",'Ark1'!AE2064)</f>
        <v/>
      </c>
      <c r="I280" s="267"/>
      <c r="J280" s="28" t="str">
        <f>+IF(G280=0,"",'Ark1'!AF2064)</f>
        <v/>
      </c>
      <c r="K280" s="27" t="str">
        <f>+IF(G280=0,"",'Ark1'!T2064)</f>
        <v/>
      </c>
      <c r="L280" s="298" t="str">
        <f>+IF(G280=0,"",'Ark1'!U2064)</f>
        <v/>
      </c>
      <c r="M280" s="267"/>
      <c r="N280" s="33" t="str">
        <f>+IF(G280=0,"",'Ark1'!V2064)</f>
        <v/>
      </c>
      <c r="O280" s="33" t="str">
        <f>+IF(G280=0,"",'Ark1'!W2064)</f>
        <v/>
      </c>
      <c r="P280" s="33" t="str">
        <f>+IF(G280=0,"",'Ark1'!X2064)</f>
        <v/>
      </c>
      <c r="Q280" s="33" t="str">
        <f>+IF(G280=0,"",'Ark1'!AG2064)</f>
        <v/>
      </c>
      <c r="R280" s="33" t="str">
        <f>+IF(G280=0,"",'Ark1'!AH2064)</f>
        <v/>
      </c>
      <c r="S280" s="382" t="str">
        <f>+IF(G280=0,"",'Ark1'!AR1731)</f>
        <v/>
      </c>
      <c r="T280" s="114" t="str">
        <f>+IF(G280=0,"",'Ark1'!AS1731)</f>
        <v/>
      </c>
      <c r="U280" s="33" t="str">
        <f>+IF(G280=0,"",'Ark1'!Y2064)</f>
        <v/>
      </c>
      <c r="V280" s="27" t="str">
        <f>+IF(G280=0,"",'Ark1'!AA2064)</f>
        <v/>
      </c>
      <c r="W280" s="33" t="str">
        <f>+IF(G280=0,"",'Ark1'!AC2064)</f>
        <v/>
      </c>
      <c r="X280" s="298" t="str">
        <f t="shared" si="27"/>
        <v/>
      </c>
      <c r="Y280" s="28" t="str">
        <f t="shared" si="28"/>
        <v/>
      </c>
      <c r="Z280" s="246"/>
      <c r="AA280" s="249"/>
      <c r="AC280" s="28"/>
      <c r="AD280" s="27"/>
      <c r="AE280" s="272"/>
      <c r="AF280" s="86"/>
      <c r="AJ280" s="86"/>
    </row>
    <row r="281" spans="1:55" ht="15.6">
      <c r="A281" s="246"/>
      <c r="B281" s="333">
        <f>+'Ark1'!C2099</f>
        <v>2024</v>
      </c>
      <c r="C281" s="266">
        <f>+'Ark1'!L2099</f>
        <v>15</v>
      </c>
      <c r="D281" s="266" t="s">
        <v>40</v>
      </c>
      <c r="E281" s="266">
        <f>+'Ark1'!AP2099</f>
        <v>13</v>
      </c>
      <c r="F281" s="266" t="str">
        <f>+IF(G281=0,"",'Ark1'!Q2099)</f>
        <v/>
      </c>
      <c r="G281" s="366">
        <f>+'Ark1'!R2099</f>
        <v>0</v>
      </c>
      <c r="H281" s="267" t="str">
        <f>+IF(G281=0,"",'Ark1'!AE2099)</f>
        <v/>
      </c>
      <c r="I281" s="267"/>
      <c r="J281" s="267" t="str">
        <f>+IF(G281=0,"",'Ark1'!AF2099)</f>
        <v/>
      </c>
      <c r="K281" s="268" t="str">
        <f>+IF(G281=0,"",'Ark1'!T2099)</f>
        <v/>
      </c>
      <c r="L281" s="385" t="str">
        <f>+IF(G281=0,"",'Ark1'!U2099)</f>
        <v/>
      </c>
      <c r="M281" s="267"/>
      <c r="N281" s="269" t="str">
        <f>+IF(G281=0,"",'Ark1'!V2099)</f>
        <v/>
      </c>
      <c r="O281" s="269" t="str">
        <f>+IF(G281=0,"",'Ark1'!W2099)</f>
        <v/>
      </c>
      <c r="P281" s="269" t="str">
        <f>+IF(G281=0,"",'Ark1'!X2099)</f>
        <v/>
      </c>
      <c r="Q281" s="269" t="str">
        <f>+IF(G281=0,"",'Ark1'!AG2099)</f>
        <v/>
      </c>
      <c r="R281" s="269" t="str">
        <f>+IF(G281=0,"",'Ark1'!AH2099)</f>
        <v/>
      </c>
      <c r="S281" s="382" t="str">
        <f>+IF(G281=0,"",'Ark1'!AR1732)</f>
        <v/>
      </c>
      <c r="T281" s="114" t="str">
        <f>+IF(G281=0,"",'Ark1'!AS1732)</f>
        <v/>
      </c>
      <c r="U281" s="269" t="str">
        <f>+IF(G281=0,"",'Ark1'!Y2099)</f>
        <v/>
      </c>
      <c r="V281" s="268" t="str">
        <f>+IF(G281=0,"",'Ark1'!AA2099)</f>
        <v/>
      </c>
      <c r="W281" s="269" t="str">
        <f>+IF(G281=0,"",'Ark1'!AC2099)</f>
        <v/>
      </c>
      <c r="X281" s="298" t="str">
        <f t="shared" si="27"/>
        <v/>
      </c>
      <c r="Y281" s="267" t="str">
        <f t="shared" si="28"/>
        <v/>
      </c>
      <c r="Z281" s="246"/>
      <c r="AA281" s="249"/>
      <c r="AC281" s="28"/>
      <c r="AD281" s="27"/>
      <c r="AE281" s="272"/>
      <c r="AF281" s="86"/>
      <c r="AJ281" s="86"/>
    </row>
    <row r="282" spans="1:55" ht="19.8">
      <c r="A282" s="246"/>
      <c r="B282" s="246"/>
      <c r="C282" s="246"/>
      <c r="D282" s="246"/>
      <c r="E282" s="246"/>
      <c r="F282" s="246"/>
      <c r="G282" s="246"/>
      <c r="H282" s="246"/>
      <c r="I282" s="246"/>
      <c r="J282" s="246"/>
      <c r="K282" s="246"/>
      <c r="L282" s="246"/>
      <c r="M282" s="246"/>
      <c r="N282" s="248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  <c r="AA282" s="249"/>
      <c r="AC282" s="28"/>
      <c r="AD282" s="27"/>
      <c r="AE282" s="250"/>
      <c r="AF282" s="86"/>
      <c r="AJ282" s="86"/>
      <c r="BB282" s="262"/>
    </row>
    <row r="283" spans="1:55" ht="19.8">
      <c r="A283" s="246"/>
      <c r="B283" s="246"/>
      <c r="C283" s="264"/>
      <c r="D283" s="246"/>
      <c r="E283" s="246"/>
      <c r="F283" s="246"/>
      <c r="G283" s="246"/>
      <c r="H283" s="247"/>
      <c r="I283" s="246"/>
      <c r="J283" s="247"/>
      <c r="K283" s="246"/>
      <c r="L283" s="246"/>
      <c r="M283" s="246"/>
      <c r="N283" s="248"/>
      <c r="O283" s="248"/>
      <c r="P283" s="248"/>
      <c r="Q283" s="246"/>
      <c r="R283" s="248"/>
      <c r="S283" s="248"/>
      <c r="T283" s="248"/>
      <c r="U283" s="248"/>
      <c r="V283" s="246"/>
      <c r="W283" s="248"/>
      <c r="X283" s="246"/>
      <c r="Y283" s="247"/>
      <c r="Z283" s="246"/>
      <c r="AA283" s="249"/>
      <c r="AC283" s="28"/>
      <c r="AD283" s="27"/>
      <c r="AE283" s="250"/>
      <c r="AF283" s="86"/>
      <c r="AJ283" s="86"/>
      <c r="BB283" s="262"/>
    </row>
    <row r="284" spans="1:55" ht="22.8">
      <c r="A284" s="349" t="str">
        <f>+Raser!C24</f>
        <v>Canadisk Ayrshire</v>
      </c>
      <c r="B284" s="246"/>
      <c r="C284" s="264"/>
      <c r="D284" s="349"/>
      <c r="E284" s="246"/>
      <c r="F284" s="246"/>
      <c r="G284" s="264" t="s">
        <v>648</v>
      </c>
      <c r="H284" s="279">
        <f>SUM(G290:G304)</f>
        <v>0</v>
      </c>
      <c r="I284" s="247"/>
      <c r="J284" s="246"/>
      <c r="K284" s="247"/>
      <c r="L284" s="246"/>
      <c r="M284" s="348" t="str">
        <f>+Raser!M24</f>
        <v/>
      </c>
      <c r="N284" s="248" t="s">
        <v>578</v>
      </c>
      <c r="O284" s="246"/>
      <c r="P284" s="248"/>
      <c r="Q284" s="248"/>
      <c r="R284" s="246"/>
      <c r="S284" s="246"/>
      <c r="T284" s="246"/>
      <c r="U284" s="248"/>
      <c r="V284" s="248"/>
      <c r="W284" s="246"/>
      <c r="X284" s="248"/>
      <c r="Y284" s="248" t="s">
        <v>632</v>
      </c>
      <c r="Z284" s="247"/>
      <c r="AA284" s="249"/>
      <c r="AB284" s="249"/>
      <c r="AC284" s="28"/>
      <c r="AE284" s="27"/>
      <c r="AF284" s="250"/>
      <c r="AJ284" s="86"/>
      <c r="BC284" s="262"/>
    </row>
    <row r="285" spans="1:55" ht="14.25" customHeight="1">
      <c r="A285" s="246"/>
      <c r="B285" s="246"/>
      <c r="C285" s="264"/>
      <c r="D285" s="347"/>
      <c r="E285" s="246"/>
      <c r="F285" s="264"/>
      <c r="G285" s="264"/>
      <c r="H285" s="264"/>
      <c r="I285" s="264"/>
      <c r="J285" s="264"/>
      <c r="K285" s="264"/>
      <c r="L285" s="264"/>
      <c r="M285" s="264"/>
      <c r="N285" s="265"/>
      <c r="O285" s="264"/>
      <c r="P285" s="264"/>
      <c r="Q285" s="264"/>
      <c r="R285" s="264"/>
      <c r="S285" s="264"/>
      <c r="T285" s="264"/>
      <c r="U285" s="264"/>
      <c r="V285" s="264"/>
      <c r="W285" s="264"/>
      <c r="X285" s="264"/>
      <c r="Y285" s="247"/>
      <c r="Z285" s="246"/>
      <c r="AA285" s="249"/>
      <c r="AC285" s="28"/>
      <c r="AD285" s="27"/>
      <c r="AE285" s="250"/>
      <c r="AF285" s="86"/>
      <c r="AJ285" s="86"/>
      <c r="BB285" s="262"/>
    </row>
    <row r="286" spans="1:55" ht="19.8">
      <c r="A286" s="246"/>
      <c r="B286" s="246"/>
      <c r="C286" s="246"/>
      <c r="D286" s="246"/>
      <c r="E286" s="246"/>
      <c r="F286" s="246"/>
      <c r="G286" s="246"/>
      <c r="H286" s="247"/>
      <c r="I286" s="246"/>
      <c r="J286" s="247"/>
      <c r="K286" s="246"/>
      <c r="L286" s="246"/>
      <c r="M286" s="246"/>
      <c r="N286" s="248"/>
      <c r="O286" s="248"/>
      <c r="P286" s="248"/>
      <c r="Q286" s="246"/>
      <c r="R286" s="248"/>
      <c r="S286" s="248"/>
      <c r="T286" s="248"/>
      <c r="U286" s="248"/>
      <c r="V286" s="246"/>
      <c r="W286" s="248"/>
      <c r="X286" s="264" t="s">
        <v>489</v>
      </c>
      <c r="Y286" s="263" t="s">
        <v>4</v>
      </c>
      <c r="Z286" s="246"/>
      <c r="AA286" s="249"/>
      <c r="AC286" s="28"/>
      <c r="AD286" s="27"/>
      <c r="AE286" s="250"/>
      <c r="AF286" s="86"/>
      <c r="AJ286" s="86"/>
      <c r="BB286" s="262"/>
    </row>
    <row r="287" spans="1:55" ht="19.8">
      <c r="A287" s="246"/>
      <c r="B287" s="246"/>
      <c r="C287" s="246"/>
      <c r="D287" s="264"/>
      <c r="E287" s="246"/>
      <c r="F287" s="264" t="s">
        <v>4</v>
      </c>
      <c r="G287" s="246"/>
      <c r="H287" s="247"/>
      <c r="I287" s="247"/>
      <c r="J287" s="247"/>
      <c r="K287" s="264" t="s">
        <v>23</v>
      </c>
      <c r="L287" s="247"/>
      <c r="M287" s="247"/>
      <c r="N287" s="248" t="s">
        <v>402</v>
      </c>
      <c r="O287" s="248" t="s">
        <v>402</v>
      </c>
      <c r="P287" s="248" t="s">
        <v>402</v>
      </c>
      <c r="Q287" s="265" t="s">
        <v>538</v>
      </c>
      <c r="R287" s="248" t="s">
        <v>402</v>
      </c>
      <c r="S287" s="248"/>
      <c r="T287" s="248"/>
      <c r="U287" s="265" t="s">
        <v>422</v>
      </c>
      <c r="V287" s="246"/>
      <c r="W287" s="265" t="s">
        <v>586</v>
      </c>
      <c r="X287" s="264" t="s">
        <v>583</v>
      </c>
      <c r="Y287" s="263" t="s">
        <v>9</v>
      </c>
      <c r="Z287" s="246"/>
      <c r="AA287" s="249"/>
      <c r="AC287" s="28"/>
      <c r="AD287" s="27"/>
      <c r="AE287" s="250"/>
      <c r="AF287" s="86"/>
      <c r="AJ287" s="86"/>
      <c r="BB287" s="262"/>
    </row>
    <row r="288" spans="1:55" ht="19.8">
      <c r="A288" s="264"/>
      <c r="B288" s="264"/>
      <c r="C288" s="246"/>
      <c r="D288" s="246"/>
      <c r="E288" s="264"/>
      <c r="F288" s="264" t="s">
        <v>487</v>
      </c>
      <c r="G288" s="264" t="s">
        <v>4</v>
      </c>
      <c r="H288" s="263" t="s">
        <v>4</v>
      </c>
      <c r="I288" s="263"/>
      <c r="J288" s="263" t="s">
        <v>1</v>
      </c>
      <c r="K288" s="264" t="s">
        <v>493</v>
      </c>
      <c r="L288" s="263" t="s">
        <v>23</v>
      </c>
      <c r="M288" s="263"/>
      <c r="N288" s="265" t="s">
        <v>552</v>
      </c>
      <c r="O288" s="265" t="s">
        <v>585</v>
      </c>
      <c r="P288" s="265" t="s">
        <v>500</v>
      </c>
      <c r="Q288" s="265" t="s">
        <v>563</v>
      </c>
      <c r="R288" s="265" t="s">
        <v>502</v>
      </c>
      <c r="S288" s="432" t="s">
        <v>23</v>
      </c>
      <c r="T288" s="432" t="s">
        <v>23</v>
      </c>
      <c r="U288" s="265"/>
      <c r="V288" s="264" t="s">
        <v>413</v>
      </c>
      <c r="W288" s="265" t="s">
        <v>1</v>
      </c>
      <c r="X288" s="264" t="s">
        <v>70</v>
      </c>
      <c r="Y288" s="263" t="s">
        <v>70</v>
      </c>
      <c r="Z288" s="246"/>
      <c r="AA288" s="249"/>
      <c r="AC288" s="28"/>
      <c r="AD288" s="27"/>
      <c r="AE288" s="250"/>
      <c r="AF288" s="86"/>
      <c r="AJ288" s="86"/>
      <c r="BB288" s="262"/>
    </row>
    <row r="289" spans="1:54" ht="19.8">
      <c r="A289" s="246"/>
      <c r="B289" s="246"/>
      <c r="C289" s="264" t="s">
        <v>0</v>
      </c>
      <c r="D289" s="264"/>
      <c r="E289" s="264" t="s">
        <v>612</v>
      </c>
      <c r="F289" s="50" t="s">
        <v>488</v>
      </c>
      <c r="G289" s="50" t="s">
        <v>9</v>
      </c>
      <c r="H289" s="87" t="s">
        <v>402</v>
      </c>
      <c r="I289" s="87"/>
      <c r="J289" s="87" t="s">
        <v>402</v>
      </c>
      <c r="K289" s="50" t="s">
        <v>414</v>
      </c>
      <c r="L289" s="87" t="s">
        <v>44</v>
      </c>
      <c r="M289" s="87"/>
      <c r="N289" s="75" t="s">
        <v>553</v>
      </c>
      <c r="O289" s="75" t="s">
        <v>561</v>
      </c>
      <c r="P289" s="75" t="s">
        <v>439</v>
      </c>
      <c r="Q289" s="75" t="s">
        <v>495</v>
      </c>
      <c r="R289" s="75" t="s">
        <v>482</v>
      </c>
      <c r="S289" s="432" t="s">
        <v>735</v>
      </c>
      <c r="T289" s="432" t="s">
        <v>736</v>
      </c>
      <c r="U289" s="75" t="s">
        <v>1</v>
      </c>
      <c r="V289" s="50" t="s">
        <v>414</v>
      </c>
      <c r="W289" s="75" t="s">
        <v>539</v>
      </c>
      <c r="X289" s="50" t="s">
        <v>499</v>
      </c>
      <c r="Y289" s="87" t="s">
        <v>566</v>
      </c>
      <c r="Z289" s="246"/>
      <c r="AA289" s="249"/>
      <c r="AC289" s="28"/>
      <c r="AD289" s="27"/>
      <c r="AE289" s="250"/>
      <c r="AF289" s="86"/>
      <c r="AJ289" s="86"/>
      <c r="BB289" s="262"/>
    </row>
    <row r="290" spans="1:54" ht="15.6">
      <c r="A290" s="246"/>
      <c r="B290" s="266">
        <f>+'Ark1'!C1610</f>
        <v>2024</v>
      </c>
      <c r="C290" s="266">
        <f>+'Ark1'!L1610</f>
        <v>1</v>
      </c>
      <c r="D290" s="266" t="s">
        <v>28</v>
      </c>
      <c r="E290" s="266">
        <f>+'Ark1'!AP1610</f>
        <v>14</v>
      </c>
      <c r="F290" s="266" t="str">
        <f>+IF(G290=0,"",'Ark1'!Q1610)</f>
        <v/>
      </c>
      <c r="G290" s="366">
        <f>+'Ark1'!R1610</f>
        <v>0</v>
      </c>
      <c r="H290" s="267" t="str">
        <f>+IF(G290=0,"",'Ark1'!AE1610)</f>
        <v/>
      </c>
      <c r="I290" s="267"/>
      <c r="J290" s="267" t="str">
        <f>+IF(G290=0,"",'Ark1'!AF1610)</f>
        <v/>
      </c>
      <c r="K290" s="268" t="str">
        <f>+IF(G290=0,"",'Ark1'!T1610)</f>
        <v/>
      </c>
      <c r="L290" s="298" t="str">
        <f>+IF(G290=0,"",'Ark1'!U1610)</f>
        <v/>
      </c>
      <c r="M290" s="267"/>
      <c r="N290" s="269" t="str">
        <f>+IF(G290=0,"",'Ark1'!V1610)</f>
        <v/>
      </c>
      <c r="O290" s="269" t="str">
        <f>+IF(G290=0,"",'Ark1'!W1610)</f>
        <v/>
      </c>
      <c r="P290" s="269" t="str">
        <f>+IF(G290=0,"",'Ark1'!X1610)</f>
        <v/>
      </c>
      <c r="Q290" s="269" t="str">
        <f>+IF(G290=0,"",'Ark1'!AG1610)</f>
        <v/>
      </c>
      <c r="R290" s="269" t="str">
        <f>+IF(G290=0,"",'Ark1'!AH1610)</f>
        <v/>
      </c>
      <c r="S290" s="382" t="str">
        <f>+IF(G290=0,"",'Ark1'!AR1654)</f>
        <v/>
      </c>
      <c r="T290" s="114" t="str">
        <f>+IF(G290=0,"",'Ark1'!AS1654)</f>
        <v/>
      </c>
      <c r="U290" s="269" t="str">
        <f>+IF(G290=0,"",'Ark1'!Y1610)</f>
        <v/>
      </c>
      <c r="V290" s="268" t="str">
        <f>+IF(G290=0,"",'Ark1'!AA1610)</f>
        <v/>
      </c>
      <c r="W290" s="269" t="str">
        <f>+IF(G290=0,"",'Ark1'!AC1610)</f>
        <v/>
      </c>
      <c r="X290" s="298" t="str">
        <f t="shared" ref="X290:X304" si="29">IF(G290=0,"",1000*L290/Q290)</f>
        <v/>
      </c>
      <c r="Y290" s="267" t="str">
        <f t="shared" ref="Y290:Y304" si="30">IF(G290=0,"",G290/F290)</f>
        <v/>
      </c>
      <c r="Z290" s="246"/>
      <c r="AA290" s="249"/>
      <c r="AC290" s="28"/>
      <c r="AD290" s="27"/>
      <c r="AE290" s="272"/>
      <c r="AF290" s="86"/>
      <c r="AJ290" s="86"/>
    </row>
    <row r="291" spans="1:54" ht="15.6">
      <c r="A291" s="246"/>
      <c r="B291" s="299">
        <f>+'Ark1'!C1645</f>
        <v>2024</v>
      </c>
      <c r="C291" s="86">
        <f>+'Ark1'!L1645</f>
        <v>2</v>
      </c>
      <c r="D291" s="86" t="s">
        <v>29</v>
      </c>
      <c r="E291" s="86">
        <f>+'Ark1'!AP1645</f>
        <v>14</v>
      </c>
      <c r="F291" s="86" t="str">
        <f>+IF(G291=0,"",'Ark1'!Q1645)</f>
        <v/>
      </c>
      <c r="G291" s="366">
        <f>+'Ark1'!R1645</f>
        <v>0</v>
      </c>
      <c r="H291" s="28" t="str">
        <f>+IF(G291=0,"",'Ark1'!AE1645)</f>
        <v/>
      </c>
      <c r="I291" s="267"/>
      <c r="J291" s="28" t="str">
        <f>+IF(G291=0,"",'Ark1'!AF1645)</f>
        <v/>
      </c>
      <c r="K291" s="27" t="str">
        <f>+IF(G291=0,"",'Ark1'!T1645)</f>
        <v/>
      </c>
      <c r="L291" s="298" t="str">
        <f>+IF(G291=0,"",'Ark1'!U1645)</f>
        <v/>
      </c>
      <c r="M291" s="267"/>
      <c r="N291" s="33" t="str">
        <f>+IF(G291=0,"",'Ark1'!V1645)</f>
        <v/>
      </c>
      <c r="O291" s="33" t="str">
        <f>+IF(G291=0,"",'Ark1'!W1645)</f>
        <v/>
      </c>
      <c r="P291" s="33" t="str">
        <f>+IF(G291=0,"",'Ark1'!X1645)</f>
        <v/>
      </c>
      <c r="Q291" s="33" t="str">
        <f>+IF(G291=0,"",'Ark1'!AG1645)</f>
        <v/>
      </c>
      <c r="R291" s="33" t="str">
        <f>+IF(G291=0,"",'Ark1'!AH1645)</f>
        <v/>
      </c>
      <c r="S291" s="382" t="str">
        <f>+IF(G291=0,"",'Ark1'!AR1689)</f>
        <v/>
      </c>
      <c r="T291" s="114" t="str">
        <f>+IF(G291=0,"",'Ark1'!AS1689)</f>
        <v/>
      </c>
      <c r="U291" s="33" t="str">
        <f>+IF(G291=0,"",'Ark1'!Y1645)</f>
        <v/>
      </c>
      <c r="V291" s="27" t="str">
        <f>+IF(G291=0,"",'Ark1'!AA1645)</f>
        <v/>
      </c>
      <c r="W291" s="33" t="str">
        <f>+IF(G291=0,"",'Ark1'!AC1645)</f>
        <v/>
      </c>
      <c r="X291" s="298" t="str">
        <f t="shared" si="29"/>
        <v/>
      </c>
      <c r="Y291" s="28" t="str">
        <f t="shared" si="30"/>
        <v/>
      </c>
      <c r="Z291" s="246"/>
      <c r="AA291" s="249"/>
      <c r="AC291" s="28"/>
      <c r="AD291" s="27"/>
      <c r="AE291" s="272"/>
      <c r="AF291" s="86"/>
      <c r="AJ291" s="86"/>
    </row>
    <row r="292" spans="1:54" ht="15.6">
      <c r="A292" s="246"/>
      <c r="B292" s="299">
        <f>+'Ark1'!C1680</f>
        <v>2024</v>
      </c>
      <c r="C292" s="266">
        <f>+'Ark1'!L1680</f>
        <v>3</v>
      </c>
      <c r="D292" s="266" t="s">
        <v>30</v>
      </c>
      <c r="E292" s="266">
        <f>+'Ark1'!AP1680</f>
        <v>14</v>
      </c>
      <c r="F292" s="266" t="str">
        <f>+IF(G292=0,"",'Ark1'!Q1680)</f>
        <v/>
      </c>
      <c r="G292" s="366">
        <f>+'Ark1'!R1680</f>
        <v>0</v>
      </c>
      <c r="H292" s="267" t="str">
        <f>+IF(G292=0,"",'Ark1'!AE1680)</f>
        <v/>
      </c>
      <c r="I292" s="267"/>
      <c r="J292" s="267" t="str">
        <f>+IF(G292=0,"",'Ark1'!AF1680)</f>
        <v/>
      </c>
      <c r="K292" s="268" t="str">
        <f>+IF(G292=0,"",'Ark1'!T1680)</f>
        <v/>
      </c>
      <c r="L292" s="298" t="str">
        <f>+IF(G292=0,"",'Ark1'!U1680)</f>
        <v/>
      </c>
      <c r="M292" s="267"/>
      <c r="N292" s="269" t="str">
        <f>+IF(G292=0,"",'Ark1'!V1680)</f>
        <v/>
      </c>
      <c r="O292" s="269" t="str">
        <f>+IF(G292=0,"",'Ark1'!W1680)</f>
        <v/>
      </c>
      <c r="P292" s="269" t="str">
        <f>+IF(G292=0,"",'Ark1'!X1680)</f>
        <v/>
      </c>
      <c r="Q292" s="269" t="str">
        <f>+IF(G292=0,"",'Ark1'!AG1680)</f>
        <v/>
      </c>
      <c r="R292" s="269" t="str">
        <f>+IF(G292=0,"",'Ark1'!AH1680)</f>
        <v/>
      </c>
      <c r="S292" s="382" t="str">
        <f>+IF(G292=0,"",'Ark1'!AR1724)</f>
        <v/>
      </c>
      <c r="T292" s="114" t="str">
        <f>+IF(G292=0,"",'Ark1'!AS1724)</f>
        <v/>
      </c>
      <c r="U292" s="269" t="str">
        <f>+IF(G292=0,"",'Ark1'!Y1680)</f>
        <v/>
      </c>
      <c r="V292" s="268" t="str">
        <f>+IF(G292=0,"",'Ark1'!AA1680)</f>
        <v/>
      </c>
      <c r="W292" s="269" t="str">
        <f>+IF(G292=0,"",'Ark1'!AC1680)</f>
        <v/>
      </c>
      <c r="X292" s="298" t="str">
        <f t="shared" si="29"/>
        <v/>
      </c>
      <c r="Y292" s="267" t="str">
        <f t="shared" si="30"/>
        <v/>
      </c>
      <c r="Z292" s="246"/>
      <c r="AA292" s="249"/>
      <c r="AC292" s="28"/>
      <c r="AD292" s="27"/>
      <c r="AE292" s="272"/>
      <c r="AF292" s="86"/>
      <c r="AJ292" s="86"/>
    </row>
    <row r="293" spans="1:54" ht="15.6">
      <c r="A293" s="246"/>
      <c r="B293" s="299">
        <f>+'Ark1'!C1715</f>
        <v>2024</v>
      </c>
      <c r="C293" s="266">
        <f>+'Ark1'!L1715</f>
        <v>4</v>
      </c>
      <c r="D293" s="266" t="s">
        <v>31</v>
      </c>
      <c r="E293" s="86">
        <f>+'Ark1'!AP1715</f>
        <v>14</v>
      </c>
      <c r="F293" s="86" t="str">
        <f>+IF(G293=0,"",'Ark1'!Q1715)</f>
        <v/>
      </c>
      <c r="G293" s="366">
        <f>+'Ark1'!R1715</f>
        <v>0</v>
      </c>
      <c r="H293" s="28" t="str">
        <f>+IF(G293=0,"",'Ark1'!AE1715)</f>
        <v/>
      </c>
      <c r="I293" s="267"/>
      <c r="J293" s="28" t="str">
        <f>+IF(G293=0,"",'Ark1'!AF1715)</f>
        <v/>
      </c>
      <c r="K293" s="27" t="str">
        <f>+IF(G293=0,"",'Ark1'!T1715)</f>
        <v/>
      </c>
      <c r="L293" s="298" t="str">
        <f>+IF(G293=0,"",'Ark1'!U1715)</f>
        <v/>
      </c>
      <c r="M293" s="267"/>
      <c r="N293" s="33" t="str">
        <f>+IF(G293=0,"",'Ark1'!V1715)</f>
        <v/>
      </c>
      <c r="O293" s="33" t="str">
        <f>+IF(G293=0,"",'Ark1'!W1715)</f>
        <v/>
      </c>
      <c r="P293" s="33" t="str">
        <f>+IF(G293=0,"",'Ark1'!X1715)</f>
        <v/>
      </c>
      <c r="Q293" s="33" t="str">
        <f>+IF(G293=0,"",'Ark1'!AG1715)</f>
        <v/>
      </c>
      <c r="R293" s="33" t="str">
        <f>+IF(G293=0,"",'Ark1'!AH1715)</f>
        <v/>
      </c>
      <c r="S293" s="382" t="str">
        <f>+IF(G293=0,"",'Ark1'!AR1759)</f>
        <v/>
      </c>
      <c r="T293" s="114" t="str">
        <f>+IF(G293=0,"",'Ark1'!AS1759)</f>
        <v/>
      </c>
      <c r="U293" s="33" t="str">
        <f>+IF(G293=0,"",'Ark1'!Y1715)</f>
        <v/>
      </c>
      <c r="V293" s="27" t="str">
        <f>+IF(G293=0,"",'Ark1'!AA1715)</f>
        <v/>
      </c>
      <c r="W293" s="33" t="str">
        <f>+IF(G293=0,"",'Ark1'!AC1715)</f>
        <v/>
      </c>
      <c r="X293" s="298" t="str">
        <f t="shared" si="29"/>
        <v/>
      </c>
      <c r="Y293" s="28" t="str">
        <f t="shared" si="30"/>
        <v/>
      </c>
      <c r="Z293" s="246"/>
      <c r="AA293" s="249"/>
      <c r="AC293" s="28"/>
      <c r="AD293" s="27"/>
      <c r="AE293" s="272"/>
      <c r="AF293" s="86"/>
      <c r="AJ293" s="86"/>
    </row>
    <row r="294" spans="1:54" ht="15.6">
      <c r="A294" s="246"/>
      <c r="B294" s="266">
        <f>+'Ark1'!C1750</f>
        <v>2024</v>
      </c>
      <c r="C294" s="266">
        <f>+'Ark1'!L1750</f>
        <v>5</v>
      </c>
      <c r="D294" s="266" t="s">
        <v>400</v>
      </c>
      <c r="E294" s="274">
        <f>+'Ark1'!AP1750</f>
        <v>14</v>
      </c>
      <c r="F294" s="266" t="str">
        <f>+IF(G294=0,"",'Ark1'!Q1750)</f>
        <v/>
      </c>
      <c r="G294" s="366">
        <f>+'Ark1'!R1750</f>
        <v>0</v>
      </c>
      <c r="H294" s="267">
        <f>+'Ark1'!AE1750</f>
        <v>0</v>
      </c>
      <c r="I294" s="267"/>
      <c r="J294" s="267" t="str">
        <f>+IF(G294=0,"",'Ark1'!AF1750)</f>
        <v/>
      </c>
      <c r="K294" s="268" t="str">
        <f>+IF(G294=0,"",'Ark1'!T1750)</f>
        <v/>
      </c>
      <c r="L294" s="298" t="str">
        <f>+IF(G294=0,"",'Ark1'!U1750)</f>
        <v/>
      </c>
      <c r="M294" s="267"/>
      <c r="N294" s="269" t="str">
        <f>+IF(G294=0,"",'Ark1'!V1750)</f>
        <v/>
      </c>
      <c r="O294" s="269" t="str">
        <f>+IF(G294=0,"",'Ark1'!W1750)</f>
        <v/>
      </c>
      <c r="P294" s="269" t="str">
        <f>+IF(G294=0,"",'Ark1'!X1750)</f>
        <v/>
      </c>
      <c r="Q294" s="269" t="str">
        <f>+IF(G294=0,"",'Ark1'!AG1750)</f>
        <v/>
      </c>
      <c r="R294" s="269" t="str">
        <f>+IF(G294=0,"",'Ark1'!AH1750)</f>
        <v/>
      </c>
      <c r="S294" s="382" t="str">
        <f>+IF(G294=0,"",'Ark1'!AR1794)</f>
        <v/>
      </c>
      <c r="T294" s="114" t="str">
        <f>+IF(G294=0,"",'Ark1'!AS1794)</f>
        <v/>
      </c>
      <c r="U294" s="269" t="str">
        <f>+IF(G294=0,"",'Ark1'!Y1750)</f>
        <v/>
      </c>
      <c r="V294" s="268" t="str">
        <f>+IF(G294=0,"",'Ark1'!AA1750)</f>
        <v/>
      </c>
      <c r="W294" s="269" t="str">
        <f>+IF(G294=0,"",'Ark1'!AC1750)</f>
        <v/>
      </c>
      <c r="X294" s="298" t="str">
        <f t="shared" si="29"/>
        <v/>
      </c>
      <c r="Y294" s="267" t="str">
        <f t="shared" si="30"/>
        <v/>
      </c>
      <c r="Z294" s="246"/>
      <c r="AA294" s="249"/>
      <c r="AC294" s="28"/>
      <c r="AD294" s="27"/>
      <c r="AE294" s="272"/>
      <c r="AF294" s="86"/>
      <c r="AJ294" s="86"/>
    </row>
    <row r="295" spans="1:54" ht="15.6">
      <c r="A295" s="246"/>
      <c r="B295" s="333">
        <f>+'Ark1'!C1785</f>
        <v>2024</v>
      </c>
      <c r="C295" s="266">
        <f>+'Ark1'!L1785</f>
        <v>6</v>
      </c>
      <c r="D295" s="266" t="s">
        <v>32</v>
      </c>
      <c r="E295" s="275">
        <f>+'Ark1'!AP1785</f>
        <v>14</v>
      </c>
      <c r="F295" s="86" t="str">
        <f>+IF(G295=0,"",'Ark1'!Q1785)</f>
        <v/>
      </c>
      <c r="G295" s="366">
        <f>+'Ark1'!R1785</f>
        <v>0</v>
      </c>
      <c r="H295" s="28" t="str">
        <f>+IF(G295=0,"",'Ark1'!AE1785)</f>
        <v/>
      </c>
      <c r="I295" s="267"/>
      <c r="J295" s="28" t="str">
        <f>+IF(G295=0,"",'Ark1'!AF1785)</f>
        <v/>
      </c>
      <c r="K295" s="27" t="str">
        <f>+IF(G295=0,"",'Ark1'!T1785)</f>
        <v/>
      </c>
      <c r="L295" s="298" t="str">
        <f>+IF(G295=0,"",'Ark1'!U1785)</f>
        <v/>
      </c>
      <c r="M295" s="267"/>
      <c r="N295" s="33" t="str">
        <f>+IF(G295=0,"",'Ark1'!V1785)</f>
        <v/>
      </c>
      <c r="O295" s="33" t="str">
        <f>+IF(G295=0,"",'Ark1'!W1785)</f>
        <v/>
      </c>
      <c r="P295" s="33" t="str">
        <f>+IF(G295=0,"",'Ark1'!X1785)</f>
        <v/>
      </c>
      <c r="Q295" s="33" t="str">
        <f>+IF(G295=0,"",'Ark1'!AG1785)</f>
        <v/>
      </c>
      <c r="R295" s="33" t="str">
        <f>+IF(G295=0,"",'Ark1'!AH1785)</f>
        <v/>
      </c>
      <c r="S295" s="382" t="str">
        <f>+IF(G295=0,"",'Ark1'!AR1829)</f>
        <v/>
      </c>
      <c r="T295" s="114" t="str">
        <f>+IF(G295=0,"",'Ark1'!AS1829)</f>
        <v/>
      </c>
      <c r="U295" s="33" t="str">
        <f>+IF(G295=0,"",'Ark1'!Y1785)</f>
        <v/>
      </c>
      <c r="V295" s="27" t="str">
        <f>+IF(G295=0,"",'Ark1'!AA1785)</f>
        <v/>
      </c>
      <c r="W295" s="33" t="str">
        <f>+IF(G295=0,"",'Ark1'!AC1785)</f>
        <v/>
      </c>
      <c r="X295" s="298" t="str">
        <f t="shared" si="29"/>
        <v/>
      </c>
      <c r="Y295" s="28" t="str">
        <f t="shared" si="30"/>
        <v/>
      </c>
      <c r="Z295" s="246"/>
      <c r="AA295" s="249"/>
      <c r="AC295" s="28"/>
      <c r="AD295" s="27"/>
      <c r="AE295" s="272"/>
      <c r="AF295" s="86"/>
      <c r="AJ295" s="86"/>
    </row>
    <row r="296" spans="1:54" ht="15.6">
      <c r="A296" s="246"/>
      <c r="B296" s="333">
        <f>+'Ark1'!C1820</f>
        <v>2024</v>
      </c>
      <c r="C296" s="266">
        <f>+'Ark1'!L1820</f>
        <v>7</v>
      </c>
      <c r="D296" s="266" t="s">
        <v>33</v>
      </c>
      <c r="E296" s="274">
        <f>+'Ark1'!AP1820</f>
        <v>14</v>
      </c>
      <c r="F296" s="266" t="str">
        <f>+IF(G296=0,"",'Ark1'!Q1820)</f>
        <v/>
      </c>
      <c r="G296" s="366">
        <f>+'Ark1'!R1820</f>
        <v>0</v>
      </c>
      <c r="H296" s="267" t="str">
        <f>+IF(G296=0,"",'Ark1'!AE1820)</f>
        <v/>
      </c>
      <c r="I296" s="267"/>
      <c r="J296" s="267" t="str">
        <f>+IF(G296=0,"",'Ark1'!AF1820)</f>
        <v/>
      </c>
      <c r="K296" s="268" t="str">
        <f>+IF(G296=0,"",'Ark1'!T1820)</f>
        <v/>
      </c>
      <c r="L296" s="298" t="str">
        <f>+IF(G296=0,"",'Ark1'!U1820)</f>
        <v/>
      </c>
      <c r="M296" s="267"/>
      <c r="N296" s="269" t="str">
        <f>+IF(G296=0,"",'Ark1'!V1820)</f>
        <v/>
      </c>
      <c r="O296" s="269" t="str">
        <f>+IF(G296=0,"",'Ark1'!W1820)</f>
        <v/>
      </c>
      <c r="P296" s="269" t="str">
        <f>+IF(G296=0,"",'Ark1'!X1820)</f>
        <v/>
      </c>
      <c r="Q296" s="269" t="str">
        <f>+IF(G296=0,"",'Ark1'!AG1820)</f>
        <v/>
      </c>
      <c r="R296" s="269" t="str">
        <f>+IF(G296=0,"",'Ark1'!AH1820)</f>
        <v/>
      </c>
      <c r="S296" s="382" t="str">
        <f>+IF(G296=0,"",'Ark1'!AR1864)</f>
        <v/>
      </c>
      <c r="T296" s="114" t="str">
        <f>+IF(G296=0,"",'Ark1'!AS1864)</f>
        <v/>
      </c>
      <c r="U296" s="269" t="str">
        <f>+IF(G296=0,"",'Ark1'!Y1820)</f>
        <v/>
      </c>
      <c r="V296" s="268" t="str">
        <f>+IF(G296=0,"",'Ark1'!AA1820)</f>
        <v/>
      </c>
      <c r="W296" s="269" t="str">
        <f>+IF(G296=0,"",'Ark1'!AC1820)</f>
        <v/>
      </c>
      <c r="X296" s="298" t="str">
        <f t="shared" si="29"/>
        <v/>
      </c>
      <c r="Y296" s="267" t="str">
        <f t="shared" si="30"/>
        <v/>
      </c>
      <c r="Z296" s="246"/>
      <c r="AA296" s="249"/>
      <c r="AC296" s="28"/>
      <c r="AD296" s="27"/>
      <c r="AE296" s="272"/>
      <c r="AF296" s="86"/>
      <c r="AJ296" s="86"/>
    </row>
    <row r="297" spans="1:54" ht="15.6">
      <c r="A297" s="246"/>
      <c r="B297" s="86">
        <f>+'Ark1'!C1855</f>
        <v>2024</v>
      </c>
      <c r="C297" s="86">
        <f>+'Ark1'!L1855</f>
        <v>8</v>
      </c>
      <c r="D297" s="86" t="s">
        <v>34</v>
      </c>
      <c r="E297" s="275">
        <f>+'Ark1'!AP1855</f>
        <v>14</v>
      </c>
      <c r="F297" s="86" t="str">
        <f>+IF(G297=0,"",'Ark1'!Q1855)</f>
        <v/>
      </c>
      <c r="G297" s="366">
        <f>+'Ark1'!R1855</f>
        <v>0</v>
      </c>
      <c r="H297" s="28" t="str">
        <f>+IF(G297=0,"",'Ark1'!AE1855)</f>
        <v/>
      </c>
      <c r="I297" s="267"/>
      <c r="J297" s="28" t="str">
        <f>+IF(G297=0,"",'Ark1'!AF1855)</f>
        <v/>
      </c>
      <c r="K297" s="27" t="str">
        <f>+IF(G297=0,"",'Ark1'!T1855)</f>
        <v/>
      </c>
      <c r="L297" s="298" t="str">
        <f>+IF(G297=0,"",'Ark1'!U1855)</f>
        <v/>
      </c>
      <c r="M297" s="267"/>
      <c r="N297" s="33" t="str">
        <f>+IF(G297=0,"",'Ark1'!V1855)</f>
        <v/>
      </c>
      <c r="O297" s="33" t="str">
        <f>+IF(G297=0,"",'Ark1'!W1855)</f>
        <v/>
      </c>
      <c r="P297" s="33" t="str">
        <f>+IF(G297=0,"",'Ark1'!X1855)</f>
        <v/>
      </c>
      <c r="Q297" s="33" t="str">
        <f>+IF(G297=0,"",'Ark1'!AG1855)</f>
        <v/>
      </c>
      <c r="R297" s="33" t="str">
        <f>+IF(G297=0,"",'Ark1'!AH1855)</f>
        <v/>
      </c>
      <c r="S297" s="382" t="str">
        <f>+IF(G297=0,"",'Ark1'!AR1748)</f>
        <v/>
      </c>
      <c r="T297" s="114" t="str">
        <f>+IF(G297=0,"",'Ark1'!AS1748)</f>
        <v/>
      </c>
      <c r="U297" s="33" t="str">
        <f>+IF(G297=0,"",'Ark1'!Y1855)</f>
        <v/>
      </c>
      <c r="V297" s="27" t="str">
        <f>+IF(G297=0,"",'Ark1'!AA1855)</f>
        <v/>
      </c>
      <c r="W297" s="33" t="str">
        <f>+IF(G297=0,"",'Ark1'!AC1855)</f>
        <v/>
      </c>
      <c r="X297" s="298" t="str">
        <f t="shared" si="29"/>
        <v/>
      </c>
      <c r="Y297" s="28" t="str">
        <f t="shared" si="30"/>
        <v/>
      </c>
      <c r="Z297" s="246"/>
      <c r="AA297" s="249"/>
      <c r="AC297" s="28"/>
      <c r="AD297" s="27"/>
      <c r="AE297" s="272"/>
      <c r="AF297" s="86"/>
      <c r="AJ297" s="86"/>
    </row>
    <row r="298" spans="1:54" ht="15.6">
      <c r="A298" s="246"/>
      <c r="B298" s="333">
        <f>+'Ark1'!C1890</f>
        <v>2024</v>
      </c>
      <c r="C298" s="266">
        <f>+'Ark1'!L1890</f>
        <v>9</v>
      </c>
      <c r="D298" s="266" t="s">
        <v>35</v>
      </c>
      <c r="E298" s="274">
        <f>+'Ark1'!AP1890</f>
        <v>14</v>
      </c>
      <c r="F298" s="266" t="str">
        <f>+IF(G298=0,"",'Ark1'!Q1890)</f>
        <v/>
      </c>
      <c r="G298" s="366">
        <f>+'Ark1'!R1890</f>
        <v>0</v>
      </c>
      <c r="H298" s="267" t="str">
        <f>+IF(G298=0,"",'Ark1'!AE1890)</f>
        <v/>
      </c>
      <c r="I298" s="267"/>
      <c r="J298" s="267" t="str">
        <f>+IF(G298=0,"",'Ark1'!AF1890)</f>
        <v/>
      </c>
      <c r="K298" s="268" t="str">
        <f>+IF(G298=0,"",'Ark1'!T1890)</f>
        <v/>
      </c>
      <c r="L298" s="298" t="str">
        <f>+IF(G298=0,"",'Ark1'!U1890)</f>
        <v/>
      </c>
      <c r="M298" s="267"/>
      <c r="N298" s="269" t="str">
        <f>+IF(G298=0,"",'Ark1'!V1890)</f>
        <v/>
      </c>
      <c r="O298" s="269" t="str">
        <f>+IF(G298=0,"",'Ark1'!W1890)</f>
        <v/>
      </c>
      <c r="P298" s="269" t="str">
        <f>+IF(G298=0,"",'Ark1'!X1890)</f>
        <v/>
      </c>
      <c r="Q298" s="269" t="str">
        <f>+IF(G298=0,"",'Ark1'!AG1890)</f>
        <v/>
      </c>
      <c r="R298" s="269" t="str">
        <f>+IF(G298=0,"",'Ark1'!AH1890)</f>
        <v/>
      </c>
      <c r="S298" s="382" t="str">
        <f>+IF(G298=0,"",'Ark1'!AR1749)</f>
        <v/>
      </c>
      <c r="T298" s="114" t="str">
        <f>+IF(G298=0,"",'Ark1'!AS1749)</f>
        <v/>
      </c>
      <c r="U298" s="269" t="str">
        <f>+IF(G298=0,"",'Ark1'!Y1890)</f>
        <v/>
      </c>
      <c r="V298" s="268" t="str">
        <f>+IF(G298=0,"",'Ark1'!AA1890)</f>
        <v/>
      </c>
      <c r="W298" s="269" t="str">
        <f>+IF(G298=0,"",'Ark1'!AC1890)</f>
        <v/>
      </c>
      <c r="X298" s="298" t="str">
        <f t="shared" si="29"/>
        <v/>
      </c>
      <c r="Y298" s="267" t="str">
        <f t="shared" si="30"/>
        <v/>
      </c>
      <c r="Z298" s="246"/>
      <c r="AA298" s="249"/>
      <c r="AC298" s="28"/>
      <c r="AD298" s="27"/>
      <c r="AE298" s="272"/>
      <c r="AF298" s="86"/>
      <c r="AJ298" s="86"/>
    </row>
    <row r="299" spans="1:54" ht="15.6">
      <c r="A299" s="246"/>
      <c r="B299" s="333">
        <f>+'Ark1'!C1925</f>
        <v>2024</v>
      </c>
      <c r="C299" s="266">
        <f>+'Ark1'!L1925</f>
        <v>10</v>
      </c>
      <c r="D299" s="266" t="s">
        <v>36</v>
      </c>
      <c r="E299" s="275">
        <f>+'Ark1'!AP1925</f>
        <v>14</v>
      </c>
      <c r="F299" s="86" t="str">
        <f>+IF(G299=0,"",'Ark1'!Q1925)</f>
        <v/>
      </c>
      <c r="G299" s="366">
        <f>+'Ark1'!R1925</f>
        <v>0</v>
      </c>
      <c r="H299" s="28" t="str">
        <f>+IF(G299=0,"",'Ark1'!AE1925)</f>
        <v/>
      </c>
      <c r="I299" s="267"/>
      <c r="J299" s="28" t="str">
        <f>+IF(G299=0,"",'Ark1'!AF1925)</f>
        <v/>
      </c>
      <c r="K299" s="27" t="str">
        <f>+IF(G299=0,"",'Ark1'!T1925)</f>
        <v/>
      </c>
      <c r="L299" s="298" t="str">
        <f>+IF(G299=0,"",'Ark1'!U1925)</f>
        <v/>
      </c>
      <c r="M299" s="267"/>
      <c r="N299" s="33" t="str">
        <f>+IF(G299=0,"",'Ark1'!V1925)</f>
        <v/>
      </c>
      <c r="O299" s="33" t="str">
        <f>+IF(G299=0,"",'Ark1'!W1925)</f>
        <v/>
      </c>
      <c r="P299" s="33" t="str">
        <f>+IF(G299=0,"",'Ark1'!X1925)</f>
        <v/>
      </c>
      <c r="Q299" s="33" t="str">
        <f>+IF(G299=0,"",'Ark1'!AG1925)</f>
        <v/>
      </c>
      <c r="R299" s="33" t="str">
        <f>+IF(G299=0,"",'Ark1'!AH1925)</f>
        <v/>
      </c>
      <c r="S299" s="382" t="str">
        <f>+IF(G299=0,"",'Ark1'!AR1750)</f>
        <v/>
      </c>
      <c r="T299" s="114" t="str">
        <f>+IF(G299=0,"",'Ark1'!AS1750)</f>
        <v/>
      </c>
      <c r="U299" s="33" t="str">
        <f>+IF(G299=0,"",'Ark1'!Y1925)</f>
        <v/>
      </c>
      <c r="V299" s="27" t="str">
        <f>+IF(G299=0,"",'Ark1'!AA1925)</f>
        <v/>
      </c>
      <c r="W299" s="33" t="str">
        <f>+IF(G299=0,"",'Ark1'!AC1925)</f>
        <v/>
      </c>
      <c r="X299" s="298" t="str">
        <f t="shared" si="29"/>
        <v/>
      </c>
      <c r="Y299" s="28" t="str">
        <f t="shared" si="30"/>
        <v/>
      </c>
      <c r="Z299" s="246"/>
      <c r="AA299" s="249"/>
      <c r="AC299" s="28"/>
      <c r="AD299" s="27"/>
      <c r="AE299" s="272"/>
      <c r="AF299" s="86"/>
      <c r="AJ299" s="86"/>
    </row>
    <row r="300" spans="1:54" ht="15.6">
      <c r="A300" s="246"/>
      <c r="B300" s="333">
        <f>+'Ark1'!C1960</f>
        <v>2024</v>
      </c>
      <c r="C300" s="266">
        <f>+'Ark1'!L1960</f>
        <v>11</v>
      </c>
      <c r="D300" s="266" t="s">
        <v>37</v>
      </c>
      <c r="E300" s="274">
        <f>+'Ark1'!AP1960</f>
        <v>14</v>
      </c>
      <c r="F300" s="266" t="str">
        <f>+IF(G300=0,"",'Ark1'!Q1960)</f>
        <v/>
      </c>
      <c r="G300" s="366">
        <f>+'Ark1'!R1960</f>
        <v>0</v>
      </c>
      <c r="H300" s="267" t="str">
        <f>+IF(G300=0,"",'Ark1'!AE1960)</f>
        <v/>
      </c>
      <c r="I300" s="267"/>
      <c r="J300" s="267" t="str">
        <f>+IF(G300=0,"",'Ark1'!AF1960)</f>
        <v/>
      </c>
      <c r="K300" s="268" t="str">
        <f>+IF(G300=0,"",'Ark1'!T1960)</f>
        <v/>
      </c>
      <c r="L300" s="298" t="str">
        <f>+IF(G300=0,"",'Ark1'!U1960)</f>
        <v/>
      </c>
      <c r="M300" s="267"/>
      <c r="N300" s="269" t="str">
        <f>+IF(G300=0,"",'Ark1'!V1960)</f>
        <v/>
      </c>
      <c r="O300" s="269" t="str">
        <f>+IF(G300=0,"",'Ark1'!W1960)</f>
        <v/>
      </c>
      <c r="P300" s="269" t="str">
        <f>+IF(G300=0,"",'Ark1'!X1960)</f>
        <v/>
      </c>
      <c r="Q300" s="269" t="str">
        <f>+IF(G300=0,"",'Ark1'!AG1960)</f>
        <v/>
      </c>
      <c r="R300" s="269" t="str">
        <f>+IF(G300=0,"",'Ark1'!AH1960)</f>
        <v/>
      </c>
      <c r="S300" s="382" t="str">
        <f>+IF(G300=0,"",'Ark1'!AR1751)</f>
        <v/>
      </c>
      <c r="T300" s="114" t="str">
        <f>+IF(G300=0,"",'Ark1'!AS1751)</f>
        <v/>
      </c>
      <c r="U300" s="269" t="str">
        <f>+IF(G300=0,"",'Ark1'!Y1960)</f>
        <v/>
      </c>
      <c r="V300" s="268" t="str">
        <f>+IF(G300=0,"",'Ark1'!AA1960)</f>
        <v/>
      </c>
      <c r="W300" s="269" t="str">
        <f>+IF(G300=0,"",'Ark1'!AC1960)</f>
        <v/>
      </c>
      <c r="X300" s="298" t="str">
        <f t="shared" si="29"/>
        <v/>
      </c>
      <c r="Y300" s="267" t="str">
        <f t="shared" si="30"/>
        <v/>
      </c>
      <c r="Z300" s="246"/>
      <c r="AA300" s="249"/>
      <c r="AC300" s="28"/>
      <c r="AD300" s="27"/>
      <c r="AE300" s="272"/>
      <c r="AF300" s="86"/>
      <c r="AJ300" s="86"/>
    </row>
    <row r="301" spans="1:54" ht="15.6">
      <c r="A301" s="246"/>
      <c r="B301" s="333">
        <f>+'Ark1'!C1995</f>
        <v>2024</v>
      </c>
      <c r="C301" s="266">
        <f>+'Ark1'!L1995</f>
        <v>12</v>
      </c>
      <c r="D301" s="266" t="s">
        <v>38</v>
      </c>
      <c r="E301" s="275">
        <f>+'Ark1'!AP1995</f>
        <v>14</v>
      </c>
      <c r="F301" s="86" t="str">
        <f>+IF(G301=0,"",'Ark1'!Q1995)</f>
        <v/>
      </c>
      <c r="G301" s="366">
        <f>+'Ark1'!R1995</f>
        <v>0</v>
      </c>
      <c r="H301" s="28" t="str">
        <f>+IF(G301=0,"",'Ark1'!AE1995)</f>
        <v/>
      </c>
      <c r="I301" s="267"/>
      <c r="J301" s="28" t="str">
        <f>+IF(G301=0,"",'Ark1'!AF1995)</f>
        <v/>
      </c>
      <c r="K301" s="27" t="str">
        <f>+IF(G301=0,"",'Ark1'!T1995)</f>
        <v/>
      </c>
      <c r="L301" s="298" t="str">
        <f>+IF(G301=0,"",'Ark1'!U1995)</f>
        <v/>
      </c>
      <c r="M301" s="267"/>
      <c r="N301" s="33" t="str">
        <f>+IF(G301=0,"",'Ark1'!V1995)</f>
        <v/>
      </c>
      <c r="O301" s="33" t="str">
        <f>+IF(G301=0,"",'Ark1'!W1995)</f>
        <v/>
      </c>
      <c r="P301" s="33" t="str">
        <f>+IF(G301=0,"",'Ark1'!X1995)</f>
        <v/>
      </c>
      <c r="Q301" s="33" t="str">
        <f>+IF(G301=0,"",'Ark1'!AG1995)</f>
        <v/>
      </c>
      <c r="R301" s="33" t="str">
        <f>+IF(G301=0,"",'Ark1'!AH1995)</f>
        <v/>
      </c>
      <c r="S301" s="382" t="str">
        <f>+IF(G301=0,"",'Ark1'!AR1752)</f>
        <v/>
      </c>
      <c r="T301" s="114" t="str">
        <f>+IF(G301=0,"",'Ark1'!AS1752)</f>
        <v/>
      </c>
      <c r="U301" s="33" t="str">
        <f>+IF(G301=0,"",'Ark1'!Y1995)</f>
        <v/>
      </c>
      <c r="V301" s="27" t="str">
        <f>+IF(G301=0,"",'Ark1'!AA1995)</f>
        <v/>
      </c>
      <c r="W301" s="33" t="str">
        <f>+IF(G301=0,"",'Ark1'!AC1995)</f>
        <v/>
      </c>
      <c r="X301" s="298" t="str">
        <f t="shared" si="29"/>
        <v/>
      </c>
      <c r="Y301" s="28" t="str">
        <f t="shared" si="30"/>
        <v/>
      </c>
      <c r="Z301" s="246"/>
      <c r="AA301" s="249"/>
      <c r="AC301" s="28"/>
      <c r="AD301" s="27"/>
      <c r="AE301" s="272"/>
      <c r="AF301" s="86"/>
      <c r="AJ301" s="86"/>
    </row>
    <row r="302" spans="1:54" ht="15.6">
      <c r="A302" s="246"/>
      <c r="B302" s="333">
        <f>+'Ark1'!C2030</f>
        <v>2024</v>
      </c>
      <c r="C302" s="266">
        <f>+'Ark1'!L2030</f>
        <v>13</v>
      </c>
      <c r="D302" s="266" t="s">
        <v>39</v>
      </c>
      <c r="E302" s="274">
        <f>+'Ark1'!AP2030</f>
        <v>14</v>
      </c>
      <c r="F302" s="266" t="str">
        <f>+IF(G302=0,"",'Ark1'!Q2030)</f>
        <v/>
      </c>
      <c r="G302" s="366">
        <f>+'Ark1'!R2030</f>
        <v>0</v>
      </c>
      <c r="H302" s="267" t="str">
        <f>+IF(G302=0,"",'Ark1'!AE2030)</f>
        <v/>
      </c>
      <c r="I302" s="267"/>
      <c r="J302" s="267" t="str">
        <f>+IF(G302=0,"",'Ark1'!AF2030)</f>
        <v/>
      </c>
      <c r="K302" s="268" t="str">
        <f>+IF(G302=0,"",'Ark1'!T2030)</f>
        <v/>
      </c>
      <c r="L302" s="298" t="str">
        <f>+IF(G302=0,"",'Ark1'!U2030)</f>
        <v/>
      </c>
      <c r="M302" s="267"/>
      <c r="N302" s="269" t="str">
        <f>+IF(G302=0,"",'Ark1'!V2030)</f>
        <v/>
      </c>
      <c r="O302" s="269" t="str">
        <f>+IF(G302=0,"",'Ark1'!W2030)</f>
        <v/>
      </c>
      <c r="P302" s="269" t="str">
        <f>+IF(G302=0,"",'Ark1'!X2030)</f>
        <v/>
      </c>
      <c r="Q302" s="269" t="str">
        <f>+IF(G302=0,"",'Ark1'!AG2030)</f>
        <v/>
      </c>
      <c r="R302" s="269" t="str">
        <f>+IF(G302=0,"",'Ark1'!AH2030)</f>
        <v/>
      </c>
      <c r="S302" s="382" t="str">
        <f>+IF(G302=0,"",'Ark1'!AR1753)</f>
        <v/>
      </c>
      <c r="T302" s="114" t="str">
        <f>+IF(G302=0,"",'Ark1'!AS1753)</f>
        <v/>
      </c>
      <c r="U302" s="269" t="str">
        <f>+IF(G302=0,"",'Ark1'!Y2030)</f>
        <v/>
      </c>
      <c r="V302" s="268" t="str">
        <f>+IF(G302=0,"",'Ark1'!AA2030)</f>
        <v/>
      </c>
      <c r="W302" s="269" t="str">
        <f>+IF(G302=0,"",'Ark1'!AC2030)</f>
        <v/>
      </c>
      <c r="X302" s="298" t="str">
        <f t="shared" si="29"/>
        <v/>
      </c>
      <c r="Y302" s="267" t="str">
        <f t="shared" si="30"/>
        <v/>
      </c>
      <c r="Z302" s="246"/>
      <c r="AA302" s="249"/>
      <c r="AC302" s="28"/>
      <c r="AD302" s="27"/>
      <c r="AE302" s="272"/>
      <c r="AF302" s="86"/>
      <c r="AJ302" s="86"/>
    </row>
    <row r="303" spans="1:54" ht="15.6">
      <c r="A303" s="246"/>
      <c r="B303" s="333">
        <f>+'Ark1'!C2065</f>
        <v>2024</v>
      </c>
      <c r="C303" s="266">
        <f>+'Ark1'!L2065</f>
        <v>14</v>
      </c>
      <c r="D303" s="266" t="s">
        <v>401</v>
      </c>
      <c r="E303" s="275">
        <f>+'Ark1'!AP2065</f>
        <v>14</v>
      </c>
      <c r="F303" s="86" t="str">
        <f>+IF(G303=0,"",'Ark1'!Q2065)</f>
        <v/>
      </c>
      <c r="G303" s="366">
        <f>+'Ark1'!R2065</f>
        <v>0</v>
      </c>
      <c r="H303" s="28" t="str">
        <f>+IF(G303=0,"",'Ark1'!AE2065)</f>
        <v/>
      </c>
      <c r="I303" s="267"/>
      <c r="J303" s="28" t="str">
        <f>+IF(G303=0,"",'Ark1'!AF2065)</f>
        <v/>
      </c>
      <c r="K303" s="27" t="str">
        <f>+IF(G303=0,"",'Ark1'!T2065)</f>
        <v/>
      </c>
      <c r="L303" s="298" t="str">
        <f>+IF(G303=0,"",'Ark1'!U2065)</f>
        <v/>
      </c>
      <c r="M303" s="267"/>
      <c r="N303" s="33" t="str">
        <f>+IF(G303=0,"",'Ark1'!V2065)</f>
        <v/>
      </c>
      <c r="O303" s="33" t="str">
        <f>+IF(G303=0,"",'Ark1'!W2065)</f>
        <v/>
      </c>
      <c r="P303" s="33" t="str">
        <f>+IF(G303=0,"",'Ark1'!X2065)</f>
        <v/>
      </c>
      <c r="Q303" s="33" t="str">
        <f>+IF(G303=0,"",'Ark1'!AG2065)</f>
        <v/>
      </c>
      <c r="R303" s="33" t="str">
        <f>+IF(G303=0,"",'Ark1'!AH2065)</f>
        <v/>
      </c>
      <c r="S303" s="382" t="str">
        <f>+IF(G303=0,"",'Ark1'!AR1754)</f>
        <v/>
      </c>
      <c r="T303" s="114" t="str">
        <f>+IF(G303=0,"",'Ark1'!AS1754)</f>
        <v/>
      </c>
      <c r="U303" s="33" t="str">
        <f>+IF(G303=0,"",'Ark1'!Y2065)</f>
        <v/>
      </c>
      <c r="V303" s="27" t="str">
        <f>+IF(G303=0,"",'Ark1'!AA2065)</f>
        <v/>
      </c>
      <c r="W303" s="33" t="str">
        <f>+IF(G303=0,"",'Ark1'!AC2065)</f>
        <v/>
      </c>
      <c r="X303" s="298" t="str">
        <f t="shared" si="29"/>
        <v/>
      </c>
      <c r="Y303" s="28" t="str">
        <f t="shared" si="30"/>
        <v/>
      </c>
      <c r="Z303" s="246"/>
      <c r="AA303" s="249"/>
      <c r="AC303" s="28"/>
      <c r="AD303" s="27"/>
      <c r="AE303" s="272"/>
      <c r="AF303" s="86"/>
      <c r="AJ303" s="86"/>
    </row>
    <row r="304" spans="1:54" ht="15.6">
      <c r="A304" s="246"/>
      <c r="B304" s="333">
        <f>+'Ark1'!C2100</f>
        <v>2024</v>
      </c>
      <c r="C304" s="266">
        <f>+'Ark1'!L2100</f>
        <v>15</v>
      </c>
      <c r="D304" s="266" t="s">
        <v>40</v>
      </c>
      <c r="E304" s="266">
        <f>+'Ark1'!AP2100</f>
        <v>14</v>
      </c>
      <c r="F304" s="266" t="str">
        <f>+IF(G304=0,"",'Ark1'!Q2100)</f>
        <v/>
      </c>
      <c r="G304" s="366">
        <f>+'Ark1'!R2100</f>
        <v>0</v>
      </c>
      <c r="H304" s="267" t="str">
        <f>+IF(G304=0,"",'Ark1'!AE2100)</f>
        <v/>
      </c>
      <c r="I304" s="267"/>
      <c r="J304" s="267" t="str">
        <f>+IF(G304=0,"",'Ark1'!AF2100)</f>
        <v/>
      </c>
      <c r="K304" s="268" t="str">
        <f>+IF(G304=0,"",'Ark1'!T2100)</f>
        <v/>
      </c>
      <c r="L304" s="385" t="str">
        <f>+IF(G304=0,"",'Ark1'!U2100)</f>
        <v/>
      </c>
      <c r="M304" s="267"/>
      <c r="N304" s="269" t="str">
        <f>+IF(G304=0,"",'Ark1'!V2100)</f>
        <v/>
      </c>
      <c r="O304" s="269" t="str">
        <f>+IF(G304=0,"",'Ark1'!W2100)</f>
        <v/>
      </c>
      <c r="P304" s="269" t="str">
        <f>+IF(G304=0,"",'Ark1'!X2100)</f>
        <v/>
      </c>
      <c r="Q304" s="269" t="str">
        <f>+IF(G304=0,"",'Ark1'!AG2100)</f>
        <v/>
      </c>
      <c r="R304" s="269" t="str">
        <f>+IF(G304=0,"",'Ark1'!AH2100)</f>
        <v/>
      </c>
      <c r="S304" s="382" t="str">
        <f>+IF(G304=0,"",'Ark1'!AR1755)</f>
        <v/>
      </c>
      <c r="T304" s="114" t="str">
        <f>+IF(G304=0,"",'Ark1'!AS1755)</f>
        <v/>
      </c>
      <c r="U304" s="269" t="str">
        <f>+IF(G304=0,"",'Ark1'!Y2100)</f>
        <v/>
      </c>
      <c r="V304" s="268" t="str">
        <f>+IF(G304=0,"",'Ark1'!AA2100)</f>
        <v/>
      </c>
      <c r="W304" s="269" t="str">
        <f>+IF(G304=0,"",'Ark1'!AC2100)</f>
        <v/>
      </c>
      <c r="X304" s="298" t="str">
        <f t="shared" si="29"/>
        <v/>
      </c>
      <c r="Y304" s="267" t="str">
        <f t="shared" si="30"/>
        <v/>
      </c>
      <c r="Z304" s="246"/>
      <c r="AA304" s="249"/>
      <c r="AC304" s="28"/>
      <c r="AD304" s="27"/>
      <c r="AE304" s="272"/>
      <c r="AF304" s="86"/>
      <c r="AJ304" s="86"/>
    </row>
    <row r="305" spans="1:55" ht="19.8">
      <c r="A305" s="246"/>
      <c r="B305" s="246"/>
      <c r="C305" s="246"/>
      <c r="D305" s="246"/>
      <c r="E305" s="246"/>
      <c r="F305" s="246"/>
      <c r="G305" s="246"/>
      <c r="H305" s="246"/>
      <c r="I305" s="246"/>
      <c r="J305" s="246"/>
      <c r="K305" s="246"/>
      <c r="L305" s="246"/>
      <c r="M305" s="246"/>
      <c r="N305" s="248"/>
      <c r="O305" s="246"/>
      <c r="P305" s="246"/>
      <c r="Q305" s="246"/>
      <c r="R305" s="246"/>
      <c r="S305" s="246"/>
      <c r="T305" s="246"/>
      <c r="U305" s="246"/>
      <c r="V305" s="246"/>
      <c r="W305" s="246"/>
      <c r="X305" s="246"/>
      <c r="Y305" s="246"/>
      <c r="Z305" s="246"/>
      <c r="AA305" s="249"/>
      <c r="AC305" s="28"/>
      <c r="AD305" s="27"/>
      <c r="AE305" s="250"/>
      <c r="AF305" s="86"/>
      <c r="AJ305" s="86"/>
      <c r="BB305" s="262"/>
    </row>
    <row r="306" spans="1:55" ht="19.8">
      <c r="A306" s="246"/>
      <c r="B306" s="246"/>
      <c r="C306" s="264"/>
      <c r="D306" s="246"/>
      <c r="E306" s="246"/>
      <c r="F306" s="246"/>
      <c r="G306" s="246"/>
      <c r="H306" s="247"/>
      <c r="I306" s="246"/>
      <c r="J306" s="247"/>
      <c r="K306" s="246"/>
      <c r="L306" s="246"/>
      <c r="M306" s="246"/>
      <c r="N306" s="248"/>
      <c r="O306" s="248"/>
      <c r="P306" s="248"/>
      <c r="Q306" s="246"/>
      <c r="R306" s="248"/>
      <c r="S306" s="248"/>
      <c r="T306" s="248"/>
      <c r="U306" s="248"/>
      <c r="V306" s="246"/>
      <c r="W306" s="248"/>
      <c r="X306" s="246"/>
      <c r="Y306" s="247"/>
      <c r="Z306" s="246"/>
      <c r="AA306" s="249"/>
      <c r="AC306" s="28"/>
      <c r="AD306" s="27"/>
      <c r="AE306" s="250"/>
      <c r="AF306" s="86"/>
      <c r="AJ306" s="86"/>
      <c r="BB306" s="262"/>
    </row>
    <row r="307" spans="1:55" ht="22.8">
      <c r="A307" s="349" t="str">
        <f>+Raser!C25</f>
        <v>Montbéliard</v>
      </c>
      <c r="B307" s="246"/>
      <c r="C307" s="264"/>
      <c r="D307" s="349"/>
      <c r="E307" s="246"/>
      <c r="F307" s="246"/>
      <c r="G307" s="264" t="s">
        <v>648</v>
      </c>
      <c r="H307" s="279">
        <f>SUM(G313:G327)</f>
        <v>0</v>
      </c>
      <c r="I307" s="247"/>
      <c r="J307" s="246"/>
      <c r="K307" s="247"/>
      <c r="L307" s="246"/>
      <c r="M307" s="348" t="str">
        <f>+Raser!M25</f>
        <v/>
      </c>
      <c r="N307" s="248" t="s">
        <v>578</v>
      </c>
      <c r="O307" s="246"/>
      <c r="P307" s="248"/>
      <c r="Q307" s="248"/>
      <c r="R307" s="246"/>
      <c r="S307" s="246"/>
      <c r="T307" s="246"/>
      <c r="U307" s="248"/>
      <c r="V307" s="248"/>
      <c r="W307" s="246"/>
      <c r="X307" s="248"/>
      <c r="Y307" s="248" t="s">
        <v>632</v>
      </c>
      <c r="Z307" s="247"/>
      <c r="AA307" s="249"/>
      <c r="AB307" s="249"/>
      <c r="AC307" s="28"/>
      <c r="AE307" s="27"/>
      <c r="AF307" s="250"/>
      <c r="AJ307" s="86"/>
      <c r="BC307" s="262"/>
    </row>
    <row r="308" spans="1:55" ht="14.25" customHeight="1">
      <c r="A308" s="246"/>
      <c r="B308" s="246"/>
      <c r="C308" s="264"/>
      <c r="D308" s="347"/>
      <c r="E308" s="246"/>
      <c r="F308" s="264"/>
      <c r="G308" s="264"/>
      <c r="H308" s="264"/>
      <c r="I308" s="264"/>
      <c r="J308" s="264"/>
      <c r="K308" s="264"/>
      <c r="L308" s="264"/>
      <c r="M308" s="264"/>
      <c r="N308" s="265"/>
      <c r="O308" s="264"/>
      <c r="P308" s="264"/>
      <c r="Q308" s="264"/>
      <c r="R308" s="264"/>
      <c r="S308" s="264"/>
      <c r="T308" s="264"/>
      <c r="U308" s="264"/>
      <c r="V308" s="264"/>
      <c r="W308" s="264"/>
      <c r="X308" s="264"/>
      <c r="Y308" s="247"/>
      <c r="Z308" s="246"/>
      <c r="AA308" s="249"/>
      <c r="AC308" s="28"/>
      <c r="AD308" s="27"/>
      <c r="AE308" s="250"/>
      <c r="AF308" s="86"/>
      <c r="AJ308" s="86"/>
      <c r="BB308" s="262"/>
    </row>
    <row r="309" spans="1:55" ht="19.8">
      <c r="A309" s="246"/>
      <c r="B309" s="246"/>
      <c r="C309" s="246"/>
      <c r="D309" s="246"/>
      <c r="E309" s="246"/>
      <c r="F309" s="246"/>
      <c r="G309" s="246"/>
      <c r="H309" s="247"/>
      <c r="I309" s="246"/>
      <c r="J309" s="247"/>
      <c r="K309" s="246"/>
      <c r="L309" s="246"/>
      <c r="M309" s="246"/>
      <c r="N309" s="248"/>
      <c r="O309" s="248"/>
      <c r="P309" s="248"/>
      <c r="Q309" s="246"/>
      <c r="R309" s="248"/>
      <c r="S309" s="248"/>
      <c r="T309" s="248"/>
      <c r="U309" s="248"/>
      <c r="V309" s="246"/>
      <c r="W309" s="248"/>
      <c r="X309" s="264" t="s">
        <v>489</v>
      </c>
      <c r="Y309" s="263" t="s">
        <v>4</v>
      </c>
      <c r="Z309" s="246"/>
      <c r="AA309" s="249"/>
      <c r="AC309" s="28"/>
      <c r="AD309" s="27"/>
      <c r="AE309" s="250"/>
      <c r="AF309" s="86"/>
      <c r="AJ309" s="86"/>
      <c r="BB309" s="262"/>
    </row>
    <row r="310" spans="1:55" ht="19.8">
      <c r="A310" s="246"/>
      <c r="B310" s="246"/>
      <c r="C310" s="246"/>
      <c r="D310" s="264"/>
      <c r="E310" s="246"/>
      <c r="F310" s="264" t="s">
        <v>4</v>
      </c>
      <c r="G310" s="246"/>
      <c r="H310" s="247"/>
      <c r="I310" s="247"/>
      <c r="J310" s="247"/>
      <c r="K310" s="264" t="s">
        <v>23</v>
      </c>
      <c r="L310" s="247"/>
      <c r="M310" s="247"/>
      <c r="N310" s="248" t="s">
        <v>402</v>
      </c>
      <c r="O310" s="248" t="s">
        <v>402</v>
      </c>
      <c r="P310" s="248" t="s">
        <v>402</v>
      </c>
      <c r="Q310" s="265" t="s">
        <v>538</v>
      </c>
      <c r="R310" s="248" t="s">
        <v>402</v>
      </c>
      <c r="S310" s="248"/>
      <c r="T310" s="248"/>
      <c r="U310" s="265" t="s">
        <v>422</v>
      </c>
      <c r="V310" s="246"/>
      <c r="W310" s="265" t="s">
        <v>586</v>
      </c>
      <c r="X310" s="264" t="s">
        <v>583</v>
      </c>
      <c r="Y310" s="263" t="s">
        <v>9</v>
      </c>
      <c r="Z310" s="246"/>
      <c r="AA310" s="249"/>
      <c r="AC310" s="28"/>
      <c r="AD310" s="27"/>
      <c r="AE310" s="250"/>
      <c r="AF310" s="86"/>
      <c r="AJ310" s="86"/>
      <c r="BB310" s="262"/>
    </row>
    <row r="311" spans="1:55" ht="19.8">
      <c r="A311" s="264"/>
      <c r="B311" s="264"/>
      <c r="C311" s="246"/>
      <c r="D311" s="246"/>
      <c r="E311" s="264"/>
      <c r="F311" s="264" t="s">
        <v>487</v>
      </c>
      <c r="G311" s="264" t="s">
        <v>4</v>
      </c>
      <c r="H311" s="263" t="s">
        <v>4</v>
      </c>
      <c r="I311" s="263"/>
      <c r="J311" s="263" t="s">
        <v>1</v>
      </c>
      <c r="K311" s="264" t="s">
        <v>493</v>
      </c>
      <c r="L311" s="263" t="s">
        <v>23</v>
      </c>
      <c r="M311" s="263"/>
      <c r="N311" s="265" t="s">
        <v>552</v>
      </c>
      <c r="O311" s="265" t="s">
        <v>585</v>
      </c>
      <c r="P311" s="265" t="s">
        <v>500</v>
      </c>
      <c r="Q311" s="265" t="s">
        <v>563</v>
      </c>
      <c r="R311" s="265" t="s">
        <v>502</v>
      </c>
      <c r="S311" s="432" t="s">
        <v>23</v>
      </c>
      <c r="T311" s="432" t="s">
        <v>23</v>
      </c>
      <c r="U311" s="265"/>
      <c r="V311" s="264" t="s">
        <v>413</v>
      </c>
      <c r="W311" s="265" t="s">
        <v>1</v>
      </c>
      <c r="X311" s="264" t="s">
        <v>70</v>
      </c>
      <c r="Y311" s="263" t="s">
        <v>70</v>
      </c>
      <c r="Z311" s="246"/>
      <c r="AA311" s="249"/>
      <c r="AC311" s="28"/>
      <c r="AD311" s="27"/>
      <c r="AE311" s="250"/>
      <c r="AF311" s="86"/>
      <c r="AJ311" s="86"/>
      <c r="BB311" s="262"/>
    </row>
    <row r="312" spans="1:55" ht="19.8">
      <c r="A312" s="246"/>
      <c r="B312" s="246"/>
      <c r="C312" s="264" t="s">
        <v>0</v>
      </c>
      <c r="D312" s="264"/>
      <c r="E312" s="264" t="s">
        <v>612</v>
      </c>
      <c r="F312" s="50" t="s">
        <v>488</v>
      </c>
      <c r="G312" s="50" t="s">
        <v>9</v>
      </c>
      <c r="H312" s="87" t="s">
        <v>402</v>
      </c>
      <c r="I312" s="87"/>
      <c r="J312" s="87" t="s">
        <v>402</v>
      </c>
      <c r="K312" s="50" t="s">
        <v>414</v>
      </c>
      <c r="L312" s="87" t="s">
        <v>44</v>
      </c>
      <c r="M312" s="87"/>
      <c r="N312" s="75" t="s">
        <v>553</v>
      </c>
      <c r="O312" s="75" t="s">
        <v>561</v>
      </c>
      <c r="P312" s="75" t="s">
        <v>439</v>
      </c>
      <c r="Q312" s="75" t="s">
        <v>495</v>
      </c>
      <c r="R312" s="75" t="s">
        <v>482</v>
      </c>
      <c r="S312" s="432" t="s">
        <v>735</v>
      </c>
      <c r="T312" s="432" t="s">
        <v>736</v>
      </c>
      <c r="U312" s="75" t="s">
        <v>1</v>
      </c>
      <c r="V312" s="50" t="s">
        <v>414</v>
      </c>
      <c r="W312" s="75" t="s">
        <v>539</v>
      </c>
      <c r="X312" s="50" t="s">
        <v>499</v>
      </c>
      <c r="Y312" s="87" t="s">
        <v>566</v>
      </c>
      <c r="Z312" s="246"/>
      <c r="AA312" s="249"/>
      <c r="AC312" s="28"/>
      <c r="AD312" s="27"/>
      <c r="AE312" s="250"/>
      <c r="AF312" s="86"/>
      <c r="AJ312" s="86"/>
      <c r="BB312" s="262"/>
    </row>
    <row r="313" spans="1:55" ht="15.6">
      <c r="A313" s="246"/>
      <c r="B313" s="266">
        <f>+'Ark1'!C1611</f>
        <v>2024</v>
      </c>
      <c r="C313" s="266">
        <f>+'Ark1'!L1611</f>
        <v>1</v>
      </c>
      <c r="D313" s="266" t="s">
        <v>28</v>
      </c>
      <c r="E313" s="266">
        <f>+'Ark1'!AP1611</f>
        <v>15</v>
      </c>
      <c r="F313" s="266" t="str">
        <f>+IF(G313=0,"",'Ark1'!Q1611)</f>
        <v/>
      </c>
      <c r="G313" s="366">
        <f>+'Ark1'!R1611</f>
        <v>0</v>
      </c>
      <c r="H313" s="267" t="str">
        <f>+IF(G313=0,"",'Ark1'!AE1611)</f>
        <v/>
      </c>
      <c r="I313" s="267"/>
      <c r="J313" s="267" t="str">
        <f>+IF(G313=0,"",'Ark1'!AF1611)</f>
        <v/>
      </c>
      <c r="K313" s="268" t="str">
        <f>+IF(G313=0,"",'Ark1'!T1611)</f>
        <v/>
      </c>
      <c r="L313" s="298" t="str">
        <f>+IF(G313=0,"",'Ark1'!U1611)</f>
        <v/>
      </c>
      <c r="M313" s="267"/>
      <c r="N313" s="269" t="str">
        <f>+IF(G313=0,"",'Ark1'!V1611)</f>
        <v/>
      </c>
      <c r="O313" s="269" t="str">
        <f>+IF(G313=0,"",'Ark1'!W1611)</f>
        <v/>
      </c>
      <c r="P313" s="269" t="str">
        <f>+IF(G313=0,"",'Ark1'!X1611)</f>
        <v/>
      </c>
      <c r="Q313" s="269" t="str">
        <f>+IF(G313=0,"",'Ark1'!AG1611)</f>
        <v/>
      </c>
      <c r="R313" s="269" t="str">
        <f>+IF(G313=0,"",'Ark1'!AH1611)</f>
        <v/>
      </c>
      <c r="S313" s="382" t="str">
        <f>+IF(G313=0,"",'Ark1'!AR1677)</f>
        <v/>
      </c>
      <c r="T313" s="114" t="str">
        <f>+IF(G313=0,"",'Ark1'!AS1677)</f>
        <v/>
      </c>
      <c r="U313" s="269" t="str">
        <f>+IF(G313=0,"",'Ark1'!Y1611)</f>
        <v/>
      </c>
      <c r="V313" s="268" t="str">
        <f>+IF(G313=0,"",'Ark1'!AA1611)</f>
        <v/>
      </c>
      <c r="W313" s="269" t="str">
        <f>+IF(G313=0,"",'Ark1'!AC1611)</f>
        <v/>
      </c>
      <c r="X313" s="298" t="str">
        <f t="shared" ref="X313:X327" si="31">IF(G313=0,"",1000*L313/Q313)</f>
        <v/>
      </c>
      <c r="Y313" s="267" t="str">
        <f t="shared" ref="Y313:Y327" si="32">IF(G313=0,"",G313/F313)</f>
        <v/>
      </c>
      <c r="Z313" s="246"/>
      <c r="AA313" s="249"/>
      <c r="AC313" s="28"/>
      <c r="AD313" s="27"/>
      <c r="AE313" s="272"/>
      <c r="AF313" s="86"/>
      <c r="AJ313" s="86"/>
    </row>
    <row r="314" spans="1:55" ht="15.6">
      <c r="A314" s="246"/>
      <c r="B314" s="299">
        <f>+'Ark1'!C1646</f>
        <v>2024</v>
      </c>
      <c r="C314" s="86">
        <f>+'Ark1'!L1646</f>
        <v>2</v>
      </c>
      <c r="D314" s="86" t="s">
        <v>29</v>
      </c>
      <c r="E314" s="86">
        <f>+'Ark1'!AP1646</f>
        <v>15</v>
      </c>
      <c r="F314" s="86" t="str">
        <f>+IF(G314=0,"",'Ark1'!Q1646)</f>
        <v/>
      </c>
      <c r="G314" s="366">
        <f>+'Ark1'!R1646</f>
        <v>0</v>
      </c>
      <c r="H314" s="28" t="str">
        <f>+IF(G314=0,"",'Ark1'!AE1646)</f>
        <v/>
      </c>
      <c r="I314" s="267"/>
      <c r="J314" s="28" t="str">
        <f>+IF(G314=0,"",'Ark1'!AF1646)</f>
        <v/>
      </c>
      <c r="K314" s="27" t="str">
        <f>+IF(G314=0,"",'Ark1'!T1646)</f>
        <v/>
      </c>
      <c r="L314" s="298" t="str">
        <f>+IF(G314=0,"",'Ark1'!U1646)</f>
        <v/>
      </c>
      <c r="M314" s="267"/>
      <c r="N314" s="33" t="str">
        <f>+IF(G314=0,"",'Ark1'!V1646)</f>
        <v/>
      </c>
      <c r="O314" s="33" t="str">
        <f>+IF(G314=0,"",'Ark1'!W1646)</f>
        <v/>
      </c>
      <c r="P314" s="33" t="str">
        <f>+IF(G314=0,"",'Ark1'!X1646)</f>
        <v/>
      </c>
      <c r="Q314" s="33" t="str">
        <f>+IF(G314=0,"",'Ark1'!AG1646)</f>
        <v/>
      </c>
      <c r="R314" s="33" t="str">
        <f>+IF(G314=0,"",'Ark1'!AH1646)</f>
        <v/>
      </c>
      <c r="S314" s="382" t="str">
        <f>+IF(G314=0,"",'Ark1'!AR1712)</f>
        <v/>
      </c>
      <c r="T314" s="114" t="str">
        <f>+IF(G314=0,"",'Ark1'!AS1712)</f>
        <v/>
      </c>
      <c r="U314" s="33" t="str">
        <f>+IF(G314=0,"",'Ark1'!Y1646)</f>
        <v/>
      </c>
      <c r="V314" s="27" t="str">
        <f>+IF(G314=0,"",'Ark1'!AA1646)</f>
        <v/>
      </c>
      <c r="W314" s="33" t="str">
        <f>+IF(G314=0,"",'Ark1'!AC1646)</f>
        <v/>
      </c>
      <c r="X314" s="298" t="str">
        <f t="shared" si="31"/>
        <v/>
      </c>
      <c r="Y314" s="28" t="str">
        <f t="shared" si="32"/>
        <v/>
      </c>
      <c r="Z314" s="246"/>
      <c r="AA314" s="249"/>
      <c r="AC314" s="28"/>
      <c r="AD314" s="27"/>
      <c r="AE314" s="272"/>
      <c r="AF314" s="86"/>
      <c r="AJ314" s="86"/>
    </row>
    <row r="315" spans="1:55" ht="15.6">
      <c r="A315" s="246"/>
      <c r="B315" s="299">
        <f>+'Ark1'!C1681</f>
        <v>2024</v>
      </c>
      <c r="C315" s="266">
        <f>+'Ark1'!L1681</f>
        <v>3</v>
      </c>
      <c r="D315" s="266" t="s">
        <v>30</v>
      </c>
      <c r="E315" s="266">
        <f>+'Ark1'!AP1681</f>
        <v>15</v>
      </c>
      <c r="F315" s="266" t="str">
        <f>+IF(G315=0,"",'Ark1'!Q1681)</f>
        <v/>
      </c>
      <c r="G315" s="366">
        <f>+'Ark1'!R1681</f>
        <v>0</v>
      </c>
      <c r="H315" s="267" t="str">
        <f>+IF(G315=0,"",'Ark1'!AE1681)</f>
        <v/>
      </c>
      <c r="I315" s="267"/>
      <c r="J315" s="267" t="str">
        <f>+IF(G315=0,"",'Ark1'!AF1681)</f>
        <v/>
      </c>
      <c r="K315" s="268" t="str">
        <f>+IF(G315=0,"",'Ark1'!T1681)</f>
        <v/>
      </c>
      <c r="L315" s="298" t="str">
        <f>+IF(G315=0,"",'Ark1'!U1681)</f>
        <v/>
      </c>
      <c r="M315" s="267"/>
      <c r="N315" s="269" t="str">
        <f>+IF(G315=0,"",'Ark1'!V1681)</f>
        <v/>
      </c>
      <c r="O315" s="269" t="str">
        <f>+IF(G315=0,"",'Ark1'!W1681)</f>
        <v/>
      </c>
      <c r="P315" s="269" t="str">
        <f>+IF(G315=0,"",'Ark1'!X1681)</f>
        <v/>
      </c>
      <c r="Q315" s="269" t="str">
        <f>+IF(G315=0,"",'Ark1'!AG1681)</f>
        <v/>
      </c>
      <c r="R315" s="269" t="str">
        <f>+IF(G315=0,"",'Ark1'!AH1681)</f>
        <v/>
      </c>
      <c r="S315" s="382" t="str">
        <f>+IF(G315=0,"",'Ark1'!AR1747)</f>
        <v/>
      </c>
      <c r="T315" s="114" t="str">
        <f>+IF(G315=0,"",'Ark1'!AS1747)</f>
        <v/>
      </c>
      <c r="U315" s="269" t="str">
        <f>+IF(G315=0,"",'Ark1'!Y1681)</f>
        <v/>
      </c>
      <c r="V315" s="268" t="str">
        <f>+IF(G315=0,"",'Ark1'!AA1681)</f>
        <v/>
      </c>
      <c r="W315" s="269" t="str">
        <f>+IF(G315=0,"",'Ark1'!AC1681)</f>
        <v/>
      </c>
      <c r="X315" s="298" t="str">
        <f t="shared" si="31"/>
        <v/>
      </c>
      <c r="Y315" s="267" t="str">
        <f t="shared" si="32"/>
        <v/>
      </c>
      <c r="Z315" s="246"/>
      <c r="AA315" s="249"/>
      <c r="AC315" s="28"/>
      <c r="AD315" s="27"/>
      <c r="AE315" s="272"/>
      <c r="AF315" s="86"/>
      <c r="AJ315" s="86"/>
    </row>
    <row r="316" spans="1:55" ht="15.6">
      <c r="A316" s="246"/>
      <c r="B316" s="299">
        <f>+'Ark1'!C1716</f>
        <v>2024</v>
      </c>
      <c r="C316" s="266">
        <f>+'Ark1'!L1716</f>
        <v>4</v>
      </c>
      <c r="D316" s="266" t="s">
        <v>31</v>
      </c>
      <c r="E316" s="86">
        <f>+'Ark1'!AP1716</f>
        <v>15</v>
      </c>
      <c r="F316" s="86" t="str">
        <f>+IF(G316=0,"",'Ark1'!Q1716)</f>
        <v/>
      </c>
      <c r="G316" s="366">
        <f>+'Ark1'!R1716</f>
        <v>0</v>
      </c>
      <c r="H316" s="28" t="str">
        <f>+IF(G316=0,"",'Ark1'!AE1716)</f>
        <v/>
      </c>
      <c r="I316" s="267"/>
      <c r="J316" s="28" t="str">
        <f>+IF(G316=0,"",'Ark1'!AF1716)</f>
        <v/>
      </c>
      <c r="K316" s="27" t="str">
        <f>+IF(G316=0,"",'Ark1'!T1716)</f>
        <v/>
      </c>
      <c r="L316" s="298" t="str">
        <f>+IF(G316=0,"",'Ark1'!U1716)</f>
        <v/>
      </c>
      <c r="M316" s="267"/>
      <c r="N316" s="33" t="str">
        <f>+IF(G316=0,"",'Ark1'!V1716)</f>
        <v/>
      </c>
      <c r="O316" s="33" t="str">
        <f>+IF(G316=0,"",'Ark1'!W1716)</f>
        <v/>
      </c>
      <c r="P316" s="33" t="str">
        <f>+IF(G316=0,"",'Ark1'!X1716)</f>
        <v/>
      </c>
      <c r="Q316" s="33" t="str">
        <f>+IF(G316=0,"",'Ark1'!AG1716)</f>
        <v/>
      </c>
      <c r="R316" s="33" t="str">
        <f>+IF(G316=0,"",'Ark1'!AH1716)</f>
        <v/>
      </c>
      <c r="S316" s="382" t="str">
        <f>+IF(G316=0,"",'Ark1'!AR1782)</f>
        <v/>
      </c>
      <c r="T316" s="114" t="str">
        <f>+IF(G316=0,"",'Ark1'!AS1782)</f>
        <v/>
      </c>
      <c r="U316" s="33" t="str">
        <f>+IF(G316=0,"",'Ark1'!Y1716)</f>
        <v/>
      </c>
      <c r="V316" s="27" t="str">
        <f>+IF(G316=0,"",'Ark1'!AA1716)</f>
        <v/>
      </c>
      <c r="W316" s="33" t="str">
        <f>+IF(G316=0,"",'Ark1'!AC1716)</f>
        <v/>
      </c>
      <c r="X316" s="298" t="str">
        <f t="shared" si="31"/>
        <v/>
      </c>
      <c r="Y316" s="28" t="str">
        <f t="shared" si="32"/>
        <v/>
      </c>
      <c r="Z316" s="246"/>
      <c r="AA316" s="249"/>
      <c r="AC316" s="28"/>
      <c r="AD316" s="27"/>
      <c r="AE316" s="272"/>
      <c r="AF316" s="86"/>
      <c r="AJ316" s="86"/>
    </row>
    <row r="317" spans="1:55" ht="15.6">
      <c r="A317" s="246"/>
      <c r="B317" s="266">
        <f>+'Ark1'!C1751</f>
        <v>2024</v>
      </c>
      <c r="C317" s="266">
        <f>+'Ark1'!L1751</f>
        <v>5</v>
      </c>
      <c r="D317" s="266" t="s">
        <v>400</v>
      </c>
      <c r="E317" s="274">
        <f>+'Ark1'!AP1751</f>
        <v>15</v>
      </c>
      <c r="F317" s="266" t="str">
        <f>+IF(G317=0,"",'Ark1'!Q1751)</f>
        <v/>
      </c>
      <c r="G317" s="366">
        <f>+'Ark1'!R1751</f>
        <v>0</v>
      </c>
      <c r="H317" s="267">
        <f>+'Ark1'!AE1751</f>
        <v>0</v>
      </c>
      <c r="I317" s="267"/>
      <c r="J317" s="267" t="str">
        <f>+IF(G317=0,"",'Ark1'!AF1751)</f>
        <v/>
      </c>
      <c r="K317" s="268" t="str">
        <f>+IF(G317=0,"",'Ark1'!T1751)</f>
        <v/>
      </c>
      <c r="L317" s="298" t="str">
        <f>+IF(G317=0,"",'Ark1'!U1751)</f>
        <v/>
      </c>
      <c r="M317" s="267"/>
      <c r="N317" s="269" t="str">
        <f>+IF(G317=0,"",'Ark1'!V1751)</f>
        <v/>
      </c>
      <c r="O317" s="269" t="str">
        <f>+IF(G317=0,"",'Ark1'!W1751)</f>
        <v/>
      </c>
      <c r="P317" s="269" t="str">
        <f>+IF(G317=0,"",'Ark1'!X1751)</f>
        <v/>
      </c>
      <c r="Q317" s="269" t="str">
        <f>+IF(G317=0,"",'Ark1'!AG1751)</f>
        <v/>
      </c>
      <c r="R317" s="269" t="str">
        <f>+IF(G317=0,"",'Ark1'!AH1751)</f>
        <v/>
      </c>
      <c r="S317" s="382" t="str">
        <f>+IF(G317=0,"",'Ark1'!AR1817)</f>
        <v/>
      </c>
      <c r="T317" s="114" t="str">
        <f>+IF(G317=0,"",'Ark1'!AS1817)</f>
        <v/>
      </c>
      <c r="U317" s="269" t="str">
        <f>+IF(G317=0,"",'Ark1'!Y1751)</f>
        <v/>
      </c>
      <c r="V317" s="268" t="str">
        <f>+IF(G317=0,"",'Ark1'!AA1751)</f>
        <v/>
      </c>
      <c r="W317" s="269" t="str">
        <f>+IF(G317=0,"",'Ark1'!AC1751)</f>
        <v/>
      </c>
      <c r="X317" s="298" t="str">
        <f t="shared" si="31"/>
        <v/>
      </c>
      <c r="Y317" s="267" t="str">
        <f t="shared" si="32"/>
        <v/>
      </c>
      <c r="Z317" s="246"/>
      <c r="AA317" s="249"/>
      <c r="AC317" s="28"/>
      <c r="AD317" s="27"/>
      <c r="AE317" s="272"/>
      <c r="AF317" s="86"/>
      <c r="AJ317" s="86"/>
    </row>
    <row r="318" spans="1:55" ht="15.6">
      <c r="A318" s="246"/>
      <c r="B318" s="333">
        <f>+'Ark1'!C1786</f>
        <v>2024</v>
      </c>
      <c r="C318" s="266">
        <f>+'Ark1'!L1786</f>
        <v>6</v>
      </c>
      <c r="D318" s="266" t="s">
        <v>32</v>
      </c>
      <c r="E318" s="275">
        <f>+'Ark1'!AP1786</f>
        <v>15</v>
      </c>
      <c r="F318" s="86" t="str">
        <f>+IF(G318=0,"",'Ark1'!Q1786)</f>
        <v/>
      </c>
      <c r="G318" s="366">
        <f>+'Ark1'!R1786</f>
        <v>0</v>
      </c>
      <c r="H318" s="28" t="str">
        <f>+IF(G318=0,"",'Ark1'!AE1786)</f>
        <v/>
      </c>
      <c r="I318" s="267"/>
      <c r="J318" s="28" t="str">
        <f>+IF(G318=0,"",'Ark1'!AF1786)</f>
        <v/>
      </c>
      <c r="K318" s="27" t="str">
        <f>+IF(G318=0,"",'Ark1'!T1786)</f>
        <v/>
      </c>
      <c r="L318" s="298" t="str">
        <f>+IF(G318=0,"",'Ark1'!U1786)</f>
        <v/>
      </c>
      <c r="M318" s="267"/>
      <c r="N318" s="33" t="str">
        <f>+IF(G318=0,"",'Ark1'!V1786)</f>
        <v/>
      </c>
      <c r="O318" s="33" t="str">
        <f>+IF(G318=0,"",'Ark1'!W1786)</f>
        <v/>
      </c>
      <c r="P318" s="33" t="str">
        <f>+IF(G318=0,"",'Ark1'!X1786)</f>
        <v/>
      </c>
      <c r="Q318" s="33" t="str">
        <f>+IF(G318=0,"",'Ark1'!AG1786)</f>
        <v/>
      </c>
      <c r="R318" s="33" t="str">
        <f>+IF(G318=0,"",'Ark1'!AH1786)</f>
        <v/>
      </c>
      <c r="S318" s="382" t="str">
        <f>+IF(G318=0,"",'Ark1'!AR1852)</f>
        <v/>
      </c>
      <c r="T318" s="114" t="str">
        <f>+IF(G318=0,"",'Ark1'!AS1852)</f>
        <v/>
      </c>
      <c r="U318" s="33" t="str">
        <f>+IF(G318=0,"",'Ark1'!Y1786)</f>
        <v/>
      </c>
      <c r="V318" s="27" t="str">
        <f>+IF(G318=0,"",'Ark1'!AA1786)</f>
        <v/>
      </c>
      <c r="W318" s="33" t="str">
        <f>+IF(G318=0,"",'Ark1'!AC1786)</f>
        <v/>
      </c>
      <c r="X318" s="298" t="str">
        <f t="shared" si="31"/>
        <v/>
      </c>
      <c r="Y318" s="28" t="str">
        <f t="shared" si="32"/>
        <v/>
      </c>
      <c r="Z318" s="246"/>
      <c r="AA318" s="249"/>
      <c r="AC318" s="28"/>
      <c r="AD318" s="27"/>
      <c r="AE318" s="272"/>
      <c r="AF318" s="86"/>
      <c r="AJ318" s="86"/>
    </row>
    <row r="319" spans="1:55" ht="15.6">
      <c r="A319" s="246"/>
      <c r="B319" s="333">
        <f>+'Ark1'!C1821</f>
        <v>2024</v>
      </c>
      <c r="C319" s="266">
        <f>+'Ark1'!L1821</f>
        <v>7</v>
      </c>
      <c r="D319" s="266" t="s">
        <v>33</v>
      </c>
      <c r="E319" s="274">
        <f>+'Ark1'!AP1821</f>
        <v>15</v>
      </c>
      <c r="F319" s="266" t="str">
        <f>+IF(G319=0,"",'Ark1'!Q1821)</f>
        <v/>
      </c>
      <c r="G319" s="366">
        <f>+'Ark1'!R1821</f>
        <v>0</v>
      </c>
      <c r="H319" s="267" t="str">
        <f>+IF(G319=0,"",'Ark1'!AE1821)</f>
        <v/>
      </c>
      <c r="I319" s="267"/>
      <c r="J319" s="267" t="str">
        <f>+IF(G319=0,"",'Ark1'!AF1821)</f>
        <v/>
      </c>
      <c r="K319" s="268" t="str">
        <f>+IF(G319=0,"",'Ark1'!T1821)</f>
        <v/>
      </c>
      <c r="L319" s="298" t="str">
        <f>+IF(G319=0,"",'Ark1'!U1821)</f>
        <v/>
      </c>
      <c r="M319" s="267"/>
      <c r="N319" s="269" t="str">
        <f>+IF(G319=0,"",'Ark1'!V1821)</f>
        <v/>
      </c>
      <c r="O319" s="269" t="str">
        <f>+IF(G319=0,"",'Ark1'!W1821)</f>
        <v/>
      </c>
      <c r="P319" s="269" t="str">
        <f>+IF(G319=0,"",'Ark1'!X1821)</f>
        <v/>
      </c>
      <c r="Q319" s="269" t="str">
        <f>+IF(G319=0,"",'Ark1'!AG1821)</f>
        <v/>
      </c>
      <c r="R319" s="269" t="str">
        <f>+IF(G319=0,"",'Ark1'!AH1821)</f>
        <v/>
      </c>
      <c r="S319" s="382" t="str">
        <f>+IF(G319=0,"",'Ark1'!AR1887)</f>
        <v/>
      </c>
      <c r="T319" s="114" t="str">
        <f>+IF(G319=0,"",'Ark1'!AS1887)</f>
        <v/>
      </c>
      <c r="U319" s="269" t="str">
        <f>+IF(G319=0,"",'Ark1'!Y1821)</f>
        <v/>
      </c>
      <c r="V319" s="268" t="str">
        <f>+IF(G319=0,"",'Ark1'!AA1821)</f>
        <v/>
      </c>
      <c r="W319" s="269" t="str">
        <f>+IF(G319=0,"",'Ark1'!AC1821)</f>
        <v/>
      </c>
      <c r="X319" s="298" t="str">
        <f t="shared" si="31"/>
        <v/>
      </c>
      <c r="Y319" s="267" t="str">
        <f t="shared" si="32"/>
        <v/>
      </c>
      <c r="Z319" s="246"/>
      <c r="AA319" s="249"/>
      <c r="AC319" s="28"/>
      <c r="AD319" s="27"/>
      <c r="AE319" s="272"/>
      <c r="AF319" s="86"/>
      <c r="AJ319" s="86"/>
    </row>
    <row r="320" spans="1:55" ht="15.6">
      <c r="A320" s="246"/>
      <c r="B320" s="86">
        <f>+'Ark1'!C1856</f>
        <v>2024</v>
      </c>
      <c r="C320" s="86">
        <f>+'Ark1'!L1856</f>
        <v>8</v>
      </c>
      <c r="D320" s="86" t="s">
        <v>34</v>
      </c>
      <c r="E320" s="275">
        <f>+'Ark1'!AP1856</f>
        <v>15</v>
      </c>
      <c r="F320" s="86" t="str">
        <f>+IF(G320=0,"",'Ark1'!Q1856)</f>
        <v/>
      </c>
      <c r="G320" s="366">
        <f>+'Ark1'!R1856</f>
        <v>0</v>
      </c>
      <c r="H320" s="28" t="str">
        <f>+IF(G320=0,"",'Ark1'!AE1856)</f>
        <v/>
      </c>
      <c r="I320" s="267"/>
      <c r="J320" s="28" t="str">
        <f>+IF(G320=0,"",'Ark1'!AF1856)</f>
        <v/>
      </c>
      <c r="K320" s="27" t="str">
        <f>+IF(G320=0,"",'Ark1'!T1856)</f>
        <v/>
      </c>
      <c r="L320" s="298" t="str">
        <f>+IF(G320=0,"",'Ark1'!U1856)</f>
        <v/>
      </c>
      <c r="M320" s="267"/>
      <c r="N320" s="33" t="str">
        <f>+IF(G320=0,"",'Ark1'!V1856)</f>
        <v/>
      </c>
      <c r="O320" s="33" t="str">
        <f>+IF(G320=0,"",'Ark1'!W1856)</f>
        <v/>
      </c>
      <c r="P320" s="33" t="str">
        <f>+IF(G320=0,"",'Ark1'!X1856)</f>
        <v/>
      </c>
      <c r="Q320" s="33" t="str">
        <f>+IF(G320=0,"",'Ark1'!AG1856)</f>
        <v/>
      </c>
      <c r="R320" s="33" t="str">
        <f>+IF(G320=0,"",'Ark1'!AH1856)</f>
        <v/>
      </c>
      <c r="S320" s="382" t="str">
        <f>+IF(G320=0,"",'Ark1'!AR1771)</f>
        <v/>
      </c>
      <c r="T320" s="114" t="str">
        <f>+IF(G320=0,"",'Ark1'!AS1771)</f>
        <v/>
      </c>
      <c r="U320" s="33" t="str">
        <f>+IF(G320=0,"",'Ark1'!Y1856)</f>
        <v/>
      </c>
      <c r="V320" s="27" t="str">
        <f>+IF(G320=0,"",'Ark1'!AA1856)</f>
        <v/>
      </c>
      <c r="W320" s="33" t="str">
        <f>+IF(G320=0,"",'Ark1'!AC1856)</f>
        <v/>
      </c>
      <c r="X320" s="298" t="str">
        <f t="shared" si="31"/>
        <v/>
      </c>
      <c r="Y320" s="28" t="str">
        <f t="shared" si="32"/>
        <v/>
      </c>
      <c r="Z320" s="246"/>
      <c r="AA320" s="249"/>
      <c r="AC320" s="28"/>
      <c r="AD320" s="27"/>
      <c r="AE320" s="272"/>
      <c r="AF320" s="86"/>
      <c r="AJ320" s="86"/>
    </row>
    <row r="321" spans="1:55" ht="15.6">
      <c r="A321" s="246"/>
      <c r="B321" s="333">
        <f>+'Ark1'!C1891</f>
        <v>2024</v>
      </c>
      <c r="C321" s="266">
        <f>+'Ark1'!L1891</f>
        <v>9</v>
      </c>
      <c r="D321" s="266" t="s">
        <v>35</v>
      </c>
      <c r="E321" s="274">
        <f>+'Ark1'!AP1891</f>
        <v>15</v>
      </c>
      <c r="F321" s="266" t="str">
        <f>+IF(G321=0,"",'Ark1'!Q1891)</f>
        <v/>
      </c>
      <c r="G321" s="366">
        <f>+'Ark1'!R1891</f>
        <v>0</v>
      </c>
      <c r="H321" s="267" t="str">
        <f>+IF(G321=0,"",'Ark1'!AE1891)</f>
        <v/>
      </c>
      <c r="I321" s="267"/>
      <c r="J321" s="267" t="str">
        <f>+IF(G321=0,"",'Ark1'!AF1891)</f>
        <v/>
      </c>
      <c r="K321" s="268" t="str">
        <f>+IF(G321=0,"",'Ark1'!T1891)</f>
        <v/>
      </c>
      <c r="L321" s="298" t="str">
        <f>+IF(G321=0,"",'Ark1'!U1891)</f>
        <v/>
      </c>
      <c r="M321" s="267"/>
      <c r="N321" s="269" t="str">
        <f>+IF(G321=0,"",'Ark1'!V1891)</f>
        <v/>
      </c>
      <c r="O321" s="269" t="str">
        <f>+IF(G321=0,"",'Ark1'!W1891)</f>
        <v/>
      </c>
      <c r="P321" s="269" t="str">
        <f>+IF(G321=0,"",'Ark1'!X1891)</f>
        <v/>
      </c>
      <c r="Q321" s="269" t="str">
        <f>+IF(G321=0,"",'Ark1'!AG1891)</f>
        <v/>
      </c>
      <c r="R321" s="269" t="str">
        <f>+IF(G321=0,"",'Ark1'!AH1891)</f>
        <v/>
      </c>
      <c r="S321" s="382" t="str">
        <f>+IF(G321=0,"",'Ark1'!AR1772)</f>
        <v/>
      </c>
      <c r="T321" s="114" t="str">
        <f>+IF(G321=0,"",'Ark1'!AS1772)</f>
        <v/>
      </c>
      <c r="U321" s="269" t="str">
        <f>+IF(G321=0,"",'Ark1'!Y1891)</f>
        <v/>
      </c>
      <c r="V321" s="268" t="str">
        <f>+IF(G321=0,"",'Ark1'!AA1891)</f>
        <v/>
      </c>
      <c r="W321" s="269" t="str">
        <f>+IF(G321=0,"",'Ark1'!AC1891)</f>
        <v/>
      </c>
      <c r="X321" s="298" t="str">
        <f t="shared" si="31"/>
        <v/>
      </c>
      <c r="Y321" s="267" t="str">
        <f t="shared" si="32"/>
        <v/>
      </c>
      <c r="Z321" s="246"/>
      <c r="AA321" s="249"/>
      <c r="AC321" s="28"/>
      <c r="AD321" s="27"/>
      <c r="AE321" s="272"/>
      <c r="AF321" s="86"/>
      <c r="AJ321" s="86"/>
    </row>
    <row r="322" spans="1:55" ht="15.6">
      <c r="A322" s="246"/>
      <c r="B322" s="333">
        <f>+'Ark1'!C1926</f>
        <v>2024</v>
      </c>
      <c r="C322" s="266">
        <f>+'Ark1'!L1926</f>
        <v>10</v>
      </c>
      <c r="D322" s="266" t="s">
        <v>36</v>
      </c>
      <c r="E322" s="275">
        <f>+'Ark1'!AP1926</f>
        <v>15</v>
      </c>
      <c r="F322" s="86" t="str">
        <f>+IF(G322=0,"",'Ark1'!Q1926)</f>
        <v/>
      </c>
      <c r="G322" s="366">
        <f>+'Ark1'!R1926</f>
        <v>0</v>
      </c>
      <c r="H322" s="28" t="str">
        <f>+IF(G322=0,"",'Ark1'!AE1926)</f>
        <v/>
      </c>
      <c r="I322" s="267"/>
      <c r="J322" s="28" t="str">
        <f>+IF(G322=0,"",'Ark1'!AF1926)</f>
        <v/>
      </c>
      <c r="K322" s="27" t="str">
        <f>+IF(G322=0,"",'Ark1'!T1926)</f>
        <v/>
      </c>
      <c r="L322" s="298" t="str">
        <f>+IF(G322=0,"",'Ark1'!U1926)</f>
        <v/>
      </c>
      <c r="M322" s="267"/>
      <c r="N322" s="33" t="str">
        <f>+IF(G322=0,"",'Ark1'!V1926)</f>
        <v/>
      </c>
      <c r="O322" s="33" t="str">
        <f>+IF(G322=0,"",'Ark1'!W1926)</f>
        <v/>
      </c>
      <c r="P322" s="33" t="str">
        <f>+IF(G322=0,"",'Ark1'!X1926)</f>
        <v/>
      </c>
      <c r="Q322" s="33" t="str">
        <f>+IF(G322=0,"",'Ark1'!AG1926)</f>
        <v/>
      </c>
      <c r="R322" s="33" t="str">
        <f>+IF(G322=0,"",'Ark1'!AH1926)</f>
        <v/>
      </c>
      <c r="S322" s="382" t="str">
        <f>+IF(G322=0,"",'Ark1'!AR1773)</f>
        <v/>
      </c>
      <c r="T322" s="114" t="str">
        <f>+IF(G322=0,"",'Ark1'!AS1773)</f>
        <v/>
      </c>
      <c r="U322" s="33" t="str">
        <f>+IF(G322=0,"",'Ark1'!Y1926)</f>
        <v/>
      </c>
      <c r="V322" s="27" t="str">
        <f>+IF(G322=0,"",'Ark1'!AA1926)</f>
        <v/>
      </c>
      <c r="W322" s="33" t="str">
        <f>+IF(G322=0,"",'Ark1'!AC1926)</f>
        <v/>
      </c>
      <c r="X322" s="298" t="str">
        <f t="shared" si="31"/>
        <v/>
      </c>
      <c r="Y322" s="28" t="str">
        <f t="shared" si="32"/>
        <v/>
      </c>
      <c r="Z322" s="246"/>
      <c r="AA322" s="249"/>
      <c r="AC322" s="28"/>
      <c r="AD322" s="27"/>
      <c r="AE322" s="272"/>
      <c r="AF322" s="86"/>
      <c r="AJ322" s="86"/>
    </row>
    <row r="323" spans="1:55" ht="15.6">
      <c r="A323" s="246"/>
      <c r="B323" s="333">
        <f>+'Ark1'!C1961</f>
        <v>2024</v>
      </c>
      <c r="C323" s="266">
        <f>+'Ark1'!L1961</f>
        <v>11</v>
      </c>
      <c r="D323" s="266" t="s">
        <v>37</v>
      </c>
      <c r="E323" s="274">
        <f>+'Ark1'!AP1961</f>
        <v>15</v>
      </c>
      <c r="F323" s="266" t="str">
        <f>+IF(G323=0,"",'Ark1'!Q1961)</f>
        <v/>
      </c>
      <c r="G323" s="366">
        <f>+'Ark1'!R1961</f>
        <v>0</v>
      </c>
      <c r="H323" s="267" t="str">
        <f>+IF(G323=0,"",'Ark1'!AE1961)</f>
        <v/>
      </c>
      <c r="I323" s="267"/>
      <c r="J323" s="267" t="str">
        <f>+IF(G323=0,"",'Ark1'!AF1961)</f>
        <v/>
      </c>
      <c r="K323" s="268" t="str">
        <f>+IF(G323=0,"",'Ark1'!T1961)</f>
        <v/>
      </c>
      <c r="L323" s="298" t="str">
        <f>+IF(G323=0,"",'Ark1'!U1961)</f>
        <v/>
      </c>
      <c r="M323" s="267"/>
      <c r="N323" s="269" t="str">
        <f>+IF(G323=0,"",'Ark1'!V1961)</f>
        <v/>
      </c>
      <c r="O323" s="269" t="str">
        <f>+IF(G323=0,"",'Ark1'!W1961)</f>
        <v/>
      </c>
      <c r="P323" s="269" t="str">
        <f>+IF(G323=0,"",'Ark1'!X1961)</f>
        <v/>
      </c>
      <c r="Q323" s="269" t="str">
        <f>+IF(G323=0,"",'Ark1'!AG1961)</f>
        <v/>
      </c>
      <c r="R323" s="269" t="str">
        <f>+IF(G323=0,"",'Ark1'!AH1961)</f>
        <v/>
      </c>
      <c r="S323" s="382" t="str">
        <f>+IF(G323=0,"",'Ark1'!AR1774)</f>
        <v/>
      </c>
      <c r="T323" s="114" t="str">
        <f>+IF(G323=0,"",'Ark1'!AS1774)</f>
        <v/>
      </c>
      <c r="U323" s="269" t="str">
        <f>+IF(G323=0,"",'Ark1'!Y1961)</f>
        <v/>
      </c>
      <c r="V323" s="268" t="str">
        <f>+IF(G323=0,"",'Ark1'!AA1961)</f>
        <v/>
      </c>
      <c r="W323" s="269" t="str">
        <f>+IF(G323=0,"",'Ark1'!AC1961)</f>
        <v/>
      </c>
      <c r="X323" s="298" t="str">
        <f t="shared" si="31"/>
        <v/>
      </c>
      <c r="Y323" s="267" t="str">
        <f t="shared" si="32"/>
        <v/>
      </c>
      <c r="Z323" s="246"/>
      <c r="AA323" s="249"/>
      <c r="AC323" s="28"/>
      <c r="AD323" s="27"/>
      <c r="AE323" s="272"/>
      <c r="AF323" s="86"/>
      <c r="AJ323" s="86"/>
    </row>
    <row r="324" spans="1:55" ht="15.6">
      <c r="A324" s="246"/>
      <c r="B324" s="333">
        <f>+'Ark1'!C1996</f>
        <v>2024</v>
      </c>
      <c r="C324" s="266">
        <f>+'Ark1'!L1996</f>
        <v>12</v>
      </c>
      <c r="D324" s="266" t="s">
        <v>38</v>
      </c>
      <c r="E324" s="275">
        <f>+'Ark1'!AP1996</f>
        <v>15</v>
      </c>
      <c r="F324" s="86" t="str">
        <f>+IF(G324=0,"",'Ark1'!Q1996)</f>
        <v/>
      </c>
      <c r="G324" s="366">
        <f>+'Ark1'!R1996</f>
        <v>0</v>
      </c>
      <c r="H324" s="28" t="str">
        <f>+IF(G324=0,"",'Ark1'!AE1996)</f>
        <v/>
      </c>
      <c r="I324" s="267"/>
      <c r="J324" s="28" t="str">
        <f>+IF(G324=0,"",'Ark1'!AF1996)</f>
        <v/>
      </c>
      <c r="K324" s="27" t="str">
        <f>+IF(G324=0,"",'Ark1'!T1996)</f>
        <v/>
      </c>
      <c r="L324" s="298" t="str">
        <f>+IF(G324=0,"",'Ark1'!U1996)</f>
        <v/>
      </c>
      <c r="M324" s="267"/>
      <c r="N324" s="33" t="str">
        <f>+IF(G324=0,"",'Ark1'!V1996)</f>
        <v/>
      </c>
      <c r="O324" s="33" t="str">
        <f>+IF(G324=0,"",'Ark1'!W1996)</f>
        <v/>
      </c>
      <c r="P324" s="33" t="str">
        <f>+IF(G324=0,"",'Ark1'!X1996)</f>
        <v/>
      </c>
      <c r="Q324" s="33" t="str">
        <f>+IF(G324=0,"",'Ark1'!AG1996)</f>
        <v/>
      </c>
      <c r="R324" s="33" t="str">
        <f>+IF(G324=0,"",'Ark1'!AH1996)</f>
        <v/>
      </c>
      <c r="S324" s="382" t="str">
        <f>+IF(G324=0,"",'Ark1'!AR1775)</f>
        <v/>
      </c>
      <c r="T324" s="114" t="str">
        <f>+IF(G324=0,"",'Ark1'!AS1775)</f>
        <v/>
      </c>
      <c r="U324" s="33" t="str">
        <f>+IF(G324=0,"",'Ark1'!Y1996)</f>
        <v/>
      </c>
      <c r="V324" s="27" t="str">
        <f>+IF(G324=0,"",'Ark1'!AA1996)</f>
        <v/>
      </c>
      <c r="W324" s="33" t="str">
        <f>+IF(G324=0,"",'Ark1'!AC1996)</f>
        <v/>
      </c>
      <c r="X324" s="298" t="str">
        <f t="shared" si="31"/>
        <v/>
      </c>
      <c r="Y324" s="28" t="str">
        <f t="shared" si="32"/>
        <v/>
      </c>
      <c r="Z324" s="246"/>
      <c r="AA324" s="249"/>
      <c r="AC324" s="28"/>
      <c r="AD324" s="27"/>
      <c r="AE324" s="272"/>
      <c r="AF324" s="86"/>
      <c r="AJ324" s="86"/>
    </row>
    <row r="325" spans="1:55" ht="15.6">
      <c r="A325" s="246"/>
      <c r="B325" s="333">
        <f>+'Ark1'!C2031</f>
        <v>2024</v>
      </c>
      <c r="C325" s="266">
        <f>+'Ark1'!L2031</f>
        <v>13</v>
      </c>
      <c r="D325" s="266" t="s">
        <v>39</v>
      </c>
      <c r="E325" s="274">
        <f>+'Ark1'!AP2031</f>
        <v>15</v>
      </c>
      <c r="F325" s="266" t="str">
        <f>+IF(G325=0,"",'Ark1'!Q2031)</f>
        <v/>
      </c>
      <c r="G325" s="366">
        <f>+'Ark1'!R2031</f>
        <v>0</v>
      </c>
      <c r="H325" s="267" t="str">
        <f>+IF(G325=0,"",'Ark1'!AE2031)</f>
        <v/>
      </c>
      <c r="I325" s="267"/>
      <c r="J325" s="267" t="str">
        <f>+IF(G325=0,"",'Ark1'!AF2031)</f>
        <v/>
      </c>
      <c r="K325" s="268" t="str">
        <f>+IF(G325=0,"",'Ark1'!T2031)</f>
        <v/>
      </c>
      <c r="L325" s="298" t="str">
        <f>+IF(G325=0,"",'Ark1'!U2031)</f>
        <v/>
      </c>
      <c r="M325" s="267"/>
      <c r="N325" s="269" t="str">
        <f>+IF(G325=0,"",'Ark1'!V2031)</f>
        <v/>
      </c>
      <c r="O325" s="269" t="str">
        <f>+IF(G325=0,"",'Ark1'!W2031)</f>
        <v/>
      </c>
      <c r="P325" s="269" t="str">
        <f>+IF(G325=0,"",'Ark1'!X2031)</f>
        <v/>
      </c>
      <c r="Q325" s="269" t="str">
        <f>+IF(G325=0,"",'Ark1'!AG2031)</f>
        <v/>
      </c>
      <c r="R325" s="269" t="str">
        <f>+IF(G325=0,"",'Ark1'!AH2031)</f>
        <v/>
      </c>
      <c r="S325" s="382" t="str">
        <f>+IF(G325=0,"",'Ark1'!AR1776)</f>
        <v/>
      </c>
      <c r="T325" s="114" t="str">
        <f>+IF(G325=0,"",'Ark1'!AS1776)</f>
        <v/>
      </c>
      <c r="U325" s="269" t="str">
        <f>+IF(G325=0,"",'Ark1'!Y2031)</f>
        <v/>
      </c>
      <c r="V325" s="268" t="str">
        <f>+IF(G325=0,"",'Ark1'!AA2031)</f>
        <v/>
      </c>
      <c r="W325" s="269" t="str">
        <f>+IF(G325=0,"",'Ark1'!AC2031)</f>
        <v/>
      </c>
      <c r="X325" s="298" t="str">
        <f t="shared" si="31"/>
        <v/>
      </c>
      <c r="Y325" s="267" t="str">
        <f t="shared" si="32"/>
        <v/>
      </c>
      <c r="Z325" s="246"/>
      <c r="AA325" s="249"/>
      <c r="AC325" s="28"/>
      <c r="AD325" s="27"/>
      <c r="AE325" s="272"/>
      <c r="AF325" s="86"/>
      <c r="AJ325" s="86"/>
    </row>
    <row r="326" spans="1:55" ht="15.6">
      <c r="A326" s="246"/>
      <c r="B326" s="333">
        <f>+'Ark1'!C2066</f>
        <v>2024</v>
      </c>
      <c r="C326" s="266">
        <f>+'Ark1'!L2066</f>
        <v>14</v>
      </c>
      <c r="D326" s="266" t="s">
        <v>401</v>
      </c>
      <c r="E326" s="275">
        <f>+'Ark1'!AP2066</f>
        <v>15</v>
      </c>
      <c r="F326" s="86" t="str">
        <f>+IF(G326=0,"",'Ark1'!Q2066)</f>
        <v/>
      </c>
      <c r="G326" s="366">
        <f>+'Ark1'!R2066</f>
        <v>0</v>
      </c>
      <c r="H326" s="28" t="str">
        <f>+IF(G326=0,"",'Ark1'!AE2066)</f>
        <v/>
      </c>
      <c r="I326" s="267"/>
      <c r="J326" s="28" t="str">
        <f>+IF(G326=0,"",'Ark1'!AF2066)</f>
        <v/>
      </c>
      <c r="K326" s="27" t="str">
        <f>+IF(G326=0,"",'Ark1'!T2066)</f>
        <v/>
      </c>
      <c r="L326" s="298" t="str">
        <f>+IF(G326=0,"",'Ark1'!U2066)</f>
        <v/>
      </c>
      <c r="M326" s="267"/>
      <c r="N326" s="33" t="str">
        <f>+IF(G326=0,"",'Ark1'!V2066)</f>
        <v/>
      </c>
      <c r="O326" s="33" t="str">
        <f>+IF(G326=0,"",'Ark1'!W2066)</f>
        <v/>
      </c>
      <c r="P326" s="33" t="str">
        <f>+IF(G326=0,"",'Ark1'!X2066)</f>
        <v/>
      </c>
      <c r="Q326" s="33" t="str">
        <f>+IF(G326=0,"",'Ark1'!AG2066)</f>
        <v/>
      </c>
      <c r="R326" s="33" t="str">
        <f>+IF(G326=0,"",'Ark1'!AH2066)</f>
        <v/>
      </c>
      <c r="S326" s="382" t="str">
        <f>+IF(G326=0,"",'Ark1'!AR1777)</f>
        <v/>
      </c>
      <c r="T326" s="114" t="str">
        <f>+IF(G326=0,"",'Ark1'!AS1777)</f>
        <v/>
      </c>
      <c r="U326" s="33" t="str">
        <f>+IF(G326=0,"",'Ark1'!Y2066)</f>
        <v/>
      </c>
      <c r="V326" s="27" t="str">
        <f>+IF(G326=0,"",'Ark1'!AA2066)</f>
        <v/>
      </c>
      <c r="W326" s="33" t="str">
        <f>+IF(G326=0,"",'Ark1'!AC2066)</f>
        <v/>
      </c>
      <c r="X326" s="298" t="str">
        <f t="shared" si="31"/>
        <v/>
      </c>
      <c r="Y326" s="28" t="str">
        <f t="shared" si="32"/>
        <v/>
      </c>
      <c r="Z326" s="246"/>
      <c r="AA326" s="249"/>
      <c r="AC326" s="28"/>
      <c r="AD326" s="27"/>
      <c r="AE326" s="272"/>
      <c r="AF326" s="86"/>
      <c r="AJ326" s="86"/>
    </row>
    <row r="327" spans="1:55" ht="15.6">
      <c r="A327" s="246"/>
      <c r="B327" s="333">
        <f>+'Ark1'!C2101</f>
        <v>2024</v>
      </c>
      <c r="C327" s="266">
        <f>+'Ark1'!L2101</f>
        <v>15</v>
      </c>
      <c r="D327" s="266" t="s">
        <v>40</v>
      </c>
      <c r="E327" s="266">
        <f>+'Ark1'!AP2101</f>
        <v>15</v>
      </c>
      <c r="F327" s="266" t="str">
        <f>+IF(G327=0,"",'Ark1'!Q2101)</f>
        <v/>
      </c>
      <c r="G327" s="366">
        <f>+'Ark1'!R2101</f>
        <v>0</v>
      </c>
      <c r="H327" s="267" t="str">
        <f>+IF(G327=0,"",'Ark1'!AE2101)</f>
        <v/>
      </c>
      <c r="I327" s="267"/>
      <c r="J327" s="267" t="str">
        <f>+IF(G327=0,"",'Ark1'!AF2101)</f>
        <v/>
      </c>
      <c r="K327" s="268" t="str">
        <f>+IF(G327=0,"",'Ark1'!T2101)</f>
        <v/>
      </c>
      <c r="L327" s="385" t="str">
        <f>+IF(G327=0,"",'Ark1'!U2101)</f>
        <v/>
      </c>
      <c r="M327" s="267"/>
      <c r="N327" s="269" t="str">
        <f>+IF(G327=0,"",'Ark1'!V2101)</f>
        <v/>
      </c>
      <c r="O327" s="269" t="str">
        <f>+IF(G327=0,"",'Ark1'!W2101)</f>
        <v/>
      </c>
      <c r="P327" s="269" t="str">
        <f>+IF(G327=0,"",'Ark1'!X2101)</f>
        <v/>
      </c>
      <c r="Q327" s="269" t="str">
        <f>+IF(G327=0,"",'Ark1'!AG2101)</f>
        <v/>
      </c>
      <c r="R327" s="269" t="str">
        <f>+IF(G327=0,"",'Ark1'!AH2101)</f>
        <v/>
      </c>
      <c r="S327" s="382" t="str">
        <f>+IF(G327=0,"",'Ark1'!AR1778)</f>
        <v/>
      </c>
      <c r="T327" s="114" t="str">
        <f>+IF(G327=0,"",'Ark1'!AS1778)</f>
        <v/>
      </c>
      <c r="U327" s="269" t="str">
        <f>+IF(G327=0,"",'Ark1'!Y2101)</f>
        <v/>
      </c>
      <c r="V327" s="268" t="str">
        <f>+IF(G327=0,"",'Ark1'!AA2101)</f>
        <v/>
      </c>
      <c r="W327" s="269" t="str">
        <f>+IF(G327=0,"",'Ark1'!AC2101)</f>
        <v/>
      </c>
      <c r="X327" s="298" t="str">
        <f t="shared" si="31"/>
        <v/>
      </c>
      <c r="Y327" s="267" t="str">
        <f t="shared" si="32"/>
        <v/>
      </c>
      <c r="Z327" s="246"/>
      <c r="AA327" s="249"/>
      <c r="AC327" s="28"/>
      <c r="AD327" s="27"/>
      <c r="AE327" s="272"/>
      <c r="AF327" s="86"/>
      <c r="AJ327" s="86"/>
    </row>
    <row r="328" spans="1:55" ht="19.8">
      <c r="A328" s="246"/>
      <c r="B328" s="246"/>
      <c r="C328" s="246"/>
      <c r="D328" s="246"/>
      <c r="E328" s="246"/>
      <c r="F328" s="246"/>
      <c r="G328" s="246"/>
      <c r="H328" s="246"/>
      <c r="I328" s="246"/>
      <c r="J328" s="246"/>
      <c r="K328" s="246"/>
      <c r="L328" s="246"/>
      <c r="M328" s="246"/>
      <c r="N328" s="248"/>
      <c r="O328" s="246"/>
      <c r="P328" s="246"/>
      <c r="Q328" s="246"/>
      <c r="R328" s="246"/>
      <c r="S328" s="246"/>
      <c r="T328" s="246"/>
      <c r="U328" s="246"/>
      <c r="V328" s="246"/>
      <c r="W328" s="246"/>
      <c r="X328" s="246"/>
      <c r="Y328" s="246"/>
      <c r="Z328" s="246"/>
      <c r="AA328" s="249"/>
      <c r="AC328" s="28"/>
      <c r="AD328" s="27"/>
      <c r="AE328" s="250"/>
      <c r="AF328" s="86"/>
      <c r="AJ328" s="86"/>
      <c r="BB328" s="262"/>
    </row>
    <row r="329" spans="1:55" ht="19.8">
      <c r="A329" s="246"/>
      <c r="B329" s="246"/>
      <c r="C329" s="264"/>
      <c r="D329" s="246"/>
      <c r="E329" s="246"/>
      <c r="F329" s="246"/>
      <c r="G329" s="246"/>
      <c r="H329" s="247"/>
      <c r="I329" s="246"/>
      <c r="J329" s="247"/>
      <c r="K329" s="246"/>
      <c r="L329" s="246"/>
      <c r="M329" s="246"/>
      <c r="N329" s="248"/>
      <c r="O329" s="248"/>
      <c r="P329" s="248"/>
      <c r="Q329" s="246"/>
      <c r="R329" s="248"/>
      <c r="S329" s="248"/>
      <c r="T329" s="248"/>
      <c r="U329" s="248"/>
      <c r="V329" s="246"/>
      <c r="W329" s="248"/>
      <c r="X329" s="246"/>
      <c r="Y329" s="247"/>
      <c r="Z329" s="246"/>
      <c r="AA329" s="249"/>
      <c r="AC329" s="28"/>
      <c r="AD329" s="27"/>
      <c r="AE329" s="250"/>
      <c r="AF329" s="86"/>
      <c r="AJ329" s="86"/>
      <c r="BB329" s="262"/>
    </row>
    <row r="330" spans="1:55" ht="22.8">
      <c r="A330" s="349" t="str">
        <f>+Raser!C26</f>
        <v>Mørefe</v>
      </c>
      <c r="B330" s="246"/>
      <c r="C330" s="264"/>
      <c r="D330" s="349"/>
      <c r="E330" s="246"/>
      <c r="F330" s="246"/>
      <c r="G330" s="264" t="s">
        <v>648</v>
      </c>
      <c r="H330" s="279">
        <f>SUM(G336:G350)</f>
        <v>0</v>
      </c>
      <c r="I330" s="247"/>
      <c r="J330" s="246"/>
      <c r="K330" s="247"/>
      <c r="L330" s="246"/>
      <c r="M330" s="348" t="str">
        <f>+Raser!M26</f>
        <v/>
      </c>
      <c r="N330" s="248" t="s">
        <v>578</v>
      </c>
      <c r="O330" s="246"/>
      <c r="P330" s="248"/>
      <c r="Q330" s="248"/>
      <c r="R330" s="246"/>
      <c r="S330" s="246"/>
      <c r="T330" s="246"/>
      <c r="U330" s="248"/>
      <c r="V330" s="248"/>
      <c r="W330" s="246"/>
      <c r="X330" s="248"/>
      <c r="Y330" s="248" t="s">
        <v>632</v>
      </c>
      <c r="Z330" s="247"/>
      <c r="AA330" s="249"/>
      <c r="AB330" s="249"/>
      <c r="AC330" s="28"/>
      <c r="AE330" s="27"/>
      <c r="AF330" s="250"/>
      <c r="AJ330" s="86"/>
      <c r="BC330" s="262"/>
    </row>
    <row r="331" spans="1:55" ht="14.25" customHeight="1">
      <c r="A331" s="246"/>
      <c r="B331" s="246"/>
      <c r="C331" s="264"/>
      <c r="D331" s="347"/>
      <c r="E331" s="246"/>
      <c r="F331" s="264"/>
      <c r="G331" s="264"/>
      <c r="H331" s="264"/>
      <c r="I331" s="264"/>
      <c r="J331" s="264"/>
      <c r="K331" s="264"/>
      <c r="L331" s="264"/>
      <c r="M331" s="264"/>
      <c r="N331" s="265"/>
      <c r="O331" s="264"/>
      <c r="P331" s="264"/>
      <c r="Q331" s="264"/>
      <c r="R331" s="264"/>
      <c r="S331" s="264"/>
      <c r="T331" s="264"/>
      <c r="U331" s="264"/>
      <c r="V331" s="264"/>
      <c r="W331" s="264"/>
      <c r="X331" s="264"/>
      <c r="Y331" s="247"/>
      <c r="Z331" s="246"/>
      <c r="AA331" s="249"/>
      <c r="AC331" s="28"/>
      <c r="AD331" s="27"/>
      <c r="AE331" s="250"/>
      <c r="AF331" s="86"/>
      <c r="AJ331" s="86"/>
      <c r="BB331" s="262"/>
    </row>
    <row r="332" spans="1:55" ht="19.8">
      <c r="A332" s="246"/>
      <c r="B332" s="246"/>
      <c r="C332" s="246"/>
      <c r="D332" s="246"/>
      <c r="E332" s="246"/>
      <c r="F332" s="246"/>
      <c r="G332" s="246"/>
      <c r="H332" s="247"/>
      <c r="I332" s="246"/>
      <c r="J332" s="247"/>
      <c r="K332" s="246"/>
      <c r="L332" s="246"/>
      <c r="M332" s="246"/>
      <c r="N332" s="248"/>
      <c r="O332" s="248"/>
      <c r="P332" s="248"/>
      <c r="Q332" s="246"/>
      <c r="R332" s="248"/>
      <c r="S332" s="248"/>
      <c r="T332" s="248"/>
      <c r="U332" s="248"/>
      <c r="V332" s="246"/>
      <c r="W332" s="248"/>
      <c r="X332" s="264" t="s">
        <v>489</v>
      </c>
      <c r="Y332" s="263" t="s">
        <v>4</v>
      </c>
      <c r="Z332" s="246"/>
      <c r="AA332" s="249"/>
      <c r="AC332" s="28"/>
      <c r="AD332" s="27"/>
      <c r="AE332" s="250"/>
      <c r="AF332" s="86"/>
      <c r="AJ332" s="86"/>
      <c r="BB332" s="262"/>
    </row>
    <row r="333" spans="1:55" ht="19.8">
      <c r="A333" s="246"/>
      <c r="B333" s="246"/>
      <c r="C333" s="246"/>
      <c r="D333" s="264"/>
      <c r="E333" s="246"/>
      <c r="F333" s="264" t="s">
        <v>4</v>
      </c>
      <c r="G333" s="246"/>
      <c r="H333" s="247"/>
      <c r="I333" s="247"/>
      <c r="J333" s="247"/>
      <c r="K333" s="264" t="s">
        <v>23</v>
      </c>
      <c r="L333" s="247"/>
      <c r="M333" s="247"/>
      <c r="N333" s="248" t="s">
        <v>402</v>
      </c>
      <c r="O333" s="248" t="s">
        <v>402</v>
      </c>
      <c r="P333" s="248" t="s">
        <v>402</v>
      </c>
      <c r="Q333" s="265" t="s">
        <v>538</v>
      </c>
      <c r="R333" s="248" t="s">
        <v>402</v>
      </c>
      <c r="S333" s="248"/>
      <c r="T333" s="248"/>
      <c r="U333" s="265" t="s">
        <v>422</v>
      </c>
      <c r="V333" s="246"/>
      <c r="W333" s="265" t="s">
        <v>586</v>
      </c>
      <c r="X333" s="264" t="s">
        <v>583</v>
      </c>
      <c r="Y333" s="263" t="s">
        <v>9</v>
      </c>
      <c r="Z333" s="246"/>
      <c r="AA333" s="249"/>
      <c r="AC333" s="28"/>
      <c r="AD333" s="27"/>
      <c r="AE333" s="250"/>
      <c r="AF333" s="86"/>
      <c r="AJ333" s="86"/>
      <c r="BB333" s="262"/>
    </row>
    <row r="334" spans="1:55" ht="19.8">
      <c r="A334" s="264"/>
      <c r="B334" s="264"/>
      <c r="C334" s="246"/>
      <c r="D334" s="246"/>
      <c r="E334" s="264"/>
      <c r="F334" s="264" t="s">
        <v>487</v>
      </c>
      <c r="G334" s="264" t="s">
        <v>4</v>
      </c>
      <c r="H334" s="263" t="s">
        <v>4</v>
      </c>
      <c r="I334" s="263"/>
      <c r="J334" s="263" t="s">
        <v>1</v>
      </c>
      <c r="K334" s="264" t="s">
        <v>493</v>
      </c>
      <c r="L334" s="263" t="s">
        <v>23</v>
      </c>
      <c r="M334" s="263"/>
      <c r="N334" s="265" t="s">
        <v>552</v>
      </c>
      <c r="O334" s="265" t="s">
        <v>585</v>
      </c>
      <c r="P334" s="265" t="s">
        <v>500</v>
      </c>
      <c r="Q334" s="265" t="s">
        <v>563</v>
      </c>
      <c r="R334" s="265" t="s">
        <v>502</v>
      </c>
      <c r="S334" s="432" t="s">
        <v>23</v>
      </c>
      <c r="T334" s="432" t="s">
        <v>23</v>
      </c>
      <c r="U334" s="265"/>
      <c r="V334" s="264" t="s">
        <v>413</v>
      </c>
      <c r="W334" s="265" t="s">
        <v>1</v>
      </c>
      <c r="X334" s="264" t="s">
        <v>70</v>
      </c>
      <c r="Y334" s="263" t="s">
        <v>70</v>
      </c>
      <c r="Z334" s="246"/>
      <c r="AA334" s="249"/>
      <c r="AC334" s="28"/>
      <c r="AD334" s="27"/>
      <c r="AE334" s="250"/>
      <c r="AF334" s="86"/>
      <c r="AJ334" s="86"/>
      <c r="BB334" s="262"/>
    </row>
    <row r="335" spans="1:55" ht="19.8">
      <c r="A335" s="246"/>
      <c r="B335" s="246"/>
      <c r="C335" s="264" t="s">
        <v>0</v>
      </c>
      <c r="D335" s="264"/>
      <c r="E335" s="264" t="s">
        <v>612</v>
      </c>
      <c r="F335" s="50" t="s">
        <v>488</v>
      </c>
      <c r="G335" s="50" t="s">
        <v>9</v>
      </c>
      <c r="H335" s="87" t="s">
        <v>402</v>
      </c>
      <c r="I335" s="87"/>
      <c r="J335" s="87" t="s">
        <v>402</v>
      </c>
      <c r="K335" s="50" t="s">
        <v>414</v>
      </c>
      <c r="L335" s="87" t="s">
        <v>44</v>
      </c>
      <c r="M335" s="87"/>
      <c r="N335" s="75" t="s">
        <v>553</v>
      </c>
      <c r="O335" s="75" t="s">
        <v>561</v>
      </c>
      <c r="P335" s="75" t="s">
        <v>439</v>
      </c>
      <c r="Q335" s="75" t="s">
        <v>495</v>
      </c>
      <c r="R335" s="75" t="s">
        <v>482</v>
      </c>
      <c r="S335" s="432" t="s">
        <v>735</v>
      </c>
      <c r="T335" s="432" t="s">
        <v>736</v>
      </c>
      <c r="U335" s="75" t="s">
        <v>1</v>
      </c>
      <c r="V335" s="50" t="s">
        <v>414</v>
      </c>
      <c r="W335" s="75" t="s">
        <v>539</v>
      </c>
      <c r="X335" s="50" t="s">
        <v>499</v>
      </c>
      <c r="Y335" s="87" t="s">
        <v>566</v>
      </c>
      <c r="Z335" s="246"/>
      <c r="AA335" s="249"/>
      <c r="AC335" s="28"/>
      <c r="AD335" s="27"/>
      <c r="AE335" s="250"/>
      <c r="AF335" s="86"/>
      <c r="AJ335" s="86"/>
      <c r="BB335" s="262"/>
    </row>
    <row r="336" spans="1:55" ht="15.6">
      <c r="A336" s="246"/>
      <c r="B336" s="266">
        <f>+'Ark1'!C1612</f>
        <v>2024</v>
      </c>
      <c r="C336" s="266">
        <f>+'Ark1'!L1612</f>
        <v>1</v>
      </c>
      <c r="D336" s="266" t="s">
        <v>28</v>
      </c>
      <c r="E336" s="266">
        <f>+'Ark1'!AP1612</f>
        <v>16</v>
      </c>
      <c r="F336" s="266" t="str">
        <f>+IF(G336=0,"",'Ark1'!Q1612)</f>
        <v/>
      </c>
      <c r="G336" s="366">
        <f>+'Ark1'!R1612</f>
        <v>0</v>
      </c>
      <c r="H336" s="267" t="str">
        <f>+IF(G336=0,"",'Ark1'!AE1612)</f>
        <v/>
      </c>
      <c r="I336" s="267"/>
      <c r="J336" s="267" t="str">
        <f>+IF(G336=0,"",'Ark1'!AF1612)</f>
        <v/>
      </c>
      <c r="K336" s="268" t="str">
        <f>+IF(G336=0,"",'Ark1'!T1612)</f>
        <v/>
      </c>
      <c r="L336" s="298" t="str">
        <f>+IF(G336=0,"",'Ark1'!U1612)</f>
        <v/>
      </c>
      <c r="M336" s="267"/>
      <c r="N336" s="269" t="str">
        <f>+IF(G336=0,"",'Ark1'!V1612)</f>
        <v/>
      </c>
      <c r="O336" s="269" t="str">
        <f>+IF(G336=0,"",'Ark1'!W1612)</f>
        <v/>
      </c>
      <c r="P336" s="269" t="str">
        <f>+IF(G336=0,"",'Ark1'!X1612)</f>
        <v/>
      </c>
      <c r="Q336" s="269" t="str">
        <f>+IF(G336=0,"",'Ark1'!AG1612)</f>
        <v/>
      </c>
      <c r="R336" s="269" t="str">
        <f>+IF(G336=0,"",'Ark1'!AH1612)</f>
        <v/>
      </c>
      <c r="S336" s="382" t="str">
        <f>+IF(G336=0,"",'Ark1'!AR1700)</f>
        <v/>
      </c>
      <c r="T336" s="114" t="str">
        <f>+IF(G336=0,"",'Ark1'!AS1700)</f>
        <v/>
      </c>
      <c r="U336" s="269" t="str">
        <f>+IF(G336=0,"",'Ark1'!Y1612)</f>
        <v/>
      </c>
      <c r="V336" s="268" t="str">
        <f>+IF(G336=0,"",'Ark1'!AA1612)</f>
        <v/>
      </c>
      <c r="W336" s="269" t="str">
        <f>+IF(G336=0,"",'Ark1'!AC1612)</f>
        <v/>
      </c>
      <c r="X336" s="298" t="str">
        <f t="shared" ref="X336:X350" si="33">IF(G336=0,"",1000*L336/Q336)</f>
        <v/>
      </c>
      <c r="Y336" s="267" t="str">
        <f t="shared" ref="Y336:Y350" si="34">IF(G336=0,"",G336/F336)</f>
        <v/>
      </c>
      <c r="Z336" s="246"/>
      <c r="AA336" s="249"/>
      <c r="AC336" s="28"/>
      <c r="AD336" s="27"/>
      <c r="AE336" s="272"/>
      <c r="AF336" s="86"/>
      <c r="AJ336" s="86"/>
    </row>
    <row r="337" spans="1:54" ht="15.6">
      <c r="A337" s="246"/>
      <c r="B337" s="299">
        <f>+'Ark1'!C1647</f>
        <v>2024</v>
      </c>
      <c r="C337" s="86">
        <f>+'Ark1'!L1647</f>
        <v>2</v>
      </c>
      <c r="D337" s="86" t="s">
        <v>29</v>
      </c>
      <c r="E337" s="86">
        <f>+'Ark1'!AP1647</f>
        <v>16</v>
      </c>
      <c r="F337" s="86" t="str">
        <f>+IF(G337=0,"",'Ark1'!Q1647)</f>
        <v/>
      </c>
      <c r="G337" s="366">
        <f>+'Ark1'!R1647</f>
        <v>0</v>
      </c>
      <c r="H337" s="28" t="str">
        <f>+IF(G337=0,"",'Ark1'!AE1647)</f>
        <v/>
      </c>
      <c r="I337" s="267"/>
      <c r="J337" s="28" t="str">
        <f>+IF(G337=0,"",'Ark1'!AF1647)</f>
        <v/>
      </c>
      <c r="K337" s="27" t="str">
        <f>+IF(G337=0,"",'Ark1'!T1647)</f>
        <v/>
      </c>
      <c r="L337" s="298" t="str">
        <f>+IF(G337=0,"",'Ark1'!U1647)</f>
        <v/>
      </c>
      <c r="M337" s="28"/>
      <c r="N337" s="33" t="str">
        <f>+IF(G337=0,"",'Ark1'!V1647)</f>
        <v/>
      </c>
      <c r="O337" s="33" t="str">
        <f>+IF(G337=0,"",'Ark1'!W1647)</f>
        <v/>
      </c>
      <c r="P337" s="33" t="str">
        <f>+IF(G337=0,"",'Ark1'!X1647)</f>
        <v/>
      </c>
      <c r="Q337" s="33" t="str">
        <f>+IF(G337=0,"",'Ark1'!AG1647)</f>
        <v/>
      </c>
      <c r="R337" s="33" t="str">
        <f>+IF(G337=0,"",'Ark1'!AH1647)</f>
        <v/>
      </c>
      <c r="S337" s="382" t="str">
        <f>+IF(G337=0,"",'Ark1'!AR1735)</f>
        <v/>
      </c>
      <c r="T337" s="114" t="str">
        <f>+IF(G337=0,"",'Ark1'!AS1735)</f>
        <v/>
      </c>
      <c r="U337" s="33" t="str">
        <f>+IF(G337=0,"",'Ark1'!Y1647)</f>
        <v/>
      </c>
      <c r="V337" s="27" t="str">
        <f>+IF(G337=0,"",'Ark1'!AA1647)</f>
        <v/>
      </c>
      <c r="W337" s="33" t="str">
        <f>+IF(G337=0,"",'Ark1'!AC1647)</f>
        <v/>
      </c>
      <c r="X337" s="298" t="str">
        <f t="shared" si="33"/>
        <v/>
      </c>
      <c r="Y337" s="28" t="str">
        <f t="shared" si="34"/>
        <v/>
      </c>
      <c r="Z337" s="246"/>
      <c r="AA337" s="249"/>
      <c r="AC337" s="28"/>
      <c r="AD337" s="27"/>
      <c r="AE337" s="272"/>
      <c r="AF337" s="86"/>
      <c r="AJ337" s="86"/>
    </row>
    <row r="338" spans="1:54" ht="15.6">
      <c r="A338" s="246"/>
      <c r="B338" s="299">
        <f>+'Ark1'!C1682</f>
        <v>2024</v>
      </c>
      <c r="C338" s="266">
        <f>+'Ark1'!L1682</f>
        <v>3</v>
      </c>
      <c r="D338" s="266" t="s">
        <v>30</v>
      </c>
      <c r="E338" s="266">
        <f>+'Ark1'!AP1682</f>
        <v>16</v>
      </c>
      <c r="F338" s="266" t="str">
        <f>+IF(G338=0,"",'Ark1'!Q1682)</f>
        <v/>
      </c>
      <c r="G338" s="366">
        <f>+'Ark1'!R1682</f>
        <v>0</v>
      </c>
      <c r="H338" s="267" t="str">
        <f>+IF(G338=0,"",'Ark1'!AE1682)</f>
        <v/>
      </c>
      <c r="I338" s="267"/>
      <c r="J338" s="267" t="str">
        <f>+IF(G338=0,"",'Ark1'!AF1682)</f>
        <v/>
      </c>
      <c r="K338" s="268" t="str">
        <f>+IF(G338=0,"",'Ark1'!T1682)</f>
        <v/>
      </c>
      <c r="L338" s="298" t="str">
        <f>+IF(G338=0,"",'Ark1'!U1682)</f>
        <v/>
      </c>
      <c r="M338" s="35" t="str">
        <f>+IF(G338=0,"",L338-#REF!)</f>
        <v/>
      </c>
      <c r="N338" s="269" t="str">
        <f>+IF(G338=0,"",'Ark1'!V1682)</f>
        <v/>
      </c>
      <c r="O338" s="269" t="str">
        <f>+IF(G338=0,"",'Ark1'!W1682)</f>
        <v/>
      </c>
      <c r="P338" s="269" t="str">
        <f>+IF(G338=0,"",'Ark1'!X1682)</f>
        <v/>
      </c>
      <c r="Q338" s="269" t="str">
        <f>+IF(G338=0,"",'Ark1'!AG1682)</f>
        <v/>
      </c>
      <c r="R338" s="269" t="str">
        <f>+IF(G338=0,"",'Ark1'!AH1682)</f>
        <v/>
      </c>
      <c r="S338" s="382" t="str">
        <f>+IF(G338=0,"",'Ark1'!AR1770)</f>
        <v/>
      </c>
      <c r="T338" s="114" t="str">
        <f>+IF(G338=0,"",'Ark1'!AS1770)</f>
        <v/>
      </c>
      <c r="U338" s="269" t="str">
        <f>+IF(G338=0,"",'Ark1'!Y1682)</f>
        <v/>
      </c>
      <c r="V338" s="268" t="str">
        <f>+IF(G338=0,"",'Ark1'!AA1682)</f>
        <v/>
      </c>
      <c r="W338" s="269" t="str">
        <f>+IF(G338=0,"",'Ark1'!AC1682)</f>
        <v/>
      </c>
      <c r="X338" s="298" t="str">
        <f t="shared" si="33"/>
        <v/>
      </c>
      <c r="Y338" s="267" t="str">
        <f t="shared" si="34"/>
        <v/>
      </c>
      <c r="Z338" s="246"/>
      <c r="AA338" s="249"/>
      <c r="AC338" s="28"/>
      <c r="AD338" s="27"/>
      <c r="AE338" s="272"/>
      <c r="AF338" s="86"/>
      <c r="AJ338" s="86"/>
    </row>
    <row r="339" spans="1:54" ht="15.6">
      <c r="A339" s="246"/>
      <c r="B339" s="299">
        <f>+'Ark1'!C1717</f>
        <v>2024</v>
      </c>
      <c r="C339" s="266">
        <f>+'Ark1'!L1717</f>
        <v>4</v>
      </c>
      <c r="D339" s="266" t="s">
        <v>31</v>
      </c>
      <c r="E339" s="86">
        <f>+'Ark1'!AP1717</f>
        <v>16</v>
      </c>
      <c r="F339" s="86" t="str">
        <f>+IF(G339=0,"",'Ark1'!Q1717)</f>
        <v/>
      </c>
      <c r="G339" s="366">
        <f>+'Ark1'!R1717</f>
        <v>0</v>
      </c>
      <c r="H339" s="28" t="str">
        <f>+IF(G339=0,"",'Ark1'!AE1717)</f>
        <v/>
      </c>
      <c r="I339" s="267"/>
      <c r="J339" s="28" t="str">
        <f>+IF(G339=0,"",'Ark1'!AF1717)</f>
        <v/>
      </c>
      <c r="K339" s="27" t="str">
        <f>+IF(G339=0,"",'Ark1'!T1717)</f>
        <v/>
      </c>
      <c r="L339" s="298" t="str">
        <f>+IF(G339=0,"",'Ark1'!U1717)</f>
        <v/>
      </c>
      <c r="M339" s="35" t="str">
        <f>+IF(G339=0,"",IF(#REF!=0,"",L339-#REF!))</f>
        <v/>
      </c>
      <c r="N339" s="33" t="str">
        <f>+IF(G339=0,"",'Ark1'!V1717)</f>
        <v/>
      </c>
      <c r="O339" s="33" t="str">
        <f>+IF(G339=0,"",'Ark1'!W1717)</f>
        <v/>
      </c>
      <c r="P339" s="33" t="str">
        <f>+IF(G339=0,"",'Ark1'!X1717)</f>
        <v/>
      </c>
      <c r="Q339" s="33" t="str">
        <f>+IF(G339=0,"",'Ark1'!AG1717)</f>
        <v/>
      </c>
      <c r="R339" s="33" t="str">
        <f>+IF(G339=0,"",'Ark1'!AH1717)</f>
        <v/>
      </c>
      <c r="S339" s="382" t="str">
        <f>+IF(G339=0,"",'Ark1'!AR1805)</f>
        <v/>
      </c>
      <c r="T339" s="114" t="str">
        <f>+IF(G339=0,"",'Ark1'!AS1805)</f>
        <v/>
      </c>
      <c r="U339" s="33" t="str">
        <f>+IF(G339=0,"",'Ark1'!Y1717)</f>
        <v/>
      </c>
      <c r="V339" s="27" t="str">
        <f>+IF(G339=0,"",'Ark1'!AA1717)</f>
        <v/>
      </c>
      <c r="W339" s="33" t="str">
        <f>+IF(G339=0,"",'Ark1'!AC1717)</f>
        <v/>
      </c>
      <c r="X339" s="298" t="str">
        <f t="shared" si="33"/>
        <v/>
      </c>
      <c r="Y339" s="28" t="str">
        <f t="shared" si="34"/>
        <v/>
      </c>
      <c r="Z339" s="246"/>
      <c r="AA339" s="249"/>
      <c r="AC339" s="28"/>
      <c r="AD339" s="27"/>
      <c r="AE339" s="272"/>
      <c r="AF339" s="86"/>
      <c r="AJ339" s="86"/>
    </row>
    <row r="340" spans="1:54" ht="15.6">
      <c r="A340" s="246"/>
      <c r="B340" s="266">
        <f>+'Ark1'!C1752</f>
        <v>2024</v>
      </c>
      <c r="C340" s="266">
        <f>+'Ark1'!L1752</f>
        <v>5</v>
      </c>
      <c r="D340" s="266" t="s">
        <v>400</v>
      </c>
      <c r="E340" s="274">
        <f>+'Ark1'!AP1752</f>
        <v>16</v>
      </c>
      <c r="F340" s="266" t="str">
        <f>+IF(G340=0,"",'Ark1'!Q1752)</f>
        <v/>
      </c>
      <c r="G340" s="366">
        <f>+'Ark1'!R1752</f>
        <v>0</v>
      </c>
      <c r="H340" s="267">
        <f>+'Ark1'!AE1752</f>
        <v>0</v>
      </c>
      <c r="I340" s="267"/>
      <c r="J340" s="267" t="str">
        <f>+IF(G340=0,"",'Ark1'!AF1752)</f>
        <v/>
      </c>
      <c r="K340" s="268" t="str">
        <f>+IF(G340=0,"",'Ark1'!T1752)</f>
        <v/>
      </c>
      <c r="L340" s="298" t="str">
        <f>+IF(G340=0,"",'Ark1'!U1752)</f>
        <v/>
      </c>
      <c r="M340" s="35" t="str">
        <f>+IF(G340=0,"",L340-#REF!)</f>
        <v/>
      </c>
      <c r="N340" s="269" t="str">
        <f>+IF(G340=0,"",'Ark1'!V1752)</f>
        <v/>
      </c>
      <c r="O340" s="269" t="str">
        <f>+IF(G340=0,"",'Ark1'!W1752)</f>
        <v/>
      </c>
      <c r="P340" s="269" t="str">
        <f>+IF(G340=0,"",'Ark1'!X1752)</f>
        <v/>
      </c>
      <c r="Q340" s="269" t="str">
        <f>+IF(G340=0,"",'Ark1'!AG1752)</f>
        <v/>
      </c>
      <c r="R340" s="269" t="str">
        <f>+IF(G340=0,"",'Ark1'!AH1752)</f>
        <v/>
      </c>
      <c r="S340" s="382" t="str">
        <f>+IF(G340=0,"",'Ark1'!AR1840)</f>
        <v/>
      </c>
      <c r="T340" s="114" t="str">
        <f>+IF(G340=0,"",'Ark1'!AS1840)</f>
        <v/>
      </c>
      <c r="U340" s="269" t="str">
        <f>+IF(G340=0,"",'Ark1'!Y1752)</f>
        <v/>
      </c>
      <c r="V340" s="268" t="str">
        <f>+IF(G340=0,"",'Ark1'!AA1752)</f>
        <v/>
      </c>
      <c r="W340" s="269" t="str">
        <f>+IF(G340=0,"",'Ark1'!AC1752)</f>
        <v/>
      </c>
      <c r="X340" s="298" t="str">
        <f t="shared" si="33"/>
        <v/>
      </c>
      <c r="Y340" s="267" t="str">
        <f t="shared" si="34"/>
        <v/>
      </c>
      <c r="Z340" s="246"/>
      <c r="AA340" s="249"/>
      <c r="AC340" s="28"/>
      <c r="AD340" s="27"/>
      <c r="AE340" s="272"/>
      <c r="AF340" s="86"/>
      <c r="AJ340" s="86"/>
    </row>
    <row r="341" spans="1:54" ht="15.6">
      <c r="A341" s="246"/>
      <c r="B341" s="333">
        <f>+'Ark1'!C1787</f>
        <v>2024</v>
      </c>
      <c r="C341" s="266">
        <f>+'Ark1'!L1787</f>
        <v>6</v>
      </c>
      <c r="D341" s="266" t="s">
        <v>32</v>
      </c>
      <c r="E341" s="275">
        <f>+'Ark1'!AP1787</f>
        <v>16</v>
      </c>
      <c r="F341" s="86" t="str">
        <f>+IF(G341=0,"",'Ark1'!Q1787)</f>
        <v/>
      </c>
      <c r="G341" s="366">
        <f>+'Ark1'!R1787</f>
        <v>0</v>
      </c>
      <c r="H341" s="28" t="str">
        <f>+IF(G341=0,"",'Ark1'!AE1787)</f>
        <v/>
      </c>
      <c r="I341" s="267"/>
      <c r="J341" s="28" t="str">
        <f>+IF(G341=0,"",'Ark1'!AF1787)</f>
        <v/>
      </c>
      <c r="K341" s="27" t="str">
        <f>+IF(G341=0,"",'Ark1'!T1787)</f>
        <v/>
      </c>
      <c r="L341" s="298" t="str">
        <f>+IF(G341=0,"",'Ark1'!U1787)</f>
        <v/>
      </c>
      <c r="M341" s="35" t="str">
        <f>+IF(G341=0,"",IF(#REF!=0,"",L341-#REF!))</f>
        <v/>
      </c>
      <c r="N341" s="33" t="str">
        <f>+IF(G341=0,"",'Ark1'!V1787)</f>
        <v/>
      </c>
      <c r="O341" s="33" t="str">
        <f>+IF(G341=0,"",'Ark1'!W1787)</f>
        <v/>
      </c>
      <c r="P341" s="33" t="str">
        <f>+IF(G341=0,"",'Ark1'!X1787)</f>
        <v/>
      </c>
      <c r="Q341" s="33" t="str">
        <f>+IF(G341=0,"",'Ark1'!AG1787)</f>
        <v/>
      </c>
      <c r="R341" s="33" t="str">
        <f>+IF(G341=0,"",'Ark1'!AH1787)</f>
        <v/>
      </c>
      <c r="S341" s="382" t="str">
        <f>+IF(G341=0,"",'Ark1'!AR1875)</f>
        <v/>
      </c>
      <c r="T341" s="114" t="str">
        <f>+IF(G341=0,"",'Ark1'!AS1875)</f>
        <v/>
      </c>
      <c r="U341" s="33" t="str">
        <f>+IF(G341=0,"",'Ark1'!Y1787)</f>
        <v/>
      </c>
      <c r="V341" s="27" t="str">
        <f>+IF(G341=0,"",'Ark1'!AA1787)</f>
        <v/>
      </c>
      <c r="W341" s="33" t="str">
        <f>+IF(G341=0,"",'Ark1'!AC1787)</f>
        <v/>
      </c>
      <c r="X341" s="298" t="str">
        <f t="shared" si="33"/>
        <v/>
      </c>
      <c r="Y341" s="28" t="str">
        <f t="shared" si="34"/>
        <v/>
      </c>
      <c r="Z341" s="246"/>
      <c r="AA341" s="249"/>
      <c r="AC341" s="28"/>
      <c r="AD341" s="27"/>
      <c r="AE341" s="272"/>
      <c r="AF341" s="86"/>
      <c r="AJ341" s="86"/>
    </row>
    <row r="342" spans="1:54" ht="15.6">
      <c r="A342" s="246"/>
      <c r="B342" s="333">
        <f>+'Ark1'!C1822</f>
        <v>2024</v>
      </c>
      <c r="C342" s="266">
        <f>+'Ark1'!L1822</f>
        <v>7</v>
      </c>
      <c r="D342" s="266" t="s">
        <v>33</v>
      </c>
      <c r="E342" s="274">
        <f>+'Ark1'!AP1822</f>
        <v>16</v>
      </c>
      <c r="F342" s="266" t="str">
        <f>+IF(G342=0,"",'Ark1'!Q1822)</f>
        <v/>
      </c>
      <c r="G342" s="366">
        <f>+'Ark1'!R1822</f>
        <v>0</v>
      </c>
      <c r="H342" s="267" t="str">
        <f>+IF(G342=0,"",'Ark1'!AE1822)</f>
        <v/>
      </c>
      <c r="I342" s="267"/>
      <c r="J342" s="267" t="str">
        <f>+IF(G342=0,"",'Ark1'!AF1822)</f>
        <v/>
      </c>
      <c r="K342" s="268" t="str">
        <f>+IF(G342=0,"",'Ark1'!T1822)</f>
        <v/>
      </c>
      <c r="L342" s="298" t="str">
        <f>+IF(G342=0,"",'Ark1'!U1822)</f>
        <v/>
      </c>
      <c r="M342" s="35" t="str">
        <f>+IF(G342=0,"",IF(#REF!=0,"",L342-#REF!))</f>
        <v/>
      </c>
      <c r="N342" s="269" t="str">
        <f>+IF(G342=0,"",'Ark1'!V1822)</f>
        <v/>
      </c>
      <c r="O342" s="269" t="str">
        <f>+IF(G342=0,"",'Ark1'!W1822)</f>
        <v/>
      </c>
      <c r="P342" s="269" t="str">
        <f>+IF(G342=0,"",'Ark1'!X1822)</f>
        <v/>
      </c>
      <c r="Q342" s="269" t="str">
        <f>+IF(G342=0,"",'Ark1'!AG1822)</f>
        <v/>
      </c>
      <c r="R342" s="269" t="str">
        <f>+IF(G342=0,"",'Ark1'!AH1822)</f>
        <v/>
      </c>
      <c r="S342" s="382" t="str">
        <f>+IF(G342=0,"",'Ark1'!AR1910)</f>
        <v/>
      </c>
      <c r="T342" s="114" t="str">
        <f>+IF(G342=0,"",'Ark1'!AS1910)</f>
        <v/>
      </c>
      <c r="U342" s="269" t="str">
        <f>+IF(G342=0,"",'Ark1'!Y1822)</f>
        <v/>
      </c>
      <c r="V342" s="268" t="str">
        <f>+IF(G342=0,"",'Ark1'!AA1822)</f>
        <v/>
      </c>
      <c r="W342" s="269" t="str">
        <f>+IF(G342=0,"",'Ark1'!AC1822)</f>
        <v/>
      </c>
      <c r="X342" s="298" t="str">
        <f t="shared" si="33"/>
        <v/>
      </c>
      <c r="Y342" s="267" t="str">
        <f t="shared" si="34"/>
        <v/>
      </c>
      <c r="Z342" s="246"/>
      <c r="AA342" s="249"/>
      <c r="AC342" s="28"/>
      <c r="AD342" s="27"/>
      <c r="AE342" s="272"/>
      <c r="AF342" s="86"/>
      <c r="AJ342" s="86"/>
    </row>
    <row r="343" spans="1:54" ht="15.6">
      <c r="A343" s="246"/>
      <c r="B343" s="86">
        <f>+'Ark1'!C1857</f>
        <v>2024</v>
      </c>
      <c r="C343" s="86">
        <f>+'Ark1'!L1857</f>
        <v>8</v>
      </c>
      <c r="D343" s="86" t="s">
        <v>34</v>
      </c>
      <c r="E343" s="275">
        <f>+'Ark1'!AP1857</f>
        <v>16</v>
      </c>
      <c r="F343" s="86" t="str">
        <f>+IF(G343=0,"",'Ark1'!Q1857)</f>
        <v/>
      </c>
      <c r="G343" s="366">
        <f>+'Ark1'!R1857</f>
        <v>0</v>
      </c>
      <c r="H343" s="28" t="str">
        <f>+IF(G343=0,"",'Ark1'!AE1857)</f>
        <v/>
      </c>
      <c r="I343" s="267"/>
      <c r="J343" s="28" t="str">
        <f>+IF(G343=0,"",'Ark1'!AF1857)</f>
        <v/>
      </c>
      <c r="K343" s="27" t="str">
        <f>+IF(G343=0,"",'Ark1'!T1857)</f>
        <v/>
      </c>
      <c r="L343" s="298" t="str">
        <f>+IF(G343=0,"",'Ark1'!U1857)</f>
        <v/>
      </c>
      <c r="M343" s="28"/>
      <c r="N343" s="33" t="str">
        <f>+IF(G343=0,"",'Ark1'!V1857)</f>
        <v/>
      </c>
      <c r="O343" s="33" t="str">
        <f>+IF(G343=0,"",'Ark1'!W1857)</f>
        <v/>
      </c>
      <c r="P343" s="33" t="str">
        <f>+IF(G343=0,"",'Ark1'!X1857)</f>
        <v/>
      </c>
      <c r="Q343" s="33" t="str">
        <f>+IF(G343=0,"",'Ark1'!AG1857)</f>
        <v/>
      </c>
      <c r="R343" s="33" t="str">
        <f>+IF(G343=0,"",'Ark1'!AH1857)</f>
        <v/>
      </c>
      <c r="S343" s="382" t="str">
        <f>+IF(G343=0,"",'Ark1'!AR1794)</f>
        <v/>
      </c>
      <c r="T343" s="114" t="str">
        <f>+IF(G343=0,"",'Ark1'!AS1794)</f>
        <v/>
      </c>
      <c r="U343" s="33" t="str">
        <f>+IF(G343=0,"",'Ark1'!Y1857)</f>
        <v/>
      </c>
      <c r="V343" s="27" t="str">
        <f>+IF(G343=0,"",'Ark1'!AA1857)</f>
        <v/>
      </c>
      <c r="W343" s="33" t="str">
        <f>+IF(G343=0,"",'Ark1'!AC1857)</f>
        <v/>
      </c>
      <c r="X343" s="298" t="str">
        <f t="shared" si="33"/>
        <v/>
      </c>
      <c r="Y343" s="28" t="str">
        <f t="shared" si="34"/>
        <v/>
      </c>
      <c r="Z343" s="246"/>
      <c r="AA343" s="249"/>
      <c r="AC343" s="28"/>
      <c r="AD343" s="27"/>
      <c r="AE343" s="272"/>
      <c r="AF343" s="86"/>
      <c r="AJ343" s="86"/>
    </row>
    <row r="344" spans="1:54" ht="15.6">
      <c r="A344" s="246"/>
      <c r="B344" s="333">
        <f>+'Ark1'!C1892</f>
        <v>2024</v>
      </c>
      <c r="C344" s="266">
        <f>+'Ark1'!L1892</f>
        <v>9</v>
      </c>
      <c r="D344" s="266" t="s">
        <v>35</v>
      </c>
      <c r="E344" s="274">
        <f>+'Ark1'!AP1892</f>
        <v>16</v>
      </c>
      <c r="F344" s="266" t="str">
        <f>+IF(G344=0,"",'Ark1'!Q1892)</f>
        <v/>
      </c>
      <c r="G344" s="366">
        <f>+'Ark1'!R1892</f>
        <v>0</v>
      </c>
      <c r="H344" s="267" t="str">
        <f>+IF(G344=0,"",'Ark1'!AE1892)</f>
        <v/>
      </c>
      <c r="I344" s="267"/>
      <c r="J344" s="267" t="str">
        <f>+IF(G344=0,"",'Ark1'!AF1892)</f>
        <v/>
      </c>
      <c r="K344" s="268" t="str">
        <f>+IF(G344=0,"",'Ark1'!T1892)</f>
        <v/>
      </c>
      <c r="L344" s="298" t="str">
        <f>+IF(G344=0,"",'Ark1'!U1892)</f>
        <v/>
      </c>
      <c r="M344" s="267"/>
      <c r="N344" s="269" t="str">
        <f>+IF(G344=0,"",'Ark1'!V1892)</f>
        <v/>
      </c>
      <c r="O344" s="269" t="str">
        <f>+IF(G344=0,"",'Ark1'!W1892)</f>
        <v/>
      </c>
      <c r="P344" s="269" t="str">
        <f>+IF(G344=0,"",'Ark1'!X1892)</f>
        <v/>
      </c>
      <c r="Q344" s="269" t="str">
        <f>+IF(G344=0,"",'Ark1'!AG1892)</f>
        <v/>
      </c>
      <c r="R344" s="269" t="str">
        <f>+IF(G344=0,"",'Ark1'!AH1892)</f>
        <v/>
      </c>
      <c r="S344" s="382" t="str">
        <f>+IF(G344=0,"",'Ark1'!AR1795)</f>
        <v/>
      </c>
      <c r="T344" s="114" t="str">
        <f>+IF(G344=0,"",'Ark1'!AS1795)</f>
        <v/>
      </c>
      <c r="U344" s="269" t="str">
        <f>+IF(G344=0,"",'Ark1'!Y1892)</f>
        <v/>
      </c>
      <c r="V344" s="268" t="str">
        <f>+IF(G344=0,"",'Ark1'!AA1892)</f>
        <v/>
      </c>
      <c r="W344" s="269" t="str">
        <f>+IF(G344=0,"",'Ark1'!AC1892)</f>
        <v/>
      </c>
      <c r="X344" s="298" t="str">
        <f t="shared" si="33"/>
        <v/>
      </c>
      <c r="Y344" s="267" t="str">
        <f t="shared" si="34"/>
        <v/>
      </c>
      <c r="Z344" s="246"/>
      <c r="AA344" s="249"/>
      <c r="AC344" s="28"/>
      <c r="AD344" s="27"/>
      <c r="AE344" s="272"/>
      <c r="AF344" s="86"/>
      <c r="AJ344" s="86"/>
    </row>
    <row r="345" spans="1:54" ht="15.6">
      <c r="A345" s="246"/>
      <c r="B345" s="333">
        <f>+'Ark1'!C1927</f>
        <v>2024</v>
      </c>
      <c r="C345" s="266">
        <f>+'Ark1'!L1927</f>
        <v>10</v>
      </c>
      <c r="D345" s="266" t="s">
        <v>36</v>
      </c>
      <c r="E345" s="275">
        <f>+'Ark1'!AP1927</f>
        <v>16</v>
      </c>
      <c r="F345" s="86" t="str">
        <f>+IF(G345=0,"",'Ark1'!Q1927)</f>
        <v/>
      </c>
      <c r="G345" s="366">
        <f>+'Ark1'!R1927</f>
        <v>0</v>
      </c>
      <c r="H345" s="28" t="str">
        <f>+IF(G345=0,"",'Ark1'!AE1927)</f>
        <v/>
      </c>
      <c r="I345" s="267"/>
      <c r="J345" s="28" t="str">
        <f>+IF(G345=0,"",'Ark1'!AF1927)</f>
        <v/>
      </c>
      <c r="K345" s="27" t="str">
        <f>+IF(G345=0,"",'Ark1'!T1927)</f>
        <v/>
      </c>
      <c r="L345" s="298" t="str">
        <f>+IF(G345=0,"",'Ark1'!U1927)</f>
        <v/>
      </c>
      <c r="M345" s="28"/>
      <c r="N345" s="33" t="str">
        <f>+IF(G345=0,"",'Ark1'!V1927)</f>
        <v/>
      </c>
      <c r="O345" s="33" t="str">
        <f>+IF(G345=0,"",'Ark1'!W1927)</f>
        <v/>
      </c>
      <c r="P345" s="33" t="str">
        <f>+IF(G345=0,"",'Ark1'!X1927)</f>
        <v/>
      </c>
      <c r="Q345" s="33" t="str">
        <f>+IF(G345=0,"",'Ark1'!AG1927)</f>
        <v/>
      </c>
      <c r="R345" s="33" t="str">
        <f>+IF(G345=0,"",'Ark1'!AH1927)</f>
        <v/>
      </c>
      <c r="S345" s="382" t="str">
        <f>+IF(G345=0,"",'Ark1'!AR1796)</f>
        <v/>
      </c>
      <c r="T345" s="114" t="str">
        <f>+IF(G345=0,"",'Ark1'!AS1796)</f>
        <v/>
      </c>
      <c r="U345" s="33" t="str">
        <f>+IF(G345=0,"",'Ark1'!Y1927)</f>
        <v/>
      </c>
      <c r="V345" s="27" t="str">
        <f>+IF(G345=0,"",'Ark1'!AA1927)</f>
        <v/>
      </c>
      <c r="W345" s="33" t="str">
        <f>+IF(G345=0,"",'Ark1'!AC1927)</f>
        <v/>
      </c>
      <c r="X345" s="298" t="str">
        <f t="shared" si="33"/>
        <v/>
      </c>
      <c r="Y345" s="28" t="str">
        <f t="shared" si="34"/>
        <v/>
      </c>
      <c r="Z345" s="246"/>
      <c r="AA345" s="249"/>
      <c r="AC345" s="28"/>
      <c r="AD345" s="27"/>
      <c r="AE345" s="272"/>
      <c r="AF345" s="86"/>
      <c r="AJ345" s="86"/>
    </row>
    <row r="346" spans="1:54" ht="15.6">
      <c r="A346" s="246"/>
      <c r="B346" s="333">
        <f>+'Ark1'!C1962</f>
        <v>2024</v>
      </c>
      <c r="C346" s="266">
        <f>+'Ark1'!L1962</f>
        <v>11</v>
      </c>
      <c r="D346" s="266" t="s">
        <v>37</v>
      </c>
      <c r="E346" s="274">
        <f>+'Ark1'!AP1962</f>
        <v>16</v>
      </c>
      <c r="F346" s="266" t="str">
        <f>+IF(G346=0,"",'Ark1'!Q1962)</f>
        <v/>
      </c>
      <c r="G346" s="366">
        <f>+'Ark1'!R1962</f>
        <v>0</v>
      </c>
      <c r="H346" s="267" t="str">
        <f>+IF(G346=0,"",'Ark1'!AE1962)</f>
        <v/>
      </c>
      <c r="I346" s="267"/>
      <c r="J346" s="267" t="str">
        <f>+IF(G346=0,"",'Ark1'!AF1962)</f>
        <v/>
      </c>
      <c r="K346" s="268" t="str">
        <f>+IF(G346=0,"",'Ark1'!T1962)</f>
        <v/>
      </c>
      <c r="L346" s="298" t="str">
        <f>+IF(G346=0,"",'Ark1'!U1962)</f>
        <v/>
      </c>
      <c r="M346" s="267"/>
      <c r="N346" s="269" t="str">
        <f>+IF(G346=0,"",'Ark1'!V1962)</f>
        <v/>
      </c>
      <c r="O346" s="269" t="str">
        <f>+IF(G346=0,"",'Ark1'!W1962)</f>
        <v/>
      </c>
      <c r="P346" s="269" t="str">
        <f>+IF(G346=0,"",'Ark1'!X1962)</f>
        <v/>
      </c>
      <c r="Q346" s="269" t="str">
        <f>+IF(G346=0,"",'Ark1'!AG1962)</f>
        <v/>
      </c>
      <c r="R346" s="269" t="str">
        <f>+IF(G346=0,"",'Ark1'!AH1962)</f>
        <v/>
      </c>
      <c r="S346" s="382" t="str">
        <f>+IF(G346=0,"",'Ark1'!AR1797)</f>
        <v/>
      </c>
      <c r="T346" s="114" t="str">
        <f>+IF(G346=0,"",'Ark1'!AS1797)</f>
        <v/>
      </c>
      <c r="U346" s="269" t="str">
        <f>+IF(G346=0,"",'Ark1'!Y1962)</f>
        <v/>
      </c>
      <c r="V346" s="268" t="str">
        <f>+IF(G346=0,"",'Ark1'!AA1962)</f>
        <v/>
      </c>
      <c r="W346" s="269" t="str">
        <f>+IF(G346=0,"",'Ark1'!AC1962)</f>
        <v/>
      </c>
      <c r="X346" s="298" t="str">
        <f t="shared" si="33"/>
        <v/>
      </c>
      <c r="Y346" s="267" t="str">
        <f t="shared" si="34"/>
        <v/>
      </c>
      <c r="Z346" s="246"/>
      <c r="AA346" s="249"/>
      <c r="AC346" s="28"/>
      <c r="AD346" s="27"/>
      <c r="AE346" s="272"/>
      <c r="AF346" s="86"/>
      <c r="AJ346" s="86"/>
    </row>
    <row r="347" spans="1:54" ht="15.6">
      <c r="A347" s="246"/>
      <c r="B347" s="333">
        <f>+'Ark1'!C1997</f>
        <v>2024</v>
      </c>
      <c r="C347" s="266">
        <f>+'Ark1'!L1997</f>
        <v>12</v>
      </c>
      <c r="D347" s="266" t="s">
        <v>38</v>
      </c>
      <c r="E347" s="275">
        <f>+'Ark1'!AP1997</f>
        <v>16</v>
      </c>
      <c r="F347" s="86" t="str">
        <f>+IF(G347=0,"",'Ark1'!Q1997)</f>
        <v/>
      </c>
      <c r="G347" s="366">
        <f>+'Ark1'!R1997</f>
        <v>0</v>
      </c>
      <c r="H347" s="28" t="str">
        <f>+IF(G347=0,"",'Ark1'!AE1997)</f>
        <v/>
      </c>
      <c r="I347" s="267"/>
      <c r="J347" s="28" t="str">
        <f>+IF(G347=0,"",'Ark1'!AF1997)</f>
        <v/>
      </c>
      <c r="K347" s="27" t="str">
        <f>+IF(G347=0,"",'Ark1'!T1997)</f>
        <v/>
      </c>
      <c r="L347" s="298" t="str">
        <f>+IF(G347=0,"",'Ark1'!U1997)</f>
        <v/>
      </c>
      <c r="M347" s="28"/>
      <c r="N347" s="33" t="str">
        <f>+IF(G347=0,"",'Ark1'!V1997)</f>
        <v/>
      </c>
      <c r="O347" s="33" t="str">
        <f>+IF(G347=0,"",'Ark1'!W1997)</f>
        <v/>
      </c>
      <c r="P347" s="33" t="str">
        <f>+IF(G347=0,"",'Ark1'!X1997)</f>
        <v/>
      </c>
      <c r="Q347" s="33" t="str">
        <f>+IF(G347=0,"",'Ark1'!AG1997)</f>
        <v/>
      </c>
      <c r="R347" s="33" t="str">
        <f>+IF(G347=0,"",'Ark1'!AH1997)</f>
        <v/>
      </c>
      <c r="S347" s="382" t="str">
        <f>+IF(G347=0,"",'Ark1'!AR1798)</f>
        <v/>
      </c>
      <c r="T347" s="114" t="str">
        <f>+IF(G347=0,"",'Ark1'!AS1798)</f>
        <v/>
      </c>
      <c r="U347" s="33" t="str">
        <f>+IF(G347=0,"",'Ark1'!Y1997)</f>
        <v/>
      </c>
      <c r="V347" s="27" t="str">
        <f>+IF(G347=0,"",'Ark1'!AA1997)</f>
        <v/>
      </c>
      <c r="W347" s="33" t="str">
        <f>+IF(G347=0,"",'Ark1'!AC1997)</f>
        <v/>
      </c>
      <c r="X347" s="298" t="str">
        <f t="shared" si="33"/>
        <v/>
      </c>
      <c r="Y347" s="28" t="str">
        <f t="shared" si="34"/>
        <v/>
      </c>
      <c r="Z347" s="246"/>
      <c r="AA347" s="249"/>
      <c r="AC347" s="28"/>
      <c r="AD347" s="27"/>
      <c r="AE347" s="272"/>
      <c r="AF347" s="86"/>
      <c r="AJ347" s="86"/>
    </row>
    <row r="348" spans="1:54" ht="15.6">
      <c r="A348" s="246"/>
      <c r="B348" s="333">
        <f>+'Ark1'!C2032</f>
        <v>2024</v>
      </c>
      <c r="C348" s="266">
        <f>+'Ark1'!L2032</f>
        <v>13</v>
      </c>
      <c r="D348" s="266" t="s">
        <v>39</v>
      </c>
      <c r="E348" s="274">
        <f>+'Ark1'!AP2032</f>
        <v>16</v>
      </c>
      <c r="F348" s="266" t="str">
        <f>+IF(G348=0,"",'Ark1'!Q2032)</f>
        <v/>
      </c>
      <c r="G348" s="366">
        <f>+'Ark1'!R2032</f>
        <v>0</v>
      </c>
      <c r="H348" s="267" t="str">
        <f>+IF(G348=0,"",'Ark1'!AE2032)</f>
        <v/>
      </c>
      <c r="I348" s="267"/>
      <c r="J348" s="267" t="str">
        <f>+IF(G348=0,"",'Ark1'!AF2032)</f>
        <v/>
      </c>
      <c r="K348" s="268" t="str">
        <f>+IF(G348=0,"",'Ark1'!T2032)</f>
        <v/>
      </c>
      <c r="L348" s="298" t="str">
        <f>+IF(G348=0,"",'Ark1'!U2032)</f>
        <v/>
      </c>
      <c r="M348" s="267"/>
      <c r="N348" s="269" t="str">
        <f>+IF(G348=0,"",'Ark1'!V2032)</f>
        <v/>
      </c>
      <c r="O348" s="269" t="str">
        <f>+IF(G348=0,"",'Ark1'!W2032)</f>
        <v/>
      </c>
      <c r="P348" s="269" t="str">
        <f>+IF(G348=0,"",'Ark1'!X2032)</f>
        <v/>
      </c>
      <c r="Q348" s="269" t="str">
        <f>+IF(G348=0,"",'Ark1'!AG2032)</f>
        <v/>
      </c>
      <c r="R348" s="269" t="str">
        <f>+IF(G348=0,"",'Ark1'!AH2032)</f>
        <v/>
      </c>
      <c r="S348" s="382" t="str">
        <f>+IF(G348=0,"",'Ark1'!AR1799)</f>
        <v/>
      </c>
      <c r="T348" s="114" t="str">
        <f>+IF(G348=0,"",'Ark1'!AS1799)</f>
        <v/>
      </c>
      <c r="U348" s="269" t="str">
        <f>+IF(G348=0,"",'Ark1'!Y2032)</f>
        <v/>
      </c>
      <c r="V348" s="268" t="str">
        <f>+IF(G348=0,"",'Ark1'!AA2032)</f>
        <v/>
      </c>
      <c r="W348" s="269" t="str">
        <f>+IF(G348=0,"",'Ark1'!AC2032)</f>
        <v/>
      </c>
      <c r="X348" s="298" t="str">
        <f t="shared" si="33"/>
        <v/>
      </c>
      <c r="Y348" s="267" t="str">
        <f t="shared" si="34"/>
        <v/>
      </c>
      <c r="Z348" s="246"/>
      <c r="AA348" s="249"/>
      <c r="AC348" s="28"/>
      <c r="AD348" s="27"/>
      <c r="AE348" s="272"/>
      <c r="AF348" s="86"/>
      <c r="AJ348" s="86"/>
    </row>
    <row r="349" spans="1:54" ht="15.6">
      <c r="A349" s="246"/>
      <c r="B349" s="333">
        <f>+'Ark1'!C2067</f>
        <v>2024</v>
      </c>
      <c r="C349" s="266">
        <f>+'Ark1'!L2067</f>
        <v>14</v>
      </c>
      <c r="D349" s="266" t="s">
        <v>401</v>
      </c>
      <c r="E349" s="275">
        <f>+'Ark1'!AP2067</f>
        <v>16</v>
      </c>
      <c r="F349" s="86" t="str">
        <f>+IF(G349=0,"",'Ark1'!Q2067)</f>
        <v/>
      </c>
      <c r="G349" s="366">
        <f>+'Ark1'!R2067</f>
        <v>0</v>
      </c>
      <c r="H349" s="28" t="str">
        <f>+IF(G349=0,"",'Ark1'!AE2067)</f>
        <v/>
      </c>
      <c r="I349" s="267"/>
      <c r="J349" s="28" t="str">
        <f>+IF(G349=0,"",'Ark1'!AF2067)</f>
        <v/>
      </c>
      <c r="K349" s="27" t="str">
        <f>+IF(G349=0,"",'Ark1'!T2067)</f>
        <v/>
      </c>
      <c r="L349" s="298" t="str">
        <f>+IF(G349=0,"",'Ark1'!U2067)</f>
        <v/>
      </c>
      <c r="M349" s="28"/>
      <c r="N349" s="33" t="str">
        <f>+IF(G349=0,"",'Ark1'!V2067)</f>
        <v/>
      </c>
      <c r="O349" s="33" t="str">
        <f>+IF(G349=0,"",'Ark1'!W2067)</f>
        <v/>
      </c>
      <c r="P349" s="33" t="str">
        <f>+IF(G349=0,"",'Ark1'!X2067)</f>
        <v/>
      </c>
      <c r="Q349" s="33" t="str">
        <f>+IF(G349=0,"",'Ark1'!AG2067)</f>
        <v/>
      </c>
      <c r="R349" s="33" t="str">
        <f>+IF(G349=0,"",'Ark1'!AH2067)</f>
        <v/>
      </c>
      <c r="S349" s="382" t="str">
        <f>+IF(G349=0,"",'Ark1'!AR1800)</f>
        <v/>
      </c>
      <c r="T349" s="114" t="str">
        <f>+IF(G349=0,"",'Ark1'!AS1800)</f>
        <v/>
      </c>
      <c r="U349" s="33" t="str">
        <f>+IF(G349=0,"",'Ark1'!Y2067)</f>
        <v/>
      </c>
      <c r="V349" s="27" t="str">
        <f>+IF(G349=0,"",'Ark1'!AA2067)</f>
        <v/>
      </c>
      <c r="W349" s="33" t="str">
        <f>+IF(G349=0,"",'Ark1'!AC2067)</f>
        <v/>
      </c>
      <c r="X349" s="298" t="str">
        <f t="shared" si="33"/>
        <v/>
      </c>
      <c r="Y349" s="28" t="str">
        <f t="shared" si="34"/>
        <v/>
      </c>
      <c r="Z349" s="246"/>
      <c r="AA349" s="27"/>
      <c r="AC349" s="28"/>
      <c r="AD349" s="27"/>
      <c r="AE349" s="86"/>
      <c r="AF349" s="86"/>
      <c r="AJ349" s="86"/>
    </row>
    <row r="350" spans="1:54" ht="15.6">
      <c r="A350" s="246"/>
      <c r="B350" s="333">
        <f>+'Ark1'!C2102</f>
        <v>2024</v>
      </c>
      <c r="C350" s="266">
        <f>+'Ark1'!L2102</f>
        <v>15</v>
      </c>
      <c r="D350" s="266" t="s">
        <v>40</v>
      </c>
      <c r="E350" s="266">
        <f>+'Ark1'!AP2102</f>
        <v>16</v>
      </c>
      <c r="F350" s="266" t="str">
        <f>+IF(G350=0,"",'Ark1'!Q2102)</f>
        <v/>
      </c>
      <c r="G350" s="366">
        <f>+'Ark1'!R2102</f>
        <v>0</v>
      </c>
      <c r="H350" s="267" t="str">
        <f>+IF(G350=0,"",'Ark1'!AE2102)</f>
        <v/>
      </c>
      <c r="I350" s="267"/>
      <c r="J350" s="267" t="str">
        <f>+IF(G350=0,"",'Ark1'!AF2102)</f>
        <v/>
      </c>
      <c r="K350" s="268" t="str">
        <f>+IF(G350=0,"",'Ark1'!T2102)</f>
        <v/>
      </c>
      <c r="L350" s="385" t="str">
        <f>+IF(G350=0,"",'Ark1'!U2102)</f>
        <v/>
      </c>
      <c r="M350" s="267"/>
      <c r="N350" s="269" t="str">
        <f>+IF(G350=0,"",'Ark1'!V2102)</f>
        <v/>
      </c>
      <c r="O350" s="269" t="str">
        <f>+IF(G350=0,"",'Ark1'!W2102)</f>
        <v/>
      </c>
      <c r="P350" s="269" t="str">
        <f>+IF(G350=0,"",'Ark1'!X2102)</f>
        <v/>
      </c>
      <c r="Q350" s="269" t="str">
        <f>+IF(G350=0,"",'Ark1'!AG2102)</f>
        <v/>
      </c>
      <c r="R350" s="269" t="str">
        <f>+IF(G350=0,"",'Ark1'!AH2102)</f>
        <v/>
      </c>
      <c r="S350" s="382" t="str">
        <f>+IF(G350=0,"",'Ark1'!AR1801)</f>
        <v/>
      </c>
      <c r="T350" s="114" t="str">
        <f>+IF(G350=0,"",'Ark1'!AS1801)</f>
        <v/>
      </c>
      <c r="U350" s="269" t="str">
        <f>+IF(G350=0,"",'Ark1'!Y2102)</f>
        <v/>
      </c>
      <c r="V350" s="268" t="str">
        <f>+IF(G350=0,"",'Ark1'!AA2102)</f>
        <v/>
      </c>
      <c r="W350" s="269" t="str">
        <f>+IF(G350=0,"",'Ark1'!AC2102)</f>
        <v/>
      </c>
      <c r="X350" s="298" t="str">
        <f t="shared" si="33"/>
        <v/>
      </c>
      <c r="Y350" s="267" t="str">
        <f t="shared" si="34"/>
        <v/>
      </c>
      <c r="Z350" s="246"/>
      <c r="AA350" s="250"/>
      <c r="AC350" s="28"/>
      <c r="AD350" s="27"/>
      <c r="AE350" s="272"/>
      <c r="AF350" s="86"/>
      <c r="AJ350" s="86"/>
    </row>
    <row r="351" spans="1:54" ht="19.8">
      <c r="A351" s="246"/>
      <c r="B351" s="246"/>
      <c r="C351" s="246"/>
      <c r="D351" s="246"/>
      <c r="E351" s="246"/>
      <c r="F351" s="246"/>
      <c r="G351" s="246"/>
      <c r="H351" s="246"/>
      <c r="I351" s="246"/>
      <c r="J351" s="246"/>
      <c r="K351" s="246"/>
      <c r="L351" s="246"/>
      <c r="M351" s="246"/>
      <c r="N351" s="248"/>
      <c r="O351" s="246"/>
      <c r="P351" s="246"/>
      <c r="Q351" s="246"/>
      <c r="R351" s="246"/>
      <c r="S351" s="246"/>
      <c r="T351" s="246"/>
      <c r="U351" s="246"/>
      <c r="V351" s="246"/>
      <c r="W351" s="246"/>
      <c r="X351" s="246"/>
      <c r="Y351" s="246"/>
      <c r="Z351" s="246"/>
      <c r="AA351" s="249"/>
      <c r="AC351" s="28"/>
      <c r="AD351" s="27"/>
      <c r="AE351" s="250"/>
      <c r="AF351" s="86"/>
      <c r="AJ351" s="86"/>
      <c r="BB351" s="262"/>
    </row>
    <row r="352" spans="1:54" ht="19.8">
      <c r="A352" s="246"/>
      <c r="B352" s="246"/>
      <c r="C352" s="264"/>
      <c r="D352" s="246"/>
      <c r="E352" s="246"/>
      <c r="F352" s="246"/>
      <c r="G352" s="246"/>
      <c r="H352" s="247"/>
      <c r="I352" s="246"/>
      <c r="J352" s="247"/>
      <c r="K352" s="246"/>
      <c r="L352" s="246"/>
      <c r="M352" s="246"/>
      <c r="N352" s="248"/>
      <c r="O352" s="248"/>
      <c r="P352" s="248"/>
      <c r="Q352" s="246"/>
      <c r="R352" s="248"/>
      <c r="S352" s="248"/>
      <c r="T352" s="248"/>
      <c r="U352" s="248"/>
      <c r="V352" s="246"/>
      <c r="W352" s="248"/>
      <c r="X352" s="246"/>
      <c r="Y352" s="247"/>
      <c r="Z352" s="246"/>
      <c r="AA352" s="249"/>
      <c r="AC352" s="28"/>
      <c r="AD352" s="27"/>
      <c r="AE352" s="250"/>
      <c r="AF352" s="86"/>
      <c r="AJ352" s="86"/>
      <c r="BB352" s="262"/>
    </row>
    <row r="353" spans="1:55" ht="22.8">
      <c r="A353" s="349" t="str">
        <f>+Raser!C27</f>
        <v>Normande</v>
      </c>
      <c r="B353" s="246"/>
      <c r="C353" s="264"/>
      <c r="D353" s="349"/>
      <c r="E353" s="246"/>
      <c r="F353" s="246"/>
      <c r="G353" s="264" t="s">
        <v>648</v>
      </c>
      <c r="H353" s="279">
        <f>SUM(G359:G373)</f>
        <v>0</v>
      </c>
      <c r="I353" s="247"/>
      <c r="J353" s="246"/>
      <c r="K353" s="247"/>
      <c r="L353" s="246"/>
      <c r="M353" s="348" t="str">
        <f>+Raser!M27</f>
        <v/>
      </c>
      <c r="N353" s="248" t="s">
        <v>578</v>
      </c>
      <c r="O353" s="246"/>
      <c r="P353" s="248"/>
      <c r="Q353" s="248"/>
      <c r="R353" s="246"/>
      <c r="S353" s="246"/>
      <c r="T353" s="246"/>
      <c r="U353" s="248"/>
      <c r="V353" s="248"/>
      <c r="W353" s="246"/>
      <c r="X353" s="248"/>
      <c r="Y353" s="248" t="s">
        <v>632</v>
      </c>
      <c r="Z353" s="247"/>
      <c r="AA353" s="249"/>
      <c r="AB353" s="249"/>
      <c r="AC353" s="28"/>
      <c r="AE353" s="27"/>
      <c r="AF353" s="250"/>
      <c r="AJ353" s="86"/>
      <c r="BC353" s="262"/>
    </row>
    <row r="354" spans="1:55" ht="14.25" customHeight="1">
      <c r="A354" s="246"/>
      <c r="B354" s="246"/>
      <c r="C354" s="264"/>
      <c r="D354" s="347"/>
      <c r="E354" s="246"/>
      <c r="F354" s="264"/>
      <c r="G354" s="264"/>
      <c r="H354" s="264"/>
      <c r="I354" s="264"/>
      <c r="J354" s="264"/>
      <c r="K354" s="264"/>
      <c r="L354" s="264"/>
      <c r="M354" s="264"/>
      <c r="N354" s="265"/>
      <c r="O354" s="264"/>
      <c r="P354" s="264"/>
      <c r="Q354" s="264"/>
      <c r="R354" s="264"/>
      <c r="S354" s="264"/>
      <c r="T354" s="264"/>
      <c r="U354" s="264"/>
      <c r="V354" s="264"/>
      <c r="W354" s="264"/>
      <c r="X354" s="264"/>
      <c r="Y354" s="247"/>
      <c r="Z354" s="246"/>
      <c r="AA354" s="249"/>
      <c r="AC354" s="28"/>
      <c r="AD354" s="27"/>
      <c r="AE354" s="250"/>
      <c r="AF354" s="86"/>
      <c r="AJ354" s="86"/>
      <c r="BB354" s="262"/>
    </row>
    <row r="355" spans="1:55" ht="19.8">
      <c r="A355" s="246"/>
      <c r="B355" s="246"/>
      <c r="C355" s="246"/>
      <c r="D355" s="246"/>
      <c r="E355" s="246"/>
      <c r="F355" s="246"/>
      <c r="G355" s="246"/>
      <c r="H355" s="247"/>
      <c r="I355" s="246"/>
      <c r="J355" s="247"/>
      <c r="K355" s="246"/>
      <c r="L355" s="246"/>
      <c r="M355" s="246"/>
      <c r="N355" s="248"/>
      <c r="O355" s="248"/>
      <c r="P355" s="248"/>
      <c r="Q355" s="246"/>
      <c r="R355" s="248"/>
      <c r="S355" s="248"/>
      <c r="T355" s="248"/>
      <c r="U355" s="248"/>
      <c r="V355" s="246"/>
      <c r="W355" s="248"/>
      <c r="X355" s="264" t="s">
        <v>489</v>
      </c>
      <c r="Y355" s="263" t="s">
        <v>4</v>
      </c>
      <c r="Z355" s="246"/>
      <c r="AA355" s="249"/>
      <c r="AC355" s="28"/>
      <c r="AD355" s="27"/>
      <c r="AE355" s="250"/>
      <c r="AF355" s="86"/>
      <c r="AJ355" s="86"/>
      <c r="BB355" s="262"/>
    </row>
    <row r="356" spans="1:55" ht="19.8">
      <c r="A356" s="246"/>
      <c r="B356" s="246"/>
      <c r="C356" s="246"/>
      <c r="D356" s="264"/>
      <c r="E356" s="246"/>
      <c r="F356" s="264" t="s">
        <v>4</v>
      </c>
      <c r="G356" s="246"/>
      <c r="H356" s="247"/>
      <c r="I356" s="247"/>
      <c r="J356" s="247"/>
      <c r="K356" s="264" t="s">
        <v>23</v>
      </c>
      <c r="L356" s="247"/>
      <c r="M356" s="247"/>
      <c r="N356" s="248" t="s">
        <v>402</v>
      </c>
      <c r="O356" s="248" t="s">
        <v>402</v>
      </c>
      <c r="P356" s="248" t="s">
        <v>402</v>
      </c>
      <c r="Q356" s="265" t="s">
        <v>538</v>
      </c>
      <c r="R356" s="248" t="s">
        <v>402</v>
      </c>
      <c r="S356" s="248"/>
      <c r="T356" s="248"/>
      <c r="U356" s="265" t="s">
        <v>422</v>
      </c>
      <c r="V356" s="246"/>
      <c r="W356" s="265" t="s">
        <v>586</v>
      </c>
      <c r="X356" s="264" t="s">
        <v>583</v>
      </c>
      <c r="Y356" s="263" t="s">
        <v>9</v>
      </c>
      <c r="Z356" s="246"/>
      <c r="AA356" s="249"/>
      <c r="AC356" s="28"/>
      <c r="AD356" s="27"/>
      <c r="AE356" s="250"/>
      <c r="AF356" s="86"/>
      <c r="AJ356" s="86"/>
      <c r="BB356" s="262"/>
    </row>
    <row r="357" spans="1:55" ht="19.8">
      <c r="A357" s="264"/>
      <c r="B357" s="264"/>
      <c r="C357" s="246"/>
      <c r="D357" s="246"/>
      <c r="E357" s="264"/>
      <c r="F357" s="264" t="s">
        <v>487</v>
      </c>
      <c r="G357" s="264" t="s">
        <v>4</v>
      </c>
      <c r="H357" s="263" t="s">
        <v>4</v>
      </c>
      <c r="I357" s="263"/>
      <c r="J357" s="263" t="s">
        <v>1</v>
      </c>
      <c r="K357" s="264" t="s">
        <v>493</v>
      </c>
      <c r="L357" s="263" t="s">
        <v>23</v>
      </c>
      <c r="M357" s="263"/>
      <c r="N357" s="265" t="s">
        <v>552</v>
      </c>
      <c r="O357" s="265" t="s">
        <v>585</v>
      </c>
      <c r="P357" s="265" t="s">
        <v>500</v>
      </c>
      <c r="Q357" s="265" t="s">
        <v>563</v>
      </c>
      <c r="R357" s="265" t="s">
        <v>502</v>
      </c>
      <c r="S357" s="432" t="s">
        <v>23</v>
      </c>
      <c r="T357" s="432" t="s">
        <v>23</v>
      </c>
      <c r="U357" s="265"/>
      <c r="V357" s="264" t="s">
        <v>413</v>
      </c>
      <c r="W357" s="265" t="s">
        <v>1</v>
      </c>
      <c r="X357" s="264" t="s">
        <v>70</v>
      </c>
      <c r="Y357" s="263" t="s">
        <v>70</v>
      </c>
      <c r="Z357" s="246"/>
      <c r="AA357" s="249"/>
      <c r="AC357" s="28"/>
      <c r="AD357" s="27"/>
      <c r="AE357" s="250"/>
      <c r="AF357" s="86"/>
      <c r="AJ357" s="86"/>
      <c r="BB357" s="262"/>
    </row>
    <row r="358" spans="1:55" ht="19.8">
      <c r="A358" s="246"/>
      <c r="B358" s="246"/>
      <c r="C358" s="264" t="s">
        <v>0</v>
      </c>
      <c r="D358" s="264"/>
      <c r="E358" s="264" t="s">
        <v>612</v>
      </c>
      <c r="F358" s="50" t="s">
        <v>488</v>
      </c>
      <c r="G358" s="50" t="s">
        <v>9</v>
      </c>
      <c r="H358" s="87" t="s">
        <v>402</v>
      </c>
      <c r="I358" s="87"/>
      <c r="J358" s="87" t="s">
        <v>402</v>
      </c>
      <c r="K358" s="50" t="s">
        <v>414</v>
      </c>
      <c r="L358" s="87" t="s">
        <v>44</v>
      </c>
      <c r="M358" s="87"/>
      <c r="N358" s="75" t="s">
        <v>553</v>
      </c>
      <c r="O358" s="75" t="s">
        <v>561</v>
      </c>
      <c r="P358" s="75" t="s">
        <v>439</v>
      </c>
      <c r="Q358" s="75" t="s">
        <v>495</v>
      </c>
      <c r="R358" s="75" t="s">
        <v>482</v>
      </c>
      <c r="S358" s="432" t="s">
        <v>735</v>
      </c>
      <c r="T358" s="432" t="s">
        <v>736</v>
      </c>
      <c r="U358" s="75" t="s">
        <v>1</v>
      </c>
      <c r="V358" s="50" t="s">
        <v>414</v>
      </c>
      <c r="W358" s="75" t="s">
        <v>539</v>
      </c>
      <c r="X358" s="50" t="s">
        <v>499</v>
      </c>
      <c r="Y358" s="87" t="s">
        <v>566</v>
      </c>
      <c r="Z358" s="246"/>
      <c r="AA358" s="249"/>
      <c r="AC358" s="28"/>
      <c r="AD358" s="27"/>
      <c r="AE358" s="250"/>
      <c r="AF358" s="86"/>
      <c r="AJ358" s="86"/>
      <c r="BB358" s="262"/>
    </row>
    <row r="359" spans="1:55" ht="15.6">
      <c r="A359" s="246"/>
      <c r="B359" s="266">
        <f>+'Ark1'!C1613</f>
        <v>2024</v>
      </c>
      <c r="C359" s="266">
        <f>+'Ark1'!L1613</f>
        <v>1</v>
      </c>
      <c r="D359" s="266" t="s">
        <v>28</v>
      </c>
      <c r="E359" s="266">
        <f>+'Ark1'!AP1613</f>
        <v>17</v>
      </c>
      <c r="F359" s="266" t="str">
        <f>+IF(G359=0,"",'Ark1'!Q1613)</f>
        <v/>
      </c>
      <c r="G359" s="366">
        <f>+'Ark1'!R1613</f>
        <v>0</v>
      </c>
      <c r="H359" s="267" t="str">
        <f>+IF(G359=0,"",'Ark1'!AE1613)</f>
        <v/>
      </c>
      <c r="I359" s="267"/>
      <c r="J359" s="267" t="str">
        <f>+IF(G359=0,"",'Ark1'!AF1613)</f>
        <v/>
      </c>
      <c r="K359" s="268" t="str">
        <f>+IF(G359=0,"",'Ark1'!T1613)</f>
        <v/>
      </c>
      <c r="L359" s="298" t="str">
        <f>+IF(G359=0,"",'Ark1'!U1613)</f>
        <v/>
      </c>
      <c r="M359" s="267"/>
      <c r="N359" s="269" t="str">
        <f>+IF(G359=0,"",'Ark1'!V1613)</f>
        <v/>
      </c>
      <c r="O359" s="269" t="str">
        <f>+IF(G359=0,"",'Ark1'!W1613)</f>
        <v/>
      </c>
      <c r="P359" s="269" t="str">
        <f>+IF(G359=0,"",'Ark1'!X1613)</f>
        <v/>
      </c>
      <c r="Q359" s="269" t="str">
        <f>+IF(G359=0,"",'Ark1'!AG1613)</f>
        <v/>
      </c>
      <c r="R359" s="269" t="str">
        <f>+IF(G359=0,"",'Ark1'!AH1613)</f>
        <v/>
      </c>
      <c r="S359" s="382" t="str">
        <f>+IF(G359=0,"",'Ark1'!AR1723)</f>
        <v/>
      </c>
      <c r="T359" s="114" t="str">
        <f>+IF(G359=0,"",'Ark1'!AS1723)</f>
        <v/>
      </c>
      <c r="U359" s="269" t="str">
        <f>+IF(G359=0,"",'Ark1'!Y1613)</f>
        <v/>
      </c>
      <c r="V359" s="268" t="str">
        <f>+IF(G359=0,"",'Ark1'!AA1613)</f>
        <v/>
      </c>
      <c r="W359" s="269" t="str">
        <f>+IF(G359=0,"",'Ark1'!AC1613)</f>
        <v/>
      </c>
      <c r="X359" s="298" t="str">
        <f t="shared" ref="X359:X373" si="35">IF(G359=0,"",1000*L359/Q359)</f>
        <v/>
      </c>
      <c r="Y359" s="267" t="str">
        <f t="shared" ref="Y359:Y373" si="36">IF(G359=0,"",G359/F359)</f>
        <v/>
      </c>
      <c r="Z359" s="246"/>
      <c r="AA359" s="27"/>
      <c r="AC359" s="28"/>
      <c r="AD359" s="27"/>
      <c r="AE359" s="86"/>
      <c r="AF359" s="86"/>
      <c r="AJ359" s="86"/>
    </row>
    <row r="360" spans="1:55" ht="15.6">
      <c r="A360" s="246"/>
      <c r="B360" s="299">
        <f>+'Ark1'!C1648</f>
        <v>2024</v>
      </c>
      <c r="C360" s="86">
        <f>+'Ark1'!L1648</f>
        <v>2</v>
      </c>
      <c r="D360" s="86" t="s">
        <v>29</v>
      </c>
      <c r="E360" s="86">
        <f>+'Ark1'!AP1648</f>
        <v>17</v>
      </c>
      <c r="F360" s="86" t="str">
        <f>+IF(G360=0,"",'Ark1'!Q1648)</f>
        <v/>
      </c>
      <c r="G360" s="366">
        <f>+'Ark1'!R1648</f>
        <v>0</v>
      </c>
      <c r="H360" s="28" t="str">
        <f>+IF(G360=0,"",'Ark1'!AE1648)</f>
        <v/>
      </c>
      <c r="I360" s="267"/>
      <c r="J360" s="28" t="str">
        <f>+IF(G360=0,"",'Ark1'!AF1648)</f>
        <v/>
      </c>
      <c r="K360" s="27" t="str">
        <f>+IF(G360=0,"",'Ark1'!T1648)</f>
        <v/>
      </c>
      <c r="L360" s="298" t="str">
        <f>+IF(G360=0,"",'Ark1'!U1648)</f>
        <v/>
      </c>
      <c r="M360" s="267"/>
      <c r="N360" s="33" t="str">
        <f>+IF(G360=0,"",'Ark1'!V1648)</f>
        <v/>
      </c>
      <c r="O360" s="33" t="str">
        <f>+IF(G360=0,"",'Ark1'!W1648)</f>
        <v/>
      </c>
      <c r="P360" s="33" t="str">
        <f>+IF(G360=0,"",'Ark1'!X1648)</f>
        <v/>
      </c>
      <c r="Q360" s="33" t="str">
        <f>+IF(G360=0,"",'Ark1'!AG1648)</f>
        <v/>
      </c>
      <c r="R360" s="33" t="str">
        <f>+IF(G360=0,"",'Ark1'!AH1648)</f>
        <v/>
      </c>
      <c r="S360" s="382" t="str">
        <f>+IF(G360=0,"",'Ark1'!AR1758)</f>
        <v/>
      </c>
      <c r="T360" s="114" t="str">
        <f>+IF(G360=0,"",'Ark1'!AS1758)</f>
        <v/>
      </c>
      <c r="U360" s="33" t="str">
        <f>+IF(G360=0,"",'Ark1'!Y1648)</f>
        <v/>
      </c>
      <c r="V360" s="27" t="str">
        <f>+IF(G360=0,"",'Ark1'!AA1648)</f>
        <v/>
      </c>
      <c r="W360" s="33" t="str">
        <f>+IF(G360=0,"",'Ark1'!AC1648)</f>
        <v/>
      </c>
      <c r="X360" s="298" t="str">
        <f t="shared" si="35"/>
        <v/>
      </c>
      <c r="Y360" s="28" t="str">
        <f t="shared" si="36"/>
        <v/>
      </c>
      <c r="Z360" s="246"/>
      <c r="AA360" s="27"/>
      <c r="AC360" s="28"/>
      <c r="AD360" s="27"/>
      <c r="AE360" s="86"/>
      <c r="AF360" s="86"/>
      <c r="AJ360" s="86"/>
    </row>
    <row r="361" spans="1:55" ht="15.6">
      <c r="A361" s="246"/>
      <c r="B361" s="299">
        <f>+'Ark1'!C1683</f>
        <v>2024</v>
      </c>
      <c r="C361" s="266">
        <f>+'Ark1'!L1683</f>
        <v>3</v>
      </c>
      <c r="D361" s="266" t="s">
        <v>30</v>
      </c>
      <c r="E361" s="266">
        <f>+'Ark1'!AP1683</f>
        <v>17</v>
      </c>
      <c r="F361" s="266" t="str">
        <f>+IF(G361=0,"",'Ark1'!Q1683)</f>
        <v/>
      </c>
      <c r="G361" s="366">
        <f>+'Ark1'!R1683</f>
        <v>0</v>
      </c>
      <c r="H361" s="267" t="str">
        <f>+IF(G361=0,"",'Ark1'!AE1683)</f>
        <v/>
      </c>
      <c r="I361" s="267"/>
      <c r="J361" s="267" t="str">
        <f>+IF(G361=0,"",'Ark1'!AF1683)</f>
        <v/>
      </c>
      <c r="K361" s="268" t="str">
        <f>+IF(G361=0,"",'Ark1'!T1683)</f>
        <v/>
      </c>
      <c r="L361" s="298" t="str">
        <f>+IF(G361=0,"",'Ark1'!U1683)</f>
        <v/>
      </c>
      <c r="M361" s="267"/>
      <c r="N361" s="269" t="str">
        <f>+IF(G361=0,"",'Ark1'!V1683)</f>
        <v/>
      </c>
      <c r="O361" s="269" t="str">
        <f>+IF(G361=0,"",'Ark1'!W1683)</f>
        <v/>
      </c>
      <c r="P361" s="269" t="str">
        <f>+IF(G361=0,"",'Ark1'!X1683)</f>
        <v/>
      </c>
      <c r="Q361" s="269" t="str">
        <f>+IF(G361=0,"",'Ark1'!AG1683)</f>
        <v/>
      </c>
      <c r="R361" s="269" t="str">
        <f>+IF(G361=0,"",'Ark1'!AH1683)</f>
        <v/>
      </c>
      <c r="S361" s="382" t="str">
        <f>+IF(G361=0,"",'Ark1'!AR1793)</f>
        <v/>
      </c>
      <c r="T361" s="114" t="str">
        <f>+IF(G361=0,"",'Ark1'!AS1793)</f>
        <v/>
      </c>
      <c r="U361" s="269" t="str">
        <f>+IF(G361=0,"",'Ark1'!Y1683)</f>
        <v/>
      </c>
      <c r="V361" s="268" t="str">
        <f>+IF(G361=0,"",'Ark1'!AA1683)</f>
        <v/>
      </c>
      <c r="W361" s="269" t="str">
        <f>+IF(G361=0,"",'Ark1'!AC1683)</f>
        <v/>
      </c>
      <c r="X361" s="298" t="str">
        <f t="shared" si="35"/>
        <v/>
      </c>
      <c r="Y361" s="267" t="str">
        <f t="shared" si="36"/>
        <v/>
      </c>
      <c r="Z361" s="246"/>
      <c r="AA361" s="27"/>
      <c r="AC361" s="28"/>
      <c r="AD361" s="27"/>
      <c r="AE361" s="86"/>
      <c r="AF361" s="86"/>
      <c r="AJ361" s="86"/>
    </row>
    <row r="362" spans="1:55" ht="15.6">
      <c r="A362" s="246"/>
      <c r="B362" s="299">
        <f>+'Ark1'!C1718</f>
        <v>2024</v>
      </c>
      <c r="C362" s="266">
        <f>+'Ark1'!L1718</f>
        <v>4</v>
      </c>
      <c r="D362" s="266" t="s">
        <v>31</v>
      </c>
      <c r="E362" s="86">
        <f>+'Ark1'!AP1718</f>
        <v>17</v>
      </c>
      <c r="F362" s="86" t="str">
        <f>+IF(G362=0,"",'Ark1'!Q1718)</f>
        <v/>
      </c>
      <c r="G362" s="366">
        <f>+'Ark1'!R1718</f>
        <v>0</v>
      </c>
      <c r="H362" s="28" t="str">
        <f>+IF(G362=0,"",'Ark1'!AE1718)</f>
        <v/>
      </c>
      <c r="I362" s="267"/>
      <c r="J362" s="28" t="str">
        <f>+IF(G362=0,"",'Ark1'!AF1718)</f>
        <v/>
      </c>
      <c r="K362" s="27" t="str">
        <f>+IF(G362=0,"",'Ark1'!T1718)</f>
        <v/>
      </c>
      <c r="L362" s="298" t="str">
        <f>+IF(G362=0,"",'Ark1'!U1718)</f>
        <v/>
      </c>
      <c r="M362" s="267"/>
      <c r="N362" s="33" t="str">
        <f>+IF(G362=0,"",'Ark1'!V1718)</f>
        <v/>
      </c>
      <c r="O362" s="33" t="str">
        <f>+IF(G362=0,"",'Ark1'!W1718)</f>
        <v/>
      </c>
      <c r="P362" s="33" t="str">
        <f>+IF(G362=0,"",'Ark1'!X1718)</f>
        <v/>
      </c>
      <c r="Q362" s="33" t="str">
        <f>+IF(G362=0,"",'Ark1'!AG1718)</f>
        <v/>
      </c>
      <c r="R362" s="33" t="str">
        <f>+IF(G362=0,"",'Ark1'!AH1718)</f>
        <v/>
      </c>
      <c r="S362" s="382" t="str">
        <f>+IF(G362=0,"",'Ark1'!AR1828)</f>
        <v/>
      </c>
      <c r="T362" s="114" t="str">
        <f>+IF(G362=0,"",'Ark1'!AS1828)</f>
        <v/>
      </c>
      <c r="U362" s="33" t="str">
        <f>+IF(G362=0,"",'Ark1'!Y1718)</f>
        <v/>
      </c>
      <c r="V362" s="27" t="str">
        <f>+IF(G362=0,"",'Ark1'!AA1718)</f>
        <v/>
      </c>
      <c r="W362" s="33" t="str">
        <f>+IF(G362=0,"",'Ark1'!AC1718)</f>
        <v/>
      </c>
      <c r="X362" s="298" t="str">
        <f t="shared" si="35"/>
        <v/>
      </c>
      <c r="Y362" s="28" t="str">
        <f t="shared" si="36"/>
        <v/>
      </c>
      <c r="Z362" s="246"/>
      <c r="AA362" s="27"/>
      <c r="AC362" s="28"/>
      <c r="AD362" s="27"/>
      <c r="AE362" s="86"/>
      <c r="AF362" s="86"/>
      <c r="AJ362" s="86"/>
    </row>
    <row r="363" spans="1:55" ht="15.6">
      <c r="A363" s="246"/>
      <c r="B363" s="266">
        <f>+'Ark1'!C1753</f>
        <v>2024</v>
      </c>
      <c r="C363" s="266">
        <f>+'Ark1'!L1753</f>
        <v>5</v>
      </c>
      <c r="D363" s="266" t="s">
        <v>400</v>
      </c>
      <c r="E363" s="274">
        <f>+'Ark1'!AP1753</f>
        <v>17</v>
      </c>
      <c r="F363" s="266" t="str">
        <f>+IF(G363=0,"",'Ark1'!Q1753)</f>
        <v/>
      </c>
      <c r="G363" s="366">
        <f>+'Ark1'!R1753</f>
        <v>0</v>
      </c>
      <c r="H363" s="267">
        <f>+'Ark1'!AE1753</f>
        <v>0</v>
      </c>
      <c r="I363" s="267"/>
      <c r="J363" s="267" t="str">
        <f>+IF(G363=0,"",'Ark1'!AF1753)</f>
        <v/>
      </c>
      <c r="K363" s="268" t="str">
        <f>+IF(G363=0,"",'Ark1'!T1753)</f>
        <v/>
      </c>
      <c r="L363" s="298" t="str">
        <f>+IF(G363=0,"",'Ark1'!U1753)</f>
        <v/>
      </c>
      <c r="M363" s="267"/>
      <c r="N363" s="269" t="str">
        <f>+IF(G363=0,"",'Ark1'!V1753)</f>
        <v/>
      </c>
      <c r="O363" s="269" t="str">
        <f>+IF(G363=0,"",'Ark1'!W1753)</f>
        <v/>
      </c>
      <c r="P363" s="269" t="str">
        <f>+IF(G363=0,"",'Ark1'!X1753)</f>
        <v/>
      </c>
      <c r="Q363" s="269" t="str">
        <f>+IF(G363=0,"",'Ark1'!AG1753)</f>
        <v/>
      </c>
      <c r="R363" s="269" t="str">
        <f>+IF(G363=0,"",'Ark1'!AH1753)</f>
        <v/>
      </c>
      <c r="S363" s="382" t="str">
        <f>+IF(G363=0,"",'Ark1'!AR1863)</f>
        <v/>
      </c>
      <c r="T363" s="114" t="str">
        <f>+IF(G363=0,"",'Ark1'!AS1863)</f>
        <v/>
      </c>
      <c r="U363" s="269" t="str">
        <f>+IF(G363=0,"",'Ark1'!Y1753)</f>
        <v/>
      </c>
      <c r="V363" s="268" t="str">
        <f>+IF(G363=0,"",'Ark1'!AA1753)</f>
        <v/>
      </c>
      <c r="W363" s="269" t="str">
        <f>+IF(G363=0,"",'Ark1'!AC1753)</f>
        <v/>
      </c>
      <c r="X363" s="298" t="str">
        <f t="shared" si="35"/>
        <v/>
      </c>
      <c r="Y363" s="267" t="str">
        <f t="shared" si="36"/>
        <v/>
      </c>
      <c r="Z363" s="246"/>
      <c r="AA363" s="27"/>
      <c r="AC363" s="28"/>
      <c r="AD363" s="27"/>
      <c r="AE363" s="86"/>
      <c r="AF363" s="86"/>
      <c r="AJ363" s="86"/>
    </row>
    <row r="364" spans="1:55" ht="15.6">
      <c r="A364" s="246"/>
      <c r="B364" s="333">
        <f>+'Ark1'!C1788</f>
        <v>2024</v>
      </c>
      <c r="C364" s="266">
        <f>+'Ark1'!L1788</f>
        <v>6</v>
      </c>
      <c r="D364" s="266" t="s">
        <v>32</v>
      </c>
      <c r="E364" s="275">
        <f>+'Ark1'!AP1788</f>
        <v>17</v>
      </c>
      <c r="F364" s="86" t="str">
        <f>+IF(G364=0,"",'Ark1'!Q1788)</f>
        <v/>
      </c>
      <c r="G364" s="366">
        <f>+'Ark1'!R1788</f>
        <v>0</v>
      </c>
      <c r="H364" s="28" t="str">
        <f>+IF(G364=0,"",'Ark1'!AE1788)</f>
        <v/>
      </c>
      <c r="I364" s="267"/>
      <c r="J364" s="28" t="str">
        <f>+IF(G364=0,"",'Ark1'!AF1788)</f>
        <v/>
      </c>
      <c r="K364" s="27" t="str">
        <f>+IF(G364=0,"",'Ark1'!T1788)</f>
        <v/>
      </c>
      <c r="L364" s="298" t="str">
        <f>+IF(G364=0,"",'Ark1'!U1788)</f>
        <v/>
      </c>
      <c r="M364" s="267"/>
      <c r="N364" s="33" t="str">
        <f>+IF(G364=0,"",'Ark1'!V1788)</f>
        <v/>
      </c>
      <c r="O364" s="33" t="str">
        <f>+IF(G364=0,"",'Ark1'!W1788)</f>
        <v/>
      </c>
      <c r="P364" s="33" t="str">
        <f>+IF(G364=0,"",'Ark1'!X1788)</f>
        <v/>
      </c>
      <c r="Q364" s="33" t="str">
        <f>+IF(G364=0,"",'Ark1'!AG1788)</f>
        <v/>
      </c>
      <c r="R364" s="33" t="str">
        <f>+IF(G364=0,"",'Ark1'!AH1788)</f>
        <v/>
      </c>
      <c r="S364" s="382" t="str">
        <f>+IF(G364=0,"",'Ark1'!AR1898)</f>
        <v/>
      </c>
      <c r="T364" s="114" t="str">
        <f>+IF(G364=0,"",'Ark1'!AS1898)</f>
        <v/>
      </c>
      <c r="U364" s="33" t="str">
        <f>+IF(G364=0,"",'Ark1'!Y1788)</f>
        <v/>
      </c>
      <c r="V364" s="27" t="str">
        <f>+IF(G364=0,"",'Ark1'!AA1788)</f>
        <v/>
      </c>
      <c r="W364" s="33" t="str">
        <f>+IF(G364=0,"",'Ark1'!AC1788)</f>
        <v/>
      </c>
      <c r="X364" s="298" t="str">
        <f t="shared" si="35"/>
        <v/>
      </c>
      <c r="Y364" s="28" t="str">
        <f t="shared" si="36"/>
        <v/>
      </c>
      <c r="Z364" s="246"/>
      <c r="AA364" s="249"/>
      <c r="AC364" s="28"/>
      <c r="AD364" s="27"/>
      <c r="AE364" s="250"/>
      <c r="AF364" s="86"/>
      <c r="AJ364" s="86"/>
    </row>
    <row r="365" spans="1:55" ht="15.6">
      <c r="A365" s="246"/>
      <c r="B365" s="333">
        <f>+'Ark1'!C1823</f>
        <v>2024</v>
      </c>
      <c r="C365" s="266">
        <f>+'Ark1'!L1823</f>
        <v>7</v>
      </c>
      <c r="D365" s="266" t="s">
        <v>33</v>
      </c>
      <c r="E365" s="274">
        <f>+'Ark1'!AP1823</f>
        <v>17</v>
      </c>
      <c r="F365" s="266" t="str">
        <f>+IF(G365=0,"",'Ark1'!Q1823)</f>
        <v/>
      </c>
      <c r="G365" s="366">
        <f>+'Ark1'!R1823</f>
        <v>0</v>
      </c>
      <c r="H365" s="267" t="str">
        <f>+IF(G365=0,"",'Ark1'!AE1823)</f>
        <v/>
      </c>
      <c r="I365" s="267"/>
      <c r="J365" s="267" t="str">
        <f>+IF(G365=0,"",'Ark1'!AF1823)</f>
        <v/>
      </c>
      <c r="K365" s="268" t="str">
        <f>+IF(G365=0,"",'Ark1'!T1823)</f>
        <v/>
      </c>
      <c r="L365" s="298" t="str">
        <f>+IF(G365=0,"",'Ark1'!U1823)</f>
        <v/>
      </c>
      <c r="M365" s="267"/>
      <c r="N365" s="269" t="str">
        <f>+IF(G365=0,"",'Ark1'!V1823)</f>
        <v/>
      </c>
      <c r="O365" s="269" t="str">
        <f>+IF(G365=0,"",'Ark1'!W1823)</f>
        <v/>
      </c>
      <c r="P365" s="269" t="str">
        <f>+IF(G365=0,"",'Ark1'!X1823)</f>
        <v/>
      </c>
      <c r="Q365" s="269" t="str">
        <f>+IF(G365=0,"",'Ark1'!AG1823)</f>
        <v/>
      </c>
      <c r="R365" s="269" t="str">
        <f>+IF(G365=0,"",'Ark1'!AH1823)</f>
        <v/>
      </c>
      <c r="S365" s="382" t="str">
        <f>+IF(G365=0,"",'Ark1'!AR1933)</f>
        <v/>
      </c>
      <c r="T365" s="114" t="str">
        <f>+IF(G365=0,"",'Ark1'!AS1933)</f>
        <v/>
      </c>
      <c r="U365" s="269" t="str">
        <f>+IF(G365=0,"",'Ark1'!Y1823)</f>
        <v/>
      </c>
      <c r="V365" s="268" t="str">
        <f>+IF(G365=0,"",'Ark1'!AA1823)</f>
        <v/>
      </c>
      <c r="W365" s="269" t="str">
        <f>+IF(G365=0,"",'Ark1'!AC1823)</f>
        <v/>
      </c>
      <c r="X365" s="298" t="str">
        <f t="shared" si="35"/>
        <v/>
      </c>
      <c r="Y365" s="267" t="str">
        <f t="shared" si="36"/>
        <v/>
      </c>
      <c r="Z365" s="246"/>
      <c r="AA365" s="249"/>
      <c r="AC365" s="28"/>
      <c r="AD365" s="27"/>
      <c r="AE365" s="250"/>
      <c r="AF365" s="86"/>
      <c r="AJ365" s="86"/>
    </row>
    <row r="366" spans="1:55" ht="15.6">
      <c r="A366" s="246"/>
      <c r="B366" s="86">
        <f>+'Ark1'!C1858</f>
        <v>2024</v>
      </c>
      <c r="C366" s="86">
        <f>+'Ark1'!L1858</f>
        <v>8</v>
      </c>
      <c r="D366" s="86" t="s">
        <v>34</v>
      </c>
      <c r="E366" s="275">
        <f>+'Ark1'!AP1858</f>
        <v>17</v>
      </c>
      <c r="F366" s="86" t="str">
        <f>+IF(G366=0,"",'Ark1'!Q1858)</f>
        <v/>
      </c>
      <c r="G366" s="366">
        <f>+'Ark1'!R1858</f>
        <v>0</v>
      </c>
      <c r="H366" s="28" t="str">
        <f>+IF(G366=0,"",'Ark1'!AE1858)</f>
        <v/>
      </c>
      <c r="I366" s="267"/>
      <c r="J366" s="28" t="str">
        <f>+IF(G366=0,"",'Ark1'!AF1858)</f>
        <v/>
      </c>
      <c r="K366" s="27" t="str">
        <f>+IF(G366=0,"",'Ark1'!T1858)</f>
        <v/>
      </c>
      <c r="L366" s="298" t="str">
        <f>+IF(G366=0,"",'Ark1'!U1858)</f>
        <v/>
      </c>
      <c r="M366" s="267"/>
      <c r="N366" s="33" t="str">
        <f>+IF(G366=0,"",'Ark1'!V1858)</f>
        <v/>
      </c>
      <c r="O366" s="33" t="str">
        <f>+IF(G366=0,"",'Ark1'!W1858)</f>
        <v/>
      </c>
      <c r="P366" s="33" t="str">
        <f>+IF(G366=0,"",'Ark1'!X1858)</f>
        <v/>
      </c>
      <c r="Q366" s="33" t="str">
        <f>+IF(G366=0,"",'Ark1'!AG1858)</f>
        <v/>
      </c>
      <c r="R366" s="33" t="str">
        <f>+IF(G366=0,"",'Ark1'!AH1858)</f>
        <v/>
      </c>
      <c r="S366" s="382" t="str">
        <f>+IF(G366=0,"",'Ark1'!AR1817)</f>
        <v/>
      </c>
      <c r="T366" s="114" t="str">
        <f>+IF(G366=0,"",'Ark1'!AS1817)</f>
        <v/>
      </c>
      <c r="U366" s="33" t="str">
        <f>+IF(G366=0,"",'Ark1'!Y1858)</f>
        <v/>
      </c>
      <c r="V366" s="27" t="str">
        <f>+IF(G366=0,"",'Ark1'!AA1858)</f>
        <v/>
      </c>
      <c r="W366" s="33" t="str">
        <f>+IF(G366=0,"",'Ark1'!AC1858)</f>
        <v/>
      </c>
      <c r="X366" s="298" t="str">
        <f t="shared" si="35"/>
        <v/>
      </c>
      <c r="Y366" s="28" t="str">
        <f t="shared" si="36"/>
        <v/>
      </c>
      <c r="Z366" s="246"/>
      <c r="AA366" s="249"/>
      <c r="AC366" s="28"/>
      <c r="AD366" s="27"/>
      <c r="AE366" s="250"/>
      <c r="AF366" s="86"/>
      <c r="AJ366" s="86"/>
    </row>
    <row r="367" spans="1:55" ht="15.6">
      <c r="A367" s="246"/>
      <c r="B367" s="333">
        <f>+'Ark1'!C1893</f>
        <v>2024</v>
      </c>
      <c r="C367" s="266">
        <f>+'Ark1'!L1893</f>
        <v>9</v>
      </c>
      <c r="D367" s="266" t="s">
        <v>35</v>
      </c>
      <c r="E367" s="274">
        <f>+'Ark1'!AP1893</f>
        <v>17</v>
      </c>
      <c r="F367" s="266" t="str">
        <f>+IF(G367=0,"",'Ark1'!Q1893)</f>
        <v/>
      </c>
      <c r="G367" s="366">
        <f>+'Ark1'!R1893</f>
        <v>0</v>
      </c>
      <c r="H367" s="267" t="str">
        <f>+IF(G367=0,"",'Ark1'!AE1893)</f>
        <v/>
      </c>
      <c r="I367" s="267"/>
      <c r="J367" s="267" t="str">
        <f>+IF(G367=0,"",'Ark1'!AF1893)</f>
        <v/>
      </c>
      <c r="K367" s="268" t="str">
        <f>+IF(G367=0,"",'Ark1'!T1893)</f>
        <v/>
      </c>
      <c r="L367" s="298" t="str">
        <f>+IF(G367=0,"",'Ark1'!U1893)</f>
        <v/>
      </c>
      <c r="M367" s="267"/>
      <c r="N367" s="269" t="str">
        <f>+IF(G367=0,"",'Ark1'!V1893)</f>
        <v/>
      </c>
      <c r="O367" s="269" t="str">
        <f>+IF(G367=0,"",'Ark1'!W1893)</f>
        <v/>
      </c>
      <c r="P367" s="269" t="str">
        <f>+IF(G367=0,"",'Ark1'!X1893)</f>
        <v/>
      </c>
      <c r="Q367" s="269" t="str">
        <f>+IF(G367=0,"",'Ark1'!AG1893)</f>
        <v/>
      </c>
      <c r="R367" s="269" t="str">
        <f>+IF(G367=0,"",'Ark1'!AH1893)</f>
        <v/>
      </c>
      <c r="S367" s="382" t="str">
        <f>+IF(G367=0,"",'Ark1'!AR1818)</f>
        <v/>
      </c>
      <c r="T367" s="114" t="str">
        <f>+IF(G367=0,"",'Ark1'!AS1818)</f>
        <v/>
      </c>
      <c r="U367" s="269" t="str">
        <f>+IF(G367=0,"",'Ark1'!Y1893)</f>
        <v/>
      </c>
      <c r="V367" s="268" t="str">
        <f>+IF(G367=0,"",'Ark1'!AA1893)</f>
        <v/>
      </c>
      <c r="W367" s="269" t="str">
        <f>+IF(G367=0,"",'Ark1'!AC1893)</f>
        <v/>
      </c>
      <c r="X367" s="298" t="str">
        <f t="shared" si="35"/>
        <v/>
      </c>
      <c r="Y367" s="267" t="str">
        <f t="shared" si="36"/>
        <v/>
      </c>
      <c r="Z367" s="246"/>
      <c r="AA367" s="249"/>
      <c r="AC367" s="28"/>
      <c r="AD367" s="27"/>
      <c r="AE367" s="250"/>
      <c r="AF367" s="86"/>
      <c r="AJ367" s="86"/>
    </row>
    <row r="368" spans="1:55" ht="15.6">
      <c r="A368" s="246"/>
      <c r="B368" s="333">
        <f>+'Ark1'!C1928</f>
        <v>2024</v>
      </c>
      <c r="C368" s="266">
        <f>+'Ark1'!L1928</f>
        <v>10</v>
      </c>
      <c r="D368" s="266" t="s">
        <v>36</v>
      </c>
      <c r="E368" s="275">
        <f>+'Ark1'!AP1928</f>
        <v>17</v>
      </c>
      <c r="F368" s="86" t="str">
        <f>+IF(G368=0,"",'Ark1'!Q1928)</f>
        <v/>
      </c>
      <c r="G368" s="366">
        <f>+'Ark1'!R1928</f>
        <v>0</v>
      </c>
      <c r="H368" s="28" t="str">
        <f>+IF(G368=0,"",'Ark1'!AE1928)</f>
        <v/>
      </c>
      <c r="I368" s="267"/>
      <c r="J368" s="28" t="str">
        <f>+IF(G368=0,"",'Ark1'!AF1928)</f>
        <v/>
      </c>
      <c r="K368" s="27" t="str">
        <f>+IF(G368=0,"",'Ark1'!T1928)</f>
        <v/>
      </c>
      <c r="L368" s="298" t="str">
        <f>+IF(G368=0,"",'Ark1'!U1928)</f>
        <v/>
      </c>
      <c r="M368" s="267"/>
      <c r="N368" s="33" t="str">
        <f>+IF(G368=0,"",'Ark1'!V1928)</f>
        <v/>
      </c>
      <c r="O368" s="33" t="str">
        <f>+IF(G368=0,"",'Ark1'!W1928)</f>
        <v/>
      </c>
      <c r="P368" s="33" t="str">
        <f>+IF(G368=0,"",'Ark1'!X1928)</f>
        <v/>
      </c>
      <c r="Q368" s="33" t="str">
        <f>+IF(G368=0,"",'Ark1'!AG1928)</f>
        <v/>
      </c>
      <c r="R368" s="33" t="str">
        <f>+IF(G368=0,"",'Ark1'!AH1928)</f>
        <v/>
      </c>
      <c r="S368" s="382" t="str">
        <f>+IF(G368=0,"",'Ark1'!AR1819)</f>
        <v/>
      </c>
      <c r="T368" s="114" t="str">
        <f>+IF(G368=0,"",'Ark1'!AS1819)</f>
        <v/>
      </c>
      <c r="U368" s="33" t="str">
        <f>+IF(G368=0,"",'Ark1'!Y1928)</f>
        <v/>
      </c>
      <c r="V368" s="27" t="str">
        <f>+IF(G368=0,"",'Ark1'!AA1928)</f>
        <v/>
      </c>
      <c r="W368" s="33" t="str">
        <f>+IF(G368=0,"",'Ark1'!AC1928)</f>
        <v/>
      </c>
      <c r="X368" s="298" t="str">
        <f t="shared" si="35"/>
        <v/>
      </c>
      <c r="Y368" s="28" t="str">
        <f t="shared" si="36"/>
        <v/>
      </c>
      <c r="Z368" s="246"/>
      <c r="AA368" s="249"/>
      <c r="AC368" s="28"/>
      <c r="AD368" s="27"/>
      <c r="AE368" s="250"/>
      <c r="AF368" s="86"/>
      <c r="AJ368" s="86"/>
    </row>
    <row r="369" spans="1:55" ht="15.6">
      <c r="A369" s="246"/>
      <c r="B369" s="333">
        <f>+'Ark1'!C1963</f>
        <v>2024</v>
      </c>
      <c r="C369" s="266">
        <f>+'Ark1'!L1963</f>
        <v>11</v>
      </c>
      <c r="D369" s="266" t="s">
        <v>37</v>
      </c>
      <c r="E369" s="274">
        <f>+'Ark1'!AP1963</f>
        <v>17</v>
      </c>
      <c r="F369" s="266" t="str">
        <f>+IF(G369=0,"",'Ark1'!Q1963)</f>
        <v/>
      </c>
      <c r="G369" s="366">
        <f>+'Ark1'!R1963</f>
        <v>0</v>
      </c>
      <c r="H369" s="267" t="str">
        <f>+IF(G369=0,"",'Ark1'!AE1963)</f>
        <v/>
      </c>
      <c r="I369" s="267"/>
      <c r="J369" s="267" t="str">
        <f>+IF(G369=0,"",'Ark1'!AF1963)</f>
        <v/>
      </c>
      <c r="K369" s="268" t="str">
        <f>+IF(G369=0,"",'Ark1'!T1963)</f>
        <v/>
      </c>
      <c r="L369" s="298" t="str">
        <f>+IF(G369=0,"",'Ark1'!U1963)</f>
        <v/>
      </c>
      <c r="M369" s="267"/>
      <c r="N369" s="269" t="str">
        <f>+IF(G369=0,"",'Ark1'!V1963)</f>
        <v/>
      </c>
      <c r="O369" s="269" t="str">
        <f>+IF(G369=0,"",'Ark1'!W1963)</f>
        <v/>
      </c>
      <c r="P369" s="269" t="str">
        <f>+IF(G369=0,"",'Ark1'!X1963)</f>
        <v/>
      </c>
      <c r="Q369" s="269" t="str">
        <f>+IF(G369=0,"",'Ark1'!AG1963)</f>
        <v/>
      </c>
      <c r="R369" s="269" t="str">
        <f>+IF(G369=0,"",'Ark1'!AH1963)</f>
        <v/>
      </c>
      <c r="S369" s="382" t="str">
        <f>+IF(G369=0,"",'Ark1'!AR1820)</f>
        <v/>
      </c>
      <c r="T369" s="114" t="str">
        <f>+IF(G369=0,"",'Ark1'!AS1820)</f>
        <v/>
      </c>
      <c r="U369" s="269" t="str">
        <f>+IF(G369=0,"",'Ark1'!Y1963)</f>
        <v/>
      </c>
      <c r="V369" s="268" t="str">
        <f>+IF(G369=0,"",'Ark1'!AA1963)</f>
        <v/>
      </c>
      <c r="W369" s="269" t="str">
        <f>+IF(G369=0,"",'Ark1'!AC1963)</f>
        <v/>
      </c>
      <c r="X369" s="298" t="str">
        <f t="shared" si="35"/>
        <v/>
      </c>
      <c r="Y369" s="267" t="str">
        <f t="shared" si="36"/>
        <v/>
      </c>
      <c r="Z369" s="246"/>
      <c r="AA369" s="249"/>
      <c r="AC369" s="28"/>
      <c r="AD369" s="27"/>
      <c r="AE369" s="250"/>
      <c r="AF369" s="86"/>
      <c r="AJ369" s="86"/>
    </row>
    <row r="370" spans="1:55" ht="15.6">
      <c r="A370" s="246"/>
      <c r="B370" s="333">
        <f>+'Ark1'!C1998</f>
        <v>2024</v>
      </c>
      <c r="C370" s="266">
        <f>+'Ark1'!L1998</f>
        <v>12</v>
      </c>
      <c r="D370" s="266" t="s">
        <v>38</v>
      </c>
      <c r="E370" s="275">
        <f>+'Ark1'!AP1998</f>
        <v>17</v>
      </c>
      <c r="F370" s="86" t="str">
        <f>+IF(G370=0,"",'Ark1'!Q1998)</f>
        <v/>
      </c>
      <c r="G370" s="366">
        <f>+'Ark1'!R1998</f>
        <v>0</v>
      </c>
      <c r="H370" s="28" t="str">
        <f>+IF(G370=0,"",'Ark1'!AE1998)</f>
        <v/>
      </c>
      <c r="I370" s="267"/>
      <c r="J370" s="28" t="str">
        <f>+IF(G370=0,"",'Ark1'!AF1998)</f>
        <v/>
      </c>
      <c r="K370" s="27" t="str">
        <f>+IF(G370=0,"",'Ark1'!T1998)</f>
        <v/>
      </c>
      <c r="L370" s="298" t="str">
        <f>+IF(G370=0,"",'Ark1'!U1998)</f>
        <v/>
      </c>
      <c r="M370" s="267"/>
      <c r="N370" s="33" t="str">
        <f>+IF(G370=0,"",'Ark1'!V1998)</f>
        <v/>
      </c>
      <c r="O370" s="33" t="str">
        <f>+IF(G370=0,"",'Ark1'!W1998)</f>
        <v/>
      </c>
      <c r="P370" s="33" t="str">
        <f>+IF(G370=0,"",'Ark1'!X1998)</f>
        <v/>
      </c>
      <c r="Q370" s="33" t="str">
        <f>+IF(G370=0,"",'Ark1'!AG1998)</f>
        <v/>
      </c>
      <c r="R370" s="33" t="str">
        <f>+IF(G370=0,"",'Ark1'!AH1998)</f>
        <v/>
      </c>
      <c r="S370" s="382" t="str">
        <f>+IF(G370=0,"",'Ark1'!AR1821)</f>
        <v/>
      </c>
      <c r="T370" s="114" t="str">
        <f>+IF(G370=0,"",'Ark1'!AS1821)</f>
        <v/>
      </c>
      <c r="U370" s="33" t="str">
        <f>+IF(G370=0,"",'Ark1'!Y1998)</f>
        <v/>
      </c>
      <c r="V370" s="27" t="str">
        <f>+IF(G370=0,"",'Ark1'!AA1998)</f>
        <v/>
      </c>
      <c r="W370" s="33" t="str">
        <f>+IF(G370=0,"",'Ark1'!AC1998)</f>
        <v/>
      </c>
      <c r="X370" s="298" t="str">
        <f t="shared" si="35"/>
        <v/>
      </c>
      <c r="Y370" s="28" t="str">
        <f t="shared" si="36"/>
        <v/>
      </c>
      <c r="Z370" s="246"/>
      <c r="AA370" s="249"/>
      <c r="AC370" s="28"/>
      <c r="AD370" s="27"/>
      <c r="AE370" s="250"/>
      <c r="AF370" s="86"/>
      <c r="AJ370" s="86"/>
    </row>
    <row r="371" spans="1:55" ht="15.6">
      <c r="A371" s="246"/>
      <c r="B371" s="333">
        <f>+'Ark1'!C2033</f>
        <v>2024</v>
      </c>
      <c r="C371" s="266">
        <f>+'Ark1'!L2033</f>
        <v>13</v>
      </c>
      <c r="D371" s="266" t="s">
        <v>39</v>
      </c>
      <c r="E371" s="274">
        <f>+'Ark1'!AP2033</f>
        <v>17</v>
      </c>
      <c r="F371" s="266" t="str">
        <f>+IF(G371=0,"",'Ark1'!Q2033)</f>
        <v/>
      </c>
      <c r="G371" s="366">
        <f>+'Ark1'!R2033</f>
        <v>0</v>
      </c>
      <c r="H371" s="267" t="str">
        <f>+IF(G371=0,"",'Ark1'!AE2033)</f>
        <v/>
      </c>
      <c r="I371" s="267"/>
      <c r="J371" s="267" t="str">
        <f>+IF(G371=0,"",'Ark1'!AF2033)</f>
        <v/>
      </c>
      <c r="K371" s="268" t="str">
        <f>+IF(G371=0,"",'Ark1'!T2033)</f>
        <v/>
      </c>
      <c r="L371" s="298" t="str">
        <f>+IF(G371=0,"",'Ark1'!U2033)</f>
        <v/>
      </c>
      <c r="M371" s="267"/>
      <c r="N371" s="269" t="str">
        <f>+IF(G371=0,"",'Ark1'!V2033)</f>
        <v/>
      </c>
      <c r="O371" s="269" t="str">
        <f>+IF(G371=0,"",'Ark1'!W2033)</f>
        <v/>
      </c>
      <c r="P371" s="269" t="str">
        <f>+IF(G371=0,"",'Ark1'!X2033)</f>
        <v/>
      </c>
      <c r="Q371" s="269" t="str">
        <f>+IF(G371=0,"",'Ark1'!AG2033)</f>
        <v/>
      </c>
      <c r="R371" s="269" t="str">
        <f>+IF(G371=0,"",'Ark1'!AH2033)</f>
        <v/>
      </c>
      <c r="S371" s="382" t="str">
        <f>+IF(G371=0,"",'Ark1'!AR1822)</f>
        <v/>
      </c>
      <c r="T371" s="114" t="str">
        <f>+IF(G371=0,"",'Ark1'!AS1822)</f>
        <v/>
      </c>
      <c r="U371" s="269" t="str">
        <f>+IF(G371=0,"",'Ark1'!Y2033)</f>
        <v/>
      </c>
      <c r="V371" s="268" t="str">
        <f>+IF(G371=0,"",'Ark1'!AA2033)</f>
        <v/>
      </c>
      <c r="W371" s="269" t="str">
        <f>+IF(G371=0,"",'Ark1'!AC2033)</f>
        <v/>
      </c>
      <c r="X371" s="298" t="str">
        <f t="shared" si="35"/>
        <v/>
      </c>
      <c r="Y371" s="267" t="str">
        <f t="shared" si="36"/>
        <v/>
      </c>
      <c r="Z371" s="246"/>
      <c r="AA371" s="249"/>
      <c r="AC371" s="28"/>
      <c r="AD371" s="27"/>
      <c r="AE371" s="250"/>
      <c r="AF371" s="86"/>
      <c r="AJ371" s="86"/>
    </row>
    <row r="372" spans="1:55" ht="15.6">
      <c r="A372" s="246"/>
      <c r="B372" s="333">
        <f>+'Ark1'!C2068</f>
        <v>2024</v>
      </c>
      <c r="C372" s="266">
        <f>+'Ark1'!L2068</f>
        <v>14</v>
      </c>
      <c r="D372" s="266" t="s">
        <v>401</v>
      </c>
      <c r="E372" s="275">
        <f>+'Ark1'!AP2068</f>
        <v>17</v>
      </c>
      <c r="F372" s="86" t="str">
        <f>+IF(G372=0,"",'Ark1'!Q2068)</f>
        <v/>
      </c>
      <c r="G372" s="366">
        <f>+'Ark1'!R2068</f>
        <v>0</v>
      </c>
      <c r="H372" s="28" t="str">
        <f>+IF(G372=0,"",'Ark1'!AE2068)</f>
        <v/>
      </c>
      <c r="I372" s="267"/>
      <c r="J372" s="28" t="str">
        <f>+IF(G372=0,"",'Ark1'!AF2068)</f>
        <v/>
      </c>
      <c r="K372" s="27" t="str">
        <f>+IF(G372=0,"",'Ark1'!T2068)</f>
        <v/>
      </c>
      <c r="L372" s="298" t="str">
        <f>+IF(G372=0,"",'Ark1'!U2068)</f>
        <v/>
      </c>
      <c r="M372" s="267"/>
      <c r="N372" s="33" t="str">
        <f>+IF(G372=0,"",'Ark1'!V2068)</f>
        <v/>
      </c>
      <c r="O372" s="33" t="str">
        <f>+IF(G372=0,"",'Ark1'!W2068)</f>
        <v/>
      </c>
      <c r="P372" s="33" t="str">
        <f>+IF(G372=0,"",'Ark1'!X2068)</f>
        <v/>
      </c>
      <c r="Q372" s="33" t="str">
        <f>+IF(G372=0,"",'Ark1'!AG2068)</f>
        <v/>
      </c>
      <c r="R372" s="33" t="str">
        <f>+IF(G372=0,"",'Ark1'!AH2068)</f>
        <v/>
      </c>
      <c r="S372" s="382" t="str">
        <f>+IF(G372=0,"",'Ark1'!AR1823)</f>
        <v/>
      </c>
      <c r="T372" s="114" t="str">
        <f>+IF(G372=0,"",'Ark1'!AS1823)</f>
        <v/>
      </c>
      <c r="U372" s="33" t="str">
        <f>+IF(G372=0,"",'Ark1'!Y2068)</f>
        <v/>
      </c>
      <c r="V372" s="27" t="str">
        <f>+IF(G372=0,"",'Ark1'!AA2068)</f>
        <v/>
      </c>
      <c r="W372" s="33" t="str">
        <f>+IF(G372=0,"",'Ark1'!AC2068)</f>
        <v/>
      </c>
      <c r="X372" s="298" t="str">
        <f t="shared" si="35"/>
        <v/>
      </c>
      <c r="Y372" s="28" t="str">
        <f t="shared" si="36"/>
        <v/>
      </c>
      <c r="Z372" s="246"/>
      <c r="AA372" s="249"/>
      <c r="AC372" s="28"/>
      <c r="AD372" s="27"/>
      <c r="AE372" s="250"/>
      <c r="AF372" s="86"/>
      <c r="AJ372" s="86"/>
    </row>
    <row r="373" spans="1:55" ht="15.6">
      <c r="A373" s="246"/>
      <c r="B373" s="333">
        <f>+'Ark1'!C2103</f>
        <v>2024</v>
      </c>
      <c r="C373" s="266">
        <f>+'Ark1'!L2103</f>
        <v>15</v>
      </c>
      <c r="D373" s="266" t="s">
        <v>40</v>
      </c>
      <c r="E373" s="266">
        <f>+'Ark1'!AP2103</f>
        <v>17</v>
      </c>
      <c r="F373" s="266" t="str">
        <f>+IF(G373=0,"",'Ark1'!Q2103)</f>
        <v/>
      </c>
      <c r="G373" s="366">
        <f>+'Ark1'!R2103</f>
        <v>0</v>
      </c>
      <c r="H373" s="267" t="str">
        <f>+IF(G373=0,"",'Ark1'!AE2103)</f>
        <v/>
      </c>
      <c r="I373" s="267"/>
      <c r="J373" s="267" t="str">
        <f>+IF(G373=0,"",'Ark1'!AF2103)</f>
        <v/>
      </c>
      <c r="K373" s="268" t="str">
        <f>+IF(G373=0,"",'Ark1'!T2103)</f>
        <v/>
      </c>
      <c r="L373" s="385" t="str">
        <f>+IF(G373=0,"",'Ark1'!U2103)</f>
        <v/>
      </c>
      <c r="M373" s="267"/>
      <c r="N373" s="269" t="str">
        <f>+IF(G373=0,"",'Ark1'!V2103)</f>
        <v/>
      </c>
      <c r="O373" s="269" t="str">
        <f>+IF(G373=0,"",'Ark1'!W2103)</f>
        <v/>
      </c>
      <c r="P373" s="269" t="str">
        <f>+IF(G373=0,"",'Ark1'!X2103)</f>
        <v/>
      </c>
      <c r="Q373" s="269" t="str">
        <f>+IF(G373=0,"",'Ark1'!AG2103)</f>
        <v/>
      </c>
      <c r="R373" s="269" t="str">
        <f>+IF(G373=0,"",'Ark1'!AH2103)</f>
        <v/>
      </c>
      <c r="S373" s="382" t="str">
        <f>+IF(G373=0,"",'Ark1'!AR1824)</f>
        <v/>
      </c>
      <c r="T373" s="114" t="str">
        <f>+IF(G373=0,"",'Ark1'!AS1824)</f>
        <v/>
      </c>
      <c r="U373" s="269" t="str">
        <f>+IF(G373=0,"",'Ark1'!Y2103)</f>
        <v/>
      </c>
      <c r="V373" s="268" t="str">
        <f>+IF(G373=0,"",'Ark1'!AA2103)</f>
        <v/>
      </c>
      <c r="W373" s="269" t="str">
        <f>+IF(G373=0,"",'Ark1'!AC2103)</f>
        <v/>
      </c>
      <c r="X373" s="298" t="str">
        <f t="shared" si="35"/>
        <v/>
      </c>
      <c r="Y373" s="267" t="str">
        <f t="shared" si="36"/>
        <v/>
      </c>
      <c r="Z373" s="246"/>
      <c r="AA373" s="249"/>
      <c r="AC373" s="28"/>
      <c r="AD373" s="27"/>
      <c r="AE373" s="250"/>
      <c r="AF373" s="86"/>
      <c r="AJ373" s="86"/>
    </row>
    <row r="374" spans="1:55" ht="19.8">
      <c r="A374" s="246"/>
      <c r="B374" s="246"/>
      <c r="C374" s="246"/>
      <c r="D374" s="246"/>
      <c r="E374" s="246"/>
      <c r="F374" s="246"/>
      <c r="G374" s="246"/>
      <c r="H374" s="246"/>
      <c r="I374" s="246"/>
      <c r="J374" s="246"/>
      <c r="K374" s="246"/>
      <c r="L374" s="246"/>
      <c r="M374" s="246"/>
      <c r="N374" s="248"/>
      <c r="O374" s="246"/>
      <c r="P374" s="246"/>
      <c r="Q374" s="246"/>
      <c r="R374" s="246"/>
      <c r="S374" s="246"/>
      <c r="T374" s="246"/>
      <c r="U374" s="246"/>
      <c r="V374" s="246"/>
      <c r="W374" s="246"/>
      <c r="X374" s="246"/>
      <c r="Y374" s="246"/>
      <c r="Z374" s="246"/>
      <c r="AA374" s="249"/>
      <c r="AC374" s="28"/>
      <c r="AD374" s="27"/>
      <c r="AE374" s="250"/>
      <c r="AF374" s="86"/>
      <c r="AJ374" s="86"/>
      <c r="BB374" s="262"/>
    </row>
    <row r="375" spans="1:55" ht="19.8">
      <c r="A375" s="246"/>
      <c r="B375" s="246"/>
      <c r="C375" s="264"/>
      <c r="D375" s="246"/>
      <c r="E375" s="246"/>
      <c r="F375" s="246"/>
      <c r="G375" s="246"/>
      <c r="H375" s="247"/>
      <c r="I375" s="246"/>
      <c r="J375" s="247"/>
      <c r="K375" s="246"/>
      <c r="L375" s="246"/>
      <c r="M375" s="246"/>
      <c r="N375" s="248"/>
      <c r="O375" s="248"/>
      <c r="P375" s="248"/>
      <c r="Q375" s="246"/>
      <c r="R375" s="248"/>
      <c r="S375" s="248"/>
      <c r="T375" s="248"/>
      <c r="U375" s="248"/>
      <c r="V375" s="246"/>
      <c r="W375" s="248"/>
      <c r="X375" s="246"/>
      <c r="Y375" s="247"/>
      <c r="Z375" s="246"/>
      <c r="AA375" s="249"/>
      <c r="AC375" s="28"/>
      <c r="AD375" s="27"/>
      <c r="AE375" s="250"/>
      <c r="AF375" s="86"/>
      <c r="AJ375" s="86"/>
      <c r="BB375" s="262"/>
    </row>
    <row r="376" spans="1:55" ht="22.8">
      <c r="A376" s="349" t="str">
        <f>+Raser!C28</f>
        <v>Hereford</v>
      </c>
      <c r="B376" s="246"/>
      <c r="C376" s="264"/>
      <c r="D376" s="349"/>
      <c r="E376" s="246"/>
      <c r="F376" s="246"/>
      <c r="G376" s="264" t="s">
        <v>648</v>
      </c>
      <c r="H376" s="279">
        <f>SUM(G382:G396)</f>
        <v>492</v>
      </c>
      <c r="I376" s="247"/>
      <c r="J376" s="246"/>
      <c r="K376" s="247"/>
      <c r="L376" s="246"/>
      <c r="M376" s="348">
        <f>+Raser!M28</f>
        <v>377.11239837398409</v>
      </c>
      <c r="N376" s="248" t="s">
        <v>578</v>
      </c>
      <c r="O376" s="246"/>
      <c r="P376" s="248"/>
      <c r="Q376" s="248"/>
      <c r="R376" s="246"/>
      <c r="S376" s="246"/>
      <c r="T376" s="246"/>
      <c r="U376" s="248"/>
      <c r="V376" s="248"/>
      <c r="W376" s="246"/>
      <c r="X376" s="248"/>
      <c r="Y376" s="248" t="s">
        <v>632</v>
      </c>
      <c r="Z376" s="247"/>
      <c r="AA376" s="249"/>
      <c r="AB376" s="249"/>
      <c r="AC376" s="28"/>
      <c r="AE376" s="27"/>
      <c r="AF376" s="250"/>
      <c r="AJ376" s="86"/>
      <c r="BC376" s="262"/>
    </row>
    <row r="377" spans="1:55" ht="14.25" customHeight="1">
      <c r="A377" s="246"/>
      <c r="B377" s="246"/>
      <c r="C377" s="264"/>
      <c r="D377" s="347"/>
      <c r="E377" s="246"/>
      <c r="F377" s="264"/>
      <c r="G377" s="264"/>
      <c r="H377" s="264"/>
      <c r="I377" s="264"/>
      <c r="J377" s="264"/>
      <c r="K377" s="264"/>
      <c r="L377" s="264"/>
      <c r="M377" s="264"/>
      <c r="N377" s="265"/>
      <c r="O377" s="264"/>
      <c r="P377" s="264"/>
      <c r="Q377" s="264"/>
      <c r="R377" s="264"/>
      <c r="S377" s="264"/>
      <c r="T377" s="264"/>
      <c r="U377" s="264"/>
      <c r="V377" s="264"/>
      <c r="W377" s="264"/>
      <c r="X377" s="264"/>
      <c r="Y377" s="247"/>
      <c r="Z377" s="246"/>
      <c r="AA377" s="249"/>
      <c r="AC377" s="28"/>
      <c r="AD377" s="27"/>
      <c r="AE377" s="250"/>
      <c r="AF377" s="86"/>
      <c r="AJ377" s="86"/>
      <c r="BB377" s="262"/>
    </row>
    <row r="378" spans="1:55" ht="19.8">
      <c r="A378" s="246"/>
      <c r="B378" s="246"/>
      <c r="C378" s="246"/>
      <c r="D378" s="246"/>
      <c r="E378" s="246"/>
      <c r="F378" s="246"/>
      <c r="G378" s="246"/>
      <c r="H378" s="247"/>
      <c r="I378" s="246"/>
      <c r="J378" s="247"/>
      <c r="K378" s="246"/>
      <c r="L378" s="246"/>
      <c r="M378" s="246"/>
      <c r="N378" s="248"/>
      <c r="O378" s="248"/>
      <c r="P378" s="248"/>
      <c r="Q378" s="246"/>
      <c r="R378" s="248"/>
      <c r="S378" s="248"/>
      <c r="T378" s="248"/>
      <c r="U378" s="248"/>
      <c r="V378" s="246"/>
      <c r="W378" s="248"/>
      <c r="X378" s="264" t="s">
        <v>489</v>
      </c>
      <c r="Y378" s="263" t="s">
        <v>4</v>
      </c>
      <c r="Z378" s="246"/>
      <c r="AA378" s="249"/>
      <c r="AC378" s="28"/>
      <c r="AD378" s="27"/>
      <c r="AE378" s="250"/>
      <c r="AF378" s="86"/>
      <c r="AJ378" s="86"/>
      <c r="BB378" s="262"/>
    </row>
    <row r="379" spans="1:55" ht="19.8">
      <c r="A379" s="246"/>
      <c r="B379" s="246"/>
      <c r="C379" s="246"/>
      <c r="D379" s="264"/>
      <c r="E379" s="246"/>
      <c r="F379" s="264" t="s">
        <v>4</v>
      </c>
      <c r="G379" s="246"/>
      <c r="H379" s="247"/>
      <c r="I379" s="247"/>
      <c r="J379" s="247"/>
      <c r="K379" s="264" t="s">
        <v>23</v>
      </c>
      <c r="L379" s="247"/>
      <c r="M379" s="247"/>
      <c r="N379" s="248" t="s">
        <v>402</v>
      </c>
      <c r="O379" s="248" t="s">
        <v>402</v>
      </c>
      <c r="P379" s="248" t="s">
        <v>402</v>
      </c>
      <c r="Q379" s="265" t="s">
        <v>538</v>
      </c>
      <c r="R379" s="248" t="s">
        <v>402</v>
      </c>
      <c r="S379" s="248"/>
      <c r="T379" s="248"/>
      <c r="U379" s="265" t="s">
        <v>422</v>
      </c>
      <c r="V379" s="246"/>
      <c r="W379" s="265" t="s">
        <v>586</v>
      </c>
      <c r="X379" s="264" t="s">
        <v>583</v>
      </c>
      <c r="Y379" s="263" t="s">
        <v>9</v>
      </c>
      <c r="Z379" s="246"/>
      <c r="AA379" s="249"/>
      <c r="AC379" s="28"/>
      <c r="AD379" s="27"/>
      <c r="AE379" s="250"/>
      <c r="AF379" s="86"/>
      <c r="AJ379" s="86"/>
      <c r="BB379" s="262"/>
    </row>
    <row r="380" spans="1:55" ht="19.8">
      <c r="A380" s="264"/>
      <c r="B380" s="264"/>
      <c r="C380" s="246"/>
      <c r="D380" s="246"/>
      <c r="E380" s="264"/>
      <c r="F380" s="264" t="s">
        <v>487</v>
      </c>
      <c r="G380" s="264" t="s">
        <v>4</v>
      </c>
      <c r="H380" s="263" t="s">
        <v>4</v>
      </c>
      <c r="I380" s="263"/>
      <c r="J380" s="263" t="s">
        <v>1</v>
      </c>
      <c r="K380" s="264" t="s">
        <v>493</v>
      </c>
      <c r="L380" s="263" t="s">
        <v>23</v>
      </c>
      <c r="M380" s="263"/>
      <c r="N380" s="265" t="s">
        <v>552</v>
      </c>
      <c r="O380" s="265" t="s">
        <v>585</v>
      </c>
      <c r="P380" s="265" t="s">
        <v>500</v>
      </c>
      <c r="Q380" s="265" t="s">
        <v>563</v>
      </c>
      <c r="R380" s="265" t="s">
        <v>502</v>
      </c>
      <c r="S380" s="432" t="s">
        <v>23</v>
      </c>
      <c r="T380" s="432" t="s">
        <v>23</v>
      </c>
      <c r="U380" s="265"/>
      <c r="V380" s="264" t="s">
        <v>413</v>
      </c>
      <c r="W380" s="265" t="s">
        <v>1</v>
      </c>
      <c r="X380" s="264" t="s">
        <v>70</v>
      </c>
      <c r="Y380" s="263" t="s">
        <v>70</v>
      </c>
      <c r="Z380" s="246"/>
      <c r="AA380" s="249"/>
      <c r="AC380" s="28"/>
      <c r="AD380" s="27"/>
      <c r="AE380" s="250"/>
      <c r="AF380" s="86"/>
      <c r="AJ380" s="86"/>
      <c r="BB380" s="262"/>
    </row>
    <row r="381" spans="1:55" ht="19.8">
      <c r="A381" s="246"/>
      <c r="B381" s="246"/>
      <c r="C381" s="264" t="s">
        <v>0</v>
      </c>
      <c r="D381" s="264"/>
      <c r="E381" s="264" t="s">
        <v>612</v>
      </c>
      <c r="F381" s="50" t="s">
        <v>488</v>
      </c>
      <c r="G381" s="50" t="s">
        <v>9</v>
      </c>
      <c r="H381" s="87" t="s">
        <v>402</v>
      </c>
      <c r="I381" s="87"/>
      <c r="J381" s="87" t="s">
        <v>402</v>
      </c>
      <c r="K381" s="50" t="s">
        <v>414</v>
      </c>
      <c r="L381" s="87" t="s">
        <v>44</v>
      </c>
      <c r="M381" s="87"/>
      <c r="N381" s="75" t="s">
        <v>553</v>
      </c>
      <c r="O381" s="75" t="s">
        <v>561</v>
      </c>
      <c r="P381" s="75" t="s">
        <v>439</v>
      </c>
      <c r="Q381" s="75" t="s">
        <v>495</v>
      </c>
      <c r="R381" s="75" t="s">
        <v>482</v>
      </c>
      <c r="S381" s="432" t="s">
        <v>735</v>
      </c>
      <c r="T381" s="432" t="s">
        <v>736</v>
      </c>
      <c r="U381" s="75" t="s">
        <v>1</v>
      </c>
      <c r="V381" s="50" t="s">
        <v>414</v>
      </c>
      <c r="W381" s="75" t="s">
        <v>539</v>
      </c>
      <c r="X381" s="50" t="s">
        <v>499</v>
      </c>
      <c r="Y381" s="87" t="s">
        <v>566</v>
      </c>
      <c r="Z381" s="246"/>
      <c r="AA381" s="249"/>
      <c r="AC381" s="28"/>
      <c r="AD381" s="27"/>
      <c r="AE381" s="250"/>
      <c r="AF381" s="86"/>
      <c r="AJ381" s="86"/>
      <c r="BB381" s="262"/>
    </row>
    <row r="382" spans="1:55" ht="15.6">
      <c r="A382" s="246"/>
      <c r="B382" s="266">
        <f>+'Ark1'!C1614</f>
        <v>2024</v>
      </c>
      <c r="C382" s="266">
        <f>+'Ark1'!L1614</f>
        <v>1</v>
      </c>
      <c r="D382" s="266" t="s">
        <v>28</v>
      </c>
      <c r="E382" s="266">
        <f>+'Ark1'!AP1614</f>
        <v>21</v>
      </c>
      <c r="F382" s="266">
        <f>+IF(G382=0,"",'Ark1'!Q1614)</f>
        <v>1</v>
      </c>
      <c r="G382" s="366">
        <f>+'Ark1'!R1614</f>
        <v>1</v>
      </c>
      <c r="H382" s="267">
        <f>+IF(G382=0,"",'Ark1'!AE1614)</f>
        <v>0.20325203252032517</v>
      </c>
      <c r="I382" s="267"/>
      <c r="J382" s="267">
        <f>+IF(G382=0,"",'Ark1'!AF1614)</f>
        <v>7.0766678541958505E-2</v>
      </c>
      <c r="K382" s="268">
        <f>+IF(G382=0,"",'Ark1'!T1614)</f>
        <v>3</v>
      </c>
      <c r="L382" s="298">
        <f>+IF(G382=0,"",'Ark1'!U1614)</f>
        <v>131.30000000000001</v>
      </c>
      <c r="M382" s="267"/>
      <c r="N382" s="269">
        <f>+IF(G382=0,"",'Ark1'!V1614)</f>
        <v>0</v>
      </c>
      <c r="O382" s="269">
        <f>+IF(G382=0,"",'Ark1'!W1614)</f>
        <v>0</v>
      </c>
      <c r="P382" s="269">
        <f>+IF(G382=0,"",'Ark1'!X1614)</f>
        <v>0</v>
      </c>
      <c r="Q382" s="269">
        <f>+IF(G382=0,"",'Ark1'!AG1614)</f>
        <v>1142</v>
      </c>
      <c r="R382" s="269">
        <f>+IF(G382=0,"",'Ark1'!AH1614)</f>
        <v>0</v>
      </c>
      <c r="S382" s="382">
        <f>+IF(G382=0,"",'Ark1'!AR1614)</f>
        <v>188</v>
      </c>
      <c r="T382" s="114">
        <f>+IF(G382=0,"",'Ark1'!AS1614)</f>
        <v>19.715043872744964</v>
      </c>
      <c r="U382" s="269">
        <f>+IF(G382=0,"",'Ark1'!Y1614)</f>
        <v>0</v>
      </c>
      <c r="V382" s="268">
        <f>+IF(G382=0,"",'Ark1'!AA1614)</f>
        <v>0</v>
      </c>
      <c r="W382" s="269">
        <f>+IF(G382=0,"",'Ark1'!AC1614)</f>
        <v>0</v>
      </c>
      <c r="X382" s="298">
        <f t="shared" ref="X382:X396" si="37">IF(G382=0,"",1000*L382/Q382)</f>
        <v>114.97373029772329</v>
      </c>
      <c r="Y382" s="267">
        <f t="shared" ref="Y382:Y396" si="38">IF(G382=0,"",G382/F382)</f>
        <v>1</v>
      </c>
      <c r="Z382" s="246"/>
      <c r="AA382" s="249"/>
      <c r="AC382" s="28"/>
      <c r="AD382" s="27"/>
      <c r="AE382" s="250"/>
      <c r="AF382" s="86"/>
      <c r="AJ382" s="86"/>
    </row>
    <row r="383" spans="1:55" ht="15.6">
      <c r="A383" s="246"/>
      <c r="B383" s="299">
        <f>+'Ark1'!C1649</f>
        <v>2024</v>
      </c>
      <c r="C383" s="86">
        <f>+'Ark1'!L1649</f>
        <v>2</v>
      </c>
      <c r="D383" s="86" t="s">
        <v>29</v>
      </c>
      <c r="F383" s="86">
        <f>+IF(G383=0,"",'Ark1'!Q1649)</f>
        <v>1</v>
      </c>
      <c r="G383" s="366">
        <f>+'Ark1'!R1649</f>
        <v>1</v>
      </c>
      <c r="H383" s="28">
        <f>+IF(G383=0,"",'Ark1'!AE1649)</f>
        <v>0.20325203252032517</v>
      </c>
      <c r="I383" s="267"/>
      <c r="J383" s="28">
        <f>+IF(G383=0,"",'Ark1'!AF1649)</f>
        <v>9.2433247295855905E-2</v>
      </c>
      <c r="K383" s="27">
        <f>+IF(G383=0,"",'Ark1'!T1649)</f>
        <v>4</v>
      </c>
      <c r="L383" s="298">
        <f>+IF(G383=0,"",'Ark1'!U1649)</f>
        <v>171.5</v>
      </c>
      <c r="M383" s="267"/>
      <c r="N383" s="33">
        <f>+IF(G383=0,"",'Ark1'!V1649)</f>
        <v>0</v>
      </c>
      <c r="O383" s="33">
        <f>+IF(G383=0,"",'Ark1'!W1649)</f>
        <v>0</v>
      </c>
      <c r="P383" s="33">
        <f>+IF(G383=0,"",'Ark1'!X1649)</f>
        <v>0</v>
      </c>
      <c r="Q383" s="33">
        <f>+IF(G383=0,"",'Ark1'!AG1649)</f>
        <v>969</v>
      </c>
      <c r="R383" s="33">
        <f>+IF(G383=0,"",'Ark1'!AH1649)</f>
        <v>0</v>
      </c>
      <c r="S383" s="382">
        <f>+IF(G383=0,"",'Ark1'!AR1649)</f>
        <v>199</v>
      </c>
      <c r="T383" s="114">
        <f>+IF(G383=0,"",'Ark1'!AS1649)</f>
        <v>21.825752077982905</v>
      </c>
      <c r="U383" s="33">
        <f>+IF(G383=0,"",'Ark1'!Y1649)</f>
        <v>0</v>
      </c>
      <c r="V383" s="27">
        <f>+IF(G383=0,"",'Ark1'!AA1649)</f>
        <v>0</v>
      </c>
      <c r="W383" s="33">
        <f>+IF(G383=0,"",'Ark1'!AC1649)</f>
        <v>0</v>
      </c>
      <c r="X383" s="298">
        <f t="shared" si="37"/>
        <v>176.98658410732713</v>
      </c>
      <c r="Y383" s="28">
        <f t="shared" si="38"/>
        <v>1</v>
      </c>
      <c r="Z383" s="246"/>
      <c r="AA383" s="249"/>
      <c r="AC383" s="28"/>
      <c r="AD383" s="27"/>
      <c r="AE383" s="250"/>
      <c r="AF383" s="86"/>
      <c r="AJ383" s="86"/>
    </row>
    <row r="384" spans="1:55" ht="15.6">
      <c r="A384" s="246"/>
      <c r="B384" s="299">
        <f>+'Ark1'!C1684</f>
        <v>2024</v>
      </c>
      <c r="C384" s="266">
        <f>+'Ark1'!L1684</f>
        <v>3</v>
      </c>
      <c r="D384" s="266" t="s">
        <v>30</v>
      </c>
      <c r="F384" s="266">
        <f>+IF(G384=0,"",'Ark1'!Q1684)</f>
        <v>7</v>
      </c>
      <c r="G384" s="366">
        <f>+'Ark1'!R1684</f>
        <v>10</v>
      </c>
      <c r="H384" s="267">
        <f>+IF(G384=0,"",'Ark1'!AE1684)</f>
        <v>2.0325203252032518</v>
      </c>
      <c r="I384" s="267"/>
      <c r="J384" s="267">
        <f>+IF(G384=0,"",'Ark1'!AF1684)</f>
        <v>1.0388634645059027</v>
      </c>
      <c r="K384" s="268">
        <f>+IF(G384=0,"",'Ark1'!T1684)</f>
        <v>4.2</v>
      </c>
      <c r="L384" s="298">
        <f>+IF(G384=0,"",'Ark1'!U1684)</f>
        <v>192.75000000000003</v>
      </c>
      <c r="M384" s="267"/>
      <c r="N384" s="269">
        <f>+IF(G384=0,"",'Ark1'!V1684)</f>
        <v>0</v>
      </c>
      <c r="O384" s="269">
        <f>+IF(G384=0,"",'Ark1'!W1684)</f>
        <v>0</v>
      </c>
      <c r="P384" s="269">
        <f>+IF(G384=0,"",'Ark1'!X1684)</f>
        <v>0</v>
      </c>
      <c r="Q384" s="269">
        <f>+IF(G384=0,"",'Ark1'!AG1684)</f>
        <v>1060.5999999999999</v>
      </c>
      <c r="R384" s="269">
        <f>+IF(G384=0,"",'Ark1'!AH1684)</f>
        <v>0</v>
      </c>
      <c r="S384" s="382">
        <f>+IF(G384=0,"",'Ark1'!AR1684)</f>
        <v>196.4</v>
      </c>
      <c r="T384" s="114">
        <f>+IF(G384=0,"",'Ark1'!AS1684)</f>
        <v>25.266641370302715</v>
      </c>
      <c r="U384" s="269">
        <f>+IF(G384=0,"",'Ark1'!Y1684)</f>
        <v>32.447072287033755</v>
      </c>
      <c r="V384" s="268">
        <f>+IF(G384=0,"",'Ark1'!AA1684)</f>
        <v>0.3999999999999993</v>
      </c>
      <c r="W384" s="269">
        <f>+IF(G384=0,"",'Ark1'!AC1684)</f>
        <v>-7.8589525040729056</v>
      </c>
      <c r="X384" s="298">
        <f t="shared" si="37"/>
        <v>181.73675278144452</v>
      </c>
      <c r="Y384" s="267">
        <f t="shared" si="38"/>
        <v>1.4285714285714286</v>
      </c>
      <c r="Z384" s="246"/>
      <c r="AA384" s="249"/>
      <c r="AC384" s="28"/>
      <c r="AD384" s="27"/>
      <c r="AE384" s="250"/>
      <c r="AF384" s="86"/>
      <c r="AJ384" s="86"/>
    </row>
    <row r="385" spans="1:54" ht="15.6">
      <c r="A385" s="246"/>
      <c r="B385" s="299">
        <f>+'Ark1'!C1719</f>
        <v>2024</v>
      </c>
      <c r="C385" s="266">
        <f>+'Ark1'!L1719</f>
        <v>4</v>
      </c>
      <c r="D385" s="266" t="s">
        <v>31</v>
      </c>
      <c r="F385" s="86">
        <f>+IF(G385=0,"",'Ark1'!Q1719)</f>
        <v>26</v>
      </c>
      <c r="G385" s="366">
        <f>+'Ark1'!R1719</f>
        <v>56</v>
      </c>
      <c r="H385" s="28">
        <f>+IF(G385=0,"",'Ark1'!AE1719)</f>
        <v>11.38211382113821</v>
      </c>
      <c r="I385" s="267"/>
      <c r="J385" s="28">
        <f>+IF(G385=0,"",'Ark1'!AF1719)</f>
        <v>7.1866715030184976</v>
      </c>
      <c r="K385" s="27">
        <f>+IF(G385=0,"",'Ark1'!T1719)</f>
        <v>5.0535714285714306</v>
      </c>
      <c r="L385" s="298">
        <f>+IF(G385=0,"",'Ark1'!U1719)</f>
        <v>238.10892857142849</v>
      </c>
      <c r="M385" s="267"/>
      <c r="N385" s="33">
        <f>+IF(G385=0,"",'Ark1'!V1719)</f>
        <v>0</v>
      </c>
      <c r="O385" s="33">
        <f>+IF(G385=0,"",'Ark1'!W1719)</f>
        <v>12.5</v>
      </c>
      <c r="P385" s="33">
        <f>+IF(G385=0,"",'Ark1'!X1719)</f>
        <v>3.5714285714285721</v>
      </c>
      <c r="Q385" s="33">
        <f>+IF(G385=0,"",'Ark1'!AG1719)</f>
        <v>965.892857142857</v>
      </c>
      <c r="R385" s="33">
        <f>+IF(G385=0,"",'Ark1'!AH1719)</f>
        <v>0</v>
      </c>
      <c r="S385" s="382">
        <f>+IF(G385=0,"",'Ark1'!AR1719)</f>
        <v>201.14285714285711</v>
      </c>
      <c r="T385" s="114">
        <f>+IF(G385=0,"",'Ark1'!AS1719)</f>
        <v>28.591362702360055</v>
      </c>
      <c r="U385" s="33">
        <f>+IF(G385=0,"",'Ark1'!Y1719)</f>
        <v>59.594178996615341</v>
      </c>
      <c r="V385" s="27">
        <f>+IF(G385=0,"",'Ark1'!AA1719)</f>
        <v>1.1865261850271569</v>
      </c>
      <c r="W385" s="33">
        <f>+IF(G385=0,"",'Ark1'!AC1719)</f>
        <v>20.268213301421717</v>
      </c>
      <c r="X385" s="298">
        <f t="shared" si="37"/>
        <v>246.51691625069324</v>
      </c>
      <c r="Y385" s="28">
        <f t="shared" si="38"/>
        <v>2.1538461538461537</v>
      </c>
      <c r="Z385" s="246"/>
      <c r="AA385" s="249"/>
      <c r="AC385" s="28"/>
      <c r="AD385" s="27"/>
      <c r="AE385" s="250"/>
      <c r="AF385" s="86"/>
      <c r="AJ385" s="86"/>
    </row>
    <row r="386" spans="1:54" ht="15.6">
      <c r="A386" s="246"/>
      <c r="B386" s="266">
        <f>+'Ark1'!C1754</f>
        <v>2024</v>
      </c>
      <c r="C386" s="266">
        <f>+'Ark1'!L1754</f>
        <v>5</v>
      </c>
      <c r="D386" s="266" t="s">
        <v>400</v>
      </c>
      <c r="F386" s="266">
        <f>+IF(G386=0,"",'Ark1'!Q1754)</f>
        <v>49</v>
      </c>
      <c r="G386" s="366">
        <f>+'Ark1'!R1754</f>
        <v>80</v>
      </c>
      <c r="H386" s="267">
        <f>+'Ark1'!AE1754</f>
        <v>16.260162601626011</v>
      </c>
      <c r="I386" s="267"/>
      <c r="J386" s="267">
        <f>+IF(G386=0,"",'Ark1'!AF1754)</f>
        <v>12.862396268607249</v>
      </c>
      <c r="K386" s="268">
        <f>+IF(G386=0,"",'Ark1'!T1754)</f>
        <v>6.15</v>
      </c>
      <c r="L386" s="298">
        <f>+IF(G386=0,"",'Ark1'!U1754)</f>
        <v>298.31000000000006</v>
      </c>
      <c r="M386" s="267"/>
      <c r="N386" s="269">
        <f>+IF(G386=0,"",'Ark1'!V1754)</f>
        <v>0</v>
      </c>
      <c r="O386" s="269">
        <f>+IF(G386=0,"",'Ark1'!W1754)</f>
        <v>35</v>
      </c>
      <c r="P386" s="269">
        <f>+IF(G386=0,"",'Ark1'!X1754)</f>
        <v>15</v>
      </c>
      <c r="Q386" s="269">
        <f>+IF(G386=0,"",'Ark1'!AG1754)</f>
        <v>1002.65</v>
      </c>
      <c r="R386" s="269">
        <f>+IF(G386=0,"",'Ark1'!AH1754)</f>
        <v>0</v>
      </c>
      <c r="S386" s="382">
        <f>+IF(G386=0,"",'Ark1'!AR1754)</f>
        <v>210.46250000000001</v>
      </c>
      <c r="T386" s="114">
        <f>+IF(G386=0,"",'Ark1'!AS1754)</f>
        <v>31.739666720487403</v>
      </c>
      <c r="U386" s="269">
        <f>+IF(G386=0,"",'Ark1'!Y1754)</f>
        <v>49.635704387063633</v>
      </c>
      <c r="V386" s="268">
        <f>+IF(G386=0,"",'Ark1'!AA1754)</f>
        <v>1.2951833846988603</v>
      </c>
      <c r="W386" s="269">
        <f>+IF(G386=0,"",'Ark1'!AC1754)</f>
        <v>11.951808935658164</v>
      </c>
      <c r="X386" s="298">
        <f t="shared" si="37"/>
        <v>297.52156784521026</v>
      </c>
      <c r="Y386" s="267">
        <f t="shared" si="38"/>
        <v>1.6326530612244898</v>
      </c>
      <c r="Z386" s="246"/>
      <c r="AA386" s="249"/>
      <c r="AC386" s="28"/>
      <c r="AD386" s="27"/>
      <c r="AE386" s="250"/>
      <c r="AF386" s="86"/>
      <c r="AJ386" s="86"/>
    </row>
    <row r="387" spans="1:54" ht="15.6">
      <c r="A387" s="246"/>
      <c r="B387" s="333">
        <f>+'Ark1'!C1789</f>
        <v>2024</v>
      </c>
      <c r="C387" s="266">
        <f>+'Ark1'!L1789</f>
        <v>6</v>
      </c>
      <c r="D387" s="266" t="s">
        <v>32</v>
      </c>
      <c r="F387" s="86">
        <f>+IF(G387=0,"",'Ark1'!Q1789)</f>
        <v>116</v>
      </c>
      <c r="G387" s="366">
        <f>+'Ark1'!R1789</f>
        <v>146</v>
      </c>
      <c r="H387" s="28">
        <f>+IF(G387=0,"",'Ark1'!AE1789)</f>
        <v>29.674796747967481</v>
      </c>
      <c r="I387" s="267"/>
      <c r="J387" s="28">
        <f>+IF(G387=0,"",'Ark1'!AF1789)</f>
        <v>28.497250986718168</v>
      </c>
      <c r="K387" s="27">
        <f>+IF(G387=0,"",'Ark1'!T1789)</f>
        <v>6.9315068493150704</v>
      </c>
      <c r="L387" s="298">
        <f>+IF(G387=0,"",'Ark1'!U1789)</f>
        <v>362.14794520547935</v>
      </c>
      <c r="M387" s="267"/>
      <c r="N387" s="33">
        <f>+IF(G387=0,"",'Ark1'!V1789)</f>
        <v>100</v>
      </c>
      <c r="O387" s="33">
        <f>+IF(G387=0,"",'Ark1'!W1789)</f>
        <v>67.808219178082197</v>
      </c>
      <c r="P387" s="33">
        <f>+IF(G387=0,"",'Ark1'!X1789)</f>
        <v>54.794520547945197</v>
      </c>
      <c r="Q387" s="33">
        <f>+IF(G387=0,"",'Ark1'!AG1789)</f>
        <v>1034.7534246575342</v>
      </c>
      <c r="R387" s="33">
        <f>+IF(G387=0,"",'Ark1'!AH1789)</f>
        <v>0</v>
      </c>
      <c r="S387" s="382">
        <f>+IF(G387=0,"",'Ark1'!AR1789)</f>
        <v>217.83561643835623</v>
      </c>
      <c r="T387" s="114">
        <f>+IF(G387=0,"",'Ark1'!AS1789)</f>
        <v>34.801125218287702</v>
      </c>
      <c r="U387" s="33">
        <f>+IF(G387=0,"",'Ark1'!Y1789)</f>
        <v>57.8467048577632</v>
      </c>
      <c r="V387" s="27">
        <f>+IF(G387=0,"",'Ark1'!AA1789)</f>
        <v>1.5199924938827609</v>
      </c>
      <c r="W387" s="33">
        <f>+IF(G387=0,"",'Ark1'!AC1789)</f>
        <v>-13.185977852060891</v>
      </c>
      <c r="X387" s="298">
        <f t="shared" si="37"/>
        <v>349.98477567284897</v>
      </c>
      <c r="Y387" s="28">
        <f t="shared" si="38"/>
        <v>1.2586206896551724</v>
      </c>
      <c r="Z387" s="246"/>
      <c r="AA387" s="249"/>
      <c r="AC387" s="28"/>
      <c r="AD387" s="27"/>
      <c r="AE387" s="250"/>
      <c r="AF387" s="86"/>
      <c r="AJ387" s="86"/>
    </row>
    <row r="388" spans="1:54" ht="15.6">
      <c r="A388" s="246"/>
      <c r="B388" s="333">
        <f>+'Ark1'!C1824</f>
        <v>2024</v>
      </c>
      <c r="C388" s="266">
        <f>+'Ark1'!L1824</f>
        <v>7</v>
      </c>
      <c r="D388" s="266" t="s">
        <v>33</v>
      </c>
      <c r="F388" s="266">
        <f>+IF(G388=0,"",'Ark1'!Q1824)</f>
        <v>101</v>
      </c>
      <c r="G388" s="366">
        <f>+'Ark1'!R1824</f>
        <v>121</v>
      </c>
      <c r="H388" s="267">
        <f>+IF(G388=0,"",'Ark1'!AE1824)</f>
        <v>24.593495934959357</v>
      </c>
      <c r="I388" s="267"/>
      <c r="J388" s="267">
        <f>+IF(G388=0,"",'Ark1'!AF1824)</f>
        <v>28.457313356253898</v>
      </c>
      <c r="K388" s="268">
        <f>+IF(G388=0,"",'Ark1'!T1824)</f>
        <v>8.0247933884297495</v>
      </c>
      <c r="L388" s="298">
        <f>+IF(G388=0,"",'Ark1'!U1824)</f>
        <v>436.35950413223122</v>
      </c>
      <c r="M388" s="267"/>
      <c r="N388" s="269">
        <f>+IF(G388=0,"",'Ark1'!V1824)</f>
        <v>100</v>
      </c>
      <c r="O388" s="269">
        <f>+IF(G388=0,"",'Ark1'!W1824)</f>
        <v>89.256198347107429</v>
      </c>
      <c r="P388" s="269">
        <f>+IF(G388=0,"",'Ark1'!X1824)</f>
        <v>89.256198347107429</v>
      </c>
      <c r="Q388" s="269">
        <f>+IF(G388=0,"",'Ark1'!AG1824)</f>
        <v>1161.1487603305791</v>
      </c>
      <c r="R388" s="269">
        <f>+IF(G388=0,"",'Ark1'!AH1824)</f>
        <v>0</v>
      </c>
      <c r="S388" s="382">
        <f>+IF(G388=0,"",'Ark1'!AR1824)</f>
        <v>224.67768595041329</v>
      </c>
      <c r="T388" s="114">
        <f>+IF(G388=0,"",'Ark1'!AS1824)</f>
        <v>38.196189404175691</v>
      </c>
      <c r="U388" s="269">
        <f>+IF(G388=0,"",'Ark1'!Y1824)</f>
        <v>70.262407308218357</v>
      </c>
      <c r="V388" s="268">
        <f>+IF(G388=0,"",'Ark1'!AA1824)</f>
        <v>1.3694591435093748</v>
      </c>
      <c r="W388" s="269">
        <f>+IF(G388=0,"",'Ark1'!AC1824)</f>
        <v>22.170966251869434</v>
      </c>
      <c r="X388" s="298">
        <f t="shared" si="37"/>
        <v>375.79982775678087</v>
      </c>
      <c r="Y388" s="267">
        <f t="shared" si="38"/>
        <v>1.198019801980198</v>
      </c>
      <c r="Z388" s="246"/>
      <c r="AA388" s="249"/>
      <c r="AC388" s="28"/>
      <c r="AD388" s="27"/>
      <c r="AE388" s="250"/>
      <c r="AF388" s="86"/>
      <c r="AJ388" s="86"/>
    </row>
    <row r="389" spans="1:54" ht="15.6">
      <c r="A389" s="246"/>
      <c r="B389" s="86">
        <f>+'Ark1'!C1859</f>
        <v>2024</v>
      </c>
      <c r="C389" s="86">
        <f>+'Ark1'!L1859</f>
        <v>8</v>
      </c>
      <c r="D389" s="86" t="s">
        <v>34</v>
      </c>
      <c r="F389" s="86">
        <f>+IF(G389=0,"",'Ark1'!Q1859)</f>
        <v>51</v>
      </c>
      <c r="G389" s="366">
        <f>+'Ark1'!R1859</f>
        <v>61</v>
      </c>
      <c r="H389" s="28">
        <f>+IF(G389=0,"",'Ark1'!AE1859)</f>
        <v>12.398373983739839</v>
      </c>
      <c r="I389" s="267"/>
      <c r="J389" s="28">
        <f>+IF(G389=0,"",'Ark1'!AF1859)</f>
        <v>16.928057829257739</v>
      </c>
      <c r="K389" s="27">
        <f>+IF(G389=0,"",'Ark1'!T1859)</f>
        <v>9.557377049180328</v>
      </c>
      <c r="L389" s="298">
        <f>+IF(G389=0,"",'Ark1'!U1859)</f>
        <v>514.88852459016391</v>
      </c>
      <c r="M389" s="267"/>
      <c r="N389" s="33">
        <f>+IF(G389=0,"",'Ark1'!V1859)</f>
        <v>100</v>
      </c>
      <c r="O389" s="33">
        <f>+IF(G389=0,"",'Ark1'!W1859)</f>
        <v>100</v>
      </c>
      <c r="P389" s="33">
        <f>+IF(G389=0,"",'Ark1'!X1859)</f>
        <v>100</v>
      </c>
      <c r="Q389" s="33">
        <f>+IF(G389=0,"",'Ark1'!AG1859)</f>
        <v>1324.2295081967211</v>
      </c>
      <c r="R389" s="33">
        <f>+IF(G389=0,"",'Ark1'!AH1859)</f>
        <v>0</v>
      </c>
      <c r="S389" s="382">
        <f>+IF(G389=0,"",'Ark1'!AR1859)</f>
        <v>229.09836065573768</v>
      </c>
      <c r="T389" s="114">
        <f>+IF(G389=0,"",'Ark1'!AS1859)</f>
        <v>42.551225406251653</v>
      </c>
      <c r="U389" s="33">
        <f>+IF(G389=0,"",'Ark1'!Y1859)</f>
        <v>73.834238577693739</v>
      </c>
      <c r="V389" s="27">
        <f>+IF(G389=0,"",'Ark1'!AA1859)</f>
        <v>1.5097995759282912</v>
      </c>
      <c r="W389" s="33">
        <f>+IF(G389=0,"",'Ark1'!AC1859)</f>
        <v>38.563266292080243</v>
      </c>
      <c r="X389" s="298">
        <f t="shared" si="37"/>
        <v>388.82121369679868</v>
      </c>
      <c r="Y389" s="28">
        <f t="shared" si="38"/>
        <v>1.196078431372549</v>
      </c>
      <c r="Z389" s="246"/>
      <c r="AA389" s="249"/>
      <c r="AC389" s="28"/>
      <c r="AD389" s="27"/>
      <c r="AE389" s="250"/>
      <c r="AF389" s="86"/>
      <c r="AJ389" s="86"/>
    </row>
    <row r="390" spans="1:54" ht="15.6">
      <c r="A390" s="246"/>
      <c r="B390" s="333">
        <f>+'Ark1'!C1894</f>
        <v>2024</v>
      </c>
      <c r="C390" s="266">
        <f>+'Ark1'!L1894</f>
        <v>9</v>
      </c>
      <c r="D390" s="266" t="s">
        <v>35</v>
      </c>
      <c r="F390" s="266">
        <f>+IF(G390=0,"",'Ark1'!Q1894)</f>
        <v>10</v>
      </c>
      <c r="G390" s="366">
        <f>+'Ark1'!R1894</f>
        <v>12</v>
      </c>
      <c r="H390" s="267">
        <f>+IF(G390=0,"",'Ark1'!AE1894)</f>
        <v>2.4390243902439024</v>
      </c>
      <c r="I390" s="267"/>
      <c r="J390" s="267">
        <f>+IF(G390=0,"",'Ark1'!AF1894)</f>
        <v>3.6721600221624207</v>
      </c>
      <c r="K390" s="268">
        <f>+IF(G390=0,"",'Ark1'!T1894)</f>
        <v>11.333333333333336</v>
      </c>
      <c r="L390" s="298">
        <f>+IF(G390=0,"",'Ark1'!U1894)</f>
        <v>567.77499999999998</v>
      </c>
      <c r="M390" s="267"/>
      <c r="N390" s="269">
        <f>+IF(G390=0,"",'Ark1'!V1894)</f>
        <v>100</v>
      </c>
      <c r="O390" s="269">
        <f>+IF(G390=0,"",'Ark1'!W1894)</f>
        <v>100</v>
      </c>
      <c r="P390" s="269">
        <f>+IF(G390=0,"",'Ark1'!X1894)</f>
        <v>100</v>
      </c>
      <c r="Q390" s="269">
        <f>+IF(G390=0,"",'Ark1'!AG1894)</f>
        <v>1376.5</v>
      </c>
      <c r="R390" s="269">
        <f>+IF(G390=0,"",'Ark1'!AH1894)</f>
        <v>0</v>
      </c>
      <c r="S390" s="382">
        <f>+IF(G390=0,"",'Ark1'!AR1894)</f>
        <v>227.5</v>
      </c>
      <c r="T390" s="114">
        <f>+IF(G390=0,"",'Ark1'!AS1894)</f>
        <v>47.839736075205515</v>
      </c>
      <c r="U390" s="269">
        <f>+IF(G390=0,"",'Ark1'!Y1894)</f>
        <v>85.256907100441751</v>
      </c>
      <c r="V390" s="268">
        <f>+IF(G390=0,"",'Ark1'!AA1894)</f>
        <v>1.7950549357114975</v>
      </c>
      <c r="W390" s="269">
        <f>+IF(G390=0,"",'Ark1'!AC1894)</f>
        <v>46.273053923052515</v>
      </c>
      <c r="X390" s="298">
        <f t="shared" si="37"/>
        <v>412.47729749364328</v>
      </c>
      <c r="Y390" s="267">
        <f t="shared" si="38"/>
        <v>1.2</v>
      </c>
      <c r="Z390" s="246"/>
      <c r="AA390" s="249"/>
      <c r="AC390" s="28"/>
      <c r="AD390" s="27"/>
      <c r="AE390" s="250"/>
      <c r="AF390" s="86"/>
      <c r="AJ390" s="86"/>
    </row>
    <row r="391" spans="1:54" ht="15.6">
      <c r="A391" s="246"/>
      <c r="B391" s="333">
        <f>+'Ark1'!C1929</f>
        <v>2024</v>
      </c>
      <c r="C391" s="266">
        <f>+'Ark1'!L1929</f>
        <v>10</v>
      </c>
      <c r="D391" s="266" t="s">
        <v>36</v>
      </c>
      <c r="F391" s="86">
        <f>+IF(G391=0,"",'Ark1'!Q1929)</f>
        <v>3</v>
      </c>
      <c r="G391" s="366">
        <f>+'Ark1'!R1929</f>
        <v>3</v>
      </c>
      <c r="H391" s="28">
        <f>+IF(G391=0,"",'Ark1'!AE1929)</f>
        <v>0.6097560975609756</v>
      </c>
      <c r="I391" s="267"/>
      <c r="J391" s="28">
        <f>+IF(G391=0,"",'Ark1'!AF1929)</f>
        <v>0.94416654584769899</v>
      </c>
      <c r="K391" s="27">
        <f>+IF(G391=0,"",'Ark1'!T1929)</f>
        <v>12.666666666666664</v>
      </c>
      <c r="L391" s="298">
        <f>+IF(G391=0,"",'Ark1'!U1929)</f>
        <v>583.93333333333328</v>
      </c>
      <c r="M391" s="267"/>
      <c r="N391" s="33">
        <f>+IF(G391=0,"",'Ark1'!V1929)</f>
        <v>100</v>
      </c>
      <c r="O391" s="33">
        <f>+IF(G391=0,"",'Ark1'!W1929)</f>
        <v>100</v>
      </c>
      <c r="P391" s="33">
        <f>+IF(G391=0,"",'Ark1'!X1929)</f>
        <v>100</v>
      </c>
      <c r="Q391" s="33">
        <f>+IF(G391=0,"",'Ark1'!AG1929)</f>
        <v>1194</v>
      </c>
      <c r="R391" s="33">
        <f>+IF(G391=0,"",'Ark1'!AH1929)</f>
        <v>0</v>
      </c>
      <c r="S391" s="382">
        <f>+IF(G391=0,"",'Ark1'!AR1929)</f>
        <v>222.6666666666666</v>
      </c>
      <c r="T391" s="114">
        <f>+IF(G391=0,"",'Ark1'!AS1929)</f>
        <v>50.852414783379878</v>
      </c>
      <c r="U391" s="33">
        <f>+IF(G391=0,"",'Ark1'!Y1929)</f>
        <v>198.71289730552351</v>
      </c>
      <c r="V391" s="27">
        <f>+IF(G391=0,"",'Ark1'!AA1929)</f>
        <v>0.94280904158207679</v>
      </c>
      <c r="W391" s="33">
        <f>+IF(G391=0,"",'Ark1'!AC1929)</f>
        <v>-51.715911209546199</v>
      </c>
      <c r="X391" s="298">
        <f t="shared" si="37"/>
        <v>489.05639307649352</v>
      </c>
      <c r="Y391" s="28">
        <f t="shared" si="38"/>
        <v>1</v>
      </c>
      <c r="Z391" s="246"/>
      <c r="AA391" s="249"/>
      <c r="AC391" s="28"/>
      <c r="AD391" s="27"/>
      <c r="AE391" s="250"/>
      <c r="AF391" s="86"/>
      <c r="AJ391" s="86"/>
    </row>
    <row r="392" spans="1:54" ht="15.6">
      <c r="A392" s="246"/>
      <c r="B392" s="333">
        <f>+'Ark1'!C1964</f>
        <v>2024</v>
      </c>
      <c r="C392" s="266">
        <f>+'Ark1'!L1964</f>
        <v>11</v>
      </c>
      <c r="D392" s="266" t="s">
        <v>37</v>
      </c>
      <c r="F392" s="266">
        <f>+IF(G392=0,"",'Ark1'!Q1964)</f>
        <v>1</v>
      </c>
      <c r="G392" s="366">
        <f>+'Ark1'!R1964</f>
        <v>1</v>
      </c>
      <c r="H392" s="267">
        <f>+IF(G392=0,"",'Ark1'!AE1964)</f>
        <v>0.20325203252032517</v>
      </c>
      <c r="I392" s="267"/>
      <c r="J392" s="267">
        <f>+IF(G392=0,"",'Ark1'!AF1964)</f>
        <v>0.24992009779060287</v>
      </c>
      <c r="K392" s="268">
        <f>+IF(G392=0,"",'Ark1'!T1964)</f>
        <v>11</v>
      </c>
      <c r="L392" s="298">
        <f>+IF(G392=0,"",'Ark1'!U1964)</f>
        <v>463.7</v>
      </c>
      <c r="M392" s="267"/>
      <c r="N392" s="269">
        <f>+IF(G392=0,"",'Ark1'!V1964)</f>
        <v>100</v>
      </c>
      <c r="O392" s="269">
        <f>+IF(G392=0,"",'Ark1'!W1964)</f>
        <v>100</v>
      </c>
      <c r="P392" s="269">
        <f>+IF(G392=0,"",'Ark1'!X1964)</f>
        <v>100</v>
      </c>
      <c r="Q392" s="269">
        <f>+IF(G392=0,"",'Ark1'!AG1964)</f>
        <v>790</v>
      </c>
      <c r="R392" s="269">
        <f>+IF(G392=0,"",'Ark1'!AH1964)</f>
        <v>0</v>
      </c>
      <c r="S392" s="382">
        <f>+IF(G392=0,"",'Ark1'!AR1964)</f>
        <v>203</v>
      </c>
      <c r="T392" s="114">
        <f>+IF(G392=0,"",'Ark1'!AS1964)</f>
        <v>55.466385636979439</v>
      </c>
      <c r="U392" s="269">
        <f>+IF(G392=0,"",'Ark1'!Y1964)</f>
        <v>0</v>
      </c>
      <c r="V392" s="268">
        <f>+IF(G392=0,"",'Ark1'!AA1964)</f>
        <v>0</v>
      </c>
      <c r="W392" s="269">
        <f>+IF(G392=0,"",'Ark1'!AC1964)</f>
        <v>0</v>
      </c>
      <c r="X392" s="298">
        <f t="shared" si="37"/>
        <v>586.96202531645565</v>
      </c>
      <c r="Y392" s="267">
        <f t="shared" si="38"/>
        <v>1</v>
      </c>
      <c r="Z392" s="246"/>
      <c r="AA392" s="249"/>
      <c r="AC392" s="28"/>
      <c r="AD392" s="27"/>
      <c r="AE392" s="250"/>
      <c r="AF392" s="86"/>
      <c r="AJ392" s="86"/>
    </row>
    <row r="393" spans="1:54" ht="15.6">
      <c r="A393" s="246"/>
      <c r="B393" s="333">
        <f>+'Ark1'!C1999</f>
        <v>2024</v>
      </c>
      <c r="C393" s="266">
        <f>+'Ark1'!L1999</f>
        <v>12</v>
      </c>
      <c r="D393" s="266" t="s">
        <v>38</v>
      </c>
      <c r="F393" s="86" t="str">
        <f>+IF(G393=0,"",'Ark1'!Q1999)</f>
        <v/>
      </c>
      <c r="G393" s="366">
        <f>+'Ark1'!R1999</f>
        <v>0</v>
      </c>
      <c r="H393" s="28" t="str">
        <f>+IF(G393=0,"",'Ark1'!AE1999)</f>
        <v/>
      </c>
      <c r="I393" s="267"/>
      <c r="J393" s="28" t="str">
        <f>+IF(G393=0,"",'Ark1'!AF1999)</f>
        <v/>
      </c>
      <c r="K393" s="27" t="str">
        <f>+IF(G393=0,"",'Ark1'!T1999)</f>
        <v/>
      </c>
      <c r="L393" s="298" t="str">
        <f>+IF(G393=0,"",'Ark1'!U1999)</f>
        <v/>
      </c>
      <c r="M393" s="267"/>
      <c r="N393" s="33" t="str">
        <f>+IF(G393=0,"",'Ark1'!V1999)</f>
        <v/>
      </c>
      <c r="O393" s="33" t="str">
        <f>+IF(G393=0,"",'Ark1'!W1999)</f>
        <v/>
      </c>
      <c r="P393" s="33" t="str">
        <f>+IF(G393=0,"",'Ark1'!X1999)</f>
        <v/>
      </c>
      <c r="Q393" s="33" t="str">
        <f>+IF(G393=0,"",'Ark1'!AG1999)</f>
        <v/>
      </c>
      <c r="R393" s="33" t="str">
        <f>+IF(G393=0,"",'Ark1'!AH1999)</f>
        <v/>
      </c>
      <c r="S393" s="382" t="str">
        <f>+IF(G393=0,"",'Ark1'!AR1999)</f>
        <v/>
      </c>
      <c r="T393" s="114" t="str">
        <f>+IF(G393=0,"",'Ark1'!AS1999)</f>
        <v/>
      </c>
      <c r="U393" s="33" t="str">
        <f>+IF(G393=0,"",'Ark1'!Y1999)</f>
        <v/>
      </c>
      <c r="V393" s="27" t="str">
        <f>+IF(G393=0,"",'Ark1'!AA1999)</f>
        <v/>
      </c>
      <c r="W393" s="33" t="str">
        <f>+IF(G393=0,"",'Ark1'!AC1999)</f>
        <v/>
      </c>
      <c r="X393" s="298" t="str">
        <f t="shared" si="37"/>
        <v/>
      </c>
      <c r="Y393" s="28" t="str">
        <f t="shared" si="38"/>
        <v/>
      </c>
      <c r="Z393" s="246"/>
      <c r="AA393" s="249"/>
      <c r="AC393" s="28"/>
      <c r="AD393" s="27"/>
      <c r="AE393" s="250"/>
      <c r="AF393" s="86"/>
      <c r="AJ393" s="86"/>
    </row>
    <row r="394" spans="1:54" ht="15.6">
      <c r="A394" s="246"/>
      <c r="B394" s="333">
        <f>+'Ark1'!C2034</f>
        <v>2024</v>
      </c>
      <c r="C394" s="266">
        <f>+'Ark1'!L2034</f>
        <v>13</v>
      </c>
      <c r="D394" s="266" t="s">
        <v>39</v>
      </c>
      <c r="F394" s="266" t="str">
        <f>+IF(G394=0,"",'Ark1'!Q2034)</f>
        <v/>
      </c>
      <c r="G394" s="366">
        <f>+'Ark1'!R2034</f>
        <v>0</v>
      </c>
      <c r="H394" s="267" t="str">
        <f>+IF(G394=0,"",'Ark1'!AE2034)</f>
        <v/>
      </c>
      <c r="I394" s="267"/>
      <c r="J394" s="267" t="str">
        <f>+IF(G394=0,"",'Ark1'!AF2034)</f>
        <v/>
      </c>
      <c r="K394" s="268" t="str">
        <f>+IF(G394=0,"",'Ark1'!T2034)</f>
        <v/>
      </c>
      <c r="L394" s="298" t="str">
        <f>+IF(G394=0,"",'Ark1'!U2034)</f>
        <v/>
      </c>
      <c r="M394" s="267"/>
      <c r="N394" s="269" t="str">
        <f>+IF(G394=0,"",'Ark1'!V2034)</f>
        <v/>
      </c>
      <c r="O394" s="269" t="str">
        <f>+IF(G394=0,"",'Ark1'!W2034)</f>
        <v/>
      </c>
      <c r="P394" s="269" t="str">
        <f>+IF(G394=0,"",'Ark1'!X2034)</f>
        <v/>
      </c>
      <c r="Q394" s="269" t="str">
        <f>+IF(G394=0,"",'Ark1'!AG2034)</f>
        <v/>
      </c>
      <c r="R394" s="269" t="str">
        <f>+IF(G394=0,"",'Ark1'!AH2034)</f>
        <v/>
      </c>
      <c r="S394" s="382" t="str">
        <f>+IF(G394=0,"",'Ark1'!AR1845)</f>
        <v/>
      </c>
      <c r="T394" s="114" t="str">
        <f>+IF(G394=0,"",'Ark1'!AS1845)</f>
        <v/>
      </c>
      <c r="U394" s="269" t="str">
        <f>+IF(G394=0,"",'Ark1'!Y2034)</f>
        <v/>
      </c>
      <c r="V394" s="268" t="str">
        <f>+IF(G394=0,"",'Ark1'!AA2034)</f>
        <v/>
      </c>
      <c r="W394" s="269" t="str">
        <f>+IF(G394=0,"",'Ark1'!AC2034)</f>
        <v/>
      </c>
      <c r="X394" s="298" t="str">
        <f t="shared" si="37"/>
        <v/>
      </c>
      <c r="Y394" s="267" t="str">
        <f t="shared" si="38"/>
        <v/>
      </c>
      <c r="Z394" s="246"/>
      <c r="AA394" s="249"/>
      <c r="AC394" s="28"/>
      <c r="AD394" s="27"/>
      <c r="AE394" s="250"/>
      <c r="AF394" s="86"/>
      <c r="AJ394" s="86"/>
    </row>
    <row r="395" spans="1:54" ht="15.6">
      <c r="A395" s="246"/>
      <c r="B395" s="333">
        <f>+'Ark1'!C2069</f>
        <v>2024</v>
      </c>
      <c r="C395" s="266">
        <f>+'Ark1'!L2069</f>
        <v>14</v>
      </c>
      <c r="D395" s="266" t="s">
        <v>401</v>
      </c>
      <c r="F395" s="86" t="str">
        <f>+IF(G395=0,"",'Ark1'!Q2069)</f>
        <v/>
      </c>
      <c r="G395" s="366">
        <f>+'Ark1'!R2069</f>
        <v>0</v>
      </c>
      <c r="H395" s="28" t="str">
        <f>+IF(G395=0,"",'Ark1'!AE2069)</f>
        <v/>
      </c>
      <c r="I395" s="267"/>
      <c r="J395" s="28" t="str">
        <f>+IF(G395=0,"",'Ark1'!AF2069)</f>
        <v/>
      </c>
      <c r="K395" s="27" t="str">
        <f>+IF(G395=0,"",'Ark1'!T2069)</f>
        <v/>
      </c>
      <c r="L395" s="298" t="str">
        <f>+IF(G395=0,"",'Ark1'!U2069)</f>
        <v/>
      </c>
      <c r="M395" s="267"/>
      <c r="N395" s="33" t="str">
        <f>+IF(G395=0,"",'Ark1'!V2069)</f>
        <v/>
      </c>
      <c r="O395" s="33" t="str">
        <f>+IF(G395=0,"",'Ark1'!W2069)</f>
        <v/>
      </c>
      <c r="P395" s="33" t="str">
        <f>+IF(G395=0,"",'Ark1'!X2069)</f>
        <v/>
      </c>
      <c r="Q395" s="33" t="str">
        <f>+IF(G395=0,"",'Ark1'!AG2069)</f>
        <v/>
      </c>
      <c r="R395" s="33" t="str">
        <f>+IF(G395=0,"",'Ark1'!AH2069)</f>
        <v/>
      </c>
      <c r="S395" s="382" t="str">
        <f>+IF(G395=0,"",'Ark1'!AR1846)</f>
        <v/>
      </c>
      <c r="T395" s="114" t="str">
        <f>+IF(G395=0,"",'Ark1'!AS1846)</f>
        <v/>
      </c>
      <c r="U395" s="33" t="str">
        <f>+IF(G395=0,"",'Ark1'!Y2069)</f>
        <v/>
      </c>
      <c r="V395" s="27" t="str">
        <f>+IF(G395=0,"",'Ark1'!AA2069)</f>
        <v/>
      </c>
      <c r="W395" s="33" t="str">
        <f>+IF(G395=0,"",'Ark1'!AC2069)</f>
        <v/>
      </c>
      <c r="X395" s="298" t="str">
        <f t="shared" si="37"/>
        <v/>
      </c>
      <c r="Y395" s="28" t="str">
        <f t="shared" si="38"/>
        <v/>
      </c>
      <c r="Z395" s="246"/>
      <c r="AA395" s="249"/>
      <c r="AC395" s="28"/>
      <c r="AD395" s="27"/>
      <c r="AE395" s="250"/>
      <c r="AF395" s="86"/>
      <c r="AJ395" s="86"/>
    </row>
    <row r="396" spans="1:54" ht="15.6">
      <c r="A396" s="246"/>
      <c r="B396" s="333">
        <f>+'Ark1'!C2104</f>
        <v>2024</v>
      </c>
      <c r="C396" s="266">
        <f>+'Ark1'!L2104</f>
        <v>15</v>
      </c>
      <c r="D396" s="266" t="s">
        <v>40</v>
      </c>
      <c r="F396" s="266" t="str">
        <f>+IF(G396=0,"",'Ark1'!Q2104)</f>
        <v/>
      </c>
      <c r="G396" s="366">
        <f>+'Ark1'!R2104</f>
        <v>0</v>
      </c>
      <c r="H396" s="267" t="str">
        <f>+IF(G396=0,"",'Ark1'!AE2104)</f>
        <v/>
      </c>
      <c r="I396" s="267"/>
      <c r="J396" s="267" t="str">
        <f>+IF(G396=0,"",'Ark1'!AF2104)</f>
        <v/>
      </c>
      <c r="K396" s="268" t="str">
        <f>+IF(G396=0,"",'Ark1'!T2104)</f>
        <v/>
      </c>
      <c r="L396" s="385" t="str">
        <f>+IF(G396=0,"",'Ark1'!U2104)</f>
        <v/>
      </c>
      <c r="M396" s="267"/>
      <c r="N396" s="269" t="str">
        <f>+IF(G396=0,"",'Ark1'!V2104)</f>
        <v/>
      </c>
      <c r="O396" s="269" t="str">
        <f>+IF(G396=0,"",'Ark1'!W2104)</f>
        <v/>
      </c>
      <c r="P396" s="269" t="str">
        <f>+IF(G396=0,"",'Ark1'!X2104)</f>
        <v/>
      </c>
      <c r="Q396" s="269" t="str">
        <f>+IF(G396=0,"",'Ark1'!AG2104)</f>
        <v/>
      </c>
      <c r="R396" s="269" t="str">
        <f>+IF(G396=0,"",'Ark1'!AH2104)</f>
        <v/>
      </c>
      <c r="S396" s="382" t="str">
        <f>+IF(G396=0,"",'Ark1'!AR1847)</f>
        <v/>
      </c>
      <c r="T396" s="114" t="str">
        <f>+IF(G396=0,"",'Ark1'!AS1847)</f>
        <v/>
      </c>
      <c r="U396" s="269" t="str">
        <f>+IF(G396=0,"",'Ark1'!Y2104)</f>
        <v/>
      </c>
      <c r="V396" s="268" t="str">
        <f>+IF(G396=0,"",'Ark1'!AA2104)</f>
        <v/>
      </c>
      <c r="W396" s="269" t="str">
        <f>+IF(G396=0,"",'Ark1'!AC2104)</f>
        <v/>
      </c>
      <c r="X396" s="298" t="str">
        <f t="shared" si="37"/>
        <v/>
      </c>
      <c r="Y396" s="267" t="str">
        <f t="shared" si="38"/>
        <v/>
      </c>
      <c r="Z396" s="246"/>
      <c r="AA396" s="249"/>
      <c r="AC396" s="28"/>
      <c r="AD396" s="27"/>
      <c r="AE396" s="250"/>
      <c r="AF396" s="86"/>
      <c r="AJ396" s="86"/>
    </row>
    <row r="397" spans="1:54" ht="19.8">
      <c r="A397" s="246"/>
      <c r="B397" s="246"/>
      <c r="C397" s="246"/>
      <c r="D397" s="246"/>
      <c r="E397" s="246"/>
      <c r="F397" s="246"/>
      <c r="G397" s="246"/>
      <c r="H397" s="246"/>
      <c r="I397" s="246"/>
      <c r="J397" s="246"/>
      <c r="K397" s="246"/>
      <c r="L397" s="246"/>
      <c r="M397" s="246"/>
      <c r="N397" s="248"/>
      <c r="O397" s="246"/>
      <c r="P397" s="246"/>
      <c r="Q397" s="246"/>
      <c r="R397" s="246"/>
      <c r="S397" s="246"/>
      <c r="T397" s="246"/>
      <c r="U397" s="246"/>
      <c r="V397" s="246"/>
      <c r="W397" s="246"/>
      <c r="X397" s="246"/>
      <c r="Y397" s="246"/>
      <c r="Z397" s="246"/>
      <c r="AA397" s="249"/>
      <c r="AC397" s="28"/>
      <c r="AD397" s="27"/>
      <c r="AE397" s="250"/>
      <c r="AF397" s="86"/>
      <c r="AJ397" s="86"/>
      <c r="BB397" s="262"/>
    </row>
    <row r="398" spans="1:54" ht="19.8">
      <c r="A398" s="246"/>
      <c r="B398" s="246"/>
      <c r="C398" s="264"/>
      <c r="D398" s="246"/>
      <c r="E398" s="246"/>
      <c r="F398" s="246"/>
      <c r="G398" s="246"/>
      <c r="H398" s="247"/>
      <c r="I398" s="246"/>
      <c r="J398" s="247"/>
      <c r="K398" s="246"/>
      <c r="L398" s="246"/>
      <c r="M398" s="246"/>
      <c r="N398" s="248"/>
      <c r="O398" s="248"/>
      <c r="P398" s="248"/>
      <c r="Q398" s="246"/>
      <c r="R398" s="248"/>
      <c r="S398" s="248"/>
      <c r="T398" s="248"/>
      <c r="U398" s="248"/>
      <c r="V398" s="246"/>
      <c r="W398" s="248"/>
      <c r="X398" s="246"/>
      <c r="Y398" s="247"/>
      <c r="Z398" s="246"/>
      <c r="AA398" s="249"/>
      <c r="AC398" s="28"/>
      <c r="AD398" s="27"/>
      <c r="AE398" s="250"/>
      <c r="AF398" s="86"/>
      <c r="AJ398" s="86"/>
      <c r="BB398" s="262"/>
    </row>
    <row r="399" spans="1:54" ht="22.8">
      <c r="A399" s="349" t="str">
        <f>+Raser!C29</f>
        <v>Charolais</v>
      </c>
      <c r="B399" s="246"/>
      <c r="C399" s="264"/>
      <c r="D399" s="349"/>
      <c r="E399" s="246"/>
      <c r="F399" s="246"/>
      <c r="G399" s="264" t="s">
        <v>648</v>
      </c>
      <c r="H399" s="279">
        <f>SUM(G405:G419)</f>
        <v>533</v>
      </c>
      <c r="I399" s="247"/>
      <c r="J399" s="246"/>
      <c r="K399" s="247"/>
      <c r="L399" s="246"/>
      <c r="M399" s="348">
        <f>+Raser!M29</f>
        <v>454.74840525328369</v>
      </c>
      <c r="N399" s="248" t="s">
        <v>578</v>
      </c>
      <c r="O399" s="246"/>
      <c r="P399" s="248"/>
      <c r="Q399" s="248"/>
      <c r="R399" s="246"/>
      <c r="S399" s="246"/>
      <c r="T399" s="246"/>
      <c r="U399" s="248"/>
      <c r="V399" s="248"/>
      <c r="W399" s="246"/>
      <c r="X399" s="348">
        <f>+Raser!X29</f>
        <v>374.52431354976335</v>
      </c>
      <c r="Y399" s="247"/>
      <c r="Z399" s="246"/>
      <c r="AA399" s="249"/>
      <c r="AC399" s="28"/>
      <c r="AD399" s="27"/>
      <c r="AE399" s="250"/>
      <c r="AF399" s="86"/>
      <c r="AJ399" s="86"/>
      <c r="BB399" s="262"/>
    </row>
    <row r="400" spans="1:54" ht="14.25" customHeight="1">
      <c r="A400" s="246"/>
      <c r="B400" s="246"/>
      <c r="C400" s="264"/>
      <c r="D400" s="347"/>
      <c r="E400" s="246"/>
      <c r="F400" s="264"/>
      <c r="G400" s="264"/>
      <c r="H400" s="264"/>
      <c r="I400" s="264"/>
      <c r="J400" s="264"/>
      <c r="K400" s="264"/>
      <c r="L400" s="264"/>
      <c r="M400" s="264"/>
      <c r="N400" s="265"/>
      <c r="O400" s="264"/>
      <c r="P400" s="264"/>
      <c r="Q400" s="264"/>
      <c r="R400" s="264"/>
      <c r="S400" s="264"/>
      <c r="T400" s="264"/>
      <c r="U400" s="264"/>
      <c r="V400" s="264"/>
      <c r="W400" s="264"/>
      <c r="X400" s="264"/>
      <c r="Y400" s="247"/>
      <c r="Z400" s="246"/>
      <c r="AA400" s="249"/>
      <c r="AC400" s="28"/>
      <c r="AD400" s="27"/>
      <c r="AE400" s="250"/>
      <c r="AF400" s="86"/>
      <c r="AJ400" s="86"/>
      <c r="BB400" s="262"/>
    </row>
    <row r="401" spans="1:54" ht="19.8">
      <c r="A401" s="246"/>
      <c r="B401" s="246"/>
      <c r="C401" s="246"/>
      <c r="D401" s="246"/>
      <c r="E401" s="246"/>
      <c r="F401" s="246"/>
      <c r="G401" s="246"/>
      <c r="H401" s="247"/>
      <c r="I401" s="246"/>
      <c r="J401" s="247"/>
      <c r="K401" s="246"/>
      <c r="L401" s="246"/>
      <c r="M401" s="246"/>
      <c r="N401" s="248"/>
      <c r="O401" s="248"/>
      <c r="P401" s="248"/>
      <c r="Q401" s="246"/>
      <c r="R401" s="248"/>
      <c r="S401" s="248"/>
      <c r="T401" s="248"/>
      <c r="U401" s="248"/>
      <c r="V401" s="246"/>
      <c r="W401" s="248"/>
      <c r="X401" s="264" t="s">
        <v>489</v>
      </c>
      <c r="Y401" s="263" t="s">
        <v>4</v>
      </c>
      <c r="Z401" s="246"/>
      <c r="AA401" s="249"/>
      <c r="AC401" s="28"/>
      <c r="AD401" s="27"/>
      <c r="AE401" s="250"/>
      <c r="AF401" s="86"/>
      <c r="AJ401" s="86"/>
      <c r="BB401" s="262"/>
    </row>
    <row r="402" spans="1:54" ht="19.8">
      <c r="A402" s="246"/>
      <c r="B402" s="246"/>
      <c r="C402" s="246"/>
      <c r="D402" s="264"/>
      <c r="E402" s="246"/>
      <c r="F402" s="264" t="s">
        <v>4</v>
      </c>
      <c r="G402" s="246"/>
      <c r="H402" s="247"/>
      <c r="I402" s="247"/>
      <c r="J402" s="247"/>
      <c r="K402" s="264" t="s">
        <v>23</v>
      </c>
      <c r="L402" s="247"/>
      <c r="M402" s="247"/>
      <c r="N402" s="248" t="s">
        <v>402</v>
      </c>
      <c r="O402" s="248" t="s">
        <v>402</v>
      </c>
      <c r="P402" s="248" t="s">
        <v>402</v>
      </c>
      <c r="Q402" s="265" t="s">
        <v>538</v>
      </c>
      <c r="R402" s="248" t="s">
        <v>402</v>
      </c>
      <c r="S402" s="248"/>
      <c r="T402" s="248"/>
      <c r="U402" s="265" t="s">
        <v>422</v>
      </c>
      <c r="V402" s="246"/>
      <c r="W402" s="265" t="s">
        <v>586</v>
      </c>
      <c r="X402" s="264" t="s">
        <v>583</v>
      </c>
      <c r="Y402" s="263" t="s">
        <v>9</v>
      </c>
      <c r="Z402" s="246"/>
      <c r="AA402" s="249"/>
      <c r="AC402" s="28"/>
      <c r="AD402" s="27"/>
      <c r="AE402" s="250"/>
      <c r="AF402" s="86"/>
      <c r="AJ402" s="86"/>
      <c r="BB402" s="262"/>
    </row>
    <row r="403" spans="1:54" ht="19.8">
      <c r="A403" s="264"/>
      <c r="B403" s="264"/>
      <c r="C403" s="246"/>
      <c r="D403" s="246"/>
      <c r="E403" s="264"/>
      <c r="F403" s="264" t="s">
        <v>487</v>
      </c>
      <c r="G403" s="264" t="s">
        <v>4</v>
      </c>
      <c r="H403" s="263" t="s">
        <v>4</v>
      </c>
      <c r="I403" s="263"/>
      <c r="J403" s="263" t="s">
        <v>1</v>
      </c>
      <c r="K403" s="264" t="s">
        <v>493</v>
      </c>
      <c r="L403" s="263" t="s">
        <v>23</v>
      </c>
      <c r="M403" s="263"/>
      <c r="N403" s="265" t="s">
        <v>552</v>
      </c>
      <c r="O403" s="265" t="s">
        <v>585</v>
      </c>
      <c r="P403" s="265" t="s">
        <v>500</v>
      </c>
      <c r="Q403" s="265" t="s">
        <v>563</v>
      </c>
      <c r="R403" s="265" t="s">
        <v>502</v>
      </c>
      <c r="S403" s="432" t="s">
        <v>23</v>
      </c>
      <c r="T403" s="432" t="s">
        <v>23</v>
      </c>
      <c r="U403" s="265"/>
      <c r="V403" s="264" t="s">
        <v>413</v>
      </c>
      <c r="W403" s="265" t="s">
        <v>1</v>
      </c>
      <c r="X403" s="264" t="s">
        <v>70</v>
      </c>
      <c r="Y403" s="263" t="s">
        <v>70</v>
      </c>
      <c r="Z403" s="246"/>
      <c r="AA403" s="249"/>
      <c r="AC403" s="28"/>
      <c r="AD403" s="27"/>
      <c r="AE403" s="250"/>
      <c r="AF403" s="86"/>
      <c r="AJ403" s="86"/>
      <c r="BB403" s="262"/>
    </row>
    <row r="404" spans="1:54" ht="19.8">
      <c r="A404" s="246"/>
      <c r="B404" s="246"/>
      <c r="C404" s="264" t="s">
        <v>0</v>
      </c>
      <c r="D404" s="264"/>
      <c r="E404" s="264" t="s">
        <v>612</v>
      </c>
      <c r="F404" s="50" t="s">
        <v>488</v>
      </c>
      <c r="G404" s="50" t="s">
        <v>9</v>
      </c>
      <c r="H404" s="87" t="s">
        <v>402</v>
      </c>
      <c r="I404" s="87"/>
      <c r="J404" s="87" t="s">
        <v>402</v>
      </c>
      <c r="K404" s="50" t="s">
        <v>414</v>
      </c>
      <c r="L404" s="87" t="s">
        <v>44</v>
      </c>
      <c r="M404" s="87"/>
      <c r="N404" s="75" t="s">
        <v>553</v>
      </c>
      <c r="O404" s="75" t="s">
        <v>561</v>
      </c>
      <c r="P404" s="75" t="s">
        <v>439</v>
      </c>
      <c r="Q404" s="75" t="s">
        <v>495</v>
      </c>
      <c r="R404" s="75" t="s">
        <v>482</v>
      </c>
      <c r="S404" s="432" t="s">
        <v>735</v>
      </c>
      <c r="T404" s="432" t="s">
        <v>736</v>
      </c>
      <c r="U404" s="75" t="s">
        <v>1</v>
      </c>
      <c r="V404" s="50" t="s">
        <v>414</v>
      </c>
      <c r="W404" s="75" t="s">
        <v>539</v>
      </c>
      <c r="X404" s="50" t="s">
        <v>499</v>
      </c>
      <c r="Y404" s="87" t="s">
        <v>566</v>
      </c>
      <c r="Z404" s="246"/>
      <c r="AA404" s="249"/>
      <c r="AC404" s="28"/>
      <c r="AD404" s="27"/>
      <c r="AE404" s="250"/>
      <c r="AF404" s="86"/>
      <c r="AJ404" s="86"/>
      <c r="BB404" s="262"/>
    </row>
    <row r="405" spans="1:54" ht="15.6">
      <c r="A405" s="246"/>
      <c r="B405" s="266">
        <f>+'Ark1'!C1615</f>
        <v>2024</v>
      </c>
      <c r="C405" s="266">
        <f>+'Ark1'!L1615</f>
        <v>1</v>
      </c>
      <c r="D405" s="266" t="s">
        <v>28</v>
      </c>
      <c r="E405" s="266">
        <f>+'Ark1'!AP1615</f>
        <v>22</v>
      </c>
      <c r="F405" s="266" t="str">
        <f>+IF(G405=0,"",'Ark1'!Q1615)</f>
        <v/>
      </c>
      <c r="G405" s="366">
        <f>+'Ark1'!R1615</f>
        <v>0</v>
      </c>
      <c r="H405" s="267" t="str">
        <f>+IF(G405=0,"",'Ark1'!AE1615)</f>
        <v/>
      </c>
      <c r="I405" s="267"/>
      <c r="J405" s="267" t="str">
        <f>+IF(G405=0,"",'Ark1'!AF1615)</f>
        <v/>
      </c>
      <c r="K405" s="268" t="str">
        <f>+IF(G405=0,"",'Ark1'!T1615)</f>
        <v/>
      </c>
      <c r="L405" s="298" t="str">
        <f>+IF(G405=0,"",'Ark1'!U1615)</f>
        <v/>
      </c>
      <c r="M405" s="267"/>
      <c r="N405" s="269" t="str">
        <f>+IF(G405=0,"",'Ark1'!V1615)</f>
        <v/>
      </c>
      <c r="O405" s="269" t="str">
        <f>+IF(G405=0,"",'Ark1'!W1615)</f>
        <v/>
      </c>
      <c r="P405" s="269" t="str">
        <f>+IF(G405=0,"",'Ark1'!X1615)</f>
        <v/>
      </c>
      <c r="Q405" s="269" t="str">
        <f>+IF(G405=0,"",'Ark1'!AG1615)</f>
        <v/>
      </c>
      <c r="R405" s="269" t="str">
        <f>+IF(G405=0,"",'Ark1'!AH1615)</f>
        <v/>
      </c>
      <c r="S405" s="382" t="str">
        <f>+IF(G405=0,"",'Ark1'!AR1615)</f>
        <v/>
      </c>
      <c r="T405" s="114" t="str">
        <f>+IF(G405=0,"",'Ark1'!AS1615)</f>
        <v/>
      </c>
      <c r="U405" s="269" t="str">
        <f>+IF(G405=0,"",'Ark1'!Y1615)</f>
        <v/>
      </c>
      <c r="V405" s="268" t="str">
        <f>+IF(G405=0,"",'Ark1'!AA1615)</f>
        <v/>
      </c>
      <c r="W405" s="269" t="str">
        <f>+IF(G405=0,"",'Ark1'!AC1615)</f>
        <v/>
      </c>
      <c r="X405" s="298" t="str">
        <f t="shared" ref="X405:X419" si="39">IF(G405=0,"",1000*L405/Q405)</f>
        <v/>
      </c>
      <c r="Y405" s="267" t="str">
        <f t="shared" ref="Y405:Y419" si="40">IF(G405=0,"",G405/F405)</f>
        <v/>
      </c>
      <c r="Z405" s="246"/>
      <c r="AA405" s="249"/>
      <c r="AC405" s="28"/>
      <c r="AD405" s="27"/>
      <c r="AE405" s="250"/>
      <c r="AF405" s="86"/>
      <c r="AJ405" s="86"/>
    </row>
    <row r="406" spans="1:54" ht="15.6">
      <c r="A406" s="246"/>
      <c r="B406" s="299">
        <f>+'Ark1'!C1650</f>
        <v>2024</v>
      </c>
      <c r="C406" s="86">
        <f>+'Ark1'!L1650</f>
        <v>2</v>
      </c>
      <c r="D406" s="86" t="s">
        <v>29</v>
      </c>
      <c r="E406" s="86">
        <f>+'Ark1'!AP1650</f>
        <v>22</v>
      </c>
      <c r="F406" s="86" t="str">
        <f>+IF(G406=0,"",'Ark1'!Q1650)</f>
        <v/>
      </c>
      <c r="G406" s="366">
        <f>+'Ark1'!R1650</f>
        <v>0</v>
      </c>
      <c r="H406" s="28" t="str">
        <f>+IF(G406=0,"",'Ark1'!AE1650)</f>
        <v/>
      </c>
      <c r="I406" s="267"/>
      <c r="J406" s="28" t="str">
        <f>+IF(G406=0,"",'Ark1'!AF1650)</f>
        <v/>
      </c>
      <c r="K406" s="27" t="str">
        <f>+IF(G406=0,"",'Ark1'!T1650)</f>
        <v/>
      </c>
      <c r="L406" s="298" t="str">
        <f>+IF(G406=0,"",'Ark1'!U1650)</f>
        <v/>
      </c>
      <c r="M406" s="267"/>
      <c r="N406" s="33" t="str">
        <f>+IF(G406=0,"",'Ark1'!V1650)</f>
        <v/>
      </c>
      <c r="O406" s="33" t="str">
        <f>+IF(G406=0,"",'Ark1'!W1650)</f>
        <v/>
      </c>
      <c r="P406" s="33" t="str">
        <f>+IF(G406=0,"",'Ark1'!X1650)</f>
        <v/>
      </c>
      <c r="Q406" s="33" t="str">
        <f>+IF(G406=0,"",'Ark1'!AG1650)</f>
        <v/>
      </c>
      <c r="R406" s="33" t="str">
        <f>+IF(G406=0,"",'Ark1'!AH1650)</f>
        <v/>
      </c>
      <c r="S406" s="382" t="str">
        <f>+IF(G406=0,"",'Ark1'!AR1650)</f>
        <v/>
      </c>
      <c r="T406" s="114" t="str">
        <f>+IF(G406=0,"",'Ark1'!AS1650)</f>
        <v/>
      </c>
      <c r="U406" s="33" t="str">
        <f>+IF(G406=0,"",'Ark1'!Y1650)</f>
        <v/>
      </c>
      <c r="V406" s="27" t="str">
        <f>+IF(G406=0,"",'Ark1'!AA1650)</f>
        <v/>
      </c>
      <c r="W406" s="33" t="str">
        <f>+IF(G406=0,"",'Ark1'!AC1650)</f>
        <v/>
      </c>
      <c r="X406" s="298" t="str">
        <f t="shared" si="39"/>
        <v/>
      </c>
      <c r="Y406" s="28" t="str">
        <f t="shared" si="40"/>
        <v/>
      </c>
      <c r="Z406" s="246"/>
      <c r="AA406" s="249"/>
      <c r="AC406" s="28"/>
      <c r="AD406" s="27"/>
      <c r="AE406" s="250"/>
      <c r="AF406" s="86"/>
      <c r="AJ406" s="86"/>
    </row>
    <row r="407" spans="1:54" ht="15.6">
      <c r="A407" s="246"/>
      <c r="B407" s="299">
        <f>+'Ark1'!C1685</f>
        <v>2024</v>
      </c>
      <c r="C407" s="266">
        <f>+'Ark1'!L1685</f>
        <v>3</v>
      </c>
      <c r="D407" s="266" t="s">
        <v>30</v>
      </c>
      <c r="E407" s="266">
        <f>+'Ark1'!AP1685</f>
        <v>22</v>
      </c>
      <c r="F407" s="266" t="str">
        <f>+IF(G407=0,"",'Ark1'!Q1685)</f>
        <v/>
      </c>
      <c r="G407" s="366">
        <f>+'Ark1'!R1685</f>
        <v>0</v>
      </c>
      <c r="H407" s="267" t="str">
        <f>+IF(G407=0,"",'Ark1'!AE1685)</f>
        <v/>
      </c>
      <c r="I407" s="267"/>
      <c r="J407" s="267" t="str">
        <f>+IF(G407=0,"",'Ark1'!AF1685)</f>
        <v/>
      </c>
      <c r="K407" s="268" t="str">
        <f>+IF(G407=0,"",'Ark1'!T1685)</f>
        <v/>
      </c>
      <c r="L407" s="298" t="str">
        <f>+IF(G407=0,"",'Ark1'!U1685)</f>
        <v/>
      </c>
      <c r="M407" s="267"/>
      <c r="N407" s="269" t="str">
        <f>+IF(G407=0,"",'Ark1'!V1685)</f>
        <v/>
      </c>
      <c r="O407" s="269" t="str">
        <f>+IF(G407=0,"",'Ark1'!W1685)</f>
        <v/>
      </c>
      <c r="P407" s="269" t="str">
        <f>+IF(G407=0,"",'Ark1'!X1685)</f>
        <v/>
      </c>
      <c r="Q407" s="269" t="str">
        <f>+IF(G407=0,"",'Ark1'!AG1685)</f>
        <v/>
      </c>
      <c r="R407" s="269" t="str">
        <f>+IF(G407=0,"",'Ark1'!AH1685)</f>
        <v/>
      </c>
      <c r="S407" s="382" t="str">
        <f>+IF(G407=0,"",'Ark1'!AR1685)</f>
        <v/>
      </c>
      <c r="T407" s="114" t="str">
        <f>+IF(G407=0,"",'Ark1'!AS1685)</f>
        <v/>
      </c>
      <c r="U407" s="269" t="str">
        <f>+IF(G407=0,"",'Ark1'!Y1685)</f>
        <v/>
      </c>
      <c r="V407" s="268" t="str">
        <f>+IF(G407=0,"",'Ark1'!AA1685)</f>
        <v/>
      </c>
      <c r="W407" s="269" t="str">
        <f>+IF(G407=0,"",'Ark1'!AC1685)</f>
        <v/>
      </c>
      <c r="X407" s="298" t="str">
        <f t="shared" si="39"/>
        <v/>
      </c>
      <c r="Y407" s="267" t="str">
        <f t="shared" si="40"/>
        <v/>
      </c>
      <c r="Z407" s="246"/>
      <c r="AA407" s="249"/>
      <c r="AC407" s="28"/>
      <c r="AD407" s="27"/>
      <c r="AE407" s="250"/>
      <c r="AF407" s="86"/>
      <c r="AJ407" s="86"/>
    </row>
    <row r="408" spans="1:54" ht="15.6">
      <c r="A408" s="246"/>
      <c r="B408" s="299">
        <f>+'Ark1'!C1720</f>
        <v>2024</v>
      </c>
      <c r="C408" s="266">
        <f>+'Ark1'!L1720</f>
        <v>4</v>
      </c>
      <c r="D408" s="266" t="s">
        <v>31</v>
      </c>
      <c r="E408" s="86">
        <f>+'Ark1'!AP1720</f>
        <v>22</v>
      </c>
      <c r="F408" s="86">
        <f>+IF(G408=0,"",'Ark1'!Q1720)</f>
        <v>6</v>
      </c>
      <c r="G408" s="366">
        <f>+'Ark1'!R1720</f>
        <v>8</v>
      </c>
      <c r="H408" s="28">
        <f>+IF(G408=0,"",'Ark1'!AE1720)</f>
        <v>1.5009380863039401</v>
      </c>
      <c r="I408" s="267"/>
      <c r="J408" s="28">
        <f>+IF(G408=0,"",'Ark1'!AF1720)</f>
        <v>0.76515930091851281</v>
      </c>
      <c r="K408" s="27">
        <f>+IF(G408=0,"",'Ark1'!T1720)</f>
        <v>3.125</v>
      </c>
      <c r="L408" s="298">
        <f>+IF(G408=0,"",'Ark1'!U1720)</f>
        <v>231.82499999999996</v>
      </c>
      <c r="M408" s="267"/>
      <c r="N408" s="33">
        <f>+IF(G408=0,"",'Ark1'!V1720)</f>
        <v>0</v>
      </c>
      <c r="O408" s="33">
        <f>+IF(G408=0,"",'Ark1'!W1720)</f>
        <v>0</v>
      </c>
      <c r="P408" s="33">
        <f>+IF(G408=0,"",'Ark1'!X1720)</f>
        <v>0</v>
      </c>
      <c r="Q408" s="33">
        <f>+IF(G408=0,"",'Ark1'!AG1720)</f>
        <v>1137.625</v>
      </c>
      <c r="R408" s="33">
        <f>+IF(G408=0,"",'Ark1'!AH1720)</f>
        <v>0</v>
      </c>
      <c r="S408" s="382">
        <f>+IF(G408=0,"",'Ark1'!AR1720)</f>
        <v>204.25</v>
      </c>
      <c r="T408" s="114">
        <f>+IF(G408=0,"",'Ark1'!AS1720)</f>
        <v>26.631497764994766</v>
      </c>
      <c r="U408" s="33">
        <f>+IF(G408=0,"",'Ark1'!Y1720)</f>
        <v>53.342144454455678</v>
      </c>
      <c r="V408" s="27">
        <f>+IF(G408=0,"",'Ark1'!AA1720)</f>
        <v>0.59947894041409</v>
      </c>
      <c r="W408" s="33">
        <f>+IF(G408=0,"",'Ark1'!AC1720)</f>
        <v>-36.598007477486682</v>
      </c>
      <c r="X408" s="298">
        <f t="shared" si="39"/>
        <v>203.77980441709698</v>
      </c>
      <c r="Y408" s="28">
        <f t="shared" si="40"/>
        <v>1.3333333333333333</v>
      </c>
      <c r="Z408" s="246"/>
      <c r="AA408" s="249"/>
      <c r="AC408" s="28"/>
      <c r="AD408" s="27"/>
      <c r="AE408" s="250"/>
      <c r="AF408" s="86"/>
      <c r="AJ408" s="86"/>
    </row>
    <row r="409" spans="1:54" ht="15.6">
      <c r="A409" s="246"/>
      <c r="B409" s="266">
        <f>+'Ark1'!C1755</f>
        <v>2024</v>
      </c>
      <c r="C409" s="266">
        <f>+'Ark1'!L1755</f>
        <v>5</v>
      </c>
      <c r="D409" s="266" t="s">
        <v>400</v>
      </c>
      <c r="E409" s="274">
        <f>+'Ark1'!AP1755</f>
        <v>22</v>
      </c>
      <c r="F409" s="266">
        <f>+IF(G409=0,"",'Ark1'!Q1755)</f>
        <v>24</v>
      </c>
      <c r="G409" s="366">
        <f>+'Ark1'!R1755</f>
        <v>26</v>
      </c>
      <c r="H409" s="267">
        <f>+'Ark1'!AE1755</f>
        <v>4.8780487804878048</v>
      </c>
      <c r="I409" s="267"/>
      <c r="J409" s="267">
        <f>+IF(G409=0,"",'Ark1'!AF1755)</f>
        <v>3.1361382023088447</v>
      </c>
      <c r="K409" s="268">
        <f>+IF(G409=0,"",'Ark1'!T1755)</f>
        <v>4</v>
      </c>
      <c r="L409" s="298">
        <f>+IF(G409=0,"",'Ark1'!U1755)</f>
        <v>292.36153846153849</v>
      </c>
      <c r="M409" s="267"/>
      <c r="N409" s="269">
        <f>+IF(G409=0,"",'Ark1'!V1755)</f>
        <v>0</v>
      </c>
      <c r="O409" s="269">
        <f>+IF(G409=0,"",'Ark1'!W1755)</f>
        <v>7.6923076923076898</v>
      </c>
      <c r="P409" s="269">
        <f>+IF(G409=0,"",'Ark1'!X1755)</f>
        <v>19.230769230769223</v>
      </c>
      <c r="Q409" s="269">
        <f>+IF(G409=0,"",'Ark1'!AG1755)</f>
        <v>1144.7307692307695</v>
      </c>
      <c r="R409" s="269">
        <f>+IF(G409=0,"",'Ark1'!AH1755)</f>
        <v>0</v>
      </c>
      <c r="S409" s="382">
        <f>+IF(G409=0,"",'Ark1'!AR1755)</f>
        <v>211.7692307692308</v>
      </c>
      <c r="T409" s="114">
        <f>+IF(G409=0,"",'Ark1'!AS1755)</f>
        <v>30.019771893488759</v>
      </c>
      <c r="U409" s="269">
        <f>+IF(G409=0,"",'Ark1'!Y1755)</f>
        <v>81.175792511935484</v>
      </c>
      <c r="V409" s="268">
        <f>+IF(G409=0,"",'Ark1'!AA1755)</f>
        <v>1.2089410496539772</v>
      </c>
      <c r="W409" s="269">
        <f>+IF(G409=0,"",'Ark1'!AC1755)</f>
        <v>-3.7545725398442409</v>
      </c>
      <c r="X409" s="298">
        <f t="shared" si="39"/>
        <v>255.39764136679767</v>
      </c>
      <c r="Y409" s="267">
        <f t="shared" si="40"/>
        <v>1.0833333333333333</v>
      </c>
      <c r="Z409" s="246"/>
      <c r="AA409" s="249"/>
      <c r="AC409" s="28"/>
      <c r="AD409" s="27"/>
      <c r="AE409" s="250"/>
      <c r="AF409" s="86"/>
      <c r="AJ409" s="86"/>
    </row>
    <row r="410" spans="1:54" ht="15.6">
      <c r="A410" s="246"/>
      <c r="B410" s="333">
        <f>+'Ark1'!C1790</f>
        <v>2024</v>
      </c>
      <c r="C410" s="266">
        <f>+'Ark1'!L1790</f>
        <v>6</v>
      </c>
      <c r="D410" s="266" t="s">
        <v>32</v>
      </c>
      <c r="E410" s="275">
        <f>+'Ark1'!AP1790</f>
        <v>22</v>
      </c>
      <c r="F410" s="86">
        <f>+IF(G410=0,"",'Ark1'!Q1790)</f>
        <v>27</v>
      </c>
      <c r="G410" s="366">
        <f>+'Ark1'!R1790</f>
        <v>35</v>
      </c>
      <c r="H410" s="28">
        <f>+IF(G410=0,"",'Ark1'!AE1790)</f>
        <v>6.5666041275797395</v>
      </c>
      <c r="I410" s="267"/>
      <c r="J410" s="28">
        <f>+IF(G410=0,"",'Ark1'!AF1790)</f>
        <v>4.4089695186378144</v>
      </c>
      <c r="K410" s="27">
        <f>+IF(G410=0,"",'Ark1'!T1790)</f>
        <v>4.6285714285714308</v>
      </c>
      <c r="L410" s="298">
        <f>+IF(G410=0,"",'Ark1'!U1790)</f>
        <v>305.32857142857142</v>
      </c>
      <c r="M410" s="267"/>
      <c r="N410" s="33">
        <f>+IF(G410=0,"",'Ark1'!V1790)</f>
        <v>100</v>
      </c>
      <c r="O410" s="33">
        <f>+IF(G410=0,"",'Ark1'!W1790)</f>
        <v>11.428571428571431</v>
      </c>
      <c r="P410" s="33">
        <f>+IF(G410=0,"",'Ark1'!X1790)</f>
        <v>22.857142857142861</v>
      </c>
      <c r="Q410" s="33">
        <f>+IF(G410=0,"",'Ark1'!AG1790)</f>
        <v>1028.9714285714288</v>
      </c>
      <c r="R410" s="33">
        <f>+IF(G410=0,"",'Ark1'!AH1790)</f>
        <v>0</v>
      </c>
      <c r="S410" s="382">
        <f>+IF(G410=0,"",'Ark1'!AR1790)</f>
        <v>208.31428571428577</v>
      </c>
      <c r="T410" s="114">
        <f>+IF(G410=0,"",'Ark1'!AS1790)</f>
        <v>33.40204927834143</v>
      </c>
      <c r="U410" s="33">
        <f>+IF(G410=0,"",'Ark1'!Y1790)</f>
        <v>59.862626410944998</v>
      </c>
      <c r="V410" s="27">
        <f>+IF(G410=0,"",'Ark1'!AA1790)</f>
        <v>1.1731694381513023</v>
      </c>
      <c r="W410" s="33">
        <f>+IF(G410=0,"",'Ark1'!AC1790)</f>
        <v>9.9133412697522107</v>
      </c>
      <c r="X410" s="298">
        <f t="shared" si="39"/>
        <v>296.73182651191195</v>
      </c>
      <c r="Y410" s="28">
        <f t="shared" si="40"/>
        <v>1.2962962962962963</v>
      </c>
      <c r="Z410" s="246"/>
      <c r="AA410" s="249"/>
      <c r="AC410" s="28"/>
      <c r="AD410" s="27"/>
      <c r="AE410" s="250"/>
      <c r="AF410" s="86"/>
      <c r="AJ410" s="86"/>
    </row>
    <row r="411" spans="1:54" ht="15.6">
      <c r="A411" s="246"/>
      <c r="B411" s="333">
        <f>+'Ark1'!C1825</f>
        <v>2024</v>
      </c>
      <c r="C411" s="266">
        <f>+'Ark1'!L1825</f>
        <v>7</v>
      </c>
      <c r="D411" s="266" t="s">
        <v>33</v>
      </c>
      <c r="E411" s="274">
        <f>+'Ark1'!AP1825</f>
        <v>22</v>
      </c>
      <c r="F411" s="266">
        <f>+IF(G411=0,"",'Ark1'!Q1825)</f>
        <v>72</v>
      </c>
      <c r="G411" s="366">
        <f>+'Ark1'!R1825</f>
        <v>88</v>
      </c>
      <c r="H411" s="267">
        <f>+IF(G411=0,"",'Ark1'!AE1825)</f>
        <v>16.51031894934334</v>
      </c>
      <c r="I411" s="267"/>
      <c r="J411" s="267">
        <f>+IF(G411=0,"",'Ark1'!AF1825)</f>
        <v>13.744936172775999</v>
      </c>
      <c r="K411" s="268">
        <f>+IF(G411=0,"",'Ark1'!T1825)</f>
        <v>5.1022727272727284</v>
      </c>
      <c r="L411" s="298">
        <f>+IF(G411=0,"",'Ark1'!U1825)</f>
        <v>378.58068181818192</v>
      </c>
      <c r="M411" s="267"/>
      <c r="N411" s="269">
        <f>+IF(G411=0,"",'Ark1'!V1825)</f>
        <v>100</v>
      </c>
      <c r="O411" s="269">
        <f>+IF(G411=0,"",'Ark1'!W1825)</f>
        <v>17.045454545454547</v>
      </c>
      <c r="P411" s="269">
        <f>+IF(G411=0,"",'Ark1'!X1825)</f>
        <v>62.5</v>
      </c>
      <c r="Q411" s="269">
        <f>+IF(G411=0,"",'Ark1'!AG1825)</f>
        <v>1110.4318181818185</v>
      </c>
      <c r="R411" s="269">
        <f>+IF(G411=0,"",'Ark1'!AH1825)</f>
        <v>0</v>
      </c>
      <c r="S411" s="382">
        <f>+IF(G411=0,"",'Ark1'!AR1825)</f>
        <v>218.47727272727272</v>
      </c>
      <c r="T411" s="114">
        <f>+IF(G411=0,"",'Ark1'!AS1825)</f>
        <v>36.034121498411871</v>
      </c>
      <c r="U411" s="269">
        <f>+IF(G411=0,"",'Ark1'!Y1825)</f>
        <v>66.954125845364388</v>
      </c>
      <c r="V411" s="268">
        <f>+IF(G411=0,"",'Ark1'!AA1825)</f>
        <v>1.2795575649354236</v>
      </c>
      <c r="W411" s="269">
        <f>+IF(G411=0,"",'Ark1'!AC1825)</f>
        <v>4.6805797290310176</v>
      </c>
      <c r="X411" s="298">
        <f t="shared" si="39"/>
        <v>340.93104648068936</v>
      </c>
      <c r="Y411" s="267">
        <f t="shared" si="40"/>
        <v>1.2222222222222223</v>
      </c>
      <c r="Z411" s="246"/>
      <c r="AA411" s="249"/>
      <c r="AC411" s="28"/>
      <c r="AD411" s="27"/>
      <c r="AE411" s="250"/>
      <c r="AF411" s="86"/>
      <c r="AJ411" s="86"/>
    </row>
    <row r="412" spans="1:54" ht="15.6">
      <c r="A412" s="246"/>
      <c r="B412" s="86">
        <f>+'Ark1'!C1860</f>
        <v>2024</v>
      </c>
      <c r="C412" s="86">
        <f>+'Ark1'!L1860</f>
        <v>8</v>
      </c>
      <c r="D412" s="86" t="s">
        <v>34</v>
      </c>
      <c r="E412" s="275">
        <f>+'Ark1'!AP1860</f>
        <v>22</v>
      </c>
      <c r="F412" s="86">
        <f>+IF(G412=0,"",'Ark1'!Q1860)</f>
        <v>137</v>
      </c>
      <c r="G412" s="366">
        <f>+'Ark1'!R1860</f>
        <v>181</v>
      </c>
      <c r="H412" s="28">
        <f>+IF(G412=0,"",'Ark1'!AE1860)</f>
        <v>33.958724202626634</v>
      </c>
      <c r="I412" s="267"/>
      <c r="J412" s="28">
        <f>+IF(G412=0,"",'Ark1'!AF1860)</f>
        <v>33.996696934453162</v>
      </c>
      <c r="K412" s="27">
        <f>+IF(G412=0,"",'Ark1'!T1860)</f>
        <v>5.7127071823204405</v>
      </c>
      <c r="L412" s="298">
        <f>+IF(G412=0,"",'Ark1'!U1860)</f>
        <v>455.25690607734782</v>
      </c>
      <c r="M412" s="267"/>
      <c r="N412" s="33">
        <f>+IF(G412=0,"",'Ark1'!V1860)</f>
        <v>100</v>
      </c>
      <c r="O412" s="33">
        <f>+IF(G412=0,"",'Ark1'!W1860)</f>
        <v>27.071823204419889</v>
      </c>
      <c r="P412" s="33">
        <f>+IF(G412=0,"",'Ark1'!X1860)</f>
        <v>91.160220994475125</v>
      </c>
      <c r="Q412" s="33">
        <f>+IF(G412=0,"",'Ark1'!AG1860)</f>
        <v>1231.0883977900551</v>
      </c>
      <c r="R412" s="33">
        <f>+IF(G412=0,"",'Ark1'!AH1860)</f>
        <v>0</v>
      </c>
      <c r="S412" s="382">
        <f>+IF(G412=0,"",'Ark1'!AR1860)</f>
        <v>224.92265193370164</v>
      </c>
      <c r="T412" s="114">
        <f>+IF(G412=0,"",'Ark1'!AS1860)</f>
        <v>39.594083821286446</v>
      </c>
      <c r="U412" s="33">
        <f>+IF(G412=0,"",'Ark1'!Y1860)</f>
        <v>85.600882420048137</v>
      </c>
      <c r="V412" s="27">
        <f>+IF(G412=0,"",'Ark1'!AA1860)</f>
        <v>1.2637329021432719</v>
      </c>
      <c r="W412" s="33">
        <f>+IF(G412=0,"",'Ark1'!AC1860)</f>
        <v>13.647919681037758</v>
      </c>
      <c r="X412" s="298">
        <f t="shared" si="39"/>
        <v>369.80033837910111</v>
      </c>
      <c r="Y412" s="28">
        <f t="shared" si="40"/>
        <v>1.3211678832116789</v>
      </c>
      <c r="Z412" s="246"/>
      <c r="AA412" s="249"/>
      <c r="AC412" s="28"/>
      <c r="AD412" s="27"/>
      <c r="AE412" s="250"/>
      <c r="AF412" s="86"/>
      <c r="AJ412" s="86"/>
    </row>
    <row r="413" spans="1:54" ht="15.6">
      <c r="A413" s="246"/>
      <c r="B413" s="333">
        <f>+'Ark1'!C1895</f>
        <v>2024</v>
      </c>
      <c r="C413" s="266">
        <f>+'Ark1'!L1895</f>
        <v>9</v>
      </c>
      <c r="D413" s="266" t="s">
        <v>35</v>
      </c>
      <c r="E413" s="274">
        <f>+'Ark1'!AP1895</f>
        <v>22</v>
      </c>
      <c r="F413" s="266">
        <f>+IF(G413=0,"",'Ark1'!Q1895)</f>
        <v>123</v>
      </c>
      <c r="G413" s="366">
        <f>+'Ark1'!R1895</f>
        <v>139</v>
      </c>
      <c r="H413" s="267">
        <f>+IF(G413=0,"",'Ark1'!AE1895)</f>
        <v>26.078799249530956</v>
      </c>
      <c r="I413" s="267"/>
      <c r="J413" s="267">
        <f>+IF(G413=0,"",'Ark1'!AF1895)</f>
        <v>31.049765059870648</v>
      </c>
      <c r="K413" s="268">
        <f>+IF(G413=0,"",'Ark1'!T1895)</f>
        <v>6.4172661870503598</v>
      </c>
      <c r="L413" s="298">
        <f>+IF(G413=0,"",'Ark1'!U1895)</f>
        <v>541.42949640287782</v>
      </c>
      <c r="M413" s="267"/>
      <c r="N413" s="269">
        <f>+IF(G413=0,"",'Ark1'!V1895)</f>
        <v>100</v>
      </c>
      <c r="O413" s="269">
        <f>+IF(G413=0,"",'Ark1'!W1895)</f>
        <v>45.323741007194251</v>
      </c>
      <c r="P413" s="269">
        <f>+IF(G413=0,"",'Ark1'!X1895)</f>
        <v>99.280575539568346</v>
      </c>
      <c r="Q413" s="269">
        <f>+IF(G413=0,"",'Ark1'!AG1895)</f>
        <v>1325.546762589928</v>
      </c>
      <c r="R413" s="269">
        <f>+IF(G413=0,"",'Ark1'!AH1895)</f>
        <v>0</v>
      </c>
      <c r="S413" s="382">
        <f>+IF(G413=0,"",'Ark1'!AR1895)</f>
        <v>231.65467625899279</v>
      </c>
      <c r="T413" s="114">
        <f>+IF(G413=0,"",'Ark1'!AS1895)</f>
        <v>43.217396522357447</v>
      </c>
      <c r="U413" s="269">
        <f>+IF(G413=0,"",'Ark1'!Y1895)</f>
        <v>87.011435991320326</v>
      </c>
      <c r="V413" s="268">
        <f>+IF(G413=0,"",'Ark1'!AA1895)</f>
        <v>1.3776180077175295</v>
      </c>
      <c r="W413" s="269">
        <f>+IF(G413=0,"",'Ark1'!AC1895)</f>
        <v>14.896952705283956</v>
      </c>
      <c r="X413" s="298">
        <f t="shared" si="39"/>
        <v>408.45748462694922</v>
      </c>
      <c r="Y413" s="267">
        <f t="shared" si="40"/>
        <v>1.1300813008130082</v>
      </c>
      <c r="Z413" s="246"/>
      <c r="AA413" s="27"/>
      <c r="AC413" s="28"/>
      <c r="AD413" s="27"/>
      <c r="AE413" s="86"/>
      <c r="AF413" s="86"/>
      <c r="AJ413" s="86"/>
    </row>
    <row r="414" spans="1:54" ht="15.6">
      <c r="A414" s="246"/>
      <c r="B414" s="333">
        <f>+'Ark1'!C1930</f>
        <v>2024</v>
      </c>
      <c r="C414" s="266">
        <f>+'Ark1'!L1930</f>
        <v>10</v>
      </c>
      <c r="D414" s="266" t="s">
        <v>36</v>
      </c>
      <c r="E414" s="275">
        <f>+'Ark1'!AP1930</f>
        <v>22</v>
      </c>
      <c r="F414" s="86">
        <f>+IF(G414=0,"",'Ark1'!Q1930)</f>
        <v>45</v>
      </c>
      <c r="G414" s="366">
        <f>+'Ark1'!R1930</f>
        <v>50</v>
      </c>
      <c r="H414" s="28">
        <f>+IF(G414=0,"",'Ark1'!AE1930)</f>
        <v>9.3808630393996264</v>
      </c>
      <c r="I414" s="267"/>
      <c r="J414" s="28">
        <f>+IF(G414=0,"",'Ark1'!AF1930)</f>
        <v>11.541585991305421</v>
      </c>
      <c r="K414" s="27">
        <f>+IF(G414=0,"",'Ark1'!T1930)</f>
        <v>7.3</v>
      </c>
      <c r="L414" s="298">
        <f>+IF(G414=0,"",'Ark1'!U1930)</f>
        <v>559.49200000000008</v>
      </c>
      <c r="M414" s="267"/>
      <c r="N414" s="33">
        <f>+IF(G414=0,"",'Ark1'!V1930)</f>
        <v>100</v>
      </c>
      <c r="O414" s="33">
        <f>+IF(G414=0,"",'Ark1'!W1930)</f>
        <v>76</v>
      </c>
      <c r="P414" s="33">
        <f>+IF(G414=0,"",'Ark1'!X1930)</f>
        <v>100</v>
      </c>
      <c r="Q414" s="33">
        <f>+IF(G414=0,"",'Ark1'!AG1930)</f>
        <v>1239.5599999999997</v>
      </c>
      <c r="R414" s="33">
        <f>+IF(G414=0,"",'Ark1'!AH1930)</f>
        <v>0</v>
      </c>
      <c r="S414" s="382">
        <f>+IF(G414=0,"",'Ark1'!AR1930)</f>
        <v>226.58</v>
      </c>
      <c r="T414" s="114">
        <f>+IF(G414=0,"",'Ark1'!AS1930)</f>
        <v>47.70466721165468</v>
      </c>
      <c r="U414" s="33">
        <f>+IF(G414=0,"",'Ark1'!Y1930)</f>
        <v>93.304462572805178</v>
      </c>
      <c r="V414" s="27">
        <f>+IF(G414=0,"",'Ark1'!AA1930)</f>
        <v>1.3152946437965909</v>
      </c>
      <c r="W414" s="33">
        <f>+IF(G414=0,"",'Ark1'!AC1930)</f>
        <v>31.868879231821545</v>
      </c>
      <c r="X414" s="298">
        <f t="shared" si="39"/>
        <v>451.36338700829344</v>
      </c>
      <c r="Y414" s="28">
        <f t="shared" si="40"/>
        <v>1.1111111111111112</v>
      </c>
      <c r="Z414" s="246"/>
      <c r="AA414" s="250"/>
      <c r="AC414" s="28"/>
      <c r="AD414" s="27"/>
      <c r="AE414" s="250"/>
      <c r="AF414" s="86"/>
      <c r="AJ414" s="86"/>
    </row>
    <row r="415" spans="1:54" ht="15.6">
      <c r="A415" s="246"/>
      <c r="B415" s="333">
        <f>+'Ark1'!C1965</f>
        <v>2024</v>
      </c>
      <c r="C415" s="266">
        <f>+'Ark1'!L1965</f>
        <v>11</v>
      </c>
      <c r="D415" s="266" t="s">
        <v>37</v>
      </c>
      <c r="E415" s="274">
        <f>+'Ark1'!AP1965</f>
        <v>22</v>
      </c>
      <c r="F415" s="266">
        <f>+IF(G415=0,"",'Ark1'!Q1965)</f>
        <v>6</v>
      </c>
      <c r="G415" s="366">
        <f>+'Ark1'!R1965</f>
        <v>6</v>
      </c>
      <c r="H415" s="267">
        <f>+IF(G415=0,"",'Ark1'!AE1965)</f>
        <v>1.1257035647279547</v>
      </c>
      <c r="I415" s="267"/>
      <c r="J415" s="267">
        <f>+IF(G415=0,"",'Ark1'!AF1965)</f>
        <v>1.3567488197296076</v>
      </c>
      <c r="K415" s="268">
        <f>+IF(G415=0,"",'Ark1'!T1965)</f>
        <v>7.6666666666666687</v>
      </c>
      <c r="L415" s="298">
        <f>+IF(G415=0,"",'Ark1'!U1965)</f>
        <v>548.08333333333348</v>
      </c>
      <c r="M415" s="267"/>
      <c r="N415" s="269">
        <f>+IF(G415=0,"",'Ark1'!V1965)</f>
        <v>100</v>
      </c>
      <c r="O415" s="269">
        <f>+IF(G415=0,"",'Ark1'!W1965)</f>
        <v>83.333333333333314</v>
      </c>
      <c r="P415" s="269">
        <f>+IF(G415=0,"",'Ark1'!X1965)</f>
        <v>100</v>
      </c>
      <c r="Q415" s="269">
        <f>+IF(G415=0,"",'Ark1'!AG1965)</f>
        <v>919.6666666666664</v>
      </c>
      <c r="R415" s="269">
        <f>+IF(G415=0,"",'Ark1'!AH1965)</f>
        <v>0</v>
      </c>
      <c r="S415" s="382">
        <f>+IF(G415=0,"",'Ark1'!AR1965)</f>
        <v>218.8333333333334</v>
      </c>
      <c r="T415" s="114">
        <f>+IF(G415=0,"",'Ark1'!AS1965)</f>
        <v>51.834071601083217</v>
      </c>
      <c r="U415" s="269">
        <f>+IF(G415=0,"",'Ark1'!Y1965)</f>
        <v>92.161586659277518</v>
      </c>
      <c r="V415" s="268">
        <f>+IF(G415=0,"",'Ark1'!AA1965)</f>
        <v>0.94280904158205681</v>
      </c>
      <c r="W415" s="269">
        <f>+IF(G415=0,"",'Ark1'!AC1965)</f>
        <v>80.266797813084864</v>
      </c>
      <c r="X415" s="298">
        <f t="shared" si="39"/>
        <v>595.95868068140669</v>
      </c>
      <c r="Y415" s="267">
        <f t="shared" si="40"/>
        <v>1</v>
      </c>
      <c r="Z415" s="246"/>
      <c r="AA415" s="212"/>
      <c r="AC415" s="28"/>
      <c r="AD415" s="27"/>
      <c r="AE415" s="212"/>
      <c r="AF415" s="86"/>
      <c r="AJ415" s="86"/>
    </row>
    <row r="416" spans="1:54" ht="15.6">
      <c r="A416" s="246"/>
      <c r="B416" s="333">
        <f>+'Ark1'!C2000</f>
        <v>2024</v>
      </c>
      <c r="C416" s="266">
        <f>+'Ark1'!L2000</f>
        <v>12</v>
      </c>
      <c r="D416" s="266" t="s">
        <v>38</v>
      </c>
      <c r="E416" s="275">
        <f>+'Ark1'!AP2000</f>
        <v>22</v>
      </c>
      <c r="F416" s="86" t="str">
        <f>+IF(G416=0,"",'Ark1'!Q2000)</f>
        <v/>
      </c>
      <c r="G416" s="366">
        <f>+'Ark1'!R2000</f>
        <v>0</v>
      </c>
      <c r="H416" s="28" t="str">
        <f>+IF(G416=0,"",'Ark1'!AE2000)</f>
        <v/>
      </c>
      <c r="I416" s="267"/>
      <c r="J416" s="28" t="str">
        <f>+IF(G416=0,"",'Ark1'!AF2000)</f>
        <v/>
      </c>
      <c r="K416" s="27" t="str">
        <f>+IF(G416=0,"",'Ark1'!T2000)</f>
        <v/>
      </c>
      <c r="L416" s="298" t="str">
        <f>+IF(G416=0,"",'Ark1'!U2000)</f>
        <v/>
      </c>
      <c r="M416" s="267"/>
      <c r="N416" s="33" t="str">
        <f>+IF(G416=0,"",'Ark1'!V2000)</f>
        <v/>
      </c>
      <c r="O416" s="33" t="str">
        <f>+IF(G416=0,"",'Ark1'!W2000)</f>
        <v/>
      </c>
      <c r="P416" s="33" t="str">
        <f>+IF(G416=0,"",'Ark1'!X2000)</f>
        <v/>
      </c>
      <c r="Q416" s="33" t="str">
        <f>+IF(G416=0,"",'Ark1'!AG2000)</f>
        <v/>
      </c>
      <c r="R416" s="33" t="str">
        <f>+IF(G416=0,"",'Ark1'!AH2000)</f>
        <v/>
      </c>
      <c r="S416" s="382" t="str">
        <f>+IF(G416=0,"",'Ark1'!AR2000)</f>
        <v/>
      </c>
      <c r="T416" s="114" t="str">
        <f>+IF(G416=0,"",'Ark1'!AS2000)</f>
        <v/>
      </c>
      <c r="U416" s="33" t="str">
        <f>+IF(G416=0,"",'Ark1'!Y2000)</f>
        <v/>
      </c>
      <c r="V416" s="27" t="str">
        <f>+IF(G416=0,"",'Ark1'!AA2000)</f>
        <v/>
      </c>
      <c r="W416" s="33" t="str">
        <f>+IF(G416=0,"",'Ark1'!AC2000)</f>
        <v/>
      </c>
      <c r="X416" s="298" t="str">
        <f t="shared" si="39"/>
        <v/>
      </c>
      <c r="Y416" s="28" t="str">
        <f t="shared" si="40"/>
        <v/>
      </c>
      <c r="Z416" s="246"/>
      <c r="AA416" s="249"/>
      <c r="AC416" s="28"/>
      <c r="AD416" s="27"/>
      <c r="AE416" s="249"/>
      <c r="AF416" s="86"/>
      <c r="AJ416" s="86"/>
    </row>
    <row r="417" spans="1:54" ht="15.6">
      <c r="A417" s="246"/>
      <c r="B417" s="333">
        <f>+'Ark1'!C2035</f>
        <v>2024</v>
      </c>
      <c r="C417" s="266">
        <f>+'Ark1'!L2035</f>
        <v>13</v>
      </c>
      <c r="D417" s="266" t="s">
        <v>39</v>
      </c>
      <c r="E417" s="274">
        <f>+'Ark1'!AP2035</f>
        <v>22</v>
      </c>
      <c r="F417" s="266" t="str">
        <f>+IF(G417=0,"",'Ark1'!Q2035)</f>
        <v/>
      </c>
      <c r="G417" s="366">
        <f>+'Ark1'!R2035</f>
        <v>0</v>
      </c>
      <c r="H417" s="267" t="str">
        <f>+IF(G417=0,"",'Ark1'!AE2035)</f>
        <v/>
      </c>
      <c r="I417" s="267"/>
      <c r="J417" s="267" t="str">
        <f>+IF(G417=0,"",'Ark1'!AF2035)</f>
        <v/>
      </c>
      <c r="K417" s="268" t="str">
        <f>+IF(G417=0,"",'Ark1'!T2035)</f>
        <v/>
      </c>
      <c r="L417" s="298" t="str">
        <f>+IF(G417=0,"",'Ark1'!U2035)</f>
        <v/>
      </c>
      <c r="M417" s="267"/>
      <c r="N417" s="269" t="str">
        <f>+IF(G417=0,"",'Ark1'!V2035)</f>
        <v/>
      </c>
      <c r="O417" s="269" t="str">
        <f>+IF(G417=0,"",'Ark1'!W2035)</f>
        <v/>
      </c>
      <c r="P417" s="269" t="str">
        <f>+IF(G417=0,"",'Ark1'!X2035)</f>
        <v/>
      </c>
      <c r="Q417" s="269" t="str">
        <f>+IF(G417=0,"",'Ark1'!AG2035)</f>
        <v/>
      </c>
      <c r="R417" s="269" t="str">
        <f>+IF(G417=0,"",'Ark1'!AH2035)</f>
        <v/>
      </c>
      <c r="S417" s="382" t="str">
        <f>+IF(G417=0,"",'Ark1'!AR2035)</f>
        <v/>
      </c>
      <c r="T417" s="114" t="str">
        <f>+IF(G417=0,"",'Ark1'!AS2035)</f>
        <v/>
      </c>
      <c r="U417" s="269" t="str">
        <f>+IF(G417=0,"",'Ark1'!Y2035)</f>
        <v/>
      </c>
      <c r="V417" s="268" t="str">
        <f>+IF(G417=0,"",'Ark1'!AA2035)</f>
        <v/>
      </c>
      <c r="W417" s="269" t="str">
        <f>+IF(G417=0,"",'Ark1'!AC2035)</f>
        <v/>
      </c>
      <c r="X417" s="298" t="str">
        <f t="shared" si="39"/>
        <v/>
      </c>
      <c r="Y417" s="267" t="str">
        <f t="shared" si="40"/>
        <v/>
      </c>
      <c r="Z417" s="246"/>
      <c r="AA417" s="249"/>
      <c r="AC417" s="28"/>
      <c r="AD417" s="27"/>
      <c r="AE417" s="250"/>
      <c r="AF417" s="86"/>
      <c r="AJ417" s="86"/>
    </row>
    <row r="418" spans="1:54" ht="15.6">
      <c r="A418" s="246"/>
      <c r="B418" s="333">
        <f>+'Ark1'!C2070</f>
        <v>2024</v>
      </c>
      <c r="C418" s="266">
        <f>+'Ark1'!L2070</f>
        <v>14</v>
      </c>
      <c r="D418" s="266" t="s">
        <v>401</v>
      </c>
      <c r="E418" s="275">
        <f>+'Ark1'!AP2070</f>
        <v>22</v>
      </c>
      <c r="F418" s="86" t="str">
        <f>+IF(G418=0,"",'Ark1'!Q2070)</f>
        <v/>
      </c>
      <c r="G418" s="366">
        <f>+'Ark1'!R2070</f>
        <v>0</v>
      </c>
      <c r="H418" s="28" t="str">
        <f>+IF(G418=0,"",'Ark1'!AE2070)</f>
        <v/>
      </c>
      <c r="I418" s="267"/>
      <c r="J418" s="28" t="str">
        <f>+IF(G418=0,"",'Ark1'!AF2070)</f>
        <v/>
      </c>
      <c r="K418" s="27" t="str">
        <f>+IF(G418=0,"",'Ark1'!T2070)</f>
        <v/>
      </c>
      <c r="L418" s="298" t="str">
        <f>+IF(G418=0,"",'Ark1'!U2070)</f>
        <v/>
      </c>
      <c r="M418" s="267"/>
      <c r="N418" s="33" t="str">
        <f>+IF(G418=0,"",'Ark1'!V2070)</f>
        <v/>
      </c>
      <c r="O418" s="33" t="str">
        <f>+IF(G418=0,"",'Ark1'!W2070)</f>
        <v/>
      </c>
      <c r="P418" s="33" t="str">
        <f>+IF(G418=0,"",'Ark1'!X2070)</f>
        <v/>
      </c>
      <c r="Q418" s="33" t="str">
        <f>+IF(G418=0,"",'Ark1'!AG2070)</f>
        <v/>
      </c>
      <c r="R418" s="33" t="str">
        <f>+IF(G418=0,"",'Ark1'!AH2070)</f>
        <v/>
      </c>
      <c r="S418" s="382" t="str">
        <f>+IF(G418=0,"",'Ark1'!AR1869)</f>
        <v/>
      </c>
      <c r="T418" s="114" t="str">
        <f>+IF(G418=0,"",'Ark1'!AS1869)</f>
        <v/>
      </c>
      <c r="U418" s="33" t="str">
        <f>+IF(G418=0,"",'Ark1'!Y2070)</f>
        <v/>
      </c>
      <c r="V418" s="27" t="str">
        <f>+IF(G418=0,"",'Ark1'!AA2070)</f>
        <v/>
      </c>
      <c r="W418" s="33" t="str">
        <f>+IF(G418=0,"",'Ark1'!AC2070)</f>
        <v/>
      </c>
      <c r="X418" s="298" t="str">
        <f t="shared" si="39"/>
        <v/>
      </c>
      <c r="Y418" s="28" t="str">
        <f t="shared" si="40"/>
        <v/>
      </c>
      <c r="Z418" s="246"/>
      <c r="AA418" s="249"/>
      <c r="AC418" s="28"/>
      <c r="AD418" s="27"/>
      <c r="AE418" s="250"/>
      <c r="AF418" s="86"/>
      <c r="AJ418" s="86"/>
    </row>
    <row r="419" spans="1:54" ht="15.6">
      <c r="A419" s="246"/>
      <c r="B419" s="333">
        <f>+'Ark1'!C2105</f>
        <v>2024</v>
      </c>
      <c r="C419" s="266">
        <f>+'Ark1'!L2105</f>
        <v>15</v>
      </c>
      <c r="D419" s="266" t="s">
        <v>40</v>
      </c>
      <c r="E419" s="266">
        <f>+'Ark1'!AP2105</f>
        <v>22</v>
      </c>
      <c r="F419" s="266" t="str">
        <f>+IF(G419=0,"",'Ark1'!Q2105)</f>
        <v/>
      </c>
      <c r="G419" s="366">
        <f>+'Ark1'!R2105</f>
        <v>0</v>
      </c>
      <c r="H419" s="267" t="str">
        <f>+IF(G419=0,"",'Ark1'!AE2105)</f>
        <v/>
      </c>
      <c r="I419" s="267"/>
      <c r="J419" s="267" t="str">
        <f>+IF(G419=0,"",'Ark1'!AF2105)</f>
        <v/>
      </c>
      <c r="K419" s="268" t="str">
        <f>+IF(G419=0,"",'Ark1'!T2105)</f>
        <v/>
      </c>
      <c r="L419" s="385" t="str">
        <f>+IF(G419=0,"",'Ark1'!U2105)</f>
        <v/>
      </c>
      <c r="M419" s="267"/>
      <c r="N419" s="269" t="str">
        <f>+IF(G419=0,"",'Ark1'!V2105)</f>
        <v/>
      </c>
      <c r="O419" s="269" t="str">
        <f>+IF(G419=0,"",'Ark1'!W2105)</f>
        <v/>
      </c>
      <c r="P419" s="269" t="str">
        <f>+IF(G419=0,"",'Ark1'!X2105)</f>
        <v/>
      </c>
      <c r="Q419" s="269" t="str">
        <f>+IF(G419=0,"",'Ark1'!AG2105)</f>
        <v/>
      </c>
      <c r="R419" s="269" t="str">
        <f>+IF(G419=0,"",'Ark1'!AH2105)</f>
        <v/>
      </c>
      <c r="S419" s="382" t="str">
        <f>+IF(G419=0,"",'Ark1'!AR1870)</f>
        <v/>
      </c>
      <c r="T419" s="114" t="str">
        <f>+IF(G419=0,"",'Ark1'!AS1870)</f>
        <v/>
      </c>
      <c r="U419" s="269" t="str">
        <f>+IF(G419=0,"",'Ark1'!Y2105)</f>
        <v/>
      </c>
      <c r="V419" s="268" t="str">
        <f>+IF(G419=0,"",'Ark1'!AA2105)</f>
        <v/>
      </c>
      <c r="W419" s="269" t="str">
        <f>+IF(G419=0,"",'Ark1'!AC2105)</f>
        <v/>
      </c>
      <c r="X419" s="298" t="str">
        <f t="shared" si="39"/>
        <v/>
      </c>
      <c r="Y419" s="267" t="str">
        <f t="shared" si="40"/>
        <v/>
      </c>
      <c r="Z419" s="246"/>
      <c r="AA419" s="249"/>
      <c r="AC419" s="28"/>
      <c r="AD419" s="27"/>
      <c r="AE419" s="250"/>
      <c r="AF419" s="86"/>
      <c r="AJ419" s="86"/>
    </row>
    <row r="420" spans="1:54" ht="19.8">
      <c r="A420" s="246"/>
      <c r="B420" s="246"/>
      <c r="C420" s="246"/>
      <c r="D420" s="246"/>
      <c r="E420" s="246"/>
      <c r="F420" s="246"/>
      <c r="G420" s="246"/>
      <c r="H420" s="246"/>
      <c r="I420" s="246"/>
      <c r="J420" s="246"/>
      <c r="K420" s="246"/>
      <c r="L420" s="246"/>
      <c r="M420" s="246"/>
      <c r="N420" s="248"/>
      <c r="O420" s="246"/>
      <c r="P420" s="246"/>
      <c r="Q420" s="246"/>
      <c r="R420" s="246"/>
      <c r="S420" s="246"/>
      <c r="T420" s="246"/>
      <c r="U420" s="246"/>
      <c r="V420" s="246"/>
      <c r="W420" s="246"/>
      <c r="X420" s="246"/>
      <c r="Y420" s="246"/>
      <c r="Z420" s="246"/>
      <c r="AA420" s="249"/>
      <c r="AC420" s="28"/>
      <c r="AD420" s="27"/>
      <c r="AE420" s="250"/>
      <c r="AF420" s="86"/>
      <c r="AJ420" s="86"/>
      <c r="BB420" s="262"/>
    </row>
    <row r="421" spans="1:54" ht="19.8">
      <c r="A421" s="246"/>
      <c r="B421" s="246"/>
      <c r="C421" s="264"/>
      <c r="D421" s="246"/>
      <c r="E421" s="246"/>
      <c r="F421" s="246"/>
      <c r="G421" s="246"/>
      <c r="H421" s="247"/>
      <c r="I421" s="246"/>
      <c r="J421" s="247"/>
      <c r="K421" s="246"/>
      <c r="L421" s="246"/>
      <c r="M421" s="246"/>
      <c r="N421" s="248"/>
      <c r="O421" s="248"/>
      <c r="P421" s="248"/>
      <c r="Q421" s="246"/>
      <c r="R421" s="248"/>
      <c r="S421" s="248"/>
      <c r="T421" s="248"/>
      <c r="U421" s="248"/>
      <c r="V421" s="246"/>
      <c r="W421" s="248"/>
      <c r="X421" s="246"/>
      <c r="Y421" s="247"/>
      <c r="Z421" s="246"/>
      <c r="AA421" s="249"/>
      <c r="AC421" s="28"/>
      <c r="AD421" s="27"/>
      <c r="AE421" s="250"/>
      <c r="AF421" s="86"/>
      <c r="AJ421" s="86"/>
      <c r="BB421" s="262"/>
    </row>
    <row r="422" spans="1:54" ht="22.8">
      <c r="A422" s="349" t="str">
        <f>+Raser!C30</f>
        <v>Aberdeen Angus</v>
      </c>
      <c r="B422" s="246"/>
      <c r="C422" s="264"/>
      <c r="D422" s="349"/>
      <c r="E422" s="246"/>
      <c r="F422" s="246"/>
      <c r="G422" s="264" t="s">
        <v>648</v>
      </c>
      <c r="H422" s="279">
        <f>SUM(G428:G442)</f>
        <v>648</v>
      </c>
      <c r="I422" s="247"/>
      <c r="J422" s="246"/>
      <c r="K422" s="247"/>
      <c r="L422" s="348">
        <f>+Raser!M30</f>
        <v>389.1216049382719</v>
      </c>
      <c r="M422" s="248" t="s">
        <v>578</v>
      </c>
      <c r="N422" s="246"/>
      <c r="O422" s="248"/>
      <c r="P422" s="248"/>
      <c r="Q422" s="246"/>
      <c r="R422" s="248"/>
      <c r="S422" s="248"/>
      <c r="T422" s="248"/>
      <c r="U422" s="248"/>
      <c r="V422" s="246"/>
      <c r="W422" s="248"/>
      <c r="X422" s="348">
        <f>+Raser!X30</f>
        <v>347.65754151816213</v>
      </c>
      <c r="Y422" s="247"/>
      <c r="Z422" s="246"/>
      <c r="AA422" s="249"/>
      <c r="AC422" s="28"/>
      <c r="AD422" s="27"/>
      <c r="AE422" s="250"/>
      <c r="AF422" s="86"/>
      <c r="AJ422" s="86"/>
      <c r="BB422" s="262"/>
    </row>
    <row r="423" spans="1:54" ht="14.25" customHeight="1">
      <c r="A423" s="246"/>
      <c r="B423" s="246"/>
      <c r="C423" s="264"/>
      <c r="D423" s="347"/>
      <c r="E423" s="246"/>
      <c r="F423" s="264"/>
      <c r="G423" s="264"/>
      <c r="H423" s="264"/>
      <c r="I423" s="264"/>
      <c r="J423" s="264"/>
      <c r="K423" s="264"/>
      <c r="L423" s="264"/>
      <c r="M423" s="264"/>
      <c r="N423" s="265"/>
      <c r="O423" s="264"/>
      <c r="P423" s="264"/>
      <c r="Q423" s="264"/>
      <c r="R423" s="264"/>
      <c r="S423" s="264"/>
      <c r="T423" s="264"/>
      <c r="U423" s="264"/>
      <c r="V423" s="264"/>
      <c r="W423" s="264"/>
      <c r="X423" s="264"/>
      <c r="Y423" s="247"/>
      <c r="Z423" s="246"/>
      <c r="AA423" s="249"/>
      <c r="AC423" s="28"/>
      <c r="AD423" s="27"/>
      <c r="AE423" s="250"/>
      <c r="AF423" s="86"/>
      <c r="AJ423" s="86"/>
      <c r="BB423" s="262"/>
    </row>
    <row r="424" spans="1:54" ht="19.8">
      <c r="A424" s="246"/>
      <c r="B424" s="246"/>
      <c r="C424" s="246"/>
      <c r="D424" s="246"/>
      <c r="E424" s="246"/>
      <c r="F424" s="246"/>
      <c r="G424" s="246"/>
      <c r="H424" s="247"/>
      <c r="I424" s="246"/>
      <c r="J424" s="247"/>
      <c r="K424" s="246"/>
      <c r="L424" s="246"/>
      <c r="M424" s="246"/>
      <c r="N424" s="248"/>
      <c r="O424" s="248"/>
      <c r="P424" s="248"/>
      <c r="Q424" s="246"/>
      <c r="R424" s="248"/>
      <c r="S424" s="248"/>
      <c r="T424" s="248"/>
      <c r="U424" s="248"/>
      <c r="V424" s="246"/>
      <c r="W424" s="248"/>
      <c r="X424" s="264" t="s">
        <v>489</v>
      </c>
      <c r="Y424" s="263" t="s">
        <v>4</v>
      </c>
      <c r="Z424" s="246"/>
      <c r="AA424" s="249"/>
      <c r="AC424" s="28"/>
      <c r="AD424" s="27"/>
      <c r="AE424" s="250"/>
      <c r="AF424" s="86"/>
      <c r="AJ424" s="86"/>
      <c r="BB424" s="262"/>
    </row>
    <row r="425" spans="1:54" ht="19.8">
      <c r="A425" s="246"/>
      <c r="B425" s="246"/>
      <c r="C425" s="246"/>
      <c r="D425" s="264"/>
      <c r="E425" s="246"/>
      <c r="F425" s="264" t="s">
        <v>4</v>
      </c>
      <c r="G425" s="246"/>
      <c r="H425" s="247"/>
      <c r="I425" s="247"/>
      <c r="J425" s="247"/>
      <c r="K425" s="264" t="s">
        <v>23</v>
      </c>
      <c r="L425" s="247"/>
      <c r="M425" s="247"/>
      <c r="N425" s="248" t="s">
        <v>402</v>
      </c>
      <c r="O425" s="248" t="s">
        <v>402</v>
      </c>
      <c r="P425" s="248" t="s">
        <v>402</v>
      </c>
      <c r="Q425" s="265" t="s">
        <v>538</v>
      </c>
      <c r="R425" s="248" t="s">
        <v>402</v>
      </c>
      <c r="S425" s="248"/>
      <c r="T425" s="248"/>
      <c r="U425" s="265" t="s">
        <v>422</v>
      </c>
      <c r="V425" s="246"/>
      <c r="W425" s="265" t="s">
        <v>586</v>
      </c>
      <c r="X425" s="264" t="s">
        <v>583</v>
      </c>
      <c r="Y425" s="263" t="s">
        <v>9</v>
      </c>
      <c r="Z425" s="246"/>
      <c r="AA425" s="249"/>
      <c r="AC425" s="28"/>
      <c r="AD425" s="27"/>
      <c r="AE425" s="250"/>
      <c r="AF425" s="86"/>
      <c r="AJ425" s="86"/>
      <c r="BB425" s="262"/>
    </row>
    <row r="426" spans="1:54" ht="19.8">
      <c r="A426" s="264"/>
      <c r="B426" s="264"/>
      <c r="C426" s="246"/>
      <c r="D426" s="246"/>
      <c r="E426" s="264"/>
      <c r="F426" s="264" t="s">
        <v>487</v>
      </c>
      <c r="G426" s="264" t="s">
        <v>4</v>
      </c>
      <c r="H426" s="263" t="s">
        <v>4</v>
      </c>
      <c r="I426" s="263"/>
      <c r="J426" s="263" t="s">
        <v>1</v>
      </c>
      <c r="K426" s="264" t="s">
        <v>493</v>
      </c>
      <c r="L426" s="263" t="s">
        <v>23</v>
      </c>
      <c r="M426" s="263"/>
      <c r="N426" s="265" t="s">
        <v>552</v>
      </c>
      <c r="O426" s="265" t="s">
        <v>585</v>
      </c>
      <c r="P426" s="265" t="s">
        <v>500</v>
      </c>
      <c r="Q426" s="265" t="s">
        <v>563</v>
      </c>
      <c r="R426" s="265" t="s">
        <v>502</v>
      </c>
      <c r="S426" s="432" t="s">
        <v>23</v>
      </c>
      <c r="T426" s="432" t="s">
        <v>23</v>
      </c>
      <c r="U426" s="265"/>
      <c r="V426" s="264" t="s">
        <v>413</v>
      </c>
      <c r="W426" s="265" t="s">
        <v>1</v>
      </c>
      <c r="X426" s="264" t="s">
        <v>70</v>
      </c>
      <c r="Y426" s="263" t="s">
        <v>70</v>
      </c>
      <c r="Z426" s="246"/>
      <c r="AA426" s="249"/>
      <c r="AC426" s="28"/>
      <c r="AD426" s="27"/>
      <c r="AE426" s="250"/>
      <c r="AF426" s="86"/>
      <c r="AJ426" s="86"/>
      <c r="BB426" s="262"/>
    </row>
    <row r="427" spans="1:54" ht="19.8">
      <c r="A427" s="246"/>
      <c r="B427" s="246"/>
      <c r="C427" s="264" t="s">
        <v>0</v>
      </c>
      <c r="D427" s="264"/>
      <c r="E427" s="264" t="s">
        <v>612</v>
      </c>
      <c r="F427" s="50" t="s">
        <v>488</v>
      </c>
      <c r="G427" s="50" t="s">
        <v>9</v>
      </c>
      <c r="H427" s="87" t="s">
        <v>402</v>
      </c>
      <c r="I427" s="87"/>
      <c r="J427" s="87" t="s">
        <v>402</v>
      </c>
      <c r="K427" s="50" t="s">
        <v>414</v>
      </c>
      <c r="L427" s="87" t="s">
        <v>44</v>
      </c>
      <c r="M427" s="87"/>
      <c r="N427" s="75" t="s">
        <v>553</v>
      </c>
      <c r="O427" s="75" t="s">
        <v>561</v>
      </c>
      <c r="P427" s="75" t="s">
        <v>439</v>
      </c>
      <c r="Q427" s="75" t="s">
        <v>495</v>
      </c>
      <c r="R427" s="75" t="s">
        <v>482</v>
      </c>
      <c r="S427" s="432" t="s">
        <v>735</v>
      </c>
      <c r="T427" s="432" t="s">
        <v>736</v>
      </c>
      <c r="U427" s="75" t="s">
        <v>1</v>
      </c>
      <c r="V427" s="50" t="s">
        <v>414</v>
      </c>
      <c r="W427" s="75" t="s">
        <v>539</v>
      </c>
      <c r="X427" s="50" t="s">
        <v>499</v>
      </c>
      <c r="Y427" s="87" t="s">
        <v>566</v>
      </c>
      <c r="Z427" s="246"/>
      <c r="AA427" s="249"/>
      <c r="AC427" s="28"/>
      <c r="AD427" s="27"/>
      <c r="AE427" s="250"/>
      <c r="AF427" s="86"/>
      <c r="AJ427" s="86"/>
      <c r="BB427" s="262"/>
    </row>
    <row r="428" spans="1:54" ht="15.6">
      <c r="A428" s="246"/>
      <c r="B428" s="266">
        <f>+'Ark1'!C1616</f>
        <v>2024</v>
      </c>
      <c r="C428" s="266">
        <f>+'Ark1'!L1616</f>
        <v>1</v>
      </c>
      <c r="D428" s="266" t="s">
        <v>28</v>
      </c>
      <c r="E428" s="266">
        <f>+'Ark1'!AP1616</f>
        <v>23</v>
      </c>
      <c r="F428" s="266" t="str">
        <f>+IF(G428=0,"",'Ark1'!Q1616)</f>
        <v/>
      </c>
      <c r="G428" s="366">
        <f>+'Ark1'!R1616</f>
        <v>0</v>
      </c>
      <c r="H428" s="267" t="str">
        <f>+IF(G428=0,"",'Ark1'!AE1616)</f>
        <v/>
      </c>
      <c r="I428" s="267"/>
      <c r="J428" s="267" t="str">
        <f>+IF(G428=0,"",'Ark1'!AF1616)</f>
        <v/>
      </c>
      <c r="K428" s="268" t="str">
        <f>+IF(G428=0,"",'Ark1'!T1616)</f>
        <v/>
      </c>
      <c r="L428" s="298" t="str">
        <f>+IF(G428=0,"",'Ark1'!U1616)</f>
        <v/>
      </c>
      <c r="M428" s="267"/>
      <c r="N428" s="269" t="str">
        <f>+IF(G428=0,"",'Ark1'!V1616)</f>
        <v/>
      </c>
      <c r="O428" s="269" t="str">
        <f>+IF(G428=0,"",'Ark1'!W1616)</f>
        <v/>
      </c>
      <c r="P428" s="269" t="str">
        <f>+IF(G428=0,"",'Ark1'!X1616)</f>
        <v/>
      </c>
      <c r="Q428" s="269" t="str">
        <f>+IF(G428=0,"",'Ark1'!AG1616)</f>
        <v/>
      </c>
      <c r="R428" s="269" t="str">
        <f>+IF(G428=0,"",'Ark1'!AH1616)</f>
        <v/>
      </c>
      <c r="S428" s="382" t="str">
        <f>+IF(G428=0,"",'Ark1'!AR1616)</f>
        <v/>
      </c>
      <c r="T428" s="114" t="str">
        <f>+IF(G428=0,"",'Ark1'!AS1616)</f>
        <v/>
      </c>
      <c r="U428" s="269" t="str">
        <f>+IF(G428=0,"",'Ark1'!Y1616)</f>
        <v/>
      </c>
      <c r="V428" s="268" t="str">
        <f>+IF(G428=0,"",'Ark1'!AA1616)</f>
        <v/>
      </c>
      <c r="W428" s="269" t="str">
        <f>+IF(G428=0,"",'Ark1'!AC1616)</f>
        <v/>
      </c>
      <c r="X428" s="298" t="str">
        <f t="shared" ref="X428:X442" si="41">IF(G428=0,"",1000*L428/Q428)</f>
        <v/>
      </c>
      <c r="Y428" s="267" t="str">
        <f t="shared" ref="Y428:Y442" si="42">IF(G428=0,"",G428/F428)</f>
        <v/>
      </c>
      <c r="Z428" s="246"/>
      <c r="AA428" s="249"/>
      <c r="AC428" s="28"/>
      <c r="AD428" s="27"/>
      <c r="AE428" s="250"/>
      <c r="AF428" s="86"/>
      <c r="AJ428" s="86"/>
    </row>
    <row r="429" spans="1:54" ht="15.6">
      <c r="A429" s="246"/>
      <c r="B429" s="299">
        <f>+'Ark1'!C1651</f>
        <v>2024</v>
      </c>
      <c r="C429" s="86">
        <f>+'Ark1'!L1651</f>
        <v>2</v>
      </c>
      <c r="D429" s="86" t="s">
        <v>29</v>
      </c>
      <c r="E429" s="266"/>
      <c r="F429" s="86">
        <f>+IF(G429=0,"",'Ark1'!Q1651)</f>
        <v>1</v>
      </c>
      <c r="G429" s="366">
        <f>+'Ark1'!R1651</f>
        <v>3</v>
      </c>
      <c r="H429" s="28">
        <f>+IF(G429=0,"",'Ark1'!AE1651)</f>
        <v>0.46296296296296302</v>
      </c>
      <c r="I429" s="267"/>
      <c r="J429" s="28">
        <f>+IF(G429=0,"",'Ark1'!AF1651)</f>
        <v>0.17541090490293898</v>
      </c>
      <c r="K429" s="27">
        <f>+IF(G429=0,"",'Ark1'!T1651)</f>
        <v>2.6666666666666661</v>
      </c>
      <c r="L429" s="298">
        <f>+IF(G429=0,"",'Ark1'!U1651)</f>
        <v>147.43333333333331</v>
      </c>
      <c r="M429" s="267"/>
      <c r="N429" s="33">
        <f>+IF(G429=0,"",'Ark1'!V1651)</f>
        <v>0</v>
      </c>
      <c r="O429" s="33">
        <f>+IF(G429=0,"",'Ark1'!W1651)</f>
        <v>0</v>
      </c>
      <c r="P429" s="33">
        <f>+IF(G429=0,"",'Ark1'!X1651)</f>
        <v>0</v>
      </c>
      <c r="Q429" s="33">
        <f>+IF(G429=0,"",'Ark1'!AG1651)</f>
        <v>1284</v>
      </c>
      <c r="R429" s="33">
        <f>+IF(G429=0,"",'Ark1'!AH1651)</f>
        <v>0</v>
      </c>
      <c r="S429" s="382">
        <f>+IF(G429=0,"",'Ark1'!AR1651)</f>
        <v>188</v>
      </c>
      <c r="T429" s="114">
        <f>+IF(G429=0,"",'Ark1'!AS1651)</f>
        <v>22.024104920548378</v>
      </c>
      <c r="U429" s="33">
        <f>+IF(G429=0,"",'Ark1'!Y1651)</f>
        <v>22.884104138511255</v>
      </c>
      <c r="V429" s="27">
        <f>+IF(G429=0,"",'Ark1'!AA1651)</f>
        <v>0.47140452079103218</v>
      </c>
      <c r="W429" s="33">
        <f>+IF(G429=0,"",'Ark1'!AC1651)</f>
        <v>-96.303360680363355</v>
      </c>
      <c r="X429" s="298">
        <f t="shared" si="41"/>
        <v>114.8234683281412</v>
      </c>
      <c r="Y429" s="28">
        <f t="shared" si="42"/>
        <v>3</v>
      </c>
      <c r="Z429" s="246"/>
      <c r="AA429" s="249"/>
      <c r="AC429" s="28"/>
      <c r="AD429" s="27"/>
      <c r="AE429" s="250"/>
      <c r="AF429" s="86"/>
      <c r="AJ429" s="86"/>
    </row>
    <row r="430" spans="1:54" ht="15.6">
      <c r="A430" s="246"/>
      <c r="B430" s="299">
        <f>+'Ark1'!C1686</f>
        <v>2024</v>
      </c>
      <c r="C430" s="266">
        <f>+'Ark1'!L1686</f>
        <v>3</v>
      </c>
      <c r="D430" s="266" t="s">
        <v>30</v>
      </c>
      <c r="E430" s="266"/>
      <c r="F430" s="266">
        <f>+IF(G430=0,"",'Ark1'!Q1686)</f>
        <v>7</v>
      </c>
      <c r="G430" s="366">
        <f>+'Ark1'!R1686</f>
        <v>19</v>
      </c>
      <c r="H430" s="267">
        <f>+IF(G430=0,"",'Ark1'!AE1686)</f>
        <v>2.9320987654320998</v>
      </c>
      <c r="I430" s="267"/>
      <c r="J430" s="267">
        <f>+IF(G430=0,"",'Ark1'!AF1686)</f>
        <v>1.2287091692748944</v>
      </c>
      <c r="K430" s="268">
        <f>+IF(G430=0,"",'Ark1'!T1686)</f>
        <v>3.5263157894736845</v>
      </c>
      <c r="L430" s="298">
        <f>+IF(G430=0,"",'Ark1'!U1686)</f>
        <v>163.0631578947368</v>
      </c>
      <c r="M430" s="267"/>
      <c r="N430" s="269">
        <f>+IF(G430=0,"",'Ark1'!V1686)</f>
        <v>0</v>
      </c>
      <c r="O430" s="269">
        <f>+IF(G430=0,"",'Ark1'!W1686)</f>
        <v>0</v>
      </c>
      <c r="P430" s="269">
        <f>+IF(G430=0,"",'Ark1'!X1686)</f>
        <v>0</v>
      </c>
      <c r="Q430" s="269">
        <f>+IF(G430=0,"",'Ark1'!AG1686)</f>
        <v>1031.7894736842109</v>
      </c>
      <c r="R430" s="269">
        <f>+IF(G430=0,"",'Ark1'!AH1686)</f>
        <v>0</v>
      </c>
      <c r="S430" s="382">
        <f>+IF(G430=0,"",'Ark1'!AR1686)</f>
        <v>186.15789473684211</v>
      </c>
      <c r="T430" s="114">
        <f>+IF(G430=0,"",'Ark1'!AS1686)</f>
        <v>24.441880780128095</v>
      </c>
      <c r="U430" s="269">
        <f>+IF(G430=0,"",'Ark1'!Y1686)</f>
        <v>48.593471627005009</v>
      </c>
      <c r="V430" s="268">
        <f>+IF(G430=0,"",'Ark1'!AA1686)</f>
        <v>1.2298233100576763</v>
      </c>
      <c r="W430" s="269">
        <f>+IF(G430=0,"",'Ark1'!AC1686)</f>
        <v>55.190402565450739</v>
      </c>
      <c r="X430" s="298">
        <f t="shared" si="41"/>
        <v>158.03917567843288</v>
      </c>
      <c r="Y430" s="267">
        <f t="shared" si="42"/>
        <v>2.7142857142857144</v>
      </c>
      <c r="Z430" s="246"/>
      <c r="AA430" s="249"/>
      <c r="AC430" s="28"/>
      <c r="AD430" s="27"/>
      <c r="AE430" s="250"/>
      <c r="AF430" s="86"/>
      <c r="AJ430" s="86"/>
    </row>
    <row r="431" spans="1:54" ht="15.6">
      <c r="A431" s="246"/>
      <c r="B431" s="299">
        <f>+'Ark1'!C1721</f>
        <v>2024</v>
      </c>
      <c r="C431" s="266">
        <f>+'Ark1'!L1721</f>
        <v>4</v>
      </c>
      <c r="D431" s="266" t="s">
        <v>31</v>
      </c>
      <c r="E431" s="266"/>
      <c r="F431" s="86">
        <f>+IF(G431=0,"",'Ark1'!Q1721)</f>
        <v>22</v>
      </c>
      <c r="G431" s="366">
        <f>+'Ark1'!R1721</f>
        <v>53</v>
      </c>
      <c r="H431" s="28">
        <f>+IF(G431=0,"",'Ark1'!AE1721)</f>
        <v>8.1790123456790109</v>
      </c>
      <c r="I431" s="267"/>
      <c r="J431" s="28">
        <f>+IF(G431=0,"",'Ark1'!AF1721)</f>
        <v>4.8922311569108636</v>
      </c>
      <c r="K431" s="27">
        <f>+IF(G431=0,"",'Ark1'!T1721)</f>
        <v>5.1509433962264151</v>
      </c>
      <c r="L431" s="298">
        <f>+IF(G431=0,"",'Ark1'!U1721)</f>
        <v>232.7509433962264</v>
      </c>
      <c r="M431" s="267"/>
      <c r="N431" s="33">
        <f>+IF(G431=0,"",'Ark1'!V1721)</f>
        <v>0</v>
      </c>
      <c r="O431" s="33">
        <f>+IF(G431=0,"",'Ark1'!W1721)</f>
        <v>7.5471698113207522</v>
      </c>
      <c r="P431" s="33">
        <f>+IF(G431=0,"",'Ark1'!X1721)</f>
        <v>0</v>
      </c>
      <c r="Q431" s="33">
        <f>+IF(G431=0,"",'Ark1'!AG1721)</f>
        <v>1013</v>
      </c>
      <c r="R431" s="33">
        <f>+IF(G431=0,"",'Ark1'!AH1721)</f>
        <v>0</v>
      </c>
      <c r="S431" s="382">
        <f>+IF(G431=0,"",'Ark1'!AR1721)</f>
        <v>199.24528301886795</v>
      </c>
      <c r="T431" s="114">
        <f>+IF(G431=0,"",'Ark1'!AS1721)</f>
        <v>29.127879521951392</v>
      </c>
      <c r="U431" s="33">
        <f>+IF(G431=0,"",'Ark1'!Y1721)</f>
        <v>42.265904107843632</v>
      </c>
      <c r="V431" s="27">
        <f>+IF(G431=0,"",'Ark1'!AA1721)</f>
        <v>1.1226018702372469</v>
      </c>
      <c r="W431" s="33">
        <f>+IF(G431=0,"",'Ark1'!AC1721)</f>
        <v>10.382513962857484</v>
      </c>
      <c r="X431" s="298">
        <f t="shared" si="41"/>
        <v>229.7640112499767</v>
      </c>
      <c r="Y431" s="28">
        <f t="shared" si="42"/>
        <v>2.4090909090909092</v>
      </c>
      <c r="Z431" s="246"/>
      <c r="AA431" s="249"/>
      <c r="AC431" s="28"/>
      <c r="AD431" s="27"/>
      <c r="AE431" s="250"/>
      <c r="AF431" s="86"/>
      <c r="AJ431" s="86"/>
    </row>
    <row r="432" spans="1:54" ht="15.6">
      <c r="A432" s="246"/>
      <c r="B432" s="266">
        <f>+'Ark1'!C1756</f>
        <v>2024</v>
      </c>
      <c r="C432" s="266">
        <f>+'Ark1'!L1756</f>
        <v>5</v>
      </c>
      <c r="D432" s="266" t="s">
        <v>400</v>
      </c>
      <c r="E432" s="266"/>
      <c r="F432" s="266">
        <f>+IF(G432=0,"",'Ark1'!Q1756)</f>
        <v>52</v>
      </c>
      <c r="G432" s="366">
        <f>+'Ark1'!R1756</f>
        <v>100</v>
      </c>
      <c r="H432" s="267">
        <f>+'Ark1'!AE1756</f>
        <v>15.4320987654321</v>
      </c>
      <c r="I432" s="267"/>
      <c r="J432" s="267">
        <f>+IF(G432=0,"",'Ark1'!AF1756)</f>
        <v>11.586836131394396</v>
      </c>
      <c r="K432" s="268">
        <f>+IF(G432=0,"",'Ark1'!T1756)</f>
        <v>6.32</v>
      </c>
      <c r="L432" s="298">
        <f>+IF(G432=0,"",'Ark1'!U1756)</f>
        <v>292.16300000000018</v>
      </c>
      <c r="M432" s="267"/>
      <c r="N432" s="269">
        <f>+IF(G432=0,"",'Ark1'!V1756)</f>
        <v>0</v>
      </c>
      <c r="O432" s="269">
        <f>+IF(G432=0,"",'Ark1'!W1756)</f>
        <v>49</v>
      </c>
      <c r="P432" s="269">
        <f>+IF(G432=0,"",'Ark1'!X1756)</f>
        <v>15</v>
      </c>
      <c r="Q432" s="269">
        <f>+IF(G432=0,"",'Ark1'!AG1756)</f>
        <v>1013.59</v>
      </c>
      <c r="R432" s="269">
        <f>+IF(G432=0,"",'Ark1'!AH1756)</f>
        <v>0</v>
      </c>
      <c r="S432" s="382">
        <f>+IF(G432=0,"",'Ark1'!AR1756)</f>
        <v>208.12</v>
      </c>
      <c r="T432" s="114">
        <f>+IF(G432=0,"",'Ark1'!AS1756)</f>
        <v>32.061871475712202</v>
      </c>
      <c r="U432" s="269">
        <f>+IF(G432=0,"",'Ark1'!Y1756)</f>
        <v>55.048047476725934</v>
      </c>
      <c r="V432" s="268">
        <f>+IF(G432=0,"",'Ark1'!AA1756)</f>
        <v>1.4062716664997537</v>
      </c>
      <c r="W432" s="269">
        <f>+IF(G432=0,"",'Ark1'!AC1756)</f>
        <v>-10.428753771244432</v>
      </c>
      <c r="X432" s="298">
        <f t="shared" si="41"/>
        <v>288.24574038812551</v>
      </c>
      <c r="Y432" s="267">
        <f t="shared" si="42"/>
        <v>1.9230769230769231</v>
      </c>
      <c r="Z432" s="246"/>
      <c r="AA432" s="249"/>
      <c r="AC432" s="28"/>
      <c r="AD432" s="27"/>
      <c r="AE432" s="250"/>
      <c r="AF432" s="86"/>
      <c r="AJ432" s="86"/>
    </row>
    <row r="433" spans="1:54" ht="15.6">
      <c r="A433" s="246"/>
      <c r="B433" s="333">
        <f>+'Ark1'!C1791</f>
        <v>2024</v>
      </c>
      <c r="C433" s="266">
        <f>+'Ark1'!L1791</f>
        <v>6</v>
      </c>
      <c r="D433" s="266" t="s">
        <v>32</v>
      </c>
      <c r="E433" s="266"/>
      <c r="F433" s="86">
        <f>+IF(G433=0,"",'Ark1'!Q1791)</f>
        <v>82</v>
      </c>
      <c r="G433" s="366">
        <f>+'Ark1'!R1791</f>
        <v>116</v>
      </c>
      <c r="H433" s="28">
        <f>+IF(G433=0,"",'Ark1'!AE1791)</f>
        <v>17.901234567901238</v>
      </c>
      <c r="I433" s="267"/>
      <c r="J433" s="28">
        <f>+IF(G433=0,"",'Ark1'!AF1791)</f>
        <v>16.446745360316132</v>
      </c>
      <c r="K433" s="27">
        <f>+IF(G433=0,"",'Ark1'!T1791)</f>
        <v>7.3706896551724146</v>
      </c>
      <c r="L433" s="298">
        <f>+IF(G433=0,"",'Ark1'!U1791)</f>
        <v>357.50517241379305</v>
      </c>
      <c r="M433" s="267"/>
      <c r="N433" s="33">
        <f>+IF(G433=0,"",'Ark1'!V1791)</f>
        <v>100</v>
      </c>
      <c r="O433" s="33">
        <f>+IF(G433=0,"",'Ark1'!W1791)</f>
        <v>71.551724137931046</v>
      </c>
      <c r="P433" s="33">
        <f>+IF(G433=0,"",'Ark1'!X1791)</f>
        <v>49.137931034482754</v>
      </c>
      <c r="Q433" s="33">
        <f>+IF(G433=0,"",'Ark1'!AG1791)</f>
        <v>1048.8620689655174</v>
      </c>
      <c r="R433" s="33">
        <f>+IF(G433=0,"",'Ark1'!AH1791)</f>
        <v>0</v>
      </c>
      <c r="S433" s="382">
        <f>+IF(G433=0,"",'Ark1'!AR1791)</f>
        <v>216.27586206896547</v>
      </c>
      <c r="T433" s="114">
        <f>+IF(G433=0,"",'Ark1'!AS1791)</f>
        <v>35.016879226460858</v>
      </c>
      <c r="U433" s="33">
        <f>+IF(G433=0,"",'Ark1'!Y1791)</f>
        <v>63.981385823275154</v>
      </c>
      <c r="V433" s="27">
        <f>+IF(G433=0,"",'Ark1'!AA1791)</f>
        <v>1.6791324341076539</v>
      </c>
      <c r="W433" s="33">
        <f>+IF(G433=0,"",'Ark1'!AC1791)</f>
        <v>12.942904603018455</v>
      </c>
      <c r="X433" s="298">
        <f t="shared" si="41"/>
        <v>340.85051122727413</v>
      </c>
      <c r="Y433" s="28">
        <f t="shared" si="42"/>
        <v>1.4146341463414633</v>
      </c>
      <c r="Z433" s="246"/>
      <c r="AA433" s="249"/>
      <c r="AC433" s="28"/>
      <c r="AD433" s="27"/>
      <c r="AE433" s="250"/>
      <c r="AF433" s="86"/>
      <c r="AJ433" s="86"/>
    </row>
    <row r="434" spans="1:54" ht="15.6">
      <c r="A434" s="246"/>
      <c r="B434" s="333">
        <f>+'Ark1'!C1826</f>
        <v>2024</v>
      </c>
      <c r="C434" s="266">
        <f>+'Ark1'!L1826</f>
        <v>7</v>
      </c>
      <c r="D434" s="266" t="s">
        <v>33</v>
      </c>
      <c r="E434" s="266"/>
      <c r="F434" s="266">
        <f>+IF(G434=0,"",'Ark1'!Q1826)</f>
        <v>149</v>
      </c>
      <c r="G434" s="366">
        <f>+'Ark1'!R1826</f>
        <v>175</v>
      </c>
      <c r="H434" s="267">
        <f>+IF(G434=0,"",'Ark1'!AE1826)</f>
        <v>27.006172839506167</v>
      </c>
      <c r="I434" s="267"/>
      <c r="J434" s="267">
        <f>+IF(G434=0,"",'Ark1'!AF1826)</f>
        <v>29.785033400647553</v>
      </c>
      <c r="K434" s="268">
        <f>+IF(G434=0,"",'Ark1'!T1826)</f>
        <v>8.3657142857142883</v>
      </c>
      <c r="L434" s="298">
        <f>+IF(G434=0,"",'Ark1'!U1826)</f>
        <v>429.16114285714281</v>
      </c>
      <c r="M434" s="267"/>
      <c r="N434" s="269">
        <f>+IF(G434=0,"",'Ark1'!V1826)</f>
        <v>100</v>
      </c>
      <c r="O434" s="269">
        <f>+IF(G434=0,"",'Ark1'!W1826)</f>
        <v>89.714285714285694</v>
      </c>
      <c r="P434" s="269">
        <f>+IF(G434=0,"",'Ark1'!X1826)</f>
        <v>85.142857142857125</v>
      </c>
      <c r="Q434" s="269">
        <f>+IF(G434=0,"",'Ark1'!AG1826)</f>
        <v>1181.274285714286</v>
      </c>
      <c r="R434" s="269">
        <f>+IF(G434=0,"",'Ark1'!AH1826)</f>
        <v>0</v>
      </c>
      <c r="S434" s="382">
        <f>+IF(G434=0,"",'Ark1'!AR1826)</f>
        <v>222.28</v>
      </c>
      <c r="T434" s="114">
        <f>+IF(G434=0,"",'Ark1'!AS1826)</f>
        <v>38.716720468246002</v>
      </c>
      <c r="U434" s="269">
        <f>+IF(G434=0,"",'Ark1'!Y1826)</f>
        <v>76.754988884722223</v>
      </c>
      <c r="V434" s="268">
        <f>+IF(G434=0,"",'Ark1'!AA1826)</f>
        <v>1.4977970217513867</v>
      </c>
      <c r="W434" s="269">
        <f>+IF(G434=0,"",'Ark1'!AC1826)</f>
        <v>19.842275635828031</v>
      </c>
      <c r="X434" s="298">
        <f t="shared" si="41"/>
        <v>363.30355112880505</v>
      </c>
      <c r="Y434" s="267">
        <f t="shared" si="42"/>
        <v>1.174496644295302</v>
      </c>
      <c r="Z434" s="246"/>
      <c r="AA434" s="249"/>
      <c r="AC434" s="28"/>
      <c r="AD434" s="27"/>
      <c r="AE434" s="250"/>
      <c r="AF434" s="86"/>
      <c r="AJ434" s="86"/>
    </row>
    <row r="435" spans="1:54" ht="15.6">
      <c r="A435" s="246"/>
      <c r="B435" s="86">
        <f>+'Ark1'!C1861</f>
        <v>2024</v>
      </c>
      <c r="C435" s="86">
        <f>+'Ark1'!L1861</f>
        <v>8</v>
      </c>
      <c r="D435" s="86" t="s">
        <v>34</v>
      </c>
      <c r="E435" s="266"/>
      <c r="F435" s="86">
        <f>+IF(G435=0,"",'Ark1'!Q1861)</f>
        <v>111</v>
      </c>
      <c r="G435" s="366">
        <f>+'Ark1'!R1861</f>
        <v>127</v>
      </c>
      <c r="H435" s="28">
        <f>+IF(G435=0,"",'Ark1'!AE1861)</f>
        <v>19.598765432098762</v>
      </c>
      <c r="I435" s="267"/>
      <c r="J435" s="28">
        <f>+IF(G435=0,"",'Ark1'!AF1861)</f>
        <v>24.365855670495598</v>
      </c>
      <c r="K435" s="27">
        <f>+IF(G435=0,"",'Ark1'!T1861)</f>
        <v>9.4566929133858224</v>
      </c>
      <c r="L435" s="298">
        <f>+IF(G435=0,"",'Ark1'!U1861)</f>
        <v>483.76929133858289</v>
      </c>
      <c r="M435" s="267"/>
      <c r="N435" s="33">
        <f>+IF(G435=0,"",'Ark1'!V1861)</f>
        <v>100</v>
      </c>
      <c r="O435" s="33">
        <f>+IF(G435=0,"",'Ark1'!W1861)</f>
        <v>93.700787401574786</v>
      </c>
      <c r="P435" s="33">
        <f>+IF(G435=0,"",'Ark1'!X1861)</f>
        <v>95.275590551181111</v>
      </c>
      <c r="Q435" s="33">
        <f>+IF(G435=0,"",'Ark1'!AG1861)</f>
        <v>1200.7401574803152</v>
      </c>
      <c r="R435" s="33">
        <f>+IF(G435=0,"",'Ark1'!AH1861)</f>
        <v>0</v>
      </c>
      <c r="S435" s="382">
        <f>+IF(G435=0,"",'Ark1'!AR1861)</f>
        <v>224.65354330708652</v>
      </c>
      <c r="T435" s="114">
        <f>+IF(G435=0,"",'Ark1'!AS1861)</f>
        <v>42.353904525563287</v>
      </c>
      <c r="U435" s="33">
        <f>+IF(G435=0,"",'Ark1'!Y1861)</f>
        <v>76.008395217845703</v>
      </c>
      <c r="V435" s="27">
        <f>+IF(G435=0,"",'Ark1'!AA1861)</f>
        <v>1.918644146888822</v>
      </c>
      <c r="W435" s="33">
        <f>+IF(G435=0,"",'Ark1'!AC1861)</f>
        <v>43.21563623648791</v>
      </c>
      <c r="X435" s="298">
        <f t="shared" si="41"/>
        <v>402.89257282253737</v>
      </c>
      <c r="Y435" s="28">
        <f t="shared" si="42"/>
        <v>1.1441441441441442</v>
      </c>
      <c r="Z435" s="246"/>
      <c r="AA435" s="249"/>
      <c r="AC435" s="28"/>
      <c r="AD435" s="27"/>
      <c r="AE435" s="250"/>
      <c r="AF435" s="86"/>
      <c r="AJ435" s="86"/>
    </row>
    <row r="436" spans="1:54" ht="15.6">
      <c r="A436" s="246"/>
      <c r="B436" s="333">
        <f>+'Ark1'!C1896</f>
        <v>2024</v>
      </c>
      <c r="C436" s="266">
        <f>+'Ark1'!L1896</f>
        <v>9</v>
      </c>
      <c r="D436" s="266" t="s">
        <v>35</v>
      </c>
      <c r="E436" s="266"/>
      <c r="F436" s="266">
        <f>+IF(G436=0,"",'Ark1'!Q1896)</f>
        <v>45</v>
      </c>
      <c r="G436" s="366">
        <f>+'Ark1'!R1896</f>
        <v>47</v>
      </c>
      <c r="H436" s="267">
        <f>+IF(G436=0,"",'Ark1'!AE1896)</f>
        <v>7.2530864197530862</v>
      </c>
      <c r="I436" s="267"/>
      <c r="J436" s="267">
        <f>+IF(G436=0,"",'Ark1'!AF1896)</f>
        <v>9.8313786829151439</v>
      </c>
      <c r="K436" s="268">
        <f>+IF(G436=0,"",'Ark1'!T1896)</f>
        <v>10.106382978723406</v>
      </c>
      <c r="L436" s="298">
        <f>+IF(G436=0,"",'Ark1'!U1896)</f>
        <v>527.44468085106394</v>
      </c>
      <c r="M436" s="267"/>
      <c r="N436" s="269">
        <f>+IF(G436=0,"",'Ark1'!V1896)</f>
        <v>100</v>
      </c>
      <c r="O436" s="269">
        <f>+IF(G436=0,"",'Ark1'!W1896)</f>
        <v>97.872340425531874</v>
      </c>
      <c r="P436" s="269">
        <f>+IF(G436=0,"",'Ark1'!X1896)</f>
        <v>100</v>
      </c>
      <c r="Q436" s="269">
        <f>+IF(G436=0,"",'Ark1'!AG1896)</f>
        <v>1218.6595744680856</v>
      </c>
      <c r="R436" s="269">
        <f>+IF(G436=0,"",'Ark1'!AH1896)</f>
        <v>0</v>
      </c>
      <c r="S436" s="382">
        <f>+IF(G436=0,"",'Ark1'!AR1896)</f>
        <v>224.04255319148939</v>
      </c>
      <c r="T436" s="114">
        <f>+IF(G436=0,"",'Ark1'!AS1896)</f>
        <v>46.659541323834191</v>
      </c>
      <c r="U436" s="269">
        <f>+IF(G436=0,"",'Ark1'!Y1896)</f>
        <v>69.925917663398508</v>
      </c>
      <c r="V436" s="268">
        <f>+IF(G436=0,"",'Ark1'!AA1896)</f>
        <v>1.9266776889654087</v>
      </c>
      <c r="W436" s="269">
        <f>+IF(G436=0,"",'Ark1'!AC1896)</f>
        <v>47.263861199515688</v>
      </c>
      <c r="X436" s="298">
        <f t="shared" si="41"/>
        <v>432.8072350158003</v>
      </c>
      <c r="Y436" s="267">
        <f t="shared" si="42"/>
        <v>1.0444444444444445</v>
      </c>
      <c r="Z436" s="246"/>
      <c r="AA436" s="249"/>
      <c r="AC436" s="28"/>
      <c r="AD436" s="27"/>
      <c r="AE436" s="250"/>
      <c r="AF436" s="86"/>
      <c r="AJ436" s="86"/>
    </row>
    <row r="437" spans="1:54" ht="15.6">
      <c r="A437" s="246"/>
      <c r="B437" s="333">
        <f>+'Ark1'!C1931</f>
        <v>2024</v>
      </c>
      <c r="C437" s="266">
        <f>+'Ark1'!L1931</f>
        <v>10</v>
      </c>
      <c r="D437" s="266" t="s">
        <v>36</v>
      </c>
      <c r="E437" s="266"/>
      <c r="F437" s="86">
        <f>+IF(G437=0,"",'Ark1'!Q1931)</f>
        <v>8</v>
      </c>
      <c r="G437" s="366">
        <f>+'Ark1'!R1931</f>
        <v>8</v>
      </c>
      <c r="H437" s="28">
        <f>+IF(G437=0,"",'Ark1'!AE1931)</f>
        <v>1.2345679012345681</v>
      </c>
      <c r="I437" s="267"/>
      <c r="J437" s="28">
        <f>+IF(G437=0,"",'Ark1'!AF1931)</f>
        <v>1.6877995231425003</v>
      </c>
      <c r="K437" s="27">
        <f>+IF(G437=0,"",'Ark1'!T1931)</f>
        <v>11.125</v>
      </c>
      <c r="L437" s="298">
        <f>+IF(G437=0,"",'Ark1'!U1931)</f>
        <v>531.97500000000002</v>
      </c>
      <c r="M437" s="267"/>
      <c r="N437" s="33">
        <f>+IF(G437=0,"",'Ark1'!V1931)</f>
        <v>100</v>
      </c>
      <c r="O437" s="33">
        <f>+IF(G437=0,"",'Ark1'!W1931)</f>
        <v>100</v>
      </c>
      <c r="P437" s="33">
        <f>+IF(G437=0,"",'Ark1'!X1931)</f>
        <v>100</v>
      </c>
      <c r="Q437" s="33">
        <f>+IF(G437=0,"",'Ark1'!AG1931)</f>
        <v>1077.375</v>
      </c>
      <c r="R437" s="33">
        <f>+IF(G437=0,"",'Ark1'!AH1931)</f>
        <v>0</v>
      </c>
      <c r="S437" s="382">
        <f>+IF(G437=0,"",'Ark1'!AR1931)</f>
        <v>218.25</v>
      </c>
      <c r="T437" s="114">
        <f>+IF(G437=0,"",'Ark1'!AS1931)</f>
        <v>50.881753747235841</v>
      </c>
      <c r="U437" s="33">
        <f>+IF(G437=0,"",'Ark1'!Y1931)</f>
        <v>68.212622548909806</v>
      </c>
      <c r="V437" s="27">
        <f>+IF(G437=0,"",'Ark1'!AA1931)</f>
        <v>2.1469455046647079</v>
      </c>
      <c r="W437" s="33">
        <f>+IF(G437=0,"",'Ark1'!AC1931)</f>
        <v>86.901114570632487</v>
      </c>
      <c r="X437" s="298">
        <f t="shared" si="41"/>
        <v>493.76957883745212</v>
      </c>
      <c r="Y437" s="28">
        <f t="shared" si="42"/>
        <v>1</v>
      </c>
      <c r="Z437" s="246"/>
      <c r="AA437" s="249"/>
      <c r="AC437" s="28"/>
      <c r="AD437" s="27"/>
      <c r="AE437" s="250"/>
      <c r="AF437" s="86"/>
      <c r="AJ437" s="86"/>
    </row>
    <row r="438" spans="1:54" ht="15.6">
      <c r="A438" s="246"/>
      <c r="B438" s="333">
        <f>+'Ark1'!C1966</f>
        <v>2024</v>
      </c>
      <c r="C438" s="266">
        <f>+'Ark1'!L1966</f>
        <v>11</v>
      </c>
      <c r="D438" s="266" t="s">
        <v>37</v>
      </c>
      <c r="E438" s="266"/>
      <c r="F438" s="266" t="str">
        <f>+IF(G438=0,"",'Ark1'!Q1966)</f>
        <v/>
      </c>
      <c r="G438" s="366">
        <f>+'Ark1'!R1966</f>
        <v>0</v>
      </c>
      <c r="H438" s="267" t="str">
        <f>+IF(G438=0,"",'Ark1'!AE1966)</f>
        <v/>
      </c>
      <c r="I438" s="267"/>
      <c r="J438" s="267" t="str">
        <f>+IF(G438=0,"",'Ark1'!AF1966)</f>
        <v/>
      </c>
      <c r="K438" s="268" t="str">
        <f>+IF(G438=0,"",'Ark1'!T1966)</f>
        <v/>
      </c>
      <c r="L438" s="298" t="str">
        <f>+IF(G438=0,"",'Ark1'!U1966)</f>
        <v/>
      </c>
      <c r="M438" s="267"/>
      <c r="N438" s="269" t="str">
        <f>+IF(G438=0,"",'Ark1'!V1966)</f>
        <v/>
      </c>
      <c r="O438" s="269" t="str">
        <f>+IF(G438=0,"",'Ark1'!W1966)</f>
        <v/>
      </c>
      <c r="P438" s="269" t="str">
        <f>+IF(G438=0,"",'Ark1'!X1966)</f>
        <v/>
      </c>
      <c r="Q438" s="269" t="str">
        <f>+IF(G438=0,"",'Ark1'!AG1966)</f>
        <v/>
      </c>
      <c r="R438" s="269" t="str">
        <f>+IF(G438=0,"",'Ark1'!AH1966)</f>
        <v/>
      </c>
      <c r="S438" s="382" t="str">
        <f>+IF(G438=0,"",'Ark1'!AR1966)</f>
        <v/>
      </c>
      <c r="T438" s="114" t="str">
        <f>+IF(G438=0,"",'Ark1'!AS1966)</f>
        <v/>
      </c>
      <c r="U438" s="269" t="str">
        <f>+IF(G438=0,"",'Ark1'!Y1966)</f>
        <v/>
      </c>
      <c r="V438" s="268" t="str">
        <f>+IF(G438=0,"",'Ark1'!AA1966)</f>
        <v/>
      </c>
      <c r="W438" s="269" t="str">
        <f>+IF(G438=0,"",'Ark1'!AC1966)</f>
        <v/>
      </c>
      <c r="X438" s="298" t="str">
        <f t="shared" si="41"/>
        <v/>
      </c>
      <c r="Y438" s="267" t="str">
        <f t="shared" si="42"/>
        <v/>
      </c>
      <c r="Z438" s="246"/>
      <c r="AA438" s="249"/>
      <c r="AC438" s="28"/>
      <c r="AD438" s="27"/>
      <c r="AE438" s="250"/>
      <c r="AF438" s="86"/>
      <c r="AJ438" s="86"/>
    </row>
    <row r="439" spans="1:54" ht="15.6">
      <c r="A439" s="246"/>
      <c r="B439" s="333">
        <f>+'Ark1'!C2001</f>
        <v>2024</v>
      </c>
      <c r="C439" s="266">
        <f>+'Ark1'!L2001</f>
        <v>12</v>
      </c>
      <c r="D439" s="266" t="s">
        <v>38</v>
      </c>
      <c r="E439" s="266"/>
      <c r="F439" s="86" t="str">
        <f>+IF(G439=0,"",'Ark1'!Q2001)</f>
        <v/>
      </c>
      <c r="G439" s="366">
        <f>+'Ark1'!R2001</f>
        <v>0</v>
      </c>
      <c r="H439" s="28" t="str">
        <f>+IF(G439=0,"",'Ark1'!AE2001)</f>
        <v/>
      </c>
      <c r="I439" s="267"/>
      <c r="J439" s="28" t="str">
        <f>+IF(G439=0,"",'Ark1'!AF2001)</f>
        <v/>
      </c>
      <c r="K439" s="27" t="str">
        <f>+IF(G439=0,"",'Ark1'!T2001)</f>
        <v/>
      </c>
      <c r="L439" s="298" t="str">
        <f>+IF(G439=0,"",'Ark1'!U2001)</f>
        <v/>
      </c>
      <c r="M439" s="267"/>
      <c r="N439" s="33" t="str">
        <f>+IF(G439=0,"",'Ark1'!V2001)</f>
        <v/>
      </c>
      <c r="O439" s="33" t="str">
        <f>+IF(G439=0,"",'Ark1'!W2001)</f>
        <v/>
      </c>
      <c r="P439" s="33" t="str">
        <f>+IF(G439=0,"",'Ark1'!X2001)</f>
        <v/>
      </c>
      <c r="Q439" s="33" t="str">
        <f>+IF(G439=0,"",'Ark1'!AG2001)</f>
        <v/>
      </c>
      <c r="R439" s="33" t="str">
        <f>+IF(G439=0,"",'Ark1'!AH2001)</f>
        <v/>
      </c>
      <c r="S439" s="382" t="str">
        <f>+IF(G439=0,"",'Ark1'!AR1890)</f>
        <v/>
      </c>
      <c r="T439" s="114" t="str">
        <f>+IF(G439=0,"",'Ark1'!AS1890)</f>
        <v/>
      </c>
      <c r="U439" s="33" t="str">
        <f>+IF(G439=0,"",'Ark1'!Y2001)</f>
        <v/>
      </c>
      <c r="V439" s="27" t="str">
        <f>+IF(G439=0,"",'Ark1'!AA2001)</f>
        <v/>
      </c>
      <c r="W439" s="33" t="str">
        <f>+IF(G439=0,"",'Ark1'!AC2001)</f>
        <v/>
      </c>
      <c r="X439" s="298" t="str">
        <f t="shared" si="41"/>
        <v/>
      </c>
      <c r="Y439" s="28" t="str">
        <f t="shared" si="42"/>
        <v/>
      </c>
      <c r="Z439" s="246"/>
      <c r="AA439" s="249"/>
      <c r="AC439" s="28"/>
      <c r="AD439" s="27"/>
      <c r="AE439" s="250"/>
      <c r="AF439" s="86"/>
      <c r="AJ439" s="86"/>
    </row>
    <row r="440" spans="1:54" ht="15.6">
      <c r="A440" s="246"/>
      <c r="B440" s="333">
        <f>+'Ark1'!C2036</f>
        <v>2024</v>
      </c>
      <c r="C440" s="266">
        <f>+'Ark1'!L2036</f>
        <v>13</v>
      </c>
      <c r="D440" s="266" t="s">
        <v>39</v>
      </c>
      <c r="E440" s="266"/>
      <c r="F440" s="266" t="str">
        <f>+IF(G440=0,"",'Ark1'!Q2036)</f>
        <v/>
      </c>
      <c r="G440" s="366">
        <f>+'Ark1'!R2036</f>
        <v>0</v>
      </c>
      <c r="H440" s="267" t="str">
        <f>+IF(G440=0,"",'Ark1'!AE2036)</f>
        <v/>
      </c>
      <c r="I440" s="267"/>
      <c r="J440" s="267" t="str">
        <f>+IF(G440=0,"",'Ark1'!AF2036)</f>
        <v/>
      </c>
      <c r="K440" s="268" t="str">
        <f>+IF(G440=0,"",'Ark1'!T2036)</f>
        <v/>
      </c>
      <c r="L440" s="298" t="str">
        <f>+IF(G440=0,"",'Ark1'!U2036)</f>
        <v/>
      </c>
      <c r="M440" s="267"/>
      <c r="N440" s="269" t="str">
        <f>+IF(G440=0,"",'Ark1'!V2036)</f>
        <v/>
      </c>
      <c r="O440" s="269" t="str">
        <f>+IF(G440=0,"",'Ark1'!W2036)</f>
        <v/>
      </c>
      <c r="P440" s="269" t="str">
        <f>+IF(G440=0,"",'Ark1'!X2036)</f>
        <v/>
      </c>
      <c r="Q440" s="269" t="str">
        <f>+IF(G440=0,"",'Ark1'!AG2036)</f>
        <v/>
      </c>
      <c r="R440" s="269" t="str">
        <f>+IF(G440=0,"",'Ark1'!AH2036)</f>
        <v/>
      </c>
      <c r="S440" s="382" t="str">
        <f>+IF(G440=0,"",'Ark1'!AR1891)</f>
        <v/>
      </c>
      <c r="T440" s="114" t="str">
        <f>+IF(G440=0,"",'Ark1'!AS1891)</f>
        <v/>
      </c>
      <c r="U440" s="269" t="str">
        <f>+IF(G440=0,"",'Ark1'!Y2036)</f>
        <v/>
      </c>
      <c r="V440" s="268" t="str">
        <f>+IF(G440=0,"",'Ark1'!AA2036)</f>
        <v/>
      </c>
      <c r="W440" s="269" t="str">
        <f>+IF(G440=0,"",'Ark1'!AC2036)</f>
        <v/>
      </c>
      <c r="X440" s="298" t="str">
        <f t="shared" si="41"/>
        <v/>
      </c>
      <c r="Y440" s="267" t="str">
        <f t="shared" si="42"/>
        <v/>
      </c>
      <c r="Z440" s="246"/>
      <c r="AA440" s="249"/>
      <c r="AC440" s="28"/>
      <c r="AD440" s="27"/>
      <c r="AE440" s="250"/>
      <c r="AF440" s="86"/>
      <c r="AJ440" s="86"/>
    </row>
    <row r="441" spans="1:54" ht="15.6">
      <c r="A441" s="246"/>
      <c r="B441" s="333">
        <f>+'Ark1'!C2071</f>
        <v>2024</v>
      </c>
      <c r="C441" s="266">
        <f>+'Ark1'!L2071</f>
        <v>14</v>
      </c>
      <c r="D441" s="266" t="s">
        <v>401</v>
      </c>
      <c r="E441" s="266"/>
      <c r="F441" s="86" t="str">
        <f>+IF(G441=0,"",'Ark1'!Q2071)</f>
        <v/>
      </c>
      <c r="G441" s="366">
        <f>+'Ark1'!R2071</f>
        <v>0</v>
      </c>
      <c r="H441" s="28" t="str">
        <f>+IF(G441=0,"",'Ark1'!AE2071)</f>
        <v/>
      </c>
      <c r="I441" s="267"/>
      <c r="J441" s="28" t="str">
        <f>+IF(G441=0,"",'Ark1'!AF2071)</f>
        <v/>
      </c>
      <c r="K441" s="27" t="str">
        <f>+IF(G441=0,"",'Ark1'!T2071)</f>
        <v/>
      </c>
      <c r="L441" s="298" t="str">
        <f>+IF(G441=0,"",'Ark1'!U2071)</f>
        <v/>
      </c>
      <c r="M441" s="267"/>
      <c r="N441" s="33" t="str">
        <f>+IF(G441=0,"",'Ark1'!V2071)</f>
        <v/>
      </c>
      <c r="O441" s="33" t="str">
        <f>+IF(G441=0,"",'Ark1'!W2071)</f>
        <v/>
      </c>
      <c r="P441" s="33" t="str">
        <f>+IF(G441=0,"",'Ark1'!X2071)</f>
        <v/>
      </c>
      <c r="Q441" s="33" t="str">
        <f>+IF(G441=0,"",'Ark1'!AG2071)</f>
        <v/>
      </c>
      <c r="R441" s="33" t="str">
        <f>+IF(G441=0,"",'Ark1'!AH2071)</f>
        <v/>
      </c>
      <c r="S441" s="382" t="str">
        <f>+IF(G441=0,"",'Ark1'!AR1892)</f>
        <v/>
      </c>
      <c r="T441" s="114" t="str">
        <f>+IF(G441=0,"",'Ark1'!AS1892)</f>
        <v/>
      </c>
      <c r="U441" s="33" t="str">
        <f>+IF(G441=0,"",'Ark1'!Y2071)</f>
        <v/>
      </c>
      <c r="V441" s="27" t="str">
        <f>+IF(G441=0,"",'Ark1'!AA2071)</f>
        <v/>
      </c>
      <c r="W441" s="33" t="str">
        <f>+IF(G441=0,"",'Ark1'!AC2071)</f>
        <v/>
      </c>
      <c r="X441" s="298" t="str">
        <f t="shared" si="41"/>
        <v/>
      </c>
      <c r="Y441" s="28" t="str">
        <f t="shared" si="42"/>
        <v/>
      </c>
      <c r="Z441" s="246"/>
      <c r="AA441" s="249"/>
      <c r="AC441" s="28"/>
      <c r="AD441" s="27"/>
      <c r="AE441" s="250"/>
      <c r="AF441" s="86"/>
      <c r="AJ441" s="86"/>
    </row>
    <row r="442" spans="1:54" ht="15.6">
      <c r="A442" s="246"/>
      <c r="B442" s="333">
        <f>+'Ark1'!C2106</f>
        <v>2024</v>
      </c>
      <c r="C442" s="266">
        <f>+'Ark1'!L2106</f>
        <v>15</v>
      </c>
      <c r="D442" s="266" t="s">
        <v>40</v>
      </c>
      <c r="E442" s="266"/>
      <c r="F442" s="266" t="str">
        <f>+IF(G442=0,"",'Ark1'!Q2106)</f>
        <v/>
      </c>
      <c r="G442" s="366">
        <f>+'Ark1'!R2106</f>
        <v>0</v>
      </c>
      <c r="H442" s="267" t="str">
        <f>+IF(G442=0,"",'Ark1'!AE2106)</f>
        <v/>
      </c>
      <c r="I442" s="267"/>
      <c r="J442" s="267" t="str">
        <f>+IF(G442=0,"",'Ark1'!AF2106)</f>
        <v/>
      </c>
      <c r="K442" s="268" t="str">
        <f>+IF(G442=0,"",'Ark1'!T2106)</f>
        <v/>
      </c>
      <c r="L442" s="385" t="str">
        <f>+IF(G442=0,"",'Ark1'!U2106)</f>
        <v/>
      </c>
      <c r="M442" s="267"/>
      <c r="N442" s="269" t="str">
        <f>+IF(G442=0,"",'Ark1'!V2106)</f>
        <v/>
      </c>
      <c r="O442" s="269" t="str">
        <f>+IF(G442=0,"",'Ark1'!W2106)</f>
        <v/>
      </c>
      <c r="P442" s="269" t="str">
        <f>+IF(G442=0,"",'Ark1'!X2106)</f>
        <v/>
      </c>
      <c r="Q442" s="269" t="str">
        <f>+IF(G442=0,"",'Ark1'!AG2106)</f>
        <v/>
      </c>
      <c r="R442" s="269" t="str">
        <f>+IF(G442=0,"",'Ark1'!AH2106)</f>
        <v/>
      </c>
      <c r="S442" s="382" t="str">
        <f>+IF(G442=0,"",'Ark1'!AR1893)</f>
        <v/>
      </c>
      <c r="T442" s="114" t="str">
        <f>+IF(G442=0,"",'Ark1'!AS1893)</f>
        <v/>
      </c>
      <c r="U442" s="269" t="str">
        <f>+IF(G442=0,"",'Ark1'!Y2106)</f>
        <v/>
      </c>
      <c r="V442" s="268" t="str">
        <f>+IF(G442=0,"",'Ark1'!AA2106)</f>
        <v/>
      </c>
      <c r="W442" s="269" t="str">
        <f>+IF(G442=0,"",'Ark1'!AC2106)</f>
        <v/>
      </c>
      <c r="X442" s="298" t="str">
        <f t="shared" si="41"/>
        <v/>
      </c>
      <c r="Y442" s="267" t="str">
        <f t="shared" si="42"/>
        <v/>
      </c>
      <c r="Z442" s="246"/>
      <c r="AA442" s="249"/>
      <c r="AC442" s="28"/>
      <c r="AD442" s="27"/>
      <c r="AE442" s="250"/>
      <c r="AF442" s="86"/>
      <c r="AJ442" s="86"/>
    </row>
    <row r="443" spans="1:54" ht="19.8">
      <c r="A443" s="246"/>
      <c r="B443" s="246"/>
      <c r="C443" s="246"/>
      <c r="D443" s="246"/>
      <c r="E443" s="246"/>
      <c r="F443" s="246"/>
      <c r="G443" s="246"/>
      <c r="H443" s="246"/>
      <c r="I443" s="246"/>
      <c r="J443" s="246"/>
      <c r="K443" s="246"/>
      <c r="L443" s="246"/>
      <c r="M443" s="246"/>
      <c r="N443" s="248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  <c r="AA443" s="249"/>
      <c r="AC443" s="28"/>
      <c r="AD443" s="27"/>
      <c r="AE443" s="250"/>
      <c r="AF443" s="86"/>
      <c r="AJ443" s="86"/>
      <c r="BB443" s="262"/>
    </row>
    <row r="444" spans="1:54" ht="19.8">
      <c r="A444" s="246"/>
      <c r="B444" s="246"/>
      <c r="C444" s="264"/>
      <c r="D444" s="246"/>
      <c r="E444" s="246"/>
      <c r="F444" s="246"/>
      <c r="G444" s="246"/>
      <c r="H444" s="247"/>
      <c r="I444" s="246"/>
      <c r="J444" s="247"/>
      <c r="K444" s="246"/>
      <c r="L444" s="246"/>
      <c r="M444" s="246"/>
      <c r="N444" s="248"/>
      <c r="O444" s="248"/>
      <c r="P444" s="248"/>
      <c r="Q444" s="246"/>
      <c r="R444" s="248"/>
      <c r="S444" s="248"/>
      <c r="T444" s="248"/>
      <c r="U444" s="248"/>
      <c r="V444" s="246"/>
      <c r="W444" s="248"/>
      <c r="X444" s="246"/>
      <c r="Y444" s="247"/>
      <c r="Z444" s="246"/>
      <c r="AA444" s="249"/>
      <c r="AC444" s="28"/>
      <c r="AD444" s="27"/>
      <c r="AE444" s="250"/>
      <c r="AF444" s="86"/>
      <c r="AJ444" s="86"/>
      <c r="BB444" s="262"/>
    </row>
    <row r="445" spans="1:54" ht="22.8">
      <c r="A445" s="349" t="str">
        <f>+Raser!C31</f>
        <v>Limousin</v>
      </c>
      <c r="B445" s="246"/>
      <c r="C445" s="264"/>
      <c r="D445" s="349"/>
      <c r="E445" s="246"/>
      <c r="F445" s="246"/>
      <c r="G445" s="264" t="s">
        <v>648</v>
      </c>
      <c r="H445" s="279">
        <f>SUM(G451:G465)</f>
        <v>435</v>
      </c>
      <c r="I445" s="247"/>
      <c r="J445" s="246"/>
      <c r="K445" s="247"/>
      <c r="L445" s="348">
        <f>+Raser!M31</f>
        <v>428.43425287356337</v>
      </c>
      <c r="M445" s="248" t="s">
        <v>578</v>
      </c>
      <c r="N445" s="246"/>
      <c r="O445" s="248"/>
      <c r="P445" s="248"/>
      <c r="Q445" s="246"/>
      <c r="R445" s="248"/>
      <c r="S445" s="248"/>
      <c r="T445" s="248"/>
      <c r="U445" s="248"/>
      <c r="V445" s="246"/>
      <c r="W445" s="248"/>
      <c r="X445" s="348">
        <f>+Raser!X31</f>
        <v>350.09505239152571</v>
      </c>
      <c r="Y445" s="247"/>
      <c r="Z445" s="246"/>
      <c r="AA445" s="249"/>
      <c r="AC445" s="28"/>
      <c r="AD445" s="27"/>
      <c r="AE445" s="250"/>
      <c r="AF445" s="86"/>
      <c r="AJ445" s="86"/>
      <c r="BB445" s="262"/>
    </row>
    <row r="446" spans="1:54" ht="14.25" customHeight="1">
      <c r="A446" s="246"/>
      <c r="B446" s="246"/>
      <c r="C446" s="264"/>
      <c r="D446" s="347"/>
      <c r="E446" s="246"/>
      <c r="F446" s="264"/>
      <c r="G446" s="264"/>
      <c r="H446" s="264"/>
      <c r="I446" s="264"/>
      <c r="J446" s="264"/>
      <c r="K446" s="264"/>
      <c r="L446" s="264"/>
      <c r="M446" s="264"/>
      <c r="N446" s="265"/>
      <c r="O446" s="264"/>
      <c r="P446" s="264"/>
      <c r="Q446" s="264"/>
      <c r="R446" s="264"/>
      <c r="S446" s="264"/>
      <c r="T446" s="264"/>
      <c r="U446" s="264"/>
      <c r="V446" s="264"/>
      <c r="W446" s="264"/>
      <c r="X446" s="264"/>
      <c r="Y446" s="247"/>
      <c r="Z446" s="246"/>
      <c r="AA446" s="249"/>
      <c r="AC446" s="28"/>
      <c r="AD446" s="27"/>
      <c r="AE446" s="250"/>
      <c r="AF446" s="86"/>
      <c r="AJ446" s="86"/>
      <c r="BB446" s="262"/>
    </row>
    <row r="447" spans="1:54" ht="19.8">
      <c r="A447" s="246"/>
      <c r="B447" s="246"/>
      <c r="C447" s="246"/>
      <c r="D447" s="246"/>
      <c r="E447" s="246"/>
      <c r="F447" s="246"/>
      <c r="G447" s="246"/>
      <c r="H447" s="247"/>
      <c r="I447" s="246"/>
      <c r="J447" s="247"/>
      <c r="K447" s="246"/>
      <c r="L447" s="246"/>
      <c r="M447" s="246"/>
      <c r="N447" s="248"/>
      <c r="O447" s="248"/>
      <c r="P447" s="248"/>
      <c r="Q447" s="246"/>
      <c r="R447" s="248"/>
      <c r="S447" s="248"/>
      <c r="T447" s="248"/>
      <c r="U447" s="248"/>
      <c r="V447" s="246"/>
      <c r="W447" s="248"/>
      <c r="X447" s="264" t="s">
        <v>489</v>
      </c>
      <c r="Y447" s="263" t="s">
        <v>4</v>
      </c>
      <c r="Z447" s="246"/>
      <c r="AA447" s="249"/>
      <c r="AC447" s="28"/>
      <c r="AD447" s="27"/>
      <c r="AE447" s="250"/>
      <c r="AF447" s="86"/>
      <c r="AJ447" s="86"/>
      <c r="BB447" s="262"/>
    </row>
    <row r="448" spans="1:54" ht="19.8">
      <c r="A448" s="246"/>
      <c r="B448" s="246"/>
      <c r="C448" s="246"/>
      <c r="D448" s="264"/>
      <c r="E448" s="246"/>
      <c r="F448" s="264" t="s">
        <v>4</v>
      </c>
      <c r="G448" s="246"/>
      <c r="H448" s="247"/>
      <c r="I448" s="247"/>
      <c r="J448" s="247"/>
      <c r="K448" s="264" t="s">
        <v>23</v>
      </c>
      <c r="L448" s="247"/>
      <c r="M448" s="247"/>
      <c r="N448" s="248" t="s">
        <v>402</v>
      </c>
      <c r="O448" s="248" t="s">
        <v>402</v>
      </c>
      <c r="P448" s="248" t="s">
        <v>402</v>
      </c>
      <c r="Q448" s="265" t="s">
        <v>538</v>
      </c>
      <c r="R448" s="248" t="s">
        <v>402</v>
      </c>
      <c r="S448" s="248"/>
      <c r="T448" s="248"/>
      <c r="U448" s="265" t="s">
        <v>422</v>
      </c>
      <c r="V448" s="246"/>
      <c r="W448" s="265" t="s">
        <v>586</v>
      </c>
      <c r="X448" s="264" t="s">
        <v>583</v>
      </c>
      <c r="Y448" s="263" t="s">
        <v>9</v>
      </c>
      <c r="Z448" s="246"/>
      <c r="AA448" s="249"/>
      <c r="AC448" s="28"/>
      <c r="AD448" s="27"/>
      <c r="AE448" s="250"/>
      <c r="AF448" s="86"/>
      <c r="AJ448" s="86"/>
      <c r="BB448" s="262"/>
    </row>
    <row r="449" spans="1:54" ht="19.8">
      <c r="A449" s="264"/>
      <c r="B449" s="264"/>
      <c r="C449" s="246"/>
      <c r="D449" s="246"/>
      <c r="E449" s="264"/>
      <c r="F449" s="264" t="s">
        <v>487</v>
      </c>
      <c r="G449" s="264" t="s">
        <v>4</v>
      </c>
      <c r="H449" s="263" t="s">
        <v>4</v>
      </c>
      <c r="I449" s="263"/>
      <c r="J449" s="263" t="s">
        <v>1</v>
      </c>
      <c r="K449" s="264" t="s">
        <v>493</v>
      </c>
      <c r="L449" s="263" t="s">
        <v>23</v>
      </c>
      <c r="M449" s="263"/>
      <c r="N449" s="265" t="s">
        <v>552</v>
      </c>
      <c r="O449" s="265" t="s">
        <v>585</v>
      </c>
      <c r="P449" s="265" t="s">
        <v>500</v>
      </c>
      <c r="Q449" s="265" t="s">
        <v>563</v>
      </c>
      <c r="R449" s="265" t="s">
        <v>502</v>
      </c>
      <c r="S449" s="432" t="s">
        <v>23</v>
      </c>
      <c r="T449" s="432" t="s">
        <v>23</v>
      </c>
      <c r="U449" s="265"/>
      <c r="V449" s="264" t="s">
        <v>413</v>
      </c>
      <c r="W449" s="265" t="s">
        <v>1</v>
      </c>
      <c r="X449" s="264" t="s">
        <v>70</v>
      </c>
      <c r="Y449" s="263" t="s">
        <v>70</v>
      </c>
      <c r="Z449" s="246"/>
      <c r="AA449" s="249"/>
      <c r="AC449" s="28"/>
      <c r="AD449" s="27"/>
      <c r="AE449" s="250"/>
      <c r="AF449" s="86"/>
      <c r="AJ449" s="86"/>
      <c r="BB449" s="262"/>
    </row>
    <row r="450" spans="1:54" ht="19.8">
      <c r="A450" s="246"/>
      <c r="B450" s="246"/>
      <c r="C450" s="264" t="s">
        <v>0</v>
      </c>
      <c r="D450" s="264"/>
      <c r="E450" s="264" t="s">
        <v>612</v>
      </c>
      <c r="F450" s="50" t="s">
        <v>488</v>
      </c>
      <c r="G450" s="50" t="s">
        <v>9</v>
      </c>
      <c r="H450" s="87" t="s">
        <v>402</v>
      </c>
      <c r="I450" s="87"/>
      <c r="J450" s="87" t="s">
        <v>402</v>
      </c>
      <c r="K450" s="50" t="s">
        <v>414</v>
      </c>
      <c r="L450" s="87" t="s">
        <v>44</v>
      </c>
      <c r="M450" s="87"/>
      <c r="N450" s="75" t="s">
        <v>553</v>
      </c>
      <c r="O450" s="75" t="s">
        <v>561</v>
      </c>
      <c r="P450" s="75" t="s">
        <v>439</v>
      </c>
      <c r="Q450" s="75" t="s">
        <v>495</v>
      </c>
      <c r="R450" s="75" t="s">
        <v>482</v>
      </c>
      <c r="S450" s="432" t="s">
        <v>735</v>
      </c>
      <c r="T450" s="432" t="s">
        <v>736</v>
      </c>
      <c r="U450" s="75" t="s">
        <v>1</v>
      </c>
      <c r="V450" s="50" t="s">
        <v>414</v>
      </c>
      <c r="W450" s="75" t="s">
        <v>539</v>
      </c>
      <c r="X450" s="50" t="s">
        <v>499</v>
      </c>
      <c r="Y450" s="87" t="s">
        <v>566</v>
      </c>
      <c r="Z450" s="246"/>
      <c r="AA450" s="249"/>
      <c r="AC450" s="28"/>
      <c r="AD450" s="27"/>
      <c r="AE450" s="250"/>
      <c r="AF450" s="86"/>
      <c r="AJ450" s="86"/>
      <c r="BB450" s="262"/>
    </row>
    <row r="451" spans="1:54" ht="15.6">
      <c r="A451" s="246"/>
      <c r="B451" s="266">
        <f>+'Ark1'!C1617</f>
        <v>2024</v>
      </c>
      <c r="C451" s="266">
        <f>+'Ark1'!L1617</f>
        <v>1</v>
      </c>
      <c r="D451" s="266" t="str">
        <f>+D428</f>
        <v>P-</v>
      </c>
      <c r="E451" s="266">
        <f>+'Ark1'!AP1617</f>
        <v>24</v>
      </c>
      <c r="F451" s="266" t="str">
        <f>+IF(G451=0,"",'Ark1'!Q1617)</f>
        <v/>
      </c>
      <c r="G451" s="366">
        <f>+'Ark1'!R1617</f>
        <v>0</v>
      </c>
      <c r="H451" s="267" t="str">
        <f>+IF(G451=0,"",'Ark1'!AE1617)</f>
        <v/>
      </c>
      <c r="I451" s="267"/>
      <c r="J451" s="267" t="str">
        <f>+IF(G451=0,"",'Ark1'!AF1617)</f>
        <v/>
      </c>
      <c r="K451" s="268" t="str">
        <f>+IF(G451=0,"",'Ark1'!T1617)</f>
        <v/>
      </c>
      <c r="L451" s="298" t="str">
        <f>+IF(G451=0,"",'Ark1'!U1617)</f>
        <v/>
      </c>
      <c r="M451" s="267"/>
      <c r="N451" s="269" t="str">
        <f>+IF(G451=0,"",'Ark1'!V1617)</f>
        <v/>
      </c>
      <c r="O451" s="269" t="str">
        <f>+IF(G451=0,"",'Ark1'!W1617)</f>
        <v/>
      </c>
      <c r="P451" s="269" t="str">
        <f>+IF(G451=0,"",'Ark1'!X1617)</f>
        <v/>
      </c>
      <c r="Q451" s="269" t="str">
        <f>+IF(G451=0,"",'Ark1'!AG1617)</f>
        <v/>
      </c>
      <c r="R451" s="269" t="str">
        <f>+IF(G451=0,"",'Ark1'!AH1617)</f>
        <v/>
      </c>
      <c r="S451" s="382" t="str">
        <f>+IF(G451=0,"",'Ark1'!AR1617)</f>
        <v/>
      </c>
      <c r="T451" s="114" t="str">
        <f>+IF(G451=0,"",'Ark1'!AS1617)</f>
        <v/>
      </c>
      <c r="U451" s="269" t="str">
        <f>+IF(G451=0,"",'Ark1'!Y1617)</f>
        <v/>
      </c>
      <c r="V451" s="268" t="str">
        <f>+IF(G451=0,"",'Ark1'!AA1617)</f>
        <v/>
      </c>
      <c r="W451" s="269" t="str">
        <f>+IF(G451=0,"",'Ark1'!AC1617)</f>
        <v/>
      </c>
      <c r="X451" s="298" t="str">
        <f t="shared" ref="X451:X465" si="43">IF(G451=0,"",1000*L451/Q451)</f>
        <v/>
      </c>
      <c r="Y451" s="267" t="str">
        <f t="shared" ref="Y451:Y465" si="44">IF(G451=0,"",G451/F451)</f>
        <v/>
      </c>
      <c r="Z451" s="246"/>
      <c r="AA451" s="249"/>
      <c r="AC451" s="28"/>
      <c r="AD451" s="27"/>
      <c r="AE451" s="250"/>
      <c r="AF451" s="86"/>
      <c r="AJ451" s="86"/>
    </row>
    <row r="452" spans="1:54" ht="15.6">
      <c r="A452" s="246"/>
      <c r="B452" s="266">
        <f>+'Ark1'!C1618</f>
        <v>2024</v>
      </c>
      <c r="C452" s="266">
        <f>1+C451</f>
        <v>2</v>
      </c>
      <c r="D452" s="266" t="str">
        <f t="shared" ref="D452:D465" si="45">+D429</f>
        <v>P</v>
      </c>
      <c r="F452" s="86" t="str">
        <f>+IF(G452=0,"",'Ark1'!Q1652)</f>
        <v/>
      </c>
      <c r="G452" s="366">
        <f>+'Ark1'!R1652</f>
        <v>0</v>
      </c>
      <c r="H452" s="28" t="str">
        <f>+IF(G452=0,"",'Ark1'!AE1652)</f>
        <v/>
      </c>
      <c r="I452" s="267"/>
      <c r="J452" s="28" t="str">
        <f>+IF(G452=0,"",'Ark1'!AF1652)</f>
        <v/>
      </c>
      <c r="K452" s="27" t="str">
        <f>+IF(G452=0,"",'Ark1'!T1652)</f>
        <v/>
      </c>
      <c r="L452" s="298" t="str">
        <f>+IF(G452=0,"",'Ark1'!U1652)</f>
        <v/>
      </c>
      <c r="M452" s="267"/>
      <c r="N452" s="33" t="str">
        <f>+IF(G452=0,"",'Ark1'!V1652)</f>
        <v/>
      </c>
      <c r="O452" s="33" t="str">
        <f>+IF(G452=0,"",'Ark1'!W1652)</f>
        <v/>
      </c>
      <c r="P452" s="33" t="str">
        <f>+IF(G452=0,"",'Ark1'!X1652)</f>
        <v/>
      </c>
      <c r="Q452" s="33" t="str">
        <f>+IF(G452=0,"",'Ark1'!AG1652)</f>
        <v/>
      </c>
      <c r="R452" s="33" t="str">
        <f>+IF(G452=0,"",'Ark1'!AH1652)</f>
        <v/>
      </c>
      <c r="S452" s="382" t="str">
        <f>+IF(G452=0,"",'Ark1'!AR1652)</f>
        <v/>
      </c>
      <c r="T452" s="114" t="str">
        <f>+IF(G452=0,"",'Ark1'!AS1652)</f>
        <v/>
      </c>
      <c r="U452" s="33" t="str">
        <f>+IF(G452=0,"",'Ark1'!Y1652)</f>
        <v/>
      </c>
      <c r="V452" s="27" t="str">
        <f>+IF(G452=0,"",'Ark1'!AA1652)</f>
        <v/>
      </c>
      <c r="W452" s="33" t="str">
        <f>+IF(G452=0,"",'Ark1'!AC1652)</f>
        <v/>
      </c>
      <c r="X452" s="298" t="str">
        <f t="shared" si="43"/>
        <v/>
      </c>
      <c r="Y452" s="28" t="str">
        <f t="shared" si="44"/>
        <v/>
      </c>
      <c r="Z452" s="246"/>
      <c r="AA452" s="249"/>
      <c r="AC452" s="28"/>
      <c r="AD452" s="27"/>
      <c r="AE452" s="250"/>
      <c r="AF452" s="86"/>
      <c r="AJ452" s="86"/>
    </row>
    <row r="453" spans="1:54" ht="15.6">
      <c r="A453" s="246"/>
      <c r="B453" s="266">
        <f>+'Ark1'!C1619</f>
        <v>2024</v>
      </c>
      <c r="C453" s="266">
        <f t="shared" ref="C453:C465" si="46">1+C452</f>
        <v>3</v>
      </c>
      <c r="D453" s="266" t="str">
        <f t="shared" si="45"/>
        <v>P+</v>
      </c>
      <c r="F453" s="266">
        <f>+IF(G453=0,"",'Ark1'!Q1687)</f>
        <v>2</v>
      </c>
      <c r="G453" s="366">
        <f>+'Ark1'!R1687</f>
        <v>2</v>
      </c>
      <c r="H453" s="267">
        <f>+IF(G453=0,"",'Ark1'!AE1687)</f>
        <v>0.45977011494252878</v>
      </c>
      <c r="I453" s="267"/>
      <c r="J453" s="267">
        <f>+IF(G453=0,"",'Ark1'!AF1687)</f>
        <v>0.22766674053449903</v>
      </c>
      <c r="K453" s="268">
        <f>+IF(G453=0,"",'Ark1'!T1687)</f>
        <v>3.5</v>
      </c>
      <c r="L453" s="298">
        <f>+IF(G453=0,"",'Ark1'!U1687)</f>
        <v>212.15</v>
      </c>
      <c r="M453" s="267"/>
      <c r="N453" s="269">
        <f>+IF(G453=0,"",'Ark1'!V1687)</f>
        <v>0</v>
      </c>
      <c r="O453" s="269">
        <f>+IF(G453=0,"",'Ark1'!W1687)</f>
        <v>0</v>
      </c>
      <c r="P453" s="269">
        <f>+IF(G453=0,"",'Ark1'!X1687)</f>
        <v>0</v>
      </c>
      <c r="Q453" s="269">
        <f>+IF(G453=0,"",'Ark1'!AG1687)</f>
        <v>1528</v>
      </c>
      <c r="R453" s="269">
        <f>+IF(G453=0,"",'Ark1'!AH1687)</f>
        <v>0</v>
      </c>
      <c r="S453" s="382">
        <f>+IF(G453=0,"",'Ark1'!AR1687)</f>
        <v>202.5</v>
      </c>
      <c r="T453" s="114">
        <f>+IF(G453=0,"",'Ark1'!AS1687)</f>
        <v>25.381157334496528</v>
      </c>
      <c r="U453" s="269">
        <f>+IF(G453=0,"",'Ark1'!Y1687)</f>
        <v>27.749999999999861</v>
      </c>
      <c r="V453" s="268">
        <f>+IF(G453=0,"",'Ark1'!AA1687)</f>
        <v>0.5</v>
      </c>
      <c r="W453" s="269">
        <f>+IF(G453=0,"",'Ark1'!AC1687)</f>
        <v>-99.999999999999616</v>
      </c>
      <c r="X453" s="298">
        <f t="shared" si="43"/>
        <v>138.84162303664922</v>
      </c>
      <c r="Y453" s="267">
        <f t="shared" si="44"/>
        <v>1</v>
      </c>
      <c r="Z453" s="246"/>
      <c r="AA453" s="249"/>
      <c r="AC453" s="28"/>
      <c r="AD453" s="27"/>
      <c r="AE453" s="250"/>
      <c r="AF453" s="86"/>
      <c r="AJ453" s="86"/>
    </row>
    <row r="454" spans="1:54" ht="15.6">
      <c r="A454" s="246"/>
      <c r="B454" s="266">
        <f>+'Ark1'!C1620</f>
        <v>2024</v>
      </c>
      <c r="C454" s="266">
        <f t="shared" si="46"/>
        <v>4</v>
      </c>
      <c r="D454" s="266" t="str">
        <f t="shared" si="45"/>
        <v>O-</v>
      </c>
      <c r="F454" s="86">
        <f>+IF(G454=0,"",'Ark1'!Q1722)</f>
        <v>1</v>
      </c>
      <c r="G454" s="366">
        <f>+'Ark1'!R1722</f>
        <v>1</v>
      </c>
      <c r="H454" s="28">
        <f>+IF(G454=0,"",'Ark1'!AE1722)</f>
        <v>0.22988505747126439</v>
      </c>
      <c r="I454" s="267"/>
      <c r="J454" s="28">
        <f>+IF(G454=0,"",'Ark1'!AF1722)</f>
        <v>0.16156129053720877</v>
      </c>
      <c r="K454" s="27">
        <f>+IF(G454=0,"",'Ark1'!T1722)</f>
        <v>3</v>
      </c>
      <c r="L454" s="298">
        <f>+IF(G454=0,"",'Ark1'!U1722)</f>
        <v>301.10000000000002</v>
      </c>
      <c r="M454" s="267"/>
      <c r="N454" s="33">
        <f>+IF(G454=0,"",'Ark1'!V1722)</f>
        <v>0</v>
      </c>
      <c r="O454" s="33">
        <f>+IF(G454=0,"",'Ark1'!W1722)</f>
        <v>0</v>
      </c>
      <c r="P454" s="33">
        <f>+IF(G454=0,"",'Ark1'!X1722)</f>
        <v>0</v>
      </c>
      <c r="Q454" s="33">
        <f>+IF(G454=0,"",'Ark1'!AG1722)</f>
        <v>1593</v>
      </c>
      <c r="R454" s="33">
        <f>+IF(G454=0,"",'Ark1'!AH1722)</f>
        <v>0</v>
      </c>
      <c r="S454" s="382">
        <f>+IF(G454=0,"",'Ark1'!AR1722)</f>
        <v>217</v>
      </c>
      <c r="T454" s="114">
        <f>+IF(G454=0,"",'Ark1'!AS1722)</f>
        <v>29.4569172034562</v>
      </c>
      <c r="U454" s="33">
        <f>+IF(G454=0,"",'Ark1'!Y1722)</f>
        <v>0</v>
      </c>
      <c r="V454" s="27">
        <f>+IF(G454=0,"",'Ark1'!AA1722)</f>
        <v>0</v>
      </c>
      <c r="W454" s="33">
        <f>+IF(G454=0,"",'Ark1'!AC1722)</f>
        <v>0</v>
      </c>
      <c r="X454" s="298">
        <f t="shared" si="43"/>
        <v>189.01443816698054</v>
      </c>
      <c r="Y454" s="28">
        <f t="shared" si="44"/>
        <v>1</v>
      </c>
      <c r="Z454" s="246"/>
      <c r="AA454" s="249"/>
      <c r="AC454" s="28"/>
      <c r="AD454" s="27"/>
      <c r="AE454" s="250"/>
      <c r="AF454" s="86"/>
      <c r="AJ454" s="86"/>
    </row>
    <row r="455" spans="1:54" ht="15.6">
      <c r="A455" s="246"/>
      <c r="B455" s="266">
        <f>+'Ark1'!C1621</f>
        <v>2024</v>
      </c>
      <c r="C455" s="266">
        <f t="shared" si="46"/>
        <v>5</v>
      </c>
      <c r="D455" s="266" t="str">
        <f t="shared" si="45"/>
        <v>O</v>
      </c>
      <c r="F455" s="266">
        <f>+IF(G455=0,"",'Ark1'!Q1757)</f>
        <v>9</v>
      </c>
      <c r="G455" s="366">
        <f>+'Ark1'!R1757</f>
        <v>12</v>
      </c>
      <c r="H455" s="267">
        <f>+'Ark1'!AE1757</f>
        <v>2.7586206896551722</v>
      </c>
      <c r="I455" s="267"/>
      <c r="J455" s="267">
        <f>+IF(G455=0,"",'Ark1'!AF1757)</f>
        <v>1.6245199708749689</v>
      </c>
      <c r="K455" s="268">
        <f>+IF(G455=0,"",'Ark1'!T1757)</f>
        <v>3.9166666666666656</v>
      </c>
      <c r="L455" s="298">
        <f>+IF(G455=0,"",'Ark1'!U1757)</f>
        <v>252.3</v>
      </c>
      <c r="M455" s="267"/>
      <c r="N455" s="269">
        <f>+IF(G455=0,"",'Ark1'!V1757)</f>
        <v>0</v>
      </c>
      <c r="O455" s="269">
        <f>+IF(G455=0,"",'Ark1'!W1757)</f>
        <v>0</v>
      </c>
      <c r="P455" s="269">
        <f>+IF(G455=0,"",'Ark1'!X1757)</f>
        <v>8.3333333333333357</v>
      </c>
      <c r="Q455" s="269">
        <f>+IF(G455=0,"",'Ark1'!AG1757)</f>
        <v>1294.416666666667</v>
      </c>
      <c r="R455" s="269">
        <f>+IF(G455=0,"",'Ark1'!AH1757)</f>
        <v>0</v>
      </c>
      <c r="S455" s="382">
        <f>+IF(G455=0,"",'Ark1'!AR1757)</f>
        <v>202.08333333333337</v>
      </c>
      <c r="T455" s="114">
        <f>+IF(G455=0,"",'Ark1'!AS1757)</f>
        <v>29.528244001750124</v>
      </c>
      <c r="U455" s="269">
        <f>+IF(G455=0,"",'Ark1'!Y1757)</f>
        <v>76.690872990206657</v>
      </c>
      <c r="V455" s="268">
        <f>+IF(G455=0,"",'Ark1'!AA1757)</f>
        <v>1.0374916331657289</v>
      </c>
      <c r="W455" s="269">
        <f>+IF(G455=0,"",'Ark1'!AC1757)</f>
        <v>56.137783220529798</v>
      </c>
      <c r="X455" s="298">
        <f t="shared" si="43"/>
        <v>194.91405394965554</v>
      </c>
      <c r="Y455" s="267">
        <f t="shared" si="44"/>
        <v>1.3333333333333333</v>
      </c>
      <c r="Z455" s="246"/>
      <c r="AA455" s="249"/>
      <c r="AC455" s="28"/>
      <c r="AD455" s="27"/>
      <c r="AE455" s="250"/>
      <c r="AF455" s="86"/>
      <c r="AJ455" s="86"/>
    </row>
    <row r="456" spans="1:54" ht="15.6">
      <c r="A456" s="246"/>
      <c r="B456" s="266">
        <f>+'Ark1'!C1622</f>
        <v>2024</v>
      </c>
      <c r="C456" s="266">
        <f t="shared" si="46"/>
        <v>6</v>
      </c>
      <c r="D456" s="266" t="str">
        <f t="shared" si="45"/>
        <v>O+</v>
      </c>
      <c r="F456" s="86">
        <f>+IF(G456=0,"",'Ark1'!Q1792)</f>
        <v>28</v>
      </c>
      <c r="G456" s="366">
        <f>+'Ark1'!R1792</f>
        <v>35</v>
      </c>
      <c r="H456" s="28">
        <f>+IF(G456=0,"",'Ark1'!AE1792)</f>
        <v>8.0459770114942533</v>
      </c>
      <c r="I456" s="267"/>
      <c r="J456" s="28">
        <f>+IF(G456=0,"",'Ark1'!AF1792)</f>
        <v>5.6689179364153564</v>
      </c>
      <c r="K456" s="27">
        <f>+IF(G456=0,"",'Ark1'!T1792)</f>
        <v>4.9142857142857155</v>
      </c>
      <c r="L456" s="298">
        <f>+IF(G456=0,"",'Ark1'!U1792)</f>
        <v>301.86000000000007</v>
      </c>
      <c r="M456" s="267"/>
      <c r="N456" s="33">
        <f>+IF(G456=0,"",'Ark1'!V1792)</f>
        <v>100</v>
      </c>
      <c r="O456" s="33">
        <f>+IF(G456=0,"",'Ark1'!W1792)</f>
        <v>17.142857142857139</v>
      </c>
      <c r="P456" s="33">
        <f>+IF(G456=0,"",'Ark1'!X1792)</f>
        <v>20</v>
      </c>
      <c r="Q456" s="33">
        <f>+IF(G456=0,"",'Ark1'!AG1792)</f>
        <v>1184.8</v>
      </c>
      <c r="R456" s="33">
        <f>+IF(G456=0,"",'Ark1'!AH1792)</f>
        <v>0</v>
      </c>
      <c r="S456" s="382">
        <f>+IF(G456=0,"",'Ark1'!AR1792)</f>
        <v>208.2</v>
      </c>
      <c r="T456" s="114">
        <f>+IF(G456=0,"",'Ark1'!AS1792)</f>
        <v>32.735770446703846</v>
      </c>
      <c r="U456" s="33">
        <f>+IF(G456=0,"",'Ark1'!Y1792)</f>
        <v>74.993604298728627</v>
      </c>
      <c r="V456" s="27">
        <f>+IF(G456=0,"",'Ark1'!AA1792)</f>
        <v>1.5375570339512816</v>
      </c>
      <c r="W456" s="33">
        <f>+IF(G456=0,"",'Ark1'!AC1792)</f>
        <v>12.044374383201898</v>
      </c>
      <c r="X456" s="298">
        <f t="shared" si="43"/>
        <v>254.77717758271444</v>
      </c>
      <c r="Y456" s="28">
        <f t="shared" si="44"/>
        <v>1.25</v>
      </c>
      <c r="Z456" s="246"/>
      <c r="AA456" s="249"/>
      <c r="AC456" s="28"/>
      <c r="AD456" s="27"/>
      <c r="AE456" s="250"/>
      <c r="AF456" s="86"/>
      <c r="AJ456" s="86"/>
    </row>
    <row r="457" spans="1:54" ht="15.6">
      <c r="A457" s="246"/>
      <c r="B457" s="266">
        <f>+'Ark1'!C1623</f>
        <v>2024</v>
      </c>
      <c r="C457" s="266">
        <f t="shared" si="46"/>
        <v>7</v>
      </c>
      <c r="D457" s="266" t="str">
        <f t="shared" si="45"/>
        <v>R-</v>
      </c>
      <c r="F457" s="266">
        <f>+IF(G457=0,"",'Ark1'!Q1827)</f>
        <v>47</v>
      </c>
      <c r="G457" s="366">
        <f>+'Ark1'!R1827</f>
        <v>60</v>
      </c>
      <c r="H457" s="267">
        <f>+IF(G457=0,"",'Ark1'!AE1827)</f>
        <v>13.793103448275859</v>
      </c>
      <c r="I457" s="267"/>
      <c r="J457" s="267">
        <f>+IF(G457=0,"",'Ark1'!AF1827)</f>
        <v>11.0464782482485</v>
      </c>
      <c r="K457" s="268">
        <f>+IF(G457=0,"",'Ark1'!T1827)</f>
        <v>5.35</v>
      </c>
      <c r="L457" s="298">
        <f>+IF(G457=0,"",'Ark1'!U1827)</f>
        <v>343.11999999999995</v>
      </c>
      <c r="M457" s="267"/>
      <c r="N457" s="269">
        <f>+IF(G457=0,"",'Ark1'!V1827)</f>
        <v>100</v>
      </c>
      <c r="O457" s="269">
        <f>+IF(G457=0,"",'Ark1'!W1827)</f>
        <v>18.333333333333329</v>
      </c>
      <c r="P457" s="269">
        <f>+IF(G457=0,"",'Ark1'!X1827)</f>
        <v>38.333333333333343</v>
      </c>
      <c r="Q457" s="269">
        <f>+IF(G457=0,"",'Ark1'!AG1827)</f>
        <v>1017.5</v>
      </c>
      <c r="R457" s="269">
        <f>+IF(G457=0,"",'Ark1'!AH1827)</f>
        <v>0</v>
      </c>
      <c r="S457" s="382">
        <f>+IF(G457=0,"",'Ark1'!AR1827)</f>
        <v>212.25</v>
      </c>
      <c r="T457" s="114">
        <f>+IF(G457=0,"",'Ark1'!AS1827)</f>
        <v>35.596827113125556</v>
      </c>
      <c r="U457" s="269">
        <f>+IF(G457=0,"",'Ark1'!Y1827)</f>
        <v>56.81544919004611</v>
      </c>
      <c r="V457" s="268">
        <f>+IF(G457=0,"",'Ark1'!AA1827)</f>
        <v>1.7965244223221697</v>
      </c>
      <c r="W457" s="269">
        <f>+IF(G457=0,"",'Ark1'!AC1827)</f>
        <v>6.6780743528695785</v>
      </c>
      <c r="X457" s="298">
        <f t="shared" si="43"/>
        <v>337.21867321867319</v>
      </c>
      <c r="Y457" s="267">
        <f t="shared" si="44"/>
        <v>1.2765957446808511</v>
      </c>
      <c r="Z457" s="246"/>
      <c r="AA457" s="249"/>
      <c r="AC457" s="28"/>
      <c r="AD457" s="27"/>
      <c r="AE457" s="250"/>
      <c r="AF457" s="86"/>
      <c r="AJ457" s="86"/>
    </row>
    <row r="458" spans="1:54" ht="15.6">
      <c r="A458" s="246"/>
      <c r="B458" s="266">
        <f>+'Ark1'!C1624</f>
        <v>2024</v>
      </c>
      <c r="C458" s="266">
        <f t="shared" si="46"/>
        <v>8</v>
      </c>
      <c r="D458" s="266" t="str">
        <f t="shared" si="45"/>
        <v>R</v>
      </c>
      <c r="F458" s="86">
        <f>+IF(G458=0,"",'Ark1'!Q1862)</f>
        <v>73</v>
      </c>
      <c r="G458" s="366">
        <f>+'Ark1'!R1862</f>
        <v>106</v>
      </c>
      <c r="H458" s="28">
        <f>+IF(G458=0,"",'Ark1'!AE1862)</f>
        <v>24.367816091954023</v>
      </c>
      <c r="I458" s="267"/>
      <c r="J458" s="28">
        <f>+IF(G458=0,"",'Ark1'!AF1862)</f>
        <v>22.500749856869888</v>
      </c>
      <c r="K458" s="27">
        <f>+IF(G458=0,"",'Ark1'!T1862)</f>
        <v>5.132075471698113</v>
      </c>
      <c r="L458" s="298">
        <f>+IF(G458=0,"",'Ark1'!U1862)</f>
        <v>395.60754716981126</v>
      </c>
      <c r="M458" s="267"/>
      <c r="N458" s="33">
        <f>+IF(G458=0,"",'Ark1'!V1862)</f>
        <v>100</v>
      </c>
      <c r="O458" s="33">
        <f>+IF(G458=0,"",'Ark1'!W1862)</f>
        <v>17.924528301886795</v>
      </c>
      <c r="P458" s="33">
        <f>+IF(G458=0,"",'Ark1'!X1862)</f>
        <v>68.86792452830187</v>
      </c>
      <c r="Q458" s="33">
        <f>+IF(G458=0,"",'Ark1'!AG1862)</f>
        <v>1134.867924528302</v>
      </c>
      <c r="R458" s="33">
        <f>+IF(G458=0,"",'Ark1'!AH1862)</f>
        <v>0</v>
      </c>
      <c r="S458" s="382">
        <f>+IF(G458=0,"",'Ark1'!AR1862)</f>
        <v>216.08490566037744</v>
      </c>
      <c r="T458" s="114">
        <f>+IF(G458=0,"",'Ark1'!AS1862)</f>
        <v>38.764849649704658</v>
      </c>
      <c r="U458" s="33">
        <f>+IF(G458=0,"",'Ark1'!Y1862)</f>
        <v>77.764095001113361</v>
      </c>
      <c r="V458" s="27">
        <f>+IF(G458=0,"",'Ark1'!AA1862)</f>
        <v>1.4476752456768511</v>
      </c>
      <c r="W458" s="33">
        <f>+IF(G458=0,"",'Ark1'!AC1862)</f>
        <v>14.304607481968169</v>
      </c>
      <c r="X458" s="298">
        <f t="shared" si="43"/>
        <v>348.59346944204287</v>
      </c>
      <c r="Y458" s="28">
        <f t="shared" si="44"/>
        <v>1.452054794520548</v>
      </c>
      <c r="Z458" s="246"/>
      <c r="AA458" s="249"/>
      <c r="AC458" s="28"/>
      <c r="AD458" s="27"/>
      <c r="AE458" s="250"/>
      <c r="AF458" s="86"/>
      <c r="AJ458" s="86"/>
    </row>
    <row r="459" spans="1:54" ht="15.6">
      <c r="A459" s="246"/>
      <c r="B459" s="266">
        <f>+'Ark1'!C1625</f>
        <v>2024</v>
      </c>
      <c r="C459" s="266">
        <f t="shared" si="46"/>
        <v>9</v>
      </c>
      <c r="D459" s="266" t="str">
        <f t="shared" si="45"/>
        <v>R+</v>
      </c>
      <c r="F459" s="266">
        <f>+IF(G459=0,"",'Ark1'!Q1897)</f>
        <v>99</v>
      </c>
      <c r="G459" s="366">
        <f>+'Ark1'!R1897</f>
        <v>119</v>
      </c>
      <c r="H459" s="267">
        <f>+IF(G459=0,"",'Ark1'!AE1897)</f>
        <v>27.356321839080461</v>
      </c>
      <c r="I459" s="267"/>
      <c r="J459" s="267">
        <f>+IF(G459=0,"",'Ark1'!AF1897)</f>
        <v>30.21802457384252</v>
      </c>
      <c r="K459" s="268">
        <f>+IF(G459=0,"",'Ark1'!T1897)</f>
        <v>5.4789915966386564</v>
      </c>
      <c r="L459" s="298">
        <f>+IF(G459=0,"",'Ark1'!U1897)</f>
        <v>473.25210084033603</v>
      </c>
      <c r="M459" s="267"/>
      <c r="N459" s="269">
        <f>+IF(G459=0,"",'Ark1'!V1897)</f>
        <v>100</v>
      </c>
      <c r="O459" s="269">
        <f>+IF(G459=0,"",'Ark1'!W1897)</f>
        <v>25.210084033613441</v>
      </c>
      <c r="P459" s="269">
        <f>+IF(G459=0,"",'Ark1'!X1897)</f>
        <v>91.596638655462172</v>
      </c>
      <c r="Q459" s="269">
        <f>+IF(G459=0,"",'Ark1'!AG1897)</f>
        <v>1380.6722689075632</v>
      </c>
      <c r="R459" s="269">
        <f>+IF(G459=0,"",'Ark1'!AH1897)</f>
        <v>0</v>
      </c>
      <c r="S459" s="382">
        <f>+IF(G459=0,"",'Ark1'!AR1897)</f>
        <v>221.98319327731096</v>
      </c>
      <c r="T459" s="114">
        <f>+IF(G459=0,"",'Ark1'!AS1897)</f>
        <v>42.788795083305395</v>
      </c>
      <c r="U459" s="269">
        <f>+IF(G459=0,"",'Ark1'!Y1897)</f>
        <v>89.980769045988765</v>
      </c>
      <c r="V459" s="268">
        <f>+IF(G459=0,"",'Ark1'!AA1897)</f>
        <v>1.6795794766597913</v>
      </c>
      <c r="W459" s="269">
        <f>+IF(G459=0,"",'Ark1'!AC1897)</f>
        <v>24.976741720866205</v>
      </c>
      <c r="X459" s="298">
        <f t="shared" si="43"/>
        <v>342.76932440657322</v>
      </c>
      <c r="Y459" s="267">
        <f t="shared" si="44"/>
        <v>1.202020202020202</v>
      </c>
      <c r="Z459" s="246"/>
      <c r="AA459" s="249"/>
      <c r="AC459" s="28"/>
      <c r="AD459" s="27"/>
      <c r="AE459" s="250"/>
      <c r="AF459" s="86"/>
      <c r="AJ459" s="86"/>
    </row>
    <row r="460" spans="1:54" ht="15.6">
      <c r="A460" s="246"/>
      <c r="B460" s="266">
        <f>+'Ark1'!C1626</f>
        <v>2024</v>
      </c>
      <c r="C460" s="266">
        <f t="shared" si="46"/>
        <v>10</v>
      </c>
      <c r="D460" s="266" t="str">
        <f t="shared" si="45"/>
        <v>U-</v>
      </c>
      <c r="F460" s="86">
        <f>+IF(G460=0,"",'Ark1'!Q1932)</f>
        <v>66</v>
      </c>
      <c r="G460" s="366">
        <f>+'Ark1'!R1932</f>
        <v>75</v>
      </c>
      <c r="H460" s="28">
        <f>+IF(G460=0,"",'Ark1'!AE1932)</f>
        <v>17.241379310344826</v>
      </c>
      <c r="I460" s="267"/>
      <c r="J460" s="28">
        <f>+IF(G460=0,"",'Ark1'!AF1932)</f>
        <v>21.275277151928247</v>
      </c>
      <c r="K460" s="27">
        <f>+IF(G460=0,"",'Ark1'!T1932)</f>
        <v>6</v>
      </c>
      <c r="L460" s="298">
        <f>+IF(G460=0,"",'Ark1'!U1932)</f>
        <v>528.67333333333318</v>
      </c>
      <c r="M460" s="267"/>
      <c r="N460" s="33">
        <f>+IF(G460=0,"",'Ark1'!V1932)</f>
        <v>100</v>
      </c>
      <c r="O460" s="33">
        <f>+IF(G460=0,"",'Ark1'!W1932)</f>
        <v>38.666666666666657</v>
      </c>
      <c r="P460" s="33">
        <f>+IF(G460=0,"",'Ark1'!X1932)</f>
        <v>97.333333333333314</v>
      </c>
      <c r="Q460" s="33">
        <f>+IF(G460=0,"",'Ark1'!AG1932)</f>
        <v>1312.1733333333336</v>
      </c>
      <c r="R460" s="33">
        <f>+IF(G460=0,"",'Ark1'!AH1932)</f>
        <v>1.333333333333333</v>
      </c>
      <c r="S460" s="382">
        <f>+IF(G460=0,"",'Ark1'!AR1932)</f>
        <v>223.4933333333334</v>
      </c>
      <c r="T460" s="114">
        <f>+IF(G460=0,"",'Ark1'!AS1932)</f>
        <v>46.777898872004883</v>
      </c>
      <c r="U460" s="33">
        <f>+IF(G460=0,"",'Ark1'!Y1932)</f>
        <v>102.38161987822345</v>
      </c>
      <c r="V460" s="27">
        <f>+IF(G460=0,"",'Ark1'!AA1932)</f>
        <v>1.5663120165960975</v>
      </c>
      <c r="W460" s="33">
        <f>+IF(G460=0,"",'Ark1'!AC1932)</f>
        <v>23.036276891549686</v>
      </c>
      <c r="X460" s="298">
        <f t="shared" si="43"/>
        <v>402.89900724497755</v>
      </c>
      <c r="Y460" s="28">
        <f t="shared" si="44"/>
        <v>1.1363636363636365</v>
      </c>
      <c r="Z460" s="246"/>
      <c r="AA460" s="249"/>
      <c r="AC460" s="28"/>
      <c r="AD460" s="27"/>
      <c r="AE460" s="250"/>
      <c r="AF460" s="86"/>
      <c r="AJ460" s="86"/>
    </row>
    <row r="461" spans="1:54" ht="15.6">
      <c r="A461" s="246"/>
      <c r="B461" s="266">
        <f>+'Ark1'!C1627</f>
        <v>2024</v>
      </c>
      <c r="C461" s="266">
        <f t="shared" si="46"/>
        <v>11</v>
      </c>
      <c r="D461" s="266" t="str">
        <f t="shared" si="45"/>
        <v>U</v>
      </c>
      <c r="F461" s="266">
        <f>+IF(G461=0,"",'Ark1'!Q1967)</f>
        <v>18</v>
      </c>
      <c r="G461" s="366">
        <f>+'Ark1'!R1967</f>
        <v>24</v>
      </c>
      <c r="H461" s="267">
        <f>+IF(G461=0,"",'Ark1'!AE1967)</f>
        <v>5.5172413793103443</v>
      </c>
      <c r="I461" s="267"/>
      <c r="J461" s="267">
        <f>+IF(G461=0,"",'Ark1'!AF1967)</f>
        <v>6.9687592726039602</v>
      </c>
      <c r="K461" s="268">
        <f>+IF(G461=0,"",'Ark1'!T1967)</f>
        <v>6.25</v>
      </c>
      <c r="L461" s="298">
        <f>+IF(G461=0,"",'Ark1'!U1967)</f>
        <v>541.15000000000009</v>
      </c>
      <c r="M461" s="267"/>
      <c r="N461" s="269">
        <f>+IF(G461=0,"",'Ark1'!V1967)</f>
        <v>100</v>
      </c>
      <c r="O461" s="269">
        <f>+IF(G461=0,"",'Ark1'!W1967)</f>
        <v>37.5</v>
      </c>
      <c r="P461" s="269">
        <f>+IF(G461=0,"",'Ark1'!X1967)</f>
        <v>100</v>
      </c>
      <c r="Q461" s="269">
        <f>+IF(G461=0,"",'Ark1'!AG1967)</f>
        <v>1077</v>
      </c>
      <c r="R461" s="269">
        <f>+IF(G461=0,"",'Ark1'!AH1967)</f>
        <v>0</v>
      </c>
      <c r="S461" s="382">
        <f>+IF(G461=0,"",'Ark1'!AR1967)</f>
        <v>220.2083333333334</v>
      </c>
      <c r="T461" s="114">
        <f>+IF(G461=0,"",'Ark1'!AS1967)</f>
        <v>50.41040616550012</v>
      </c>
      <c r="U461" s="269">
        <f>+IF(G461=0,"",'Ark1'!Y1967)</f>
        <v>72.697759020939145</v>
      </c>
      <c r="V461" s="268">
        <f>+IF(G461=0,"",'Ark1'!AA1967)</f>
        <v>1.2665570127975556</v>
      </c>
      <c r="W461" s="269">
        <f>+IF(G461=0,"",'Ark1'!AC1967)</f>
        <v>44.324865985721743</v>
      </c>
      <c r="X461" s="298">
        <f t="shared" si="43"/>
        <v>502.46053853296206</v>
      </c>
      <c r="Y461" s="267">
        <f t="shared" si="44"/>
        <v>1.3333333333333333</v>
      </c>
      <c r="Z461" s="246"/>
      <c r="AA461" s="249"/>
      <c r="AC461" s="28"/>
      <c r="AD461" s="27"/>
      <c r="AE461" s="250"/>
      <c r="AF461" s="86"/>
      <c r="AJ461" s="86"/>
    </row>
    <row r="462" spans="1:54" ht="15.6">
      <c r="A462" s="246"/>
      <c r="B462" s="266">
        <f>+'Ark1'!C1628</f>
        <v>2024</v>
      </c>
      <c r="C462" s="266">
        <f t="shared" si="46"/>
        <v>12</v>
      </c>
      <c r="D462" s="266" t="str">
        <f t="shared" si="45"/>
        <v>U+</v>
      </c>
      <c r="F462" s="86">
        <f>+IF(G462=0,"",'Ark1'!Q2002)</f>
        <v>1</v>
      </c>
      <c r="G462" s="366">
        <f>+'Ark1'!R2002</f>
        <v>1</v>
      </c>
      <c r="H462" s="28">
        <f>+IF(G462=0,"",'Ark1'!AE2002)</f>
        <v>0.22988505747126439</v>
      </c>
      <c r="I462" s="267"/>
      <c r="J462" s="28">
        <f>+IF(G462=0,"",'Ark1'!AF2002)</f>
        <v>0.30804495814484056</v>
      </c>
      <c r="K462" s="27">
        <f>+IF(G462=0,"",'Ark1'!T2002)</f>
        <v>7</v>
      </c>
      <c r="L462" s="298">
        <f>+IF(G462=0,"",'Ark1'!U2002)</f>
        <v>574.1</v>
      </c>
      <c r="M462" s="267"/>
      <c r="N462" s="33">
        <f>+IF(G462=0,"",'Ark1'!V2002)</f>
        <v>100</v>
      </c>
      <c r="O462" s="33">
        <f>+IF(G462=0,"",'Ark1'!W2002)</f>
        <v>100</v>
      </c>
      <c r="P462" s="33">
        <f>+IF(G462=0,"",'Ark1'!X2002)</f>
        <v>100</v>
      </c>
      <c r="Q462" s="33">
        <f>+IF(G462=0,"",'Ark1'!AG2002)</f>
        <v>781</v>
      </c>
      <c r="R462" s="33">
        <f>+IF(G462=0,"",'Ark1'!AH2002)</f>
        <v>0</v>
      </c>
      <c r="S462" s="382">
        <f>+IF(G462=0,"",'Ark1'!AR2002)</f>
        <v>223</v>
      </c>
      <c r="T462" s="114">
        <f>+IF(G462=0,"",'Ark1'!AS2002)</f>
        <v>51.760361788697438</v>
      </c>
      <c r="U462" s="33">
        <f>+IF(G462=0,"",'Ark1'!Y2002)</f>
        <v>0</v>
      </c>
      <c r="V462" s="27">
        <f>+IF(G462=0,"",'Ark1'!AA2002)</f>
        <v>0</v>
      </c>
      <c r="W462" s="33">
        <f>+IF(G462=0,"",'Ark1'!AC2002)</f>
        <v>0</v>
      </c>
      <c r="X462" s="298">
        <f t="shared" si="43"/>
        <v>735.08322663252238</v>
      </c>
      <c r="Y462" s="28">
        <f t="shared" si="44"/>
        <v>1</v>
      </c>
      <c r="Z462" s="246"/>
      <c r="AA462" s="249"/>
      <c r="AC462" s="28"/>
      <c r="AD462" s="27"/>
      <c r="AE462" s="250"/>
      <c r="AF462" s="86"/>
      <c r="AJ462" s="86"/>
    </row>
    <row r="463" spans="1:54" ht="15.6">
      <c r="A463" s="246"/>
      <c r="B463" s="266">
        <f>+'Ark1'!C1629</f>
        <v>2024</v>
      </c>
      <c r="C463" s="266">
        <f t="shared" si="46"/>
        <v>13</v>
      </c>
      <c r="D463" s="266" t="str">
        <f t="shared" si="45"/>
        <v>E-</v>
      </c>
      <c r="F463" s="266" t="str">
        <f>+IF(G463=0,"",'Ark1'!Q2037)</f>
        <v/>
      </c>
      <c r="G463" s="366">
        <f>+'Ark1'!R2037</f>
        <v>0</v>
      </c>
      <c r="H463" s="267" t="str">
        <f>+IF(G463=0,"",'Ark1'!AE2037)</f>
        <v/>
      </c>
      <c r="I463" s="267"/>
      <c r="J463" s="267" t="str">
        <f>+IF(G463=0,"",'Ark1'!AF2037)</f>
        <v/>
      </c>
      <c r="K463" s="268" t="str">
        <f>+IF(G463=0,"",'Ark1'!T2037)</f>
        <v/>
      </c>
      <c r="L463" s="298" t="str">
        <f>+IF(G463=0,"",'Ark1'!U2037)</f>
        <v/>
      </c>
      <c r="M463" s="267"/>
      <c r="N463" s="269" t="str">
        <f>+IF(G463=0,"",'Ark1'!V2037)</f>
        <v/>
      </c>
      <c r="O463" s="269" t="str">
        <f>+IF(G463=0,"",'Ark1'!W2037)</f>
        <v/>
      </c>
      <c r="P463" s="269" t="str">
        <f>+IF(G463=0,"",'Ark1'!X2037)</f>
        <v/>
      </c>
      <c r="Q463" s="269" t="str">
        <f>+IF(G463=0,"",'Ark1'!AG2037)</f>
        <v/>
      </c>
      <c r="R463" s="269" t="str">
        <f>+IF(G463=0,"",'Ark1'!AH2037)</f>
        <v/>
      </c>
      <c r="S463" s="382" t="str">
        <f>+IF(G463=0,"",'Ark1'!AR2037)</f>
        <v/>
      </c>
      <c r="T463" s="114" t="str">
        <f>+IF(G463=0,"",'Ark1'!AS2037)</f>
        <v/>
      </c>
      <c r="U463" s="269" t="str">
        <f>+IF(G463=0,"",'Ark1'!Y2037)</f>
        <v/>
      </c>
      <c r="V463" s="268" t="str">
        <f>+IF(G463=0,"",'Ark1'!AA2037)</f>
        <v/>
      </c>
      <c r="W463" s="269" t="str">
        <f>+IF(G463=0,"",'Ark1'!AC2037)</f>
        <v/>
      </c>
      <c r="X463" s="298" t="str">
        <f t="shared" si="43"/>
        <v/>
      </c>
      <c r="Y463" s="267" t="str">
        <f t="shared" si="44"/>
        <v/>
      </c>
      <c r="Z463" s="246"/>
      <c r="AA463" s="249"/>
      <c r="AC463" s="28"/>
      <c r="AD463" s="27"/>
      <c r="AE463" s="250"/>
      <c r="AF463" s="86"/>
      <c r="AJ463" s="86"/>
    </row>
    <row r="464" spans="1:54" ht="15.6">
      <c r="A464" s="246"/>
      <c r="B464" s="266">
        <f>+'Ark1'!C1630</f>
        <v>2024</v>
      </c>
      <c r="C464" s="266">
        <f t="shared" si="46"/>
        <v>14</v>
      </c>
      <c r="D464" s="266" t="str">
        <f t="shared" si="45"/>
        <v>E</v>
      </c>
      <c r="F464" s="86" t="str">
        <f>+IF(G464=0,"",'Ark1'!Q2072)</f>
        <v/>
      </c>
      <c r="G464" s="366">
        <f>+'Ark1'!R2072</f>
        <v>0</v>
      </c>
      <c r="H464" s="28" t="str">
        <f>+IF(G464=0,"",'Ark1'!AE2072)</f>
        <v/>
      </c>
      <c r="I464" s="267"/>
      <c r="J464" s="28" t="str">
        <f>+IF(G464=0,"",'Ark1'!AF2072)</f>
        <v/>
      </c>
      <c r="K464" s="27" t="str">
        <f>+IF(G464=0,"",'Ark1'!T2072)</f>
        <v/>
      </c>
      <c r="L464" s="298" t="str">
        <f>+IF(G464=0,"",'Ark1'!U2072)</f>
        <v/>
      </c>
      <c r="M464" s="267"/>
      <c r="N464" s="33" t="str">
        <f>+IF(G464=0,"",'Ark1'!V2072)</f>
        <v/>
      </c>
      <c r="O464" s="33" t="str">
        <f>+IF(G464=0,"",'Ark1'!W2072)</f>
        <v/>
      </c>
      <c r="P464" s="33" t="str">
        <f>+IF(G464=0,"",'Ark1'!X2072)</f>
        <v/>
      </c>
      <c r="Q464" s="33" t="str">
        <f>+IF(G464=0,"",'Ark1'!AG2072)</f>
        <v/>
      </c>
      <c r="R464" s="33" t="str">
        <f>+IF(G464=0,"",'Ark1'!AH2072)</f>
        <v/>
      </c>
      <c r="S464" s="382" t="str">
        <f>+IF(G464=0,"",'Ark1'!AR2072)</f>
        <v/>
      </c>
      <c r="T464" s="114" t="str">
        <f>+IF(G464=0,"",'Ark1'!AS2072)</f>
        <v/>
      </c>
      <c r="U464" s="33" t="str">
        <f>+IF(G464=0,"",'Ark1'!Y2072)</f>
        <v/>
      </c>
      <c r="V464" s="27" t="str">
        <f>+IF(G464=0,"",'Ark1'!AA2072)</f>
        <v/>
      </c>
      <c r="W464" s="33" t="str">
        <f>+IF(G464=0,"",'Ark1'!AC2072)</f>
        <v/>
      </c>
      <c r="X464" s="298" t="str">
        <f t="shared" si="43"/>
        <v/>
      </c>
      <c r="Y464" s="28" t="str">
        <f t="shared" si="44"/>
        <v/>
      </c>
      <c r="Z464" s="246"/>
      <c r="AA464" s="249"/>
      <c r="AC464" s="28"/>
      <c r="AD464" s="27"/>
      <c r="AE464" s="250"/>
      <c r="AF464" s="86"/>
      <c r="AJ464" s="86"/>
    </row>
    <row r="465" spans="1:54" ht="15.6">
      <c r="A465" s="246"/>
      <c r="B465" s="266">
        <f>+'Ark1'!C1631</f>
        <v>2024</v>
      </c>
      <c r="C465" s="266">
        <f t="shared" si="46"/>
        <v>15</v>
      </c>
      <c r="D465" s="266" t="str">
        <f t="shared" si="45"/>
        <v>E+</v>
      </c>
      <c r="F465" s="266" t="str">
        <f>+IF(G465=0,"",'Ark1'!Q2107)</f>
        <v/>
      </c>
      <c r="G465" s="366">
        <f>+'Ark1'!R2107</f>
        <v>0</v>
      </c>
      <c r="H465" s="267" t="str">
        <f>+IF(G465=0,"",'Ark1'!AE2107)</f>
        <v/>
      </c>
      <c r="I465" s="267"/>
      <c r="J465" s="267" t="str">
        <f>+IF(G465=0,"",'Ark1'!AF2107)</f>
        <v/>
      </c>
      <c r="K465" s="268" t="str">
        <f>+IF(G465=0,"",'Ark1'!T2107)</f>
        <v/>
      </c>
      <c r="L465" s="298" t="str">
        <f>+IF(G465=0,"",'Ark1'!U2107)</f>
        <v/>
      </c>
      <c r="M465" s="267"/>
      <c r="N465" s="269" t="str">
        <f>+IF(G465=0,"",'Ark1'!V2107)</f>
        <v/>
      </c>
      <c r="O465" s="269" t="str">
        <f>+IF(G465=0,"",'Ark1'!W2107)</f>
        <v/>
      </c>
      <c r="P465" s="269" t="str">
        <f>+IF(G465=0,"",'Ark1'!X2107)</f>
        <v/>
      </c>
      <c r="Q465" s="269" t="str">
        <f>+IF(G465=0,"",'Ark1'!AG2107)</f>
        <v/>
      </c>
      <c r="R465" s="269" t="str">
        <f>+IF(G465=0,"",'Ark1'!AH2107)</f>
        <v/>
      </c>
      <c r="S465" s="382" t="str">
        <f>+IF(G465=0,"",'Ark1'!AR1916)</f>
        <v/>
      </c>
      <c r="T465" s="114" t="str">
        <f>+IF(G465=0,"",'Ark1'!AS1916)</f>
        <v/>
      </c>
      <c r="U465" s="269" t="str">
        <f>+IF(G465=0,"",'Ark1'!Y2107)</f>
        <v/>
      </c>
      <c r="V465" s="268" t="str">
        <f>+IF(G465=0,"",'Ark1'!AA2107)</f>
        <v/>
      </c>
      <c r="W465" s="269" t="str">
        <f>+IF(G465=0,"",'Ark1'!AC2107)</f>
        <v/>
      </c>
      <c r="X465" s="298" t="str">
        <f t="shared" si="43"/>
        <v/>
      </c>
      <c r="Y465" s="267" t="str">
        <f t="shared" si="44"/>
        <v/>
      </c>
      <c r="Z465" s="246"/>
      <c r="AA465" s="249"/>
      <c r="AC465" s="28"/>
      <c r="AD465" s="27"/>
      <c r="AE465" s="250"/>
      <c r="AF465" s="86"/>
      <c r="AJ465" s="86"/>
    </row>
    <row r="466" spans="1:54" ht="19.8">
      <c r="A466" s="246"/>
      <c r="B466" s="246"/>
      <c r="C466" s="246"/>
      <c r="D466" s="246"/>
      <c r="E466" s="246"/>
      <c r="F466" s="246"/>
      <c r="G466" s="246"/>
      <c r="H466" s="246"/>
      <c r="I466" s="246"/>
      <c r="J466" s="246"/>
      <c r="K466" s="246"/>
      <c r="L466" s="246"/>
      <c r="M466" s="246"/>
      <c r="N466" s="248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  <c r="AA466" s="249"/>
      <c r="AC466" s="28"/>
      <c r="AD466" s="27"/>
      <c r="AE466" s="250"/>
      <c r="AF466" s="86"/>
      <c r="AJ466" s="86"/>
      <c r="BB466" s="262"/>
    </row>
    <row r="467" spans="1:54" ht="19.8">
      <c r="A467" s="246"/>
      <c r="B467" s="246"/>
      <c r="C467" s="264"/>
      <c r="D467" s="246"/>
      <c r="E467" s="246"/>
      <c r="F467" s="246"/>
      <c r="G467" s="246"/>
      <c r="H467" s="247"/>
      <c r="I467" s="246"/>
      <c r="J467" s="247"/>
      <c r="K467" s="246"/>
      <c r="L467" s="246"/>
      <c r="M467" s="246"/>
      <c r="N467" s="248"/>
      <c r="O467" s="248"/>
      <c r="P467" s="248"/>
      <c r="Q467" s="246"/>
      <c r="R467" s="248"/>
      <c r="S467" s="248"/>
      <c r="T467" s="248"/>
      <c r="U467" s="248"/>
      <c r="V467" s="246"/>
      <c r="W467" s="248"/>
      <c r="X467" s="246"/>
      <c r="Y467" s="247"/>
      <c r="Z467" s="246"/>
      <c r="AA467" s="249"/>
      <c r="AC467" s="28"/>
      <c r="AD467" s="27"/>
      <c r="AE467" s="250"/>
      <c r="AF467" s="86"/>
      <c r="AJ467" s="86"/>
      <c r="BB467" s="262"/>
    </row>
    <row r="468" spans="1:54" ht="22.8">
      <c r="A468" s="349" t="s">
        <v>524</v>
      </c>
      <c r="B468" s="246"/>
      <c r="C468" s="264"/>
      <c r="D468" s="349"/>
      <c r="E468" s="246"/>
      <c r="F468" s="246"/>
      <c r="G468" s="264" t="s">
        <v>648</v>
      </c>
      <c r="H468" s="279">
        <f>SUM(G474:G488)</f>
        <v>219</v>
      </c>
      <c r="I468" s="247"/>
      <c r="J468" s="246"/>
      <c r="K468" s="247"/>
      <c r="L468" s="348">
        <f>+Raser!M32</f>
        <v>453.34885844748879</v>
      </c>
      <c r="M468" s="248" t="s">
        <v>578</v>
      </c>
      <c r="N468" s="246"/>
      <c r="O468" s="248"/>
      <c r="P468" s="248"/>
      <c r="Q468" s="246"/>
      <c r="R468" s="248"/>
      <c r="S468" s="248"/>
      <c r="T468" s="248"/>
      <c r="U468" s="248"/>
      <c r="V468" s="246"/>
      <c r="W468" s="248"/>
      <c r="X468" s="348">
        <f>+Raser!X32</f>
        <v>360.77472337796854</v>
      </c>
      <c r="Y468" s="247"/>
      <c r="Z468" s="246"/>
      <c r="AA468" s="249"/>
      <c r="AC468" s="28"/>
      <c r="AD468" s="27"/>
      <c r="AE468" s="250"/>
      <c r="AF468" s="86"/>
      <c r="AJ468" s="86"/>
      <c r="BB468" s="262"/>
    </row>
    <row r="469" spans="1:54" ht="14.25" customHeight="1">
      <c r="A469" s="246"/>
      <c r="B469" s="246"/>
      <c r="C469" s="264"/>
      <c r="D469" s="347"/>
      <c r="E469" s="246"/>
      <c r="F469" s="264"/>
      <c r="G469" s="264"/>
      <c r="H469" s="264"/>
      <c r="I469" s="264"/>
      <c r="J469" s="264"/>
      <c r="K469" s="264"/>
      <c r="L469" s="264"/>
      <c r="M469" s="264"/>
      <c r="N469" s="265"/>
      <c r="O469" s="264"/>
      <c r="P469" s="264"/>
      <c r="Q469" s="264"/>
      <c r="R469" s="264"/>
      <c r="S469" s="264"/>
      <c r="T469" s="264"/>
      <c r="U469" s="264"/>
      <c r="V469" s="264"/>
      <c r="W469" s="264"/>
      <c r="X469" s="264"/>
      <c r="Y469" s="247"/>
      <c r="Z469" s="246"/>
      <c r="AA469" s="249"/>
      <c r="AC469" s="28"/>
      <c r="AD469" s="27"/>
      <c r="AE469" s="250"/>
      <c r="AF469" s="86"/>
      <c r="AJ469" s="86"/>
      <c r="BB469" s="262"/>
    </row>
    <row r="470" spans="1:54" ht="19.8">
      <c r="A470" s="246"/>
      <c r="B470" s="246"/>
      <c r="C470" s="246"/>
      <c r="D470" s="246"/>
      <c r="E470" s="246"/>
      <c r="F470" s="246"/>
      <c r="G470" s="246"/>
      <c r="H470" s="247"/>
      <c r="I470" s="246"/>
      <c r="J470" s="247"/>
      <c r="K470" s="246"/>
      <c r="L470" s="246"/>
      <c r="M470" s="246"/>
      <c r="N470" s="248"/>
      <c r="O470" s="248"/>
      <c r="P470" s="248"/>
      <c r="Q470" s="246"/>
      <c r="R470" s="248"/>
      <c r="S470" s="248"/>
      <c r="T470" s="248"/>
      <c r="U470" s="248"/>
      <c r="V470" s="246"/>
      <c r="W470" s="248"/>
      <c r="X470" s="264" t="s">
        <v>489</v>
      </c>
      <c r="Y470" s="263" t="s">
        <v>4</v>
      </c>
      <c r="Z470" s="246"/>
      <c r="AA470" s="249"/>
      <c r="AC470" s="28"/>
      <c r="AD470" s="27"/>
      <c r="AE470" s="250"/>
      <c r="AF470" s="86"/>
      <c r="AJ470" s="86"/>
      <c r="BB470" s="262"/>
    </row>
    <row r="471" spans="1:54" ht="19.8">
      <c r="A471" s="246"/>
      <c r="B471" s="246"/>
      <c r="C471" s="246"/>
      <c r="D471" s="264"/>
      <c r="E471" s="246"/>
      <c r="F471" s="264" t="s">
        <v>4</v>
      </c>
      <c r="G471" s="246"/>
      <c r="H471" s="247"/>
      <c r="I471" s="247"/>
      <c r="J471" s="247"/>
      <c r="K471" s="264" t="s">
        <v>23</v>
      </c>
      <c r="L471" s="247"/>
      <c r="M471" s="247"/>
      <c r="N471" s="248" t="s">
        <v>402</v>
      </c>
      <c r="O471" s="248" t="s">
        <v>402</v>
      </c>
      <c r="P471" s="248" t="s">
        <v>402</v>
      </c>
      <c r="Q471" s="265" t="s">
        <v>538</v>
      </c>
      <c r="R471" s="248" t="s">
        <v>402</v>
      </c>
      <c r="S471" s="248"/>
      <c r="T471" s="248"/>
      <c r="U471" s="265" t="s">
        <v>422</v>
      </c>
      <c r="V471" s="246"/>
      <c r="W471" s="265" t="s">
        <v>586</v>
      </c>
      <c r="X471" s="264" t="s">
        <v>583</v>
      </c>
      <c r="Y471" s="263" t="s">
        <v>9</v>
      </c>
      <c r="Z471" s="246"/>
      <c r="AA471" s="249"/>
      <c r="AC471" s="28"/>
      <c r="AD471" s="27"/>
      <c r="AE471" s="250"/>
      <c r="AF471" s="86"/>
      <c r="AJ471" s="86"/>
      <c r="BB471" s="262"/>
    </row>
    <row r="472" spans="1:54" ht="19.8">
      <c r="A472" s="264"/>
      <c r="B472" s="264"/>
      <c r="C472" s="246"/>
      <c r="D472" s="246"/>
      <c r="E472" s="264"/>
      <c r="F472" s="264" t="s">
        <v>487</v>
      </c>
      <c r="G472" s="264" t="s">
        <v>4</v>
      </c>
      <c r="H472" s="263" t="s">
        <v>4</v>
      </c>
      <c r="I472" s="263"/>
      <c r="J472" s="263" t="s">
        <v>1</v>
      </c>
      <c r="K472" s="264" t="s">
        <v>493</v>
      </c>
      <c r="L472" s="263" t="s">
        <v>23</v>
      </c>
      <c r="M472" s="263"/>
      <c r="N472" s="265" t="s">
        <v>552</v>
      </c>
      <c r="O472" s="265" t="s">
        <v>585</v>
      </c>
      <c r="P472" s="265" t="s">
        <v>500</v>
      </c>
      <c r="Q472" s="265" t="s">
        <v>563</v>
      </c>
      <c r="R472" s="265" t="s">
        <v>502</v>
      </c>
      <c r="S472" s="432" t="s">
        <v>23</v>
      </c>
      <c r="T472" s="432" t="s">
        <v>23</v>
      </c>
      <c r="U472" s="265"/>
      <c r="V472" s="264" t="s">
        <v>413</v>
      </c>
      <c r="W472" s="265" t="s">
        <v>1</v>
      </c>
      <c r="X472" s="264" t="s">
        <v>70</v>
      </c>
      <c r="Y472" s="263" t="s">
        <v>70</v>
      </c>
      <c r="Z472" s="246"/>
      <c r="AA472" s="249"/>
      <c r="AC472" s="28"/>
      <c r="AD472" s="27"/>
      <c r="AE472" s="250"/>
      <c r="AF472" s="86"/>
      <c r="AJ472" s="86"/>
      <c r="BB472" s="262"/>
    </row>
    <row r="473" spans="1:54" ht="19.8">
      <c r="A473" s="246"/>
      <c r="B473" s="246"/>
      <c r="C473" s="264" t="s">
        <v>0</v>
      </c>
      <c r="D473" s="264"/>
      <c r="E473" s="264" t="s">
        <v>612</v>
      </c>
      <c r="F473" s="50" t="s">
        <v>488</v>
      </c>
      <c r="G473" s="50" t="s">
        <v>9</v>
      </c>
      <c r="H473" s="87" t="s">
        <v>402</v>
      </c>
      <c r="I473" s="87"/>
      <c r="J473" s="87" t="s">
        <v>402</v>
      </c>
      <c r="K473" s="50" t="s">
        <v>414</v>
      </c>
      <c r="L473" s="87" t="s">
        <v>44</v>
      </c>
      <c r="M473" s="87"/>
      <c r="N473" s="75" t="s">
        <v>553</v>
      </c>
      <c r="O473" s="75" t="s">
        <v>561</v>
      </c>
      <c r="P473" s="75" t="s">
        <v>439</v>
      </c>
      <c r="Q473" s="75" t="s">
        <v>495</v>
      </c>
      <c r="R473" s="75" t="s">
        <v>482</v>
      </c>
      <c r="S473" s="432" t="s">
        <v>735</v>
      </c>
      <c r="T473" s="432" t="s">
        <v>736</v>
      </c>
      <c r="U473" s="75" t="s">
        <v>1</v>
      </c>
      <c r="V473" s="50" t="s">
        <v>414</v>
      </c>
      <c r="W473" s="75" t="s">
        <v>539</v>
      </c>
      <c r="X473" s="50" t="s">
        <v>499</v>
      </c>
      <c r="Y473" s="87" t="s">
        <v>566</v>
      </c>
      <c r="Z473" s="246"/>
      <c r="AA473" s="249"/>
      <c r="AC473" s="28"/>
      <c r="AD473" s="27"/>
      <c r="AE473" s="250"/>
      <c r="AF473" s="86"/>
      <c r="AJ473" s="86"/>
      <c r="BB473" s="262"/>
    </row>
    <row r="474" spans="1:54" ht="15.6">
      <c r="A474" s="246"/>
      <c r="B474" s="266">
        <f>+'Ark1'!C1618</f>
        <v>2024</v>
      </c>
      <c r="C474" s="266">
        <f>+'Ark1'!L1618</f>
        <v>1</v>
      </c>
      <c r="D474" s="266" t="s">
        <v>28</v>
      </c>
      <c r="E474" s="266">
        <f>+'Ark1'!AP1618</f>
        <v>25</v>
      </c>
      <c r="F474" s="266" t="str">
        <f>+IF(G474=0,"",'Ark1'!Q1618)</f>
        <v/>
      </c>
      <c r="G474" s="366">
        <f>+'Ark1'!R1618</f>
        <v>0</v>
      </c>
      <c r="H474" s="267" t="str">
        <f>+IF(G474=0,"",'Ark1'!AE1618)</f>
        <v/>
      </c>
      <c r="I474" s="267"/>
      <c r="J474" s="267" t="str">
        <f>+IF(G474=0,"",'Ark1'!AF1618)</f>
        <v/>
      </c>
      <c r="K474" s="268" t="str">
        <f>+IF(G474=0,"",'Ark1'!T1618)</f>
        <v/>
      </c>
      <c r="L474" s="298" t="str">
        <f>+IF(G474=0,"",'Ark1'!U1618)</f>
        <v/>
      </c>
      <c r="M474" s="267"/>
      <c r="N474" s="269" t="str">
        <f>+IF(G474=0,"",'Ark1'!V1618)</f>
        <v/>
      </c>
      <c r="O474" s="269" t="str">
        <f>+IF(G474=0,"",'Ark1'!W1618)</f>
        <v/>
      </c>
      <c r="P474" s="269" t="str">
        <f>+IF(G474=0,"",'Ark1'!X1618)</f>
        <v/>
      </c>
      <c r="Q474" s="269" t="str">
        <f>+IF(G474=0,"",'Ark1'!AG1618)</f>
        <v/>
      </c>
      <c r="R474" s="269" t="str">
        <f>+IF(G474=0,"",'Ark1'!AH1618)</f>
        <v/>
      </c>
      <c r="S474" s="382" t="str">
        <f>+IF(G474=0,"",'Ark1'!AR1618)</f>
        <v/>
      </c>
      <c r="T474" s="114" t="str">
        <f>+IF(G474=0,"",'Ark1'!AS1618)</f>
        <v/>
      </c>
      <c r="U474" s="269" t="str">
        <f>+IF(G474=0,"",'Ark1'!Y1618)</f>
        <v/>
      </c>
      <c r="V474" s="268" t="str">
        <f>+IF(G474=0,"",'Ark1'!AA1618)</f>
        <v/>
      </c>
      <c r="W474" s="269" t="str">
        <f>+IF(G474=0,"",'Ark1'!AC1618)</f>
        <v/>
      </c>
      <c r="X474" s="298" t="str">
        <f t="shared" ref="X474:X488" si="47">IF(G474=0,"",1000*L474/Q474)</f>
        <v/>
      </c>
      <c r="Y474" s="267" t="str">
        <f t="shared" ref="Y474:Y488" si="48">IF(G474=0,"",G474/F474)</f>
        <v/>
      </c>
      <c r="Z474" s="246"/>
      <c r="AA474" s="249"/>
      <c r="AC474" s="28"/>
      <c r="AD474" s="27"/>
      <c r="AE474" s="250"/>
      <c r="AF474" s="86"/>
      <c r="AJ474" s="86"/>
    </row>
    <row r="475" spans="1:54" ht="15.6">
      <c r="A475" s="246"/>
      <c r="B475" s="299">
        <f>+'Ark1'!C1653</f>
        <v>2024</v>
      </c>
      <c r="C475" s="86">
        <f>+'Ark1'!L1653</f>
        <v>2</v>
      </c>
      <c r="D475" s="86" t="s">
        <v>29</v>
      </c>
      <c r="E475" s="86">
        <f>+'Ark1'!AP1653</f>
        <v>25</v>
      </c>
      <c r="F475" s="86">
        <f>+IF(G475=0,"",'Ark1'!Q1653)</f>
        <v>1</v>
      </c>
      <c r="G475" s="366">
        <f>+'Ark1'!R1653</f>
        <v>1</v>
      </c>
      <c r="H475" s="28">
        <f>+IF(G475=0,"",'Ark1'!AE1653)</f>
        <v>0.45662100456621008</v>
      </c>
      <c r="I475" s="267"/>
      <c r="J475" s="28">
        <f>+IF(G475=0,"",'Ark1'!AF1653)</f>
        <v>0.12418994514692284</v>
      </c>
      <c r="K475" s="27">
        <f>+IF(G475=0,"",'Ark1'!T1653)</f>
        <v>3</v>
      </c>
      <c r="L475" s="298">
        <f>+IF(G475=0,"",'Ark1'!U1653)</f>
        <v>123.3</v>
      </c>
      <c r="M475" s="267"/>
      <c r="N475" s="33">
        <f>+IF(G475=0,"",'Ark1'!V1653)</f>
        <v>0</v>
      </c>
      <c r="O475" s="33">
        <f>+IF(G475=0,"",'Ark1'!W1653)</f>
        <v>0</v>
      </c>
      <c r="P475" s="33">
        <f>+IF(G475=0,"",'Ark1'!X1653)</f>
        <v>0</v>
      </c>
      <c r="Q475" s="33">
        <f>+IF(G475=0,"",'Ark1'!AG1653)</f>
        <v>914</v>
      </c>
      <c r="R475" s="33">
        <f>+IF(G475=0,"",'Ark1'!AH1653)</f>
        <v>0</v>
      </c>
      <c r="S475" s="382">
        <f>+IF(G475=0,"",'Ark1'!AR1653)</f>
        <v>179</v>
      </c>
      <c r="T475" s="114">
        <f>+IF(G475=0,"",'Ark1'!AS1653)</f>
        <v>21.445986017565833</v>
      </c>
      <c r="U475" s="33">
        <f>+IF(G475=0,"",'Ark1'!Y1653)</f>
        <v>0</v>
      </c>
      <c r="V475" s="27">
        <f>+IF(G475=0,"",'Ark1'!AA1653)</f>
        <v>0</v>
      </c>
      <c r="W475" s="33">
        <f>+IF(G475=0,"",'Ark1'!AC1653)</f>
        <v>0</v>
      </c>
      <c r="X475" s="298">
        <f t="shared" si="47"/>
        <v>134.90153172866522</v>
      </c>
      <c r="Y475" s="28">
        <f t="shared" si="48"/>
        <v>1</v>
      </c>
      <c r="Z475" s="246"/>
      <c r="AA475" s="249"/>
      <c r="AC475" s="28"/>
      <c r="AD475" s="27"/>
      <c r="AE475" s="250"/>
      <c r="AF475" s="86"/>
      <c r="AJ475" s="86"/>
    </row>
    <row r="476" spans="1:54" ht="15.6">
      <c r="A476" s="246"/>
      <c r="B476" s="299">
        <f>+'Ark1'!C1688</f>
        <v>2024</v>
      </c>
      <c r="C476" s="266">
        <f>+'Ark1'!L1688</f>
        <v>3</v>
      </c>
      <c r="D476" s="266" t="s">
        <v>30</v>
      </c>
      <c r="E476" s="266">
        <f>+'Ark1'!AP1688</f>
        <v>25</v>
      </c>
      <c r="F476" s="266">
        <f>+IF(G476=0,"",'Ark1'!Q1688)</f>
        <v>1</v>
      </c>
      <c r="G476" s="366">
        <f>+'Ark1'!R1688</f>
        <v>1</v>
      </c>
      <c r="H476" s="267">
        <f>+IF(G476=0,"",'Ark1'!AE1688)</f>
        <v>0.45662100456621008</v>
      </c>
      <c r="I476" s="267"/>
      <c r="J476" s="267">
        <f>+IF(G476=0,"",'Ark1'!AF1688)</f>
        <v>0.21222077406696388</v>
      </c>
      <c r="K476" s="268">
        <f>+IF(G476=0,"",'Ark1'!T1688)</f>
        <v>4</v>
      </c>
      <c r="L476" s="298">
        <f>+IF(G476=0,"",'Ark1'!U1688)</f>
        <v>210.7</v>
      </c>
      <c r="M476" s="267"/>
      <c r="N476" s="269">
        <f>+IF(G476=0,"",'Ark1'!V1688)</f>
        <v>0</v>
      </c>
      <c r="O476" s="269">
        <f>+IF(G476=0,"",'Ark1'!W1688)</f>
        <v>0</v>
      </c>
      <c r="P476" s="269">
        <f>+IF(G476=0,"",'Ark1'!X1688)</f>
        <v>0</v>
      </c>
      <c r="Q476" s="269">
        <f>+IF(G476=0,"",'Ark1'!AG1688)</f>
        <v>1116</v>
      </c>
      <c r="R476" s="269">
        <f>+IF(G476=0,"",'Ark1'!AH1688)</f>
        <v>0</v>
      </c>
      <c r="S476" s="382">
        <f>+IF(G476=0,"",'Ark1'!AR1688)</f>
        <v>205</v>
      </c>
      <c r="T476" s="114">
        <f>+IF(G476=0,"",'Ark1'!AS1688)</f>
        <v>24.49180946300838</v>
      </c>
      <c r="U476" s="269">
        <f>+IF(G476=0,"",'Ark1'!Y1688)</f>
        <v>0</v>
      </c>
      <c r="V476" s="268">
        <f>+IF(G476=0,"",'Ark1'!AA1688)</f>
        <v>0</v>
      </c>
      <c r="W476" s="269">
        <f>+IF(G476=0,"",'Ark1'!AC1688)</f>
        <v>0</v>
      </c>
      <c r="X476" s="298">
        <f t="shared" si="47"/>
        <v>188.79928315412187</v>
      </c>
      <c r="Y476" s="267">
        <f t="shared" si="48"/>
        <v>1</v>
      </c>
      <c r="Z476" s="246"/>
      <c r="AA476" s="249"/>
      <c r="AC476" s="28"/>
      <c r="AD476" s="27"/>
      <c r="AE476" s="250"/>
      <c r="AF476" s="86"/>
      <c r="AJ476" s="86"/>
    </row>
    <row r="477" spans="1:54" ht="15.6">
      <c r="A477" s="246"/>
      <c r="B477" s="299">
        <f>+'Ark1'!C1723</f>
        <v>2024</v>
      </c>
      <c r="C477" s="266">
        <f>+'Ark1'!L1723</f>
        <v>4</v>
      </c>
      <c r="D477" s="266" t="s">
        <v>31</v>
      </c>
      <c r="E477" s="86">
        <f>+'Ark1'!AP1723</f>
        <v>25</v>
      </c>
      <c r="F477" s="86">
        <f>+IF(G477=0,"",'Ark1'!Q1723)</f>
        <v>4</v>
      </c>
      <c r="G477" s="366">
        <f>+'Ark1'!R1723</f>
        <v>5</v>
      </c>
      <c r="H477" s="28">
        <f>+IF(G477=0,"",'Ark1'!AE1723)</f>
        <v>2.2831050228310503</v>
      </c>
      <c r="I477" s="267"/>
      <c r="J477" s="28">
        <f>+IF(G477=0,"",'Ark1'!AF1723)</f>
        <v>1.2437124433691835</v>
      </c>
      <c r="K477" s="27">
        <f>+IF(G477=0,"",'Ark1'!T1723)</f>
        <v>3.6</v>
      </c>
      <c r="L477" s="298">
        <f>+IF(G477=0,"",'Ark1'!U1723)</f>
        <v>246.96000000000004</v>
      </c>
      <c r="M477" s="267"/>
      <c r="N477" s="33">
        <f>+IF(G477=0,"",'Ark1'!V1723)</f>
        <v>0</v>
      </c>
      <c r="O477" s="33">
        <f>+IF(G477=0,"",'Ark1'!W1723)</f>
        <v>0</v>
      </c>
      <c r="P477" s="33">
        <f>+IF(G477=0,"",'Ark1'!X1723)</f>
        <v>20</v>
      </c>
      <c r="Q477" s="33">
        <f>+IF(G477=0,"",'Ark1'!AG1723)</f>
        <v>1554</v>
      </c>
      <c r="R477" s="33">
        <f>+IF(G477=0,"",'Ark1'!AH1723)</f>
        <v>0</v>
      </c>
      <c r="S477" s="382">
        <f>+IF(G477=0,"",'Ark1'!AR1723)</f>
        <v>206.8</v>
      </c>
      <c r="T477" s="114">
        <f>+IF(G477=0,"",'Ark1'!AS1723)</f>
        <v>27.033797422019695</v>
      </c>
      <c r="U477" s="33">
        <f>+IF(G477=0,"",'Ark1'!Y1723)</f>
        <v>75.563816737906947</v>
      </c>
      <c r="V477" s="27">
        <f>+IF(G477=0,"",'Ark1'!AA1723)</f>
        <v>0.48989794855663321</v>
      </c>
      <c r="W477" s="33">
        <f>+IF(G477=0,"",'Ark1'!AC1723)</f>
        <v>69.381415239007097</v>
      </c>
      <c r="X477" s="298">
        <f t="shared" si="47"/>
        <v>158.91891891891893</v>
      </c>
      <c r="Y477" s="28">
        <f t="shared" si="48"/>
        <v>1.25</v>
      </c>
      <c r="Z477" s="246"/>
      <c r="AA477" s="27"/>
      <c r="AC477" s="28"/>
      <c r="AD477" s="27"/>
      <c r="AE477" s="86"/>
      <c r="AF477" s="86"/>
      <c r="AJ477" s="86"/>
    </row>
    <row r="478" spans="1:54" ht="15.6">
      <c r="A478" s="246"/>
      <c r="B478" s="266">
        <f>+'Ark1'!C1758</f>
        <v>2024</v>
      </c>
      <c r="C478" s="266">
        <f>+'Ark1'!L1758</f>
        <v>5</v>
      </c>
      <c r="D478" s="266" t="s">
        <v>400</v>
      </c>
      <c r="E478" s="274">
        <f>+'Ark1'!AP1758</f>
        <v>25</v>
      </c>
      <c r="F478" s="266">
        <f>+IF(G478=0,"",'Ark1'!Q1758)</f>
        <v>14</v>
      </c>
      <c r="G478" s="366">
        <f>+'Ark1'!R1758</f>
        <v>16</v>
      </c>
      <c r="H478" s="267">
        <f>+'Ark1'!AE1758</f>
        <v>7.3059360730593612</v>
      </c>
      <c r="I478" s="267"/>
      <c r="J478" s="267">
        <f>+IF(G478=0,"",'Ark1'!AF1758)</f>
        <v>4.9914688658929913</v>
      </c>
      <c r="K478" s="268">
        <f>+IF(G478=0,"",'Ark1'!T1758)</f>
        <v>4.1875</v>
      </c>
      <c r="L478" s="298">
        <f>+IF(G478=0,"",'Ark1'!U1758)</f>
        <v>309.7312500000001</v>
      </c>
      <c r="M478" s="267"/>
      <c r="N478" s="269">
        <f>+IF(G478=0,"",'Ark1'!V1758)</f>
        <v>0</v>
      </c>
      <c r="O478" s="269">
        <f>+IF(G478=0,"",'Ark1'!W1758)</f>
        <v>6.25</v>
      </c>
      <c r="P478" s="269">
        <f>+IF(G478=0,"",'Ark1'!X1758)</f>
        <v>18.75</v>
      </c>
      <c r="Q478" s="269">
        <f>+IF(G478=0,"",'Ark1'!AG1758)</f>
        <v>1049.25</v>
      </c>
      <c r="R478" s="269">
        <f>+IF(G478=0,"",'Ark1'!AH1758)</f>
        <v>0</v>
      </c>
      <c r="S478" s="382">
        <f>+IF(G478=0,"",'Ark1'!AR1758)</f>
        <v>214.375</v>
      </c>
      <c r="T478" s="114">
        <f>+IF(G478=0,"",'Ark1'!AS1758)</f>
        <v>31.036958530924679</v>
      </c>
      <c r="U478" s="269">
        <f>+IF(G478=0,"",'Ark1'!Y1758)</f>
        <v>62.417402608867661</v>
      </c>
      <c r="V478" s="268">
        <f>+IF(G478=0,"",'Ark1'!AA1758)</f>
        <v>0.94991775959816638</v>
      </c>
      <c r="W478" s="269">
        <f>+IF(G478=0,"",'Ark1'!AC1758)</f>
        <v>14.136351530857089</v>
      </c>
      <c r="X478" s="298">
        <f t="shared" si="47"/>
        <v>295.19299499642614</v>
      </c>
      <c r="Y478" s="267">
        <f t="shared" si="48"/>
        <v>1.1428571428571428</v>
      </c>
      <c r="Z478" s="246"/>
      <c r="AA478" s="27"/>
      <c r="AC478" s="28"/>
      <c r="AD478" s="27"/>
      <c r="AE478" s="86"/>
      <c r="AF478" s="86"/>
      <c r="AJ478" s="86"/>
    </row>
    <row r="479" spans="1:54" ht="15.6">
      <c r="A479" s="246"/>
      <c r="B479" s="333">
        <f>+'Ark1'!C1793</f>
        <v>2024</v>
      </c>
      <c r="C479" s="266">
        <f>+'Ark1'!L1793</f>
        <v>6</v>
      </c>
      <c r="D479" s="266" t="s">
        <v>32</v>
      </c>
      <c r="E479" s="275">
        <f>+'Ark1'!AP1793</f>
        <v>25</v>
      </c>
      <c r="F479" s="86">
        <f>+IF(G479=0,"",'Ark1'!Q1793)</f>
        <v>30</v>
      </c>
      <c r="G479" s="366">
        <f>+'Ark1'!R1793</f>
        <v>36</v>
      </c>
      <c r="H479" s="28">
        <f>+IF(G479=0,"",'Ark1'!AE1793)</f>
        <v>16.438356164383563</v>
      </c>
      <c r="I479" s="267"/>
      <c r="J479" s="28">
        <f>+IF(G479=0,"",'Ark1'!AF1793)</f>
        <v>13.554330331153048</v>
      </c>
      <c r="K479" s="27">
        <f>+IF(G479=0,"",'Ark1'!T1793)</f>
        <v>5.2777777777777777</v>
      </c>
      <c r="L479" s="298">
        <f>+IF(G479=0,"",'Ark1'!U1793)</f>
        <v>373.81111111111113</v>
      </c>
      <c r="M479" s="267"/>
      <c r="N479" s="33">
        <f>+IF(G479=0,"",'Ark1'!V1793)</f>
        <v>100</v>
      </c>
      <c r="O479" s="33">
        <f>+IF(G479=0,"",'Ark1'!W1793)</f>
        <v>19.444444444444443</v>
      </c>
      <c r="P479" s="33">
        <f>+IF(G479=0,"",'Ark1'!X1793)</f>
        <v>47.222222222222221</v>
      </c>
      <c r="Q479" s="33">
        <f>+IF(G479=0,"",'Ark1'!AG1793)</f>
        <v>1249.6388888888889</v>
      </c>
      <c r="R479" s="33">
        <f>+IF(G479=0,"",'Ark1'!AH1793)</f>
        <v>0</v>
      </c>
      <c r="S479" s="382">
        <f>+IF(G479=0,"",'Ark1'!AR1793)</f>
        <v>219.61111111111111</v>
      </c>
      <c r="T479" s="114">
        <f>+IF(G479=0,"",'Ark1'!AS1793)</f>
        <v>34.896021506425207</v>
      </c>
      <c r="U479" s="33">
        <f>+IF(G479=0,"",'Ark1'!Y1793)</f>
        <v>76.105094652715437</v>
      </c>
      <c r="V479" s="27">
        <f>+IF(G479=0,"",'Ark1'!AA1793)</f>
        <v>1.2385276005337762</v>
      </c>
      <c r="W479" s="33">
        <f>+IF(G479=0,"",'Ark1'!AC1793)</f>
        <v>-25.238315945009141</v>
      </c>
      <c r="X479" s="298">
        <f t="shared" si="47"/>
        <v>299.1353057549959</v>
      </c>
      <c r="Y479" s="28">
        <f t="shared" si="48"/>
        <v>1.2</v>
      </c>
      <c r="Z479" s="246"/>
      <c r="AA479" s="27"/>
      <c r="AC479" s="28"/>
      <c r="AD479" s="27"/>
      <c r="AE479" s="86"/>
      <c r="AF479" s="86"/>
      <c r="AJ479" s="86"/>
    </row>
    <row r="480" spans="1:54" ht="15.6">
      <c r="A480" s="246"/>
      <c r="B480" s="333">
        <f>+'Ark1'!C1828</f>
        <v>2024</v>
      </c>
      <c r="C480" s="266">
        <f>+'Ark1'!L1828</f>
        <v>7</v>
      </c>
      <c r="D480" s="266" t="s">
        <v>33</v>
      </c>
      <c r="E480" s="274">
        <f>+'Ark1'!AP1828</f>
        <v>25</v>
      </c>
      <c r="F480" s="266">
        <f>+IF(G480=0,"",'Ark1'!Q1828)</f>
        <v>62</v>
      </c>
      <c r="G480" s="366">
        <f>+'Ark1'!R1828</f>
        <v>71</v>
      </c>
      <c r="H480" s="267">
        <f>+IF(G480=0,"",'Ark1'!AE1828)</f>
        <v>32.420091324200918</v>
      </c>
      <c r="I480" s="267"/>
      <c r="J480" s="267">
        <f>+IF(G480=0,"",'Ark1'!AF1828)</f>
        <v>31.944111503030729</v>
      </c>
      <c r="K480" s="268">
        <f>+IF(G480=0,"",'Ark1'!T1828)</f>
        <v>5.5211267605633809</v>
      </c>
      <c r="L480" s="298">
        <f>+IF(G480=0,"",'Ark1'!U1828)</f>
        <v>446.6929577464789</v>
      </c>
      <c r="M480" s="267"/>
      <c r="N480" s="269">
        <f>+IF(G480=0,"",'Ark1'!V1828)</f>
        <v>100</v>
      </c>
      <c r="O480" s="269">
        <f>+IF(G480=0,"",'Ark1'!W1828)</f>
        <v>21.126760563380277</v>
      </c>
      <c r="P480" s="269">
        <f>+IF(G480=0,"",'Ark1'!X1828)</f>
        <v>80.281690140845058</v>
      </c>
      <c r="Q480" s="269">
        <f>+IF(G480=0,"",'Ark1'!AG1828)</f>
        <v>1297.5915492957747</v>
      </c>
      <c r="R480" s="269">
        <f>+IF(G480=0,"",'Ark1'!AH1828)</f>
        <v>0</v>
      </c>
      <c r="S480" s="382">
        <f>+IF(G480=0,"",'Ark1'!AR1828)</f>
        <v>226.35211267605632</v>
      </c>
      <c r="T480" s="114">
        <f>+IF(G480=0,"",'Ark1'!AS1828)</f>
        <v>38.026412220876111</v>
      </c>
      <c r="U480" s="269">
        <f>+IF(G480=0,"",'Ark1'!Y1828)</f>
        <v>92.748605128182689</v>
      </c>
      <c r="V480" s="268">
        <f>+IF(G480=0,"",'Ark1'!AA1828)</f>
        <v>1.3093289855427743</v>
      </c>
      <c r="W480" s="269">
        <f>+IF(G480=0,"",'Ark1'!AC1828)</f>
        <v>-8.7500364917510751</v>
      </c>
      <c r="X480" s="298">
        <f t="shared" si="47"/>
        <v>344.2477395825419</v>
      </c>
      <c r="Y480" s="267">
        <f t="shared" si="48"/>
        <v>1.1451612903225807</v>
      </c>
      <c r="Z480" s="246"/>
      <c r="AA480" s="250"/>
      <c r="AC480" s="28"/>
      <c r="AD480" s="27"/>
      <c r="AE480" s="250"/>
      <c r="AF480" s="86"/>
      <c r="AJ480" s="86"/>
    </row>
    <row r="481" spans="1:54" ht="15.6">
      <c r="A481" s="246"/>
      <c r="B481" s="86">
        <f>+'Ark1'!C1863</f>
        <v>2024</v>
      </c>
      <c r="C481" s="86">
        <f>+'Ark1'!L1863</f>
        <v>8</v>
      </c>
      <c r="D481" s="86" t="s">
        <v>34</v>
      </c>
      <c r="E481" s="275">
        <f>+'Ark1'!AP1863</f>
        <v>25</v>
      </c>
      <c r="F481" s="86">
        <f>+IF(G481=0,"",'Ark1'!Q1863)</f>
        <v>46</v>
      </c>
      <c r="G481" s="366">
        <f>+'Ark1'!R1863</f>
        <v>60</v>
      </c>
      <c r="H481" s="28">
        <f>+IF(G481=0,"",'Ark1'!AE1863)</f>
        <v>27.397260273972599</v>
      </c>
      <c r="I481" s="267"/>
      <c r="J481" s="28">
        <f>+IF(G481=0,"",'Ark1'!AF1863)</f>
        <v>32.003134461551475</v>
      </c>
      <c r="K481" s="27">
        <f>+IF(G481=0,"",'Ark1'!T1863)</f>
        <v>6.6333333333333355</v>
      </c>
      <c r="L481" s="298">
        <f>+IF(G481=0,"",'Ark1'!U1863)</f>
        <v>529.56333333333316</v>
      </c>
      <c r="M481" s="267"/>
      <c r="N481" s="33">
        <f>+IF(G481=0,"",'Ark1'!V1863)</f>
        <v>100</v>
      </c>
      <c r="O481" s="33">
        <f>+IF(G481=0,"",'Ark1'!W1863)</f>
        <v>58.33333333333335</v>
      </c>
      <c r="P481" s="33">
        <f>+IF(G481=0,"",'Ark1'!X1863)</f>
        <v>98.333333333333314</v>
      </c>
      <c r="Q481" s="33">
        <f>+IF(G481=0,"",'Ark1'!AG1863)</f>
        <v>1304.8166666666664</v>
      </c>
      <c r="R481" s="33">
        <f>+IF(G481=0,"",'Ark1'!AH1863)</f>
        <v>0</v>
      </c>
      <c r="S481" s="382">
        <f>+IF(G481=0,"",'Ark1'!AR1863)</f>
        <v>234.06666666666661</v>
      </c>
      <c r="T481" s="114">
        <f>+IF(G481=0,"",'Ark1'!AS1863)</f>
        <v>41.125414705605074</v>
      </c>
      <c r="U481" s="33">
        <f>+IF(G481=0,"",'Ark1'!Y1863)</f>
        <v>77.107334209458259</v>
      </c>
      <c r="V481" s="27">
        <f>+IF(G481=0,"",'Ark1'!AA1863)</f>
        <v>1.2775845264491172</v>
      </c>
      <c r="W481" s="33">
        <f>+IF(G481=0,"",'Ark1'!AC1863)</f>
        <v>14.120118094028616</v>
      </c>
      <c r="X481" s="298">
        <f t="shared" si="47"/>
        <v>405.85267406659932</v>
      </c>
      <c r="Y481" s="28">
        <f t="shared" si="48"/>
        <v>1.3043478260869565</v>
      </c>
      <c r="Z481" s="246"/>
      <c r="AA481" s="250"/>
      <c r="AC481" s="28"/>
      <c r="AD481" s="27"/>
      <c r="AE481" s="250"/>
      <c r="AF481" s="86"/>
      <c r="AJ481" s="86"/>
    </row>
    <row r="482" spans="1:54" ht="15.6">
      <c r="A482" s="246"/>
      <c r="B482" s="333">
        <f>+'Ark1'!C1898</f>
        <v>2024</v>
      </c>
      <c r="C482" s="266">
        <f>+'Ark1'!L1898</f>
        <v>9</v>
      </c>
      <c r="D482" s="266" t="s">
        <v>35</v>
      </c>
      <c r="E482" s="274">
        <f>+'Ark1'!AP1898</f>
        <v>25</v>
      </c>
      <c r="F482" s="266">
        <f>+IF(G482=0,"",'Ark1'!Q1898)</f>
        <v>15</v>
      </c>
      <c r="G482" s="366">
        <f>+'Ark1'!R1898</f>
        <v>22</v>
      </c>
      <c r="H482" s="267">
        <f>+IF(G482=0,"",'Ark1'!AE1898)</f>
        <v>10.045662100456623</v>
      </c>
      <c r="I482" s="267"/>
      <c r="J482" s="267">
        <f>+IF(G482=0,"",'Ark1'!AF1898)</f>
        <v>11.953659927037153</v>
      </c>
      <c r="K482" s="268">
        <f>+IF(G482=0,"",'Ark1'!T1898)</f>
        <v>7.1363636363636376</v>
      </c>
      <c r="L482" s="298">
        <f>+IF(G482=0,"",'Ark1'!U1898)</f>
        <v>539.4545454545455</v>
      </c>
      <c r="M482" s="267"/>
      <c r="N482" s="269">
        <f>+IF(G482=0,"",'Ark1'!V1898)</f>
        <v>100</v>
      </c>
      <c r="O482" s="269">
        <f>+IF(G482=0,"",'Ark1'!W1898)</f>
        <v>77.272727272727266</v>
      </c>
      <c r="P482" s="269">
        <f>+IF(G482=0,"",'Ark1'!X1898)</f>
        <v>100</v>
      </c>
      <c r="Q482" s="269">
        <f>+IF(G482=0,"",'Ark1'!AG1898)</f>
        <v>1179.5</v>
      </c>
      <c r="R482" s="269">
        <f>+IF(G482=0,"",'Ark1'!AH1898)</f>
        <v>0</v>
      </c>
      <c r="S482" s="382">
        <f>+IF(G482=0,"",'Ark1'!AR1898)</f>
        <v>228.04545454545456</v>
      </c>
      <c r="T482" s="114">
        <f>+IF(G482=0,"",'Ark1'!AS1898)</f>
        <v>45.154904318426603</v>
      </c>
      <c r="U482" s="269">
        <f>+IF(G482=0,"",'Ark1'!Y1898)</f>
        <v>90.179239332628626</v>
      </c>
      <c r="V482" s="268">
        <f>+IF(G482=0,"",'Ark1'!AA1898)</f>
        <v>1.3913843513649049</v>
      </c>
      <c r="W482" s="269">
        <f>+IF(G482=0,"",'Ark1'!AC1898)</f>
        <v>62.158353848245042</v>
      </c>
      <c r="X482" s="298">
        <f t="shared" si="47"/>
        <v>457.35866507379865</v>
      </c>
      <c r="Y482" s="267">
        <f t="shared" si="48"/>
        <v>1.4666666666666666</v>
      </c>
      <c r="Z482" s="246"/>
      <c r="AA482" s="27"/>
      <c r="AC482" s="28"/>
      <c r="AD482" s="27"/>
      <c r="AE482" s="86"/>
      <c r="AF482" s="86"/>
      <c r="AJ482" s="86"/>
    </row>
    <row r="483" spans="1:54" ht="15.6">
      <c r="A483" s="246"/>
      <c r="B483" s="333">
        <f>+'Ark1'!C1933</f>
        <v>2024</v>
      </c>
      <c r="C483" s="266">
        <f>+'Ark1'!L1933</f>
        <v>10</v>
      </c>
      <c r="D483" s="266" t="s">
        <v>36</v>
      </c>
      <c r="E483" s="275">
        <f>+'Ark1'!AP1933</f>
        <v>25</v>
      </c>
      <c r="F483" s="86">
        <f>+IF(G483=0,"",'Ark1'!Q1933)</f>
        <v>2</v>
      </c>
      <c r="G483" s="366">
        <f>+'Ark1'!R1933</f>
        <v>6</v>
      </c>
      <c r="H483" s="28">
        <f>+IF(G483=0,"",'Ark1'!AE1933)</f>
        <v>2.7397260273972601</v>
      </c>
      <c r="I483" s="267"/>
      <c r="J483" s="28">
        <f>+IF(G483=0,"",'Ark1'!AF1933)</f>
        <v>3.351315527066963</v>
      </c>
      <c r="K483" s="27">
        <f>+IF(G483=0,"",'Ark1'!T1933)</f>
        <v>7.6666666666666687</v>
      </c>
      <c r="L483" s="298">
        <f>+IF(G483=0,"",'Ark1'!U1933)</f>
        <v>554.55000000000007</v>
      </c>
      <c r="M483" s="267"/>
      <c r="N483" s="33">
        <f>+IF(G483=0,"",'Ark1'!V1933)</f>
        <v>100</v>
      </c>
      <c r="O483" s="33">
        <f>+IF(G483=0,"",'Ark1'!W1933)</f>
        <v>83.333333333333314</v>
      </c>
      <c r="P483" s="33">
        <f>+IF(G483=0,"",'Ark1'!X1933)</f>
        <v>100</v>
      </c>
      <c r="Q483" s="33">
        <f>+IF(G483=0,"",'Ark1'!AG1933)</f>
        <v>879.3333333333336</v>
      </c>
      <c r="R483" s="33">
        <f>+IF(G483=0,"",'Ark1'!AH1933)</f>
        <v>0</v>
      </c>
      <c r="S483" s="382">
        <f>+IF(G483=0,"",'Ark1'!AR1933)</f>
        <v>226.5</v>
      </c>
      <c r="T483" s="114">
        <f>+IF(G483=0,"",'Ark1'!AS1933)</f>
        <v>47.54607256687413</v>
      </c>
      <c r="U483" s="33">
        <f>+IF(G483=0,"",'Ark1'!Y1933)</f>
        <v>61.486116319051902</v>
      </c>
      <c r="V483" s="27">
        <f>+IF(G483=0,"",'Ark1'!AA1933)</f>
        <v>1.4907119849998549</v>
      </c>
      <c r="W483" s="33">
        <f>+IF(G483=0,"",'Ark1'!AC1933)</f>
        <v>-2.909363103562868</v>
      </c>
      <c r="X483" s="298">
        <f t="shared" si="47"/>
        <v>630.64821834723273</v>
      </c>
      <c r="Y483" s="28">
        <f t="shared" si="48"/>
        <v>3</v>
      </c>
      <c r="Z483" s="246"/>
      <c r="AA483" s="27"/>
      <c r="AC483" s="28"/>
      <c r="AD483" s="27"/>
      <c r="AE483" s="86"/>
      <c r="AF483" s="86"/>
      <c r="AJ483" s="86"/>
    </row>
    <row r="484" spans="1:54" ht="15.6">
      <c r="A484" s="246"/>
      <c r="B484" s="333">
        <f>+'Ark1'!C1968</f>
        <v>2024</v>
      </c>
      <c r="C484" s="266">
        <f>+'Ark1'!L1968</f>
        <v>11</v>
      </c>
      <c r="D484" s="266" t="s">
        <v>37</v>
      </c>
      <c r="E484" s="274">
        <f>+'Ark1'!AP1968</f>
        <v>25</v>
      </c>
      <c r="F484" s="266">
        <f>+IF(G484=0,"",'Ark1'!Q1968)</f>
        <v>1</v>
      </c>
      <c r="G484" s="366">
        <f>+'Ark1'!R1968</f>
        <v>1</v>
      </c>
      <c r="H484" s="267">
        <f>+IF(G484=0,"",'Ark1'!AE1968)</f>
        <v>0.45662100456621008</v>
      </c>
      <c r="I484" s="267"/>
      <c r="J484" s="267">
        <f>+IF(G484=0,"",'Ark1'!AF1968)</f>
        <v>0.62185622168459187</v>
      </c>
      <c r="K484" s="268">
        <f>+IF(G484=0,"",'Ark1'!T1968)</f>
        <v>8</v>
      </c>
      <c r="L484" s="298">
        <f>+IF(G484=0,"",'Ark1'!U1968)</f>
        <v>617.4</v>
      </c>
      <c r="M484" s="267"/>
      <c r="N484" s="269">
        <f>+IF(G484=0,"",'Ark1'!V1968)</f>
        <v>100</v>
      </c>
      <c r="O484" s="269">
        <f>+IF(G484=0,"",'Ark1'!W1968)</f>
        <v>100</v>
      </c>
      <c r="P484" s="269">
        <f>+IF(G484=0,"",'Ark1'!X1968)</f>
        <v>100</v>
      </c>
      <c r="Q484" s="269">
        <f>+IF(G484=0,"",'Ark1'!AG1968)</f>
        <v>1977</v>
      </c>
      <c r="R484" s="269">
        <f>+IF(G484=0,"",'Ark1'!AH1968)</f>
        <v>0</v>
      </c>
      <c r="S484" s="382">
        <f>+IF(G484=0,"",'Ark1'!AR1968)</f>
        <v>216</v>
      </c>
      <c r="T484" s="114">
        <f>+IF(G484=0,"",'Ark1'!AS1968)</f>
        <v>61.224311588680557</v>
      </c>
      <c r="U484" s="269">
        <f>+IF(G484=0,"",'Ark1'!Y1968)</f>
        <v>0</v>
      </c>
      <c r="V484" s="268">
        <f>+IF(G484=0,"",'Ark1'!AA1968)</f>
        <v>0</v>
      </c>
      <c r="W484" s="269">
        <f>+IF(G484=0,"",'Ark1'!AC1968)</f>
        <v>0</v>
      </c>
      <c r="X484" s="298">
        <f t="shared" si="47"/>
        <v>312.29135053110775</v>
      </c>
      <c r="Y484" s="267">
        <f t="shared" si="48"/>
        <v>1</v>
      </c>
      <c r="Z484" s="246"/>
      <c r="AA484" s="27"/>
      <c r="AC484" s="28"/>
      <c r="AD484" s="27"/>
      <c r="AE484" s="86"/>
      <c r="AF484" s="86"/>
      <c r="AJ484" s="86"/>
    </row>
    <row r="485" spans="1:54" ht="15.6">
      <c r="A485" s="246"/>
      <c r="B485" s="333">
        <f>+'Ark1'!C2003</f>
        <v>2024</v>
      </c>
      <c r="C485" s="266">
        <f>+'Ark1'!L2003</f>
        <v>12</v>
      </c>
      <c r="D485" s="266" t="s">
        <v>38</v>
      </c>
      <c r="E485" s="275">
        <f>+'Ark1'!AP2003</f>
        <v>25</v>
      </c>
      <c r="F485" s="86" t="str">
        <f>+IF(G485=0,"",'Ark1'!Q2003)</f>
        <v/>
      </c>
      <c r="G485" s="366">
        <f>+'Ark1'!R2003</f>
        <v>0</v>
      </c>
      <c r="H485" s="28" t="str">
        <f>+IF(G485=0,"",'Ark1'!AE2003)</f>
        <v/>
      </c>
      <c r="I485" s="267"/>
      <c r="J485" s="28" t="str">
        <f>+IF(G485=0,"",'Ark1'!AF2003)</f>
        <v/>
      </c>
      <c r="K485" s="27" t="str">
        <f>+IF(G485=0,"",'Ark1'!T2003)</f>
        <v/>
      </c>
      <c r="L485" s="298" t="str">
        <f>+IF(G485=0,"",'Ark1'!U2003)</f>
        <v/>
      </c>
      <c r="M485" s="267"/>
      <c r="N485" s="33" t="str">
        <f>+IF(G485=0,"",'Ark1'!V2003)</f>
        <v/>
      </c>
      <c r="O485" s="33" t="str">
        <f>+IF(G485=0,"",'Ark1'!W2003)</f>
        <v/>
      </c>
      <c r="P485" s="33" t="str">
        <f>+IF(G485=0,"",'Ark1'!X2003)</f>
        <v/>
      </c>
      <c r="Q485" s="33" t="str">
        <f>+IF(G485=0,"",'Ark1'!AG2003)</f>
        <v/>
      </c>
      <c r="R485" s="33" t="str">
        <f>+IF(G485=0,"",'Ark1'!AH2003)</f>
        <v/>
      </c>
      <c r="S485" s="382" t="str">
        <f>+IF(G485=0,"",'Ark1'!AR2003)</f>
        <v/>
      </c>
      <c r="T485" s="114" t="str">
        <f>+IF(G485=0,"",'Ark1'!AS2003)</f>
        <v/>
      </c>
      <c r="U485" s="33" t="str">
        <f>+IF(G485=0,"",'Ark1'!Y2003)</f>
        <v/>
      </c>
      <c r="V485" s="27" t="str">
        <f>+IF(G485=0,"",'Ark1'!AA2003)</f>
        <v/>
      </c>
      <c r="W485" s="33" t="str">
        <f>+IF(G485=0,"",'Ark1'!AC2003)</f>
        <v/>
      </c>
      <c r="X485" s="298" t="str">
        <f t="shared" si="47"/>
        <v/>
      </c>
      <c r="Y485" s="28" t="str">
        <f t="shared" si="48"/>
        <v/>
      </c>
      <c r="Z485" s="246"/>
      <c r="AA485" s="27"/>
      <c r="AC485" s="28"/>
      <c r="AD485" s="27"/>
      <c r="AE485" s="86"/>
      <c r="AF485" s="86"/>
      <c r="AJ485" s="86"/>
    </row>
    <row r="486" spans="1:54" ht="15.6">
      <c r="A486" s="246"/>
      <c r="B486" s="333">
        <f>+'Ark1'!C2038</f>
        <v>2024</v>
      </c>
      <c r="C486" s="266">
        <f>+'Ark1'!L2038</f>
        <v>13</v>
      </c>
      <c r="D486" s="266" t="s">
        <v>39</v>
      </c>
      <c r="E486" s="274">
        <f>+'Ark1'!AP2038</f>
        <v>25</v>
      </c>
      <c r="F486" s="266" t="str">
        <f>+IF(G486=0,"",'Ark1'!Q2038)</f>
        <v/>
      </c>
      <c r="G486" s="366">
        <f>+'Ark1'!R2038</f>
        <v>0</v>
      </c>
      <c r="H486" s="267" t="str">
        <f>+IF(G486=0,"",'Ark1'!AE2038)</f>
        <v/>
      </c>
      <c r="I486" s="267"/>
      <c r="J486" s="267" t="str">
        <f>+IF(G486=0,"",'Ark1'!AF2038)</f>
        <v/>
      </c>
      <c r="K486" s="268" t="str">
        <f>+IF(G486=0,"",'Ark1'!T2038)</f>
        <v/>
      </c>
      <c r="L486" s="298" t="str">
        <f>+IF(G486=0,"",'Ark1'!U2038)</f>
        <v/>
      </c>
      <c r="M486" s="267"/>
      <c r="N486" s="269" t="str">
        <f>+IF(G486=0,"",'Ark1'!V2038)</f>
        <v/>
      </c>
      <c r="O486" s="269" t="str">
        <f>+IF(G486=0,"",'Ark1'!W2038)</f>
        <v/>
      </c>
      <c r="P486" s="269" t="str">
        <f>+IF(G486=0,"",'Ark1'!X2038)</f>
        <v/>
      </c>
      <c r="Q486" s="269" t="str">
        <f>+IF(G486=0,"",'Ark1'!AG2038)</f>
        <v/>
      </c>
      <c r="R486" s="269" t="str">
        <f>+IF(G486=0,"",'Ark1'!AH2038)</f>
        <v/>
      </c>
      <c r="S486" s="382" t="str">
        <f>+IF(G486=0,"",'Ark1'!AR1937)</f>
        <v/>
      </c>
      <c r="T486" s="114" t="str">
        <f>+IF(G486=0,"",'Ark1'!AS1937)</f>
        <v/>
      </c>
      <c r="U486" s="269" t="str">
        <f>+IF(G486=0,"",'Ark1'!Y2038)</f>
        <v/>
      </c>
      <c r="V486" s="268" t="str">
        <f>+IF(G486=0,"",'Ark1'!AA2038)</f>
        <v/>
      </c>
      <c r="W486" s="269" t="str">
        <f>+IF(G486=0,"",'Ark1'!AC2038)</f>
        <v/>
      </c>
      <c r="X486" s="298" t="str">
        <f t="shared" si="47"/>
        <v/>
      </c>
      <c r="Y486" s="267" t="str">
        <f t="shared" si="48"/>
        <v/>
      </c>
      <c r="Z486" s="246"/>
      <c r="AA486" s="27"/>
      <c r="AC486" s="28"/>
      <c r="AD486" s="27"/>
      <c r="AE486" s="86"/>
      <c r="AF486" s="86"/>
      <c r="AJ486" s="86"/>
    </row>
    <row r="487" spans="1:54" ht="15.6">
      <c r="A487" s="246"/>
      <c r="B487" s="333">
        <f>+'Ark1'!C2073</f>
        <v>2024</v>
      </c>
      <c r="C487" s="266">
        <f>+'Ark1'!L2073</f>
        <v>14</v>
      </c>
      <c r="D487" s="266" t="s">
        <v>401</v>
      </c>
      <c r="E487" s="275">
        <f>+'Ark1'!AP2073</f>
        <v>25</v>
      </c>
      <c r="F487" s="86" t="str">
        <f>+IF(G487=0,"",'Ark1'!Q2073)</f>
        <v/>
      </c>
      <c r="G487" s="366">
        <f>+'Ark1'!R2073</f>
        <v>0</v>
      </c>
      <c r="H487" s="28" t="str">
        <f>+IF(G487=0,"",'Ark1'!AE2073)</f>
        <v/>
      </c>
      <c r="I487" s="267"/>
      <c r="J487" s="28" t="str">
        <f>+IF(G487=0,"",'Ark1'!AF2073)</f>
        <v/>
      </c>
      <c r="K487" s="27" t="str">
        <f>+IF(G487=0,"",'Ark1'!T2073)</f>
        <v/>
      </c>
      <c r="L487" s="298" t="str">
        <f>+IF(G487=0,"",'Ark1'!U2073)</f>
        <v/>
      </c>
      <c r="M487" s="267"/>
      <c r="N487" s="33" t="str">
        <f>+IF(G487=0,"",'Ark1'!V2073)</f>
        <v/>
      </c>
      <c r="O487" s="33" t="str">
        <f>+IF(G487=0,"",'Ark1'!W2073)</f>
        <v/>
      </c>
      <c r="P487" s="33" t="str">
        <f>+IF(G487=0,"",'Ark1'!X2073)</f>
        <v/>
      </c>
      <c r="Q487" s="33" t="str">
        <f>+IF(G487=0,"",'Ark1'!AG2073)</f>
        <v/>
      </c>
      <c r="R487" s="33" t="str">
        <f>+IF(G487=0,"",'Ark1'!AH2073)</f>
        <v/>
      </c>
      <c r="S487" s="382" t="str">
        <f>+IF(G487=0,"",'Ark1'!AR1938)</f>
        <v/>
      </c>
      <c r="T487" s="114" t="str">
        <f>+IF(G487=0,"",'Ark1'!AS1938)</f>
        <v/>
      </c>
      <c r="U487" s="33" t="str">
        <f>+IF(G487=0,"",'Ark1'!Y2073)</f>
        <v/>
      </c>
      <c r="V487" s="27" t="str">
        <f>+IF(G487=0,"",'Ark1'!AA2073)</f>
        <v/>
      </c>
      <c r="W487" s="33" t="str">
        <f>+IF(G487=0,"",'Ark1'!AC2073)</f>
        <v/>
      </c>
      <c r="X487" s="298" t="str">
        <f t="shared" si="47"/>
        <v/>
      </c>
      <c r="Y487" s="28" t="str">
        <f t="shared" si="48"/>
        <v/>
      </c>
      <c r="Z487" s="246"/>
      <c r="AA487" s="27"/>
      <c r="AC487" s="28"/>
      <c r="AD487" s="27"/>
      <c r="AE487" s="86"/>
      <c r="AF487" s="86"/>
      <c r="AJ487" s="86"/>
    </row>
    <row r="488" spans="1:54" ht="15.6">
      <c r="A488" s="246"/>
      <c r="B488" s="333">
        <f>+'Ark1'!C2108</f>
        <v>2024</v>
      </c>
      <c r="C488" s="266">
        <f>+'Ark1'!L2108</f>
        <v>15</v>
      </c>
      <c r="D488" s="266" t="s">
        <v>40</v>
      </c>
      <c r="E488" s="266">
        <f>+'Ark1'!AP2108</f>
        <v>25</v>
      </c>
      <c r="F488" s="266" t="str">
        <f>+IF(G488=0,"",'Ark1'!Q2108)</f>
        <v/>
      </c>
      <c r="G488" s="366">
        <f>+'Ark1'!R2108</f>
        <v>0</v>
      </c>
      <c r="H488" s="267" t="str">
        <f>+IF(G488=0,"",'Ark1'!AE2108)</f>
        <v/>
      </c>
      <c r="I488" s="267"/>
      <c r="J488" s="267" t="str">
        <f>+IF(G488=0,"",'Ark1'!AF2108)</f>
        <v/>
      </c>
      <c r="K488" s="268" t="str">
        <f>+IF(G488=0,"",'Ark1'!T2108)</f>
        <v/>
      </c>
      <c r="L488" s="385" t="str">
        <f>+IF(G488=0,"",'Ark1'!U2108)</f>
        <v/>
      </c>
      <c r="M488" s="267"/>
      <c r="N488" s="269" t="str">
        <f>+IF(G488=0,"",'Ark1'!V2108)</f>
        <v/>
      </c>
      <c r="O488" s="269" t="str">
        <f>+IF(G488=0,"",'Ark1'!W2108)</f>
        <v/>
      </c>
      <c r="P488" s="269" t="str">
        <f>+IF(G488=0,"",'Ark1'!X2108)</f>
        <v/>
      </c>
      <c r="Q488" s="269" t="str">
        <f>+IF(G488=0,"",'Ark1'!AG2108)</f>
        <v/>
      </c>
      <c r="R488" s="269" t="str">
        <f>+IF(G488=0,"",'Ark1'!AH2108)</f>
        <v/>
      </c>
      <c r="S488" s="382" t="str">
        <f>+IF(G488=0,"",'Ark1'!AR1939)</f>
        <v/>
      </c>
      <c r="T488" s="114" t="str">
        <f>+IF(G488=0,"",'Ark1'!AS1939)</f>
        <v/>
      </c>
      <c r="U488" s="269" t="str">
        <f>+IF(G488=0,"",'Ark1'!Y2108)</f>
        <v/>
      </c>
      <c r="V488" s="268" t="str">
        <f>+IF(G488=0,"",'Ark1'!AA2108)</f>
        <v/>
      </c>
      <c r="W488" s="269" t="str">
        <f>+IF(G488=0,"",'Ark1'!AC2108)</f>
        <v/>
      </c>
      <c r="X488" s="298" t="str">
        <f t="shared" si="47"/>
        <v/>
      </c>
      <c r="Y488" s="267" t="str">
        <f t="shared" si="48"/>
        <v/>
      </c>
      <c r="Z488" s="246"/>
      <c r="AA488" s="27"/>
      <c r="AC488" s="28"/>
      <c r="AD488" s="27"/>
      <c r="AE488" s="86"/>
      <c r="AF488" s="86"/>
      <c r="AJ488" s="86"/>
    </row>
    <row r="489" spans="1:54" ht="19.8">
      <c r="A489" s="246"/>
      <c r="B489" s="246"/>
      <c r="C489" s="246"/>
      <c r="D489" s="246"/>
      <c r="E489" s="246"/>
      <c r="F489" s="246"/>
      <c r="G489" s="246"/>
      <c r="H489" s="246"/>
      <c r="I489" s="246"/>
      <c r="J489" s="246"/>
      <c r="K489" s="246"/>
      <c r="L489" s="246"/>
      <c r="M489" s="246"/>
      <c r="N489" s="248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  <c r="AA489" s="249"/>
      <c r="AC489" s="28"/>
      <c r="AD489" s="27"/>
      <c r="AE489" s="250"/>
      <c r="AF489" s="86"/>
      <c r="AJ489" s="86"/>
      <c r="BB489" s="262"/>
    </row>
    <row r="490" spans="1:54" ht="19.8">
      <c r="A490" s="246"/>
      <c r="B490" s="246"/>
      <c r="C490" s="264"/>
      <c r="D490" s="246"/>
      <c r="E490" s="246"/>
      <c r="F490" s="246"/>
      <c r="G490" s="246"/>
      <c r="H490" s="247"/>
      <c r="I490" s="246"/>
      <c r="J490" s="247"/>
      <c r="K490" s="246"/>
      <c r="L490" s="246"/>
      <c r="M490" s="246"/>
      <c r="N490" s="248"/>
      <c r="O490" s="248"/>
      <c r="P490" s="248"/>
      <c r="Q490" s="246"/>
      <c r="R490" s="248"/>
      <c r="S490" s="248"/>
      <c r="T490" s="248"/>
      <c r="U490" s="248"/>
      <c r="V490" s="246"/>
      <c r="W490" s="248"/>
      <c r="X490" s="246"/>
      <c r="Y490" s="247"/>
      <c r="Z490" s="246"/>
      <c r="AA490" s="249"/>
      <c r="AC490" s="28"/>
      <c r="AD490" s="27"/>
      <c r="AE490" s="250"/>
      <c r="AF490" s="86"/>
      <c r="AJ490" s="86"/>
      <c r="BB490" s="262"/>
    </row>
    <row r="491" spans="1:54" ht="22.8">
      <c r="A491" s="349" t="str">
        <f>+Raser!C33</f>
        <v>Blonde d`Aquitaine</v>
      </c>
      <c r="B491" s="246"/>
      <c r="C491" s="264"/>
      <c r="D491" s="349"/>
      <c r="E491" s="246"/>
      <c r="F491" s="246"/>
      <c r="G491" s="264" t="s">
        <v>648</v>
      </c>
      <c r="H491" s="279">
        <f>SUM(G497:G511)</f>
        <v>45</v>
      </c>
      <c r="I491" s="247"/>
      <c r="J491" s="246"/>
      <c r="K491" s="247"/>
      <c r="L491" s="348">
        <f>+Raser!M33</f>
        <v>410.63111111111095</v>
      </c>
      <c r="M491" s="248" t="s">
        <v>578</v>
      </c>
      <c r="N491" s="246"/>
      <c r="O491" s="248"/>
      <c r="P491" s="248"/>
      <c r="Q491" s="246"/>
      <c r="R491" s="248"/>
      <c r="S491" s="248"/>
      <c r="T491" s="248"/>
      <c r="U491" s="248"/>
      <c r="V491" s="246"/>
      <c r="W491" s="248"/>
      <c r="X491" s="348">
        <f>+Raser!X33</f>
        <v>320.4939642014707</v>
      </c>
      <c r="Y491" s="247"/>
      <c r="Z491" s="246"/>
      <c r="AA491" s="249"/>
      <c r="AC491" s="28"/>
      <c r="AD491" s="27"/>
      <c r="AE491" s="250"/>
      <c r="AF491" s="86"/>
      <c r="AJ491" s="86"/>
      <c r="BB491" s="262"/>
    </row>
    <row r="492" spans="1:54" ht="14.25" customHeight="1">
      <c r="A492" s="246"/>
      <c r="B492" s="246"/>
      <c r="C492" s="264"/>
      <c r="D492" s="347"/>
      <c r="E492" s="246"/>
      <c r="F492" s="264"/>
      <c r="G492" s="264"/>
      <c r="H492" s="264"/>
      <c r="I492" s="264"/>
      <c r="J492" s="264"/>
      <c r="K492" s="264"/>
      <c r="L492" s="264"/>
      <c r="M492" s="264"/>
      <c r="N492" s="265"/>
      <c r="O492" s="264"/>
      <c r="P492" s="264"/>
      <c r="Q492" s="264"/>
      <c r="R492" s="264"/>
      <c r="S492" s="264"/>
      <c r="T492" s="264"/>
      <c r="U492" s="264"/>
      <c r="V492" s="264"/>
      <c r="W492" s="264"/>
      <c r="X492" s="264"/>
      <c r="Y492" s="247"/>
      <c r="Z492" s="246"/>
      <c r="AA492" s="249"/>
      <c r="AC492" s="28"/>
      <c r="AD492" s="27"/>
      <c r="AE492" s="250"/>
      <c r="AF492" s="86"/>
      <c r="AJ492" s="86"/>
      <c r="BB492" s="262"/>
    </row>
    <row r="493" spans="1:54" ht="19.8">
      <c r="A493" s="246"/>
      <c r="B493" s="246"/>
      <c r="C493" s="246"/>
      <c r="D493" s="246"/>
      <c r="E493" s="246"/>
      <c r="F493" s="246"/>
      <c r="G493" s="246"/>
      <c r="H493" s="247"/>
      <c r="I493" s="246"/>
      <c r="J493" s="247"/>
      <c r="K493" s="246"/>
      <c r="L493" s="246"/>
      <c r="M493" s="246"/>
      <c r="N493" s="248"/>
      <c r="O493" s="248"/>
      <c r="P493" s="248"/>
      <c r="Q493" s="246"/>
      <c r="R493" s="248"/>
      <c r="S493" s="248"/>
      <c r="T493" s="248"/>
      <c r="U493" s="248"/>
      <c r="V493" s="246"/>
      <c r="W493" s="248"/>
      <c r="X493" s="264" t="s">
        <v>489</v>
      </c>
      <c r="Y493" s="263" t="s">
        <v>4</v>
      </c>
      <c r="Z493" s="246"/>
      <c r="AA493" s="249"/>
      <c r="AC493" s="28"/>
      <c r="AD493" s="27"/>
      <c r="AE493" s="250"/>
      <c r="AF493" s="86"/>
      <c r="AJ493" s="86"/>
      <c r="BB493" s="262"/>
    </row>
    <row r="494" spans="1:54" ht="19.8">
      <c r="A494" s="246"/>
      <c r="B494" s="246"/>
      <c r="C494" s="246"/>
      <c r="D494" s="264"/>
      <c r="E494" s="246"/>
      <c r="F494" s="264" t="s">
        <v>4</v>
      </c>
      <c r="G494" s="246"/>
      <c r="H494" s="247"/>
      <c r="I494" s="247"/>
      <c r="J494" s="247"/>
      <c r="K494" s="264" t="s">
        <v>23</v>
      </c>
      <c r="L494" s="247"/>
      <c r="M494" s="247"/>
      <c r="N494" s="248" t="s">
        <v>402</v>
      </c>
      <c r="O494" s="248" t="s">
        <v>402</v>
      </c>
      <c r="P494" s="248" t="s">
        <v>402</v>
      </c>
      <c r="Q494" s="265" t="s">
        <v>538</v>
      </c>
      <c r="R494" s="248" t="s">
        <v>402</v>
      </c>
      <c r="S494" s="248"/>
      <c r="T494" s="248"/>
      <c r="U494" s="265" t="s">
        <v>422</v>
      </c>
      <c r="V494" s="246"/>
      <c r="W494" s="265" t="s">
        <v>586</v>
      </c>
      <c r="X494" s="264" t="s">
        <v>583</v>
      </c>
      <c r="Y494" s="263" t="s">
        <v>9</v>
      </c>
      <c r="Z494" s="246"/>
      <c r="AA494" s="249"/>
      <c r="AC494" s="28"/>
      <c r="AD494" s="27"/>
      <c r="AE494" s="250"/>
      <c r="AF494" s="86"/>
      <c r="AJ494" s="86"/>
      <c r="BB494" s="262"/>
    </row>
    <row r="495" spans="1:54" ht="19.8">
      <c r="A495" s="264"/>
      <c r="B495" s="264"/>
      <c r="C495" s="246"/>
      <c r="D495" s="246"/>
      <c r="E495" s="264"/>
      <c r="F495" s="264" t="s">
        <v>487</v>
      </c>
      <c r="G495" s="264" t="s">
        <v>4</v>
      </c>
      <c r="H495" s="263" t="s">
        <v>4</v>
      </c>
      <c r="I495" s="263"/>
      <c r="J495" s="263" t="s">
        <v>1</v>
      </c>
      <c r="K495" s="264" t="s">
        <v>493</v>
      </c>
      <c r="L495" s="263" t="s">
        <v>23</v>
      </c>
      <c r="M495" s="263"/>
      <c r="N495" s="265" t="s">
        <v>552</v>
      </c>
      <c r="O495" s="265" t="s">
        <v>585</v>
      </c>
      <c r="P495" s="265" t="s">
        <v>500</v>
      </c>
      <c r="Q495" s="265" t="s">
        <v>563</v>
      </c>
      <c r="R495" s="265" t="s">
        <v>502</v>
      </c>
      <c r="S495" s="432" t="s">
        <v>23</v>
      </c>
      <c r="T495" s="432" t="s">
        <v>23</v>
      </c>
      <c r="U495" s="265"/>
      <c r="V495" s="264" t="s">
        <v>413</v>
      </c>
      <c r="W495" s="265" t="s">
        <v>1</v>
      </c>
      <c r="X495" s="264" t="s">
        <v>70</v>
      </c>
      <c r="Y495" s="263" t="s">
        <v>70</v>
      </c>
      <c r="Z495" s="246"/>
      <c r="AA495" s="249"/>
      <c r="AC495" s="28"/>
      <c r="AD495" s="27"/>
      <c r="AE495" s="250"/>
      <c r="AF495" s="86"/>
      <c r="AJ495" s="86"/>
      <c r="BB495" s="262"/>
    </row>
    <row r="496" spans="1:54" ht="19.8">
      <c r="A496" s="246"/>
      <c r="B496" s="246"/>
      <c r="C496" s="264" t="s">
        <v>0</v>
      </c>
      <c r="D496" s="264"/>
      <c r="E496" s="264" t="s">
        <v>612</v>
      </c>
      <c r="F496" s="50" t="s">
        <v>488</v>
      </c>
      <c r="G496" s="50" t="s">
        <v>9</v>
      </c>
      <c r="H496" s="87" t="s">
        <v>402</v>
      </c>
      <c r="I496" s="87"/>
      <c r="J496" s="87" t="s">
        <v>402</v>
      </c>
      <c r="K496" s="50" t="s">
        <v>414</v>
      </c>
      <c r="L496" s="87" t="s">
        <v>44</v>
      </c>
      <c r="M496" s="87"/>
      <c r="N496" s="75" t="s">
        <v>553</v>
      </c>
      <c r="O496" s="75" t="s">
        <v>561</v>
      </c>
      <c r="P496" s="75" t="s">
        <v>439</v>
      </c>
      <c r="Q496" s="75" t="s">
        <v>495</v>
      </c>
      <c r="R496" s="75" t="s">
        <v>482</v>
      </c>
      <c r="S496" s="432" t="s">
        <v>735</v>
      </c>
      <c r="T496" s="432" t="s">
        <v>736</v>
      </c>
      <c r="U496" s="75" t="s">
        <v>1</v>
      </c>
      <c r="V496" s="50" t="s">
        <v>414</v>
      </c>
      <c r="W496" s="75" t="s">
        <v>539</v>
      </c>
      <c r="X496" s="50" t="s">
        <v>499</v>
      </c>
      <c r="Y496" s="87" t="s">
        <v>566</v>
      </c>
      <c r="Z496" s="246"/>
      <c r="AA496" s="249"/>
      <c r="AC496" s="28"/>
      <c r="AD496" s="27"/>
      <c r="AE496" s="250"/>
      <c r="AF496" s="86"/>
      <c r="AJ496" s="86"/>
      <c r="BB496" s="262"/>
    </row>
    <row r="497" spans="1:54" ht="15.6">
      <c r="A497" s="246"/>
      <c r="B497" s="266">
        <f>+'Ark1'!C1619</f>
        <v>2024</v>
      </c>
      <c r="C497" s="266">
        <f>+'Ark1'!L1619</f>
        <v>1</v>
      </c>
      <c r="D497" s="266" t="s">
        <v>28</v>
      </c>
      <c r="E497" s="266">
        <f>+'Ark1'!AP1619</f>
        <v>26</v>
      </c>
      <c r="F497" s="266" t="str">
        <f>+IF(G497=0,"",'Ark1'!Q1619)</f>
        <v/>
      </c>
      <c r="G497" s="366">
        <f>+'Ark1'!R1619</f>
        <v>0</v>
      </c>
      <c r="H497" s="267" t="str">
        <f>+IF(G497=0,"",'Ark1'!AE1619)</f>
        <v/>
      </c>
      <c r="I497" s="267"/>
      <c r="J497" s="267" t="str">
        <f>+IF(G497=0,"",'Ark1'!AF1619)</f>
        <v/>
      </c>
      <c r="K497" s="268" t="str">
        <f>+IF(G497=0,"",'Ark1'!T1619)</f>
        <v/>
      </c>
      <c r="L497" s="298" t="str">
        <f>+IF(G497=0,"",'Ark1'!U1619)</f>
        <v/>
      </c>
      <c r="M497" s="267"/>
      <c r="N497" s="269" t="str">
        <f>+IF(G497=0,"",'Ark1'!V1619)</f>
        <v/>
      </c>
      <c r="O497" s="269" t="str">
        <f>+IF(G497=0,"",'Ark1'!W1619)</f>
        <v/>
      </c>
      <c r="P497" s="269" t="str">
        <f>+IF(G497=0,"",'Ark1'!X1619)</f>
        <v/>
      </c>
      <c r="Q497" s="269" t="str">
        <f>+IF(G497=0,"",'Ark1'!AG1619)</f>
        <v/>
      </c>
      <c r="R497" s="269" t="str">
        <f>+IF(G497=0,"",'Ark1'!AH1619)</f>
        <v/>
      </c>
      <c r="S497" s="382" t="str">
        <f>+IF(G497=0,"",'Ark1'!AR1619)</f>
        <v/>
      </c>
      <c r="T497" s="114" t="str">
        <f>+IF(G497=0,"",'Ark1'!AS1619)</f>
        <v/>
      </c>
      <c r="U497" s="269" t="str">
        <f>+IF(G497=0,"",'Ark1'!Y1619)</f>
        <v/>
      </c>
      <c r="V497" s="268" t="str">
        <f>+IF(G497=0,"",'Ark1'!AA1619)</f>
        <v/>
      </c>
      <c r="W497" s="269" t="str">
        <f>+IF(G497=0,"",'Ark1'!AC1619)</f>
        <v/>
      </c>
      <c r="X497" s="298" t="str">
        <f t="shared" ref="X497:X511" si="49">IF(G497=0,"",1000*L497/Q497)</f>
        <v/>
      </c>
      <c r="Y497" s="267" t="str">
        <f t="shared" ref="Y497:Y511" si="50">IF(G497=0,"",G497/F497)</f>
        <v/>
      </c>
      <c r="Z497" s="246"/>
      <c r="AA497" s="27"/>
      <c r="AC497" s="28"/>
      <c r="AD497" s="27"/>
      <c r="AE497" s="86"/>
      <c r="AF497" s="86"/>
      <c r="AJ497" s="86"/>
    </row>
    <row r="498" spans="1:54" ht="15.6">
      <c r="A498" s="246"/>
      <c r="B498" s="299">
        <f>+'Ark1'!C1654</f>
        <v>2024</v>
      </c>
      <c r="C498" s="86">
        <f>+'Ark1'!L1654</f>
        <v>2</v>
      </c>
      <c r="D498" s="86" t="s">
        <v>29</v>
      </c>
      <c r="E498" s="86">
        <f>+'Ark1'!AP1654</f>
        <v>26</v>
      </c>
      <c r="F498" s="86" t="str">
        <f>+IF(G498=0,"",'Ark1'!Q1654)</f>
        <v/>
      </c>
      <c r="G498" s="366">
        <f>+'Ark1'!R1654</f>
        <v>0</v>
      </c>
      <c r="H498" s="28" t="str">
        <f>+IF(G498=0,"",'Ark1'!AE1654)</f>
        <v/>
      </c>
      <c r="I498" s="267"/>
      <c r="J498" s="28" t="str">
        <f>+IF(G498=0,"",'Ark1'!AF1654)</f>
        <v/>
      </c>
      <c r="K498" s="27" t="str">
        <f>+IF(G498=0,"",'Ark1'!T1654)</f>
        <v/>
      </c>
      <c r="L498" s="298" t="str">
        <f>+IF(G498=0,"",'Ark1'!U1654)</f>
        <v/>
      </c>
      <c r="M498" s="267"/>
      <c r="N498" s="33" t="str">
        <f>+IF(G498=0,"",'Ark1'!V1654)</f>
        <v/>
      </c>
      <c r="O498" s="33" t="str">
        <f>+IF(G498=0,"",'Ark1'!W1654)</f>
        <v/>
      </c>
      <c r="P498" s="33" t="str">
        <f>+IF(G498=0,"",'Ark1'!X1654)</f>
        <v/>
      </c>
      <c r="Q498" s="33" t="str">
        <f>+IF(G498=0,"",'Ark1'!AG1654)</f>
        <v/>
      </c>
      <c r="R498" s="33" t="str">
        <f>+IF(G498=0,"",'Ark1'!AH1654)</f>
        <v/>
      </c>
      <c r="S498" s="382" t="str">
        <f>+IF(G498=0,"",'Ark1'!AR1654)</f>
        <v/>
      </c>
      <c r="T498" s="114" t="str">
        <f>+IF(G498=0,"",'Ark1'!AS1654)</f>
        <v/>
      </c>
      <c r="U498" s="33" t="str">
        <f>+IF(G498=0,"",'Ark1'!Y1654)</f>
        <v/>
      </c>
      <c r="V498" s="27" t="str">
        <f>+IF(G498=0,"",'Ark1'!AA1654)</f>
        <v/>
      </c>
      <c r="W498" s="33" t="str">
        <f>+IF(G498=0,"",'Ark1'!AC1654)</f>
        <v/>
      </c>
      <c r="X498" s="298" t="str">
        <f t="shared" si="49"/>
        <v/>
      </c>
      <c r="Y498" s="28" t="str">
        <f t="shared" si="50"/>
        <v/>
      </c>
      <c r="Z498" s="246"/>
      <c r="AA498" s="27"/>
      <c r="AC498" s="28"/>
      <c r="AD498" s="27"/>
      <c r="AE498" s="86"/>
      <c r="AF498" s="86"/>
      <c r="AJ498" s="86"/>
    </row>
    <row r="499" spans="1:54" ht="15.6">
      <c r="A499" s="246"/>
      <c r="B499" s="299">
        <f>+'Ark1'!C1689</f>
        <v>2024</v>
      </c>
      <c r="C499" s="266">
        <f>+'Ark1'!L1689</f>
        <v>3</v>
      </c>
      <c r="D499" s="266" t="s">
        <v>30</v>
      </c>
      <c r="E499" s="266">
        <f>+'Ark1'!AP1689</f>
        <v>26</v>
      </c>
      <c r="F499" s="266">
        <f>+IF(G499=0,"",'Ark1'!Q1689)</f>
        <v>1</v>
      </c>
      <c r="G499" s="366">
        <f>+'Ark1'!R1689</f>
        <v>1</v>
      </c>
      <c r="H499" s="267">
        <f>+IF(G499=0,"",'Ark1'!AE1689)</f>
        <v>2.2222222222222223</v>
      </c>
      <c r="I499" s="267"/>
      <c r="J499" s="267">
        <f>+IF(G499=0,"",'Ark1'!AF1689)</f>
        <v>1.0585332063382111</v>
      </c>
      <c r="K499" s="268">
        <f>+IF(G499=0,"",'Ark1'!T1689)</f>
        <v>6</v>
      </c>
      <c r="L499" s="298">
        <f>+IF(G499=0,"",'Ark1'!U1689)</f>
        <v>195.6</v>
      </c>
      <c r="M499" s="267"/>
      <c r="N499" s="269">
        <f>+IF(G499=0,"",'Ark1'!V1689)</f>
        <v>0</v>
      </c>
      <c r="O499" s="269">
        <f>+IF(G499=0,"",'Ark1'!W1689)</f>
        <v>0</v>
      </c>
      <c r="P499" s="269">
        <f>+IF(G499=0,"",'Ark1'!X1689)</f>
        <v>0</v>
      </c>
      <c r="Q499" s="269">
        <f>+IF(G499=0,"",'Ark1'!AG1689)</f>
        <v>873</v>
      </c>
      <c r="R499" s="269">
        <f>+IF(G499=0,"",'Ark1'!AH1689)</f>
        <v>0</v>
      </c>
      <c r="S499" s="382">
        <f>+IF(G499=0,"",'Ark1'!AR1689)</f>
        <v>199</v>
      </c>
      <c r="T499" s="114">
        <f>+IF(G499=0,"",'Ark1'!AS1689)</f>
        <v>24.871205856306112</v>
      </c>
      <c r="U499" s="269">
        <f>+IF(G499=0,"",'Ark1'!Y1689)</f>
        <v>0</v>
      </c>
      <c r="V499" s="268">
        <f>+IF(G499=0,"",'Ark1'!AA1689)</f>
        <v>0</v>
      </c>
      <c r="W499" s="269">
        <f>+IF(G499=0,"",'Ark1'!AC1689)</f>
        <v>0</v>
      </c>
      <c r="X499" s="298">
        <f t="shared" si="49"/>
        <v>224.05498281786942</v>
      </c>
      <c r="Y499" s="267">
        <f t="shared" si="50"/>
        <v>1</v>
      </c>
      <c r="Z499" s="246"/>
      <c r="AA499" s="27"/>
      <c r="AC499" s="28"/>
      <c r="AD499" s="27"/>
      <c r="AE499" s="86"/>
      <c r="AF499" s="86"/>
      <c r="AJ499" s="86"/>
    </row>
    <row r="500" spans="1:54" ht="15.6">
      <c r="A500" s="246"/>
      <c r="B500" s="299">
        <f>+'Ark1'!C1724</f>
        <v>2024</v>
      </c>
      <c r="C500" s="266">
        <f>+'Ark1'!L1724</f>
        <v>4</v>
      </c>
      <c r="D500" s="266" t="s">
        <v>31</v>
      </c>
      <c r="E500" s="86">
        <f>+'Ark1'!AP1724</f>
        <v>26</v>
      </c>
      <c r="F500" s="86">
        <f>+IF(G500=0,"",'Ark1'!Q1724)</f>
        <v>1</v>
      </c>
      <c r="G500" s="366">
        <f>+'Ark1'!R1724</f>
        <v>5</v>
      </c>
      <c r="H500" s="28">
        <f>+IF(G500=0,"",'Ark1'!AE1724)</f>
        <v>11.111111111111112</v>
      </c>
      <c r="I500" s="267"/>
      <c r="J500" s="28">
        <f>+IF(G500=0,"",'Ark1'!AF1724)</f>
        <v>6.2326824833318932</v>
      </c>
      <c r="K500" s="27">
        <f>+IF(G500=0,"",'Ark1'!T1724)</f>
        <v>5.6</v>
      </c>
      <c r="L500" s="298">
        <f>+IF(G500=0,"",'Ark1'!U1724)</f>
        <v>230.34</v>
      </c>
      <c r="M500" s="267"/>
      <c r="N500" s="33">
        <f>+IF(G500=0,"",'Ark1'!V1724)</f>
        <v>0</v>
      </c>
      <c r="O500" s="33">
        <f>+IF(G500=0,"",'Ark1'!W1724)</f>
        <v>20</v>
      </c>
      <c r="P500" s="33">
        <f>+IF(G500=0,"",'Ark1'!X1724)</f>
        <v>0</v>
      </c>
      <c r="Q500" s="33">
        <f>+IF(G500=0,"",'Ark1'!AG1724)</f>
        <v>934.2</v>
      </c>
      <c r="R500" s="33">
        <f>+IF(G500=0,"",'Ark1'!AH1724)</f>
        <v>0</v>
      </c>
      <c r="S500" s="382">
        <f>+IF(G500=0,"",'Ark1'!AR1724)</f>
        <v>202.2</v>
      </c>
      <c r="T500" s="114">
        <f>+IF(G500=0,"",'Ark1'!AS1724)</f>
        <v>27.61902385704029</v>
      </c>
      <c r="U500" s="33">
        <f>+IF(G500=0,"",'Ark1'!Y1724)</f>
        <v>35.851281706516559</v>
      </c>
      <c r="V500" s="27">
        <f>+IF(G500=0,"",'Ark1'!AA1724)</f>
        <v>1.019803902718559</v>
      </c>
      <c r="W500" s="33">
        <f>+IF(G500=0,"",'Ark1'!AC1724)</f>
        <v>15.415216486358853</v>
      </c>
      <c r="X500" s="298">
        <f t="shared" si="49"/>
        <v>246.56390494540781</v>
      </c>
      <c r="Y500" s="28">
        <f t="shared" si="50"/>
        <v>5</v>
      </c>
      <c r="Z500" s="246"/>
      <c r="AA500" s="27"/>
      <c r="AC500" s="28"/>
      <c r="AD500" s="27"/>
      <c r="AE500" s="86"/>
      <c r="AF500" s="86"/>
      <c r="AJ500" s="86"/>
    </row>
    <row r="501" spans="1:54" ht="15.6">
      <c r="A501" s="246"/>
      <c r="B501" s="266">
        <f>+'Ark1'!C1759</f>
        <v>2024</v>
      </c>
      <c r="C501" s="266">
        <f>+'Ark1'!L1759</f>
        <v>5</v>
      </c>
      <c r="D501" s="266" t="s">
        <v>400</v>
      </c>
      <c r="E501" s="274">
        <f>+'Ark1'!AP1759</f>
        <v>26</v>
      </c>
      <c r="F501" s="266">
        <f>+IF(G501=0,"",'Ark1'!Q1759)</f>
        <v>1</v>
      </c>
      <c r="G501" s="366">
        <f>+'Ark1'!R1759</f>
        <v>7</v>
      </c>
      <c r="H501" s="267">
        <f>+'Ark1'!AE1759</f>
        <v>15.555555555555555</v>
      </c>
      <c r="I501" s="267"/>
      <c r="J501" s="267">
        <f>+IF(G501=0,"",'Ark1'!AF1759)</f>
        <v>10.85050653736254</v>
      </c>
      <c r="K501" s="268">
        <f>+IF(G501=0,"",'Ark1'!T1759)</f>
        <v>6</v>
      </c>
      <c r="L501" s="298">
        <f>+IF(G501=0,"",'Ark1'!U1759)</f>
        <v>286.4285714285715</v>
      </c>
      <c r="M501" s="267"/>
      <c r="N501" s="269">
        <f>+IF(G501=0,"",'Ark1'!V1759)</f>
        <v>0</v>
      </c>
      <c r="O501" s="269">
        <f>+IF(G501=0,"",'Ark1'!W1759)</f>
        <v>14.285714285714288</v>
      </c>
      <c r="P501" s="269">
        <f>+IF(G501=0,"",'Ark1'!X1759)</f>
        <v>14.285714285714288</v>
      </c>
      <c r="Q501" s="269">
        <f>+IF(G501=0,"",'Ark1'!AG1759)</f>
        <v>945.28571428571445</v>
      </c>
      <c r="R501" s="269">
        <f>+IF(G501=0,"",'Ark1'!AH1759)</f>
        <v>0</v>
      </c>
      <c r="S501" s="382">
        <f>+IF(G501=0,"",'Ark1'!AR1759)</f>
        <v>209</v>
      </c>
      <c r="T501" s="114">
        <f>+IF(G501=0,"",'Ark1'!AS1759)</f>
        <v>31.271340932635809</v>
      </c>
      <c r="U501" s="269">
        <f>+IF(G501=0,"",'Ark1'!Y1759)</f>
        <v>32.756753470989722</v>
      </c>
      <c r="V501" s="268">
        <f>+IF(G501=0,"",'Ark1'!AA1759)</f>
        <v>0.53452248382484879</v>
      </c>
      <c r="W501" s="269">
        <f>+IF(G501=0,"",'Ark1'!AC1759)</f>
        <v>66.332394590700559</v>
      </c>
      <c r="X501" s="298">
        <f t="shared" si="49"/>
        <v>303.00740516850539</v>
      </c>
      <c r="Y501" s="267">
        <f t="shared" si="50"/>
        <v>7</v>
      </c>
      <c r="Z501" s="246"/>
      <c r="AA501" s="27"/>
      <c r="AC501" s="28"/>
      <c r="AD501" s="27"/>
      <c r="AE501" s="86"/>
      <c r="AF501" s="86"/>
      <c r="AJ501" s="86"/>
    </row>
    <row r="502" spans="1:54" ht="15.6">
      <c r="A502" s="246"/>
      <c r="B502" s="333">
        <f>+'Ark1'!C1794</f>
        <v>2024</v>
      </c>
      <c r="C502" s="266">
        <f>+'Ark1'!L1794</f>
        <v>6</v>
      </c>
      <c r="D502" s="266" t="s">
        <v>32</v>
      </c>
      <c r="E502" s="275">
        <f>+'Ark1'!AP1794</f>
        <v>26</v>
      </c>
      <c r="F502" s="86">
        <f>+IF(G502=0,"",'Ark1'!Q1794)</f>
        <v>6</v>
      </c>
      <c r="G502" s="366">
        <f>+'Ark1'!R1794</f>
        <v>8</v>
      </c>
      <c r="H502" s="28">
        <f>+IF(G502=0,"",'Ark1'!AE1794)</f>
        <v>17.777777777777779</v>
      </c>
      <c r="I502" s="267"/>
      <c r="J502" s="28">
        <f>+IF(G502=0,"",'Ark1'!AF1794)</f>
        <v>14.253398562646121</v>
      </c>
      <c r="K502" s="27">
        <f>+IF(G502=0,"",'Ark1'!T1794)</f>
        <v>4.75</v>
      </c>
      <c r="L502" s="298">
        <f>+IF(G502=0,"",'Ark1'!U1794)</f>
        <v>329.22499999999991</v>
      </c>
      <c r="M502" s="267"/>
      <c r="N502" s="33">
        <f>+IF(G502=0,"",'Ark1'!V1794)</f>
        <v>100</v>
      </c>
      <c r="O502" s="33">
        <f>+IF(G502=0,"",'Ark1'!W1794)</f>
        <v>0</v>
      </c>
      <c r="P502" s="33">
        <f>+IF(G502=0,"",'Ark1'!X1794)</f>
        <v>25</v>
      </c>
      <c r="Q502" s="33">
        <f>+IF(G502=0,"",'Ark1'!AG1794)</f>
        <v>959.75</v>
      </c>
      <c r="R502" s="33">
        <f>+IF(G502=0,"",'Ark1'!AH1794)</f>
        <v>0</v>
      </c>
      <c r="S502" s="382">
        <f>+IF(G502=0,"",'Ark1'!AR1794)</f>
        <v>217.625</v>
      </c>
      <c r="T502" s="114">
        <f>+IF(G502=0,"",'Ark1'!AS1794)</f>
        <v>31.849562211277448</v>
      </c>
      <c r="U502" s="33">
        <f>+IF(G502=0,"",'Ark1'!Y1794)</f>
        <v>48.782008722479077</v>
      </c>
      <c r="V502" s="27">
        <f>+IF(G502=0,"",'Ark1'!AA1794)</f>
        <v>1.299038105676658</v>
      </c>
      <c r="W502" s="33">
        <f>+IF(G502=0,"",'Ark1'!AC1794)</f>
        <v>-15.533846353526579</v>
      </c>
      <c r="X502" s="298">
        <f t="shared" si="49"/>
        <v>343.03203959364407</v>
      </c>
      <c r="Y502" s="28">
        <f t="shared" si="50"/>
        <v>1.3333333333333333</v>
      </c>
      <c r="Z502" s="246"/>
      <c r="AA502" s="27"/>
      <c r="AC502" s="28"/>
      <c r="AD502" s="27"/>
      <c r="AE502" s="86"/>
      <c r="AF502" s="86"/>
      <c r="AJ502" s="86"/>
    </row>
    <row r="503" spans="1:54" ht="15.6">
      <c r="A503" s="246"/>
      <c r="B503" s="333">
        <f>+'Ark1'!C1829</f>
        <v>2024</v>
      </c>
      <c r="C503" s="266">
        <f>+'Ark1'!L1829</f>
        <v>7</v>
      </c>
      <c r="D503" s="266" t="s">
        <v>33</v>
      </c>
      <c r="E503" s="274">
        <f>+'Ark1'!AP1829</f>
        <v>26</v>
      </c>
      <c r="F503" s="266">
        <f>+IF(G503=0,"",'Ark1'!Q1829)</f>
        <v>7</v>
      </c>
      <c r="G503" s="366">
        <f>+'Ark1'!R1829</f>
        <v>7</v>
      </c>
      <c r="H503" s="267">
        <f>+IF(G503=0,"",'Ark1'!AE1829)</f>
        <v>15.555555555555555</v>
      </c>
      <c r="I503" s="267"/>
      <c r="J503" s="267">
        <f>+IF(G503=0,"",'Ark1'!AF1829)</f>
        <v>16.875919993072998</v>
      </c>
      <c r="K503" s="268">
        <f>+IF(G503=0,"",'Ark1'!T1829)</f>
        <v>6.4285714285714306</v>
      </c>
      <c r="L503" s="298">
        <f>+IF(G503=0,"",'Ark1'!U1829)</f>
        <v>445.48571428571472</v>
      </c>
      <c r="M503" s="267"/>
      <c r="N503" s="269">
        <f>+IF(G503=0,"",'Ark1'!V1829)</f>
        <v>100</v>
      </c>
      <c r="O503" s="269">
        <f>+IF(G503=0,"",'Ark1'!W1829)</f>
        <v>42.857142857142847</v>
      </c>
      <c r="P503" s="269">
        <f>+IF(G503=0,"",'Ark1'!X1829)</f>
        <v>100</v>
      </c>
      <c r="Q503" s="269">
        <f>+IF(G503=0,"",'Ark1'!AG1829)</f>
        <v>1363.714285714286</v>
      </c>
      <c r="R503" s="269">
        <f>+IF(G503=0,"",'Ark1'!AH1829)</f>
        <v>0</v>
      </c>
      <c r="S503" s="382">
        <f>+IF(G503=0,"",'Ark1'!AR1829)</f>
        <v>231.28571428571425</v>
      </c>
      <c r="T503" s="114">
        <f>+IF(G503=0,"",'Ark1'!AS1829)</f>
        <v>35.666704716920606</v>
      </c>
      <c r="U503" s="269">
        <f>+IF(G503=0,"",'Ark1'!Y1829)</f>
        <v>94.511940720606475</v>
      </c>
      <c r="V503" s="268">
        <f>+IF(G503=0,"",'Ark1'!AA1829)</f>
        <v>2.7180425129200634</v>
      </c>
      <c r="W503" s="269">
        <f>+IF(G503=0,"",'Ark1'!AC1829)</f>
        <v>-64.767499164597183</v>
      </c>
      <c r="X503" s="298">
        <f t="shared" si="49"/>
        <v>326.67085690341531</v>
      </c>
      <c r="Y503" s="267">
        <f t="shared" si="50"/>
        <v>1</v>
      </c>
      <c r="Z503" s="246"/>
      <c r="AA503" s="27"/>
      <c r="AC503" s="28"/>
      <c r="AD503" s="27"/>
      <c r="AE503" s="86"/>
      <c r="AF503" s="86"/>
      <c r="AJ503" s="86"/>
    </row>
    <row r="504" spans="1:54" ht="15.6">
      <c r="A504" s="246"/>
      <c r="B504" s="86">
        <f>+'Ark1'!C1864</f>
        <v>2024</v>
      </c>
      <c r="C504" s="86">
        <f>+'Ark1'!L1864</f>
        <v>8</v>
      </c>
      <c r="D504" s="86" t="s">
        <v>34</v>
      </c>
      <c r="E504" s="275">
        <f>+'Ark1'!AP1864</f>
        <v>26</v>
      </c>
      <c r="F504" s="86">
        <f>+IF(G504=0,"",'Ark1'!Q1864)</f>
        <v>2</v>
      </c>
      <c r="G504" s="366">
        <f>+'Ark1'!R1864</f>
        <v>2</v>
      </c>
      <c r="H504" s="28">
        <f>+IF(G504=0,"",'Ark1'!AE1864)</f>
        <v>4.4444444444444446</v>
      </c>
      <c r="I504" s="267"/>
      <c r="J504" s="28">
        <f>+IF(G504=0,"",'Ark1'!AF1864)</f>
        <v>4.9495627327041287</v>
      </c>
      <c r="K504" s="27">
        <f>+IF(G504=0,"",'Ark1'!T1864)</f>
        <v>6</v>
      </c>
      <c r="L504" s="298">
        <f>+IF(G504=0,"",'Ark1'!U1864)</f>
        <v>457.3</v>
      </c>
      <c r="M504" s="267"/>
      <c r="N504" s="33">
        <f>+IF(G504=0,"",'Ark1'!V1864)</f>
        <v>100</v>
      </c>
      <c r="O504" s="33">
        <f>+IF(G504=0,"",'Ark1'!W1864)</f>
        <v>0</v>
      </c>
      <c r="P504" s="33">
        <f>+IF(G504=0,"",'Ark1'!X1864)</f>
        <v>100</v>
      </c>
      <c r="Q504" s="33">
        <f>+IF(G504=0,"",'Ark1'!AG1864)</f>
        <v>1865</v>
      </c>
      <c r="R504" s="33">
        <f>+IF(G504=0,"",'Ark1'!AH1864)</f>
        <v>0</v>
      </c>
      <c r="S504" s="382">
        <f>+IF(G504=0,"",'Ark1'!AR1864)</f>
        <v>225.5</v>
      </c>
      <c r="T504" s="114">
        <f>+IF(G504=0,"",'Ark1'!AS1864)</f>
        <v>39.410081812790096</v>
      </c>
      <c r="U504" s="33">
        <f>+IF(G504=0,"",'Ark1'!Y1864)</f>
        <v>82.500000000000171</v>
      </c>
      <c r="V504" s="27">
        <f>+IF(G504=0,"",'Ark1'!AA1864)</f>
        <v>0</v>
      </c>
      <c r="W504" s="33">
        <f>+IF(G504=0,"",'Ark1'!AC1864)</f>
        <v>0</v>
      </c>
      <c r="X504" s="298">
        <f t="shared" si="49"/>
        <v>245.20107238605897</v>
      </c>
      <c r="Y504" s="28">
        <f t="shared" si="50"/>
        <v>1</v>
      </c>
      <c r="Z504" s="246"/>
      <c r="AA504" s="27"/>
      <c r="AC504" s="28"/>
      <c r="AD504" s="27"/>
      <c r="AE504" s="86"/>
      <c r="AF504" s="86"/>
      <c r="AJ504" s="86"/>
    </row>
    <row r="505" spans="1:54" ht="15.6">
      <c r="A505" s="246"/>
      <c r="B505" s="333">
        <f>+'Ark1'!C1899</f>
        <v>2024</v>
      </c>
      <c r="C505" s="266">
        <f>+'Ark1'!L1899</f>
        <v>9</v>
      </c>
      <c r="D505" s="266" t="s">
        <v>35</v>
      </c>
      <c r="E505" s="274">
        <f>+'Ark1'!AP1899</f>
        <v>26</v>
      </c>
      <c r="F505" s="266">
        <f>+IF(G505=0,"",'Ark1'!Q1899)</f>
        <v>9</v>
      </c>
      <c r="G505" s="366">
        <f>+'Ark1'!R1899</f>
        <v>9</v>
      </c>
      <c r="H505" s="267">
        <f>+IF(G505=0,"",'Ark1'!AE1899)</f>
        <v>20</v>
      </c>
      <c r="I505" s="267"/>
      <c r="J505" s="267">
        <f>+IF(G505=0,"",'Ark1'!AF1899)</f>
        <v>26.358883886050751</v>
      </c>
      <c r="K505" s="268">
        <f>+IF(G505=0,"",'Ark1'!T1899)</f>
        <v>4.8888888888888884</v>
      </c>
      <c r="L505" s="298">
        <f>+IF(G505=0,"",'Ark1'!U1899)</f>
        <v>541.18888888888887</v>
      </c>
      <c r="M505" s="267"/>
      <c r="N505" s="269">
        <f>+IF(G505=0,"",'Ark1'!V1899)</f>
        <v>100</v>
      </c>
      <c r="O505" s="269">
        <f>+IF(G505=0,"",'Ark1'!W1899)</f>
        <v>11.111111111111112</v>
      </c>
      <c r="P505" s="269">
        <f>+IF(G505=0,"",'Ark1'!X1899)</f>
        <v>100</v>
      </c>
      <c r="Q505" s="269">
        <f>+IF(G505=0,"",'Ark1'!AG1899)</f>
        <v>1712.8888888888889</v>
      </c>
      <c r="R505" s="269">
        <f>+IF(G505=0,"",'Ark1'!AH1899)</f>
        <v>0</v>
      </c>
      <c r="S505" s="382">
        <f>+IF(G505=0,"",'Ark1'!AR1899)</f>
        <v>233.11111111111111</v>
      </c>
      <c r="T505" s="114">
        <f>+IF(G505=0,"",'Ark1'!AS1899)</f>
        <v>42.515689216562841</v>
      </c>
      <c r="U505" s="269">
        <f>+IF(G505=0,"",'Ark1'!Y1899)</f>
        <v>70.858849434703117</v>
      </c>
      <c r="V505" s="268">
        <f>+IF(G505=0,"",'Ark1'!AA1899)</f>
        <v>1.3698697784375491</v>
      </c>
      <c r="W505" s="269">
        <f>+IF(G505=0,"",'Ark1'!AC1899)</f>
        <v>60.128770604918287</v>
      </c>
      <c r="X505" s="298">
        <f t="shared" si="49"/>
        <v>315.95096004151532</v>
      </c>
      <c r="Y505" s="267">
        <f t="shared" si="50"/>
        <v>1</v>
      </c>
      <c r="Z505" s="246"/>
      <c r="AA505" s="27"/>
      <c r="AC505" s="28"/>
      <c r="AD505" s="27"/>
      <c r="AE505" s="86"/>
      <c r="AF505" s="86"/>
      <c r="AJ505" s="86"/>
    </row>
    <row r="506" spans="1:54" ht="15.6">
      <c r="A506" s="246"/>
      <c r="B506" s="333">
        <f>+'Ark1'!C1934</f>
        <v>2024</v>
      </c>
      <c r="C506" s="266">
        <f>+'Ark1'!L1934</f>
        <v>10</v>
      </c>
      <c r="D506" s="266" t="s">
        <v>36</v>
      </c>
      <c r="E506" s="275">
        <f>+'Ark1'!AP1934</f>
        <v>26</v>
      </c>
      <c r="F506" s="86">
        <f>+IF(G506=0,"",'Ark1'!Q1934)</f>
        <v>5</v>
      </c>
      <c r="G506" s="366">
        <f>+'Ark1'!R1934</f>
        <v>6</v>
      </c>
      <c r="H506" s="28">
        <f>+IF(G506=0,"",'Ark1'!AE1934)</f>
        <v>13.333333333333337</v>
      </c>
      <c r="I506" s="267"/>
      <c r="J506" s="28">
        <f>+IF(G506=0,"",'Ark1'!AF1934)</f>
        <v>19.420512598493374</v>
      </c>
      <c r="K506" s="27">
        <f>+IF(G506=0,"",'Ark1'!T1934)</f>
        <v>5.3333333333333321</v>
      </c>
      <c r="L506" s="298">
        <f>+IF(G506=0,"",'Ark1'!U1934)</f>
        <v>598.1</v>
      </c>
      <c r="M506" s="267"/>
      <c r="N506" s="33">
        <f>+IF(G506=0,"",'Ark1'!V1934)</f>
        <v>100</v>
      </c>
      <c r="O506" s="33">
        <f>+IF(G506=0,"",'Ark1'!W1934)</f>
        <v>16.666666666666671</v>
      </c>
      <c r="P506" s="33">
        <f>+IF(G506=0,"",'Ark1'!X1934)</f>
        <v>100</v>
      </c>
      <c r="Q506" s="33">
        <f>+IF(G506=0,"",'Ark1'!AG1934)</f>
        <v>1520.8333333333333</v>
      </c>
      <c r="R506" s="33">
        <f>+IF(G506=0,"",'Ark1'!AH1934)</f>
        <v>0</v>
      </c>
      <c r="S506" s="382">
        <f>+IF(G506=0,"",'Ark1'!AR1934)</f>
        <v>232.8333333333334</v>
      </c>
      <c r="T506" s="114">
        <f>+IF(G506=0,"",'Ark1'!AS1934)</f>
        <v>46.349911389913082</v>
      </c>
      <c r="U506" s="33">
        <f>+IF(G506=0,"",'Ark1'!Y1934)</f>
        <v>153.84901689643652</v>
      </c>
      <c r="V506" s="27">
        <f>+IF(G506=0,"",'Ark1'!AA1934)</f>
        <v>1.374368541872554</v>
      </c>
      <c r="W506" s="33">
        <f>+IF(G506=0,"",'Ark1'!AC1934)</f>
        <v>-0.78034385149027941</v>
      </c>
      <c r="X506" s="298">
        <f t="shared" si="49"/>
        <v>393.27123287671236</v>
      </c>
      <c r="Y506" s="28">
        <f t="shared" si="50"/>
        <v>1.2</v>
      </c>
      <c r="Z506" s="246"/>
      <c r="AA506" s="27"/>
      <c r="AC506" s="28"/>
      <c r="AD506" s="27"/>
      <c r="AE506" s="86"/>
      <c r="AF506" s="86"/>
      <c r="AJ506" s="86"/>
    </row>
    <row r="507" spans="1:54" ht="15.6">
      <c r="A507" s="246"/>
      <c r="B507" s="333">
        <f>+'Ark1'!C1969</f>
        <v>2024</v>
      </c>
      <c r="C507" s="266">
        <f>+'Ark1'!L1969</f>
        <v>11</v>
      </c>
      <c r="D507" s="266" t="s">
        <v>37</v>
      </c>
      <c r="E507" s="274">
        <f>+'Ark1'!AP1969</f>
        <v>26</v>
      </c>
      <c r="F507" s="266" t="str">
        <f>+IF(G507=0,"",'Ark1'!Q1969)</f>
        <v/>
      </c>
      <c r="G507" s="366">
        <f>+'Ark1'!R1969</f>
        <v>0</v>
      </c>
      <c r="H507" s="267" t="str">
        <f>+IF(G507=0,"",'Ark1'!AE1969)</f>
        <v/>
      </c>
      <c r="I507" s="267"/>
      <c r="J507" s="267" t="str">
        <f>+IF(G507=0,"",'Ark1'!AF1969)</f>
        <v/>
      </c>
      <c r="K507" s="268" t="str">
        <f>+IF(G507=0,"",'Ark1'!T1969)</f>
        <v/>
      </c>
      <c r="L507" s="298" t="str">
        <f>+IF(G507=0,"",'Ark1'!U1969)</f>
        <v/>
      </c>
      <c r="M507" s="267"/>
      <c r="N507" s="269" t="str">
        <f>+IF(G507=0,"",'Ark1'!V1969)</f>
        <v/>
      </c>
      <c r="O507" s="269" t="str">
        <f>+IF(G507=0,"",'Ark1'!W1969)</f>
        <v/>
      </c>
      <c r="P507" s="269" t="str">
        <f>+IF(G507=0,"",'Ark1'!X1969)</f>
        <v/>
      </c>
      <c r="Q507" s="269" t="str">
        <f>+IF(G507=0,"",'Ark1'!AG1969)</f>
        <v/>
      </c>
      <c r="R507" s="269" t="str">
        <f>+IF(G507=0,"",'Ark1'!AH1969)</f>
        <v/>
      </c>
      <c r="S507" s="382" t="str">
        <f>+IF(G507=0,"",'Ark1'!AR1969)</f>
        <v/>
      </c>
      <c r="T507" s="114" t="str">
        <f>+IF(G507=0,"",'Ark1'!AS1969)</f>
        <v/>
      </c>
      <c r="U507" s="269" t="str">
        <f>+IF(G507=0,"",'Ark1'!Y1969)</f>
        <v/>
      </c>
      <c r="V507" s="268" t="str">
        <f>+IF(G507=0,"",'Ark1'!AA1969)</f>
        <v/>
      </c>
      <c r="W507" s="269" t="str">
        <f>+IF(G507=0,"",'Ark1'!AC1969)</f>
        <v/>
      </c>
      <c r="X507" s="298" t="str">
        <f t="shared" si="49"/>
        <v/>
      </c>
      <c r="Y507" s="267" t="str">
        <f t="shared" si="50"/>
        <v/>
      </c>
      <c r="Z507" s="246"/>
      <c r="AA507" s="27"/>
      <c r="AC507" s="28"/>
      <c r="AD507" s="27"/>
      <c r="AE507" s="86"/>
      <c r="AF507" s="86"/>
      <c r="AJ507" s="86"/>
    </row>
    <row r="508" spans="1:54" ht="15.6">
      <c r="A508" s="246"/>
      <c r="B508" s="333">
        <f>+'Ark1'!C2004</f>
        <v>2024</v>
      </c>
      <c r="C508" s="266">
        <f>+'Ark1'!L2004</f>
        <v>12</v>
      </c>
      <c r="D508" s="266" t="s">
        <v>38</v>
      </c>
      <c r="E508" s="275">
        <f>+'Ark1'!AP2004</f>
        <v>26</v>
      </c>
      <c r="F508" s="86" t="str">
        <f>+IF(G508=0,"",'Ark1'!Q2004)</f>
        <v/>
      </c>
      <c r="G508" s="366">
        <f>+'Ark1'!R2004</f>
        <v>0</v>
      </c>
      <c r="H508" s="28" t="str">
        <f>+IF(G508=0,"",'Ark1'!AE2004)</f>
        <v/>
      </c>
      <c r="I508" s="267"/>
      <c r="J508" s="28" t="str">
        <f>+IF(G508=0,"",'Ark1'!AF2004)</f>
        <v/>
      </c>
      <c r="K508" s="27" t="str">
        <f>+IF(G508=0,"",'Ark1'!T2004)</f>
        <v/>
      </c>
      <c r="L508" s="298" t="str">
        <f>+IF(G508=0,"",'Ark1'!U2004)</f>
        <v/>
      </c>
      <c r="M508" s="267"/>
      <c r="N508" s="33" t="str">
        <f>+IF(G508=0,"",'Ark1'!V2004)</f>
        <v/>
      </c>
      <c r="O508" s="33" t="str">
        <f>+IF(G508=0,"",'Ark1'!W2004)</f>
        <v/>
      </c>
      <c r="P508" s="33" t="str">
        <f>+IF(G508=0,"",'Ark1'!X2004)</f>
        <v/>
      </c>
      <c r="Q508" s="33" t="str">
        <f>+IF(G508=0,"",'Ark1'!AG2004)</f>
        <v/>
      </c>
      <c r="R508" s="33" t="str">
        <f>+IF(G508=0,"",'Ark1'!AH2004)</f>
        <v/>
      </c>
      <c r="S508" s="382" t="str">
        <f>+IF(G508=0,"",'Ark1'!AR2004)</f>
        <v/>
      </c>
      <c r="T508" s="114" t="str">
        <f>+IF(G508=0,"",'Ark1'!AS2004)</f>
        <v/>
      </c>
      <c r="U508" s="33" t="str">
        <f>+IF(G508=0,"",'Ark1'!Y2004)</f>
        <v/>
      </c>
      <c r="V508" s="27" t="str">
        <f>+IF(G508=0,"",'Ark1'!AA2004)</f>
        <v/>
      </c>
      <c r="W508" s="33" t="str">
        <f>+IF(G508=0,"",'Ark1'!AC2004)</f>
        <v/>
      </c>
      <c r="X508" s="298" t="str">
        <f t="shared" si="49"/>
        <v/>
      </c>
      <c r="Y508" s="28" t="str">
        <f t="shared" si="50"/>
        <v/>
      </c>
      <c r="Z508" s="246"/>
      <c r="AA508" s="27"/>
      <c r="AC508" s="28"/>
      <c r="AD508" s="27"/>
      <c r="AE508" s="86"/>
      <c r="AF508" s="86"/>
      <c r="AJ508" s="86"/>
    </row>
    <row r="509" spans="1:54" ht="15.6">
      <c r="A509" s="246"/>
      <c r="B509" s="333">
        <f>+'Ark1'!C2039</f>
        <v>2024</v>
      </c>
      <c r="C509" s="266">
        <f>+'Ark1'!L2039</f>
        <v>13</v>
      </c>
      <c r="D509" s="266" t="s">
        <v>39</v>
      </c>
      <c r="E509" s="274">
        <f>+'Ark1'!AP2039</f>
        <v>26</v>
      </c>
      <c r="F509" s="266" t="str">
        <f>+IF(G509=0,"",'Ark1'!Q2039)</f>
        <v/>
      </c>
      <c r="G509" s="366">
        <f>+'Ark1'!R2039</f>
        <v>0</v>
      </c>
      <c r="H509" s="267" t="str">
        <f>+IF(G509=0,"",'Ark1'!AE2039)</f>
        <v/>
      </c>
      <c r="I509" s="267"/>
      <c r="J509" s="267" t="str">
        <f>+IF(G509=0,"",'Ark1'!AF2039)</f>
        <v/>
      </c>
      <c r="K509" s="268" t="str">
        <f>+IF(G509=0,"",'Ark1'!T2039)</f>
        <v/>
      </c>
      <c r="L509" s="298" t="str">
        <f>+IF(G509=0,"",'Ark1'!U2039)</f>
        <v/>
      </c>
      <c r="M509" s="267"/>
      <c r="N509" s="269" t="str">
        <f>+IF(G509=0,"",'Ark1'!V2039)</f>
        <v/>
      </c>
      <c r="O509" s="269" t="str">
        <f>+IF(G509=0,"",'Ark1'!W2039)</f>
        <v/>
      </c>
      <c r="P509" s="269" t="str">
        <f>+IF(G509=0,"",'Ark1'!X2039)</f>
        <v/>
      </c>
      <c r="Q509" s="269" t="str">
        <f>+IF(G509=0,"",'Ark1'!AG2039)</f>
        <v/>
      </c>
      <c r="R509" s="269" t="str">
        <f>+IF(G509=0,"",'Ark1'!AH2039)</f>
        <v/>
      </c>
      <c r="S509" s="382" t="str">
        <f>+IF(G509=0,"",'Ark1'!AR1960)</f>
        <v/>
      </c>
      <c r="T509" s="114" t="str">
        <f>+IF(G509=0,"",'Ark1'!AS1960)</f>
        <v/>
      </c>
      <c r="U509" s="269" t="str">
        <f>+IF(G509=0,"",'Ark1'!Y2039)</f>
        <v/>
      </c>
      <c r="V509" s="268" t="str">
        <f>+IF(G509=0,"",'Ark1'!AA2039)</f>
        <v/>
      </c>
      <c r="W509" s="269" t="str">
        <f>+IF(G509=0,"",'Ark1'!AC2039)</f>
        <v/>
      </c>
      <c r="X509" s="298" t="str">
        <f t="shared" si="49"/>
        <v/>
      </c>
      <c r="Y509" s="267" t="str">
        <f t="shared" si="50"/>
        <v/>
      </c>
      <c r="Z509" s="246"/>
      <c r="AA509" s="27"/>
      <c r="AC509" s="28"/>
      <c r="AD509" s="27"/>
      <c r="AE509" s="86"/>
      <c r="AF509" s="86"/>
      <c r="AJ509" s="86"/>
    </row>
    <row r="510" spans="1:54" ht="15.6">
      <c r="A510" s="246"/>
      <c r="B510" s="333">
        <f>+'Ark1'!C2074</f>
        <v>2024</v>
      </c>
      <c r="C510" s="266">
        <f>+'Ark1'!L2074</f>
        <v>14</v>
      </c>
      <c r="D510" s="266" t="s">
        <v>401</v>
      </c>
      <c r="E510" s="275">
        <f>+'Ark1'!AP2074</f>
        <v>26</v>
      </c>
      <c r="F510" s="86" t="str">
        <f>+IF(G510=0,"",'Ark1'!Q2074)</f>
        <v/>
      </c>
      <c r="G510" s="366">
        <f>+'Ark1'!R2074</f>
        <v>0</v>
      </c>
      <c r="H510" s="28" t="str">
        <f>+IF(G510=0,"",'Ark1'!AE2074)</f>
        <v/>
      </c>
      <c r="I510" s="267"/>
      <c r="J510" s="28" t="str">
        <f>+IF(G510=0,"",'Ark1'!AF2074)</f>
        <v/>
      </c>
      <c r="K510" s="27" t="str">
        <f>+IF(G510=0,"",'Ark1'!T2074)</f>
        <v/>
      </c>
      <c r="L510" s="298" t="str">
        <f>+IF(G510=0,"",'Ark1'!U2074)</f>
        <v/>
      </c>
      <c r="M510" s="267"/>
      <c r="N510" s="33" t="str">
        <f>+IF(G510=0,"",'Ark1'!V2074)</f>
        <v/>
      </c>
      <c r="O510" s="33" t="str">
        <f>+IF(G510=0,"",'Ark1'!W2074)</f>
        <v/>
      </c>
      <c r="P510" s="33" t="str">
        <f>+IF(G510=0,"",'Ark1'!X2074)</f>
        <v/>
      </c>
      <c r="Q510" s="33" t="str">
        <f>+IF(G510=0,"",'Ark1'!AG2074)</f>
        <v/>
      </c>
      <c r="R510" s="33" t="str">
        <f>+IF(G510=0,"",'Ark1'!AH2074)</f>
        <v/>
      </c>
      <c r="S510" s="382" t="str">
        <f>+IF(G510=0,"",'Ark1'!AR1961)</f>
        <v/>
      </c>
      <c r="T510" s="114" t="str">
        <f>+IF(G510=0,"",'Ark1'!AS1961)</f>
        <v/>
      </c>
      <c r="U510" s="33" t="str">
        <f>+IF(G510=0,"",'Ark1'!Y2074)</f>
        <v/>
      </c>
      <c r="V510" s="27" t="str">
        <f>+IF(G510=0,"",'Ark1'!AA2074)</f>
        <v/>
      </c>
      <c r="W510" s="33" t="str">
        <f>+IF(G510=0,"",'Ark1'!AC2074)</f>
        <v/>
      </c>
      <c r="X510" s="298" t="str">
        <f t="shared" si="49"/>
        <v/>
      </c>
      <c r="Y510" s="28" t="str">
        <f t="shared" si="50"/>
        <v/>
      </c>
      <c r="Z510" s="246"/>
      <c r="AA510" s="27"/>
      <c r="AC510" s="28"/>
      <c r="AD510" s="27"/>
      <c r="AE510" s="86"/>
      <c r="AF510" s="86"/>
      <c r="AJ510" s="86"/>
    </row>
    <row r="511" spans="1:54" ht="15.6">
      <c r="A511" s="246"/>
      <c r="B511" s="333">
        <f>+'Ark1'!C2109</f>
        <v>2024</v>
      </c>
      <c r="C511" s="266">
        <f>+'Ark1'!L2109</f>
        <v>15</v>
      </c>
      <c r="D511" s="266" t="s">
        <v>40</v>
      </c>
      <c r="E511" s="266">
        <f>+'Ark1'!AP2109</f>
        <v>26</v>
      </c>
      <c r="F511" s="266" t="str">
        <f>+IF(G511=0,"",'Ark1'!Q2109)</f>
        <v/>
      </c>
      <c r="G511" s="366">
        <f>+'Ark1'!R2109</f>
        <v>0</v>
      </c>
      <c r="H511" s="267" t="str">
        <f>+IF(G511=0,"",'Ark1'!AE2109)</f>
        <v/>
      </c>
      <c r="I511" s="267"/>
      <c r="J511" s="267" t="str">
        <f>+IF(G511=0,"",'Ark1'!AF2109)</f>
        <v/>
      </c>
      <c r="K511" s="268" t="str">
        <f>+IF(G511=0,"",'Ark1'!T2109)</f>
        <v/>
      </c>
      <c r="L511" s="385" t="str">
        <f>+IF(G511=0,"",'Ark1'!U2109)</f>
        <v/>
      </c>
      <c r="M511" s="267"/>
      <c r="N511" s="269" t="str">
        <f>+IF(G511=0,"",'Ark1'!V2109)</f>
        <v/>
      </c>
      <c r="O511" s="269" t="str">
        <f>+IF(G511=0,"",'Ark1'!W2109)</f>
        <v/>
      </c>
      <c r="P511" s="269" t="str">
        <f>+IF(G511=0,"",'Ark1'!X2109)</f>
        <v/>
      </c>
      <c r="Q511" s="269" t="str">
        <f>+IF(G511=0,"",'Ark1'!AG2109)</f>
        <v/>
      </c>
      <c r="R511" s="269" t="str">
        <f>+IF(G511=0,"",'Ark1'!AH2109)</f>
        <v/>
      </c>
      <c r="S511" s="382" t="str">
        <f>+IF(G511=0,"",'Ark1'!AR1962)</f>
        <v/>
      </c>
      <c r="T511" s="114" t="str">
        <f>+IF(G511=0,"",'Ark1'!AS1962)</f>
        <v/>
      </c>
      <c r="U511" s="269" t="str">
        <f>+IF(G511=0,"",'Ark1'!Y2109)</f>
        <v/>
      </c>
      <c r="V511" s="268" t="str">
        <f>+IF(G511=0,"",'Ark1'!AA2109)</f>
        <v/>
      </c>
      <c r="W511" s="269" t="str">
        <f>+IF(G511=0,"",'Ark1'!AC2109)</f>
        <v/>
      </c>
      <c r="X511" s="298" t="str">
        <f t="shared" si="49"/>
        <v/>
      </c>
      <c r="Y511" s="267" t="str">
        <f t="shared" si="50"/>
        <v/>
      </c>
      <c r="Z511" s="246"/>
      <c r="AA511" s="27"/>
      <c r="AC511" s="28"/>
      <c r="AD511" s="27"/>
      <c r="AE511" s="86"/>
      <c r="AF511" s="86"/>
      <c r="AJ511" s="86"/>
    </row>
    <row r="512" spans="1:54" ht="19.8">
      <c r="A512" s="246"/>
      <c r="B512" s="246"/>
      <c r="C512" s="246"/>
      <c r="D512" s="246"/>
      <c r="E512" s="246"/>
      <c r="F512" s="246"/>
      <c r="G512" s="246"/>
      <c r="H512" s="246"/>
      <c r="I512" s="246"/>
      <c r="J512" s="246"/>
      <c r="K512" s="246"/>
      <c r="L512" s="246"/>
      <c r="M512" s="246"/>
      <c r="N512" s="248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  <c r="AA512" s="249"/>
      <c r="AC512" s="28"/>
      <c r="AD512" s="27"/>
      <c r="AE512" s="250"/>
      <c r="AF512" s="86"/>
      <c r="AJ512" s="86"/>
      <c r="BB512" s="262"/>
    </row>
    <row r="513" spans="1:55" ht="19.8">
      <c r="A513" s="246"/>
      <c r="B513" s="246"/>
      <c r="C513" s="264"/>
      <c r="D513" s="246"/>
      <c r="E513" s="246"/>
      <c r="F513" s="246"/>
      <c r="G513" s="246"/>
      <c r="H513" s="247"/>
      <c r="I513" s="246"/>
      <c r="J513" s="247"/>
      <c r="K513" s="246"/>
      <c r="L513" s="246"/>
      <c r="M513" s="246"/>
      <c r="N513" s="248"/>
      <c r="O513" s="248"/>
      <c r="P513" s="248"/>
      <c r="Q513" s="246"/>
      <c r="R513" s="248"/>
      <c r="S513" s="248"/>
      <c r="T513" s="248"/>
      <c r="U513" s="248"/>
      <c r="V513" s="246"/>
      <c r="W513" s="248"/>
      <c r="X513" s="246"/>
      <c r="Y513" s="247"/>
      <c r="Z513" s="246"/>
      <c r="AA513" s="249"/>
      <c r="AC513" s="28"/>
      <c r="AD513" s="27"/>
      <c r="AE513" s="250"/>
      <c r="AF513" s="86"/>
      <c r="AJ513" s="86"/>
      <c r="BB513" s="262"/>
    </row>
    <row r="514" spans="1:55" ht="22.8">
      <c r="A514" s="349" t="str">
        <f>+Raser!C34</f>
        <v>Highland</v>
      </c>
      <c r="B514" s="246"/>
      <c r="C514" s="264"/>
      <c r="D514" s="349"/>
      <c r="E514" s="246"/>
      <c r="F514" s="246"/>
      <c r="G514" s="264" t="s">
        <v>648</v>
      </c>
      <c r="H514" s="279">
        <f>SUM(G520:G534)</f>
        <v>206</v>
      </c>
      <c r="I514" s="247"/>
      <c r="J514" s="246"/>
      <c r="K514" s="247"/>
      <c r="L514" s="246"/>
      <c r="M514" s="348">
        <f>+Raser!M34</f>
        <v>222.95436893203873</v>
      </c>
      <c r="N514" s="248" t="s">
        <v>578</v>
      </c>
      <c r="O514" s="246"/>
      <c r="P514" s="248"/>
      <c r="Q514" s="248"/>
      <c r="R514" s="246"/>
      <c r="S514" s="246"/>
      <c r="T514" s="246"/>
      <c r="U514" s="248"/>
      <c r="V514" s="248"/>
      <c r="W514" s="246"/>
      <c r="X514" s="248"/>
      <c r="Y514" s="248" t="s">
        <v>632</v>
      </c>
      <c r="Z514" s="247"/>
      <c r="AA514" s="249"/>
      <c r="AB514" s="249"/>
      <c r="AC514" s="28"/>
      <c r="AE514" s="27"/>
      <c r="AF514" s="250"/>
      <c r="AJ514" s="86"/>
      <c r="BC514" s="262"/>
    </row>
    <row r="515" spans="1:55" ht="14.25" customHeight="1">
      <c r="A515" s="246"/>
      <c r="B515" s="246"/>
      <c r="C515" s="264"/>
      <c r="D515" s="347"/>
      <c r="E515" s="246"/>
      <c r="F515" s="264"/>
      <c r="G515" s="264"/>
      <c r="H515" s="264"/>
      <c r="I515" s="264"/>
      <c r="J515" s="264"/>
      <c r="K515" s="264"/>
      <c r="L515" s="264"/>
      <c r="M515" s="264"/>
      <c r="N515" s="265"/>
      <c r="O515" s="264"/>
      <c r="P515" s="264"/>
      <c r="Q515" s="264"/>
      <c r="R515" s="264"/>
      <c r="S515" s="264"/>
      <c r="T515" s="264"/>
      <c r="U515" s="264"/>
      <c r="V515" s="264"/>
      <c r="W515" s="264"/>
      <c r="X515" s="264"/>
      <c r="Y515" s="247"/>
      <c r="Z515" s="246"/>
      <c r="AA515" s="249"/>
      <c r="AC515" s="28"/>
      <c r="AD515" s="27"/>
      <c r="AE515" s="250"/>
      <c r="AF515" s="86"/>
      <c r="AJ515" s="86"/>
      <c r="BB515" s="262"/>
    </row>
    <row r="516" spans="1:55" ht="19.8">
      <c r="A516" s="246"/>
      <c r="B516" s="246"/>
      <c r="C516" s="246"/>
      <c r="D516" s="246"/>
      <c r="E516" s="246"/>
      <c r="F516" s="246"/>
      <c r="G516" s="246"/>
      <c r="H516" s="247"/>
      <c r="I516" s="246"/>
      <c r="J516" s="247"/>
      <c r="K516" s="246"/>
      <c r="L516" s="246"/>
      <c r="M516" s="246"/>
      <c r="N516" s="248"/>
      <c r="O516" s="248"/>
      <c r="P516" s="248"/>
      <c r="Q516" s="246"/>
      <c r="R516" s="248"/>
      <c r="S516" s="248"/>
      <c r="T516" s="248"/>
      <c r="U516" s="248"/>
      <c r="V516" s="246"/>
      <c r="W516" s="248"/>
      <c r="X516" s="264" t="s">
        <v>489</v>
      </c>
      <c r="Y516" s="263" t="s">
        <v>4</v>
      </c>
      <c r="Z516" s="246"/>
      <c r="AA516" s="249"/>
      <c r="AC516" s="28"/>
      <c r="AD516" s="27"/>
      <c r="AE516" s="250"/>
      <c r="AF516" s="86"/>
      <c r="AJ516" s="86"/>
      <c r="BB516" s="262"/>
    </row>
    <row r="517" spans="1:55" ht="19.8">
      <c r="A517" s="246"/>
      <c r="B517" s="246"/>
      <c r="C517" s="246"/>
      <c r="D517" s="264"/>
      <c r="E517" s="246"/>
      <c r="F517" s="264" t="s">
        <v>4</v>
      </c>
      <c r="G517" s="246"/>
      <c r="H517" s="247"/>
      <c r="I517" s="247"/>
      <c r="J517" s="247"/>
      <c r="K517" s="264" t="s">
        <v>23</v>
      </c>
      <c r="L517" s="247"/>
      <c r="M517" s="247"/>
      <c r="N517" s="248" t="s">
        <v>402</v>
      </c>
      <c r="O517" s="248" t="s">
        <v>402</v>
      </c>
      <c r="P517" s="248" t="s">
        <v>402</v>
      </c>
      <c r="Q517" s="265" t="s">
        <v>538</v>
      </c>
      <c r="R517" s="248" t="s">
        <v>402</v>
      </c>
      <c r="S517" s="248"/>
      <c r="T517" s="248"/>
      <c r="U517" s="265" t="s">
        <v>422</v>
      </c>
      <c r="V517" s="246"/>
      <c r="W517" s="265" t="s">
        <v>586</v>
      </c>
      <c r="X517" s="264" t="s">
        <v>583</v>
      </c>
      <c r="Y517" s="263" t="s">
        <v>9</v>
      </c>
      <c r="Z517" s="246"/>
      <c r="AA517" s="249"/>
      <c r="AC517" s="28"/>
      <c r="AD517" s="27"/>
      <c r="AE517" s="250"/>
      <c r="AF517" s="86"/>
      <c r="AJ517" s="86"/>
      <c r="BB517" s="262"/>
    </row>
    <row r="518" spans="1:55" ht="19.8">
      <c r="A518" s="264"/>
      <c r="B518" s="264"/>
      <c r="C518" s="246"/>
      <c r="D518" s="246"/>
      <c r="E518" s="264"/>
      <c r="F518" s="264" t="s">
        <v>487</v>
      </c>
      <c r="G518" s="264" t="s">
        <v>4</v>
      </c>
      <c r="H518" s="263" t="s">
        <v>4</v>
      </c>
      <c r="I518" s="263"/>
      <c r="J518" s="263" t="s">
        <v>1</v>
      </c>
      <c r="K518" s="264" t="s">
        <v>493</v>
      </c>
      <c r="L518" s="263" t="s">
        <v>23</v>
      </c>
      <c r="M518" s="263"/>
      <c r="N518" s="265" t="s">
        <v>552</v>
      </c>
      <c r="O518" s="265" t="s">
        <v>585</v>
      </c>
      <c r="P518" s="265" t="s">
        <v>500</v>
      </c>
      <c r="Q518" s="265" t="s">
        <v>563</v>
      </c>
      <c r="R518" s="265" t="s">
        <v>502</v>
      </c>
      <c r="S518" s="432" t="s">
        <v>23</v>
      </c>
      <c r="T518" s="432" t="s">
        <v>23</v>
      </c>
      <c r="U518" s="265"/>
      <c r="V518" s="264" t="s">
        <v>413</v>
      </c>
      <c r="W518" s="265" t="s">
        <v>1</v>
      </c>
      <c r="X518" s="264" t="s">
        <v>70</v>
      </c>
      <c r="Y518" s="263" t="s">
        <v>70</v>
      </c>
      <c r="Z518" s="246"/>
      <c r="AA518" s="249"/>
      <c r="AC518" s="28"/>
      <c r="AD518" s="27"/>
      <c r="AE518" s="250"/>
      <c r="AF518" s="86"/>
      <c r="AJ518" s="86"/>
      <c r="BB518" s="262"/>
    </row>
    <row r="519" spans="1:55" ht="19.8">
      <c r="A519" s="246"/>
      <c r="B519" s="246"/>
      <c r="C519" s="264" t="s">
        <v>0</v>
      </c>
      <c r="D519" s="264"/>
      <c r="E519" s="264" t="s">
        <v>612</v>
      </c>
      <c r="F519" s="50" t="s">
        <v>488</v>
      </c>
      <c r="G519" s="50" t="s">
        <v>9</v>
      </c>
      <c r="H519" s="87" t="s">
        <v>402</v>
      </c>
      <c r="I519" s="87"/>
      <c r="J519" s="87" t="s">
        <v>402</v>
      </c>
      <c r="K519" s="50" t="s">
        <v>414</v>
      </c>
      <c r="L519" s="87" t="s">
        <v>44</v>
      </c>
      <c r="M519" s="87"/>
      <c r="N519" s="75" t="s">
        <v>553</v>
      </c>
      <c r="O519" s="75" t="s">
        <v>561</v>
      </c>
      <c r="P519" s="75" t="s">
        <v>439</v>
      </c>
      <c r="Q519" s="75" t="s">
        <v>495</v>
      </c>
      <c r="R519" s="75" t="s">
        <v>482</v>
      </c>
      <c r="S519" s="432" t="s">
        <v>735</v>
      </c>
      <c r="T519" s="432" t="s">
        <v>736</v>
      </c>
      <c r="U519" s="75" t="s">
        <v>1</v>
      </c>
      <c r="V519" s="50" t="s">
        <v>414</v>
      </c>
      <c r="W519" s="75" t="s">
        <v>539</v>
      </c>
      <c r="X519" s="50" t="s">
        <v>499</v>
      </c>
      <c r="Y519" s="87" t="s">
        <v>566</v>
      </c>
      <c r="Z519" s="246"/>
      <c r="AA519" s="249"/>
      <c r="AC519" s="28"/>
      <c r="AD519" s="27"/>
      <c r="AE519" s="250"/>
      <c r="AF519" s="86"/>
      <c r="AJ519" s="86"/>
      <c r="BB519" s="262"/>
    </row>
    <row r="520" spans="1:55" ht="15.6">
      <c r="A520" s="246"/>
      <c r="B520" s="266">
        <f>+'Ark1'!C1620</f>
        <v>2024</v>
      </c>
      <c r="C520" s="266">
        <f>+'Ark1'!L1620</f>
        <v>1</v>
      </c>
      <c r="D520" s="266" t="s">
        <v>28</v>
      </c>
      <c r="E520" s="266">
        <f>+'Ark1'!AP1620</f>
        <v>27</v>
      </c>
      <c r="F520" s="266" t="str">
        <f>+IF(G520=0,"",'Ark1'!Q1620)</f>
        <v/>
      </c>
      <c r="G520" s="366">
        <f>+'Ark1'!R1620</f>
        <v>0</v>
      </c>
      <c r="H520" s="267" t="str">
        <f>+IF(G520=0,"",'Ark1'!AE1620)</f>
        <v/>
      </c>
      <c r="I520" s="267"/>
      <c r="J520" s="267" t="str">
        <f>+IF(G520=0,"",'Ark1'!AF1620)</f>
        <v/>
      </c>
      <c r="K520" s="268" t="str">
        <f>+IF(G520=0,"",'Ark1'!T1620)</f>
        <v/>
      </c>
      <c r="L520" s="298" t="str">
        <f>+IF(G520=0,"",'Ark1'!U1620)</f>
        <v/>
      </c>
      <c r="M520" s="267"/>
      <c r="N520" s="269" t="str">
        <f>+IF(G520=0,"",'Ark1'!V1620)</f>
        <v/>
      </c>
      <c r="O520" s="269" t="str">
        <f>+IF(G520=0,"",'Ark1'!W1620)</f>
        <v/>
      </c>
      <c r="P520" s="269" t="str">
        <f>+IF(G520=0,"",'Ark1'!X1620)</f>
        <v/>
      </c>
      <c r="Q520" s="269" t="str">
        <f>+IF(G520=0,"",'Ark1'!AG1620)</f>
        <v/>
      </c>
      <c r="R520" s="269" t="str">
        <f>+IF(G520=0,"",'Ark1'!AH1620)</f>
        <v/>
      </c>
      <c r="S520" s="382" t="str">
        <f>+IF(G520=0,"",'Ark1'!AR1620)</f>
        <v/>
      </c>
      <c r="T520" s="114" t="str">
        <f>+IF(G520=0,"",'Ark1'!AS1620)</f>
        <v/>
      </c>
      <c r="U520" s="269" t="str">
        <f>+IF(G520=0,"",'Ark1'!Y1620)</f>
        <v/>
      </c>
      <c r="V520" s="268" t="str">
        <f>+IF(G520=0,"",'Ark1'!AA1620)</f>
        <v/>
      </c>
      <c r="W520" s="269" t="str">
        <f>+IF(G520=0,"",'Ark1'!AC1620)</f>
        <v/>
      </c>
      <c r="X520" s="298" t="str">
        <f t="shared" ref="X520:X534" si="51">IF(G520=0,"",1000*L520/Q520)</f>
        <v/>
      </c>
      <c r="Y520" s="267" t="str">
        <f t="shared" ref="Y520:Y534" si="52">IF(G520=0,"",G520/F520)</f>
        <v/>
      </c>
      <c r="Z520" s="246"/>
      <c r="AA520" s="27"/>
      <c r="AC520" s="28"/>
      <c r="AD520" s="27"/>
      <c r="AE520" s="86"/>
      <c r="AF520" s="86"/>
      <c r="AJ520" s="86"/>
    </row>
    <row r="521" spans="1:55" ht="15.6">
      <c r="A521" s="246"/>
      <c r="B521" s="299">
        <f>+'Ark1'!C1655</f>
        <v>2024</v>
      </c>
      <c r="C521" s="86">
        <f>+'Ark1'!L1655</f>
        <v>2</v>
      </c>
      <c r="D521" s="86" t="s">
        <v>29</v>
      </c>
      <c r="E521" s="86">
        <f>+'Ark1'!AP1655</f>
        <v>27</v>
      </c>
      <c r="F521" s="86">
        <f>+IF(G521=0,"",'Ark1'!Q1655)</f>
        <v>4</v>
      </c>
      <c r="G521" s="366">
        <f>+'Ark1'!R1655</f>
        <v>5</v>
      </c>
      <c r="H521" s="28">
        <f>+IF(G521=0,"",'Ark1'!AE1655)</f>
        <v>2.4271844660194182</v>
      </c>
      <c r="I521" s="267"/>
      <c r="J521" s="28">
        <f>+IF(G521=0,"",'Ark1'!AF1655)</f>
        <v>1.3993459413089011</v>
      </c>
      <c r="K521" s="27">
        <f>+IF(G521=0,"",'Ark1'!T1655)</f>
        <v>3.2</v>
      </c>
      <c r="L521" s="298">
        <f>+IF(G521=0,"",'Ark1'!U1655)</f>
        <v>128.54</v>
      </c>
      <c r="M521" s="267"/>
      <c r="N521" s="33">
        <f>+IF(G521=0,"",'Ark1'!V1655)</f>
        <v>0</v>
      </c>
      <c r="O521" s="33">
        <f>+IF(G521=0,"",'Ark1'!W1655)</f>
        <v>0</v>
      </c>
      <c r="P521" s="33">
        <f>+IF(G521=0,"",'Ark1'!X1655)</f>
        <v>0</v>
      </c>
      <c r="Q521" s="33">
        <f>+IF(G521=0,"",'Ark1'!AG1655)</f>
        <v>1958.4</v>
      </c>
      <c r="R521" s="33">
        <f>+IF(G521=0,"",'Ark1'!AH1655)</f>
        <v>0</v>
      </c>
      <c r="S521" s="382">
        <f>+IF(G521=0,"",'Ark1'!AR1655)</f>
        <v>178.6</v>
      </c>
      <c r="T521" s="114">
        <f>+IF(G521=0,"",'Ark1'!AS1655)</f>
        <v>22.246160418319779</v>
      </c>
      <c r="U521" s="33">
        <f>+IF(G521=0,"",'Ark1'!Y1655)</f>
        <v>33.90047787273793</v>
      </c>
      <c r="V521" s="27">
        <f>+IF(G521=0,"",'Ark1'!AA1655)</f>
        <v>0.39999999999999752</v>
      </c>
      <c r="W521" s="33">
        <f>+IF(G521=0,"",'Ark1'!AC1655)</f>
        <v>94.48244393557006</v>
      </c>
      <c r="X521" s="298">
        <f t="shared" si="51"/>
        <v>65.63521241830064</v>
      </c>
      <c r="Y521" s="28">
        <f t="shared" si="52"/>
        <v>1.25</v>
      </c>
      <c r="Z521" s="246"/>
      <c r="AA521" s="27"/>
      <c r="AC521" s="28"/>
      <c r="AD521" s="27"/>
      <c r="AE521" s="86"/>
      <c r="AF521" s="86"/>
      <c r="AJ521" s="86"/>
    </row>
    <row r="522" spans="1:55" ht="15.6">
      <c r="A522" s="246"/>
      <c r="B522" s="299">
        <f>+'Ark1'!C1690</f>
        <v>2024</v>
      </c>
      <c r="C522" s="266">
        <f>+'Ark1'!L1690</f>
        <v>3</v>
      </c>
      <c r="D522" s="266" t="s">
        <v>30</v>
      </c>
      <c r="E522" s="266">
        <f>+'Ark1'!AP1690</f>
        <v>27</v>
      </c>
      <c r="F522" s="266">
        <f>+IF(G522=0,"",'Ark1'!Q1690)</f>
        <v>18</v>
      </c>
      <c r="G522" s="366">
        <f>+'Ark1'!R1690</f>
        <v>26</v>
      </c>
      <c r="H522" s="267">
        <f>+IF(G522=0,"",'Ark1'!AE1690)</f>
        <v>12.621359223300969</v>
      </c>
      <c r="I522" s="267"/>
      <c r="J522" s="267">
        <f>+IF(G522=0,"",'Ark1'!AF1690)</f>
        <v>7.7494197515273697</v>
      </c>
      <c r="K522" s="268">
        <f>+IF(G522=0,"",'Ark1'!T1690)</f>
        <v>4.4615384615384608</v>
      </c>
      <c r="L522" s="298">
        <f>+IF(G522=0,"",'Ark1'!U1690)</f>
        <v>136.89230769230761</v>
      </c>
      <c r="M522" s="267"/>
      <c r="N522" s="269">
        <f>+IF(G522=0,"",'Ark1'!V1690)</f>
        <v>0</v>
      </c>
      <c r="O522" s="269">
        <f>+IF(G522=0,"",'Ark1'!W1690)</f>
        <v>3.8461538461538449</v>
      </c>
      <c r="P522" s="269">
        <f>+IF(G522=0,"",'Ark1'!X1690)</f>
        <v>0</v>
      </c>
      <c r="Q522" s="269">
        <f>+IF(G522=0,"",'Ark1'!AG1690)</f>
        <v>1121.5769230769235</v>
      </c>
      <c r="R522" s="269">
        <f>+IF(G522=0,"",'Ark1'!AH1690)</f>
        <v>0</v>
      </c>
      <c r="S522" s="382">
        <f>+IF(G522=0,"",'Ark1'!AR1690)</f>
        <v>173.80769230769235</v>
      </c>
      <c r="T522" s="114">
        <f>+IF(G522=0,"",'Ark1'!AS1690)</f>
        <v>25.55552320846957</v>
      </c>
      <c r="U522" s="269">
        <f>+IF(G522=0,"",'Ark1'!Y1690)</f>
        <v>33.524559574654695</v>
      </c>
      <c r="V522" s="268">
        <f>+IF(G522=0,"",'Ark1'!AA1690)</f>
        <v>1.0462669622104186</v>
      </c>
      <c r="W522" s="269">
        <f>+IF(G522=0,"",'Ark1'!AC1690)</f>
        <v>40.219927018936573</v>
      </c>
      <c r="X522" s="298">
        <f t="shared" si="51"/>
        <v>122.05342752306149</v>
      </c>
      <c r="Y522" s="267">
        <f t="shared" si="52"/>
        <v>1.4444444444444444</v>
      </c>
      <c r="Z522" s="246"/>
      <c r="AA522" s="27"/>
      <c r="AC522" s="28"/>
      <c r="AD522" s="27"/>
      <c r="AE522" s="86"/>
      <c r="AF522" s="86"/>
      <c r="AJ522" s="86"/>
    </row>
    <row r="523" spans="1:55" ht="15.6">
      <c r="A523" s="246"/>
      <c r="B523" s="299">
        <f>+'Ark1'!C1725</f>
        <v>2024</v>
      </c>
      <c r="C523" s="266">
        <f>+'Ark1'!L1725</f>
        <v>4</v>
      </c>
      <c r="D523" s="266" t="s">
        <v>31</v>
      </c>
      <c r="E523" s="86">
        <f>+'Ark1'!AP1725</f>
        <v>27</v>
      </c>
      <c r="F523" s="86">
        <f>+IF(G523=0,"",'Ark1'!Q1725)</f>
        <v>33</v>
      </c>
      <c r="G523" s="366">
        <f>+'Ark1'!R1725</f>
        <v>61</v>
      </c>
      <c r="H523" s="28">
        <f>+IF(G523=0,"",'Ark1'!AE1725)</f>
        <v>29.611650485436897</v>
      </c>
      <c r="I523" s="267"/>
      <c r="J523" s="28">
        <f>+IF(G523=0,"",'Ark1'!AF1725)</f>
        <v>23.899487465326619</v>
      </c>
      <c r="K523" s="27">
        <f>+IF(G523=0,"",'Ark1'!T1725)</f>
        <v>5.1475409836065591</v>
      </c>
      <c r="L523" s="298">
        <f>+IF(G523=0,"",'Ark1'!U1725)</f>
        <v>179.94590163934421</v>
      </c>
      <c r="M523" s="267"/>
      <c r="N523" s="33">
        <f>+IF(G523=0,"",'Ark1'!V1725)</f>
        <v>0</v>
      </c>
      <c r="O523" s="33">
        <f>+IF(G523=0,"",'Ark1'!W1725)</f>
        <v>14.754098360655737</v>
      </c>
      <c r="P523" s="33">
        <f>+IF(G523=0,"",'Ark1'!X1725)</f>
        <v>0</v>
      </c>
      <c r="Q523" s="33">
        <f>+IF(G523=0,"",'Ark1'!AG1725)</f>
        <v>1067.7213114754102</v>
      </c>
      <c r="R523" s="33">
        <f>+IF(G523=0,"",'Ark1'!AH1725)</f>
        <v>0</v>
      </c>
      <c r="S523" s="382">
        <f>+IF(G523=0,"",'Ark1'!AR1725)</f>
        <v>183.45901639344265</v>
      </c>
      <c r="T523" s="114">
        <f>+IF(G523=0,"",'Ark1'!AS1725)</f>
        <v>28.555578203095976</v>
      </c>
      <c r="U523" s="33">
        <f>+IF(G523=0,"",'Ark1'!Y1725)</f>
        <v>44.495973565383451</v>
      </c>
      <c r="V523" s="27">
        <f>+IF(G523=0,"",'Ark1'!AA1725)</f>
        <v>1.2124499729246296</v>
      </c>
      <c r="W523" s="33">
        <f>+IF(G523=0,"",'Ark1'!AC1725)</f>
        <v>36.682601845230494</v>
      </c>
      <c r="X523" s="298">
        <f t="shared" si="51"/>
        <v>168.5326495831477</v>
      </c>
      <c r="Y523" s="28">
        <f t="shared" si="52"/>
        <v>1.8484848484848484</v>
      </c>
      <c r="Z523" s="246"/>
      <c r="AA523" s="27"/>
      <c r="AC523" s="28"/>
      <c r="AD523" s="27"/>
      <c r="AE523" s="86"/>
      <c r="AF523" s="86"/>
      <c r="AJ523" s="86"/>
    </row>
    <row r="524" spans="1:55" ht="15.6">
      <c r="A524" s="246"/>
      <c r="B524" s="266">
        <f>+'Ark1'!C1760</f>
        <v>2024</v>
      </c>
      <c r="C524" s="266">
        <f>+'Ark1'!L1760</f>
        <v>5</v>
      </c>
      <c r="D524" s="266" t="s">
        <v>400</v>
      </c>
      <c r="E524" s="274">
        <f>+'Ark1'!AP1760</f>
        <v>27</v>
      </c>
      <c r="F524" s="266">
        <f>+IF(G524=0,"",'Ark1'!Q1760)</f>
        <v>46</v>
      </c>
      <c r="G524" s="366">
        <f>+'Ark1'!R1760</f>
        <v>63</v>
      </c>
      <c r="H524" s="267">
        <f>+'Ark1'!AE1760</f>
        <v>30.582524271844672</v>
      </c>
      <c r="I524" s="267"/>
      <c r="J524" s="267">
        <f>+IF(G524=0,"",'Ark1'!AF1760)</f>
        <v>33.083743027220486</v>
      </c>
      <c r="K524" s="268">
        <f>+IF(G524=0,"",'Ark1'!T1760)</f>
        <v>6.1587301587301582</v>
      </c>
      <c r="L524" s="298">
        <f>+IF(G524=0,"",'Ark1'!U1760)</f>
        <v>241.18888888888875</v>
      </c>
      <c r="M524" s="267"/>
      <c r="N524" s="269">
        <f>+IF(G524=0,"",'Ark1'!V1760)</f>
        <v>0</v>
      </c>
      <c r="O524" s="269">
        <f>+IF(G524=0,"",'Ark1'!W1760)</f>
        <v>36.507936507936513</v>
      </c>
      <c r="P524" s="269">
        <f>+IF(G524=0,"",'Ark1'!X1760)</f>
        <v>6.3492063492063471</v>
      </c>
      <c r="Q524" s="269">
        <f>+IF(G524=0,"",'Ark1'!AG1760)</f>
        <v>1273.6190476190477</v>
      </c>
      <c r="R524" s="269">
        <f>+IF(G524=0,"",'Ark1'!AH1760)</f>
        <v>0</v>
      </c>
      <c r="S524" s="382">
        <f>+IF(G524=0,"",'Ark1'!AR1760)</f>
        <v>193.92063492063497</v>
      </c>
      <c r="T524" s="114">
        <f>+IF(G524=0,"",'Ark1'!AS1760)</f>
        <v>32.49255818112016</v>
      </c>
      <c r="U524" s="269">
        <f>+IF(G524=0,"",'Ark1'!Y1760)</f>
        <v>56.927776887079936</v>
      </c>
      <c r="V524" s="268">
        <f>+IF(G524=0,"",'Ark1'!AA1760)</f>
        <v>1.2996501263783304</v>
      </c>
      <c r="W524" s="269">
        <f>+IF(G524=0,"",'Ark1'!AC1760)</f>
        <v>41.533084468782128</v>
      </c>
      <c r="X524" s="298">
        <f t="shared" si="51"/>
        <v>189.37286572446959</v>
      </c>
      <c r="Y524" s="267">
        <f t="shared" si="52"/>
        <v>1.3695652173913044</v>
      </c>
      <c r="Z524" s="246"/>
      <c r="AA524" s="27"/>
      <c r="AC524" s="28"/>
      <c r="AD524" s="27"/>
      <c r="AE524" s="86"/>
      <c r="AF524" s="86"/>
      <c r="AJ524" s="86"/>
    </row>
    <row r="525" spans="1:55" ht="15.6">
      <c r="A525" s="246"/>
      <c r="B525" s="333">
        <f>+'Ark1'!C1795</f>
        <v>2024</v>
      </c>
      <c r="C525" s="266">
        <f>+'Ark1'!L1795</f>
        <v>6</v>
      </c>
      <c r="D525" s="266" t="s">
        <v>32</v>
      </c>
      <c r="E525" s="275">
        <f>+'Ark1'!AP1795</f>
        <v>27</v>
      </c>
      <c r="F525" s="86">
        <f>+IF(G525=0,"",'Ark1'!Q1795)</f>
        <v>28</v>
      </c>
      <c r="G525" s="366">
        <f>+'Ark1'!R1795</f>
        <v>44</v>
      </c>
      <c r="H525" s="28">
        <f>+IF(G525=0,"",'Ark1'!AE1795)</f>
        <v>21.359223300970875</v>
      </c>
      <c r="I525" s="267"/>
      <c r="J525" s="28">
        <f>+IF(G525=0,"",'Ark1'!AF1795)</f>
        <v>28.184616992462207</v>
      </c>
      <c r="K525" s="27">
        <f>+IF(G525=0,"",'Ark1'!T1795)</f>
        <v>6.6136363636363624</v>
      </c>
      <c r="L525" s="298">
        <f>+IF(G525=0,"",'Ark1'!U1795)</f>
        <v>294.2</v>
      </c>
      <c r="M525" s="267"/>
      <c r="N525" s="33">
        <f>+IF(G525=0,"",'Ark1'!V1795)</f>
        <v>100</v>
      </c>
      <c r="O525" s="33">
        <f>+IF(G525=0,"",'Ark1'!W1795)</f>
        <v>45.454545454545446</v>
      </c>
      <c r="P525" s="33">
        <f>+IF(G525=0,"",'Ark1'!X1795)</f>
        <v>15.909090909090908</v>
      </c>
      <c r="Q525" s="33">
        <f>+IF(G525=0,"",'Ark1'!AG1795)</f>
        <v>1203.6363636363637</v>
      </c>
      <c r="R525" s="33">
        <f>+IF(G525=0,"",'Ark1'!AH1795)</f>
        <v>0</v>
      </c>
      <c r="S525" s="382">
        <f>+IF(G525=0,"",'Ark1'!AR1795)</f>
        <v>200.29545454545453</v>
      </c>
      <c r="T525" s="114">
        <f>+IF(G525=0,"",'Ark1'!AS1795)</f>
        <v>36.243218969686808</v>
      </c>
      <c r="U525" s="33">
        <f>+IF(G525=0,"",'Ark1'!Y1795)</f>
        <v>52.997199754498162</v>
      </c>
      <c r="V525" s="27">
        <f>+IF(G525=0,"",'Ark1'!AA1795)</f>
        <v>1.6406194657521775</v>
      </c>
      <c r="W525" s="33">
        <f>+IF(G525=0,"",'Ark1'!AC1795)</f>
        <v>32.451387039865779</v>
      </c>
      <c r="X525" s="298">
        <f t="shared" si="51"/>
        <v>244.42598187311177</v>
      </c>
      <c r="Y525" s="28">
        <f t="shared" si="52"/>
        <v>1.5714285714285714</v>
      </c>
      <c r="Z525" s="246"/>
      <c r="AA525" s="27"/>
      <c r="AC525" s="28"/>
      <c r="AD525" s="27"/>
      <c r="AE525" s="86"/>
      <c r="AF525" s="86"/>
      <c r="AJ525" s="86"/>
    </row>
    <row r="526" spans="1:55" ht="15.6">
      <c r="A526" s="246"/>
      <c r="B526" s="333">
        <f>+'Ark1'!C1830</f>
        <v>2024</v>
      </c>
      <c r="C526" s="266">
        <f>+'Ark1'!L1830</f>
        <v>7</v>
      </c>
      <c r="D526" s="266" t="s">
        <v>33</v>
      </c>
      <c r="E526" s="274">
        <f>+'Ark1'!AP1830</f>
        <v>27</v>
      </c>
      <c r="F526" s="266">
        <f>+IF(G526=0,"",'Ark1'!Q1830)</f>
        <v>6</v>
      </c>
      <c r="G526" s="366">
        <f>+'Ark1'!R1830</f>
        <v>7</v>
      </c>
      <c r="H526" s="267">
        <f>+IF(G526=0,"",'Ark1'!AE1830)</f>
        <v>3.3980582524271847</v>
      </c>
      <c r="I526" s="267"/>
      <c r="J526" s="267">
        <f>+IF(G526=0,"",'Ark1'!AF1830)</f>
        <v>5.683386822154386</v>
      </c>
      <c r="K526" s="268">
        <f>+IF(G526=0,"",'Ark1'!T1830)</f>
        <v>7.2857142857142883</v>
      </c>
      <c r="L526" s="298">
        <f>+IF(G526=0,"",'Ark1'!U1830)</f>
        <v>372.9</v>
      </c>
      <c r="M526" s="267"/>
      <c r="N526" s="269">
        <f>+IF(G526=0,"",'Ark1'!V1830)</f>
        <v>100</v>
      </c>
      <c r="O526" s="269">
        <f>+IF(G526=0,"",'Ark1'!W1830)</f>
        <v>57.142857142857153</v>
      </c>
      <c r="P526" s="269">
        <f>+IF(G526=0,"",'Ark1'!X1830)</f>
        <v>57.142857142857153</v>
      </c>
      <c r="Q526" s="269">
        <f>+IF(G526=0,"",'Ark1'!AG1830)</f>
        <v>1565</v>
      </c>
      <c r="R526" s="269">
        <f>+IF(G526=0,"",'Ark1'!AH1830)</f>
        <v>0</v>
      </c>
      <c r="S526" s="382">
        <f>+IF(G526=0,"",'Ark1'!AR1830)</f>
        <v>207.8571428571428</v>
      </c>
      <c r="T526" s="114">
        <f>+IF(G526=0,"",'Ark1'!AS1830)</f>
        <v>41.312841792461903</v>
      </c>
      <c r="U526" s="269">
        <f>+IF(G526=0,"",'Ark1'!Y1830)</f>
        <v>52.17095524742296</v>
      </c>
      <c r="V526" s="268">
        <f>+IF(G526=0,"",'Ark1'!AA1830)</f>
        <v>1.8294640678379568</v>
      </c>
      <c r="W526" s="269">
        <f>+IF(G526=0,"",'Ark1'!AC1830)</f>
        <v>84.68611898853294</v>
      </c>
      <c r="X526" s="298">
        <f t="shared" si="51"/>
        <v>238.27476038338659</v>
      </c>
      <c r="Y526" s="267">
        <f t="shared" si="52"/>
        <v>1.1666666666666667</v>
      </c>
      <c r="Z526" s="246"/>
      <c r="AA526" s="27"/>
      <c r="AC526" s="28"/>
      <c r="AD526" s="27"/>
      <c r="AE526" s="86"/>
      <c r="AF526" s="86"/>
      <c r="AJ526" s="86"/>
    </row>
    <row r="527" spans="1:55" ht="15.6">
      <c r="A527" s="246"/>
      <c r="B527" s="86">
        <f>+'Ark1'!C1865</f>
        <v>2024</v>
      </c>
      <c r="C527" s="86">
        <f>+'Ark1'!L1865</f>
        <v>8</v>
      </c>
      <c r="D527" s="86" t="s">
        <v>34</v>
      </c>
      <c r="E527" s="275">
        <f>+'Ark1'!AP1865</f>
        <v>27</v>
      </c>
      <c r="F527" s="86" t="str">
        <f>+IF(G527=0,"",'Ark1'!Q1865)</f>
        <v/>
      </c>
      <c r="G527" s="366">
        <f>+'Ark1'!R1865</f>
        <v>0</v>
      </c>
      <c r="H527" s="28" t="str">
        <f>+IF(G527=0,"",'Ark1'!AE1865)</f>
        <v/>
      </c>
      <c r="I527" s="267"/>
      <c r="J527" s="28" t="str">
        <f>+IF(G527=0,"",'Ark1'!AF1865)</f>
        <v/>
      </c>
      <c r="K527" s="27" t="str">
        <f>+IF(G527=0,"",'Ark1'!T1865)</f>
        <v/>
      </c>
      <c r="L527" s="298" t="str">
        <f>+IF(G527=0,"",'Ark1'!U1865)</f>
        <v/>
      </c>
      <c r="M527" s="267"/>
      <c r="N527" s="33" t="str">
        <f>+IF(G527=0,"",'Ark1'!V1865)</f>
        <v/>
      </c>
      <c r="O527" s="33" t="str">
        <f>+IF(G527=0,"",'Ark1'!W1865)</f>
        <v/>
      </c>
      <c r="P527" s="33" t="str">
        <f>+IF(G527=0,"",'Ark1'!X1865)</f>
        <v/>
      </c>
      <c r="Q527" s="33" t="str">
        <f>+IF(G527=0,"",'Ark1'!AG1865)</f>
        <v/>
      </c>
      <c r="R527" s="33" t="str">
        <f>+IF(G527=0,"",'Ark1'!AH1865)</f>
        <v/>
      </c>
      <c r="S527" s="382" t="str">
        <f>+IF(G527=0,"",'Ark1'!AR1865)</f>
        <v/>
      </c>
      <c r="T527" s="114" t="str">
        <f>+IF(G527=0,"",'Ark1'!AS1865)</f>
        <v/>
      </c>
      <c r="U527" s="33" t="str">
        <f>+IF(G527=0,"",'Ark1'!Y1865)</f>
        <v/>
      </c>
      <c r="V527" s="27" t="str">
        <f>+IF(G527=0,"",'Ark1'!AA1865)</f>
        <v/>
      </c>
      <c r="W527" s="33" t="str">
        <f>+IF(G527=0,"",'Ark1'!AC1865)</f>
        <v/>
      </c>
      <c r="X527" s="298" t="str">
        <f t="shared" si="51"/>
        <v/>
      </c>
      <c r="Y527" s="28" t="str">
        <f t="shared" si="52"/>
        <v/>
      </c>
      <c r="Z527" s="246"/>
      <c r="AA527" s="27"/>
      <c r="AC527" s="28"/>
      <c r="AD527" s="27"/>
      <c r="AE527" s="86"/>
      <c r="AF527" s="86"/>
      <c r="AJ527" s="86"/>
    </row>
    <row r="528" spans="1:55" ht="15.6">
      <c r="A528" s="246"/>
      <c r="B528" s="333">
        <f>+'Ark1'!C1900</f>
        <v>2024</v>
      </c>
      <c r="C528" s="266">
        <f>+'Ark1'!L1900</f>
        <v>9</v>
      </c>
      <c r="D528" s="266" t="s">
        <v>35</v>
      </c>
      <c r="E528" s="274">
        <f>+'Ark1'!AP1900</f>
        <v>27</v>
      </c>
      <c r="F528" s="266" t="str">
        <f>+IF(G528=0,"",'Ark1'!Q1900)</f>
        <v/>
      </c>
      <c r="G528" s="366">
        <f>+'Ark1'!R1900</f>
        <v>0</v>
      </c>
      <c r="H528" s="267" t="str">
        <f>+IF(G528=0,"",'Ark1'!AE1900)</f>
        <v/>
      </c>
      <c r="I528" s="267"/>
      <c r="J528" s="267" t="str">
        <f>+IF(G528=0,"",'Ark1'!AF1900)</f>
        <v/>
      </c>
      <c r="K528" s="268" t="str">
        <f>+IF(G528=0,"",'Ark1'!T1900)</f>
        <v/>
      </c>
      <c r="L528" s="298" t="str">
        <f>+IF(G528=0,"",'Ark1'!U1900)</f>
        <v/>
      </c>
      <c r="M528" s="267"/>
      <c r="N528" s="269" t="str">
        <f>+IF(G528=0,"",'Ark1'!V1900)</f>
        <v/>
      </c>
      <c r="O528" s="269" t="str">
        <f>+IF(G528=0,"",'Ark1'!W1900)</f>
        <v/>
      </c>
      <c r="P528" s="269" t="str">
        <f>+IF(G528=0,"",'Ark1'!X1900)</f>
        <v/>
      </c>
      <c r="Q528" s="269" t="str">
        <f>+IF(G528=0,"",'Ark1'!AG1900)</f>
        <v/>
      </c>
      <c r="R528" s="269" t="str">
        <f>+IF(G528=0,"",'Ark1'!AH1900)</f>
        <v/>
      </c>
      <c r="S528" s="382" t="str">
        <f>+IF(G528=0,"",'Ark1'!AR1979)</f>
        <v/>
      </c>
      <c r="T528" s="114" t="str">
        <f>+IF(G528=0,"",'Ark1'!AS1979)</f>
        <v/>
      </c>
      <c r="U528" s="269" t="str">
        <f>+IF(G528=0,"",'Ark1'!Y1900)</f>
        <v/>
      </c>
      <c r="V528" s="268" t="str">
        <f>+IF(G528=0,"",'Ark1'!AA1900)</f>
        <v/>
      </c>
      <c r="W528" s="269" t="str">
        <f>+IF(G528=0,"",'Ark1'!AC1900)</f>
        <v/>
      </c>
      <c r="X528" s="298" t="str">
        <f t="shared" si="51"/>
        <v/>
      </c>
      <c r="Y528" s="267" t="str">
        <f t="shared" si="52"/>
        <v/>
      </c>
      <c r="Z528" s="246"/>
      <c r="AA528" s="27"/>
      <c r="AC528" s="28"/>
      <c r="AD528" s="27"/>
      <c r="AE528" s="86"/>
      <c r="AF528" s="86"/>
      <c r="AJ528" s="86"/>
    </row>
    <row r="529" spans="1:55" ht="15.6">
      <c r="A529" s="246"/>
      <c r="B529" s="333">
        <f>+'Ark1'!C1935</f>
        <v>2024</v>
      </c>
      <c r="C529" s="266">
        <f>+'Ark1'!L1935</f>
        <v>10</v>
      </c>
      <c r="D529" s="266" t="s">
        <v>36</v>
      </c>
      <c r="E529" s="275">
        <f>+'Ark1'!AP1935</f>
        <v>27</v>
      </c>
      <c r="F529" s="86" t="str">
        <f>+IF(G529=0,"",'Ark1'!Q1935)</f>
        <v/>
      </c>
      <c r="G529" s="366">
        <f>+'Ark1'!R1935</f>
        <v>0</v>
      </c>
      <c r="H529" s="28" t="str">
        <f>+IF(G529=0,"",'Ark1'!AE1935)</f>
        <v/>
      </c>
      <c r="I529" s="267"/>
      <c r="J529" s="28" t="str">
        <f>+IF(G529=0,"",'Ark1'!AF1935)</f>
        <v/>
      </c>
      <c r="K529" s="27" t="str">
        <f>+IF(G529=0,"",'Ark1'!T1935)</f>
        <v/>
      </c>
      <c r="L529" s="298" t="str">
        <f>+IF(G529=0,"",'Ark1'!U1935)</f>
        <v/>
      </c>
      <c r="M529" s="267"/>
      <c r="N529" s="33" t="str">
        <f>+IF(G529=0,"",'Ark1'!V1935)</f>
        <v/>
      </c>
      <c r="O529" s="33" t="str">
        <f>+IF(G529=0,"",'Ark1'!W1935)</f>
        <v/>
      </c>
      <c r="P529" s="33" t="str">
        <f>+IF(G529=0,"",'Ark1'!X1935)</f>
        <v/>
      </c>
      <c r="Q529" s="33" t="str">
        <f>+IF(G529=0,"",'Ark1'!AG1935)</f>
        <v/>
      </c>
      <c r="R529" s="33" t="str">
        <f>+IF(G529=0,"",'Ark1'!AH1935)</f>
        <v/>
      </c>
      <c r="S529" s="382" t="str">
        <f>+IF(G529=0,"",'Ark1'!AR1935)</f>
        <v/>
      </c>
      <c r="T529" s="114" t="str">
        <f>+IF(G529=0,"",'Ark1'!AS1935)</f>
        <v/>
      </c>
      <c r="U529" s="33" t="str">
        <f>+IF(G529=0,"",'Ark1'!Y1935)</f>
        <v/>
      </c>
      <c r="V529" s="27" t="str">
        <f>+IF(G529=0,"",'Ark1'!AA1935)</f>
        <v/>
      </c>
      <c r="W529" s="33" t="str">
        <f>+IF(G529=0,"",'Ark1'!AC1935)</f>
        <v/>
      </c>
      <c r="X529" s="298" t="str">
        <f t="shared" si="51"/>
        <v/>
      </c>
      <c r="Y529" s="28" t="str">
        <f t="shared" si="52"/>
        <v/>
      </c>
      <c r="Z529" s="246"/>
      <c r="AA529" s="27"/>
      <c r="AC529" s="28"/>
      <c r="AD529" s="27"/>
      <c r="AE529" s="86"/>
      <c r="AF529" s="86"/>
      <c r="AJ529" s="86"/>
    </row>
    <row r="530" spans="1:55" ht="15.6">
      <c r="A530" s="246"/>
      <c r="B530" s="333">
        <f>+'Ark1'!C1970</f>
        <v>2024</v>
      </c>
      <c r="C530" s="266">
        <f>+'Ark1'!L1970</f>
        <v>11</v>
      </c>
      <c r="D530" s="266" t="s">
        <v>37</v>
      </c>
      <c r="E530" s="274">
        <f>+'Ark1'!AP1970</f>
        <v>27</v>
      </c>
      <c r="F530" s="266" t="str">
        <f>+IF(G530=0,"",'Ark1'!Q1970)</f>
        <v/>
      </c>
      <c r="G530" s="366">
        <f>+'Ark1'!R1970</f>
        <v>0</v>
      </c>
      <c r="H530" s="267" t="str">
        <f>+IF(G530=0,"",'Ark1'!AE1970)</f>
        <v/>
      </c>
      <c r="I530" s="267"/>
      <c r="J530" s="267" t="str">
        <f>+IF(G530=0,"",'Ark1'!AF1970)</f>
        <v/>
      </c>
      <c r="K530" s="268" t="str">
        <f>+IF(G530=0,"",'Ark1'!T1970)</f>
        <v/>
      </c>
      <c r="L530" s="298" t="str">
        <f>+IF(G530=0,"",'Ark1'!U1970)</f>
        <v/>
      </c>
      <c r="M530" s="267"/>
      <c r="N530" s="269" t="str">
        <f>+IF(G530=0,"",'Ark1'!V1970)</f>
        <v/>
      </c>
      <c r="O530" s="269" t="str">
        <f>+IF(G530=0,"",'Ark1'!W1970)</f>
        <v/>
      </c>
      <c r="P530" s="269" t="str">
        <f>+IF(G530=0,"",'Ark1'!X1970)</f>
        <v/>
      </c>
      <c r="Q530" s="269" t="str">
        <f>+IF(G530=0,"",'Ark1'!AG1970)</f>
        <v/>
      </c>
      <c r="R530" s="269" t="str">
        <f>+IF(G530=0,"",'Ark1'!AH1970)</f>
        <v/>
      </c>
      <c r="S530" s="382" t="str">
        <f>+IF(G530=0,"",'Ark1'!AR1981)</f>
        <v/>
      </c>
      <c r="T530" s="114" t="str">
        <f>+IF(G530=0,"",'Ark1'!AS1981)</f>
        <v/>
      </c>
      <c r="U530" s="269" t="str">
        <f>+IF(G530=0,"",'Ark1'!Y1970)</f>
        <v/>
      </c>
      <c r="V530" s="268" t="str">
        <f>+IF(G530=0,"",'Ark1'!AA1970)</f>
        <v/>
      </c>
      <c r="W530" s="269" t="str">
        <f>+IF(G530=0,"",'Ark1'!AC1970)</f>
        <v/>
      </c>
      <c r="X530" s="298" t="str">
        <f t="shared" si="51"/>
        <v/>
      </c>
      <c r="Y530" s="267" t="str">
        <f t="shared" si="52"/>
        <v/>
      </c>
      <c r="Z530" s="246"/>
      <c r="AA530" s="27"/>
      <c r="AC530" s="28"/>
      <c r="AD530" s="27"/>
      <c r="AE530" s="86"/>
      <c r="AF530" s="86"/>
      <c r="AJ530" s="86"/>
    </row>
    <row r="531" spans="1:55" ht="15.6">
      <c r="A531" s="246"/>
      <c r="B531" s="333">
        <f>+'Ark1'!C2005</f>
        <v>2024</v>
      </c>
      <c r="C531" s="266">
        <f>+'Ark1'!L2005</f>
        <v>12</v>
      </c>
      <c r="D531" s="266" t="s">
        <v>38</v>
      </c>
      <c r="E531" s="275">
        <f>+'Ark1'!AP2005</f>
        <v>27</v>
      </c>
      <c r="F531" s="86" t="str">
        <f>+IF(G531=0,"",'Ark1'!Q2005)</f>
        <v/>
      </c>
      <c r="G531" s="366">
        <f>+'Ark1'!R2005</f>
        <v>0</v>
      </c>
      <c r="H531" s="28" t="str">
        <f>+IF(G531=0,"",'Ark1'!AE2005)</f>
        <v/>
      </c>
      <c r="I531" s="267"/>
      <c r="J531" s="28" t="str">
        <f>+IF(G531=0,"",'Ark1'!AF2005)</f>
        <v/>
      </c>
      <c r="K531" s="27" t="str">
        <f>+IF(G531=0,"",'Ark1'!T2005)</f>
        <v/>
      </c>
      <c r="L531" s="298" t="str">
        <f>+IF(G531=0,"",'Ark1'!U2005)</f>
        <v/>
      </c>
      <c r="M531" s="267"/>
      <c r="N531" s="33" t="str">
        <f>+IF(G531=0,"",'Ark1'!V2005)</f>
        <v/>
      </c>
      <c r="O531" s="33" t="str">
        <f>+IF(G531=0,"",'Ark1'!W2005)</f>
        <v/>
      </c>
      <c r="P531" s="33" t="str">
        <f>+IF(G531=0,"",'Ark1'!X2005)</f>
        <v/>
      </c>
      <c r="Q531" s="33" t="str">
        <f>+IF(G531=0,"",'Ark1'!AG2005)</f>
        <v/>
      </c>
      <c r="R531" s="33" t="str">
        <f>+IF(G531=0,"",'Ark1'!AH2005)</f>
        <v/>
      </c>
      <c r="S531" s="382" t="str">
        <f>+IF(G531=0,"",'Ark1'!AR1982)</f>
        <v/>
      </c>
      <c r="T531" s="114" t="str">
        <f>+IF(G531=0,"",'Ark1'!AS1982)</f>
        <v/>
      </c>
      <c r="U531" s="33" t="str">
        <f>+IF(G531=0,"",'Ark1'!Y2005)</f>
        <v/>
      </c>
      <c r="V531" s="27" t="str">
        <f>+IF(G531=0,"",'Ark1'!AA2005)</f>
        <v/>
      </c>
      <c r="W531" s="33" t="str">
        <f>+IF(G531=0,"",'Ark1'!AC2005)</f>
        <v/>
      </c>
      <c r="X531" s="298" t="str">
        <f t="shared" si="51"/>
        <v/>
      </c>
      <c r="Y531" s="28" t="str">
        <f t="shared" si="52"/>
        <v/>
      </c>
      <c r="Z531" s="246"/>
      <c r="AA531" s="27"/>
      <c r="AC531" s="28"/>
      <c r="AD531" s="27"/>
      <c r="AE531" s="86"/>
      <c r="AF531" s="86"/>
      <c r="AJ531" s="86"/>
    </row>
    <row r="532" spans="1:55" ht="15.6">
      <c r="A532" s="246"/>
      <c r="B532" s="333">
        <f>+'Ark1'!C2040</f>
        <v>2024</v>
      </c>
      <c r="C532" s="266">
        <f>+'Ark1'!L2040</f>
        <v>13</v>
      </c>
      <c r="D532" s="266" t="s">
        <v>39</v>
      </c>
      <c r="E532" s="274">
        <f>+'Ark1'!AP2040</f>
        <v>27</v>
      </c>
      <c r="F532" s="266" t="str">
        <f>+IF(G532=0,"",'Ark1'!Q2040)</f>
        <v/>
      </c>
      <c r="G532" s="366">
        <f>+'Ark1'!R2040</f>
        <v>0</v>
      </c>
      <c r="H532" s="267" t="str">
        <f>+IF(G532=0,"",'Ark1'!AE2040)</f>
        <v/>
      </c>
      <c r="I532" s="267"/>
      <c r="J532" s="267" t="str">
        <f>+IF(G532=0,"",'Ark1'!AF2040)</f>
        <v/>
      </c>
      <c r="K532" s="268" t="str">
        <f>+IF(G532=0,"",'Ark1'!T2040)</f>
        <v/>
      </c>
      <c r="L532" s="298" t="str">
        <f>+IF(G532=0,"",'Ark1'!U2040)</f>
        <v/>
      </c>
      <c r="M532" s="267"/>
      <c r="N532" s="269" t="str">
        <f>+IF(G532=0,"",'Ark1'!V2040)</f>
        <v/>
      </c>
      <c r="O532" s="269" t="str">
        <f>+IF(G532=0,"",'Ark1'!W2040)</f>
        <v/>
      </c>
      <c r="P532" s="269" t="str">
        <f>+IF(G532=0,"",'Ark1'!X2040)</f>
        <v/>
      </c>
      <c r="Q532" s="269" t="str">
        <f>+IF(G532=0,"",'Ark1'!AG2040)</f>
        <v/>
      </c>
      <c r="R532" s="269" t="str">
        <f>+IF(G532=0,"",'Ark1'!AH2040)</f>
        <v/>
      </c>
      <c r="S532" s="382" t="str">
        <f>+IF(G532=0,"",'Ark1'!AR1983)</f>
        <v/>
      </c>
      <c r="T532" s="114" t="str">
        <f>+IF(G532=0,"",'Ark1'!AS1983)</f>
        <v/>
      </c>
      <c r="U532" s="269" t="str">
        <f>+IF(G532=0,"",'Ark1'!Y2040)</f>
        <v/>
      </c>
      <c r="V532" s="268" t="str">
        <f>+IF(G532=0,"",'Ark1'!AA2040)</f>
        <v/>
      </c>
      <c r="W532" s="269" t="str">
        <f>+IF(G532=0,"",'Ark1'!AC2040)</f>
        <v/>
      </c>
      <c r="X532" s="298" t="str">
        <f t="shared" si="51"/>
        <v/>
      </c>
      <c r="Y532" s="267" t="str">
        <f t="shared" si="52"/>
        <v/>
      </c>
      <c r="Z532" s="246"/>
      <c r="AA532" s="27"/>
      <c r="AC532" s="28"/>
      <c r="AD532" s="27"/>
      <c r="AE532" s="86"/>
      <c r="AF532" s="86"/>
      <c r="AJ532" s="86"/>
    </row>
    <row r="533" spans="1:55" ht="15.6">
      <c r="A533" s="246"/>
      <c r="B533" s="333">
        <f>+'Ark1'!C2075</f>
        <v>2024</v>
      </c>
      <c r="C533" s="266">
        <f>+'Ark1'!L2075</f>
        <v>14</v>
      </c>
      <c r="D533" s="266" t="s">
        <v>401</v>
      </c>
      <c r="E533" s="275">
        <f>+'Ark1'!AP2075</f>
        <v>27</v>
      </c>
      <c r="F533" s="86" t="str">
        <f>+IF(G533=0,"",'Ark1'!Q2075)</f>
        <v/>
      </c>
      <c r="G533" s="366">
        <f>+'Ark1'!R2075</f>
        <v>0</v>
      </c>
      <c r="H533" s="28" t="str">
        <f>+IF(G533=0,"",'Ark1'!AE2075)</f>
        <v/>
      </c>
      <c r="I533" s="267"/>
      <c r="J533" s="28" t="str">
        <f>+IF(G533=0,"",'Ark1'!AF2075)</f>
        <v/>
      </c>
      <c r="K533" s="27" t="str">
        <f>+IF(G533=0,"",'Ark1'!T2075)</f>
        <v/>
      </c>
      <c r="L533" s="298" t="str">
        <f>+IF(G533=0,"",'Ark1'!U2075)</f>
        <v/>
      </c>
      <c r="M533" s="267"/>
      <c r="N533" s="33" t="str">
        <f>+IF(G533=0,"",'Ark1'!V2075)</f>
        <v/>
      </c>
      <c r="O533" s="33" t="str">
        <f>+IF(G533=0,"",'Ark1'!W2075)</f>
        <v/>
      </c>
      <c r="P533" s="33" t="str">
        <f>+IF(G533=0,"",'Ark1'!X2075)</f>
        <v/>
      </c>
      <c r="Q533" s="33" t="str">
        <f>+IF(G533=0,"",'Ark1'!AG2075)</f>
        <v/>
      </c>
      <c r="R533" s="33" t="str">
        <f>+IF(G533=0,"",'Ark1'!AH2075)</f>
        <v/>
      </c>
      <c r="S533" s="382" t="str">
        <f>+IF(G533=0,"",'Ark1'!AR1984)</f>
        <v/>
      </c>
      <c r="T533" s="114" t="str">
        <f>+IF(G533=0,"",'Ark1'!AS1984)</f>
        <v/>
      </c>
      <c r="U533" s="33" t="str">
        <f>+IF(G533=0,"",'Ark1'!Y2075)</f>
        <v/>
      </c>
      <c r="V533" s="27" t="str">
        <f>+IF(G533=0,"",'Ark1'!AA2075)</f>
        <v/>
      </c>
      <c r="W533" s="33" t="str">
        <f>+IF(G533=0,"",'Ark1'!AC2075)</f>
        <v/>
      </c>
      <c r="X533" s="298" t="str">
        <f t="shared" si="51"/>
        <v/>
      </c>
      <c r="Y533" s="28" t="str">
        <f t="shared" si="52"/>
        <v/>
      </c>
      <c r="Z533" s="246"/>
      <c r="AA533" s="27"/>
      <c r="AC533" s="28"/>
      <c r="AD533" s="27"/>
      <c r="AE533" s="86"/>
      <c r="AF533" s="86"/>
      <c r="AJ533" s="86"/>
    </row>
    <row r="534" spans="1:55" ht="15.6">
      <c r="A534" s="246"/>
      <c r="B534" s="333">
        <f>+'Ark1'!C2110</f>
        <v>2024</v>
      </c>
      <c r="C534" s="266">
        <f>+'Ark1'!L2110</f>
        <v>15</v>
      </c>
      <c r="D534" s="266" t="s">
        <v>40</v>
      </c>
      <c r="E534" s="266">
        <f>+'Ark1'!AP2110</f>
        <v>27</v>
      </c>
      <c r="F534" s="266" t="str">
        <f>+IF(G534=0,"",'Ark1'!Q2110)</f>
        <v/>
      </c>
      <c r="G534" s="366">
        <f>+'Ark1'!R2110</f>
        <v>0</v>
      </c>
      <c r="H534" s="267" t="str">
        <f>+IF(G534=0,"",'Ark1'!AE2110)</f>
        <v/>
      </c>
      <c r="I534" s="267"/>
      <c r="J534" s="267" t="str">
        <f>+IF(G534=0,"",'Ark1'!AF2110)</f>
        <v/>
      </c>
      <c r="K534" s="268" t="str">
        <f>+IF(G534=0,"",'Ark1'!T2110)</f>
        <v/>
      </c>
      <c r="L534" s="385" t="str">
        <f>+IF(G534=0,"",'Ark1'!U2110)</f>
        <v/>
      </c>
      <c r="M534" s="267"/>
      <c r="N534" s="269" t="str">
        <f>+IF(G534=0,"",'Ark1'!V2110)</f>
        <v/>
      </c>
      <c r="O534" s="269" t="str">
        <f>+IF(G534=0,"",'Ark1'!W2110)</f>
        <v/>
      </c>
      <c r="P534" s="269" t="str">
        <f>+IF(G534=0,"",'Ark1'!X2110)</f>
        <v/>
      </c>
      <c r="Q534" s="269" t="str">
        <f>+IF(G534=0,"",'Ark1'!AG2110)</f>
        <v/>
      </c>
      <c r="R534" s="269" t="str">
        <f>+IF(G534=0,"",'Ark1'!AH2110)</f>
        <v/>
      </c>
      <c r="S534" s="382" t="str">
        <f>+IF(G534=0,"",'Ark1'!AR1985)</f>
        <v/>
      </c>
      <c r="T534" s="114" t="str">
        <f>+IF(G534=0,"",'Ark1'!AS1985)</f>
        <v/>
      </c>
      <c r="U534" s="269" t="str">
        <f>+IF(G534=0,"",'Ark1'!Y2110)</f>
        <v/>
      </c>
      <c r="V534" s="268" t="str">
        <f>+IF(G534=0,"",'Ark1'!AA2110)</f>
        <v/>
      </c>
      <c r="W534" s="269" t="str">
        <f>+IF(G534=0,"",'Ark1'!AC2110)</f>
        <v/>
      </c>
      <c r="X534" s="298" t="str">
        <f t="shared" si="51"/>
        <v/>
      </c>
      <c r="Y534" s="267" t="str">
        <f t="shared" si="52"/>
        <v/>
      </c>
      <c r="Z534" s="246"/>
      <c r="AA534" s="27"/>
      <c r="AC534" s="28"/>
      <c r="AD534" s="27"/>
      <c r="AE534" s="86"/>
      <c r="AF534" s="86"/>
      <c r="AJ534" s="86"/>
    </row>
    <row r="535" spans="1:55" ht="19.8">
      <c r="A535" s="246"/>
      <c r="B535" s="246"/>
      <c r="C535" s="246"/>
      <c r="D535" s="246"/>
      <c r="E535" s="246"/>
      <c r="F535" s="246"/>
      <c r="G535" s="246"/>
      <c r="H535" s="246"/>
      <c r="I535" s="246"/>
      <c r="J535" s="246"/>
      <c r="K535" s="246"/>
      <c r="L535" s="246"/>
      <c r="M535" s="246"/>
      <c r="N535" s="248"/>
      <c r="O535" s="246"/>
      <c r="P535" s="246"/>
      <c r="Q535" s="246"/>
      <c r="R535" s="246"/>
      <c r="S535" s="246"/>
      <c r="T535" s="246"/>
      <c r="U535" s="246"/>
      <c r="V535" s="246"/>
      <c r="W535" s="246"/>
      <c r="X535" s="246"/>
      <c r="Y535" s="246"/>
      <c r="Z535" s="246"/>
      <c r="AA535" s="249"/>
      <c r="AC535" s="28"/>
      <c r="AD535" s="27"/>
      <c r="AE535" s="250"/>
      <c r="AF535" s="86"/>
      <c r="AJ535" s="86"/>
      <c r="BB535" s="262"/>
    </row>
    <row r="536" spans="1:55" ht="19.8">
      <c r="A536" s="246"/>
      <c r="B536" s="246"/>
      <c r="C536" s="264"/>
      <c r="D536" s="246"/>
      <c r="E536" s="246"/>
      <c r="F536" s="246"/>
      <c r="G536" s="246"/>
      <c r="H536" s="247"/>
      <c r="I536" s="246"/>
      <c r="J536" s="247"/>
      <c r="K536" s="246"/>
      <c r="L536" s="246"/>
      <c r="M536" s="246"/>
      <c r="N536" s="248"/>
      <c r="O536" s="248"/>
      <c r="P536" s="248"/>
      <c r="Q536" s="246"/>
      <c r="R536" s="248"/>
      <c r="S536" s="248"/>
      <c r="T536" s="248"/>
      <c r="U536" s="248"/>
      <c r="V536" s="246"/>
      <c r="W536" s="248"/>
      <c r="X536" s="246"/>
      <c r="Y536" s="247"/>
      <c r="Z536" s="246"/>
      <c r="AA536" s="249"/>
      <c r="AC536" s="28"/>
      <c r="AD536" s="27"/>
      <c r="AE536" s="250"/>
      <c r="AF536" s="86"/>
      <c r="AJ536" s="86"/>
      <c r="BB536" s="262"/>
    </row>
    <row r="537" spans="1:55" ht="22.8">
      <c r="A537" s="349" t="str">
        <f>+Raser!C35</f>
        <v>Tiroler Grauvieh</v>
      </c>
      <c r="B537" s="246"/>
      <c r="C537" s="264"/>
      <c r="D537" s="349"/>
      <c r="E537" s="246"/>
      <c r="F537" s="246"/>
      <c r="G537" s="264" t="s">
        <v>648</v>
      </c>
      <c r="H537" s="279">
        <f>SUM(G543:G557)</f>
        <v>80</v>
      </c>
      <c r="I537" s="247"/>
      <c r="J537" s="246"/>
      <c r="K537" s="247"/>
      <c r="L537" s="246"/>
      <c r="M537" s="348">
        <f>+Raser!M35</f>
        <v>372.06</v>
      </c>
      <c r="N537" s="248" t="s">
        <v>578</v>
      </c>
      <c r="O537" s="246"/>
      <c r="P537" s="248"/>
      <c r="Q537" s="248"/>
      <c r="R537" s="246"/>
      <c r="S537" s="246"/>
      <c r="T537" s="246"/>
      <c r="U537" s="248"/>
      <c r="V537" s="248"/>
      <c r="W537" s="246"/>
      <c r="X537" s="248"/>
      <c r="Y537" s="248" t="s">
        <v>632</v>
      </c>
      <c r="Z537" s="247"/>
      <c r="AA537" s="249"/>
      <c r="AB537" s="249"/>
      <c r="AC537" s="28"/>
      <c r="AE537" s="27"/>
      <c r="AF537" s="250"/>
      <c r="AJ537" s="86"/>
      <c r="BC537" s="262"/>
    </row>
    <row r="538" spans="1:55" ht="14.25" customHeight="1">
      <c r="A538" s="246"/>
      <c r="B538" s="246"/>
      <c r="C538" s="264"/>
      <c r="D538" s="347"/>
      <c r="E538" s="246"/>
      <c r="F538" s="264"/>
      <c r="G538" s="264"/>
      <c r="H538" s="264"/>
      <c r="I538" s="264"/>
      <c r="J538" s="264"/>
      <c r="K538" s="264"/>
      <c r="L538" s="264"/>
      <c r="M538" s="264"/>
      <c r="N538" s="265"/>
      <c r="O538" s="264"/>
      <c r="P538" s="264"/>
      <c r="Q538" s="264"/>
      <c r="R538" s="264"/>
      <c r="S538" s="264"/>
      <c r="T538" s="264"/>
      <c r="U538" s="264"/>
      <c r="V538" s="264"/>
      <c r="W538" s="264"/>
      <c r="X538" s="264"/>
      <c r="Y538" s="247"/>
      <c r="Z538" s="246"/>
      <c r="AA538" s="249"/>
      <c r="AC538" s="28"/>
      <c r="AD538" s="27"/>
      <c r="AE538" s="250"/>
      <c r="AF538" s="86"/>
      <c r="AJ538" s="86"/>
      <c r="BB538" s="262"/>
    </row>
    <row r="539" spans="1:55" ht="19.8">
      <c r="A539" s="246"/>
      <c r="B539" s="246"/>
      <c r="C539" s="246"/>
      <c r="D539" s="246"/>
      <c r="E539" s="246"/>
      <c r="F539" s="246"/>
      <c r="G539" s="246"/>
      <c r="H539" s="247"/>
      <c r="I539" s="246"/>
      <c r="J539" s="247"/>
      <c r="K539" s="246"/>
      <c r="L539" s="246"/>
      <c r="M539" s="246"/>
      <c r="N539" s="248"/>
      <c r="O539" s="248"/>
      <c r="P539" s="248"/>
      <c r="Q539" s="246"/>
      <c r="R539" s="248"/>
      <c r="S539" s="248"/>
      <c r="T539" s="248"/>
      <c r="U539" s="248"/>
      <c r="V539" s="246"/>
      <c r="W539" s="248"/>
      <c r="X539" s="264" t="s">
        <v>489</v>
      </c>
      <c r="Y539" s="263" t="s">
        <v>4</v>
      </c>
      <c r="Z539" s="246"/>
      <c r="AA539" s="249"/>
      <c r="AC539" s="28"/>
      <c r="AD539" s="27"/>
      <c r="AE539" s="250"/>
      <c r="AF539" s="86"/>
      <c r="AJ539" s="86"/>
      <c r="BB539" s="262"/>
    </row>
    <row r="540" spans="1:55" ht="19.8">
      <c r="A540" s="246"/>
      <c r="B540" s="246"/>
      <c r="C540" s="246"/>
      <c r="D540" s="264"/>
      <c r="E540" s="246"/>
      <c r="F540" s="264" t="s">
        <v>4</v>
      </c>
      <c r="G540" s="246"/>
      <c r="H540" s="247"/>
      <c r="I540" s="247"/>
      <c r="J540" s="247"/>
      <c r="K540" s="264" t="s">
        <v>23</v>
      </c>
      <c r="L540" s="247"/>
      <c r="M540" s="247"/>
      <c r="N540" s="248" t="s">
        <v>402</v>
      </c>
      <c r="O540" s="248" t="s">
        <v>402</v>
      </c>
      <c r="P540" s="248" t="s">
        <v>402</v>
      </c>
      <c r="Q540" s="265" t="s">
        <v>538</v>
      </c>
      <c r="R540" s="248" t="s">
        <v>402</v>
      </c>
      <c r="S540" s="248"/>
      <c r="T540" s="248"/>
      <c r="U540" s="265" t="s">
        <v>422</v>
      </c>
      <c r="V540" s="246"/>
      <c r="W540" s="265" t="s">
        <v>586</v>
      </c>
      <c r="X540" s="264" t="s">
        <v>583</v>
      </c>
      <c r="Y540" s="263" t="s">
        <v>9</v>
      </c>
      <c r="Z540" s="246"/>
      <c r="AA540" s="249"/>
      <c r="AC540" s="28"/>
      <c r="AD540" s="27"/>
      <c r="AE540" s="250"/>
      <c r="AF540" s="86"/>
      <c r="AJ540" s="86"/>
      <c r="BB540" s="262"/>
    </row>
    <row r="541" spans="1:55" ht="19.8">
      <c r="A541" s="264"/>
      <c r="B541" s="264"/>
      <c r="C541" s="246"/>
      <c r="D541" s="246"/>
      <c r="E541" s="264"/>
      <c r="F541" s="264" t="s">
        <v>487</v>
      </c>
      <c r="G541" s="264" t="s">
        <v>4</v>
      </c>
      <c r="H541" s="263" t="s">
        <v>4</v>
      </c>
      <c r="I541" s="263"/>
      <c r="J541" s="263" t="s">
        <v>1</v>
      </c>
      <c r="K541" s="264" t="s">
        <v>493</v>
      </c>
      <c r="L541" s="263" t="s">
        <v>23</v>
      </c>
      <c r="M541" s="263"/>
      <c r="N541" s="265" t="s">
        <v>552</v>
      </c>
      <c r="O541" s="265" t="s">
        <v>585</v>
      </c>
      <c r="P541" s="265" t="s">
        <v>500</v>
      </c>
      <c r="Q541" s="265" t="s">
        <v>563</v>
      </c>
      <c r="R541" s="265" t="s">
        <v>502</v>
      </c>
      <c r="S541" s="432" t="s">
        <v>23</v>
      </c>
      <c r="T541" s="432" t="s">
        <v>23</v>
      </c>
      <c r="U541" s="265"/>
      <c r="V541" s="264" t="s">
        <v>413</v>
      </c>
      <c r="W541" s="265" t="s">
        <v>1</v>
      </c>
      <c r="X541" s="264" t="s">
        <v>70</v>
      </c>
      <c r="Y541" s="263" t="s">
        <v>70</v>
      </c>
      <c r="Z541" s="246"/>
      <c r="AA541" s="249"/>
      <c r="AC541" s="28"/>
      <c r="AD541" s="27"/>
      <c r="AE541" s="250"/>
      <c r="AF541" s="86"/>
      <c r="AJ541" s="86"/>
      <c r="BB541" s="262"/>
    </row>
    <row r="542" spans="1:55" ht="19.8">
      <c r="A542" s="246"/>
      <c r="B542" s="246"/>
      <c r="C542" s="264" t="s">
        <v>0</v>
      </c>
      <c r="D542" s="264"/>
      <c r="E542" s="264" t="s">
        <v>612</v>
      </c>
      <c r="F542" s="50" t="s">
        <v>488</v>
      </c>
      <c r="G542" s="50" t="s">
        <v>9</v>
      </c>
      <c r="H542" s="87" t="s">
        <v>402</v>
      </c>
      <c r="I542" s="87"/>
      <c r="J542" s="87" t="s">
        <v>402</v>
      </c>
      <c r="K542" s="50" t="s">
        <v>414</v>
      </c>
      <c r="L542" s="87" t="s">
        <v>44</v>
      </c>
      <c r="M542" s="87"/>
      <c r="N542" s="75" t="s">
        <v>553</v>
      </c>
      <c r="O542" s="75" t="s">
        <v>561</v>
      </c>
      <c r="P542" s="75" t="s">
        <v>439</v>
      </c>
      <c r="Q542" s="75" t="s">
        <v>495</v>
      </c>
      <c r="R542" s="75" t="s">
        <v>482</v>
      </c>
      <c r="S542" s="432" t="s">
        <v>735</v>
      </c>
      <c r="T542" s="432" t="s">
        <v>736</v>
      </c>
      <c r="U542" s="75" t="s">
        <v>1</v>
      </c>
      <c r="V542" s="50" t="s">
        <v>414</v>
      </c>
      <c r="W542" s="75" t="s">
        <v>539</v>
      </c>
      <c r="X542" s="50" t="s">
        <v>499</v>
      </c>
      <c r="Y542" s="87" t="s">
        <v>566</v>
      </c>
      <c r="Z542" s="246"/>
      <c r="AA542" s="249"/>
      <c r="AC542" s="28"/>
      <c r="AD542" s="27"/>
      <c r="AE542" s="250"/>
      <c r="AF542" s="86"/>
      <c r="AJ542" s="86"/>
      <c r="BB542" s="262"/>
    </row>
    <row r="543" spans="1:55" ht="15.6">
      <c r="A543" s="246"/>
      <c r="B543" s="266">
        <f>+'Ark1'!C1621</f>
        <v>2024</v>
      </c>
      <c r="C543" s="266">
        <f>+'Ark1'!L1621</f>
        <v>1</v>
      </c>
      <c r="D543" s="266" t="s">
        <v>28</v>
      </c>
      <c r="E543" s="266">
        <f>+'Ark1'!AP1621</f>
        <v>28</v>
      </c>
      <c r="F543" s="266" t="str">
        <f>+IF(G543=0,"",'Ark1'!Q1621)</f>
        <v/>
      </c>
      <c r="G543" s="366">
        <f>+'Ark1'!R1621</f>
        <v>0</v>
      </c>
      <c r="H543" s="267" t="str">
        <f>+IF(G543=0,"",'Ark1'!AE1621)</f>
        <v/>
      </c>
      <c r="I543" s="267"/>
      <c r="J543" s="267" t="str">
        <f>+IF(G543=0,"",'Ark1'!AF1621)</f>
        <v/>
      </c>
      <c r="K543" s="268" t="str">
        <f>+IF(G543=0,"",'Ark1'!T1621)</f>
        <v/>
      </c>
      <c r="L543" s="298" t="str">
        <f>+IF(G543=0,"",'Ark1'!U1621)</f>
        <v/>
      </c>
      <c r="M543" s="267"/>
      <c r="N543" s="269" t="str">
        <f>+IF(G543=0,"",'Ark1'!V1621)</f>
        <v/>
      </c>
      <c r="O543" s="269" t="str">
        <f>+IF(G543=0,"",'Ark1'!W1621)</f>
        <v/>
      </c>
      <c r="P543" s="269" t="str">
        <f>+IF(G543=0,"",'Ark1'!X1621)</f>
        <v/>
      </c>
      <c r="Q543" s="269" t="str">
        <f>+IF(G543=0,"",'Ark1'!AG1621)</f>
        <v/>
      </c>
      <c r="R543" s="269" t="str">
        <f>+IF(G543=0,"",'Ark1'!AH1621)</f>
        <v/>
      </c>
      <c r="S543" s="382" t="str">
        <f>+IF(G543=0,"",'Ark1'!AR1621)</f>
        <v/>
      </c>
      <c r="T543" s="114" t="str">
        <f>+IF(G543=0,"",'Ark1'!AS1621)</f>
        <v/>
      </c>
      <c r="U543" s="269" t="str">
        <f>+IF(G543=0,"",'Ark1'!Y1621)</f>
        <v/>
      </c>
      <c r="V543" s="268" t="str">
        <f>+IF(G543=0,"",'Ark1'!AA1621)</f>
        <v/>
      </c>
      <c r="W543" s="269" t="str">
        <f>+IF(G543=0,"",'Ark1'!AC1621)</f>
        <v/>
      </c>
      <c r="X543" s="298" t="str">
        <f t="shared" ref="X543:X557" si="53">IF(G543=0,"",1000*L543/Q543)</f>
        <v/>
      </c>
      <c r="Y543" s="267" t="str">
        <f t="shared" ref="Y543:Y557" si="54">IF(G543=0,"",G543/F543)</f>
        <v/>
      </c>
      <c r="Z543" s="246"/>
      <c r="AA543" s="27"/>
      <c r="AC543" s="28"/>
      <c r="AD543" s="27"/>
      <c r="AE543" s="86"/>
      <c r="AF543" s="86"/>
      <c r="AJ543" s="86"/>
    </row>
    <row r="544" spans="1:55" ht="15.6">
      <c r="A544" s="246"/>
      <c r="B544" s="299">
        <f>+'Ark1'!C1656</f>
        <v>2024</v>
      </c>
      <c r="C544" s="86">
        <f>+'Ark1'!L1656</f>
        <v>2</v>
      </c>
      <c r="D544" s="86" t="s">
        <v>29</v>
      </c>
      <c r="E544" s="86">
        <f>+'Ark1'!AP1656</f>
        <v>28</v>
      </c>
      <c r="F544" s="86" t="str">
        <f>+IF(G544=0,"",'Ark1'!Q1656)</f>
        <v/>
      </c>
      <c r="G544" s="366">
        <f>+'Ark1'!R1656</f>
        <v>0</v>
      </c>
      <c r="H544" s="28" t="str">
        <f>+IF(G544=0,"",'Ark1'!AE1656)</f>
        <v/>
      </c>
      <c r="I544" s="267"/>
      <c r="J544" s="28" t="str">
        <f>+IF(G544=0,"",'Ark1'!AF1656)</f>
        <v/>
      </c>
      <c r="K544" s="27" t="str">
        <f>+IF(G544=0,"",'Ark1'!T1656)</f>
        <v/>
      </c>
      <c r="L544" s="298" t="str">
        <f>+IF(G544=0,"",'Ark1'!U1656)</f>
        <v/>
      </c>
      <c r="M544" s="267"/>
      <c r="N544" s="33" t="str">
        <f>+IF(G544=0,"",'Ark1'!V1656)</f>
        <v/>
      </c>
      <c r="O544" s="33" t="str">
        <f>+IF(G544=0,"",'Ark1'!W1656)</f>
        <v/>
      </c>
      <c r="P544" s="33" t="str">
        <f>+IF(G544=0,"",'Ark1'!X1656)</f>
        <v/>
      </c>
      <c r="Q544" s="33" t="str">
        <f>+IF(G544=0,"",'Ark1'!AG1656)</f>
        <v/>
      </c>
      <c r="R544" s="33" t="str">
        <f>+IF(G544=0,"",'Ark1'!AH1656)</f>
        <v/>
      </c>
      <c r="S544" s="382" t="str">
        <f>+IF(G544=0,"",'Ark1'!AR1656)</f>
        <v/>
      </c>
      <c r="T544" s="114" t="str">
        <f>+IF(G544=0,"",'Ark1'!AS1656)</f>
        <v/>
      </c>
      <c r="U544" s="33" t="str">
        <f>+IF(G544=0,"",'Ark1'!Y1656)</f>
        <v/>
      </c>
      <c r="V544" s="27" t="str">
        <f>+IF(G544=0,"",'Ark1'!AA1656)</f>
        <v/>
      </c>
      <c r="W544" s="33" t="str">
        <f>+IF(G544=0,"",'Ark1'!AC1656)</f>
        <v/>
      </c>
      <c r="X544" s="298" t="str">
        <f t="shared" si="53"/>
        <v/>
      </c>
      <c r="Y544" s="28" t="str">
        <f t="shared" si="54"/>
        <v/>
      </c>
      <c r="Z544" s="246"/>
      <c r="AA544" s="27"/>
      <c r="AC544" s="28"/>
      <c r="AD544" s="27"/>
      <c r="AE544" s="86"/>
      <c r="AF544" s="86"/>
      <c r="AJ544" s="86"/>
    </row>
    <row r="545" spans="1:55" ht="15.6">
      <c r="A545" s="246"/>
      <c r="B545" s="299">
        <f>+'Ark1'!C1691</f>
        <v>2024</v>
      </c>
      <c r="C545" s="266">
        <f>+'Ark1'!L1691</f>
        <v>3</v>
      </c>
      <c r="D545" s="266" t="s">
        <v>30</v>
      </c>
      <c r="E545" s="266">
        <f>+'Ark1'!AP1691</f>
        <v>28</v>
      </c>
      <c r="F545" s="266">
        <f>+IF(G545=0,"",'Ark1'!Q1691)</f>
        <v>2</v>
      </c>
      <c r="G545" s="366">
        <f>+'Ark1'!R1691</f>
        <v>2</v>
      </c>
      <c r="H545" s="267">
        <f>+IF(G545=0,"",'Ark1'!AE1691)</f>
        <v>2.5</v>
      </c>
      <c r="I545" s="267"/>
      <c r="J545" s="267">
        <f>+IF(G545=0,"",'Ark1'!AF1691)</f>
        <v>1.0206687093479547</v>
      </c>
      <c r="K545" s="268">
        <f>+IF(G545=0,"",'Ark1'!T1691)</f>
        <v>3</v>
      </c>
      <c r="L545" s="298">
        <f>+IF(G545=0,"",'Ark1'!U1691)</f>
        <v>151.9</v>
      </c>
      <c r="M545" s="267"/>
      <c r="N545" s="269">
        <f>+IF(G545=0,"",'Ark1'!V1691)</f>
        <v>0</v>
      </c>
      <c r="O545" s="269">
        <f>+IF(G545=0,"",'Ark1'!W1691)</f>
        <v>0</v>
      </c>
      <c r="P545" s="269">
        <f>+IF(G545=0,"",'Ark1'!X1691)</f>
        <v>0</v>
      </c>
      <c r="Q545" s="269">
        <f>+IF(G545=0,"",'Ark1'!AG1691)</f>
        <v>817</v>
      </c>
      <c r="R545" s="269">
        <f>+IF(G545=0,"",'Ark1'!AH1691)</f>
        <v>0</v>
      </c>
      <c r="S545" s="382">
        <f>+IF(G545=0,"",'Ark1'!AR1691)</f>
        <v>183</v>
      </c>
      <c r="T545" s="114">
        <f>+IF(G545=0,"",'Ark1'!AS1691)</f>
        <v>23.542034027267405</v>
      </c>
      <c r="U545" s="269">
        <f>+IF(G545=0,"",'Ark1'!Y1691)</f>
        <v>54.69999999999996</v>
      </c>
      <c r="V545" s="268">
        <f>+IF(G545=0,"",'Ark1'!AA1691)</f>
        <v>0</v>
      </c>
      <c r="W545" s="269">
        <f>+IF(G545=0,"",'Ark1'!AC1691)</f>
        <v>0</v>
      </c>
      <c r="X545" s="298">
        <f t="shared" si="53"/>
        <v>185.92411260709915</v>
      </c>
      <c r="Y545" s="267">
        <f t="shared" si="54"/>
        <v>1</v>
      </c>
      <c r="Z545" s="246"/>
      <c r="AA545" s="27"/>
      <c r="AC545" s="28"/>
      <c r="AD545" s="27"/>
      <c r="AE545" s="86"/>
      <c r="AF545" s="86"/>
      <c r="AJ545" s="86"/>
    </row>
    <row r="546" spans="1:55" ht="15.6">
      <c r="A546" s="246"/>
      <c r="B546" s="299">
        <f>+'Ark1'!C1726</f>
        <v>2024</v>
      </c>
      <c r="C546" s="266">
        <f>+'Ark1'!L1726</f>
        <v>4</v>
      </c>
      <c r="D546" s="266" t="s">
        <v>31</v>
      </c>
      <c r="E546" s="86">
        <f>+'Ark1'!AP1726</f>
        <v>28</v>
      </c>
      <c r="F546" s="86">
        <f>+IF(G546=0,"",'Ark1'!Q1726)</f>
        <v>4</v>
      </c>
      <c r="G546" s="366">
        <f>+'Ark1'!R1726</f>
        <v>6</v>
      </c>
      <c r="H546" s="28">
        <f>+IF(G546=0,"",'Ark1'!AE1726)</f>
        <v>7.5</v>
      </c>
      <c r="I546" s="267"/>
      <c r="J546" s="28">
        <f>+IF(G546=0,"",'Ark1'!AF1726)</f>
        <v>4.9726522603881085</v>
      </c>
      <c r="K546" s="27">
        <f>+IF(G546=0,"",'Ark1'!T1726)</f>
        <v>4</v>
      </c>
      <c r="L546" s="298">
        <f>+IF(G546=0,"",'Ark1'!U1726)</f>
        <v>246.68333333333339</v>
      </c>
      <c r="M546" s="267"/>
      <c r="N546" s="33">
        <f>+IF(G546=0,"",'Ark1'!V1726)</f>
        <v>0</v>
      </c>
      <c r="O546" s="33">
        <f>+IF(G546=0,"",'Ark1'!W1726)</f>
        <v>0</v>
      </c>
      <c r="P546" s="33">
        <f>+IF(G546=0,"",'Ark1'!X1726)</f>
        <v>0</v>
      </c>
      <c r="Q546" s="33">
        <f>+IF(G546=0,"",'Ark1'!AG1726)</f>
        <v>963.6666666666664</v>
      </c>
      <c r="R546" s="33">
        <f>+IF(G546=0,"",'Ark1'!AH1726)</f>
        <v>0</v>
      </c>
      <c r="S546" s="382">
        <f>+IF(G546=0,"",'Ark1'!AR1726)</f>
        <v>207.33333333333337</v>
      </c>
      <c r="T546" s="114">
        <f>+IF(G546=0,"",'Ark1'!AS1726)</f>
        <v>27.467721298020368</v>
      </c>
      <c r="U546" s="33">
        <f>+IF(G546=0,"",'Ark1'!Y1726)</f>
        <v>41.26856821143928</v>
      </c>
      <c r="V546" s="27">
        <f>+IF(G546=0,"",'Ark1'!AA1726)</f>
        <v>1.1547005383792519</v>
      </c>
      <c r="W546" s="33">
        <f>+IF(G546=0,"",'Ark1'!AC1726)</f>
        <v>55.540588588858753</v>
      </c>
      <c r="X546" s="298">
        <f t="shared" si="53"/>
        <v>255.98408855067464</v>
      </c>
      <c r="Y546" s="28">
        <f t="shared" si="54"/>
        <v>1.5</v>
      </c>
      <c r="Z546" s="246"/>
      <c r="AA546" s="27"/>
      <c r="AC546" s="28"/>
      <c r="AD546" s="27"/>
      <c r="AE546" s="86"/>
      <c r="AF546" s="86"/>
      <c r="AJ546" s="86"/>
    </row>
    <row r="547" spans="1:55" ht="15.6">
      <c r="A547" s="246"/>
      <c r="B547" s="266">
        <f>+'Ark1'!C1761</f>
        <v>2024</v>
      </c>
      <c r="C547" s="266">
        <f>+'Ark1'!L1761</f>
        <v>5</v>
      </c>
      <c r="D547" s="266" t="s">
        <v>400</v>
      </c>
      <c r="E547" s="274">
        <f>+'Ark1'!AP1761</f>
        <v>28</v>
      </c>
      <c r="F547" s="266">
        <f>+IF(G547=0,"",'Ark1'!Q1761)</f>
        <v>3</v>
      </c>
      <c r="G547" s="366">
        <f>+'Ark1'!R1761</f>
        <v>4</v>
      </c>
      <c r="H547" s="267">
        <f>+'Ark1'!AE1761</f>
        <v>5</v>
      </c>
      <c r="I547" s="267"/>
      <c r="J547" s="267">
        <f>+IF(G547=0,"",'Ark1'!AF1761)</f>
        <v>4.119631242272753</v>
      </c>
      <c r="K547" s="268">
        <f>+IF(G547=0,"",'Ark1'!T1761)</f>
        <v>5.25</v>
      </c>
      <c r="L547" s="298">
        <f>+IF(G547=0,"",'Ark1'!U1761)</f>
        <v>306.55</v>
      </c>
      <c r="M547" s="267"/>
      <c r="N547" s="269">
        <f>+IF(G547=0,"",'Ark1'!V1761)</f>
        <v>0</v>
      </c>
      <c r="O547" s="269">
        <f>+IF(G547=0,"",'Ark1'!W1761)</f>
        <v>50</v>
      </c>
      <c r="P547" s="269">
        <f>+IF(G547=0,"",'Ark1'!X1761)</f>
        <v>25</v>
      </c>
      <c r="Q547" s="269">
        <f>+IF(G547=0,"",'Ark1'!AG1761)</f>
        <v>1156.75</v>
      </c>
      <c r="R547" s="269">
        <f>+IF(G547=0,"",'Ark1'!AH1761)</f>
        <v>0</v>
      </c>
      <c r="S547" s="382">
        <f>+IF(G547=0,"",'Ark1'!AR1761)</f>
        <v>215.25</v>
      </c>
      <c r="T547" s="114">
        <f>+IF(G547=0,"",'Ark1'!AS1761)</f>
        <v>30.596720867139634</v>
      </c>
      <c r="U547" s="269">
        <f>+IF(G547=0,"",'Ark1'!Y1761)</f>
        <v>45.298482314532173</v>
      </c>
      <c r="V547" s="268">
        <f>+IF(G547=0,"",'Ark1'!AA1761)</f>
        <v>1.7853571071357124</v>
      </c>
      <c r="W547" s="269">
        <f>+IF(G547=0,"",'Ark1'!AC1761)</f>
        <v>-4.1267914876208964</v>
      </c>
      <c r="X547" s="298">
        <f t="shared" si="53"/>
        <v>265.00972552409769</v>
      </c>
      <c r="Y547" s="267">
        <f t="shared" si="54"/>
        <v>1.3333333333333333</v>
      </c>
      <c r="Z547" s="246"/>
      <c r="AA547" s="27"/>
      <c r="AC547" s="28"/>
      <c r="AD547" s="27"/>
      <c r="AE547" s="86"/>
      <c r="AF547" s="86"/>
      <c r="AJ547" s="86"/>
    </row>
    <row r="548" spans="1:55" ht="15.6">
      <c r="A548" s="246"/>
      <c r="B548" s="333">
        <f>+'Ark1'!C1796</f>
        <v>2024</v>
      </c>
      <c r="C548" s="266">
        <f>+'Ark1'!L1796</f>
        <v>6</v>
      </c>
      <c r="D548" s="266" t="s">
        <v>32</v>
      </c>
      <c r="E548" s="275">
        <f>+'Ark1'!AP1796</f>
        <v>28</v>
      </c>
      <c r="F548" s="86">
        <f>+IF(G548=0,"",'Ark1'!Q1796)</f>
        <v>19</v>
      </c>
      <c r="G548" s="366">
        <f>+'Ark1'!R1796</f>
        <v>22</v>
      </c>
      <c r="H548" s="28">
        <f>+IF(G548=0,"",'Ark1'!AE1796)</f>
        <v>27.5</v>
      </c>
      <c r="I548" s="267"/>
      <c r="J548" s="28">
        <f>+IF(G548=0,"",'Ark1'!AF1796)</f>
        <v>26.338157824006881</v>
      </c>
      <c r="K548" s="27">
        <f>+IF(G548=0,"",'Ark1'!T1796)</f>
        <v>5.8636363636363633</v>
      </c>
      <c r="L548" s="298">
        <f>+IF(G548=0,"",'Ark1'!U1796)</f>
        <v>356.34090909090907</v>
      </c>
      <c r="M548" s="267"/>
      <c r="N548" s="33">
        <f>+IF(G548=0,"",'Ark1'!V1796)</f>
        <v>100</v>
      </c>
      <c r="O548" s="33">
        <f>+IF(G548=0,"",'Ark1'!W1796)</f>
        <v>36.363636363636367</v>
      </c>
      <c r="P548" s="33">
        <f>+IF(G548=0,"",'Ark1'!X1796)</f>
        <v>50</v>
      </c>
      <c r="Q548" s="33">
        <f>+IF(G548=0,"",'Ark1'!AG1796)</f>
        <v>1058.5</v>
      </c>
      <c r="R548" s="33">
        <f>+IF(G548=0,"",'Ark1'!AH1796)</f>
        <v>0</v>
      </c>
      <c r="S548" s="382">
        <f>+IF(G548=0,"",'Ark1'!AR1796)</f>
        <v>215.90909090909088</v>
      </c>
      <c r="T548" s="114">
        <f>+IF(G548=0,"",'Ark1'!AS1796)</f>
        <v>35.292145408379525</v>
      </c>
      <c r="U548" s="33">
        <f>+IF(G548=0,"",'Ark1'!Y1796)</f>
        <v>41.366089088120191</v>
      </c>
      <c r="V548" s="27">
        <f>+IF(G548=0,"",'Ark1'!AA1796)</f>
        <v>1.8164764729716465</v>
      </c>
      <c r="W548" s="33">
        <f>+IF(G548=0,"",'Ark1'!AC1796)</f>
        <v>-19.114323206278076</v>
      </c>
      <c r="X548" s="298">
        <f t="shared" si="53"/>
        <v>336.647056297505</v>
      </c>
      <c r="Y548" s="28">
        <f t="shared" si="54"/>
        <v>1.1578947368421053</v>
      </c>
      <c r="Z548" s="246"/>
      <c r="AA548" s="27"/>
      <c r="AC548" s="28"/>
      <c r="AD548" s="27"/>
      <c r="AE548" s="86"/>
      <c r="AF548" s="86"/>
      <c r="AJ548" s="86"/>
    </row>
    <row r="549" spans="1:55" ht="15.6">
      <c r="A549" s="246"/>
      <c r="B549" s="333">
        <f>+'Ark1'!C1831</f>
        <v>2024</v>
      </c>
      <c r="C549" s="266">
        <f>+'Ark1'!L1831</f>
        <v>7</v>
      </c>
      <c r="D549" s="266" t="s">
        <v>33</v>
      </c>
      <c r="E549" s="274">
        <f>+'Ark1'!AP1831</f>
        <v>28</v>
      </c>
      <c r="F549" s="266">
        <f>+IF(G549=0,"",'Ark1'!Q1831)</f>
        <v>24</v>
      </c>
      <c r="G549" s="366">
        <f>+'Ark1'!R1831</f>
        <v>28</v>
      </c>
      <c r="H549" s="267">
        <f>+IF(G549=0,"",'Ark1'!AE1831)</f>
        <v>35</v>
      </c>
      <c r="I549" s="267"/>
      <c r="J549" s="267">
        <f>+IF(G549=0,"",'Ark1'!AF1831)</f>
        <v>37.304802988765246</v>
      </c>
      <c r="K549" s="268">
        <f>+IF(G549=0,"",'Ark1'!T1831)</f>
        <v>6.4642857142857109</v>
      </c>
      <c r="L549" s="298">
        <f>+IF(G549=0,"",'Ark1'!U1831)</f>
        <v>396.56071428571408</v>
      </c>
      <c r="M549" s="267"/>
      <c r="N549" s="269">
        <f>+IF(G549=0,"",'Ark1'!V1831)</f>
        <v>100</v>
      </c>
      <c r="O549" s="269">
        <f>+IF(G549=0,"",'Ark1'!W1831)</f>
        <v>46.428571428571438</v>
      </c>
      <c r="P549" s="269">
        <f>+IF(G549=0,"",'Ark1'!X1831)</f>
        <v>89.285714285714306</v>
      </c>
      <c r="Q549" s="269">
        <f>+IF(G549=0,"",'Ark1'!AG1831)</f>
        <v>1187.1071428571429</v>
      </c>
      <c r="R549" s="269">
        <f>+IF(G549=0,"",'Ark1'!AH1831)</f>
        <v>0</v>
      </c>
      <c r="S549" s="382">
        <f>+IF(G549=0,"",'Ark1'!AR1831)</f>
        <v>216.6071428571428</v>
      </c>
      <c r="T549" s="114">
        <f>+IF(G549=0,"",'Ark1'!AS1831)</f>
        <v>38.859429641860594</v>
      </c>
      <c r="U549" s="269">
        <f>+IF(G549=0,"",'Ark1'!Y1831)</f>
        <v>47.124609428361126</v>
      </c>
      <c r="V549" s="268">
        <f>+IF(G549=0,"",'Ark1'!AA1831)</f>
        <v>1.4755663042938292</v>
      </c>
      <c r="W549" s="269">
        <f>+IF(G549=0,"",'Ark1'!AC1831)</f>
        <v>26.348864928684577</v>
      </c>
      <c r="X549" s="298">
        <f t="shared" si="53"/>
        <v>334.05637955413806</v>
      </c>
      <c r="Y549" s="267">
        <f t="shared" si="54"/>
        <v>1.1666666666666667</v>
      </c>
      <c r="Z549" s="246"/>
      <c r="AA549" s="27"/>
      <c r="AC549" s="28"/>
      <c r="AD549" s="27"/>
      <c r="AE549" s="86"/>
      <c r="AF549" s="86"/>
      <c r="AJ549" s="86"/>
    </row>
    <row r="550" spans="1:55" ht="15.6">
      <c r="A550" s="246"/>
      <c r="B550" s="86">
        <f>+'Ark1'!C1866</f>
        <v>2024</v>
      </c>
      <c r="C550" s="86">
        <f>+'Ark1'!L1866</f>
        <v>8</v>
      </c>
      <c r="D550" s="86" t="s">
        <v>34</v>
      </c>
      <c r="E550" s="275">
        <f>+'Ark1'!AP1866</f>
        <v>28</v>
      </c>
      <c r="F550" s="86">
        <f>+IF(G550=0,"",'Ark1'!Q1866)</f>
        <v>13</v>
      </c>
      <c r="G550" s="366">
        <f>+'Ark1'!R1866</f>
        <v>13</v>
      </c>
      <c r="H550" s="28">
        <f>+IF(G550=0,"",'Ark1'!AE1866)</f>
        <v>16.25</v>
      </c>
      <c r="I550" s="267"/>
      <c r="J550" s="28">
        <f>+IF(G550=0,"",'Ark1'!AF1866)</f>
        <v>19.447132182981235</v>
      </c>
      <c r="K550" s="27">
        <f>+IF(G550=0,"",'Ark1'!T1866)</f>
        <v>7.1538461538461551</v>
      </c>
      <c r="L550" s="298">
        <f>+IF(G550=0,"",'Ark1'!U1866)</f>
        <v>445.26153846153841</v>
      </c>
      <c r="M550" s="267"/>
      <c r="N550" s="33">
        <f>+IF(G550=0,"",'Ark1'!V1866)</f>
        <v>100</v>
      </c>
      <c r="O550" s="33">
        <f>+IF(G550=0,"",'Ark1'!W1866)</f>
        <v>69.230769230769269</v>
      </c>
      <c r="P550" s="33">
        <f>+IF(G550=0,"",'Ark1'!X1866)</f>
        <v>100</v>
      </c>
      <c r="Q550" s="33">
        <f>+IF(G550=0,"",'Ark1'!AG1866)</f>
        <v>1178.3076923076919</v>
      </c>
      <c r="R550" s="33">
        <f>+IF(G550=0,"",'Ark1'!AH1866)</f>
        <v>0</v>
      </c>
      <c r="S550" s="382">
        <f>+IF(G550=0,"",'Ark1'!AR1866)</f>
        <v>217.46153846153837</v>
      </c>
      <c r="T550" s="114">
        <f>+IF(G550=0,"",'Ark1'!AS1866)</f>
        <v>43.101785440418141</v>
      </c>
      <c r="U550" s="33">
        <f>+IF(G550=0,"",'Ark1'!Y1866)</f>
        <v>52.050560308246723</v>
      </c>
      <c r="V550" s="27">
        <f>+IF(G550=0,"",'Ark1'!AA1866)</f>
        <v>1.7027648939368185</v>
      </c>
      <c r="W550" s="33">
        <f>+IF(G550=0,"",'Ark1'!AC1866)</f>
        <v>17.746832586207425</v>
      </c>
      <c r="X550" s="298">
        <f t="shared" si="53"/>
        <v>377.88223005614316</v>
      </c>
      <c r="Y550" s="28">
        <f t="shared" si="54"/>
        <v>1</v>
      </c>
      <c r="Z550" s="246"/>
      <c r="AA550" s="27"/>
      <c r="AC550" s="28"/>
      <c r="AD550" s="27"/>
      <c r="AE550" s="86"/>
      <c r="AF550" s="86"/>
      <c r="AJ550" s="86"/>
    </row>
    <row r="551" spans="1:55" ht="15.6">
      <c r="A551" s="246"/>
      <c r="B551" s="333">
        <f>+'Ark1'!C1901</f>
        <v>2024</v>
      </c>
      <c r="C551" s="266">
        <f>+'Ark1'!L1901</f>
        <v>9</v>
      </c>
      <c r="D551" s="266" t="s">
        <v>35</v>
      </c>
      <c r="E551" s="274">
        <f>+'Ark1'!AP1901</f>
        <v>28</v>
      </c>
      <c r="F551" s="266">
        <f>+IF(G551=0,"",'Ark1'!Q1901)</f>
        <v>5</v>
      </c>
      <c r="G551" s="366">
        <f>+'Ark1'!R1901</f>
        <v>5</v>
      </c>
      <c r="H551" s="267">
        <f>+IF(G551=0,"",'Ark1'!AE1901)</f>
        <v>6.25</v>
      </c>
      <c r="I551" s="267"/>
      <c r="J551" s="267">
        <f>+IF(G551=0,"",'Ark1'!AF1901)</f>
        <v>6.7969547922378126</v>
      </c>
      <c r="K551" s="268">
        <f>+IF(G551=0,"",'Ark1'!T1901)</f>
        <v>7.4</v>
      </c>
      <c r="L551" s="298">
        <f>+IF(G551=0,"",'Ark1'!U1901)</f>
        <v>404.62000000000006</v>
      </c>
      <c r="M551" s="267"/>
      <c r="N551" s="269">
        <f>+IF(G551=0,"",'Ark1'!V1901)</f>
        <v>100</v>
      </c>
      <c r="O551" s="269">
        <f>+IF(G551=0,"",'Ark1'!W1901)</f>
        <v>80</v>
      </c>
      <c r="P551" s="269">
        <f>+IF(G551=0,"",'Ark1'!X1901)</f>
        <v>100</v>
      </c>
      <c r="Q551" s="269">
        <f>+IF(G551=0,"",'Ark1'!AG1901)</f>
        <v>800.8</v>
      </c>
      <c r="R551" s="269">
        <f>+IF(G551=0,"",'Ark1'!AH1901)</f>
        <v>0</v>
      </c>
      <c r="S551" s="382">
        <f>+IF(G551=0,"",'Ark1'!AR1901)</f>
        <v>206.8</v>
      </c>
      <c r="T551" s="114">
        <f>+IF(G551=0,"",'Ark1'!AS1901)</f>
        <v>45.731055062969048</v>
      </c>
      <c r="U551" s="269">
        <f>+IF(G551=0,"",'Ark1'!Y1901)</f>
        <v>24.62278619490418</v>
      </c>
      <c r="V551" s="268">
        <f>+IF(G551=0,"",'Ark1'!AA1901)</f>
        <v>1.0198039027185559</v>
      </c>
      <c r="W551" s="269">
        <f>+IF(G551=0,"",'Ark1'!AC1901)</f>
        <v>-10.226832801300977</v>
      </c>
      <c r="X551" s="298">
        <f t="shared" si="53"/>
        <v>505.26973026973036</v>
      </c>
      <c r="Y551" s="267">
        <f t="shared" si="54"/>
        <v>1</v>
      </c>
      <c r="Z551" s="246"/>
      <c r="AA551" s="27"/>
      <c r="AC551" s="28"/>
      <c r="AD551" s="27"/>
      <c r="AE551" s="86"/>
      <c r="AF551" s="86"/>
      <c r="AJ551" s="86"/>
    </row>
    <row r="552" spans="1:55" ht="15.6">
      <c r="A552" s="246"/>
      <c r="B552" s="333">
        <f>+'Ark1'!C1936</f>
        <v>2024</v>
      </c>
      <c r="C552" s="266">
        <f>+'Ark1'!L1936</f>
        <v>10</v>
      </c>
      <c r="D552" s="266" t="s">
        <v>36</v>
      </c>
      <c r="E552" s="275">
        <f>+'Ark1'!AP1936</f>
        <v>28</v>
      </c>
      <c r="F552" s="86" t="str">
        <f>+IF(G552=0,"",'Ark1'!Q1936)</f>
        <v/>
      </c>
      <c r="G552" s="366">
        <f>+'Ark1'!R1936</f>
        <v>0</v>
      </c>
      <c r="H552" s="28" t="str">
        <f>+IF(G552=0,"",'Ark1'!AE1936)</f>
        <v/>
      </c>
      <c r="I552" s="267"/>
      <c r="J552" s="28" t="str">
        <f>+IF(G552=0,"",'Ark1'!AF1936)</f>
        <v/>
      </c>
      <c r="K552" s="27" t="str">
        <f>+IF(G552=0,"",'Ark1'!T1936)</f>
        <v/>
      </c>
      <c r="L552" s="298" t="str">
        <f>+IF(G552=0,"",'Ark1'!U1936)</f>
        <v/>
      </c>
      <c r="M552" s="267"/>
      <c r="N552" s="33" t="str">
        <f>+IF(G552=0,"",'Ark1'!V1936)</f>
        <v/>
      </c>
      <c r="O552" s="33" t="str">
        <f>+IF(G552=0,"",'Ark1'!W1936)</f>
        <v/>
      </c>
      <c r="P552" s="33" t="str">
        <f>+IF(G552=0,"",'Ark1'!X1936)</f>
        <v/>
      </c>
      <c r="Q552" s="33" t="str">
        <f>+IF(G552=0,"",'Ark1'!AG1936)</f>
        <v/>
      </c>
      <c r="R552" s="33" t="str">
        <f>+IF(G552=0,"",'Ark1'!AH1936)</f>
        <v/>
      </c>
      <c r="S552" s="382" t="str">
        <f>+IF(G552=0,"",'Ark1'!AR1936)</f>
        <v/>
      </c>
      <c r="T552" s="114" t="str">
        <f>+IF(G552=0,"",'Ark1'!AS1936)</f>
        <v/>
      </c>
      <c r="U552" s="33" t="str">
        <f>+IF(G552=0,"",'Ark1'!Y1936)</f>
        <v/>
      </c>
      <c r="V552" s="27" t="str">
        <f>+IF(G552=0,"",'Ark1'!AA1936)</f>
        <v/>
      </c>
      <c r="W552" s="33" t="str">
        <f>+IF(G552=0,"",'Ark1'!AC1936)</f>
        <v/>
      </c>
      <c r="X552" s="298" t="str">
        <f t="shared" si="53"/>
        <v/>
      </c>
      <c r="Y552" s="28" t="str">
        <f t="shared" si="54"/>
        <v/>
      </c>
      <c r="Z552" s="246"/>
      <c r="AC552" s="28"/>
      <c r="AD552" s="27"/>
      <c r="AG552" s="27"/>
      <c r="AH552" s="27"/>
      <c r="AI552" s="27"/>
      <c r="AK552" s="27"/>
      <c r="AL552" s="270"/>
      <c r="AM552" s="27"/>
      <c r="AN552" s="27"/>
    </row>
    <row r="553" spans="1:55" ht="15.6">
      <c r="A553" s="246"/>
      <c r="B553" s="333">
        <f>+'Ark1'!C1971</f>
        <v>2024</v>
      </c>
      <c r="C553" s="266">
        <f>+'Ark1'!L1971</f>
        <v>11</v>
      </c>
      <c r="D553" s="266" t="s">
        <v>37</v>
      </c>
      <c r="E553" s="274">
        <f>+'Ark1'!AP1971</f>
        <v>28</v>
      </c>
      <c r="F553" s="266" t="str">
        <f>+IF(G553=0,"",'Ark1'!Q1971)</f>
        <v/>
      </c>
      <c r="G553" s="366">
        <f>+'Ark1'!R1971</f>
        <v>0</v>
      </c>
      <c r="H553" s="267" t="str">
        <f>+IF(G553=0,"",'Ark1'!AE1971)</f>
        <v/>
      </c>
      <c r="I553" s="267"/>
      <c r="J553" s="267" t="str">
        <f>+IF(G553=0,"",'Ark1'!AF1971)</f>
        <v/>
      </c>
      <c r="K553" s="268" t="str">
        <f>+IF(G553=0,"",'Ark1'!T1971)</f>
        <v/>
      </c>
      <c r="L553" s="298" t="str">
        <f>+IF(G553=0,"",'Ark1'!U1971)</f>
        <v/>
      </c>
      <c r="M553" s="267"/>
      <c r="N553" s="269" t="str">
        <f>+IF(G553=0,"",'Ark1'!V1971)</f>
        <v/>
      </c>
      <c r="O553" s="269" t="str">
        <f>+IF(G553=0,"",'Ark1'!W1971)</f>
        <v/>
      </c>
      <c r="P553" s="269" t="str">
        <f>+IF(G553=0,"",'Ark1'!X1971)</f>
        <v/>
      </c>
      <c r="Q553" s="269" t="str">
        <f>+IF(G553=0,"",'Ark1'!AG1971)</f>
        <v/>
      </c>
      <c r="R553" s="269" t="str">
        <f>+IF(G553=0,"",'Ark1'!AH1971)</f>
        <v/>
      </c>
      <c r="S553" s="382" t="str">
        <f>+IF(G553=0,"",'Ark1'!AR1971)</f>
        <v/>
      </c>
      <c r="T553" s="114" t="str">
        <f>+IF(G553=0,"",'Ark1'!AS1971)</f>
        <v/>
      </c>
      <c r="U553" s="269" t="str">
        <f>+IF(G553=0,"",'Ark1'!Y1971)</f>
        <v/>
      </c>
      <c r="V553" s="268" t="str">
        <f>+IF(G553=0,"",'Ark1'!AA1971)</f>
        <v/>
      </c>
      <c r="W553" s="269" t="str">
        <f>+IF(G553=0,"",'Ark1'!AC1971)</f>
        <v/>
      </c>
      <c r="X553" s="298" t="str">
        <f t="shared" si="53"/>
        <v/>
      </c>
      <c r="Y553" s="267" t="str">
        <f t="shared" si="54"/>
        <v/>
      </c>
      <c r="Z553" s="246"/>
      <c r="AC553" s="28"/>
      <c r="AD553" s="27"/>
      <c r="AG553" s="27"/>
      <c r="AH553" s="27"/>
      <c r="AI553" s="27"/>
      <c r="AK553" s="27"/>
      <c r="AL553" s="270"/>
      <c r="AM553" s="27"/>
      <c r="AN553" s="27"/>
    </row>
    <row r="554" spans="1:55" ht="15.6">
      <c r="A554" s="246"/>
      <c r="B554" s="333">
        <f>+'Ark1'!C2006</f>
        <v>2024</v>
      </c>
      <c r="C554" s="266">
        <f>+'Ark1'!L2006</f>
        <v>12</v>
      </c>
      <c r="D554" s="266" t="s">
        <v>38</v>
      </c>
      <c r="E554" s="275">
        <f>+'Ark1'!AP2006</f>
        <v>28</v>
      </c>
      <c r="F554" s="86" t="str">
        <f>+IF(G554=0,"",'Ark1'!Q2006)</f>
        <v/>
      </c>
      <c r="G554" s="366">
        <f>+'Ark1'!R2006</f>
        <v>0</v>
      </c>
      <c r="H554" s="28" t="str">
        <f>+IF(G554=0,"",'Ark1'!AE2006)</f>
        <v/>
      </c>
      <c r="I554" s="267"/>
      <c r="J554" s="28" t="str">
        <f>+IF(G554=0,"",'Ark1'!AF2006)</f>
        <v/>
      </c>
      <c r="K554" s="27" t="str">
        <f>+IF(G554=0,"",'Ark1'!T2006)</f>
        <v/>
      </c>
      <c r="L554" s="298" t="str">
        <f>+IF(G554=0,"",'Ark1'!U2006)</f>
        <v/>
      </c>
      <c r="M554" s="267"/>
      <c r="N554" s="33" t="str">
        <f>+IF(G554=0,"",'Ark1'!V2006)</f>
        <v/>
      </c>
      <c r="O554" s="33" t="str">
        <f>+IF(G554=0,"",'Ark1'!W2006)</f>
        <v/>
      </c>
      <c r="P554" s="33" t="str">
        <f>+IF(G554=0,"",'Ark1'!X2006)</f>
        <v/>
      </c>
      <c r="Q554" s="33" t="str">
        <f>+IF(G554=0,"",'Ark1'!AG2006)</f>
        <v/>
      </c>
      <c r="R554" s="33" t="str">
        <f>+IF(G554=0,"",'Ark1'!AH2006)</f>
        <v/>
      </c>
      <c r="S554" s="382" t="str">
        <f>+IF(G554=0,"",'Ark1'!AR2006)</f>
        <v/>
      </c>
      <c r="T554" s="114" t="str">
        <f>+IF(G554=0,"",'Ark1'!AS2006)</f>
        <v/>
      </c>
      <c r="U554" s="33" t="str">
        <f>+IF(G554=0,"",'Ark1'!Y2006)</f>
        <v/>
      </c>
      <c r="V554" s="27" t="str">
        <f>+IF(G554=0,"",'Ark1'!AA2006)</f>
        <v/>
      </c>
      <c r="W554" s="33" t="str">
        <f>+IF(G554=0,"",'Ark1'!AC2006)</f>
        <v/>
      </c>
      <c r="X554" s="298" t="str">
        <f t="shared" si="53"/>
        <v/>
      </c>
      <c r="Y554" s="28" t="str">
        <f t="shared" si="54"/>
        <v/>
      </c>
      <c r="Z554" s="246"/>
      <c r="AC554" s="28"/>
      <c r="AD554" s="27"/>
      <c r="AG554" s="27"/>
      <c r="AH554" s="27"/>
      <c r="AI554" s="27"/>
      <c r="AK554" s="27"/>
      <c r="AL554" s="270"/>
      <c r="AM554" s="27"/>
      <c r="AN554" s="27"/>
    </row>
    <row r="555" spans="1:55" ht="15.6">
      <c r="A555" s="246"/>
      <c r="B555" s="333">
        <f>+'Ark1'!C2041</f>
        <v>2024</v>
      </c>
      <c r="C555" s="266">
        <f>+'Ark1'!L2041</f>
        <v>13</v>
      </c>
      <c r="D555" s="266" t="s">
        <v>39</v>
      </c>
      <c r="E555" s="274">
        <f>+'Ark1'!AP2041</f>
        <v>28</v>
      </c>
      <c r="F555" s="266" t="str">
        <f>+IF(G555=0,"",'Ark1'!Q2041)</f>
        <v/>
      </c>
      <c r="G555" s="366">
        <f>+'Ark1'!R2041</f>
        <v>0</v>
      </c>
      <c r="H555" s="267" t="str">
        <f>+IF(G555=0,"",'Ark1'!AE2041)</f>
        <v/>
      </c>
      <c r="I555" s="267"/>
      <c r="J555" s="267" t="str">
        <f>+IF(G555=0,"",'Ark1'!AF2041)</f>
        <v/>
      </c>
      <c r="K555" s="268" t="str">
        <f>+IF(G555=0,"",'Ark1'!T2041)</f>
        <v/>
      </c>
      <c r="L555" s="298" t="str">
        <f>+IF(G555=0,"",'Ark1'!U2041)</f>
        <v/>
      </c>
      <c r="M555" s="267"/>
      <c r="N555" s="269" t="str">
        <f>+IF(G555=0,"",'Ark1'!V2041)</f>
        <v/>
      </c>
      <c r="O555" s="269" t="str">
        <f>+IF(G555=0,"",'Ark1'!W2041)</f>
        <v/>
      </c>
      <c r="P555" s="269" t="str">
        <f>+IF(G555=0,"",'Ark1'!X2041)</f>
        <v/>
      </c>
      <c r="Q555" s="269" t="str">
        <f>+IF(G555=0,"",'Ark1'!AG2041)</f>
        <v/>
      </c>
      <c r="R555" s="269" t="str">
        <f>+IF(G555=0,"",'Ark1'!AH2041)</f>
        <v/>
      </c>
      <c r="S555" s="382" t="str">
        <f>+IF(G555=0,"",'Ark1'!AR2006)</f>
        <v/>
      </c>
      <c r="T555" s="114" t="str">
        <f>+IF(G555=0,"",'Ark1'!AS2006)</f>
        <v/>
      </c>
      <c r="U555" s="269" t="str">
        <f>+IF(G555=0,"",'Ark1'!Y2041)</f>
        <v/>
      </c>
      <c r="V555" s="268" t="str">
        <f>+IF(G555=0,"",'Ark1'!AA2041)</f>
        <v/>
      </c>
      <c r="W555" s="269" t="str">
        <f>+IF(G555=0,"",'Ark1'!AC2041)</f>
        <v/>
      </c>
      <c r="X555" s="298" t="str">
        <f t="shared" si="53"/>
        <v/>
      </c>
      <c r="Y555" s="267" t="str">
        <f t="shared" si="54"/>
        <v/>
      </c>
      <c r="Z555" s="246"/>
      <c r="AC555" s="28"/>
      <c r="AD555" s="27"/>
      <c r="AG555" s="27"/>
      <c r="AH555" s="27"/>
      <c r="AI555" s="27"/>
      <c r="AK555" s="27"/>
      <c r="AL555" s="270"/>
      <c r="AM555" s="27"/>
      <c r="AN555" s="27"/>
    </row>
    <row r="556" spans="1:55" ht="15.6">
      <c r="A556" s="246"/>
      <c r="B556" s="333">
        <f>+'Ark1'!C2076</f>
        <v>2024</v>
      </c>
      <c r="C556" s="266">
        <f>+'Ark1'!L2076</f>
        <v>14</v>
      </c>
      <c r="D556" s="266" t="s">
        <v>401</v>
      </c>
      <c r="E556" s="275">
        <f>+'Ark1'!AP2076</f>
        <v>28</v>
      </c>
      <c r="F556" s="86" t="str">
        <f>+IF(G556=0,"",'Ark1'!Q2076)</f>
        <v/>
      </c>
      <c r="G556" s="366">
        <f>+'Ark1'!R2076</f>
        <v>0</v>
      </c>
      <c r="H556" s="28" t="str">
        <f>+IF(G556=0,"",'Ark1'!AE2076)</f>
        <v/>
      </c>
      <c r="I556" s="267"/>
      <c r="J556" s="28" t="str">
        <f>+IF(G556=0,"",'Ark1'!AF2076)</f>
        <v/>
      </c>
      <c r="K556" s="27" t="str">
        <f>+IF(G556=0,"",'Ark1'!T2076)</f>
        <v/>
      </c>
      <c r="L556" s="298" t="str">
        <f>+IF(G556=0,"",'Ark1'!U2076)</f>
        <v/>
      </c>
      <c r="M556" s="267"/>
      <c r="N556" s="33" t="str">
        <f>+IF(G556=0,"",'Ark1'!V2076)</f>
        <v/>
      </c>
      <c r="O556" s="33" t="str">
        <f>+IF(G556=0,"",'Ark1'!W2076)</f>
        <v/>
      </c>
      <c r="P556" s="33" t="str">
        <f>+IF(G556=0,"",'Ark1'!X2076)</f>
        <v/>
      </c>
      <c r="Q556" s="33" t="str">
        <f>+IF(G556=0,"",'Ark1'!AG2076)</f>
        <v/>
      </c>
      <c r="R556" s="33" t="str">
        <f>+IF(G556=0,"",'Ark1'!AH2076)</f>
        <v/>
      </c>
      <c r="S556" s="382" t="str">
        <f>+IF(G556=0,"",'Ark1'!AR2007)</f>
        <v/>
      </c>
      <c r="T556" s="114" t="str">
        <f>+IF(G556=0,"",'Ark1'!AS2007)</f>
        <v/>
      </c>
      <c r="U556" s="33" t="str">
        <f>+IF(G556=0,"",'Ark1'!Y2076)</f>
        <v/>
      </c>
      <c r="V556" s="27" t="str">
        <f>+IF(G556=0,"",'Ark1'!AA2076)</f>
        <v/>
      </c>
      <c r="W556" s="33" t="str">
        <f>+IF(G556=0,"",'Ark1'!AC2076)</f>
        <v/>
      </c>
      <c r="X556" s="298" t="str">
        <f t="shared" si="53"/>
        <v/>
      </c>
      <c r="Y556" s="28" t="str">
        <f t="shared" si="54"/>
        <v/>
      </c>
      <c r="Z556" s="246"/>
      <c r="AC556" s="28"/>
      <c r="AD556" s="27"/>
      <c r="AG556" s="27"/>
      <c r="AH556" s="27"/>
      <c r="AI556" s="27"/>
      <c r="AK556" s="27"/>
      <c r="AL556" s="270"/>
      <c r="AM556" s="27"/>
      <c r="AN556" s="27"/>
    </row>
    <row r="557" spans="1:55" ht="15.6">
      <c r="A557" s="246"/>
      <c r="B557" s="333">
        <f>+'Ark1'!C2111</f>
        <v>2024</v>
      </c>
      <c r="C557" s="266">
        <f>+'Ark1'!L2111</f>
        <v>15</v>
      </c>
      <c r="D557" s="266" t="s">
        <v>40</v>
      </c>
      <c r="E557" s="266">
        <f>+'Ark1'!AP2111</f>
        <v>28</v>
      </c>
      <c r="F557" s="266" t="str">
        <f>+IF(G557=0,"",'Ark1'!Q2111)</f>
        <v/>
      </c>
      <c r="G557" s="366">
        <f>+'Ark1'!R2111</f>
        <v>0</v>
      </c>
      <c r="H557" s="267" t="str">
        <f>+IF(G557=0,"",'Ark1'!AE2111)</f>
        <v/>
      </c>
      <c r="I557" s="267"/>
      <c r="J557" s="267" t="str">
        <f>+IF(G557=0,"",'Ark1'!AF2111)</f>
        <v/>
      </c>
      <c r="K557" s="268" t="str">
        <f>+IF(G557=0,"",'Ark1'!T2111)</f>
        <v/>
      </c>
      <c r="L557" s="385" t="str">
        <f>+IF(G557=0,"",'Ark1'!U2111)</f>
        <v/>
      </c>
      <c r="M557" s="267"/>
      <c r="N557" s="269" t="str">
        <f>+IF(G557=0,"",'Ark1'!V2111)</f>
        <v/>
      </c>
      <c r="O557" s="269" t="str">
        <f>+IF(G557=0,"",'Ark1'!W2111)</f>
        <v/>
      </c>
      <c r="P557" s="269" t="str">
        <f>+IF(G557=0,"",'Ark1'!X2111)</f>
        <v/>
      </c>
      <c r="Q557" s="269" t="str">
        <f>+IF(G557=0,"",'Ark1'!AG2111)</f>
        <v/>
      </c>
      <c r="R557" s="269" t="str">
        <f>+IF(G557=0,"",'Ark1'!AH2111)</f>
        <v/>
      </c>
      <c r="S557" s="382" t="str">
        <f>+IF(G557=0,"",'Ark1'!AR2008)</f>
        <v/>
      </c>
      <c r="T557" s="114" t="str">
        <f>+IF(G557=0,"",'Ark1'!AS2008)</f>
        <v/>
      </c>
      <c r="U557" s="269" t="str">
        <f>+IF(G557=0,"",'Ark1'!Y2111)</f>
        <v/>
      </c>
      <c r="V557" s="268" t="str">
        <f>+IF(G557=0,"",'Ark1'!AA2111)</f>
        <v/>
      </c>
      <c r="W557" s="269" t="str">
        <f>+IF(G557=0,"",'Ark1'!AC2111)</f>
        <v/>
      </c>
      <c r="X557" s="298" t="str">
        <f t="shared" si="53"/>
        <v/>
      </c>
      <c r="Y557" s="267" t="str">
        <f t="shared" si="54"/>
        <v/>
      </c>
      <c r="Z557" s="246"/>
      <c r="AC557" s="28"/>
      <c r="AD557" s="27"/>
      <c r="AG557" s="27"/>
      <c r="AH557" s="27"/>
      <c r="AI557" s="27"/>
      <c r="AK557" s="27"/>
      <c r="AL557" s="270"/>
      <c r="AM557" s="27"/>
      <c r="AN557" s="27"/>
    </row>
    <row r="558" spans="1:55" ht="19.8">
      <c r="A558" s="246"/>
      <c r="B558" s="246"/>
      <c r="C558" s="246"/>
      <c r="D558" s="246"/>
      <c r="E558" s="246"/>
      <c r="F558" s="246"/>
      <c r="G558" s="246"/>
      <c r="H558" s="246"/>
      <c r="I558" s="246"/>
      <c r="J558" s="246"/>
      <c r="K558" s="246"/>
      <c r="L558" s="246"/>
      <c r="M558" s="246"/>
      <c r="N558" s="248"/>
      <c r="O558" s="246"/>
      <c r="P558" s="246"/>
      <c r="Q558" s="246"/>
      <c r="R558" s="246"/>
      <c r="S558" s="246"/>
      <c r="T558" s="246"/>
      <c r="U558" s="246"/>
      <c r="V558" s="246"/>
      <c r="W558" s="246"/>
      <c r="X558" s="246"/>
      <c r="Y558" s="246"/>
      <c r="Z558" s="246"/>
      <c r="AA558" s="249"/>
      <c r="AC558" s="28"/>
      <c r="AD558" s="27"/>
      <c r="AE558" s="250"/>
      <c r="AF558" s="86"/>
      <c r="AJ558" s="86"/>
      <c r="BB558" s="262"/>
    </row>
    <row r="559" spans="1:55" ht="19.8">
      <c r="A559" s="246"/>
      <c r="B559" s="246"/>
      <c r="C559" s="264"/>
      <c r="D559" s="246"/>
      <c r="E559" s="246"/>
      <c r="F559" s="246"/>
      <c r="G559" s="246"/>
      <c r="H559" s="247"/>
      <c r="I559" s="246"/>
      <c r="J559" s="247"/>
      <c r="K559" s="246"/>
      <c r="L559" s="246"/>
      <c r="M559" s="246"/>
      <c r="N559" s="248"/>
      <c r="O559" s="248"/>
      <c r="P559" s="248"/>
      <c r="Q559" s="246"/>
      <c r="R559" s="248"/>
      <c r="S559" s="248"/>
      <c r="T559" s="248"/>
      <c r="U559" s="248"/>
      <c r="V559" s="246"/>
      <c r="W559" s="248"/>
      <c r="X559" s="246"/>
      <c r="Y559" s="247"/>
      <c r="Z559" s="246"/>
      <c r="AA559" s="249"/>
      <c r="AC559" s="28"/>
      <c r="AD559" s="27"/>
      <c r="AE559" s="250"/>
      <c r="AF559" s="86"/>
      <c r="AJ559" s="86"/>
      <c r="BB559" s="262"/>
    </row>
    <row r="560" spans="1:55" ht="22.8">
      <c r="A560" s="349" t="str">
        <f>+Raser!C36</f>
        <v>Dexter</v>
      </c>
      <c r="B560" s="246"/>
      <c r="C560" s="264"/>
      <c r="D560" s="349"/>
      <c r="E560" s="246"/>
      <c r="F560" s="246"/>
      <c r="G560" s="264" t="s">
        <v>648</v>
      </c>
      <c r="H560" s="279">
        <f>SUM(G566:G580)</f>
        <v>171</v>
      </c>
      <c r="I560" s="247"/>
      <c r="J560" s="246"/>
      <c r="K560" s="247"/>
      <c r="L560" s="246"/>
      <c r="M560" s="348">
        <f>+Raser!M36</f>
        <v>188.47660818713453</v>
      </c>
      <c r="N560" s="248" t="s">
        <v>578</v>
      </c>
      <c r="O560" s="246"/>
      <c r="P560" s="248"/>
      <c r="Q560" s="248"/>
      <c r="R560" s="246"/>
      <c r="S560" s="246"/>
      <c r="T560" s="246"/>
      <c r="U560" s="248"/>
      <c r="V560" s="248"/>
      <c r="W560" s="246"/>
      <c r="X560" s="248"/>
      <c r="Y560" s="248" t="s">
        <v>632</v>
      </c>
      <c r="Z560" s="247"/>
      <c r="AA560" s="249"/>
      <c r="AB560" s="249"/>
      <c r="AC560" s="28"/>
      <c r="AE560" s="27"/>
      <c r="AF560" s="250"/>
      <c r="AJ560" s="86"/>
      <c r="BC560" s="262"/>
    </row>
    <row r="561" spans="1:54" ht="14.25" customHeight="1">
      <c r="A561" s="246"/>
      <c r="B561" s="246"/>
      <c r="C561" s="264"/>
      <c r="D561" s="347"/>
      <c r="E561" s="246"/>
      <c r="F561" s="264"/>
      <c r="G561" s="264"/>
      <c r="H561" s="264"/>
      <c r="I561" s="264"/>
      <c r="J561" s="264"/>
      <c r="K561" s="264"/>
      <c r="L561" s="264"/>
      <c r="M561" s="264"/>
      <c r="N561" s="265"/>
      <c r="O561" s="264"/>
      <c r="P561" s="264"/>
      <c r="Q561" s="264"/>
      <c r="R561" s="264"/>
      <c r="S561" s="264"/>
      <c r="T561" s="264"/>
      <c r="U561" s="264"/>
      <c r="V561" s="264"/>
      <c r="W561" s="264"/>
      <c r="X561" s="264"/>
      <c r="Y561" s="247"/>
      <c r="Z561" s="246"/>
      <c r="AA561" s="249"/>
      <c r="AC561" s="28"/>
      <c r="AD561" s="27"/>
      <c r="AE561" s="250"/>
      <c r="AF561" s="86"/>
      <c r="AJ561" s="86"/>
      <c r="BB561" s="262"/>
    </row>
    <row r="562" spans="1:54" ht="19.8">
      <c r="A562" s="246"/>
      <c r="B562" s="246"/>
      <c r="C562" s="246"/>
      <c r="D562" s="246"/>
      <c r="E562" s="246"/>
      <c r="F562" s="246"/>
      <c r="G562" s="246"/>
      <c r="H562" s="247"/>
      <c r="I562" s="246"/>
      <c r="J562" s="247"/>
      <c r="K562" s="246"/>
      <c r="L562" s="246"/>
      <c r="M562" s="246"/>
      <c r="N562" s="248"/>
      <c r="O562" s="248"/>
      <c r="P562" s="248"/>
      <c r="Q562" s="246"/>
      <c r="R562" s="248"/>
      <c r="S562" s="248"/>
      <c r="T562" s="248"/>
      <c r="U562" s="248"/>
      <c r="V562" s="246"/>
      <c r="W562" s="248"/>
      <c r="X562" s="264" t="s">
        <v>489</v>
      </c>
      <c r="Y562" s="263" t="s">
        <v>4</v>
      </c>
      <c r="Z562" s="246"/>
      <c r="AA562" s="249"/>
      <c r="AC562" s="28"/>
      <c r="AD562" s="27"/>
      <c r="AE562" s="250"/>
      <c r="AF562" s="86"/>
      <c r="AJ562" s="86"/>
      <c r="BB562" s="262"/>
    </row>
    <row r="563" spans="1:54" ht="19.8">
      <c r="A563" s="246"/>
      <c r="B563" s="246"/>
      <c r="C563" s="246"/>
      <c r="D563" s="264"/>
      <c r="E563" s="246"/>
      <c r="F563" s="264" t="s">
        <v>4</v>
      </c>
      <c r="G563" s="246"/>
      <c r="H563" s="247"/>
      <c r="I563" s="247"/>
      <c r="J563" s="247"/>
      <c r="K563" s="264" t="s">
        <v>23</v>
      </c>
      <c r="L563" s="247"/>
      <c r="M563" s="247"/>
      <c r="N563" s="248" t="s">
        <v>402</v>
      </c>
      <c r="O563" s="248" t="s">
        <v>402</v>
      </c>
      <c r="P563" s="248" t="s">
        <v>402</v>
      </c>
      <c r="Q563" s="265" t="s">
        <v>538</v>
      </c>
      <c r="R563" s="248" t="s">
        <v>402</v>
      </c>
      <c r="S563" s="248"/>
      <c r="T563" s="248"/>
      <c r="U563" s="265" t="s">
        <v>422</v>
      </c>
      <c r="V563" s="246"/>
      <c r="W563" s="265" t="s">
        <v>586</v>
      </c>
      <c r="X563" s="264" t="s">
        <v>583</v>
      </c>
      <c r="Y563" s="263" t="s">
        <v>9</v>
      </c>
      <c r="Z563" s="246"/>
      <c r="AA563" s="249"/>
      <c r="AC563" s="28"/>
      <c r="AD563" s="27"/>
      <c r="AE563" s="250"/>
      <c r="AF563" s="86"/>
      <c r="AJ563" s="86"/>
      <c r="BB563" s="262"/>
    </row>
    <row r="564" spans="1:54" ht="19.8">
      <c r="A564" s="264"/>
      <c r="B564" s="264"/>
      <c r="C564" s="246"/>
      <c r="D564" s="246"/>
      <c r="E564" s="264"/>
      <c r="F564" s="264" t="s">
        <v>487</v>
      </c>
      <c r="G564" s="264" t="s">
        <v>4</v>
      </c>
      <c r="H564" s="263" t="s">
        <v>4</v>
      </c>
      <c r="I564" s="263"/>
      <c r="J564" s="263" t="s">
        <v>1</v>
      </c>
      <c r="K564" s="264" t="s">
        <v>493</v>
      </c>
      <c r="L564" s="263" t="s">
        <v>23</v>
      </c>
      <c r="M564" s="263"/>
      <c r="N564" s="265" t="s">
        <v>552</v>
      </c>
      <c r="O564" s="265" t="s">
        <v>585</v>
      </c>
      <c r="P564" s="265" t="s">
        <v>500</v>
      </c>
      <c r="Q564" s="265" t="s">
        <v>563</v>
      </c>
      <c r="R564" s="265" t="s">
        <v>502</v>
      </c>
      <c r="S564" s="432" t="s">
        <v>23</v>
      </c>
      <c r="T564" s="432" t="s">
        <v>23</v>
      </c>
      <c r="U564" s="265"/>
      <c r="V564" s="264" t="s">
        <v>413</v>
      </c>
      <c r="W564" s="265" t="s">
        <v>1</v>
      </c>
      <c r="X564" s="264" t="s">
        <v>70</v>
      </c>
      <c r="Y564" s="263" t="s">
        <v>70</v>
      </c>
      <c r="Z564" s="246"/>
      <c r="AA564" s="249"/>
      <c r="AC564" s="28"/>
      <c r="AD564" s="27"/>
      <c r="AE564" s="250"/>
      <c r="AF564" s="86"/>
      <c r="AJ564" s="86"/>
      <c r="BB564" s="262"/>
    </row>
    <row r="565" spans="1:54" ht="19.8">
      <c r="A565" s="246"/>
      <c r="B565" s="246"/>
      <c r="C565" s="264" t="s">
        <v>0</v>
      </c>
      <c r="D565" s="264"/>
      <c r="E565" s="264" t="s">
        <v>612</v>
      </c>
      <c r="F565" s="50" t="s">
        <v>488</v>
      </c>
      <c r="G565" s="50" t="s">
        <v>9</v>
      </c>
      <c r="H565" s="87" t="s">
        <v>402</v>
      </c>
      <c r="I565" s="87"/>
      <c r="J565" s="87" t="s">
        <v>402</v>
      </c>
      <c r="K565" s="50" t="s">
        <v>414</v>
      </c>
      <c r="L565" s="87" t="s">
        <v>44</v>
      </c>
      <c r="M565" s="87"/>
      <c r="N565" s="75" t="s">
        <v>553</v>
      </c>
      <c r="O565" s="75" t="s">
        <v>561</v>
      </c>
      <c r="P565" s="75" t="s">
        <v>439</v>
      </c>
      <c r="Q565" s="75" t="s">
        <v>495</v>
      </c>
      <c r="R565" s="75" t="s">
        <v>482</v>
      </c>
      <c r="S565" s="432" t="s">
        <v>735</v>
      </c>
      <c r="T565" s="432" t="s">
        <v>736</v>
      </c>
      <c r="U565" s="75" t="s">
        <v>1</v>
      </c>
      <c r="V565" s="50" t="s">
        <v>414</v>
      </c>
      <c r="W565" s="75" t="s">
        <v>539</v>
      </c>
      <c r="X565" s="50" t="s">
        <v>499</v>
      </c>
      <c r="Y565" s="87" t="s">
        <v>566</v>
      </c>
      <c r="Z565" s="246"/>
      <c r="AA565" s="249"/>
      <c r="AC565" s="28"/>
      <c r="AD565" s="27"/>
      <c r="AE565" s="250"/>
      <c r="AF565" s="86"/>
      <c r="AJ565" s="86"/>
      <c r="BB565" s="262"/>
    </row>
    <row r="566" spans="1:54" ht="15.6">
      <c r="A566" s="246"/>
      <c r="B566" s="266">
        <f>+'Ark1'!C1622</f>
        <v>2024</v>
      </c>
      <c r="C566" s="266">
        <f>+'Ark1'!L1622</f>
        <v>1</v>
      </c>
      <c r="D566" s="266" t="s">
        <v>28</v>
      </c>
      <c r="E566" s="266">
        <f>+'Ark1'!AP1622</f>
        <v>29</v>
      </c>
      <c r="F566" s="266" t="str">
        <f>+IF(G566=0,"",'Ark1'!Q1622)</f>
        <v/>
      </c>
      <c r="G566" s="366">
        <f>+'Ark1'!R1622</f>
        <v>0</v>
      </c>
      <c r="H566" s="267" t="str">
        <f>+IF(G566=0,"",'Ark1'!AE1622)</f>
        <v/>
      </c>
      <c r="I566" s="267"/>
      <c r="J566" s="267" t="str">
        <f>+IF(G566=0,"",'Ark1'!AF1622)</f>
        <v/>
      </c>
      <c r="K566" s="268" t="str">
        <f>+IF(G566=0,"",'Ark1'!T1622)</f>
        <v/>
      </c>
      <c r="L566" s="298" t="str">
        <f>+IF(G566=0,"",'Ark1'!U1622)</f>
        <v/>
      </c>
      <c r="M566" s="267"/>
      <c r="N566" s="269" t="str">
        <f>+IF(G566=0,"",'Ark1'!V1622)</f>
        <v/>
      </c>
      <c r="O566" s="269" t="str">
        <f>+IF(G566=0,"",'Ark1'!W1622)</f>
        <v/>
      </c>
      <c r="P566" s="269" t="str">
        <f>+IF(G566=0,"",'Ark1'!X1622)</f>
        <v/>
      </c>
      <c r="Q566" s="269" t="str">
        <f>+IF(G566=0,"",'Ark1'!AG1622)</f>
        <v/>
      </c>
      <c r="R566" s="269" t="str">
        <f>+IF(G566=0,"",'Ark1'!AH1622)</f>
        <v/>
      </c>
      <c r="S566" s="382" t="str">
        <f>+IF(G566=0,"",'Ark1'!AR1622)</f>
        <v/>
      </c>
      <c r="T566" s="114" t="str">
        <f>+IF(G566=0,"",'Ark1'!AS1622)</f>
        <v/>
      </c>
      <c r="U566" s="269" t="str">
        <f>+IF(G566=0,"",'Ark1'!Y1622)</f>
        <v/>
      </c>
      <c r="V566" s="268" t="str">
        <f>+IF(G566=0,"",'Ark1'!AA1622)</f>
        <v/>
      </c>
      <c r="W566" s="269" t="str">
        <f>+IF(G566=0,"",'Ark1'!AC1622)</f>
        <v/>
      </c>
      <c r="X566" s="298" t="str">
        <f t="shared" ref="X566:X580" si="55">IF(G566=0,"",1000*L566/Q566)</f>
        <v/>
      </c>
      <c r="Y566" s="267" t="str">
        <f t="shared" ref="Y566:Y580" si="56">IF(G566=0,"",G566/F566)</f>
        <v/>
      </c>
      <c r="Z566" s="246"/>
      <c r="AC566" s="28"/>
      <c r="AD566" s="27"/>
      <c r="AG566" s="27"/>
      <c r="AH566" s="27"/>
      <c r="AI566" s="27"/>
      <c r="AK566" s="27"/>
      <c r="AL566" s="270"/>
      <c r="AM566" s="27"/>
      <c r="AN566" s="27"/>
    </row>
    <row r="567" spans="1:54" ht="15.6">
      <c r="A567" s="246"/>
      <c r="B567" s="299">
        <f>+'Ark1'!C1657</f>
        <v>2024</v>
      </c>
      <c r="C567" s="86">
        <f>+'Ark1'!L1657</f>
        <v>2</v>
      </c>
      <c r="D567" s="86" t="s">
        <v>29</v>
      </c>
      <c r="E567" s="86">
        <f>+'Ark1'!AP1657</f>
        <v>29</v>
      </c>
      <c r="F567" s="86">
        <f>+IF(G567=0,"",'Ark1'!Q1657)</f>
        <v>1</v>
      </c>
      <c r="G567" s="366">
        <f>+'Ark1'!R1657</f>
        <v>1</v>
      </c>
      <c r="H567" s="28">
        <f>+IF(G567=0,"",'Ark1'!AE1657)</f>
        <v>0.58479532163742698</v>
      </c>
      <c r="I567" s="267"/>
      <c r="J567" s="28">
        <f>+IF(G567=0,"",'Ark1'!AF1657)</f>
        <v>0.57773158131525493</v>
      </c>
      <c r="K567" s="27">
        <f>+IF(G567=0,"",'Ark1'!T1657)</f>
        <v>9</v>
      </c>
      <c r="L567" s="298">
        <f>+IF(G567=0,"",'Ark1'!U1657)</f>
        <v>186.20000000000005</v>
      </c>
      <c r="M567" s="267"/>
      <c r="N567" s="33">
        <f>+IF(G567=0,"",'Ark1'!V1657)</f>
        <v>0</v>
      </c>
      <c r="O567" s="33">
        <f>+IF(G567=0,"",'Ark1'!W1657)</f>
        <v>100</v>
      </c>
      <c r="P567" s="33">
        <f>+IF(G567=0,"",'Ark1'!X1657)</f>
        <v>0</v>
      </c>
      <c r="Q567" s="33">
        <f>+IF(G567=0,"",'Ark1'!AG1657)</f>
        <v>1037</v>
      </c>
      <c r="R567" s="33">
        <f>+IF(G567=0,"",'Ark1'!AH1657)</f>
        <v>0</v>
      </c>
      <c r="S567" s="382">
        <f>+IF(G567=0,"",'Ark1'!AR1657)</f>
        <v>213</v>
      </c>
      <c r="T567" s="114">
        <f>+IF(G567=0,"",'Ark1'!AS1657)</f>
        <v>19.247491384419277</v>
      </c>
      <c r="U567" s="33">
        <f>+IF(G567=0,"",'Ark1'!Y1657)</f>
        <v>0</v>
      </c>
      <c r="V567" s="27">
        <f>+IF(G567=0,"",'Ark1'!AA1657)</f>
        <v>0</v>
      </c>
      <c r="W567" s="33">
        <f>+IF(G567=0,"",'Ark1'!AC1657)</f>
        <v>0</v>
      </c>
      <c r="X567" s="298">
        <f t="shared" si="55"/>
        <v>179.55641272902611</v>
      </c>
      <c r="Y567" s="28">
        <f t="shared" si="56"/>
        <v>1</v>
      </c>
      <c r="Z567" s="246"/>
      <c r="AC567" s="28"/>
      <c r="AD567" s="27"/>
      <c r="AG567" s="27"/>
      <c r="AH567" s="27"/>
      <c r="AI567" s="27"/>
      <c r="AK567" s="27"/>
      <c r="AL567" s="270"/>
      <c r="AM567" s="27"/>
      <c r="AN567" s="27"/>
    </row>
    <row r="568" spans="1:54" ht="15.6">
      <c r="A568" s="246"/>
      <c r="B568" s="299">
        <f>+'Ark1'!C1692</f>
        <v>2024</v>
      </c>
      <c r="C568" s="266">
        <f>+'Ark1'!L1692</f>
        <v>3</v>
      </c>
      <c r="D568" s="266" t="s">
        <v>30</v>
      </c>
      <c r="E568" s="266">
        <f>+'Ark1'!AP1692</f>
        <v>29</v>
      </c>
      <c r="F568" s="266">
        <f>+IF(G568=0,"",'Ark1'!Q1692)</f>
        <v>3</v>
      </c>
      <c r="G568" s="366">
        <f>+'Ark1'!R1692</f>
        <v>12</v>
      </c>
      <c r="H568" s="267">
        <f>+IF(G568=0,"",'Ark1'!AE1692)</f>
        <v>7.0175438596491215</v>
      </c>
      <c r="I568" s="267"/>
      <c r="J568" s="267">
        <f>+IF(G568=0,"",'Ark1'!AF1692)</f>
        <v>5.4248436990955486</v>
      </c>
      <c r="K568" s="268">
        <f>+IF(G568=0,"",'Ark1'!T1692)</f>
        <v>5.916666666666667</v>
      </c>
      <c r="L568" s="298">
        <f>+IF(G568=0,"",'Ark1'!U1692)</f>
        <v>145.69999999999999</v>
      </c>
      <c r="M568" s="267"/>
      <c r="N568" s="269">
        <f>+IF(G568=0,"",'Ark1'!V1692)</f>
        <v>0</v>
      </c>
      <c r="O568" s="269">
        <f>+IF(G568=0,"",'Ark1'!W1692)</f>
        <v>33.333333333333343</v>
      </c>
      <c r="P568" s="269">
        <f>+IF(G568=0,"",'Ark1'!X1692)</f>
        <v>0</v>
      </c>
      <c r="Q568" s="269">
        <f>+IF(G568=0,"",'Ark1'!AG1692)</f>
        <v>1076.5</v>
      </c>
      <c r="R568" s="269">
        <f>+IF(G568=0,"",'Ark1'!AH1692)</f>
        <v>0</v>
      </c>
      <c r="S568" s="382">
        <f>+IF(G568=0,"",'Ark1'!AR1692)</f>
        <v>179</v>
      </c>
      <c r="T568" s="114">
        <f>+IF(G568=0,"",'Ark1'!AS1692)</f>
        <v>24.881940322910477</v>
      </c>
      <c r="U568" s="269">
        <f>+IF(G568=0,"",'Ark1'!Y1692)</f>
        <v>36.59433016192537</v>
      </c>
      <c r="V568" s="268">
        <f>+IF(G568=0,"",'Ark1'!AA1692)</f>
        <v>1.8008485654145243</v>
      </c>
      <c r="W568" s="269">
        <f>+IF(G568=0,"",'Ark1'!AC1692)</f>
        <v>72.242369436952941</v>
      </c>
      <c r="X568" s="298">
        <f t="shared" si="55"/>
        <v>135.3460287970274</v>
      </c>
      <c r="Y568" s="267">
        <f t="shared" si="56"/>
        <v>4</v>
      </c>
      <c r="Z568" s="246"/>
      <c r="AC568" s="28"/>
      <c r="AD568" s="27"/>
      <c r="AG568" s="27"/>
      <c r="AH568" s="27"/>
      <c r="AI568" s="27"/>
      <c r="AK568" s="27"/>
      <c r="AL568" s="270"/>
      <c r="AM568" s="27"/>
      <c r="AN568" s="27"/>
    </row>
    <row r="569" spans="1:54" ht="15.6">
      <c r="A569" s="246"/>
      <c r="B569" s="299">
        <f>+'Ark1'!C1727</f>
        <v>2024</v>
      </c>
      <c r="C569" s="266">
        <f>+'Ark1'!L1727</f>
        <v>4</v>
      </c>
      <c r="D569" s="266" t="s">
        <v>31</v>
      </c>
      <c r="E569" s="86">
        <f>+'Ark1'!AP1727</f>
        <v>29</v>
      </c>
      <c r="F569" s="86">
        <f>+IF(G569=0,"",'Ark1'!Q1727)</f>
        <v>32</v>
      </c>
      <c r="G569" s="366">
        <f>+'Ark1'!R1727</f>
        <v>48</v>
      </c>
      <c r="H569" s="28">
        <f>+IF(G569=0,"",'Ark1'!AE1727)</f>
        <v>28.07017543859649</v>
      </c>
      <c r="I569" s="267"/>
      <c r="J569" s="28">
        <f>+IF(G569=0,"",'Ark1'!AF1727)</f>
        <v>25.140942304410554</v>
      </c>
      <c r="K569" s="27">
        <f>+IF(G569=0,"",'Ark1'!T1727)</f>
        <v>6.6458333333333313</v>
      </c>
      <c r="L569" s="298">
        <f>+IF(G569=0,"",'Ark1'!U1727)</f>
        <v>168.80833333333339</v>
      </c>
      <c r="M569" s="267"/>
      <c r="N569" s="33">
        <f>+IF(G569=0,"",'Ark1'!V1727)</f>
        <v>0</v>
      </c>
      <c r="O569" s="33">
        <f>+IF(G569=0,"",'Ark1'!W1727)</f>
        <v>47.916666666666657</v>
      </c>
      <c r="P569" s="33">
        <f>+IF(G569=0,"",'Ark1'!X1727)</f>
        <v>0</v>
      </c>
      <c r="Q569" s="33">
        <f>+IF(G569=0,"",'Ark1'!AG1727)</f>
        <v>1080.6875</v>
      </c>
      <c r="R569" s="33">
        <f>+IF(G569=0,"",'Ark1'!AH1727)</f>
        <v>0</v>
      </c>
      <c r="S569" s="382">
        <f>+IF(G569=0,"",'Ark1'!AR1727)</f>
        <v>178.75</v>
      </c>
      <c r="T569" s="114">
        <f>+IF(G569=0,"",'Ark1'!AS1727)</f>
        <v>29.23571890755813</v>
      </c>
      <c r="U569" s="33">
        <f>+IF(G569=0,"",'Ark1'!Y1727)</f>
        <v>31.832359278291221</v>
      </c>
      <c r="V569" s="27">
        <f>+IF(G569=0,"",'Ark1'!AA1727)</f>
        <v>1.8873436285483964</v>
      </c>
      <c r="W569" s="33">
        <f>+IF(G569=0,"",'Ark1'!AC1727)</f>
        <v>40.39644377114589</v>
      </c>
      <c r="X569" s="298">
        <f t="shared" si="55"/>
        <v>156.20457656198801</v>
      </c>
      <c r="Y569" s="28">
        <f t="shared" si="56"/>
        <v>1.5</v>
      </c>
      <c r="Z569" s="246"/>
      <c r="AC569" s="28"/>
      <c r="AD569" s="27"/>
      <c r="AG569" s="27"/>
      <c r="AH569" s="27"/>
      <c r="AI569" s="27"/>
      <c r="AK569" s="27"/>
      <c r="AL569" s="270"/>
      <c r="AM569" s="27"/>
      <c r="AN569" s="27"/>
    </row>
    <row r="570" spans="1:54" ht="15.6">
      <c r="A570" s="246"/>
      <c r="B570" s="266">
        <f>+'Ark1'!C1762</f>
        <v>2024</v>
      </c>
      <c r="C570" s="266">
        <f>+'Ark1'!L1762</f>
        <v>5</v>
      </c>
      <c r="D570" s="266" t="s">
        <v>400</v>
      </c>
      <c r="E570" s="274">
        <f>+'Ark1'!AP1762</f>
        <v>29</v>
      </c>
      <c r="F570" s="266">
        <f>+IF(G570=0,"",'Ark1'!Q1762)</f>
        <v>35</v>
      </c>
      <c r="G570" s="366">
        <f>+'Ark1'!R1762</f>
        <v>67</v>
      </c>
      <c r="H570" s="267">
        <f>+'Ark1'!AE1762</f>
        <v>39.181286549707593</v>
      </c>
      <c r="I570" s="267"/>
      <c r="J570" s="267">
        <f>+IF(G570=0,"",'Ark1'!AF1762)</f>
        <v>39.242619339425055</v>
      </c>
      <c r="K570" s="268">
        <f>+IF(G570=0,"",'Ark1'!T1762)</f>
        <v>6.7910447761194046</v>
      </c>
      <c r="L570" s="298">
        <f>+IF(G570=0,"",'Ark1'!U1762)</f>
        <v>188.77164179104477</v>
      </c>
      <c r="M570" s="267"/>
      <c r="N570" s="269">
        <f>+IF(G570=0,"",'Ark1'!V1762)</f>
        <v>0</v>
      </c>
      <c r="O570" s="269">
        <f>+IF(G570=0,"",'Ark1'!W1762)</f>
        <v>56.71641791044776</v>
      </c>
      <c r="P570" s="269">
        <f>+IF(G570=0,"",'Ark1'!X1762)</f>
        <v>0</v>
      </c>
      <c r="Q570" s="269">
        <f>+IF(G570=0,"",'Ark1'!AG1762)</f>
        <v>987.10447761194018</v>
      </c>
      <c r="R570" s="269">
        <f>+IF(G570=0,"",'Ark1'!AH1762)</f>
        <v>0</v>
      </c>
      <c r="S570" s="382">
        <f>+IF(G570=0,"",'Ark1'!AR1762)</f>
        <v>178.47761194029849</v>
      </c>
      <c r="T570" s="114">
        <f>+IF(G570=0,"",'Ark1'!AS1762)</f>
        <v>32.716323081340043</v>
      </c>
      <c r="U570" s="269">
        <f>+IF(G570=0,"",'Ark1'!Y1762)</f>
        <v>42.111372612094669</v>
      </c>
      <c r="V570" s="268">
        <f>+IF(G570=0,"",'Ark1'!AA1762)</f>
        <v>1.7580290306539217</v>
      </c>
      <c r="W570" s="269">
        <f>+IF(G570=0,"",'Ark1'!AC1762)</f>
        <v>-4.7961057480027556</v>
      </c>
      <c r="X570" s="298">
        <f t="shared" si="55"/>
        <v>191.23775250997946</v>
      </c>
      <c r="Y570" s="267">
        <f t="shared" si="56"/>
        <v>1.9142857142857144</v>
      </c>
      <c r="Z570" s="246"/>
      <c r="AC570" s="28"/>
      <c r="AD570" s="27"/>
      <c r="AG570" s="27"/>
      <c r="AH570" s="27"/>
      <c r="AI570" s="27"/>
      <c r="AK570" s="27"/>
      <c r="AL570" s="270"/>
      <c r="AM570" s="27"/>
      <c r="AN570" s="27"/>
    </row>
    <row r="571" spans="1:54" ht="15.6">
      <c r="A571" s="246"/>
      <c r="B571" s="333">
        <f>+'Ark1'!C1797</f>
        <v>2024</v>
      </c>
      <c r="C571" s="266">
        <f>+'Ark1'!L1797</f>
        <v>6</v>
      </c>
      <c r="D571" s="266" t="s">
        <v>32</v>
      </c>
      <c r="E571" s="275">
        <f>+'Ark1'!AP1797</f>
        <v>29</v>
      </c>
      <c r="F571" s="86">
        <f>+IF(G571=0,"",'Ark1'!Q1797)</f>
        <v>30</v>
      </c>
      <c r="G571" s="366">
        <f>+'Ark1'!R1797</f>
        <v>36</v>
      </c>
      <c r="H571" s="28">
        <f>+IF(G571=0,"",'Ark1'!AE1797)</f>
        <v>21.052631578947377</v>
      </c>
      <c r="I571" s="267"/>
      <c r="J571" s="28">
        <f>+IF(G571=0,"",'Ark1'!AF1797)</f>
        <v>24.135962394700503</v>
      </c>
      <c r="K571" s="27">
        <f>+IF(G571=0,"",'Ark1'!T1797)</f>
        <v>7.6111111111111107</v>
      </c>
      <c r="L571" s="298">
        <f>+IF(G571=0,"",'Ark1'!U1797)</f>
        <v>216.08055555555555</v>
      </c>
      <c r="M571" s="267"/>
      <c r="N571" s="33">
        <f>+IF(G571=0,"",'Ark1'!V1797)</f>
        <v>100</v>
      </c>
      <c r="O571" s="33">
        <f>+IF(G571=0,"",'Ark1'!W1797)</f>
        <v>69.444444444444443</v>
      </c>
      <c r="P571" s="33">
        <f>+IF(G571=0,"",'Ark1'!X1797)</f>
        <v>0</v>
      </c>
      <c r="Q571" s="33">
        <f>+IF(G571=0,"",'Ark1'!AG1797)</f>
        <v>1112.7777777777778</v>
      </c>
      <c r="R571" s="33">
        <f>+IF(G571=0,"",'Ark1'!AH1797)</f>
        <v>0</v>
      </c>
      <c r="S571" s="382">
        <f>+IF(G571=0,"",'Ark1'!AR1797)</f>
        <v>178.83333333333337</v>
      </c>
      <c r="T571" s="114">
        <f>+IF(G571=0,"",'Ark1'!AS1797)</f>
        <v>37.260943732975846</v>
      </c>
      <c r="U571" s="33">
        <f>+IF(G571=0,"",'Ark1'!Y1797)</f>
        <v>44.426973910029808</v>
      </c>
      <c r="V571" s="27">
        <f>+IF(G571=0,"",'Ark1'!AA1797)</f>
        <v>2.1379868227659844</v>
      </c>
      <c r="W571" s="33">
        <f>+IF(G571=0,"",'Ark1'!AC1797)</f>
        <v>26.344351469470599</v>
      </c>
      <c r="X571" s="298">
        <f t="shared" si="55"/>
        <v>194.18122815776334</v>
      </c>
      <c r="Y571" s="28">
        <f t="shared" si="56"/>
        <v>1.2</v>
      </c>
      <c r="Z571" s="246"/>
      <c r="AC571" s="28"/>
      <c r="AD571" s="27"/>
      <c r="AG571" s="27"/>
      <c r="AH571" s="27"/>
      <c r="AI571" s="27"/>
      <c r="AK571" s="27"/>
      <c r="AL571" s="270"/>
      <c r="AM571" s="27"/>
      <c r="AN571" s="27"/>
    </row>
    <row r="572" spans="1:54" ht="15.6">
      <c r="A572" s="246"/>
      <c r="B572" s="333">
        <f>+'Ark1'!C1832</f>
        <v>2024</v>
      </c>
      <c r="C572" s="266">
        <f>+'Ark1'!L1832</f>
        <v>7</v>
      </c>
      <c r="D572" s="266" t="s">
        <v>33</v>
      </c>
      <c r="E572" s="274">
        <f>+'Ark1'!AP1832</f>
        <v>29</v>
      </c>
      <c r="F572" s="266">
        <f>+IF(G572=0,"",'Ark1'!Q1832)</f>
        <v>2</v>
      </c>
      <c r="G572" s="366">
        <f>+'Ark1'!R1832</f>
        <v>5</v>
      </c>
      <c r="H572" s="267">
        <f>+IF(G572=0,"",'Ark1'!AE1832)</f>
        <v>2.923976608187135</v>
      </c>
      <c r="I572" s="267"/>
      <c r="J572" s="267">
        <f>+IF(G572=0,"",'Ark1'!AF1832)</f>
        <v>3.881537101103028</v>
      </c>
      <c r="K572" s="268">
        <f>+IF(G572=0,"",'Ark1'!T1832)</f>
        <v>6.8</v>
      </c>
      <c r="L572" s="298">
        <f>+IF(G572=0,"",'Ark1'!U1832)</f>
        <v>250.20000000000005</v>
      </c>
      <c r="M572" s="267"/>
      <c r="N572" s="269">
        <f>+IF(G572=0,"",'Ark1'!V1832)</f>
        <v>100</v>
      </c>
      <c r="O572" s="269">
        <f>+IF(G572=0,"",'Ark1'!W1832)</f>
        <v>80</v>
      </c>
      <c r="P572" s="269">
        <f>+IF(G572=0,"",'Ark1'!X1832)</f>
        <v>0</v>
      </c>
      <c r="Q572" s="269">
        <f>+IF(G572=0,"",'Ark1'!AG1832)</f>
        <v>904.6</v>
      </c>
      <c r="R572" s="269">
        <f>+IF(G572=0,"",'Ark1'!AH1832)</f>
        <v>0</v>
      </c>
      <c r="S572" s="382">
        <f>+IF(G572=0,"",'Ark1'!AR1832)</f>
        <v>182.4</v>
      </c>
      <c r="T572" s="114">
        <f>+IF(G572=0,"",'Ark1'!AS1832)</f>
        <v>40.78658787275571</v>
      </c>
      <c r="U572" s="269">
        <f>+IF(G572=0,"",'Ark1'!Y1832)</f>
        <v>52.788332044117197</v>
      </c>
      <c r="V572" s="268">
        <f>+IF(G572=0,"",'Ark1'!AA1832)</f>
        <v>0.40000000000000302</v>
      </c>
      <c r="W572" s="269">
        <f>+IF(G572=0,"",'Ark1'!AC1832)</f>
        <v>48.021975725266941</v>
      </c>
      <c r="X572" s="298">
        <f t="shared" si="55"/>
        <v>276.5863365023215</v>
      </c>
      <c r="Y572" s="267">
        <f t="shared" si="56"/>
        <v>2.5</v>
      </c>
      <c r="Z572" s="246"/>
      <c r="AC572" s="28"/>
      <c r="AD572" s="27"/>
      <c r="AG572" s="27"/>
      <c r="AH572" s="27"/>
      <c r="AI572" s="27"/>
      <c r="AK572" s="27"/>
      <c r="AL572" s="270"/>
      <c r="AM572" s="27"/>
      <c r="AN572" s="27"/>
    </row>
    <row r="573" spans="1:54" ht="15.6">
      <c r="A573" s="246"/>
      <c r="B573" s="86">
        <f>+'Ark1'!C1867</f>
        <v>2024</v>
      </c>
      <c r="C573" s="86">
        <f>+'Ark1'!L1867</f>
        <v>8</v>
      </c>
      <c r="D573" s="86" t="s">
        <v>34</v>
      </c>
      <c r="E573" s="275">
        <f>+'Ark1'!AP1867</f>
        <v>29</v>
      </c>
      <c r="F573" s="86">
        <f>+IF(G573=0,"",'Ark1'!Q1867)</f>
        <v>2</v>
      </c>
      <c r="G573" s="366">
        <f>+'Ark1'!R1867</f>
        <v>2</v>
      </c>
      <c r="H573" s="28">
        <f>+IF(G573=0,"",'Ark1'!AE1867)</f>
        <v>1.1695906432748537</v>
      </c>
      <c r="I573" s="267"/>
      <c r="J573" s="28">
        <f>+IF(G573=0,"",'Ark1'!AF1867)</f>
        <v>1.596363579950046</v>
      </c>
      <c r="K573" s="27">
        <f>+IF(G573=0,"",'Ark1'!T1867)</f>
        <v>11</v>
      </c>
      <c r="L573" s="298">
        <f>+IF(G573=0,"",'Ark1'!U1867)</f>
        <v>257.25</v>
      </c>
      <c r="M573" s="267"/>
      <c r="N573" s="33">
        <f>+IF(G573=0,"",'Ark1'!V1867)</f>
        <v>100</v>
      </c>
      <c r="O573" s="33">
        <f>+IF(G573=0,"",'Ark1'!W1867)</f>
        <v>100</v>
      </c>
      <c r="P573" s="33">
        <f>+IF(G573=0,"",'Ark1'!X1867)</f>
        <v>0</v>
      </c>
      <c r="Q573" s="33">
        <f>+IF(G573=0,"",'Ark1'!AG1867)</f>
        <v>1519.5</v>
      </c>
      <c r="R573" s="33">
        <f>+IF(G573=0,"",'Ark1'!AH1867)</f>
        <v>0</v>
      </c>
      <c r="S573" s="382">
        <f>+IF(G573=0,"",'Ark1'!AR1867)</f>
        <v>174</v>
      </c>
      <c r="T573" s="114">
        <f>+IF(G573=0,"",'Ark1'!AS1867)</f>
        <v>47.788339783641035</v>
      </c>
      <c r="U573" s="33">
        <f>+IF(G573=0,"",'Ark1'!Y1867)</f>
        <v>62.450000000000017</v>
      </c>
      <c r="V573" s="27">
        <f>+IF(G573=0,"",'Ark1'!AA1867)</f>
        <v>4</v>
      </c>
      <c r="W573" s="33">
        <f>+IF(G573=0,"",'Ark1'!AC1867)</f>
        <v>100.00000000000001</v>
      </c>
      <c r="X573" s="298">
        <f t="shared" si="55"/>
        <v>169.29911154985192</v>
      </c>
      <c r="Y573" s="28">
        <f t="shared" si="56"/>
        <v>1</v>
      </c>
      <c r="Z573" s="246"/>
      <c r="AC573" s="28"/>
      <c r="AD573" s="27"/>
      <c r="AG573" s="27"/>
      <c r="AH573" s="27"/>
      <c r="AI573" s="27"/>
      <c r="AK573" s="27"/>
      <c r="AL573" s="270"/>
      <c r="AM573" s="27"/>
      <c r="AN573" s="27"/>
    </row>
    <row r="574" spans="1:54" ht="15.6">
      <c r="A574" s="246"/>
      <c r="B574" s="333">
        <f>+'Ark1'!C1902</f>
        <v>2024</v>
      </c>
      <c r="C574" s="266">
        <f>+'Ark1'!L1902</f>
        <v>9</v>
      </c>
      <c r="D574" s="266" t="s">
        <v>35</v>
      </c>
      <c r="E574" s="274">
        <f>+'Ark1'!AP1902</f>
        <v>29</v>
      </c>
      <c r="F574" s="266" t="str">
        <f>+IF(G574=0,"",'Ark1'!Q1902)</f>
        <v/>
      </c>
      <c r="G574" s="366">
        <f>+'Ark1'!R1902</f>
        <v>0</v>
      </c>
      <c r="H574" s="267" t="str">
        <f>+IF(G574=0,"",'Ark1'!AE1902)</f>
        <v/>
      </c>
      <c r="I574" s="267"/>
      <c r="J574" s="267" t="str">
        <f>+IF(G574=0,"",'Ark1'!AF1902)</f>
        <v/>
      </c>
      <c r="K574" s="268" t="str">
        <f>+IF(G574=0,"",'Ark1'!T1902)</f>
        <v/>
      </c>
      <c r="L574" s="298" t="str">
        <f>+IF(G574=0,"",'Ark1'!U1902)</f>
        <v/>
      </c>
      <c r="M574" s="267"/>
      <c r="N574" s="269" t="str">
        <f>+IF(G574=0,"",'Ark1'!V1902)</f>
        <v/>
      </c>
      <c r="O574" s="269" t="str">
        <f>+IF(G574=0,"",'Ark1'!W1902)</f>
        <v/>
      </c>
      <c r="P574" s="269" t="str">
        <f>+IF(G574=0,"",'Ark1'!X1902)</f>
        <v/>
      </c>
      <c r="Q574" s="269" t="str">
        <f>+IF(G574=0,"",'Ark1'!AG1902)</f>
        <v/>
      </c>
      <c r="R574" s="269" t="str">
        <f>+IF(G574=0,"",'Ark1'!AH1902)</f>
        <v/>
      </c>
      <c r="S574" s="382" t="str">
        <f>+IF(G574=0,"",'Ark1'!AR2025)</f>
        <v/>
      </c>
      <c r="T574" s="114" t="str">
        <f>+IF(G574=0,"",'Ark1'!AS2025)</f>
        <v/>
      </c>
      <c r="U574" s="269" t="str">
        <f>+IF(G574=0,"",'Ark1'!Y1902)</f>
        <v/>
      </c>
      <c r="V574" s="268" t="str">
        <f>+IF(G574=0,"",'Ark1'!AA1902)</f>
        <v/>
      </c>
      <c r="W574" s="269" t="str">
        <f>+IF(G574=0,"",'Ark1'!AC1902)</f>
        <v/>
      </c>
      <c r="X574" s="298" t="str">
        <f t="shared" si="55"/>
        <v/>
      </c>
      <c r="Y574" s="267" t="str">
        <f t="shared" si="56"/>
        <v/>
      </c>
      <c r="Z574" s="246"/>
      <c r="AC574" s="28"/>
      <c r="AD574" s="27"/>
      <c r="AG574" s="27"/>
      <c r="AH574" s="27"/>
      <c r="AI574" s="27"/>
      <c r="AK574" s="27"/>
      <c r="AL574" s="270"/>
      <c r="AM574" s="27"/>
      <c r="AN574" s="27"/>
    </row>
    <row r="575" spans="1:54" ht="15.6">
      <c r="A575" s="246"/>
      <c r="B575" s="333">
        <f>+'Ark1'!C1937</f>
        <v>2024</v>
      </c>
      <c r="C575" s="266">
        <f>+'Ark1'!L1937</f>
        <v>10</v>
      </c>
      <c r="D575" s="266" t="s">
        <v>36</v>
      </c>
      <c r="E575" s="275">
        <f>+'Ark1'!AP1937</f>
        <v>29</v>
      </c>
      <c r="F575" s="86" t="str">
        <f>+IF(G575=0,"",'Ark1'!Q1937)</f>
        <v/>
      </c>
      <c r="G575" s="366">
        <f>+'Ark1'!R1937</f>
        <v>0</v>
      </c>
      <c r="H575" s="28" t="str">
        <f>+IF(G575=0,"",'Ark1'!AE1937)</f>
        <v/>
      </c>
      <c r="I575" s="267"/>
      <c r="J575" s="28" t="str">
        <f>+IF(G575=0,"",'Ark1'!AF1937)</f>
        <v/>
      </c>
      <c r="K575" s="27" t="str">
        <f>+IF(G575=0,"",'Ark1'!T1937)</f>
        <v/>
      </c>
      <c r="L575" s="298" t="str">
        <f>+IF(G575=0,"",'Ark1'!U1937)</f>
        <v/>
      </c>
      <c r="M575" s="267"/>
      <c r="N575" s="33" t="str">
        <f>+IF(G575=0,"",'Ark1'!V1937)</f>
        <v/>
      </c>
      <c r="O575" s="33" t="str">
        <f>+IF(G575=0,"",'Ark1'!W1937)</f>
        <v/>
      </c>
      <c r="P575" s="33" t="str">
        <f>+IF(G575=0,"",'Ark1'!X1937)</f>
        <v/>
      </c>
      <c r="Q575" s="33" t="str">
        <f>+IF(G575=0,"",'Ark1'!AG1937)</f>
        <v/>
      </c>
      <c r="R575" s="33" t="str">
        <f>+IF(G575=0,"",'Ark1'!AH1937)</f>
        <v/>
      </c>
      <c r="S575" s="382" t="str">
        <f>+IF(G575=0,"",'Ark1'!AR2026)</f>
        <v/>
      </c>
      <c r="T575" s="114" t="str">
        <f>+IF(G575=0,"",'Ark1'!AS2026)</f>
        <v/>
      </c>
      <c r="U575" s="33" t="str">
        <f>+IF(G575=0,"",'Ark1'!Y1937)</f>
        <v/>
      </c>
      <c r="V575" s="27" t="str">
        <f>+IF(G575=0,"",'Ark1'!AA1937)</f>
        <v/>
      </c>
      <c r="W575" s="33" t="str">
        <f>+IF(G575=0,"",'Ark1'!AC1937)</f>
        <v/>
      </c>
      <c r="X575" s="298" t="str">
        <f t="shared" si="55"/>
        <v/>
      </c>
      <c r="Y575" s="28" t="str">
        <f t="shared" si="56"/>
        <v/>
      </c>
      <c r="Z575" s="246"/>
      <c r="AC575" s="28"/>
      <c r="AD575" s="27"/>
      <c r="AG575" s="27"/>
      <c r="AH575" s="27"/>
      <c r="AI575" s="27"/>
      <c r="AK575" s="27"/>
      <c r="AL575" s="270"/>
      <c r="AM575" s="27"/>
      <c r="AN575" s="27"/>
    </row>
    <row r="576" spans="1:54" ht="15.6">
      <c r="A576" s="246"/>
      <c r="B576" s="333">
        <f>+'Ark1'!C1972</f>
        <v>2024</v>
      </c>
      <c r="C576" s="266">
        <f>+'Ark1'!L1972</f>
        <v>11</v>
      </c>
      <c r="D576" s="266" t="s">
        <v>37</v>
      </c>
      <c r="E576" s="274">
        <f>+'Ark1'!AP1972</f>
        <v>29</v>
      </c>
      <c r="F576" s="266" t="str">
        <f>+IF(G576=0,"",'Ark1'!Q1972)</f>
        <v/>
      </c>
      <c r="G576" s="366">
        <f>+'Ark1'!R1972</f>
        <v>0</v>
      </c>
      <c r="H576" s="267" t="str">
        <f>+IF(G576=0,"",'Ark1'!AE1972)</f>
        <v/>
      </c>
      <c r="I576" s="267"/>
      <c r="J576" s="267" t="str">
        <f>+IF(G576=0,"",'Ark1'!AF1972)</f>
        <v/>
      </c>
      <c r="K576" s="268" t="str">
        <f>+IF(G576=0,"",'Ark1'!T1972)</f>
        <v/>
      </c>
      <c r="L576" s="298" t="str">
        <f>+IF(G576=0,"",'Ark1'!U1972)</f>
        <v/>
      </c>
      <c r="M576" s="267"/>
      <c r="N576" s="269" t="str">
        <f>+IF(G576=0,"",'Ark1'!V1972)</f>
        <v/>
      </c>
      <c r="O576" s="269" t="str">
        <f>+IF(G576=0,"",'Ark1'!W1972)</f>
        <v/>
      </c>
      <c r="P576" s="269" t="str">
        <f>+IF(G576=0,"",'Ark1'!X1972)</f>
        <v/>
      </c>
      <c r="Q576" s="269" t="str">
        <f>+IF(G576=0,"",'Ark1'!AG1972)</f>
        <v/>
      </c>
      <c r="R576" s="269" t="str">
        <f>+IF(G576=0,"",'Ark1'!AH1972)</f>
        <v/>
      </c>
      <c r="S576" s="382" t="str">
        <f>+IF(G576=0,"",'Ark1'!AR2027)</f>
        <v/>
      </c>
      <c r="T576" s="114" t="str">
        <f>+IF(G576=0,"",'Ark1'!AS2027)</f>
        <v/>
      </c>
      <c r="U576" s="269" t="str">
        <f>+IF(G576=0,"",'Ark1'!Y1972)</f>
        <v/>
      </c>
      <c r="V576" s="268" t="str">
        <f>+IF(G576=0,"",'Ark1'!AA1972)</f>
        <v/>
      </c>
      <c r="W576" s="269" t="str">
        <f>+IF(G576=0,"",'Ark1'!AC1972)</f>
        <v/>
      </c>
      <c r="X576" s="298" t="str">
        <f t="shared" si="55"/>
        <v/>
      </c>
      <c r="Y576" s="267" t="str">
        <f t="shared" si="56"/>
        <v/>
      </c>
      <c r="Z576" s="246"/>
      <c r="AC576" s="28"/>
      <c r="AD576" s="27"/>
      <c r="AG576" s="27"/>
      <c r="AH576" s="27"/>
      <c r="AI576" s="27"/>
      <c r="AK576" s="27"/>
      <c r="AL576" s="270"/>
      <c r="AM576" s="27"/>
      <c r="AN576" s="27"/>
    </row>
    <row r="577" spans="1:55" ht="15.6">
      <c r="A577" s="246"/>
      <c r="B577" s="333">
        <f>+'Ark1'!C2007</f>
        <v>2024</v>
      </c>
      <c r="C577" s="266">
        <f>+'Ark1'!L2007</f>
        <v>12</v>
      </c>
      <c r="D577" s="266" t="s">
        <v>38</v>
      </c>
      <c r="E577" s="275">
        <f>+'Ark1'!AP2007</f>
        <v>29</v>
      </c>
      <c r="F577" s="86" t="str">
        <f>+IF(G577=0,"",'Ark1'!Q2007)</f>
        <v/>
      </c>
      <c r="G577" s="366">
        <f>+'Ark1'!R2007</f>
        <v>0</v>
      </c>
      <c r="H577" s="28" t="str">
        <f>+IF(G577=0,"",'Ark1'!AE2007)</f>
        <v/>
      </c>
      <c r="I577" s="267"/>
      <c r="J577" s="28" t="str">
        <f>+IF(G577=0,"",'Ark1'!AF2007)</f>
        <v/>
      </c>
      <c r="K577" s="27" t="str">
        <f>+IF(G577=0,"",'Ark1'!T2007)</f>
        <v/>
      </c>
      <c r="L577" s="298" t="str">
        <f>+IF(G577=0,"",'Ark1'!U2007)</f>
        <v/>
      </c>
      <c r="M577" s="267"/>
      <c r="N577" s="33" t="str">
        <f>+IF(G577=0,"",'Ark1'!V2007)</f>
        <v/>
      </c>
      <c r="O577" s="33" t="str">
        <f>+IF(G577=0,"",'Ark1'!W2007)</f>
        <v/>
      </c>
      <c r="P577" s="33" t="str">
        <f>+IF(G577=0,"",'Ark1'!X2007)</f>
        <v/>
      </c>
      <c r="Q577" s="33" t="str">
        <f>+IF(G577=0,"",'Ark1'!AG2007)</f>
        <v/>
      </c>
      <c r="R577" s="33" t="str">
        <f>+IF(G577=0,"",'Ark1'!AH2007)</f>
        <v/>
      </c>
      <c r="S577" s="382" t="str">
        <f>+IF(G577=0,"",'Ark1'!AR2028)</f>
        <v/>
      </c>
      <c r="T577" s="114" t="str">
        <f>+IF(G577=0,"",'Ark1'!AS2028)</f>
        <v/>
      </c>
      <c r="U577" s="33" t="str">
        <f>+IF(G577=0,"",'Ark1'!Y2007)</f>
        <v/>
      </c>
      <c r="V577" s="27" t="str">
        <f>+IF(G577=0,"",'Ark1'!AA2007)</f>
        <v/>
      </c>
      <c r="W577" s="33" t="str">
        <f>+IF(G577=0,"",'Ark1'!AC2007)</f>
        <v/>
      </c>
      <c r="X577" s="298" t="str">
        <f t="shared" si="55"/>
        <v/>
      </c>
      <c r="Y577" s="28" t="str">
        <f t="shared" si="56"/>
        <v/>
      </c>
      <c r="Z577" s="246"/>
      <c r="AC577" s="28"/>
      <c r="AD577" s="27"/>
      <c r="AG577" s="27"/>
      <c r="AH577" s="27"/>
      <c r="AI577" s="27"/>
      <c r="AK577" s="27"/>
      <c r="AM577" s="27"/>
      <c r="AN577" s="27"/>
    </row>
    <row r="578" spans="1:55" ht="15.6">
      <c r="A578" s="246"/>
      <c r="B578" s="333">
        <f>+'Ark1'!C2042</f>
        <v>2024</v>
      </c>
      <c r="C578" s="266">
        <f>+'Ark1'!L2042</f>
        <v>13</v>
      </c>
      <c r="D578" s="266" t="s">
        <v>39</v>
      </c>
      <c r="E578" s="274">
        <f>+'Ark1'!AP2042</f>
        <v>29</v>
      </c>
      <c r="F578" s="266" t="str">
        <f>+IF(G578=0,"",'Ark1'!Q2042)</f>
        <v/>
      </c>
      <c r="G578" s="366">
        <f>+'Ark1'!R2042</f>
        <v>0</v>
      </c>
      <c r="H578" s="267" t="str">
        <f>+IF(G578=0,"",'Ark1'!AE2042)</f>
        <v/>
      </c>
      <c r="I578" s="267"/>
      <c r="J578" s="267" t="str">
        <f>+IF(G578=0,"",'Ark1'!AF2042)</f>
        <v/>
      </c>
      <c r="K578" s="268" t="str">
        <f>+IF(G578=0,"",'Ark1'!T2042)</f>
        <v/>
      </c>
      <c r="L578" s="298" t="str">
        <f>+IF(G578=0,"",'Ark1'!U2042)</f>
        <v/>
      </c>
      <c r="M578" s="267"/>
      <c r="N578" s="269" t="str">
        <f>+IF(G578=0,"",'Ark1'!V2042)</f>
        <v/>
      </c>
      <c r="O578" s="269" t="str">
        <f>+IF(G578=0,"",'Ark1'!W2042)</f>
        <v/>
      </c>
      <c r="P578" s="269" t="str">
        <f>+IF(G578=0,"",'Ark1'!X2042)</f>
        <v/>
      </c>
      <c r="Q578" s="269" t="str">
        <f>+IF(G578=0,"",'Ark1'!AG2042)</f>
        <v/>
      </c>
      <c r="R578" s="269" t="str">
        <f>+IF(G578=0,"",'Ark1'!AH2042)</f>
        <v/>
      </c>
      <c r="S578" s="382" t="str">
        <f>+IF(G578=0,"",'Ark1'!AR2029)</f>
        <v/>
      </c>
      <c r="T578" s="114" t="str">
        <f>+IF(G578=0,"",'Ark1'!AS2029)</f>
        <v/>
      </c>
      <c r="U578" s="269" t="str">
        <f>+IF(G578=0,"",'Ark1'!Y2042)</f>
        <v/>
      </c>
      <c r="V578" s="268" t="str">
        <f>+IF(G578=0,"",'Ark1'!AA2042)</f>
        <v/>
      </c>
      <c r="W578" s="269" t="str">
        <f>+IF(G578=0,"",'Ark1'!AC2042)</f>
        <v/>
      </c>
      <c r="X578" s="298" t="str">
        <f t="shared" si="55"/>
        <v/>
      </c>
      <c r="Y578" s="267" t="str">
        <f t="shared" si="56"/>
        <v/>
      </c>
      <c r="Z578" s="246"/>
      <c r="AC578" s="28"/>
      <c r="AD578" s="27"/>
      <c r="AG578" s="27"/>
      <c r="AH578" s="27"/>
      <c r="AI578" s="27"/>
      <c r="AK578" s="27"/>
      <c r="AM578" s="27"/>
      <c r="AN578" s="27"/>
    </row>
    <row r="579" spans="1:55" ht="15.6">
      <c r="A579" s="246"/>
      <c r="B579" s="333">
        <f>+'Ark1'!C2077</f>
        <v>2024</v>
      </c>
      <c r="C579" s="266">
        <f>+'Ark1'!L2077</f>
        <v>14</v>
      </c>
      <c r="D579" s="266" t="s">
        <v>401</v>
      </c>
      <c r="E579" s="275">
        <f>+'Ark1'!AP2077</f>
        <v>29</v>
      </c>
      <c r="F579" s="86" t="str">
        <f>+IF(G579=0,"",'Ark1'!Q2077)</f>
        <v/>
      </c>
      <c r="G579" s="366">
        <f>+'Ark1'!R2077</f>
        <v>0</v>
      </c>
      <c r="H579" s="28" t="str">
        <f>+IF(G579=0,"",'Ark1'!AE2077)</f>
        <v/>
      </c>
      <c r="I579" s="267"/>
      <c r="J579" s="28" t="str">
        <f>+IF(G579=0,"",'Ark1'!AF2077)</f>
        <v/>
      </c>
      <c r="K579" s="27" t="str">
        <f>+IF(G579=0,"",'Ark1'!T2077)</f>
        <v/>
      </c>
      <c r="L579" s="298" t="str">
        <f>+IF(G579=0,"",'Ark1'!U2077)</f>
        <v/>
      </c>
      <c r="M579" s="267"/>
      <c r="N579" s="33" t="str">
        <f>+IF(G579=0,"",'Ark1'!V2077)</f>
        <v/>
      </c>
      <c r="O579" s="33" t="str">
        <f>+IF(G579=0,"",'Ark1'!W2077)</f>
        <v/>
      </c>
      <c r="P579" s="33" t="str">
        <f>+IF(G579=0,"",'Ark1'!X2077)</f>
        <v/>
      </c>
      <c r="Q579" s="33" t="str">
        <f>+IF(G579=0,"",'Ark1'!AG2077)</f>
        <v/>
      </c>
      <c r="R579" s="33" t="str">
        <f>+IF(G579=0,"",'Ark1'!AH2077)</f>
        <v/>
      </c>
      <c r="S579" s="382" t="str">
        <f>+IF(G579=0,"",'Ark1'!AR2030)</f>
        <v/>
      </c>
      <c r="T579" s="114" t="str">
        <f>+IF(G579=0,"",'Ark1'!AS2030)</f>
        <v/>
      </c>
      <c r="U579" s="33" t="str">
        <f>+IF(G579=0,"",'Ark1'!Y2077)</f>
        <v/>
      </c>
      <c r="V579" s="27" t="str">
        <f>+IF(G579=0,"",'Ark1'!AA2077)</f>
        <v/>
      </c>
      <c r="W579" s="33" t="str">
        <f>+IF(G579=0,"",'Ark1'!AC2077)</f>
        <v/>
      </c>
      <c r="X579" s="298" t="str">
        <f t="shared" si="55"/>
        <v/>
      </c>
      <c r="Y579" s="28" t="str">
        <f t="shared" si="56"/>
        <v/>
      </c>
      <c r="Z579" s="246"/>
      <c r="AC579" s="28"/>
      <c r="AD579" s="27"/>
      <c r="AG579" s="27"/>
      <c r="AH579" s="27"/>
      <c r="AI579" s="27"/>
      <c r="AK579" s="27"/>
      <c r="AM579" s="27"/>
      <c r="AN579" s="27"/>
    </row>
    <row r="580" spans="1:55" ht="15.6">
      <c r="A580" s="246"/>
      <c r="B580" s="333">
        <f>+'Ark1'!C2112</f>
        <v>2024</v>
      </c>
      <c r="C580" s="266">
        <f>+'Ark1'!L2112</f>
        <v>15</v>
      </c>
      <c r="D580" s="266" t="s">
        <v>40</v>
      </c>
      <c r="E580" s="266">
        <f>+'Ark1'!AP2112</f>
        <v>29</v>
      </c>
      <c r="F580" s="266" t="str">
        <f>+IF(G580=0,"",'Ark1'!Q2112)</f>
        <v/>
      </c>
      <c r="G580" s="366">
        <f>+'Ark1'!R2112</f>
        <v>0</v>
      </c>
      <c r="H580" s="267" t="str">
        <f>+IF(G580=0,"",'Ark1'!AE2112)</f>
        <v/>
      </c>
      <c r="I580" s="267"/>
      <c r="J580" s="267" t="str">
        <f>+IF(G580=0,"",'Ark1'!AF2112)</f>
        <v/>
      </c>
      <c r="K580" s="268" t="str">
        <f>+IF(G580=0,"",'Ark1'!T2112)</f>
        <v/>
      </c>
      <c r="L580" s="385" t="str">
        <f>+IF(G580=0,"",'Ark1'!U2112)</f>
        <v/>
      </c>
      <c r="M580" s="267"/>
      <c r="N580" s="269" t="str">
        <f>+IF(G580=0,"",'Ark1'!V2112)</f>
        <v/>
      </c>
      <c r="O580" s="269" t="str">
        <f>+IF(G580=0,"",'Ark1'!W2112)</f>
        <v/>
      </c>
      <c r="P580" s="269" t="str">
        <f>+IF(G580=0,"",'Ark1'!X2112)</f>
        <v/>
      </c>
      <c r="Q580" s="269" t="str">
        <f>+IF(G580=0,"",'Ark1'!AG2112)</f>
        <v/>
      </c>
      <c r="R580" s="269" t="str">
        <f>+IF(G580=0,"",'Ark1'!AH2112)</f>
        <v/>
      </c>
      <c r="S580" s="382" t="str">
        <f>+IF(G580=0,"",'Ark1'!AR2031)</f>
        <v/>
      </c>
      <c r="T580" s="114" t="str">
        <f>+IF(G580=0,"",'Ark1'!AS2031)</f>
        <v/>
      </c>
      <c r="U580" s="269" t="str">
        <f>+IF(G580=0,"",'Ark1'!Y2112)</f>
        <v/>
      </c>
      <c r="V580" s="268" t="str">
        <f>+IF(G580=0,"",'Ark1'!AA2112)</f>
        <v/>
      </c>
      <c r="W580" s="269" t="str">
        <f>+IF(G580=0,"",'Ark1'!AC2112)</f>
        <v/>
      </c>
      <c r="X580" s="298" t="str">
        <f t="shared" si="55"/>
        <v/>
      </c>
      <c r="Y580" s="267" t="str">
        <f t="shared" si="56"/>
        <v/>
      </c>
      <c r="Z580" s="246"/>
      <c r="AC580" s="28"/>
      <c r="AD580" s="27"/>
      <c r="AG580" s="27"/>
      <c r="AH580" s="27"/>
      <c r="AI580" s="27"/>
      <c r="AK580" s="27"/>
      <c r="AM580" s="27"/>
      <c r="AN580" s="27"/>
    </row>
    <row r="581" spans="1:55" ht="19.8">
      <c r="A581" s="246"/>
      <c r="B581" s="246"/>
      <c r="C581" s="246"/>
      <c r="D581" s="246"/>
      <c r="E581" s="246"/>
      <c r="F581" s="246"/>
      <c r="G581" s="246"/>
      <c r="H581" s="246"/>
      <c r="I581" s="246"/>
      <c r="J581" s="246"/>
      <c r="K581" s="246"/>
      <c r="L581" s="246"/>
      <c r="M581" s="246"/>
      <c r="N581" s="248"/>
      <c r="O581" s="246"/>
      <c r="P581" s="246"/>
      <c r="Q581" s="246"/>
      <c r="R581" s="246"/>
      <c r="S581" s="246"/>
      <c r="T581" s="246"/>
      <c r="U581" s="246"/>
      <c r="V581" s="246"/>
      <c r="W581" s="246"/>
      <c r="X581" s="246"/>
      <c r="Y581" s="246"/>
      <c r="Z581" s="246"/>
      <c r="AA581" s="249"/>
      <c r="AC581" s="28"/>
      <c r="AD581" s="27"/>
      <c r="AE581" s="250"/>
      <c r="AF581" s="86"/>
      <c r="AJ581" s="86"/>
      <c r="BB581" s="262"/>
    </row>
    <row r="582" spans="1:55" ht="19.8">
      <c r="A582" s="246"/>
      <c r="B582" s="246"/>
      <c r="C582" s="264"/>
      <c r="D582" s="246"/>
      <c r="E582" s="246"/>
      <c r="F582" s="246"/>
      <c r="G582" s="246"/>
      <c r="H582" s="247"/>
      <c r="I582" s="246"/>
      <c r="J582" s="247"/>
      <c r="K582" s="246"/>
      <c r="L582" s="246"/>
      <c r="M582" s="246"/>
      <c r="N582" s="248"/>
      <c r="O582" s="248"/>
      <c r="P582" s="248"/>
      <c r="Q582" s="246"/>
      <c r="R582" s="248"/>
      <c r="S582" s="248"/>
      <c r="T582" s="248"/>
      <c r="U582" s="248"/>
      <c r="V582" s="246"/>
      <c r="W582" s="248"/>
      <c r="X582" s="246"/>
      <c r="Y582" s="247"/>
      <c r="Z582" s="246"/>
      <c r="AA582" s="249"/>
      <c r="AC582" s="28"/>
      <c r="AD582" s="27"/>
      <c r="AE582" s="250"/>
      <c r="AF582" s="86"/>
      <c r="AJ582" s="86"/>
      <c r="BB582" s="262"/>
    </row>
    <row r="583" spans="1:55" ht="22.8">
      <c r="A583" s="349" t="str">
        <f>+Raser!C37</f>
        <v>Piemontese</v>
      </c>
      <c r="B583" s="246"/>
      <c r="C583" s="264"/>
      <c r="D583" s="349"/>
      <c r="E583" s="246"/>
      <c r="F583" s="246"/>
      <c r="G583" s="264" t="s">
        <v>648</v>
      </c>
      <c r="H583" s="279">
        <f>SUM(G589:G603)</f>
        <v>3</v>
      </c>
      <c r="I583" s="247"/>
      <c r="J583" s="246"/>
      <c r="K583" s="247"/>
      <c r="L583" s="246"/>
      <c r="M583" s="348">
        <f>+Raser!M37</f>
        <v>414.26666666666654</v>
      </c>
      <c r="N583" s="248" t="s">
        <v>578</v>
      </c>
      <c r="O583" s="246"/>
      <c r="P583" s="248"/>
      <c r="Q583" s="248"/>
      <c r="R583" s="246"/>
      <c r="S583" s="246"/>
      <c r="T583" s="246"/>
      <c r="U583" s="248"/>
      <c r="V583" s="248"/>
      <c r="W583" s="246"/>
      <c r="X583" s="248"/>
      <c r="Y583" s="248" t="s">
        <v>632</v>
      </c>
      <c r="Z583" s="247"/>
      <c r="AA583" s="249"/>
      <c r="AB583" s="249"/>
      <c r="AC583" s="28"/>
      <c r="AE583" s="27"/>
      <c r="AF583" s="250"/>
      <c r="AJ583" s="86"/>
      <c r="BC583" s="262"/>
    </row>
    <row r="584" spans="1:55" ht="14.25" customHeight="1">
      <c r="A584" s="246"/>
      <c r="B584" s="246"/>
      <c r="C584" s="264"/>
      <c r="D584" s="347"/>
      <c r="E584" s="246"/>
      <c r="F584" s="264"/>
      <c r="G584" s="264"/>
      <c r="H584" s="264"/>
      <c r="I584" s="264"/>
      <c r="J584" s="264"/>
      <c r="K584" s="264"/>
      <c r="L584" s="264"/>
      <c r="M584" s="264"/>
      <c r="N584" s="265"/>
      <c r="O584" s="264"/>
      <c r="P584" s="264"/>
      <c r="Q584" s="264"/>
      <c r="R584" s="264"/>
      <c r="S584" s="264"/>
      <c r="T584" s="264"/>
      <c r="U584" s="264"/>
      <c r="V584" s="264"/>
      <c r="W584" s="264"/>
      <c r="X584" s="264"/>
      <c r="Y584" s="247"/>
      <c r="Z584" s="246"/>
      <c r="AA584" s="249"/>
      <c r="AC584" s="28"/>
      <c r="AD584" s="27"/>
      <c r="AE584" s="250"/>
      <c r="AF584" s="86"/>
      <c r="AJ584" s="86"/>
      <c r="BB584" s="262"/>
    </row>
    <row r="585" spans="1:55" ht="19.8">
      <c r="A585" s="246"/>
      <c r="B585" s="246"/>
      <c r="C585" s="246"/>
      <c r="D585" s="246"/>
      <c r="E585" s="246"/>
      <c r="F585" s="246"/>
      <c r="G585" s="246"/>
      <c r="H585" s="247"/>
      <c r="I585" s="246"/>
      <c r="J585" s="247"/>
      <c r="K585" s="246"/>
      <c r="L585" s="246"/>
      <c r="M585" s="246"/>
      <c r="N585" s="248"/>
      <c r="O585" s="248"/>
      <c r="P585" s="248"/>
      <c r="Q585" s="246"/>
      <c r="R585" s="248"/>
      <c r="S585" s="248"/>
      <c r="T585" s="248"/>
      <c r="U585" s="248"/>
      <c r="V585" s="246"/>
      <c r="W585" s="248"/>
      <c r="X585" s="264" t="s">
        <v>489</v>
      </c>
      <c r="Y585" s="263" t="s">
        <v>4</v>
      </c>
      <c r="Z585" s="246"/>
      <c r="AA585" s="249"/>
      <c r="AC585" s="28"/>
      <c r="AD585" s="27"/>
      <c r="AE585" s="250"/>
      <c r="AF585" s="86"/>
      <c r="AJ585" s="86"/>
      <c r="BB585" s="262"/>
    </row>
    <row r="586" spans="1:55" ht="19.8">
      <c r="A586" s="246"/>
      <c r="B586" s="246"/>
      <c r="C586" s="246"/>
      <c r="D586" s="264"/>
      <c r="E586" s="246"/>
      <c r="F586" s="264" t="s">
        <v>4</v>
      </c>
      <c r="G586" s="246"/>
      <c r="H586" s="247"/>
      <c r="I586" s="247"/>
      <c r="J586" s="247"/>
      <c r="K586" s="264" t="s">
        <v>23</v>
      </c>
      <c r="L586" s="247"/>
      <c r="M586" s="247"/>
      <c r="N586" s="248" t="s">
        <v>402</v>
      </c>
      <c r="O586" s="248" t="s">
        <v>402</v>
      </c>
      <c r="P586" s="248" t="s">
        <v>402</v>
      </c>
      <c r="Q586" s="265" t="s">
        <v>538</v>
      </c>
      <c r="R586" s="248" t="s">
        <v>402</v>
      </c>
      <c r="S586" s="248"/>
      <c r="T586" s="248"/>
      <c r="U586" s="265" t="s">
        <v>422</v>
      </c>
      <c r="V586" s="246"/>
      <c r="W586" s="265" t="s">
        <v>586</v>
      </c>
      <c r="X586" s="264" t="s">
        <v>583</v>
      </c>
      <c r="Y586" s="263" t="s">
        <v>9</v>
      </c>
      <c r="Z586" s="246"/>
      <c r="AA586" s="249"/>
      <c r="AC586" s="28"/>
      <c r="AD586" s="27"/>
      <c r="AE586" s="250"/>
      <c r="AF586" s="86"/>
      <c r="AJ586" s="86"/>
      <c r="BB586" s="262"/>
    </row>
    <row r="587" spans="1:55" ht="19.8">
      <c r="A587" s="264"/>
      <c r="B587" s="264"/>
      <c r="C587" s="246"/>
      <c r="D587" s="246"/>
      <c r="E587" s="264"/>
      <c r="F587" s="264" t="s">
        <v>487</v>
      </c>
      <c r="G587" s="264" t="s">
        <v>4</v>
      </c>
      <c r="H587" s="263" t="s">
        <v>4</v>
      </c>
      <c r="I587" s="263"/>
      <c r="J587" s="263" t="s">
        <v>1</v>
      </c>
      <c r="K587" s="264" t="s">
        <v>493</v>
      </c>
      <c r="L587" s="263" t="s">
        <v>23</v>
      </c>
      <c r="M587" s="263"/>
      <c r="N587" s="265" t="s">
        <v>552</v>
      </c>
      <c r="O587" s="265" t="s">
        <v>585</v>
      </c>
      <c r="P587" s="265" t="s">
        <v>500</v>
      </c>
      <c r="Q587" s="265" t="s">
        <v>563</v>
      </c>
      <c r="R587" s="265" t="s">
        <v>502</v>
      </c>
      <c r="S587" s="432" t="s">
        <v>23</v>
      </c>
      <c r="T587" s="432" t="s">
        <v>23</v>
      </c>
      <c r="U587" s="265"/>
      <c r="V587" s="264" t="s">
        <v>413</v>
      </c>
      <c r="W587" s="265" t="s">
        <v>1</v>
      </c>
      <c r="X587" s="264" t="s">
        <v>70</v>
      </c>
      <c r="Y587" s="263" t="s">
        <v>70</v>
      </c>
      <c r="Z587" s="246"/>
      <c r="AA587" s="249"/>
      <c r="AC587" s="28"/>
      <c r="AD587" s="27"/>
      <c r="AE587" s="250"/>
      <c r="AF587" s="86"/>
      <c r="AJ587" s="86"/>
      <c r="BB587" s="262"/>
    </row>
    <row r="588" spans="1:55" ht="19.8">
      <c r="A588" s="246"/>
      <c r="B588" s="246"/>
      <c r="C588" s="264" t="s">
        <v>0</v>
      </c>
      <c r="D588" s="264"/>
      <c r="E588" s="264" t="s">
        <v>612</v>
      </c>
      <c r="F588" s="50" t="s">
        <v>488</v>
      </c>
      <c r="G588" s="50" t="s">
        <v>9</v>
      </c>
      <c r="H588" s="87" t="s">
        <v>402</v>
      </c>
      <c r="I588" s="87"/>
      <c r="J588" s="87" t="s">
        <v>402</v>
      </c>
      <c r="K588" s="50" t="s">
        <v>414</v>
      </c>
      <c r="L588" s="87" t="s">
        <v>44</v>
      </c>
      <c r="M588" s="87"/>
      <c r="N588" s="75" t="s">
        <v>553</v>
      </c>
      <c r="O588" s="75" t="s">
        <v>561</v>
      </c>
      <c r="P588" s="75" t="s">
        <v>439</v>
      </c>
      <c r="Q588" s="75" t="s">
        <v>495</v>
      </c>
      <c r="R588" s="75" t="s">
        <v>482</v>
      </c>
      <c r="S588" s="432" t="s">
        <v>735</v>
      </c>
      <c r="T588" s="432" t="s">
        <v>736</v>
      </c>
      <c r="U588" s="75" t="s">
        <v>1</v>
      </c>
      <c r="V588" s="50" t="s">
        <v>414</v>
      </c>
      <c r="W588" s="75" t="s">
        <v>539</v>
      </c>
      <c r="X588" s="50" t="s">
        <v>499</v>
      </c>
      <c r="Y588" s="87" t="s">
        <v>566</v>
      </c>
      <c r="Z588" s="246"/>
      <c r="AA588" s="249"/>
      <c r="AC588" s="28"/>
      <c r="AD588" s="27"/>
      <c r="AE588" s="250"/>
      <c r="AF588" s="86"/>
      <c r="AJ588" s="86"/>
      <c r="BB588" s="262"/>
    </row>
    <row r="589" spans="1:55" ht="15.6">
      <c r="A589" s="246"/>
      <c r="B589" s="266">
        <f>+'Ark1'!C1623</f>
        <v>2024</v>
      </c>
      <c r="C589" s="266">
        <f>+'Ark1'!L1623</f>
        <v>1</v>
      </c>
      <c r="D589" s="266" t="s">
        <v>28</v>
      </c>
      <c r="E589" s="266">
        <f>+'Ark1'!AP1623</f>
        <v>30</v>
      </c>
      <c r="F589" s="266" t="str">
        <f>+IF(G589=0,"",'Ark1'!Q1623)</f>
        <v/>
      </c>
      <c r="G589" s="366">
        <f>+'Ark1'!R1623</f>
        <v>0</v>
      </c>
      <c r="H589" s="267" t="str">
        <f>+IF(G589=0,"",'Ark1'!AE1623)</f>
        <v/>
      </c>
      <c r="I589" s="267"/>
      <c r="J589" s="267" t="str">
        <f>+IF(G589=0,"",'Ark1'!AF1623)</f>
        <v/>
      </c>
      <c r="K589" s="268" t="str">
        <f>+IF(G589=0,"",'Ark1'!T1623)</f>
        <v/>
      </c>
      <c r="L589" s="298" t="str">
        <f>+IF(G589=0,"",'Ark1'!U1623)</f>
        <v/>
      </c>
      <c r="M589" s="267"/>
      <c r="N589" s="269" t="str">
        <f>+IF(G589=0,"",'Ark1'!V1623)</f>
        <v/>
      </c>
      <c r="O589" s="269" t="str">
        <f>+IF(G589=0,"",'Ark1'!W1623)</f>
        <v/>
      </c>
      <c r="P589" s="269" t="str">
        <f>+IF(G589=0,"",'Ark1'!X1623)</f>
        <v/>
      </c>
      <c r="Q589" s="269" t="str">
        <f>+IF(G589=0,"",'Ark1'!AG1623)</f>
        <v/>
      </c>
      <c r="R589" s="269" t="str">
        <f>+IF(G589=0,"",'Ark1'!AH1623)</f>
        <v/>
      </c>
      <c r="S589" s="382" t="str">
        <f>+IF(G589=0,"",'Ark1'!AR1953)</f>
        <v/>
      </c>
      <c r="T589" s="114" t="str">
        <f>+IF(G589=0,"",'Ark1'!AS1953)</f>
        <v/>
      </c>
      <c r="U589" s="269" t="str">
        <f>+IF(G589=0,"",'Ark1'!Y1623)</f>
        <v/>
      </c>
      <c r="V589" s="268" t="str">
        <f>+IF(G589=0,"",'Ark1'!AA1623)</f>
        <v/>
      </c>
      <c r="W589" s="269" t="str">
        <f>+IF(G589=0,"",'Ark1'!AC1623)</f>
        <v/>
      </c>
      <c r="X589" s="298" t="str">
        <f t="shared" ref="X589:X603" si="57">IF(G589=0,"",1000*L589/Q589)</f>
        <v/>
      </c>
      <c r="Y589" s="267" t="str">
        <f t="shared" ref="Y589:Y603" si="58">IF(G589=0,"",G589/F589)</f>
        <v/>
      </c>
      <c r="Z589" s="246"/>
      <c r="AC589" s="28"/>
      <c r="AD589" s="27"/>
      <c r="AG589" s="27"/>
      <c r="AH589" s="27"/>
      <c r="AI589" s="27"/>
      <c r="AK589" s="27"/>
      <c r="AM589" s="27"/>
      <c r="AN589" s="27"/>
    </row>
    <row r="590" spans="1:55" ht="15.6">
      <c r="A590" s="246"/>
      <c r="B590" s="299">
        <f>+'Ark1'!C1658</f>
        <v>2024</v>
      </c>
      <c r="C590" s="86">
        <f>+'Ark1'!L1658</f>
        <v>2</v>
      </c>
      <c r="D590" s="86" t="s">
        <v>29</v>
      </c>
      <c r="E590" s="86">
        <f>+'Ark1'!AP1658</f>
        <v>30</v>
      </c>
      <c r="F590" s="86" t="str">
        <f>+IF(G590=0,"",'Ark1'!Q1658)</f>
        <v/>
      </c>
      <c r="G590" s="366">
        <f>+'Ark1'!R1658</f>
        <v>0</v>
      </c>
      <c r="H590" s="28" t="str">
        <f>+IF(G590=0,"",'Ark1'!AE1658)</f>
        <v/>
      </c>
      <c r="I590" s="267"/>
      <c r="J590" s="28" t="str">
        <f>+IF(G590=0,"",'Ark1'!AF1658)</f>
        <v/>
      </c>
      <c r="K590" s="27" t="str">
        <f>+IF(G590=0,"",'Ark1'!T1658)</f>
        <v/>
      </c>
      <c r="L590" s="298" t="str">
        <f>+IF(G590=0,"",'Ark1'!U1658)</f>
        <v/>
      </c>
      <c r="M590" s="267"/>
      <c r="N590" s="33" t="str">
        <f>+IF(G590=0,"",'Ark1'!V1658)</f>
        <v/>
      </c>
      <c r="O590" s="33" t="str">
        <f>+IF(G590=0,"",'Ark1'!W1658)</f>
        <v/>
      </c>
      <c r="P590" s="33" t="str">
        <f>+IF(G590=0,"",'Ark1'!X1658)</f>
        <v/>
      </c>
      <c r="Q590" s="33" t="str">
        <f>+IF(G590=0,"",'Ark1'!AG1658)</f>
        <v/>
      </c>
      <c r="R590" s="33" t="str">
        <f>+IF(G590=0,"",'Ark1'!AH1658)</f>
        <v/>
      </c>
      <c r="S590" s="382" t="str">
        <f>+IF(G590=0,"",'Ark1'!AR1988)</f>
        <v/>
      </c>
      <c r="T590" s="114" t="str">
        <f>+IF(G590=0,"",'Ark1'!AS1988)</f>
        <v/>
      </c>
      <c r="U590" s="33" t="str">
        <f>+IF(G590=0,"",'Ark1'!Y1658)</f>
        <v/>
      </c>
      <c r="V590" s="27" t="str">
        <f>+IF(G590=0,"",'Ark1'!AA1658)</f>
        <v/>
      </c>
      <c r="W590" s="33" t="str">
        <f>+IF(G590=0,"",'Ark1'!AC1658)</f>
        <v/>
      </c>
      <c r="X590" s="298" t="str">
        <f t="shared" si="57"/>
        <v/>
      </c>
      <c r="Y590" s="28" t="str">
        <f t="shared" si="58"/>
        <v/>
      </c>
      <c r="Z590" s="246"/>
      <c r="AC590" s="28"/>
      <c r="AD590" s="27"/>
      <c r="AG590" s="27"/>
      <c r="AH590" s="27"/>
      <c r="AI590" s="27"/>
      <c r="AK590" s="27"/>
      <c r="AM590" s="27"/>
      <c r="AN590" s="27"/>
    </row>
    <row r="591" spans="1:55" ht="15.6">
      <c r="A591" s="246"/>
      <c r="B591" s="299">
        <f>+'Ark1'!C1693</f>
        <v>2024</v>
      </c>
      <c r="C591" s="266">
        <f>+'Ark1'!L1693</f>
        <v>3</v>
      </c>
      <c r="D591" s="266" t="s">
        <v>30</v>
      </c>
      <c r="E591" s="266">
        <f>+'Ark1'!AP1693</f>
        <v>30</v>
      </c>
      <c r="F591" s="266" t="str">
        <f>+IF(G591=0,"",'Ark1'!Q1693)</f>
        <v/>
      </c>
      <c r="G591" s="366">
        <f>+'Ark1'!R1693</f>
        <v>0</v>
      </c>
      <c r="H591" s="267" t="str">
        <f>+IF(G591=0,"",'Ark1'!AE1693)</f>
        <v/>
      </c>
      <c r="I591" s="267"/>
      <c r="J591" s="267" t="str">
        <f>+IF(G591=0,"",'Ark1'!AF1693)</f>
        <v/>
      </c>
      <c r="K591" s="268" t="str">
        <f>+IF(G591=0,"",'Ark1'!T1693)</f>
        <v/>
      </c>
      <c r="L591" s="298" t="str">
        <f>+IF(G591=0,"",'Ark1'!U1693)</f>
        <v/>
      </c>
      <c r="M591" s="267"/>
      <c r="N591" s="269" t="str">
        <f>+IF(G591=0,"",'Ark1'!V1693)</f>
        <v/>
      </c>
      <c r="O591" s="269" t="str">
        <f>+IF(G591=0,"",'Ark1'!W1693)</f>
        <v/>
      </c>
      <c r="P591" s="269" t="str">
        <f>+IF(G591=0,"",'Ark1'!X1693)</f>
        <v/>
      </c>
      <c r="Q591" s="269" t="str">
        <f>+IF(G591=0,"",'Ark1'!AG1693)</f>
        <v/>
      </c>
      <c r="R591" s="269" t="str">
        <f>+IF(G591=0,"",'Ark1'!AH1693)</f>
        <v/>
      </c>
      <c r="S591" s="382" t="str">
        <f>+IF(G591=0,"",'Ark1'!AR2023)</f>
        <v/>
      </c>
      <c r="T591" s="114" t="str">
        <f>+IF(G591=0,"",'Ark1'!AS2023)</f>
        <v/>
      </c>
      <c r="U591" s="269" t="str">
        <f>+IF(G591=0,"",'Ark1'!Y1693)</f>
        <v/>
      </c>
      <c r="V591" s="268" t="str">
        <f>+IF(G591=0,"",'Ark1'!AA1693)</f>
        <v/>
      </c>
      <c r="W591" s="269" t="str">
        <f>+IF(G591=0,"",'Ark1'!AC1693)</f>
        <v/>
      </c>
      <c r="X591" s="298" t="str">
        <f t="shared" si="57"/>
        <v/>
      </c>
      <c r="Y591" s="267" t="str">
        <f t="shared" si="58"/>
        <v/>
      </c>
      <c r="Z591" s="246"/>
      <c r="AC591" s="28"/>
      <c r="AD591" s="27"/>
      <c r="AG591" s="27"/>
      <c r="AH591" s="27"/>
      <c r="AI591" s="27"/>
      <c r="AK591" s="27"/>
      <c r="AM591" s="27"/>
      <c r="AN591" s="27"/>
    </row>
    <row r="592" spans="1:55" ht="15.6">
      <c r="A592" s="246"/>
      <c r="B592" s="299">
        <f>+'Ark1'!C1728</f>
        <v>2024</v>
      </c>
      <c r="C592" s="266">
        <f>+'Ark1'!L1728</f>
        <v>4</v>
      </c>
      <c r="D592" s="266" t="s">
        <v>31</v>
      </c>
      <c r="E592" s="86">
        <f>+'Ark1'!AP1728</f>
        <v>30</v>
      </c>
      <c r="F592" s="86" t="str">
        <f>+IF(G592=0,"",'Ark1'!Q1728)</f>
        <v/>
      </c>
      <c r="G592" s="366">
        <f>+'Ark1'!R1728</f>
        <v>0</v>
      </c>
      <c r="H592" s="28" t="str">
        <f>+IF(G592=0,"",'Ark1'!AE1728)</f>
        <v/>
      </c>
      <c r="I592" s="267"/>
      <c r="J592" s="28" t="str">
        <f>+IF(G592=0,"",'Ark1'!AF1728)</f>
        <v/>
      </c>
      <c r="K592" s="27" t="str">
        <f>+IF(G592=0,"",'Ark1'!T1728)</f>
        <v/>
      </c>
      <c r="L592" s="298" t="str">
        <f>+IF(G592=0,"",'Ark1'!U1728)</f>
        <v/>
      </c>
      <c r="M592" s="267"/>
      <c r="N592" s="33" t="str">
        <f>+IF(G592=0,"",'Ark1'!V1728)</f>
        <v/>
      </c>
      <c r="O592" s="33" t="str">
        <f>+IF(G592=0,"",'Ark1'!W1728)</f>
        <v/>
      </c>
      <c r="P592" s="33" t="str">
        <f>+IF(G592=0,"",'Ark1'!X1728)</f>
        <v/>
      </c>
      <c r="Q592" s="33" t="str">
        <f>+IF(G592=0,"",'Ark1'!AG1728)</f>
        <v/>
      </c>
      <c r="R592" s="33" t="str">
        <f>+IF(G592=0,"",'Ark1'!AH1728)</f>
        <v/>
      </c>
      <c r="S592" s="382" t="str">
        <f>+IF(G592=0,"",'Ark1'!AR2058)</f>
        <v/>
      </c>
      <c r="T592" s="114" t="str">
        <f>+IF(G592=0,"",'Ark1'!AS2058)</f>
        <v/>
      </c>
      <c r="U592" s="33" t="str">
        <f>+IF(G592=0,"",'Ark1'!Y1728)</f>
        <v/>
      </c>
      <c r="V592" s="27" t="str">
        <f>+IF(G592=0,"",'Ark1'!AA1728)</f>
        <v/>
      </c>
      <c r="W592" s="33" t="str">
        <f>+IF(G592=0,"",'Ark1'!AC1728)</f>
        <v/>
      </c>
      <c r="X592" s="298" t="str">
        <f t="shared" si="57"/>
        <v/>
      </c>
      <c r="Y592" s="28" t="str">
        <f t="shared" si="58"/>
        <v/>
      </c>
      <c r="Z592" s="246"/>
      <c r="AC592" s="28"/>
      <c r="AD592" s="27"/>
      <c r="AG592" s="27"/>
      <c r="AH592" s="27"/>
      <c r="AI592" s="27"/>
      <c r="AK592" s="27"/>
      <c r="AM592" s="27"/>
      <c r="AN592" s="27"/>
    </row>
    <row r="593" spans="1:55" ht="15.6">
      <c r="A593" s="246"/>
      <c r="B593" s="266">
        <f>+'Ark1'!C1763</f>
        <v>2024</v>
      </c>
      <c r="C593" s="266">
        <f>+'Ark1'!L1763</f>
        <v>5</v>
      </c>
      <c r="D593" s="266" t="s">
        <v>400</v>
      </c>
      <c r="E593" s="274">
        <f>+'Ark1'!AP1763</f>
        <v>30</v>
      </c>
      <c r="F593" s="266" t="str">
        <f>+IF(G593=0,"",'Ark1'!Q1763)</f>
        <v/>
      </c>
      <c r="G593" s="366">
        <f>+'Ark1'!R1763</f>
        <v>0</v>
      </c>
      <c r="H593" s="267">
        <f>+'Ark1'!AE1763</f>
        <v>0</v>
      </c>
      <c r="I593" s="267"/>
      <c r="J593" s="267" t="str">
        <f>+IF(G593=0,"",'Ark1'!AF1763)</f>
        <v/>
      </c>
      <c r="K593" s="268" t="str">
        <f>+IF(G593=0,"",'Ark1'!T1763)</f>
        <v/>
      </c>
      <c r="L593" s="298" t="str">
        <f>+IF(G593=0,"",'Ark1'!U1763)</f>
        <v/>
      </c>
      <c r="M593" s="267"/>
      <c r="N593" s="269" t="str">
        <f>+IF(G593=0,"",'Ark1'!V1763)</f>
        <v/>
      </c>
      <c r="O593" s="269" t="str">
        <f>+IF(G593=0,"",'Ark1'!W1763)</f>
        <v/>
      </c>
      <c r="P593" s="269" t="str">
        <f>+IF(G593=0,"",'Ark1'!X1763)</f>
        <v/>
      </c>
      <c r="Q593" s="269" t="str">
        <f>+IF(G593=0,"",'Ark1'!AG1763)</f>
        <v/>
      </c>
      <c r="R593" s="269" t="str">
        <f>+IF(G593=0,"",'Ark1'!AH1763)</f>
        <v/>
      </c>
      <c r="S593" s="382" t="str">
        <f>+IF(G593=0,"",'Ark1'!AR2093)</f>
        <v/>
      </c>
      <c r="T593" s="114" t="str">
        <f>+IF(G593=0,"",'Ark1'!AS2093)</f>
        <v/>
      </c>
      <c r="U593" s="269" t="str">
        <f>+IF(G593=0,"",'Ark1'!Y1763)</f>
        <v/>
      </c>
      <c r="V593" s="268" t="str">
        <f>+IF(G593=0,"",'Ark1'!AA1763)</f>
        <v/>
      </c>
      <c r="W593" s="269" t="str">
        <f>+IF(G593=0,"",'Ark1'!AC1763)</f>
        <v/>
      </c>
      <c r="X593" s="298" t="str">
        <f t="shared" si="57"/>
        <v/>
      </c>
      <c r="Y593" s="267" t="str">
        <f t="shared" si="58"/>
        <v/>
      </c>
      <c r="Z593" s="246"/>
      <c r="AC593" s="28"/>
      <c r="AD593" s="27"/>
      <c r="AG593" s="27"/>
      <c r="AH593" s="27"/>
      <c r="AI593" s="27"/>
      <c r="AK593" s="27"/>
      <c r="AM593" s="27"/>
      <c r="AN593" s="27"/>
    </row>
    <row r="594" spans="1:55" ht="15.6">
      <c r="A594" s="246"/>
      <c r="B594" s="333">
        <f>+'Ark1'!C1798</f>
        <v>2024</v>
      </c>
      <c r="C594" s="266">
        <f>+'Ark1'!L1798</f>
        <v>6</v>
      </c>
      <c r="D594" s="266" t="s">
        <v>32</v>
      </c>
      <c r="E594" s="275">
        <f>+'Ark1'!AP1798</f>
        <v>30</v>
      </c>
      <c r="F594" s="86">
        <f>+IF(G594=0,"",'Ark1'!Q1798)</f>
        <v>1</v>
      </c>
      <c r="G594" s="366">
        <f>+'Ark1'!R1798</f>
        <v>1</v>
      </c>
      <c r="H594" s="28">
        <f>+IF(G594=0,"",'Ark1'!AE1798)</f>
        <v>33.333333333333343</v>
      </c>
      <c r="I594" s="267"/>
      <c r="J594" s="28">
        <f>+IF(G594=0,"",'Ark1'!AF1798)</f>
        <v>23.13324750563244</v>
      </c>
      <c r="K594" s="27">
        <f>+IF(G594=0,"",'Ark1'!T1798)</f>
        <v>4</v>
      </c>
      <c r="L594" s="298">
        <f>+IF(G594=0,"",'Ark1'!U1798)</f>
        <v>287.5</v>
      </c>
      <c r="M594" s="267"/>
      <c r="N594" s="33">
        <f>+IF(G594=0,"",'Ark1'!V1798)</f>
        <v>100</v>
      </c>
      <c r="O594" s="33">
        <f>+IF(G594=0,"",'Ark1'!W1798)</f>
        <v>0</v>
      </c>
      <c r="P594" s="33">
        <f>+IF(G594=0,"",'Ark1'!X1798)</f>
        <v>0</v>
      </c>
      <c r="Q594" s="33">
        <f>+IF(G594=0,"",'Ark1'!AG1798)</f>
        <v>756</v>
      </c>
      <c r="R594" s="33">
        <f>+IF(G594=0,"",'Ark1'!AH1798)</f>
        <v>0</v>
      </c>
      <c r="S594" s="382">
        <f>+IF(G594=0,"",'Ark1'!AR2128)</f>
        <v>0</v>
      </c>
      <c r="T594" s="114">
        <f>+IF(G594=0,"",'Ark1'!AS2128)</f>
        <v>0</v>
      </c>
      <c r="U594" s="33">
        <f>+IF(G594=0,"",'Ark1'!Y1798)</f>
        <v>0</v>
      </c>
      <c r="V594" s="27">
        <f>+IF(G594=0,"",'Ark1'!AA1798)</f>
        <v>0</v>
      </c>
      <c r="W594" s="33">
        <f>+IF(G594=0,"",'Ark1'!AC1798)</f>
        <v>0</v>
      </c>
      <c r="X594" s="298">
        <f t="shared" si="57"/>
        <v>380.29100529100526</v>
      </c>
      <c r="Y594" s="28">
        <f t="shared" si="58"/>
        <v>1</v>
      </c>
      <c r="Z594" s="246"/>
      <c r="AC594" s="28"/>
      <c r="AD594" s="27"/>
      <c r="AG594" s="27"/>
      <c r="AH594" s="27"/>
      <c r="AI594" s="27"/>
      <c r="AK594" s="27"/>
      <c r="AM594" s="27"/>
      <c r="AN594" s="27"/>
    </row>
    <row r="595" spans="1:55" ht="15.6">
      <c r="A595" s="246"/>
      <c r="B595" s="333">
        <f>+'Ark1'!C1833</f>
        <v>2024</v>
      </c>
      <c r="C595" s="266">
        <f>+'Ark1'!L1833</f>
        <v>7</v>
      </c>
      <c r="D595" s="266" t="s">
        <v>33</v>
      </c>
      <c r="E595" s="274">
        <f>+'Ark1'!AP1833</f>
        <v>30</v>
      </c>
      <c r="F595" s="266" t="str">
        <f>+IF(G595=0,"",'Ark1'!Q1833)</f>
        <v/>
      </c>
      <c r="G595" s="366">
        <f>+'Ark1'!R1833</f>
        <v>0</v>
      </c>
      <c r="H595" s="267" t="str">
        <f>+IF(G595=0,"",'Ark1'!AE1833)</f>
        <v/>
      </c>
      <c r="I595" s="267"/>
      <c r="J595" s="267" t="str">
        <f>+IF(G595=0,"",'Ark1'!AF1833)</f>
        <v/>
      </c>
      <c r="K595" s="268" t="str">
        <f>+IF(G595=0,"",'Ark1'!T1833)</f>
        <v/>
      </c>
      <c r="L595" s="298" t="str">
        <f>+IF(G595=0,"",'Ark1'!U1833)</f>
        <v/>
      </c>
      <c r="M595" s="267"/>
      <c r="N595" s="269" t="str">
        <f>+IF(G595=0,"",'Ark1'!V1833)</f>
        <v/>
      </c>
      <c r="O595" s="269" t="str">
        <f>+IF(G595=0,"",'Ark1'!W1833)</f>
        <v/>
      </c>
      <c r="P595" s="269" t="str">
        <f>+IF(G595=0,"",'Ark1'!X1833)</f>
        <v/>
      </c>
      <c r="Q595" s="269" t="str">
        <f>+IF(G595=0,"",'Ark1'!AG1833)</f>
        <v/>
      </c>
      <c r="R595" s="269" t="str">
        <f>+IF(G595=0,"",'Ark1'!AH1833)</f>
        <v/>
      </c>
      <c r="S595" s="382" t="str">
        <f>+IF(G595=0,"",'Ark1'!AR2163)</f>
        <v/>
      </c>
      <c r="T595" s="114" t="str">
        <f>+IF(G595=0,"",'Ark1'!AS2163)</f>
        <v/>
      </c>
      <c r="U595" s="269" t="str">
        <f>+IF(G595=0,"",'Ark1'!Y1833)</f>
        <v/>
      </c>
      <c r="V595" s="268" t="str">
        <f>+IF(G595=0,"",'Ark1'!AA1833)</f>
        <v/>
      </c>
      <c r="W595" s="269" t="str">
        <f>+IF(G595=0,"",'Ark1'!AC1833)</f>
        <v/>
      </c>
      <c r="X595" s="298" t="str">
        <f t="shared" si="57"/>
        <v/>
      </c>
      <c r="Y595" s="267" t="str">
        <f t="shared" si="58"/>
        <v/>
      </c>
      <c r="Z595" s="246"/>
      <c r="AC595" s="28"/>
      <c r="AD595" s="27"/>
      <c r="AG595" s="27"/>
      <c r="AH595" s="27"/>
      <c r="AI595" s="27"/>
      <c r="AK595" s="27"/>
      <c r="AM595" s="27"/>
      <c r="AN595" s="27"/>
    </row>
    <row r="596" spans="1:55" ht="15.6">
      <c r="A596" s="246"/>
      <c r="B596" s="86">
        <f>+'Ark1'!C1868</f>
        <v>2024</v>
      </c>
      <c r="C596" s="86">
        <f>+'Ark1'!L1868</f>
        <v>8</v>
      </c>
      <c r="D596" s="86" t="s">
        <v>34</v>
      </c>
      <c r="E596" s="275">
        <f>+'Ark1'!AP1868</f>
        <v>30</v>
      </c>
      <c r="F596" s="86" t="str">
        <f>+IF(G596=0,"",'Ark1'!Q1868)</f>
        <v/>
      </c>
      <c r="G596" s="366">
        <f>+'Ark1'!R1868</f>
        <v>0</v>
      </c>
      <c r="H596" s="28" t="str">
        <f>+IF(G596=0,"",'Ark1'!AE1868)</f>
        <v/>
      </c>
      <c r="I596" s="267"/>
      <c r="J596" s="28" t="str">
        <f>+IF(G596=0,"",'Ark1'!AF1868)</f>
        <v/>
      </c>
      <c r="K596" s="27" t="str">
        <f>+IF(G596=0,"",'Ark1'!T1868)</f>
        <v/>
      </c>
      <c r="L596" s="298" t="str">
        <f>+IF(G596=0,"",'Ark1'!U1868)</f>
        <v/>
      </c>
      <c r="M596" s="267"/>
      <c r="N596" s="33" t="str">
        <f>+IF(G596=0,"",'Ark1'!V1868)</f>
        <v/>
      </c>
      <c r="O596" s="33" t="str">
        <f>+IF(G596=0,"",'Ark1'!W1868)</f>
        <v/>
      </c>
      <c r="P596" s="33" t="str">
        <f>+IF(G596=0,"",'Ark1'!X1868)</f>
        <v/>
      </c>
      <c r="Q596" s="33" t="str">
        <f>+IF(G596=0,"",'Ark1'!AG1868)</f>
        <v/>
      </c>
      <c r="R596" s="33" t="str">
        <f>+IF(G596=0,"",'Ark1'!AH1868)</f>
        <v/>
      </c>
      <c r="S596" s="382" t="str">
        <f>+IF(G596=0,"",'Ark1'!AR2047)</f>
        <v/>
      </c>
      <c r="T596" s="114" t="str">
        <f>+IF(G596=0,"",'Ark1'!AS2047)</f>
        <v/>
      </c>
      <c r="U596" s="33" t="str">
        <f>+IF(G596=0,"",'Ark1'!Y1868)</f>
        <v/>
      </c>
      <c r="V596" s="27" t="str">
        <f>+IF(G596=0,"",'Ark1'!AA1868)</f>
        <v/>
      </c>
      <c r="W596" s="33" t="str">
        <f>+IF(G596=0,"",'Ark1'!AC1868)</f>
        <v/>
      </c>
      <c r="X596" s="298" t="str">
        <f t="shared" si="57"/>
        <v/>
      </c>
      <c r="Y596" s="28" t="str">
        <f t="shared" si="58"/>
        <v/>
      </c>
      <c r="Z596" s="246"/>
      <c r="AC596" s="28"/>
      <c r="AD596" s="27"/>
      <c r="AG596" s="27"/>
      <c r="AH596" s="27"/>
      <c r="AI596" s="27"/>
      <c r="AK596" s="27"/>
      <c r="AM596" s="27"/>
      <c r="AN596" s="27"/>
    </row>
    <row r="597" spans="1:55" ht="15.6">
      <c r="A597" s="246"/>
      <c r="B597" s="333">
        <f>+'Ark1'!C1903</f>
        <v>2024</v>
      </c>
      <c r="C597" s="266">
        <f>+'Ark1'!L1903</f>
        <v>9</v>
      </c>
      <c r="D597" s="266" t="s">
        <v>35</v>
      </c>
      <c r="E597" s="274">
        <f>+'Ark1'!AP1903</f>
        <v>30</v>
      </c>
      <c r="F597" s="266" t="str">
        <f>+IF(G597=0,"",'Ark1'!Q1903)</f>
        <v/>
      </c>
      <c r="G597" s="366">
        <f>+'Ark1'!R1903</f>
        <v>0</v>
      </c>
      <c r="H597" s="267" t="str">
        <f>+IF(G597=0,"",'Ark1'!AE1903)</f>
        <v/>
      </c>
      <c r="I597" s="267"/>
      <c r="J597" s="267" t="str">
        <f>+IF(G597=0,"",'Ark1'!AF1903)</f>
        <v/>
      </c>
      <c r="K597" s="268" t="str">
        <f>+IF(G597=0,"",'Ark1'!T1903)</f>
        <v/>
      </c>
      <c r="L597" s="298" t="str">
        <f>+IF(G597=0,"",'Ark1'!U1903)</f>
        <v/>
      </c>
      <c r="M597" s="267"/>
      <c r="N597" s="269" t="str">
        <f>+IF(G597=0,"",'Ark1'!V1903)</f>
        <v/>
      </c>
      <c r="O597" s="269" t="str">
        <f>+IF(G597=0,"",'Ark1'!W1903)</f>
        <v/>
      </c>
      <c r="P597" s="269" t="str">
        <f>+IF(G597=0,"",'Ark1'!X1903)</f>
        <v/>
      </c>
      <c r="Q597" s="269" t="str">
        <f>+IF(G597=0,"",'Ark1'!AG1903)</f>
        <v/>
      </c>
      <c r="R597" s="269" t="str">
        <f>+IF(G597=0,"",'Ark1'!AH1903)</f>
        <v/>
      </c>
      <c r="S597" s="382" t="str">
        <f>+IF(G597=0,"",'Ark1'!AR2048)</f>
        <v/>
      </c>
      <c r="T597" s="114" t="str">
        <f>+IF(G597=0,"",'Ark1'!AS2048)</f>
        <v/>
      </c>
      <c r="U597" s="269" t="str">
        <f>+IF(G597=0,"",'Ark1'!Y1903)</f>
        <v/>
      </c>
      <c r="V597" s="268" t="str">
        <f>+IF(G597=0,"",'Ark1'!AA1903)</f>
        <v/>
      </c>
      <c r="W597" s="269" t="str">
        <f>+IF(G597=0,"",'Ark1'!AC1903)</f>
        <v/>
      </c>
      <c r="X597" s="298" t="str">
        <f t="shared" si="57"/>
        <v/>
      </c>
      <c r="Y597" s="267" t="str">
        <f t="shared" si="58"/>
        <v/>
      </c>
      <c r="Z597" s="246"/>
      <c r="AC597" s="28"/>
      <c r="AD597" s="27"/>
      <c r="AG597" s="27"/>
      <c r="AH597" s="27"/>
      <c r="AI597" s="27"/>
      <c r="AK597" s="27"/>
      <c r="AM597" s="27"/>
      <c r="AN597" s="27"/>
    </row>
    <row r="598" spans="1:55" ht="15.6">
      <c r="A598" s="246"/>
      <c r="B598" s="333">
        <f>+'Ark1'!C1938</f>
        <v>2024</v>
      </c>
      <c r="C598" s="266">
        <f>+'Ark1'!L1938</f>
        <v>10</v>
      </c>
      <c r="D598" s="266" t="s">
        <v>36</v>
      </c>
      <c r="E598" s="275">
        <f>+'Ark1'!AP1938</f>
        <v>30</v>
      </c>
      <c r="F598" s="86">
        <f>+IF(G598=0,"",'Ark1'!Q1938)</f>
        <v>2</v>
      </c>
      <c r="G598" s="366">
        <f>+'Ark1'!R1938</f>
        <v>2</v>
      </c>
      <c r="H598" s="28">
        <f>+IF(G598=0,"",'Ark1'!AE1938)</f>
        <v>66.666666666666686</v>
      </c>
      <c r="I598" s="267"/>
      <c r="J598" s="28">
        <f>+IF(G598=0,"",'Ark1'!AF1938)</f>
        <v>76.866752494367589</v>
      </c>
      <c r="K598" s="27">
        <f>+IF(G598=0,"",'Ark1'!T1938)</f>
        <v>4</v>
      </c>
      <c r="L598" s="298">
        <f>+IF(G598=0,"",'Ark1'!U1938)</f>
        <v>477.65</v>
      </c>
      <c r="M598" s="267"/>
      <c r="N598" s="33">
        <f>+IF(G598=0,"",'Ark1'!V1938)</f>
        <v>100</v>
      </c>
      <c r="O598" s="33">
        <f>+IF(G598=0,"",'Ark1'!W1938)</f>
        <v>0</v>
      </c>
      <c r="P598" s="33">
        <f>+IF(G598=0,"",'Ark1'!X1938)</f>
        <v>100</v>
      </c>
      <c r="Q598" s="33">
        <f>+IF(G598=0,"",'Ark1'!AG1938)</f>
        <v>1831</v>
      </c>
      <c r="R598" s="33">
        <f>+IF(G598=0,"",'Ark1'!AH1938)</f>
        <v>0</v>
      </c>
      <c r="S598" s="382">
        <f>+IF(G598=0,"",'Ark1'!AR2049)</f>
        <v>0</v>
      </c>
      <c r="T598" s="114">
        <f>+IF(G598=0,"",'Ark1'!AS2049)</f>
        <v>0</v>
      </c>
      <c r="U598" s="33">
        <f>+IF(G598=0,"",'Ark1'!Y1938)</f>
        <v>16.850000000000453</v>
      </c>
      <c r="V598" s="27">
        <f>+IF(G598=0,"",'Ark1'!AA1938)</f>
        <v>0</v>
      </c>
      <c r="W598" s="33">
        <f>+IF(G598=0,"",'Ark1'!AC1938)</f>
        <v>0</v>
      </c>
      <c r="X598" s="298">
        <f t="shared" si="57"/>
        <v>260.86837793555435</v>
      </c>
      <c r="Y598" s="28">
        <f t="shared" si="58"/>
        <v>1</v>
      </c>
      <c r="Z598" s="246"/>
      <c r="AC598" s="28"/>
      <c r="AD598" s="27"/>
      <c r="AG598" s="27"/>
      <c r="AH598" s="27"/>
      <c r="AI598" s="27"/>
      <c r="AK598" s="27"/>
      <c r="AM598" s="27"/>
      <c r="AN598" s="27"/>
    </row>
    <row r="599" spans="1:55" ht="15.6">
      <c r="A599" s="246"/>
      <c r="B599" s="333">
        <f>+'Ark1'!C1973</f>
        <v>2024</v>
      </c>
      <c r="C599" s="266">
        <f>+'Ark1'!L1973</f>
        <v>11</v>
      </c>
      <c r="D599" s="266" t="s">
        <v>37</v>
      </c>
      <c r="E599" s="274">
        <f>+'Ark1'!AP1973</f>
        <v>30</v>
      </c>
      <c r="F599" s="266" t="str">
        <f>+IF(G599=0,"",'Ark1'!Q1973)</f>
        <v/>
      </c>
      <c r="G599" s="366">
        <f>+'Ark1'!R1973</f>
        <v>0</v>
      </c>
      <c r="H599" s="267" t="str">
        <f>+IF(G599=0,"",'Ark1'!AE1973)</f>
        <v/>
      </c>
      <c r="I599" s="267"/>
      <c r="J599" s="267" t="str">
        <f>+IF(G599=0,"",'Ark1'!AF1973)</f>
        <v/>
      </c>
      <c r="K599" s="268" t="str">
        <f>+IF(G599=0,"",'Ark1'!T1973)</f>
        <v/>
      </c>
      <c r="L599" s="298" t="str">
        <f>+IF(G599=0,"",'Ark1'!U1973)</f>
        <v/>
      </c>
      <c r="M599" s="267"/>
      <c r="N599" s="269" t="str">
        <f>+IF(G599=0,"",'Ark1'!V1973)</f>
        <v/>
      </c>
      <c r="O599" s="269" t="str">
        <f>+IF(G599=0,"",'Ark1'!W1973)</f>
        <v/>
      </c>
      <c r="P599" s="269" t="str">
        <f>+IF(G599=0,"",'Ark1'!X1973)</f>
        <v/>
      </c>
      <c r="Q599" s="269" t="str">
        <f>+IF(G599=0,"",'Ark1'!AG1973)</f>
        <v/>
      </c>
      <c r="R599" s="269" t="str">
        <f>+IF(G599=0,"",'Ark1'!AH1973)</f>
        <v/>
      </c>
      <c r="S599" s="382" t="str">
        <f>+IF(G599=0,"",'Ark1'!AR2050)</f>
        <v/>
      </c>
      <c r="T599" s="114" t="str">
        <f>+IF(G599=0,"",'Ark1'!AS2050)</f>
        <v/>
      </c>
      <c r="U599" s="269" t="str">
        <f>+IF(G599=0,"",'Ark1'!Y1973)</f>
        <v/>
      </c>
      <c r="V599" s="268" t="str">
        <f>+IF(G599=0,"",'Ark1'!AA1973)</f>
        <v/>
      </c>
      <c r="W599" s="269" t="str">
        <f>+IF(G599=0,"",'Ark1'!AC1973)</f>
        <v/>
      </c>
      <c r="X599" s="298" t="str">
        <f t="shared" si="57"/>
        <v/>
      </c>
      <c r="Y599" s="267" t="str">
        <f t="shared" si="58"/>
        <v/>
      </c>
      <c r="Z599" s="246"/>
      <c r="AC599" s="28"/>
      <c r="AD599" s="27"/>
      <c r="AG599" s="27"/>
      <c r="AH599" s="27"/>
      <c r="AI599" s="27"/>
      <c r="AK599" s="27"/>
      <c r="AM599" s="27"/>
      <c r="AN599" s="27"/>
    </row>
    <row r="600" spans="1:55" ht="15.6">
      <c r="A600" s="246"/>
      <c r="B600" s="333">
        <f>+'Ark1'!C2008</f>
        <v>2024</v>
      </c>
      <c r="C600" s="266">
        <f>+'Ark1'!L2008</f>
        <v>12</v>
      </c>
      <c r="D600" s="266" t="s">
        <v>38</v>
      </c>
      <c r="E600" s="275">
        <f>+'Ark1'!AP2008</f>
        <v>30</v>
      </c>
      <c r="F600" s="86" t="str">
        <f>+IF(G600=0,"",'Ark1'!Q2008)</f>
        <v/>
      </c>
      <c r="G600" s="366">
        <f>+'Ark1'!R2008</f>
        <v>0</v>
      </c>
      <c r="H600" s="28" t="str">
        <f>+IF(G600=0,"",'Ark1'!AE2008)</f>
        <v/>
      </c>
      <c r="I600" s="267"/>
      <c r="J600" s="28" t="str">
        <f>+IF(G600=0,"",'Ark1'!AF2008)</f>
        <v/>
      </c>
      <c r="K600" s="27" t="str">
        <f>+IF(G600=0,"",'Ark1'!T2008)</f>
        <v/>
      </c>
      <c r="L600" s="298" t="str">
        <f>+IF(G600=0,"",'Ark1'!U2008)</f>
        <v/>
      </c>
      <c r="M600" s="267"/>
      <c r="N600" s="33" t="str">
        <f>+IF(G600=0,"",'Ark1'!V2008)</f>
        <v/>
      </c>
      <c r="O600" s="33" t="str">
        <f>+IF(G600=0,"",'Ark1'!W2008)</f>
        <v/>
      </c>
      <c r="P600" s="33" t="str">
        <f>+IF(G600=0,"",'Ark1'!X2008)</f>
        <v/>
      </c>
      <c r="Q600" s="33" t="str">
        <f>+IF(G600=0,"",'Ark1'!AG2008)</f>
        <v/>
      </c>
      <c r="R600" s="33" t="str">
        <f>+IF(G600=0,"",'Ark1'!AH2008)</f>
        <v/>
      </c>
      <c r="S600" s="382" t="str">
        <f>+IF(G600=0,"",'Ark1'!AR2051)</f>
        <v/>
      </c>
      <c r="T600" s="114" t="str">
        <f>+IF(G600=0,"",'Ark1'!AS2051)</f>
        <v/>
      </c>
      <c r="U600" s="33" t="str">
        <f>+IF(G600=0,"",'Ark1'!Y2008)</f>
        <v/>
      </c>
      <c r="V600" s="27" t="str">
        <f>+IF(G600=0,"",'Ark1'!AA2008)</f>
        <v/>
      </c>
      <c r="W600" s="33" t="str">
        <f>+IF(G600=0,"",'Ark1'!AC2008)</f>
        <v/>
      </c>
      <c r="X600" s="298" t="str">
        <f t="shared" si="57"/>
        <v/>
      </c>
      <c r="Y600" s="28" t="str">
        <f t="shared" si="58"/>
        <v/>
      </c>
      <c r="Z600" s="246"/>
      <c r="AC600" s="28"/>
      <c r="AD600" s="27"/>
      <c r="AG600" s="27"/>
      <c r="AH600" s="27"/>
      <c r="AI600" s="27"/>
      <c r="AK600" s="27"/>
      <c r="AM600" s="27"/>
      <c r="AN600" s="27"/>
    </row>
    <row r="601" spans="1:55" ht="15.6">
      <c r="A601" s="246"/>
      <c r="B601" s="333">
        <f>+'Ark1'!C2043</f>
        <v>2024</v>
      </c>
      <c r="C601" s="266">
        <f>+'Ark1'!L2043</f>
        <v>13</v>
      </c>
      <c r="D601" s="266" t="s">
        <v>39</v>
      </c>
      <c r="E601" s="274">
        <f>+'Ark1'!AP2043</f>
        <v>30</v>
      </c>
      <c r="F601" s="266" t="str">
        <f>+IF(G601=0,"",'Ark1'!Q2043)</f>
        <v/>
      </c>
      <c r="G601" s="366">
        <f>+'Ark1'!R2043</f>
        <v>0</v>
      </c>
      <c r="H601" s="267" t="str">
        <f>+IF(G601=0,"",'Ark1'!AE2043)</f>
        <v/>
      </c>
      <c r="I601" s="267"/>
      <c r="J601" s="267" t="str">
        <f>+IF(G601=0,"",'Ark1'!AF2043)</f>
        <v/>
      </c>
      <c r="K601" s="268" t="str">
        <f>+IF(G601=0,"",'Ark1'!T2043)</f>
        <v/>
      </c>
      <c r="L601" s="298" t="str">
        <f>+IF(G601=0,"",'Ark1'!U2043)</f>
        <v/>
      </c>
      <c r="M601" s="267"/>
      <c r="N601" s="269" t="str">
        <f>+IF(G601=0,"",'Ark1'!V2043)</f>
        <v/>
      </c>
      <c r="O601" s="269" t="str">
        <f>+IF(G601=0,"",'Ark1'!W2043)</f>
        <v/>
      </c>
      <c r="P601" s="269" t="str">
        <f>+IF(G601=0,"",'Ark1'!X2043)</f>
        <v/>
      </c>
      <c r="Q601" s="269" t="str">
        <f>+IF(G601=0,"",'Ark1'!AG2043)</f>
        <v/>
      </c>
      <c r="R601" s="269" t="str">
        <f>+IF(G601=0,"",'Ark1'!AH2043)</f>
        <v/>
      </c>
      <c r="S601" s="382" t="str">
        <f>+IF(G601=0,"",'Ark1'!AR2052)</f>
        <v/>
      </c>
      <c r="T601" s="114" t="str">
        <f>+IF(G601=0,"",'Ark1'!AS2052)</f>
        <v/>
      </c>
      <c r="U601" s="269" t="str">
        <f>+IF(G601=0,"",'Ark1'!Y2043)</f>
        <v/>
      </c>
      <c r="V601" s="268" t="str">
        <f>+IF(G601=0,"",'Ark1'!AA2043)</f>
        <v/>
      </c>
      <c r="W601" s="269" t="str">
        <f>+IF(G601=0,"",'Ark1'!AC2043)</f>
        <v/>
      </c>
      <c r="X601" s="298" t="str">
        <f t="shared" si="57"/>
        <v/>
      </c>
      <c r="Y601" s="267" t="str">
        <f t="shared" si="58"/>
        <v/>
      </c>
      <c r="Z601" s="246"/>
      <c r="AC601" s="28"/>
      <c r="AD601" s="27"/>
      <c r="AG601" s="27"/>
      <c r="AH601" s="27"/>
      <c r="AI601" s="27"/>
      <c r="AK601" s="27"/>
      <c r="AM601" s="27"/>
      <c r="AN601" s="27"/>
    </row>
    <row r="602" spans="1:55" ht="15.6">
      <c r="A602" s="246"/>
      <c r="B602" s="333">
        <f>+'Ark1'!C2078</f>
        <v>2024</v>
      </c>
      <c r="C602" s="266">
        <f>+'Ark1'!L2078</f>
        <v>14</v>
      </c>
      <c r="D602" s="266" t="s">
        <v>401</v>
      </c>
      <c r="E602" s="275">
        <f>+'Ark1'!AP2078</f>
        <v>30</v>
      </c>
      <c r="F602" s="86" t="str">
        <f>+IF(G602=0,"",'Ark1'!Q2078)</f>
        <v/>
      </c>
      <c r="G602" s="366">
        <f>+'Ark1'!R2078</f>
        <v>0</v>
      </c>
      <c r="H602" s="28" t="str">
        <f>+IF(G602=0,"",'Ark1'!AE2078)</f>
        <v/>
      </c>
      <c r="I602" s="267"/>
      <c r="J602" s="28" t="str">
        <f>+IF(G602=0,"",'Ark1'!AF2078)</f>
        <v/>
      </c>
      <c r="K602" s="27" t="str">
        <f>+IF(G602=0,"",'Ark1'!T2078)</f>
        <v/>
      </c>
      <c r="L602" s="298" t="str">
        <f>+IF(G602=0,"",'Ark1'!U2078)</f>
        <v/>
      </c>
      <c r="M602" s="267"/>
      <c r="N602" s="33" t="str">
        <f>+IF(G602=0,"",'Ark1'!V2078)</f>
        <v/>
      </c>
      <c r="O602" s="33" t="str">
        <f>+IF(G602=0,"",'Ark1'!W2078)</f>
        <v/>
      </c>
      <c r="P602" s="33" t="str">
        <f>+IF(G602=0,"",'Ark1'!X2078)</f>
        <v/>
      </c>
      <c r="Q602" s="33" t="str">
        <f>+IF(G602=0,"",'Ark1'!AG2078)</f>
        <v/>
      </c>
      <c r="R602" s="33" t="str">
        <f>+IF(G602=0,"",'Ark1'!AH2078)</f>
        <v/>
      </c>
      <c r="S602" s="382" t="str">
        <f>+IF(G602=0,"",'Ark1'!AR2053)</f>
        <v/>
      </c>
      <c r="T602" s="114" t="str">
        <f>+IF(G602=0,"",'Ark1'!AS2053)</f>
        <v/>
      </c>
      <c r="U602" s="33" t="str">
        <f>+IF(G602=0,"",'Ark1'!Y2078)</f>
        <v/>
      </c>
      <c r="V602" s="27" t="str">
        <f>+IF(G602=0,"",'Ark1'!AA2078)</f>
        <v/>
      </c>
      <c r="W602" s="33" t="str">
        <f>+IF(G602=0,"",'Ark1'!AC2078)</f>
        <v/>
      </c>
      <c r="X602" s="298" t="str">
        <f t="shared" si="57"/>
        <v/>
      </c>
      <c r="Y602" s="28" t="str">
        <f t="shared" si="58"/>
        <v/>
      </c>
      <c r="Z602" s="246"/>
      <c r="AC602" s="28"/>
      <c r="AD602" s="27"/>
      <c r="AG602" s="27"/>
      <c r="AH602" s="27"/>
      <c r="AI602" s="27"/>
      <c r="AK602" s="27"/>
      <c r="AM602" s="27"/>
      <c r="AN602" s="27"/>
    </row>
    <row r="603" spans="1:55" ht="15.6">
      <c r="A603" s="246"/>
      <c r="B603" s="333">
        <f>+'Ark1'!C2113</f>
        <v>2024</v>
      </c>
      <c r="C603" s="266">
        <f>+'Ark1'!L2113</f>
        <v>15</v>
      </c>
      <c r="D603" s="266" t="s">
        <v>40</v>
      </c>
      <c r="E603" s="266">
        <f>+'Ark1'!AP2113</f>
        <v>30</v>
      </c>
      <c r="F603" s="266" t="str">
        <f>+IF(G603=0,"",'Ark1'!Q2113)</f>
        <v/>
      </c>
      <c r="G603" s="366">
        <f>+'Ark1'!R2113</f>
        <v>0</v>
      </c>
      <c r="H603" s="267" t="str">
        <f>+IF(G603=0,"",'Ark1'!AE2113)</f>
        <v/>
      </c>
      <c r="I603" s="267"/>
      <c r="J603" s="267" t="str">
        <f>+IF(G603=0,"",'Ark1'!AF2113)</f>
        <v/>
      </c>
      <c r="K603" s="268" t="str">
        <f>+IF(G603=0,"",'Ark1'!T2113)</f>
        <v/>
      </c>
      <c r="L603" s="385" t="str">
        <f>+IF(G603=0,"",'Ark1'!U2113)</f>
        <v/>
      </c>
      <c r="M603" s="267"/>
      <c r="N603" s="269" t="str">
        <f>+IF(G603=0,"",'Ark1'!V2113)</f>
        <v/>
      </c>
      <c r="O603" s="269" t="str">
        <f>+IF(G603=0,"",'Ark1'!W2113)</f>
        <v/>
      </c>
      <c r="P603" s="269" t="str">
        <f>+IF(G603=0,"",'Ark1'!X2113)</f>
        <v/>
      </c>
      <c r="Q603" s="269" t="str">
        <f>+IF(G603=0,"",'Ark1'!AG2113)</f>
        <v/>
      </c>
      <c r="R603" s="269" t="str">
        <f>+IF(G603=0,"",'Ark1'!AH2113)</f>
        <v/>
      </c>
      <c r="S603" s="382" t="str">
        <f>+IF(G603=0,"",'Ark1'!AR2054)</f>
        <v/>
      </c>
      <c r="T603" s="114" t="str">
        <f>+IF(G603=0,"",'Ark1'!AS2054)</f>
        <v/>
      </c>
      <c r="U603" s="269" t="str">
        <f>+IF(G603=0,"",'Ark1'!Y2113)</f>
        <v/>
      </c>
      <c r="V603" s="268" t="str">
        <f>+IF(G603=0,"",'Ark1'!AA2113)</f>
        <v/>
      </c>
      <c r="W603" s="269" t="str">
        <f>+IF(G603=0,"",'Ark1'!AC2113)</f>
        <v/>
      </c>
      <c r="X603" s="298" t="str">
        <f t="shared" si="57"/>
        <v/>
      </c>
      <c r="Y603" s="267" t="str">
        <f t="shared" si="58"/>
        <v/>
      </c>
      <c r="Z603" s="246"/>
      <c r="AC603" s="28"/>
      <c r="AD603" s="27"/>
      <c r="AG603" s="27"/>
      <c r="AH603" s="27"/>
      <c r="AI603" s="27"/>
      <c r="AK603" s="27"/>
      <c r="AM603" s="27"/>
      <c r="AN603" s="27"/>
    </row>
    <row r="604" spans="1:55" ht="19.8">
      <c r="A604" s="246"/>
      <c r="B604" s="246"/>
      <c r="C604" s="246"/>
      <c r="D604" s="246"/>
      <c r="E604" s="246"/>
      <c r="F604" s="246"/>
      <c r="G604" s="246"/>
      <c r="H604" s="246"/>
      <c r="I604" s="246"/>
      <c r="J604" s="246"/>
      <c r="K604" s="246"/>
      <c r="L604" s="246"/>
      <c r="M604" s="246"/>
      <c r="N604" s="248"/>
      <c r="O604" s="246"/>
      <c r="P604" s="246"/>
      <c r="Q604" s="246"/>
      <c r="R604" s="246"/>
      <c r="S604" s="246"/>
      <c r="T604" s="246"/>
      <c r="U604" s="246"/>
      <c r="V604" s="246"/>
      <c r="W604" s="246"/>
      <c r="X604" s="246"/>
      <c r="Y604" s="246"/>
      <c r="Z604" s="246"/>
      <c r="AA604" s="249"/>
      <c r="AC604" s="28"/>
      <c r="AD604" s="27"/>
      <c r="AE604" s="250"/>
      <c r="AF604" s="86"/>
      <c r="AJ604" s="86"/>
      <c r="BB604" s="262"/>
    </row>
    <row r="605" spans="1:55" ht="19.8">
      <c r="A605" s="246"/>
      <c r="B605" s="246"/>
      <c r="C605" s="264"/>
      <c r="D605" s="246"/>
      <c r="E605" s="246"/>
      <c r="F605" s="246"/>
      <c r="G605" s="246"/>
      <c r="H605" s="247"/>
      <c r="I605" s="246"/>
      <c r="J605" s="247"/>
      <c r="K605" s="246"/>
      <c r="L605" s="246"/>
      <c r="M605" s="246"/>
      <c r="N605" s="248"/>
      <c r="O605" s="248"/>
      <c r="P605" s="248"/>
      <c r="Q605" s="246"/>
      <c r="R605" s="248"/>
      <c r="S605" s="248"/>
      <c r="T605" s="248"/>
      <c r="U605" s="248"/>
      <c r="V605" s="246"/>
      <c r="W605" s="248"/>
      <c r="X605" s="246"/>
      <c r="Y605" s="247"/>
      <c r="Z605" s="246"/>
      <c r="AA605" s="249"/>
      <c r="AC605" s="28"/>
      <c r="AD605" s="27"/>
      <c r="AE605" s="250"/>
      <c r="AF605" s="86"/>
      <c r="AJ605" s="86"/>
      <c r="BB605" s="262"/>
    </row>
    <row r="606" spans="1:55" ht="22.8">
      <c r="A606" s="349" t="str">
        <f>+Raser!C38</f>
        <v>Galloway</v>
      </c>
      <c r="B606" s="246"/>
      <c r="C606" s="264"/>
      <c r="D606" s="349"/>
      <c r="E606" s="246"/>
      <c r="F606" s="246"/>
      <c r="G606" s="264" t="s">
        <v>648</v>
      </c>
      <c r="H606" s="279">
        <f>SUM(G612:G626)</f>
        <v>62</v>
      </c>
      <c r="I606" s="247"/>
      <c r="J606" s="246"/>
      <c r="K606" s="247"/>
      <c r="L606" s="246"/>
      <c r="M606" s="348">
        <f>+Raser!M38</f>
        <v>303.11774193548376</v>
      </c>
      <c r="N606" s="248" t="s">
        <v>578</v>
      </c>
      <c r="O606" s="246"/>
      <c r="P606" s="248"/>
      <c r="Q606" s="248"/>
      <c r="R606" s="246"/>
      <c r="S606" s="246"/>
      <c r="T606" s="246"/>
      <c r="U606" s="248"/>
      <c r="V606" s="248"/>
      <c r="W606" s="246"/>
      <c r="X606" s="248"/>
      <c r="Y606" s="248" t="s">
        <v>632</v>
      </c>
      <c r="Z606" s="247"/>
      <c r="AA606" s="249"/>
      <c r="AB606" s="249"/>
      <c r="AC606" s="28"/>
      <c r="AE606" s="27"/>
      <c r="AF606" s="250"/>
      <c r="AJ606" s="86"/>
      <c r="BC606" s="262"/>
    </row>
    <row r="607" spans="1:55" ht="14.25" customHeight="1">
      <c r="A607" s="246"/>
      <c r="B607" s="246"/>
      <c r="C607" s="264"/>
      <c r="D607" s="347"/>
      <c r="E607" s="246"/>
      <c r="F607" s="264"/>
      <c r="G607" s="264"/>
      <c r="H607" s="264"/>
      <c r="I607" s="264"/>
      <c r="J607" s="264"/>
      <c r="K607" s="264"/>
      <c r="L607" s="264"/>
      <c r="M607" s="264"/>
      <c r="N607" s="265"/>
      <c r="O607" s="264"/>
      <c r="P607" s="264"/>
      <c r="Q607" s="264"/>
      <c r="R607" s="264"/>
      <c r="S607" s="264"/>
      <c r="T607" s="264"/>
      <c r="U607" s="264"/>
      <c r="V607" s="264"/>
      <c r="W607" s="264"/>
      <c r="X607" s="264"/>
      <c r="Y607" s="247"/>
      <c r="Z607" s="246"/>
      <c r="AA607" s="249"/>
      <c r="AC607" s="28"/>
      <c r="AD607" s="27"/>
      <c r="AE607" s="250"/>
      <c r="AF607" s="86"/>
      <c r="AJ607" s="86"/>
      <c r="BB607" s="262"/>
    </row>
    <row r="608" spans="1:55" ht="19.8">
      <c r="A608" s="246"/>
      <c r="B608" s="246"/>
      <c r="C608" s="246"/>
      <c r="D608" s="246"/>
      <c r="E608" s="246"/>
      <c r="F608" s="246"/>
      <c r="G608" s="246"/>
      <c r="H608" s="247"/>
      <c r="I608" s="246"/>
      <c r="J608" s="247"/>
      <c r="K608" s="246"/>
      <c r="L608" s="246"/>
      <c r="M608" s="246"/>
      <c r="N608" s="248"/>
      <c r="O608" s="248"/>
      <c r="P608" s="248"/>
      <c r="Q608" s="246"/>
      <c r="R608" s="248"/>
      <c r="S608" s="248"/>
      <c r="T608" s="248"/>
      <c r="U608" s="248"/>
      <c r="V608" s="246"/>
      <c r="W608" s="248"/>
      <c r="X608" s="264" t="s">
        <v>489</v>
      </c>
      <c r="Y608" s="263" t="s">
        <v>4</v>
      </c>
      <c r="Z608" s="246"/>
      <c r="AA608" s="249"/>
      <c r="AC608" s="28"/>
      <c r="AD608" s="27"/>
      <c r="AE608" s="250"/>
      <c r="AF608" s="86"/>
      <c r="AJ608" s="86"/>
      <c r="BB608" s="262"/>
    </row>
    <row r="609" spans="1:54" ht="19.8">
      <c r="A609" s="246"/>
      <c r="B609" s="246"/>
      <c r="C609" s="246"/>
      <c r="D609" s="264"/>
      <c r="E609" s="246"/>
      <c r="F609" s="264" t="s">
        <v>4</v>
      </c>
      <c r="G609" s="246"/>
      <c r="H609" s="247"/>
      <c r="I609" s="247"/>
      <c r="J609" s="247"/>
      <c r="K609" s="264" t="s">
        <v>23</v>
      </c>
      <c r="L609" s="247"/>
      <c r="M609" s="247"/>
      <c r="N609" s="248" t="s">
        <v>402</v>
      </c>
      <c r="O609" s="248" t="s">
        <v>402</v>
      </c>
      <c r="P609" s="248" t="s">
        <v>402</v>
      </c>
      <c r="Q609" s="265" t="s">
        <v>538</v>
      </c>
      <c r="R609" s="248" t="s">
        <v>402</v>
      </c>
      <c r="S609" s="248"/>
      <c r="T609" s="248"/>
      <c r="U609" s="265" t="s">
        <v>422</v>
      </c>
      <c r="V609" s="246"/>
      <c r="W609" s="265" t="s">
        <v>586</v>
      </c>
      <c r="X609" s="264" t="s">
        <v>583</v>
      </c>
      <c r="Y609" s="263" t="s">
        <v>9</v>
      </c>
      <c r="Z609" s="246"/>
      <c r="AA609" s="249"/>
      <c r="AC609" s="28"/>
      <c r="AD609" s="27"/>
      <c r="AE609" s="250"/>
      <c r="AF609" s="86"/>
      <c r="AJ609" s="86"/>
      <c r="BB609" s="262"/>
    </row>
    <row r="610" spans="1:54" ht="19.8">
      <c r="A610" s="264"/>
      <c r="B610" s="264"/>
      <c r="C610" s="246"/>
      <c r="D610" s="246"/>
      <c r="E610" s="264"/>
      <c r="F610" s="264" t="s">
        <v>487</v>
      </c>
      <c r="G610" s="264" t="s">
        <v>4</v>
      </c>
      <c r="H610" s="263" t="s">
        <v>4</v>
      </c>
      <c r="I610" s="263"/>
      <c r="J610" s="263" t="s">
        <v>1</v>
      </c>
      <c r="K610" s="264" t="s">
        <v>493</v>
      </c>
      <c r="L610" s="263" t="s">
        <v>23</v>
      </c>
      <c r="M610" s="263"/>
      <c r="N610" s="265" t="s">
        <v>552</v>
      </c>
      <c r="O610" s="265" t="s">
        <v>585</v>
      </c>
      <c r="P610" s="265" t="s">
        <v>500</v>
      </c>
      <c r="Q610" s="265" t="s">
        <v>563</v>
      </c>
      <c r="R610" s="265" t="s">
        <v>502</v>
      </c>
      <c r="S610" s="432" t="s">
        <v>23</v>
      </c>
      <c r="T610" s="432" t="s">
        <v>23</v>
      </c>
      <c r="U610" s="265"/>
      <c r="V610" s="264" t="s">
        <v>413</v>
      </c>
      <c r="W610" s="265" t="s">
        <v>1</v>
      </c>
      <c r="X610" s="264" t="s">
        <v>70</v>
      </c>
      <c r="Y610" s="263" t="s">
        <v>70</v>
      </c>
      <c r="Z610" s="246"/>
      <c r="AA610" s="249"/>
      <c r="AC610" s="28"/>
      <c r="AD610" s="27"/>
      <c r="AE610" s="250"/>
      <c r="AF610" s="86"/>
      <c r="AJ610" s="86"/>
      <c r="BB610" s="262"/>
    </row>
    <row r="611" spans="1:54" ht="19.8">
      <c r="A611" s="246"/>
      <c r="B611" s="246"/>
      <c r="C611" s="264" t="s">
        <v>0</v>
      </c>
      <c r="D611" s="264"/>
      <c r="E611" s="264" t="s">
        <v>612</v>
      </c>
      <c r="F611" s="50" t="s">
        <v>488</v>
      </c>
      <c r="G611" s="50" t="s">
        <v>9</v>
      </c>
      <c r="H611" s="87" t="s">
        <v>402</v>
      </c>
      <c r="I611" s="87"/>
      <c r="J611" s="87" t="s">
        <v>402</v>
      </c>
      <c r="K611" s="50" t="s">
        <v>414</v>
      </c>
      <c r="L611" s="87" t="s">
        <v>44</v>
      </c>
      <c r="M611" s="87"/>
      <c r="N611" s="75" t="s">
        <v>553</v>
      </c>
      <c r="O611" s="75" t="s">
        <v>561</v>
      </c>
      <c r="P611" s="75" t="s">
        <v>439</v>
      </c>
      <c r="Q611" s="75" t="s">
        <v>495</v>
      </c>
      <c r="R611" s="75" t="s">
        <v>482</v>
      </c>
      <c r="S611" s="432" t="s">
        <v>735</v>
      </c>
      <c r="T611" s="432" t="s">
        <v>736</v>
      </c>
      <c r="U611" s="75" t="s">
        <v>1</v>
      </c>
      <c r="V611" s="50" t="s">
        <v>414</v>
      </c>
      <c r="W611" s="75" t="s">
        <v>539</v>
      </c>
      <c r="X611" s="50" t="s">
        <v>499</v>
      </c>
      <c r="Y611" s="87" t="s">
        <v>566</v>
      </c>
      <c r="Z611" s="246"/>
      <c r="AA611" s="249"/>
      <c r="AC611" s="28"/>
      <c r="AD611" s="27"/>
      <c r="AE611" s="250"/>
      <c r="AF611" s="86"/>
      <c r="AJ611" s="86"/>
      <c r="BB611" s="262"/>
    </row>
    <row r="612" spans="1:54" ht="15.6">
      <c r="A612" s="246"/>
      <c r="B612" s="266">
        <f>+'Ark1'!C1624</f>
        <v>2024</v>
      </c>
      <c r="C612" s="266">
        <f>+'Ark1'!L1624</f>
        <v>1</v>
      </c>
      <c r="D612" s="266" t="s">
        <v>28</v>
      </c>
      <c r="E612" s="266">
        <f>+'Ark1'!AP1624</f>
        <v>31</v>
      </c>
      <c r="F612" s="266" t="str">
        <f>+IF(G612=0,"",'Ark1'!Q1624)</f>
        <v/>
      </c>
      <c r="G612" s="366">
        <f>+'Ark1'!R1624</f>
        <v>0</v>
      </c>
      <c r="H612" s="267" t="str">
        <f>+IF(G612=0,"",'Ark1'!AE1624)</f>
        <v/>
      </c>
      <c r="I612" s="267"/>
      <c r="J612" s="267" t="str">
        <f>+IF(G612=0,"",'Ark1'!AF1624)</f>
        <v/>
      </c>
      <c r="K612" s="268" t="str">
        <f>+IF(G612=0,"",'Ark1'!T1624)</f>
        <v/>
      </c>
      <c r="L612" s="298" t="str">
        <f>+IF(G612=0,"",'Ark1'!U1624)</f>
        <v/>
      </c>
      <c r="M612" s="267"/>
      <c r="N612" s="269" t="str">
        <f>+IF(G612=0,"",'Ark1'!V1624)</f>
        <v/>
      </c>
      <c r="O612" s="269" t="str">
        <f>+IF(G612=0,"",'Ark1'!W1624)</f>
        <v/>
      </c>
      <c r="P612" s="269" t="str">
        <f>+IF(G612=0,"",'Ark1'!X1624)</f>
        <v/>
      </c>
      <c r="Q612" s="269" t="str">
        <f>+IF(G612=0,"",'Ark1'!AG1624)</f>
        <v/>
      </c>
      <c r="R612" s="269" t="str">
        <f>+IF(G612=0,"",'Ark1'!AH1624)</f>
        <v/>
      </c>
      <c r="S612" s="382" t="str">
        <f>+IF(G612=0,"",'Ark1'!AR1624)</f>
        <v/>
      </c>
      <c r="T612" s="114" t="str">
        <f>+IF(G612=0,"",'Ark1'!AS1624)</f>
        <v/>
      </c>
      <c r="U612" s="269" t="str">
        <f>+IF(G612=0,"",'Ark1'!Y1624)</f>
        <v/>
      </c>
      <c r="V612" s="268" t="str">
        <f>+IF(G612=0,"",'Ark1'!AA1624)</f>
        <v/>
      </c>
      <c r="W612" s="269" t="str">
        <f>+IF(G612=0,"",'Ark1'!AC1624)</f>
        <v/>
      </c>
      <c r="X612" s="298" t="str">
        <f t="shared" ref="X612:X626" si="59">IF(G612=0,"",1000*L612/Q612)</f>
        <v/>
      </c>
      <c r="Y612" s="267" t="str">
        <f t="shared" ref="Y612:Y626" si="60">IF(G612=0,"",G612/F612)</f>
        <v/>
      </c>
      <c r="Z612" s="246"/>
      <c r="AC612" s="28"/>
      <c r="AD612" s="27"/>
      <c r="AG612" s="27"/>
      <c r="AH612" s="27"/>
      <c r="AI612" s="27"/>
      <c r="AK612" s="27"/>
      <c r="AM612" s="27"/>
      <c r="AN612" s="27"/>
    </row>
    <row r="613" spans="1:54" ht="15.6">
      <c r="A613" s="246"/>
      <c r="B613" s="299">
        <f>+'Ark1'!C1659</f>
        <v>2024</v>
      </c>
      <c r="C613" s="86">
        <f>+'Ark1'!L1659</f>
        <v>2</v>
      </c>
      <c r="D613" s="86" t="s">
        <v>29</v>
      </c>
      <c r="E613" s="86">
        <f>+'Ark1'!AP1659</f>
        <v>31</v>
      </c>
      <c r="F613" s="86" t="str">
        <f>+IF(G613=0,"",'Ark1'!Q1659)</f>
        <v/>
      </c>
      <c r="G613" s="366">
        <f>+'Ark1'!R1659</f>
        <v>0</v>
      </c>
      <c r="H613" s="28" t="str">
        <f>+IF(G613=0,"",'Ark1'!AE1659)</f>
        <v/>
      </c>
      <c r="I613" s="267"/>
      <c r="J613" s="28" t="str">
        <f>+IF(G613=0,"",'Ark1'!AF1659)</f>
        <v/>
      </c>
      <c r="K613" s="27" t="str">
        <f>+IF(G613=0,"",'Ark1'!T1659)</f>
        <v/>
      </c>
      <c r="L613" s="298" t="str">
        <f>+IF(G613=0,"",'Ark1'!U1659)</f>
        <v/>
      </c>
      <c r="M613" s="267"/>
      <c r="N613" s="33" t="str">
        <f>+IF(G613=0,"",'Ark1'!V1659)</f>
        <v/>
      </c>
      <c r="O613" s="33" t="str">
        <f>+IF(G613=0,"",'Ark1'!W1659)</f>
        <v/>
      </c>
      <c r="P613" s="33" t="str">
        <f>+IF(G613=0,"",'Ark1'!X1659)</f>
        <v/>
      </c>
      <c r="Q613" s="33" t="str">
        <f>+IF(G613=0,"",'Ark1'!AG1659)</f>
        <v/>
      </c>
      <c r="R613" s="33" t="str">
        <f>+IF(G613=0,"",'Ark1'!AH1659)</f>
        <v/>
      </c>
      <c r="S613" s="382" t="str">
        <f>+IF(G613=0,"",'Ark1'!AR1659)</f>
        <v/>
      </c>
      <c r="T613" s="114" t="str">
        <f>+IF(G613=0,"",'Ark1'!AS1659)</f>
        <v/>
      </c>
      <c r="U613" s="33" t="str">
        <f>+IF(G613=0,"",'Ark1'!Y1659)</f>
        <v/>
      </c>
      <c r="V613" s="27" t="str">
        <f>+IF(G613=0,"",'Ark1'!AA1659)</f>
        <v/>
      </c>
      <c r="W613" s="33" t="str">
        <f>+IF(G613=0,"",'Ark1'!AC1659)</f>
        <v/>
      </c>
      <c r="X613" s="298" t="str">
        <f t="shared" si="59"/>
        <v/>
      </c>
      <c r="Y613" s="28" t="str">
        <f t="shared" si="60"/>
        <v/>
      </c>
      <c r="Z613" s="246"/>
      <c r="AC613" s="28"/>
      <c r="AD613" s="27"/>
      <c r="AG613" s="27"/>
      <c r="AH613" s="27"/>
      <c r="AI613" s="27"/>
      <c r="AK613" s="27"/>
      <c r="AM613" s="27"/>
      <c r="AN613" s="27"/>
    </row>
    <row r="614" spans="1:54" ht="15.6">
      <c r="A614" s="246"/>
      <c r="B614" s="299">
        <f>+'Ark1'!C1694</f>
        <v>2024</v>
      </c>
      <c r="C614" s="266">
        <f>+'Ark1'!L1694</f>
        <v>3</v>
      </c>
      <c r="D614" s="266" t="s">
        <v>30</v>
      </c>
      <c r="E614" s="266">
        <f>+'Ark1'!AP1694</f>
        <v>31</v>
      </c>
      <c r="F614" s="266" t="str">
        <f>+IF(G614=0,"",'Ark1'!Q1694)</f>
        <v/>
      </c>
      <c r="G614" s="366">
        <f>+'Ark1'!R1694</f>
        <v>0</v>
      </c>
      <c r="H614" s="267" t="str">
        <f>+IF(G614=0,"",'Ark1'!AE1694)</f>
        <v/>
      </c>
      <c r="I614" s="267"/>
      <c r="J614" s="267" t="str">
        <f>+IF(G614=0,"",'Ark1'!AF1694)</f>
        <v/>
      </c>
      <c r="K614" s="268" t="str">
        <f>+IF(G614=0,"",'Ark1'!T1694)</f>
        <v/>
      </c>
      <c r="L614" s="298" t="str">
        <f>+IF(G614=0,"",'Ark1'!U1694)</f>
        <v/>
      </c>
      <c r="M614" s="267"/>
      <c r="N614" s="269" t="str">
        <f>+IF(G614=0,"",'Ark1'!V1694)</f>
        <v/>
      </c>
      <c r="O614" s="269" t="str">
        <f>+IF(G614=0,"",'Ark1'!W1694)</f>
        <v/>
      </c>
      <c r="P614" s="269" t="str">
        <f>+IF(G614=0,"",'Ark1'!X1694)</f>
        <v/>
      </c>
      <c r="Q614" s="269" t="str">
        <f>+IF(G614=0,"",'Ark1'!AG1694)</f>
        <v/>
      </c>
      <c r="R614" s="269" t="str">
        <f>+IF(G614=0,"",'Ark1'!AH1694)</f>
        <v/>
      </c>
      <c r="S614" s="382" t="str">
        <f>+IF(G614=0,"",'Ark1'!AR1694)</f>
        <v/>
      </c>
      <c r="T614" s="114" t="str">
        <f>+IF(G614=0,"",'Ark1'!AS1694)</f>
        <v/>
      </c>
      <c r="U614" s="269" t="str">
        <f>+IF(G614=0,"",'Ark1'!Y1694)</f>
        <v/>
      </c>
      <c r="V614" s="268" t="str">
        <f>+IF(G614=0,"",'Ark1'!AA1694)</f>
        <v/>
      </c>
      <c r="W614" s="269" t="str">
        <f>+IF(G614=0,"",'Ark1'!AC1694)</f>
        <v/>
      </c>
      <c r="X614" s="298" t="str">
        <f t="shared" si="59"/>
        <v/>
      </c>
      <c r="Y614" s="267" t="str">
        <f t="shared" si="60"/>
        <v/>
      </c>
      <c r="Z614" s="246"/>
      <c r="AC614" s="28"/>
      <c r="AD614" s="27"/>
      <c r="AG614" s="27"/>
      <c r="AH614" s="27"/>
      <c r="AI614" s="27"/>
      <c r="AK614" s="27"/>
      <c r="AM614" s="27"/>
      <c r="AN614" s="27"/>
    </row>
    <row r="615" spans="1:54" ht="15.6">
      <c r="A615" s="246"/>
      <c r="B615" s="299">
        <f>+'Ark1'!C1729</f>
        <v>2024</v>
      </c>
      <c r="C615" s="266">
        <f>+'Ark1'!L1729</f>
        <v>4</v>
      </c>
      <c r="D615" s="266" t="s">
        <v>31</v>
      </c>
      <c r="E615" s="86">
        <f>+'Ark1'!AP1729</f>
        <v>31</v>
      </c>
      <c r="F615" s="86">
        <f>+IF(G615=0,"",'Ark1'!Q1729)</f>
        <v>7</v>
      </c>
      <c r="G615" s="366">
        <f>+'Ark1'!R1729</f>
        <v>10</v>
      </c>
      <c r="H615" s="28">
        <f>+IF(G615=0,"",'Ark1'!AE1729)</f>
        <v>16.129032258064512</v>
      </c>
      <c r="I615" s="267"/>
      <c r="J615" s="28">
        <f>+IF(G615=0,"",'Ark1'!AF1729)</f>
        <v>11.688740136112337</v>
      </c>
      <c r="K615" s="27">
        <f>+IF(G615=0,"",'Ark1'!T1729)</f>
        <v>6.3</v>
      </c>
      <c r="L615" s="298">
        <f>+IF(G615=0,"",'Ark1'!U1729)</f>
        <v>219.67</v>
      </c>
      <c r="M615" s="267"/>
      <c r="N615" s="33">
        <f>+IF(G615=0,"",'Ark1'!V1729)</f>
        <v>0</v>
      </c>
      <c r="O615" s="33">
        <f>+IF(G615=0,"",'Ark1'!W1729)</f>
        <v>30</v>
      </c>
      <c r="P615" s="33">
        <f>+IF(G615=0,"",'Ark1'!X1729)</f>
        <v>0</v>
      </c>
      <c r="Q615" s="33">
        <f>+IF(G615=0,"",'Ark1'!AG1729)</f>
        <v>934.7</v>
      </c>
      <c r="R615" s="33">
        <f>+IF(G615=0,"",'Ark1'!AH1729)</f>
        <v>0</v>
      </c>
      <c r="S615" s="382">
        <f>+IF(G615=0,"",'Ark1'!AR1729)</f>
        <v>195.7</v>
      </c>
      <c r="T615" s="114">
        <f>+IF(G615=0,"",'Ark1'!AS1729)</f>
        <v>28.9383393027707</v>
      </c>
      <c r="U615" s="33">
        <f>+IF(G615=0,"",'Ark1'!Y1729)</f>
        <v>45.976081825227531</v>
      </c>
      <c r="V615" s="27">
        <f>+IF(G615=0,"",'Ark1'!AA1729)</f>
        <v>1.4866068747318513</v>
      </c>
      <c r="W615" s="33">
        <f>+IF(G615=0,"",'Ark1'!AC1729)</f>
        <v>73.650634052944326</v>
      </c>
      <c r="X615" s="298">
        <f t="shared" si="59"/>
        <v>235.01658286081096</v>
      </c>
      <c r="Y615" s="28">
        <f t="shared" si="60"/>
        <v>1.4285714285714286</v>
      </c>
      <c r="Z615" s="246"/>
      <c r="AC615" s="28"/>
      <c r="AD615" s="27"/>
      <c r="AG615" s="27"/>
      <c r="AH615" s="27"/>
      <c r="AI615" s="27"/>
      <c r="AK615" s="27"/>
      <c r="AM615" s="27"/>
      <c r="AN615" s="27"/>
    </row>
    <row r="616" spans="1:54" ht="15.6">
      <c r="A616" s="246"/>
      <c r="B616" s="266">
        <f>+'Ark1'!C1764</f>
        <v>2024</v>
      </c>
      <c r="C616" s="266">
        <f>+'Ark1'!L1764</f>
        <v>5</v>
      </c>
      <c r="D616" s="266" t="s">
        <v>400</v>
      </c>
      <c r="E616" s="274">
        <f>+'Ark1'!AP1764</f>
        <v>31</v>
      </c>
      <c r="F616" s="266">
        <f>+IF(G616=0,"",'Ark1'!Q1764)</f>
        <v>12</v>
      </c>
      <c r="G616" s="366">
        <f>+'Ark1'!R1764</f>
        <v>17</v>
      </c>
      <c r="H616" s="267">
        <f>+'Ark1'!AE1764</f>
        <v>27.41935483870968</v>
      </c>
      <c r="I616" s="267"/>
      <c r="J616" s="267">
        <f>+IF(G616=0,"",'Ark1'!AF1764)</f>
        <v>23.805824416148312</v>
      </c>
      <c r="K616" s="268">
        <f>+IF(G616=0,"",'Ark1'!T1764)</f>
        <v>6.8235294117647056</v>
      </c>
      <c r="L616" s="298">
        <f>+IF(G616=0,"",'Ark1'!U1764)</f>
        <v>263.17058823529402</v>
      </c>
      <c r="M616" s="267"/>
      <c r="N616" s="269">
        <f>+IF(G616=0,"",'Ark1'!V1764)</f>
        <v>0</v>
      </c>
      <c r="O616" s="269">
        <f>+IF(G616=0,"",'Ark1'!W1764)</f>
        <v>52.941176470588239</v>
      </c>
      <c r="P616" s="269">
        <f>+IF(G616=0,"",'Ark1'!X1764)</f>
        <v>5.882352941176471</v>
      </c>
      <c r="Q616" s="269">
        <f>+IF(G616=0,"",'Ark1'!AG1764)</f>
        <v>1089.4117647058824</v>
      </c>
      <c r="R616" s="269">
        <f>+IF(G616=0,"",'Ark1'!AH1764)</f>
        <v>0</v>
      </c>
      <c r="S616" s="382">
        <f>+IF(G616=0,"",'Ark1'!AR1764)</f>
        <v>199.88235294117649</v>
      </c>
      <c r="T616" s="114">
        <f>+IF(G616=0,"",'Ark1'!AS1764)</f>
        <v>32.556473797969382</v>
      </c>
      <c r="U616" s="269">
        <f>+IF(G616=0,"",'Ark1'!Y1764)</f>
        <v>50.757958109233449</v>
      </c>
      <c r="V616" s="268">
        <f>+IF(G616=0,"",'Ark1'!AA1764)</f>
        <v>1.1496953109230637</v>
      </c>
      <c r="W616" s="269">
        <f>+IF(G616=0,"",'Ark1'!AC1764)</f>
        <v>19.082785974177224</v>
      </c>
      <c r="X616" s="298">
        <f t="shared" si="59"/>
        <v>241.57127429805607</v>
      </c>
      <c r="Y616" s="267">
        <f t="shared" si="60"/>
        <v>1.4166666666666667</v>
      </c>
      <c r="Z616" s="246"/>
      <c r="AC616" s="28"/>
      <c r="AD616" s="27"/>
      <c r="AG616" s="27"/>
      <c r="AH616" s="27"/>
      <c r="AI616" s="27"/>
      <c r="AK616" s="27"/>
      <c r="AM616" s="27"/>
      <c r="AN616" s="27"/>
    </row>
    <row r="617" spans="1:54" ht="15.6">
      <c r="A617" s="246"/>
      <c r="B617" s="333">
        <f>+'Ark1'!C1799</f>
        <v>2024</v>
      </c>
      <c r="C617" s="266">
        <f>+'Ark1'!L1799</f>
        <v>6</v>
      </c>
      <c r="D617" s="266" t="s">
        <v>32</v>
      </c>
      <c r="E617" s="275">
        <f>+'Ark1'!AP1799</f>
        <v>31</v>
      </c>
      <c r="F617" s="86">
        <f>+IF(G617=0,"",'Ark1'!Q1799)</f>
        <v>18</v>
      </c>
      <c r="G617" s="366">
        <f>+'Ark1'!R1799</f>
        <v>23</v>
      </c>
      <c r="H617" s="28">
        <f>+IF(G617=0,"",'Ark1'!AE1799)</f>
        <v>37.096774193548391</v>
      </c>
      <c r="I617" s="267"/>
      <c r="J617" s="28">
        <f>+IF(G617=0,"",'Ark1'!AF1799)</f>
        <v>37.920429089090256</v>
      </c>
      <c r="K617" s="27">
        <f>+IF(G617=0,"",'Ark1'!T1799)</f>
        <v>6.9130434782608692</v>
      </c>
      <c r="L617" s="298">
        <f>+IF(G617=0,"",'Ark1'!U1799)</f>
        <v>309.8478260869565</v>
      </c>
      <c r="M617" s="267"/>
      <c r="N617" s="33">
        <f>+IF(G617=0,"",'Ark1'!V1799)</f>
        <v>100</v>
      </c>
      <c r="O617" s="33">
        <f>+IF(G617=0,"",'Ark1'!W1799)</f>
        <v>60.869565217391298</v>
      </c>
      <c r="P617" s="33">
        <f>+IF(G617=0,"",'Ark1'!X1799)</f>
        <v>21.739130434782609</v>
      </c>
      <c r="Q617" s="33">
        <f>+IF(G617=0,"",'Ark1'!AG1799)</f>
        <v>1150.2608695652175</v>
      </c>
      <c r="R617" s="33">
        <f>+IF(G617=0,"",'Ark1'!AH1799)</f>
        <v>0</v>
      </c>
      <c r="S617" s="382">
        <f>+IF(G617=0,"",'Ark1'!AR1799)</f>
        <v>204.43478260869563</v>
      </c>
      <c r="T617" s="114">
        <f>+IF(G617=0,"",'Ark1'!AS1799)</f>
        <v>36.006770802318243</v>
      </c>
      <c r="U617" s="33">
        <f>+IF(G617=0,"",'Ark1'!Y1799)</f>
        <v>48.204093904845614</v>
      </c>
      <c r="V617" s="27">
        <f>+IF(G617=0,"",'Ark1'!AA1799)</f>
        <v>1.2480608777745499</v>
      </c>
      <c r="W617" s="33">
        <f>+IF(G617=0,"",'Ark1'!AC1799)</f>
        <v>37.51456039799637</v>
      </c>
      <c r="X617" s="298">
        <f t="shared" si="59"/>
        <v>269.37178711823401</v>
      </c>
      <c r="Y617" s="28">
        <f t="shared" si="60"/>
        <v>1.2777777777777777</v>
      </c>
      <c r="Z617" s="246"/>
      <c r="AC617" s="28"/>
      <c r="AD617" s="27"/>
      <c r="AG617" s="27"/>
      <c r="AH617" s="27"/>
      <c r="AI617" s="27"/>
      <c r="AK617" s="27"/>
      <c r="AM617" s="27"/>
      <c r="AN617" s="27"/>
    </row>
    <row r="618" spans="1:54" ht="15.6">
      <c r="A618" s="246"/>
      <c r="B618" s="333">
        <f>+'Ark1'!C1834</f>
        <v>2024</v>
      </c>
      <c r="C618" s="266">
        <f>+'Ark1'!L1834</f>
        <v>7</v>
      </c>
      <c r="D618" s="266" t="s">
        <v>33</v>
      </c>
      <c r="E618" s="274">
        <f>+'Ark1'!AP1834</f>
        <v>31</v>
      </c>
      <c r="F618" s="266">
        <f>+IF(G618=0,"",'Ark1'!Q1834)</f>
        <v>7</v>
      </c>
      <c r="G618" s="366">
        <f>+'Ark1'!R1834</f>
        <v>7</v>
      </c>
      <c r="H618" s="267">
        <f>+IF(G618=0,"",'Ark1'!AE1834)</f>
        <v>11.29032258064516</v>
      </c>
      <c r="I618" s="267"/>
      <c r="J618" s="267">
        <f>+IF(G618=0,"",'Ark1'!AF1834)</f>
        <v>15.158593754157067</v>
      </c>
      <c r="K618" s="268">
        <f>+IF(G618=0,"",'Ark1'!T1834)</f>
        <v>7.5714285714285694</v>
      </c>
      <c r="L618" s="298">
        <f>+IF(G618=0,"",'Ark1'!U1834)</f>
        <v>406.97142857142848</v>
      </c>
      <c r="M618" s="267"/>
      <c r="N618" s="269">
        <f>+IF(G618=0,"",'Ark1'!V1834)</f>
        <v>100</v>
      </c>
      <c r="O618" s="269">
        <f>+IF(G618=0,"",'Ark1'!W1834)</f>
        <v>71.428571428571445</v>
      </c>
      <c r="P618" s="269">
        <f>+IF(G618=0,"",'Ark1'!X1834)</f>
        <v>100</v>
      </c>
      <c r="Q618" s="269">
        <f>+IF(G618=0,"",'Ark1'!AG1834)</f>
        <v>1357</v>
      </c>
      <c r="R618" s="269">
        <f>+IF(G618=0,"",'Ark1'!AH1834)</f>
        <v>0</v>
      </c>
      <c r="S618" s="382">
        <f>+IF(G618=0,"",'Ark1'!AR1834)</f>
        <v>218</v>
      </c>
      <c r="T618" s="114">
        <f>+IF(G618=0,"",'Ark1'!AS1834)</f>
        <v>39.188811651894738</v>
      </c>
      <c r="U618" s="269">
        <f>+IF(G618=0,"",'Ark1'!Y1834)</f>
        <v>37.276178309850621</v>
      </c>
      <c r="V618" s="268">
        <f>+IF(G618=0,"",'Ark1'!AA1834)</f>
        <v>1.1780301787479035</v>
      </c>
      <c r="W618" s="269">
        <f>+IF(G618=0,"",'Ark1'!AC1834)</f>
        <v>43.044820367852076</v>
      </c>
      <c r="X618" s="298">
        <f t="shared" si="59"/>
        <v>299.90525318454564</v>
      </c>
      <c r="Y618" s="267">
        <f t="shared" si="60"/>
        <v>1</v>
      </c>
      <c r="Z618" s="246"/>
      <c r="AC618" s="28"/>
      <c r="AD618" s="27"/>
      <c r="AG618" s="27"/>
      <c r="AH618" s="27"/>
      <c r="AI618" s="27"/>
      <c r="AK618" s="27"/>
      <c r="AM618" s="27"/>
      <c r="AN618" s="27"/>
    </row>
    <row r="619" spans="1:54" ht="15.6">
      <c r="A619" s="246"/>
      <c r="B619" s="86">
        <f>+'Ark1'!C1869</f>
        <v>2024</v>
      </c>
      <c r="C619" s="86">
        <f>+'Ark1'!L1869</f>
        <v>8</v>
      </c>
      <c r="D619" s="86" t="s">
        <v>34</v>
      </c>
      <c r="E619" s="275">
        <f>+'Ark1'!AP1869</f>
        <v>31</v>
      </c>
      <c r="F619" s="86">
        <f>+IF(G619=0,"",'Ark1'!Q1869)</f>
        <v>3</v>
      </c>
      <c r="G619" s="366">
        <f>+'Ark1'!R1869</f>
        <v>4</v>
      </c>
      <c r="H619" s="28">
        <f>+IF(G619=0,"",'Ark1'!AE1869)</f>
        <v>6.4516129032258052</v>
      </c>
      <c r="I619" s="267"/>
      <c r="J619" s="28">
        <f>+IF(G619=0,"",'Ark1'!AF1869)</f>
        <v>9.6145966913740555</v>
      </c>
      <c r="K619" s="27">
        <f>+IF(G619=0,"",'Ark1'!T1869)</f>
        <v>9.75</v>
      </c>
      <c r="L619" s="298">
        <f>+IF(G619=0,"",'Ark1'!U1869)</f>
        <v>451.72500000000002</v>
      </c>
      <c r="M619" s="267"/>
      <c r="N619" s="33">
        <f>+IF(G619=0,"",'Ark1'!V1869)</f>
        <v>100</v>
      </c>
      <c r="O619" s="33">
        <f>+IF(G619=0,"",'Ark1'!W1869)</f>
        <v>100</v>
      </c>
      <c r="P619" s="33">
        <f>+IF(G619=0,"",'Ark1'!X1869)</f>
        <v>100</v>
      </c>
      <c r="Q619" s="33">
        <f>+IF(G619=0,"",'Ark1'!AG1869)</f>
        <v>1229.5</v>
      </c>
      <c r="R619" s="33">
        <f>+IF(G619=0,"",'Ark1'!AH1869)</f>
        <v>0</v>
      </c>
      <c r="S619" s="382">
        <f>+IF(G619=0,"",'Ark1'!AR1869)</f>
        <v>216.5</v>
      </c>
      <c r="T619" s="114">
        <f>+IF(G619=0,"",'Ark1'!AS1869)</f>
        <v>44.328358799424066</v>
      </c>
      <c r="U619" s="33">
        <f>+IF(G619=0,"",'Ark1'!Y1869)</f>
        <v>51.690539511597741</v>
      </c>
      <c r="V619" s="27">
        <f>+IF(G619=0,"",'Ark1'!AA1869)</f>
        <v>0.82915619758885006</v>
      </c>
      <c r="W619" s="33">
        <f>+IF(G619=0,"",'Ark1'!AC1869)</f>
        <v>35.537602899810246</v>
      </c>
      <c r="X619" s="298">
        <f t="shared" si="59"/>
        <v>367.40544936966245</v>
      </c>
      <c r="Y619" s="28">
        <f t="shared" si="60"/>
        <v>1.3333333333333333</v>
      </c>
      <c r="Z619" s="246"/>
      <c r="AC619" s="28"/>
      <c r="AD619" s="27"/>
      <c r="AG619" s="27"/>
      <c r="AH619" s="27"/>
      <c r="AI619" s="27"/>
      <c r="AK619" s="27"/>
      <c r="AM619" s="27"/>
      <c r="AN619" s="27"/>
    </row>
    <row r="620" spans="1:54" ht="15.6">
      <c r="A620" s="246"/>
      <c r="B620" s="333">
        <f>+'Ark1'!C1904</f>
        <v>2024</v>
      </c>
      <c r="C620" s="266">
        <f>+'Ark1'!L1904</f>
        <v>9</v>
      </c>
      <c r="D620" s="266" t="s">
        <v>35</v>
      </c>
      <c r="E620" s="274">
        <f>+'Ark1'!AP1904</f>
        <v>31</v>
      </c>
      <c r="F620" s="266">
        <f>+IF(G620=0,"",'Ark1'!Q1904)</f>
        <v>1</v>
      </c>
      <c r="G620" s="366">
        <f>+'Ark1'!R1904</f>
        <v>1</v>
      </c>
      <c r="H620" s="267">
        <f>+IF(G620=0,"",'Ark1'!AE1904)</f>
        <v>1.6129032258064513</v>
      </c>
      <c r="I620" s="267"/>
      <c r="J620" s="267">
        <f>+IF(G620=0,"",'Ark1'!AF1904)</f>
        <v>1.8118159131179736</v>
      </c>
      <c r="K620" s="268">
        <f>+IF(G620=0,"",'Ark1'!T1904)</f>
        <v>8</v>
      </c>
      <c r="L620" s="298">
        <f>+IF(G620=0,"",'Ark1'!U1904)</f>
        <v>340.5</v>
      </c>
      <c r="M620" s="267"/>
      <c r="N620" s="269">
        <f>+IF(G620=0,"",'Ark1'!V1904)</f>
        <v>100</v>
      </c>
      <c r="O620" s="269">
        <f>+IF(G620=0,"",'Ark1'!W1904)</f>
        <v>100</v>
      </c>
      <c r="P620" s="269">
        <f>+IF(G620=0,"",'Ark1'!X1904)</f>
        <v>0</v>
      </c>
      <c r="Q620" s="269">
        <f>+IF(G620=0,"",'Ark1'!AG1904)</f>
        <v>745</v>
      </c>
      <c r="R620" s="269">
        <f>+IF(G620=0,"",'Ark1'!AH1904)</f>
        <v>0</v>
      </c>
      <c r="S620" s="382">
        <f>+IF(G620=0,"",'Ark1'!AR1904)</f>
        <v>193</v>
      </c>
      <c r="T620" s="114">
        <f>+IF(G620=0,"",'Ark1'!AS1904)</f>
        <v>47.433202991713664</v>
      </c>
      <c r="U620" s="269">
        <f>+IF(G620=0,"",'Ark1'!Y1904)</f>
        <v>0</v>
      </c>
      <c r="V620" s="268">
        <f>+IF(G620=0,"",'Ark1'!AA1904)</f>
        <v>0</v>
      </c>
      <c r="W620" s="269">
        <f>+IF(G620=0,"",'Ark1'!AC1904)</f>
        <v>0</v>
      </c>
      <c r="X620" s="298">
        <f t="shared" si="59"/>
        <v>457.04697986577179</v>
      </c>
      <c r="Y620" s="267">
        <f t="shared" si="60"/>
        <v>1</v>
      </c>
      <c r="Z620" s="246"/>
      <c r="AC620" s="28"/>
      <c r="AD620" s="27"/>
      <c r="AG620" s="27"/>
      <c r="AH620" s="27"/>
      <c r="AI620" s="27"/>
      <c r="AK620" s="27"/>
      <c r="AM620" s="27"/>
      <c r="AN620" s="27"/>
    </row>
    <row r="621" spans="1:54" ht="15.6">
      <c r="A621" s="246"/>
      <c r="B621" s="333">
        <f>+'Ark1'!C1939</f>
        <v>2024</v>
      </c>
      <c r="C621" s="266">
        <f>+'Ark1'!L1939</f>
        <v>10</v>
      </c>
      <c r="D621" s="266" t="s">
        <v>36</v>
      </c>
      <c r="E621" s="275">
        <f>+'Ark1'!AP1939</f>
        <v>31</v>
      </c>
      <c r="F621" s="86" t="str">
        <f>+IF(G621=0,"",'Ark1'!Q1939)</f>
        <v/>
      </c>
      <c r="G621" s="366">
        <f>+'Ark1'!R1939</f>
        <v>0</v>
      </c>
      <c r="H621" s="28" t="str">
        <f>+IF(G621=0,"",'Ark1'!AE1939)</f>
        <v/>
      </c>
      <c r="I621" s="267"/>
      <c r="J621" s="28" t="str">
        <f>+IF(G621=0,"",'Ark1'!AF1939)</f>
        <v/>
      </c>
      <c r="K621" s="27" t="str">
        <f>+IF(G621=0,"",'Ark1'!T1939)</f>
        <v/>
      </c>
      <c r="L621" s="298" t="str">
        <f>+IF(G621=0,"",'Ark1'!U1939)</f>
        <v/>
      </c>
      <c r="M621" s="267"/>
      <c r="N621" s="33" t="str">
        <f>+IF(G621=0,"",'Ark1'!V1939)</f>
        <v/>
      </c>
      <c r="O621" s="33" t="str">
        <f>+IF(G621=0,"",'Ark1'!W1939)</f>
        <v/>
      </c>
      <c r="P621" s="33" t="str">
        <f>+IF(G621=0,"",'Ark1'!X1939)</f>
        <v/>
      </c>
      <c r="Q621" s="33" t="str">
        <f>+IF(G621=0,"",'Ark1'!AG1939)</f>
        <v/>
      </c>
      <c r="R621" s="33" t="str">
        <f>+IF(G621=0,"",'Ark1'!AH1939)</f>
        <v/>
      </c>
      <c r="S621" s="382" t="str">
        <f>+IF(G621=0,"",'Ark1'!AR2072)</f>
        <v/>
      </c>
      <c r="T621" s="114" t="str">
        <f>+IF(G621=0,"",'Ark1'!AS2072)</f>
        <v/>
      </c>
      <c r="U621" s="33" t="str">
        <f>+IF(G621=0,"",'Ark1'!Y1939)</f>
        <v/>
      </c>
      <c r="V621" s="27" t="str">
        <f>+IF(G621=0,"",'Ark1'!AA1939)</f>
        <v/>
      </c>
      <c r="W621" s="33" t="str">
        <f>+IF(G621=0,"",'Ark1'!AC1939)</f>
        <v/>
      </c>
      <c r="X621" s="298" t="str">
        <f t="shared" si="59"/>
        <v/>
      </c>
      <c r="Y621" s="28" t="str">
        <f t="shared" si="60"/>
        <v/>
      </c>
      <c r="Z621" s="246"/>
      <c r="AC621" s="28"/>
      <c r="AD621" s="27"/>
      <c r="AG621" s="27"/>
      <c r="AH621" s="27"/>
      <c r="AI621" s="27"/>
      <c r="AK621" s="27"/>
      <c r="AM621" s="27"/>
      <c r="AN621" s="27"/>
    </row>
    <row r="622" spans="1:54" ht="15.6">
      <c r="A622" s="246"/>
      <c r="B622" s="333">
        <f>+'Ark1'!C1974</f>
        <v>2024</v>
      </c>
      <c r="C622" s="266">
        <f>+'Ark1'!L1974</f>
        <v>11</v>
      </c>
      <c r="D622" s="266" t="s">
        <v>37</v>
      </c>
      <c r="E622" s="274">
        <f>+'Ark1'!AP1974</f>
        <v>31</v>
      </c>
      <c r="F622" s="266" t="str">
        <f>+IF(G622=0,"",'Ark1'!Q1974)</f>
        <v/>
      </c>
      <c r="G622" s="366">
        <f>+'Ark1'!R1974</f>
        <v>0</v>
      </c>
      <c r="H622" s="267" t="str">
        <f>+IF(G622=0,"",'Ark1'!AE1974)</f>
        <v/>
      </c>
      <c r="I622" s="267"/>
      <c r="J622" s="267" t="str">
        <f>+IF(G622=0,"",'Ark1'!AF1974)</f>
        <v/>
      </c>
      <c r="K622" s="268" t="str">
        <f>+IF(G622=0,"",'Ark1'!T1974)</f>
        <v/>
      </c>
      <c r="L622" s="298" t="str">
        <f>+IF(G622=0,"",'Ark1'!U1974)</f>
        <v/>
      </c>
      <c r="M622" s="267"/>
      <c r="N622" s="269" t="str">
        <f>+IF(G622=0,"",'Ark1'!V1974)</f>
        <v/>
      </c>
      <c r="O622" s="269" t="str">
        <f>+IF(G622=0,"",'Ark1'!W1974)</f>
        <v/>
      </c>
      <c r="P622" s="269" t="str">
        <f>+IF(G622=0,"",'Ark1'!X1974)</f>
        <v/>
      </c>
      <c r="Q622" s="269" t="str">
        <f>+IF(G622=0,"",'Ark1'!AG1974)</f>
        <v/>
      </c>
      <c r="R622" s="269" t="str">
        <f>+IF(G622=0,"",'Ark1'!AH1974)</f>
        <v/>
      </c>
      <c r="S622" s="382" t="str">
        <f>+IF(G622=0,"",'Ark1'!AR2073)</f>
        <v/>
      </c>
      <c r="T622" s="114" t="str">
        <f>+IF(G622=0,"",'Ark1'!AS2073)</f>
        <v/>
      </c>
      <c r="U622" s="269" t="str">
        <f>+IF(G622=0,"",'Ark1'!Y1974)</f>
        <v/>
      </c>
      <c r="V622" s="268" t="str">
        <f>+IF(G622=0,"",'Ark1'!AA1974)</f>
        <v/>
      </c>
      <c r="W622" s="269" t="str">
        <f>+IF(G622=0,"",'Ark1'!AC1974)</f>
        <v/>
      </c>
      <c r="X622" s="298" t="str">
        <f t="shared" si="59"/>
        <v/>
      </c>
      <c r="Y622" s="267" t="str">
        <f t="shared" si="60"/>
        <v/>
      </c>
      <c r="Z622" s="246"/>
      <c r="AC622" s="28"/>
      <c r="AD622" s="27"/>
      <c r="AG622" s="27"/>
      <c r="AH622" s="27"/>
      <c r="AI622" s="27"/>
      <c r="AK622" s="27"/>
      <c r="AM622" s="27"/>
      <c r="AN622" s="27"/>
    </row>
    <row r="623" spans="1:54" ht="15.6">
      <c r="A623" s="246"/>
      <c r="B623" s="333">
        <f>+'Ark1'!C2009</f>
        <v>2024</v>
      </c>
      <c r="C623" s="266">
        <f>+'Ark1'!L2009</f>
        <v>12</v>
      </c>
      <c r="D623" s="266" t="s">
        <v>38</v>
      </c>
      <c r="E623" s="275">
        <f>+'Ark1'!AP2009</f>
        <v>31</v>
      </c>
      <c r="F623" s="86" t="str">
        <f>+IF(G623=0,"",'Ark1'!Q2009)</f>
        <v/>
      </c>
      <c r="G623" s="366">
        <f>+'Ark1'!R2009</f>
        <v>0</v>
      </c>
      <c r="H623" s="28" t="str">
        <f>+IF(G623=0,"",'Ark1'!AE2009)</f>
        <v/>
      </c>
      <c r="I623" s="267"/>
      <c r="J623" s="28" t="str">
        <f>+IF(G623=0,"",'Ark1'!AF2009)</f>
        <v/>
      </c>
      <c r="K623" s="27" t="str">
        <f>+IF(G623=0,"",'Ark1'!T2009)</f>
        <v/>
      </c>
      <c r="L623" s="298" t="str">
        <f>+IF(G623=0,"",'Ark1'!U2009)</f>
        <v/>
      </c>
      <c r="M623" s="267"/>
      <c r="N623" s="33" t="str">
        <f>+IF(G623=0,"",'Ark1'!V2009)</f>
        <v/>
      </c>
      <c r="O623" s="33" t="str">
        <f>+IF(G623=0,"",'Ark1'!W2009)</f>
        <v/>
      </c>
      <c r="P623" s="33" t="str">
        <f>+IF(G623=0,"",'Ark1'!X2009)</f>
        <v/>
      </c>
      <c r="Q623" s="33" t="str">
        <f>+IF(G623=0,"",'Ark1'!AG2009)</f>
        <v/>
      </c>
      <c r="R623" s="33" t="str">
        <f>+IF(G623=0,"",'Ark1'!AH2009)</f>
        <v/>
      </c>
      <c r="S623" s="382" t="str">
        <f>+IF(G623=0,"",'Ark1'!AR2074)</f>
        <v/>
      </c>
      <c r="T623" s="114" t="str">
        <f>+IF(G623=0,"",'Ark1'!AS2074)</f>
        <v/>
      </c>
      <c r="U623" s="33" t="str">
        <f>+IF(G623=0,"",'Ark1'!Y2009)</f>
        <v/>
      </c>
      <c r="V623" s="27" t="str">
        <f>+IF(G623=0,"",'Ark1'!AA2009)</f>
        <v/>
      </c>
      <c r="W623" s="33" t="str">
        <f>+IF(G623=0,"",'Ark1'!AC2009)</f>
        <v/>
      </c>
      <c r="X623" s="298" t="str">
        <f t="shared" si="59"/>
        <v/>
      </c>
      <c r="Y623" s="28" t="str">
        <f t="shared" si="60"/>
        <v/>
      </c>
      <c r="Z623" s="246"/>
      <c r="AC623" s="28"/>
      <c r="AD623" s="27"/>
      <c r="AG623" s="27"/>
      <c r="AH623" s="27"/>
      <c r="AI623" s="27"/>
      <c r="AK623" s="27"/>
      <c r="AM623" s="27"/>
      <c r="AN623" s="27"/>
    </row>
    <row r="624" spans="1:54" ht="15.6">
      <c r="A624" s="246"/>
      <c r="B624" s="333">
        <f>+'Ark1'!C2044</f>
        <v>2024</v>
      </c>
      <c r="C624" s="266">
        <f>+'Ark1'!L2044</f>
        <v>13</v>
      </c>
      <c r="D624" s="266" t="s">
        <v>39</v>
      </c>
      <c r="E624" s="274">
        <f>+'Ark1'!AP2044</f>
        <v>31</v>
      </c>
      <c r="F624" s="266" t="str">
        <f>+IF(G624=0,"",'Ark1'!Q2044)</f>
        <v/>
      </c>
      <c r="G624" s="366">
        <f>+'Ark1'!R2044</f>
        <v>0</v>
      </c>
      <c r="H624" s="267" t="str">
        <f>+IF(G624=0,"",'Ark1'!AE2044)</f>
        <v/>
      </c>
      <c r="I624" s="267"/>
      <c r="J624" s="267" t="str">
        <f>+IF(G624=0,"",'Ark1'!AF2044)</f>
        <v/>
      </c>
      <c r="K624" s="268" t="str">
        <f>+IF(G624=0,"",'Ark1'!T2044)</f>
        <v/>
      </c>
      <c r="L624" s="298" t="str">
        <f>+IF(G624=0,"",'Ark1'!U2044)</f>
        <v/>
      </c>
      <c r="M624" s="267"/>
      <c r="N624" s="269" t="str">
        <f>+IF(G624=0,"",'Ark1'!V2044)</f>
        <v/>
      </c>
      <c r="O624" s="269" t="str">
        <f>+IF(G624=0,"",'Ark1'!W2044)</f>
        <v/>
      </c>
      <c r="P624" s="269" t="str">
        <f>+IF(G624=0,"",'Ark1'!X2044)</f>
        <v/>
      </c>
      <c r="Q624" s="269" t="str">
        <f>+IF(G624=0,"",'Ark1'!AG2044)</f>
        <v/>
      </c>
      <c r="R624" s="269" t="str">
        <f>+IF(G624=0,"",'Ark1'!AH2044)</f>
        <v/>
      </c>
      <c r="S624" s="382" t="str">
        <f>+IF(G624=0,"",'Ark1'!AR2075)</f>
        <v/>
      </c>
      <c r="T624" s="114" t="str">
        <f>+IF(G624=0,"",'Ark1'!AS2075)</f>
        <v/>
      </c>
      <c r="U624" s="269" t="str">
        <f>+IF(G624=0,"",'Ark1'!Y2044)</f>
        <v/>
      </c>
      <c r="V624" s="268" t="str">
        <f>+IF(G624=0,"",'Ark1'!AA2044)</f>
        <v/>
      </c>
      <c r="W624" s="269" t="str">
        <f>+IF(G624=0,"",'Ark1'!AC2044)</f>
        <v/>
      </c>
      <c r="X624" s="298" t="str">
        <f t="shared" si="59"/>
        <v/>
      </c>
      <c r="Y624" s="267" t="str">
        <f t="shared" si="60"/>
        <v/>
      </c>
      <c r="Z624" s="246"/>
      <c r="AC624" s="28"/>
      <c r="AD624" s="27"/>
      <c r="AG624" s="27"/>
      <c r="AH624" s="27"/>
      <c r="AI624" s="27"/>
      <c r="AK624" s="27"/>
      <c r="AM624" s="27"/>
      <c r="AN624" s="27"/>
    </row>
    <row r="625" spans="1:55" ht="15.6">
      <c r="A625" s="246"/>
      <c r="B625" s="333">
        <f>+'Ark1'!C2079</f>
        <v>2024</v>
      </c>
      <c r="C625" s="266">
        <f>+'Ark1'!L2079</f>
        <v>14</v>
      </c>
      <c r="D625" s="266" t="s">
        <v>401</v>
      </c>
      <c r="E625" s="275">
        <f>+'Ark1'!AP2079</f>
        <v>31</v>
      </c>
      <c r="F625" s="86" t="str">
        <f>+IF(G625=0,"",'Ark1'!Q2079)</f>
        <v/>
      </c>
      <c r="G625" s="366">
        <f>+'Ark1'!R2079</f>
        <v>0</v>
      </c>
      <c r="H625" s="28" t="str">
        <f>+IF(G625=0,"",'Ark1'!AE2079)</f>
        <v/>
      </c>
      <c r="I625" s="267"/>
      <c r="J625" s="28" t="str">
        <f>+IF(G625=0,"",'Ark1'!AF2079)</f>
        <v/>
      </c>
      <c r="K625" s="27" t="str">
        <f>+IF(G625=0,"",'Ark1'!T2079)</f>
        <v/>
      </c>
      <c r="L625" s="298" t="str">
        <f>+IF(G625=0,"",'Ark1'!U2079)</f>
        <v/>
      </c>
      <c r="M625" s="267"/>
      <c r="N625" s="33" t="str">
        <f>+IF(G625=0,"",'Ark1'!V2079)</f>
        <v/>
      </c>
      <c r="O625" s="33" t="str">
        <f>+IF(G625=0,"",'Ark1'!W2079)</f>
        <v/>
      </c>
      <c r="P625" s="33" t="str">
        <f>+IF(G625=0,"",'Ark1'!X2079)</f>
        <v/>
      </c>
      <c r="Q625" s="33" t="str">
        <f>+IF(G625=0,"",'Ark1'!AG2079)</f>
        <v/>
      </c>
      <c r="R625" s="33" t="str">
        <f>+IF(G625=0,"",'Ark1'!AH2079)</f>
        <v/>
      </c>
      <c r="S625" s="382" t="str">
        <f>+IF(G625=0,"",'Ark1'!AR2076)</f>
        <v/>
      </c>
      <c r="T625" s="114" t="str">
        <f>+IF(G625=0,"",'Ark1'!AS2076)</f>
        <v/>
      </c>
      <c r="U625" s="33" t="str">
        <f>+IF(G625=0,"",'Ark1'!Y2079)</f>
        <v/>
      </c>
      <c r="V625" s="27" t="str">
        <f>+IF(G625=0,"",'Ark1'!AA2079)</f>
        <v/>
      </c>
      <c r="W625" s="33" t="str">
        <f>+IF(G625=0,"",'Ark1'!AC2079)</f>
        <v/>
      </c>
      <c r="X625" s="298" t="str">
        <f t="shared" si="59"/>
        <v/>
      </c>
      <c r="Y625" s="28" t="str">
        <f t="shared" si="60"/>
        <v/>
      </c>
      <c r="Z625" s="246"/>
      <c r="AC625" s="28"/>
      <c r="AD625" s="27"/>
      <c r="AG625" s="27"/>
      <c r="AH625" s="27"/>
      <c r="AI625" s="27"/>
      <c r="AK625" s="27"/>
      <c r="AM625" s="27"/>
      <c r="AN625" s="27"/>
    </row>
    <row r="626" spans="1:55" ht="15.6">
      <c r="A626" s="246"/>
      <c r="B626" s="333">
        <f>+'Ark1'!C2114</f>
        <v>2024</v>
      </c>
      <c r="C626" s="266">
        <f>+'Ark1'!L2114</f>
        <v>15</v>
      </c>
      <c r="D626" s="266" t="s">
        <v>40</v>
      </c>
      <c r="E626" s="266">
        <f>+'Ark1'!AP2114</f>
        <v>31</v>
      </c>
      <c r="F626" s="266" t="str">
        <f>+IF(G626=0,"",'Ark1'!Q2114)</f>
        <v/>
      </c>
      <c r="G626" s="366">
        <f>+'Ark1'!R2114</f>
        <v>0</v>
      </c>
      <c r="H626" s="267" t="str">
        <f>+IF(G626=0,"",'Ark1'!AE2114)</f>
        <v/>
      </c>
      <c r="I626" s="267"/>
      <c r="J626" s="267" t="str">
        <f>+IF(G626=0,"",'Ark1'!AF2114)</f>
        <v/>
      </c>
      <c r="K626" s="268" t="str">
        <f>+IF(G626=0,"",'Ark1'!T2114)</f>
        <v/>
      </c>
      <c r="L626" s="385" t="str">
        <f>+IF(G626=0,"",'Ark1'!U2114)</f>
        <v/>
      </c>
      <c r="M626" s="267"/>
      <c r="N626" s="269" t="str">
        <f>+IF(G626=0,"",'Ark1'!V2114)</f>
        <v/>
      </c>
      <c r="O626" s="269" t="str">
        <f>+IF(G626=0,"",'Ark1'!W2114)</f>
        <v/>
      </c>
      <c r="P626" s="269" t="str">
        <f>+IF(G626=0,"",'Ark1'!X2114)</f>
        <v/>
      </c>
      <c r="Q626" s="269" t="str">
        <f>+IF(G626=0,"",'Ark1'!AG2114)</f>
        <v/>
      </c>
      <c r="R626" s="269" t="str">
        <f>+IF(G626=0,"",'Ark1'!AH2114)</f>
        <v/>
      </c>
      <c r="S626" s="382" t="str">
        <f>+IF(G626=0,"",'Ark1'!AR2077)</f>
        <v/>
      </c>
      <c r="T626" s="114" t="str">
        <f>+IF(G626=0,"",'Ark1'!AS2077)</f>
        <v/>
      </c>
      <c r="U626" s="269" t="str">
        <f>+IF(G626=0,"",'Ark1'!Y2114)</f>
        <v/>
      </c>
      <c r="V626" s="268" t="str">
        <f>+IF(G626=0,"",'Ark1'!AA2114)</f>
        <v/>
      </c>
      <c r="W626" s="269" t="str">
        <f>+IF(G626=0,"",'Ark1'!AC2114)</f>
        <v/>
      </c>
      <c r="X626" s="298" t="str">
        <f t="shared" si="59"/>
        <v/>
      </c>
      <c r="Y626" s="267" t="str">
        <f t="shared" si="60"/>
        <v/>
      </c>
      <c r="Z626" s="246"/>
      <c r="AC626" s="28"/>
      <c r="AD626" s="27"/>
      <c r="AG626" s="27"/>
      <c r="AH626" s="27"/>
      <c r="AI626" s="27"/>
      <c r="AK626" s="27"/>
      <c r="AM626" s="27"/>
      <c r="AN626" s="27"/>
    </row>
    <row r="627" spans="1:55" ht="19.8">
      <c r="A627" s="246"/>
      <c r="B627" s="246"/>
      <c r="C627" s="246"/>
      <c r="D627" s="246"/>
      <c r="E627" s="246"/>
      <c r="F627" s="246"/>
      <c r="G627" s="246"/>
      <c r="H627" s="246"/>
      <c r="I627" s="246"/>
      <c r="J627" s="246"/>
      <c r="K627" s="246"/>
      <c r="L627" s="246"/>
      <c r="M627" s="246"/>
      <c r="N627" s="248"/>
      <c r="O627" s="246"/>
      <c r="P627" s="246"/>
      <c r="Q627" s="246"/>
      <c r="R627" s="246"/>
      <c r="S627" s="246"/>
      <c r="T627" s="246"/>
      <c r="U627" s="246"/>
      <c r="V627" s="246"/>
      <c r="W627" s="246"/>
      <c r="X627" s="246"/>
      <c r="Y627" s="246"/>
      <c r="Z627" s="246"/>
      <c r="AA627" s="249"/>
      <c r="AC627" s="28"/>
      <c r="AD627" s="27"/>
      <c r="AE627" s="250"/>
      <c r="AF627" s="86"/>
      <c r="AJ627" s="86"/>
      <c r="BB627" s="262"/>
    </row>
    <row r="628" spans="1:55" ht="19.8">
      <c r="A628" s="246"/>
      <c r="B628" s="246"/>
      <c r="C628" s="264"/>
      <c r="D628" s="246"/>
      <c r="E628" s="246"/>
      <c r="F628" s="246"/>
      <c r="G628" s="246"/>
      <c r="H628" s="247"/>
      <c r="I628" s="246"/>
      <c r="J628" s="247"/>
      <c r="K628" s="246"/>
      <c r="L628" s="246"/>
      <c r="M628" s="246"/>
      <c r="N628" s="248"/>
      <c r="O628" s="248"/>
      <c r="P628" s="248"/>
      <c r="Q628" s="246"/>
      <c r="R628" s="248"/>
      <c r="S628" s="248"/>
      <c r="T628" s="248"/>
      <c r="U628" s="248"/>
      <c r="V628" s="246"/>
      <c r="W628" s="248"/>
      <c r="X628" s="246"/>
      <c r="Y628" s="247"/>
      <c r="Z628" s="246"/>
      <c r="AA628" s="249"/>
      <c r="AC628" s="28"/>
      <c r="AD628" s="27"/>
      <c r="AE628" s="250"/>
      <c r="AF628" s="86"/>
      <c r="AJ628" s="86"/>
      <c r="BB628" s="262"/>
    </row>
    <row r="629" spans="1:55" ht="22.8">
      <c r="A629" s="349" t="str">
        <f>+Raser!C39</f>
        <v>Salers</v>
      </c>
      <c r="B629" s="246"/>
      <c r="C629" s="264"/>
      <c r="D629" s="349"/>
      <c r="E629" s="246"/>
      <c r="F629" s="246"/>
      <c r="G629" s="264" t="s">
        <v>648</v>
      </c>
      <c r="H629" s="279">
        <f>SUM(G635:G649)</f>
        <v>1</v>
      </c>
      <c r="I629" s="247"/>
      <c r="J629" s="246"/>
      <c r="K629" s="247"/>
      <c r="L629" s="246"/>
      <c r="M629" s="348">
        <f>+Raser!M39</f>
        <v>380.8</v>
      </c>
      <c r="N629" s="248" t="s">
        <v>578</v>
      </c>
      <c r="O629" s="246"/>
      <c r="P629" s="248"/>
      <c r="Q629" s="248"/>
      <c r="R629" s="246"/>
      <c r="S629" s="246"/>
      <c r="T629" s="246"/>
      <c r="U629" s="248"/>
      <c r="V629" s="248"/>
      <c r="W629" s="246"/>
      <c r="X629" s="248"/>
      <c r="Y629" s="248" t="s">
        <v>632</v>
      </c>
      <c r="Z629" s="247"/>
      <c r="AA629" s="249"/>
      <c r="AB629" s="249"/>
      <c r="AC629" s="28"/>
      <c r="AE629" s="27"/>
      <c r="AF629" s="250"/>
      <c r="AJ629" s="86"/>
      <c r="BC629" s="262"/>
    </row>
    <row r="630" spans="1:55" ht="14.25" customHeight="1">
      <c r="A630" s="246"/>
      <c r="B630" s="246"/>
      <c r="C630" s="264"/>
      <c r="D630" s="347"/>
      <c r="E630" s="246"/>
      <c r="F630" s="264"/>
      <c r="G630" s="264"/>
      <c r="H630" s="264"/>
      <c r="I630" s="264"/>
      <c r="J630" s="264"/>
      <c r="K630" s="264"/>
      <c r="L630" s="264"/>
      <c r="M630" s="264"/>
      <c r="N630" s="265"/>
      <c r="O630" s="264"/>
      <c r="P630" s="264"/>
      <c r="Q630" s="264"/>
      <c r="R630" s="264"/>
      <c r="S630" s="264"/>
      <c r="T630" s="264"/>
      <c r="U630" s="264"/>
      <c r="V630" s="264"/>
      <c r="W630" s="264"/>
      <c r="X630" s="264"/>
      <c r="Y630" s="247"/>
      <c r="Z630" s="246"/>
      <c r="AA630" s="249"/>
      <c r="AC630" s="28"/>
      <c r="AD630" s="27"/>
      <c r="AE630" s="250"/>
      <c r="AF630" s="86"/>
      <c r="AJ630" s="86"/>
      <c r="BB630" s="262"/>
    </row>
    <row r="631" spans="1:55" ht="19.8">
      <c r="A631" s="246"/>
      <c r="B631" s="246"/>
      <c r="C631" s="246"/>
      <c r="D631" s="246"/>
      <c r="E631" s="246"/>
      <c r="F631" s="246"/>
      <c r="G631" s="246"/>
      <c r="H631" s="247"/>
      <c r="I631" s="246"/>
      <c r="J631" s="247"/>
      <c r="K631" s="246"/>
      <c r="L631" s="246"/>
      <c r="M631" s="246"/>
      <c r="N631" s="248"/>
      <c r="O631" s="248"/>
      <c r="P631" s="248"/>
      <c r="Q631" s="246"/>
      <c r="R631" s="248"/>
      <c r="S631" s="248"/>
      <c r="T631" s="248"/>
      <c r="U631" s="248"/>
      <c r="V631" s="246"/>
      <c r="W631" s="248"/>
      <c r="X631" s="264" t="s">
        <v>489</v>
      </c>
      <c r="Y631" s="263" t="s">
        <v>4</v>
      </c>
      <c r="Z631" s="246"/>
      <c r="AA631" s="249"/>
      <c r="AC631" s="28"/>
      <c r="AD631" s="27"/>
      <c r="AE631" s="250"/>
      <c r="AF631" s="86"/>
      <c r="AJ631" s="86"/>
      <c r="BB631" s="262"/>
    </row>
    <row r="632" spans="1:55" ht="19.8">
      <c r="A632" s="246"/>
      <c r="B632" s="246"/>
      <c r="C632" s="246"/>
      <c r="D632" s="264"/>
      <c r="E632" s="246"/>
      <c r="F632" s="264" t="s">
        <v>4</v>
      </c>
      <c r="G632" s="246"/>
      <c r="H632" s="247"/>
      <c r="I632" s="247"/>
      <c r="J632" s="247"/>
      <c r="K632" s="264" t="s">
        <v>23</v>
      </c>
      <c r="L632" s="247"/>
      <c r="M632" s="247"/>
      <c r="N632" s="248" t="s">
        <v>402</v>
      </c>
      <c r="O632" s="248" t="s">
        <v>402</v>
      </c>
      <c r="P632" s="248" t="s">
        <v>402</v>
      </c>
      <c r="Q632" s="265" t="s">
        <v>538</v>
      </c>
      <c r="R632" s="248" t="s">
        <v>402</v>
      </c>
      <c r="S632" s="248"/>
      <c r="T632" s="248"/>
      <c r="U632" s="265" t="s">
        <v>422</v>
      </c>
      <c r="V632" s="246"/>
      <c r="W632" s="265" t="s">
        <v>586</v>
      </c>
      <c r="X632" s="264" t="s">
        <v>583</v>
      </c>
      <c r="Y632" s="263" t="s">
        <v>9</v>
      </c>
      <c r="Z632" s="246"/>
      <c r="AA632" s="249"/>
      <c r="AC632" s="28"/>
      <c r="AD632" s="27"/>
      <c r="AE632" s="250"/>
      <c r="AF632" s="86"/>
      <c r="AJ632" s="86"/>
      <c r="BB632" s="262"/>
    </row>
    <row r="633" spans="1:55" ht="19.8">
      <c r="A633" s="264"/>
      <c r="B633" s="264"/>
      <c r="C633" s="246"/>
      <c r="D633" s="246"/>
      <c r="E633" s="264"/>
      <c r="F633" s="264" t="s">
        <v>487</v>
      </c>
      <c r="G633" s="264" t="s">
        <v>4</v>
      </c>
      <c r="H633" s="263" t="s">
        <v>4</v>
      </c>
      <c r="I633" s="263"/>
      <c r="J633" s="263" t="s">
        <v>1</v>
      </c>
      <c r="K633" s="264" t="s">
        <v>493</v>
      </c>
      <c r="L633" s="263" t="s">
        <v>23</v>
      </c>
      <c r="M633" s="263"/>
      <c r="N633" s="265" t="s">
        <v>552</v>
      </c>
      <c r="O633" s="265" t="s">
        <v>585</v>
      </c>
      <c r="P633" s="265" t="s">
        <v>500</v>
      </c>
      <c r="Q633" s="265" t="s">
        <v>563</v>
      </c>
      <c r="R633" s="265" t="s">
        <v>502</v>
      </c>
      <c r="S633" s="432" t="s">
        <v>23</v>
      </c>
      <c r="T633" s="432" t="s">
        <v>23</v>
      </c>
      <c r="U633" s="265"/>
      <c r="V633" s="264" t="s">
        <v>413</v>
      </c>
      <c r="W633" s="265" t="s">
        <v>1</v>
      </c>
      <c r="X633" s="264" t="s">
        <v>70</v>
      </c>
      <c r="Y633" s="263" t="s">
        <v>70</v>
      </c>
      <c r="Z633" s="246"/>
      <c r="AA633" s="249"/>
      <c r="AC633" s="28"/>
      <c r="AD633" s="27"/>
      <c r="AE633" s="250"/>
      <c r="AF633" s="86"/>
      <c r="AJ633" s="86"/>
      <c r="BB633" s="262"/>
    </row>
    <row r="634" spans="1:55" ht="19.8">
      <c r="A634" s="246"/>
      <c r="B634" s="246"/>
      <c r="C634" s="264" t="s">
        <v>0</v>
      </c>
      <c r="D634" s="264"/>
      <c r="E634" s="264" t="s">
        <v>612</v>
      </c>
      <c r="F634" s="50" t="s">
        <v>488</v>
      </c>
      <c r="G634" s="50" t="s">
        <v>9</v>
      </c>
      <c r="H634" s="87" t="s">
        <v>402</v>
      </c>
      <c r="I634" s="87"/>
      <c r="J634" s="87" t="s">
        <v>402</v>
      </c>
      <c r="K634" s="50" t="s">
        <v>414</v>
      </c>
      <c r="L634" s="87" t="s">
        <v>44</v>
      </c>
      <c r="M634" s="87"/>
      <c r="N634" s="75" t="s">
        <v>553</v>
      </c>
      <c r="O634" s="75" t="s">
        <v>561</v>
      </c>
      <c r="P634" s="75" t="s">
        <v>439</v>
      </c>
      <c r="Q634" s="75" t="s">
        <v>495</v>
      </c>
      <c r="R634" s="75" t="s">
        <v>482</v>
      </c>
      <c r="S634" s="432" t="s">
        <v>735</v>
      </c>
      <c r="T634" s="432" t="s">
        <v>736</v>
      </c>
      <c r="U634" s="75" t="s">
        <v>1</v>
      </c>
      <c r="V634" s="50" t="s">
        <v>414</v>
      </c>
      <c r="W634" s="75" t="s">
        <v>539</v>
      </c>
      <c r="X634" s="50" t="s">
        <v>499</v>
      </c>
      <c r="Y634" s="87" t="s">
        <v>566</v>
      </c>
      <c r="Z634" s="246"/>
      <c r="AA634" s="249"/>
      <c r="AC634" s="28"/>
      <c r="AD634" s="27"/>
      <c r="AE634" s="250"/>
      <c r="AF634" s="86"/>
      <c r="AJ634" s="86"/>
      <c r="BB634" s="262"/>
    </row>
    <row r="635" spans="1:55" ht="15.6">
      <c r="A635" s="246"/>
      <c r="B635" s="266">
        <f>+'Ark1'!C1625</f>
        <v>2024</v>
      </c>
      <c r="C635" s="266">
        <f>+'Ark1'!L1625</f>
        <v>1</v>
      </c>
      <c r="D635" s="266" t="s">
        <v>28</v>
      </c>
      <c r="E635" s="266">
        <f>+'Ark1'!AP1625</f>
        <v>32</v>
      </c>
      <c r="F635" s="266" t="str">
        <f>+IF(G635=0,"",'Ark1'!Q1625)</f>
        <v/>
      </c>
      <c r="G635" s="366">
        <f>+'Ark1'!R1625</f>
        <v>0</v>
      </c>
      <c r="H635" s="267" t="str">
        <f>+IF(G635=0,"",'Ark1'!AE1625)</f>
        <v/>
      </c>
      <c r="I635" s="267"/>
      <c r="J635" s="267" t="str">
        <f>+IF(G635=0,"",'Ark1'!AF1625)</f>
        <v/>
      </c>
      <c r="K635" s="268" t="str">
        <f>+IF(G635=0,"",'Ark1'!T1625)</f>
        <v/>
      </c>
      <c r="L635" s="298" t="str">
        <f>+IF(G635=0,"",'Ark1'!U1625)</f>
        <v/>
      </c>
      <c r="M635" s="267"/>
      <c r="N635" s="269" t="str">
        <f>+IF(G635=0,"",'Ark1'!V1625)</f>
        <v/>
      </c>
      <c r="O635" s="269" t="str">
        <f>+IF(G635=0,"",'Ark1'!W1625)</f>
        <v/>
      </c>
      <c r="P635" s="269" t="str">
        <f>+IF(G635=0,"",'Ark1'!X1625)</f>
        <v/>
      </c>
      <c r="Q635" s="269" t="str">
        <f>+IF(G635=0,"",'Ark1'!AG1625)</f>
        <v/>
      </c>
      <c r="R635" s="269" t="str">
        <f>+IF(G635=0,"",'Ark1'!AH1625)</f>
        <v/>
      </c>
      <c r="S635" s="382" t="str">
        <f>+IF(G635=0,"",'Ark1'!AR1999)</f>
        <v/>
      </c>
      <c r="T635" s="114" t="str">
        <f>+IF(G635=0,"",'Ark1'!AS1999)</f>
        <v/>
      </c>
      <c r="U635" s="269" t="str">
        <f>+IF(G635=0,"",'Ark1'!Y1625)</f>
        <v/>
      </c>
      <c r="V635" s="268" t="str">
        <f>+IF(G635=0,"",'Ark1'!AA1625)</f>
        <v/>
      </c>
      <c r="W635" s="269" t="str">
        <f>+IF(G635=0,"",'Ark1'!AC1625)</f>
        <v/>
      </c>
      <c r="X635" s="298" t="str">
        <f t="shared" ref="X635:X649" si="61">IF(G635=0,"",1000*L635/Q635)</f>
        <v/>
      </c>
      <c r="Y635" s="267" t="str">
        <f t="shared" ref="Y635:Y649" si="62">IF(G635=0,"",G635/F635)</f>
        <v/>
      </c>
      <c r="Z635" s="246"/>
      <c r="AC635" s="28"/>
      <c r="AD635" s="27"/>
      <c r="AG635" s="27"/>
      <c r="AH635" s="27"/>
      <c r="AI635" s="27"/>
      <c r="AK635" s="27"/>
    </row>
    <row r="636" spans="1:55" ht="15.6">
      <c r="A636" s="246"/>
      <c r="B636" s="299">
        <f>+'Ark1'!C1660</f>
        <v>2024</v>
      </c>
      <c r="C636" s="86">
        <f>+'Ark1'!L1660</f>
        <v>2</v>
      </c>
      <c r="D636" s="86" t="s">
        <v>29</v>
      </c>
      <c r="E636" s="86">
        <f>+'Ark1'!AP1660</f>
        <v>32</v>
      </c>
      <c r="F636" s="86" t="str">
        <f>+IF(G636=0,"",'Ark1'!Q1660)</f>
        <v/>
      </c>
      <c r="G636" s="366">
        <f>+'Ark1'!R1660</f>
        <v>0</v>
      </c>
      <c r="H636" s="28" t="str">
        <f>+IF(G636=0,"",'Ark1'!AE1660)</f>
        <v/>
      </c>
      <c r="I636" s="267"/>
      <c r="J636" s="28" t="str">
        <f>+IF(G636=0,"",'Ark1'!AF1660)</f>
        <v/>
      </c>
      <c r="K636" s="27" t="str">
        <f>+IF(G636=0,"",'Ark1'!T1660)</f>
        <v/>
      </c>
      <c r="L636" s="298" t="str">
        <f>+IF(G636=0,"",'Ark1'!U1660)</f>
        <v/>
      </c>
      <c r="M636" s="267"/>
      <c r="N636" s="33" t="str">
        <f>+IF(G636=0,"",'Ark1'!V1660)</f>
        <v/>
      </c>
      <c r="O636" s="33" t="str">
        <f>+IF(G636=0,"",'Ark1'!W1660)</f>
        <v/>
      </c>
      <c r="P636" s="33" t="str">
        <f>+IF(G636=0,"",'Ark1'!X1660)</f>
        <v/>
      </c>
      <c r="Q636" s="33" t="str">
        <f>+IF(G636=0,"",'Ark1'!AG1660)</f>
        <v/>
      </c>
      <c r="R636" s="33" t="str">
        <f>+IF(G636=0,"",'Ark1'!AH1660)</f>
        <v/>
      </c>
      <c r="S636" s="382" t="str">
        <f>+IF(G636=0,"",'Ark1'!AR2034)</f>
        <v/>
      </c>
      <c r="T636" s="114" t="str">
        <f>+IF(G636=0,"",'Ark1'!AS2034)</f>
        <v/>
      </c>
      <c r="U636" s="33" t="str">
        <f>+IF(G636=0,"",'Ark1'!Y1660)</f>
        <v/>
      </c>
      <c r="V636" s="27" t="str">
        <f>+IF(G636=0,"",'Ark1'!AA1660)</f>
        <v/>
      </c>
      <c r="W636" s="33" t="str">
        <f>+IF(G636=0,"",'Ark1'!AC1660)</f>
        <v/>
      </c>
      <c r="X636" s="298" t="str">
        <f t="shared" si="61"/>
        <v/>
      </c>
      <c r="Y636" s="28" t="str">
        <f t="shared" si="62"/>
        <v/>
      </c>
      <c r="Z636" s="246"/>
      <c r="AC636" s="28"/>
      <c r="AD636" s="27"/>
      <c r="AG636" s="27"/>
      <c r="AH636" s="27"/>
      <c r="AI636" s="27"/>
      <c r="AK636" s="27"/>
    </row>
    <row r="637" spans="1:55" ht="15.6">
      <c r="A637" s="246"/>
      <c r="B637" s="299">
        <f>+'Ark1'!C1695</f>
        <v>2024</v>
      </c>
      <c r="C637" s="266">
        <f>+'Ark1'!L1695</f>
        <v>3</v>
      </c>
      <c r="D637" s="266" t="s">
        <v>30</v>
      </c>
      <c r="E637" s="266">
        <f>+'Ark1'!AP1695</f>
        <v>32</v>
      </c>
      <c r="F637" s="266" t="str">
        <f>+IF(G637=0,"",'Ark1'!Q1695)</f>
        <v/>
      </c>
      <c r="G637" s="366">
        <f>+'Ark1'!R1695</f>
        <v>0</v>
      </c>
      <c r="H637" s="267" t="str">
        <f>+IF(G637=0,"",'Ark1'!AE1695)</f>
        <v/>
      </c>
      <c r="I637" s="267"/>
      <c r="J637" s="267" t="str">
        <f>+IF(G637=0,"",'Ark1'!AF1695)</f>
        <v/>
      </c>
      <c r="K637" s="268" t="str">
        <f>+IF(G637=0,"",'Ark1'!T1695)</f>
        <v/>
      </c>
      <c r="L637" s="298" t="str">
        <f>+IF(G637=0,"",'Ark1'!U1695)</f>
        <v/>
      </c>
      <c r="M637" s="267"/>
      <c r="N637" s="269" t="str">
        <f>+IF(G637=0,"",'Ark1'!V1695)</f>
        <v/>
      </c>
      <c r="O637" s="269" t="str">
        <f>+IF(G637=0,"",'Ark1'!W1695)</f>
        <v/>
      </c>
      <c r="P637" s="269" t="str">
        <f>+IF(G637=0,"",'Ark1'!X1695)</f>
        <v/>
      </c>
      <c r="Q637" s="269" t="str">
        <f>+IF(G637=0,"",'Ark1'!AG1695)</f>
        <v/>
      </c>
      <c r="R637" s="269" t="str">
        <f>+IF(G637=0,"",'Ark1'!AH1695)</f>
        <v/>
      </c>
      <c r="S637" s="382" t="str">
        <f>+IF(G637=0,"",'Ark1'!AR2069)</f>
        <v/>
      </c>
      <c r="T637" s="114" t="str">
        <f>+IF(G637=0,"",'Ark1'!AS2069)</f>
        <v/>
      </c>
      <c r="U637" s="269" t="str">
        <f>+IF(G637=0,"",'Ark1'!Y1695)</f>
        <v/>
      </c>
      <c r="V637" s="268" t="str">
        <f>+IF(G637=0,"",'Ark1'!AA1695)</f>
        <v/>
      </c>
      <c r="W637" s="269" t="str">
        <f>+IF(G637=0,"",'Ark1'!AC1695)</f>
        <v/>
      </c>
      <c r="X637" s="298" t="str">
        <f t="shared" si="61"/>
        <v/>
      </c>
      <c r="Y637" s="267" t="str">
        <f t="shared" si="62"/>
        <v/>
      </c>
      <c r="Z637" s="246"/>
      <c r="AC637" s="28"/>
      <c r="AD637" s="27"/>
      <c r="AG637" s="27"/>
      <c r="AH637" s="27"/>
      <c r="AI637" s="27"/>
      <c r="AK637" s="27"/>
    </row>
    <row r="638" spans="1:55" ht="15.6">
      <c r="A638" s="246"/>
      <c r="B638" s="299">
        <f>+'Ark1'!C1730</f>
        <v>2024</v>
      </c>
      <c r="C638" s="266">
        <f>+'Ark1'!L1730</f>
        <v>4</v>
      </c>
      <c r="D638" s="266" t="s">
        <v>31</v>
      </c>
      <c r="E638" s="86">
        <f>+'Ark1'!AP1730</f>
        <v>32</v>
      </c>
      <c r="F638" s="86" t="str">
        <f>+IF(G638=0,"",'Ark1'!Q1730)</f>
        <v/>
      </c>
      <c r="G638" s="366">
        <f>+'Ark1'!R1730</f>
        <v>0</v>
      </c>
      <c r="H638" s="28" t="str">
        <f>+IF(G638=0,"",'Ark1'!AE1730)</f>
        <v/>
      </c>
      <c r="I638" s="267"/>
      <c r="J638" s="28" t="str">
        <f>+IF(G638=0,"",'Ark1'!AF1730)</f>
        <v/>
      </c>
      <c r="K638" s="27" t="str">
        <f>+IF(G638=0,"",'Ark1'!T1730)</f>
        <v/>
      </c>
      <c r="L638" s="298" t="str">
        <f>+IF(G638=0,"",'Ark1'!U1730)</f>
        <v/>
      </c>
      <c r="M638" s="267"/>
      <c r="N638" s="33" t="str">
        <f>+IF(G638=0,"",'Ark1'!V1730)</f>
        <v/>
      </c>
      <c r="O638" s="33" t="str">
        <f>+IF(G638=0,"",'Ark1'!W1730)</f>
        <v/>
      </c>
      <c r="P638" s="33" t="str">
        <f>+IF(G638=0,"",'Ark1'!X1730)</f>
        <v/>
      </c>
      <c r="Q638" s="33" t="str">
        <f>+IF(G638=0,"",'Ark1'!AG1730)</f>
        <v/>
      </c>
      <c r="R638" s="33" t="str">
        <f>+IF(G638=0,"",'Ark1'!AH1730)</f>
        <v/>
      </c>
      <c r="S638" s="382" t="str">
        <f>+IF(G638=0,"",'Ark1'!AR2104)</f>
        <v/>
      </c>
      <c r="T638" s="114" t="str">
        <f>+IF(G638=0,"",'Ark1'!AS2104)</f>
        <v/>
      </c>
      <c r="U638" s="33" t="str">
        <f>+IF(G638=0,"",'Ark1'!Y1730)</f>
        <v/>
      </c>
      <c r="V638" s="27" t="str">
        <f>+IF(G638=0,"",'Ark1'!AA1730)</f>
        <v/>
      </c>
      <c r="W638" s="33" t="str">
        <f>+IF(G638=0,"",'Ark1'!AC1730)</f>
        <v/>
      </c>
      <c r="X638" s="298" t="str">
        <f t="shared" si="61"/>
        <v/>
      </c>
      <c r="Y638" s="28" t="str">
        <f t="shared" si="62"/>
        <v/>
      </c>
      <c r="Z638" s="246"/>
      <c r="AC638" s="28"/>
      <c r="AD638" s="27"/>
      <c r="AG638" s="27"/>
      <c r="AH638" s="27"/>
      <c r="AI638" s="27"/>
      <c r="AK638" s="27"/>
    </row>
    <row r="639" spans="1:55" ht="15.6">
      <c r="A639" s="246"/>
      <c r="B639" s="266">
        <f>+'Ark1'!C1765</f>
        <v>2024</v>
      </c>
      <c r="C639" s="266">
        <f>+'Ark1'!L1765</f>
        <v>5</v>
      </c>
      <c r="D639" s="266" t="s">
        <v>400</v>
      </c>
      <c r="E639" s="274">
        <f>+'Ark1'!AP1765</f>
        <v>32</v>
      </c>
      <c r="F639" s="266" t="str">
        <f>+IF(G639=0,"",'Ark1'!Q1765)</f>
        <v/>
      </c>
      <c r="G639" s="366">
        <f>+'Ark1'!R1765</f>
        <v>0</v>
      </c>
      <c r="H639" s="267">
        <f>+'Ark1'!AE1765</f>
        <v>0</v>
      </c>
      <c r="I639" s="267"/>
      <c r="J639" s="267" t="str">
        <f>+IF(G639=0,"",'Ark1'!AF1765)</f>
        <v/>
      </c>
      <c r="K639" s="268" t="str">
        <f>+IF(G639=0,"",'Ark1'!T1765)</f>
        <v/>
      </c>
      <c r="L639" s="298" t="str">
        <f>+IF(G639=0,"",'Ark1'!U1765)</f>
        <v/>
      </c>
      <c r="M639" s="267"/>
      <c r="N639" s="269" t="str">
        <f>+IF(G639=0,"",'Ark1'!V1765)</f>
        <v/>
      </c>
      <c r="O639" s="269" t="str">
        <f>+IF(G639=0,"",'Ark1'!W1765)</f>
        <v/>
      </c>
      <c r="P639" s="269" t="str">
        <f>+IF(G639=0,"",'Ark1'!X1765)</f>
        <v/>
      </c>
      <c r="Q639" s="269" t="str">
        <f>+IF(G639=0,"",'Ark1'!AG1765)</f>
        <v/>
      </c>
      <c r="R639" s="269" t="str">
        <f>+IF(G639=0,"",'Ark1'!AH1765)</f>
        <v/>
      </c>
      <c r="S639" s="382" t="str">
        <f>+IF(G639=0,"",'Ark1'!AR2139)</f>
        <v/>
      </c>
      <c r="T639" s="114" t="str">
        <f>+IF(G639=0,"",'Ark1'!AS2139)</f>
        <v/>
      </c>
      <c r="U639" s="269" t="str">
        <f>+IF(G639=0,"",'Ark1'!Y1765)</f>
        <v/>
      </c>
      <c r="V639" s="268" t="str">
        <f>+IF(G639=0,"",'Ark1'!AA1765)</f>
        <v/>
      </c>
      <c r="W639" s="269" t="str">
        <f>+IF(G639=0,"",'Ark1'!AC1765)</f>
        <v/>
      </c>
      <c r="X639" s="298" t="str">
        <f t="shared" si="61"/>
        <v/>
      </c>
      <c r="Y639" s="267" t="str">
        <f t="shared" si="62"/>
        <v/>
      </c>
      <c r="Z639" s="246"/>
      <c r="AC639" s="28"/>
      <c r="AD639" s="27"/>
      <c r="AG639" s="27"/>
      <c r="AH639" s="27"/>
      <c r="AI639" s="27"/>
      <c r="AK639" s="27"/>
    </row>
    <row r="640" spans="1:55" ht="15.6">
      <c r="A640" s="246"/>
      <c r="B640" s="333">
        <f>+'Ark1'!C1800</f>
        <v>2024</v>
      </c>
      <c r="C640" s="266">
        <f>+'Ark1'!L1800</f>
        <v>6</v>
      </c>
      <c r="D640" s="266" t="s">
        <v>32</v>
      </c>
      <c r="E640" s="275">
        <f>+'Ark1'!AP1800</f>
        <v>32</v>
      </c>
      <c r="F640" s="86" t="str">
        <f>+IF(G640=0,"",'Ark1'!Q1800)</f>
        <v/>
      </c>
      <c r="G640" s="366">
        <f>+'Ark1'!R1800</f>
        <v>0</v>
      </c>
      <c r="H640" s="28" t="str">
        <f>+IF(G640=0,"",'Ark1'!AE1800)</f>
        <v/>
      </c>
      <c r="I640" s="267"/>
      <c r="J640" s="28" t="str">
        <f>+IF(G640=0,"",'Ark1'!AF1800)</f>
        <v/>
      </c>
      <c r="K640" s="27" t="str">
        <f>+IF(G640=0,"",'Ark1'!T1800)</f>
        <v/>
      </c>
      <c r="L640" s="298" t="str">
        <f>+IF(G640=0,"",'Ark1'!U1800)</f>
        <v/>
      </c>
      <c r="M640" s="267"/>
      <c r="N640" s="33" t="str">
        <f>+IF(G640=0,"",'Ark1'!V1800)</f>
        <v/>
      </c>
      <c r="O640" s="33" t="str">
        <f>+IF(G640=0,"",'Ark1'!W1800)</f>
        <v/>
      </c>
      <c r="P640" s="33" t="str">
        <f>+IF(G640=0,"",'Ark1'!X1800)</f>
        <v/>
      </c>
      <c r="Q640" s="33" t="str">
        <f>+IF(G640=0,"",'Ark1'!AG1800)</f>
        <v/>
      </c>
      <c r="R640" s="33" t="str">
        <f>+IF(G640=0,"",'Ark1'!AH1800)</f>
        <v/>
      </c>
      <c r="S640" s="382" t="str">
        <f>+IF(G640=0,"",'Ark1'!AR2174)</f>
        <v/>
      </c>
      <c r="T640" s="114" t="str">
        <f>+IF(G640=0,"",'Ark1'!AS2174)</f>
        <v/>
      </c>
      <c r="U640" s="33" t="str">
        <f>+IF(G640=0,"",'Ark1'!Y1800)</f>
        <v/>
      </c>
      <c r="V640" s="27" t="str">
        <f>+IF(G640=0,"",'Ark1'!AA1800)</f>
        <v/>
      </c>
      <c r="W640" s="33" t="str">
        <f>+IF(G640=0,"",'Ark1'!AC1800)</f>
        <v/>
      </c>
      <c r="X640" s="298" t="str">
        <f t="shared" si="61"/>
        <v/>
      </c>
      <c r="Y640" s="28" t="str">
        <f t="shared" si="62"/>
        <v/>
      </c>
      <c r="Z640" s="246"/>
      <c r="AC640" s="28"/>
      <c r="AD640" s="27"/>
      <c r="AG640" s="27"/>
      <c r="AH640" s="27"/>
      <c r="AI640" s="27"/>
      <c r="AK640" s="27"/>
    </row>
    <row r="641" spans="1:55" ht="15.6">
      <c r="A641" s="246"/>
      <c r="B641" s="333">
        <f>+'Ark1'!C1835</f>
        <v>2024</v>
      </c>
      <c r="C641" s="266">
        <f>+'Ark1'!L1835</f>
        <v>7</v>
      </c>
      <c r="D641" s="266" t="s">
        <v>33</v>
      </c>
      <c r="E641" s="274">
        <f>+'Ark1'!AP1835</f>
        <v>32</v>
      </c>
      <c r="F641" s="266">
        <f>+IF(G641=0,"",'Ark1'!Q1835)</f>
        <v>1</v>
      </c>
      <c r="G641" s="366">
        <f>+'Ark1'!R1835</f>
        <v>1</v>
      </c>
      <c r="H641" s="267">
        <f>+IF(G641=0,"",'Ark1'!AE1835)</f>
        <v>100</v>
      </c>
      <c r="I641" s="267"/>
      <c r="J641" s="267">
        <f>+IF(G641=0,"",'Ark1'!AF1835)</f>
        <v>100</v>
      </c>
      <c r="K641" s="268">
        <f>+IF(G641=0,"",'Ark1'!T1835)</f>
        <v>4</v>
      </c>
      <c r="L641" s="298">
        <f>+IF(G641=0,"",'Ark1'!U1835)</f>
        <v>380.8</v>
      </c>
      <c r="M641" s="267"/>
      <c r="N641" s="269">
        <f>+IF(G641=0,"",'Ark1'!V1835)</f>
        <v>100</v>
      </c>
      <c r="O641" s="269">
        <f>+IF(G641=0,"",'Ark1'!W1835)</f>
        <v>0</v>
      </c>
      <c r="P641" s="269">
        <f>+IF(G641=0,"",'Ark1'!X1835)</f>
        <v>100</v>
      </c>
      <c r="Q641" s="269">
        <f>+IF(G641=0,"",'Ark1'!AG1835)</f>
        <v>774</v>
      </c>
      <c r="R641" s="269">
        <f>+IF(G641=0,"",'Ark1'!AH1835)</f>
        <v>0</v>
      </c>
      <c r="S641" s="382">
        <f>+IF(G641=0,"",'Ark1'!AR2209)</f>
        <v>0</v>
      </c>
      <c r="T641" s="114">
        <f>+IF(G641=0,"",'Ark1'!AS2209)</f>
        <v>0</v>
      </c>
      <c r="U641" s="269">
        <f>+IF(G641=0,"",'Ark1'!Y1835)</f>
        <v>0</v>
      </c>
      <c r="V641" s="268">
        <f>+IF(G641=0,"",'Ark1'!AA1835)</f>
        <v>0</v>
      </c>
      <c r="W641" s="269">
        <f>+IF(G641=0,"",'Ark1'!AC1835)</f>
        <v>0</v>
      </c>
      <c r="X641" s="298">
        <f t="shared" si="61"/>
        <v>491.98966408268734</v>
      </c>
      <c r="Y641" s="267">
        <f t="shared" si="62"/>
        <v>1</v>
      </c>
      <c r="Z641" s="246"/>
      <c r="AC641" s="28"/>
      <c r="AD641" s="27"/>
      <c r="AG641" s="27"/>
      <c r="AH641" s="27"/>
      <c r="AI641" s="27"/>
      <c r="AK641" s="27"/>
    </row>
    <row r="642" spans="1:55" ht="15.6">
      <c r="A642" s="246"/>
      <c r="B642" s="86">
        <f>+'Ark1'!C1870</f>
        <v>2024</v>
      </c>
      <c r="C642" s="86">
        <f>+'Ark1'!L1870</f>
        <v>8</v>
      </c>
      <c r="D642" s="86" t="s">
        <v>34</v>
      </c>
      <c r="E642" s="275">
        <f>+'Ark1'!AP1870</f>
        <v>32</v>
      </c>
      <c r="F642" s="86" t="str">
        <f>+IF(G642=0,"",'Ark1'!Q1870)</f>
        <v/>
      </c>
      <c r="G642" s="366">
        <f>+'Ark1'!R1870</f>
        <v>0</v>
      </c>
      <c r="H642" s="28" t="str">
        <f>+IF(G642=0,"",'Ark1'!AE1870)</f>
        <v/>
      </c>
      <c r="I642" s="267"/>
      <c r="J642" s="28" t="str">
        <f>+IF(G642=0,"",'Ark1'!AF1870)</f>
        <v/>
      </c>
      <c r="K642" s="27" t="str">
        <f>+IF(G642=0,"",'Ark1'!T1870)</f>
        <v/>
      </c>
      <c r="L642" s="298" t="str">
        <f>+IF(G642=0,"",'Ark1'!U1870)</f>
        <v/>
      </c>
      <c r="M642" s="267"/>
      <c r="N642" s="33" t="str">
        <f>+IF(G642=0,"",'Ark1'!V1870)</f>
        <v/>
      </c>
      <c r="O642" s="33" t="str">
        <f>+IF(G642=0,"",'Ark1'!W1870)</f>
        <v/>
      </c>
      <c r="P642" s="33" t="str">
        <f>+IF(G642=0,"",'Ark1'!X1870)</f>
        <v/>
      </c>
      <c r="Q642" s="33" t="str">
        <f>+IF(G642=0,"",'Ark1'!AG1870)</f>
        <v/>
      </c>
      <c r="R642" s="33" t="str">
        <f>+IF(G642=0,"",'Ark1'!AH1870)</f>
        <v/>
      </c>
      <c r="S642" s="382" t="str">
        <f>+IF(G642=0,"",'Ark1'!AR2093)</f>
        <v/>
      </c>
      <c r="T642" s="114" t="str">
        <f>+IF(G642=0,"",'Ark1'!AS2093)</f>
        <v/>
      </c>
      <c r="U642" s="33" t="str">
        <f>+IF(G642=0,"",'Ark1'!Y1870)</f>
        <v/>
      </c>
      <c r="V642" s="27" t="str">
        <f>+IF(G642=0,"",'Ark1'!AA1870)</f>
        <v/>
      </c>
      <c r="W642" s="33" t="str">
        <f>+IF(G642=0,"",'Ark1'!AC1870)</f>
        <v/>
      </c>
      <c r="X642" s="298" t="str">
        <f t="shared" si="61"/>
        <v/>
      </c>
      <c r="Y642" s="28" t="str">
        <f t="shared" si="62"/>
        <v/>
      </c>
      <c r="Z642" s="246"/>
      <c r="AC642" s="28"/>
      <c r="AD642" s="27"/>
      <c r="AG642" s="27"/>
      <c r="AH642" s="27"/>
      <c r="AI642" s="27"/>
      <c r="AK642" s="27"/>
    </row>
    <row r="643" spans="1:55" ht="15.6">
      <c r="A643" s="246"/>
      <c r="B643" s="333">
        <f>+'Ark1'!C1905</f>
        <v>2024</v>
      </c>
      <c r="C643" s="266">
        <f>+'Ark1'!L1905</f>
        <v>9</v>
      </c>
      <c r="D643" s="266" t="s">
        <v>35</v>
      </c>
      <c r="E643" s="274">
        <f>+'Ark1'!AP1905</f>
        <v>32</v>
      </c>
      <c r="F643" s="266" t="str">
        <f>+IF(G643=0,"",'Ark1'!Q1905)</f>
        <v/>
      </c>
      <c r="G643" s="366">
        <f>+'Ark1'!R1905</f>
        <v>0</v>
      </c>
      <c r="H643" s="267" t="str">
        <f>+IF(G643=0,"",'Ark1'!AE1905)</f>
        <v/>
      </c>
      <c r="I643" s="267"/>
      <c r="J643" s="267" t="str">
        <f>+IF(G643=0,"",'Ark1'!AF1905)</f>
        <v/>
      </c>
      <c r="K643" s="268" t="str">
        <f>+IF(G643=0,"",'Ark1'!T1905)</f>
        <v/>
      </c>
      <c r="L643" s="298" t="str">
        <f>+IF(G643=0,"",'Ark1'!U1905)</f>
        <v/>
      </c>
      <c r="M643" s="267"/>
      <c r="N643" s="269" t="str">
        <f>+IF(G643=0,"",'Ark1'!V1905)</f>
        <v/>
      </c>
      <c r="O643" s="269" t="str">
        <f>+IF(G643=0,"",'Ark1'!W1905)</f>
        <v/>
      </c>
      <c r="P643" s="269" t="str">
        <f>+IF(G643=0,"",'Ark1'!X1905)</f>
        <v/>
      </c>
      <c r="Q643" s="269" t="str">
        <f>+IF(G643=0,"",'Ark1'!AG1905)</f>
        <v/>
      </c>
      <c r="R643" s="269" t="str">
        <f>+IF(G643=0,"",'Ark1'!AH1905)</f>
        <v/>
      </c>
      <c r="S643" s="382" t="str">
        <f>+IF(G643=0,"",'Ark1'!AR2094)</f>
        <v/>
      </c>
      <c r="T643" s="114" t="str">
        <f>+IF(G643=0,"",'Ark1'!AS2094)</f>
        <v/>
      </c>
      <c r="U643" s="269" t="str">
        <f>+IF(G643=0,"",'Ark1'!Y1905)</f>
        <v/>
      </c>
      <c r="V643" s="268" t="str">
        <f>+IF(G643=0,"",'Ark1'!AA1905)</f>
        <v/>
      </c>
      <c r="W643" s="269" t="str">
        <f>+IF(G643=0,"",'Ark1'!AC1905)</f>
        <v/>
      </c>
      <c r="X643" s="298" t="str">
        <f t="shared" si="61"/>
        <v/>
      </c>
      <c r="Y643" s="267" t="str">
        <f t="shared" si="62"/>
        <v/>
      </c>
      <c r="Z643" s="246"/>
      <c r="AC643" s="28"/>
      <c r="AD643" s="27"/>
      <c r="AG643" s="27"/>
      <c r="AH643" s="27"/>
      <c r="AI643" s="27"/>
      <c r="AK643" s="27"/>
    </row>
    <row r="644" spans="1:55" ht="15.6">
      <c r="A644" s="246"/>
      <c r="B644" s="333">
        <f>+'Ark1'!C1940</f>
        <v>2024</v>
      </c>
      <c r="C644" s="266">
        <f>+'Ark1'!L1940</f>
        <v>10</v>
      </c>
      <c r="D644" s="266" t="s">
        <v>36</v>
      </c>
      <c r="E644" s="275">
        <f>+'Ark1'!AP1940</f>
        <v>32</v>
      </c>
      <c r="F644" s="86" t="str">
        <f>+IF(G644=0,"",'Ark1'!Q1940)</f>
        <v/>
      </c>
      <c r="G644" s="366">
        <f>+'Ark1'!R1940</f>
        <v>0</v>
      </c>
      <c r="H644" s="28" t="str">
        <f>+IF(G644=0,"",'Ark1'!AE1940)</f>
        <v/>
      </c>
      <c r="I644" s="267"/>
      <c r="J644" s="28" t="str">
        <f>+IF(G644=0,"",'Ark1'!AF1940)</f>
        <v/>
      </c>
      <c r="K644" s="27" t="str">
        <f>+IF(G644=0,"",'Ark1'!T1940)</f>
        <v/>
      </c>
      <c r="L644" s="298" t="str">
        <f>+IF(G644=0,"",'Ark1'!U1940)</f>
        <v/>
      </c>
      <c r="M644" s="267"/>
      <c r="N644" s="33" t="str">
        <f>+IF(G644=0,"",'Ark1'!V1940)</f>
        <v/>
      </c>
      <c r="O644" s="33" t="str">
        <f>+IF(G644=0,"",'Ark1'!W1940)</f>
        <v/>
      </c>
      <c r="P644" s="33" t="str">
        <f>+IF(G644=0,"",'Ark1'!X1940)</f>
        <v/>
      </c>
      <c r="Q644" s="33" t="str">
        <f>+IF(G644=0,"",'Ark1'!AG1940)</f>
        <v/>
      </c>
      <c r="R644" s="33" t="str">
        <f>+IF(G644=0,"",'Ark1'!AH1940)</f>
        <v/>
      </c>
      <c r="S644" s="382" t="str">
        <f>+IF(G644=0,"",'Ark1'!AR2095)</f>
        <v/>
      </c>
      <c r="T644" s="114" t="str">
        <f>+IF(G644=0,"",'Ark1'!AS2095)</f>
        <v/>
      </c>
      <c r="U644" s="33" t="str">
        <f>+IF(G644=0,"",'Ark1'!Y1940)</f>
        <v/>
      </c>
      <c r="V644" s="27" t="str">
        <f>+IF(G644=0,"",'Ark1'!AA1940)</f>
        <v/>
      </c>
      <c r="W644" s="33" t="str">
        <f>+IF(G644=0,"",'Ark1'!AC1940)</f>
        <v/>
      </c>
      <c r="X644" s="298" t="str">
        <f t="shared" si="61"/>
        <v/>
      </c>
      <c r="Y644" s="28" t="str">
        <f t="shared" si="62"/>
        <v/>
      </c>
      <c r="Z644" s="246"/>
      <c r="AC644" s="28"/>
      <c r="AD644" s="27"/>
      <c r="AG644" s="27"/>
      <c r="AH644" s="27"/>
      <c r="AI644" s="27"/>
      <c r="AK644" s="27"/>
    </row>
    <row r="645" spans="1:55" ht="15.6">
      <c r="A645" s="246"/>
      <c r="B645" s="333">
        <f>+'Ark1'!C1975</f>
        <v>2024</v>
      </c>
      <c r="C645" s="266">
        <f>+'Ark1'!L1975</f>
        <v>11</v>
      </c>
      <c r="D645" s="266" t="s">
        <v>37</v>
      </c>
      <c r="E645" s="274">
        <f>+'Ark1'!AP1975</f>
        <v>32</v>
      </c>
      <c r="F645" s="266" t="str">
        <f>+IF(G645=0,"",'Ark1'!Q1975)</f>
        <v/>
      </c>
      <c r="G645" s="366">
        <f>+'Ark1'!R1975</f>
        <v>0</v>
      </c>
      <c r="H645" s="267" t="str">
        <f>+IF(G645=0,"",'Ark1'!AE1975)</f>
        <v/>
      </c>
      <c r="I645" s="267"/>
      <c r="J645" s="267" t="str">
        <f>+IF(G645=0,"",'Ark1'!AF1975)</f>
        <v/>
      </c>
      <c r="K645" s="268" t="str">
        <f>+IF(G645=0,"",'Ark1'!T1975)</f>
        <v/>
      </c>
      <c r="L645" s="298" t="str">
        <f>+IF(G645=0,"",'Ark1'!U1975)</f>
        <v/>
      </c>
      <c r="M645" s="267"/>
      <c r="N645" s="269" t="str">
        <f>+IF(G645=0,"",'Ark1'!V1975)</f>
        <v/>
      </c>
      <c r="O645" s="269" t="str">
        <f>+IF(G645=0,"",'Ark1'!W1975)</f>
        <v/>
      </c>
      <c r="P645" s="269" t="str">
        <f>+IF(G645=0,"",'Ark1'!X1975)</f>
        <v/>
      </c>
      <c r="Q645" s="269" t="str">
        <f>+IF(G645=0,"",'Ark1'!AG1975)</f>
        <v/>
      </c>
      <c r="R645" s="269" t="str">
        <f>+IF(G645=0,"",'Ark1'!AH1975)</f>
        <v/>
      </c>
      <c r="S645" s="382" t="str">
        <f>+IF(G645=0,"",'Ark1'!AR2096)</f>
        <v/>
      </c>
      <c r="T645" s="114" t="str">
        <f>+IF(G645=0,"",'Ark1'!AS2096)</f>
        <v/>
      </c>
      <c r="U645" s="269" t="str">
        <f>+IF(G645=0,"",'Ark1'!Y1975)</f>
        <v/>
      </c>
      <c r="V645" s="268" t="str">
        <f>+IF(G645=0,"",'Ark1'!AA1975)</f>
        <v/>
      </c>
      <c r="W645" s="269" t="str">
        <f>+IF(G645=0,"",'Ark1'!AC1975)</f>
        <v/>
      </c>
      <c r="X645" s="298" t="str">
        <f t="shared" si="61"/>
        <v/>
      </c>
      <c r="Y645" s="267" t="str">
        <f t="shared" si="62"/>
        <v/>
      </c>
      <c r="Z645" s="246"/>
      <c r="AC645" s="28"/>
      <c r="AD645" s="27"/>
      <c r="AG645" s="27"/>
      <c r="AH645" s="27"/>
      <c r="AI645" s="27"/>
      <c r="AK645" s="27"/>
    </row>
    <row r="646" spans="1:55" ht="15.6">
      <c r="A646" s="246"/>
      <c r="B646" s="333">
        <f>+'Ark1'!C2010</f>
        <v>2024</v>
      </c>
      <c r="C646" s="266">
        <f>+'Ark1'!L2010</f>
        <v>12</v>
      </c>
      <c r="D646" s="266" t="s">
        <v>38</v>
      </c>
      <c r="E646" s="275">
        <f>+'Ark1'!AP2010</f>
        <v>32</v>
      </c>
      <c r="F646" s="86" t="str">
        <f>+IF(G646=0,"",'Ark1'!Q2010)</f>
        <v/>
      </c>
      <c r="G646" s="366">
        <f>+'Ark1'!R2010</f>
        <v>0</v>
      </c>
      <c r="H646" s="28" t="str">
        <f>+IF(G646=0,"",'Ark1'!AE2010)</f>
        <v/>
      </c>
      <c r="I646" s="267"/>
      <c r="J646" s="28" t="str">
        <f>+IF(G646=0,"",'Ark1'!AF2010)</f>
        <v/>
      </c>
      <c r="K646" s="27" t="str">
        <f>+IF(G646=0,"",'Ark1'!T2010)</f>
        <v/>
      </c>
      <c r="L646" s="298" t="str">
        <f>+IF(G646=0,"",'Ark1'!U2010)</f>
        <v/>
      </c>
      <c r="M646" s="267"/>
      <c r="N646" s="33" t="str">
        <f>+IF(G646=0,"",'Ark1'!V2010)</f>
        <v/>
      </c>
      <c r="O646" s="33" t="str">
        <f>+IF(G646=0,"",'Ark1'!W2010)</f>
        <v/>
      </c>
      <c r="P646" s="33" t="str">
        <f>+IF(G646=0,"",'Ark1'!X2010)</f>
        <v/>
      </c>
      <c r="Q646" s="33" t="str">
        <f>+IF(G646=0,"",'Ark1'!AG2010)</f>
        <v/>
      </c>
      <c r="R646" s="33" t="str">
        <f>+IF(G646=0,"",'Ark1'!AH2010)</f>
        <v/>
      </c>
      <c r="S646" s="382" t="str">
        <f>+IF(G646=0,"",'Ark1'!AR2097)</f>
        <v/>
      </c>
      <c r="T646" s="114" t="str">
        <f>+IF(G646=0,"",'Ark1'!AS2097)</f>
        <v/>
      </c>
      <c r="U646" s="33" t="str">
        <f>+IF(G646=0,"",'Ark1'!Y2010)</f>
        <v/>
      </c>
      <c r="V646" s="27" t="str">
        <f>+IF(G646=0,"",'Ark1'!AA2010)</f>
        <v/>
      </c>
      <c r="W646" s="33" t="str">
        <f>+IF(G646=0,"",'Ark1'!AC2010)</f>
        <v/>
      </c>
      <c r="X646" s="298" t="str">
        <f t="shared" si="61"/>
        <v/>
      </c>
      <c r="Y646" s="28" t="str">
        <f t="shared" si="62"/>
        <v/>
      </c>
      <c r="Z646" s="246"/>
      <c r="AC646" s="28"/>
      <c r="AD646" s="27"/>
      <c r="AG646" s="27"/>
      <c r="AH646" s="27"/>
      <c r="AI646" s="27"/>
      <c r="AK646" s="27"/>
    </row>
    <row r="647" spans="1:55" ht="15.6">
      <c r="A647" s="246"/>
      <c r="B647" s="333">
        <f>+'Ark1'!C2045</f>
        <v>2024</v>
      </c>
      <c r="C647" s="266">
        <f>+'Ark1'!L2045</f>
        <v>13</v>
      </c>
      <c r="D647" s="266" t="s">
        <v>39</v>
      </c>
      <c r="E647" s="274">
        <f>+'Ark1'!AP2045</f>
        <v>32</v>
      </c>
      <c r="F647" s="266" t="str">
        <f>+IF(G647=0,"",'Ark1'!Q2045)</f>
        <v/>
      </c>
      <c r="G647" s="366">
        <f>+'Ark1'!R2045</f>
        <v>0</v>
      </c>
      <c r="H647" s="267" t="str">
        <f>+IF(G647=0,"",'Ark1'!AE2045)</f>
        <v/>
      </c>
      <c r="I647" s="267"/>
      <c r="J647" s="267" t="str">
        <f>+IF(G647=0,"",'Ark1'!AF2045)</f>
        <v/>
      </c>
      <c r="K647" s="268" t="str">
        <f>+IF(G647=0,"",'Ark1'!T2045)</f>
        <v/>
      </c>
      <c r="L647" s="298" t="str">
        <f>+IF(G647=0,"",'Ark1'!U2045)</f>
        <v/>
      </c>
      <c r="M647" s="267"/>
      <c r="N647" s="269" t="str">
        <f>+IF(G647=0,"",'Ark1'!V2045)</f>
        <v/>
      </c>
      <c r="O647" s="269" t="str">
        <f>+IF(G647=0,"",'Ark1'!W2045)</f>
        <v/>
      </c>
      <c r="P647" s="269" t="str">
        <f>+IF(G647=0,"",'Ark1'!X2045)</f>
        <v/>
      </c>
      <c r="Q647" s="269" t="str">
        <f>+IF(G647=0,"",'Ark1'!AG2045)</f>
        <v/>
      </c>
      <c r="R647" s="269" t="str">
        <f>+IF(G647=0,"",'Ark1'!AH2045)</f>
        <v/>
      </c>
      <c r="S647" s="382" t="str">
        <f>+IF(G647=0,"",'Ark1'!AR2098)</f>
        <v/>
      </c>
      <c r="T647" s="114" t="str">
        <f>+IF(G647=0,"",'Ark1'!AS2098)</f>
        <v/>
      </c>
      <c r="U647" s="269" t="str">
        <f>+IF(G647=0,"",'Ark1'!Y2045)</f>
        <v/>
      </c>
      <c r="V647" s="268" t="str">
        <f>+IF(G647=0,"",'Ark1'!AA2045)</f>
        <v/>
      </c>
      <c r="W647" s="269" t="str">
        <f>+IF(G647=0,"",'Ark1'!AC2045)</f>
        <v/>
      </c>
      <c r="X647" s="298" t="str">
        <f t="shared" si="61"/>
        <v/>
      </c>
      <c r="Y647" s="267" t="str">
        <f t="shared" si="62"/>
        <v/>
      </c>
      <c r="Z647" s="246"/>
      <c r="AC647" s="28"/>
      <c r="AD647" s="27"/>
      <c r="AG647" s="27"/>
      <c r="AH647" s="27"/>
      <c r="AI647" s="27"/>
      <c r="AK647" s="27"/>
    </row>
    <row r="648" spans="1:55" ht="15.6">
      <c r="A648" s="246"/>
      <c r="B648" s="333">
        <f>+'Ark1'!C2080</f>
        <v>2024</v>
      </c>
      <c r="C648" s="266">
        <f>+'Ark1'!L2080</f>
        <v>14</v>
      </c>
      <c r="D648" s="266" t="s">
        <v>401</v>
      </c>
      <c r="E648" s="275">
        <f>+'Ark1'!AP2080</f>
        <v>32</v>
      </c>
      <c r="F648" s="86" t="str">
        <f>+IF(G648=0,"",'Ark1'!Q2080)</f>
        <v/>
      </c>
      <c r="G648" s="366">
        <f>+'Ark1'!R2080</f>
        <v>0</v>
      </c>
      <c r="H648" s="28" t="str">
        <f>+IF(G648=0,"",'Ark1'!AE2080)</f>
        <v/>
      </c>
      <c r="I648" s="267"/>
      <c r="J648" s="28" t="str">
        <f>+IF(G648=0,"",'Ark1'!AF2080)</f>
        <v/>
      </c>
      <c r="K648" s="27" t="str">
        <f>+IF(G648=0,"",'Ark1'!T2080)</f>
        <v/>
      </c>
      <c r="L648" s="298" t="str">
        <f>+IF(G648=0,"",'Ark1'!U2080)</f>
        <v/>
      </c>
      <c r="M648" s="267"/>
      <c r="N648" s="33" t="str">
        <f>+IF(G648=0,"",'Ark1'!V2080)</f>
        <v/>
      </c>
      <c r="O648" s="33" t="str">
        <f>+IF(G648=0,"",'Ark1'!W2080)</f>
        <v/>
      </c>
      <c r="P648" s="33" t="str">
        <f>+IF(G648=0,"",'Ark1'!X2080)</f>
        <v/>
      </c>
      <c r="Q648" s="33" t="str">
        <f>+IF(G648=0,"",'Ark1'!AG2080)</f>
        <v/>
      </c>
      <c r="R648" s="33" t="str">
        <f>+IF(G648=0,"",'Ark1'!AH2080)</f>
        <v/>
      </c>
      <c r="S648" s="382" t="str">
        <f>+IF(G648=0,"",'Ark1'!AR2099)</f>
        <v/>
      </c>
      <c r="T648" s="114" t="str">
        <f>+IF(G648=0,"",'Ark1'!AS2099)</f>
        <v/>
      </c>
      <c r="U648" s="33" t="str">
        <f>+IF(G648=0,"",'Ark1'!Y2080)</f>
        <v/>
      </c>
      <c r="V648" s="27" t="str">
        <f>+IF(G648=0,"",'Ark1'!AA2080)</f>
        <v/>
      </c>
      <c r="W648" s="33" t="str">
        <f>+IF(G648=0,"",'Ark1'!AC2080)</f>
        <v/>
      </c>
      <c r="X648" s="298" t="str">
        <f t="shared" si="61"/>
        <v/>
      </c>
      <c r="Y648" s="28" t="str">
        <f t="shared" si="62"/>
        <v/>
      </c>
      <c r="Z648" s="246"/>
      <c r="AC648" s="28"/>
      <c r="AD648" s="27"/>
      <c r="AG648" s="27"/>
      <c r="AH648" s="27"/>
      <c r="AI648" s="27"/>
      <c r="AK648" s="27"/>
    </row>
    <row r="649" spans="1:55" ht="15.6">
      <c r="A649" s="246"/>
      <c r="B649" s="333">
        <f>+'Ark1'!C2115</f>
        <v>2024</v>
      </c>
      <c r="C649" s="266">
        <f>+'Ark1'!L2115</f>
        <v>15</v>
      </c>
      <c r="D649" s="266" t="s">
        <v>40</v>
      </c>
      <c r="E649" s="266">
        <f>+'Ark1'!AP2115</f>
        <v>32</v>
      </c>
      <c r="F649" s="266" t="str">
        <f>+IF(G649=0,"",'Ark1'!Q2115)</f>
        <v/>
      </c>
      <c r="G649" s="366">
        <f>+'Ark1'!R2115</f>
        <v>0</v>
      </c>
      <c r="H649" s="267" t="str">
        <f>+IF(G649=0,"",'Ark1'!AE2115)</f>
        <v/>
      </c>
      <c r="I649" s="267"/>
      <c r="J649" s="267" t="str">
        <f>+IF(G649=0,"",'Ark1'!AF2115)</f>
        <v/>
      </c>
      <c r="K649" s="268" t="str">
        <f>+IF(G649=0,"",'Ark1'!T2115)</f>
        <v/>
      </c>
      <c r="L649" s="385" t="str">
        <f>+IF(G649=0,"",'Ark1'!U2115)</f>
        <v/>
      </c>
      <c r="M649" s="267"/>
      <c r="N649" s="269" t="str">
        <f>+IF(G649=0,"",'Ark1'!V2115)</f>
        <v/>
      </c>
      <c r="O649" s="269" t="str">
        <f>+IF(G649=0,"",'Ark1'!W2115)</f>
        <v/>
      </c>
      <c r="P649" s="269" t="str">
        <f>+IF(G649=0,"",'Ark1'!X2115)</f>
        <v/>
      </c>
      <c r="Q649" s="269" t="str">
        <f>+IF(G649=0,"",'Ark1'!AG2115)</f>
        <v/>
      </c>
      <c r="R649" s="269" t="str">
        <f>+IF(G649=0,"",'Ark1'!AH2115)</f>
        <v/>
      </c>
      <c r="S649" s="382" t="str">
        <f>+IF(G649=0,"",'Ark1'!AR2100)</f>
        <v/>
      </c>
      <c r="T649" s="114" t="str">
        <f>+IF(G649=0,"",'Ark1'!AS2100)</f>
        <v/>
      </c>
      <c r="U649" s="269" t="str">
        <f>+IF(G649=0,"",'Ark1'!Y2115)</f>
        <v/>
      </c>
      <c r="V649" s="268" t="str">
        <f>+IF(G649=0,"",'Ark1'!AA2115)</f>
        <v/>
      </c>
      <c r="W649" s="269" t="str">
        <f>+IF(G649=0,"",'Ark1'!AC2115)</f>
        <v/>
      </c>
      <c r="X649" s="298" t="str">
        <f t="shared" si="61"/>
        <v/>
      </c>
      <c r="Y649" s="267" t="str">
        <f t="shared" si="62"/>
        <v/>
      </c>
      <c r="Z649" s="246"/>
      <c r="AC649" s="28"/>
      <c r="AD649" s="27"/>
      <c r="AG649" s="27"/>
      <c r="AH649" s="27"/>
      <c r="AI649" s="27"/>
      <c r="AK649" s="27"/>
    </row>
    <row r="650" spans="1:55" ht="19.8">
      <c r="A650" s="246"/>
      <c r="B650" s="246"/>
      <c r="C650" s="246"/>
      <c r="D650" s="246"/>
      <c r="E650" s="246"/>
      <c r="F650" s="246"/>
      <c r="G650" s="246"/>
      <c r="H650" s="246"/>
      <c r="I650" s="246"/>
      <c r="J650" s="246"/>
      <c r="K650" s="246"/>
      <c r="L650" s="246"/>
      <c r="M650" s="246"/>
      <c r="N650" s="248"/>
      <c r="O650" s="246"/>
      <c r="P650" s="246"/>
      <c r="Q650" s="246"/>
      <c r="R650" s="246"/>
      <c r="S650" s="246"/>
      <c r="T650" s="246"/>
      <c r="U650" s="246"/>
      <c r="V650" s="246"/>
      <c r="W650" s="246"/>
      <c r="X650" s="246"/>
      <c r="Y650" s="246"/>
      <c r="Z650" s="246"/>
      <c r="AA650" s="249"/>
      <c r="AC650" s="28"/>
      <c r="AD650" s="27"/>
      <c r="AE650" s="250"/>
      <c r="AF650" s="86"/>
      <c r="AJ650" s="86"/>
      <c r="BB650" s="262"/>
    </row>
    <row r="651" spans="1:55" ht="19.8">
      <c r="A651" s="246"/>
      <c r="B651" s="246"/>
      <c r="C651" s="264"/>
      <c r="D651" s="246"/>
      <c r="E651" s="246"/>
      <c r="F651" s="246"/>
      <c r="G651" s="246"/>
      <c r="H651" s="247"/>
      <c r="I651" s="246"/>
      <c r="J651" s="247"/>
      <c r="K651" s="246"/>
      <c r="L651" s="246"/>
      <c r="M651" s="246"/>
      <c r="N651" s="248"/>
      <c r="O651" s="248"/>
      <c r="P651" s="248"/>
      <c r="Q651" s="246"/>
      <c r="R651" s="248"/>
      <c r="S651" s="248"/>
      <c r="T651" s="248"/>
      <c r="U651" s="248"/>
      <c r="V651" s="246"/>
      <c r="W651" s="248"/>
      <c r="X651" s="246"/>
      <c r="Y651" s="247"/>
      <c r="Z651" s="246"/>
      <c r="AA651" s="249"/>
      <c r="AC651" s="28"/>
      <c r="AD651" s="27"/>
      <c r="AE651" s="250"/>
      <c r="AF651" s="86"/>
      <c r="AJ651" s="86"/>
      <c r="BB651" s="262"/>
    </row>
    <row r="652" spans="1:55" ht="22.8">
      <c r="A652" s="349" t="str">
        <f>+Raser!C40</f>
        <v>Chianina</v>
      </c>
      <c r="B652" s="246"/>
      <c r="C652" s="264"/>
      <c r="D652" s="349"/>
      <c r="E652" s="246"/>
      <c r="F652" s="246"/>
      <c r="G652" s="264" t="s">
        <v>648</v>
      </c>
      <c r="H652" s="279">
        <f>SUM(G658:G672)</f>
        <v>0</v>
      </c>
      <c r="I652" s="247"/>
      <c r="J652" s="246"/>
      <c r="K652" s="247"/>
      <c r="L652" s="246"/>
      <c r="M652" s="348" t="str">
        <f>+Raser!M40</f>
        <v/>
      </c>
      <c r="N652" s="248" t="s">
        <v>578</v>
      </c>
      <c r="O652" s="246"/>
      <c r="P652" s="248"/>
      <c r="Q652" s="248"/>
      <c r="R652" s="246"/>
      <c r="S652" s="246"/>
      <c r="T652" s="246"/>
      <c r="U652" s="248"/>
      <c r="V652" s="248"/>
      <c r="W652" s="246"/>
      <c r="X652" s="248"/>
      <c r="Y652" s="248" t="s">
        <v>632</v>
      </c>
      <c r="Z652" s="247"/>
      <c r="AA652" s="249"/>
      <c r="AB652" s="249"/>
      <c r="AC652" s="28"/>
      <c r="AE652" s="27"/>
      <c r="AF652" s="250"/>
      <c r="AJ652" s="86"/>
      <c r="BC652" s="262"/>
    </row>
    <row r="653" spans="1:55" ht="14.25" customHeight="1">
      <c r="A653" s="246"/>
      <c r="B653" s="246"/>
      <c r="C653" s="264"/>
      <c r="D653" s="347"/>
      <c r="E653" s="246"/>
      <c r="F653" s="264"/>
      <c r="G653" s="264"/>
      <c r="H653" s="264"/>
      <c r="I653" s="264"/>
      <c r="J653" s="264"/>
      <c r="K653" s="264"/>
      <c r="L653" s="264"/>
      <c r="M653" s="264"/>
      <c r="N653" s="265"/>
      <c r="O653" s="264"/>
      <c r="P653" s="264"/>
      <c r="Q653" s="264"/>
      <c r="R653" s="264"/>
      <c r="S653" s="264"/>
      <c r="T653" s="264"/>
      <c r="U653" s="264"/>
      <c r="V653" s="264"/>
      <c r="W653" s="264"/>
      <c r="X653" s="264"/>
      <c r="Y653" s="247"/>
      <c r="Z653" s="246"/>
      <c r="AA653" s="249"/>
      <c r="AC653" s="28"/>
      <c r="AD653" s="27"/>
      <c r="AE653" s="250"/>
      <c r="AF653" s="86"/>
      <c r="AJ653" s="86"/>
      <c r="BB653" s="262"/>
    </row>
    <row r="654" spans="1:55" ht="19.8">
      <c r="A654" s="246"/>
      <c r="B654" s="246"/>
      <c r="C654" s="246"/>
      <c r="D654" s="246"/>
      <c r="E654" s="246"/>
      <c r="F654" s="246"/>
      <c r="G654" s="246"/>
      <c r="H654" s="247"/>
      <c r="I654" s="246"/>
      <c r="J654" s="247"/>
      <c r="K654" s="246"/>
      <c r="L654" s="246"/>
      <c r="M654" s="246"/>
      <c r="N654" s="248"/>
      <c r="O654" s="248"/>
      <c r="P654" s="248"/>
      <c r="Q654" s="246"/>
      <c r="R654" s="248"/>
      <c r="S654" s="248"/>
      <c r="T654" s="248"/>
      <c r="U654" s="248"/>
      <c r="V654" s="246"/>
      <c r="W654" s="248"/>
      <c r="X654" s="264" t="s">
        <v>489</v>
      </c>
      <c r="Y654" s="263" t="s">
        <v>4</v>
      </c>
      <c r="Z654" s="246"/>
      <c r="AA654" s="249"/>
      <c r="AC654" s="28"/>
      <c r="AD654" s="27"/>
      <c r="AE654" s="250"/>
      <c r="AF654" s="86"/>
      <c r="AJ654" s="86"/>
      <c r="BB654" s="262"/>
    </row>
    <row r="655" spans="1:55" ht="19.8">
      <c r="A655" s="246"/>
      <c r="B655" s="246"/>
      <c r="C655" s="246"/>
      <c r="D655" s="264"/>
      <c r="E655" s="246"/>
      <c r="F655" s="264" t="s">
        <v>4</v>
      </c>
      <c r="G655" s="246"/>
      <c r="H655" s="247"/>
      <c r="I655" s="247"/>
      <c r="J655" s="247"/>
      <c r="K655" s="264" t="s">
        <v>23</v>
      </c>
      <c r="L655" s="247"/>
      <c r="M655" s="247"/>
      <c r="N655" s="248" t="s">
        <v>402</v>
      </c>
      <c r="O655" s="248" t="s">
        <v>402</v>
      </c>
      <c r="P655" s="248" t="s">
        <v>402</v>
      </c>
      <c r="Q655" s="265" t="s">
        <v>538</v>
      </c>
      <c r="R655" s="248" t="s">
        <v>402</v>
      </c>
      <c r="S655" s="248"/>
      <c r="T655" s="248"/>
      <c r="U655" s="265" t="s">
        <v>422</v>
      </c>
      <c r="V655" s="246"/>
      <c r="W655" s="265" t="s">
        <v>586</v>
      </c>
      <c r="X655" s="264" t="s">
        <v>583</v>
      </c>
      <c r="Y655" s="263" t="s">
        <v>9</v>
      </c>
      <c r="Z655" s="246"/>
      <c r="AA655" s="249"/>
      <c r="AC655" s="28"/>
      <c r="AD655" s="27"/>
      <c r="AE655" s="250"/>
      <c r="AF655" s="86"/>
      <c r="AJ655" s="86"/>
      <c r="BB655" s="262"/>
    </row>
    <row r="656" spans="1:55" ht="19.8">
      <c r="A656" s="264"/>
      <c r="B656" s="264"/>
      <c r="C656" s="246"/>
      <c r="D656" s="246"/>
      <c r="E656" s="264"/>
      <c r="F656" s="264" t="s">
        <v>487</v>
      </c>
      <c r="G656" s="264" t="s">
        <v>4</v>
      </c>
      <c r="H656" s="263" t="s">
        <v>4</v>
      </c>
      <c r="I656" s="263"/>
      <c r="J656" s="263" t="s">
        <v>1</v>
      </c>
      <c r="K656" s="264" t="s">
        <v>493</v>
      </c>
      <c r="L656" s="263" t="s">
        <v>23</v>
      </c>
      <c r="M656" s="263"/>
      <c r="N656" s="265" t="s">
        <v>552</v>
      </c>
      <c r="O656" s="265" t="s">
        <v>585</v>
      </c>
      <c r="P656" s="265" t="s">
        <v>500</v>
      </c>
      <c r="Q656" s="265" t="s">
        <v>563</v>
      </c>
      <c r="R656" s="265" t="s">
        <v>502</v>
      </c>
      <c r="S656" s="432" t="s">
        <v>23</v>
      </c>
      <c r="T656" s="432" t="s">
        <v>23</v>
      </c>
      <c r="U656" s="265"/>
      <c r="V656" s="264" t="s">
        <v>413</v>
      </c>
      <c r="W656" s="265" t="s">
        <v>1</v>
      </c>
      <c r="X656" s="264" t="s">
        <v>70</v>
      </c>
      <c r="Y656" s="263" t="s">
        <v>70</v>
      </c>
      <c r="Z656" s="246"/>
      <c r="AA656" s="249"/>
      <c r="AC656" s="28"/>
      <c r="AD656" s="27"/>
      <c r="AE656" s="250"/>
      <c r="AF656" s="86"/>
      <c r="AJ656" s="86"/>
      <c r="BB656" s="262"/>
    </row>
    <row r="657" spans="1:54" ht="19.8">
      <c r="A657" s="246"/>
      <c r="B657" s="246"/>
      <c r="C657" s="264" t="s">
        <v>0</v>
      </c>
      <c r="D657" s="264"/>
      <c r="E657" s="264" t="s">
        <v>612</v>
      </c>
      <c r="F657" s="50" t="s">
        <v>488</v>
      </c>
      <c r="G657" s="50" t="s">
        <v>9</v>
      </c>
      <c r="H657" s="87" t="s">
        <v>402</v>
      </c>
      <c r="I657" s="87"/>
      <c r="J657" s="87" t="s">
        <v>402</v>
      </c>
      <c r="K657" s="50" t="s">
        <v>414</v>
      </c>
      <c r="L657" s="87" t="s">
        <v>44</v>
      </c>
      <c r="M657" s="87"/>
      <c r="N657" s="75" t="s">
        <v>553</v>
      </c>
      <c r="O657" s="75" t="s">
        <v>561</v>
      </c>
      <c r="P657" s="75" t="s">
        <v>439</v>
      </c>
      <c r="Q657" s="75" t="s">
        <v>495</v>
      </c>
      <c r="R657" s="75" t="s">
        <v>482</v>
      </c>
      <c r="S657" s="432" t="s">
        <v>735</v>
      </c>
      <c r="T657" s="432" t="s">
        <v>736</v>
      </c>
      <c r="U657" s="75" t="s">
        <v>1</v>
      </c>
      <c r="V657" s="50" t="s">
        <v>414</v>
      </c>
      <c r="W657" s="75" t="s">
        <v>539</v>
      </c>
      <c r="X657" s="50" t="s">
        <v>499</v>
      </c>
      <c r="Y657" s="87" t="s">
        <v>566</v>
      </c>
      <c r="Z657" s="246"/>
      <c r="AA657" s="249"/>
      <c r="AC657" s="28"/>
      <c r="AD657" s="27"/>
      <c r="AE657" s="250"/>
      <c r="AF657" s="86"/>
      <c r="AJ657" s="86"/>
      <c r="BB657" s="262"/>
    </row>
    <row r="658" spans="1:54" ht="15.6">
      <c r="A658" s="246"/>
      <c r="B658" s="266">
        <f>+'Ark1'!C1626</f>
        <v>2024</v>
      </c>
      <c r="C658" s="266">
        <f>+'Ark1'!L1626</f>
        <v>1</v>
      </c>
      <c r="D658" s="266" t="s">
        <v>28</v>
      </c>
      <c r="E658" s="266">
        <f>+'Ark1'!AP1626</f>
        <v>33</v>
      </c>
      <c r="F658" s="266" t="str">
        <f>+IF(G658=0,"",'Ark1'!Q1626)</f>
        <v/>
      </c>
      <c r="G658" s="366">
        <f>+'Ark1'!R1626</f>
        <v>0</v>
      </c>
      <c r="H658" s="267" t="str">
        <f>+IF(G658=0,"",'Ark1'!AE1626)</f>
        <v/>
      </c>
      <c r="I658" s="267"/>
      <c r="J658" s="267" t="str">
        <f>+IF(G658=0,"",'Ark1'!AF1626)</f>
        <v/>
      </c>
      <c r="K658" s="268" t="str">
        <f>+IF(G658=0,"",'Ark1'!T1626)</f>
        <v/>
      </c>
      <c r="L658" s="298" t="str">
        <f>+IF(G658=0,"",'Ark1'!U1626)</f>
        <v/>
      </c>
      <c r="M658" s="267"/>
      <c r="N658" s="269" t="str">
        <f>+IF(G658=0,"",'Ark1'!V1626)</f>
        <v/>
      </c>
      <c r="O658" s="269" t="str">
        <f>+IF(G658=0,"",'Ark1'!W1626)</f>
        <v/>
      </c>
      <c r="P658" s="269" t="str">
        <f>+IF(G658=0,"",'Ark1'!X1626)</f>
        <v/>
      </c>
      <c r="Q658" s="269" t="str">
        <f>+IF(G658=0,"",'Ark1'!AG1626)</f>
        <v/>
      </c>
      <c r="R658" s="269" t="str">
        <f>+IF(G658=0,"",'Ark1'!AH1626)</f>
        <v/>
      </c>
      <c r="S658" s="382" t="str">
        <f>+IF(G658=0,"",'Ark1'!AR2022)</f>
        <v/>
      </c>
      <c r="T658" s="114" t="str">
        <f>+IF(G658=0,"",'Ark1'!AS2022)</f>
        <v/>
      </c>
      <c r="U658" s="269" t="str">
        <f>+IF(G658=0,"",'Ark1'!Y1626)</f>
        <v/>
      </c>
      <c r="V658" s="268" t="str">
        <f>+IF(G658=0,"",'Ark1'!AA1626)</f>
        <v/>
      </c>
      <c r="W658" s="269" t="str">
        <f>+IF(G658=0,"",'Ark1'!AC1626)</f>
        <v/>
      </c>
      <c r="X658" s="298" t="str">
        <f t="shared" ref="X658:X672" si="63">IF(G658=0,"",1000*L658/Q658)</f>
        <v/>
      </c>
      <c r="Y658" s="267" t="str">
        <f t="shared" ref="Y658:Y672" si="64">IF(G658=0,"",G658/F658)</f>
        <v/>
      </c>
      <c r="Z658" s="246"/>
      <c r="AC658" s="28"/>
      <c r="AD658" s="27"/>
      <c r="AG658" s="27"/>
      <c r="AH658" s="27"/>
      <c r="AI658" s="27"/>
      <c r="AK658" s="27"/>
    </row>
    <row r="659" spans="1:54" ht="15.6">
      <c r="A659" s="246"/>
      <c r="B659" s="299">
        <f>+'Ark1'!C1661</f>
        <v>2024</v>
      </c>
      <c r="C659" s="86">
        <f>+'Ark1'!L1661</f>
        <v>2</v>
      </c>
      <c r="D659" s="86" t="s">
        <v>29</v>
      </c>
      <c r="E659" s="86">
        <f>+'Ark1'!AP1661</f>
        <v>33</v>
      </c>
      <c r="F659" s="86" t="str">
        <f>+IF(G659=0,"",'Ark1'!Q1661)</f>
        <v/>
      </c>
      <c r="G659" s="366">
        <f>+'Ark1'!R1661</f>
        <v>0</v>
      </c>
      <c r="H659" s="28" t="str">
        <f>+IF(G659=0,"",'Ark1'!AE1661)</f>
        <v/>
      </c>
      <c r="I659" s="267"/>
      <c r="J659" s="28" t="str">
        <f>+IF(G659=0,"",'Ark1'!AF1661)</f>
        <v/>
      </c>
      <c r="K659" s="27" t="str">
        <f>+IF(G659=0,"",'Ark1'!T1661)</f>
        <v/>
      </c>
      <c r="L659" s="298" t="str">
        <f>+IF(G659=0,"",'Ark1'!U1661)</f>
        <v/>
      </c>
      <c r="M659" s="267"/>
      <c r="N659" s="33" t="str">
        <f>+IF(G659=0,"",'Ark1'!V1661)</f>
        <v/>
      </c>
      <c r="O659" s="33" t="str">
        <f>+IF(G659=0,"",'Ark1'!W1661)</f>
        <v/>
      </c>
      <c r="P659" s="33" t="str">
        <f>+IF(G659=0,"",'Ark1'!X1661)</f>
        <v/>
      </c>
      <c r="Q659" s="33" t="str">
        <f>+IF(G659=0,"",'Ark1'!AG1661)</f>
        <v/>
      </c>
      <c r="R659" s="33" t="str">
        <f>+IF(G659=0,"",'Ark1'!AH1661)</f>
        <v/>
      </c>
      <c r="S659" s="382" t="str">
        <f>+IF(G659=0,"",'Ark1'!AR2057)</f>
        <v/>
      </c>
      <c r="T659" s="114" t="str">
        <f>+IF(G659=0,"",'Ark1'!AS2057)</f>
        <v/>
      </c>
      <c r="U659" s="33" t="str">
        <f>+IF(G659=0,"",'Ark1'!Y1661)</f>
        <v/>
      </c>
      <c r="V659" s="27" t="str">
        <f>+IF(G659=0,"",'Ark1'!AA1661)</f>
        <v/>
      </c>
      <c r="W659" s="33" t="str">
        <f>+IF(G659=0,"",'Ark1'!AC1661)</f>
        <v/>
      </c>
      <c r="X659" s="298" t="str">
        <f t="shared" si="63"/>
        <v/>
      </c>
      <c r="Y659" s="28" t="str">
        <f t="shared" si="64"/>
        <v/>
      </c>
      <c r="Z659" s="246"/>
      <c r="AC659" s="28"/>
      <c r="AD659" s="27"/>
      <c r="AG659" s="27"/>
      <c r="AH659" s="27"/>
      <c r="AI659" s="27"/>
      <c r="AK659" s="27"/>
    </row>
    <row r="660" spans="1:54" ht="15.6">
      <c r="A660" s="246"/>
      <c r="B660" s="299">
        <f>+'Ark1'!C1696</f>
        <v>2024</v>
      </c>
      <c r="C660" s="266">
        <f>+'Ark1'!L1696</f>
        <v>3</v>
      </c>
      <c r="D660" s="266" t="s">
        <v>30</v>
      </c>
      <c r="E660" s="266">
        <f>+'Ark1'!AP1696</f>
        <v>33</v>
      </c>
      <c r="F660" s="266" t="str">
        <f>+IF(G660=0,"",'Ark1'!Q1696)</f>
        <v/>
      </c>
      <c r="G660" s="366">
        <f>+'Ark1'!R1696</f>
        <v>0</v>
      </c>
      <c r="H660" s="267" t="str">
        <f>+IF(G660=0,"",'Ark1'!AE1696)</f>
        <v/>
      </c>
      <c r="I660" s="267"/>
      <c r="J660" s="267" t="str">
        <f>+IF(G660=0,"",'Ark1'!AF1696)</f>
        <v/>
      </c>
      <c r="K660" s="268" t="str">
        <f>+IF(G660=0,"",'Ark1'!T1696)</f>
        <v/>
      </c>
      <c r="L660" s="298" t="str">
        <f>+IF(G660=0,"",'Ark1'!U1696)</f>
        <v/>
      </c>
      <c r="M660" s="267"/>
      <c r="N660" s="269" t="str">
        <f>+IF(G660=0,"",'Ark1'!V1696)</f>
        <v/>
      </c>
      <c r="O660" s="269" t="str">
        <f>+IF(G660=0,"",'Ark1'!W1696)</f>
        <v/>
      </c>
      <c r="P660" s="269" t="str">
        <f>+IF(G660=0,"",'Ark1'!X1696)</f>
        <v/>
      </c>
      <c r="Q660" s="269" t="str">
        <f>+IF(G660=0,"",'Ark1'!AG1696)</f>
        <v/>
      </c>
      <c r="R660" s="269" t="str">
        <f>+IF(G660=0,"",'Ark1'!AH1696)</f>
        <v/>
      </c>
      <c r="S660" s="382" t="str">
        <f>+IF(G660=0,"",'Ark1'!AR2092)</f>
        <v/>
      </c>
      <c r="T660" s="114" t="str">
        <f>+IF(G660=0,"",'Ark1'!AS2092)</f>
        <v/>
      </c>
      <c r="U660" s="269" t="str">
        <f>+IF(G660=0,"",'Ark1'!Y1696)</f>
        <v/>
      </c>
      <c r="V660" s="268" t="str">
        <f>+IF(G660=0,"",'Ark1'!AA1696)</f>
        <v/>
      </c>
      <c r="W660" s="269" t="str">
        <f>+IF(G660=0,"",'Ark1'!AC1696)</f>
        <v/>
      </c>
      <c r="X660" s="298" t="str">
        <f t="shared" si="63"/>
        <v/>
      </c>
      <c r="Y660" s="267" t="str">
        <f t="shared" si="64"/>
        <v/>
      </c>
      <c r="Z660" s="246"/>
      <c r="AC660" s="28"/>
      <c r="AD660" s="27"/>
      <c r="AG660" s="27"/>
      <c r="AH660" s="27"/>
      <c r="AI660" s="27"/>
      <c r="AK660" s="27"/>
    </row>
    <row r="661" spans="1:54" ht="15.6">
      <c r="A661" s="246"/>
      <c r="B661" s="299">
        <f>+'Ark1'!C1731</f>
        <v>2024</v>
      </c>
      <c r="C661" s="266">
        <f>+'Ark1'!L1731</f>
        <v>4</v>
      </c>
      <c r="D661" s="266" t="s">
        <v>31</v>
      </c>
      <c r="E661" s="86">
        <f>+'Ark1'!AP1731</f>
        <v>33</v>
      </c>
      <c r="F661" s="86" t="str">
        <f>+IF(G661=0,"",'Ark1'!Q1731)</f>
        <v/>
      </c>
      <c r="G661" s="366">
        <f>+'Ark1'!R1731</f>
        <v>0</v>
      </c>
      <c r="H661" s="28" t="str">
        <f>+IF(G661=0,"",'Ark1'!AE1731)</f>
        <v/>
      </c>
      <c r="I661" s="267"/>
      <c r="J661" s="28" t="str">
        <f>+IF(G661=0,"",'Ark1'!AF1731)</f>
        <v/>
      </c>
      <c r="K661" s="27" t="str">
        <f>+IF(G661=0,"",'Ark1'!T1731)</f>
        <v/>
      </c>
      <c r="L661" s="298" t="str">
        <f>+IF(G661=0,"",'Ark1'!U1731)</f>
        <v/>
      </c>
      <c r="M661" s="267"/>
      <c r="N661" s="33" t="str">
        <f>+IF(G661=0,"",'Ark1'!V1731)</f>
        <v/>
      </c>
      <c r="O661" s="33" t="str">
        <f>+IF(G661=0,"",'Ark1'!W1731)</f>
        <v/>
      </c>
      <c r="P661" s="33" t="str">
        <f>+IF(G661=0,"",'Ark1'!X1731)</f>
        <v/>
      </c>
      <c r="Q661" s="33" t="str">
        <f>+IF(G661=0,"",'Ark1'!AG1731)</f>
        <v/>
      </c>
      <c r="R661" s="33" t="str">
        <f>+IF(G661=0,"",'Ark1'!AH1731)</f>
        <v/>
      </c>
      <c r="S661" s="382" t="str">
        <f>+IF(G661=0,"",'Ark1'!AR2127)</f>
        <v/>
      </c>
      <c r="T661" s="114" t="str">
        <f>+IF(G661=0,"",'Ark1'!AS2127)</f>
        <v/>
      </c>
      <c r="U661" s="33" t="str">
        <f>+IF(G661=0,"",'Ark1'!Y1731)</f>
        <v/>
      </c>
      <c r="V661" s="27" t="str">
        <f>+IF(G661=0,"",'Ark1'!AA1731)</f>
        <v/>
      </c>
      <c r="W661" s="33" t="str">
        <f>+IF(G661=0,"",'Ark1'!AC1731)</f>
        <v/>
      </c>
      <c r="X661" s="298" t="str">
        <f t="shared" si="63"/>
        <v/>
      </c>
      <c r="Y661" s="28" t="str">
        <f t="shared" si="64"/>
        <v/>
      </c>
      <c r="Z661" s="246"/>
      <c r="AC661" s="28"/>
      <c r="AD661" s="27"/>
      <c r="AG661" s="27"/>
      <c r="AH661" s="27"/>
      <c r="AI661" s="27"/>
      <c r="AK661" s="27"/>
    </row>
    <row r="662" spans="1:54" ht="15.6">
      <c r="A662" s="246"/>
      <c r="B662" s="266">
        <f>+'Ark1'!C1766</f>
        <v>2024</v>
      </c>
      <c r="C662" s="266">
        <f>+'Ark1'!L1766</f>
        <v>5</v>
      </c>
      <c r="D662" s="266" t="s">
        <v>400</v>
      </c>
      <c r="E662" s="274">
        <f>+'Ark1'!AP1766</f>
        <v>33</v>
      </c>
      <c r="F662" s="266" t="str">
        <f>+IF(G662=0,"",'Ark1'!Q1766)</f>
        <v/>
      </c>
      <c r="G662" s="366">
        <f>+'Ark1'!R1766</f>
        <v>0</v>
      </c>
      <c r="H662" s="267">
        <f>+'Ark1'!AE1766</f>
        <v>0</v>
      </c>
      <c r="I662" s="267"/>
      <c r="J662" s="267" t="str">
        <f>+IF(G662=0,"",'Ark1'!AF1766)</f>
        <v/>
      </c>
      <c r="K662" s="268" t="str">
        <f>+IF(G662=0,"",'Ark1'!T1766)</f>
        <v/>
      </c>
      <c r="L662" s="298" t="str">
        <f>+IF(G662=0,"",'Ark1'!U1766)</f>
        <v/>
      </c>
      <c r="M662" s="267"/>
      <c r="N662" s="269" t="str">
        <f>+IF(G662=0,"",'Ark1'!V1766)</f>
        <v/>
      </c>
      <c r="O662" s="269" t="str">
        <f>+IF(G662=0,"",'Ark1'!W1766)</f>
        <v/>
      </c>
      <c r="P662" s="269" t="str">
        <f>+IF(G662=0,"",'Ark1'!X1766)</f>
        <v/>
      </c>
      <c r="Q662" s="269" t="str">
        <f>+IF(G662=0,"",'Ark1'!AG1766)</f>
        <v/>
      </c>
      <c r="R662" s="269" t="str">
        <f>+IF(G662=0,"",'Ark1'!AH1766)</f>
        <v/>
      </c>
      <c r="S662" s="382" t="str">
        <f>+IF(G662=0,"",'Ark1'!AR2162)</f>
        <v/>
      </c>
      <c r="T662" s="114" t="str">
        <f>+IF(G662=0,"",'Ark1'!AS2162)</f>
        <v/>
      </c>
      <c r="U662" s="269" t="str">
        <f>+IF(G662=0,"",'Ark1'!Y1766)</f>
        <v/>
      </c>
      <c r="V662" s="268" t="str">
        <f>+IF(G662=0,"",'Ark1'!AA1766)</f>
        <v/>
      </c>
      <c r="W662" s="269" t="str">
        <f>+IF(G662=0,"",'Ark1'!AC1766)</f>
        <v/>
      </c>
      <c r="X662" s="298" t="str">
        <f t="shared" si="63"/>
        <v/>
      </c>
      <c r="Y662" s="267" t="str">
        <f t="shared" si="64"/>
        <v/>
      </c>
      <c r="Z662" s="246"/>
      <c r="AC662" s="28"/>
      <c r="AD662" s="27"/>
      <c r="AG662" s="27"/>
      <c r="AH662" s="27"/>
      <c r="AI662" s="27"/>
      <c r="AK662" s="27"/>
    </row>
    <row r="663" spans="1:54" ht="15.6">
      <c r="A663" s="246"/>
      <c r="B663" s="333">
        <f>+'Ark1'!C1801</f>
        <v>2024</v>
      </c>
      <c r="C663" s="266">
        <f>+'Ark1'!L1801</f>
        <v>6</v>
      </c>
      <c r="D663" s="266" t="s">
        <v>32</v>
      </c>
      <c r="E663" s="275">
        <f>+'Ark1'!AP1801</f>
        <v>33</v>
      </c>
      <c r="F663" s="86" t="str">
        <f>+IF(G663=0,"",'Ark1'!Q1801)</f>
        <v/>
      </c>
      <c r="G663" s="366">
        <f>+'Ark1'!R1801</f>
        <v>0</v>
      </c>
      <c r="H663" s="28" t="str">
        <f>+IF(G663=0,"",'Ark1'!AE1801)</f>
        <v/>
      </c>
      <c r="I663" s="267"/>
      <c r="J663" s="28" t="str">
        <f>+IF(G663=0,"",'Ark1'!AF1801)</f>
        <v/>
      </c>
      <c r="K663" s="27" t="str">
        <f>+IF(G663=0,"",'Ark1'!T1801)</f>
        <v/>
      </c>
      <c r="L663" s="298" t="str">
        <f>+IF(G663=0,"",'Ark1'!U1801)</f>
        <v/>
      </c>
      <c r="M663" s="267"/>
      <c r="N663" s="33" t="str">
        <f>+IF(G663=0,"",'Ark1'!V1801)</f>
        <v/>
      </c>
      <c r="O663" s="33" t="str">
        <f>+IF(G663=0,"",'Ark1'!W1801)</f>
        <v/>
      </c>
      <c r="P663" s="33" t="str">
        <f>+IF(G663=0,"",'Ark1'!X1801)</f>
        <v/>
      </c>
      <c r="Q663" s="33" t="str">
        <f>+IF(G663=0,"",'Ark1'!AG1801)</f>
        <v/>
      </c>
      <c r="R663" s="33" t="str">
        <f>+IF(G663=0,"",'Ark1'!AH1801)</f>
        <v/>
      </c>
      <c r="S663" s="382" t="str">
        <f>+IF(G663=0,"",'Ark1'!AR2197)</f>
        <v/>
      </c>
      <c r="T663" s="114" t="str">
        <f>+IF(G663=0,"",'Ark1'!AS2197)</f>
        <v/>
      </c>
      <c r="U663" s="33" t="str">
        <f>+IF(G663=0,"",'Ark1'!Y1801)</f>
        <v/>
      </c>
      <c r="V663" s="27" t="str">
        <f>+IF(G663=0,"",'Ark1'!AA1801)</f>
        <v/>
      </c>
      <c r="W663" s="33" t="str">
        <f>+IF(G663=0,"",'Ark1'!AC1801)</f>
        <v/>
      </c>
      <c r="X663" s="298" t="str">
        <f t="shared" si="63"/>
        <v/>
      </c>
      <c r="Y663" s="28" t="str">
        <f t="shared" si="64"/>
        <v/>
      </c>
      <c r="Z663" s="246"/>
      <c r="AC663" s="28"/>
      <c r="AD663" s="27"/>
      <c r="AG663" s="27"/>
      <c r="AH663" s="27"/>
      <c r="AI663" s="27"/>
      <c r="AK663" s="27"/>
    </row>
    <row r="664" spans="1:54" ht="15.6">
      <c r="A664" s="246"/>
      <c r="B664" s="333">
        <f>+'Ark1'!C1836</f>
        <v>2024</v>
      </c>
      <c r="C664" s="266">
        <f>+'Ark1'!L1836</f>
        <v>7</v>
      </c>
      <c r="D664" s="266" t="s">
        <v>33</v>
      </c>
      <c r="E664" s="274">
        <f>+'Ark1'!AP1836</f>
        <v>33</v>
      </c>
      <c r="F664" s="266" t="str">
        <f>+IF(G664=0,"",'Ark1'!Q1836)</f>
        <v/>
      </c>
      <c r="G664" s="366">
        <f>+'Ark1'!R1836</f>
        <v>0</v>
      </c>
      <c r="H664" s="267" t="str">
        <f>+IF(G664=0,"",'Ark1'!AE1836)</f>
        <v/>
      </c>
      <c r="I664" s="267"/>
      <c r="J664" s="267" t="str">
        <f>+IF(G664=0,"",'Ark1'!AF1836)</f>
        <v/>
      </c>
      <c r="K664" s="268" t="str">
        <f>+IF(G664=0,"",'Ark1'!T1836)</f>
        <v/>
      </c>
      <c r="L664" s="298" t="str">
        <f>+IF(G664=0,"",'Ark1'!U1836)</f>
        <v/>
      </c>
      <c r="M664" s="267"/>
      <c r="N664" s="269" t="str">
        <f>+IF(G664=0,"",'Ark1'!V1836)</f>
        <v/>
      </c>
      <c r="O664" s="269" t="str">
        <f>+IF(G664=0,"",'Ark1'!W1836)</f>
        <v/>
      </c>
      <c r="P664" s="269" t="str">
        <f>+IF(G664=0,"",'Ark1'!X1836)</f>
        <v/>
      </c>
      <c r="Q664" s="269" t="str">
        <f>+IF(G664=0,"",'Ark1'!AG1836)</f>
        <v/>
      </c>
      <c r="R664" s="269" t="str">
        <f>+IF(G664=0,"",'Ark1'!AH1836)</f>
        <v/>
      </c>
      <c r="S664" s="382" t="str">
        <f>+IF(G664=0,"",'Ark1'!AR2232)</f>
        <v/>
      </c>
      <c r="T664" s="114" t="str">
        <f>+IF(G664=0,"",'Ark1'!AS2232)</f>
        <v/>
      </c>
      <c r="U664" s="269" t="str">
        <f>+IF(G664=0,"",'Ark1'!Y1836)</f>
        <v/>
      </c>
      <c r="V664" s="268" t="str">
        <f>+IF(G664=0,"",'Ark1'!AA1836)</f>
        <v/>
      </c>
      <c r="W664" s="269" t="str">
        <f>+IF(G664=0,"",'Ark1'!AC1836)</f>
        <v/>
      </c>
      <c r="X664" s="298" t="str">
        <f t="shared" si="63"/>
        <v/>
      </c>
      <c r="Y664" s="267" t="str">
        <f t="shared" si="64"/>
        <v/>
      </c>
      <c r="Z664" s="246"/>
      <c r="AC664" s="28"/>
      <c r="AD664" s="27"/>
      <c r="AG664" s="27"/>
      <c r="AH664" s="27"/>
      <c r="AI664" s="27"/>
      <c r="AK664" s="27"/>
    </row>
    <row r="665" spans="1:54" ht="15.6">
      <c r="A665" s="246"/>
      <c r="B665" s="86">
        <f>+'Ark1'!C1871</f>
        <v>2024</v>
      </c>
      <c r="C665" s="86">
        <f>+'Ark1'!L1871</f>
        <v>8</v>
      </c>
      <c r="D665" s="86" t="s">
        <v>34</v>
      </c>
      <c r="E665" s="275">
        <f>+'Ark1'!AP1871</f>
        <v>33</v>
      </c>
      <c r="F665" s="86" t="str">
        <f>+IF(G665=0,"",'Ark1'!Q1871)</f>
        <v/>
      </c>
      <c r="G665" s="366">
        <f>+'Ark1'!R1871</f>
        <v>0</v>
      </c>
      <c r="H665" s="28" t="str">
        <f>+IF(G665=0,"",'Ark1'!AE1871)</f>
        <v/>
      </c>
      <c r="I665" s="267"/>
      <c r="J665" s="28" t="str">
        <f>+IF(G665=0,"",'Ark1'!AF1871)</f>
        <v/>
      </c>
      <c r="K665" s="27" t="str">
        <f>+IF(G665=0,"",'Ark1'!T1871)</f>
        <v/>
      </c>
      <c r="L665" s="298" t="str">
        <f>+IF(G665=0,"",'Ark1'!U1871)</f>
        <v/>
      </c>
      <c r="M665" s="267"/>
      <c r="N665" s="33" t="str">
        <f>+IF(G665=0,"",'Ark1'!V1871)</f>
        <v/>
      </c>
      <c r="O665" s="33" t="str">
        <f>+IF(G665=0,"",'Ark1'!W1871)</f>
        <v/>
      </c>
      <c r="P665" s="33" t="str">
        <f>+IF(G665=0,"",'Ark1'!X1871)</f>
        <v/>
      </c>
      <c r="Q665" s="33" t="str">
        <f>+IF(G665=0,"",'Ark1'!AG1871)</f>
        <v/>
      </c>
      <c r="R665" s="33" t="str">
        <f>+IF(G665=0,"",'Ark1'!AH1871)</f>
        <v/>
      </c>
      <c r="S665" s="382" t="str">
        <f>+IF(G665=0,"",'Ark1'!AR2116)</f>
        <v/>
      </c>
      <c r="T665" s="114" t="str">
        <f>+IF(G665=0,"",'Ark1'!AS2116)</f>
        <v/>
      </c>
      <c r="U665" s="33" t="str">
        <f>+IF(G665=0,"",'Ark1'!Y1871)</f>
        <v/>
      </c>
      <c r="V665" s="27" t="str">
        <f>+IF(G665=0,"",'Ark1'!AA1871)</f>
        <v/>
      </c>
      <c r="W665" s="33" t="str">
        <f>+IF(G665=0,"",'Ark1'!AC1871)</f>
        <v/>
      </c>
      <c r="X665" s="298" t="str">
        <f t="shared" si="63"/>
        <v/>
      </c>
      <c r="Y665" s="28" t="str">
        <f t="shared" si="64"/>
        <v/>
      </c>
      <c r="Z665" s="246"/>
      <c r="AC665" s="28"/>
      <c r="AD665" s="27"/>
      <c r="AG665" s="27"/>
      <c r="AH665" s="27"/>
      <c r="AI665" s="27"/>
      <c r="AK665" s="27"/>
    </row>
    <row r="666" spans="1:54" ht="15.6">
      <c r="A666" s="246"/>
      <c r="B666" s="333">
        <f>+'Ark1'!C1906</f>
        <v>2024</v>
      </c>
      <c r="C666" s="266">
        <f>+'Ark1'!L1906</f>
        <v>9</v>
      </c>
      <c r="D666" s="266" t="s">
        <v>35</v>
      </c>
      <c r="E666" s="274">
        <f>+'Ark1'!AP1906</f>
        <v>33</v>
      </c>
      <c r="F666" s="266" t="str">
        <f>+IF(G666=0,"",'Ark1'!Q1906)</f>
        <v/>
      </c>
      <c r="G666" s="366">
        <f>+'Ark1'!R1906</f>
        <v>0</v>
      </c>
      <c r="H666" s="267" t="str">
        <f>+IF(G666=0,"",'Ark1'!AE1906)</f>
        <v/>
      </c>
      <c r="I666" s="267"/>
      <c r="J666" s="267" t="str">
        <f>+IF(G666=0,"",'Ark1'!AF1906)</f>
        <v/>
      </c>
      <c r="K666" s="268" t="str">
        <f>+IF(G666=0,"",'Ark1'!T1906)</f>
        <v/>
      </c>
      <c r="L666" s="298" t="str">
        <f>+IF(G666=0,"",'Ark1'!U1906)</f>
        <v/>
      </c>
      <c r="M666" s="267"/>
      <c r="N666" s="269" t="str">
        <f>+IF(G666=0,"",'Ark1'!V1906)</f>
        <v/>
      </c>
      <c r="O666" s="269" t="str">
        <f>+IF(G666=0,"",'Ark1'!W1906)</f>
        <v/>
      </c>
      <c r="P666" s="269" t="str">
        <f>+IF(G666=0,"",'Ark1'!X1906)</f>
        <v/>
      </c>
      <c r="Q666" s="269" t="str">
        <f>+IF(G666=0,"",'Ark1'!AG1906)</f>
        <v/>
      </c>
      <c r="R666" s="269" t="str">
        <f>+IF(G666=0,"",'Ark1'!AH1906)</f>
        <v/>
      </c>
      <c r="S666" s="382" t="str">
        <f>+IF(G666=0,"",'Ark1'!AR2117)</f>
        <v/>
      </c>
      <c r="T666" s="114" t="str">
        <f>+IF(G666=0,"",'Ark1'!AS2117)</f>
        <v/>
      </c>
      <c r="U666" s="269" t="str">
        <f>+IF(G666=0,"",'Ark1'!Y1906)</f>
        <v/>
      </c>
      <c r="V666" s="268" t="str">
        <f>+IF(G666=0,"",'Ark1'!AA1906)</f>
        <v/>
      </c>
      <c r="W666" s="269" t="str">
        <f>+IF(G666=0,"",'Ark1'!AC1906)</f>
        <v/>
      </c>
      <c r="X666" s="298" t="str">
        <f t="shared" si="63"/>
        <v/>
      </c>
      <c r="Y666" s="267" t="str">
        <f t="shared" si="64"/>
        <v/>
      </c>
      <c r="Z666" s="246"/>
      <c r="AC666" s="28"/>
      <c r="AD666" s="27"/>
      <c r="AG666" s="27"/>
      <c r="AH666" s="27"/>
      <c r="AI666" s="27"/>
      <c r="AK666" s="27"/>
    </row>
    <row r="667" spans="1:54" ht="15.6">
      <c r="A667" s="246"/>
      <c r="B667" s="333">
        <f>+'Ark1'!C1941</f>
        <v>2024</v>
      </c>
      <c r="C667" s="266">
        <f>+'Ark1'!L1941</f>
        <v>10</v>
      </c>
      <c r="D667" s="266" t="s">
        <v>36</v>
      </c>
      <c r="E667" s="275">
        <f>+'Ark1'!AP1941</f>
        <v>33</v>
      </c>
      <c r="F667" s="86" t="str">
        <f>+IF(G667=0,"",'Ark1'!Q1941)</f>
        <v/>
      </c>
      <c r="G667" s="366">
        <f>+'Ark1'!R1941</f>
        <v>0</v>
      </c>
      <c r="H667" s="28" t="str">
        <f>+IF(G667=0,"",'Ark1'!AE1941)</f>
        <v/>
      </c>
      <c r="I667" s="267"/>
      <c r="J667" s="28" t="str">
        <f>+IF(G667=0,"",'Ark1'!AF1941)</f>
        <v/>
      </c>
      <c r="K667" s="27" t="str">
        <f>+IF(G667=0,"",'Ark1'!T1941)</f>
        <v/>
      </c>
      <c r="L667" s="298" t="str">
        <f>+IF(G667=0,"",'Ark1'!U1941)</f>
        <v/>
      </c>
      <c r="M667" s="267"/>
      <c r="N667" s="33" t="str">
        <f>+IF(G667=0,"",'Ark1'!V1941)</f>
        <v/>
      </c>
      <c r="O667" s="33" t="str">
        <f>+IF(G667=0,"",'Ark1'!W1941)</f>
        <v/>
      </c>
      <c r="P667" s="33" t="str">
        <f>+IF(G667=0,"",'Ark1'!X1941)</f>
        <v/>
      </c>
      <c r="Q667" s="33" t="str">
        <f>+IF(G667=0,"",'Ark1'!AG1941)</f>
        <v/>
      </c>
      <c r="R667" s="33" t="str">
        <f>+IF(G667=0,"",'Ark1'!AH1941)</f>
        <v/>
      </c>
      <c r="S667" s="382" t="str">
        <f>+IF(G667=0,"",'Ark1'!AR2118)</f>
        <v/>
      </c>
      <c r="T667" s="114" t="str">
        <f>+IF(G667=0,"",'Ark1'!AS2118)</f>
        <v/>
      </c>
      <c r="U667" s="33" t="str">
        <f>+IF(G667=0,"",'Ark1'!Y1941)</f>
        <v/>
      </c>
      <c r="V667" s="27" t="str">
        <f>+IF(G667=0,"",'Ark1'!AA1941)</f>
        <v/>
      </c>
      <c r="W667" s="33" t="str">
        <f>+IF(G667=0,"",'Ark1'!AC1941)</f>
        <v/>
      </c>
      <c r="X667" s="298" t="str">
        <f t="shared" si="63"/>
        <v/>
      </c>
      <c r="Y667" s="28" t="str">
        <f t="shared" si="64"/>
        <v/>
      </c>
      <c r="Z667" s="246"/>
      <c r="AC667" s="28"/>
      <c r="AD667" s="27"/>
      <c r="AG667" s="27"/>
      <c r="AH667" s="27"/>
      <c r="AI667" s="27"/>
      <c r="AK667" s="27"/>
    </row>
    <row r="668" spans="1:54" ht="15.6">
      <c r="A668" s="246"/>
      <c r="B668" s="333">
        <f>+'Ark1'!C1976</f>
        <v>2024</v>
      </c>
      <c r="C668" s="266">
        <f>+'Ark1'!L1976</f>
        <v>11</v>
      </c>
      <c r="D668" s="266" t="s">
        <v>37</v>
      </c>
      <c r="E668" s="274">
        <f>+'Ark1'!AP1976</f>
        <v>33</v>
      </c>
      <c r="F668" s="266" t="str">
        <f>+IF(G668=0,"",'Ark1'!Q1976)</f>
        <v/>
      </c>
      <c r="G668" s="366">
        <f>+'Ark1'!R1976</f>
        <v>0</v>
      </c>
      <c r="H668" s="267" t="str">
        <f>+IF(G668=0,"",'Ark1'!AE1976)</f>
        <v/>
      </c>
      <c r="I668" s="267"/>
      <c r="J668" s="267" t="str">
        <f>+IF(G668=0,"",'Ark1'!AF1976)</f>
        <v/>
      </c>
      <c r="K668" s="268" t="str">
        <f>+IF(G668=0,"",'Ark1'!T1976)</f>
        <v/>
      </c>
      <c r="L668" s="298" t="str">
        <f>+IF(G668=0,"",'Ark1'!U1976)</f>
        <v/>
      </c>
      <c r="M668" s="267"/>
      <c r="N668" s="269" t="str">
        <f>+IF(G668=0,"",'Ark1'!V1976)</f>
        <v/>
      </c>
      <c r="O668" s="269" t="str">
        <f>+IF(G668=0,"",'Ark1'!W1976)</f>
        <v/>
      </c>
      <c r="P668" s="269" t="str">
        <f>+IF(G668=0,"",'Ark1'!X1976)</f>
        <v/>
      </c>
      <c r="Q668" s="269" t="str">
        <f>+IF(G668=0,"",'Ark1'!AG1976)</f>
        <v/>
      </c>
      <c r="R668" s="269" t="str">
        <f>+IF(G668=0,"",'Ark1'!AH1976)</f>
        <v/>
      </c>
      <c r="S668" s="382" t="str">
        <f>+IF(G668=0,"",'Ark1'!AR2119)</f>
        <v/>
      </c>
      <c r="T668" s="114" t="str">
        <f>+IF(G668=0,"",'Ark1'!AS2119)</f>
        <v/>
      </c>
      <c r="U668" s="269" t="str">
        <f>+IF(G668=0,"",'Ark1'!Y1976)</f>
        <v/>
      </c>
      <c r="V668" s="268" t="str">
        <f>+IF(G668=0,"",'Ark1'!AA1976)</f>
        <v/>
      </c>
      <c r="W668" s="269" t="str">
        <f>+IF(G668=0,"",'Ark1'!AC1976)</f>
        <v/>
      </c>
      <c r="X668" s="298" t="str">
        <f t="shared" si="63"/>
        <v/>
      </c>
      <c r="Y668" s="267" t="str">
        <f t="shared" si="64"/>
        <v/>
      </c>
      <c r="Z668" s="246"/>
      <c r="AC668" s="28"/>
      <c r="AD668" s="27"/>
      <c r="AG668" s="27"/>
      <c r="AH668" s="27"/>
      <c r="AI668" s="27"/>
      <c r="AK668" s="27"/>
    </row>
    <row r="669" spans="1:54" ht="15.6">
      <c r="A669" s="246"/>
      <c r="B669" s="333">
        <f>+'Ark1'!C2011</f>
        <v>2024</v>
      </c>
      <c r="C669" s="266">
        <f>+'Ark1'!L2011</f>
        <v>12</v>
      </c>
      <c r="D669" s="266" t="s">
        <v>38</v>
      </c>
      <c r="E669" s="275">
        <f>+'Ark1'!AP2011</f>
        <v>33</v>
      </c>
      <c r="F669" s="86" t="str">
        <f>+IF(G669=0,"",'Ark1'!Q2011)</f>
        <v/>
      </c>
      <c r="G669" s="366">
        <f>+'Ark1'!R2011</f>
        <v>0</v>
      </c>
      <c r="H669" s="28" t="str">
        <f>+IF(G669=0,"",'Ark1'!AE2011)</f>
        <v/>
      </c>
      <c r="I669" s="267"/>
      <c r="J669" s="28" t="str">
        <f>+IF(G669=0,"",'Ark1'!AF2011)</f>
        <v/>
      </c>
      <c r="K669" s="27" t="str">
        <f>+IF(G669=0,"",'Ark1'!T2011)</f>
        <v/>
      </c>
      <c r="L669" s="298" t="str">
        <f>+IF(G669=0,"",'Ark1'!U2011)</f>
        <v/>
      </c>
      <c r="M669" s="267"/>
      <c r="N669" s="33" t="str">
        <f>+IF(G669=0,"",'Ark1'!V2011)</f>
        <v/>
      </c>
      <c r="O669" s="33" t="str">
        <f>+IF(G669=0,"",'Ark1'!W2011)</f>
        <v/>
      </c>
      <c r="P669" s="33" t="str">
        <f>+IF(G669=0,"",'Ark1'!X2011)</f>
        <v/>
      </c>
      <c r="Q669" s="33" t="str">
        <f>+IF(G669=0,"",'Ark1'!AG2011)</f>
        <v/>
      </c>
      <c r="R669" s="33" t="str">
        <f>+IF(G669=0,"",'Ark1'!AH2011)</f>
        <v/>
      </c>
      <c r="S669" s="382" t="str">
        <f>+IF(G669=0,"",'Ark1'!AR2120)</f>
        <v/>
      </c>
      <c r="T669" s="114" t="str">
        <f>+IF(G669=0,"",'Ark1'!AS2120)</f>
        <v/>
      </c>
      <c r="U669" s="33" t="str">
        <f>+IF(G669=0,"",'Ark1'!Y2011)</f>
        <v/>
      </c>
      <c r="V669" s="27" t="str">
        <f>+IF(G669=0,"",'Ark1'!AA2011)</f>
        <v/>
      </c>
      <c r="W669" s="33" t="str">
        <f>+IF(G669=0,"",'Ark1'!AC2011)</f>
        <v/>
      </c>
      <c r="X669" s="298" t="str">
        <f t="shared" si="63"/>
        <v/>
      </c>
      <c r="Y669" s="28" t="str">
        <f t="shared" si="64"/>
        <v/>
      </c>
      <c r="Z669" s="246"/>
      <c r="AC669" s="28"/>
      <c r="AD669" s="27"/>
      <c r="AG669" s="27"/>
      <c r="AH669" s="27"/>
      <c r="AI669" s="27"/>
      <c r="AK669" s="27"/>
    </row>
    <row r="670" spans="1:54" ht="15.6">
      <c r="A670" s="246"/>
      <c r="B670" s="333">
        <f>+'Ark1'!C2046</f>
        <v>2024</v>
      </c>
      <c r="C670" s="266">
        <f>+'Ark1'!L2046</f>
        <v>13</v>
      </c>
      <c r="D670" s="266" t="s">
        <v>39</v>
      </c>
      <c r="E670" s="274">
        <f>+'Ark1'!AP2046</f>
        <v>33</v>
      </c>
      <c r="F670" s="266" t="str">
        <f>+IF(G670=0,"",'Ark1'!Q2046)</f>
        <v/>
      </c>
      <c r="G670" s="366">
        <f>+'Ark1'!R2046</f>
        <v>0</v>
      </c>
      <c r="H670" s="267" t="str">
        <f>+IF(G670=0,"",'Ark1'!AE2046)</f>
        <v/>
      </c>
      <c r="I670" s="267"/>
      <c r="J670" s="267" t="str">
        <f>+IF(G670=0,"",'Ark1'!AF2046)</f>
        <v/>
      </c>
      <c r="K670" s="268" t="str">
        <f>+IF(G670=0,"",'Ark1'!T2046)</f>
        <v/>
      </c>
      <c r="L670" s="298" t="str">
        <f>+IF(G670=0,"",'Ark1'!U2046)</f>
        <v/>
      </c>
      <c r="M670" s="267"/>
      <c r="N670" s="269" t="str">
        <f>+IF(G670=0,"",'Ark1'!V2046)</f>
        <v/>
      </c>
      <c r="O670" s="269" t="str">
        <f>+IF(G670=0,"",'Ark1'!W2046)</f>
        <v/>
      </c>
      <c r="P670" s="269" t="str">
        <f>+IF(G670=0,"",'Ark1'!X2046)</f>
        <v/>
      </c>
      <c r="Q670" s="269" t="str">
        <f>+IF(G670=0,"",'Ark1'!AG2046)</f>
        <v/>
      </c>
      <c r="R670" s="269" t="str">
        <f>+IF(G670=0,"",'Ark1'!AH2046)</f>
        <v/>
      </c>
      <c r="S670" s="382" t="str">
        <f>+IF(G670=0,"",'Ark1'!AR2121)</f>
        <v/>
      </c>
      <c r="T670" s="114" t="str">
        <f>+IF(G670=0,"",'Ark1'!AS2121)</f>
        <v/>
      </c>
      <c r="U670" s="269" t="str">
        <f>+IF(G670=0,"",'Ark1'!Y2046)</f>
        <v/>
      </c>
      <c r="V670" s="268" t="str">
        <f>+IF(G670=0,"",'Ark1'!AA2046)</f>
        <v/>
      </c>
      <c r="W670" s="269" t="str">
        <f>+IF(G670=0,"",'Ark1'!AC2046)</f>
        <v/>
      </c>
      <c r="X670" s="298" t="str">
        <f t="shared" si="63"/>
        <v/>
      </c>
      <c r="Y670" s="267" t="str">
        <f t="shared" si="64"/>
        <v/>
      </c>
      <c r="Z670" s="246"/>
      <c r="AC670" s="28"/>
      <c r="AD670" s="27"/>
      <c r="AG670" s="27"/>
      <c r="AH670" s="27"/>
      <c r="AI670" s="27"/>
      <c r="AK670" s="27"/>
    </row>
    <row r="671" spans="1:54" ht="15.6">
      <c r="A671" s="246"/>
      <c r="B671" s="333">
        <f>+'Ark1'!C2081</f>
        <v>2024</v>
      </c>
      <c r="C671" s="266">
        <f>+'Ark1'!L2081</f>
        <v>14</v>
      </c>
      <c r="D671" s="266" t="s">
        <v>401</v>
      </c>
      <c r="E671" s="275">
        <f>+'Ark1'!AP2081</f>
        <v>33</v>
      </c>
      <c r="F671" s="86" t="str">
        <f>+IF(G671=0,"",'Ark1'!Q2081)</f>
        <v/>
      </c>
      <c r="G671" s="366">
        <f>+'Ark1'!R2081</f>
        <v>0</v>
      </c>
      <c r="H671" s="28" t="str">
        <f>+IF(G671=0,"",'Ark1'!AE2081)</f>
        <v/>
      </c>
      <c r="I671" s="267"/>
      <c r="J671" s="28" t="str">
        <f>+IF(G671=0,"",'Ark1'!AF2081)</f>
        <v/>
      </c>
      <c r="K671" s="27" t="str">
        <f>+IF(G671=0,"",'Ark1'!T2081)</f>
        <v/>
      </c>
      <c r="L671" s="298" t="str">
        <f>+IF(G671=0,"",'Ark1'!U2081)</f>
        <v/>
      </c>
      <c r="M671" s="267"/>
      <c r="N671" s="33" t="str">
        <f>+IF(G671=0,"",'Ark1'!V2081)</f>
        <v/>
      </c>
      <c r="O671" s="33" t="str">
        <f>+IF(G671=0,"",'Ark1'!W2081)</f>
        <v/>
      </c>
      <c r="P671" s="33" t="str">
        <f>+IF(G671=0,"",'Ark1'!X2081)</f>
        <v/>
      </c>
      <c r="Q671" s="33" t="str">
        <f>+IF(G671=0,"",'Ark1'!AG2081)</f>
        <v/>
      </c>
      <c r="R671" s="33" t="str">
        <f>+IF(G671=0,"",'Ark1'!AH2081)</f>
        <v/>
      </c>
      <c r="S671" s="382" t="str">
        <f>+IF(G671=0,"",'Ark1'!AR2122)</f>
        <v/>
      </c>
      <c r="T671" s="114" t="str">
        <f>+IF(G671=0,"",'Ark1'!AS2122)</f>
        <v/>
      </c>
      <c r="U671" s="33" t="str">
        <f>+IF(G671=0,"",'Ark1'!Y2081)</f>
        <v/>
      </c>
      <c r="V671" s="27" t="str">
        <f>+IF(G671=0,"",'Ark1'!AA2081)</f>
        <v/>
      </c>
      <c r="W671" s="33" t="str">
        <f>+IF(G671=0,"",'Ark1'!AC2081)</f>
        <v/>
      </c>
      <c r="X671" s="298" t="str">
        <f t="shared" si="63"/>
        <v/>
      </c>
      <c r="Y671" s="28" t="str">
        <f t="shared" si="64"/>
        <v/>
      </c>
      <c r="Z671" s="246"/>
      <c r="AC671" s="28"/>
      <c r="AD671" s="27"/>
      <c r="AG671" s="27"/>
      <c r="AH671" s="27"/>
      <c r="AI671" s="27"/>
      <c r="AK671" s="27"/>
    </row>
    <row r="672" spans="1:54" ht="15.6">
      <c r="A672" s="246"/>
      <c r="B672" s="333">
        <f>+'Ark1'!C2116</f>
        <v>2024</v>
      </c>
      <c r="C672" s="266">
        <f>+'Ark1'!L2116</f>
        <v>15</v>
      </c>
      <c r="D672" s="266" t="s">
        <v>40</v>
      </c>
      <c r="E672" s="266">
        <f>+'Ark1'!AP2116</f>
        <v>33</v>
      </c>
      <c r="F672" s="266" t="str">
        <f>+IF(G672=0,"",'Ark1'!Q2116)</f>
        <v/>
      </c>
      <c r="G672" s="366">
        <f>+'Ark1'!R2116</f>
        <v>0</v>
      </c>
      <c r="H672" s="267" t="str">
        <f>+IF(G672=0,"",'Ark1'!AE2116)</f>
        <v/>
      </c>
      <c r="I672" s="267"/>
      <c r="J672" s="267" t="str">
        <f>+IF(G672=0,"",'Ark1'!AF2116)</f>
        <v/>
      </c>
      <c r="K672" s="268" t="str">
        <f>+IF(G672=0,"",'Ark1'!T2116)</f>
        <v/>
      </c>
      <c r="L672" s="385" t="str">
        <f>+IF(G672=0,"",'Ark1'!U2116)</f>
        <v/>
      </c>
      <c r="M672" s="267"/>
      <c r="N672" s="269" t="str">
        <f>+IF(G672=0,"",'Ark1'!V2116)</f>
        <v/>
      </c>
      <c r="O672" s="269" t="str">
        <f>+IF(G672=0,"",'Ark1'!W2116)</f>
        <v/>
      </c>
      <c r="P672" s="269" t="str">
        <f>+IF(G672=0,"",'Ark1'!X2116)</f>
        <v/>
      </c>
      <c r="Q672" s="269" t="str">
        <f>+IF(G672=0,"",'Ark1'!AG2116)</f>
        <v/>
      </c>
      <c r="R672" s="269" t="str">
        <f>+IF(G672=0,"",'Ark1'!AH2116)</f>
        <v/>
      </c>
      <c r="S672" s="382" t="str">
        <f>+IF(G672=0,"",'Ark1'!AR2123)</f>
        <v/>
      </c>
      <c r="T672" s="114" t="str">
        <f>+IF(G672=0,"",'Ark1'!AS2123)</f>
        <v/>
      </c>
      <c r="U672" s="269" t="str">
        <f>+IF(G672=0,"",'Ark1'!Y2116)</f>
        <v/>
      </c>
      <c r="V672" s="268" t="str">
        <f>+IF(G672=0,"",'Ark1'!AA2116)</f>
        <v/>
      </c>
      <c r="W672" s="269" t="str">
        <f>+IF(G672=0,"",'Ark1'!AC2116)</f>
        <v/>
      </c>
      <c r="X672" s="298" t="str">
        <f t="shared" si="63"/>
        <v/>
      </c>
      <c r="Y672" s="267" t="str">
        <f t="shared" si="64"/>
        <v/>
      </c>
      <c r="Z672" s="246"/>
      <c r="AC672" s="28"/>
      <c r="AD672" s="27"/>
      <c r="AG672" s="27"/>
      <c r="AH672" s="27"/>
      <c r="AI672" s="27"/>
      <c r="AK672" s="27"/>
    </row>
    <row r="673" spans="1:55" ht="19.8">
      <c r="A673" s="246"/>
      <c r="B673" s="246"/>
      <c r="C673" s="246"/>
      <c r="D673" s="246"/>
      <c r="E673" s="246"/>
      <c r="F673" s="246"/>
      <c r="G673" s="246"/>
      <c r="H673" s="246"/>
      <c r="I673" s="246"/>
      <c r="J673" s="246"/>
      <c r="K673" s="246"/>
      <c r="L673" s="246"/>
      <c r="M673" s="246"/>
      <c r="N673" s="248"/>
      <c r="O673" s="246"/>
      <c r="P673" s="246"/>
      <c r="Q673" s="246"/>
      <c r="R673" s="246"/>
      <c r="S673" s="246"/>
      <c r="T673" s="246"/>
      <c r="U673" s="246"/>
      <c r="V673" s="246"/>
      <c r="W673" s="246"/>
      <c r="X673" s="246"/>
      <c r="Y673" s="246"/>
      <c r="Z673" s="246"/>
      <c r="AA673" s="249"/>
      <c r="AC673" s="28"/>
      <c r="AD673" s="27"/>
      <c r="AE673" s="250"/>
      <c r="AF673" s="86"/>
      <c r="AJ673" s="86"/>
      <c r="BB673" s="262"/>
    </row>
    <row r="674" spans="1:55" ht="19.8">
      <c r="A674" s="246"/>
      <c r="B674" s="246"/>
      <c r="C674" s="264"/>
      <c r="D674" s="246"/>
      <c r="E674" s="246"/>
      <c r="F674" s="246"/>
      <c r="G674" s="246"/>
      <c r="H674" s="247"/>
      <c r="I674" s="246"/>
      <c r="J674" s="247"/>
      <c r="K674" s="246"/>
      <c r="L674" s="246"/>
      <c r="M674" s="246"/>
      <c r="N674" s="248"/>
      <c r="O674" s="248"/>
      <c r="P674" s="248"/>
      <c r="Q674" s="246"/>
      <c r="R674" s="248"/>
      <c r="S674" s="248"/>
      <c r="T674" s="248"/>
      <c r="U674" s="248"/>
      <c r="V674" s="246"/>
      <c r="W674" s="248"/>
      <c r="X674" s="246"/>
      <c r="Y674" s="247"/>
      <c r="Z674" s="246"/>
      <c r="AA674" s="249"/>
      <c r="AC674" s="28"/>
      <c r="AD674" s="27"/>
      <c r="AE674" s="250"/>
      <c r="AF674" s="86"/>
      <c r="AJ674" s="86"/>
      <c r="BB674" s="262"/>
    </row>
    <row r="675" spans="1:55" ht="22.8">
      <c r="A675" s="349" t="str">
        <f>+Raser!C41</f>
        <v>Belgisk blå</v>
      </c>
      <c r="B675" s="246"/>
      <c r="C675" s="264"/>
      <c r="D675" s="349"/>
      <c r="E675" s="246"/>
      <c r="F675" s="246"/>
      <c r="G675" s="264" t="s">
        <v>648</v>
      </c>
      <c r="H675" s="537">
        <f>SUM(G681:G695)</f>
        <v>0</v>
      </c>
      <c r="I675" s="525"/>
      <c r="J675" s="246"/>
      <c r="K675" s="247"/>
      <c r="L675" s="246"/>
      <c r="M675" s="348" t="str">
        <f>+Raser!M41</f>
        <v/>
      </c>
      <c r="N675" s="248" t="s">
        <v>578</v>
      </c>
      <c r="O675" s="246"/>
      <c r="P675" s="248"/>
      <c r="Q675" s="248"/>
      <c r="R675" s="246"/>
      <c r="S675" s="246"/>
      <c r="T675" s="246"/>
      <c r="U675" s="248"/>
      <c r="V675" s="248"/>
      <c r="W675" s="246"/>
      <c r="X675" s="248"/>
      <c r="Y675" s="248" t="s">
        <v>632</v>
      </c>
      <c r="Z675" s="247"/>
      <c r="AA675" s="249"/>
      <c r="AB675" s="249"/>
      <c r="AC675" s="28"/>
      <c r="AE675" s="27"/>
      <c r="AF675" s="250"/>
      <c r="AJ675" s="86"/>
      <c r="BC675" s="262"/>
    </row>
    <row r="676" spans="1:55" ht="14.25" customHeight="1">
      <c r="A676" s="246"/>
      <c r="B676" s="246"/>
      <c r="C676" s="264"/>
      <c r="D676" s="347"/>
      <c r="E676" s="246"/>
      <c r="F676" s="264"/>
      <c r="G676" s="264"/>
      <c r="H676" s="264"/>
      <c r="I676" s="264"/>
      <c r="J676" s="264"/>
      <c r="K676" s="264"/>
      <c r="L676" s="264"/>
      <c r="M676" s="264"/>
      <c r="N676" s="265"/>
      <c r="O676" s="264"/>
      <c r="P676" s="264"/>
      <c r="Q676" s="264"/>
      <c r="R676" s="264"/>
      <c r="S676" s="264"/>
      <c r="T676" s="264"/>
      <c r="U676" s="264"/>
      <c r="V676" s="264"/>
      <c r="W676" s="264"/>
      <c r="X676" s="264"/>
      <c r="Y676" s="247"/>
      <c r="Z676" s="246"/>
      <c r="AA676" s="249"/>
      <c r="AC676" s="28"/>
      <c r="AD676" s="27"/>
      <c r="AE676" s="250"/>
      <c r="AF676" s="86"/>
      <c r="AJ676" s="86"/>
      <c r="BB676" s="262"/>
    </row>
    <row r="677" spans="1:55" ht="15" customHeight="1">
      <c r="A677" s="246"/>
      <c r="B677" s="246"/>
      <c r="C677" s="246"/>
      <c r="D677" s="246"/>
      <c r="E677" s="246"/>
      <c r="F677" s="246"/>
      <c r="G677" s="246"/>
      <c r="H677" s="247"/>
      <c r="I677" s="246"/>
      <c r="J677" s="247"/>
      <c r="K677" s="246"/>
      <c r="L677" s="246"/>
      <c r="M677" s="246"/>
      <c r="N677" s="248"/>
      <c r="O677" s="248"/>
      <c r="P677" s="248"/>
      <c r="Q677" s="246"/>
      <c r="R677" s="248"/>
      <c r="S677" s="248"/>
      <c r="T677" s="248"/>
      <c r="U677" s="248"/>
      <c r="V677" s="246"/>
      <c r="W677" s="248"/>
      <c r="X677" s="264" t="s">
        <v>489</v>
      </c>
      <c r="Y677" s="263" t="s">
        <v>4</v>
      </c>
      <c r="Z677" s="246"/>
      <c r="AA677" s="249"/>
      <c r="AC677" s="28"/>
      <c r="AD677" s="27"/>
      <c r="AE677" s="250"/>
      <c r="AF677" s="86"/>
      <c r="AJ677" s="86"/>
      <c r="BB677" s="262"/>
    </row>
    <row r="678" spans="1:55" ht="15" customHeight="1">
      <c r="A678" s="246"/>
      <c r="B678" s="246"/>
      <c r="C678" s="246"/>
      <c r="D678" s="264"/>
      <c r="E678" s="246"/>
      <c r="F678" s="264" t="s">
        <v>4</v>
      </c>
      <c r="G678" s="246"/>
      <c r="H678" s="247"/>
      <c r="I678" s="247"/>
      <c r="J678" s="247"/>
      <c r="K678" s="264" t="s">
        <v>23</v>
      </c>
      <c r="L678" s="247"/>
      <c r="M678" s="247"/>
      <c r="N678" s="248" t="s">
        <v>402</v>
      </c>
      <c r="O678" s="248" t="s">
        <v>402</v>
      </c>
      <c r="P678" s="248" t="s">
        <v>402</v>
      </c>
      <c r="Q678" s="265" t="s">
        <v>538</v>
      </c>
      <c r="R678" s="248" t="s">
        <v>402</v>
      </c>
      <c r="S678" s="248"/>
      <c r="T678" s="248"/>
      <c r="U678" s="265" t="s">
        <v>422</v>
      </c>
      <c r="V678" s="246"/>
      <c r="W678" s="265" t="s">
        <v>586</v>
      </c>
      <c r="X678" s="264" t="s">
        <v>583</v>
      </c>
      <c r="Y678" s="263" t="s">
        <v>9</v>
      </c>
      <c r="Z678" s="246"/>
      <c r="AA678" s="249"/>
      <c r="AC678" s="28"/>
      <c r="AD678" s="27"/>
      <c r="AE678" s="250"/>
      <c r="AF678" s="86"/>
      <c r="AJ678" s="86"/>
      <c r="BB678" s="262"/>
    </row>
    <row r="679" spans="1:55" ht="15" customHeight="1">
      <c r="A679" s="264"/>
      <c r="B679" s="264"/>
      <c r="C679" s="246"/>
      <c r="D679" s="246"/>
      <c r="E679" s="264"/>
      <c r="F679" s="264" t="s">
        <v>487</v>
      </c>
      <c r="G679" s="264" t="s">
        <v>4</v>
      </c>
      <c r="H679" s="263" t="s">
        <v>4</v>
      </c>
      <c r="I679" s="263"/>
      <c r="J679" s="263" t="s">
        <v>1</v>
      </c>
      <c r="K679" s="264" t="s">
        <v>493</v>
      </c>
      <c r="L679" s="263" t="s">
        <v>23</v>
      </c>
      <c r="M679" s="263"/>
      <c r="N679" s="265" t="s">
        <v>552</v>
      </c>
      <c r="O679" s="265" t="s">
        <v>585</v>
      </c>
      <c r="P679" s="265" t="s">
        <v>500</v>
      </c>
      <c r="Q679" s="265" t="s">
        <v>563</v>
      </c>
      <c r="R679" s="265" t="s">
        <v>502</v>
      </c>
      <c r="S679" s="432" t="s">
        <v>23</v>
      </c>
      <c r="T679" s="432" t="s">
        <v>23</v>
      </c>
      <c r="U679" s="265"/>
      <c r="V679" s="264" t="s">
        <v>413</v>
      </c>
      <c r="W679" s="265" t="s">
        <v>1</v>
      </c>
      <c r="X679" s="264" t="s">
        <v>70</v>
      </c>
      <c r="Y679" s="263" t="s">
        <v>70</v>
      </c>
      <c r="Z679" s="246"/>
      <c r="AA679" s="249"/>
      <c r="AC679" s="28"/>
      <c r="AD679" s="27"/>
      <c r="AE679" s="250"/>
      <c r="AF679" s="86"/>
      <c r="AJ679" s="86"/>
      <c r="BB679" s="262"/>
    </row>
    <row r="680" spans="1:55" ht="15" customHeight="1">
      <c r="A680" s="246"/>
      <c r="B680" s="246"/>
      <c r="C680" s="264" t="s">
        <v>0</v>
      </c>
      <c r="D680" s="264"/>
      <c r="E680" s="264" t="s">
        <v>612</v>
      </c>
      <c r="F680" s="50" t="s">
        <v>488</v>
      </c>
      <c r="G680" s="50" t="s">
        <v>9</v>
      </c>
      <c r="H680" s="87" t="s">
        <v>402</v>
      </c>
      <c r="I680" s="87"/>
      <c r="J680" s="87" t="s">
        <v>402</v>
      </c>
      <c r="K680" s="50" t="s">
        <v>414</v>
      </c>
      <c r="L680" s="87" t="s">
        <v>44</v>
      </c>
      <c r="M680" s="87"/>
      <c r="N680" s="75" t="s">
        <v>553</v>
      </c>
      <c r="O680" s="75" t="s">
        <v>561</v>
      </c>
      <c r="P680" s="75" t="s">
        <v>439</v>
      </c>
      <c r="Q680" s="75" t="s">
        <v>495</v>
      </c>
      <c r="R680" s="75" t="s">
        <v>482</v>
      </c>
      <c r="S680" s="432" t="s">
        <v>735</v>
      </c>
      <c r="T680" s="432" t="s">
        <v>736</v>
      </c>
      <c r="U680" s="75" t="s">
        <v>1</v>
      </c>
      <c r="V680" s="50" t="s">
        <v>414</v>
      </c>
      <c r="W680" s="75" t="s">
        <v>539</v>
      </c>
      <c r="X680" s="50" t="s">
        <v>499</v>
      </c>
      <c r="Y680" s="87" t="s">
        <v>566</v>
      </c>
      <c r="Z680" s="246"/>
      <c r="AA680" s="249"/>
      <c r="AC680" s="28"/>
      <c r="AD680" s="27"/>
      <c r="AE680" s="250"/>
      <c r="AF680" s="86"/>
      <c r="AJ680" s="86"/>
      <c r="BB680" s="262"/>
    </row>
    <row r="681" spans="1:55" ht="15.6">
      <c r="A681" s="246"/>
      <c r="B681" s="266">
        <f>+'Ark1'!C1627</f>
        <v>2024</v>
      </c>
      <c r="C681" s="266">
        <f>+'Ark1'!L1627</f>
        <v>1</v>
      </c>
      <c r="D681" s="266" t="s">
        <v>28</v>
      </c>
      <c r="E681" s="266">
        <f>+'Ark1'!AP1627</f>
        <v>34</v>
      </c>
      <c r="F681" s="266" t="str">
        <f>+IF(G681=0,"",'Ark1'!Q1627)</f>
        <v/>
      </c>
      <c r="G681" s="366">
        <f>+'Ark1'!R1627</f>
        <v>0</v>
      </c>
      <c r="H681" s="267" t="str">
        <f>+IF(G681=0,"",'Ark1'!AE1627)</f>
        <v/>
      </c>
      <c r="I681" s="267"/>
      <c r="J681" s="267" t="str">
        <f>+IF(G681=0,"",'Ark1'!AF1627)</f>
        <v/>
      </c>
      <c r="K681" s="268" t="str">
        <f>+IF(G681=0,"",'Ark1'!T1627)</f>
        <v/>
      </c>
      <c r="L681" s="298" t="str">
        <f>+IF(G681=0,"",'Ark1'!U1627)</f>
        <v/>
      </c>
      <c r="M681" s="267"/>
      <c r="N681" s="269" t="str">
        <f>+IF(G681=0,"",'Ark1'!V1627)</f>
        <v/>
      </c>
      <c r="O681" s="269" t="str">
        <f>+IF(G681=0,"",'Ark1'!W1627)</f>
        <v/>
      </c>
      <c r="P681" s="269" t="str">
        <f>+IF(G681=0,"",'Ark1'!X1627)</f>
        <v/>
      </c>
      <c r="Q681" s="269" t="str">
        <f>+IF(G681=0,"",'Ark1'!AG1627)</f>
        <v/>
      </c>
      <c r="R681" s="269" t="str">
        <f>+IF(G681=0,"",'Ark1'!AH1627)</f>
        <v/>
      </c>
      <c r="S681" s="382" t="str">
        <f>+IF(G681=0,"",'Ark1'!AR2045)</f>
        <v/>
      </c>
      <c r="T681" s="114" t="str">
        <f>+IF(G681=0,"",'Ark1'!AS2045)</f>
        <v/>
      </c>
      <c r="U681" s="269" t="str">
        <f>+IF(G681=0,"",'Ark1'!Y1627)</f>
        <v/>
      </c>
      <c r="V681" s="268" t="str">
        <f>+IF(G681=0,"",'Ark1'!AA1627)</f>
        <v/>
      </c>
      <c r="W681" s="269" t="str">
        <f>+IF(G681=0,"",'Ark1'!AC1627)</f>
        <v/>
      </c>
      <c r="X681" s="298" t="str">
        <f t="shared" ref="X681:X695" si="65">IF(G681=0,"",1000*L681/Q681)</f>
        <v/>
      </c>
      <c r="Y681" s="267" t="str">
        <f t="shared" ref="Y681:Y695" si="66">IF(G681=0,"",G681/F681)</f>
        <v/>
      </c>
      <c r="Z681" s="246"/>
      <c r="AC681" s="28"/>
      <c r="AD681" s="27"/>
      <c r="AG681" s="27"/>
      <c r="AH681" s="27"/>
      <c r="AI681" s="27"/>
      <c r="AK681" s="27"/>
    </row>
    <row r="682" spans="1:55" ht="15.6">
      <c r="A682" s="246"/>
      <c r="B682" s="299">
        <f>+'Ark1'!C1662</f>
        <v>2024</v>
      </c>
      <c r="C682" s="86">
        <f>+'Ark1'!L1662</f>
        <v>2</v>
      </c>
      <c r="D682" s="86" t="s">
        <v>29</v>
      </c>
      <c r="F682" s="86" t="str">
        <f>+IF(G682=0,"",'Ark1'!Q1662)</f>
        <v/>
      </c>
      <c r="G682" s="366">
        <f>+'Ark1'!R1662</f>
        <v>0</v>
      </c>
      <c r="H682" s="28" t="str">
        <f>+IF(G682=0,"",'Ark1'!AE1662)</f>
        <v/>
      </c>
      <c r="I682" s="267"/>
      <c r="J682" s="28" t="str">
        <f>+IF(G682=0,"",'Ark1'!AF1662)</f>
        <v/>
      </c>
      <c r="K682" s="27" t="str">
        <f>+IF(G682=0,"",'Ark1'!T1662)</f>
        <v/>
      </c>
      <c r="L682" s="298" t="str">
        <f>+IF(G682=0,"",'Ark1'!U1662)</f>
        <v/>
      </c>
      <c r="M682" s="267"/>
      <c r="N682" s="33" t="str">
        <f>+IF(G682=0,"",'Ark1'!V1662)</f>
        <v/>
      </c>
      <c r="O682" s="33" t="str">
        <f>+IF(G682=0,"",'Ark1'!W1662)</f>
        <v/>
      </c>
      <c r="P682" s="33" t="str">
        <f>+IF(G682=0,"",'Ark1'!X1662)</f>
        <v/>
      </c>
      <c r="Q682" s="33" t="str">
        <f>+IF(G682=0,"",'Ark1'!AG1662)</f>
        <v/>
      </c>
      <c r="R682" s="33" t="str">
        <f>+IF(G682=0,"",'Ark1'!AH1662)</f>
        <v/>
      </c>
      <c r="S682" s="382" t="str">
        <f>+IF(G682=0,"",'Ark1'!AR2080)</f>
        <v/>
      </c>
      <c r="T682" s="114" t="str">
        <f>+IF(G682=0,"",'Ark1'!AS2080)</f>
        <v/>
      </c>
      <c r="U682" s="33" t="str">
        <f>+IF(G682=0,"",'Ark1'!Y1662)</f>
        <v/>
      </c>
      <c r="V682" s="27" t="str">
        <f>+IF(G682=0,"",'Ark1'!AA1662)</f>
        <v/>
      </c>
      <c r="W682" s="33" t="str">
        <f>+IF(G682=0,"",'Ark1'!AC1662)</f>
        <v/>
      </c>
      <c r="X682" s="298" t="str">
        <f t="shared" si="65"/>
        <v/>
      </c>
      <c r="Y682" s="28" t="str">
        <f t="shared" si="66"/>
        <v/>
      </c>
      <c r="Z682" s="246"/>
      <c r="AC682" s="28"/>
      <c r="AD682" s="27"/>
      <c r="AG682" s="27"/>
      <c r="AH682" s="27"/>
      <c r="AI682" s="27"/>
      <c r="AK682" s="27"/>
    </row>
    <row r="683" spans="1:55" s="273" customFormat="1" ht="15.6">
      <c r="A683" s="246"/>
      <c r="B683" s="299">
        <f>+'Ark1'!C1697</f>
        <v>2024</v>
      </c>
      <c r="C683" s="266">
        <f>+'Ark1'!L1697</f>
        <v>3</v>
      </c>
      <c r="D683" s="266" t="s">
        <v>30</v>
      </c>
      <c r="E683" s="86"/>
      <c r="F683" s="266" t="str">
        <f>+IF(G683=0,"",'Ark1'!Q1697)</f>
        <v/>
      </c>
      <c r="G683" s="366">
        <f>+'Ark1'!R1697</f>
        <v>0</v>
      </c>
      <c r="H683" s="267" t="str">
        <f>+IF(G683=0,"",'Ark1'!AE1697)</f>
        <v/>
      </c>
      <c r="I683" s="267"/>
      <c r="J683" s="267" t="str">
        <f>+IF(G683=0,"",'Ark1'!AF1697)</f>
        <v/>
      </c>
      <c r="K683" s="268" t="str">
        <f>+IF(G683=0,"",'Ark1'!T1697)</f>
        <v/>
      </c>
      <c r="L683" s="298" t="str">
        <f>+IF(G683=0,"",'Ark1'!U1697)</f>
        <v/>
      </c>
      <c r="M683" s="267"/>
      <c r="N683" s="269" t="str">
        <f>+IF(G683=0,"",'Ark1'!V1697)</f>
        <v/>
      </c>
      <c r="O683" s="269" t="str">
        <f>+IF(G683=0,"",'Ark1'!W1697)</f>
        <v/>
      </c>
      <c r="P683" s="269" t="str">
        <f>+IF(G683=0,"",'Ark1'!X1697)</f>
        <v/>
      </c>
      <c r="Q683" s="269" t="str">
        <f>+IF(G683=0,"",'Ark1'!AG1697)</f>
        <v/>
      </c>
      <c r="R683" s="269" t="str">
        <f>+IF(G683=0,"",'Ark1'!AH1697)</f>
        <v/>
      </c>
      <c r="S683" s="382" t="str">
        <f>+IF(G683=0,"",'Ark1'!AR2115)</f>
        <v/>
      </c>
      <c r="T683" s="114" t="str">
        <f>+IF(G683=0,"",'Ark1'!AS2115)</f>
        <v/>
      </c>
      <c r="U683" s="269" t="str">
        <f>+IF(G683=0,"",'Ark1'!Y1697)</f>
        <v/>
      </c>
      <c r="V683" s="268" t="str">
        <f>+IF(G683=0,"",'Ark1'!AA1697)</f>
        <v/>
      </c>
      <c r="W683" s="269" t="str">
        <f>+IF(G683=0,"",'Ark1'!AC1697)</f>
        <v/>
      </c>
      <c r="X683" s="298" t="str">
        <f t="shared" si="65"/>
        <v/>
      </c>
      <c r="Y683" s="267" t="str">
        <f t="shared" si="66"/>
        <v/>
      </c>
      <c r="Z683" s="246"/>
      <c r="AA683" s="28"/>
      <c r="AB683" s="28"/>
      <c r="AC683" s="28"/>
      <c r="AD683" s="27"/>
      <c r="AE683" s="28"/>
      <c r="AF683" s="28"/>
      <c r="AG683" s="27"/>
      <c r="AH683" s="27"/>
      <c r="AI683" s="27"/>
      <c r="AJ683" s="28"/>
      <c r="AK683" s="27"/>
      <c r="AL683" s="86"/>
    </row>
    <row r="684" spans="1:55" s="273" customFormat="1" ht="15.6">
      <c r="A684" s="246"/>
      <c r="B684" s="299">
        <f>+'Ark1'!C1732</f>
        <v>2024</v>
      </c>
      <c r="C684" s="266">
        <f>+'Ark1'!L1732</f>
        <v>4</v>
      </c>
      <c r="D684" s="266" t="s">
        <v>31</v>
      </c>
      <c r="E684" s="86"/>
      <c r="F684" s="86" t="str">
        <f>+IF(G684=0,"",'Ark1'!Q1732)</f>
        <v/>
      </c>
      <c r="G684" s="366">
        <f>+'Ark1'!R1732</f>
        <v>0</v>
      </c>
      <c r="H684" s="28" t="str">
        <f>+IF(G684=0,"",'Ark1'!AE1732)</f>
        <v/>
      </c>
      <c r="I684" s="267"/>
      <c r="J684" s="28" t="str">
        <f>+IF(G684=0,"",'Ark1'!AF1732)</f>
        <v/>
      </c>
      <c r="K684" s="27" t="str">
        <f>+IF(G684=0,"",'Ark1'!T1732)</f>
        <v/>
      </c>
      <c r="L684" s="298" t="str">
        <f>+IF(G684=0,"",'Ark1'!U1732)</f>
        <v/>
      </c>
      <c r="M684" s="267"/>
      <c r="N684" s="33" t="str">
        <f>+IF(G684=0,"",'Ark1'!V1732)</f>
        <v/>
      </c>
      <c r="O684" s="33" t="str">
        <f>+IF(G684=0,"",'Ark1'!W1732)</f>
        <v/>
      </c>
      <c r="P684" s="33" t="str">
        <f>+IF(G684=0,"",'Ark1'!X1732)</f>
        <v/>
      </c>
      <c r="Q684" s="33" t="str">
        <f>+IF(G684=0,"",'Ark1'!AG1732)</f>
        <v/>
      </c>
      <c r="R684" s="33" t="str">
        <f>+IF(G684=0,"",'Ark1'!AH1732)</f>
        <v/>
      </c>
      <c r="S684" s="382" t="str">
        <f>+IF(G684=0,"",'Ark1'!AR2150)</f>
        <v/>
      </c>
      <c r="T684" s="114" t="str">
        <f>+IF(G684=0,"",'Ark1'!AS2150)</f>
        <v/>
      </c>
      <c r="U684" s="33" t="str">
        <f>+IF(G684=0,"",'Ark1'!Y1732)</f>
        <v/>
      </c>
      <c r="V684" s="27" t="str">
        <f>+IF(G684=0,"",'Ark1'!AA1732)</f>
        <v/>
      </c>
      <c r="W684" s="33" t="str">
        <f>+IF(G684=0,"",'Ark1'!AC1732)</f>
        <v/>
      </c>
      <c r="X684" s="298" t="str">
        <f t="shared" si="65"/>
        <v/>
      </c>
      <c r="Y684" s="28" t="str">
        <f t="shared" si="66"/>
        <v/>
      </c>
      <c r="Z684" s="246"/>
      <c r="AA684" s="28"/>
      <c r="AB684" s="28"/>
      <c r="AC684" s="28"/>
      <c r="AD684" s="27"/>
      <c r="AE684" s="28"/>
      <c r="AF684" s="28"/>
      <c r="AG684" s="27"/>
      <c r="AH684" s="27"/>
      <c r="AI684" s="27"/>
      <c r="AJ684" s="28"/>
      <c r="AK684" s="27"/>
      <c r="AL684" s="86"/>
    </row>
    <row r="685" spans="1:55" s="273" customFormat="1" ht="15.6">
      <c r="A685" s="246"/>
      <c r="B685" s="266">
        <f>+'Ark1'!C1767</f>
        <v>2024</v>
      </c>
      <c r="C685" s="266">
        <f>+'Ark1'!L1767</f>
        <v>5</v>
      </c>
      <c r="D685" s="266" t="s">
        <v>400</v>
      </c>
      <c r="E685" s="86"/>
      <c r="F685" s="266" t="str">
        <f>+IF(G685=0,"",'Ark1'!Q1767)</f>
        <v/>
      </c>
      <c r="G685" s="366">
        <f>+'Ark1'!R1767</f>
        <v>0</v>
      </c>
      <c r="H685" s="267">
        <f>+'Ark1'!AE1767</f>
        <v>0</v>
      </c>
      <c r="I685" s="267"/>
      <c r="J685" s="267" t="str">
        <f>+IF(G685=0,"",'Ark1'!AF1767)</f>
        <v/>
      </c>
      <c r="K685" s="268" t="str">
        <f>+IF(G685=0,"",'Ark1'!T1767)</f>
        <v/>
      </c>
      <c r="L685" s="298" t="str">
        <f>+IF(G685=0,"",'Ark1'!U1767)</f>
        <v/>
      </c>
      <c r="M685" s="267"/>
      <c r="N685" s="269" t="str">
        <f>+IF(G685=0,"",'Ark1'!V1767)</f>
        <v/>
      </c>
      <c r="O685" s="269" t="str">
        <f>+IF(G685=0,"",'Ark1'!W1767)</f>
        <v/>
      </c>
      <c r="P685" s="269" t="str">
        <f>+IF(G685=0,"",'Ark1'!X1767)</f>
        <v/>
      </c>
      <c r="Q685" s="269" t="str">
        <f>+IF(G685=0,"",'Ark1'!AG1767)</f>
        <v/>
      </c>
      <c r="R685" s="269" t="str">
        <f>+IF(G685=0,"",'Ark1'!AH1767)</f>
        <v/>
      </c>
      <c r="S685" s="382" t="str">
        <f>+IF(G685=0,"",'Ark1'!AR2185)</f>
        <v/>
      </c>
      <c r="T685" s="114" t="str">
        <f>+IF(G685=0,"",'Ark1'!AS2185)</f>
        <v/>
      </c>
      <c r="U685" s="269" t="str">
        <f>+IF(G685=0,"",'Ark1'!Y1767)</f>
        <v/>
      </c>
      <c r="V685" s="268" t="str">
        <f>+IF(G685=0,"",'Ark1'!AA1767)</f>
        <v/>
      </c>
      <c r="W685" s="269" t="str">
        <f>+IF(G685=0,"",'Ark1'!AC1767)</f>
        <v/>
      </c>
      <c r="X685" s="298" t="str">
        <f t="shared" si="65"/>
        <v/>
      </c>
      <c r="Y685" s="267" t="str">
        <f t="shared" si="66"/>
        <v/>
      </c>
      <c r="Z685" s="246"/>
      <c r="AA685" s="28"/>
      <c r="AB685" s="28"/>
      <c r="AC685" s="28"/>
      <c r="AD685" s="27"/>
      <c r="AE685" s="28"/>
      <c r="AF685" s="28"/>
      <c r="AG685" s="27"/>
      <c r="AH685" s="27"/>
      <c r="AI685" s="27"/>
      <c r="AJ685" s="28"/>
      <c r="AK685" s="27"/>
      <c r="AL685" s="86"/>
    </row>
    <row r="686" spans="1:55" s="273" customFormat="1" ht="15.6">
      <c r="A686" s="246"/>
      <c r="B686" s="333">
        <f>+'Ark1'!C1802</f>
        <v>2024</v>
      </c>
      <c r="C686" s="266">
        <f>+'Ark1'!L1802</f>
        <v>6</v>
      </c>
      <c r="D686" s="266" t="s">
        <v>32</v>
      </c>
      <c r="E686" s="86"/>
      <c r="F686" s="86" t="str">
        <f>+IF(G686=0,"",'Ark1'!Q1802)</f>
        <v/>
      </c>
      <c r="G686" s="366">
        <f>+'Ark1'!R1802</f>
        <v>0</v>
      </c>
      <c r="H686" s="28" t="str">
        <f>+IF(G686=0,"",'Ark1'!AE1802)</f>
        <v/>
      </c>
      <c r="I686" s="267"/>
      <c r="J686" s="28" t="str">
        <f>+IF(G686=0,"",'Ark1'!AF1802)</f>
        <v/>
      </c>
      <c r="K686" s="27" t="str">
        <f>+IF(G686=0,"",'Ark1'!T1802)</f>
        <v/>
      </c>
      <c r="L686" s="298" t="str">
        <f>+IF(G686=0,"",'Ark1'!U1802)</f>
        <v/>
      </c>
      <c r="M686" s="267"/>
      <c r="N686" s="33" t="str">
        <f>+IF(G686=0,"",'Ark1'!V1802)</f>
        <v/>
      </c>
      <c r="O686" s="33" t="str">
        <f>+IF(G686=0,"",'Ark1'!W1802)</f>
        <v/>
      </c>
      <c r="P686" s="33" t="str">
        <f>+IF(G686=0,"",'Ark1'!X1802)</f>
        <v/>
      </c>
      <c r="Q686" s="33" t="str">
        <f>+IF(G686=0,"",'Ark1'!AG1802)</f>
        <v/>
      </c>
      <c r="R686" s="33" t="str">
        <f>+IF(G686=0,"",'Ark1'!AH1802)</f>
        <v/>
      </c>
      <c r="S686" s="382" t="str">
        <f>+IF(G686=0,"",'Ark1'!AR2220)</f>
        <v/>
      </c>
      <c r="T686" s="114" t="str">
        <f>+IF(G686=0,"",'Ark1'!AS2220)</f>
        <v/>
      </c>
      <c r="U686" s="33" t="str">
        <f>+IF(G686=0,"",'Ark1'!Y1802)</f>
        <v/>
      </c>
      <c r="V686" s="27" t="str">
        <f>+IF(G686=0,"",'Ark1'!AA1802)</f>
        <v/>
      </c>
      <c r="W686" s="33" t="str">
        <f>+IF(G686=0,"",'Ark1'!AC1802)</f>
        <v/>
      </c>
      <c r="X686" s="298" t="str">
        <f t="shared" si="65"/>
        <v/>
      </c>
      <c r="Y686" s="28" t="str">
        <f t="shared" si="66"/>
        <v/>
      </c>
      <c r="Z686" s="246"/>
      <c r="AA686" s="28"/>
      <c r="AB686" s="28"/>
      <c r="AC686" s="28"/>
      <c r="AD686" s="27"/>
      <c r="AE686" s="28"/>
      <c r="AF686" s="28"/>
      <c r="AG686" s="86"/>
      <c r="AH686" s="86"/>
      <c r="AI686" s="86"/>
      <c r="AJ686" s="28"/>
      <c r="AK686" s="86"/>
      <c r="AL686" s="86"/>
    </row>
    <row r="687" spans="1:55" s="273" customFormat="1" ht="15.6">
      <c r="A687" s="246"/>
      <c r="B687" s="333">
        <f>+'Ark1'!C1837</f>
        <v>2024</v>
      </c>
      <c r="C687" s="266">
        <f>+'Ark1'!L1837</f>
        <v>7</v>
      </c>
      <c r="D687" s="266" t="s">
        <v>33</v>
      </c>
      <c r="E687" s="86"/>
      <c r="F687" s="266" t="str">
        <f>+IF(G687=0,"",'Ark1'!Q1837)</f>
        <v/>
      </c>
      <c r="G687" s="366">
        <f>+'Ark1'!R1837</f>
        <v>0</v>
      </c>
      <c r="H687" s="267" t="str">
        <f>+IF(G687=0,"",'Ark1'!AE1837)</f>
        <v/>
      </c>
      <c r="I687" s="267"/>
      <c r="J687" s="267" t="str">
        <f>+IF(G687=0,"",'Ark1'!AF1837)</f>
        <v/>
      </c>
      <c r="K687" s="268" t="str">
        <f>+IF(G687=0,"",'Ark1'!T1837)</f>
        <v/>
      </c>
      <c r="L687" s="298" t="str">
        <f>+IF(G687=0,"",'Ark1'!U1837)</f>
        <v/>
      </c>
      <c r="M687" s="267"/>
      <c r="N687" s="269" t="str">
        <f>+IF(G687=0,"",'Ark1'!V1837)</f>
        <v/>
      </c>
      <c r="O687" s="269" t="str">
        <f>+IF(G687=0,"",'Ark1'!W1837)</f>
        <v/>
      </c>
      <c r="P687" s="269" t="str">
        <f>+IF(G687=0,"",'Ark1'!X1837)</f>
        <v/>
      </c>
      <c r="Q687" s="269" t="str">
        <f>+IF(G687=0,"",'Ark1'!AG1837)</f>
        <v/>
      </c>
      <c r="R687" s="269" t="str">
        <f>+IF(G687=0,"",'Ark1'!AH1837)</f>
        <v/>
      </c>
      <c r="S687" s="382" t="str">
        <f>+IF(G687=0,"",'Ark1'!AR2255)</f>
        <v/>
      </c>
      <c r="T687" s="114" t="str">
        <f>+IF(G687=0,"",'Ark1'!AS2255)</f>
        <v/>
      </c>
      <c r="U687" s="269" t="str">
        <f>+IF(G687=0,"",'Ark1'!Y1837)</f>
        <v/>
      </c>
      <c r="V687" s="268" t="str">
        <f>+IF(G687=0,"",'Ark1'!AA1837)</f>
        <v/>
      </c>
      <c r="W687" s="269" t="str">
        <f>+IF(G687=0,"",'Ark1'!AC1837)</f>
        <v/>
      </c>
      <c r="X687" s="298" t="str">
        <f t="shared" si="65"/>
        <v/>
      </c>
      <c r="Y687" s="267" t="str">
        <f t="shared" si="66"/>
        <v/>
      </c>
      <c r="Z687" s="246"/>
      <c r="AA687" s="28"/>
      <c r="AB687" s="28"/>
      <c r="AC687" s="28"/>
      <c r="AD687" s="27"/>
      <c r="AE687" s="28"/>
      <c r="AF687" s="28"/>
      <c r="AG687" s="86"/>
      <c r="AH687" s="86"/>
      <c r="AI687" s="86"/>
      <c r="AJ687" s="28"/>
      <c r="AK687" s="86"/>
      <c r="AL687" s="86"/>
    </row>
    <row r="688" spans="1:55" s="273" customFormat="1" ht="15.6">
      <c r="A688" s="246"/>
      <c r="B688" s="86">
        <f>+'Ark1'!C1872</f>
        <v>2024</v>
      </c>
      <c r="C688" s="86">
        <f>+'Ark1'!L1872</f>
        <v>8</v>
      </c>
      <c r="D688" s="86" t="s">
        <v>34</v>
      </c>
      <c r="E688" s="86"/>
      <c r="F688" s="86" t="str">
        <f>+IF(G688=0,"",'Ark1'!Q1872)</f>
        <v/>
      </c>
      <c r="G688" s="366">
        <f>+'Ark1'!R1872</f>
        <v>0</v>
      </c>
      <c r="H688" s="28" t="str">
        <f>+IF(G688=0,"",'Ark1'!AE1872)</f>
        <v/>
      </c>
      <c r="I688" s="267"/>
      <c r="J688" s="28" t="str">
        <f>+IF(G688=0,"",'Ark1'!AF1872)</f>
        <v/>
      </c>
      <c r="K688" s="27" t="str">
        <f>+IF(G688=0,"",'Ark1'!T1872)</f>
        <v/>
      </c>
      <c r="L688" s="298" t="str">
        <f>+IF(G688=0,"",'Ark1'!U1872)</f>
        <v/>
      </c>
      <c r="M688" s="267"/>
      <c r="N688" s="33" t="str">
        <f>+IF(G688=0,"",'Ark1'!V1872)</f>
        <v/>
      </c>
      <c r="O688" s="33" t="str">
        <f>+IF(G688=0,"",'Ark1'!W1872)</f>
        <v/>
      </c>
      <c r="P688" s="33" t="str">
        <f>+IF(G688=0,"",'Ark1'!X1872)</f>
        <v/>
      </c>
      <c r="Q688" s="33" t="str">
        <f>+IF(G688=0,"",'Ark1'!AG1872)</f>
        <v/>
      </c>
      <c r="R688" s="33" t="str">
        <f>+IF(G688=0,"",'Ark1'!AH1872)</f>
        <v/>
      </c>
      <c r="S688" s="382" t="str">
        <f>+IF(G688=0,"",'Ark1'!AR2139)</f>
        <v/>
      </c>
      <c r="T688" s="114" t="str">
        <f>+IF(G688=0,"",'Ark1'!AS2139)</f>
        <v/>
      </c>
      <c r="U688" s="33" t="str">
        <f>+IF(G688=0,"",'Ark1'!Y1872)</f>
        <v/>
      </c>
      <c r="V688" s="27" t="str">
        <f>+IF(G688=0,"",'Ark1'!AA1872)</f>
        <v/>
      </c>
      <c r="W688" s="33" t="str">
        <f>+IF(G688=0,"",'Ark1'!AC1872)</f>
        <v/>
      </c>
      <c r="X688" s="298" t="str">
        <f t="shared" si="65"/>
        <v/>
      </c>
      <c r="Y688" s="28" t="str">
        <f t="shared" si="66"/>
        <v/>
      </c>
      <c r="Z688" s="246"/>
      <c r="AA688" s="28"/>
      <c r="AB688" s="28"/>
      <c r="AC688" s="28"/>
      <c r="AD688" s="27"/>
      <c r="AE688" s="28"/>
      <c r="AF688" s="28"/>
      <c r="AG688" s="86"/>
      <c r="AH688" s="86"/>
      <c r="AI688" s="86"/>
      <c r="AJ688" s="28"/>
      <c r="AK688" s="86"/>
      <c r="AL688" s="86"/>
    </row>
    <row r="689" spans="1:55" s="273" customFormat="1" ht="15.6">
      <c r="A689" s="246"/>
      <c r="B689" s="333">
        <f>+'Ark1'!C1907</f>
        <v>2024</v>
      </c>
      <c r="C689" s="266">
        <f>+'Ark1'!L1907</f>
        <v>9</v>
      </c>
      <c r="D689" s="266" t="s">
        <v>35</v>
      </c>
      <c r="E689" s="86"/>
      <c r="F689" s="266" t="str">
        <f>+IF(G689=0,"",'Ark1'!Q1907)</f>
        <v/>
      </c>
      <c r="G689" s="366">
        <f>+'Ark1'!R1907</f>
        <v>0</v>
      </c>
      <c r="H689" s="267" t="str">
        <f>+IF(G689=0,"",'Ark1'!AE1907)</f>
        <v/>
      </c>
      <c r="I689" s="267"/>
      <c r="J689" s="267" t="str">
        <f>+IF(G689=0,"",'Ark1'!AF1907)</f>
        <v/>
      </c>
      <c r="K689" s="268" t="str">
        <f>+IF(G689=0,"",'Ark1'!T1907)</f>
        <v/>
      </c>
      <c r="L689" s="298" t="str">
        <f>+IF(G689=0,"",'Ark1'!U1907)</f>
        <v/>
      </c>
      <c r="M689" s="267"/>
      <c r="N689" s="269" t="str">
        <f>+IF(G689=0,"",'Ark1'!V1907)</f>
        <v/>
      </c>
      <c r="O689" s="269" t="str">
        <f>+IF(G689=0,"",'Ark1'!W1907)</f>
        <v/>
      </c>
      <c r="P689" s="269" t="str">
        <f>+IF(G689=0,"",'Ark1'!X1907)</f>
        <v/>
      </c>
      <c r="Q689" s="269" t="str">
        <f>+IF(G689=0,"",'Ark1'!AG1907)</f>
        <v/>
      </c>
      <c r="R689" s="269" t="str">
        <f>+IF(G689=0,"",'Ark1'!AH1907)</f>
        <v/>
      </c>
      <c r="S689" s="382" t="str">
        <f>+IF(G689=0,"",'Ark1'!AR2140)</f>
        <v/>
      </c>
      <c r="T689" s="114" t="str">
        <f>+IF(G689=0,"",'Ark1'!AS2140)</f>
        <v/>
      </c>
      <c r="U689" s="269" t="str">
        <f>+IF(G689=0,"",'Ark1'!Y1907)</f>
        <v/>
      </c>
      <c r="V689" s="268" t="str">
        <f>+IF(G689=0,"",'Ark1'!AA1907)</f>
        <v/>
      </c>
      <c r="W689" s="269" t="str">
        <f>+IF(G689=0,"",'Ark1'!AC1907)</f>
        <v/>
      </c>
      <c r="X689" s="298" t="str">
        <f t="shared" si="65"/>
        <v/>
      </c>
      <c r="Y689" s="267" t="str">
        <f t="shared" si="66"/>
        <v/>
      </c>
      <c r="Z689" s="246"/>
      <c r="AA689" s="28"/>
      <c r="AB689" s="28"/>
      <c r="AC689" s="28"/>
      <c r="AD689" s="27"/>
      <c r="AE689" s="28"/>
      <c r="AF689" s="28"/>
      <c r="AG689" s="86"/>
      <c r="AH689" s="86"/>
      <c r="AI689" s="86"/>
      <c r="AJ689" s="28"/>
      <c r="AK689" s="86"/>
      <c r="AL689" s="86"/>
    </row>
    <row r="690" spans="1:55" s="273" customFormat="1" ht="15.6">
      <c r="A690" s="246"/>
      <c r="B690" s="333">
        <f>+'Ark1'!C1942</f>
        <v>2024</v>
      </c>
      <c r="C690" s="266">
        <f>+'Ark1'!L1942</f>
        <v>10</v>
      </c>
      <c r="D690" s="266" t="s">
        <v>36</v>
      </c>
      <c r="E690" s="86"/>
      <c r="F690" s="86" t="str">
        <f>+IF(G690=0,"",'Ark1'!Q1942)</f>
        <v/>
      </c>
      <c r="G690" s="366">
        <f>+'Ark1'!R1942</f>
        <v>0</v>
      </c>
      <c r="H690" s="28" t="str">
        <f>+IF(G690=0,"",'Ark1'!AE1942)</f>
        <v/>
      </c>
      <c r="I690" s="267"/>
      <c r="J690" s="28" t="str">
        <f>+IF(G690=0,"",'Ark1'!AF1942)</f>
        <v/>
      </c>
      <c r="K690" s="27" t="str">
        <f>+IF(G690=0,"",'Ark1'!T1942)</f>
        <v/>
      </c>
      <c r="L690" s="298" t="str">
        <f>+IF(G690=0,"",'Ark1'!U1942)</f>
        <v/>
      </c>
      <c r="M690" s="267"/>
      <c r="N690" s="33" t="str">
        <f>+IF(G690=0,"",'Ark1'!V1942)</f>
        <v/>
      </c>
      <c r="O690" s="33" t="str">
        <f>+IF(G690=0,"",'Ark1'!W1942)</f>
        <v/>
      </c>
      <c r="P690" s="33" t="str">
        <f>+IF(G690=0,"",'Ark1'!X1942)</f>
        <v/>
      </c>
      <c r="Q690" s="33" t="str">
        <f>+IF(G690=0,"",'Ark1'!AG1942)</f>
        <v/>
      </c>
      <c r="R690" s="33" t="str">
        <f>+IF(G690=0,"",'Ark1'!AH1942)</f>
        <v/>
      </c>
      <c r="S690" s="382" t="str">
        <f>+IF(G690=0,"",'Ark1'!AR2141)</f>
        <v/>
      </c>
      <c r="T690" s="114" t="str">
        <f>+IF(G690=0,"",'Ark1'!AS2141)</f>
        <v/>
      </c>
      <c r="U690" s="33" t="str">
        <f>+IF(G690=0,"",'Ark1'!Y1942)</f>
        <v/>
      </c>
      <c r="V690" s="27" t="str">
        <f>+IF(G690=0,"",'Ark1'!AA1942)</f>
        <v/>
      </c>
      <c r="W690" s="33" t="str">
        <f>+IF(G690=0,"",'Ark1'!AC1942)</f>
        <v/>
      </c>
      <c r="X690" s="298" t="str">
        <f t="shared" si="65"/>
        <v/>
      </c>
      <c r="Y690" s="28" t="str">
        <f t="shared" si="66"/>
        <v/>
      </c>
      <c r="Z690" s="246"/>
      <c r="AA690" s="28"/>
      <c r="AB690" s="28"/>
      <c r="AC690" s="28"/>
      <c r="AD690" s="27"/>
      <c r="AE690" s="28"/>
      <c r="AF690" s="28"/>
      <c r="AG690" s="86"/>
      <c r="AH690" s="86"/>
      <c r="AI690" s="86"/>
      <c r="AJ690" s="28"/>
      <c r="AK690" s="86"/>
      <c r="AL690" s="86"/>
    </row>
    <row r="691" spans="1:55" ht="15.6">
      <c r="A691" s="246"/>
      <c r="B691" s="333">
        <f>+'Ark1'!C1977</f>
        <v>2024</v>
      </c>
      <c r="C691" s="266">
        <f>+'Ark1'!L1977</f>
        <v>11</v>
      </c>
      <c r="D691" s="266" t="s">
        <v>37</v>
      </c>
      <c r="F691" s="266" t="str">
        <f>+IF(G691=0,"",'Ark1'!Q1977)</f>
        <v/>
      </c>
      <c r="G691" s="366">
        <f>+'Ark1'!R1977</f>
        <v>0</v>
      </c>
      <c r="H691" s="267" t="str">
        <f>+IF(G691=0,"",'Ark1'!AE1977)</f>
        <v/>
      </c>
      <c r="I691" s="267"/>
      <c r="J691" s="267" t="str">
        <f>+IF(G691=0,"",'Ark1'!AF1977)</f>
        <v/>
      </c>
      <c r="K691" s="268" t="str">
        <f>+IF(G691=0,"",'Ark1'!T1977)</f>
        <v/>
      </c>
      <c r="L691" s="298" t="str">
        <f>+IF(G691=0,"",'Ark1'!U1977)</f>
        <v/>
      </c>
      <c r="M691" s="267"/>
      <c r="N691" s="269" t="str">
        <f>+IF(G691=0,"",'Ark1'!V1977)</f>
        <v/>
      </c>
      <c r="O691" s="269" t="str">
        <f>+IF(G691=0,"",'Ark1'!W1977)</f>
        <v/>
      </c>
      <c r="P691" s="269" t="str">
        <f>+IF(G691=0,"",'Ark1'!X1977)</f>
        <v/>
      </c>
      <c r="Q691" s="269" t="str">
        <f>+IF(G691=0,"",'Ark1'!AG1977)</f>
        <v/>
      </c>
      <c r="R691" s="269" t="str">
        <f>+IF(G691=0,"",'Ark1'!AH1977)</f>
        <v/>
      </c>
      <c r="S691" s="382" t="str">
        <f>+IF(G691=0,"",'Ark1'!AR2142)</f>
        <v/>
      </c>
      <c r="T691" s="114" t="str">
        <f>+IF(G691=0,"",'Ark1'!AS2142)</f>
        <v/>
      </c>
      <c r="U691" s="269" t="str">
        <f>+IF(G691=0,"",'Ark1'!Y1977)</f>
        <v/>
      </c>
      <c r="V691" s="268" t="str">
        <f>+IF(G691=0,"",'Ark1'!AA1977)</f>
        <v/>
      </c>
      <c r="W691" s="269" t="str">
        <f>+IF(G691=0,"",'Ark1'!AC1977)</f>
        <v/>
      </c>
      <c r="X691" s="298" t="str">
        <f t="shared" si="65"/>
        <v/>
      </c>
      <c r="Y691" s="267" t="str">
        <f t="shared" si="66"/>
        <v/>
      </c>
      <c r="Z691" s="246"/>
      <c r="AC691" s="28"/>
      <c r="AD691" s="27"/>
    </row>
    <row r="692" spans="1:55" ht="15.6">
      <c r="A692" s="246"/>
      <c r="B692" s="333">
        <f>+'Ark1'!C2012</f>
        <v>2024</v>
      </c>
      <c r="C692" s="266">
        <f>+'Ark1'!L2012</f>
        <v>12</v>
      </c>
      <c r="D692" s="266" t="s">
        <v>38</v>
      </c>
      <c r="F692" s="86" t="str">
        <f>+IF(G692=0,"",'Ark1'!Q2012)</f>
        <v/>
      </c>
      <c r="G692" s="366">
        <f>+'Ark1'!R2012</f>
        <v>0</v>
      </c>
      <c r="H692" s="28" t="str">
        <f>+IF(G692=0,"",'Ark1'!AE2012)</f>
        <v/>
      </c>
      <c r="I692" s="267"/>
      <c r="J692" s="28" t="str">
        <f>+IF(G692=0,"",'Ark1'!AF2012)</f>
        <v/>
      </c>
      <c r="K692" s="27" t="str">
        <f>+IF(G692=0,"",'Ark1'!T2012)</f>
        <v/>
      </c>
      <c r="L692" s="298" t="str">
        <f>+IF(G692=0,"",'Ark1'!U2012)</f>
        <v/>
      </c>
      <c r="M692" s="267"/>
      <c r="N692" s="33" t="str">
        <f>+IF(G692=0,"",'Ark1'!V2012)</f>
        <v/>
      </c>
      <c r="O692" s="33" t="str">
        <f>+IF(G692=0,"",'Ark1'!W2012)</f>
        <v/>
      </c>
      <c r="P692" s="33" t="str">
        <f>+IF(G692=0,"",'Ark1'!X2012)</f>
        <v/>
      </c>
      <c r="Q692" s="33" t="str">
        <f>+IF(G692=0,"",'Ark1'!AG2012)</f>
        <v/>
      </c>
      <c r="R692" s="33" t="str">
        <f>+IF(G692=0,"",'Ark1'!AH2012)</f>
        <v/>
      </c>
      <c r="S692" s="382" t="str">
        <f>+IF(G692=0,"",'Ark1'!AR2143)</f>
        <v/>
      </c>
      <c r="T692" s="114" t="str">
        <f>+IF(G692=0,"",'Ark1'!AS2143)</f>
        <v/>
      </c>
      <c r="U692" s="33" t="str">
        <f>+IF(G692=0,"",'Ark1'!Y2012)</f>
        <v/>
      </c>
      <c r="V692" s="27" t="str">
        <f>+IF(G692=0,"",'Ark1'!AA2012)</f>
        <v/>
      </c>
      <c r="W692" s="33" t="str">
        <f>+IF(G692=0,"",'Ark1'!AC2012)</f>
        <v/>
      </c>
      <c r="X692" s="298" t="str">
        <f t="shared" si="65"/>
        <v/>
      </c>
      <c r="Y692" s="28" t="str">
        <f t="shared" si="66"/>
        <v/>
      </c>
      <c r="Z692" s="246"/>
      <c r="AC692" s="28"/>
      <c r="AD692" s="27"/>
    </row>
    <row r="693" spans="1:55" ht="15.6">
      <c r="A693" s="246"/>
      <c r="B693" s="333">
        <f>+'Ark1'!C2047</f>
        <v>2024</v>
      </c>
      <c r="C693" s="266">
        <f>+'Ark1'!L2047</f>
        <v>13</v>
      </c>
      <c r="D693" s="266" t="s">
        <v>39</v>
      </c>
      <c r="F693" s="266" t="str">
        <f>+IF(G693=0,"",'Ark1'!Q2047)</f>
        <v/>
      </c>
      <c r="G693" s="366">
        <f>+'Ark1'!R2047</f>
        <v>0</v>
      </c>
      <c r="H693" s="267" t="str">
        <f>+IF(G693=0,"",'Ark1'!AE2047)</f>
        <v/>
      </c>
      <c r="I693" s="267"/>
      <c r="J693" s="267" t="str">
        <f>+IF(G693=0,"",'Ark1'!AF2047)</f>
        <v/>
      </c>
      <c r="K693" s="268" t="str">
        <f>+IF(G693=0,"",'Ark1'!T2047)</f>
        <v/>
      </c>
      <c r="L693" s="298" t="str">
        <f>+IF(G693=0,"",'Ark1'!U2047)</f>
        <v/>
      </c>
      <c r="M693" s="267"/>
      <c r="N693" s="269" t="str">
        <f>+IF(G693=0,"",'Ark1'!V2047)</f>
        <v/>
      </c>
      <c r="O693" s="269" t="str">
        <f>+IF(G693=0,"",'Ark1'!W2047)</f>
        <v/>
      </c>
      <c r="P693" s="269" t="str">
        <f>+IF(G693=0,"",'Ark1'!X2047)</f>
        <v/>
      </c>
      <c r="Q693" s="269" t="str">
        <f>+IF(G693=0,"",'Ark1'!AG2047)</f>
        <v/>
      </c>
      <c r="R693" s="269" t="str">
        <f>+IF(G693=0,"",'Ark1'!AH2047)</f>
        <v/>
      </c>
      <c r="S693" s="382" t="str">
        <f>+IF(G693=0,"",'Ark1'!AR2144)</f>
        <v/>
      </c>
      <c r="T693" s="114" t="str">
        <f>+IF(G693=0,"",'Ark1'!AS2144)</f>
        <v/>
      </c>
      <c r="U693" s="269" t="str">
        <f>+IF(G693=0,"",'Ark1'!Y2047)</f>
        <v/>
      </c>
      <c r="V693" s="268" t="str">
        <f>+IF(G693=0,"",'Ark1'!AA2047)</f>
        <v/>
      </c>
      <c r="W693" s="269" t="str">
        <f>+IF(G693=0,"",'Ark1'!AC2047)</f>
        <v/>
      </c>
      <c r="X693" s="298" t="str">
        <f t="shared" si="65"/>
        <v/>
      </c>
      <c r="Y693" s="267" t="str">
        <f t="shared" si="66"/>
        <v/>
      </c>
      <c r="Z693" s="246"/>
      <c r="AC693" s="28"/>
      <c r="AD693" s="27"/>
    </row>
    <row r="694" spans="1:55" ht="15.6">
      <c r="A694" s="246"/>
      <c r="B694" s="333">
        <f>+'Ark1'!C2082</f>
        <v>2024</v>
      </c>
      <c r="C694" s="266">
        <f>+'Ark1'!L2082</f>
        <v>14</v>
      </c>
      <c r="D694" s="266" t="s">
        <v>401</v>
      </c>
      <c r="F694" s="86" t="str">
        <f>+IF(G694=0,"",'Ark1'!Q2082)</f>
        <v/>
      </c>
      <c r="G694" s="366">
        <f>+'Ark1'!R2082</f>
        <v>0</v>
      </c>
      <c r="H694" s="28" t="str">
        <f>+IF(G694=0,"",'Ark1'!AE2082)</f>
        <v/>
      </c>
      <c r="I694" s="267"/>
      <c r="J694" s="28" t="str">
        <f>+IF(G694=0,"",'Ark1'!AF2082)</f>
        <v/>
      </c>
      <c r="K694" s="27" t="str">
        <f>+IF(G694=0,"",'Ark1'!T2082)</f>
        <v/>
      </c>
      <c r="L694" s="298" t="str">
        <f>+IF(G694=0,"",'Ark1'!U2082)</f>
        <v/>
      </c>
      <c r="M694" s="267"/>
      <c r="N694" s="33" t="str">
        <f>+IF(G694=0,"",'Ark1'!V2082)</f>
        <v/>
      </c>
      <c r="O694" s="33" t="str">
        <f>+IF(G694=0,"",'Ark1'!W2082)</f>
        <v/>
      </c>
      <c r="P694" s="33" t="str">
        <f>+IF(G694=0,"",'Ark1'!X2082)</f>
        <v/>
      </c>
      <c r="Q694" s="33" t="str">
        <f>+IF(G694=0,"",'Ark1'!AG2082)</f>
        <v/>
      </c>
      <c r="R694" s="33" t="str">
        <f>+IF(G694=0,"",'Ark1'!AH2082)</f>
        <v/>
      </c>
      <c r="S694" s="382" t="str">
        <f>+IF(G694=0,"",'Ark1'!AR2145)</f>
        <v/>
      </c>
      <c r="T694" s="114" t="str">
        <f>+IF(G694=0,"",'Ark1'!AS2145)</f>
        <v/>
      </c>
      <c r="U694" s="33" t="str">
        <f>+IF(G694=0,"",'Ark1'!Y2082)</f>
        <v/>
      </c>
      <c r="V694" s="27" t="str">
        <f>+IF(G694=0,"",'Ark1'!AA2082)</f>
        <v/>
      </c>
      <c r="W694" s="33" t="str">
        <f>+IF(G694=0,"",'Ark1'!AC2082)</f>
        <v/>
      </c>
      <c r="X694" s="298" t="str">
        <f t="shared" si="65"/>
        <v/>
      </c>
      <c r="Y694" s="28" t="str">
        <f t="shared" si="66"/>
        <v/>
      </c>
      <c r="Z694" s="246"/>
      <c r="AC694" s="28"/>
      <c r="AD694" s="27"/>
    </row>
    <row r="695" spans="1:55" ht="15.6">
      <c r="A695" s="246"/>
      <c r="B695" s="333">
        <f>+'Ark1'!C2117</f>
        <v>2024</v>
      </c>
      <c r="C695" s="266">
        <f>+'Ark1'!L2117</f>
        <v>15</v>
      </c>
      <c r="D695" s="266" t="s">
        <v>40</v>
      </c>
      <c r="F695" s="266" t="str">
        <f>+IF(G695=0,"",'Ark1'!Q2117)</f>
        <v/>
      </c>
      <c r="G695" s="366">
        <f>+'Ark1'!R2117</f>
        <v>0</v>
      </c>
      <c r="H695" s="267" t="str">
        <f>+IF(G695=0,"",'Ark1'!AE2117)</f>
        <v/>
      </c>
      <c r="I695" s="267"/>
      <c r="J695" s="267" t="str">
        <f>+IF(G695=0,"",'Ark1'!AF2117)</f>
        <v/>
      </c>
      <c r="K695" s="268" t="str">
        <f>+IF(G695=0,"",'Ark1'!T2117)</f>
        <v/>
      </c>
      <c r="L695" s="385" t="str">
        <f>+IF(G695=0,"",'Ark1'!U2117)</f>
        <v/>
      </c>
      <c r="M695" s="267"/>
      <c r="N695" s="269" t="str">
        <f>+IF(G695=0,"",'Ark1'!V2117)</f>
        <v/>
      </c>
      <c r="O695" s="269" t="str">
        <f>+IF(G695=0,"",'Ark1'!W2117)</f>
        <v/>
      </c>
      <c r="P695" s="269" t="str">
        <f>+IF(G695=0,"",'Ark1'!X2117)</f>
        <v/>
      </c>
      <c r="Q695" s="269" t="str">
        <f>+IF(G695=0,"",'Ark1'!AG2117)</f>
        <v/>
      </c>
      <c r="R695" s="269" t="str">
        <f>+IF(G695=0,"",'Ark1'!AH2117)</f>
        <v/>
      </c>
      <c r="S695" s="382" t="str">
        <f>+IF(G695=0,"",'Ark1'!AR2146)</f>
        <v/>
      </c>
      <c r="T695" s="114" t="str">
        <f>+IF(G695=0,"",'Ark1'!AS2146)</f>
        <v/>
      </c>
      <c r="U695" s="269" t="str">
        <f>+IF(G695=0,"",'Ark1'!Y2117)</f>
        <v/>
      </c>
      <c r="V695" s="268" t="str">
        <f>+IF(G695=0,"",'Ark1'!AA2117)</f>
        <v/>
      </c>
      <c r="W695" s="269" t="str">
        <f>+IF(G695=0,"",'Ark1'!AC2117)</f>
        <v/>
      </c>
      <c r="X695" s="298" t="str">
        <f t="shared" si="65"/>
        <v/>
      </c>
      <c r="Y695" s="267" t="str">
        <f t="shared" si="66"/>
        <v/>
      </c>
      <c r="Z695" s="246"/>
      <c r="AC695" s="28"/>
      <c r="AD695" s="27"/>
    </row>
    <row r="696" spans="1:55" ht="19.8">
      <c r="A696" s="246"/>
      <c r="B696" s="246"/>
      <c r="C696" s="246"/>
      <c r="D696" s="246"/>
      <c r="E696" s="246"/>
      <c r="F696" s="246"/>
      <c r="G696" s="246"/>
      <c r="H696" s="246"/>
      <c r="I696" s="246"/>
      <c r="J696" s="246"/>
      <c r="K696" s="246"/>
      <c r="L696" s="246"/>
      <c r="M696" s="246"/>
      <c r="N696" s="248"/>
      <c r="O696" s="246"/>
      <c r="P696" s="246"/>
      <c r="Q696" s="246"/>
      <c r="R696" s="246"/>
      <c r="S696" s="246"/>
      <c r="T696" s="246"/>
      <c r="U696" s="246"/>
      <c r="V696" s="246"/>
      <c r="W696" s="246"/>
      <c r="X696" s="246"/>
      <c r="Y696" s="246"/>
      <c r="Z696" s="246"/>
      <c r="AA696" s="249"/>
      <c r="AC696" s="28"/>
      <c r="AD696" s="27"/>
      <c r="AE696" s="250"/>
      <c r="AF696" s="86"/>
      <c r="AJ696" s="86"/>
      <c r="BB696" s="262"/>
    </row>
    <row r="697" spans="1:55" ht="19.8">
      <c r="A697" s="246"/>
      <c r="B697" s="246"/>
      <c r="C697" s="264"/>
      <c r="D697" s="246"/>
      <c r="E697" s="246"/>
      <c r="F697" s="246"/>
      <c r="G697" s="246"/>
      <c r="H697" s="247"/>
      <c r="I697" s="246"/>
      <c r="J697" s="247"/>
      <c r="K697" s="246"/>
      <c r="L697" s="246"/>
      <c r="M697" s="246"/>
      <c r="N697" s="248"/>
      <c r="O697" s="248"/>
      <c r="P697" s="248"/>
      <c r="Q697" s="246"/>
      <c r="R697" s="248"/>
      <c r="S697" s="248"/>
      <c r="T697" s="248"/>
      <c r="U697" s="248"/>
      <c r="V697" s="246"/>
      <c r="W697" s="248"/>
      <c r="X697" s="246"/>
      <c r="Y697" s="247"/>
      <c r="Z697" s="246"/>
      <c r="AA697" s="249"/>
      <c r="AC697" s="28"/>
      <c r="AD697" s="27"/>
      <c r="AE697" s="250"/>
      <c r="AF697" s="86"/>
      <c r="AJ697" s="86"/>
      <c r="BB697" s="262"/>
    </row>
    <row r="698" spans="1:55" ht="22.8">
      <c r="A698" s="349" t="str">
        <f>+Raser!C42</f>
        <v>Wagyu</v>
      </c>
      <c r="B698" s="246"/>
      <c r="C698" s="264"/>
      <c r="D698" s="349"/>
      <c r="E698" s="246"/>
      <c r="F698" s="246"/>
      <c r="G698" s="264" t="s">
        <v>648</v>
      </c>
      <c r="H698" s="537">
        <f>SUM(G704:G718)</f>
        <v>20</v>
      </c>
      <c r="I698" s="525"/>
      <c r="J698" s="246"/>
      <c r="K698" s="247"/>
      <c r="L698" s="246"/>
      <c r="M698" s="348">
        <f>+Raser!M42</f>
        <v>177.76666666666662</v>
      </c>
      <c r="N698" s="248" t="s">
        <v>578</v>
      </c>
      <c r="O698" s="246"/>
      <c r="P698" s="248"/>
      <c r="Q698" s="248"/>
      <c r="R698" s="246"/>
      <c r="S698" s="246"/>
      <c r="T698" s="246"/>
      <c r="U698" s="248"/>
      <c r="V698" s="248"/>
      <c r="W698" s="246"/>
      <c r="X698" s="248"/>
      <c r="Y698" s="248" t="s">
        <v>632</v>
      </c>
      <c r="Z698" s="247"/>
      <c r="AA698" s="249"/>
      <c r="AB698" s="249"/>
      <c r="AC698" s="28"/>
      <c r="AE698" s="27"/>
      <c r="AF698" s="250"/>
      <c r="AJ698" s="86"/>
      <c r="BC698" s="262"/>
    </row>
    <row r="699" spans="1:55" ht="14.25" customHeight="1">
      <c r="A699" s="246"/>
      <c r="B699" s="246"/>
      <c r="C699" s="264"/>
      <c r="D699" s="347"/>
      <c r="E699" s="246"/>
      <c r="F699" s="264"/>
      <c r="G699" s="264"/>
      <c r="H699" s="264"/>
      <c r="I699" s="264"/>
      <c r="J699" s="264"/>
      <c r="K699" s="264"/>
      <c r="L699" s="264"/>
      <c r="M699" s="264"/>
      <c r="N699" s="265"/>
      <c r="O699" s="264"/>
      <c r="P699" s="264"/>
      <c r="Q699" s="264"/>
      <c r="R699" s="264"/>
      <c r="S699" s="264"/>
      <c r="T699" s="264"/>
      <c r="U699" s="264"/>
      <c r="V699" s="264"/>
      <c r="W699" s="264"/>
      <c r="X699" s="264"/>
      <c r="Y699" s="247"/>
      <c r="Z699" s="246"/>
      <c r="AA699" s="249"/>
      <c r="AC699" s="28"/>
      <c r="AD699" s="27"/>
      <c r="AE699" s="250"/>
      <c r="AF699" s="86"/>
      <c r="AJ699" s="86"/>
      <c r="BB699" s="262"/>
    </row>
    <row r="700" spans="1:55" ht="15" customHeight="1">
      <c r="A700" s="246"/>
      <c r="B700" s="246"/>
      <c r="C700" s="246"/>
      <c r="D700" s="246"/>
      <c r="E700" s="246"/>
      <c r="F700" s="246"/>
      <c r="G700" s="246"/>
      <c r="H700" s="247"/>
      <c r="I700" s="246"/>
      <c r="J700" s="247"/>
      <c r="K700" s="246"/>
      <c r="L700" s="246"/>
      <c r="M700" s="246"/>
      <c r="N700" s="248"/>
      <c r="O700" s="248"/>
      <c r="P700" s="248"/>
      <c r="Q700" s="246"/>
      <c r="R700" s="248"/>
      <c r="S700" s="248"/>
      <c r="T700" s="248"/>
      <c r="U700" s="248"/>
      <c r="V700" s="246"/>
      <c r="W700" s="248"/>
      <c r="X700" s="264" t="s">
        <v>489</v>
      </c>
      <c r="Y700" s="263" t="s">
        <v>4</v>
      </c>
      <c r="Z700" s="246"/>
      <c r="AA700" s="249"/>
      <c r="AC700" s="28"/>
      <c r="AD700" s="27"/>
      <c r="AE700" s="250"/>
      <c r="AF700" s="86"/>
      <c r="AJ700" s="86"/>
      <c r="BB700" s="262"/>
    </row>
    <row r="701" spans="1:55" ht="15" customHeight="1">
      <c r="A701" s="246"/>
      <c r="B701" s="246"/>
      <c r="C701" s="246"/>
      <c r="D701" s="264"/>
      <c r="E701" s="246"/>
      <c r="F701" s="264" t="s">
        <v>4</v>
      </c>
      <c r="G701" s="246"/>
      <c r="H701" s="247"/>
      <c r="I701" s="247"/>
      <c r="J701" s="247"/>
      <c r="K701" s="264" t="s">
        <v>23</v>
      </c>
      <c r="L701" s="247"/>
      <c r="M701" s="247"/>
      <c r="N701" s="248" t="s">
        <v>402</v>
      </c>
      <c r="O701" s="248" t="s">
        <v>402</v>
      </c>
      <c r="P701" s="248" t="s">
        <v>402</v>
      </c>
      <c r="Q701" s="265" t="s">
        <v>538</v>
      </c>
      <c r="R701" s="248" t="s">
        <v>402</v>
      </c>
      <c r="S701" s="248"/>
      <c r="T701" s="248"/>
      <c r="U701" s="265" t="s">
        <v>422</v>
      </c>
      <c r="V701" s="246"/>
      <c r="W701" s="265" t="s">
        <v>586</v>
      </c>
      <c r="X701" s="264" t="s">
        <v>583</v>
      </c>
      <c r="Y701" s="263" t="s">
        <v>9</v>
      </c>
      <c r="Z701" s="246"/>
      <c r="AA701" s="249"/>
      <c r="AC701" s="28"/>
      <c r="AD701" s="27"/>
      <c r="AE701" s="250"/>
      <c r="AF701" s="86"/>
      <c r="AJ701" s="86"/>
      <c r="BB701" s="262"/>
    </row>
    <row r="702" spans="1:55" ht="15" customHeight="1">
      <c r="A702" s="264"/>
      <c r="B702" s="264"/>
      <c r="C702" s="246"/>
      <c r="D702" s="246"/>
      <c r="E702" s="264"/>
      <c r="F702" s="264" t="s">
        <v>487</v>
      </c>
      <c r="G702" s="264" t="s">
        <v>4</v>
      </c>
      <c r="H702" s="263" t="s">
        <v>4</v>
      </c>
      <c r="I702" s="263"/>
      <c r="J702" s="263" t="s">
        <v>1</v>
      </c>
      <c r="K702" s="264" t="s">
        <v>493</v>
      </c>
      <c r="L702" s="263" t="s">
        <v>23</v>
      </c>
      <c r="M702" s="263"/>
      <c r="N702" s="265" t="s">
        <v>552</v>
      </c>
      <c r="O702" s="265" t="s">
        <v>585</v>
      </c>
      <c r="P702" s="265" t="s">
        <v>500</v>
      </c>
      <c r="Q702" s="265" t="s">
        <v>563</v>
      </c>
      <c r="R702" s="265" t="s">
        <v>502</v>
      </c>
      <c r="S702" s="432" t="s">
        <v>23</v>
      </c>
      <c r="T702" s="432" t="s">
        <v>23</v>
      </c>
      <c r="U702" s="265"/>
      <c r="V702" s="264" t="s">
        <v>413</v>
      </c>
      <c r="W702" s="265" t="s">
        <v>1</v>
      </c>
      <c r="X702" s="264" t="s">
        <v>70</v>
      </c>
      <c r="Y702" s="263" t="s">
        <v>70</v>
      </c>
      <c r="Z702" s="246"/>
      <c r="AA702" s="249"/>
      <c r="AC702" s="28"/>
      <c r="AD702" s="27"/>
      <c r="AE702" s="250"/>
      <c r="AF702" s="86"/>
      <c r="AJ702" s="86"/>
      <c r="BB702" s="262"/>
    </row>
    <row r="703" spans="1:55" ht="15" customHeight="1">
      <c r="A703" s="246"/>
      <c r="B703" s="246"/>
      <c r="C703" s="264" t="s">
        <v>0</v>
      </c>
      <c r="D703" s="264"/>
      <c r="E703" s="264" t="s">
        <v>612</v>
      </c>
      <c r="F703" s="50" t="s">
        <v>488</v>
      </c>
      <c r="G703" s="50" t="s">
        <v>9</v>
      </c>
      <c r="H703" s="87" t="s">
        <v>402</v>
      </c>
      <c r="I703" s="87"/>
      <c r="J703" s="87" t="s">
        <v>402</v>
      </c>
      <c r="K703" s="50" t="s">
        <v>414</v>
      </c>
      <c r="L703" s="87" t="s">
        <v>44</v>
      </c>
      <c r="M703" s="87"/>
      <c r="N703" s="75" t="s">
        <v>553</v>
      </c>
      <c r="O703" s="75" t="s">
        <v>561</v>
      </c>
      <c r="P703" s="75" t="s">
        <v>439</v>
      </c>
      <c r="Q703" s="75" t="s">
        <v>495</v>
      </c>
      <c r="R703" s="75" t="s">
        <v>482</v>
      </c>
      <c r="S703" s="432" t="s">
        <v>735</v>
      </c>
      <c r="T703" s="432" t="s">
        <v>736</v>
      </c>
      <c r="U703" s="75" t="s">
        <v>1</v>
      </c>
      <c r="V703" s="50" t="s">
        <v>414</v>
      </c>
      <c r="W703" s="75" t="s">
        <v>539</v>
      </c>
      <c r="X703" s="50" t="s">
        <v>499</v>
      </c>
      <c r="Y703" s="87" t="s">
        <v>566</v>
      </c>
      <c r="Z703" s="246"/>
      <c r="AA703" s="249"/>
      <c r="AC703" s="28"/>
      <c r="AD703" s="27"/>
      <c r="AE703" s="250"/>
      <c r="AF703" s="86"/>
      <c r="AJ703" s="86"/>
      <c r="BB703" s="262"/>
    </row>
    <row r="704" spans="1:55" ht="15.6">
      <c r="A704" s="246"/>
      <c r="B704" s="266">
        <f>+'Ark1'!C1628</f>
        <v>2024</v>
      </c>
      <c r="C704" s="266">
        <f>+'Ark1'!L1628</f>
        <v>1</v>
      </c>
      <c r="D704" s="266" t="s">
        <v>28</v>
      </c>
      <c r="E704" s="266">
        <f>+'Ark1'!AP1628</f>
        <v>39</v>
      </c>
      <c r="F704" s="266" t="str">
        <f>+IF(G704=0,"",'Ark1'!Q1628)</f>
        <v/>
      </c>
      <c r="G704" s="366">
        <f>+'Ark1'!R1628</f>
        <v>0</v>
      </c>
      <c r="H704" s="267" t="str">
        <f>+IF(G704=0,"",'Ark1'!AE1628)</f>
        <v/>
      </c>
      <c r="I704" s="267"/>
      <c r="J704" s="267" t="str">
        <f>+IF(G704=0,"",'Ark1'!AF1628)</f>
        <v/>
      </c>
      <c r="K704" s="268" t="str">
        <f>+IF(G704=0,"",'Ark1'!T1628)</f>
        <v/>
      </c>
      <c r="L704" s="298" t="str">
        <f>+IF(G704=0,"",'Ark1'!U1628)</f>
        <v/>
      </c>
      <c r="M704" s="267"/>
      <c r="N704" s="269" t="str">
        <f>+IF(G704=0,"",'Ark1'!V1628)</f>
        <v/>
      </c>
      <c r="O704" s="269" t="str">
        <f>+IF(G704=0,"",'Ark1'!W1628)</f>
        <v/>
      </c>
      <c r="P704" s="269" t="str">
        <f>+IF(G704=0,"",'Ark1'!X1628)</f>
        <v/>
      </c>
      <c r="Q704" s="269" t="str">
        <f>+IF(G704=0,"",'Ark1'!AG1628)</f>
        <v/>
      </c>
      <c r="R704" s="269" t="str">
        <f>+IF(G704=0,"",'Ark1'!AH1628)</f>
        <v/>
      </c>
      <c r="S704" s="382" t="str">
        <f>+IF(G704=0,"",'Ark1'!AR2068)</f>
        <v/>
      </c>
      <c r="T704" s="114" t="str">
        <f>+IF(G704=0,"",'Ark1'!AS2068)</f>
        <v/>
      </c>
      <c r="U704" s="269" t="str">
        <f>+IF(G704=0,"",'Ark1'!Y1628)</f>
        <v/>
      </c>
      <c r="V704" s="268" t="str">
        <f>+IF(G704=0,"",'Ark1'!AA1628)</f>
        <v/>
      </c>
      <c r="W704" s="269" t="str">
        <f>+IF(G704=0,"",'Ark1'!AC1628)</f>
        <v/>
      </c>
      <c r="X704" s="298" t="str">
        <f t="shared" ref="X704:X718" si="67">IF(G704=0,"",1000*L704/Q704)</f>
        <v/>
      </c>
      <c r="Y704" s="267" t="str">
        <f t="shared" ref="Y704:Y718" si="68">IF(G704=0,"",G704/F704)</f>
        <v/>
      </c>
      <c r="Z704" s="246"/>
      <c r="AC704" s="28"/>
      <c r="AD704" s="27"/>
    </row>
    <row r="705" spans="1:54" ht="15.6">
      <c r="A705" s="246"/>
      <c r="B705" s="299">
        <f>+'Ark1'!C1663</f>
        <v>2024</v>
      </c>
      <c r="C705" s="86">
        <f>+'Ark1'!L1663</f>
        <v>2</v>
      </c>
      <c r="D705" s="86" t="s">
        <v>29</v>
      </c>
      <c r="F705" s="86" t="str">
        <f>+IF(G705=0,"",'Ark1'!Q1663)</f>
        <v/>
      </c>
      <c r="G705" s="366">
        <f>+'Ark1'!R1663</f>
        <v>0</v>
      </c>
      <c r="H705" s="28" t="str">
        <f>+IF(G705=0,"",'Ark1'!AE1663)</f>
        <v/>
      </c>
      <c r="I705" s="267"/>
      <c r="J705" s="28" t="str">
        <f>+IF(G705=0,"",'Ark1'!AF1663)</f>
        <v/>
      </c>
      <c r="K705" s="27" t="str">
        <f>+IF(G705=0,"",'Ark1'!T1663)</f>
        <v/>
      </c>
      <c r="L705" s="298" t="str">
        <f>+IF(G705=0,"",'Ark1'!U1663)</f>
        <v/>
      </c>
      <c r="M705" s="267"/>
      <c r="N705" s="33" t="str">
        <f>+IF(G705=0,"",'Ark1'!V1663)</f>
        <v/>
      </c>
      <c r="O705" s="33" t="str">
        <f>+IF(G705=0,"",'Ark1'!W1663)</f>
        <v/>
      </c>
      <c r="P705" s="33" t="str">
        <f>+IF(G705=0,"",'Ark1'!X1663)</f>
        <v/>
      </c>
      <c r="Q705" s="33" t="str">
        <f>+IF(G705=0,"",'Ark1'!AG1663)</f>
        <v/>
      </c>
      <c r="R705" s="33" t="str">
        <f>+IF(G705=0,"",'Ark1'!AH1663)</f>
        <v/>
      </c>
      <c r="S705" s="382" t="str">
        <f>+IF(G705=0,"",'Ark1'!AR2103)</f>
        <v/>
      </c>
      <c r="T705" s="114" t="str">
        <f>+IF(G705=0,"",'Ark1'!AS2103)</f>
        <v/>
      </c>
      <c r="U705" s="33" t="str">
        <f>+IF(G705=0,"",'Ark1'!Y1663)</f>
        <v/>
      </c>
      <c r="V705" s="27" t="str">
        <f>+IF(G705=0,"",'Ark1'!AA1663)</f>
        <v/>
      </c>
      <c r="W705" s="33" t="str">
        <f>+IF(G705=0,"",'Ark1'!AC1663)</f>
        <v/>
      </c>
      <c r="X705" s="298" t="str">
        <f t="shared" si="67"/>
        <v/>
      </c>
      <c r="Y705" s="28" t="str">
        <f t="shared" si="68"/>
        <v/>
      </c>
      <c r="Z705" s="246"/>
      <c r="AC705" s="28"/>
      <c r="AD705" s="27"/>
    </row>
    <row r="706" spans="1:54" ht="15.6">
      <c r="A706" s="246"/>
      <c r="B706" s="299">
        <f>+'Ark1'!C1698</f>
        <v>2024</v>
      </c>
      <c r="C706" s="266">
        <f>+'Ark1'!L1698</f>
        <v>3</v>
      </c>
      <c r="D706" s="266" t="s">
        <v>30</v>
      </c>
      <c r="F706" s="266" t="str">
        <f>+IF(G706=0,"",'Ark1'!Q1698)</f>
        <v/>
      </c>
      <c r="G706" s="366">
        <f>+'Ark1'!R1698</f>
        <v>0</v>
      </c>
      <c r="H706" s="267" t="str">
        <f>+IF(G706=0,"",'Ark1'!AE1698)</f>
        <v/>
      </c>
      <c r="I706" s="267"/>
      <c r="J706" s="267" t="str">
        <f>+IF(G706=0,"",'Ark1'!AF1698)</f>
        <v/>
      </c>
      <c r="K706" s="268" t="str">
        <f>+IF(G706=0,"",'Ark1'!T1698)</f>
        <v/>
      </c>
      <c r="L706" s="298" t="str">
        <f>+IF(G706=0,"",'Ark1'!U1698)</f>
        <v/>
      </c>
      <c r="M706" s="267"/>
      <c r="N706" s="269" t="str">
        <f>+IF(G706=0,"",'Ark1'!V1698)</f>
        <v/>
      </c>
      <c r="O706" s="269" t="str">
        <f>+IF(G706=0,"",'Ark1'!W1698)</f>
        <v/>
      </c>
      <c r="P706" s="269" t="str">
        <f>+IF(G706=0,"",'Ark1'!X1698)</f>
        <v/>
      </c>
      <c r="Q706" s="269" t="str">
        <f>+IF(G706=0,"",'Ark1'!AG1698)</f>
        <v/>
      </c>
      <c r="R706" s="269" t="str">
        <f>+IF(G706=0,"",'Ark1'!AH1698)</f>
        <v/>
      </c>
      <c r="S706" s="382" t="str">
        <f>+IF(G706=0,"",'Ark1'!AR2138)</f>
        <v/>
      </c>
      <c r="T706" s="114" t="str">
        <f>+IF(G706=0,"",'Ark1'!AS2138)</f>
        <v/>
      </c>
      <c r="U706" s="269" t="str">
        <f>+IF(G706=0,"",'Ark1'!Y1698)</f>
        <v/>
      </c>
      <c r="V706" s="268" t="str">
        <f>+IF(G706=0,"",'Ark1'!AA1698)</f>
        <v/>
      </c>
      <c r="W706" s="269" t="str">
        <f>+IF(G706=0,"",'Ark1'!AC1698)</f>
        <v/>
      </c>
      <c r="X706" s="298" t="str">
        <f t="shared" si="67"/>
        <v/>
      </c>
      <c r="Y706" s="267" t="str">
        <f t="shared" si="68"/>
        <v/>
      </c>
      <c r="Z706" s="246"/>
      <c r="AC706" s="28"/>
      <c r="AD706" s="27"/>
    </row>
    <row r="707" spans="1:54" ht="15.6">
      <c r="A707" s="246"/>
      <c r="B707" s="299">
        <f>+'Ark1'!C1733</f>
        <v>2024</v>
      </c>
      <c r="C707" s="266">
        <f>+'Ark1'!L1733</f>
        <v>4</v>
      </c>
      <c r="D707" s="266" t="s">
        <v>31</v>
      </c>
      <c r="F707" s="86">
        <f>+IF(G707=0,"",'Ark1'!Q1733)</f>
        <v>1</v>
      </c>
      <c r="G707" s="366">
        <f>+'Ark1'!R1733</f>
        <v>1</v>
      </c>
      <c r="H707" s="28">
        <f>+IF(G707=0,"",'Ark1'!AE1733)</f>
        <v>5</v>
      </c>
      <c r="I707" s="267"/>
      <c r="J707" s="28">
        <f>+IF(G707=0,"",'Ark1'!AF1733)</f>
        <v>3.4373165190309645</v>
      </c>
      <c r="K707" s="27">
        <f>+IF(G707=0,"",'Ark1'!T1733)</f>
        <v>6</v>
      </c>
      <c r="L707" s="298">
        <f>+IF(G707=0,"",'Ark1'!U1733)</f>
        <v>269.3</v>
      </c>
      <c r="M707" s="267"/>
      <c r="N707" s="33">
        <f>+IF(G707=0,"",'Ark1'!V1733)</f>
        <v>0</v>
      </c>
      <c r="O707" s="33">
        <f>+IF(G707=0,"",'Ark1'!W1733)</f>
        <v>0</v>
      </c>
      <c r="P707" s="33">
        <f>+IF(G707=0,"",'Ark1'!X1733)</f>
        <v>0</v>
      </c>
      <c r="Q707" s="33">
        <f>+IF(G707=0,"",'Ark1'!AG1733)</f>
        <v>805</v>
      </c>
      <c r="R707" s="33">
        <f>+IF(G707=0,"",'Ark1'!AH1733)</f>
        <v>0</v>
      </c>
      <c r="S707" s="382">
        <f>+IF(G707=0,"",'Ark1'!AR2173)</f>
        <v>0</v>
      </c>
      <c r="T707" s="114">
        <f>+IF(G707=0,"",'Ark1'!AS2173)</f>
        <v>0</v>
      </c>
      <c r="U707" s="33">
        <f>+IF(G707=0,"",'Ark1'!Y1733)</f>
        <v>0</v>
      </c>
      <c r="V707" s="27">
        <f>+IF(G707=0,"",'Ark1'!AA1733)</f>
        <v>0</v>
      </c>
      <c r="W707" s="33">
        <f>+IF(G707=0,"",'Ark1'!AC1733)</f>
        <v>0</v>
      </c>
      <c r="X707" s="298">
        <f t="shared" si="67"/>
        <v>334.53416149068323</v>
      </c>
      <c r="Y707" s="28">
        <f t="shared" si="68"/>
        <v>1</v>
      </c>
      <c r="Z707" s="246"/>
      <c r="AC707" s="28"/>
      <c r="AD707" s="27"/>
    </row>
    <row r="708" spans="1:54" ht="15.6">
      <c r="A708" s="246"/>
      <c r="B708" s="266">
        <f>+'Ark1'!C1768</f>
        <v>2024</v>
      </c>
      <c r="C708" s="266">
        <f>+'Ark1'!L1768</f>
        <v>5</v>
      </c>
      <c r="D708" s="266" t="s">
        <v>400</v>
      </c>
      <c r="F708" s="266">
        <f>+IF(G708=0,"",'Ark1'!Q1768)</f>
        <v>2</v>
      </c>
      <c r="G708" s="366">
        <f>+'Ark1'!R1768</f>
        <v>2</v>
      </c>
      <c r="H708" s="267">
        <f>+'Ark1'!AE1768</f>
        <v>10</v>
      </c>
      <c r="I708" s="267"/>
      <c r="J708" s="267">
        <f>+IF(G708=0,"",'Ark1'!AF1768)</f>
        <v>8.0131723380900102</v>
      </c>
      <c r="K708" s="268">
        <f>+IF(G708=0,"",'Ark1'!T1768)</f>
        <v>10.5</v>
      </c>
      <c r="L708" s="298">
        <f>+IF(G708=0,"",'Ark1'!U1768)</f>
        <v>313.89999999999998</v>
      </c>
      <c r="M708" s="267"/>
      <c r="N708" s="269">
        <f>+IF(G708=0,"",'Ark1'!V1768)</f>
        <v>0</v>
      </c>
      <c r="O708" s="269">
        <f>+IF(G708=0,"",'Ark1'!W1768)</f>
        <v>100</v>
      </c>
      <c r="P708" s="269">
        <f>+IF(G708=0,"",'Ark1'!X1768)</f>
        <v>0</v>
      </c>
      <c r="Q708" s="269">
        <f>+IF(G708=0,"",'Ark1'!AG1768)</f>
        <v>981.5</v>
      </c>
      <c r="R708" s="269">
        <f>+IF(G708=0,"",'Ark1'!AH1768)</f>
        <v>0</v>
      </c>
      <c r="S708" s="382">
        <f>+IF(G708=0,"",'Ark1'!AR2208)</f>
        <v>0</v>
      </c>
      <c r="T708" s="114">
        <f>+IF(G708=0,"",'Ark1'!AS2208)</f>
        <v>0</v>
      </c>
      <c r="U708" s="269">
        <f>+IF(G708=0,"",'Ark1'!Y1768)</f>
        <v>17.70000000000023</v>
      </c>
      <c r="V708" s="268">
        <f>+IF(G708=0,"",'Ark1'!AA1768)</f>
        <v>0.5</v>
      </c>
      <c r="W708" s="269">
        <f>+IF(G708=0,"",'Ark1'!AC1768)</f>
        <v>-99.999999999997684</v>
      </c>
      <c r="X708" s="298">
        <f t="shared" si="67"/>
        <v>319.81660723382578</v>
      </c>
      <c r="Y708" s="267">
        <f t="shared" si="68"/>
        <v>1</v>
      </c>
      <c r="Z708" s="246"/>
      <c r="AC708" s="28"/>
      <c r="AD708" s="27"/>
    </row>
    <row r="709" spans="1:54" ht="15.6">
      <c r="A709" s="246"/>
      <c r="B709" s="333">
        <f>+'Ark1'!C1803</f>
        <v>2024</v>
      </c>
      <c r="C709" s="266">
        <f>+'Ark1'!L1803</f>
        <v>6</v>
      </c>
      <c r="D709" s="266" t="s">
        <v>32</v>
      </c>
      <c r="F709" s="86">
        <f>+IF(G709=0,"",'Ark1'!Q1803)</f>
        <v>3</v>
      </c>
      <c r="G709" s="366">
        <f>+'Ark1'!R1803</f>
        <v>5</v>
      </c>
      <c r="H709" s="28">
        <f>+IF(G709=0,"",'Ark1'!AE1803)</f>
        <v>25</v>
      </c>
      <c r="I709" s="267"/>
      <c r="J709" s="28">
        <f>+IF(G709=0,"",'Ark1'!AF1803)</f>
        <v>21.509713322952027</v>
      </c>
      <c r="K709" s="27">
        <f>+IF(G709=0,"",'Ark1'!T1803)</f>
        <v>9.6</v>
      </c>
      <c r="L709" s="298">
        <f>+IF(G709=0,"",'Ark1'!U1803)</f>
        <v>337.04</v>
      </c>
      <c r="M709" s="267"/>
      <c r="N709" s="33">
        <f>+IF(G709=0,"",'Ark1'!V1803)</f>
        <v>100</v>
      </c>
      <c r="O709" s="33">
        <f>+IF(G709=0,"",'Ark1'!W1803)</f>
        <v>100</v>
      </c>
      <c r="P709" s="33">
        <f>+IF(G709=0,"",'Ark1'!X1803)</f>
        <v>40</v>
      </c>
      <c r="Q709" s="33">
        <f>+IF(G709=0,"",'Ark1'!AG1803)</f>
        <v>894.8</v>
      </c>
      <c r="R709" s="33">
        <f>+IF(G709=0,"",'Ark1'!AH1803)</f>
        <v>0</v>
      </c>
      <c r="S709" s="382">
        <f>+IF(G709=0,"",'Ark1'!AR2243)</f>
        <v>0</v>
      </c>
      <c r="T709" s="114">
        <f>+IF(G709=0,"",'Ark1'!AS2243)</f>
        <v>0</v>
      </c>
      <c r="U709" s="33">
        <f>+IF(G709=0,"",'Ark1'!Y1803)</f>
        <v>50.199625496611006</v>
      </c>
      <c r="V709" s="27">
        <f>+IF(G709=0,"",'Ark1'!AA1803)</f>
        <v>1.6248076809271947</v>
      </c>
      <c r="W709" s="33">
        <f>+IF(G709=0,"",'Ark1'!AC1803)</f>
        <v>97.169442127776065</v>
      </c>
      <c r="X709" s="298">
        <f t="shared" si="67"/>
        <v>376.66517657577111</v>
      </c>
      <c r="Y709" s="28">
        <f t="shared" si="68"/>
        <v>1.6666666666666667</v>
      </c>
      <c r="Z709" s="246"/>
      <c r="AC709" s="28"/>
      <c r="AD709" s="27"/>
    </row>
    <row r="710" spans="1:54" ht="15.6">
      <c r="A710" s="246"/>
      <c r="B710" s="333">
        <f>+'Ark1'!C1838</f>
        <v>2024</v>
      </c>
      <c r="C710" s="266">
        <f>+'Ark1'!L1838</f>
        <v>7</v>
      </c>
      <c r="D710" s="266" t="s">
        <v>33</v>
      </c>
      <c r="F710" s="266">
        <f>+IF(G710=0,"",'Ark1'!Q1838)</f>
        <v>6</v>
      </c>
      <c r="G710" s="366">
        <f>+'Ark1'!R1838</f>
        <v>9</v>
      </c>
      <c r="H710" s="267">
        <f>+IF(G710=0,"",'Ark1'!AE1838)</f>
        <v>45</v>
      </c>
      <c r="I710" s="267"/>
      <c r="J710" s="267">
        <f>+IF(G710=0,"",'Ark1'!AF1838)</f>
        <v>49.652822096852432</v>
      </c>
      <c r="K710" s="268">
        <f>+IF(G710=0,"",'Ark1'!T1838)</f>
        <v>10.333333333333336</v>
      </c>
      <c r="L710" s="298">
        <f>+IF(G710=0,"",'Ark1'!U1838)</f>
        <v>432.23333333333346</v>
      </c>
      <c r="M710" s="267"/>
      <c r="N710" s="269">
        <f>+IF(G710=0,"",'Ark1'!V1838)</f>
        <v>100</v>
      </c>
      <c r="O710" s="269">
        <f>+IF(G710=0,"",'Ark1'!W1838)</f>
        <v>100</v>
      </c>
      <c r="P710" s="269">
        <f>+IF(G710=0,"",'Ark1'!X1838)</f>
        <v>100</v>
      </c>
      <c r="Q710" s="269">
        <f>+IF(G710=0,"",'Ark1'!AG1838)</f>
        <v>1176.666666666667</v>
      </c>
      <c r="R710" s="269">
        <f>+IF(G710=0,"",'Ark1'!AH1838)</f>
        <v>0</v>
      </c>
      <c r="S710" s="382">
        <f>+IF(G710=0,"",'Ark1'!AR2278)</f>
        <v>0</v>
      </c>
      <c r="T710" s="114">
        <f>+IF(G710=0,"",'Ark1'!AS2278)</f>
        <v>0</v>
      </c>
      <c r="U710" s="269">
        <f>+IF(G710=0,"",'Ark1'!Y1838)</f>
        <v>50.164329956653603</v>
      </c>
      <c r="V710" s="268">
        <f>+IF(G710=0,"",'Ark1'!AA1838)</f>
        <v>2.2110831935702633</v>
      </c>
      <c r="W710" s="269">
        <f>+IF(G710=0,"",'Ark1'!AC1838)</f>
        <v>31.895576065208758</v>
      </c>
      <c r="X710" s="298">
        <f t="shared" si="67"/>
        <v>367.33711048158642</v>
      </c>
      <c r="Y710" s="267">
        <f t="shared" si="68"/>
        <v>1.5</v>
      </c>
      <c r="Z710" s="246"/>
      <c r="AC710" s="28"/>
      <c r="AD710" s="27"/>
    </row>
    <row r="711" spans="1:54" ht="15.6">
      <c r="A711" s="246"/>
      <c r="B711" s="86">
        <f>+'Ark1'!C1873</f>
        <v>2024</v>
      </c>
      <c r="C711" s="86">
        <f>+'Ark1'!L1873</f>
        <v>8</v>
      </c>
      <c r="D711" s="86" t="s">
        <v>34</v>
      </c>
      <c r="F711" s="86">
        <f>+IF(G711=0,"",'Ark1'!Q1873)</f>
        <v>2</v>
      </c>
      <c r="G711" s="366">
        <f>+'Ark1'!R1873</f>
        <v>3</v>
      </c>
      <c r="H711" s="28">
        <f>+IF(G711=0,"",'Ark1'!AE1873)</f>
        <v>15</v>
      </c>
      <c r="I711" s="267"/>
      <c r="J711" s="28">
        <f>+IF(G711=0,"",'Ark1'!AF1873)</f>
        <v>17.386975723074563</v>
      </c>
      <c r="K711" s="27">
        <f>+IF(G711=0,"",'Ark1'!T1873)</f>
        <v>8</v>
      </c>
      <c r="L711" s="298">
        <f>+IF(G711=0,"",'Ark1'!U1873)</f>
        <v>454.06666666666678</v>
      </c>
      <c r="M711" s="267"/>
      <c r="N711" s="33">
        <f>+IF(G711=0,"",'Ark1'!V1873)</f>
        <v>100</v>
      </c>
      <c r="O711" s="33">
        <f>+IF(G711=0,"",'Ark1'!W1873)</f>
        <v>66.666666666666686</v>
      </c>
      <c r="P711" s="33">
        <f>+IF(G711=0,"",'Ark1'!X1873)</f>
        <v>100</v>
      </c>
      <c r="Q711" s="33">
        <f>+IF(G711=0,"",'Ark1'!AG1873)</f>
        <v>969</v>
      </c>
      <c r="R711" s="33">
        <f>+IF(G711=0,"",'Ark1'!AH1873)</f>
        <v>0</v>
      </c>
      <c r="S711" s="382">
        <f>+IF(G711=0,"",'Ark1'!AR2162)</f>
        <v>0</v>
      </c>
      <c r="T711" s="114">
        <f>+IF(G711=0,"",'Ark1'!AS2162)</f>
        <v>0</v>
      </c>
      <c r="U711" s="33">
        <f>+IF(G711=0,"",'Ark1'!Y1873)</f>
        <v>40.641057510301025</v>
      </c>
      <c r="V711" s="27">
        <f>+IF(G711=0,"",'Ark1'!AA1873)</f>
        <v>2.4494897427831779</v>
      </c>
      <c r="W711" s="33">
        <f>+IF(G711=0,"",'Ark1'!AC1873)</f>
        <v>-91.311033414322495</v>
      </c>
      <c r="X711" s="298">
        <f t="shared" si="67"/>
        <v>468.59305125559007</v>
      </c>
      <c r="Y711" s="28">
        <f t="shared" si="68"/>
        <v>1.5</v>
      </c>
      <c r="Z711" s="246"/>
      <c r="AC711" s="28"/>
      <c r="AD711" s="27"/>
    </row>
    <row r="712" spans="1:54" ht="15.6">
      <c r="A712" s="246"/>
      <c r="B712" s="333">
        <f>+'Ark1'!C1908</f>
        <v>2024</v>
      </c>
      <c r="C712" s="266">
        <f>+'Ark1'!L1908</f>
        <v>9</v>
      </c>
      <c r="D712" s="266" t="s">
        <v>35</v>
      </c>
      <c r="F712" s="266" t="str">
        <f>+IF(G712=0,"",'Ark1'!Q1908)</f>
        <v/>
      </c>
      <c r="G712" s="366">
        <f>+'Ark1'!R1908</f>
        <v>0</v>
      </c>
      <c r="H712" s="267" t="str">
        <f>+IF(G712=0,"",'Ark1'!AE1908)</f>
        <v/>
      </c>
      <c r="I712" s="267"/>
      <c r="J712" s="267" t="str">
        <f>+IF(G712=0,"",'Ark1'!AF1908)</f>
        <v/>
      </c>
      <c r="K712" s="268" t="str">
        <f>+IF(G712=0,"",'Ark1'!T1908)</f>
        <v/>
      </c>
      <c r="L712" s="298" t="str">
        <f>+IF(G712=0,"",'Ark1'!U1908)</f>
        <v/>
      </c>
      <c r="M712" s="267"/>
      <c r="N712" s="269" t="str">
        <f>+IF(G712=0,"",'Ark1'!V1908)</f>
        <v/>
      </c>
      <c r="O712" s="269" t="str">
        <f>+IF(G712=0,"",'Ark1'!W1908)</f>
        <v/>
      </c>
      <c r="P712" s="269" t="str">
        <f>+IF(G712=0,"",'Ark1'!X1908)</f>
        <v/>
      </c>
      <c r="Q712" s="269" t="str">
        <f>+IF(G712=0,"",'Ark1'!AG1908)</f>
        <v/>
      </c>
      <c r="R712" s="269" t="str">
        <f>+IF(G712=0,"",'Ark1'!AH1908)</f>
        <v/>
      </c>
      <c r="S712" s="382" t="str">
        <f>+IF(G712=0,"",'Ark1'!AR2163)</f>
        <v/>
      </c>
      <c r="T712" s="114" t="str">
        <f>+IF(G712=0,"",'Ark1'!AS2163)</f>
        <v/>
      </c>
      <c r="U712" s="269" t="str">
        <f>+IF(G712=0,"",'Ark1'!Y1908)</f>
        <v/>
      </c>
      <c r="V712" s="268" t="str">
        <f>+IF(G712=0,"",'Ark1'!AA1908)</f>
        <v/>
      </c>
      <c r="W712" s="269" t="str">
        <f>+IF(G712=0,"",'Ark1'!AC1908)</f>
        <v/>
      </c>
      <c r="X712" s="298" t="str">
        <f t="shared" si="67"/>
        <v/>
      </c>
      <c r="Y712" s="267" t="str">
        <f t="shared" si="68"/>
        <v/>
      </c>
      <c r="Z712" s="246"/>
      <c r="AC712" s="28"/>
      <c r="AD712" s="27"/>
    </row>
    <row r="713" spans="1:54" ht="15.6">
      <c r="A713" s="246"/>
      <c r="B713" s="333">
        <f>+'Ark1'!C1943</f>
        <v>2024</v>
      </c>
      <c r="C713" s="266">
        <f>+'Ark1'!L1943</f>
        <v>10</v>
      </c>
      <c r="D713" s="266" t="s">
        <v>36</v>
      </c>
      <c r="F713" s="86" t="str">
        <f>+IF(G713=0,"",'Ark1'!Q1943)</f>
        <v/>
      </c>
      <c r="G713" s="366">
        <f>+'Ark1'!R1943</f>
        <v>0</v>
      </c>
      <c r="H713" s="28" t="str">
        <f>+IF(G713=0,"",'Ark1'!AE1943)</f>
        <v/>
      </c>
      <c r="I713" s="267"/>
      <c r="J713" s="28" t="str">
        <f>+IF(G713=0,"",'Ark1'!AF1943)</f>
        <v/>
      </c>
      <c r="K713" s="27" t="str">
        <f>+IF(G713=0,"",'Ark1'!T1943)</f>
        <v/>
      </c>
      <c r="L713" s="298" t="str">
        <f>+IF(G713=0,"",'Ark1'!U1943)</f>
        <v/>
      </c>
      <c r="M713" s="267"/>
      <c r="N713" s="33" t="str">
        <f>+IF(G713=0,"",'Ark1'!V1943)</f>
        <v/>
      </c>
      <c r="O713" s="33" t="str">
        <f>+IF(G713=0,"",'Ark1'!W1943)</f>
        <v/>
      </c>
      <c r="P713" s="33" t="str">
        <f>+IF(G713=0,"",'Ark1'!X1943)</f>
        <v/>
      </c>
      <c r="Q713" s="33" t="str">
        <f>+IF(G713=0,"",'Ark1'!AG1943)</f>
        <v/>
      </c>
      <c r="R713" s="33" t="str">
        <f>+IF(G713=0,"",'Ark1'!AH1943)</f>
        <v/>
      </c>
      <c r="S713" s="382" t="str">
        <f>+IF(G713=0,"",'Ark1'!AR1943)</f>
        <v/>
      </c>
      <c r="T713" s="114" t="str">
        <f>+IF(G713=0,"",'Ark1'!AS1943)</f>
        <v/>
      </c>
      <c r="U713" s="33" t="str">
        <f>+IF(G713=0,"",'Ark1'!Y1943)</f>
        <v/>
      </c>
      <c r="V713" s="27" t="str">
        <f>+IF(G713=0,"",'Ark1'!AA1943)</f>
        <v/>
      </c>
      <c r="W713" s="33" t="str">
        <f>+IF(G713=0,"",'Ark1'!AC1943)</f>
        <v/>
      </c>
      <c r="X713" s="298" t="str">
        <f t="shared" si="67"/>
        <v/>
      </c>
      <c r="Y713" s="28" t="str">
        <f t="shared" si="68"/>
        <v/>
      </c>
      <c r="Z713" s="246"/>
      <c r="AC713" s="28"/>
      <c r="AD713" s="27"/>
    </row>
    <row r="714" spans="1:54" ht="15.6">
      <c r="A714" s="246"/>
      <c r="B714" s="333">
        <f>+'Ark1'!C1978</f>
        <v>2024</v>
      </c>
      <c r="C714" s="266">
        <f>+'Ark1'!L1978</f>
        <v>11</v>
      </c>
      <c r="D714" s="266" t="s">
        <v>37</v>
      </c>
      <c r="F714" s="266" t="str">
        <f>+IF(G714=0,"",'Ark1'!Q1978)</f>
        <v/>
      </c>
      <c r="G714" s="366">
        <f>+'Ark1'!R1978</f>
        <v>0</v>
      </c>
      <c r="H714" s="267" t="str">
        <f>+IF(G714=0,"",'Ark1'!AE1978)</f>
        <v/>
      </c>
      <c r="I714" s="267"/>
      <c r="J714" s="267" t="str">
        <f>+IF(G714=0,"",'Ark1'!AF1978)</f>
        <v/>
      </c>
      <c r="K714" s="268" t="str">
        <f>+IF(G714=0,"",'Ark1'!T1978)</f>
        <v/>
      </c>
      <c r="L714" s="298" t="str">
        <f>+IF(G714=0,"",'Ark1'!U1978)</f>
        <v/>
      </c>
      <c r="M714" s="267"/>
      <c r="N714" s="269" t="str">
        <f>+IF(G714=0,"",'Ark1'!V1978)</f>
        <v/>
      </c>
      <c r="O714" s="269" t="str">
        <f>+IF(G714=0,"",'Ark1'!W1978)</f>
        <v/>
      </c>
      <c r="P714" s="269" t="str">
        <f>+IF(G714=0,"",'Ark1'!X1978)</f>
        <v/>
      </c>
      <c r="Q714" s="269" t="str">
        <f>+IF(G714=0,"",'Ark1'!AG1978)</f>
        <v/>
      </c>
      <c r="R714" s="269" t="str">
        <f>+IF(G714=0,"",'Ark1'!AH1978)</f>
        <v/>
      </c>
      <c r="S714" s="382" t="str">
        <f>+IF(G714=0,"",'Ark1'!AR1978)</f>
        <v/>
      </c>
      <c r="T714" s="114" t="str">
        <f>+IF(G714=0,"",'Ark1'!AS1978)</f>
        <v/>
      </c>
      <c r="U714" s="269" t="str">
        <f>+IF(G714=0,"",'Ark1'!Y1978)</f>
        <v/>
      </c>
      <c r="V714" s="268" t="str">
        <f>+IF(G714=0,"",'Ark1'!AA1978)</f>
        <v/>
      </c>
      <c r="W714" s="269" t="str">
        <f>+IF(G714=0,"",'Ark1'!AC1978)</f>
        <v/>
      </c>
      <c r="X714" s="298" t="str">
        <f t="shared" si="67"/>
        <v/>
      </c>
      <c r="Y714" s="267" t="str">
        <f t="shared" si="68"/>
        <v/>
      </c>
      <c r="Z714" s="246"/>
      <c r="AC714" s="28"/>
      <c r="AD714" s="27"/>
    </row>
    <row r="715" spans="1:54" ht="15.6">
      <c r="A715" s="246"/>
      <c r="B715" s="333">
        <f>+'Ark1'!C2013</f>
        <v>2024</v>
      </c>
      <c r="C715" s="266">
        <f>+'Ark1'!L2013</f>
        <v>12</v>
      </c>
      <c r="D715" s="266" t="s">
        <v>38</v>
      </c>
      <c r="F715" s="86" t="str">
        <f>+IF(G715=0,"",'Ark1'!Q2013)</f>
        <v/>
      </c>
      <c r="G715" s="366">
        <f>+'Ark1'!R2013</f>
        <v>0</v>
      </c>
      <c r="H715" s="28" t="str">
        <f>+IF(G715=0,"",'Ark1'!AE2013)</f>
        <v/>
      </c>
      <c r="I715" s="267"/>
      <c r="J715" s="28" t="str">
        <f>+IF(G715=0,"",'Ark1'!AF2013)</f>
        <v/>
      </c>
      <c r="K715" s="27" t="str">
        <f>+IF(G715=0,"",'Ark1'!T2013)</f>
        <v/>
      </c>
      <c r="L715" s="298" t="str">
        <f>+IF(G715=0,"",'Ark1'!U2013)</f>
        <v/>
      </c>
      <c r="M715" s="267"/>
      <c r="N715" s="33" t="str">
        <f>+IF(G715=0,"",'Ark1'!V2013)</f>
        <v/>
      </c>
      <c r="O715" s="33" t="str">
        <f>+IF(G715=0,"",'Ark1'!W2013)</f>
        <v/>
      </c>
      <c r="P715" s="33" t="str">
        <f>+IF(G715=0,"",'Ark1'!X2013)</f>
        <v/>
      </c>
      <c r="Q715" s="33" t="str">
        <f>+IF(G715=0,"",'Ark1'!AG2013)</f>
        <v/>
      </c>
      <c r="R715" s="33" t="str">
        <f>+IF(G715=0,"",'Ark1'!AH2013)</f>
        <v/>
      </c>
      <c r="S715" s="382" t="str">
        <f>+IF(G715=0,"",'Ark1'!AR2166)</f>
        <v/>
      </c>
      <c r="T715" s="114" t="str">
        <f>+IF(G715=0,"",'Ark1'!AS2166)</f>
        <v/>
      </c>
      <c r="U715" s="33" t="str">
        <f>+IF(G715=0,"",'Ark1'!Y2013)</f>
        <v/>
      </c>
      <c r="V715" s="27" t="str">
        <f>+IF(G715=0,"",'Ark1'!AA2013)</f>
        <v/>
      </c>
      <c r="W715" s="33" t="str">
        <f>+IF(G715=0,"",'Ark1'!AC2013)</f>
        <v/>
      </c>
      <c r="X715" s="298" t="str">
        <f t="shared" si="67"/>
        <v/>
      </c>
      <c r="Y715" s="28" t="str">
        <f t="shared" si="68"/>
        <v/>
      </c>
      <c r="Z715" s="246"/>
      <c r="AC715" s="28"/>
      <c r="AD715" s="27"/>
    </row>
    <row r="716" spans="1:54" ht="15.6">
      <c r="A716" s="246"/>
      <c r="B716" s="333">
        <f>+'Ark1'!C2048</f>
        <v>2024</v>
      </c>
      <c r="C716" s="266">
        <f>+'Ark1'!L2048</f>
        <v>13</v>
      </c>
      <c r="D716" s="266" t="s">
        <v>39</v>
      </c>
      <c r="F716" s="266" t="str">
        <f>+IF(G716=0,"",'Ark1'!Q2048)</f>
        <v/>
      </c>
      <c r="G716" s="366">
        <f>+'Ark1'!R2048</f>
        <v>0</v>
      </c>
      <c r="H716" s="267" t="str">
        <f>+IF(G716=0,"",'Ark1'!AE2048)</f>
        <v/>
      </c>
      <c r="I716" s="267"/>
      <c r="J716" s="267" t="str">
        <f>+IF(G716=0,"",'Ark1'!AF2048)</f>
        <v/>
      </c>
      <c r="K716" s="268" t="str">
        <f>+IF(G716=0,"",'Ark1'!T2048)</f>
        <v/>
      </c>
      <c r="L716" s="298" t="str">
        <f>+IF(G716=0,"",'Ark1'!U2048)</f>
        <v/>
      </c>
      <c r="M716" s="267"/>
      <c r="N716" s="269" t="str">
        <f>+IF(G716=0,"",'Ark1'!V2048)</f>
        <v/>
      </c>
      <c r="O716" s="269" t="str">
        <f>+IF(G716=0,"",'Ark1'!W2048)</f>
        <v/>
      </c>
      <c r="P716" s="269" t="str">
        <f>+IF(G716=0,"",'Ark1'!X2048)</f>
        <v/>
      </c>
      <c r="Q716" s="269" t="str">
        <f>+IF(G716=0,"",'Ark1'!AG2048)</f>
        <v/>
      </c>
      <c r="R716" s="269" t="str">
        <f>+IF(G716=0,"",'Ark1'!AH2048)</f>
        <v/>
      </c>
      <c r="S716" s="382" t="str">
        <f>+IF(G716=0,"",'Ark1'!AR2167)</f>
        <v/>
      </c>
      <c r="T716" s="114" t="str">
        <f>+IF(G716=0,"",'Ark1'!AS2167)</f>
        <v/>
      </c>
      <c r="U716" s="269" t="str">
        <f>+IF(G716=0,"",'Ark1'!Y2048)</f>
        <v/>
      </c>
      <c r="V716" s="268" t="str">
        <f>+IF(G716=0,"",'Ark1'!AA2048)</f>
        <v/>
      </c>
      <c r="W716" s="269" t="str">
        <f>+IF(G716=0,"",'Ark1'!AC2048)</f>
        <v/>
      </c>
      <c r="X716" s="298" t="str">
        <f t="shared" si="67"/>
        <v/>
      </c>
      <c r="Y716" s="267" t="str">
        <f t="shared" si="68"/>
        <v/>
      </c>
      <c r="Z716" s="246"/>
      <c r="AC716" s="28"/>
      <c r="AD716" s="27"/>
    </row>
    <row r="717" spans="1:54" ht="15.6">
      <c r="A717" s="246"/>
      <c r="B717" s="333">
        <f>+'Ark1'!C2083</f>
        <v>2024</v>
      </c>
      <c r="C717" s="266">
        <f>+'Ark1'!L2083</f>
        <v>14</v>
      </c>
      <c r="D717" s="266" t="s">
        <v>401</v>
      </c>
      <c r="F717" s="86" t="str">
        <f>+IF(G717=0,"",'Ark1'!Q2083)</f>
        <v/>
      </c>
      <c r="G717" s="366">
        <f>+'Ark1'!R2083</f>
        <v>0</v>
      </c>
      <c r="H717" s="28" t="str">
        <f>+IF(G717=0,"",'Ark1'!AE2083)</f>
        <v/>
      </c>
      <c r="I717" s="267"/>
      <c r="J717" s="28" t="str">
        <f>+IF(G717=0,"",'Ark1'!AF2083)</f>
        <v/>
      </c>
      <c r="K717" s="27" t="str">
        <f>+IF(G717=0,"",'Ark1'!T2083)</f>
        <v/>
      </c>
      <c r="L717" s="298" t="str">
        <f>+IF(G717=0,"",'Ark1'!U2083)</f>
        <v/>
      </c>
      <c r="M717" s="267"/>
      <c r="N717" s="33" t="str">
        <f>+IF(G717=0,"",'Ark1'!V2083)</f>
        <v/>
      </c>
      <c r="O717" s="33" t="str">
        <f>+IF(G717=0,"",'Ark1'!W2083)</f>
        <v/>
      </c>
      <c r="P717" s="33" t="str">
        <f>+IF(G717=0,"",'Ark1'!X2083)</f>
        <v/>
      </c>
      <c r="Q717" s="33" t="str">
        <f>+IF(G717=0,"",'Ark1'!AG2083)</f>
        <v/>
      </c>
      <c r="R717" s="33" t="str">
        <f>+IF(G717=0,"",'Ark1'!AH2083)</f>
        <v/>
      </c>
      <c r="S717" s="382" t="str">
        <f>+IF(G717=0,"",'Ark1'!AR2168)</f>
        <v/>
      </c>
      <c r="T717" s="114" t="str">
        <f>+IF(G717=0,"",'Ark1'!AS2168)</f>
        <v/>
      </c>
      <c r="U717" s="33" t="str">
        <f>+IF(G717=0,"",'Ark1'!Y2083)</f>
        <v/>
      </c>
      <c r="V717" s="27" t="str">
        <f>+IF(G717=0,"",'Ark1'!AA2083)</f>
        <v/>
      </c>
      <c r="W717" s="33" t="str">
        <f>+IF(G717=0,"",'Ark1'!AC2083)</f>
        <v/>
      </c>
      <c r="X717" s="298" t="str">
        <f t="shared" si="67"/>
        <v/>
      </c>
      <c r="Y717" s="28" t="str">
        <f t="shared" si="68"/>
        <v/>
      </c>
      <c r="Z717" s="246"/>
      <c r="AC717" s="28"/>
      <c r="AD717" s="27"/>
    </row>
    <row r="718" spans="1:54" ht="15.6">
      <c r="A718" s="246"/>
      <c r="B718" s="333">
        <f>+'Ark1'!C2118</f>
        <v>2024</v>
      </c>
      <c r="C718" s="266">
        <f>+'Ark1'!L2118</f>
        <v>15</v>
      </c>
      <c r="D718" s="266" t="s">
        <v>40</v>
      </c>
      <c r="F718" s="266" t="str">
        <f>+IF(G718=0,"",'Ark1'!Q2118)</f>
        <v/>
      </c>
      <c r="G718" s="366">
        <f>+'Ark1'!R2118</f>
        <v>0</v>
      </c>
      <c r="H718" s="267" t="str">
        <f>+IF(G718=0,"",'Ark1'!AE2118)</f>
        <v/>
      </c>
      <c r="I718" s="267"/>
      <c r="J718" s="267" t="str">
        <f>+IF(G718=0,"",'Ark1'!AF2118)</f>
        <v/>
      </c>
      <c r="K718" s="268" t="str">
        <f>+IF(G718=0,"",'Ark1'!T2118)</f>
        <v/>
      </c>
      <c r="L718" s="385" t="str">
        <f>+IF(G718=0,"",'Ark1'!U2118)</f>
        <v/>
      </c>
      <c r="M718" s="267"/>
      <c r="N718" s="269" t="str">
        <f>+IF(G718=0,"",'Ark1'!V2118)</f>
        <v/>
      </c>
      <c r="O718" s="269" t="str">
        <f>+IF(G718=0,"",'Ark1'!W2118)</f>
        <v/>
      </c>
      <c r="P718" s="269" t="str">
        <f>+IF(G718=0,"",'Ark1'!X2118)</f>
        <v/>
      </c>
      <c r="Q718" s="269" t="str">
        <f>+IF(G718=0,"",'Ark1'!AG2118)</f>
        <v/>
      </c>
      <c r="R718" s="269" t="str">
        <f>+IF(G718=0,"",'Ark1'!AH2118)</f>
        <v/>
      </c>
      <c r="S718" s="382" t="str">
        <f>+IF(G718=0,"",'Ark1'!AR2169)</f>
        <v/>
      </c>
      <c r="T718" s="114" t="str">
        <f>+IF(G718=0,"",'Ark1'!AS2169)</f>
        <v/>
      </c>
      <c r="U718" s="269" t="str">
        <f>+IF(G718=0,"",'Ark1'!Y2118)</f>
        <v/>
      </c>
      <c r="V718" s="268" t="str">
        <f>+IF(G718=0,"",'Ark1'!AA2118)</f>
        <v/>
      </c>
      <c r="W718" s="269" t="str">
        <f>+IF(G718=0,"",'Ark1'!AC2118)</f>
        <v/>
      </c>
      <c r="X718" s="298" t="str">
        <f t="shared" si="67"/>
        <v/>
      </c>
      <c r="Y718" s="267" t="str">
        <f t="shared" si="68"/>
        <v/>
      </c>
      <c r="Z718" s="246"/>
      <c r="AC718" s="28"/>
      <c r="AD718" s="27"/>
    </row>
    <row r="719" spans="1:54" ht="19.8">
      <c r="A719" s="246"/>
      <c r="B719" s="246"/>
      <c r="C719" s="246"/>
      <c r="D719" s="246"/>
      <c r="E719" s="246"/>
      <c r="F719" s="246"/>
      <c r="G719" s="246"/>
      <c r="H719" s="246"/>
      <c r="I719" s="246"/>
      <c r="J719" s="246"/>
      <c r="K719" s="246"/>
      <c r="L719" s="246"/>
      <c r="M719" s="246"/>
      <c r="N719" s="248"/>
      <c r="O719" s="246"/>
      <c r="P719" s="246"/>
      <c r="Q719" s="246"/>
      <c r="R719" s="246"/>
      <c r="S719" s="246"/>
      <c r="T719" s="246"/>
      <c r="U719" s="246"/>
      <c r="V719" s="246"/>
      <c r="W719" s="246"/>
      <c r="X719" s="246"/>
      <c r="Y719" s="246"/>
      <c r="Z719" s="246"/>
      <c r="AA719" s="249"/>
      <c r="AC719" s="28"/>
      <c r="AD719" s="27"/>
      <c r="AE719" s="250"/>
      <c r="AF719" s="86"/>
      <c r="AJ719" s="86"/>
      <c r="BB719" s="262"/>
    </row>
    <row r="720" spans="1:54" ht="19.8">
      <c r="A720" s="246"/>
      <c r="B720" s="246"/>
      <c r="C720" s="264"/>
      <c r="D720" s="246"/>
      <c r="E720" s="246"/>
      <c r="F720" s="246"/>
      <c r="G720" s="246"/>
      <c r="H720" s="247"/>
      <c r="I720" s="246"/>
      <c r="J720" s="247"/>
      <c r="K720" s="246"/>
      <c r="L720" s="246"/>
      <c r="M720" s="246"/>
      <c r="N720" s="248"/>
      <c r="O720" s="248"/>
      <c r="P720" s="248"/>
      <c r="Q720" s="246"/>
      <c r="R720" s="248"/>
      <c r="S720" s="248"/>
      <c r="T720" s="248"/>
      <c r="U720" s="248"/>
      <c r="V720" s="246"/>
      <c r="W720" s="248"/>
      <c r="X720" s="246"/>
      <c r="Y720" s="247"/>
      <c r="Z720" s="246"/>
      <c r="AA720" s="249"/>
      <c r="AC720" s="28"/>
      <c r="AD720" s="27"/>
      <c r="AE720" s="250"/>
      <c r="AF720" s="86"/>
      <c r="AJ720" s="86"/>
      <c r="BB720" s="262"/>
    </row>
    <row r="721" spans="1:66" ht="22.8">
      <c r="A721" s="349" t="str">
        <f>+Raser!C43</f>
        <v>Jak (Bos Grunniens)</v>
      </c>
      <c r="B721" s="246"/>
      <c r="C721" s="264"/>
      <c r="D721" s="349"/>
      <c r="E721" s="246"/>
      <c r="F721" s="246"/>
      <c r="G721" s="264" t="s">
        <v>648</v>
      </c>
      <c r="H721" s="537">
        <f>SUM(G727:G741)</f>
        <v>3</v>
      </c>
      <c r="I721" s="525"/>
      <c r="J721" s="246"/>
      <c r="K721" s="247"/>
      <c r="L721" s="246"/>
      <c r="M721" s="348">
        <f>+Raser!M43</f>
        <v>0</v>
      </c>
      <c r="N721" s="248" t="s">
        <v>578</v>
      </c>
      <c r="O721" s="246"/>
      <c r="P721" s="248"/>
      <c r="Q721" s="248"/>
      <c r="R721" s="246"/>
      <c r="S721" s="246"/>
      <c r="T721" s="246"/>
      <c r="U721" s="248"/>
      <c r="V721" s="248"/>
      <c r="W721" s="246"/>
      <c r="X721" s="248"/>
      <c r="Y721" s="248" t="s">
        <v>632</v>
      </c>
      <c r="Z721" s="247"/>
      <c r="AA721" s="249"/>
      <c r="AB721" s="249"/>
      <c r="AC721" s="28"/>
      <c r="AE721" s="27"/>
      <c r="AF721" s="250"/>
      <c r="AJ721" s="86"/>
      <c r="BC721" s="262"/>
    </row>
    <row r="722" spans="1:66" ht="14.25" customHeight="1">
      <c r="A722" s="246"/>
      <c r="B722" s="246"/>
      <c r="C722" s="264"/>
      <c r="D722" s="347"/>
      <c r="E722" s="246"/>
      <c r="F722" s="264"/>
      <c r="G722" s="264"/>
      <c r="H722" s="264"/>
      <c r="I722" s="264"/>
      <c r="J722" s="264"/>
      <c r="K722" s="264"/>
      <c r="L722" s="264"/>
      <c r="M722" s="264"/>
      <c r="N722" s="265"/>
      <c r="O722" s="264"/>
      <c r="P722" s="264"/>
      <c r="Q722" s="264"/>
      <c r="R722" s="264"/>
      <c r="S722" s="264"/>
      <c r="T722" s="264"/>
      <c r="U722" s="264"/>
      <c r="V722" s="264"/>
      <c r="W722" s="264"/>
      <c r="X722" s="264"/>
      <c r="Y722" s="247"/>
      <c r="Z722" s="246"/>
      <c r="AA722" s="249"/>
      <c r="AC722" s="28"/>
      <c r="AD722" s="27"/>
      <c r="AE722" s="250"/>
      <c r="AF722" s="86"/>
      <c r="AJ722" s="86"/>
      <c r="BB722" s="262"/>
    </row>
    <row r="723" spans="1:66" ht="19.8">
      <c r="A723" s="246"/>
      <c r="B723" s="246"/>
      <c r="C723" s="246"/>
      <c r="D723" s="246"/>
      <c r="E723" s="246"/>
      <c r="F723" s="246"/>
      <c r="G723" s="246"/>
      <c r="H723" s="247"/>
      <c r="I723" s="246"/>
      <c r="J723" s="247"/>
      <c r="K723" s="246"/>
      <c r="L723" s="246"/>
      <c r="M723" s="246"/>
      <c r="N723" s="248"/>
      <c r="O723" s="248"/>
      <c r="P723" s="248"/>
      <c r="Q723" s="246"/>
      <c r="R723" s="248"/>
      <c r="S723" s="248"/>
      <c r="T723" s="248"/>
      <c r="U723" s="248"/>
      <c r="V723" s="246"/>
      <c r="W723" s="248"/>
      <c r="X723" s="264" t="s">
        <v>489</v>
      </c>
      <c r="Y723" s="263" t="s">
        <v>4</v>
      </c>
      <c r="Z723" s="246"/>
      <c r="AA723" s="249"/>
      <c r="AC723" s="28"/>
      <c r="AD723" s="27"/>
      <c r="AE723" s="250"/>
      <c r="AF723" s="86"/>
      <c r="AJ723" s="86"/>
      <c r="BB723" s="262"/>
    </row>
    <row r="724" spans="1:66" ht="19.8">
      <c r="A724" s="246"/>
      <c r="B724" s="246"/>
      <c r="C724" s="246"/>
      <c r="D724" s="264"/>
      <c r="E724" s="246"/>
      <c r="F724" s="264" t="s">
        <v>4</v>
      </c>
      <c r="G724" s="246"/>
      <c r="H724" s="247"/>
      <c r="I724" s="247"/>
      <c r="J724" s="247"/>
      <c r="K724" s="264" t="s">
        <v>23</v>
      </c>
      <c r="L724" s="247"/>
      <c r="M724" s="247"/>
      <c r="N724" s="248" t="s">
        <v>402</v>
      </c>
      <c r="O724" s="248" t="s">
        <v>402</v>
      </c>
      <c r="P724" s="248" t="s">
        <v>402</v>
      </c>
      <c r="Q724" s="265" t="s">
        <v>538</v>
      </c>
      <c r="R724" s="248" t="s">
        <v>402</v>
      </c>
      <c r="S724" s="248"/>
      <c r="T724" s="248"/>
      <c r="U724" s="265" t="s">
        <v>422</v>
      </c>
      <c r="V724" s="246"/>
      <c r="W724" s="265" t="s">
        <v>586</v>
      </c>
      <c r="X724" s="264" t="s">
        <v>583</v>
      </c>
      <c r="Y724" s="263" t="s">
        <v>9</v>
      </c>
      <c r="Z724" s="246"/>
      <c r="AA724" s="249"/>
      <c r="AC724" s="28"/>
      <c r="AD724" s="27"/>
      <c r="AE724" s="250"/>
      <c r="AF724" s="86"/>
      <c r="AJ724" s="86"/>
      <c r="BB724" s="262"/>
    </row>
    <row r="725" spans="1:66" ht="19.8">
      <c r="A725" s="264"/>
      <c r="B725" s="264"/>
      <c r="C725" s="246"/>
      <c r="D725" s="246"/>
      <c r="E725" s="264"/>
      <c r="F725" s="264" t="s">
        <v>487</v>
      </c>
      <c r="G725" s="264" t="s">
        <v>4</v>
      </c>
      <c r="H725" s="263" t="s">
        <v>4</v>
      </c>
      <c r="I725" s="263"/>
      <c r="J725" s="263" t="s">
        <v>1</v>
      </c>
      <c r="K725" s="264" t="s">
        <v>493</v>
      </c>
      <c r="L725" s="263" t="s">
        <v>23</v>
      </c>
      <c r="M725" s="263"/>
      <c r="N725" s="265" t="s">
        <v>552</v>
      </c>
      <c r="O725" s="265" t="s">
        <v>585</v>
      </c>
      <c r="P725" s="265" t="s">
        <v>500</v>
      </c>
      <c r="Q725" s="265" t="s">
        <v>563</v>
      </c>
      <c r="R725" s="265" t="s">
        <v>502</v>
      </c>
      <c r="S725" s="432" t="s">
        <v>23</v>
      </c>
      <c r="T725" s="432" t="s">
        <v>23</v>
      </c>
      <c r="U725" s="265"/>
      <c r="V725" s="264" t="s">
        <v>413</v>
      </c>
      <c r="W725" s="265" t="s">
        <v>1</v>
      </c>
      <c r="X725" s="264" t="s">
        <v>70</v>
      </c>
      <c r="Y725" s="263" t="s">
        <v>70</v>
      </c>
      <c r="Z725" s="246"/>
      <c r="AA725" s="249"/>
      <c r="AC725" s="28"/>
      <c r="AD725" s="27"/>
      <c r="AE725" s="250"/>
      <c r="AF725" s="86"/>
      <c r="AJ725" s="86"/>
      <c r="BB725" s="262"/>
    </row>
    <row r="726" spans="1:66" ht="19.8">
      <c r="A726" s="246"/>
      <c r="B726" s="246"/>
      <c r="C726" s="264" t="s">
        <v>0</v>
      </c>
      <c r="D726" s="264"/>
      <c r="E726" s="264" t="s">
        <v>612</v>
      </c>
      <c r="F726" s="50" t="s">
        <v>488</v>
      </c>
      <c r="G726" s="50" t="s">
        <v>9</v>
      </c>
      <c r="H726" s="87" t="s">
        <v>402</v>
      </c>
      <c r="I726" s="87"/>
      <c r="J726" s="87" t="s">
        <v>402</v>
      </c>
      <c r="K726" s="50" t="s">
        <v>414</v>
      </c>
      <c r="L726" s="87" t="s">
        <v>44</v>
      </c>
      <c r="M726" s="87"/>
      <c r="N726" s="75" t="s">
        <v>553</v>
      </c>
      <c r="O726" s="75" t="s">
        <v>561</v>
      </c>
      <c r="P726" s="75" t="s">
        <v>439</v>
      </c>
      <c r="Q726" s="75" t="s">
        <v>495</v>
      </c>
      <c r="R726" s="75" t="s">
        <v>482</v>
      </c>
      <c r="S726" s="432" t="s">
        <v>735</v>
      </c>
      <c r="T726" s="432" t="s">
        <v>736</v>
      </c>
      <c r="U726" s="75" t="s">
        <v>1</v>
      </c>
      <c r="V726" s="50" t="s">
        <v>414</v>
      </c>
      <c r="W726" s="75" t="s">
        <v>539</v>
      </c>
      <c r="X726" s="50" t="s">
        <v>499</v>
      </c>
      <c r="Y726" s="87" t="s">
        <v>566</v>
      </c>
      <c r="Z726" s="246"/>
      <c r="AA726" s="249"/>
      <c r="AC726" s="28"/>
      <c r="AD726" s="27"/>
      <c r="AE726" s="250"/>
      <c r="AF726" s="86"/>
      <c r="AJ726" s="86"/>
      <c r="BB726" s="262"/>
    </row>
    <row r="727" spans="1:66" ht="15.6">
      <c r="A727" s="246"/>
      <c r="B727" s="266">
        <f>+'Ark1'!C1629</f>
        <v>2024</v>
      </c>
      <c r="C727" s="266">
        <f>+'Ark1'!L1629</f>
        <v>1</v>
      </c>
      <c r="D727" s="266" t="s">
        <v>28</v>
      </c>
      <c r="E727" s="266">
        <f>+'Ark1'!AP1629</f>
        <v>40</v>
      </c>
      <c r="F727" s="266" t="str">
        <f>+IF(G727=0,"",'Ark1'!Q1629)</f>
        <v/>
      </c>
      <c r="G727" s="366">
        <f>+'Ark1'!R1629</f>
        <v>0</v>
      </c>
      <c r="H727" s="267" t="str">
        <f>+IF(G727=0,"",'Ark1'!AE1629)</f>
        <v/>
      </c>
      <c r="I727" s="267"/>
      <c r="J727" s="267" t="str">
        <f>+IF(G727=0,"",'Ark1'!AF1629)</f>
        <v/>
      </c>
      <c r="K727" s="268" t="str">
        <f>+IF(G727=0,"",'Ark1'!T1629)</f>
        <v/>
      </c>
      <c r="L727" s="298" t="str">
        <f>+IF(G727=0,"",'Ark1'!U1629)</f>
        <v/>
      </c>
      <c r="M727" s="267"/>
      <c r="N727" s="269" t="str">
        <f>+IF(G727=0,"",'Ark1'!V1629)</f>
        <v/>
      </c>
      <c r="O727" s="269" t="str">
        <f>+IF(G727=0,"",'Ark1'!W1629)</f>
        <v/>
      </c>
      <c r="P727" s="269" t="str">
        <f>+IF(G727=0,"",'Ark1'!X1629)</f>
        <v/>
      </c>
      <c r="Q727" s="269" t="str">
        <f>+IF(G727=0,"",'Ark1'!AG1629)</f>
        <v/>
      </c>
      <c r="R727" s="269" t="str">
        <f>+IF(G727=0,"",'Ark1'!AH1629)</f>
        <v/>
      </c>
      <c r="S727" s="382" t="str">
        <f>+IF(G727=0,"",'Ark1'!AR2091)</f>
        <v/>
      </c>
      <c r="T727" s="114" t="str">
        <f>+IF(G727=0,"",'Ark1'!AS2091)</f>
        <v/>
      </c>
      <c r="U727" s="269" t="str">
        <f>+IF(G727=0,"",'Ark1'!Y1629)</f>
        <v/>
      </c>
      <c r="V727" s="268" t="str">
        <f>+IF(G727=0,"",'Ark1'!AA1629)</f>
        <v/>
      </c>
      <c r="W727" s="269" t="str">
        <f>+IF(G727=0,"",'Ark1'!AC1629)</f>
        <v/>
      </c>
      <c r="X727" s="298" t="str">
        <f t="shared" ref="X727:X741" si="69">IF(G727=0,"",1000*L727/Q727)</f>
        <v/>
      </c>
      <c r="Y727" s="267" t="str">
        <f t="shared" ref="Y727:Y741" si="70">IF(G727=0,"",G727/F727)</f>
        <v/>
      </c>
      <c r="Z727" s="246"/>
      <c r="AC727" s="28"/>
      <c r="AD727" s="27"/>
    </row>
    <row r="728" spans="1:66" ht="15.6">
      <c r="A728" s="246"/>
      <c r="B728" s="299">
        <f>+'Ark1'!C1664</f>
        <v>2024</v>
      </c>
      <c r="C728" s="86">
        <f>+'Ark1'!L1664</f>
        <v>2</v>
      </c>
      <c r="D728" s="86" t="s">
        <v>29</v>
      </c>
      <c r="E728" s="86">
        <f>+'Ark1'!AP1664</f>
        <v>40</v>
      </c>
      <c r="F728" s="86">
        <f>+IF(G728=0,"",'Ark1'!Q1664)</f>
        <v>1</v>
      </c>
      <c r="G728" s="366">
        <f>+'Ark1'!R1664</f>
        <v>2</v>
      </c>
      <c r="H728" s="28">
        <f>+IF(G728=0,"",'Ark1'!AE1664)</f>
        <v>66.666666666666686</v>
      </c>
      <c r="I728" s="267"/>
      <c r="J728" s="28">
        <f>+IF(G728=0,"",'Ark1'!AF1664)</f>
        <v>51.190699418713677</v>
      </c>
      <c r="K728" s="27">
        <f>+IF(G728=0,"",'Ark1'!T1664)</f>
        <v>4.5</v>
      </c>
      <c r="L728" s="298">
        <f>+IF(G728=0,"",'Ark1'!U1664)</f>
        <v>136.5</v>
      </c>
      <c r="M728" s="267"/>
      <c r="N728" s="33">
        <f>+IF(G728=0,"",'Ark1'!V1664)</f>
        <v>0</v>
      </c>
      <c r="O728" s="33">
        <f>+IF(G728=0,"",'Ark1'!W1664)</f>
        <v>0</v>
      </c>
      <c r="P728" s="33">
        <f>+IF(G728=0,"",'Ark1'!X1664)</f>
        <v>0</v>
      </c>
      <c r="Q728" s="33">
        <f>+IF(G728=0,"",'Ark1'!AG1664)</f>
        <v>1461</v>
      </c>
      <c r="R728" s="33">
        <f>+IF(G728=0,"",'Ark1'!AH1664)</f>
        <v>0</v>
      </c>
      <c r="S728" s="382">
        <f>+IF(G728=0,"",'Ark1'!AR2126)</f>
        <v>0</v>
      </c>
      <c r="T728" s="114">
        <f>+IF(G728=0,"",'Ark1'!AS2126)</f>
        <v>0</v>
      </c>
      <c r="U728" s="33">
        <f>+IF(G728=0,"",'Ark1'!Y1664)</f>
        <v>13.800000000000097</v>
      </c>
      <c r="V728" s="27">
        <f>+IF(G728=0,"",'Ark1'!AA1664)</f>
        <v>0.5</v>
      </c>
      <c r="W728" s="33">
        <f>+IF(G728=0,"",'Ark1'!AC1664)</f>
        <v>99.999999999999062</v>
      </c>
      <c r="X728" s="298">
        <f t="shared" si="69"/>
        <v>93.429158110882952</v>
      </c>
      <c r="Y728" s="28">
        <f t="shared" si="70"/>
        <v>2</v>
      </c>
      <c r="Z728" s="246"/>
      <c r="AC728" s="28"/>
      <c r="AD728" s="27"/>
    </row>
    <row r="729" spans="1:66" s="28" customFormat="1" ht="15.6">
      <c r="A729" s="246"/>
      <c r="B729" s="299">
        <f>+'Ark1'!C1699</f>
        <v>2024</v>
      </c>
      <c r="C729" s="266">
        <f>+'Ark1'!L1699</f>
        <v>3</v>
      </c>
      <c r="D729" s="266" t="s">
        <v>30</v>
      </c>
      <c r="E729" s="266">
        <f>+'Ark1'!AP1699</f>
        <v>40</v>
      </c>
      <c r="F729" s="266" t="str">
        <f>+IF(G729=0,"",'Ark1'!Q1699)</f>
        <v/>
      </c>
      <c r="G729" s="366">
        <f>+'Ark1'!R1699</f>
        <v>0</v>
      </c>
      <c r="H729" s="267" t="str">
        <f>+IF(G729=0,"",'Ark1'!AE1699)</f>
        <v/>
      </c>
      <c r="I729" s="267"/>
      <c r="J729" s="267" t="str">
        <f>+IF(G729=0,"",'Ark1'!AF1699)</f>
        <v/>
      </c>
      <c r="K729" s="268" t="str">
        <f>+IF(G729=0,"",'Ark1'!T1699)</f>
        <v/>
      </c>
      <c r="L729" s="298" t="str">
        <f>+IF(G729=0,"",'Ark1'!U1699)</f>
        <v/>
      </c>
      <c r="M729" s="267"/>
      <c r="N729" s="269" t="str">
        <f>+IF(G729=0,"",'Ark1'!V1699)</f>
        <v/>
      </c>
      <c r="O729" s="269" t="str">
        <f>+IF(G729=0,"",'Ark1'!W1699)</f>
        <v/>
      </c>
      <c r="P729" s="269" t="str">
        <f>+IF(G729=0,"",'Ark1'!X1699)</f>
        <v/>
      </c>
      <c r="Q729" s="269" t="str">
        <f>+IF(G729=0,"",'Ark1'!AG1699)</f>
        <v/>
      </c>
      <c r="R729" s="269" t="str">
        <f>+IF(G729=0,"",'Ark1'!AH1699)</f>
        <v/>
      </c>
      <c r="S729" s="382" t="str">
        <f>+IF(G729=0,"",'Ark1'!AR2161)</f>
        <v/>
      </c>
      <c r="T729" s="114" t="str">
        <f>+IF(G729=0,"",'Ark1'!AS2161)</f>
        <v/>
      </c>
      <c r="U729" s="269" t="str">
        <f>+IF(G729=0,"",'Ark1'!Y1699)</f>
        <v/>
      </c>
      <c r="V729" s="268" t="str">
        <f>+IF(G729=0,"",'Ark1'!AA1699)</f>
        <v/>
      </c>
      <c r="W729" s="269" t="str">
        <f>+IF(G729=0,"",'Ark1'!AC1699)</f>
        <v/>
      </c>
      <c r="X729" s="298" t="str">
        <f t="shared" si="69"/>
        <v/>
      </c>
      <c r="Y729" s="267" t="str">
        <f t="shared" si="70"/>
        <v/>
      </c>
      <c r="Z729" s="246"/>
      <c r="AD729" s="27"/>
      <c r="AG729" s="86"/>
      <c r="AH729" s="86"/>
      <c r="AI729" s="86"/>
      <c r="AK729" s="86"/>
      <c r="AL729" s="86"/>
      <c r="AM729" s="86"/>
      <c r="AN729" s="86"/>
      <c r="AO729" s="86"/>
      <c r="AP729" s="86"/>
      <c r="AQ729" s="86"/>
      <c r="AR729" s="86"/>
      <c r="AS729" s="86"/>
      <c r="AT729" s="86"/>
      <c r="AU729" s="86"/>
      <c r="AV729" s="86"/>
      <c r="AW729" s="86"/>
      <c r="AX729" s="86"/>
      <c r="AY729" s="86"/>
      <c r="AZ729" s="86"/>
      <c r="BA729" s="86"/>
      <c r="BB729" s="86"/>
      <c r="BC729" s="86"/>
      <c r="BD729" s="86"/>
      <c r="BE729" s="86"/>
      <c r="BF729" s="86"/>
      <c r="BG729" s="86"/>
      <c r="BH729" s="86"/>
      <c r="BI729" s="86"/>
      <c r="BJ729" s="86"/>
      <c r="BK729" s="86"/>
      <c r="BL729" s="86"/>
      <c r="BM729" s="86"/>
      <c r="BN729" s="86"/>
    </row>
    <row r="730" spans="1:66" s="28" customFormat="1" ht="15.6">
      <c r="A730" s="246"/>
      <c r="B730" s="299">
        <f>+'Ark1'!C1734</f>
        <v>2024</v>
      </c>
      <c r="C730" s="266">
        <f>+'Ark1'!L1734</f>
        <v>4</v>
      </c>
      <c r="D730" s="266" t="s">
        <v>31</v>
      </c>
      <c r="E730" s="86">
        <f>+'Ark1'!AP1734</f>
        <v>40</v>
      </c>
      <c r="F730" s="86">
        <f>+IF(G730=0,"",'Ark1'!Q1734)</f>
        <v>1</v>
      </c>
      <c r="G730" s="366">
        <f>+'Ark1'!R1734</f>
        <v>1</v>
      </c>
      <c r="H730" s="28">
        <f>+IF(G730=0,"",'Ark1'!AE1734)</f>
        <v>33.333333333333343</v>
      </c>
      <c r="I730" s="267"/>
      <c r="J730" s="28">
        <f>+IF(G730=0,"",'Ark1'!AF1734)</f>
        <v>48.809300581286323</v>
      </c>
      <c r="K730" s="27">
        <f>+IF(G730=0,"",'Ark1'!T1734)</f>
        <v>8</v>
      </c>
      <c r="L730" s="298">
        <f>+IF(G730=0,"",'Ark1'!U1734)</f>
        <v>260.3</v>
      </c>
      <c r="M730" s="267"/>
      <c r="N730" s="33">
        <f>+IF(G730=0,"",'Ark1'!V1734)</f>
        <v>0</v>
      </c>
      <c r="O730" s="33">
        <f>+IF(G730=0,"",'Ark1'!W1734)</f>
        <v>100</v>
      </c>
      <c r="P730" s="33">
        <f>+IF(G730=0,"",'Ark1'!X1734)</f>
        <v>0</v>
      </c>
      <c r="Q730" s="33">
        <f>+IF(G730=0,"",'Ark1'!AG1734)</f>
        <v>2662</v>
      </c>
      <c r="R730" s="33">
        <f>+IF(G730=0,"",'Ark1'!AH1734)</f>
        <v>0</v>
      </c>
      <c r="S730" s="382">
        <f>+IF(G730=0,"",'Ark1'!AR2196)</f>
        <v>0</v>
      </c>
      <c r="T730" s="114">
        <f>+IF(G730=0,"",'Ark1'!AS2196)</f>
        <v>0</v>
      </c>
      <c r="U730" s="33">
        <f>+IF(G730=0,"",'Ark1'!Y1734)</f>
        <v>0</v>
      </c>
      <c r="V730" s="27">
        <f>+IF(G730=0,"",'Ark1'!AA1734)</f>
        <v>0</v>
      </c>
      <c r="W730" s="33">
        <f>+IF(G730=0,"",'Ark1'!AC1734)</f>
        <v>0</v>
      </c>
      <c r="X730" s="298">
        <f t="shared" si="69"/>
        <v>97.78362133734035</v>
      </c>
      <c r="Y730" s="28">
        <f t="shared" si="70"/>
        <v>1</v>
      </c>
      <c r="Z730" s="246"/>
      <c r="AD730" s="27"/>
      <c r="AG730" s="86"/>
      <c r="AH730" s="86"/>
      <c r="AI730" s="86"/>
      <c r="AK730" s="86"/>
      <c r="AL730" s="86"/>
      <c r="AM730" s="86"/>
      <c r="AN730" s="86"/>
      <c r="AO730" s="86"/>
      <c r="AP730" s="86"/>
      <c r="AQ730" s="86"/>
      <c r="AR730" s="86"/>
      <c r="AS730" s="86"/>
      <c r="AT730" s="86"/>
      <c r="AU730" s="86"/>
      <c r="AV730" s="86"/>
      <c r="AW730" s="86"/>
      <c r="AX730" s="86"/>
      <c r="AY730" s="86"/>
      <c r="AZ730" s="86"/>
      <c r="BA730" s="86"/>
      <c r="BB730" s="86"/>
      <c r="BC730" s="86"/>
      <c r="BD730" s="86"/>
      <c r="BE730" s="86"/>
      <c r="BF730" s="86"/>
      <c r="BG730" s="86"/>
      <c r="BH730" s="86"/>
      <c r="BI730" s="86"/>
      <c r="BJ730" s="86"/>
      <c r="BK730" s="86"/>
      <c r="BL730" s="86"/>
      <c r="BM730" s="86"/>
      <c r="BN730" s="86"/>
    </row>
    <row r="731" spans="1:66" s="28" customFormat="1" ht="15.6">
      <c r="A731" s="246"/>
      <c r="B731" s="266">
        <f>+'Ark1'!C1769</f>
        <v>2024</v>
      </c>
      <c r="C731" s="266">
        <f>+'Ark1'!L1769</f>
        <v>5</v>
      </c>
      <c r="D731" s="266" t="s">
        <v>400</v>
      </c>
      <c r="E731" s="274">
        <f>+'Ark1'!AP1769</f>
        <v>40</v>
      </c>
      <c r="F731" s="266" t="str">
        <f>+IF(G731=0,"",'Ark1'!Q1769)</f>
        <v/>
      </c>
      <c r="G731" s="366">
        <f>+'Ark1'!R1769</f>
        <v>0</v>
      </c>
      <c r="H731" s="267">
        <f>+'Ark1'!AE1769</f>
        <v>0</v>
      </c>
      <c r="I731" s="267"/>
      <c r="J731" s="267" t="str">
        <f>+IF(G731=0,"",'Ark1'!AF1769)</f>
        <v/>
      </c>
      <c r="K731" s="268" t="str">
        <f>+IF(G731=0,"",'Ark1'!T1769)</f>
        <v/>
      </c>
      <c r="L731" s="298" t="str">
        <f>+IF(G731=0,"",'Ark1'!U1769)</f>
        <v/>
      </c>
      <c r="M731" s="267"/>
      <c r="N731" s="269" t="str">
        <f>+IF(G731=0,"",'Ark1'!V1769)</f>
        <v/>
      </c>
      <c r="O731" s="269" t="str">
        <f>+IF(G731=0,"",'Ark1'!W1769)</f>
        <v/>
      </c>
      <c r="P731" s="269" t="str">
        <f>+IF(G731=0,"",'Ark1'!X1769)</f>
        <v/>
      </c>
      <c r="Q731" s="269" t="str">
        <f>+IF(G731=0,"",'Ark1'!AG1769)</f>
        <v/>
      </c>
      <c r="R731" s="269" t="str">
        <f>+IF(G731=0,"",'Ark1'!AH1769)</f>
        <v/>
      </c>
      <c r="S731" s="382" t="str">
        <f>+IF(G731=0,"",'Ark1'!AR2231)</f>
        <v/>
      </c>
      <c r="T731" s="114" t="str">
        <f>+IF(G731=0,"",'Ark1'!AS2231)</f>
        <v/>
      </c>
      <c r="U731" s="269" t="str">
        <f>+IF(G731=0,"",'Ark1'!Y1769)</f>
        <v/>
      </c>
      <c r="V731" s="268" t="str">
        <f>+IF(G731=0,"",'Ark1'!AA1769)</f>
        <v/>
      </c>
      <c r="W731" s="269" t="str">
        <f>+IF(G731=0,"",'Ark1'!AC1769)</f>
        <v/>
      </c>
      <c r="X731" s="298" t="str">
        <f t="shared" si="69"/>
        <v/>
      </c>
      <c r="Y731" s="267" t="str">
        <f t="shared" si="70"/>
        <v/>
      </c>
      <c r="Z731" s="246"/>
      <c r="AD731" s="27"/>
      <c r="AG731" s="86"/>
      <c r="AH731" s="86"/>
      <c r="AI731" s="86"/>
      <c r="AK731" s="86"/>
      <c r="AL731" s="86"/>
      <c r="AM731" s="86"/>
      <c r="AN731" s="86"/>
      <c r="AO731" s="86"/>
      <c r="AP731" s="86"/>
      <c r="AQ731" s="86"/>
      <c r="AR731" s="86"/>
      <c r="AS731" s="86"/>
      <c r="AT731" s="86"/>
      <c r="AU731" s="86"/>
      <c r="AV731" s="86"/>
      <c r="AW731" s="86"/>
      <c r="AX731" s="86"/>
      <c r="AY731" s="86"/>
      <c r="AZ731" s="86"/>
      <c r="BA731" s="86"/>
      <c r="BB731" s="86"/>
      <c r="BC731" s="86"/>
      <c r="BD731" s="86"/>
      <c r="BE731" s="86"/>
      <c r="BF731" s="86"/>
      <c r="BG731" s="86"/>
      <c r="BH731" s="86"/>
      <c r="BI731" s="86"/>
      <c r="BJ731" s="86"/>
      <c r="BK731" s="86"/>
      <c r="BL731" s="86"/>
      <c r="BM731" s="86"/>
      <c r="BN731" s="86"/>
    </row>
    <row r="732" spans="1:66" s="28" customFormat="1" ht="15.6">
      <c r="A732" s="246"/>
      <c r="B732" s="333">
        <f>+'Ark1'!C1804</f>
        <v>2024</v>
      </c>
      <c r="C732" s="266">
        <f>+'Ark1'!L1804</f>
        <v>6</v>
      </c>
      <c r="D732" s="266" t="s">
        <v>32</v>
      </c>
      <c r="E732" s="275">
        <f>+'Ark1'!AP1804</f>
        <v>40</v>
      </c>
      <c r="F732" s="86" t="str">
        <f>+IF(G732=0,"",'Ark1'!Q1804)</f>
        <v/>
      </c>
      <c r="G732" s="366">
        <f>+'Ark1'!R1804</f>
        <v>0</v>
      </c>
      <c r="H732" s="28" t="str">
        <f>+IF(G732=0,"",'Ark1'!AE1804)</f>
        <v/>
      </c>
      <c r="I732" s="267"/>
      <c r="J732" s="28" t="str">
        <f>+IF(G732=0,"",'Ark1'!AF1804)</f>
        <v/>
      </c>
      <c r="K732" s="27" t="str">
        <f>+IF(G732=0,"",'Ark1'!T1804)</f>
        <v/>
      </c>
      <c r="L732" s="298" t="str">
        <f>+IF(G732=0,"",'Ark1'!U1804)</f>
        <v/>
      </c>
      <c r="M732" s="267"/>
      <c r="N732" s="33" t="str">
        <f>+IF(G732=0,"",'Ark1'!V1804)</f>
        <v/>
      </c>
      <c r="O732" s="33" t="str">
        <f>+IF(G732=0,"",'Ark1'!W1804)</f>
        <v/>
      </c>
      <c r="P732" s="33" t="str">
        <f>+IF(G732=0,"",'Ark1'!X1804)</f>
        <v/>
      </c>
      <c r="Q732" s="33" t="str">
        <f>+IF(G732=0,"",'Ark1'!AG1804)</f>
        <v/>
      </c>
      <c r="R732" s="33" t="str">
        <f>+IF(G732=0,"",'Ark1'!AH1804)</f>
        <v/>
      </c>
      <c r="S732" s="382" t="str">
        <f>+IF(G732=0,"",'Ark1'!AR2266)</f>
        <v/>
      </c>
      <c r="T732" s="114" t="str">
        <f>+IF(G732=0,"",'Ark1'!AS2266)</f>
        <v/>
      </c>
      <c r="U732" s="33" t="str">
        <f>+IF(G732=0,"",'Ark1'!Y1804)</f>
        <v/>
      </c>
      <c r="V732" s="27" t="str">
        <f>+IF(G732=0,"",'Ark1'!AA1804)</f>
        <v/>
      </c>
      <c r="W732" s="33" t="str">
        <f>+IF(G732=0,"",'Ark1'!AC1804)</f>
        <v/>
      </c>
      <c r="X732" s="298" t="str">
        <f t="shared" si="69"/>
        <v/>
      </c>
      <c r="Y732" s="28" t="str">
        <f t="shared" si="70"/>
        <v/>
      </c>
      <c r="Z732" s="246"/>
      <c r="AD732" s="27"/>
      <c r="AG732" s="86"/>
      <c r="AH732" s="86"/>
      <c r="AI732" s="86"/>
      <c r="AK732" s="86"/>
      <c r="AL732" s="86"/>
      <c r="AM732" s="86"/>
      <c r="AN732" s="86"/>
      <c r="AO732" s="86"/>
      <c r="AP732" s="86"/>
      <c r="AQ732" s="86"/>
      <c r="AR732" s="86"/>
      <c r="AS732" s="86"/>
      <c r="AT732" s="86"/>
      <c r="AU732" s="86"/>
      <c r="AV732" s="86"/>
      <c r="AW732" s="86"/>
      <c r="AX732" s="86"/>
      <c r="AY732" s="86"/>
      <c r="AZ732" s="86"/>
      <c r="BA732" s="86"/>
      <c r="BB732" s="86"/>
      <c r="BC732" s="86"/>
      <c r="BD732" s="86"/>
      <c r="BE732" s="86"/>
      <c r="BF732" s="86"/>
      <c r="BG732" s="86"/>
      <c r="BH732" s="86"/>
      <c r="BI732" s="86"/>
      <c r="BJ732" s="86"/>
      <c r="BK732" s="86"/>
      <c r="BL732" s="86"/>
      <c r="BM732" s="86"/>
      <c r="BN732" s="86"/>
    </row>
    <row r="733" spans="1:66" s="28" customFormat="1" ht="15.6">
      <c r="A733" s="246"/>
      <c r="B733" s="333">
        <f>+'Ark1'!C1839</f>
        <v>2024</v>
      </c>
      <c r="C733" s="266">
        <f>+'Ark1'!L1839</f>
        <v>7</v>
      </c>
      <c r="D733" s="266" t="s">
        <v>33</v>
      </c>
      <c r="E733" s="274">
        <f>+'Ark1'!AP1839</f>
        <v>40</v>
      </c>
      <c r="F733" s="266" t="str">
        <f>+IF(G733=0,"",'Ark1'!Q1839)</f>
        <v/>
      </c>
      <c r="G733" s="366">
        <f>+'Ark1'!R1839</f>
        <v>0</v>
      </c>
      <c r="H733" s="267" t="str">
        <f>+IF(G733=0,"",'Ark1'!AE1839)</f>
        <v/>
      </c>
      <c r="I733" s="267"/>
      <c r="J733" s="267" t="str">
        <f>+IF(G733=0,"",'Ark1'!AF1839)</f>
        <v/>
      </c>
      <c r="K733" s="268" t="str">
        <f>+IF(G733=0,"",'Ark1'!T1839)</f>
        <v/>
      </c>
      <c r="L733" s="298" t="str">
        <f>+IF(G733=0,"",'Ark1'!U1839)</f>
        <v/>
      </c>
      <c r="M733" s="267"/>
      <c r="N733" s="269" t="str">
        <f>+IF(G733=0,"",'Ark1'!V1839)</f>
        <v/>
      </c>
      <c r="O733" s="269" t="str">
        <f>+IF(G733=0,"",'Ark1'!W1839)</f>
        <v/>
      </c>
      <c r="P733" s="269" t="str">
        <f>+IF(G733=0,"",'Ark1'!X1839)</f>
        <v/>
      </c>
      <c r="Q733" s="269" t="str">
        <f>+IF(G733=0,"",'Ark1'!AG1839)</f>
        <v/>
      </c>
      <c r="R733" s="269" t="str">
        <f>+IF(G733=0,"",'Ark1'!AH1839)</f>
        <v/>
      </c>
      <c r="S733" s="382" t="str">
        <f>+IF(G733=0,"",'Ark1'!AR2301)</f>
        <v/>
      </c>
      <c r="T733" s="114" t="str">
        <f>+IF(G733=0,"",'Ark1'!AS2301)</f>
        <v/>
      </c>
      <c r="U733" s="269" t="str">
        <f>+IF(G733=0,"",'Ark1'!Y1839)</f>
        <v/>
      </c>
      <c r="V733" s="268" t="str">
        <f>+IF(G733=0,"",'Ark1'!AA1839)</f>
        <v/>
      </c>
      <c r="W733" s="269" t="str">
        <f>+IF(G733=0,"",'Ark1'!AC1839)</f>
        <v/>
      </c>
      <c r="X733" s="298" t="str">
        <f t="shared" si="69"/>
        <v/>
      </c>
      <c r="Y733" s="267" t="str">
        <f t="shared" si="70"/>
        <v/>
      </c>
      <c r="Z733" s="246"/>
      <c r="AD733" s="27"/>
      <c r="AG733" s="86"/>
      <c r="AH733" s="86"/>
      <c r="AI733" s="86"/>
      <c r="AK733" s="86"/>
      <c r="AL733" s="86"/>
      <c r="AM733" s="86"/>
      <c r="AN733" s="86"/>
      <c r="AO733" s="86"/>
      <c r="AP733" s="86"/>
      <c r="AQ733" s="86"/>
      <c r="AR733" s="86"/>
      <c r="AS733" s="86"/>
      <c r="AT733" s="86"/>
      <c r="AU733" s="86"/>
      <c r="AV733" s="86"/>
      <c r="AW733" s="86"/>
      <c r="AX733" s="86"/>
      <c r="AY733" s="86"/>
      <c r="AZ733" s="86"/>
      <c r="BA733" s="86"/>
      <c r="BB733" s="86"/>
      <c r="BC733" s="86"/>
      <c r="BD733" s="86"/>
      <c r="BE733" s="86"/>
      <c r="BF733" s="86"/>
      <c r="BG733" s="86"/>
      <c r="BH733" s="86"/>
      <c r="BI733" s="86"/>
      <c r="BJ733" s="86"/>
      <c r="BK733" s="86"/>
      <c r="BL733" s="86"/>
      <c r="BM733" s="86"/>
      <c r="BN733" s="86"/>
    </row>
    <row r="734" spans="1:66" s="28" customFormat="1" ht="15.6">
      <c r="A734" s="246"/>
      <c r="B734" s="86">
        <f>+'Ark1'!C1874</f>
        <v>2024</v>
      </c>
      <c r="C734" s="86">
        <f>+'Ark1'!L1874</f>
        <v>8</v>
      </c>
      <c r="D734" s="86" t="s">
        <v>34</v>
      </c>
      <c r="E734" s="275">
        <f>+'Ark1'!AP1874</f>
        <v>40</v>
      </c>
      <c r="F734" s="86" t="str">
        <f>+IF(G734=0,"",'Ark1'!Q1874)</f>
        <v/>
      </c>
      <c r="G734" s="366">
        <f>+'Ark1'!R1874</f>
        <v>0</v>
      </c>
      <c r="H734" s="28" t="str">
        <f>+IF(G734=0,"",'Ark1'!AE1874)</f>
        <v/>
      </c>
      <c r="I734" s="267"/>
      <c r="J734" s="28" t="str">
        <f>+IF(G734=0,"",'Ark1'!AF1874)</f>
        <v/>
      </c>
      <c r="K734" s="27" t="str">
        <f>+IF(G734=0,"",'Ark1'!T1874)</f>
        <v/>
      </c>
      <c r="L734" s="298" t="str">
        <f>+IF(G734=0,"",'Ark1'!U1874)</f>
        <v/>
      </c>
      <c r="M734" s="267"/>
      <c r="N734" s="33" t="str">
        <f>+IF(G734=0,"",'Ark1'!V1874)</f>
        <v/>
      </c>
      <c r="O734" s="33" t="str">
        <f>+IF(G734=0,"",'Ark1'!W1874)</f>
        <v/>
      </c>
      <c r="P734" s="33" t="str">
        <f>+IF(G734=0,"",'Ark1'!X1874)</f>
        <v/>
      </c>
      <c r="Q734" s="33" t="str">
        <f>+IF(G734=0,"",'Ark1'!AG1874)</f>
        <v/>
      </c>
      <c r="R734" s="33" t="str">
        <f>+IF(G734=0,"",'Ark1'!AH1874)</f>
        <v/>
      </c>
      <c r="S734" s="382" t="str">
        <f>+IF(G734=0,"",'Ark1'!AR2185)</f>
        <v/>
      </c>
      <c r="T734" s="114" t="str">
        <f>+IF(G734=0,"",'Ark1'!AS2185)</f>
        <v/>
      </c>
      <c r="U734" s="33" t="str">
        <f>+IF(G734=0,"",'Ark1'!Y1874)</f>
        <v/>
      </c>
      <c r="V734" s="27" t="str">
        <f>+IF(G734=0,"",'Ark1'!AA1874)</f>
        <v/>
      </c>
      <c r="W734" s="33" t="str">
        <f>+IF(G734=0,"",'Ark1'!AC1874)</f>
        <v/>
      </c>
      <c r="X734" s="298" t="str">
        <f t="shared" si="69"/>
        <v/>
      </c>
      <c r="Y734" s="28" t="str">
        <f t="shared" si="70"/>
        <v/>
      </c>
      <c r="Z734" s="246"/>
      <c r="AD734" s="27"/>
      <c r="AG734" s="86"/>
      <c r="AH734" s="86"/>
      <c r="AI734" s="86"/>
      <c r="AK734" s="86"/>
      <c r="AL734" s="86"/>
      <c r="AM734" s="86"/>
      <c r="AN734" s="86"/>
      <c r="AO734" s="86"/>
      <c r="AP734" s="86"/>
      <c r="AQ734" s="86"/>
      <c r="AR734" s="86"/>
      <c r="AS734" s="86"/>
      <c r="AT734" s="86"/>
      <c r="AU734" s="86"/>
      <c r="AV734" s="86"/>
      <c r="AW734" s="86"/>
      <c r="AX734" s="86"/>
      <c r="AY734" s="86"/>
      <c r="AZ734" s="86"/>
      <c r="BA734" s="86"/>
      <c r="BB734" s="86"/>
      <c r="BC734" s="86"/>
      <c r="BD734" s="86"/>
      <c r="BE734" s="86"/>
      <c r="BF734" s="86"/>
      <c r="BG734" s="86"/>
      <c r="BH734" s="86"/>
      <c r="BI734" s="86"/>
      <c r="BJ734" s="86"/>
      <c r="BK734" s="86"/>
      <c r="BL734" s="86"/>
      <c r="BM734" s="86"/>
      <c r="BN734" s="86"/>
    </row>
    <row r="735" spans="1:66" s="28" customFormat="1" ht="15.6">
      <c r="A735" s="246"/>
      <c r="B735" s="333">
        <f>+'Ark1'!C1909</f>
        <v>2024</v>
      </c>
      <c r="C735" s="266">
        <f>+'Ark1'!L1909</f>
        <v>9</v>
      </c>
      <c r="D735" s="266" t="s">
        <v>35</v>
      </c>
      <c r="E735" s="274">
        <f>+'Ark1'!AP1909</f>
        <v>40</v>
      </c>
      <c r="F735" s="266" t="str">
        <f>+IF(G735=0,"",'Ark1'!Q1909)</f>
        <v/>
      </c>
      <c r="G735" s="366">
        <f>+'Ark1'!R1909</f>
        <v>0</v>
      </c>
      <c r="H735" s="267" t="str">
        <f>+IF(G735=0,"",'Ark1'!AE1909)</f>
        <v/>
      </c>
      <c r="I735" s="267"/>
      <c r="J735" s="267" t="str">
        <f>+IF(G735=0,"",'Ark1'!AF1909)</f>
        <v/>
      </c>
      <c r="K735" s="268" t="str">
        <f>+IF(G735=0,"",'Ark1'!T1909)</f>
        <v/>
      </c>
      <c r="L735" s="298" t="str">
        <f>+IF(G735=0,"",'Ark1'!U1909)</f>
        <v/>
      </c>
      <c r="M735" s="267"/>
      <c r="N735" s="269" t="str">
        <f>+IF(G735=0,"",'Ark1'!V1909)</f>
        <v/>
      </c>
      <c r="O735" s="269" t="str">
        <f>+IF(G735=0,"",'Ark1'!W1909)</f>
        <v/>
      </c>
      <c r="P735" s="269" t="str">
        <f>+IF(G735=0,"",'Ark1'!X1909)</f>
        <v/>
      </c>
      <c r="Q735" s="269" t="str">
        <f>+IF(G735=0,"",'Ark1'!AG1909)</f>
        <v/>
      </c>
      <c r="R735" s="269" t="str">
        <f>+IF(G735=0,"",'Ark1'!AH1909)</f>
        <v/>
      </c>
      <c r="S735" s="382" t="str">
        <f>+IF(G735=0,"",'Ark1'!AR2186)</f>
        <v/>
      </c>
      <c r="T735" s="114" t="str">
        <f>+IF(G735=0,"",'Ark1'!AS2186)</f>
        <v/>
      </c>
      <c r="U735" s="269" t="str">
        <f>+IF(G735=0,"",'Ark1'!Y1909)</f>
        <v/>
      </c>
      <c r="V735" s="268" t="str">
        <f>+IF(G735=0,"",'Ark1'!AA1909)</f>
        <v/>
      </c>
      <c r="W735" s="269" t="str">
        <f>+IF(G735=0,"",'Ark1'!AC1909)</f>
        <v/>
      </c>
      <c r="X735" s="298" t="str">
        <f t="shared" si="69"/>
        <v/>
      </c>
      <c r="Y735" s="267" t="str">
        <f t="shared" si="70"/>
        <v/>
      </c>
      <c r="Z735" s="246"/>
      <c r="AD735" s="27"/>
      <c r="AG735" s="86"/>
      <c r="AH735" s="86"/>
      <c r="AI735" s="86"/>
      <c r="AK735" s="86"/>
      <c r="AL735" s="86"/>
      <c r="AM735" s="86"/>
      <c r="AN735" s="86"/>
      <c r="AO735" s="86"/>
      <c r="AP735" s="86"/>
      <c r="AQ735" s="86"/>
      <c r="AR735" s="86"/>
      <c r="AS735" s="86"/>
      <c r="AT735" s="86"/>
      <c r="AU735" s="86"/>
      <c r="AV735" s="86"/>
      <c r="AW735" s="86"/>
      <c r="AX735" s="86"/>
      <c r="AY735" s="86"/>
      <c r="AZ735" s="86"/>
      <c r="BA735" s="86"/>
      <c r="BB735" s="86"/>
      <c r="BC735" s="86"/>
      <c r="BD735" s="86"/>
      <c r="BE735" s="86"/>
      <c r="BF735" s="86"/>
      <c r="BG735" s="86"/>
      <c r="BH735" s="86"/>
      <c r="BI735" s="86"/>
      <c r="BJ735" s="86"/>
      <c r="BK735" s="86"/>
      <c r="BL735" s="86"/>
      <c r="BM735" s="86"/>
      <c r="BN735" s="86"/>
    </row>
    <row r="736" spans="1:66" s="28" customFormat="1" ht="15.6">
      <c r="A736" s="246"/>
      <c r="B736" s="333">
        <f>+'Ark1'!C1944</f>
        <v>2024</v>
      </c>
      <c r="C736" s="266">
        <f>+'Ark1'!L1944</f>
        <v>10</v>
      </c>
      <c r="D736" s="266" t="s">
        <v>36</v>
      </c>
      <c r="E736" s="275">
        <f>+'Ark1'!AP1944</f>
        <v>40</v>
      </c>
      <c r="F736" s="86" t="str">
        <f>+IF(G736=0,"",'Ark1'!Q1944)</f>
        <v/>
      </c>
      <c r="G736" s="366">
        <f>+'Ark1'!R1944</f>
        <v>0</v>
      </c>
      <c r="H736" s="28" t="str">
        <f>+IF(G736=0,"",'Ark1'!AE1944)</f>
        <v/>
      </c>
      <c r="I736" s="267"/>
      <c r="J736" s="28" t="str">
        <f>+IF(G736=0,"",'Ark1'!AF1944)</f>
        <v/>
      </c>
      <c r="K736" s="27" t="str">
        <f>+IF(G736=0,"",'Ark1'!T1944)</f>
        <v/>
      </c>
      <c r="L736" s="298" t="str">
        <f>+IF(G736=0,"",'Ark1'!U1944)</f>
        <v/>
      </c>
      <c r="M736" s="267"/>
      <c r="N736" s="33" t="str">
        <f>+IF(G736=0,"",'Ark1'!V1944)</f>
        <v/>
      </c>
      <c r="O736" s="33" t="str">
        <f>+IF(G736=0,"",'Ark1'!W1944)</f>
        <v/>
      </c>
      <c r="P736" s="33" t="str">
        <f>+IF(G736=0,"",'Ark1'!X1944)</f>
        <v/>
      </c>
      <c r="Q736" s="33" t="str">
        <f>+IF(G736=0,"",'Ark1'!AG1944)</f>
        <v/>
      </c>
      <c r="R736" s="33" t="str">
        <f>+IF(G736=0,"",'Ark1'!AH1944)</f>
        <v/>
      </c>
      <c r="S736" s="382" t="str">
        <f>+IF(G736=0,"",'Ark1'!AR2187)</f>
        <v/>
      </c>
      <c r="T736" s="114" t="str">
        <f>+IF(G736=0,"",'Ark1'!AS2187)</f>
        <v/>
      </c>
      <c r="U736" s="33" t="str">
        <f>+IF(G736=0,"",'Ark1'!Y1944)</f>
        <v/>
      </c>
      <c r="V736" s="27" t="str">
        <f>+IF(G736=0,"",'Ark1'!AA1944)</f>
        <v/>
      </c>
      <c r="W736" s="33" t="str">
        <f>+IF(G736=0,"",'Ark1'!AC1944)</f>
        <v/>
      </c>
      <c r="X736" s="298" t="str">
        <f t="shared" si="69"/>
        <v/>
      </c>
      <c r="Y736" s="28" t="str">
        <f t="shared" si="70"/>
        <v/>
      </c>
      <c r="Z736" s="246"/>
      <c r="AD736" s="27"/>
      <c r="AG736" s="86"/>
      <c r="AH736" s="86"/>
      <c r="AI736" s="86"/>
      <c r="AK736" s="86"/>
      <c r="AL736" s="86"/>
      <c r="AM736" s="86"/>
      <c r="AN736" s="86"/>
      <c r="AO736" s="86"/>
      <c r="AP736" s="86"/>
      <c r="AQ736" s="86"/>
      <c r="AR736" s="86"/>
      <c r="AS736" s="86"/>
      <c r="AT736" s="86"/>
      <c r="AU736" s="86"/>
      <c r="AV736" s="86"/>
      <c r="AW736" s="86"/>
      <c r="AX736" s="86"/>
      <c r="AY736" s="86"/>
      <c r="AZ736" s="86"/>
      <c r="BA736" s="86"/>
      <c r="BB736" s="86"/>
      <c r="BC736" s="86"/>
      <c r="BD736" s="86"/>
      <c r="BE736" s="86"/>
      <c r="BF736" s="86"/>
      <c r="BG736" s="86"/>
      <c r="BH736" s="86"/>
      <c r="BI736" s="86"/>
      <c r="BJ736" s="86"/>
      <c r="BK736" s="86"/>
      <c r="BL736" s="86"/>
      <c r="BM736" s="86"/>
      <c r="BN736" s="86"/>
    </row>
    <row r="737" spans="1:66" s="28" customFormat="1" ht="15.6">
      <c r="A737" s="246"/>
      <c r="B737" s="333">
        <f>+'Ark1'!C1979</f>
        <v>2024</v>
      </c>
      <c r="C737" s="266">
        <f>+'Ark1'!L1979</f>
        <v>11</v>
      </c>
      <c r="D737" s="266" t="s">
        <v>37</v>
      </c>
      <c r="E737" s="274">
        <f>+'Ark1'!AP1979</f>
        <v>40</v>
      </c>
      <c r="F737" s="266" t="str">
        <f>+IF(G737=0,"",'Ark1'!Q1979)</f>
        <v/>
      </c>
      <c r="G737" s="366">
        <f>+'Ark1'!R1979</f>
        <v>0</v>
      </c>
      <c r="H737" s="267" t="str">
        <f>+IF(G737=0,"",'Ark1'!AE1979)</f>
        <v/>
      </c>
      <c r="I737" s="267"/>
      <c r="J737" s="267" t="str">
        <f>+IF(G737=0,"",'Ark1'!AF1979)</f>
        <v/>
      </c>
      <c r="K737" s="268" t="str">
        <f>+IF(G737=0,"",'Ark1'!T1979)</f>
        <v/>
      </c>
      <c r="L737" s="298" t="str">
        <f>+IF(G737=0,"",'Ark1'!U1979)</f>
        <v/>
      </c>
      <c r="M737" s="267"/>
      <c r="N737" s="269" t="str">
        <f>+IF(G737=0,"",'Ark1'!V1979)</f>
        <v/>
      </c>
      <c r="O737" s="269" t="str">
        <f>+IF(G737=0,"",'Ark1'!W1979)</f>
        <v/>
      </c>
      <c r="P737" s="269" t="str">
        <f>+IF(G737=0,"",'Ark1'!X1979)</f>
        <v/>
      </c>
      <c r="Q737" s="269" t="str">
        <f>+IF(G737=0,"",'Ark1'!AG1979)</f>
        <v/>
      </c>
      <c r="R737" s="269" t="str">
        <f>+IF(G737=0,"",'Ark1'!AH1979)</f>
        <v/>
      </c>
      <c r="S737" s="382" t="str">
        <f>+IF(G737=0,"",'Ark1'!AR2188)</f>
        <v/>
      </c>
      <c r="T737" s="114" t="str">
        <f>+IF(G737=0,"",'Ark1'!AS2188)</f>
        <v/>
      </c>
      <c r="U737" s="269" t="str">
        <f>+IF(G737=0,"",'Ark1'!Y1979)</f>
        <v/>
      </c>
      <c r="V737" s="268" t="str">
        <f>+IF(G737=0,"",'Ark1'!AA1979)</f>
        <v/>
      </c>
      <c r="W737" s="269" t="str">
        <f>+IF(G737=0,"",'Ark1'!AC1979)</f>
        <v/>
      </c>
      <c r="X737" s="298" t="str">
        <f t="shared" si="69"/>
        <v/>
      </c>
      <c r="Y737" s="267" t="str">
        <f t="shared" si="70"/>
        <v/>
      </c>
      <c r="Z737" s="246"/>
      <c r="AD737" s="27"/>
      <c r="AG737" s="86"/>
      <c r="AH737" s="86"/>
      <c r="AI737" s="86"/>
      <c r="AK737" s="86"/>
      <c r="AL737" s="86"/>
      <c r="AM737" s="86"/>
      <c r="AN737" s="86"/>
      <c r="AO737" s="86"/>
      <c r="AP737" s="86"/>
      <c r="AQ737" s="86"/>
      <c r="AR737" s="86"/>
      <c r="AS737" s="86"/>
      <c r="AT737" s="86"/>
      <c r="AU737" s="86"/>
      <c r="AV737" s="86"/>
      <c r="AW737" s="86"/>
      <c r="AX737" s="86"/>
      <c r="AY737" s="86"/>
      <c r="AZ737" s="86"/>
      <c r="BA737" s="86"/>
      <c r="BB737" s="86"/>
      <c r="BC737" s="86"/>
      <c r="BD737" s="86"/>
      <c r="BE737" s="86"/>
      <c r="BF737" s="86"/>
      <c r="BG737" s="86"/>
      <c r="BH737" s="86"/>
      <c r="BI737" s="86"/>
      <c r="BJ737" s="86"/>
      <c r="BK737" s="86"/>
      <c r="BL737" s="86"/>
      <c r="BM737" s="86"/>
      <c r="BN737" s="86"/>
    </row>
    <row r="738" spans="1:66" s="28" customFormat="1" ht="15.6">
      <c r="A738" s="246"/>
      <c r="B738" s="333">
        <f>+'Ark1'!C2014</f>
        <v>2024</v>
      </c>
      <c r="C738" s="266">
        <f>+'Ark1'!L2014</f>
        <v>12</v>
      </c>
      <c r="D738" s="266" t="s">
        <v>38</v>
      </c>
      <c r="E738" s="275">
        <f>+'Ark1'!AP2014</f>
        <v>40</v>
      </c>
      <c r="F738" s="86" t="str">
        <f>+IF(G738=0,"",'Ark1'!Q2014)</f>
        <v/>
      </c>
      <c r="G738" s="366">
        <f>+'Ark1'!R2014</f>
        <v>0</v>
      </c>
      <c r="H738" s="28" t="str">
        <f>+IF(G738=0,"",'Ark1'!AE2014)</f>
        <v/>
      </c>
      <c r="I738" s="267"/>
      <c r="J738" s="28" t="str">
        <f>+IF(G738=0,"",'Ark1'!AF2014)</f>
        <v/>
      </c>
      <c r="K738" s="27" t="str">
        <f>+IF(G738=0,"",'Ark1'!T2014)</f>
        <v/>
      </c>
      <c r="L738" s="298" t="str">
        <f>+IF(G738=0,"",'Ark1'!U2014)</f>
        <v/>
      </c>
      <c r="M738" s="267"/>
      <c r="N738" s="33" t="str">
        <f>+IF(G738=0,"",'Ark1'!V2014)</f>
        <v/>
      </c>
      <c r="O738" s="33" t="str">
        <f>+IF(G738=0,"",'Ark1'!W2014)</f>
        <v/>
      </c>
      <c r="P738" s="33" t="str">
        <f>+IF(G738=0,"",'Ark1'!X2014)</f>
        <v/>
      </c>
      <c r="Q738" s="33" t="str">
        <f>+IF(G738=0,"",'Ark1'!AG2014)</f>
        <v/>
      </c>
      <c r="R738" s="33" t="str">
        <f>+IF(G738=0,"",'Ark1'!AH2014)</f>
        <v/>
      </c>
      <c r="S738" s="382" t="str">
        <f>+IF(G738=0,"",'Ark1'!AR2189)</f>
        <v/>
      </c>
      <c r="T738" s="114" t="str">
        <f>+IF(G738=0,"",'Ark1'!AS2189)</f>
        <v/>
      </c>
      <c r="U738" s="33" t="str">
        <f>+IF(G738=0,"",'Ark1'!Y2014)</f>
        <v/>
      </c>
      <c r="V738" s="27" t="str">
        <f>+IF(G738=0,"",'Ark1'!AA2014)</f>
        <v/>
      </c>
      <c r="W738" s="33" t="str">
        <f>+IF(G738=0,"",'Ark1'!AC2014)</f>
        <v/>
      </c>
      <c r="X738" s="298" t="str">
        <f t="shared" si="69"/>
        <v/>
      </c>
      <c r="Y738" s="28" t="str">
        <f t="shared" si="70"/>
        <v/>
      </c>
      <c r="Z738" s="246"/>
      <c r="AD738" s="27"/>
      <c r="AG738" s="86"/>
      <c r="AH738" s="86"/>
      <c r="AI738" s="86"/>
      <c r="AK738" s="86"/>
      <c r="AL738" s="86"/>
      <c r="AM738" s="86"/>
      <c r="AN738" s="86"/>
      <c r="AO738" s="86"/>
      <c r="AP738" s="86"/>
      <c r="AQ738" s="86"/>
      <c r="AR738" s="86"/>
      <c r="AS738" s="86"/>
      <c r="AT738" s="86"/>
      <c r="AU738" s="86"/>
      <c r="AV738" s="86"/>
      <c r="AW738" s="86"/>
      <c r="AX738" s="86"/>
      <c r="AY738" s="86"/>
      <c r="AZ738" s="86"/>
      <c r="BA738" s="86"/>
      <c r="BB738" s="86"/>
      <c r="BC738" s="86"/>
      <c r="BD738" s="86"/>
      <c r="BE738" s="86"/>
      <c r="BF738" s="86"/>
      <c r="BG738" s="86"/>
      <c r="BH738" s="86"/>
      <c r="BI738" s="86"/>
      <c r="BJ738" s="86"/>
      <c r="BK738" s="86"/>
      <c r="BL738" s="86"/>
      <c r="BM738" s="86"/>
      <c r="BN738" s="86"/>
    </row>
    <row r="739" spans="1:66" s="28" customFormat="1" ht="15.6">
      <c r="A739" s="246"/>
      <c r="B739" s="333">
        <f>+'Ark1'!C2049</f>
        <v>2024</v>
      </c>
      <c r="C739" s="266">
        <f>+'Ark1'!L2049</f>
        <v>13</v>
      </c>
      <c r="D739" s="266" t="s">
        <v>39</v>
      </c>
      <c r="E739" s="274">
        <f>+'Ark1'!AP2049</f>
        <v>40</v>
      </c>
      <c r="F739" s="266" t="str">
        <f>+IF(G739=0,"",'Ark1'!Q2049)</f>
        <v/>
      </c>
      <c r="G739" s="366">
        <f>+'Ark1'!R2049</f>
        <v>0</v>
      </c>
      <c r="H739" s="267" t="str">
        <f>+IF(G739=0,"",'Ark1'!AE2049)</f>
        <v/>
      </c>
      <c r="I739" s="267"/>
      <c r="J739" s="267" t="str">
        <f>+IF(G739=0,"",'Ark1'!AF2049)</f>
        <v/>
      </c>
      <c r="K739" s="268" t="str">
        <f>+IF(G739=0,"",'Ark1'!T2049)</f>
        <v/>
      </c>
      <c r="L739" s="298" t="str">
        <f>+IF(G739=0,"",'Ark1'!U2049)</f>
        <v/>
      </c>
      <c r="M739" s="267"/>
      <c r="N739" s="269" t="str">
        <f>+IF(G739=0,"",'Ark1'!V2049)</f>
        <v/>
      </c>
      <c r="O739" s="269" t="str">
        <f>+IF(G739=0,"",'Ark1'!W2049)</f>
        <v/>
      </c>
      <c r="P739" s="269" t="str">
        <f>+IF(G739=0,"",'Ark1'!X2049)</f>
        <v/>
      </c>
      <c r="Q739" s="269" t="str">
        <f>+IF(G739=0,"",'Ark1'!AG2049)</f>
        <v/>
      </c>
      <c r="R739" s="269" t="str">
        <f>+IF(G739=0,"",'Ark1'!AH2049)</f>
        <v/>
      </c>
      <c r="S739" s="382" t="str">
        <f>+IF(G739=0,"",'Ark1'!AR2190)</f>
        <v/>
      </c>
      <c r="T739" s="114" t="str">
        <f>+IF(G739=0,"",'Ark1'!AS2190)</f>
        <v/>
      </c>
      <c r="U739" s="269" t="str">
        <f>+IF(G739=0,"",'Ark1'!Y2049)</f>
        <v/>
      </c>
      <c r="V739" s="268" t="str">
        <f>+IF(G739=0,"",'Ark1'!AA2049)</f>
        <v/>
      </c>
      <c r="W739" s="269" t="str">
        <f>+IF(G739=0,"",'Ark1'!AC2049)</f>
        <v/>
      </c>
      <c r="X739" s="298" t="str">
        <f t="shared" si="69"/>
        <v/>
      </c>
      <c r="Y739" s="267" t="str">
        <f t="shared" si="70"/>
        <v/>
      </c>
      <c r="Z739" s="246"/>
      <c r="AD739" s="27"/>
      <c r="AG739" s="86"/>
      <c r="AH739" s="86"/>
      <c r="AI739" s="86"/>
      <c r="AK739" s="86"/>
      <c r="AL739" s="86"/>
      <c r="AM739" s="86"/>
      <c r="AN739" s="86"/>
      <c r="AO739" s="86"/>
      <c r="AP739" s="86"/>
      <c r="AQ739" s="86"/>
      <c r="AR739" s="86"/>
      <c r="AS739" s="86"/>
      <c r="AT739" s="86"/>
      <c r="AU739" s="86"/>
      <c r="AV739" s="86"/>
      <c r="AW739" s="86"/>
      <c r="AX739" s="86"/>
      <c r="AY739" s="86"/>
      <c r="AZ739" s="86"/>
      <c r="BA739" s="86"/>
      <c r="BB739" s="86"/>
      <c r="BC739" s="86"/>
      <c r="BD739" s="86"/>
      <c r="BE739" s="86"/>
      <c r="BF739" s="86"/>
      <c r="BG739" s="86"/>
      <c r="BH739" s="86"/>
      <c r="BI739" s="86"/>
      <c r="BJ739" s="86"/>
      <c r="BK739" s="86"/>
      <c r="BL739" s="86"/>
      <c r="BM739" s="86"/>
      <c r="BN739" s="86"/>
    </row>
    <row r="740" spans="1:66" s="28" customFormat="1" ht="15.6">
      <c r="A740" s="246"/>
      <c r="B740" s="333">
        <f>+'Ark1'!C2084</f>
        <v>2024</v>
      </c>
      <c r="C740" s="266">
        <f>+'Ark1'!L2084</f>
        <v>14</v>
      </c>
      <c r="D740" s="266" t="s">
        <v>401</v>
      </c>
      <c r="E740" s="275">
        <f>+'Ark1'!AP2084</f>
        <v>40</v>
      </c>
      <c r="F740" s="86" t="str">
        <f>+IF(G740=0,"",'Ark1'!Q2084)</f>
        <v/>
      </c>
      <c r="G740" s="366">
        <f>+'Ark1'!R2084</f>
        <v>0</v>
      </c>
      <c r="H740" s="28" t="str">
        <f>+IF(G740=0,"",'Ark1'!AE2084)</f>
        <v/>
      </c>
      <c r="I740" s="267"/>
      <c r="J740" s="28" t="str">
        <f>+IF(G740=0,"",'Ark1'!AF2084)</f>
        <v/>
      </c>
      <c r="K740" s="27" t="str">
        <f>+IF(G740=0,"",'Ark1'!T2084)</f>
        <v/>
      </c>
      <c r="L740" s="298" t="str">
        <f>+IF(G740=0,"",'Ark1'!U2084)</f>
        <v/>
      </c>
      <c r="M740" s="267"/>
      <c r="N740" s="33" t="str">
        <f>+IF(G740=0,"",'Ark1'!V2084)</f>
        <v/>
      </c>
      <c r="O740" s="33" t="str">
        <f>+IF(G740=0,"",'Ark1'!W2084)</f>
        <v/>
      </c>
      <c r="P740" s="33" t="str">
        <f>+IF(G740=0,"",'Ark1'!X2084)</f>
        <v/>
      </c>
      <c r="Q740" s="33" t="str">
        <f>+IF(G740=0,"",'Ark1'!AG2084)</f>
        <v/>
      </c>
      <c r="R740" s="33" t="str">
        <f>+IF(G740=0,"",'Ark1'!AH2084)</f>
        <v/>
      </c>
      <c r="S740" s="382" t="str">
        <f>+IF(G740=0,"",'Ark1'!AR2191)</f>
        <v/>
      </c>
      <c r="T740" s="114" t="str">
        <f>+IF(G740=0,"",'Ark1'!AS2191)</f>
        <v/>
      </c>
      <c r="U740" s="33" t="str">
        <f>+IF(G740=0,"",'Ark1'!Y2084)</f>
        <v/>
      </c>
      <c r="V740" s="27" t="str">
        <f>+IF(G740=0,"",'Ark1'!AA2084)</f>
        <v/>
      </c>
      <c r="W740" s="33" t="str">
        <f>+IF(G740=0,"",'Ark1'!AC2084)</f>
        <v/>
      </c>
      <c r="X740" s="298" t="str">
        <f t="shared" si="69"/>
        <v/>
      </c>
      <c r="Y740" s="28" t="str">
        <f t="shared" si="70"/>
        <v/>
      </c>
      <c r="Z740" s="246"/>
      <c r="AD740" s="27"/>
      <c r="AG740" s="86"/>
      <c r="AH740" s="86"/>
      <c r="AI740" s="86"/>
      <c r="AK740" s="86"/>
      <c r="AL740" s="86"/>
      <c r="AM740" s="86"/>
      <c r="AN740" s="86"/>
      <c r="AO740" s="86"/>
      <c r="AP740" s="86"/>
      <c r="AQ740" s="86"/>
      <c r="AR740" s="86"/>
      <c r="AS740" s="86"/>
      <c r="AT740" s="86"/>
      <c r="AU740" s="86"/>
      <c r="AV740" s="86"/>
      <c r="AW740" s="86"/>
      <c r="AX740" s="86"/>
      <c r="AY740" s="86"/>
      <c r="AZ740" s="86"/>
      <c r="BA740" s="86"/>
      <c r="BB740" s="86"/>
      <c r="BC740" s="86"/>
      <c r="BD740" s="86"/>
      <c r="BE740" s="86"/>
      <c r="BF740" s="86"/>
      <c r="BG740" s="86"/>
      <c r="BH740" s="86"/>
      <c r="BI740" s="86"/>
      <c r="BJ740" s="86"/>
      <c r="BK740" s="86"/>
      <c r="BL740" s="86"/>
      <c r="BM740" s="86"/>
      <c r="BN740" s="86"/>
    </row>
    <row r="741" spans="1:66" s="28" customFormat="1" ht="15.6">
      <c r="A741" s="246"/>
      <c r="B741" s="333">
        <f>+'Ark1'!C2119</f>
        <v>2024</v>
      </c>
      <c r="C741" s="266">
        <f>+'Ark1'!L2119</f>
        <v>15</v>
      </c>
      <c r="D741" s="266" t="s">
        <v>40</v>
      </c>
      <c r="E741" s="266">
        <f>+'Ark1'!AP2119</f>
        <v>40</v>
      </c>
      <c r="F741" s="266" t="str">
        <f>+IF(G741=0,"",'Ark1'!Q2119)</f>
        <v/>
      </c>
      <c r="G741" s="366">
        <f>+'Ark1'!R2119</f>
        <v>0</v>
      </c>
      <c r="H741" s="267" t="str">
        <f>+IF(G741=0,"",'Ark1'!AE2119)</f>
        <v/>
      </c>
      <c r="I741" s="267"/>
      <c r="J741" s="267" t="str">
        <f>+IF(G741=0,"",'Ark1'!AF2119)</f>
        <v/>
      </c>
      <c r="K741" s="268" t="str">
        <f>+IF(G741=0,"",'Ark1'!T2119)</f>
        <v/>
      </c>
      <c r="L741" s="385" t="str">
        <f>+IF(G741=0,"",'Ark1'!U2119)</f>
        <v/>
      </c>
      <c r="M741" s="267"/>
      <c r="N741" s="269" t="str">
        <f>+IF(G741=0,"",'Ark1'!V2119)</f>
        <v/>
      </c>
      <c r="O741" s="269" t="str">
        <f>+IF(G741=0,"",'Ark1'!W2119)</f>
        <v/>
      </c>
      <c r="P741" s="269" t="str">
        <f>+IF(G741=0,"",'Ark1'!X2119)</f>
        <v/>
      </c>
      <c r="Q741" s="269" t="str">
        <f>+IF(G741=0,"",'Ark1'!AG2119)</f>
        <v/>
      </c>
      <c r="R741" s="269" t="str">
        <f>+IF(G741=0,"",'Ark1'!AH2119)</f>
        <v/>
      </c>
      <c r="S741" s="382" t="str">
        <f>+IF(G741=0,"",'Ark1'!AR2192)</f>
        <v/>
      </c>
      <c r="T741" s="114" t="str">
        <f>+IF(G741=0,"",'Ark1'!AS2192)</f>
        <v/>
      </c>
      <c r="U741" s="269" t="str">
        <f>+IF(G741=0,"",'Ark1'!Y2119)</f>
        <v/>
      </c>
      <c r="V741" s="268" t="str">
        <f>+IF(G741=0,"",'Ark1'!AA2119)</f>
        <v/>
      </c>
      <c r="W741" s="269" t="str">
        <f>+IF(G741=0,"",'Ark1'!AC2119)</f>
        <v/>
      </c>
      <c r="X741" s="298" t="str">
        <f t="shared" si="69"/>
        <v/>
      </c>
      <c r="Y741" s="267" t="str">
        <f t="shared" si="70"/>
        <v/>
      </c>
      <c r="Z741" s="246"/>
      <c r="AD741" s="27"/>
      <c r="AG741" s="86"/>
      <c r="AH741" s="86"/>
      <c r="AI741" s="86"/>
      <c r="AK741" s="86"/>
      <c r="AL741" s="86"/>
      <c r="AM741" s="86"/>
      <c r="AN741" s="86"/>
      <c r="AO741" s="86"/>
      <c r="AP741" s="86"/>
      <c r="AQ741" s="86"/>
      <c r="AR741" s="86"/>
      <c r="AS741" s="86"/>
      <c r="AT741" s="86"/>
      <c r="AU741" s="86"/>
      <c r="AV741" s="86"/>
      <c r="AW741" s="86"/>
      <c r="AX741" s="86"/>
      <c r="AY741" s="86"/>
      <c r="AZ741" s="86"/>
      <c r="BA741" s="86"/>
      <c r="BB741" s="86"/>
      <c r="BC741" s="86"/>
      <c r="BD741" s="86"/>
      <c r="BE741" s="86"/>
      <c r="BF741" s="86"/>
      <c r="BG741" s="86"/>
      <c r="BH741" s="86"/>
      <c r="BI741" s="86"/>
      <c r="BJ741" s="86"/>
      <c r="BK741" s="86"/>
      <c r="BL741" s="86"/>
      <c r="BM741" s="86"/>
      <c r="BN741" s="86"/>
    </row>
    <row r="742" spans="1:66" ht="19.8">
      <c r="A742" s="246"/>
      <c r="B742" s="246"/>
      <c r="C742" s="246"/>
      <c r="D742" s="246"/>
      <c r="E742" s="246"/>
      <c r="F742" s="246"/>
      <c r="G742" s="246"/>
      <c r="H742" s="246"/>
      <c r="I742" s="246"/>
      <c r="J742" s="246"/>
      <c r="K742" s="246"/>
      <c r="L742" s="246"/>
      <c r="M742" s="246"/>
      <c r="N742" s="248"/>
      <c r="O742" s="246"/>
      <c r="P742" s="246"/>
      <c r="Q742" s="246"/>
      <c r="R742" s="246"/>
      <c r="S742" s="246"/>
      <c r="T742" s="246"/>
      <c r="U742" s="246"/>
      <c r="V742" s="246"/>
      <c r="W742" s="246"/>
      <c r="X742" s="246"/>
      <c r="Y742" s="246"/>
      <c r="Z742" s="246"/>
      <c r="AA742" s="249"/>
      <c r="AC742" s="28"/>
      <c r="AD742" s="27"/>
      <c r="AE742" s="250"/>
      <c r="AF742" s="86"/>
      <c r="AJ742" s="86"/>
      <c r="BB742" s="262"/>
    </row>
    <row r="743" spans="1:66" ht="19.8">
      <c r="A743" s="246"/>
      <c r="B743" s="246"/>
      <c r="C743" s="264"/>
      <c r="D743" s="246"/>
      <c r="E743" s="246"/>
      <c r="F743" s="246"/>
      <c r="G743" s="246"/>
      <c r="H743" s="247"/>
      <c r="I743" s="246"/>
      <c r="J743" s="247"/>
      <c r="K743" s="246"/>
      <c r="L743" s="246"/>
      <c r="M743" s="246"/>
      <c r="N743" s="248"/>
      <c r="O743" s="248"/>
      <c r="P743" s="248"/>
      <c r="Q743" s="246"/>
      <c r="R743" s="248"/>
      <c r="S743" s="248"/>
      <c r="T743" s="248"/>
      <c r="U743" s="248"/>
      <c r="V743" s="246"/>
      <c r="W743" s="248"/>
      <c r="X743" s="246"/>
      <c r="Y743" s="247"/>
      <c r="Z743" s="246"/>
      <c r="AA743" s="249"/>
      <c r="AC743" s="28"/>
      <c r="AD743" s="27"/>
      <c r="AE743" s="250"/>
      <c r="AF743" s="86"/>
      <c r="AJ743" s="86"/>
      <c r="BB743" s="262"/>
    </row>
    <row r="744" spans="1:66" ht="22.8">
      <c r="A744" s="349" t="s">
        <v>679</v>
      </c>
      <c r="B744" s="246"/>
      <c r="C744" s="264"/>
      <c r="D744" s="349"/>
      <c r="E744" s="246"/>
      <c r="F744" s="246"/>
      <c r="G744" s="264" t="s">
        <v>648</v>
      </c>
      <c r="H744" s="539">
        <f>SUM(G750:G764)</f>
        <v>410</v>
      </c>
      <c r="I744" s="540"/>
      <c r="J744" s="246"/>
      <c r="K744" s="247"/>
      <c r="L744" s="348" t="str">
        <f>+Raser!M44</f>
        <v/>
      </c>
      <c r="M744" s="248" t="s">
        <v>578</v>
      </c>
      <c r="N744" s="246"/>
      <c r="O744" s="248"/>
      <c r="P744" s="248"/>
      <c r="Q744" s="246"/>
      <c r="R744" s="248"/>
      <c r="S744" s="248"/>
      <c r="T744" s="248"/>
      <c r="U744" s="248"/>
      <c r="V744" s="246"/>
      <c r="W744" s="248"/>
      <c r="X744" s="348" t="str">
        <f>+Raser!X44</f>
        <v/>
      </c>
      <c r="Y744" s="247"/>
      <c r="Z744" s="247"/>
      <c r="AA744" s="249"/>
      <c r="AC744" s="28"/>
      <c r="AD744" s="27"/>
      <c r="AE744" s="250"/>
      <c r="AF744" s="86"/>
      <c r="AJ744" s="86"/>
      <c r="BB744" s="262"/>
    </row>
    <row r="745" spans="1:66" ht="14.25" customHeight="1">
      <c r="A745" s="246"/>
      <c r="B745" s="246"/>
      <c r="C745" s="264"/>
      <c r="D745" s="347"/>
      <c r="E745" s="246"/>
      <c r="F745" s="264"/>
      <c r="G745" s="264"/>
      <c r="H745" s="264"/>
      <c r="I745" s="264"/>
      <c r="J745" s="264"/>
      <c r="K745" s="264"/>
      <c r="L745" s="264"/>
      <c r="M745" s="264"/>
      <c r="N745" s="265"/>
      <c r="O745" s="264"/>
      <c r="P745" s="264"/>
      <c r="Q745" s="264"/>
      <c r="R745" s="264"/>
      <c r="S745" s="264"/>
      <c r="T745" s="264"/>
      <c r="U745" s="264"/>
      <c r="V745" s="264"/>
      <c r="W745" s="264"/>
      <c r="X745" s="264"/>
      <c r="Y745" s="247"/>
      <c r="Z745" s="246"/>
      <c r="AA745" s="249"/>
      <c r="AC745" s="28"/>
      <c r="AD745" s="27"/>
      <c r="AE745" s="250"/>
      <c r="AF745" s="86"/>
      <c r="AJ745" s="86"/>
      <c r="BB745" s="262"/>
    </row>
    <row r="746" spans="1:66" ht="19.8">
      <c r="A746" s="246"/>
      <c r="B746" s="246"/>
      <c r="C746" s="246"/>
      <c r="D746" s="246"/>
      <c r="E746" s="246"/>
      <c r="F746" s="246"/>
      <c r="G746" s="246"/>
      <c r="H746" s="247"/>
      <c r="I746" s="246"/>
      <c r="J746" s="247"/>
      <c r="K746" s="246"/>
      <c r="L746" s="246"/>
      <c r="M746" s="246"/>
      <c r="N746" s="248"/>
      <c r="O746" s="248"/>
      <c r="P746" s="248"/>
      <c r="Q746" s="246"/>
      <c r="R746" s="248"/>
      <c r="S746" s="248"/>
      <c r="T746" s="248"/>
      <c r="U746" s="248"/>
      <c r="V746" s="246"/>
      <c r="W746" s="248"/>
      <c r="X746" s="264" t="s">
        <v>489</v>
      </c>
      <c r="Y746" s="263" t="s">
        <v>4</v>
      </c>
      <c r="Z746" s="246"/>
      <c r="AA746" s="249"/>
      <c r="AC746" s="28"/>
      <c r="AD746" s="27"/>
      <c r="AE746" s="250"/>
      <c r="AF746" s="86"/>
      <c r="AJ746" s="86"/>
      <c r="BB746" s="262"/>
    </row>
    <row r="747" spans="1:66" ht="19.8">
      <c r="A747" s="246"/>
      <c r="B747" s="246"/>
      <c r="C747" s="246"/>
      <c r="D747" s="264"/>
      <c r="E747" s="246"/>
      <c r="F747" s="264" t="s">
        <v>4</v>
      </c>
      <c r="G747" s="246"/>
      <c r="H747" s="247"/>
      <c r="I747" s="247"/>
      <c r="J747" s="247"/>
      <c r="K747" s="264" t="s">
        <v>23</v>
      </c>
      <c r="L747" s="247"/>
      <c r="M747" s="247"/>
      <c r="N747" s="248" t="s">
        <v>402</v>
      </c>
      <c r="O747" s="248" t="s">
        <v>402</v>
      </c>
      <c r="P747" s="248" t="s">
        <v>402</v>
      </c>
      <c r="Q747" s="265" t="s">
        <v>538</v>
      </c>
      <c r="R747" s="248" t="s">
        <v>402</v>
      </c>
      <c r="S747" s="248"/>
      <c r="T747" s="248"/>
      <c r="U747" s="265" t="s">
        <v>422</v>
      </c>
      <c r="V747" s="246"/>
      <c r="W747" s="265" t="s">
        <v>586</v>
      </c>
      <c r="X747" s="264" t="s">
        <v>583</v>
      </c>
      <c r="Y747" s="263" t="s">
        <v>9</v>
      </c>
      <c r="Z747" s="246"/>
      <c r="AA747" s="249"/>
      <c r="AC747" s="28"/>
      <c r="AD747" s="27"/>
      <c r="AE747" s="250"/>
      <c r="AF747" s="86"/>
      <c r="AJ747" s="86"/>
      <c r="BB747" s="262"/>
    </row>
    <row r="748" spans="1:66" ht="19.8">
      <c r="A748" s="264"/>
      <c r="B748" s="264"/>
      <c r="C748" s="246"/>
      <c r="D748" s="246"/>
      <c r="E748" s="264"/>
      <c r="F748" s="264" t="s">
        <v>487</v>
      </c>
      <c r="G748" s="264" t="s">
        <v>4</v>
      </c>
      <c r="H748" s="263" t="s">
        <v>4</v>
      </c>
      <c r="I748" s="263"/>
      <c r="J748" s="263" t="s">
        <v>1</v>
      </c>
      <c r="K748" s="264" t="s">
        <v>493</v>
      </c>
      <c r="L748" s="263" t="s">
        <v>23</v>
      </c>
      <c r="M748" s="263"/>
      <c r="N748" s="265" t="s">
        <v>552</v>
      </c>
      <c r="O748" s="265" t="s">
        <v>585</v>
      </c>
      <c r="P748" s="265" t="s">
        <v>500</v>
      </c>
      <c r="Q748" s="265" t="s">
        <v>563</v>
      </c>
      <c r="R748" s="265" t="s">
        <v>502</v>
      </c>
      <c r="S748" s="432" t="s">
        <v>23</v>
      </c>
      <c r="T748" s="432" t="s">
        <v>23</v>
      </c>
      <c r="U748" s="265"/>
      <c r="V748" s="264" t="s">
        <v>413</v>
      </c>
      <c r="W748" s="265" t="s">
        <v>1</v>
      </c>
      <c r="X748" s="264" t="s">
        <v>70</v>
      </c>
      <c r="Y748" s="263" t="s">
        <v>70</v>
      </c>
      <c r="Z748" s="246"/>
      <c r="AA748" s="249"/>
      <c r="AC748" s="28"/>
      <c r="AD748" s="27"/>
      <c r="AE748" s="250"/>
      <c r="AF748" s="86"/>
      <c r="AJ748" s="86"/>
      <c r="BB748" s="262"/>
    </row>
    <row r="749" spans="1:66" ht="19.8">
      <c r="A749" s="246"/>
      <c r="B749" s="246"/>
      <c r="C749" s="264" t="s">
        <v>0</v>
      </c>
      <c r="D749" s="264"/>
      <c r="E749" s="264" t="s">
        <v>612</v>
      </c>
      <c r="F749" s="50" t="s">
        <v>488</v>
      </c>
      <c r="G749" s="50" t="s">
        <v>9</v>
      </c>
      <c r="H749" s="87" t="s">
        <v>402</v>
      </c>
      <c r="I749" s="87"/>
      <c r="J749" s="87" t="s">
        <v>402</v>
      </c>
      <c r="K749" s="50" t="s">
        <v>414</v>
      </c>
      <c r="L749" s="87" t="s">
        <v>44</v>
      </c>
      <c r="M749" s="87"/>
      <c r="N749" s="75" t="s">
        <v>553</v>
      </c>
      <c r="O749" s="75" t="s">
        <v>561</v>
      </c>
      <c r="P749" s="75" t="s">
        <v>439</v>
      </c>
      <c r="Q749" s="75" t="s">
        <v>495</v>
      </c>
      <c r="R749" s="75" t="s">
        <v>482</v>
      </c>
      <c r="S749" s="432" t="s">
        <v>735</v>
      </c>
      <c r="T749" s="432" t="s">
        <v>736</v>
      </c>
      <c r="U749" s="75" t="s">
        <v>1</v>
      </c>
      <c r="V749" s="50" t="s">
        <v>414</v>
      </c>
      <c r="W749" s="75" t="s">
        <v>539</v>
      </c>
      <c r="X749" s="50" t="s">
        <v>499</v>
      </c>
      <c r="Y749" s="87" t="s">
        <v>566</v>
      </c>
      <c r="Z749" s="246"/>
      <c r="AA749" s="249"/>
      <c r="AC749" s="28"/>
      <c r="AD749" s="27"/>
      <c r="AE749" s="250"/>
      <c r="AF749" s="86"/>
      <c r="AJ749" s="86"/>
      <c r="BB749" s="262"/>
    </row>
    <row r="750" spans="1:66" s="28" customFormat="1" ht="15.6">
      <c r="A750" s="246"/>
      <c r="B750" s="266">
        <f>+'Ark1'!C1630</f>
        <v>2024</v>
      </c>
      <c r="C750" s="266">
        <f>+'Ark1'!L1630</f>
        <v>1</v>
      </c>
      <c r="D750" s="266" t="s">
        <v>28</v>
      </c>
      <c r="E750" s="266">
        <f>+'Ark1'!AP1630</f>
        <v>98</v>
      </c>
      <c r="F750" s="266">
        <f>+IF(G750=0,"",'Ark1'!Q1630)</f>
        <v>2</v>
      </c>
      <c r="G750" s="366">
        <f>+'Ark1'!R1630</f>
        <v>3</v>
      </c>
      <c r="H750" s="267">
        <f>+IF(G750=0,"",'Ark1'!AE1630)</f>
        <v>0.72992700729927051</v>
      </c>
      <c r="I750" s="267"/>
      <c r="J750" s="267">
        <f>+IF(G750=0,"",'Ark1'!AF1630)</f>
        <v>0.43175676917703715</v>
      </c>
      <c r="K750" s="268">
        <f>+IF(G750=0,"",'Ark1'!T1630)</f>
        <v>3.3333333333333344</v>
      </c>
      <c r="L750" s="298">
        <f>+IF(G750=0,"",'Ark1'!U1630)</f>
        <v>195.73333333333335</v>
      </c>
      <c r="M750" s="267"/>
      <c r="N750" s="269">
        <f>+IF(G750=0,"",'Ark1'!V1630)</f>
        <v>0</v>
      </c>
      <c r="O750" s="269">
        <f>+IF(G750=0,"",'Ark1'!W1630)</f>
        <v>0</v>
      </c>
      <c r="P750" s="269">
        <f>+IF(G750=0,"",'Ark1'!X1630)</f>
        <v>0</v>
      </c>
      <c r="Q750" s="269">
        <f>+IF(G750=0,"",'Ark1'!AG1630)</f>
        <v>930.3333333333336</v>
      </c>
      <c r="R750" s="269">
        <f>+IF(G750=0,"",'Ark1'!AH1630)</f>
        <v>0</v>
      </c>
      <c r="S750" s="382">
        <f>+IF(G750=0,"",'Ark1'!AR1630)</f>
        <v>210.6666666666666</v>
      </c>
      <c r="T750" s="114">
        <f>+IF(G750=0,"",'Ark1'!AS1630)</f>
        <v>20.914133463173588</v>
      </c>
      <c r="U750" s="269">
        <f>+IF(G750=0,"",'Ark1'!Y1630)</f>
        <v>19.283210889844671</v>
      </c>
      <c r="V750" s="268">
        <f>+IF(G750=0,"",'Ark1'!AA1630)</f>
        <v>0.4714045207910309</v>
      </c>
      <c r="W750" s="269">
        <f>+IF(G750=0,"",'Ark1'!AC1630)</f>
        <v>99.985655970327898</v>
      </c>
      <c r="X750" s="298">
        <f t="shared" ref="X750:X764" si="71">IF(G750=0,"",1000*L750/Q750)</f>
        <v>210.39054102472227</v>
      </c>
      <c r="Y750" s="267">
        <f t="shared" ref="Y750:Y764" si="72">IF(G750=0,"",G750/F750)</f>
        <v>1.5</v>
      </c>
      <c r="Z750" s="246"/>
      <c r="AD750" s="27"/>
      <c r="AG750" s="86"/>
      <c r="AH750" s="86"/>
      <c r="AI750" s="86"/>
      <c r="AK750" s="86"/>
      <c r="AL750" s="86"/>
      <c r="AM750" s="86"/>
      <c r="AN750" s="86"/>
      <c r="AO750" s="86"/>
      <c r="AP750" s="86"/>
      <c r="AQ750" s="86"/>
      <c r="AR750" s="86"/>
      <c r="AS750" s="86"/>
      <c r="AT750" s="86"/>
      <c r="AU750" s="86"/>
      <c r="AV750" s="86"/>
      <c r="AW750" s="86"/>
      <c r="AX750" s="86"/>
      <c r="AY750" s="86"/>
      <c r="AZ750" s="86"/>
      <c r="BA750" s="86"/>
      <c r="BB750" s="86"/>
      <c r="BC750" s="86"/>
      <c r="BD750" s="86"/>
      <c r="BE750" s="86"/>
      <c r="BF750" s="86"/>
      <c r="BG750" s="86"/>
      <c r="BH750" s="86"/>
      <c r="BI750" s="86"/>
      <c r="BJ750" s="86"/>
      <c r="BK750" s="86"/>
      <c r="BL750" s="86"/>
      <c r="BM750" s="86"/>
      <c r="BN750" s="86"/>
    </row>
    <row r="751" spans="1:66" s="28" customFormat="1" ht="15.6">
      <c r="A751" s="246"/>
      <c r="B751" s="299">
        <f>+'Ark1'!C1665</f>
        <v>2024</v>
      </c>
      <c r="C751" s="86">
        <f>+'Ark1'!L1665</f>
        <v>2</v>
      </c>
      <c r="D751" s="86" t="s">
        <v>29</v>
      </c>
      <c r="E751" s="86">
        <f>+'Ark1'!AP1665</f>
        <v>98</v>
      </c>
      <c r="F751" s="86">
        <f>+IF(G751=0,"",'Ark1'!Q1665)</f>
        <v>9</v>
      </c>
      <c r="G751" s="366">
        <f>+'Ark1'!R1665</f>
        <v>12</v>
      </c>
      <c r="H751" s="28">
        <f>+IF(G751=0,"",'Ark1'!AE1665)</f>
        <v>2.9197080291970825</v>
      </c>
      <c r="I751" s="267"/>
      <c r="J751" s="28">
        <f>+IF(G751=0,"",'Ark1'!AF1665)</f>
        <v>1.8452601974228404</v>
      </c>
      <c r="K751" s="27">
        <f>+IF(G751=0,"",'Ark1'!T1665)</f>
        <v>4.3333333333333321</v>
      </c>
      <c r="L751" s="298">
        <f>+IF(G751=0,"",'Ark1'!U1665)</f>
        <v>209.13333333333327</v>
      </c>
      <c r="M751" s="267"/>
      <c r="N751" s="33">
        <f>+IF(G751=0,"",'Ark1'!V1665)</f>
        <v>0</v>
      </c>
      <c r="O751" s="33">
        <f>+IF(G751=0,"",'Ark1'!W1665)</f>
        <v>8.3333333333333357</v>
      </c>
      <c r="P751" s="33">
        <f>+IF(G751=0,"",'Ark1'!X1665)</f>
        <v>0</v>
      </c>
      <c r="Q751" s="33">
        <f>+IF(G751=0,"",'Ark1'!AG1665)</f>
        <v>1090.416666666667</v>
      </c>
      <c r="R751" s="33">
        <f>+IF(G751=0,"",'Ark1'!AH1665)</f>
        <v>0</v>
      </c>
      <c r="S751" s="382">
        <f>+IF(G751=0,"",'Ark1'!AR1665)</f>
        <v>203.66666666666663</v>
      </c>
      <c r="T751" s="114">
        <f>+IF(G751=0,"",'Ark1'!AS1665)</f>
        <v>24.19516337590068</v>
      </c>
      <c r="U751" s="33">
        <f>+IF(G751=0,"",'Ark1'!Y1665)</f>
        <v>53.545702182549</v>
      </c>
      <c r="V751" s="27">
        <f>+IF(G751=0,"",'Ark1'!AA1665)</f>
        <v>1.3123346456686358</v>
      </c>
      <c r="W751" s="33">
        <f>+IF(G751=0,"",'Ark1'!AC1665)</f>
        <v>40.814863373053754</v>
      </c>
      <c r="X751" s="298">
        <f t="shared" si="71"/>
        <v>191.7921283912876</v>
      </c>
      <c r="Y751" s="28">
        <f t="shared" si="72"/>
        <v>1.3333333333333333</v>
      </c>
      <c r="Z751" s="246"/>
      <c r="AD751" s="27"/>
      <c r="AG751" s="86"/>
      <c r="AH751" s="86"/>
      <c r="AI751" s="86"/>
      <c r="AK751" s="86"/>
      <c r="AL751" s="86"/>
      <c r="AM751" s="86"/>
      <c r="AN751" s="86"/>
      <c r="AO751" s="86"/>
      <c r="AP751" s="86"/>
      <c r="AQ751" s="86"/>
      <c r="AR751" s="86"/>
      <c r="AS751" s="86"/>
      <c r="AT751" s="86"/>
      <c r="AU751" s="86"/>
      <c r="AV751" s="86"/>
      <c r="AW751" s="86"/>
      <c r="AX751" s="86"/>
      <c r="AY751" s="86"/>
      <c r="AZ751" s="86"/>
      <c r="BA751" s="86"/>
      <c r="BB751" s="86"/>
      <c r="BC751" s="86"/>
      <c r="BD751" s="86"/>
      <c r="BE751" s="86"/>
      <c r="BF751" s="86"/>
      <c r="BG751" s="86"/>
      <c r="BH751" s="86"/>
      <c r="BI751" s="86"/>
      <c r="BJ751" s="86"/>
      <c r="BK751" s="86"/>
      <c r="BL751" s="86"/>
      <c r="BM751" s="86"/>
      <c r="BN751" s="86"/>
    </row>
    <row r="752" spans="1:66" s="28" customFormat="1" ht="15.6">
      <c r="A752" s="246"/>
      <c r="B752" s="299">
        <f>+'Ark1'!C1700</f>
        <v>2024</v>
      </c>
      <c r="C752" s="266">
        <f>+'Ark1'!L1700</f>
        <v>3</v>
      </c>
      <c r="D752" s="266" t="s">
        <v>30</v>
      </c>
      <c r="E752" s="266">
        <f>+'Ark1'!AP1700</f>
        <v>98</v>
      </c>
      <c r="F752" s="266">
        <f>+IF(G752=0,"",'Ark1'!Q1700)</f>
        <v>12</v>
      </c>
      <c r="G752" s="366">
        <f>+'Ark1'!R1700</f>
        <v>19</v>
      </c>
      <c r="H752" s="267">
        <f>+IF(G752=0,"",'Ark1'!AE1700)</f>
        <v>4.6228710462287106</v>
      </c>
      <c r="I752" s="267"/>
      <c r="J752" s="267">
        <f>+IF(G752=0,"",'Ark1'!AF1700)</f>
        <v>3.0813404165364595</v>
      </c>
      <c r="K752" s="268">
        <f>+IF(G752=0,"",'Ark1'!T1700)</f>
        <v>5.052631578947369</v>
      </c>
      <c r="L752" s="298">
        <f>+IF(G752=0,"",'Ark1'!U1700)</f>
        <v>220.5631578947368</v>
      </c>
      <c r="M752" s="267"/>
      <c r="N752" s="269">
        <f>+IF(G752=0,"",'Ark1'!V1700)</f>
        <v>0</v>
      </c>
      <c r="O752" s="269">
        <f>+IF(G752=0,"",'Ark1'!W1700)</f>
        <v>15.789473684210527</v>
      </c>
      <c r="P752" s="269">
        <f>+IF(G752=0,"",'Ark1'!X1700)</f>
        <v>0</v>
      </c>
      <c r="Q752" s="269">
        <f>+IF(G752=0,"",'Ark1'!AG1700)</f>
        <v>888.15789473684197</v>
      </c>
      <c r="R752" s="269">
        <f>+IF(G752=0,"",'Ark1'!AH1700)</f>
        <v>0</v>
      </c>
      <c r="S752" s="382">
        <f>+IF(G752=0,"",'Ark1'!AR1700)</f>
        <v>200.63157894736841</v>
      </c>
      <c r="T752" s="114">
        <f>+IF(G752=0,"",'Ark1'!AS1700)</f>
        <v>26.363335130944552</v>
      </c>
      <c r="U752" s="269">
        <f>+IF(G752=0,"",'Ark1'!Y1700)</f>
        <v>62.211440905201584</v>
      </c>
      <c r="V752" s="268">
        <f>+IF(G752=0,"",'Ark1'!AA1700)</f>
        <v>1.3168416845470321</v>
      </c>
      <c r="W752" s="269">
        <f>+IF(G752=0,"",'Ark1'!AC1700)</f>
        <v>48.610496528306243</v>
      </c>
      <c r="X752" s="298">
        <f t="shared" si="71"/>
        <v>248.33777777777777</v>
      </c>
      <c r="Y752" s="267">
        <f t="shared" si="72"/>
        <v>1.5833333333333333</v>
      </c>
      <c r="Z752" s="246"/>
      <c r="AD752" s="27"/>
      <c r="AG752" s="86"/>
      <c r="AH752" s="86"/>
      <c r="AI752" s="86"/>
      <c r="AK752" s="86"/>
      <c r="AL752" s="86"/>
      <c r="AM752" s="86"/>
      <c r="AN752" s="86"/>
      <c r="AO752" s="86"/>
      <c r="AP752" s="86"/>
      <c r="AQ752" s="86"/>
      <c r="AR752" s="86"/>
      <c r="AS752" s="86"/>
      <c r="AT752" s="86"/>
      <c r="AU752" s="86"/>
      <c r="AV752" s="86"/>
      <c r="AW752" s="86"/>
      <c r="AX752" s="86"/>
      <c r="AY752" s="86"/>
      <c r="AZ752" s="86"/>
      <c r="BA752" s="86"/>
      <c r="BB752" s="86"/>
      <c r="BC752" s="86"/>
      <c r="BD752" s="86"/>
      <c r="BE752" s="86"/>
      <c r="BF752" s="86"/>
      <c r="BG752" s="86"/>
      <c r="BH752" s="86"/>
      <c r="BI752" s="86"/>
      <c r="BJ752" s="86"/>
      <c r="BK752" s="86"/>
      <c r="BL752" s="86"/>
      <c r="BM752" s="86"/>
      <c r="BN752" s="86"/>
    </row>
    <row r="753" spans="1:66" s="28" customFormat="1" ht="15.6">
      <c r="A753" s="246"/>
      <c r="B753" s="299">
        <f>+'Ark1'!C1735</f>
        <v>2024</v>
      </c>
      <c r="C753" s="266">
        <f>+'Ark1'!L1735</f>
        <v>4</v>
      </c>
      <c r="D753" s="266" t="s">
        <v>31</v>
      </c>
      <c r="E753" s="86">
        <f>+'Ark1'!AP1735</f>
        <v>98</v>
      </c>
      <c r="F753" s="86">
        <f>+IF(G753=0,"",'Ark1'!Q1735)</f>
        <v>43</v>
      </c>
      <c r="G753" s="366">
        <f>+'Ark1'!R1735</f>
        <v>64</v>
      </c>
      <c r="H753" s="28">
        <f>+IF(G753=0,"",'Ark1'!AE1735)</f>
        <v>15.571776155717764</v>
      </c>
      <c r="I753" s="267"/>
      <c r="J753" s="28">
        <f>+IF(G753=0,"",'Ark1'!AF1735)</f>
        <v>12.158232385434079</v>
      </c>
      <c r="K753" s="27">
        <f>+IF(G753=0,"",'Ark1'!T1735)</f>
        <v>5.84375</v>
      </c>
      <c r="L753" s="298">
        <f>+IF(G753=0,"",'Ark1'!U1735)</f>
        <v>258.36718749999994</v>
      </c>
      <c r="M753" s="267"/>
      <c r="N753" s="33">
        <f>+IF(G753=0,"",'Ark1'!V1735)</f>
        <v>0</v>
      </c>
      <c r="O753" s="33">
        <f>+IF(G753=0,"",'Ark1'!W1735)</f>
        <v>32.8125</v>
      </c>
      <c r="P753" s="33">
        <f>+IF(G753=0,"",'Ark1'!X1735)</f>
        <v>4.6875</v>
      </c>
      <c r="Q753" s="33">
        <f>+IF(G753=0,"",'Ark1'!AG1735)</f>
        <v>943.484375</v>
      </c>
      <c r="R753" s="33">
        <f>+IF(G753=0,"",'Ark1'!AH1735)</f>
        <v>0</v>
      </c>
      <c r="S753" s="382">
        <f>+IF(G753=0,"",'Ark1'!AR1735)</f>
        <v>205.609375</v>
      </c>
      <c r="T753" s="114">
        <f>+IF(G753=0,"",'Ark1'!AS1735)</f>
        <v>29.200499682602807</v>
      </c>
      <c r="U753" s="33">
        <f>+IF(G753=0,"",'Ark1'!Y1735)</f>
        <v>58.437378488343597</v>
      </c>
      <c r="V753" s="27">
        <f>+IF(G753=0,"",'Ark1'!AA1735)</f>
        <v>1.4493398281631547</v>
      </c>
      <c r="W753" s="33">
        <f>+IF(G753=0,"",'Ark1'!AC1735)</f>
        <v>39.945835461489153</v>
      </c>
      <c r="X753" s="298">
        <f t="shared" si="71"/>
        <v>273.84363148568298</v>
      </c>
      <c r="Y753" s="28">
        <f t="shared" si="72"/>
        <v>1.4883720930232558</v>
      </c>
      <c r="Z753" s="246"/>
      <c r="AD753" s="27"/>
      <c r="AG753" s="86"/>
      <c r="AH753" s="86"/>
      <c r="AI753" s="86"/>
      <c r="AK753" s="86"/>
      <c r="AL753" s="86"/>
      <c r="AM753" s="86"/>
      <c r="AN753" s="86"/>
      <c r="AO753" s="86"/>
      <c r="AP753" s="86"/>
      <c r="AQ753" s="86"/>
      <c r="AR753" s="86"/>
      <c r="AS753" s="86"/>
      <c r="AT753" s="86"/>
      <c r="AU753" s="86"/>
      <c r="AV753" s="86"/>
      <c r="AW753" s="86"/>
      <c r="AX753" s="86"/>
      <c r="AY753" s="86"/>
      <c r="AZ753" s="86"/>
      <c r="BA753" s="86"/>
      <c r="BB753" s="86"/>
      <c r="BC753" s="86"/>
      <c r="BD753" s="86"/>
      <c r="BE753" s="86"/>
      <c r="BF753" s="86"/>
      <c r="BG753" s="86"/>
      <c r="BH753" s="86"/>
      <c r="BI753" s="86"/>
      <c r="BJ753" s="86"/>
      <c r="BK753" s="86"/>
      <c r="BL753" s="86"/>
      <c r="BM753" s="86"/>
      <c r="BN753" s="86"/>
    </row>
    <row r="754" spans="1:66" s="28" customFormat="1" ht="15.6">
      <c r="A754" s="246"/>
      <c r="B754" s="266">
        <f>+'Ark1'!C1770</f>
        <v>2024</v>
      </c>
      <c r="C754" s="266">
        <f>+'Ark1'!L1770</f>
        <v>5</v>
      </c>
      <c r="D754" s="266" t="s">
        <v>400</v>
      </c>
      <c r="E754" s="274">
        <f>+'Ark1'!AP1770</f>
        <v>98</v>
      </c>
      <c r="F754" s="266">
        <f>+IF(G754=0,"",'Ark1'!Q1770)</f>
        <v>53</v>
      </c>
      <c r="G754" s="366">
        <f>+'Ark1'!R1770</f>
        <v>79</v>
      </c>
      <c r="H754" s="267">
        <f>+'Ark1'!AE1770</f>
        <v>19.221411192214113</v>
      </c>
      <c r="I754" s="267"/>
      <c r="J754" s="267">
        <f>+IF(G754=0,"",'Ark1'!AF1770)</f>
        <v>17.435341262109144</v>
      </c>
      <c r="K754" s="268">
        <f>+IF(G754=0,"",'Ark1'!T1770)</f>
        <v>6.0379746835443049</v>
      </c>
      <c r="L754" s="298">
        <f>+IF(G754=0,"",'Ark1'!U1770)</f>
        <v>300.15822784810121</v>
      </c>
      <c r="M754" s="267"/>
      <c r="N754" s="269">
        <f>+IF(G754=0,"",'Ark1'!V1770)</f>
        <v>0</v>
      </c>
      <c r="O754" s="269">
        <f>+IF(G754=0,"",'Ark1'!W1770)</f>
        <v>40.506329113924046</v>
      </c>
      <c r="P754" s="269">
        <f>+IF(G754=0,"",'Ark1'!X1770)</f>
        <v>22.784810126582279</v>
      </c>
      <c r="Q754" s="269">
        <f>+IF(G754=0,"",'Ark1'!AG1770)</f>
        <v>1015.5569620253164</v>
      </c>
      <c r="R754" s="269">
        <f>+IF(G754=0,"",'Ark1'!AH1770)</f>
        <v>0</v>
      </c>
      <c r="S754" s="382">
        <f>+IF(G754=0,"",'Ark1'!AR1770)</f>
        <v>209.41772151898735</v>
      </c>
      <c r="T754" s="114">
        <f>+IF(G754=0,"",'Ark1'!AS1770)</f>
        <v>32.194374299406682</v>
      </c>
      <c r="U754" s="269">
        <f>+IF(G754=0,"",'Ark1'!Y1770)</f>
        <v>62.697470539483263</v>
      </c>
      <c r="V754" s="268">
        <f>+IF(G754=0,"",'Ark1'!AA1770)</f>
        <v>1.7962199265890404</v>
      </c>
      <c r="W754" s="269">
        <f>+IF(G754=0,"",'Ark1'!AC1770)</f>
        <v>14.971863459786341</v>
      </c>
      <c r="X754" s="298">
        <f t="shared" si="71"/>
        <v>295.56020890201796</v>
      </c>
      <c r="Y754" s="267">
        <f t="shared" si="72"/>
        <v>1.4905660377358489</v>
      </c>
      <c r="Z754" s="246"/>
      <c r="AD754" s="27"/>
      <c r="AG754" s="86"/>
      <c r="AH754" s="86"/>
      <c r="AI754" s="86"/>
      <c r="AK754" s="86"/>
      <c r="AL754" s="86"/>
      <c r="AM754" s="86"/>
      <c r="AN754" s="86"/>
      <c r="AO754" s="86"/>
      <c r="AP754" s="86"/>
      <c r="AQ754" s="86"/>
      <c r="AR754" s="86"/>
      <c r="AS754" s="86"/>
      <c r="AT754" s="86"/>
      <c r="AU754" s="86"/>
      <c r="AV754" s="86"/>
      <c r="AW754" s="86"/>
      <c r="AX754" s="86"/>
      <c r="AY754" s="86"/>
      <c r="AZ754" s="86"/>
      <c r="BA754" s="86"/>
      <c r="BB754" s="86"/>
      <c r="BC754" s="86"/>
      <c r="BD754" s="86"/>
      <c r="BE754" s="86"/>
      <c r="BF754" s="86"/>
      <c r="BG754" s="86"/>
      <c r="BH754" s="86"/>
      <c r="BI754" s="86"/>
      <c r="BJ754" s="86"/>
      <c r="BK754" s="86"/>
      <c r="BL754" s="86"/>
      <c r="BM754" s="86"/>
      <c r="BN754" s="86"/>
    </row>
    <row r="755" spans="1:66" s="28" customFormat="1" ht="15.6">
      <c r="A755" s="246"/>
      <c r="B755" s="333">
        <f>+'Ark1'!C1805</f>
        <v>2024</v>
      </c>
      <c r="C755" s="266">
        <f>+'Ark1'!L1805</f>
        <v>6</v>
      </c>
      <c r="D755" s="266" t="s">
        <v>32</v>
      </c>
      <c r="E755" s="275">
        <f>+'Ark1'!AP1805</f>
        <v>98</v>
      </c>
      <c r="F755" s="86">
        <f>+IF(G755=0,"",'Ark1'!Q1805)</f>
        <v>56</v>
      </c>
      <c r="G755" s="366">
        <f>+'Ark1'!R1805</f>
        <v>89</v>
      </c>
      <c r="H755" s="28">
        <f>+IF(G755=0,"",'Ark1'!AE1805)</f>
        <v>21.654501216545015</v>
      </c>
      <c r="I755" s="267"/>
      <c r="J755" s="28">
        <f>+IF(G755=0,"",'Ark1'!AF1805)</f>
        <v>21.750261943714264</v>
      </c>
      <c r="K755" s="27">
        <f>+IF(G755=0,"",'Ark1'!T1805)</f>
        <v>6.404494382022472</v>
      </c>
      <c r="L755" s="298">
        <f>+IF(G755=0,"",'Ark1'!U1805)</f>
        <v>332.36966292134827</v>
      </c>
      <c r="M755" s="267"/>
      <c r="N755" s="33">
        <f>+IF(G755=0,"",'Ark1'!V1805)</f>
        <v>100</v>
      </c>
      <c r="O755" s="33">
        <f>+IF(G755=0,"",'Ark1'!W1805)</f>
        <v>44.943820224719104</v>
      </c>
      <c r="P755" s="33">
        <f>+IF(G755=0,"",'Ark1'!X1805)</f>
        <v>34.831460674157313</v>
      </c>
      <c r="Q755" s="33">
        <f>+IF(G755=0,"",'Ark1'!AG1805)</f>
        <v>925.02247191011236</v>
      </c>
      <c r="R755" s="33">
        <f>+IF(G755=0,"",'Ark1'!AH1805)</f>
        <v>0</v>
      </c>
      <c r="S755" s="382">
        <f>+IF(G755=0,"",'Ark1'!AR1805)</f>
        <v>211.30337078651689</v>
      </c>
      <c r="T755" s="114">
        <f>+IF(G755=0,"",'Ark1'!AS1805)</f>
        <v>34.81193064496172</v>
      </c>
      <c r="U755" s="33">
        <f>+IF(G755=0,"",'Ark1'!Y1805)</f>
        <v>69.722308593568641</v>
      </c>
      <c r="V755" s="27">
        <f>+IF(G755=0,"",'Ark1'!AA1805)</f>
        <v>1.6741195983990269</v>
      </c>
      <c r="W755" s="33">
        <f>+IF(G755=0,"",'Ark1'!AC1805)</f>
        <v>35.234450489366097</v>
      </c>
      <c r="X755" s="298">
        <f t="shared" si="71"/>
        <v>359.30982545216023</v>
      </c>
      <c r="Y755" s="28">
        <f t="shared" si="72"/>
        <v>1.5892857142857142</v>
      </c>
      <c r="Z755" s="246"/>
      <c r="AD755" s="27"/>
      <c r="AG755" s="86"/>
      <c r="AH755" s="86"/>
      <c r="AI755" s="86"/>
      <c r="AK755" s="86"/>
      <c r="AL755" s="86"/>
      <c r="AM755" s="86"/>
      <c r="AN755" s="86"/>
      <c r="AO755" s="86"/>
      <c r="AP755" s="86"/>
      <c r="AQ755" s="86"/>
      <c r="AR755" s="86"/>
      <c r="AS755" s="86"/>
      <c r="AT755" s="86"/>
      <c r="AU755" s="86"/>
      <c r="AV755" s="86"/>
      <c r="AW755" s="86"/>
      <c r="AX755" s="86"/>
      <c r="AY755" s="86"/>
      <c r="AZ755" s="86"/>
      <c r="BA755" s="86"/>
      <c r="BB755" s="86"/>
      <c r="BC755" s="86"/>
      <c r="BD755" s="86"/>
      <c r="BE755" s="86"/>
      <c r="BF755" s="86"/>
      <c r="BG755" s="86"/>
      <c r="BH755" s="86"/>
      <c r="BI755" s="86"/>
      <c r="BJ755" s="86"/>
      <c r="BK755" s="86"/>
      <c r="BL755" s="86"/>
      <c r="BM755" s="86"/>
      <c r="BN755" s="86"/>
    </row>
    <row r="756" spans="1:66" s="28" customFormat="1" ht="15.6">
      <c r="A756" s="246"/>
      <c r="B756" s="333">
        <f>+'Ark1'!C1840</f>
        <v>2024</v>
      </c>
      <c r="C756" s="266">
        <f>+'Ark1'!L1840</f>
        <v>7</v>
      </c>
      <c r="D756" s="266" t="s">
        <v>33</v>
      </c>
      <c r="E756" s="274">
        <f>+'Ark1'!AP1840</f>
        <v>98</v>
      </c>
      <c r="F756" s="266">
        <f>+IF(G756=0,"",'Ark1'!Q1840)</f>
        <v>53</v>
      </c>
      <c r="G756" s="366">
        <f>+'Ark1'!R1840</f>
        <v>80</v>
      </c>
      <c r="H756" s="267">
        <f>+IF(G756=0,"",'Ark1'!AE1840)</f>
        <v>19.464720194647203</v>
      </c>
      <c r="I756" s="267"/>
      <c r="J756" s="267">
        <f>+IF(G756=0,"",'Ark1'!AF1840)</f>
        <v>22.813992389845776</v>
      </c>
      <c r="K756" s="268">
        <f>+IF(G756=0,"",'Ark1'!T1840)</f>
        <v>6.35</v>
      </c>
      <c r="L756" s="298">
        <f>+IF(G756=0,"",'Ark1'!U1840)</f>
        <v>387.84500000000008</v>
      </c>
      <c r="M756" s="267"/>
      <c r="N756" s="269">
        <f>+IF(G756=0,"",'Ark1'!V1840)</f>
        <v>100</v>
      </c>
      <c r="O756" s="269">
        <f>+IF(G756=0,"",'Ark1'!W1840)</f>
        <v>47.5</v>
      </c>
      <c r="P756" s="269">
        <f>+IF(G756=0,"",'Ark1'!X1840)</f>
        <v>73.75</v>
      </c>
      <c r="Q756" s="269">
        <f>+IF(G756=0,"",'Ark1'!AG1840)</f>
        <v>989.52499999999998</v>
      </c>
      <c r="R756" s="269">
        <f>+IF(G756=0,"",'Ark1'!AH1840)</f>
        <v>0</v>
      </c>
      <c r="S756" s="382">
        <f>+IF(G756=0,"",'Ark1'!AR1840)</f>
        <v>216.9</v>
      </c>
      <c r="T756" s="114">
        <f>+IF(G756=0,"",'Ark1'!AS1840)</f>
        <v>37.734071691956288</v>
      </c>
      <c r="U756" s="269">
        <f>+IF(G756=0,"",'Ark1'!Y1840)</f>
        <v>66.186416468939953</v>
      </c>
      <c r="V756" s="268">
        <f>+IF(G756=0,"",'Ark1'!AA1840)</f>
        <v>1.8241436346954711</v>
      </c>
      <c r="W756" s="269">
        <f>+IF(G756=0,"",'Ark1'!AC1840)</f>
        <v>12.316793820589735</v>
      </c>
      <c r="X756" s="298">
        <f t="shared" si="71"/>
        <v>391.95068340870625</v>
      </c>
      <c r="Y756" s="267">
        <f t="shared" si="72"/>
        <v>1.5094339622641511</v>
      </c>
      <c r="Z756" s="246"/>
      <c r="AD756" s="27"/>
      <c r="AG756" s="86"/>
      <c r="AH756" s="86"/>
      <c r="AI756" s="86"/>
      <c r="AK756" s="86"/>
      <c r="AL756" s="86"/>
      <c r="AM756" s="86"/>
      <c r="AN756" s="86"/>
      <c r="AO756" s="86"/>
      <c r="AP756" s="86"/>
      <c r="AQ756" s="86"/>
      <c r="AR756" s="86"/>
      <c r="AS756" s="86"/>
      <c r="AT756" s="86"/>
      <c r="AU756" s="86"/>
      <c r="AV756" s="86"/>
      <c r="AW756" s="86"/>
      <c r="AX756" s="86"/>
      <c r="AY756" s="86"/>
      <c r="AZ756" s="86"/>
      <c r="BA756" s="86"/>
      <c r="BB756" s="86"/>
      <c r="BC756" s="86"/>
      <c r="BD756" s="86"/>
      <c r="BE756" s="86"/>
      <c r="BF756" s="86"/>
      <c r="BG756" s="86"/>
      <c r="BH756" s="86"/>
      <c r="BI756" s="86"/>
      <c r="BJ756" s="86"/>
      <c r="BK756" s="86"/>
      <c r="BL756" s="86"/>
      <c r="BM756" s="86"/>
      <c r="BN756" s="86"/>
    </row>
    <row r="757" spans="1:66" s="28" customFormat="1" ht="15.6">
      <c r="A757" s="246"/>
      <c r="B757" s="86">
        <f>+'Ark1'!C1875</f>
        <v>2024</v>
      </c>
      <c r="C757" s="86">
        <f>+'Ark1'!L1875</f>
        <v>8</v>
      </c>
      <c r="D757" s="86" t="s">
        <v>34</v>
      </c>
      <c r="E757" s="275">
        <f>+'Ark1'!AP1875</f>
        <v>98</v>
      </c>
      <c r="F757" s="86">
        <f>+IF(G757=0,"",'Ark1'!Q1875)</f>
        <v>37</v>
      </c>
      <c r="G757" s="366">
        <f>+'Ark1'!R1875</f>
        <v>46</v>
      </c>
      <c r="H757" s="28">
        <f>+IF(G757=0,"",'Ark1'!AE1875)</f>
        <v>11.192214111922141</v>
      </c>
      <c r="I757" s="267"/>
      <c r="J757" s="28">
        <f>+IF(G757=0,"",'Ark1'!AF1875)</f>
        <v>14.378265105420857</v>
      </c>
      <c r="K757" s="27">
        <f>+IF(G757=0,"",'Ark1'!T1875)</f>
        <v>6.5434782608695654</v>
      </c>
      <c r="L757" s="298">
        <f>+IF(G757=0,"",'Ark1'!U1875)</f>
        <v>425.10434782608706</v>
      </c>
      <c r="M757" s="267"/>
      <c r="N757" s="33">
        <f>+IF(G757=0,"",'Ark1'!V1875)</f>
        <v>100</v>
      </c>
      <c r="O757" s="33">
        <f>+IF(G757=0,"",'Ark1'!W1875)</f>
        <v>52.173913043478258</v>
      </c>
      <c r="P757" s="33">
        <f>+IF(G757=0,"",'Ark1'!X1875)</f>
        <v>80.434782608695642</v>
      </c>
      <c r="Q757" s="33">
        <f>+IF(G757=0,"",'Ark1'!AG1875)</f>
        <v>993.52173913043487</v>
      </c>
      <c r="R757" s="33">
        <f>+IF(G757=0,"",'Ark1'!AH1875)</f>
        <v>0</v>
      </c>
      <c r="S757" s="382">
        <f>+IF(G757=0,"",'Ark1'!AR1875)</f>
        <v>217.93478260869563</v>
      </c>
      <c r="T757" s="114">
        <f>+IF(G757=0,"",'Ark1'!AS1875)</f>
        <v>40.687793853600049</v>
      </c>
      <c r="U757" s="33">
        <f>+IF(G757=0,"",'Ark1'!Y1875)</f>
        <v>76.841380825589766</v>
      </c>
      <c r="V757" s="27">
        <f>+IF(G757=0,"",'Ark1'!AA1875)</f>
        <v>1.6642862648194086</v>
      </c>
      <c r="W757" s="33">
        <f>+IF(G757=0,"",'Ark1'!AC1875)</f>
        <v>62.853018610365481</v>
      </c>
      <c r="X757" s="298">
        <f t="shared" si="71"/>
        <v>427.87624173996772</v>
      </c>
      <c r="Y757" s="28">
        <f t="shared" si="72"/>
        <v>1.2432432432432432</v>
      </c>
      <c r="Z757" s="246"/>
      <c r="AD757" s="27"/>
      <c r="AG757" s="86"/>
      <c r="AH757" s="86"/>
      <c r="AI757" s="86"/>
      <c r="AK757" s="86"/>
      <c r="AL757" s="86"/>
      <c r="AM757" s="86"/>
      <c r="AN757" s="86"/>
      <c r="AO757" s="86"/>
      <c r="AP757" s="86"/>
      <c r="AQ757" s="86"/>
      <c r="AR757" s="86"/>
      <c r="AS757" s="86"/>
      <c r="AT757" s="86"/>
      <c r="AU757" s="86"/>
      <c r="AV757" s="86"/>
      <c r="AW757" s="86"/>
      <c r="AX757" s="86"/>
      <c r="AY757" s="86"/>
      <c r="AZ757" s="86"/>
      <c r="BA757" s="86"/>
      <c r="BB757" s="86"/>
      <c r="BC757" s="86"/>
      <c r="BD757" s="86"/>
      <c r="BE757" s="86"/>
      <c r="BF757" s="86"/>
      <c r="BG757" s="86"/>
      <c r="BH757" s="86"/>
      <c r="BI757" s="86"/>
      <c r="BJ757" s="86"/>
      <c r="BK757" s="86"/>
      <c r="BL757" s="86"/>
      <c r="BM757" s="86"/>
      <c r="BN757" s="86"/>
    </row>
    <row r="758" spans="1:66" s="28" customFormat="1" ht="15.6">
      <c r="A758" s="246"/>
      <c r="B758" s="333">
        <f>+'Ark1'!C1910</f>
        <v>2024</v>
      </c>
      <c r="C758" s="266">
        <f>+'Ark1'!L1910</f>
        <v>9</v>
      </c>
      <c r="D758" s="266" t="s">
        <v>35</v>
      </c>
      <c r="E758" s="274">
        <f>+'Ark1'!AP1910</f>
        <v>98</v>
      </c>
      <c r="F758" s="266">
        <f>+IF(G758=0,"",'Ark1'!Q1910)</f>
        <v>11</v>
      </c>
      <c r="G758" s="366">
        <f>+'Ark1'!R1910</f>
        <v>12</v>
      </c>
      <c r="H758" s="267">
        <f>+IF(G758=0,"",'Ark1'!AE1910)</f>
        <v>2.9197080291970825</v>
      </c>
      <c r="I758" s="267"/>
      <c r="J758" s="267">
        <f>+IF(G758=0,"",'Ark1'!AF1910)</f>
        <v>4.0027940662855457</v>
      </c>
      <c r="K758" s="268">
        <f>+IF(G758=0,"",'Ark1'!T1910)</f>
        <v>6.5</v>
      </c>
      <c r="L758" s="298">
        <f>+IF(G758=0,"",'Ark1'!U1910)</f>
        <v>453.65833333333342</v>
      </c>
      <c r="M758" s="267"/>
      <c r="N758" s="269">
        <f>+IF(G758=0,"",'Ark1'!V1910)</f>
        <v>100</v>
      </c>
      <c r="O758" s="269">
        <f>+IF(G758=0,"",'Ark1'!W1910)</f>
        <v>58.33333333333335</v>
      </c>
      <c r="P758" s="269">
        <f>+IF(G758=0,"",'Ark1'!X1910)</f>
        <v>83.333333333333314</v>
      </c>
      <c r="Q758" s="269">
        <f>+IF(G758=0,"",'Ark1'!AG1910)</f>
        <v>908</v>
      </c>
      <c r="R758" s="269">
        <f>+IF(G758=0,"",'Ark1'!AH1910)</f>
        <v>0</v>
      </c>
      <c r="S758" s="382">
        <f>+IF(G758=0,"",'Ark1'!AR1910)</f>
        <v>219</v>
      </c>
      <c r="T758" s="114">
        <f>+IF(G758=0,"",'Ark1'!AS1910)</f>
        <v>42.920016137065929</v>
      </c>
      <c r="U758" s="269">
        <f>+IF(G758=0,"",'Ark1'!Y1910)</f>
        <v>71.144939599071591</v>
      </c>
      <c r="V758" s="268">
        <f>+IF(G758=0,"",'Ark1'!AA1910)</f>
        <v>1.8027756377319943</v>
      </c>
      <c r="W758" s="269">
        <f>+IF(G758=0,"",'Ark1'!AC1910)</f>
        <v>53.735936792481773</v>
      </c>
      <c r="X758" s="298">
        <f t="shared" si="71"/>
        <v>499.62371512481656</v>
      </c>
      <c r="Y758" s="267">
        <f t="shared" si="72"/>
        <v>1.0909090909090908</v>
      </c>
      <c r="Z758" s="246"/>
      <c r="AD758" s="27"/>
      <c r="AG758" s="86"/>
      <c r="AH758" s="86"/>
      <c r="AI758" s="86"/>
      <c r="AK758" s="86"/>
      <c r="AL758" s="86"/>
      <c r="AM758" s="86"/>
      <c r="AN758" s="86"/>
      <c r="AO758" s="86"/>
      <c r="AP758" s="86"/>
      <c r="AQ758" s="86"/>
      <c r="AR758" s="86"/>
      <c r="AS758" s="86"/>
      <c r="AT758" s="86"/>
      <c r="AU758" s="86"/>
      <c r="AV758" s="86"/>
      <c r="AW758" s="86"/>
      <c r="AX758" s="86"/>
      <c r="AY758" s="86"/>
      <c r="AZ758" s="86"/>
      <c r="BA758" s="86"/>
      <c r="BB758" s="86"/>
      <c r="BC758" s="86"/>
      <c r="BD758" s="86"/>
      <c r="BE758" s="86"/>
      <c r="BF758" s="86"/>
      <c r="BG758" s="86"/>
      <c r="BH758" s="86"/>
      <c r="BI758" s="86"/>
      <c r="BJ758" s="86"/>
      <c r="BK758" s="86"/>
      <c r="BL758" s="86"/>
      <c r="BM758" s="86"/>
      <c r="BN758" s="86"/>
    </row>
    <row r="759" spans="1:66" s="28" customFormat="1" ht="15.6">
      <c r="A759" s="246"/>
      <c r="B759" s="333">
        <f>+'Ark1'!C1945</f>
        <v>2024</v>
      </c>
      <c r="C759" s="266">
        <f>+'Ark1'!L1945</f>
        <v>10</v>
      </c>
      <c r="D759" s="266" t="s">
        <v>36</v>
      </c>
      <c r="E759" s="275">
        <f>+'Ark1'!AP1945</f>
        <v>98</v>
      </c>
      <c r="F759" s="86">
        <f>+IF(G759=0,"",'Ark1'!Q1945)</f>
        <v>4</v>
      </c>
      <c r="G759" s="366">
        <f>+'Ark1'!R1945</f>
        <v>6</v>
      </c>
      <c r="H759" s="28">
        <f>+IF(G759=0,"",'Ark1'!AE1945)</f>
        <v>1.4598540145985412</v>
      </c>
      <c r="I759" s="267"/>
      <c r="J759" s="28">
        <f>+IF(G759=0,"",'Ark1'!AF1945)</f>
        <v>1.9445230786198784</v>
      </c>
      <c r="K759" s="27">
        <f>+IF(G759=0,"",'Ark1'!T1945)</f>
        <v>6.8333333333333313</v>
      </c>
      <c r="L759" s="298">
        <f>+IF(G759=0,"",'Ark1'!U1945)</f>
        <v>440.76666666666682</v>
      </c>
      <c r="M759" s="267"/>
      <c r="N759" s="33">
        <f>+IF(G759=0,"",'Ark1'!V1945)</f>
        <v>100</v>
      </c>
      <c r="O759" s="33">
        <f>+IF(G759=0,"",'Ark1'!W1945)</f>
        <v>50</v>
      </c>
      <c r="P759" s="33">
        <f>+IF(G759=0,"",'Ark1'!X1945)</f>
        <v>100</v>
      </c>
      <c r="Q759" s="33">
        <f>+IF(G759=0,"",'Ark1'!AG1945)</f>
        <v>901</v>
      </c>
      <c r="R759" s="33">
        <f>+IF(G759=0,"",'Ark1'!AH1945)</f>
        <v>0</v>
      </c>
      <c r="S759" s="382">
        <f>+IF(G759=0,"",'Ark1'!AR1945)</f>
        <v>210</v>
      </c>
      <c r="T759" s="114">
        <f>+IF(G759=0,"",'Ark1'!AS1945)</f>
        <v>47.712489209550434</v>
      </c>
      <c r="U759" s="33">
        <f>+IF(G759=0,"",'Ark1'!Y1945)</f>
        <v>33.56752729780451</v>
      </c>
      <c r="V759" s="27">
        <f>+IF(G759=0,"",'Ark1'!AA1945)</f>
        <v>2.0344259359556194</v>
      </c>
      <c r="W759" s="33">
        <f>+IF(G759=0,"",'Ark1'!AC1945)</f>
        <v>-75.128230515490117</v>
      </c>
      <c r="X759" s="298">
        <f t="shared" si="71"/>
        <v>489.1971883092861</v>
      </c>
      <c r="Y759" s="28">
        <f t="shared" si="72"/>
        <v>1.5</v>
      </c>
      <c r="Z759" s="246"/>
      <c r="AD759" s="27"/>
      <c r="AG759" s="86"/>
      <c r="AH759" s="86"/>
      <c r="AI759" s="86"/>
      <c r="AK759" s="86"/>
      <c r="AL759" s="86"/>
      <c r="AM759" s="86"/>
      <c r="AN759" s="86"/>
      <c r="AO759" s="86"/>
      <c r="AP759" s="86"/>
      <c r="AQ759" s="86"/>
      <c r="AR759" s="86"/>
      <c r="AS759" s="86"/>
      <c r="AT759" s="86"/>
      <c r="AU759" s="86"/>
      <c r="AV759" s="86"/>
      <c r="AW759" s="86"/>
      <c r="AX759" s="86"/>
      <c r="AY759" s="86"/>
      <c r="AZ759" s="86"/>
      <c r="BA759" s="86"/>
      <c r="BB759" s="86"/>
      <c r="BC759" s="86"/>
      <c r="BD759" s="86"/>
      <c r="BE759" s="86"/>
      <c r="BF759" s="86"/>
      <c r="BG759" s="86"/>
      <c r="BH759" s="86"/>
      <c r="BI759" s="86"/>
      <c r="BJ759" s="86"/>
      <c r="BK759" s="86"/>
      <c r="BL759" s="86"/>
      <c r="BM759" s="86"/>
      <c r="BN759" s="86"/>
    </row>
    <row r="760" spans="1:66" s="28" customFormat="1" ht="15.6">
      <c r="A760" s="246"/>
      <c r="B760" s="333">
        <f>+'Ark1'!C1980</f>
        <v>2024</v>
      </c>
      <c r="C760" s="266">
        <f>+'Ark1'!L1980</f>
        <v>11</v>
      </c>
      <c r="D760" s="266" t="s">
        <v>37</v>
      </c>
      <c r="E760" s="274">
        <f>+'Ark1'!AP1980</f>
        <v>98</v>
      </c>
      <c r="F760" s="266" t="str">
        <f>+IF(G760=0,"",'Ark1'!Q1980)</f>
        <v/>
      </c>
      <c r="G760" s="366">
        <f>+'Ark1'!R1980</f>
        <v>0</v>
      </c>
      <c r="H760" s="267" t="str">
        <f>+IF(G760=0,"",'Ark1'!AE1980)</f>
        <v/>
      </c>
      <c r="I760" s="267"/>
      <c r="J760" s="267" t="str">
        <f>+IF(G760=0,"",'Ark1'!AF1980)</f>
        <v/>
      </c>
      <c r="K760" s="268" t="str">
        <f>+IF(G760=0,"",'Ark1'!T1980)</f>
        <v/>
      </c>
      <c r="L760" s="298" t="str">
        <f>+IF(G760=0,"",'Ark1'!U1980)</f>
        <v/>
      </c>
      <c r="M760" s="267"/>
      <c r="N760" s="269" t="str">
        <f>+IF(G760=0,"",'Ark1'!V1980)</f>
        <v/>
      </c>
      <c r="O760" s="269" t="str">
        <f>+IF(G760=0,"",'Ark1'!W1980)</f>
        <v/>
      </c>
      <c r="P760" s="269" t="str">
        <f>+IF(G760=0,"",'Ark1'!X1980)</f>
        <v/>
      </c>
      <c r="Q760" s="269" t="str">
        <f>+IF(G760=0,"",'Ark1'!AG1980)</f>
        <v/>
      </c>
      <c r="R760" s="269" t="str">
        <f>+IF(G760=0,"",'Ark1'!AH1980)</f>
        <v/>
      </c>
      <c r="S760" s="382" t="str">
        <f>+IF(G760=0,"",'Ark1'!AR1980)</f>
        <v/>
      </c>
      <c r="T760" s="114" t="str">
        <f>+IF(G760=0,"",'Ark1'!AS1980)</f>
        <v/>
      </c>
      <c r="U760" s="269" t="str">
        <f>+IF(G760=0,"",'Ark1'!Y1980)</f>
        <v/>
      </c>
      <c r="V760" s="268" t="str">
        <f>+IF(G760=0,"",'Ark1'!AA1980)</f>
        <v/>
      </c>
      <c r="W760" s="269" t="str">
        <f>+IF(G760=0,"",'Ark1'!AC1980)</f>
        <v/>
      </c>
      <c r="X760" s="298" t="str">
        <f t="shared" si="71"/>
        <v/>
      </c>
      <c r="Y760" s="267" t="str">
        <f t="shared" si="72"/>
        <v/>
      </c>
      <c r="Z760" s="246"/>
      <c r="AD760" s="27"/>
      <c r="AG760" s="86"/>
      <c r="AH760" s="86"/>
      <c r="AI760" s="86"/>
      <c r="AK760" s="86"/>
      <c r="AL760" s="86"/>
      <c r="AM760" s="86"/>
      <c r="AN760" s="86"/>
      <c r="AO760" s="86"/>
      <c r="AP760" s="86"/>
      <c r="AQ760" s="86"/>
      <c r="AR760" s="86"/>
      <c r="AS760" s="86"/>
      <c r="AT760" s="86"/>
      <c r="AU760" s="86"/>
      <c r="AV760" s="86"/>
      <c r="AW760" s="86"/>
      <c r="AX760" s="86"/>
      <c r="AY760" s="86"/>
      <c r="AZ760" s="86"/>
      <c r="BA760" s="86"/>
      <c r="BB760" s="86"/>
      <c r="BC760" s="86"/>
      <c r="BD760" s="86"/>
      <c r="BE760" s="86"/>
      <c r="BF760" s="86"/>
      <c r="BG760" s="86"/>
      <c r="BH760" s="86"/>
      <c r="BI760" s="86"/>
      <c r="BJ760" s="86"/>
      <c r="BK760" s="86"/>
      <c r="BL760" s="86"/>
      <c r="BM760" s="86"/>
      <c r="BN760" s="86"/>
    </row>
    <row r="761" spans="1:66" s="28" customFormat="1" ht="15.6">
      <c r="A761" s="246"/>
      <c r="B761" s="333">
        <f>+'Ark1'!C2015</f>
        <v>2024</v>
      </c>
      <c r="C761" s="266">
        <f>+'Ark1'!L2015</f>
        <v>12</v>
      </c>
      <c r="D761" s="266" t="s">
        <v>38</v>
      </c>
      <c r="E761" s="275">
        <f>+'Ark1'!AP2015</f>
        <v>98</v>
      </c>
      <c r="F761" s="86" t="str">
        <f>+IF(G761=0,"",'Ark1'!Q2015)</f>
        <v/>
      </c>
      <c r="G761" s="366">
        <f>+'Ark1'!R2015</f>
        <v>0</v>
      </c>
      <c r="H761" s="28" t="str">
        <f>+IF(G761=0,"",'Ark1'!AE2015)</f>
        <v/>
      </c>
      <c r="I761" s="267"/>
      <c r="J761" s="28" t="str">
        <f>+IF(G761=0,"",'Ark1'!AF2015)</f>
        <v/>
      </c>
      <c r="K761" s="27" t="str">
        <f>+IF(G761=0,"",'Ark1'!T2015)</f>
        <v/>
      </c>
      <c r="L761" s="298" t="str">
        <f>+IF(G761=0,"",'Ark1'!U2015)</f>
        <v/>
      </c>
      <c r="M761" s="267"/>
      <c r="N761" s="33" t="str">
        <f>+IF(G761=0,"",'Ark1'!V2015)</f>
        <v/>
      </c>
      <c r="O761" s="33" t="str">
        <f>+IF(G761=0,"",'Ark1'!W2015)</f>
        <v/>
      </c>
      <c r="P761" s="33" t="str">
        <f>+IF(G761=0,"",'Ark1'!X2015)</f>
        <v/>
      </c>
      <c r="Q761" s="33" t="str">
        <f>+IF(G761=0,"",'Ark1'!AG2015)</f>
        <v/>
      </c>
      <c r="R761" s="33" t="str">
        <f>+IF(G761=0,"",'Ark1'!AH2015)</f>
        <v/>
      </c>
      <c r="S761" s="382" t="str">
        <f>+IF(G761=0,"",'Ark1'!AR2015)</f>
        <v/>
      </c>
      <c r="T761" s="114" t="str">
        <f>+IF(G761=0,"",'Ark1'!AS2015)</f>
        <v/>
      </c>
      <c r="U761" s="33" t="str">
        <f>+IF(G761=0,"",'Ark1'!Y2015)</f>
        <v/>
      </c>
      <c r="V761" s="27" t="str">
        <f>+IF(G761=0,"",'Ark1'!AA2015)</f>
        <v/>
      </c>
      <c r="W761" s="33" t="str">
        <f>+IF(G761=0,"",'Ark1'!AC2015)</f>
        <v/>
      </c>
      <c r="X761" s="298" t="str">
        <f t="shared" si="71"/>
        <v/>
      </c>
      <c r="Y761" s="28" t="str">
        <f t="shared" si="72"/>
        <v/>
      </c>
      <c r="Z761" s="246"/>
      <c r="AD761" s="27"/>
      <c r="AG761" s="86"/>
      <c r="AH761" s="86"/>
      <c r="AI761" s="86"/>
      <c r="AK761" s="86"/>
      <c r="AL761" s="86"/>
      <c r="AM761" s="86"/>
      <c r="AN761" s="86"/>
      <c r="AO761" s="86"/>
      <c r="AP761" s="86"/>
      <c r="AQ761" s="86"/>
      <c r="AR761" s="86"/>
      <c r="AS761" s="86"/>
      <c r="AT761" s="86"/>
      <c r="AU761" s="86"/>
      <c r="AV761" s="86"/>
      <c r="AW761" s="86"/>
      <c r="AX761" s="86"/>
      <c r="AY761" s="86"/>
      <c r="AZ761" s="86"/>
      <c r="BA761" s="86"/>
      <c r="BB761" s="86"/>
      <c r="BC761" s="86"/>
      <c r="BD761" s="86"/>
      <c r="BE761" s="86"/>
      <c r="BF761" s="86"/>
      <c r="BG761" s="86"/>
      <c r="BH761" s="86"/>
      <c r="BI761" s="86"/>
      <c r="BJ761" s="86"/>
      <c r="BK761" s="86"/>
      <c r="BL761" s="86"/>
      <c r="BM761" s="86"/>
      <c r="BN761" s="86"/>
    </row>
    <row r="762" spans="1:66" s="28" customFormat="1" ht="15.6">
      <c r="A762" s="246"/>
      <c r="B762" s="333">
        <f>+'Ark1'!C2050</f>
        <v>2024</v>
      </c>
      <c r="C762" s="266">
        <f>+'Ark1'!L2050</f>
        <v>13</v>
      </c>
      <c r="D762" s="266" t="s">
        <v>39</v>
      </c>
      <c r="E762" s="274">
        <f>+'Ark1'!AP2050</f>
        <v>98</v>
      </c>
      <c r="F762" s="266" t="str">
        <f>+IF(G762=0,"",'Ark1'!Q2050)</f>
        <v/>
      </c>
      <c r="G762" s="366">
        <f>+'Ark1'!R2050</f>
        <v>0</v>
      </c>
      <c r="H762" s="267" t="str">
        <f>+IF(G762=0,"",'Ark1'!AE2050)</f>
        <v/>
      </c>
      <c r="I762" s="267"/>
      <c r="J762" s="267" t="str">
        <f>+IF(G762=0,"",'Ark1'!AF2050)</f>
        <v/>
      </c>
      <c r="K762" s="268" t="str">
        <f>+IF(G762=0,"",'Ark1'!T2050)</f>
        <v/>
      </c>
      <c r="L762" s="298" t="str">
        <f>+IF(G762=0,"",'Ark1'!U2050)</f>
        <v/>
      </c>
      <c r="M762" s="267"/>
      <c r="N762" s="269" t="str">
        <f>+IF(G762=0,"",'Ark1'!V2050)</f>
        <v/>
      </c>
      <c r="O762" s="269" t="str">
        <f>+IF(G762=0,"",'Ark1'!W2050)</f>
        <v/>
      </c>
      <c r="P762" s="269" t="str">
        <f>+IF(G762=0,"",'Ark1'!X2050)</f>
        <v/>
      </c>
      <c r="Q762" s="269" t="str">
        <f>+IF(G762=0,"",'Ark1'!AG2050)</f>
        <v/>
      </c>
      <c r="R762" s="269" t="str">
        <f>+IF(G762=0,"",'Ark1'!AH2050)</f>
        <v/>
      </c>
      <c r="S762" s="382" t="str">
        <f>+IF(G762=0,"",'Ark1'!AR2050)</f>
        <v/>
      </c>
      <c r="T762" s="114" t="str">
        <f>+IF(G762=0,"",'Ark1'!AS2050)</f>
        <v/>
      </c>
      <c r="U762" s="269" t="str">
        <f>+IF(G762=0,"",'Ark1'!Y2050)</f>
        <v/>
      </c>
      <c r="V762" s="268" t="str">
        <f>+IF(G762=0,"",'Ark1'!AA2050)</f>
        <v/>
      </c>
      <c r="W762" s="269" t="str">
        <f>+IF(G762=0,"",'Ark1'!AC2050)</f>
        <v/>
      </c>
      <c r="X762" s="298" t="str">
        <f t="shared" si="71"/>
        <v/>
      </c>
      <c r="Y762" s="267" t="str">
        <f t="shared" si="72"/>
        <v/>
      </c>
      <c r="Z762" s="246"/>
      <c r="AD762" s="27"/>
      <c r="AG762" s="86"/>
      <c r="AH762" s="86"/>
      <c r="AI762" s="86"/>
      <c r="AK762" s="86"/>
      <c r="AL762" s="86"/>
      <c r="AM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86"/>
      <c r="BB762" s="86"/>
      <c r="BC762" s="86"/>
      <c r="BD762" s="86"/>
      <c r="BE762" s="86"/>
      <c r="BF762" s="86"/>
      <c r="BG762" s="86"/>
      <c r="BH762" s="86"/>
      <c r="BI762" s="86"/>
      <c r="BJ762" s="86"/>
      <c r="BK762" s="86"/>
      <c r="BL762" s="86"/>
      <c r="BM762" s="86"/>
      <c r="BN762" s="86"/>
    </row>
    <row r="763" spans="1:66" s="28" customFormat="1" ht="15.6">
      <c r="A763" s="246"/>
      <c r="B763" s="333">
        <f>+'Ark1'!C2085</f>
        <v>2024</v>
      </c>
      <c r="C763" s="266">
        <f>+'Ark1'!L2085</f>
        <v>14</v>
      </c>
      <c r="D763" s="266" t="s">
        <v>401</v>
      </c>
      <c r="E763" s="275">
        <f>+'Ark1'!AP2085</f>
        <v>98</v>
      </c>
      <c r="F763" s="86" t="str">
        <f>+IF(G763=0,"",'Ark1'!Q2085)</f>
        <v/>
      </c>
      <c r="G763" s="366">
        <f>+'Ark1'!R2085</f>
        <v>0</v>
      </c>
      <c r="H763" s="28" t="str">
        <f>+IF(G763=0,"",'Ark1'!AE2085)</f>
        <v/>
      </c>
      <c r="I763" s="267"/>
      <c r="J763" s="28" t="str">
        <f>+IF(G763=0,"",'Ark1'!AF2085)</f>
        <v/>
      </c>
      <c r="K763" s="27" t="str">
        <f>+IF(G763=0,"",'Ark1'!T2085)</f>
        <v/>
      </c>
      <c r="L763" s="298" t="str">
        <f>+IF(G763=0,"",'Ark1'!U2085)</f>
        <v/>
      </c>
      <c r="M763" s="267"/>
      <c r="N763" s="33" t="str">
        <f>+IF(G763=0,"",'Ark1'!V2085)</f>
        <v/>
      </c>
      <c r="O763" s="33" t="str">
        <f>+IF(G763=0,"",'Ark1'!W2085)</f>
        <v/>
      </c>
      <c r="P763" s="33" t="str">
        <f>+IF(G763=0,"",'Ark1'!X2085)</f>
        <v/>
      </c>
      <c r="Q763" s="33" t="str">
        <f>+IF(G763=0,"",'Ark1'!AG2085)</f>
        <v/>
      </c>
      <c r="R763" s="33" t="str">
        <f>+IF(G763=0,"",'Ark1'!AH2085)</f>
        <v/>
      </c>
      <c r="S763" s="382" t="str">
        <f>+IF(G763=0,"",'Ark1'!AR2085)</f>
        <v/>
      </c>
      <c r="T763" s="114" t="str">
        <f>+IF(G763=0,"",'Ark1'!AS2085)</f>
        <v/>
      </c>
      <c r="U763" s="33" t="str">
        <f>+IF(G763=0,"",'Ark1'!Y2085)</f>
        <v/>
      </c>
      <c r="V763" s="27" t="str">
        <f>+IF(G763=0,"",'Ark1'!AA2085)</f>
        <v/>
      </c>
      <c r="W763" s="33" t="str">
        <f>+IF(G763=0,"",'Ark1'!AC2085)</f>
        <v/>
      </c>
      <c r="X763" s="298" t="str">
        <f t="shared" si="71"/>
        <v/>
      </c>
      <c r="Y763" s="28" t="str">
        <f t="shared" si="72"/>
        <v/>
      </c>
      <c r="Z763" s="246"/>
      <c r="AD763" s="27"/>
      <c r="AG763" s="86"/>
      <c r="AH763" s="86"/>
      <c r="AI763" s="86"/>
      <c r="AK763" s="86"/>
      <c r="AL763" s="86"/>
      <c r="AM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86"/>
      <c r="BB763" s="86"/>
      <c r="BC763" s="86"/>
      <c r="BD763" s="86"/>
      <c r="BE763" s="86"/>
      <c r="BF763" s="86"/>
      <c r="BG763" s="86"/>
      <c r="BH763" s="86"/>
      <c r="BI763" s="86"/>
      <c r="BJ763" s="86"/>
      <c r="BK763" s="86"/>
      <c r="BL763" s="86"/>
      <c r="BM763" s="86"/>
      <c r="BN763" s="86"/>
    </row>
    <row r="764" spans="1:66" s="28" customFormat="1" ht="15.6">
      <c r="A764" s="246"/>
      <c r="B764" s="333">
        <f>+'Ark1'!C2120</f>
        <v>2024</v>
      </c>
      <c r="C764" s="266">
        <f>+'Ark1'!L2120</f>
        <v>15</v>
      </c>
      <c r="D764" s="266" t="s">
        <v>40</v>
      </c>
      <c r="E764" s="274">
        <f>+E762</f>
        <v>98</v>
      </c>
      <c r="F764" s="266" t="str">
        <f>+IF(G764=0,"",'Ark1'!Q2120)</f>
        <v/>
      </c>
      <c r="G764" s="366">
        <f>+'Ark1'!R2120</f>
        <v>0</v>
      </c>
      <c r="H764" s="267" t="str">
        <f>+IF(G764=0,"",'Ark1'!AE2120)</f>
        <v/>
      </c>
      <c r="I764" s="267"/>
      <c r="J764" s="267" t="str">
        <f>+IF(G764=0,"",'Ark1'!AF2120)</f>
        <v/>
      </c>
      <c r="K764" s="268" t="str">
        <f>+IF(G764=0,"",'Ark1'!T2120)</f>
        <v/>
      </c>
      <c r="L764" s="298" t="str">
        <f>+IF(G764=0,"",'Ark1'!U2120)</f>
        <v/>
      </c>
      <c r="M764" s="267"/>
      <c r="N764" s="269" t="str">
        <f>+IF(G764=0,"",'Ark1'!V2120)</f>
        <v/>
      </c>
      <c r="O764" s="269" t="str">
        <f>+IF(G764=0,"",'Ark1'!W2120)</f>
        <v/>
      </c>
      <c r="P764" s="269" t="str">
        <f>+IF(G764=0,"",'Ark1'!X2120)</f>
        <v/>
      </c>
      <c r="Q764" s="269" t="str">
        <f>+IF(G764=0,"",'Ark1'!AG2120)</f>
        <v/>
      </c>
      <c r="R764" s="269" t="str">
        <f>+IF(G764=0,"",'Ark1'!AH2120)</f>
        <v/>
      </c>
      <c r="S764" s="382" t="str">
        <f>+IF(G764=0,"",'Ark1'!AR2215)</f>
        <v/>
      </c>
      <c r="T764" s="114" t="str">
        <f>+IF(G764=0,"",'Ark1'!AS2215)</f>
        <v/>
      </c>
      <c r="U764" s="269" t="str">
        <f>+IF(G764=0,"",'Ark1'!Y2120)</f>
        <v/>
      </c>
      <c r="V764" s="268" t="str">
        <f>+IF(G764=0,"",'Ark1'!AA2120)</f>
        <v/>
      </c>
      <c r="W764" s="269" t="str">
        <f>+IF(G764=0,"",'Ark1'!AC2120)</f>
        <v/>
      </c>
      <c r="X764" s="298" t="str">
        <f t="shared" si="71"/>
        <v/>
      </c>
      <c r="Y764" s="267" t="str">
        <f t="shared" si="72"/>
        <v/>
      </c>
      <c r="Z764" s="246"/>
      <c r="AD764" s="27"/>
      <c r="AG764" s="86"/>
      <c r="AH764" s="86"/>
      <c r="AI764" s="86"/>
      <c r="AK764" s="86"/>
      <c r="AL764" s="86"/>
      <c r="AM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86"/>
      <c r="BB764" s="86"/>
      <c r="BC764" s="86"/>
      <c r="BD764" s="86"/>
      <c r="BE764" s="86"/>
      <c r="BF764" s="86"/>
      <c r="BG764" s="86"/>
      <c r="BH764" s="86"/>
      <c r="BI764" s="86"/>
      <c r="BJ764" s="86"/>
      <c r="BK764" s="86"/>
      <c r="BL764" s="86"/>
      <c r="BM764" s="86"/>
      <c r="BN764" s="86"/>
    </row>
    <row r="765" spans="1:66" ht="19.8">
      <c r="A765" s="246"/>
      <c r="B765" s="246"/>
      <c r="C765" s="246"/>
      <c r="D765" s="246"/>
      <c r="E765" s="246"/>
      <c r="F765" s="246"/>
      <c r="G765" s="246"/>
      <c r="H765" s="246"/>
      <c r="I765" s="246"/>
      <c r="J765" s="246"/>
      <c r="K765" s="246"/>
      <c r="L765" s="246"/>
      <c r="M765" s="246"/>
      <c r="N765" s="248"/>
      <c r="O765" s="246"/>
      <c r="P765" s="246"/>
      <c r="Q765" s="246"/>
      <c r="R765" s="246"/>
      <c r="S765" s="246"/>
      <c r="T765" s="246"/>
      <c r="U765" s="246"/>
      <c r="V765" s="246"/>
      <c r="W765" s="246"/>
      <c r="X765" s="246"/>
      <c r="Y765" s="246"/>
      <c r="Z765" s="246"/>
      <c r="AA765" s="249"/>
      <c r="AC765" s="28"/>
      <c r="AD765" s="27"/>
      <c r="AE765" s="250"/>
      <c r="AF765" s="86"/>
      <c r="AJ765" s="86"/>
      <c r="BB765" s="262"/>
    </row>
    <row r="766" spans="1:66" ht="19.8">
      <c r="A766" s="246"/>
      <c r="B766" s="246"/>
      <c r="C766" s="264"/>
      <c r="D766" s="246"/>
      <c r="E766" s="246"/>
      <c r="F766" s="246"/>
      <c r="G766" s="246"/>
      <c r="H766" s="247"/>
      <c r="I766" s="246"/>
      <c r="J766" s="247"/>
      <c r="K766" s="246"/>
      <c r="L766" s="246"/>
      <c r="M766" s="246"/>
      <c r="N766" s="248"/>
      <c r="O766" s="248"/>
      <c r="P766" s="248"/>
      <c r="Q766" s="246"/>
      <c r="R766" s="248"/>
      <c r="S766" s="248"/>
      <c r="T766" s="248"/>
      <c r="U766" s="248"/>
      <c r="V766" s="246"/>
      <c r="W766" s="248"/>
      <c r="X766" s="246"/>
      <c r="Y766" s="247"/>
      <c r="Z766" s="246"/>
      <c r="AA766" s="249"/>
      <c r="AC766" s="28"/>
      <c r="AD766" s="27"/>
      <c r="AE766" s="250"/>
      <c r="AF766" s="86"/>
      <c r="AJ766" s="86"/>
      <c r="BB766" s="262"/>
    </row>
    <row r="767" spans="1:66" ht="22.8">
      <c r="A767" s="349" t="s">
        <v>624</v>
      </c>
      <c r="B767" s="246"/>
      <c r="C767" s="264"/>
      <c r="D767" s="349"/>
      <c r="E767" s="246"/>
      <c r="F767" s="246"/>
      <c r="G767" s="264" t="s">
        <v>648</v>
      </c>
      <c r="H767" s="279">
        <f>SUM(G773:G787)</f>
        <v>53</v>
      </c>
      <c r="I767" s="247"/>
      <c r="J767" s="246"/>
      <c r="K767" s="247"/>
      <c r="L767" s="246"/>
      <c r="M767" s="348">
        <f>+Raser!M45</f>
        <v>301.10566037735862</v>
      </c>
      <c r="N767" s="248" t="s">
        <v>578</v>
      </c>
      <c r="O767" s="246"/>
      <c r="P767" s="248"/>
      <c r="Q767" s="248"/>
      <c r="R767" s="246"/>
      <c r="S767" s="246"/>
      <c r="T767" s="246"/>
      <c r="U767" s="248"/>
      <c r="V767" s="248"/>
      <c r="W767" s="246"/>
      <c r="X767" s="248"/>
      <c r="Y767" s="248" t="s">
        <v>632</v>
      </c>
      <c r="Z767" s="247"/>
      <c r="AA767" s="249"/>
      <c r="AB767" s="249"/>
      <c r="AC767" s="28"/>
      <c r="AE767" s="27"/>
      <c r="AF767" s="250"/>
      <c r="AJ767" s="86"/>
      <c r="BC767" s="262"/>
    </row>
    <row r="768" spans="1:66" ht="14.25" customHeight="1">
      <c r="A768" s="246"/>
      <c r="B768" s="246"/>
      <c r="C768" s="264"/>
      <c r="D768" s="347"/>
      <c r="E768" s="246"/>
      <c r="F768" s="264"/>
      <c r="G768" s="264"/>
      <c r="H768" s="264"/>
      <c r="I768" s="264"/>
      <c r="J768" s="264"/>
      <c r="K768" s="264"/>
      <c r="L768" s="264"/>
      <c r="M768" s="264"/>
      <c r="N768" s="265"/>
      <c r="O768" s="264"/>
      <c r="P768" s="264"/>
      <c r="Q768" s="264"/>
      <c r="R768" s="264"/>
      <c r="S768" s="264"/>
      <c r="T768" s="264"/>
      <c r="U768" s="264"/>
      <c r="V768" s="264"/>
      <c r="W768" s="264"/>
      <c r="X768" s="264"/>
      <c r="Y768" s="247"/>
      <c r="Z768" s="246"/>
      <c r="AA768" s="249"/>
      <c r="AC768" s="28"/>
      <c r="AD768" s="27"/>
      <c r="AE768" s="250"/>
      <c r="AF768" s="86"/>
      <c r="AJ768" s="86"/>
      <c r="BB768" s="262"/>
    </row>
    <row r="769" spans="1:66" ht="19.8">
      <c r="A769" s="246"/>
      <c r="B769" s="246"/>
      <c r="C769" s="246"/>
      <c r="D769" s="246"/>
      <c r="E769" s="246"/>
      <c r="F769" s="246"/>
      <c r="G769" s="246"/>
      <c r="H769" s="247"/>
      <c r="I769" s="246"/>
      <c r="J769" s="247"/>
      <c r="K769" s="246"/>
      <c r="L769" s="246"/>
      <c r="M769" s="246"/>
      <c r="N769" s="248"/>
      <c r="O769" s="248"/>
      <c r="P769" s="248"/>
      <c r="Q769" s="246"/>
      <c r="R769" s="248"/>
      <c r="S769" s="248"/>
      <c r="T769" s="248"/>
      <c r="U769" s="248"/>
      <c r="V769" s="246"/>
      <c r="W769" s="248"/>
      <c r="X769" s="264" t="s">
        <v>489</v>
      </c>
      <c r="Y769" s="263" t="s">
        <v>4</v>
      </c>
      <c r="Z769" s="246"/>
      <c r="AA769" s="249"/>
      <c r="AC769" s="28"/>
      <c r="AD769" s="27"/>
      <c r="AE769" s="250"/>
      <c r="AF769" s="86"/>
      <c r="AJ769" s="86"/>
      <c r="BB769" s="262"/>
    </row>
    <row r="770" spans="1:66" ht="19.8">
      <c r="A770" s="246"/>
      <c r="B770" s="246"/>
      <c r="C770" s="246"/>
      <c r="D770" s="264"/>
      <c r="E770" s="246"/>
      <c r="F770" s="264" t="s">
        <v>4</v>
      </c>
      <c r="G770" s="246"/>
      <c r="H770" s="247"/>
      <c r="I770" s="247"/>
      <c r="J770" s="247"/>
      <c r="K770" s="264" t="s">
        <v>23</v>
      </c>
      <c r="L770" s="247"/>
      <c r="M770" s="246"/>
      <c r="N770" s="248" t="s">
        <v>402</v>
      </c>
      <c r="O770" s="248" t="s">
        <v>402</v>
      </c>
      <c r="P770" s="248" t="s">
        <v>402</v>
      </c>
      <c r="Q770" s="265" t="s">
        <v>538</v>
      </c>
      <c r="R770" s="248" t="s">
        <v>402</v>
      </c>
      <c r="S770" s="248"/>
      <c r="T770" s="248"/>
      <c r="U770" s="265" t="s">
        <v>422</v>
      </c>
      <c r="V770" s="246"/>
      <c r="W770" s="265" t="s">
        <v>586</v>
      </c>
      <c r="X770" s="264" t="s">
        <v>583</v>
      </c>
      <c r="Y770" s="263" t="s">
        <v>9</v>
      </c>
      <c r="Z770" s="246"/>
      <c r="AA770" s="249"/>
      <c r="AC770" s="28"/>
      <c r="AD770" s="27"/>
      <c r="AE770" s="250"/>
      <c r="AF770" s="86"/>
      <c r="AJ770" s="86"/>
      <c r="BB770" s="262"/>
    </row>
    <row r="771" spans="1:66" ht="19.8">
      <c r="A771" s="264"/>
      <c r="B771" s="264"/>
      <c r="C771" s="246"/>
      <c r="D771" s="246"/>
      <c r="E771" s="264"/>
      <c r="F771" s="264" t="s">
        <v>487</v>
      </c>
      <c r="G771" s="264" t="s">
        <v>4</v>
      </c>
      <c r="H771" s="263" t="s">
        <v>4</v>
      </c>
      <c r="I771" s="263"/>
      <c r="J771" s="263" t="s">
        <v>1</v>
      </c>
      <c r="K771" s="264" t="s">
        <v>493</v>
      </c>
      <c r="L771" s="263" t="s">
        <v>23</v>
      </c>
      <c r="M771" s="246"/>
      <c r="N771" s="265" t="s">
        <v>552</v>
      </c>
      <c r="O771" s="265" t="s">
        <v>585</v>
      </c>
      <c r="P771" s="265" t="s">
        <v>500</v>
      </c>
      <c r="Q771" s="265" t="s">
        <v>563</v>
      </c>
      <c r="R771" s="265" t="s">
        <v>502</v>
      </c>
      <c r="S771" s="432" t="s">
        <v>23</v>
      </c>
      <c r="T771" s="432" t="s">
        <v>23</v>
      </c>
      <c r="U771" s="265"/>
      <c r="V771" s="264" t="s">
        <v>413</v>
      </c>
      <c r="W771" s="265" t="s">
        <v>1</v>
      </c>
      <c r="X771" s="264" t="s">
        <v>70</v>
      </c>
      <c r="Y771" s="263" t="s">
        <v>70</v>
      </c>
      <c r="Z771" s="246"/>
      <c r="AA771" s="249"/>
      <c r="AC771" s="28"/>
      <c r="AD771" s="27"/>
      <c r="AE771" s="250"/>
      <c r="AF771" s="86"/>
      <c r="AJ771" s="86"/>
      <c r="BB771" s="262"/>
    </row>
    <row r="772" spans="1:66" ht="19.8">
      <c r="A772" s="246"/>
      <c r="B772" s="246"/>
      <c r="C772" s="264" t="s">
        <v>0</v>
      </c>
      <c r="D772" s="264"/>
      <c r="E772" s="264" t="s">
        <v>612</v>
      </c>
      <c r="F772" s="50" t="s">
        <v>488</v>
      </c>
      <c r="G772" s="50" t="s">
        <v>9</v>
      </c>
      <c r="H772" s="87" t="s">
        <v>402</v>
      </c>
      <c r="I772" s="263"/>
      <c r="J772" s="87" t="s">
        <v>402</v>
      </c>
      <c r="K772" s="50" t="s">
        <v>414</v>
      </c>
      <c r="L772" s="87" t="s">
        <v>44</v>
      </c>
      <c r="M772" s="246"/>
      <c r="N772" s="75" t="s">
        <v>553</v>
      </c>
      <c r="O772" s="75" t="s">
        <v>561</v>
      </c>
      <c r="P772" s="75" t="s">
        <v>439</v>
      </c>
      <c r="Q772" s="75" t="s">
        <v>495</v>
      </c>
      <c r="R772" s="75" t="s">
        <v>482</v>
      </c>
      <c r="S772" s="432" t="s">
        <v>735</v>
      </c>
      <c r="T772" s="432" t="s">
        <v>736</v>
      </c>
      <c r="U772" s="75" t="s">
        <v>1</v>
      </c>
      <c r="V772" s="50" t="s">
        <v>414</v>
      </c>
      <c r="W772" s="75" t="s">
        <v>539</v>
      </c>
      <c r="X772" s="50" t="s">
        <v>499</v>
      </c>
      <c r="Y772" s="87" t="s">
        <v>566</v>
      </c>
      <c r="Z772" s="246"/>
      <c r="AA772" s="249"/>
      <c r="AC772" s="28"/>
      <c r="AD772" s="27"/>
      <c r="AE772" s="250"/>
      <c r="AF772" s="86"/>
      <c r="AJ772" s="86"/>
      <c r="BB772" s="262"/>
    </row>
    <row r="773" spans="1:66" s="28" customFormat="1" ht="15.6">
      <c r="A773" s="246"/>
      <c r="B773" s="266">
        <f>+'Ark1'!C1631</f>
        <v>2024</v>
      </c>
      <c r="C773" s="266">
        <f>+'Ark1'!L1631</f>
        <v>1</v>
      </c>
      <c r="D773" s="266" t="s">
        <v>28</v>
      </c>
      <c r="E773" s="266">
        <f>+'Ark1'!AP1631</f>
        <v>99</v>
      </c>
      <c r="F773" s="266" t="str">
        <f>+IF(G773=0,"",'Ark1'!Q1631)</f>
        <v/>
      </c>
      <c r="G773" s="366">
        <f>+'Ark1'!R1631</f>
        <v>0</v>
      </c>
      <c r="H773" s="267" t="str">
        <f>+IF(G773=0,"",'Ark1'!AE1631)</f>
        <v/>
      </c>
      <c r="I773" s="263"/>
      <c r="J773" s="267" t="str">
        <f>+IF(G773=0,"",'Ark1'!AF1631)</f>
        <v/>
      </c>
      <c r="K773" s="268" t="str">
        <f>+IF(G773=0,"",'Ark1'!T1631)</f>
        <v/>
      </c>
      <c r="L773" s="298" t="str">
        <f>+IF(G773=0,"",'Ark1'!U1631)</f>
        <v/>
      </c>
      <c r="M773" s="246"/>
      <c r="N773" s="269" t="str">
        <f>+IF(G773=0,"",'Ark1'!V1631)</f>
        <v/>
      </c>
      <c r="O773" s="269" t="str">
        <f>+IF(G773=0,"",'Ark1'!W1631)</f>
        <v/>
      </c>
      <c r="P773" s="269" t="str">
        <f>+IF(G773=0,"",'Ark1'!X1631)</f>
        <v/>
      </c>
      <c r="Q773" s="269" t="str">
        <f>+IF(G773=0,"",'Ark1'!AG1631)</f>
        <v/>
      </c>
      <c r="R773" s="269" t="str">
        <f>+IF(G773=0,"",'Ark1'!AH1631)</f>
        <v/>
      </c>
      <c r="S773" s="382" t="str">
        <f>+IF(G773=0,"",'Ark1'!AR1631)</f>
        <v/>
      </c>
      <c r="T773" s="114" t="str">
        <f>+IF(G773=0,"",'Ark1'!AS1631)</f>
        <v/>
      </c>
      <c r="U773" s="269" t="str">
        <f>+IF(G773=0,"",'Ark1'!Y1631)</f>
        <v/>
      </c>
      <c r="V773" s="268" t="str">
        <f>+IF(G773=0,"",'Ark1'!AA1631)</f>
        <v/>
      </c>
      <c r="W773" s="269" t="str">
        <f>+IF(G773=0,"",'Ark1'!AC1631)</f>
        <v/>
      </c>
      <c r="X773" s="298" t="str">
        <f t="shared" ref="X773:X787" si="73">IF(G773=0,"",1000*L773/Q773)</f>
        <v/>
      </c>
      <c r="Y773" s="267" t="str">
        <f t="shared" ref="Y773:Y787" si="74">IF(G773=0,"",G773/F773)</f>
        <v/>
      </c>
      <c r="Z773" s="246"/>
      <c r="AD773" s="27"/>
      <c r="AG773" s="86"/>
      <c r="AH773" s="86"/>
      <c r="AI773" s="86"/>
      <c r="AK773" s="86"/>
      <c r="AL773" s="86"/>
      <c r="AM773" s="86"/>
      <c r="AN773" s="86"/>
      <c r="AO773" s="86"/>
      <c r="AP773" s="86"/>
      <c r="AQ773" s="86"/>
      <c r="AR773" s="86"/>
      <c r="AS773" s="86"/>
      <c r="AT773" s="86"/>
      <c r="AU773" s="86"/>
      <c r="AV773" s="86"/>
      <c r="AW773" s="86"/>
      <c r="AX773" s="86"/>
      <c r="AY773" s="86"/>
      <c r="AZ773" s="86"/>
      <c r="BA773" s="86"/>
      <c r="BB773" s="86"/>
      <c r="BC773" s="86"/>
      <c r="BD773" s="86"/>
      <c r="BE773" s="86"/>
      <c r="BF773" s="86"/>
      <c r="BG773" s="86"/>
      <c r="BH773" s="86"/>
      <c r="BI773" s="86"/>
      <c r="BJ773" s="86"/>
      <c r="BK773" s="86"/>
      <c r="BL773" s="86"/>
      <c r="BM773" s="86"/>
      <c r="BN773" s="86"/>
    </row>
    <row r="774" spans="1:66" s="28" customFormat="1" ht="15.6">
      <c r="A774" s="246"/>
      <c r="B774" s="299">
        <f>+'Ark1'!C1666</f>
        <v>2024</v>
      </c>
      <c r="C774" s="86">
        <f>+'Ark1'!L1666</f>
        <v>2</v>
      </c>
      <c r="D774" s="86" t="s">
        <v>29</v>
      </c>
      <c r="E774" s="86">
        <f>+'Ark1'!AP1666</f>
        <v>99</v>
      </c>
      <c r="F774" s="86">
        <f>+IF(G774=0,"",'Ark1'!Q1666)</f>
        <v>1</v>
      </c>
      <c r="G774" s="366">
        <f>+'Ark1'!R1666</f>
        <v>1</v>
      </c>
      <c r="H774" s="28">
        <f>+IF(G774=0,"",'Ark1'!AE1666)</f>
        <v>1.886792452830188</v>
      </c>
      <c r="I774" s="263"/>
      <c r="J774" s="28">
        <f>+IF(G774=0,"",'Ark1'!AF1666)</f>
        <v>1.1348113243016305</v>
      </c>
      <c r="K774" s="27">
        <f>+IF(G774=0,"",'Ark1'!T1666)</f>
        <v>4</v>
      </c>
      <c r="L774" s="298">
        <f>+IF(G774=0,"",'Ark1'!U1666)</f>
        <v>181.1</v>
      </c>
      <c r="M774" s="246"/>
      <c r="N774" s="33">
        <f>+IF(G774=0,"",'Ark1'!V1666)</f>
        <v>0</v>
      </c>
      <c r="O774" s="33">
        <f>+IF(G774=0,"",'Ark1'!W1666)</f>
        <v>0</v>
      </c>
      <c r="P774" s="33">
        <f>+IF(G774=0,"",'Ark1'!X1666)</f>
        <v>0</v>
      </c>
      <c r="Q774" s="33">
        <f>+IF(G774=0,"",'Ark1'!AG1666)</f>
        <v>1038</v>
      </c>
      <c r="R774" s="33">
        <f>+IF(G774=0,"",'Ark1'!AH1666)</f>
        <v>0</v>
      </c>
      <c r="S774" s="382">
        <f>+IF(G774=0,"",'Ark1'!AR1666)</f>
        <v>196</v>
      </c>
      <c r="T774" s="114">
        <f>+IF(G774=0,"",'Ark1'!AS1666)</f>
        <v>24.038665862013278</v>
      </c>
      <c r="U774" s="33">
        <f>+IF(G774=0,"",'Ark1'!Y1666)</f>
        <v>0</v>
      </c>
      <c r="V774" s="27">
        <f>+IF(G774=0,"",'Ark1'!AA1666)</f>
        <v>0</v>
      </c>
      <c r="W774" s="33">
        <f>+IF(G774=0,"",'Ark1'!AC1666)</f>
        <v>0</v>
      </c>
      <c r="X774" s="298">
        <f t="shared" si="73"/>
        <v>174.47013487475914</v>
      </c>
      <c r="Y774" s="28">
        <f t="shared" si="74"/>
        <v>1</v>
      </c>
      <c r="Z774" s="246"/>
      <c r="AD774" s="27"/>
      <c r="AG774" s="86"/>
      <c r="AH774" s="86"/>
      <c r="AI774" s="86"/>
      <c r="AK774" s="86"/>
      <c r="AL774" s="86"/>
      <c r="AM774" s="86"/>
      <c r="AN774" s="86"/>
      <c r="AO774" s="86"/>
      <c r="AP774" s="86"/>
      <c r="AQ774" s="86"/>
      <c r="AR774" s="86"/>
      <c r="AS774" s="86"/>
      <c r="AT774" s="86"/>
      <c r="AU774" s="86"/>
      <c r="AV774" s="86"/>
      <c r="AW774" s="86"/>
      <c r="AX774" s="86"/>
      <c r="AY774" s="86"/>
      <c r="AZ774" s="86"/>
      <c r="BA774" s="86"/>
      <c r="BB774" s="86"/>
      <c r="BC774" s="86"/>
      <c r="BD774" s="86"/>
      <c r="BE774" s="86"/>
      <c r="BF774" s="86"/>
      <c r="BG774" s="86"/>
      <c r="BH774" s="86"/>
      <c r="BI774" s="86"/>
      <c r="BJ774" s="86"/>
      <c r="BK774" s="86"/>
      <c r="BL774" s="86"/>
      <c r="BM774" s="86"/>
      <c r="BN774" s="86"/>
    </row>
    <row r="775" spans="1:66" s="28" customFormat="1" ht="15.6">
      <c r="A775" s="246"/>
      <c r="B775" s="299">
        <f>+'Ark1'!C1701</f>
        <v>2024</v>
      </c>
      <c r="C775" s="266">
        <f>+'Ark1'!L1701</f>
        <v>3</v>
      </c>
      <c r="D775" s="266" t="s">
        <v>30</v>
      </c>
      <c r="E775" s="266">
        <f>+'Ark1'!AP1701</f>
        <v>99</v>
      </c>
      <c r="F775" s="266">
        <f>+IF(G775=0,"",'Ark1'!Q1701)</f>
        <v>6</v>
      </c>
      <c r="G775" s="366">
        <f>+'Ark1'!R1701</f>
        <v>9</v>
      </c>
      <c r="H775" s="267">
        <f>+IF(G775=0,"",'Ark1'!AE1701)</f>
        <v>16.981132075471692</v>
      </c>
      <c r="I775" s="263"/>
      <c r="J775" s="267">
        <f>+IF(G775=0,"",'Ark1'!AF1701)</f>
        <v>11.502888724574841</v>
      </c>
      <c r="K775" s="268">
        <f>+IF(G775=0,"",'Ark1'!T1701)</f>
        <v>5.6666666666666679</v>
      </c>
      <c r="L775" s="298">
        <f>+IF(G775=0,"",'Ark1'!U1701)</f>
        <v>203.96666666666673</v>
      </c>
      <c r="M775" s="246"/>
      <c r="N775" s="269">
        <f>+IF(G775=0,"",'Ark1'!V1701)</f>
        <v>0</v>
      </c>
      <c r="O775" s="269">
        <f>+IF(G775=0,"",'Ark1'!W1701)</f>
        <v>11.111111111111112</v>
      </c>
      <c r="P775" s="269">
        <f>+IF(G775=0,"",'Ark1'!X1701)</f>
        <v>0</v>
      </c>
      <c r="Q775" s="269">
        <f>+IF(G775=0,"",'Ark1'!AG1701)</f>
        <v>1127.2222222222222</v>
      </c>
      <c r="R775" s="269">
        <f>+IF(G775=0,"",'Ark1'!AH1701)</f>
        <v>11.111111111111112</v>
      </c>
      <c r="S775" s="382">
        <f>+IF(G775=0,"",'Ark1'!AR1701)</f>
        <v>192.77777777777777</v>
      </c>
      <c r="T775" s="114">
        <f>+IF(G775=0,"",'Ark1'!AS1701)</f>
        <v>27.701113834260958</v>
      </c>
      <c r="U775" s="269">
        <f>+IF(G775=0,"",'Ark1'!Y1701)</f>
        <v>58.307308480346009</v>
      </c>
      <c r="V775" s="268">
        <f>+IF(G775=0,"",'Ark1'!AA1701)</f>
        <v>0.94280904158206325</v>
      </c>
      <c r="W775" s="269">
        <f>+IF(G775=0,"",'Ark1'!AC1701)</f>
        <v>26.457597417803392</v>
      </c>
      <c r="X775" s="298">
        <f t="shared" si="73"/>
        <v>180.94627895515038</v>
      </c>
      <c r="Y775" s="267">
        <f t="shared" si="74"/>
        <v>1.5</v>
      </c>
      <c r="Z775" s="246"/>
      <c r="AD775" s="27"/>
      <c r="AG775" s="86"/>
      <c r="AH775" s="86"/>
      <c r="AI775" s="86"/>
      <c r="AK775" s="86"/>
      <c r="AL775" s="86"/>
      <c r="AM775" s="86"/>
      <c r="AN775" s="86"/>
      <c r="AO775" s="86"/>
      <c r="AP775" s="86"/>
      <c r="AQ775" s="86"/>
      <c r="AR775" s="86"/>
      <c r="AS775" s="86"/>
      <c r="AT775" s="86"/>
      <c r="AU775" s="86"/>
      <c r="AV775" s="86"/>
      <c r="AW775" s="86"/>
      <c r="AX775" s="86"/>
      <c r="AY775" s="86"/>
      <c r="AZ775" s="86"/>
      <c r="BA775" s="86"/>
      <c r="BB775" s="86"/>
      <c r="BC775" s="86"/>
      <c r="BD775" s="86"/>
      <c r="BE775" s="86"/>
      <c r="BF775" s="86"/>
      <c r="BG775" s="86"/>
      <c r="BH775" s="86"/>
      <c r="BI775" s="86"/>
      <c r="BJ775" s="86"/>
      <c r="BK775" s="86"/>
      <c r="BL775" s="86"/>
      <c r="BM775" s="86"/>
      <c r="BN775" s="86"/>
    </row>
    <row r="776" spans="1:66" s="28" customFormat="1" ht="15.6">
      <c r="A776" s="246"/>
      <c r="B776" s="299">
        <f>+'Ark1'!C1736</f>
        <v>2024</v>
      </c>
      <c r="C776" s="266">
        <f>+'Ark1'!L1736</f>
        <v>4</v>
      </c>
      <c r="D776" s="266" t="s">
        <v>31</v>
      </c>
      <c r="E776" s="86">
        <f>+'Ark1'!AP1736</f>
        <v>99</v>
      </c>
      <c r="F776" s="86">
        <f>+IF(G776=0,"",'Ark1'!Q1736)</f>
        <v>14</v>
      </c>
      <c r="G776" s="366">
        <f>+'Ark1'!R1736</f>
        <v>17</v>
      </c>
      <c r="H776" s="28">
        <f>+IF(G776=0,"",'Ark1'!AE1736)</f>
        <v>32.075471698113205</v>
      </c>
      <c r="I776" s="263"/>
      <c r="J776" s="28">
        <f>+IF(G776=0,"",'Ark1'!AF1736)</f>
        <v>26.541801912448459</v>
      </c>
      <c r="K776" s="27">
        <f>+IF(G776=0,"",'Ark1'!T1736)</f>
        <v>5.7647058823529411</v>
      </c>
      <c r="L776" s="298">
        <f>+IF(G776=0,"",'Ark1'!U1736)</f>
        <v>249.15882352941176</v>
      </c>
      <c r="M776" s="246"/>
      <c r="N776" s="33">
        <f>+IF(G776=0,"",'Ark1'!V1736)</f>
        <v>0</v>
      </c>
      <c r="O776" s="33">
        <f>+IF(G776=0,"",'Ark1'!W1736)</f>
        <v>23.52941176470588</v>
      </c>
      <c r="P776" s="33">
        <f>+IF(G776=0,"",'Ark1'!X1736)</f>
        <v>5.882352941176471</v>
      </c>
      <c r="Q776" s="33">
        <f>+IF(G776=0,"",'Ark1'!AG1736)</f>
        <v>1056.1176470588239</v>
      </c>
      <c r="R776" s="33">
        <f>+IF(G776=0,"",'Ark1'!AH1736)</f>
        <v>5.882352941176471</v>
      </c>
      <c r="S776" s="382">
        <f>+IF(G776=0,"",'Ark1'!AR1736)</f>
        <v>201.17647058823528</v>
      </c>
      <c r="T776" s="114">
        <f>+IF(G776=0,"",'Ark1'!AS1736)</f>
        <v>30.193548298815859</v>
      </c>
      <c r="U776" s="33">
        <f>+IF(G776=0,"",'Ark1'!Y1736)</f>
        <v>55.162775799537663</v>
      </c>
      <c r="V776" s="27">
        <f>+IF(G776=0,"",'Ark1'!AA1736)</f>
        <v>1.2141039670911922</v>
      </c>
      <c r="W776" s="33">
        <f>+IF(G776=0,"",'Ark1'!AC1736)</f>
        <v>48.907542744544998</v>
      </c>
      <c r="X776" s="298">
        <f t="shared" si="73"/>
        <v>235.91957224016926</v>
      </c>
      <c r="Y776" s="28">
        <f t="shared" si="74"/>
        <v>1.2142857142857142</v>
      </c>
      <c r="Z776" s="246"/>
      <c r="AD776" s="27"/>
      <c r="AG776" s="86"/>
      <c r="AH776" s="86"/>
      <c r="AI776" s="86"/>
      <c r="AK776" s="86"/>
      <c r="AL776" s="86"/>
      <c r="AM776" s="86"/>
      <c r="AN776" s="86"/>
      <c r="AO776" s="86"/>
      <c r="AP776" s="86"/>
      <c r="AQ776" s="86"/>
      <c r="AR776" s="86"/>
      <c r="AS776" s="86"/>
      <c r="AT776" s="86"/>
      <c r="AU776" s="86"/>
      <c r="AV776" s="86"/>
      <c r="AW776" s="86"/>
      <c r="AX776" s="86"/>
      <c r="AY776" s="86"/>
      <c r="AZ776" s="86"/>
      <c r="BA776" s="86"/>
      <c r="BB776" s="86"/>
      <c r="BC776" s="86"/>
      <c r="BD776" s="86"/>
      <c r="BE776" s="86"/>
      <c r="BF776" s="86"/>
      <c r="BG776" s="86"/>
      <c r="BH776" s="86"/>
      <c r="BI776" s="86"/>
      <c r="BJ776" s="86"/>
      <c r="BK776" s="86"/>
      <c r="BL776" s="86"/>
      <c r="BM776" s="86"/>
      <c r="BN776" s="86"/>
    </row>
    <row r="777" spans="1:66" s="28" customFormat="1" ht="15.6">
      <c r="A777" s="246"/>
      <c r="B777" s="266">
        <f>+'Ark1'!C1771</f>
        <v>2024</v>
      </c>
      <c r="C777" s="266">
        <f>+'Ark1'!L1771</f>
        <v>5</v>
      </c>
      <c r="D777" s="266" t="s">
        <v>400</v>
      </c>
      <c r="E777" s="274">
        <f>+'Ark1'!AP1771</f>
        <v>99</v>
      </c>
      <c r="F777" s="266">
        <f>+IF(G777=0,"",'Ark1'!Q1771)</f>
        <v>12</v>
      </c>
      <c r="G777" s="366">
        <f>+'Ark1'!R1771</f>
        <v>13</v>
      </c>
      <c r="H777" s="267">
        <f>+'Ark1'!AE1771</f>
        <v>24.528301886792455</v>
      </c>
      <c r="I777" s="263"/>
      <c r="J777" s="267">
        <f>+IF(G777=0,"",'Ark1'!AF1771)</f>
        <v>28.022508240071179</v>
      </c>
      <c r="K777" s="268">
        <f>+IF(G777=0,"",'Ark1'!T1771)</f>
        <v>8</v>
      </c>
      <c r="L777" s="298">
        <f>+IF(G777=0,"",'Ark1'!U1771)</f>
        <v>343.99999999999994</v>
      </c>
      <c r="M777" s="246"/>
      <c r="N777" s="269">
        <f>+IF(G777=0,"",'Ark1'!V1771)</f>
        <v>0</v>
      </c>
      <c r="O777" s="269">
        <f>+IF(G777=0,"",'Ark1'!W1771)</f>
        <v>76.923076923076891</v>
      </c>
      <c r="P777" s="269">
        <f>+IF(G777=0,"",'Ark1'!X1771)</f>
        <v>53.84615384615384</v>
      </c>
      <c r="Q777" s="269">
        <f>+IF(G777=0,"",'Ark1'!AG1771)</f>
        <v>1082.3076923076917</v>
      </c>
      <c r="R777" s="269">
        <f>+IF(G777=0,"",'Ark1'!AH1771)</f>
        <v>0</v>
      </c>
      <c r="S777" s="382">
        <f>+IF(G777=0,"",'Ark1'!AR1771)</f>
        <v>219.15384615384605</v>
      </c>
      <c r="T777" s="114">
        <f>+IF(G777=0,"",'Ark1'!AS1771)</f>
        <v>32.444503519900486</v>
      </c>
      <c r="U777" s="269">
        <f>+IF(G777=0,"",'Ark1'!Y1771)</f>
        <v>59.175852663578638</v>
      </c>
      <c r="V777" s="268">
        <f>+IF(G777=0,"",'Ark1'!AA1771)</f>
        <v>2.353393621658209</v>
      </c>
      <c r="W777" s="269">
        <f>+IF(G777=0,"",'Ark1'!AC1771)</f>
        <v>36.085290795377126</v>
      </c>
      <c r="X777" s="298">
        <f t="shared" si="73"/>
        <v>317.83937455579257</v>
      </c>
      <c r="Y777" s="267">
        <f t="shared" si="74"/>
        <v>1.0833333333333333</v>
      </c>
      <c r="Z777" s="246"/>
      <c r="AD777" s="27"/>
      <c r="AG777" s="86"/>
      <c r="AH777" s="86"/>
      <c r="AI777" s="86"/>
      <c r="AK777" s="86"/>
      <c r="AL777" s="86"/>
      <c r="AM777" s="86"/>
      <c r="AN777" s="86"/>
      <c r="AO777" s="86"/>
      <c r="AP777" s="86"/>
      <c r="AQ777" s="86"/>
      <c r="AR777" s="86"/>
      <c r="AS777" s="86"/>
      <c r="AT777" s="86"/>
      <c r="AU777" s="86"/>
      <c r="AV777" s="86"/>
      <c r="AW777" s="86"/>
      <c r="AX777" s="86"/>
      <c r="AY777" s="86"/>
      <c r="AZ777" s="86"/>
      <c r="BA777" s="86"/>
      <c r="BB777" s="86"/>
      <c r="BC777" s="86"/>
      <c r="BD777" s="86"/>
      <c r="BE777" s="86"/>
      <c r="BF777" s="86"/>
      <c r="BG777" s="86"/>
      <c r="BH777" s="86"/>
      <c r="BI777" s="86"/>
      <c r="BJ777" s="86"/>
      <c r="BK777" s="86"/>
      <c r="BL777" s="86"/>
      <c r="BM777" s="86"/>
      <c r="BN777" s="86"/>
    </row>
    <row r="778" spans="1:66" s="28" customFormat="1" ht="15.6">
      <c r="A778" s="246"/>
      <c r="B778" s="333">
        <f>+'Ark1'!C1806</f>
        <v>2024</v>
      </c>
      <c r="C778" s="266">
        <f>+'Ark1'!L1806</f>
        <v>6</v>
      </c>
      <c r="D778" s="266" t="s">
        <v>32</v>
      </c>
      <c r="E778" s="275">
        <f>+'Ark1'!AP1806</f>
        <v>99</v>
      </c>
      <c r="F778" s="86">
        <f>+IF(G778=0,"",'Ark1'!Q1806)</f>
        <v>8</v>
      </c>
      <c r="G778" s="366">
        <f>+'Ark1'!R1806</f>
        <v>9</v>
      </c>
      <c r="H778" s="28">
        <f>+IF(G778=0,"",'Ark1'!AE1806)</f>
        <v>16.981132075471692</v>
      </c>
      <c r="I778" s="263"/>
      <c r="J778" s="28">
        <f>+IF(G778=0,"",'Ark1'!AF1806)</f>
        <v>21.774466431892517</v>
      </c>
      <c r="K778" s="27">
        <f>+IF(G778=0,"",'Ark1'!T1806)</f>
        <v>7.7777777777777777</v>
      </c>
      <c r="L778" s="298">
        <f>+IF(G778=0,"",'Ark1'!U1806)</f>
        <v>386.1</v>
      </c>
      <c r="M778" s="246"/>
      <c r="N778" s="33">
        <f>+IF(G778=0,"",'Ark1'!V1806)</f>
        <v>100</v>
      </c>
      <c r="O778" s="33">
        <f>+IF(G778=0,"",'Ark1'!W1806)</f>
        <v>88.8888888888889</v>
      </c>
      <c r="P778" s="33">
        <f>+IF(G778=0,"",'Ark1'!X1806)</f>
        <v>77.777777777777771</v>
      </c>
      <c r="Q778" s="33">
        <f>+IF(G778=0,"",'Ark1'!AG1806)</f>
        <v>937.22222222222229</v>
      </c>
      <c r="R778" s="33">
        <f>+IF(G778=0,"",'Ark1'!AH1806)</f>
        <v>0</v>
      </c>
      <c r="S778" s="382">
        <f>+IF(G778=0,"",'Ark1'!AR1806)</f>
        <v>219.44444444444443</v>
      </c>
      <c r="T778" s="114">
        <f>+IF(G778=0,"",'Ark1'!AS1806)</f>
        <v>36.410150580337451</v>
      </c>
      <c r="U778" s="33">
        <f>+IF(G778=0,"",'Ark1'!Y1806)</f>
        <v>52.963824131822655</v>
      </c>
      <c r="V778" s="27">
        <f>+IF(G778=0,"",'Ark1'!AA1806)</f>
        <v>1.6178021976178965</v>
      </c>
      <c r="W778" s="33">
        <f>+IF(G778=0,"",'Ark1'!AC1806)</f>
        <v>73.810411428181638</v>
      </c>
      <c r="X778" s="298">
        <f t="shared" si="73"/>
        <v>411.96206283343213</v>
      </c>
      <c r="Y778" s="28">
        <f t="shared" si="74"/>
        <v>1.125</v>
      </c>
      <c r="Z778" s="246"/>
      <c r="AD778" s="27"/>
      <c r="AG778" s="86"/>
      <c r="AH778" s="86"/>
      <c r="AI778" s="86"/>
      <c r="AK778" s="86"/>
      <c r="AL778" s="86"/>
      <c r="AM778" s="86"/>
      <c r="AN778" s="86"/>
      <c r="AO778" s="86"/>
      <c r="AP778" s="86"/>
      <c r="AQ778" s="86"/>
      <c r="AR778" s="86"/>
      <c r="AS778" s="86"/>
      <c r="AT778" s="86"/>
      <c r="AU778" s="86"/>
      <c r="AV778" s="86"/>
      <c r="AW778" s="86"/>
      <c r="AX778" s="86"/>
      <c r="AY778" s="86"/>
      <c r="AZ778" s="86"/>
      <c r="BA778" s="86"/>
      <c r="BB778" s="86"/>
      <c r="BC778" s="86"/>
      <c r="BD778" s="86"/>
      <c r="BE778" s="86"/>
      <c r="BF778" s="86"/>
      <c r="BG778" s="86"/>
      <c r="BH778" s="86"/>
      <c r="BI778" s="86"/>
      <c r="BJ778" s="86"/>
      <c r="BK778" s="86"/>
      <c r="BL778" s="86"/>
      <c r="BM778" s="86"/>
      <c r="BN778" s="86"/>
    </row>
    <row r="779" spans="1:66" s="28" customFormat="1" ht="15.6">
      <c r="A779" s="246"/>
      <c r="B779" s="333">
        <f>+'Ark1'!C1841</f>
        <v>2024</v>
      </c>
      <c r="C779" s="266">
        <f>+'Ark1'!L1841</f>
        <v>7</v>
      </c>
      <c r="D779" s="266" t="s">
        <v>33</v>
      </c>
      <c r="E779" s="274">
        <f>+'Ark1'!AP1841</f>
        <v>99</v>
      </c>
      <c r="F779" s="266">
        <f>+IF(G779=0,"",'Ark1'!Q1841)</f>
        <v>3</v>
      </c>
      <c r="G779" s="366">
        <f>+'Ark1'!R1841</f>
        <v>3</v>
      </c>
      <c r="H779" s="267">
        <f>+IF(G779=0,"",'Ark1'!AE1841)</f>
        <v>5.6603773584905639</v>
      </c>
      <c r="I779" s="263"/>
      <c r="J779" s="267">
        <f>+IF(G779=0,"",'Ark1'!AF1841)</f>
        <v>8.7344754552404353</v>
      </c>
      <c r="K779" s="268">
        <f>+IF(G779=0,"",'Ark1'!T1841)</f>
        <v>6.6666666666666687</v>
      </c>
      <c r="L779" s="298">
        <f>+IF(G779=0,"",'Ark1'!U1841)</f>
        <v>464.63333333333344</v>
      </c>
      <c r="M779" s="246"/>
      <c r="N779" s="269">
        <f>+IF(G779=0,"",'Ark1'!V1841)</f>
        <v>100</v>
      </c>
      <c r="O779" s="269">
        <f>+IF(G779=0,"",'Ark1'!W1841)</f>
        <v>66.666666666666686</v>
      </c>
      <c r="P779" s="269">
        <f>+IF(G779=0,"",'Ark1'!X1841)</f>
        <v>100</v>
      </c>
      <c r="Q779" s="269">
        <f>+IF(G779=0,"",'Ark1'!AG1841)</f>
        <v>901.3333333333336</v>
      </c>
      <c r="R779" s="269">
        <f>+IF(G779=0,"",'Ark1'!AH1841)</f>
        <v>0</v>
      </c>
      <c r="S779" s="382">
        <f>+IF(G779=0,"",'Ark1'!AR1841)</f>
        <v>229</v>
      </c>
      <c r="T779" s="114">
        <f>+IF(G779=0,"",'Ark1'!AS1841)</f>
        <v>38.672158531128254</v>
      </c>
      <c r="U779" s="269">
        <f>+IF(G779=0,"",'Ark1'!Y1841)</f>
        <v>25.618266052867323</v>
      </c>
      <c r="V779" s="268">
        <f>+IF(G779=0,"",'Ark1'!AA1841)</f>
        <v>1.2472191289246459</v>
      </c>
      <c r="W779" s="269">
        <f>+IF(G779=0,"",'Ark1'!AC1841)</f>
        <v>-92.396719108661117</v>
      </c>
      <c r="X779" s="298">
        <f t="shared" si="73"/>
        <v>515.49556213017752</v>
      </c>
      <c r="Y779" s="267">
        <f t="shared" si="74"/>
        <v>1</v>
      </c>
      <c r="Z779" s="246"/>
      <c r="AD779" s="27"/>
      <c r="AG779" s="86"/>
      <c r="AH779" s="86"/>
      <c r="AI779" s="86"/>
      <c r="AK779" s="86"/>
      <c r="AL779" s="86"/>
      <c r="AM779" s="86"/>
      <c r="AN779" s="86"/>
      <c r="AO779" s="86"/>
      <c r="AP779" s="86"/>
      <c r="AQ779" s="86"/>
      <c r="AR779" s="86"/>
      <c r="AS779" s="86"/>
      <c r="AT779" s="86"/>
      <c r="AU779" s="86"/>
      <c r="AV779" s="86"/>
      <c r="AW779" s="86"/>
      <c r="AX779" s="86"/>
      <c r="AY779" s="86"/>
      <c r="AZ779" s="86"/>
      <c r="BA779" s="86"/>
      <c r="BB779" s="86"/>
      <c r="BC779" s="86"/>
      <c r="BD779" s="86"/>
      <c r="BE779" s="86"/>
      <c r="BF779" s="86"/>
      <c r="BG779" s="86"/>
      <c r="BH779" s="86"/>
      <c r="BI779" s="86"/>
      <c r="BJ779" s="86"/>
      <c r="BK779" s="86"/>
      <c r="BL779" s="86"/>
      <c r="BM779" s="86"/>
      <c r="BN779" s="86"/>
    </row>
    <row r="780" spans="1:66" s="28" customFormat="1" ht="15.6">
      <c r="A780" s="246"/>
      <c r="B780" s="86">
        <f>+'Ark1'!C1876</f>
        <v>2024</v>
      </c>
      <c r="C780" s="86">
        <f>+'Ark1'!L1876</f>
        <v>8</v>
      </c>
      <c r="D780" s="86" t="s">
        <v>34</v>
      </c>
      <c r="E780" s="275">
        <f>+'Ark1'!AP1876</f>
        <v>99</v>
      </c>
      <c r="F780" s="86" t="str">
        <f>+IF(G780=0,"",'Ark1'!Q1876)</f>
        <v/>
      </c>
      <c r="G780" s="366">
        <f>+'Ark1'!R1876</f>
        <v>0</v>
      </c>
      <c r="H780" s="28" t="str">
        <f>+IF(G780=0,"",'Ark1'!AE1876)</f>
        <v/>
      </c>
      <c r="I780" s="263"/>
      <c r="J780" s="28" t="str">
        <f>+IF(G780=0,"",'Ark1'!AF1876)</f>
        <v/>
      </c>
      <c r="K780" s="27" t="str">
        <f>+IF(G780=0,"",'Ark1'!T1876)</f>
        <v/>
      </c>
      <c r="L780" s="298" t="str">
        <f>+IF(G780=0,"",'Ark1'!U1876)</f>
        <v/>
      </c>
      <c r="M780" s="246"/>
      <c r="N780" s="33" t="str">
        <f>+IF(G780=0,"",'Ark1'!V1876)</f>
        <v/>
      </c>
      <c r="O780" s="33" t="str">
        <f>+IF(G780=0,"",'Ark1'!W1876)</f>
        <v/>
      </c>
      <c r="P780" s="33" t="str">
        <f>+IF(G780=0,"",'Ark1'!X1876)</f>
        <v/>
      </c>
      <c r="Q780" s="33" t="str">
        <f>+IF(G780=0,"",'Ark1'!AG1876)</f>
        <v/>
      </c>
      <c r="R780" s="33" t="str">
        <f>+IF(G780=0,"",'Ark1'!AH1876)</f>
        <v/>
      </c>
      <c r="S780" s="382" t="str">
        <f>+IF(G780=0,"",'Ark1'!AR1876)</f>
        <v/>
      </c>
      <c r="T780" s="114" t="str">
        <f>+IF(G780=0,"",'Ark1'!AS1876)</f>
        <v/>
      </c>
      <c r="U780" s="33" t="str">
        <f>+IF(G780=0,"",'Ark1'!Y1876)</f>
        <v/>
      </c>
      <c r="V780" s="27" t="str">
        <f>+IF(G780=0,"",'Ark1'!AA1876)</f>
        <v/>
      </c>
      <c r="W780" s="33" t="str">
        <f>+IF(G780=0,"",'Ark1'!AC1876)</f>
        <v/>
      </c>
      <c r="X780" s="298" t="str">
        <f t="shared" si="73"/>
        <v/>
      </c>
      <c r="Y780" s="28" t="str">
        <f t="shared" si="74"/>
        <v/>
      </c>
      <c r="Z780" s="246"/>
      <c r="AD780" s="27"/>
      <c r="AG780" s="86"/>
      <c r="AH780" s="86"/>
      <c r="AI780" s="86"/>
      <c r="AK780" s="86"/>
      <c r="AL780" s="86"/>
      <c r="AM780" s="86"/>
      <c r="AN780" s="86"/>
      <c r="AO780" s="86"/>
      <c r="AP780" s="86"/>
      <c r="AQ780" s="86"/>
      <c r="AR780" s="86"/>
      <c r="AS780" s="86"/>
      <c r="AT780" s="86"/>
      <c r="AU780" s="86"/>
      <c r="AV780" s="86"/>
      <c r="AW780" s="86"/>
      <c r="AX780" s="86"/>
      <c r="AY780" s="86"/>
      <c r="AZ780" s="86"/>
      <c r="BA780" s="86"/>
      <c r="BB780" s="86"/>
      <c r="BC780" s="86"/>
      <c r="BD780" s="86"/>
      <c r="BE780" s="86"/>
      <c r="BF780" s="86"/>
      <c r="BG780" s="86"/>
      <c r="BH780" s="86"/>
      <c r="BI780" s="86"/>
      <c r="BJ780" s="86"/>
      <c r="BK780" s="86"/>
      <c r="BL780" s="86"/>
      <c r="BM780" s="86"/>
      <c r="BN780" s="86"/>
    </row>
    <row r="781" spans="1:66" s="28" customFormat="1" ht="15.6">
      <c r="A781" s="246"/>
      <c r="B781" s="333">
        <f>+'Ark1'!C1911</f>
        <v>2024</v>
      </c>
      <c r="C781" s="266">
        <f>+'Ark1'!L1911</f>
        <v>9</v>
      </c>
      <c r="D781" s="266" t="s">
        <v>35</v>
      </c>
      <c r="E781" s="274">
        <f>+'Ark1'!AP1911</f>
        <v>99</v>
      </c>
      <c r="F781" s="266">
        <f>+IF(G781=0,"",'Ark1'!Q1911)</f>
        <v>1</v>
      </c>
      <c r="G781" s="366">
        <f>+'Ark1'!R1911</f>
        <v>1</v>
      </c>
      <c r="H781" s="267">
        <f>+IF(G781=0,"",'Ark1'!AE1911)</f>
        <v>1.886792452830188</v>
      </c>
      <c r="I781" s="263"/>
      <c r="J781" s="267">
        <f>+IF(G781=0,"",'Ark1'!AF1911)</f>
        <v>2.2890479114709317</v>
      </c>
      <c r="K781" s="268">
        <f>+IF(G781=0,"",'Ark1'!T1911)</f>
        <v>8</v>
      </c>
      <c r="L781" s="298">
        <f>+IF(G781=0,"",'Ark1'!U1911)</f>
        <v>365.3</v>
      </c>
      <c r="M781" s="246"/>
      <c r="N781" s="269">
        <f>+IF(G781=0,"",'Ark1'!V1911)</f>
        <v>100</v>
      </c>
      <c r="O781" s="269">
        <f>+IF(G781=0,"",'Ark1'!W1911)</f>
        <v>100</v>
      </c>
      <c r="P781" s="269">
        <f>+IF(G781=0,"",'Ark1'!X1911)</f>
        <v>100</v>
      </c>
      <c r="Q781" s="269">
        <f>+IF(G781=0,"",'Ark1'!AG1911)</f>
        <v>2202</v>
      </c>
      <c r="R781" s="269">
        <f>+IF(G781=0,"",'Ark1'!AH1911)</f>
        <v>100</v>
      </c>
      <c r="S781" s="382">
        <f>+IF(G781=0,"",'Ark1'!AR1911)</f>
        <v>199</v>
      </c>
      <c r="T781" s="114">
        <f>+IF(G781=0,"",'Ark1'!AS1911)</f>
        <v>46.316276211998598</v>
      </c>
      <c r="U781" s="269">
        <f>+IF(G781=0,"",'Ark1'!Y1911)</f>
        <v>0</v>
      </c>
      <c r="V781" s="268">
        <f>+IF(G781=0,"",'Ark1'!AA1911)</f>
        <v>0</v>
      </c>
      <c r="W781" s="269">
        <f>+IF(G781=0,"",'Ark1'!AC1911)</f>
        <v>0</v>
      </c>
      <c r="X781" s="298">
        <f t="shared" si="73"/>
        <v>165.8946412352407</v>
      </c>
      <c r="Y781" s="267">
        <f t="shared" si="74"/>
        <v>1</v>
      </c>
      <c r="Z781" s="246"/>
      <c r="AD781" s="27"/>
      <c r="AG781" s="86"/>
      <c r="AH781" s="86"/>
      <c r="AI781" s="86"/>
      <c r="AK781" s="86"/>
      <c r="AL781" s="86"/>
      <c r="AM781" s="86"/>
      <c r="AN781" s="86"/>
      <c r="AO781" s="86"/>
      <c r="AP781" s="86"/>
      <c r="AQ781" s="86"/>
      <c r="AR781" s="86"/>
      <c r="AS781" s="86"/>
      <c r="AT781" s="86"/>
      <c r="AU781" s="86"/>
      <c r="AV781" s="86"/>
      <c r="AW781" s="86"/>
      <c r="AX781" s="86"/>
      <c r="AY781" s="86"/>
      <c r="AZ781" s="86"/>
      <c r="BA781" s="86"/>
      <c r="BB781" s="86"/>
      <c r="BC781" s="86"/>
      <c r="BD781" s="86"/>
      <c r="BE781" s="86"/>
      <c r="BF781" s="86"/>
      <c r="BG781" s="86"/>
      <c r="BH781" s="86"/>
      <c r="BI781" s="86"/>
      <c r="BJ781" s="86"/>
      <c r="BK781" s="86"/>
      <c r="BL781" s="86"/>
      <c r="BM781" s="86"/>
      <c r="BN781" s="86"/>
    </row>
    <row r="782" spans="1:66" s="28" customFormat="1" ht="15.6">
      <c r="A782" s="246"/>
      <c r="B782" s="333">
        <f>+'Ark1'!C1946</f>
        <v>2024</v>
      </c>
      <c r="C782" s="266">
        <f>+'Ark1'!L1946</f>
        <v>10</v>
      </c>
      <c r="D782" s="266" t="s">
        <v>36</v>
      </c>
      <c r="E782" s="275">
        <f>+'Ark1'!AP1946</f>
        <v>99</v>
      </c>
      <c r="F782" s="86" t="str">
        <f>+IF(G782=0,"",'Ark1'!Q1946)</f>
        <v/>
      </c>
      <c r="G782" s="366">
        <f>+'Ark1'!R1946</f>
        <v>0</v>
      </c>
      <c r="H782" s="28" t="str">
        <f>+IF(G782=0,"",'Ark1'!AE1946)</f>
        <v/>
      </c>
      <c r="I782" s="263"/>
      <c r="J782" s="28" t="str">
        <f>+IF(G782=0,"",'Ark1'!AF1946)</f>
        <v/>
      </c>
      <c r="K782" s="27" t="str">
        <f>+IF(G782=0,"",'Ark1'!T1946)</f>
        <v/>
      </c>
      <c r="L782" s="298" t="str">
        <f>+IF(G782=0,"",'Ark1'!U1946)</f>
        <v/>
      </c>
      <c r="M782" s="246"/>
      <c r="N782" s="33" t="str">
        <f>+IF(G782=0,"",'Ark1'!V1946)</f>
        <v/>
      </c>
      <c r="O782" s="33" t="str">
        <f>+IF(G782=0,"",'Ark1'!W1946)</f>
        <v/>
      </c>
      <c r="P782" s="33" t="str">
        <f>+IF(G782=0,"",'Ark1'!X1946)</f>
        <v/>
      </c>
      <c r="Q782" s="33" t="str">
        <f>+IF(G782=0,"",'Ark1'!AG1946)</f>
        <v/>
      </c>
      <c r="R782" s="33" t="str">
        <f>+IF(G782=0,"",'Ark1'!AH1946)</f>
        <v/>
      </c>
      <c r="S782" s="382" t="str">
        <f>+IF(G782=0,"",'Ark1'!AR1946)</f>
        <v/>
      </c>
      <c r="T782" s="114" t="str">
        <f>+IF(G782=0,"",'Ark1'!AS1946)</f>
        <v/>
      </c>
      <c r="U782" s="33" t="str">
        <f>+IF(G782=0,"",'Ark1'!Y1946)</f>
        <v/>
      </c>
      <c r="V782" s="27" t="str">
        <f>+IF(G782=0,"",'Ark1'!AA1946)</f>
        <v/>
      </c>
      <c r="W782" s="33" t="str">
        <f>+IF(G782=0,"",'Ark1'!AC1946)</f>
        <v/>
      </c>
      <c r="X782" s="298" t="str">
        <f t="shared" si="73"/>
        <v/>
      </c>
      <c r="Y782" s="28" t="str">
        <f t="shared" si="74"/>
        <v/>
      </c>
      <c r="Z782" s="246"/>
      <c r="AD782" s="27"/>
      <c r="AG782" s="86"/>
      <c r="AH782" s="86"/>
      <c r="AI782" s="86"/>
      <c r="AK782" s="86"/>
      <c r="AL782" s="86"/>
      <c r="AM782" s="86"/>
      <c r="AN782" s="86"/>
      <c r="AO782" s="86"/>
      <c r="AP782" s="86"/>
      <c r="AQ782" s="86"/>
      <c r="AR782" s="86"/>
      <c r="AS782" s="86"/>
      <c r="AT782" s="86"/>
      <c r="AU782" s="86"/>
      <c r="AV782" s="86"/>
      <c r="AW782" s="86"/>
      <c r="AX782" s="86"/>
      <c r="AY782" s="86"/>
      <c r="AZ782" s="86"/>
      <c r="BA782" s="86"/>
      <c r="BB782" s="86"/>
      <c r="BC782" s="86"/>
      <c r="BD782" s="86"/>
      <c r="BE782" s="86"/>
      <c r="BF782" s="86"/>
      <c r="BG782" s="86"/>
      <c r="BH782" s="86"/>
      <c r="BI782" s="86"/>
      <c r="BJ782" s="86"/>
      <c r="BK782" s="86"/>
      <c r="BL782" s="86"/>
      <c r="BM782" s="86"/>
      <c r="BN782" s="86"/>
    </row>
    <row r="783" spans="1:66" s="28" customFormat="1" ht="15.6">
      <c r="A783" s="246"/>
      <c r="B783" s="333">
        <f>+'Ark1'!C1981</f>
        <v>2024</v>
      </c>
      <c r="C783" s="266">
        <f>+'Ark1'!L1981</f>
        <v>11</v>
      </c>
      <c r="D783" s="266" t="s">
        <v>37</v>
      </c>
      <c r="E783" s="274">
        <f>+'Ark1'!AP1981</f>
        <v>99</v>
      </c>
      <c r="F783" s="266" t="str">
        <f>+IF(G783=0,"",'Ark1'!Q1981)</f>
        <v/>
      </c>
      <c r="G783" s="366">
        <f>+'Ark1'!R1981</f>
        <v>0</v>
      </c>
      <c r="H783" s="267" t="str">
        <f>+IF(G783=0,"",'Ark1'!AE1981)</f>
        <v/>
      </c>
      <c r="I783" s="263"/>
      <c r="J783" s="267" t="str">
        <f>+IF(G783=0,"",'Ark1'!AF1981)</f>
        <v/>
      </c>
      <c r="K783" s="268" t="str">
        <f>+IF(G783=0,"",'Ark1'!T1981)</f>
        <v/>
      </c>
      <c r="L783" s="298" t="str">
        <f>+IF(G783=0,"",'Ark1'!U1981)</f>
        <v/>
      </c>
      <c r="M783" s="246"/>
      <c r="N783" s="269" t="str">
        <f>+IF(G783=0,"",'Ark1'!V1981)</f>
        <v/>
      </c>
      <c r="O783" s="269" t="str">
        <f>+IF(G783=0,"",'Ark1'!W1981)</f>
        <v/>
      </c>
      <c r="P783" s="269" t="str">
        <f>+IF(G783=0,"",'Ark1'!X1981)</f>
        <v/>
      </c>
      <c r="Q783" s="269" t="str">
        <f>+IF(G783=0,"",'Ark1'!AG1981)</f>
        <v/>
      </c>
      <c r="R783" s="269" t="str">
        <f>+IF(G783=0,"",'Ark1'!AH1981)</f>
        <v/>
      </c>
      <c r="S783" s="382" t="str">
        <f>+IF(G783=0,"",'Ark1'!AR1981)</f>
        <v/>
      </c>
      <c r="T783" s="114" t="str">
        <f>+IF(G783=0,"",'Ark1'!AS1981)</f>
        <v/>
      </c>
      <c r="U783" s="269" t="str">
        <f>+IF(G783=0,"",'Ark1'!Y1981)</f>
        <v/>
      </c>
      <c r="V783" s="268" t="str">
        <f>+IF(G783=0,"",'Ark1'!AA1981)</f>
        <v/>
      </c>
      <c r="W783" s="269" t="str">
        <f>+IF(G783=0,"",'Ark1'!AC1981)</f>
        <v/>
      </c>
      <c r="X783" s="298" t="str">
        <f t="shared" si="73"/>
        <v/>
      </c>
      <c r="Y783" s="267" t="str">
        <f t="shared" si="74"/>
        <v/>
      </c>
      <c r="Z783" s="246"/>
      <c r="AD783" s="27"/>
      <c r="AG783" s="86"/>
      <c r="AH783" s="86"/>
      <c r="AI783" s="86"/>
      <c r="AK783" s="86"/>
      <c r="AL783" s="86"/>
      <c r="AM783" s="86"/>
      <c r="AN783" s="86"/>
      <c r="AO783" s="86"/>
      <c r="AP783" s="86"/>
      <c r="AQ783" s="86"/>
      <c r="AR783" s="86"/>
      <c r="AS783" s="86"/>
      <c r="AT783" s="86"/>
      <c r="AU783" s="86"/>
      <c r="AV783" s="86"/>
      <c r="AW783" s="86"/>
      <c r="AX783" s="86"/>
      <c r="AY783" s="86"/>
      <c r="AZ783" s="86"/>
      <c r="BA783" s="86"/>
      <c r="BB783" s="86"/>
      <c r="BC783" s="86"/>
      <c r="BD783" s="86"/>
      <c r="BE783" s="86"/>
      <c r="BF783" s="86"/>
      <c r="BG783" s="86"/>
      <c r="BH783" s="86"/>
      <c r="BI783" s="86"/>
      <c r="BJ783" s="86"/>
      <c r="BK783" s="86"/>
      <c r="BL783" s="86"/>
      <c r="BM783" s="86"/>
      <c r="BN783" s="86"/>
    </row>
    <row r="784" spans="1:66" s="28" customFormat="1" ht="15.6">
      <c r="A784" s="246"/>
      <c r="B784" s="333">
        <f>+'Ark1'!C2016</f>
        <v>2024</v>
      </c>
      <c r="C784" s="266">
        <f>+'Ark1'!L2016</f>
        <v>12</v>
      </c>
      <c r="D784" s="266" t="s">
        <v>38</v>
      </c>
      <c r="E784" s="275">
        <f>+'Ark1'!AP2016</f>
        <v>99</v>
      </c>
      <c r="F784" s="86" t="str">
        <f>+IF(G784=0,"",'Ark1'!Q2016)</f>
        <v/>
      </c>
      <c r="G784" s="366">
        <f>+'Ark1'!R2016</f>
        <v>0</v>
      </c>
      <c r="H784" s="28" t="str">
        <f>+IF(G784=0,"",'Ark1'!AE2016)</f>
        <v/>
      </c>
      <c r="I784" s="263"/>
      <c r="J784" s="28" t="str">
        <f>+IF(G784=0,"",'Ark1'!AF2016)</f>
        <v/>
      </c>
      <c r="K784" s="27" t="str">
        <f>+IF(G784=0,"",'Ark1'!T2016)</f>
        <v/>
      </c>
      <c r="L784" s="298" t="str">
        <f>+IF(G784=0,"",'Ark1'!U2016)</f>
        <v/>
      </c>
      <c r="M784" s="246"/>
      <c r="N784" s="33" t="str">
        <f>+IF(G784=0,"",'Ark1'!V2016)</f>
        <v/>
      </c>
      <c r="O784" s="33" t="str">
        <f>+IF(G784=0,"",'Ark1'!W2016)</f>
        <v/>
      </c>
      <c r="P784" s="33" t="str">
        <f>+IF(G784=0,"",'Ark1'!X2016)</f>
        <v/>
      </c>
      <c r="Q784" s="33" t="str">
        <f>+IF(G784=0,"",'Ark1'!AG2016)</f>
        <v/>
      </c>
      <c r="R784" s="33" t="str">
        <f>+IF(G784=0,"",'Ark1'!AH2016)</f>
        <v/>
      </c>
      <c r="S784" s="382" t="str">
        <f>+IF(G784=0,"",'Ark1'!AR2235)</f>
        <v/>
      </c>
      <c r="T784" s="114" t="str">
        <f>+IF(G784=0,"",'Ark1'!AS2235)</f>
        <v/>
      </c>
      <c r="U784" s="33" t="str">
        <f>+IF(G784=0,"",'Ark1'!Y2016)</f>
        <v/>
      </c>
      <c r="V784" s="27" t="str">
        <f>+IF(G784=0,"",'Ark1'!AA2016)</f>
        <v/>
      </c>
      <c r="W784" s="33" t="str">
        <f>+IF(G784=0,"",'Ark1'!AC2016)</f>
        <v/>
      </c>
      <c r="X784" s="298" t="str">
        <f t="shared" si="73"/>
        <v/>
      </c>
      <c r="Y784" s="28" t="str">
        <f t="shared" si="74"/>
        <v/>
      </c>
      <c r="Z784" s="246"/>
      <c r="AD784" s="27"/>
      <c r="AG784" s="86"/>
      <c r="AH784" s="86"/>
      <c r="AI784" s="86"/>
      <c r="AK784" s="86"/>
      <c r="AL784" s="86"/>
      <c r="AM784" s="86"/>
      <c r="AN784" s="86"/>
      <c r="AO784" s="86"/>
      <c r="AP784" s="86"/>
      <c r="AQ784" s="86"/>
      <c r="AR784" s="86"/>
      <c r="AS784" s="86"/>
      <c r="AT784" s="86"/>
      <c r="AU784" s="86"/>
      <c r="AV784" s="86"/>
      <c r="AW784" s="86"/>
      <c r="AX784" s="86"/>
      <c r="AY784" s="86"/>
      <c r="AZ784" s="86"/>
      <c r="BA784" s="86"/>
      <c r="BB784" s="86"/>
      <c r="BC784" s="86"/>
      <c r="BD784" s="86"/>
      <c r="BE784" s="86"/>
      <c r="BF784" s="86"/>
      <c r="BG784" s="86"/>
      <c r="BH784" s="86"/>
      <c r="BI784" s="86"/>
      <c r="BJ784" s="86"/>
      <c r="BK784" s="86"/>
      <c r="BL784" s="86"/>
      <c r="BM784" s="86"/>
      <c r="BN784" s="86"/>
    </row>
    <row r="785" spans="1:68" s="28" customFormat="1" ht="15.6">
      <c r="A785" s="246"/>
      <c r="B785" s="333">
        <f>+'Ark1'!C2051</f>
        <v>2024</v>
      </c>
      <c r="C785" s="266">
        <f>+'Ark1'!L2051</f>
        <v>13</v>
      </c>
      <c r="D785" s="266" t="s">
        <v>39</v>
      </c>
      <c r="E785" s="274">
        <f>+'Ark1'!AP2051</f>
        <v>99</v>
      </c>
      <c r="F785" s="266" t="str">
        <f>+IF(G785=0,"",'Ark1'!Q2051)</f>
        <v/>
      </c>
      <c r="G785" s="366">
        <f>+'Ark1'!R2051</f>
        <v>0</v>
      </c>
      <c r="H785" s="267" t="str">
        <f>+IF(G785=0,"",'Ark1'!AE2051)</f>
        <v/>
      </c>
      <c r="I785" s="263"/>
      <c r="J785" s="267" t="str">
        <f>+IF(G785=0,"",'Ark1'!AF2051)</f>
        <v/>
      </c>
      <c r="K785" s="268" t="str">
        <f>+IF(G785=0,"",'Ark1'!T2051)</f>
        <v/>
      </c>
      <c r="L785" s="298" t="str">
        <f>+IF(G785=0,"",'Ark1'!U2051)</f>
        <v/>
      </c>
      <c r="M785" s="246"/>
      <c r="N785" s="269" t="str">
        <f>+IF(G785=0,"",'Ark1'!V2051)</f>
        <v/>
      </c>
      <c r="O785" s="269" t="str">
        <f>+IF(G785=0,"",'Ark1'!W2051)</f>
        <v/>
      </c>
      <c r="P785" s="269" t="str">
        <f>+IF(G785=0,"",'Ark1'!X2051)</f>
        <v/>
      </c>
      <c r="Q785" s="269" t="str">
        <f>+IF(G785=0,"",'Ark1'!AG2051)</f>
        <v/>
      </c>
      <c r="R785" s="269" t="str">
        <f>+IF(G785=0,"",'Ark1'!AH2051)</f>
        <v/>
      </c>
      <c r="S785" s="382" t="str">
        <f>+IF(G785=0,"",'Ark1'!AR2236)</f>
        <v/>
      </c>
      <c r="T785" s="114" t="str">
        <f>+IF(G785=0,"",'Ark1'!AS2236)</f>
        <v/>
      </c>
      <c r="U785" s="269" t="str">
        <f>+IF(G785=0,"",'Ark1'!Y2051)</f>
        <v/>
      </c>
      <c r="V785" s="268" t="str">
        <f>+IF(G785=0,"",'Ark1'!AA2051)</f>
        <v/>
      </c>
      <c r="W785" s="269" t="str">
        <f>+IF(G785=0,"",'Ark1'!AC2051)</f>
        <v/>
      </c>
      <c r="X785" s="298" t="str">
        <f t="shared" si="73"/>
        <v/>
      </c>
      <c r="Y785" s="267" t="str">
        <f t="shared" si="74"/>
        <v/>
      </c>
      <c r="Z785" s="246"/>
      <c r="AD785" s="27"/>
      <c r="AG785" s="86"/>
      <c r="AH785" s="86"/>
      <c r="AI785" s="86"/>
      <c r="AK785" s="86"/>
      <c r="AL785" s="86"/>
      <c r="AM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86"/>
      <c r="BB785" s="86"/>
      <c r="BC785" s="86"/>
      <c r="BD785" s="86"/>
      <c r="BE785" s="86"/>
      <c r="BF785" s="86"/>
      <c r="BG785" s="86"/>
      <c r="BH785" s="86"/>
      <c r="BI785" s="86"/>
      <c r="BJ785" s="86"/>
      <c r="BK785" s="86"/>
      <c r="BL785" s="86"/>
      <c r="BM785" s="86"/>
      <c r="BN785" s="86"/>
    </row>
    <row r="786" spans="1:68" s="28" customFormat="1" ht="15.6">
      <c r="A786" s="246"/>
      <c r="B786" s="333">
        <f>+'Ark1'!C2086</f>
        <v>2024</v>
      </c>
      <c r="C786" s="266">
        <f>+'Ark1'!L2086</f>
        <v>14</v>
      </c>
      <c r="D786" s="266" t="s">
        <v>401</v>
      </c>
      <c r="E786" s="275">
        <f>+'Ark1'!AP2086</f>
        <v>99</v>
      </c>
      <c r="F786" s="86" t="str">
        <f>+IF(G786=0,"",'Ark1'!Q2086)</f>
        <v/>
      </c>
      <c r="G786" s="366">
        <f>+'Ark1'!R2086</f>
        <v>0</v>
      </c>
      <c r="H786" s="28" t="str">
        <f>+IF(G786=0,"",'Ark1'!AE2086)</f>
        <v/>
      </c>
      <c r="I786" s="263"/>
      <c r="J786" s="28" t="str">
        <f>+IF(G786=0,"",'Ark1'!AF2086)</f>
        <v/>
      </c>
      <c r="K786" s="27" t="str">
        <f>+IF(G786=0,"",'Ark1'!T2086)</f>
        <v/>
      </c>
      <c r="L786" s="298" t="str">
        <f>+IF(G786=0,"",'Ark1'!U2086)</f>
        <v/>
      </c>
      <c r="M786" s="246"/>
      <c r="N786" s="33" t="str">
        <f>+IF(G786=0,"",'Ark1'!V2086)</f>
        <v/>
      </c>
      <c r="O786" s="33" t="str">
        <f>+IF(G786=0,"",'Ark1'!W2086)</f>
        <v/>
      </c>
      <c r="P786" s="33" t="str">
        <f>+IF(G786=0,"",'Ark1'!X2086)</f>
        <v/>
      </c>
      <c r="Q786" s="33" t="str">
        <f>+IF(G786=0,"",'Ark1'!AG2086)</f>
        <v/>
      </c>
      <c r="R786" s="33" t="str">
        <f>+IF(G786=0,"",'Ark1'!AH2086)</f>
        <v/>
      </c>
      <c r="S786" s="382" t="str">
        <f>+IF(G786=0,"",'Ark1'!AR2237)</f>
        <v/>
      </c>
      <c r="T786" s="114" t="str">
        <f>+IF(G786=0,"",'Ark1'!AS2237)</f>
        <v/>
      </c>
      <c r="U786" s="33" t="str">
        <f>+IF(G786=0,"",'Ark1'!Y2086)</f>
        <v/>
      </c>
      <c r="V786" s="27" t="str">
        <f>+IF(G786=0,"",'Ark1'!AA2086)</f>
        <v/>
      </c>
      <c r="W786" s="33" t="str">
        <f>+IF(G786=0,"",'Ark1'!AC2086)</f>
        <v/>
      </c>
      <c r="X786" s="298" t="str">
        <f t="shared" si="73"/>
        <v/>
      </c>
      <c r="Y786" s="28" t="str">
        <f t="shared" si="74"/>
        <v/>
      </c>
      <c r="Z786" s="246"/>
      <c r="AD786" s="27"/>
      <c r="AG786" s="86"/>
      <c r="AH786" s="86"/>
      <c r="AI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  <c r="BM786" s="86"/>
      <c r="BN786" s="86"/>
    </row>
    <row r="787" spans="1:68" s="28" customFormat="1" ht="15.6">
      <c r="A787" s="246"/>
      <c r="B787" s="333">
        <f>+'Ark1'!C2121</f>
        <v>2024</v>
      </c>
      <c r="C787" s="266">
        <f>+'Ark1'!L2121</f>
        <v>15</v>
      </c>
      <c r="D787" s="266" t="s">
        <v>40</v>
      </c>
      <c r="E787" s="266">
        <f>+'Ark1'!AP2121</f>
        <v>99</v>
      </c>
      <c r="F787" s="266" t="str">
        <f>+IF(G787=0,"",'Ark1'!Q2121)</f>
        <v/>
      </c>
      <c r="G787" s="366">
        <f>+'Ark1'!R2121</f>
        <v>0</v>
      </c>
      <c r="H787" s="267" t="str">
        <f>+IF(G787=0,"",'Ark1'!AE2121)</f>
        <v/>
      </c>
      <c r="I787" s="263"/>
      <c r="J787" s="267" t="str">
        <f>+IF(G787=0,"",'Ark1'!AF2121)</f>
        <v/>
      </c>
      <c r="K787" s="268" t="str">
        <f>+IF(G787=0,"",'Ark1'!T2121)</f>
        <v/>
      </c>
      <c r="L787" s="385" t="str">
        <f>+IF(G787=0,"",'Ark1'!U2121)</f>
        <v/>
      </c>
      <c r="M787" s="246"/>
      <c r="N787" s="269" t="str">
        <f>+IF(G787=0,"",'Ark1'!V2121)</f>
        <v/>
      </c>
      <c r="O787" s="269" t="str">
        <f>+IF(G787=0,"",'Ark1'!W2121)</f>
        <v/>
      </c>
      <c r="P787" s="269" t="str">
        <f>+IF(G787=0,"",'Ark1'!X2121)</f>
        <v/>
      </c>
      <c r="Q787" s="269" t="str">
        <f>+IF(G787=0,"",'Ark1'!AG2121)</f>
        <v/>
      </c>
      <c r="R787" s="269" t="str">
        <f>+IF(G787=0,"",'Ark1'!AH2121)</f>
        <v/>
      </c>
      <c r="S787" s="382" t="str">
        <f>+IF(G787=0,"",'Ark1'!AR2238)</f>
        <v/>
      </c>
      <c r="T787" s="114" t="str">
        <f>+IF(G787=0,"",'Ark1'!AS2238)</f>
        <v/>
      </c>
      <c r="U787" s="269" t="str">
        <f>+IF(G787=0,"",'Ark1'!Y2121)</f>
        <v/>
      </c>
      <c r="V787" s="268" t="str">
        <f>+IF(G787=0,"",'Ark1'!AA2121)</f>
        <v/>
      </c>
      <c r="W787" s="269" t="str">
        <f>+IF(G787=0,"",'Ark1'!AC2121)</f>
        <v/>
      </c>
      <c r="X787" s="298" t="str">
        <f t="shared" si="73"/>
        <v/>
      </c>
      <c r="Y787" s="267" t="str">
        <f t="shared" si="74"/>
        <v/>
      </c>
      <c r="Z787" s="246"/>
      <c r="AD787" s="27"/>
      <c r="AG787" s="86"/>
      <c r="AH787" s="86"/>
      <c r="AI787" s="86"/>
      <c r="AK787" s="86"/>
      <c r="AL787" s="86"/>
      <c r="AM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86"/>
      <c r="BB787" s="86"/>
      <c r="BC787" s="86"/>
      <c r="BD787" s="86"/>
      <c r="BE787" s="86"/>
      <c r="BF787" s="86"/>
      <c r="BG787" s="86"/>
      <c r="BH787" s="86"/>
      <c r="BI787" s="86"/>
      <c r="BJ787" s="86"/>
      <c r="BK787" s="86"/>
      <c r="BL787" s="86"/>
      <c r="BM787" s="86"/>
      <c r="BN787" s="86"/>
    </row>
    <row r="788" spans="1:68" ht="19.8">
      <c r="A788" s="246"/>
      <c r="B788" s="246"/>
      <c r="C788" s="246"/>
      <c r="D788" s="246"/>
      <c r="E788" s="246"/>
      <c r="F788" s="246"/>
      <c r="G788" s="246"/>
      <c r="H788" s="246"/>
      <c r="I788" s="263"/>
      <c r="J788" s="246"/>
      <c r="K788" s="246"/>
      <c r="L788" s="246"/>
      <c r="M788" s="246"/>
      <c r="N788" s="246"/>
      <c r="O788" s="246"/>
      <c r="P788" s="246"/>
      <c r="Q788" s="246"/>
      <c r="R788" s="246"/>
      <c r="S788" s="246"/>
      <c r="T788" s="246"/>
      <c r="U788" s="246"/>
      <c r="V788" s="246"/>
      <c r="W788" s="246"/>
      <c r="X788" s="246"/>
      <c r="Y788" s="246"/>
      <c r="Z788" s="246"/>
      <c r="AA788" s="249"/>
      <c r="AC788" s="28"/>
      <c r="AD788" s="27"/>
      <c r="AE788" s="250"/>
      <c r="AF788" s="86"/>
      <c r="AJ788" s="86"/>
      <c r="BB788" s="262"/>
    </row>
    <row r="789" spans="1:68" s="28" customFormat="1">
      <c r="N789" s="33"/>
      <c r="AC789" s="33"/>
      <c r="AG789" s="86"/>
      <c r="AH789" s="86"/>
      <c r="AI789" s="86"/>
      <c r="AK789" s="86"/>
      <c r="AL789" s="86"/>
      <c r="AM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86"/>
      <c r="BB789" s="86"/>
      <c r="BC789" s="86"/>
      <c r="BD789" s="86"/>
      <c r="BE789" s="86"/>
      <c r="BF789" s="86"/>
      <c r="BG789" s="86"/>
      <c r="BH789" s="86"/>
      <c r="BI789" s="86"/>
      <c r="BJ789" s="86"/>
      <c r="BK789" s="86"/>
      <c r="BL789" s="86"/>
      <c r="BM789" s="86"/>
      <c r="BN789" s="86"/>
      <c r="BO789" s="86"/>
      <c r="BP789" s="86"/>
    </row>
    <row r="790" spans="1:68" s="28" customFormat="1">
      <c r="N790" s="33"/>
      <c r="AC790" s="33"/>
      <c r="AG790" s="86"/>
      <c r="AH790" s="86"/>
      <c r="AI790" s="86"/>
      <c r="AK790" s="86"/>
      <c r="AL790" s="86"/>
      <c r="AM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86"/>
      <c r="BB790" s="86"/>
      <c r="BC790" s="86"/>
      <c r="BD790" s="86"/>
      <c r="BE790" s="86"/>
      <c r="BF790" s="86"/>
      <c r="BG790" s="86"/>
      <c r="BH790" s="86"/>
      <c r="BI790" s="86"/>
      <c r="BJ790" s="86"/>
      <c r="BK790" s="86"/>
      <c r="BL790" s="86"/>
      <c r="BM790" s="86"/>
      <c r="BN790" s="86"/>
      <c r="BO790" s="86"/>
      <c r="BP790" s="86"/>
    </row>
    <row r="791" spans="1:68" s="28" customFormat="1">
      <c r="N791" s="33"/>
      <c r="AC791" s="33"/>
      <c r="AG791" s="86"/>
      <c r="AH791" s="86"/>
      <c r="AI791" s="86"/>
      <c r="AK791" s="86"/>
      <c r="AL791" s="86"/>
      <c r="AM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86"/>
      <c r="BB791" s="86"/>
      <c r="BC791" s="86"/>
      <c r="BD791" s="86"/>
      <c r="BE791" s="86"/>
      <c r="BF791" s="86"/>
      <c r="BG791" s="86"/>
      <c r="BH791" s="86"/>
      <c r="BI791" s="86"/>
      <c r="BJ791" s="86"/>
      <c r="BK791" s="86"/>
      <c r="BL791" s="86"/>
      <c r="BM791" s="86"/>
      <c r="BN791" s="86"/>
      <c r="BO791" s="86"/>
      <c r="BP791" s="86"/>
    </row>
    <row r="792" spans="1:68" s="28" customFormat="1">
      <c r="N792" s="33"/>
      <c r="AC792" s="33"/>
      <c r="AG792" s="86"/>
      <c r="AH792" s="86"/>
      <c r="AI792" s="86"/>
      <c r="AK792" s="86"/>
      <c r="AL792" s="86"/>
      <c r="AM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86"/>
      <c r="BB792" s="86"/>
      <c r="BC792" s="86"/>
      <c r="BD792" s="86"/>
      <c r="BE792" s="86"/>
      <c r="BF792" s="86"/>
      <c r="BG792" s="86"/>
      <c r="BH792" s="86"/>
      <c r="BI792" s="86"/>
      <c r="BJ792" s="86"/>
      <c r="BK792" s="86"/>
      <c r="BL792" s="86"/>
      <c r="BM792" s="86"/>
      <c r="BN792" s="86"/>
      <c r="BO792" s="86"/>
      <c r="BP792" s="86"/>
    </row>
    <row r="793" spans="1:68" s="28" customFormat="1">
      <c r="N793" s="33"/>
      <c r="AC793" s="33"/>
      <c r="AG793" s="86"/>
      <c r="AH793" s="86"/>
      <c r="AI793" s="86"/>
      <c r="AK793" s="86"/>
      <c r="AL793" s="86"/>
      <c r="AM793" s="86"/>
      <c r="AN793" s="86"/>
      <c r="AO793" s="86"/>
      <c r="AP793" s="86"/>
      <c r="AQ793" s="86"/>
      <c r="AR793" s="86"/>
      <c r="AS793" s="86"/>
      <c r="AT793" s="86"/>
      <c r="AU793" s="86"/>
      <c r="AV793" s="86"/>
      <c r="AW793" s="86"/>
      <c r="AX793" s="86"/>
      <c r="AY793" s="86"/>
      <c r="AZ793" s="86"/>
      <c r="BA793" s="86"/>
      <c r="BB793" s="86"/>
      <c r="BC793" s="86"/>
      <c r="BD793" s="86"/>
      <c r="BE793" s="86"/>
      <c r="BF793" s="86"/>
      <c r="BG793" s="86"/>
      <c r="BH793" s="86"/>
      <c r="BI793" s="86"/>
      <c r="BJ793" s="86"/>
      <c r="BK793" s="86"/>
      <c r="BL793" s="86"/>
      <c r="BM793" s="86"/>
      <c r="BN793" s="86"/>
      <c r="BO793" s="86"/>
      <c r="BP793" s="86"/>
    </row>
    <row r="794" spans="1:68" s="28" customFormat="1">
      <c r="N794" s="33"/>
      <c r="AC794" s="33"/>
      <c r="AG794" s="86"/>
      <c r="AH794" s="86"/>
      <c r="AI794" s="86"/>
      <c r="AK794" s="86"/>
      <c r="AL794" s="86"/>
      <c r="AM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86"/>
      <c r="BB794" s="86"/>
      <c r="BC794" s="86"/>
      <c r="BD794" s="86"/>
      <c r="BE794" s="86"/>
      <c r="BF794" s="86"/>
      <c r="BG794" s="86"/>
      <c r="BH794" s="86"/>
      <c r="BI794" s="86"/>
      <c r="BJ794" s="86"/>
      <c r="BK794" s="86"/>
      <c r="BL794" s="86"/>
      <c r="BM794" s="86"/>
      <c r="BN794" s="86"/>
      <c r="BO794" s="86"/>
      <c r="BP794" s="86"/>
    </row>
    <row r="795" spans="1:68" s="28" customFormat="1">
      <c r="N795" s="33"/>
      <c r="AC795" s="33"/>
      <c r="AG795" s="86"/>
      <c r="AH795" s="86"/>
      <c r="AI795" s="86"/>
      <c r="AK795" s="86"/>
      <c r="AL795" s="86"/>
      <c r="AM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86"/>
      <c r="BB795" s="86"/>
      <c r="BC795" s="86"/>
      <c r="BD795" s="86"/>
      <c r="BE795" s="86"/>
      <c r="BF795" s="86"/>
      <c r="BG795" s="86"/>
      <c r="BH795" s="86"/>
      <c r="BI795" s="86"/>
      <c r="BJ795" s="86"/>
      <c r="BK795" s="86"/>
      <c r="BL795" s="86"/>
      <c r="BM795" s="86"/>
      <c r="BN795" s="86"/>
      <c r="BO795" s="86"/>
      <c r="BP795" s="86"/>
    </row>
    <row r="796" spans="1:68" s="28" customFormat="1">
      <c r="N796" s="33"/>
      <c r="AC796" s="33"/>
      <c r="AG796" s="86"/>
      <c r="AH796" s="86"/>
      <c r="AI796" s="86"/>
      <c r="AK796" s="86"/>
      <c r="AL796" s="86"/>
      <c r="AM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86"/>
      <c r="BB796" s="86"/>
      <c r="BC796" s="86"/>
      <c r="BD796" s="86"/>
      <c r="BE796" s="86"/>
      <c r="BF796" s="86"/>
      <c r="BG796" s="86"/>
      <c r="BH796" s="86"/>
      <c r="BI796" s="86"/>
      <c r="BJ796" s="86"/>
      <c r="BK796" s="86"/>
      <c r="BL796" s="86"/>
      <c r="BM796" s="86"/>
      <c r="BN796" s="86"/>
      <c r="BO796" s="86"/>
      <c r="BP796" s="86"/>
    </row>
    <row r="797" spans="1:68" s="28" customFormat="1">
      <c r="N797" s="33"/>
      <c r="AC797" s="33"/>
      <c r="AG797" s="86"/>
      <c r="AH797" s="86"/>
      <c r="AI797" s="86"/>
      <c r="AK797" s="86"/>
      <c r="AL797" s="86"/>
      <c r="AM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86"/>
      <c r="BB797" s="86"/>
      <c r="BC797" s="86"/>
      <c r="BD797" s="86"/>
      <c r="BE797" s="86"/>
      <c r="BF797" s="86"/>
      <c r="BG797" s="86"/>
      <c r="BH797" s="86"/>
      <c r="BI797" s="86"/>
      <c r="BJ797" s="86"/>
      <c r="BK797" s="86"/>
      <c r="BL797" s="86"/>
      <c r="BM797" s="86"/>
      <c r="BN797" s="86"/>
      <c r="BO797" s="86"/>
      <c r="BP797" s="86"/>
    </row>
    <row r="798" spans="1:68" s="28" customFormat="1">
      <c r="N798" s="33"/>
      <c r="AC798" s="33"/>
      <c r="AG798" s="86"/>
      <c r="AH798" s="86"/>
      <c r="AI798" s="86"/>
      <c r="AK798" s="86"/>
      <c r="AL798" s="86"/>
      <c r="AM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86"/>
      <c r="BB798" s="86"/>
      <c r="BC798" s="86"/>
      <c r="BD798" s="86"/>
      <c r="BE798" s="86"/>
      <c r="BF798" s="86"/>
      <c r="BG798" s="86"/>
      <c r="BH798" s="86"/>
      <c r="BI798" s="86"/>
      <c r="BJ798" s="86"/>
      <c r="BK798" s="86"/>
      <c r="BL798" s="86"/>
      <c r="BM798" s="86"/>
      <c r="BN798" s="86"/>
      <c r="BO798" s="86"/>
      <c r="BP798" s="86"/>
    </row>
    <row r="799" spans="1:68" s="28" customFormat="1">
      <c r="N799" s="33"/>
      <c r="AC799" s="33"/>
      <c r="AG799" s="86"/>
      <c r="AH799" s="86"/>
      <c r="AI799" s="86"/>
      <c r="AK799" s="86"/>
      <c r="AL799" s="86"/>
      <c r="AM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86"/>
      <c r="BB799" s="86"/>
      <c r="BC799" s="86"/>
      <c r="BD799" s="86"/>
      <c r="BE799" s="86"/>
      <c r="BF799" s="86"/>
      <c r="BG799" s="86"/>
      <c r="BH799" s="86"/>
      <c r="BI799" s="86"/>
      <c r="BJ799" s="86"/>
      <c r="BK799" s="86"/>
      <c r="BL799" s="86"/>
      <c r="BM799" s="86"/>
      <c r="BN799" s="86"/>
      <c r="BO799" s="86"/>
      <c r="BP799" s="86"/>
    </row>
    <row r="800" spans="1:68" s="28" customFormat="1">
      <c r="N800" s="33"/>
      <c r="AC800" s="33"/>
      <c r="AG800" s="86"/>
      <c r="AH800" s="86"/>
      <c r="AI800" s="86"/>
      <c r="AK800" s="86"/>
      <c r="AL800" s="86"/>
      <c r="AM800" s="86"/>
      <c r="AN800" s="86"/>
      <c r="AO800" s="86"/>
      <c r="AP800" s="86"/>
      <c r="AQ800" s="86"/>
      <c r="AR800" s="86"/>
      <c r="AS800" s="86"/>
      <c r="AT800" s="86"/>
      <c r="AU800" s="86"/>
      <c r="AV800" s="86"/>
      <c r="AW800" s="86"/>
      <c r="AX800" s="86"/>
      <c r="AY800" s="86"/>
      <c r="AZ800" s="86"/>
      <c r="BA800" s="86"/>
      <c r="BB800" s="86"/>
      <c r="BC800" s="86"/>
      <c r="BD800" s="86"/>
      <c r="BE800" s="86"/>
      <c r="BF800" s="86"/>
      <c r="BG800" s="86"/>
      <c r="BH800" s="86"/>
      <c r="BI800" s="86"/>
      <c r="BJ800" s="86"/>
      <c r="BK800" s="86"/>
      <c r="BL800" s="86"/>
      <c r="BM800" s="86"/>
      <c r="BN800" s="86"/>
      <c r="BO800" s="86"/>
      <c r="BP800" s="86"/>
    </row>
    <row r="801" spans="14:68" s="28" customFormat="1">
      <c r="N801" s="33"/>
      <c r="AC801" s="33"/>
      <c r="AG801" s="86"/>
      <c r="AH801" s="86"/>
      <c r="AI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86"/>
      <c r="BB801" s="86"/>
      <c r="BC801" s="86"/>
      <c r="BD801" s="86"/>
      <c r="BE801" s="86"/>
      <c r="BF801" s="86"/>
      <c r="BG801" s="86"/>
      <c r="BH801" s="86"/>
      <c r="BI801" s="86"/>
      <c r="BJ801" s="86"/>
      <c r="BK801" s="86"/>
      <c r="BL801" s="86"/>
      <c r="BM801" s="86"/>
      <c r="BN801" s="86"/>
      <c r="BO801" s="86"/>
      <c r="BP801" s="86"/>
    </row>
    <row r="802" spans="14:68" s="28" customFormat="1">
      <c r="N802" s="33"/>
      <c r="AC802" s="33"/>
      <c r="AG802" s="86"/>
      <c r="AH802" s="86"/>
      <c r="AI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86"/>
      <c r="BB802" s="86"/>
      <c r="BC802" s="86"/>
      <c r="BD802" s="86"/>
      <c r="BE802" s="86"/>
      <c r="BF802" s="86"/>
      <c r="BG802" s="86"/>
      <c r="BH802" s="86"/>
      <c r="BI802" s="86"/>
      <c r="BJ802" s="86"/>
      <c r="BK802" s="86"/>
      <c r="BL802" s="86"/>
      <c r="BM802" s="86"/>
      <c r="BN802" s="86"/>
      <c r="BO802" s="86"/>
      <c r="BP802" s="86"/>
    </row>
    <row r="803" spans="14:68" s="28" customFormat="1">
      <c r="N803" s="33"/>
      <c r="AC803" s="33"/>
      <c r="AG803" s="86"/>
      <c r="AH803" s="86"/>
      <c r="AI803" s="86"/>
      <c r="AK803" s="86"/>
      <c r="AL803" s="86"/>
      <c r="AM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86"/>
      <c r="BB803" s="86"/>
      <c r="BC803" s="86"/>
      <c r="BD803" s="86"/>
      <c r="BE803" s="86"/>
      <c r="BF803" s="86"/>
      <c r="BG803" s="86"/>
      <c r="BH803" s="86"/>
      <c r="BI803" s="86"/>
      <c r="BJ803" s="86"/>
      <c r="BK803" s="86"/>
      <c r="BL803" s="86"/>
      <c r="BM803" s="86"/>
      <c r="BN803" s="86"/>
      <c r="BO803" s="86"/>
      <c r="BP803" s="86"/>
    </row>
    <row r="804" spans="14:68" s="28" customFormat="1">
      <c r="N804" s="33"/>
      <c r="AC804" s="33"/>
      <c r="AG804" s="86"/>
      <c r="AH804" s="86"/>
      <c r="AI804" s="86"/>
      <c r="AK804" s="86"/>
      <c r="AL804" s="86"/>
      <c r="AM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86"/>
      <c r="BB804" s="86"/>
      <c r="BC804" s="86"/>
      <c r="BD804" s="86"/>
      <c r="BE804" s="86"/>
      <c r="BF804" s="86"/>
      <c r="BG804" s="86"/>
      <c r="BH804" s="86"/>
      <c r="BI804" s="86"/>
      <c r="BJ804" s="86"/>
      <c r="BK804" s="86"/>
      <c r="BL804" s="86"/>
      <c r="BM804" s="86"/>
      <c r="BN804" s="86"/>
      <c r="BO804" s="86"/>
      <c r="BP804" s="86"/>
    </row>
    <row r="805" spans="14:68" s="28" customFormat="1">
      <c r="N805" s="33"/>
      <c r="AC805" s="33"/>
      <c r="AG805" s="86"/>
      <c r="AH805" s="86"/>
      <c r="AI805" s="86"/>
      <c r="AK805" s="86"/>
      <c r="AL805" s="86"/>
      <c r="AM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86"/>
      <c r="BB805" s="86"/>
      <c r="BC805" s="86"/>
      <c r="BD805" s="86"/>
      <c r="BE805" s="86"/>
      <c r="BF805" s="86"/>
      <c r="BG805" s="86"/>
      <c r="BH805" s="86"/>
      <c r="BI805" s="86"/>
      <c r="BJ805" s="86"/>
      <c r="BK805" s="86"/>
      <c r="BL805" s="86"/>
      <c r="BM805" s="86"/>
      <c r="BN805" s="86"/>
      <c r="BO805" s="86"/>
      <c r="BP805" s="86"/>
    </row>
    <row r="806" spans="14:68" s="28" customFormat="1">
      <c r="N806" s="33"/>
      <c r="AC806" s="33"/>
      <c r="AG806" s="86"/>
      <c r="AH806" s="86"/>
      <c r="AI806" s="86"/>
      <c r="AK806" s="86"/>
      <c r="AL806" s="86"/>
      <c r="AM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86"/>
      <c r="BB806" s="86"/>
      <c r="BC806" s="86"/>
      <c r="BD806" s="86"/>
      <c r="BE806" s="86"/>
      <c r="BF806" s="86"/>
      <c r="BG806" s="86"/>
      <c r="BH806" s="86"/>
      <c r="BI806" s="86"/>
      <c r="BJ806" s="86"/>
      <c r="BK806" s="86"/>
      <c r="BL806" s="86"/>
      <c r="BM806" s="86"/>
      <c r="BN806" s="86"/>
      <c r="BO806" s="86"/>
      <c r="BP806" s="86"/>
    </row>
    <row r="807" spans="14:68" s="28" customFormat="1">
      <c r="N807" s="33"/>
      <c r="AC807" s="33"/>
      <c r="AG807" s="86"/>
      <c r="AH807" s="86"/>
      <c r="AI807" s="86"/>
      <c r="AK807" s="86"/>
      <c r="AL807" s="86"/>
      <c r="AM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86"/>
      <c r="BB807" s="86"/>
      <c r="BC807" s="86"/>
      <c r="BD807" s="86"/>
      <c r="BE807" s="86"/>
      <c r="BF807" s="86"/>
      <c r="BG807" s="86"/>
      <c r="BH807" s="86"/>
      <c r="BI807" s="86"/>
      <c r="BJ807" s="86"/>
      <c r="BK807" s="86"/>
      <c r="BL807" s="86"/>
      <c r="BM807" s="86"/>
      <c r="BN807" s="86"/>
      <c r="BO807" s="86"/>
      <c r="BP807" s="86"/>
    </row>
    <row r="808" spans="14:68" s="28" customFormat="1">
      <c r="N808" s="33"/>
      <c r="AC808" s="33"/>
      <c r="AG808" s="86"/>
      <c r="AH808" s="86"/>
      <c r="AI808" s="86"/>
      <c r="AK808" s="86"/>
      <c r="AL808" s="86"/>
      <c r="AM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86"/>
      <c r="BB808" s="86"/>
      <c r="BC808" s="86"/>
      <c r="BD808" s="86"/>
      <c r="BE808" s="86"/>
      <c r="BF808" s="86"/>
      <c r="BG808" s="86"/>
      <c r="BH808" s="86"/>
      <c r="BI808" s="86"/>
      <c r="BJ808" s="86"/>
      <c r="BK808" s="86"/>
      <c r="BL808" s="86"/>
      <c r="BM808" s="86"/>
      <c r="BN808" s="86"/>
      <c r="BO808" s="86"/>
      <c r="BP808" s="86"/>
    </row>
    <row r="809" spans="14:68" s="28" customFormat="1">
      <c r="N809" s="33"/>
      <c r="AC809" s="33"/>
      <c r="AG809" s="86"/>
      <c r="AH809" s="86"/>
      <c r="AI809" s="86"/>
      <c r="AK809" s="86"/>
      <c r="AL809" s="86"/>
      <c r="AM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86"/>
      <c r="BB809" s="86"/>
      <c r="BC809" s="86"/>
      <c r="BD809" s="86"/>
      <c r="BE809" s="86"/>
      <c r="BF809" s="86"/>
      <c r="BG809" s="86"/>
      <c r="BH809" s="86"/>
      <c r="BI809" s="86"/>
      <c r="BJ809" s="86"/>
      <c r="BK809" s="86"/>
      <c r="BL809" s="86"/>
      <c r="BM809" s="86"/>
      <c r="BN809" s="86"/>
      <c r="BO809" s="86"/>
      <c r="BP809" s="86"/>
    </row>
    <row r="810" spans="14:68" s="28" customFormat="1">
      <c r="N810" s="33"/>
      <c r="AC810" s="33"/>
      <c r="AG810" s="86"/>
      <c r="AH810" s="86"/>
      <c r="AI810" s="86"/>
      <c r="AK810" s="86"/>
      <c r="AL810" s="86"/>
      <c r="AM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86"/>
      <c r="BB810" s="86"/>
      <c r="BC810" s="86"/>
      <c r="BD810" s="86"/>
      <c r="BE810" s="86"/>
      <c r="BF810" s="86"/>
      <c r="BG810" s="86"/>
      <c r="BH810" s="86"/>
      <c r="BI810" s="86"/>
      <c r="BJ810" s="86"/>
      <c r="BK810" s="86"/>
      <c r="BL810" s="86"/>
      <c r="BM810" s="86"/>
      <c r="BN810" s="86"/>
      <c r="BO810" s="86"/>
      <c r="BP810" s="86"/>
    </row>
    <row r="811" spans="14:68" s="28" customFormat="1">
      <c r="N811" s="33"/>
      <c r="AC811" s="33"/>
      <c r="AG811" s="86"/>
      <c r="AH811" s="86"/>
      <c r="AI811" s="86"/>
      <c r="AK811" s="86"/>
      <c r="AL811" s="86"/>
      <c r="AM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86"/>
      <c r="BB811" s="86"/>
      <c r="BC811" s="86"/>
      <c r="BD811" s="86"/>
      <c r="BE811" s="86"/>
      <c r="BF811" s="86"/>
      <c r="BG811" s="86"/>
      <c r="BH811" s="86"/>
      <c r="BI811" s="86"/>
      <c r="BJ811" s="86"/>
      <c r="BK811" s="86"/>
      <c r="BL811" s="86"/>
      <c r="BM811" s="86"/>
      <c r="BN811" s="86"/>
      <c r="BO811" s="86"/>
      <c r="BP811" s="86"/>
    </row>
    <row r="812" spans="14:68" s="28" customFormat="1">
      <c r="N812" s="33"/>
      <c r="AC812" s="33"/>
      <c r="AG812" s="86"/>
      <c r="AH812" s="86"/>
      <c r="AI812" s="86"/>
      <c r="AK812" s="86"/>
      <c r="AL812" s="86"/>
      <c r="AM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86"/>
      <c r="BB812" s="86"/>
      <c r="BC812" s="86"/>
      <c r="BD812" s="86"/>
      <c r="BE812" s="86"/>
      <c r="BF812" s="86"/>
      <c r="BG812" s="86"/>
      <c r="BH812" s="86"/>
      <c r="BI812" s="86"/>
      <c r="BJ812" s="86"/>
      <c r="BK812" s="86"/>
      <c r="BL812" s="86"/>
      <c r="BM812" s="86"/>
      <c r="BN812" s="86"/>
      <c r="BO812" s="86"/>
      <c r="BP812" s="86"/>
    </row>
    <row r="813" spans="14:68" s="28" customFormat="1">
      <c r="N813" s="33"/>
      <c r="AC813" s="33"/>
      <c r="AG813" s="86"/>
      <c r="AH813" s="86"/>
      <c r="AI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86"/>
      <c r="BG813" s="86"/>
      <c r="BH813" s="86"/>
      <c r="BI813" s="86"/>
      <c r="BJ813" s="86"/>
      <c r="BK813" s="86"/>
      <c r="BL813" s="86"/>
      <c r="BM813" s="86"/>
      <c r="BN813" s="86"/>
      <c r="BO813" s="86"/>
      <c r="BP813" s="86"/>
    </row>
    <row r="814" spans="14:68" s="28" customFormat="1">
      <c r="N814" s="33"/>
      <c r="AC814" s="33"/>
      <c r="AG814" s="86"/>
      <c r="AH814" s="86"/>
      <c r="AI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86"/>
      <c r="BB814" s="86"/>
      <c r="BC814" s="86"/>
      <c r="BD814" s="86"/>
      <c r="BE814" s="86"/>
      <c r="BF814" s="86"/>
      <c r="BG814" s="86"/>
      <c r="BH814" s="86"/>
      <c r="BI814" s="86"/>
      <c r="BJ814" s="86"/>
      <c r="BK814" s="86"/>
      <c r="BL814" s="86"/>
      <c r="BM814" s="86"/>
      <c r="BN814" s="86"/>
      <c r="BO814" s="86"/>
      <c r="BP814" s="86"/>
    </row>
    <row r="815" spans="14:68" s="28" customFormat="1">
      <c r="N815" s="33"/>
      <c r="AC815" s="33"/>
      <c r="AG815" s="86"/>
      <c r="AH815" s="86"/>
      <c r="AI815" s="86"/>
      <c r="AK815" s="86"/>
      <c r="AL815" s="86"/>
      <c r="AM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86"/>
      <c r="BB815" s="86"/>
      <c r="BC815" s="86"/>
      <c r="BD815" s="86"/>
      <c r="BE815" s="86"/>
      <c r="BF815" s="86"/>
      <c r="BG815" s="86"/>
      <c r="BH815" s="86"/>
      <c r="BI815" s="86"/>
      <c r="BJ815" s="86"/>
      <c r="BK815" s="86"/>
      <c r="BL815" s="86"/>
      <c r="BM815" s="86"/>
      <c r="BN815" s="86"/>
      <c r="BO815" s="86"/>
      <c r="BP815" s="86"/>
    </row>
    <row r="816" spans="14:68" s="28" customFormat="1">
      <c r="N816" s="33"/>
      <c r="AC816" s="33"/>
      <c r="AG816" s="86"/>
      <c r="AH816" s="86"/>
      <c r="AI816" s="86"/>
      <c r="AK816" s="86"/>
      <c r="AL816" s="86"/>
      <c r="AM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86"/>
      <c r="BB816" s="86"/>
      <c r="BC816" s="86"/>
      <c r="BD816" s="86"/>
      <c r="BE816" s="86"/>
      <c r="BF816" s="86"/>
      <c r="BG816" s="86"/>
      <c r="BH816" s="86"/>
      <c r="BI816" s="86"/>
      <c r="BJ816" s="86"/>
      <c r="BK816" s="86"/>
      <c r="BL816" s="86"/>
      <c r="BM816" s="86"/>
      <c r="BN816" s="86"/>
      <c r="BO816" s="86"/>
      <c r="BP816" s="86"/>
    </row>
    <row r="817" spans="14:68" s="28" customFormat="1">
      <c r="N817" s="33"/>
      <c r="AC817" s="33"/>
      <c r="AG817" s="86"/>
      <c r="AH817" s="86"/>
      <c r="AI817" s="86"/>
      <c r="AK817" s="86"/>
      <c r="AL817" s="86"/>
      <c r="AM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86"/>
      <c r="BB817" s="86"/>
      <c r="BC817" s="86"/>
      <c r="BD817" s="86"/>
      <c r="BE817" s="86"/>
      <c r="BF817" s="86"/>
      <c r="BG817" s="86"/>
      <c r="BH817" s="86"/>
      <c r="BI817" s="86"/>
      <c r="BJ817" s="86"/>
      <c r="BK817" s="86"/>
      <c r="BL817" s="86"/>
      <c r="BM817" s="86"/>
      <c r="BN817" s="86"/>
      <c r="BO817" s="86"/>
      <c r="BP817" s="86"/>
    </row>
    <row r="818" spans="14:68" s="28" customFormat="1">
      <c r="N818" s="33"/>
      <c r="AC818" s="33"/>
      <c r="AG818" s="86"/>
      <c r="AH818" s="86"/>
      <c r="AI818" s="86"/>
      <c r="AK818" s="86"/>
      <c r="AL818" s="86"/>
      <c r="AM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86"/>
      <c r="BG818" s="86"/>
      <c r="BH818" s="86"/>
      <c r="BI818" s="86"/>
      <c r="BJ818" s="86"/>
      <c r="BK818" s="86"/>
      <c r="BL818" s="86"/>
      <c r="BM818" s="86"/>
      <c r="BN818" s="86"/>
      <c r="BO818" s="86"/>
      <c r="BP818" s="86"/>
    </row>
    <row r="819" spans="14:68" s="28" customFormat="1">
      <c r="N819" s="33"/>
      <c r="AC819" s="33"/>
      <c r="AG819" s="86"/>
      <c r="AH819" s="86"/>
      <c r="AI819" s="86"/>
      <c r="AK819" s="86"/>
      <c r="AL819" s="86"/>
      <c r="AM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86"/>
      <c r="BB819" s="86"/>
      <c r="BC819" s="86"/>
      <c r="BD819" s="86"/>
      <c r="BE819" s="86"/>
      <c r="BF819" s="86"/>
      <c r="BG819" s="86"/>
      <c r="BH819" s="86"/>
      <c r="BI819" s="86"/>
      <c r="BJ819" s="86"/>
      <c r="BK819" s="86"/>
      <c r="BL819" s="86"/>
      <c r="BM819" s="86"/>
      <c r="BN819" s="86"/>
      <c r="BO819" s="86"/>
      <c r="BP819" s="86"/>
    </row>
    <row r="820" spans="14:68" s="28" customFormat="1">
      <c r="N820" s="33"/>
      <c r="AC820" s="33"/>
      <c r="AG820" s="86"/>
      <c r="AH820" s="86"/>
      <c r="AI820" s="86"/>
      <c r="AK820" s="86"/>
      <c r="AL820" s="86"/>
      <c r="AM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86"/>
      <c r="BB820" s="86"/>
      <c r="BC820" s="86"/>
      <c r="BD820" s="86"/>
      <c r="BE820" s="86"/>
      <c r="BF820" s="86"/>
      <c r="BG820" s="86"/>
      <c r="BH820" s="86"/>
      <c r="BI820" s="86"/>
      <c r="BJ820" s="86"/>
      <c r="BK820" s="86"/>
      <c r="BL820" s="86"/>
      <c r="BM820" s="86"/>
      <c r="BN820" s="86"/>
      <c r="BO820" s="86"/>
      <c r="BP820" s="86"/>
    </row>
    <row r="821" spans="14:68" s="28" customFormat="1">
      <c r="N821" s="33"/>
      <c r="AC821" s="33"/>
      <c r="AG821" s="86"/>
      <c r="AH821" s="86"/>
      <c r="AI821" s="86"/>
      <c r="AK821" s="86"/>
      <c r="AL821" s="86"/>
      <c r="AM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86"/>
      <c r="BB821" s="86"/>
      <c r="BC821" s="86"/>
      <c r="BD821" s="86"/>
      <c r="BE821" s="86"/>
      <c r="BF821" s="86"/>
      <c r="BG821" s="86"/>
      <c r="BH821" s="86"/>
      <c r="BI821" s="86"/>
      <c r="BJ821" s="86"/>
      <c r="BK821" s="86"/>
      <c r="BL821" s="86"/>
      <c r="BM821" s="86"/>
      <c r="BN821" s="86"/>
      <c r="BO821" s="86"/>
      <c r="BP821" s="86"/>
    </row>
    <row r="822" spans="14:68" s="28" customFormat="1">
      <c r="N822" s="33"/>
      <c r="AC822" s="33"/>
      <c r="AG822" s="86"/>
      <c r="AH822" s="86"/>
      <c r="AI822" s="86"/>
      <c r="AK822" s="86"/>
      <c r="AL822" s="86"/>
      <c r="AM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86"/>
      <c r="BB822" s="86"/>
      <c r="BC822" s="86"/>
      <c r="BD822" s="86"/>
      <c r="BE822" s="86"/>
      <c r="BF822" s="86"/>
      <c r="BG822" s="86"/>
      <c r="BH822" s="86"/>
      <c r="BI822" s="86"/>
      <c r="BJ822" s="86"/>
      <c r="BK822" s="86"/>
      <c r="BL822" s="86"/>
      <c r="BM822" s="86"/>
      <c r="BN822" s="86"/>
      <c r="BO822" s="86"/>
      <c r="BP822" s="86"/>
    </row>
    <row r="823" spans="14:68" s="28" customFormat="1">
      <c r="N823" s="33"/>
      <c r="AC823" s="33"/>
      <c r="AG823" s="86"/>
      <c r="AH823" s="86"/>
      <c r="AI823" s="86"/>
      <c r="AK823" s="86"/>
      <c r="AL823" s="86"/>
      <c r="AM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86"/>
      <c r="BB823" s="86"/>
      <c r="BC823" s="86"/>
      <c r="BD823" s="86"/>
      <c r="BE823" s="86"/>
      <c r="BF823" s="86"/>
      <c r="BG823" s="86"/>
      <c r="BH823" s="86"/>
      <c r="BI823" s="86"/>
      <c r="BJ823" s="86"/>
      <c r="BK823" s="86"/>
      <c r="BL823" s="86"/>
      <c r="BM823" s="86"/>
      <c r="BN823" s="86"/>
      <c r="BO823" s="86"/>
      <c r="BP823" s="86"/>
    </row>
    <row r="824" spans="14:68" s="28" customFormat="1">
      <c r="N824" s="33"/>
      <c r="AC824" s="33"/>
      <c r="AG824" s="86"/>
      <c r="AH824" s="86"/>
      <c r="AI824" s="86"/>
      <c r="AK824" s="86"/>
      <c r="AL824" s="86"/>
      <c r="AM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86"/>
      <c r="BB824" s="86"/>
      <c r="BC824" s="86"/>
      <c r="BD824" s="86"/>
      <c r="BE824" s="86"/>
      <c r="BF824" s="86"/>
      <c r="BG824" s="86"/>
      <c r="BH824" s="86"/>
      <c r="BI824" s="86"/>
      <c r="BJ824" s="86"/>
      <c r="BK824" s="86"/>
      <c r="BL824" s="86"/>
      <c r="BM824" s="86"/>
      <c r="BN824" s="86"/>
      <c r="BO824" s="86"/>
      <c r="BP824" s="86"/>
    </row>
    <row r="825" spans="14:68" s="28" customFormat="1">
      <c r="N825" s="33"/>
      <c r="AC825" s="33"/>
      <c r="AG825" s="86"/>
      <c r="AH825" s="86"/>
      <c r="AI825" s="86"/>
      <c r="AK825" s="86"/>
      <c r="AL825" s="86"/>
      <c r="AM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86"/>
      <c r="BB825" s="86"/>
      <c r="BC825" s="86"/>
      <c r="BD825" s="86"/>
      <c r="BE825" s="86"/>
      <c r="BF825" s="86"/>
      <c r="BG825" s="86"/>
      <c r="BH825" s="86"/>
      <c r="BI825" s="86"/>
      <c r="BJ825" s="86"/>
      <c r="BK825" s="86"/>
      <c r="BL825" s="86"/>
      <c r="BM825" s="86"/>
      <c r="BN825" s="86"/>
      <c r="BO825" s="86"/>
      <c r="BP825" s="86"/>
    </row>
    <row r="826" spans="14:68" s="28" customFormat="1">
      <c r="N826" s="33"/>
      <c r="AC826" s="33"/>
      <c r="AG826" s="86"/>
      <c r="AH826" s="86"/>
      <c r="AI826" s="86"/>
      <c r="AK826" s="86"/>
      <c r="AL826" s="86"/>
      <c r="AM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86"/>
      <c r="BB826" s="86"/>
      <c r="BC826" s="86"/>
      <c r="BD826" s="86"/>
      <c r="BE826" s="86"/>
      <c r="BF826" s="86"/>
      <c r="BG826" s="86"/>
      <c r="BH826" s="86"/>
      <c r="BI826" s="86"/>
      <c r="BJ826" s="86"/>
      <c r="BK826" s="86"/>
      <c r="BL826" s="86"/>
      <c r="BM826" s="86"/>
      <c r="BN826" s="86"/>
      <c r="BO826" s="86"/>
      <c r="BP826" s="86"/>
    </row>
    <row r="827" spans="14:68" s="28" customFormat="1">
      <c r="N827" s="33"/>
      <c r="AC827" s="33"/>
      <c r="AG827" s="86"/>
      <c r="AH827" s="86"/>
      <c r="AI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86"/>
      <c r="BG827" s="86"/>
      <c r="BH827" s="86"/>
      <c r="BI827" s="86"/>
      <c r="BJ827" s="86"/>
      <c r="BK827" s="86"/>
      <c r="BL827" s="86"/>
      <c r="BM827" s="86"/>
      <c r="BN827" s="86"/>
      <c r="BO827" s="86"/>
      <c r="BP827" s="86"/>
    </row>
    <row r="828" spans="14:68" s="28" customFormat="1">
      <c r="N828" s="33"/>
      <c r="AC828" s="33"/>
      <c r="AG828" s="86"/>
      <c r="AH828" s="86"/>
      <c r="AI828" s="86"/>
      <c r="AK828" s="86"/>
      <c r="AL828" s="86"/>
      <c r="AM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86"/>
      <c r="BB828" s="86"/>
      <c r="BC828" s="86"/>
      <c r="BD828" s="86"/>
      <c r="BE828" s="86"/>
      <c r="BF828" s="86"/>
      <c r="BG828" s="86"/>
      <c r="BH828" s="86"/>
      <c r="BI828" s="86"/>
      <c r="BJ828" s="86"/>
      <c r="BK828" s="86"/>
      <c r="BL828" s="86"/>
      <c r="BM828" s="86"/>
      <c r="BN828" s="86"/>
      <c r="BO828" s="86"/>
      <c r="BP828" s="86"/>
    </row>
    <row r="829" spans="14:68" s="28" customFormat="1">
      <c r="N829" s="33"/>
      <c r="AC829" s="33"/>
      <c r="AG829" s="86"/>
      <c r="AH829" s="86"/>
      <c r="AI829" s="86"/>
      <c r="AK829" s="86"/>
      <c r="AL829" s="86"/>
      <c r="AM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86"/>
      <c r="BB829" s="86"/>
      <c r="BC829" s="86"/>
      <c r="BD829" s="86"/>
      <c r="BE829" s="86"/>
      <c r="BF829" s="86"/>
      <c r="BG829" s="86"/>
      <c r="BH829" s="86"/>
      <c r="BI829" s="86"/>
      <c r="BJ829" s="86"/>
      <c r="BK829" s="86"/>
      <c r="BL829" s="86"/>
      <c r="BM829" s="86"/>
      <c r="BN829" s="86"/>
      <c r="BO829" s="86"/>
      <c r="BP829" s="86"/>
    </row>
    <row r="830" spans="14:68" s="28" customFormat="1">
      <c r="N830" s="33"/>
      <c r="AC830" s="33"/>
      <c r="AG830" s="86"/>
      <c r="AH830" s="86"/>
      <c r="AI830" s="86"/>
      <c r="AK830" s="86"/>
      <c r="AL830" s="86"/>
      <c r="AM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86"/>
      <c r="BB830" s="86"/>
      <c r="BC830" s="86"/>
      <c r="BD830" s="86"/>
      <c r="BE830" s="86"/>
      <c r="BF830" s="86"/>
      <c r="BG830" s="86"/>
      <c r="BH830" s="86"/>
      <c r="BI830" s="86"/>
      <c r="BJ830" s="86"/>
      <c r="BK830" s="86"/>
      <c r="BL830" s="86"/>
      <c r="BM830" s="86"/>
      <c r="BN830" s="86"/>
      <c r="BO830" s="86"/>
      <c r="BP830" s="86"/>
    </row>
    <row r="831" spans="14:68" s="28" customFormat="1">
      <c r="N831" s="33"/>
      <c r="AC831" s="33"/>
      <c r="AG831" s="86"/>
      <c r="AH831" s="86"/>
      <c r="AI831" s="86"/>
      <c r="AK831" s="86"/>
      <c r="AL831" s="86"/>
      <c r="AM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86"/>
      <c r="BB831" s="86"/>
      <c r="BC831" s="86"/>
      <c r="BD831" s="86"/>
      <c r="BE831" s="86"/>
      <c r="BF831" s="86"/>
      <c r="BG831" s="86"/>
      <c r="BH831" s="86"/>
      <c r="BI831" s="86"/>
      <c r="BJ831" s="86"/>
      <c r="BK831" s="86"/>
      <c r="BL831" s="86"/>
      <c r="BM831" s="86"/>
      <c r="BN831" s="86"/>
      <c r="BO831" s="86"/>
      <c r="BP831" s="86"/>
    </row>
    <row r="832" spans="14:68" s="28" customFormat="1">
      <c r="N832" s="33"/>
      <c r="AC832" s="33"/>
      <c r="AG832" s="86"/>
      <c r="AH832" s="86"/>
      <c r="AI832" s="86"/>
      <c r="AK832" s="86"/>
      <c r="AL832" s="86"/>
      <c r="AM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86"/>
      <c r="BB832" s="86"/>
      <c r="BC832" s="86"/>
      <c r="BD832" s="86"/>
      <c r="BE832" s="86"/>
      <c r="BF832" s="86"/>
      <c r="BG832" s="86"/>
      <c r="BH832" s="86"/>
      <c r="BI832" s="86"/>
      <c r="BJ832" s="86"/>
      <c r="BK832" s="86"/>
      <c r="BL832" s="86"/>
      <c r="BM832" s="86"/>
      <c r="BN832" s="86"/>
      <c r="BO832" s="86"/>
      <c r="BP832" s="86"/>
    </row>
    <row r="833" spans="14:68" s="28" customFormat="1">
      <c r="N833" s="33"/>
      <c r="AC833" s="33"/>
      <c r="AG833" s="86"/>
      <c r="AH833" s="86"/>
      <c r="AI833" s="86"/>
      <c r="AK833" s="86"/>
      <c r="AL833" s="86"/>
      <c r="AM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86"/>
      <c r="BB833" s="86"/>
      <c r="BC833" s="86"/>
      <c r="BD833" s="86"/>
      <c r="BE833" s="86"/>
      <c r="BF833" s="86"/>
      <c r="BG833" s="86"/>
      <c r="BH833" s="86"/>
      <c r="BI833" s="86"/>
      <c r="BJ833" s="86"/>
      <c r="BK833" s="86"/>
      <c r="BL833" s="86"/>
      <c r="BM833" s="86"/>
      <c r="BN833" s="86"/>
      <c r="BO833" s="86"/>
      <c r="BP833" s="86"/>
    </row>
    <row r="834" spans="14:68" s="28" customFormat="1">
      <c r="N834" s="33"/>
      <c r="AC834" s="33"/>
      <c r="AG834" s="86"/>
      <c r="AH834" s="86"/>
      <c r="AI834" s="86"/>
      <c r="AK834" s="86"/>
      <c r="AL834" s="86"/>
      <c r="AM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86"/>
      <c r="BB834" s="86"/>
      <c r="BC834" s="86"/>
      <c r="BD834" s="86"/>
      <c r="BE834" s="86"/>
      <c r="BF834" s="86"/>
      <c r="BG834" s="86"/>
      <c r="BH834" s="86"/>
      <c r="BI834" s="86"/>
      <c r="BJ834" s="86"/>
      <c r="BK834" s="86"/>
      <c r="BL834" s="86"/>
      <c r="BM834" s="86"/>
      <c r="BN834" s="86"/>
      <c r="BO834" s="86"/>
      <c r="BP834" s="86"/>
    </row>
    <row r="835" spans="14:68" s="28" customFormat="1">
      <c r="N835" s="33"/>
      <c r="AC835" s="33"/>
      <c r="AG835" s="86"/>
      <c r="AH835" s="86"/>
      <c r="AI835" s="86"/>
      <c r="AK835" s="86"/>
      <c r="AL835" s="86"/>
      <c r="AM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86"/>
      <c r="BB835" s="86"/>
      <c r="BC835" s="86"/>
      <c r="BD835" s="86"/>
      <c r="BE835" s="86"/>
      <c r="BF835" s="86"/>
      <c r="BG835" s="86"/>
      <c r="BH835" s="86"/>
      <c r="BI835" s="86"/>
      <c r="BJ835" s="86"/>
      <c r="BK835" s="86"/>
      <c r="BL835" s="86"/>
      <c r="BM835" s="86"/>
      <c r="BN835" s="86"/>
      <c r="BO835" s="86"/>
      <c r="BP835" s="86"/>
    </row>
    <row r="836" spans="14:68" s="28" customFormat="1">
      <c r="N836" s="33"/>
      <c r="AC836" s="33"/>
      <c r="AG836" s="86"/>
      <c r="AH836" s="86"/>
      <c r="AI836" s="86"/>
      <c r="AK836" s="86"/>
      <c r="AL836" s="86"/>
      <c r="AM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86"/>
      <c r="BB836" s="86"/>
      <c r="BC836" s="86"/>
      <c r="BD836" s="86"/>
      <c r="BE836" s="86"/>
      <c r="BF836" s="86"/>
      <c r="BG836" s="86"/>
      <c r="BH836" s="86"/>
      <c r="BI836" s="86"/>
      <c r="BJ836" s="86"/>
      <c r="BK836" s="86"/>
      <c r="BL836" s="86"/>
      <c r="BM836" s="86"/>
      <c r="BN836" s="86"/>
      <c r="BO836" s="86"/>
      <c r="BP836" s="86"/>
    </row>
    <row r="837" spans="14:68" s="28" customFormat="1">
      <c r="N837" s="33"/>
      <c r="AC837" s="33"/>
      <c r="AG837" s="86"/>
      <c r="AH837" s="86"/>
      <c r="AI837" s="86"/>
      <c r="AK837" s="86"/>
      <c r="AL837" s="86"/>
      <c r="AM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86"/>
      <c r="BB837" s="86"/>
      <c r="BC837" s="86"/>
      <c r="BD837" s="86"/>
      <c r="BE837" s="86"/>
      <c r="BF837" s="86"/>
      <c r="BG837" s="86"/>
      <c r="BH837" s="86"/>
      <c r="BI837" s="86"/>
      <c r="BJ837" s="86"/>
      <c r="BK837" s="86"/>
      <c r="BL837" s="86"/>
      <c r="BM837" s="86"/>
      <c r="BN837" s="86"/>
      <c r="BO837" s="86"/>
      <c r="BP837" s="86"/>
    </row>
    <row r="838" spans="14:68" s="28" customFormat="1">
      <c r="N838" s="33"/>
      <c r="AC838" s="33"/>
      <c r="AG838" s="86"/>
      <c r="AH838" s="86"/>
      <c r="AI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86"/>
      <c r="BG838" s="86"/>
      <c r="BH838" s="86"/>
      <c r="BI838" s="86"/>
      <c r="BJ838" s="86"/>
      <c r="BK838" s="86"/>
      <c r="BL838" s="86"/>
      <c r="BM838" s="86"/>
      <c r="BN838" s="86"/>
      <c r="BO838" s="86"/>
      <c r="BP838" s="86"/>
    </row>
    <row r="839" spans="14:68" s="28" customFormat="1">
      <c r="N839" s="33"/>
      <c r="AC839" s="33"/>
      <c r="AG839" s="86"/>
      <c r="AH839" s="86"/>
      <c r="AI839" s="86"/>
      <c r="AK839" s="86"/>
      <c r="AL839" s="86"/>
      <c r="AM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86"/>
      <c r="BB839" s="86"/>
      <c r="BC839" s="86"/>
      <c r="BD839" s="86"/>
      <c r="BE839" s="86"/>
      <c r="BF839" s="86"/>
      <c r="BG839" s="86"/>
      <c r="BH839" s="86"/>
      <c r="BI839" s="86"/>
      <c r="BJ839" s="86"/>
      <c r="BK839" s="86"/>
      <c r="BL839" s="86"/>
      <c r="BM839" s="86"/>
      <c r="BN839" s="86"/>
      <c r="BO839" s="86"/>
      <c r="BP839" s="86"/>
    </row>
    <row r="840" spans="14:68" s="28" customFormat="1">
      <c r="N840" s="33"/>
      <c r="AC840" s="33"/>
      <c r="AG840" s="86"/>
      <c r="AH840" s="86"/>
      <c r="AI840" s="86"/>
      <c r="AK840" s="86"/>
      <c r="AL840" s="86"/>
      <c r="AM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86"/>
      <c r="BB840" s="86"/>
      <c r="BC840" s="86"/>
      <c r="BD840" s="86"/>
      <c r="BE840" s="86"/>
      <c r="BF840" s="86"/>
      <c r="BG840" s="86"/>
      <c r="BH840" s="86"/>
      <c r="BI840" s="86"/>
      <c r="BJ840" s="86"/>
      <c r="BK840" s="86"/>
      <c r="BL840" s="86"/>
      <c r="BM840" s="86"/>
      <c r="BN840" s="86"/>
      <c r="BO840" s="86"/>
      <c r="BP840" s="86"/>
    </row>
    <row r="841" spans="14:68" s="28" customFormat="1">
      <c r="N841" s="33"/>
      <c r="AC841" s="33"/>
      <c r="AG841" s="86"/>
      <c r="AH841" s="86"/>
      <c r="AI841" s="86"/>
      <c r="AK841" s="86"/>
      <c r="AL841" s="86"/>
      <c r="AM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86"/>
      <c r="BB841" s="86"/>
      <c r="BC841" s="86"/>
      <c r="BD841" s="86"/>
      <c r="BE841" s="86"/>
      <c r="BF841" s="86"/>
      <c r="BG841" s="86"/>
      <c r="BH841" s="86"/>
      <c r="BI841" s="86"/>
      <c r="BJ841" s="86"/>
      <c r="BK841" s="86"/>
      <c r="BL841" s="86"/>
      <c r="BM841" s="86"/>
      <c r="BN841" s="86"/>
      <c r="BO841" s="86"/>
      <c r="BP841" s="86"/>
    </row>
    <row r="842" spans="14:68" s="28" customFormat="1">
      <c r="N842" s="33"/>
      <c r="AC842" s="33"/>
      <c r="AG842" s="86"/>
      <c r="AH842" s="86"/>
      <c r="AI842" s="86"/>
      <c r="AK842" s="86"/>
      <c r="AL842" s="86"/>
      <c r="AM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86"/>
      <c r="BB842" s="86"/>
      <c r="BC842" s="86"/>
      <c r="BD842" s="86"/>
      <c r="BE842" s="86"/>
      <c r="BF842" s="86"/>
      <c r="BG842" s="86"/>
      <c r="BH842" s="86"/>
      <c r="BI842" s="86"/>
      <c r="BJ842" s="86"/>
      <c r="BK842" s="86"/>
      <c r="BL842" s="86"/>
      <c r="BM842" s="86"/>
      <c r="BN842" s="86"/>
      <c r="BO842" s="86"/>
      <c r="BP842" s="86"/>
    </row>
    <row r="843" spans="14:68" s="28" customFormat="1">
      <c r="N843" s="33"/>
      <c r="AC843" s="33"/>
      <c r="AG843" s="86"/>
      <c r="AH843" s="86"/>
      <c r="AI843" s="86"/>
      <c r="AK843" s="86"/>
      <c r="AL843" s="86"/>
      <c r="AM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86"/>
      <c r="BB843" s="86"/>
      <c r="BC843" s="86"/>
      <c r="BD843" s="86"/>
      <c r="BE843" s="86"/>
      <c r="BF843" s="86"/>
      <c r="BG843" s="86"/>
      <c r="BH843" s="86"/>
      <c r="BI843" s="86"/>
      <c r="BJ843" s="86"/>
      <c r="BK843" s="86"/>
      <c r="BL843" s="86"/>
      <c r="BM843" s="86"/>
      <c r="BN843" s="86"/>
      <c r="BO843" s="86"/>
      <c r="BP843" s="86"/>
    </row>
    <row r="844" spans="14:68" s="28" customFormat="1">
      <c r="N844" s="33"/>
      <c r="AC844" s="33"/>
      <c r="AG844" s="86"/>
      <c r="AH844" s="86"/>
      <c r="AI844" s="86"/>
      <c r="AK844" s="86"/>
      <c r="AL844" s="86"/>
      <c r="AM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86"/>
      <c r="BB844" s="86"/>
      <c r="BC844" s="86"/>
      <c r="BD844" s="86"/>
      <c r="BE844" s="86"/>
      <c r="BF844" s="86"/>
      <c r="BG844" s="86"/>
      <c r="BH844" s="86"/>
      <c r="BI844" s="86"/>
      <c r="BJ844" s="86"/>
      <c r="BK844" s="86"/>
      <c r="BL844" s="86"/>
      <c r="BM844" s="86"/>
      <c r="BN844" s="86"/>
      <c r="BO844" s="86"/>
      <c r="BP844" s="86"/>
    </row>
    <row r="845" spans="14:68" s="28" customFormat="1">
      <c r="N845" s="33"/>
      <c r="AC845" s="33"/>
      <c r="AG845" s="86"/>
      <c r="AH845" s="86"/>
      <c r="AI845" s="86"/>
      <c r="AK845" s="86"/>
      <c r="AL845" s="86"/>
      <c r="AM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86"/>
      <c r="BB845" s="86"/>
      <c r="BC845" s="86"/>
      <c r="BD845" s="86"/>
      <c r="BE845" s="86"/>
      <c r="BF845" s="86"/>
      <c r="BG845" s="86"/>
      <c r="BH845" s="86"/>
      <c r="BI845" s="86"/>
      <c r="BJ845" s="86"/>
      <c r="BK845" s="86"/>
      <c r="BL845" s="86"/>
      <c r="BM845" s="86"/>
      <c r="BN845" s="86"/>
      <c r="BO845" s="86"/>
      <c r="BP845" s="86"/>
    </row>
    <row r="846" spans="14:68" s="28" customFormat="1">
      <c r="N846" s="33"/>
      <c r="AC846" s="33"/>
      <c r="AG846" s="86"/>
      <c r="AH846" s="86"/>
      <c r="AI846" s="86"/>
      <c r="AK846" s="86"/>
      <c r="AL846" s="86"/>
      <c r="AM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86"/>
      <c r="BB846" s="86"/>
      <c r="BC846" s="86"/>
      <c r="BD846" s="86"/>
      <c r="BE846" s="86"/>
      <c r="BF846" s="86"/>
      <c r="BG846" s="86"/>
      <c r="BH846" s="86"/>
      <c r="BI846" s="86"/>
      <c r="BJ846" s="86"/>
      <c r="BK846" s="86"/>
      <c r="BL846" s="86"/>
      <c r="BM846" s="86"/>
      <c r="BN846" s="86"/>
      <c r="BO846" s="86"/>
      <c r="BP846" s="86"/>
    </row>
    <row r="847" spans="14:68" s="28" customFormat="1">
      <c r="N847" s="33"/>
      <c r="AC847" s="33"/>
      <c r="AG847" s="86"/>
      <c r="AH847" s="86"/>
      <c r="AI847" s="86"/>
      <c r="AK847" s="86"/>
      <c r="AL847" s="86"/>
      <c r="AM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86"/>
      <c r="BB847" s="86"/>
      <c r="BC847" s="86"/>
      <c r="BD847" s="86"/>
      <c r="BE847" s="86"/>
      <c r="BF847" s="86"/>
      <c r="BG847" s="86"/>
      <c r="BH847" s="86"/>
      <c r="BI847" s="86"/>
      <c r="BJ847" s="86"/>
      <c r="BK847" s="86"/>
      <c r="BL847" s="86"/>
      <c r="BM847" s="86"/>
      <c r="BN847" s="86"/>
      <c r="BO847" s="86"/>
      <c r="BP847" s="86"/>
    </row>
    <row r="848" spans="14:68" s="28" customFormat="1">
      <c r="N848" s="33"/>
      <c r="AC848" s="33"/>
      <c r="AG848" s="86"/>
      <c r="AH848" s="86"/>
      <c r="AI848" s="86"/>
      <c r="AK848" s="86"/>
      <c r="AL848" s="86"/>
      <c r="AM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86"/>
      <c r="BB848" s="86"/>
      <c r="BC848" s="86"/>
      <c r="BD848" s="86"/>
      <c r="BE848" s="86"/>
      <c r="BF848" s="86"/>
      <c r="BG848" s="86"/>
      <c r="BH848" s="86"/>
      <c r="BI848" s="86"/>
      <c r="BJ848" s="86"/>
      <c r="BK848" s="86"/>
      <c r="BL848" s="86"/>
      <c r="BM848" s="86"/>
      <c r="BN848" s="86"/>
      <c r="BO848" s="86"/>
      <c r="BP848" s="86"/>
    </row>
    <row r="849" spans="14:68" s="28" customFormat="1">
      <c r="N849" s="33"/>
      <c r="AC849" s="33"/>
      <c r="AG849" s="86"/>
      <c r="AH849" s="86"/>
      <c r="AI849" s="86"/>
      <c r="AK849" s="86"/>
      <c r="AL849" s="86"/>
      <c r="AM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86"/>
      <c r="BD849" s="86"/>
      <c r="BE849" s="86"/>
      <c r="BF849" s="86"/>
      <c r="BG849" s="86"/>
      <c r="BH849" s="86"/>
      <c r="BI849" s="86"/>
      <c r="BJ849" s="86"/>
      <c r="BK849" s="86"/>
      <c r="BL849" s="86"/>
      <c r="BM849" s="86"/>
      <c r="BN849" s="86"/>
      <c r="BO849" s="86"/>
      <c r="BP849" s="86"/>
    </row>
    <row r="850" spans="14:68" s="28" customFormat="1">
      <c r="N850" s="33"/>
      <c r="AC850" s="33"/>
      <c r="AG850" s="86"/>
      <c r="AH850" s="86"/>
      <c r="AI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</row>
    <row r="851" spans="14:68" s="28" customFormat="1">
      <c r="N851" s="33"/>
      <c r="AC851" s="33"/>
      <c r="AG851" s="86"/>
      <c r="AH851" s="86"/>
      <c r="AI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86"/>
      <c r="BG851" s="86"/>
      <c r="BH851" s="86"/>
      <c r="BI851" s="86"/>
      <c r="BJ851" s="86"/>
      <c r="BK851" s="86"/>
      <c r="BL851" s="86"/>
      <c r="BM851" s="86"/>
      <c r="BN851" s="86"/>
      <c r="BO851" s="86"/>
      <c r="BP851" s="86"/>
    </row>
    <row r="852" spans="14:68" s="28" customFormat="1">
      <c r="N852" s="33"/>
      <c r="AC852" s="33"/>
      <c r="AG852" s="86"/>
      <c r="AH852" s="86"/>
      <c r="AI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86"/>
      <c r="BG852" s="86"/>
      <c r="BH852" s="86"/>
      <c r="BI852" s="86"/>
      <c r="BJ852" s="86"/>
      <c r="BK852" s="86"/>
      <c r="BL852" s="86"/>
      <c r="BM852" s="86"/>
      <c r="BN852" s="86"/>
      <c r="BO852" s="86"/>
      <c r="BP852" s="86"/>
    </row>
    <row r="853" spans="14:68" s="28" customFormat="1">
      <c r="N853" s="33"/>
      <c r="AC853" s="33"/>
      <c r="AG853" s="86"/>
      <c r="AH853" s="86"/>
      <c r="AI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86"/>
      <c r="BG853" s="86"/>
      <c r="BH853" s="86"/>
      <c r="BI853" s="86"/>
      <c r="BJ853" s="86"/>
      <c r="BK853" s="86"/>
      <c r="BL853" s="86"/>
      <c r="BM853" s="86"/>
      <c r="BN853" s="86"/>
      <c r="BO853" s="86"/>
      <c r="BP853" s="86"/>
    </row>
    <row r="854" spans="14:68" s="28" customFormat="1">
      <c r="N854" s="33"/>
      <c r="AC854" s="33"/>
      <c r="AG854" s="86"/>
      <c r="AH854" s="86"/>
      <c r="AI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86"/>
      <c r="BG854" s="86"/>
      <c r="BH854" s="86"/>
      <c r="BI854" s="86"/>
      <c r="BJ854" s="86"/>
      <c r="BK854" s="86"/>
      <c r="BL854" s="86"/>
      <c r="BM854" s="86"/>
      <c r="BN854" s="86"/>
      <c r="BO854" s="86"/>
      <c r="BP854" s="86"/>
    </row>
    <row r="855" spans="14:68" s="28" customFormat="1">
      <c r="N855" s="33"/>
      <c r="AC855" s="33"/>
      <c r="AG855" s="86"/>
      <c r="AH855" s="86"/>
      <c r="AI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86"/>
      <c r="BG855" s="86"/>
      <c r="BH855" s="86"/>
      <c r="BI855" s="86"/>
      <c r="BJ855" s="86"/>
      <c r="BK855" s="86"/>
      <c r="BL855" s="86"/>
      <c r="BM855" s="86"/>
      <c r="BN855" s="86"/>
      <c r="BO855" s="86"/>
      <c r="BP855" s="86"/>
    </row>
    <row r="856" spans="14:68" s="28" customFormat="1">
      <c r="N856" s="33"/>
      <c r="AC856" s="33"/>
      <c r="AG856" s="86"/>
      <c r="AH856" s="86"/>
      <c r="AI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86"/>
      <c r="BG856" s="86"/>
      <c r="BH856" s="86"/>
      <c r="BI856" s="86"/>
      <c r="BJ856" s="86"/>
      <c r="BK856" s="86"/>
      <c r="BL856" s="86"/>
      <c r="BM856" s="86"/>
      <c r="BN856" s="86"/>
      <c r="BO856" s="86"/>
      <c r="BP856" s="86"/>
    </row>
    <row r="857" spans="14:68" s="28" customFormat="1">
      <c r="N857" s="33"/>
      <c r="AC857" s="33"/>
      <c r="AG857" s="86"/>
      <c r="AH857" s="86"/>
      <c r="AI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86"/>
      <c r="BG857" s="86"/>
      <c r="BH857" s="86"/>
      <c r="BI857" s="86"/>
      <c r="BJ857" s="86"/>
      <c r="BK857" s="86"/>
      <c r="BL857" s="86"/>
      <c r="BM857" s="86"/>
      <c r="BN857" s="86"/>
      <c r="BO857" s="86"/>
      <c r="BP857" s="86"/>
    </row>
    <row r="858" spans="14:68" s="28" customFormat="1">
      <c r="N858" s="33"/>
      <c r="AC858" s="33"/>
      <c r="AG858" s="86"/>
      <c r="AH858" s="86"/>
      <c r="AI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86"/>
      <c r="BG858" s="86"/>
      <c r="BH858" s="86"/>
      <c r="BI858" s="86"/>
      <c r="BJ858" s="86"/>
      <c r="BK858" s="86"/>
      <c r="BL858" s="86"/>
      <c r="BM858" s="86"/>
      <c r="BN858" s="86"/>
      <c r="BO858" s="86"/>
      <c r="BP858" s="86"/>
    </row>
    <row r="859" spans="14:68" s="28" customFormat="1">
      <c r="N859" s="33"/>
      <c r="AC859" s="33"/>
      <c r="AG859" s="86"/>
      <c r="AH859" s="86"/>
      <c r="AI859" s="86"/>
      <c r="AK859" s="86"/>
      <c r="AL859" s="86"/>
      <c r="AM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86"/>
      <c r="BB859" s="86"/>
      <c r="BC859" s="86"/>
      <c r="BD859" s="86"/>
      <c r="BE859" s="86"/>
      <c r="BF859" s="86"/>
      <c r="BG859" s="86"/>
      <c r="BH859" s="86"/>
      <c r="BI859" s="86"/>
      <c r="BJ859" s="86"/>
      <c r="BK859" s="86"/>
      <c r="BL859" s="86"/>
      <c r="BM859" s="86"/>
      <c r="BN859" s="86"/>
      <c r="BO859" s="86"/>
      <c r="BP859" s="86"/>
    </row>
    <row r="860" spans="14:68" s="28" customFormat="1">
      <c r="N860" s="33"/>
      <c r="AC860" s="33"/>
      <c r="AG860" s="86"/>
      <c r="AH860" s="86"/>
      <c r="AI860" s="86"/>
      <c r="AK860" s="86"/>
      <c r="AL860" s="86"/>
      <c r="AM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86"/>
      <c r="BB860" s="86"/>
      <c r="BC860" s="86"/>
      <c r="BD860" s="86"/>
      <c r="BE860" s="86"/>
      <c r="BF860" s="86"/>
      <c r="BG860" s="86"/>
      <c r="BH860" s="86"/>
      <c r="BI860" s="86"/>
      <c r="BJ860" s="86"/>
      <c r="BK860" s="86"/>
      <c r="BL860" s="86"/>
      <c r="BM860" s="86"/>
      <c r="BN860" s="86"/>
      <c r="BO860" s="86"/>
      <c r="BP860" s="86"/>
    </row>
    <row r="861" spans="14:68" s="28" customFormat="1">
      <c r="N861" s="33"/>
      <c r="AC861" s="33"/>
      <c r="AG861" s="86"/>
      <c r="AH861" s="86"/>
      <c r="AI861" s="86"/>
      <c r="AK861" s="86"/>
      <c r="AL861" s="86"/>
      <c r="AM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86"/>
      <c r="BB861" s="86"/>
      <c r="BC861" s="86"/>
      <c r="BD861" s="86"/>
      <c r="BE861" s="86"/>
      <c r="BF861" s="86"/>
      <c r="BG861" s="86"/>
      <c r="BH861" s="86"/>
      <c r="BI861" s="86"/>
      <c r="BJ861" s="86"/>
      <c r="BK861" s="86"/>
      <c r="BL861" s="86"/>
      <c r="BM861" s="86"/>
      <c r="BN861" s="86"/>
      <c r="BO861" s="86"/>
      <c r="BP861" s="86"/>
    </row>
    <row r="862" spans="14:68" s="28" customFormat="1">
      <c r="N862" s="33"/>
      <c r="AC862" s="33"/>
      <c r="AG862" s="86"/>
      <c r="AH862" s="86"/>
      <c r="AI862" s="86"/>
      <c r="AK862" s="86"/>
      <c r="AL862" s="86"/>
      <c r="AM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86"/>
      <c r="BB862" s="86"/>
      <c r="BC862" s="86"/>
      <c r="BD862" s="86"/>
      <c r="BE862" s="86"/>
      <c r="BF862" s="86"/>
      <c r="BG862" s="86"/>
      <c r="BH862" s="86"/>
      <c r="BI862" s="86"/>
      <c r="BJ862" s="86"/>
      <c r="BK862" s="86"/>
      <c r="BL862" s="86"/>
      <c r="BM862" s="86"/>
      <c r="BN862" s="86"/>
      <c r="BO862" s="86"/>
      <c r="BP862" s="86"/>
    </row>
    <row r="863" spans="14:68" s="28" customFormat="1">
      <c r="N863" s="33"/>
      <c r="AC863" s="33"/>
      <c r="AG863" s="86"/>
      <c r="AH863" s="86"/>
      <c r="AI863" s="86"/>
      <c r="AK863" s="86"/>
      <c r="AL863" s="86"/>
      <c r="AM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86"/>
      <c r="BB863" s="86"/>
      <c r="BC863" s="86"/>
      <c r="BD863" s="86"/>
      <c r="BE863" s="86"/>
      <c r="BF863" s="86"/>
      <c r="BG863" s="86"/>
      <c r="BH863" s="86"/>
      <c r="BI863" s="86"/>
      <c r="BJ863" s="86"/>
      <c r="BK863" s="86"/>
      <c r="BL863" s="86"/>
      <c r="BM863" s="86"/>
      <c r="BN863" s="86"/>
      <c r="BO863" s="86"/>
      <c r="BP863" s="86"/>
    </row>
    <row r="864" spans="14:68" s="28" customFormat="1">
      <c r="N864" s="33"/>
      <c r="AC864" s="33"/>
      <c r="AG864" s="86"/>
      <c r="AH864" s="86"/>
      <c r="AI864" s="86"/>
      <c r="AK864" s="86"/>
      <c r="AL864" s="86"/>
      <c r="AM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86"/>
      <c r="BB864" s="86"/>
      <c r="BC864" s="86"/>
      <c r="BD864" s="86"/>
      <c r="BE864" s="86"/>
      <c r="BF864" s="86"/>
      <c r="BG864" s="86"/>
      <c r="BH864" s="86"/>
      <c r="BI864" s="86"/>
      <c r="BJ864" s="86"/>
      <c r="BK864" s="86"/>
      <c r="BL864" s="86"/>
      <c r="BM864" s="86"/>
      <c r="BN864" s="86"/>
      <c r="BO864" s="86"/>
      <c r="BP864" s="86"/>
    </row>
    <row r="865" spans="14:68" s="28" customFormat="1">
      <c r="N865" s="33"/>
      <c r="AC865" s="33"/>
      <c r="AG865" s="86"/>
      <c r="AH865" s="86"/>
      <c r="AI865" s="86"/>
      <c r="AK865" s="86"/>
      <c r="AL865" s="86"/>
      <c r="AM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86"/>
      <c r="BB865" s="86"/>
      <c r="BC865" s="86"/>
      <c r="BD865" s="86"/>
      <c r="BE865" s="86"/>
      <c r="BF865" s="86"/>
      <c r="BG865" s="86"/>
      <c r="BH865" s="86"/>
      <c r="BI865" s="86"/>
      <c r="BJ865" s="86"/>
      <c r="BK865" s="86"/>
      <c r="BL865" s="86"/>
      <c r="BM865" s="86"/>
      <c r="BN865" s="86"/>
      <c r="BO865" s="86"/>
      <c r="BP865" s="86"/>
    </row>
    <row r="866" spans="14:68" s="28" customFormat="1">
      <c r="N866" s="33"/>
      <c r="AC866" s="33"/>
      <c r="AG866" s="86"/>
      <c r="AH866" s="86"/>
      <c r="AI866" s="86"/>
      <c r="AK866" s="86"/>
      <c r="AL866" s="86"/>
      <c r="AM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86"/>
      <c r="BB866" s="86"/>
      <c r="BC866" s="86"/>
      <c r="BD866" s="86"/>
      <c r="BE866" s="86"/>
      <c r="BF866" s="86"/>
      <c r="BG866" s="86"/>
      <c r="BH866" s="86"/>
      <c r="BI866" s="86"/>
      <c r="BJ866" s="86"/>
      <c r="BK866" s="86"/>
      <c r="BL866" s="86"/>
      <c r="BM866" s="86"/>
      <c r="BN866" s="86"/>
      <c r="BO866" s="86"/>
      <c r="BP866" s="86"/>
    </row>
    <row r="867" spans="14:68" s="28" customFormat="1">
      <c r="N867" s="33"/>
      <c r="AC867" s="33"/>
      <c r="AG867" s="86"/>
      <c r="AH867" s="86"/>
      <c r="AI867" s="86"/>
      <c r="AK867" s="86"/>
      <c r="AL867" s="86"/>
      <c r="AM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86"/>
      <c r="BB867" s="86"/>
      <c r="BC867" s="86"/>
      <c r="BD867" s="86"/>
      <c r="BE867" s="86"/>
      <c r="BF867" s="86"/>
      <c r="BG867" s="86"/>
      <c r="BH867" s="86"/>
      <c r="BI867" s="86"/>
      <c r="BJ867" s="86"/>
      <c r="BK867" s="86"/>
      <c r="BL867" s="86"/>
      <c r="BM867" s="86"/>
      <c r="BN867" s="86"/>
      <c r="BO867" s="86"/>
      <c r="BP867" s="86"/>
    </row>
    <row r="868" spans="14:68" s="28" customFormat="1">
      <c r="N868" s="33"/>
      <c r="AC868" s="33"/>
      <c r="AG868" s="86"/>
      <c r="AH868" s="86"/>
      <c r="AI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86"/>
      <c r="BG868" s="86"/>
      <c r="BH868" s="86"/>
      <c r="BI868" s="86"/>
      <c r="BJ868" s="86"/>
      <c r="BK868" s="86"/>
      <c r="BL868" s="86"/>
      <c r="BM868" s="86"/>
      <c r="BN868" s="86"/>
      <c r="BO868" s="86"/>
      <c r="BP868" s="86"/>
    </row>
    <row r="869" spans="14:68" s="28" customFormat="1">
      <c r="N869" s="33"/>
      <c r="AC869" s="33"/>
      <c r="AG869" s="86"/>
      <c r="AH869" s="86"/>
      <c r="AI869" s="86"/>
      <c r="AK869" s="86"/>
      <c r="AL869" s="86"/>
      <c r="AM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86"/>
      <c r="BG869" s="86"/>
      <c r="BH869" s="86"/>
      <c r="BI869" s="86"/>
      <c r="BJ869" s="86"/>
      <c r="BK869" s="86"/>
      <c r="BL869" s="86"/>
      <c r="BM869" s="86"/>
      <c r="BN869" s="86"/>
      <c r="BO869" s="86"/>
      <c r="BP869" s="86"/>
    </row>
    <row r="870" spans="14:68" s="28" customFormat="1">
      <c r="N870" s="33"/>
      <c r="AC870" s="33"/>
      <c r="AG870" s="86"/>
      <c r="AH870" s="86"/>
      <c r="AI870" s="86"/>
      <c r="AK870" s="86"/>
      <c r="AL870" s="86"/>
      <c r="AM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86"/>
      <c r="BB870" s="86"/>
      <c r="BC870" s="86"/>
      <c r="BD870" s="86"/>
      <c r="BE870" s="86"/>
      <c r="BF870" s="86"/>
      <c r="BG870" s="86"/>
      <c r="BH870" s="86"/>
      <c r="BI870" s="86"/>
      <c r="BJ870" s="86"/>
      <c r="BK870" s="86"/>
      <c r="BL870" s="86"/>
      <c r="BM870" s="86"/>
      <c r="BN870" s="86"/>
      <c r="BO870" s="86"/>
      <c r="BP870" s="86"/>
    </row>
    <row r="871" spans="14:68" s="28" customFormat="1">
      <c r="N871" s="33"/>
      <c r="AC871" s="33"/>
      <c r="AG871" s="86"/>
      <c r="AH871" s="86"/>
      <c r="AI871" s="86"/>
      <c r="AK871" s="86"/>
      <c r="AL871" s="86"/>
      <c r="AM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86"/>
      <c r="BB871" s="86"/>
      <c r="BC871" s="86"/>
      <c r="BD871" s="86"/>
      <c r="BE871" s="86"/>
      <c r="BF871" s="86"/>
      <c r="BG871" s="86"/>
      <c r="BH871" s="86"/>
      <c r="BI871" s="86"/>
      <c r="BJ871" s="86"/>
      <c r="BK871" s="86"/>
      <c r="BL871" s="86"/>
      <c r="BM871" s="86"/>
      <c r="BN871" s="86"/>
      <c r="BO871" s="86"/>
      <c r="BP871" s="86"/>
    </row>
    <row r="872" spans="14:68" s="28" customFormat="1">
      <c r="N872" s="33"/>
      <c r="AC872" s="33"/>
      <c r="AG872" s="86"/>
      <c r="AH872" s="86"/>
      <c r="AI872" s="86"/>
      <c r="AK872" s="86"/>
      <c r="AL872" s="86"/>
      <c r="AM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86"/>
      <c r="BB872" s="86"/>
      <c r="BC872" s="86"/>
      <c r="BD872" s="86"/>
      <c r="BE872" s="86"/>
      <c r="BF872" s="86"/>
      <c r="BG872" s="86"/>
      <c r="BH872" s="86"/>
      <c r="BI872" s="86"/>
      <c r="BJ872" s="86"/>
      <c r="BK872" s="86"/>
      <c r="BL872" s="86"/>
      <c r="BM872" s="86"/>
      <c r="BN872" s="86"/>
      <c r="BO872" s="86"/>
      <c r="BP872" s="86"/>
    </row>
    <row r="873" spans="14:68" s="28" customFormat="1">
      <c r="N873" s="33"/>
      <c r="AC873" s="33"/>
      <c r="AG873" s="86"/>
      <c r="AH873" s="86"/>
      <c r="AI873" s="86"/>
      <c r="AK873" s="86"/>
      <c r="AL873" s="86"/>
      <c r="AM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86"/>
      <c r="BB873" s="86"/>
      <c r="BC873" s="86"/>
      <c r="BD873" s="86"/>
      <c r="BE873" s="86"/>
      <c r="BF873" s="86"/>
      <c r="BG873" s="86"/>
      <c r="BH873" s="86"/>
      <c r="BI873" s="86"/>
      <c r="BJ873" s="86"/>
      <c r="BK873" s="86"/>
      <c r="BL873" s="86"/>
      <c r="BM873" s="86"/>
      <c r="BN873" s="86"/>
      <c r="BO873" s="86"/>
      <c r="BP873" s="86"/>
    </row>
    <row r="874" spans="14:68" s="28" customFormat="1">
      <c r="N874" s="33"/>
      <c r="AC874" s="33"/>
      <c r="AG874" s="86"/>
      <c r="AH874" s="86"/>
      <c r="AI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86"/>
      <c r="BB874" s="86"/>
      <c r="BC874" s="86"/>
      <c r="BD874" s="86"/>
      <c r="BE874" s="86"/>
      <c r="BF874" s="86"/>
      <c r="BG874" s="86"/>
      <c r="BH874" s="86"/>
      <c r="BI874" s="86"/>
      <c r="BJ874" s="86"/>
      <c r="BK874" s="86"/>
      <c r="BL874" s="86"/>
      <c r="BM874" s="86"/>
      <c r="BN874" s="86"/>
      <c r="BO874" s="86"/>
      <c r="BP874" s="86"/>
    </row>
    <row r="875" spans="14:68" s="28" customFormat="1">
      <c r="N875" s="33"/>
      <c r="AC875" s="33"/>
      <c r="AG875" s="86"/>
      <c r="AH875" s="86"/>
      <c r="AI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86"/>
      <c r="BB875" s="86"/>
      <c r="BC875" s="86"/>
      <c r="BD875" s="86"/>
      <c r="BE875" s="86"/>
      <c r="BF875" s="86"/>
      <c r="BG875" s="86"/>
      <c r="BH875" s="86"/>
      <c r="BI875" s="86"/>
      <c r="BJ875" s="86"/>
      <c r="BK875" s="86"/>
      <c r="BL875" s="86"/>
      <c r="BM875" s="86"/>
      <c r="BN875" s="86"/>
      <c r="BO875" s="86"/>
      <c r="BP875" s="86"/>
    </row>
    <row r="876" spans="14:68" s="28" customFormat="1">
      <c r="N876" s="33"/>
      <c r="AC876" s="33"/>
      <c r="AG876" s="86"/>
      <c r="AH876" s="86"/>
      <c r="AI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86"/>
      <c r="BB876" s="86"/>
      <c r="BC876" s="86"/>
      <c r="BD876" s="86"/>
      <c r="BE876" s="86"/>
      <c r="BF876" s="86"/>
      <c r="BG876" s="86"/>
      <c r="BH876" s="86"/>
      <c r="BI876" s="86"/>
      <c r="BJ876" s="86"/>
      <c r="BK876" s="86"/>
      <c r="BL876" s="86"/>
      <c r="BM876" s="86"/>
      <c r="BN876" s="86"/>
      <c r="BO876" s="86"/>
      <c r="BP876" s="86"/>
    </row>
    <row r="877" spans="14:68" s="28" customFormat="1">
      <c r="N877" s="33"/>
      <c r="AC877" s="33"/>
      <c r="AG877" s="86"/>
      <c r="AH877" s="86"/>
      <c r="AI877" s="86"/>
      <c r="AK877" s="86"/>
      <c r="AL877" s="86"/>
      <c r="AM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86"/>
      <c r="BG877" s="86"/>
      <c r="BH877" s="86"/>
      <c r="BI877" s="86"/>
      <c r="BJ877" s="86"/>
      <c r="BK877" s="86"/>
      <c r="BL877" s="86"/>
      <c r="BM877" s="86"/>
      <c r="BN877" s="86"/>
      <c r="BO877" s="86"/>
      <c r="BP877" s="86"/>
    </row>
    <row r="878" spans="14:68" s="28" customFormat="1">
      <c r="N878" s="33"/>
      <c r="AC878" s="33"/>
      <c r="AG878" s="86"/>
      <c r="AH878" s="86"/>
      <c r="AI878" s="86"/>
      <c r="AK878" s="86"/>
      <c r="AL878" s="86"/>
      <c r="AM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86"/>
      <c r="BB878" s="86"/>
      <c r="BC878" s="86"/>
      <c r="BD878" s="86"/>
      <c r="BE878" s="86"/>
      <c r="BF878" s="86"/>
      <c r="BG878" s="86"/>
      <c r="BH878" s="86"/>
      <c r="BI878" s="86"/>
      <c r="BJ878" s="86"/>
      <c r="BK878" s="86"/>
      <c r="BL878" s="86"/>
      <c r="BM878" s="86"/>
      <c r="BN878" s="86"/>
      <c r="BO878" s="86"/>
      <c r="BP878" s="86"/>
    </row>
    <row r="879" spans="14:68" s="28" customFormat="1">
      <c r="N879" s="33"/>
      <c r="AC879" s="33"/>
      <c r="AG879" s="86"/>
      <c r="AH879" s="86"/>
      <c r="AI879" s="86"/>
      <c r="AK879" s="86"/>
      <c r="AL879" s="86"/>
      <c r="AM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86"/>
      <c r="BB879" s="86"/>
      <c r="BC879" s="86"/>
      <c r="BD879" s="86"/>
      <c r="BE879" s="86"/>
      <c r="BF879" s="86"/>
      <c r="BG879" s="86"/>
      <c r="BH879" s="86"/>
      <c r="BI879" s="86"/>
      <c r="BJ879" s="86"/>
      <c r="BK879" s="86"/>
      <c r="BL879" s="86"/>
      <c r="BM879" s="86"/>
      <c r="BN879" s="86"/>
      <c r="BO879" s="86"/>
      <c r="BP879" s="86"/>
    </row>
    <row r="880" spans="14:68" s="28" customFormat="1">
      <c r="N880" s="33"/>
      <c r="AC880" s="33"/>
      <c r="AG880" s="86"/>
      <c r="AH880" s="86"/>
      <c r="AI880" s="86"/>
      <c r="AK880" s="86"/>
      <c r="AL880" s="86"/>
      <c r="AM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86"/>
      <c r="BB880" s="86"/>
      <c r="BC880" s="86"/>
      <c r="BD880" s="86"/>
      <c r="BE880" s="86"/>
      <c r="BF880" s="86"/>
      <c r="BG880" s="86"/>
      <c r="BH880" s="86"/>
      <c r="BI880" s="86"/>
      <c r="BJ880" s="86"/>
      <c r="BK880" s="86"/>
      <c r="BL880" s="86"/>
      <c r="BM880" s="86"/>
      <c r="BN880" s="86"/>
      <c r="BO880" s="86"/>
      <c r="BP880" s="86"/>
    </row>
    <row r="881" spans="14:68" s="28" customFormat="1">
      <c r="N881" s="33"/>
      <c r="AC881" s="33"/>
      <c r="AG881" s="86"/>
      <c r="AH881" s="86"/>
      <c r="AI881" s="86"/>
      <c r="AK881" s="86"/>
      <c r="AL881" s="86"/>
      <c r="AM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86"/>
      <c r="BB881" s="86"/>
      <c r="BC881" s="86"/>
      <c r="BD881" s="86"/>
      <c r="BE881" s="86"/>
      <c r="BF881" s="86"/>
      <c r="BG881" s="86"/>
      <c r="BH881" s="86"/>
      <c r="BI881" s="86"/>
      <c r="BJ881" s="86"/>
      <c r="BK881" s="86"/>
      <c r="BL881" s="86"/>
      <c r="BM881" s="86"/>
      <c r="BN881" s="86"/>
      <c r="BO881" s="86"/>
      <c r="BP881" s="86"/>
    </row>
    <row r="882" spans="14:68" s="28" customFormat="1">
      <c r="N882" s="33"/>
      <c r="AC882" s="33"/>
      <c r="AG882" s="86"/>
      <c r="AH882" s="86"/>
      <c r="AI882" s="86"/>
      <c r="AK882" s="86"/>
      <c r="AL882" s="86"/>
      <c r="AM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86"/>
      <c r="BB882" s="86"/>
      <c r="BC882" s="86"/>
      <c r="BD882" s="86"/>
      <c r="BE882" s="86"/>
      <c r="BF882" s="86"/>
      <c r="BG882" s="86"/>
      <c r="BH882" s="86"/>
      <c r="BI882" s="86"/>
      <c r="BJ882" s="86"/>
      <c r="BK882" s="86"/>
      <c r="BL882" s="86"/>
      <c r="BM882" s="86"/>
      <c r="BN882" s="86"/>
      <c r="BO882" s="86"/>
      <c r="BP882" s="86"/>
    </row>
    <row r="883" spans="14:68" s="28" customFormat="1">
      <c r="N883" s="33"/>
      <c r="AC883" s="33"/>
      <c r="AG883" s="86"/>
      <c r="AH883" s="86"/>
      <c r="AI883" s="86"/>
      <c r="AK883" s="86"/>
      <c r="AL883" s="86"/>
      <c r="AM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86"/>
      <c r="BB883" s="86"/>
      <c r="BC883" s="86"/>
      <c r="BD883" s="86"/>
      <c r="BE883" s="86"/>
      <c r="BF883" s="86"/>
      <c r="BG883" s="86"/>
      <c r="BH883" s="86"/>
      <c r="BI883" s="86"/>
      <c r="BJ883" s="86"/>
      <c r="BK883" s="86"/>
      <c r="BL883" s="86"/>
      <c r="BM883" s="86"/>
      <c r="BN883" s="86"/>
      <c r="BO883" s="86"/>
      <c r="BP883" s="86"/>
    </row>
    <row r="884" spans="14:68" s="28" customFormat="1">
      <c r="N884" s="33"/>
      <c r="AC884" s="33"/>
      <c r="AG884" s="86"/>
      <c r="AH884" s="86"/>
      <c r="AI884" s="86"/>
      <c r="AK884" s="86"/>
      <c r="AL884" s="86"/>
      <c r="AM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86"/>
      <c r="BB884" s="86"/>
      <c r="BC884" s="86"/>
      <c r="BD884" s="86"/>
      <c r="BE884" s="86"/>
      <c r="BF884" s="86"/>
      <c r="BG884" s="86"/>
      <c r="BH884" s="86"/>
      <c r="BI884" s="86"/>
      <c r="BJ884" s="86"/>
      <c r="BK884" s="86"/>
      <c r="BL884" s="86"/>
      <c r="BM884" s="86"/>
      <c r="BN884" s="86"/>
      <c r="BO884" s="86"/>
      <c r="BP884" s="86"/>
    </row>
    <row r="885" spans="14:68" s="28" customFormat="1">
      <c r="N885" s="33"/>
      <c r="AC885" s="33"/>
      <c r="AG885" s="86"/>
      <c r="AH885" s="86"/>
      <c r="AI885" s="86"/>
      <c r="AK885" s="86"/>
      <c r="AL885" s="86"/>
      <c r="AM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86"/>
      <c r="BB885" s="86"/>
      <c r="BC885" s="86"/>
      <c r="BD885" s="86"/>
      <c r="BE885" s="86"/>
      <c r="BF885" s="86"/>
      <c r="BG885" s="86"/>
      <c r="BH885" s="86"/>
      <c r="BI885" s="86"/>
      <c r="BJ885" s="86"/>
      <c r="BK885" s="86"/>
      <c r="BL885" s="86"/>
      <c r="BM885" s="86"/>
      <c r="BN885" s="86"/>
      <c r="BO885" s="86"/>
      <c r="BP885" s="86"/>
    </row>
    <row r="886" spans="14:68" s="28" customFormat="1">
      <c r="N886" s="33"/>
      <c r="AC886" s="33"/>
      <c r="AG886" s="86"/>
      <c r="AH886" s="86"/>
      <c r="AI886" s="86"/>
      <c r="AK886" s="86"/>
      <c r="AL886" s="86"/>
      <c r="AM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86"/>
      <c r="BB886" s="86"/>
      <c r="BC886" s="86"/>
      <c r="BD886" s="86"/>
      <c r="BE886" s="86"/>
      <c r="BF886" s="86"/>
      <c r="BG886" s="86"/>
      <c r="BH886" s="86"/>
      <c r="BI886" s="86"/>
      <c r="BJ886" s="86"/>
      <c r="BK886" s="86"/>
      <c r="BL886" s="86"/>
      <c r="BM886" s="86"/>
      <c r="BN886" s="86"/>
      <c r="BO886" s="86"/>
      <c r="BP886" s="86"/>
    </row>
    <row r="887" spans="14:68" s="28" customFormat="1">
      <c r="N887" s="33"/>
      <c r="AC887" s="33"/>
      <c r="AG887" s="86"/>
      <c r="AH887" s="86"/>
      <c r="AI887" s="86"/>
      <c r="AK887" s="86"/>
      <c r="AL887" s="86"/>
      <c r="AM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86"/>
      <c r="BB887" s="86"/>
      <c r="BC887" s="86"/>
      <c r="BD887" s="86"/>
      <c r="BE887" s="86"/>
      <c r="BF887" s="86"/>
      <c r="BG887" s="86"/>
      <c r="BH887" s="86"/>
      <c r="BI887" s="86"/>
      <c r="BJ887" s="86"/>
      <c r="BK887" s="86"/>
      <c r="BL887" s="86"/>
      <c r="BM887" s="86"/>
      <c r="BN887" s="86"/>
      <c r="BO887" s="86"/>
      <c r="BP887" s="86"/>
    </row>
    <row r="888" spans="14:68" s="28" customFormat="1">
      <c r="N888" s="33"/>
      <c r="AC888" s="33"/>
      <c r="AG888" s="86"/>
      <c r="AH888" s="86"/>
      <c r="AI888" s="86"/>
      <c r="AK888" s="86"/>
      <c r="AL888" s="86"/>
      <c r="AM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86"/>
      <c r="BB888" s="86"/>
      <c r="BC888" s="86"/>
      <c r="BD888" s="86"/>
      <c r="BE888" s="86"/>
      <c r="BF888" s="86"/>
      <c r="BG888" s="86"/>
      <c r="BH888" s="86"/>
      <c r="BI888" s="86"/>
      <c r="BJ888" s="86"/>
      <c r="BK888" s="86"/>
      <c r="BL888" s="86"/>
      <c r="BM888" s="86"/>
      <c r="BN888" s="86"/>
      <c r="BO888" s="86"/>
      <c r="BP888" s="86"/>
    </row>
    <row r="889" spans="14:68" s="28" customFormat="1">
      <c r="N889" s="33"/>
      <c r="AC889" s="33"/>
      <c r="AG889" s="86"/>
      <c r="AH889" s="86"/>
      <c r="AI889" s="86"/>
      <c r="AK889" s="86"/>
      <c r="AL889" s="86"/>
      <c r="AM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86"/>
      <c r="BB889" s="86"/>
      <c r="BC889" s="86"/>
      <c r="BD889" s="86"/>
      <c r="BE889" s="86"/>
      <c r="BF889" s="86"/>
      <c r="BG889" s="86"/>
      <c r="BH889" s="86"/>
      <c r="BI889" s="86"/>
      <c r="BJ889" s="86"/>
      <c r="BK889" s="86"/>
      <c r="BL889" s="86"/>
      <c r="BM889" s="86"/>
      <c r="BN889" s="86"/>
      <c r="BO889" s="86"/>
      <c r="BP889" s="86"/>
    </row>
    <row r="890" spans="14:68" s="28" customFormat="1">
      <c r="N890" s="33"/>
      <c r="AC890" s="33"/>
      <c r="AG890" s="86"/>
      <c r="AH890" s="86"/>
      <c r="AI890" s="86"/>
      <c r="AK890" s="86"/>
      <c r="AL890" s="86"/>
      <c r="AM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86"/>
      <c r="BB890" s="86"/>
      <c r="BC890" s="86"/>
      <c r="BD890" s="86"/>
      <c r="BE890" s="86"/>
      <c r="BF890" s="86"/>
      <c r="BG890" s="86"/>
      <c r="BH890" s="86"/>
      <c r="BI890" s="86"/>
      <c r="BJ890" s="86"/>
      <c r="BK890" s="86"/>
      <c r="BL890" s="86"/>
      <c r="BM890" s="86"/>
      <c r="BN890" s="86"/>
      <c r="BO890" s="86"/>
      <c r="BP890" s="86"/>
    </row>
    <row r="891" spans="14:68" s="28" customFormat="1">
      <c r="N891" s="33"/>
      <c r="AC891" s="33"/>
      <c r="AG891" s="86"/>
      <c r="AH891" s="86"/>
      <c r="AI891" s="86"/>
      <c r="AK891" s="86"/>
      <c r="AL891" s="86"/>
      <c r="AM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86"/>
      <c r="BB891" s="86"/>
      <c r="BC891" s="86"/>
      <c r="BD891" s="86"/>
      <c r="BE891" s="86"/>
      <c r="BF891" s="86"/>
      <c r="BG891" s="86"/>
      <c r="BH891" s="86"/>
      <c r="BI891" s="86"/>
      <c r="BJ891" s="86"/>
      <c r="BK891" s="86"/>
      <c r="BL891" s="86"/>
      <c r="BM891" s="86"/>
      <c r="BN891" s="86"/>
      <c r="BO891" s="86"/>
      <c r="BP891" s="86"/>
    </row>
    <row r="892" spans="14:68" s="28" customFormat="1">
      <c r="N892" s="33"/>
      <c r="AC892" s="33"/>
      <c r="AG892" s="86"/>
      <c r="AH892" s="86"/>
      <c r="AI892" s="86"/>
      <c r="AK892" s="86"/>
      <c r="AL892" s="86"/>
      <c r="AM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86"/>
      <c r="BB892" s="86"/>
      <c r="BC892" s="86"/>
      <c r="BD892" s="86"/>
      <c r="BE892" s="86"/>
      <c r="BF892" s="86"/>
      <c r="BG892" s="86"/>
      <c r="BH892" s="86"/>
      <c r="BI892" s="86"/>
      <c r="BJ892" s="86"/>
      <c r="BK892" s="86"/>
      <c r="BL892" s="86"/>
      <c r="BM892" s="86"/>
      <c r="BN892" s="86"/>
      <c r="BO892" s="86"/>
      <c r="BP892" s="86"/>
    </row>
    <row r="893" spans="14:68" s="28" customFormat="1">
      <c r="N893" s="33"/>
      <c r="AC893" s="33"/>
      <c r="AG893" s="86"/>
      <c r="AH893" s="86"/>
      <c r="AI893" s="86"/>
      <c r="AK893" s="86"/>
      <c r="AL893" s="86"/>
      <c r="AM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86"/>
      <c r="BB893" s="86"/>
      <c r="BC893" s="86"/>
      <c r="BD893" s="86"/>
      <c r="BE893" s="86"/>
      <c r="BF893" s="86"/>
      <c r="BG893" s="86"/>
      <c r="BH893" s="86"/>
      <c r="BI893" s="86"/>
      <c r="BJ893" s="86"/>
      <c r="BK893" s="86"/>
      <c r="BL893" s="86"/>
      <c r="BM893" s="86"/>
      <c r="BN893" s="86"/>
      <c r="BO893" s="86"/>
      <c r="BP893" s="86"/>
    </row>
    <row r="894" spans="14:68" s="28" customFormat="1">
      <c r="N894" s="33"/>
      <c r="AC894" s="33"/>
      <c r="AG894" s="86"/>
      <c r="AH894" s="86"/>
      <c r="AI894" s="86"/>
      <c r="AK894" s="86"/>
      <c r="AL894" s="86"/>
      <c r="AM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86"/>
      <c r="BB894" s="86"/>
      <c r="BC894" s="86"/>
      <c r="BD894" s="86"/>
      <c r="BE894" s="86"/>
      <c r="BF894" s="86"/>
      <c r="BG894" s="86"/>
      <c r="BH894" s="86"/>
      <c r="BI894" s="86"/>
      <c r="BJ894" s="86"/>
      <c r="BK894" s="86"/>
      <c r="BL894" s="86"/>
      <c r="BM894" s="86"/>
      <c r="BN894" s="86"/>
      <c r="BO894" s="86"/>
      <c r="BP894" s="86"/>
    </row>
    <row r="895" spans="14:68" s="28" customFormat="1">
      <c r="N895" s="33"/>
      <c r="AC895" s="33"/>
      <c r="AG895" s="86"/>
      <c r="AH895" s="86"/>
      <c r="AI895" s="86"/>
      <c r="AK895" s="86"/>
      <c r="AL895" s="86"/>
      <c r="AM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86"/>
      <c r="BB895" s="86"/>
      <c r="BC895" s="86"/>
      <c r="BD895" s="86"/>
      <c r="BE895" s="86"/>
      <c r="BF895" s="86"/>
      <c r="BG895" s="86"/>
      <c r="BH895" s="86"/>
      <c r="BI895" s="86"/>
      <c r="BJ895" s="86"/>
      <c r="BK895" s="86"/>
      <c r="BL895" s="86"/>
      <c r="BM895" s="86"/>
      <c r="BN895" s="86"/>
      <c r="BO895" s="86"/>
      <c r="BP895" s="86"/>
    </row>
    <row r="896" spans="14:68" s="28" customFormat="1">
      <c r="N896" s="33"/>
      <c r="AC896" s="33"/>
      <c r="AG896" s="86"/>
      <c r="AH896" s="86"/>
      <c r="AI896" s="86"/>
      <c r="AK896" s="86"/>
      <c r="AL896" s="86"/>
      <c r="AM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86"/>
      <c r="BB896" s="86"/>
      <c r="BC896" s="86"/>
      <c r="BD896" s="86"/>
      <c r="BE896" s="86"/>
      <c r="BF896" s="86"/>
      <c r="BG896" s="86"/>
      <c r="BH896" s="86"/>
      <c r="BI896" s="86"/>
      <c r="BJ896" s="86"/>
      <c r="BK896" s="86"/>
      <c r="BL896" s="86"/>
      <c r="BM896" s="86"/>
      <c r="BN896" s="86"/>
      <c r="BO896" s="86"/>
      <c r="BP896" s="86"/>
    </row>
    <row r="897" spans="14:68" s="28" customFormat="1">
      <c r="N897" s="33"/>
      <c r="AC897" s="33"/>
      <c r="AG897" s="86"/>
      <c r="AH897" s="86"/>
      <c r="AI897" s="86"/>
      <c r="AK897" s="86"/>
      <c r="AL897" s="86"/>
      <c r="AM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86"/>
      <c r="BB897" s="86"/>
      <c r="BC897" s="86"/>
      <c r="BD897" s="86"/>
      <c r="BE897" s="86"/>
      <c r="BF897" s="86"/>
      <c r="BG897" s="86"/>
      <c r="BH897" s="86"/>
      <c r="BI897" s="86"/>
      <c r="BJ897" s="86"/>
      <c r="BK897" s="86"/>
      <c r="BL897" s="86"/>
      <c r="BM897" s="86"/>
      <c r="BN897" s="86"/>
      <c r="BO897" s="86"/>
      <c r="BP897" s="86"/>
    </row>
    <row r="898" spans="14:68" s="28" customFormat="1">
      <c r="N898" s="33"/>
      <c r="AC898" s="33"/>
      <c r="AG898" s="86"/>
      <c r="AH898" s="86"/>
      <c r="AI898" s="86"/>
      <c r="AK898" s="86"/>
      <c r="AL898" s="86"/>
      <c r="AM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86"/>
      <c r="BB898" s="86"/>
      <c r="BC898" s="86"/>
      <c r="BD898" s="86"/>
      <c r="BE898" s="86"/>
      <c r="BF898" s="86"/>
      <c r="BG898" s="86"/>
      <c r="BH898" s="86"/>
      <c r="BI898" s="86"/>
      <c r="BJ898" s="86"/>
      <c r="BK898" s="86"/>
      <c r="BL898" s="86"/>
      <c r="BM898" s="86"/>
      <c r="BN898" s="86"/>
      <c r="BO898" s="86"/>
      <c r="BP898" s="86"/>
    </row>
    <row r="899" spans="14:68" s="28" customFormat="1">
      <c r="N899" s="33"/>
      <c r="AC899" s="33"/>
      <c r="AG899" s="86"/>
      <c r="AH899" s="86"/>
      <c r="AI899" s="86"/>
      <c r="AK899" s="86"/>
      <c r="AL899" s="86"/>
      <c r="AM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86"/>
      <c r="BB899" s="86"/>
      <c r="BC899" s="86"/>
      <c r="BD899" s="86"/>
      <c r="BE899" s="86"/>
      <c r="BF899" s="86"/>
      <c r="BG899" s="86"/>
      <c r="BH899" s="86"/>
      <c r="BI899" s="86"/>
      <c r="BJ899" s="86"/>
      <c r="BK899" s="86"/>
      <c r="BL899" s="86"/>
      <c r="BM899" s="86"/>
      <c r="BN899" s="86"/>
      <c r="BO899" s="86"/>
      <c r="BP899" s="86"/>
    </row>
    <row r="900" spans="14:68" s="28" customFormat="1">
      <c r="N900" s="33"/>
      <c r="AC900" s="33"/>
      <c r="AG900" s="86"/>
      <c r="AH900" s="86"/>
      <c r="AI900" s="86"/>
      <c r="AK900" s="86"/>
      <c r="AL900" s="86"/>
      <c r="AM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86"/>
      <c r="BB900" s="86"/>
      <c r="BC900" s="86"/>
      <c r="BD900" s="86"/>
      <c r="BE900" s="86"/>
      <c r="BF900" s="86"/>
      <c r="BG900" s="86"/>
      <c r="BH900" s="86"/>
      <c r="BI900" s="86"/>
      <c r="BJ900" s="86"/>
      <c r="BK900" s="86"/>
      <c r="BL900" s="86"/>
      <c r="BM900" s="86"/>
      <c r="BN900" s="86"/>
      <c r="BO900" s="86"/>
      <c r="BP900" s="86"/>
    </row>
    <row r="901" spans="14:68" s="28" customFormat="1">
      <c r="N901" s="33"/>
      <c r="AC901" s="33"/>
      <c r="AG901" s="86"/>
      <c r="AH901" s="86"/>
      <c r="AI901" s="86"/>
      <c r="AK901" s="86"/>
      <c r="AL901" s="86"/>
      <c r="AM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86"/>
      <c r="BB901" s="86"/>
      <c r="BC901" s="86"/>
      <c r="BD901" s="86"/>
      <c r="BE901" s="86"/>
      <c r="BF901" s="86"/>
      <c r="BG901" s="86"/>
      <c r="BH901" s="86"/>
      <c r="BI901" s="86"/>
      <c r="BJ901" s="86"/>
      <c r="BK901" s="86"/>
      <c r="BL901" s="86"/>
      <c r="BM901" s="86"/>
      <c r="BN901" s="86"/>
      <c r="BO901" s="86"/>
      <c r="BP901" s="86"/>
    </row>
    <row r="902" spans="14:68" s="28" customFormat="1">
      <c r="N902" s="33"/>
      <c r="AC902" s="33"/>
      <c r="AG902" s="86"/>
      <c r="AH902" s="86"/>
      <c r="AI902" s="86"/>
      <c r="AK902" s="86"/>
      <c r="AL902" s="86"/>
      <c r="AM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86"/>
      <c r="BB902" s="86"/>
      <c r="BC902" s="86"/>
      <c r="BD902" s="86"/>
      <c r="BE902" s="86"/>
      <c r="BF902" s="86"/>
      <c r="BG902" s="86"/>
      <c r="BH902" s="86"/>
      <c r="BI902" s="86"/>
      <c r="BJ902" s="86"/>
      <c r="BK902" s="86"/>
      <c r="BL902" s="86"/>
      <c r="BM902" s="86"/>
      <c r="BN902" s="86"/>
      <c r="BO902" s="86"/>
      <c r="BP902" s="86"/>
    </row>
    <row r="903" spans="14:68" s="28" customFormat="1">
      <c r="N903" s="33"/>
      <c r="AC903" s="33"/>
      <c r="AG903" s="86"/>
      <c r="AH903" s="86"/>
      <c r="AI903" s="86"/>
      <c r="AK903" s="86"/>
      <c r="AL903" s="86"/>
      <c r="AM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86"/>
      <c r="BB903" s="86"/>
      <c r="BC903" s="86"/>
      <c r="BD903" s="86"/>
      <c r="BE903" s="86"/>
      <c r="BF903" s="86"/>
      <c r="BG903" s="86"/>
      <c r="BH903" s="86"/>
      <c r="BI903" s="86"/>
      <c r="BJ903" s="86"/>
      <c r="BK903" s="86"/>
      <c r="BL903" s="86"/>
      <c r="BM903" s="86"/>
      <c r="BN903" s="86"/>
      <c r="BO903" s="86"/>
      <c r="BP903" s="86"/>
    </row>
    <row r="904" spans="14:68" s="28" customFormat="1">
      <c r="N904" s="33"/>
      <c r="AC904" s="33"/>
      <c r="AG904" s="86"/>
      <c r="AH904" s="86"/>
      <c r="AI904" s="86"/>
      <c r="AK904" s="86"/>
      <c r="AL904" s="86"/>
      <c r="AM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86"/>
      <c r="BB904" s="86"/>
      <c r="BC904" s="86"/>
      <c r="BD904" s="86"/>
      <c r="BE904" s="86"/>
      <c r="BF904" s="86"/>
      <c r="BG904" s="86"/>
      <c r="BH904" s="86"/>
      <c r="BI904" s="86"/>
      <c r="BJ904" s="86"/>
      <c r="BK904" s="86"/>
      <c r="BL904" s="86"/>
      <c r="BM904" s="86"/>
      <c r="BN904" s="86"/>
      <c r="BO904" s="86"/>
      <c r="BP904" s="86"/>
    </row>
    <row r="905" spans="14:68" s="28" customFormat="1">
      <c r="N905" s="33"/>
      <c r="AC905" s="33"/>
      <c r="AG905" s="86"/>
      <c r="AH905" s="86"/>
      <c r="AI905" s="86"/>
      <c r="AK905" s="86"/>
      <c r="AL905" s="86"/>
      <c r="AM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86"/>
      <c r="BB905" s="86"/>
      <c r="BC905" s="86"/>
      <c r="BD905" s="86"/>
      <c r="BE905" s="86"/>
      <c r="BF905" s="86"/>
      <c r="BG905" s="86"/>
      <c r="BH905" s="86"/>
      <c r="BI905" s="86"/>
      <c r="BJ905" s="86"/>
      <c r="BK905" s="86"/>
      <c r="BL905" s="86"/>
      <c r="BM905" s="86"/>
      <c r="BN905" s="86"/>
      <c r="BO905" s="86"/>
      <c r="BP905" s="86"/>
    </row>
    <row r="906" spans="14:68" s="28" customFormat="1">
      <c r="N906" s="33"/>
      <c r="AC906" s="33"/>
      <c r="AG906" s="86"/>
      <c r="AH906" s="86"/>
      <c r="AI906" s="86"/>
      <c r="AK906" s="86"/>
      <c r="AL906" s="86"/>
      <c r="AM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86"/>
      <c r="BB906" s="86"/>
      <c r="BC906" s="86"/>
      <c r="BD906" s="86"/>
      <c r="BE906" s="86"/>
      <c r="BF906" s="86"/>
      <c r="BG906" s="86"/>
      <c r="BH906" s="86"/>
      <c r="BI906" s="86"/>
      <c r="BJ906" s="86"/>
      <c r="BK906" s="86"/>
      <c r="BL906" s="86"/>
      <c r="BM906" s="86"/>
      <c r="BN906" s="86"/>
      <c r="BO906" s="86"/>
      <c r="BP906" s="86"/>
    </row>
    <row r="907" spans="14:68" s="28" customFormat="1">
      <c r="N907" s="33"/>
      <c r="AC907" s="33"/>
      <c r="AG907" s="86"/>
      <c r="AH907" s="86"/>
      <c r="AI907" s="86"/>
      <c r="AK907" s="86"/>
      <c r="AL907" s="86"/>
      <c r="AM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86"/>
      <c r="BB907" s="86"/>
      <c r="BC907" s="86"/>
      <c r="BD907" s="86"/>
      <c r="BE907" s="86"/>
      <c r="BF907" s="86"/>
      <c r="BG907" s="86"/>
      <c r="BH907" s="86"/>
      <c r="BI907" s="86"/>
      <c r="BJ907" s="86"/>
      <c r="BK907" s="86"/>
      <c r="BL907" s="86"/>
      <c r="BM907" s="86"/>
      <c r="BN907" s="86"/>
      <c r="BO907" s="86"/>
      <c r="BP907" s="86"/>
    </row>
    <row r="908" spans="14:68" s="28" customFormat="1">
      <c r="N908" s="33"/>
      <c r="AC908" s="33"/>
      <c r="AG908" s="86"/>
      <c r="AH908" s="86"/>
      <c r="AI908" s="86"/>
      <c r="AK908" s="86"/>
      <c r="AL908" s="86"/>
      <c r="AM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86"/>
      <c r="BB908" s="86"/>
      <c r="BC908" s="86"/>
      <c r="BD908" s="86"/>
      <c r="BE908" s="86"/>
      <c r="BF908" s="86"/>
      <c r="BG908" s="86"/>
      <c r="BH908" s="86"/>
      <c r="BI908" s="86"/>
      <c r="BJ908" s="86"/>
      <c r="BK908" s="86"/>
      <c r="BL908" s="86"/>
      <c r="BM908" s="86"/>
      <c r="BN908" s="86"/>
      <c r="BO908" s="86"/>
      <c r="BP908" s="86"/>
    </row>
    <row r="909" spans="14:68" s="28" customFormat="1">
      <c r="N909" s="33"/>
      <c r="AC909" s="33"/>
      <c r="AG909" s="86"/>
      <c r="AH909" s="86"/>
      <c r="AI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86"/>
      <c r="BG909" s="86"/>
      <c r="BH909" s="86"/>
      <c r="BI909" s="86"/>
      <c r="BJ909" s="86"/>
      <c r="BK909" s="86"/>
      <c r="BL909" s="86"/>
      <c r="BM909" s="86"/>
      <c r="BN909" s="86"/>
      <c r="BO909" s="86"/>
      <c r="BP909" s="86"/>
    </row>
    <row r="910" spans="14:68" s="28" customFormat="1">
      <c r="N910" s="33"/>
      <c r="AC910" s="33"/>
      <c r="AG910" s="86"/>
      <c r="AH910" s="86"/>
      <c r="AI910" s="86"/>
      <c r="AK910" s="86"/>
      <c r="AL910" s="86"/>
      <c r="AM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86"/>
      <c r="BB910" s="86"/>
      <c r="BC910" s="86"/>
      <c r="BD910" s="86"/>
      <c r="BE910" s="86"/>
      <c r="BF910" s="86"/>
      <c r="BG910" s="86"/>
      <c r="BH910" s="86"/>
      <c r="BI910" s="86"/>
      <c r="BJ910" s="86"/>
      <c r="BK910" s="86"/>
      <c r="BL910" s="86"/>
      <c r="BM910" s="86"/>
      <c r="BN910" s="86"/>
      <c r="BO910" s="86"/>
      <c r="BP910" s="86"/>
    </row>
    <row r="911" spans="14:68" s="28" customFormat="1">
      <c r="N911" s="33"/>
      <c r="AC911" s="33"/>
      <c r="AG911" s="86"/>
      <c r="AH911" s="86"/>
      <c r="AI911" s="86"/>
      <c r="AK911" s="86"/>
      <c r="AL911" s="86"/>
      <c r="AM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86"/>
      <c r="BB911" s="86"/>
      <c r="BC911" s="86"/>
      <c r="BD911" s="86"/>
      <c r="BE911" s="86"/>
      <c r="BF911" s="86"/>
      <c r="BG911" s="86"/>
      <c r="BH911" s="86"/>
      <c r="BI911" s="86"/>
      <c r="BJ911" s="86"/>
      <c r="BK911" s="86"/>
      <c r="BL911" s="86"/>
      <c r="BM911" s="86"/>
      <c r="BN911" s="86"/>
      <c r="BO911" s="86"/>
      <c r="BP911" s="86"/>
    </row>
    <row r="912" spans="14:68" s="28" customFormat="1">
      <c r="N912" s="33"/>
      <c r="AC912" s="33"/>
      <c r="AG912" s="86"/>
      <c r="AH912" s="86"/>
      <c r="AI912" s="86"/>
      <c r="AK912" s="86"/>
      <c r="AL912" s="86"/>
      <c r="AM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86"/>
      <c r="BB912" s="86"/>
      <c r="BC912" s="86"/>
      <c r="BD912" s="86"/>
      <c r="BE912" s="86"/>
      <c r="BF912" s="86"/>
      <c r="BG912" s="86"/>
      <c r="BH912" s="86"/>
      <c r="BI912" s="86"/>
      <c r="BJ912" s="86"/>
      <c r="BK912" s="86"/>
      <c r="BL912" s="86"/>
      <c r="BM912" s="86"/>
      <c r="BN912" s="86"/>
      <c r="BO912" s="86"/>
      <c r="BP912" s="86"/>
    </row>
    <row r="913" spans="14:68" s="28" customFormat="1">
      <c r="N913" s="33"/>
      <c r="AC913" s="33"/>
      <c r="AG913" s="86"/>
      <c r="AH913" s="86"/>
      <c r="AI913" s="86"/>
      <c r="AK913" s="86"/>
      <c r="AL913" s="86"/>
      <c r="AM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86"/>
      <c r="BB913" s="86"/>
      <c r="BC913" s="86"/>
      <c r="BD913" s="86"/>
      <c r="BE913" s="86"/>
      <c r="BF913" s="86"/>
      <c r="BG913" s="86"/>
      <c r="BH913" s="86"/>
      <c r="BI913" s="86"/>
      <c r="BJ913" s="86"/>
      <c r="BK913" s="86"/>
      <c r="BL913" s="86"/>
      <c r="BM913" s="86"/>
      <c r="BN913" s="86"/>
      <c r="BO913" s="86"/>
      <c r="BP913" s="86"/>
    </row>
    <row r="914" spans="14:68" s="28" customFormat="1">
      <c r="N914" s="33"/>
      <c r="AC914" s="33"/>
      <c r="AG914" s="86"/>
      <c r="AH914" s="86"/>
      <c r="AI914" s="86"/>
      <c r="AK914" s="86"/>
      <c r="AL914" s="86"/>
      <c r="AM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86"/>
      <c r="BG914" s="86"/>
      <c r="BH914" s="86"/>
      <c r="BI914" s="86"/>
      <c r="BJ914" s="86"/>
      <c r="BK914" s="86"/>
      <c r="BL914" s="86"/>
      <c r="BM914" s="86"/>
      <c r="BN914" s="86"/>
      <c r="BO914" s="86"/>
      <c r="BP914" s="86"/>
    </row>
    <row r="915" spans="14:68" s="28" customFormat="1">
      <c r="N915" s="33"/>
      <c r="AC915" s="33"/>
      <c r="AG915" s="86"/>
      <c r="AH915" s="86"/>
      <c r="AI915" s="86"/>
      <c r="AK915" s="86"/>
      <c r="AL915" s="86"/>
      <c r="AM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86"/>
      <c r="BG915" s="86"/>
      <c r="BH915" s="86"/>
      <c r="BI915" s="86"/>
      <c r="BJ915" s="86"/>
      <c r="BK915" s="86"/>
      <c r="BL915" s="86"/>
      <c r="BM915" s="86"/>
      <c r="BN915" s="86"/>
      <c r="BO915" s="86"/>
      <c r="BP915" s="86"/>
    </row>
    <row r="916" spans="14:68" s="28" customFormat="1">
      <c r="N916" s="33"/>
      <c r="AC916" s="33"/>
      <c r="AG916" s="86"/>
      <c r="AH916" s="86"/>
      <c r="AI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86"/>
      <c r="BG916" s="86"/>
      <c r="BH916" s="86"/>
      <c r="BI916" s="86"/>
      <c r="BJ916" s="86"/>
      <c r="BK916" s="86"/>
      <c r="BL916" s="86"/>
      <c r="BM916" s="86"/>
      <c r="BN916" s="86"/>
      <c r="BO916" s="86"/>
      <c r="BP916" s="86"/>
    </row>
    <row r="917" spans="14:68" s="28" customFormat="1">
      <c r="N917" s="33"/>
      <c r="AC917" s="33"/>
      <c r="AG917" s="86"/>
      <c r="AH917" s="86"/>
      <c r="AI917" s="86"/>
      <c r="AK917" s="86"/>
      <c r="AL917" s="86"/>
      <c r="AM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86"/>
      <c r="BB917" s="86"/>
      <c r="BC917" s="86"/>
      <c r="BD917" s="86"/>
      <c r="BE917" s="86"/>
      <c r="BF917" s="86"/>
      <c r="BG917" s="86"/>
      <c r="BH917" s="86"/>
      <c r="BI917" s="86"/>
      <c r="BJ917" s="86"/>
      <c r="BK917" s="86"/>
      <c r="BL917" s="86"/>
      <c r="BM917" s="86"/>
      <c r="BN917" s="86"/>
      <c r="BO917" s="86"/>
      <c r="BP917" s="86"/>
    </row>
    <row r="918" spans="14:68" s="28" customFormat="1">
      <c r="N918" s="33"/>
      <c r="AC918" s="33"/>
      <c r="AG918" s="86"/>
      <c r="AH918" s="86"/>
      <c r="AI918" s="86"/>
      <c r="AK918" s="86"/>
      <c r="AL918" s="86"/>
      <c r="AM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86"/>
      <c r="BB918" s="86"/>
      <c r="BC918" s="86"/>
      <c r="BD918" s="86"/>
      <c r="BE918" s="86"/>
      <c r="BF918" s="86"/>
      <c r="BG918" s="86"/>
      <c r="BH918" s="86"/>
      <c r="BI918" s="86"/>
      <c r="BJ918" s="86"/>
      <c r="BK918" s="86"/>
      <c r="BL918" s="86"/>
      <c r="BM918" s="86"/>
      <c r="BN918" s="86"/>
      <c r="BO918" s="86"/>
      <c r="BP918" s="86"/>
    </row>
    <row r="919" spans="14:68" s="28" customFormat="1">
      <c r="N919" s="33"/>
      <c r="AC919" s="33"/>
      <c r="AG919" s="86"/>
      <c r="AH919" s="86"/>
      <c r="AI919" s="86"/>
      <c r="AK919" s="86"/>
      <c r="AL919" s="86"/>
      <c r="AM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86"/>
      <c r="BB919" s="86"/>
      <c r="BC919" s="86"/>
      <c r="BD919" s="86"/>
      <c r="BE919" s="86"/>
      <c r="BF919" s="86"/>
      <c r="BG919" s="86"/>
      <c r="BH919" s="86"/>
      <c r="BI919" s="86"/>
      <c r="BJ919" s="86"/>
      <c r="BK919" s="86"/>
      <c r="BL919" s="86"/>
      <c r="BM919" s="86"/>
      <c r="BN919" s="86"/>
      <c r="BO919" s="86"/>
      <c r="BP919" s="86"/>
    </row>
    <row r="920" spans="14:68" s="28" customFormat="1">
      <c r="N920" s="33"/>
      <c r="AC920" s="33"/>
      <c r="AG920" s="86"/>
      <c r="AH920" s="86"/>
      <c r="AI920" s="86"/>
      <c r="AK920" s="86"/>
      <c r="AL920" s="86"/>
      <c r="AM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86"/>
      <c r="BG920" s="86"/>
      <c r="BH920" s="86"/>
      <c r="BI920" s="86"/>
      <c r="BJ920" s="86"/>
      <c r="BK920" s="86"/>
      <c r="BL920" s="86"/>
      <c r="BM920" s="86"/>
      <c r="BN920" s="86"/>
      <c r="BO920" s="86"/>
      <c r="BP920" s="86"/>
    </row>
    <row r="921" spans="14:68" s="28" customFormat="1">
      <c r="N921" s="33"/>
      <c r="AC921" s="33"/>
      <c r="AG921" s="86"/>
      <c r="AH921" s="86"/>
      <c r="AI921" s="86"/>
      <c r="AK921" s="86"/>
      <c r="AL921" s="86"/>
      <c r="AM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86"/>
      <c r="BB921" s="86"/>
      <c r="BC921" s="86"/>
      <c r="BD921" s="86"/>
      <c r="BE921" s="86"/>
      <c r="BF921" s="86"/>
      <c r="BG921" s="86"/>
      <c r="BH921" s="86"/>
      <c r="BI921" s="86"/>
      <c r="BJ921" s="86"/>
      <c r="BK921" s="86"/>
      <c r="BL921" s="86"/>
      <c r="BM921" s="86"/>
      <c r="BN921" s="86"/>
      <c r="BO921" s="86"/>
      <c r="BP921" s="86"/>
    </row>
    <row r="922" spans="14:68" s="28" customFormat="1">
      <c r="N922" s="33"/>
      <c r="AC922" s="33"/>
      <c r="AG922" s="86"/>
      <c r="AH922" s="86"/>
      <c r="AI922" s="86"/>
      <c r="AK922" s="86"/>
      <c r="AL922" s="86"/>
      <c r="AM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86"/>
      <c r="BB922" s="86"/>
      <c r="BC922" s="86"/>
      <c r="BD922" s="86"/>
      <c r="BE922" s="86"/>
      <c r="BF922" s="86"/>
      <c r="BG922" s="86"/>
      <c r="BH922" s="86"/>
      <c r="BI922" s="86"/>
      <c r="BJ922" s="86"/>
      <c r="BK922" s="86"/>
      <c r="BL922" s="86"/>
      <c r="BM922" s="86"/>
      <c r="BN922" s="86"/>
      <c r="BO922" s="86"/>
      <c r="BP922" s="86"/>
    </row>
    <row r="923" spans="14:68" s="28" customFormat="1">
      <c r="N923" s="33"/>
      <c r="AC923" s="33"/>
      <c r="AG923" s="86"/>
      <c r="AH923" s="86"/>
      <c r="AI923" s="86"/>
      <c r="AK923" s="86"/>
      <c r="AL923" s="86"/>
      <c r="AM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86"/>
      <c r="BB923" s="86"/>
      <c r="BC923" s="86"/>
      <c r="BD923" s="86"/>
      <c r="BE923" s="86"/>
      <c r="BF923" s="86"/>
      <c r="BG923" s="86"/>
      <c r="BH923" s="86"/>
      <c r="BI923" s="86"/>
      <c r="BJ923" s="86"/>
      <c r="BK923" s="86"/>
      <c r="BL923" s="86"/>
      <c r="BM923" s="86"/>
      <c r="BN923" s="86"/>
      <c r="BO923" s="86"/>
      <c r="BP923" s="86"/>
    </row>
    <row r="924" spans="14:68" s="28" customFormat="1">
      <c r="N924" s="33"/>
      <c r="AC924" s="33"/>
      <c r="AG924" s="86"/>
      <c r="AH924" s="86"/>
      <c r="AI924" s="86"/>
      <c r="AK924" s="86"/>
      <c r="AL924" s="86"/>
      <c r="AM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86"/>
      <c r="BG924" s="86"/>
      <c r="BH924" s="86"/>
      <c r="BI924" s="86"/>
      <c r="BJ924" s="86"/>
      <c r="BK924" s="86"/>
      <c r="BL924" s="86"/>
      <c r="BM924" s="86"/>
      <c r="BN924" s="86"/>
      <c r="BO924" s="86"/>
      <c r="BP924" s="86"/>
    </row>
    <row r="925" spans="14:68" s="28" customFormat="1">
      <c r="N925" s="33"/>
      <c r="AC925" s="33"/>
      <c r="AG925" s="86"/>
      <c r="AH925" s="86"/>
      <c r="AI925" s="86"/>
      <c r="AK925" s="86"/>
      <c r="AL925" s="86"/>
      <c r="AM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86"/>
      <c r="BB925" s="86"/>
      <c r="BC925" s="86"/>
      <c r="BD925" s="86"/>
      <c r="BE925" s="86"/>
      <c r="BF925" s="86"/>
      <c r="BG925" s="86"/>
      <c r="BH925" s="86"/>
      <c r="BI925" s="86"/>
      <c r="BJ925" s="86"/>
      <c r="BK925" s="86"/>
      <c r="BL925" s="86"/>
      <c r="BM925" s="86"/>
      <c r="BN925" s="86"/>
      <c r="BO925" s="86"/>
      <c r="BP925" s="86"/>
    </row>
    <row r="926" spans="14:68" s="28" customFormat="1">
      <c r="N926" s="33"/>
      <c r="AC926" s="33"/>
      <c r="AG926" s="86"/>
      <c r="AH926" s="86"/>
      <c r="AI926" s="86"/>
      <c r="AK926" s="86"/>
      <c r="AL926" s="86"/>
      <c r="AM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86"/>
      <c r="BB926" s="86"/>
      <c r="BC926" s="86"/>
      <c r="BD926" s="86"/>
      <c r="BE926" s="86"/>
      <c r="BF926" s="86"/>
      <c r="BG926" s="86"/>
      <c r="BH926" s="86"/>
      <c r="BI926" s="86"/>
      <c r="BJ926" s="86"/>
      <c r="BK926" s="86"/>
      <c r="BL926" s="86"/>
      <c r="BM926" s="86"/>
      <c r="BN926" s="86"/>
      <c r="BO926" s="86"/>
      <c r="BP926" s="86"/>
    </row>
    <row r="927" spans="14:68" s="28" customFormat="1">
      <c r="N927" s="33"/>
      <c r="AC927" s="33"/>
      <c r="AG927" s="86"/>
      <c r="AH927" s="86"/>
      <c r="AI927" s="86"/>
      <c r="AK927" s="86"/>
      <c r="AL927" s="86"/>
      <c r="AM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86"/>
      <c r="BB927" s="86"/>
      <c r="BC927" s="86"/>
      <c r="BD927" s="86"/>
      <c r="BE927" s="86"/>
      <c r="BF927" s="86"/>
      <c r="BG927" s="86"/>
      <c r="BH927" s="86"/>
      <c r="BI927" s="86"/>
      <c r="BJ927" s="86"/>
      <c r="BK927" s="86"/>
      <c r="BL927" s="86"/>
      <c r="BM927" s="86"/>
      <c r="BN927" s="86"/>
      <c r="BO927" s="86"/>
      <c r="BP927" s="86"/>
    </row>
    <row r="928" spans="14:68" s="28" customFormat="1">
      <c r="N928" s="33"/>
      <c r="AC928" s="33"/>
      <c r="AG928" s="86"/>
      <c r="AH928" s="86"/>
      <c r="AI928" s="86"/>
      <c r="AK928" s="86"/>
      <c r="AL928" s="86"/>
      <c r="AM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86"/>
      <c r="BB928" s="86"/>
      <c r="BC928" s="86"/>
      <c r="BD928" s="86"/>
      <c r="BE928" s="86"/>
      <c r="BF928" s="86"/>
      <c r="BG928" s="86"/>
      <c r="BH928" s="86"/>
      <c r="BI928" s="86"/>
      <c r="BJ928" s="86"/>
      <c r="BK928" s="86"/>
      <c r="BL928" s="86"/>
      <c r="BM928" s="86"/>
      <c r="BN928" s="86"/>
      <c r="BO928" s="86"/>
      <c r="BP928" s="86"/>
    </row>
    <row r="929" spans="14:68" s="28" customFormat="1">
      <c r="N929" s="33"/>
      <c r="AC929" s="33"/>
      <c r="AG929" s="86"/>
      <c r="AH929" s="86"/>
      <c r="AI929" s="86"/>
      <c r="AK929" s="86"/>
      <c r="AL929" s="86"/>
      <c r="AM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86"/>
      <c r="BB929" s="86"/>
      <c r="BC929" s="86"/>
      <c r="BD929" s="86"/>
      <c r="BE929" s="86"/>
      <c r="BF929" s="86"/>
      <c r="BG929" s="86"/>
      <c r="BH929" s="86"/>
      <c r="BI929" s="86"/>
      <c r="BJ929" s="86"/>
      <c r="BK929" s="86"/>
      <c r="BL929" s="86"/>
      <c r="BM929" s="86"/>
      <c r="BN929" s="86"/>
      <c r="BO929" s="86"/>
      <c r="BP929" s="86"/>
    </row>
    <row r="930" spans="14:68" s="28" customFormat="1">
      <c r="N930" s="33"/>
      <c r="AC930" s="33"/>
      <c r="AG930" s="86"/>
      <c r="AH930" s="86"/>
      <c r="AI930" s="86"/>
      <c r="AK930" s="86"/>
      <c r="AL930" s="86"/>
      <c r="AM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86"/>
      <c r="BB930" s="86"/>
      <c r="BC930" s="86"/>
      <c r="BD930" s="86"/>
      <c r="BE930" s="86"/>
      <c r="BF930" s="86"/>
      <c r="BG930" s="86"/>
      <c r="BH930" s="86"/>
      <c r="BI930" s="86"/>
      <c r="BJ930" s="86"/>
      <c r="BK930" s="86"/>
      <c r="BL930" s="86"/>
      <c r="BM930" s="86"/>
      <c r="BN930" s="86"/>
      <c r="BO930" s="86"/>
      <c r="BP930" s="86"/>
    </row>
    <row r="931" spans="14:68" s="28" customFormat="1">
      <c r="N931" s="33"/>
      <c r="AC931" s="33"/>
      <c r="AG931" s="86"/>
      <c r="AH931" s="86"/>
      <c r="AI931" s="86"/>
      <c r="AK931" s="86"/>
      <c r="AL931" s="86"/>
      <c r="AM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86"/>
      <c r="BB931" s="86"/>
      <c r="BC931" s="86"/>
      <c r="BD931" s="86"/>
      <c r="BE931" s="86"/>
      <c r="BF931" s="86"/>
      <c r="BG931" s="86"/>
      <c r="BH931" s="86"/>
      <c r="BI931" s="86"/>
      <c r="BJ931" s="86"/>
      <c r="BK931" s="86"/>
      <c r="BL931" s="86"/>
      <c r="BM931" s="86"/>
      <c r="BN931" s="86"/>
      <c r="BO931" s="86"/>
      <c r="BP931" s="86"/>
    </row>
    <row r="932" spans="14:68" s="28" customFormat="1">
      <c r="N932" s="33"/>
      <c r="AC932" s="33"/>
      <c r="AG932" s="86"/>
      <c r="AH932" s="86"/>
      <c r="AI932" s="86"/>
      <c r="AK932" s="86"/>
      <c r="AL932" s="86"/>
      <c r="AM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86"/>
      <c r="BB932" s="86"/>
      <c r="BC932" s="86"/>
      <c r="BD932" s="86"/>
      <c r="BE932" s="86"/>
      <c r="BF932" s="86"/>
      <c r="BG932" s="86"/>
      <c r="BH932" s="86"/>
      <c r="BI932" s="86"/>
      <c r="BJ932" s="86"/>
      <c r="BK932" s="86"/>
      <c r="BL932" s="86"/>
      <c r="BM932" s="86"/>
      <c r="BN932" s="86"/>
      <c r="BO932" s="86"/>
      <c r="BP932" s="86"/>
    </row>
    <row r="933" spans="14:68" s="28" customFormat="1">
      <c r="N933" s="33"/>
      <c r="AC933" s="33"/>
      <c r="AG933" s="86"/>
      <c r="AH933" s="86"/>
      <c r="AI933" s="86"/>
      <c r="AK933" s="86"/>
      <c r="AL933" s="86"/>
      <c r="AM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86"/>
      <c r="BB933" s="86"/>
      <c r="BC933" s="86"/>
      <c r="BD933" s="86"/>
      <c r="BE933" s="86"/>
      <c r="BF933" s="86"/>
      <c r="BG933" s="86"/>
      <c r="BH933" s="86"/>
      <c r="BI933" s="86"/>
      <c r="BJ933" s="86"/>
      <c r="BK933" s="86"/>
      <c r="BL933" s="86"/>
      <c r="BM933" s="86"/>
      <c r="BN933" s="86"/>
      <c r="BO933" s="86"/>
      <c r="BP933" s="86"/>
    </row>
    <row r="934" spans="14:68" s="28" customFormat="1">
      <c r="N934" s="33"/>
      <c r="AC934" s="33"/>
      <c r="AG934" s="86"/>
      <c r="AH934" s="86"/>
      <c r="AI934" s="86"/>
      <c r="AK934" s="86"/>
      <c r="AL934" s="86"/>
      <c r="AM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86"/>
      <c r="BG934" s="86"/>
      <c r="BH934" s="86"/>
      <c r="BI934" s="86"/>
      <c r="BJ934" s="86"/>
      <c r="BK934" s="86"/>
      <c r="BL934" s="86"/>
      <c r="BM934" s="86"/>
      <c r="BN934" s="86"/>
      <c r="BO934" s="86"/>
      <c r="BP934" s="86"/>
    </row>
    <row r="935" spans="14:68" s="28" customFormat="1">
      <c r="N935" s="33"/>
      <c r="AC935" s="33"/>
      <c r="AG935" s="86"/>
      <c r="AH935" s="86"/>
      <c r="AI935" s="86"/>
      <c r="AK935" s="86"/>
      <c r="AL935" s="86"/>
      <c r="AM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86"/>
      <c r="BG935" s="86"/>
      <c r="BH935" s="86"/>
      <c r="BI935" s="86"/>
      <c r="BJ935" s="86"/>
      <c r="BK935" s="86"/>
      <c r="BL935" s="86"/>
      <c r="BM935" s="86"/>
      <c r="BN935" s="86"/>
      <c r="BO935" s="86"/>
      <c r="BP935" s="86"/>
    </row>
    <row r="936" spans="14:68" s="28" customFormat="1">
      <c r="N936" s="33"/>
      <c r="AC936" s="33"/>
      <c r="AG936" s="86"/>
      <c r="AH936" s="86"/>
      <c r="AI936" s="86"/>
      <c r="AK936" s="86"/>
      <c r="AL936" s="86"/>
      <c r="AM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86"/>
      <c r="BG936" s="86"/>
      <c r="BH936" s="86"/>
      <c r="BI936" s="86"/>
      <c r="BJ936" s="86"/>
      <c r="BK936" s="86"/>
      <c r="BL936" s="86"/>
      <c r="BM936" s="86"/>
      <c r="BN936" s="86"/>
      <c r="BO936" s="86"/>
      <c r="BP936" s="86"/>
    </row>
    <row r="937" spans="14:68" s="28" customFormat="1">
      <c r="N937" s="33"/>
      <c r="AC937" s="33"/>
      <c r="AG937" s="86"/>
      <c r="AH937" s="86"/>
      <c r="AI937" s="86"/>
      <c r="AK937" s="86"/>
      <c r="AL937" s="86"/>
      <c r="AM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86"/>
      <c r="BG937" s="86"/>
      <c r="BH937" s="86"/>
      <c r="BI937" s="86"/>
      <c r="BJ937" s="86"/>
      <c r="BK937" s="86"/>
      <c r="BL937" s="86"/>
      <c r="BM937" s="86"/>
      <c r="BN937" s="86"/>
      <c r="BO937" s="86"/>
      <c r="BP937" s="86"/>
    </row>
    <row r="938" spans="14:68" s="28" customFormat="1">
      <c r="N938" s="33"/>
      <c r="AC938" s="33"/>
      <c r="AG938" s="86"/>
      <c r="AH938" s="86"/>
      <c r="AI938" s="86"/>
      <c r="AK938" s="86"/>
      <c r="AL938" s="86"/>
      <c r="AM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86"/>
      <c r="BG938" s="86"/>
      <c r="BH938" s="86"/>
      <c r="BI938" s="86"/>
      <c r="BJ938" s="86"/>
      <c r="BK938" s="86"/>
      <c r="BL938" s="86"/>
      <c r="BM938" s="86"/>
      <c r="BN938" s="86"/>
      <c r="BO938" s="86"/>
      <c r="BP938" s="86"/>
    </row>
    <row r="939" spans="14:68" s="28" customFormat="1">
      <c r="N939" s="33"/>
      <c r="AC939" s="33"/>
      <c r="AG939" s="86"/>
      <c r="AH939" s="86"/>
      <c r="AI939" s="86"/>
      <c r="AK939" s="86"/>
      <c r="AL939" s="86"/>
      <c r="AM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86"/>
      <c r="BG939" s="86"/>
      <c r="BH939" s="86"/>
      <c r="BI939" s="86"/>
      <c r="BJ939" s="86"/>
      <c r="BK939" s="86"/>
      <c r="BL939" s="86"/>
      <c r="BM939" s="86"/>
      <c r="BN939" s="86"/>
      <c r="BO939" s="86"/>
      <c r="BP939" s="86"/>
    </row>
    <row r="940" spans="14:68" s="28" customFormat="1">
      <c r="N940" s="33"/>
      <c r="AC940" s="33"/>
      <c r="AG940" s="86"/>
      <c r="AH940" s="86"/>
      <c r="AI940" s="86"/>
      <c r="AK940" s="86"/>
      <c r="AL940" s="86"/>
      <c r="AM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86"/>
      <c r="BG940" s="86"/>
      <c r="BH940" s="86"/>
      <c r="BI940" s="86"/>
      <c r="BJ940" s="86"/>
      <c r="BK940" s="86"/>
      <c r="BL940" s="86"/>
      <c r="BM940" s="86"/>
      <c r="BN940" s="86"/>
      <c r="BO940" s="86"/>
      <c r="BP940" s="86"/>
    </row>
    <row r="941" spans="14:68" s="28" customFormat="1">
      <c r="N941" s="33"/>
      <c r="AC941" s="33"/>
      <c r="AG941" s="86"/>
      <c r="AH941" s="86"/>
      <c r="AI941" s="86"/>
      <c r="AK941" s="86"/>
      <c r="AL941" s="86"/>
      <c r="AM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86"/>
      <c r="BG941" s="86"/>
      <c r="BH941" s="86"/>
      <c r="BI941" s="86"/>
      <c r="BJ941" s="86"/>
      <c r="BK941" s="86"/>
      <c r="BL941" s="86"/>
      <c r="BM941" s="86"/>
      <c r="BN941" s="86"/>
      <c r="BO941" s="86"/>
      <c r="BP941" s="86"/>
    </row>
    <row r="942" spans="14:68" s="28" customFormat="1">
      <c r="N942" s="33"/>
      <c r="AC942" s="33"/>
      <c r="AG942" s="86"/>
      <c r="AH942" s="86"/>
      <c r="AI942" s="86"/>
      <c r="AK942" s="86"/>
      <c r="AL942" s="86"/>
      <c r="AM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86"/>
      <c r="BG942" s="86"/>
      <c r="BH942" s="86"/>
      <c r="BI942" s="86"/>
      <c r="BJ942" s="86"/>
      <c r="BK942" s="86"/>
      <c r="BL942" s="86"/>
      <c r="BM942" s="86"/>
      <c r="BN942" s="86"/>
      <c r="BO942" s="86"/>
      <c r="BP942" s="86"/>
    </row>
    <row r="943" spans="14:68" s="28" customFormat="1">
      <c r="N943" s="33"/>
      <c r="AC943" s="33"/>
      <c r="AG943" s="86"/>
      <c r="AH943" s="86"/>
      <c r="AI943" s="86"/>
      <c r="AK943" s="86"/>
      <c r="AL943" s="86"/>
      <c r="AM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86"/>
      <c r="BG943" s="86"/>
      <c r="BH943" s="86"/>
      <c r="BI943" s="86"/>
      <c r="BJ943" s="86"/>
      <c r="BK943" s="86"/>
      <c r="BL943" s="86"/>
      <c r="BM943" s="86"/>
      <c r="BN943" s="86"/>
      <c r="BO943" s="86"/>
      <c r="BP943" s="86"/>
    </row>
    <row r="944" spans="14:68" s="28" customFormat="1">
      <c r="N944" s="33"/>
      <c r="AC944" s="33"/>
      <c r="AG944" s="86"/>
      <c r="AH944" s="86"/>
      <c r="AI944" s="86"/>
      <c r="AK944" s="86"/>
      <c r="AL944" s="86"/>
      <c r="AM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86"/>
      <c r="BB944" s="86"/>
      <c r="BC944" s="86"/>
      <c r="BD944" s="86"/>
      <c r="BE944" s="86"/>
      <c r="BF944" s="86"/>
      <c r="BG944" s="86"/>
      <c r="BH944" s="86"/>
      <c r="BI944" s="86"/>
      <c r="BJ944" s="86"/>
      <c r="BK944" s="86"/>
      <c r="BL944" s="86"/>
      <c r="BM944" s="86"/>
      <c r="BN944" s="86"/>
      <c r="BO944" s="86"/>
      <c r="BP944" s="86"/>
    </row>
    <row r="945" spans="14:68" s="28" customFormat="1">
      <c r="N945" s="33"/>
      <c r="AC945" s="33"/>
      <c r="AG945" s="86"/>
      <c r="AH945" s="86"/>
      <c r="AI945" s="86"/>
      <c r="AK945" s="86"/>
      <c r="AL945" s="86"/>
      <c r="AM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86"/>
      <c r="BB945" s="86"/>
      <c r="BC945" s="86"/>
      <c r="BD945" s="86"/>
      <c r="BE945" s="86"/>
      <c r="BF945" s="86"/>
      <c r="BG945" s="86"/>
      <c r="BH945" s="86"/>
      <c r="BI945" s="86"/>
      <c r="BJ945" s="86"/>
      <c r="BK945" s="86"/>
      <c r="BL945" s="86"/>
      <c r="BM945" s="86"/>
      <c r="BN945" s="86"/>
      <c r="BO945" s="86"/>
      <c r="BP945" s="86"/>
    </row>
    <row r="946" spans="14:68" s="28" customFormat="1">
      <c r="N946" s="33"/>
      <c r="AC946" s="33"/>
      <c r="AG946" s="86"/>
      <c r="AH946" s="86"/>
      <c r="AI946" s="86"/>
      <c r="AK946" s="86"/>
      <c r="AL946" s="86"/>
      <c r="AM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86"/>
      <c r="BB946" s="86"/>
      <c r="BC946" s="86"/>
      <c r="BD946" s="86"/>
      <c r="BE946" s="86"/>
      <c r="BF946" s="86"/>
      <c r="BG946" s="86"/>
      <c r="BH946" s="86"/>
      <c r="BI946" s="86"/>
      <c r="BJ946" s="86"/>
      <c r="BK946" s="86"/>
      <c r="BL946" s="86"/>
      <c r="BM946" s="86"/>
      <c r="BN946" s="86"/>
      <c r="BO946" s="86"/>
      <c r="BP946" s="86"/>
    </row>
    <row r="947" spans="14:68" s="28" customFormat="1">
      <c r="N947" s="33"/>
      <c r="AC947" s="33"/>
      <c r="AG947" s="86"/>
      <c r="AH947" s="86"/>
      <c r="AI947" s="86"/>
      <c r="AK947" s="86"/>
      <c r="AL947" s="86"/>
      <c r="AM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86"/>
      <c r="BB947" s="86"/>
      <c r="BC947" s="86"/>
      <c r="BD947" s="86"/>
      <c r="BE947" s="86"/>
      <c r="BF947" s="86"/>
      <c r="BG947" s="86"/>
      <c r="BH947" s="86"/>
      <c r="BI947" s="86"/>
      <c r="BJ947" s="86"/>
      <c r="BK947" s="86"/>
      <c r="BL947" s="86"/>
      <c r="BM947" s="86"/>
      <c r="BN947" s="86"/>
      <c r="BO947" s="86"/>
      <c r="BP947" s="86"/>
    </row>
    <row r="948" spans="14:68" s="28" customFormat="1">
      <c r="N948" s="33"/>
      <c r="AC948" s="33"/>
      <c r="AG948" s="86"/>
      <c r="AH948" s="86"/>
      <c r="AI948" s="86"/>
      <c r="AK948" s="86"/>
      <c r="AL948" s="86"/>
      <c r="AM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86"/>
      <c r="BB948" s="86"/>
      <c r="BC948" s="86"/>
      <c r="BD948" s="86"/>
      <c r="BE948" s="86"/>
      <c r="BF948" s="86"/>
      <c r="BG948" s="86"/>
      <c r="BH948" s="86"/>
      <c r="BI948" s="86"/>
      <c r="BJ948" s="86"/>
      <c r="BK948" s="86"/>
      <c r="BL948" s="86"/>
      <c r="BM948" s="86"/>
      <c r="BN948" s="86"/>
      <c r="BO948" s="86"/>
      <c r="BP948" s="86"/>
    </row>
    <row r="949" spans="14:68" s="28" customFormat="1">
      <c r="N949" s="33"/>
      <c r="AC949" s="33"/>
      <c r="AG949" s="86"/>
      <c r="AH949" s="86"/>
      <c r="AI949" s="86"/>
      <c r="AK949" s="86"/>
      <c r="AL949" s="86"/>
      <c r="AM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86"/>
      <c r="BB949" s="86"/>
      <c r="BC949" s="86"/>
      <c r="BD949" s="86"/>
      <c r="BE949" s="86"/>
      <c r="BF949" s="86"/>
      <c r="BG949" s="86"/>
      <c r="BH949" s="86"/>
      <c r="BI949" s="86"/>
      <c r="BJ949" s="86"/>
      <c r="BK949" s="86"/>
      <c r="BL949" s="86"/>
      <c r="BM949" s="86"/>
      <c r="BN949" s="86"/>
      <c r="BO949" s="86"/>
      <c r="BP949" s="86"/>
    </row>
    <row r="950" spans="14:68" s="28" customFormat="1">
      <c r="N950" s="33"/>
      <c r="AC950" s="33"/>
      <c r="AG950" s="86"/>
      <c r="AH950" s="86"/>
      <c r="AI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86"/>
      <c r="BG950" s="86"/>
      <c r="BH950" s="86"/>
      <c r="BI950" s="86"/>
      <c r="BJ950" s="86"/>
      <c r="BK950" s="86"/>
      <c r="BL950" s="86"/>
      <c r="BM950" s="86"/>
      <c r="BN950" s="86"/>
      <c r="BO950" s="86"/>
      <c r="BP950" s="86"/>
    </row>
    <row r="951" spans="14:68" s="28" customFormat="1">
      <c r="N951" s="33"/>
      <c r="AC951" s="33"/>
      <c r="AG951" s="86"/>
      <c r="AH951" s="86"/>
      <c r="AI951" s="86"/>
      <c r="AK951" s="86"/>
      <c r="AL951" s="86"/>
      <c r="AM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86"/>
      <c r="BB951" s="86"/>
      <c r="BC951" s="86"/>
      <c r="BD951" s="86"/>
      <c r="BE951" s="86"/>
      <c r="BF951" s="86"/>
      <c r="BG951" s="86"/>
      <c r="BH951" s="86"/>
      <c r="BI951" s="86"/>
      <c r="BJ951" s="86"/>
      <c r="BK951" s="86"/>
      <c r="BL951" s="86"/>
      <c r="BM951" s="86"/>
      <c r="BN951" s="86"/>
      <c r="BO951" s="86"/>
      <c r="BP951" s="86"/>
    </row>
    <row r="952" spans="14:68" s="28" customFormat="1">
      <c r="N952" s="33"/>
      <c r="AC952" s="33"/>
      <c r="AG952" s="86"/>
      <c r="AH952" s="86"/>
      <c r="AI952" s="86"/>
      <c r="AK952" s="86"/>
      <c r="AL952" s="86"/>
      <c r="AM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86"/>
      <c r="BB952" s="86"/>
      <c r="BC952" s="86"/>
      <c r="BD952" s="86"/>
      <c r="BE952" s="86"/>
      <c r="BF952" s="86"/>
      <c r="BG952" s="86"/>
      <c r="BH952" s="86"/>
      <c r="BI952" s="86"/>
      <c r="BJ952" s="86"/>
      <c r="BK952" s="86"/>
      <c r="BL952" s="86"/>
      <c r="BM952" s="86"/>
      <c r="BN952" s="86"/>
      <c r="BO952" s="86"/>
      <c r="BP952" s="86"/>
    </row>
    <row r="953" spans="14:68" s="28" customFormat="1">
      <c r="N953" s="33"/>
      <c r="AC953" s="33"/>
      <c r="AG953" s="86"/>
      <c r="AH953" s="86"/>
      <c r="AI953" s="86"/>
      <c r="AK953" s="86"/>
      <c r="AL953" s="86"/>
      <c r="AM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86"/>
      <c r="BB953" s="86"/>
      <c r="BC953" s="86"/>
      <c r="BD953" s="86"/>
      <c r="BE953" s="86"/>
      <c r="BF953" s="86"/>
      <c r="BG953" s="86"/>
      <c r="BH953" s="86"/>
      <c r="BI953" s="86"/>
      <c r="BJ953" s="86"/>
      <c r="BK953" s="86"/>
      <c r="BL953" s="86"/>
      <c r="BM953" s="86"/>
      <c r="BN953" s="86"/>
      <c r="BO953" s="86"/>
      <c r="BP953" s="86"/>
    </row>
    <row r="954" spans="14:68" s="28" customFormat="1">
      <c r="N954" s="33"/>
      <c r="AC954" s="33"/>
      <c r="AG954" s="86"/>
      <c r="AH954" s="86"/>
      <c r="AI954" s="86"/>
      <c r="AK954" s="86"/>
      <c r="AL954" s="86"/>
      <c r="AM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86"/>
      <c r="BB954" s="86"/>
      <c r="BC954" s="86"/>
      <c r="BD954" s="86"/>
      <c r="BE954" s="86"/>
      <c r="BF954" s="86"/>
      <c r="BG954" s="86"/>
      <c r="BH954" s="86"/>
      <c r="BI954" s="86"/>
      <c r="BJ954" s="86"/>
      <c r="BK954" s="86"/>
      <c r="BL954" s="86"/>
      <c r="BM954" s="86"/>
      <c r="BN954" s="86"/>
      <c r="BO954" s="86"/>
      <c r="BP954" s="86"/>
    </row>
    <row r="955" spans="14:68" s="28" customFormat="1">
      <c r="N955" s="33"/>
      <c r="AC955" s="33"/>
      <c r="AG955" s="86"/>
      <c r="AH955" s="86"/>
      <c r="AI955" s="86"/>
      <c r="AK955" s="86"/>
      <c r="AL955" s="86"/>
      <c r="AM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86"/>
      <c r="BB955" s="86"/>
      <c r="BC955" s="86"/>
      <c r="BD955" s="86"/>
      <c r="BE955" s="86"/>
      <c r="BF955" s="86"/>
      <c r="BG955" s="86"/>
      <c r="BH955" s="86"/>
      <c r="BI955" s="86"/>
      <c r="BJ955" s="86"/>
      <c r="BK955" s="86"/>
      <c r="BL955" s="86"/>
      <c r="BM955" s="86"/>
      <c r="BN955" s="86"/>
      <c r="BO955" s="86"/>
      <c r="BP955" s="86"/>
    </row>
    <row r="956" spans="14:68" s="28" customFormat="1">
      <c r="N956" s="33"/>
      <c r="AC956" s="33"/>
      <c r="AG956" s="86"/>
      <c r="AH956" s="86"/>
      <c r="AI956" s="86"/>
      <c r="AK956" s="86"/>
      <c r="AL956" s="86"/>
      <c r="AM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86"/>
      <c r="BB956" s="86"/>
      <c r="BC956" s="86"/>
      <c r="BD956" s="86"/>
      <c r="BE956" s="86"/>
      <c r="BF956" s="86"/>
      <c r="BG956" s="86"/>
      <c r="BH956" s="86"/>
      <c r="BI956" s="86"/>
      <c r="BJ956" s="86"/>
      <c r="BK956" s="86"/>
      <c r="BL956" s="86"/>
      <c r="BM956" s="86"/>
      <c r="BN956" s="86"/>
      <c r="BO956" s="86"/>
      <c r="BP956" s="86"/>
    </row>
    <row r="957" spans="14:68" s="28" customFormat="1">
      <c r="N957" s="33"/>
      <c r="AC957" s="33"/>
      <c r="AG957" s="86"/>
      <c r="AH957" s="86"/>
      <c r="AI957" s="86"/>
      <c r="AK957" s="86"/>
      <c r="AL957" s="86"/>
      <c r="AM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86"/>
      <c r="BB957" s="86"/>
      <c r="BC957" s="86"/>
      <c r="BD957" s="86"/>
      <c r="BE957" s="86"/>
      <c r="BF957" s="86"/>
      <c r="BG957" s="86"/>
      <c r="BH957" s="86"/>
      <c r="BI957" s="86"/>
      <c r="BJ957" s="86"/>
      <c r="BK957" s="86"/>
      <c r="BL957" s="86"/>
      <c r="BM957" s="86"/>
      <c r="BN957" s="86"/>
      <c r="BO957" s="86"/>
      <c r="BP957" s="86"/>
    </row>
    <row r="958" spans="14:68" s="28" customFormat="1">
      <c r="N958" s="33"/>
      <c r="AC958" s="33"/>
      <c r="AG958" s="86"/>
      <c r="AH958" s="86"/>
      <c r="AI958" s="86"/>
      <c r="AK958" s="86"/>
      <c r="AL958" s="86"/>
      <c r="AM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86"/>
      <c r="BB958" s="86"/>
      <c r="BC958" s="86"/>
      <c r="BD958" s="86"/>
      <c r="BE958" s="86"/>
      <c r="BF958" s="86"/>
      <c r="BG958" s="86"/>
      <c r="BH958" s="86"/>
      <c r="BI958" s="86"/>
      <c r="BJ958" s="86"/>
      <c r="BK958" s="86"/>
      <c r="BL958" s="86"/>
      <c r="BM958" s="86"/>
      <c r="BN958" s="86"/>
      <c r="BO958" s="86"/>
      <c r="BP958" s="86"/>
    </row>
    <row r="959" spans="14:68" s="28" customFormat="1">
      <c r="N959" s="33"/>
      <c r="AC959" s="33"/>
      <c r="AG959" s="86"/>
      <c r="AH959" s="86"/>
      <c r="AI959" s="86"/>
      <c r="AK959" s="86"/>
      <c r="AL959" s="86"/>
      <c r="AM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86"/>
      <c r="BB959" s="86"/>
      <c r="BC959" s="86"/>
      <c r="BD959" s="86"/>
      <c r="BE959" s="86"/>
      <c r="BF959" s="86"/>
      <c r="BG959" s="86"/>
      <c r="BH959" s="86"/>
      <c r="BI959" s="86"/>
      <c r="BJ959" s="86"/>
      <c r="BK959" s="86"/>
      <c r="BL959" s="86"/>
      <c r="BM959" s="86"/>
      <c r="BN959" s="86"/>
      <c r="BO959" s="86"/>
      <c r="BP959" s="86"/>
    </row>
    <row r="960" spans="14:68" s="28" customFormat="1">
      <c r="N960" s="33"/>
      <c r="AC960" s="33"/>
      <c r="AG960" s="86"/>
      <c r="AH960" s="86"/>
      <c r="AI960" s="86"/>
      <c r="AK960" s="86"/>
      <c r="AL960" s="86"/>
      <c r="AM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86"/>
      <c r="BB960" s="86"/>
      <c r="BC960" s="86"/>
      <c r="BD960" s="86"/>
      <c r="BE960" s="86"/>
      <c r="BF960" s="86"/>
      <c r="BG960" s="86"/>
      <c r="BH960" s="86"/>
      <c r="BI960" s="86"/>
      <c r="BJ960" s="86"/>
      <c r="BK960" s="86"/>
      <c r="BL960" s="86"/>
      <c r="BM960" s="86"/>
      <c r="BN960" s="86"/>
      <c r="BO960" s="86"/>
      <c r="BP960" s="86"/>
    </row>
    <row r="961" spans="14:68" s="28" customFormat="1">
      <c r="N961" s="33"/>
      <c r="AC961" s="33"/>
      <c r="AG961" s="86"/>
      <c r="AH961" s="86"/>
      <c r="AI961" s="86"/>
      <c r="AK961" s="86"/>
      <c r="AL961" s="86"/>
      <c r="AM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86"/>
      <c r="BB961" s="86"/>
      <c r="BC961" s="86"/>
      <c r="BD961" s="86"/>
      <c r="BE961" s="86"/>
      <c r="BF961" s="86"/>
      <c r="BG961" s="86"/>
      <c r="BH961" s="86"/>
      <c r="BI961" s="86"/>
      <c r="BJ961" s="86"/>
      <c r="BK961" s="86"/>
      <c r="BL961" s="86"/>
      <c r="BM961" s="86"/>
      <c r="BN961" s="86"/>
      <c r="BO961" s="86"/>
      <c r="BP961" s="86"/>
    </row>
    <row r="962" spans="14:68" s="28" customFormat="1">
      <c r="N962" s="33"/>
      <c r="AC962" s="33"/>
      <c r="AG962" s="86"/>
      <c r="AH962" s="86"/>
      <c r="AI962" s="86"/>
      <c r="AK962" s="86"/>
      <c r="AL962" s="86"/>
      <c r="AM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86"/>
      <c r="BB962" s="86"/>
      <c r="BC962" s="86"/>
      <c r="BD962" s="86"/>
      <c r="BE962" s="86"/>
      <c r="BF962" s="86"/>
      <c r="BG962" s="86"/>
      <c r="BH962" s="86"/>
      <c r="BI962" s="86"/>
      <c r="BJ962" s="86"/>
      <c r="BK962" s="86"/>
      <c r="BL962" s="86"/>
      <c r="BM962" s="86"/>
      <c r="BN962" s="86"/>
      <c r="BO962" s="86"/>
      <c r="BP962" s="86"/>
    </row>
    <row r="963" spans="14:68" s="28" customFormat="1">
      <c r="N963" s="33"/>
      <c r="AC963" s="33"/>
      <c r="AG963" s="86"/>
      <c r="AH963" s="86"/>
      <c r="AI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86"/>
      <c r="BB963" s="86"/>
      <c r="BC963" s="86"/>
      <c r="BD963" s="86"/>
      <c r="BE963" s="86"/>
      <c r="BF963" s="86"/>
      <c r="BG963" s="86"/>
      <c r="BH963" s="86"/>
      <c r="BI963" s="86"/>
      <c r="BJ963" s="86"/>
      <c r="BK963" s="86"/>
      <c r="BL963" s="86"/>
      <c r="BM963" s="86"/>
      <c r="BN963" s="86"/>
      <c r="BO963" s="86"/>
      <c r="BP963" s="86"/>
    </row>
    <row r="964" spans="14:68" s="28" customFormat="1">
      <c r="N964" s="33"/>
      <c r="AC964" s="33"/>
      <c r="AG964" s="86"/>
      <c r="AH964" s="86"/>
      <c r="AI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86"/>
      <c r="BB964" s="86"/>
      <c r="BC964" s="86"/>
      <c r="BD964" s="86"/>
      <c r="BE964" s="86"/>
      <c r="BF964" s="86"/>
      <c r="BG964" s="86"/>
      <c r="BH964" s="86"/>
      <c r="BI964" s="86"/>
      <c r="BJ964" s="86"/>
      <c r="BK964" s="86"/>
      <c r="BL964" s="86"/>
      <c r="BM964" s="86"/>
      <c r="BN964" s="86"/>
      <c r="BO964" s="86"/>
      <c r="BP964" s="86"/>
    </row>
    <row r="965" spans="14:68" s="28" customFormat="1">
      <c r="N965" s="33"/>
      <c r="AC965" s="33"/>
      <c r="AG965" s="86"/>
      <c r="AH965" s="86"/>
      <c r="AI965" s="86"/>
      <c r="AK965" s="86"/>
      <c r="AL965" s="86"/>
      <c r="AM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86"/>
      <c r="BB965" s="86"/>
      <c r="BC965" s="86"/>
      <c r="BD965" s="86"/>
      <c r="BE965" s="86"/>
      <c r="BF965" s="86"/>
      <c r="BG965" s="86"/>
      <c r="BH965" s="86"/>
      <c r="BI965" s="86"/>
      <c r="BJ965" s="86"/>
      <c r="BK965" s="86"/>
      <c r="BL965" s="86"/>
      <c r="BM965" s="86"/>
      <c r="BN965" s="86"/>
      <c r="BO965" s="86"/>
      <c r="BP965" s="86"/>
    </row>
    <row r="966" spans="14:68" s="28" customFormat="1">
      <c r="N966" s="33"/>
      <c r="AC966" s="33"/>
      <c r="AG966" s="86"/>
      <c r="AH966" s="86"/>
      <c r="AI966" s="86"/>
      <c r="AK966" s="86"/>
      <c r="AL966" s="86"/>
      <c r="AM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86"/>
      <c r="BB966" s="86"/>
      <c r="BC966" s="86"/>
      <c r="BD966" s="86"/>
      <c r="BE966" s="86"/>
      <c r="BF966" s="86"/>
      <c r="BG966" s="86"/>
      <c r="BH966" s="86"/>
      <c r="BI966" s="86"/>
      <c r="BJ966" s="86"/>
      <c r="BK966" s="86"/>
      <c r="BL966" s="86"/>
      <c r="BM966" s="86"/>
      <c r="BN966" s="86"/>
      <c r="BO966" s="86"/>
      <c r="BP966" s="86"/>
    </row>
    <row r="967" spans="14:68" s="28" customFormat="1">
      <c r="N967" s="33"/>
      <c r="AC967" s="33"/>
      <c r="AG967" s="86"/>
      <c r="AH967" s="86"/>
      <c r="AI967" s="86"/>
      <c r="AK967" s="86"/>
      <c r="AL967" s="86"/>
      <c r="AM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86"/>
      <c r="BB967" s="86"/>
      <c r="BC967" s="86"/>
      <c r="BD967" s="86"/>
      <c r="BE967" s="86"/>
      <c r="BF967" s="86"/>
      <c r="BG967" s="86"/>
      <c r="BH967" s="86"/>
      <c r="BI967" s="86"/>
      <c r="BJ967" s="86"/>
      <c r="BK967" s="86"/>
      <c r="BL967" s="86"/>
      <c r="BM967" s="86"/>
      <c r="BN967" s="86"/>
      <c r="BO967" s="86"/>
      <c r="BP967" s="86"/>
    </row>
    <row r="968" spans="14:68" s="28" customFormat="1">
      <c r="N968" s="33"/>
      <c r="AC968" s="33"/>
      <c r="AG968" s="86"/>
      <c r="AH968" s="86"/>
      <c r="AI968" s="86"/>
      <c r="AK968" s="86"/>
      <c r="AL968" s="86"/>
      <c r="AM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86"/>
      <c r="BB968" s="86"/>
      <c r="BC968" s="86"/>
      <c r="BD968" s="86"/>
      <c r="BE968" s="86"/>
      <c r="BF968" s="86"/>
      <c r="BG968" s="86"/>
      <c r="BH968" s="86"/>
      <c r="BI968" s="86"/>
      <c r="BJ968" s="86"/>
      <c r="BK968" s="86"/>
      <c r="BL968" s="86"/>
      <c r="BM968" s="86"/>
      <c r="BN968" s="86"/>
      <c r="BO968" s="86"/>
      <c r="BP968" s="86"/>
    </row>
    <row r="969" spans="14:68" s="28" customFormat="1">
      <c r="N969" s="33"/>
      <c r="AC969" s="33"/>
      <c r="AG969" s="86"/>
      <c r="AH969" s="86"/>
      <c r="AI969" s="86"/>
      <c r="AK969" s="86"/>
      <c r="AL969" s="86"/>
      <c r="AM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86"/>
      <c r="BB969" s="86"/>
      <c r="BC969" s="86"/>
      <c r="BD969" s="86"/>
      <c r="BE969" s="86"/>
      <c r="BF969" s="86"/>
      <c r="BG969" s="86"/>
      <c r="BH969" s="86"/>
      <c r="BI969" s="86"/>
      <c r="BJ969" s="86"/>
      <c r="BK969" s="86"/>
      <c r="BL969" s="86"/>
      <c r="BM969" s="86"/>
      <c r="BN969" s="86"/>
      <c r="BO969" s="86"/>
      <c r="BP969" s="86"/>
    </row>
    <row r="970" spans="14:68" s="28" customFormat="1">
      <c r="N970" s="33"/>
      <c r="AC970" s="33"/>
      <c r="AG970" s="86"/>
      <c r="AH970" s="86"/>
      <c r="AI970" s="86"/>
      <c r="AK970" s="86"/>
      <c r="AL970" s="86"/>
      <c r="AM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86"/>
      <c r="BB970" s="86"/>
      <c r="BC970" s="86"/>
      <c r="BD970" s="86"/>
      <c r="BE970" s="86"/>
      <c r="BF970" s="86"/>
      <c r="BG970" s="86"/>
      <c r="BH970" s="86"/>
      <c r="BI970" s="86"/>
      <c r="BJ970" s="86"/>
      <c r="BK970" s="86"/>
      <c r="BL970" s="86"/>
      <c r="BM970" s="86"/>
      <c r="BN970" s="86"/>
      <c r="BO970" s="86"/>
      <c r="BP970" s="86"/>
    </row>
    <row r="971" spans="14:68" s="28" customFormat="1">
      <c r="N971" s="33"/>
      <c r="AC971" s="33"/>
      <c r="AG971" s="86"/>
      <c r="AH971" s="86"/>
      <c r="AI971" s="86"/>
      <c r="AK971" s="86"/>
      <c r="AL971" s="86"/>
      <c r="AM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86"/>
      <c r="BG971" s="86"/>
      <c r="BH971" s="86"/>
      <c r="BI971" s="86"/>
      <c r="BJ971" s="86"/>
      <c r="BK971" s="86"/>
      <c r="BL971" s="86"/>
      <c r="BM971" s="86"/>
      <c r="BN971" s="86"/>
      <c r="BO971" s="86"/>
      <c r="BP971" s="86"/>
    </row>
    <row r="972" spans="14:68" s="28" customFormat="1">
      <c r="N972" s="33"/>
      <c r="AC972" s="33"/>
      <c r="AG972" s="86"/>
      <c r="AH972" s="86"/>
      <c r="AI972" s="86"/>
      <c r="AK972" s="86"/>
      <c r="AL972" s="86"/>
      <c r="AM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86"/>
      <c r="BB972" s="86"/>
      <c r="BC972" s="86"/>
      <c r="BD972" s="86"/>
      <c r="BE972" s="86"/>
      <c r="BF972" s="86"/>
      <c r="BG972" s="86"/>
      <c r="BH972" s="86"/>
      <c r="BI972" s="86"/>
      <c r="BJ972" s="86"/>
      <c r="BK972" s="86"/>
      <c r="BL972" s="86"/>
      <c r="BM972" s="86"/>
      <c r="BN972" s="86"/>
      <c r="BO972" s="86"/>
      <c r="BP972" s="86"/>
    </row>
    <row r="973" spans="14:68" s="28" customFormat="1">
      <c r="N973" s="33"/>
      <c r="AC973" s="33"/>
      <c r="AG973" s="86"/>
      <c r="AH973" s="86"/>
      <c r="AI973" s="86"/>
      <c r="AK973" s="86"/>
      <c r="AL973" s="86"/>
      <c r="AM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86"/>
      <c r="BG973" s="86"/>
      <c r="BH973" s="86"/>
      <c r="BI973" s="86"/>
      <c r="BJ973" s="86"/>
      <c r="BK973" s="86"/>
      <c r="BL973" s="86"/>
      <c r="BM973" s="86"/>
      <c r="BN973" s="86"/>
      <c r="BO973" s="86"/>
      <c r="BP973" s="86"/>
    </row>
    <row r="974" spans="14:68" s="28" customFormat="1">
      <c r="N974" s="33"/>
      <c r="AC974" s="33"/>
      <c r="AG974" s="86"/>
      <c r="AH974" s="86"/>
      <c r="AI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86"/>
      <c r="BG974" s="86"/>
      <c r="BH974" s="86"/>
      <c r="BI974" s="86"/>
      <c r="BJ974" s="86"/>
      <c r="BK974" s="86"/>
      <c r="BL974" s="86"/>
      <c r="BM974" s="86"/>
      <c r="BN974" s="86"/>
      <c r="BO974" s="86"/>
      <c r="BP974" s="86"/>
    </row>
    <row r="975" spans="14:68" s="28" customFormat="1">
      <c r="N975" s="33"/>
      <c r="AC975" s="33"/>
      <c r="AG975" s="86"/>
      <c r="AH975" s="86"/>
      <c r="AI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86"/>
      <c r="BG975" s="86"/>
      <c r="BH975" s="86"/>
      <c r="BI975" s="86"/>
      <c r="BJ975" s="86"/>
      <c r="BK975" s="86"/>
      <c r="BL975" s="86"/>
      <c r="BM975" s="86"/>
      <c r="BN975" s="86"/>
      <c r="BO975" s="86"/>
      <c r="BP975" s="86"/>
    </row>
    <row r="976" spans="14:68" s="28" customFormat="1">
      <c r="N976" s="33"/>
      <c r="AC976" s="33"/>
      <c r="AG976" s="86"/>
      <c r="AH976" s="86"/>
      <c r="AI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86"/>
      <c r="BG976" s="86"/>
      <c r="BH976" s="86"/>
      <c r="BI976" s="86"/>
      <c r="BJ976" s="86"/>
      <c r="BK976" s="86"/>
      <c r="BL976" s="86"/>
      <c r="BM976" s="86"/>
      <c r="BN976" s="86"/>
      <c r="BO976" s="86"/>
      <c r="BP976" s="86"/>
    </row>
    <row r="977" spans="14:68" s="28" customFormat="1">
      <c r="N977" s="33"/>
      <c r="AC977" s="33"/>
      <c r="AG977" s="86"/>
      <c r="AH977" s="86"/>
      <c r="AI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86"/>
      <c r="BG977" s="86"/>
      <c r="BH977" s="86"/>
      <c r="BI977" s="86"/>
      <c r="BJ977" s="86"/>
      <c r="BK977" s="86"/>
      <c r="BL977" s="86"/>
      <c r="BM977" s="86"/>
      <c r="BN977" s="86"/>
      <c r="BO977" s="86"/>
      <c r="BP977" s="86"/>
    </row>
    <row r="978" spans="14:68" s="28" customFormat="1">
      <c r="N978" s="33"/>
      <c r="AC978" s="33"/>
      <c r="AG978" s="86"/>
      <c r="AH978" s="86"/>
      <c r="AI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86"/>
      <c r="BG978" s="86"/>
      <c r="BH978" s="86"/>
      <c r="BI978" s="86"/>
      <c r="BJ978" s="86"/>
      <c r="BK978" s="86"/>
      <c r="BL978" s="86"/>
      <c r="BM978" s="86"/>
      <c r="BN978" s="86"/>
      <c r="BO978" s="86"/>
      <c r="BP978" s="86"/>
    </row>
    <row r="979" spans="14:68" s="28" customFormat="1">
      <c r="N979" s="33"/>
      <c r="AC979" s="33"/>
      <c r="AG979" s="86"/>
      <c r="AH979" s="86"/>
      <c r="AI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86"/>
      <c r="BG979" s="86"/>
      <c r="BH979" s="86"/>
      <c r="BI979" s="86"/>
      <c r="BJ979" s="86"/>
      <c r="BK979" s="86"/>
      <c r="BL979" s="86"/>
      <c r="BM979" s="86"/>
      <c r="BN979" s="86"/>
      <c r="BO979" s="86"/>
      <c r="BP979" s="86"/>
    </row>
    <row r="980" spans="14:68" s="28" customFormat="1">
      <c r="N980" s="33"/>
      <c r="AC980" s="33"/>
      <c r="AG980" s="86"/>
      <c r="AH980" s="86"/>
      <c r="AI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86"/>
      <c r="BG980" s="86"/>
      <c r="BH980" s="86"/>
      <c r="BI980" s="86"/>
      <c r="BJ980" s="86"/>
      <c r="BK980" s="86"/>
      <c r="BL980" s="86"/>
      <c r="BM980" s="86"/>
      <c r="BN980" s="86"/>
      <c r="BO980" s="86"/>
      <c r="BP980" s="86"/>
    </row>
    <row r="981" spans="14:68" s="28" customFormat="1">
      <c r="N981" s="33"/>
      <c r="AC981" s="33"/>
      <c r="AG981" s="86"/>
      <c r="AH981" s="86"/>
      <c r="AI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86"/>
      <c r="BG981" s="86"/>
      <c r="BH981" s="86"/>
      <c r="BI981" s="86"/>
      <c r="BJ981" s="86"/>
      <c r="BK981" s="86"/>
      <c r="BL981" s="86"/>
      <c r="BM981" s="86"/>
      <c r="BN981" s="86"/>
      <c r="BO981" s="86"/>
      <c r="BP981" s="86"/>
    </row>
    <row r="982" spans="14:68" s="28" customFormat="1">
      <c r="N982" s="33"/>
      <c r="AC982" s="33"/>
      <c r="AG982" s="86"/>
      <c r="AH982" s="86"/>
      <c r="AI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86"/>
      <c r="BG982" s="86"/>
      <c r="BH982" s="86"/>
      <c r="BI982" s="86"/>
      <c r="BJ982" s="86"/>
      <c r="BK982" s="86"/>
      <c r="BL982" s="86"/>
      <c r="BM982" s="86"/>
      <c r="BN982" s="86"/>
      <c r="BO982" s="86"/>
      <c r="BP982" s="86"/>
    </row>
    <row r="983" spans="14:68" s="28" customFormat="1">
      <c r="N983" s="33"/>
      <c r="AC983" s="33"/>
      <c r="AG983" s="86"/>
      <c r="AH983" s="86"/>
      <c r="AI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86"/>
      <c r="BG983" s="86"/>
      <c r="BH983" s="86"/>
      <c r="BI983" s="86"/>
      <c r="BJ983" s="86"/>
      <c r="BK983" s="86"/>
      <c r="BL983" s="86"/>
      <c r="BM983" s="86"/>
      <c r="BN983" s="86"/>
      <c r="BO983" s="86"/>
      <c r="BP983" s="86"/>
    </row>
    <row r="984" spans="14:68" s="28" customFormat="1">
      <c r="N984" s="33"/>
      <c r="AC984" s="33"/>
      <c r="AG984" s="86"/>
      <c r="AH984" s="86"/>
      <c r="AI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86"/>
      <c r="BG984" s="86"/>
      <c r="BH984" s="86"/>
      <c r="BI984" s="86"/>
      <c r="BJ984" s="86"/>
      <c r="BK984" s="86"/>
      <c r="BL984" s="86"/>
      <c r="BM984" s="86"/>
      <c r="BN984" s="86"/>
      <c r="BO984" s="86"/>
      <c r="BP984" s="86"/>
    </row>
    <row r="985" spans="14:68" s="28" customFormat="1">
      <c r="N985" s="33"/>
      <c r="AC985" s="33"/>
      <c r="AG985" s="86"/>
      <c r="AH985" s="86"/>
      <c r="AI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86"/>
      <c r="BG985" s="86"/>
      <c r="BH985" s="86"/>
      <c r="BI985" s="86"/>
      <c r="BJ985" s="86"/>
      <c r="BK985" s="86"/>
      <c r="BL985" s="86"/>
      <c r="BM985" s="86"/>
      <c r="BN985" s="86"/>
      <c r="BO985" s="86"/>
      <c r="BP985" s="86"/>
    </row>
    <row r="986" spans="14:68" s="28" customFormat="1">
      <c r="N986" s="33"/>
      <c r="AC986" s="33"/>
      <c r="AG986" s="86"/>
      <c r="AH986" s="86"/>
      <c r="AI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86"/>
      <c r="BG986" s="86"/>
      <c r="BH986" s="86"/>
      <c r="BI986" s="86"/>
      <c r="BJ986" s="86"/>
      <c r="BK986" s="86"/>
      <c r="BL986" s="86"/>
      <c r="BM986" s="86"/>
      <c r="BN986" s="86"/>
      <c r="BO986" s="86"/>
      <c r="BP986" s="86"/>
    </row>
    <row r="987" spans="14:68" s="28" customFormat="1">
      <c r="N987" s="33"/>
      <c r="AC987" s="33"/>
      <c r="AG987" s="86"/>
      <c r="AH987" s="86"/>
      <c r="AI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86"/>
      <c r="BG987" s="86"/>
      <c r="BH987" s="86"/>
      <c r="BI987" s="86"/>
      <c r="BJ987" s="86"/>
      <c r="BK987" s="86"/>
      <c r="BL987" s="86"/>
      <c r="BM987" s="86"/>
      <c r="BN987" s="86"/>
      <c r="BO987" s="86"/>
      <c r="BP987" s="86"/>
    </row>
    <row r="988" spans="14:68" s="28" customFormat="1">
      <c r="N988" s="33"/>
      <c r="AC988" s="33"/>
      <c r="AG988" s="86"/>
      <c r="AH988" s="86"/>
      <c r="AI988" s="86"/>
      <c r="AK988" s="86"/>
      <c r="AL988" s="86"/>
      <c r="AM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86"/>
      <c r="BG988" s="86"/>
      <c r="BH988" s="86"/>
      <c r="BI988" s="86"/>
      <c r="BJ988" s="86"/>
      <c r="BK988" s="86"/>
      <c r="BL988" s="86"/>
      <c r="BM988" s="86"/>
      <c r="BN988" s="86"/>
      <c r="BO988" s="86"/>
      <c r="BP988" s="86"/>
    </row>
    <row r="989" spans="14:68" s="28" customFormat="1">
      <c r="N989" s="33"/>
      <c r="AC989" s="33"/>
      <c r="AG989" s="86"/>
      <c r="AH989" s="86"/>
      <c r="AI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86"/>
      <c r="BG989" s="86"/>
      <c r="BH989" s="86"/>
      <c r="BI989" s="86"/>
      <c r="BJ989" s="86"/>
      <c r="BK989" s="86"/>
      <c r="BL989" s="86"/>
      <c r="BM989" s="86"/>
      <c r="BN989" s="86"/>
      <c r="BO989" s="86"/>
      <c r="BP989" s="86"/>
    </row>
    <row r="990" spans="14:68" s="28" customFormat="1">
      <c r="N990" s="33"/>
      <c r="AC990" s="33"/>
      <c r="AG990" s="86"/>
      <c r="AH990" s="86"/>
      <c r="AI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86"/>
      <c r="BG990" s="86"/>
      <c r="BH990" s="86"/>
      <c r="BI990" s="86"/>
      <c r="BJ990" s="86"/>
      <c r="BK990" s="86"/>
      <c r="BL990" s="86"/>
      <c r="BM990" s="86"/>
      <c r="BN990" s="86"/>
      <c r="BO990" s="86"/>
      <c r="BP990" s="86"/>
    </row>
    <row r="991" spans="14:68" s="28" customFormat="1">
      <c r="N991" s="33"/>
      <c r="AC991" s="33"/>
      <c r="AG991" s="86"/>
      <c r="AH991" s="86"/>
      <c r="AI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  <c r="BO991" s="86"/>
      <c r="BP991" s="86"/>
    </row>
    <row r="992" spans="14:68" s="28" customFormat="1">
      <c r="N992" s="33"/>
      <c r="AC992" s="33"/>
      <c r="AG992" s="86"/>
      <c r="AH992" s="86"/>
      <c r="AI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  <c r="BO992" s="86"/>
      <c r="BP992" s="86"/>
    </row>
    <row r="993" spans="14:68" s="28" customFormat="1">
      <c r="N993" s="33"/>
      <c r="AC993" s="33"/>
      <c r="AG993" s="86"/>
      <c r="AH993" s="86"/>
      <c r="AI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86"/>
      <c r="BG993" s="86"/>
      <c r="BH993" s="86"/>
      <c r="BI993" s="86"/>
      <c r="BJ993" s="86"/>
      <c r="BK993" s="86"/>
      <c r="BL993" s="86"/>
      <c r="BM993" s="86"/>
      <c r="BN993" s="86"/>
      <c r="BO993" s="86"/>
      <c r="BP993" s="86"/>
    </row>
    <row r="994" spans="14:68" s="28" customFormat="1">
      <c r="N994" s="33"/>
      <c r="AC994" s="33"/>
      <c r="AG994" s="86"/>
      <c r="AH994" s="86"/>
      <c r="AI994" s="86"/>
      <c r="AK994" s="86"/>
      <c r="AL994" s="86"/>
      <c r="AM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86"/>
      <c r="BG994" s="86"/>
      <c r="BH994" s="86"/>
      <c r="BI994" s="86"/>
      <c r="BJ994" s="86"/>
      <c r="BK994" s="86"/>
      <c r="BL994" s="86"/>
      <c r="BM994" s="86"/>
      <c r="BN994" s="86"/>
      <c r="BO994" s="86"/>
      <c r="BP994" s="86"/>
    </row>
    <row r="995" spans="14:68" s="28" customFormat="1">
      <c r="N995" s="33"/>
      <c r="AC995" s="33"/>
      <c r="AG995" s="86"/>
      <c r="AH995" s="86"/>
      <c r="AI995" s="86"/>
      <c r="AK995" s="86"/>
      <c r="AL995" s="86"/>
      <c r="AM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86"/>
      <c r="BG995" s="86"/>
      <c r="BH995" s="86"/>
      <c r="BI995" s="86"/>
      <c r="BJ995" s="86"/>
      <c r="BK995" s="86"/>
      <c r="BL995" s="86"/>
      <c r="BM995" s="86"/>
      <c r="BN995" s="86"/>
      <c r="BO995" s="86"/>
      <c r="BP995" s="86"/>
    </row>
    <row r="996" spans="14:68" s="28" customFormat="1">
      <c r="N996" s="33"/>
      <c r="AC996" s="33"/>
      <c r="AG996" s="86"/>
      <c r="AH996" s="86"/>
      <c r="AI996" s="86"/>
      <c r="AK996" s="86"/>
      <c r="AL996" s="86"/>
      <c r="AM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86"/>
      <c r="BG996" s="86"/>
      <c r="BH996" s="86"/>
      <c r="BI996" s="86"/>
      <c r="BJ996" s="86"/>
      <c r="BK996" s="86"/>
      <c r="BL996" s="86"/>
      <c r="BM996" s="86"/>
      <c r="BN996" s="86"/>
      <c r="BO996" s="86"/>
      <c r="BP996" s="86"/>
    </row>
    <row r="997" spans="14:68" s="28" customFormat="1">
      <c r="N997" s="33"/>
      <c r="AC997" s="33"/>
      <c r="AG997" s="86"/>
      <c r="AH997" s="86"/>
      <c r="AI997" s="86"/>
      <c r="AK997" s="86"/>
      <c r="AL997" s="86"/>
      <c r="AM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86"/>
      <c r="BG997" s="86"/>
      <c r="BH997" s="86"/>
      <c r="BI997" s="86"/>
      <c r="BJ997" s="86"/>
      <c r="BK997" s="86"/>
      <c r="BL997" s="86"/>
      <c r="BM997" s="86"/>
      <c r="BN997" s="86"/>
      <c r="BO997" s="86"/>
      <c r="BP997" s="86"/>
    </row>
    <row r="998" spans="14:68" s="28" customFormat="1">
      <c r="N998" s="33"/>
      <c r="AC998" s="33"/>
      <c r="AG998" s="86"/>
      <c r="AH998" s="86"/>
      <c r="AI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86"/>
      <c r="BG998" s="86"/>
      <c r="BH998" s="86"/>
      <c r="BI998" s="86"/>
      <c r="BJ998" s="86"/>
      <c r="BK998" s="86"/>
      <c r="BL998" s="86"/>
      <c r="BM998" s="86"/>
      <c r="BN998" s="86"/>
      <c r="BO998" s="86"/>
      <c r="BP998" s="86"/>
    </row>
    <row r="999" spans="14:68" s="28" customFormat="1">
      <c r="N999" s="33"/>
      <c r="AC999" s="33"/>
      <c r="AG999" s="86"/>
      <c r="AH999" s="86"/>
      <c r="AI999" s="86"/>
      <c r="AK999" s="86"/>
      <c r="AL999" s="86"/>
      <c r="AM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86"/>
      <c r="BG999" s="86"/>
      <c r="BH999" s="86"/>
      <c r="BI999" s="86"/>
      <c r="BJ999" s="86"/>
      <c r="BK999" s="86"/>
      <c r="BL999" s="86"/>
      <c r="BM999" s="86"/>
      <c r="BN999" s="86"/>
      <c r="BO999" s="86"/>
      <c r="BP999" s="86"/>
    </row>
    <row r="1000" spans="14:68" s="28" customFormat="1">
      <c r="N1000" s="33"/>
      <c r="AC1000" s="33"/>
      <c r="AG1000" s="86"/>
      <c r="AH1000" s="86"/>
      <c r="AI1000" s="86"/>
      <c r="AK1000" s="86"/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86"/>
      <c r="BG1000" s="86"/>
      <c r="BH1000" s="86"/>
      <c r="BI1000" s="86"/>
      <c r="BJ1000" s="86"/>
      <c r="BK1000" s="86"/>
      <c r="BL1000" s="86"/>
      <c r="BM1000" s="86"/>
      <c r="BN1000" s="86"/>
      <c r="BO1000" s="86"/>
      <c r="BP1000" s="86"/>
    </row>
    <row r="1001" spans="14:68" s="28" customFormat="1">
      <c r="N1001" s="33"/>
      <c r="AC1001" s="33"/>
      <c r="AG1001" s="86"/>
      <c r="AH1001" s="86"/>
      <c r="AI1001" s="86"/>
      <c r="AK1001" s="86"/>
      <c r="AL1001" s="86"/>
      <c r="AM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86"/>
      <c r="BB1001" s="86"/>
      <c r="BC1001" s="86"/>
      <c r="BD1001" s="86"/>
      <c r="BE1001" s="86"/>
      <c r="BF1001" s="86"/>
      <c r="BG1001" s="86"/>
      <c r="BH1001" s="86"/>
      <c r="BI1001" s="86"/>
      <c r="BJ1001" s="86"/>
      <c r="BK1001" s="86"/>
      <c r="BL1001" s="86"/>
      <c r="BM1001" s="86"/>
      <c r="BN1001" s="86"/>
      <c r="BO1001" s="86"/>
      <c r="BP1001" s="86"/>
    </row>
    <row r="1002" spans="14:68" s="28" customFormat="1">
      <c r="N1002" s="33"/>
      <c r="AC1002" s="33"/>
      <c r="AG1002" s="86"/>
      <c r="AH1002" s="86"/>
      <c r="AI1002" s="86"/>
      <c r="AK1002" s="86"/>
      <c r="AL1002" s="86"/>
      <c r="AM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86"/>
      <c r="BB1002" s="86"/>
      <c r="BC1002" s="86"/>
      <c r="BD1002" s="86"/>
      <c r="BE1002" s="86"/>
      <c r="BF1002" s="86"/>
      <c r="BG1002" s="86"/>
      <c r="BH1002" s="86"/>
      <c r="BI1002" s="86"/>
      <c r="BJ1002" s="86"/>
      <c r="BK1002" s="86"/>
      <c r="BL1002" s="86"/>
      <c r="BM1002" s="86"/>
      <c r="BN1002" s="86"/>
      <c r="BO1002" s="86"/>
      <c r="BP1002" s="86"/>
    </row>
    <row r="1003" spans="14:68" s="28" customFormat="1">
      <c r="N1003" s="33"/>
      <c r="AC1003" s="33"/>
      <c r="AG1003" s="86"/>
      <c r="AH1003" s="86"/>
      <c r="AI1003" s="86"/>
      <c r="AK1003" s="86"/>
      <c r="AL1003" s="86"/>
      <c r="AM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86"/>
      <c r="BB1003" s="86"/>
      <c r="BC1003" s="86"/>
      <c r="BD1003" s="86"/>
      <c r="BE1003" s="86"/>
      <c r="BF1003" s="86"/>
      <c r="BG1003" s="86"/>
      <c r="BH1003" s="86"/>
      <c r="BI1003" s="86"/>
      <c r="BJ1003" s="86"/>
      <c r="BK1003" s="86"/>
      <c r="BL1003" s="86"/>
      <c r="BM1003" s="86"/>
      <c r="BN1003" s="86"/>
      <c r="BO1003" s="86"/>
      <c r="BP1003" s="86"/>
    </row>
    <row r="1004" spans="14:68" s="28" customFormat="1">
      <c r="N1004" s="33"/>
      <c r="AC1004" s="33"/>
      <c r="AG1004" s="86"/>
      <c r="AH1004" s="86"/>
      <c r="AI1004" s="86"/>
      <c r="AK1004" s="86"/>
      <c r="AL1004" s="86"/>
      <c r="AM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86"/>
      <c r="BB1004" s="86"/>
      <c r="BC1004" s="86"/>
      <c r="BD1004" s="86"/>
      <c r="BE1004" s="86"/>
      <c r="BF1004" s="86"/>
      <c r="BG1004" s="86"/>
      <c r="BH1004" s="86"/>
      <c r="BI1004" s="86"/>
      <c r="BJ1004" s="86"/>
      <c r="BK1004" s="86"/>
      <c r="BL1004" s="86"/>
      <c r="BM1004" s="86"/>
      <c r="BN1004" s="86"/>
      <c r="BO1004" s="86"/>
      <c r="BP1004" s="86"/>
    </row>
    <row r="1005" spans="14:68" s="28" customFormat="1">
      <c r="N1005" s="33"/>
      <c r="AC1005" s="33"/>
      <c r="AG1005" s="86"/>
      <c r="AH1005" s="86"/>
      <c r="AI1005" s="86"/>
      <c r="AK1005" s="86"/>
      <c r="AL1005" s="86"/>
      <c r="AM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86"/>
      <c r="BB1005" s="86"/>
      <c r="BC1005" s="86"/>
      <c r="BD1005" s="86"/>
      <c r="BE1005" s="86"/>
      <c r="BF1005" s="86"/>
      <c r="BG1005" s="86"/>
      <c r="BH1005" s="86"/>
      <c r="BI1005" s="86"/>
      <c r="BJ1005" s="86"/>
      <c r="BK1005" s="86"/>
      <c r="BL1005" s="86"/>
      <c r="BM1005" s="86"/>
      <c r="BN1005" s="86"/>
      <c r="BO1005" s="86"/>
      <c r="BP1005" s="86"/>
    </row>
    <row r="1006" spans="14:68" s="28" customFormat="1">
      <c r="N1006" s="33"/>
      <c r="AC1006" s="33"/>
      <c r="AG1006" s="86"/>
      <c r="AH1006" s="86"/>
      <c r="AI1006" s="86"/>
      <c r="AK1006" s="86"/>
      <c r="AL1006" s="86"/>
      <c r="AM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86"/>
      <c r="BB1006" s="86"/>
      <c r="BC1006" s="86"/>
      <c r="BD1006" s="86"/>
      <c r="BE1006" s="86"/>
      <c r="BF1006" s="86"/>
      <c r="BG1006" s="86"/>
      <c r="BH1006" s="86"/>
      <c r="BI1006" s="86"/>
      <c r="BJ1006" s="86"/>
      <c r="BK1006" s="86"/>
      <c r="BL1006" s="86"/>
      <c r="BM1006" s="86"/>
      <c r="BN1006" s="86"/>
      <c r="BO1006" s="86"/>
      <c r="BP1006" s="86"/>
    </row>
    <row r="1007" spans="14:68" s="28" customFormat="1">
      <c r="N1007" s="33"/>
      <c r="AC1007" s="33"/>
      <c r="AG1007" s="86"/>
      <c r="AH1007" s="86"/>
      <c r="AI1007" s="86"/>
      <c r="AK1007" s="86"/>
      <c r="AL1007" s="86"/>
      <c r="AM1007" s="86"/>
      <c r="AN1007" s="86"/>
      <c r="AO1007" s="86"/>
      <c r="AP1007" s="86"/>
      <c r="AQ1007" s="86"/>
      <c r="AR1007" s="86"/>
      <c r="AS1007" s="86"/>
      <c r="AT1007" s="86"/>
      <c r="AU1007" s="86"/>
      <c r="AV1007" s="86"/>
      <c r="AW1007" s="86"/>
      <c r="AX1007" s="86"/>
      <c r="AY1007" s="86"/>
      <c r="AZ1007" s="86"/>
      <c r="BA1007" s="86"/>
      <c r="BB1007" s="86"/>
      <c r="BC1007" s="86"/>
      <c r="BD1007" s="86"/>
      <c r="BE1007" s="86"/>
      <c r="BF1007" s="86"/>
      <c r="BG1007" s="86"/>
      <c r="BH1007" s="86"/>
      <c r="BI1007" s="86"/>
      <c r="BJ1007" s="86"/>
      <c r="BK1007" s="86"/>
      <c r="BL1007" s="86"/>
      <c r="BM1007" s="86"/>
      <c r="BN1007" s="86"/>
      <c r="BO1007" s="86"/>
      <c r="BP1007" s="86"/>
    </row>
    <row r="1008" spans="14:68" s="28" customFormat="1">
      <c r="N1008" s="33"/>
      <c r="AC1008" s="33"/>
      <c r="AG1008" s="86"/>
      <c r="AH1008" s="86"/>
      <c r="AI1008" s="86"/>
      <c r="AK1008" s="86"/>
      <c r="AL1008" s="86"/>
      <c r="AM1008" s="86"/>
      <c r="AN1008" s="86"/>
      <c r="AO1008" s="86"/>
      <c r="AP1008" s="86"/>
      <c r="AQ1008" s="86"/>
      <c r="AR1008" s="86"/>
      <c r="AS1008" s="86"/>
      <c r="AT1008" s="86"/>
      <c r="AU1008" s="86"/>
      <c r="AV1008" s="86"/>
      <c r="AW1008" s="86"/>
      <c r="AX1008" s="86"/>
      <c r="AY1008" s="86"/>
      <c r="AZ1008" s="86"/>
      <c r="BA1008" s="86"/>
      <c r="BB1008" s="86"/>
      <c r="BC1008" s="86"/>
      <c r="BD1008" s="86"/>
      <c r="BE1008" s="86"/>
      <c r="BF1008" s="86"/>
      <c r="BG1008" s="86"/>
      <c r="BH1008" s="86"/>
      <c r="BI1008" s="86"/>
      <c r="BJ1008" s="86"/>
      <c r="BK1008" s="86"/>
      <c r="BL1008" s="86"/>
      <c r="BM1008" s="86"/>
      <c r="BN1008" s="86"/>
      <c r="BO1008" s="86"/>
      <c r="BP1008" s="86"/>
    </row>
    <row r="1009" spans="14:68" s="28" customFormat="1">
      <c r="N1009" s="33"/>
      <c r="AC1009" s="33"/>
      <c r="AG1009" s="86"/>
      <c r="AH1009" s="86"/>
      <c r="AI1009" s="86"/>
      <c r="AK1009" s="86"/>
      <c r="AL1009" s="86"/>
      <c r="AM1009" s="86"/>
      <c r="AN1009" s="86"/>
      <c r="AO1009" s="86"/>
      <c r="AP1009" s="86"/>
      <c r="AQ1009" s="86"/>
      <c r="AR1009" s="86"/>
      <c r="AS1009" s="86"/>
      <c r="AT1009" s="86"/>
      <c r="AU1009" s="86"/>
      <c r="AV1009" s="86"/>
      <c r="AW1009" s="86"/>
      <c r="AX1009" s="86"/>
      <c r="AY1009" s="86"/>
      <c r="AZ1009" s="86"/>
      <c r="BA1009" s="86"/>
      <c r="BB1009" s="86"/>
      <c r="BC1009" s="86"/>
      <c r="BD1009" s="86"/>
      <c r="BE1009" s="86"/>
      <c r="BF1009" s="86"/>
      <c r="BG1009" s="86"/>
      <c r="BH1009" s="86"/>
      <c r="BI1009" s="86"/>
      <c r="BJ1009" s="86"/>
      <c r="BK1009" s="86"/>
      <c r="BL1009" s="86"/>
      <c r="BM1009" s="86"/>
      <c r="BN1009" s="86"/>
      <c r="BO1009" s="86"/>
      <c r="BP1009" s="86"/>
    </row>
    <row r="1010" spans="14:68" s="28" customFormat="1">
      <c r="N1010" s="33"/>
      <c r="AC1010" s="33"/>
      <c r="AG1010" s="86"/>
      <c r="AH1010" s="86"/>
      <c r="AI1010" s="86"/>
      <c r="AK1010" s="86"/>
      <c r="AL1010" s="86"/>
      <c r="AM1010" s="86"/>
      <c r="AN1010" s="86"/>
      <c r="AO1010" s="86"/>
      <c r="AP1010" s="86"/>
      <c r="AQ1010" s="86"/>
      <c r="AR1010" s="86"/>
      <c r="AS1010" s="86"/>
      <c r="AT1010" s="86"/>
      <c r="AU1010" s="86"/>
      <c r="AV1010" s="86"/>
      <c r="AW1010" s="86"/>
      <c r="AX1010" s="86"/>
      <c r="AY1010" s="86"/>
      <c r="AZ1010" s="86"/>
      <c r="BA1010" s="86"/>
      <c r="BB1010" s="86"/>
      <c r="BC1010" s="86"/>
      <c r="BD1010" s="86"/>
      <c r="BE1010" s="86"/>
      <c r="BF1010" s="86"/>
      <c r="BG1010" s="86"/>
      <c r="BH1010" s="86"/>
      <c r="BI1010" s="86"/>
      <c r="BJ1010" s="86"/>
      <c r="BK1010" s="86"/>
      <c r="BL1010" s="86"/>
      <c r="BM1010" s="86"/>
      <c r="BN1010" s="86"/>
      <c r="BO1010" s="86"/>
      <c r="BP1010" s="86"/>
    </row>
    <row r="1011" spans="14:68" s="28" customFormat="1">
      <c r="N1011" s="33"/>
      <c r="AC1011" s="33"/>
      <c r="AG1011" s="86"/>
      <c r="AH1011" s="86"/>
      <c r="AI1011" s="86"/>
      <c r="AK1011" s="86"/>
      <c r="AL1011" s="86"/>
      <c r="AM1011" s="86"/>
      <c r="AN1011" s="86"/>
      <c r="AO1011" s="86"/>
      <c r="AP1011" s="86"/>
      <c r="AQ1011" s="86"/>
      <c r="AR1011" s="86"/>
      <c r="AS1011" s="86"/>
      <c r="AT1011" s="86"/>
      <c r="AU1011" s="86"/>
      <c r="AV1011" s="86"/>
      <c r="AW1011" s="86"/>
      <c r="AX1011" s="86"/>
      <c r="AY1011" s="86"/>
      <c r="AZ1011" s="86"/>
      <c r="BA1011" s="86"/>
      <c r="BB1011" s="86"/>
      <c r="BC1011" s="86"/>
      <c r="BD1011" s="86"/>
      <c r="BE1011" s="86"/>
      <c r="BF1011" s="86"/>
      <c r="BG1011" s="86"/>
      <c r="BH1011" s="86"/>
      <c r="BI1011" s="86"/>
      <c r="BJ1011" s="86"/>
      <c r="BK1011" s="86"/>
      <c r="BL1011" s="86"/>
      <c r="BM1011" s="86"/>
      <c r="BN1011" s="86"/>
      <c r="BO1011" s="86"/>
      <c r="BP1011" s="86"/>
    </row>
    <row r="1012" spans="14:68" s="28" customFormat="1">
      <c r="N1012" s="33"/>
      <c r="AC1012" s="33"/>
      <c r="AG1012" s="86"/>
      <c r="AH1012" s="86"/>
      <c r="AI1012" s="86"/>
      <c r="AK1012" s="86"/>
      <c r="AL1012" s="86"/>
      <c r="AM1012" s="86"/>
      <c r="AN1012" s="86"/>
      <c r="AO1012" s="86"/>
      <c r="AP1012" s="86"/>
      <c r="AQ1012" s="86"/>
      <c r="AR1012" s="86"/>
      <c r="AS1012" s="86"/>
      <c r="AT1012" s="86"/>
      <c r="AU1012" s="86"/>
      <c r="AV1012" s="86"/>
      <c r="AW1012" s="86"/>
      <c r="AX1012" s="86"/>
      <c r="AY1012" s="86"/>
      <c r="AZ1012" s="86"/>
      <c r="BA1012" s="86"/>
      <c r="BB1012" s="86"/>
      <c r="BC1012" s="86"/>
      <c r="BD1012" s="86"/>
      <c r="BE1012" s="86"/>
      <c r="BF1012" s="86"/>
      <c r="BG1012" s="86"/>
      <c r="BH1012" s="86"/>
      <c r="BI1012" s="86"/>
      <c r="BJ1012" s="86"/>
      <c r="BK1012" s="86"/>
      <c r="BL1012" s="86"/>
      <c r="BM1012" s="86"/>
      <c r="BN1012" s="86"/>
      <c r="BO1012" s="86"/>
      <c r="BP1012" s="86"/>
    </row>
    <row r="1013" spans="14:68" s="28" customFormat="1">
      <c r="N1013" s="33"/>
      <c r="AC1013" s="33"/>
      <c r="AG1013" s="86"/>
      <c r="AH1013" s="86"/>
      <c r="AI1013" s="86"/>
      <c r="AK1013" s="86"/>
      <c r="AL1013" s="86"/>
      <c r="AM1013" s="86"/>
      <c r="AN1013" s="86"/>
      <c r="AO1013" s="86"/>
      <c r="AP1013" s="86"/>
      <c r="AQ1013" s="86"/>
      <c r="AR1013" s="86"/>
      <c r="AS1013" s="86"/>
      <c r="AT1013" s="86"/>
      <c r="AU1013" s="86"/>
      <c r="AV1013" s="86"/>
      <c r="AW1013" s="86"/>
      <c r="AX1013" s="86"/>
      <c r="AY1013" s="86"/>
      <c r="AZ1013" s="86"/>
      <c r="BA1013" s="86"/>
      <c r="BB1013" s="86"/>
      <c r="BC1013" s="86"/>
      <c r="BD1013" s="86"/>
      <c r="BE1013" s="86"/>
      <c r="BF1013" s="86"/>
      <c r="BG1013" s="86"/>
      <c r="BH1013" s="86"/>
      <c r="BI1013" s="86"/>
      <c r="BJ1013" s="86"/>
      <c r="BK1013" s="86"/>
      <c r="BL1013" s="86"/>
      <c r="BM1013" s="86"/>
      <c r="BN1013" s="86"/>
      <c r="BO1013" s="86"/>
      <c r="BP1013" s="86"/>
    </row>
    <row r="1014" spans="14:68" s="28" customFormat="1">
      <c r="N1014" s="33"/>
      <c r="AC1014" s="33"/>
      <c r="AG1014" s="86"/>
      <c r="AH1014" s="86"/>
      <c r="AI1014" s="86"/>
      <c r="AK1014" s="86"/>
      <c r="AL1014" s="86"/>
      <c r="AM1014" s="86"/>
      <c r="AN1014" s="86"/>
      <c r="AO1014" s="86"/>
      <c r="AP1014" s="86"/>
      <c r="AQ1014" s="86"/>
      <c r="AR1014" s="86"/>
      <c r="AS1014" s="86"/>
      <c r="AT1014" s="86"/>
      <c r="AU1014" s="86"/>
      <c r="AV1014" s="86"/>
      <c r="AW1014" s="86"/>
      <c r="AX1014" s="86"/>
      <c r="AY1014" s="86"/>
      <c r="AZ1014" s="86"/>
      <c r="BA1014" s="86"/>
      <c r="BB1014" s="86"/>
      <c r="BC1014" s="86"/>
      <c r="BD1014" s="86"/>
      <c r="BE1014" s="86"/>
      <c r="BF1014" s="86"/>
      <c r="BG1014" s="86"/>
      <c r="BH1014" s="86"/>
      <c r="BI1014" s="86"/>
      <c r="BJ1014" s="86"/>
      <c r="BK1014" s="86"/>
      <c r="BL1014" s="86"/>
      <c r="BM1014" s="86"/>
      <c r="BN1014" s="86"/>
      <c r="BO1014" s="86"/>
      <c r="BP1014" s="86"/>
    </row>
    <row r="1015" spans="14:68" s="28" customFormat="1">
      <c r="N1015" s="33"/>
      <c r="AC1015" s="33"/>
      <c r="AG1015" s="86"/>
      <c r="AH1015" s="86"/>
      <c r="AI1015" s="86"/>
      <c r="AK1015" s="86"/>
      <c r="AL1015" s="86"/>
      <c r="AM1015" s="86"/>
      <c r="AN1015" s="86"/>
      <c r="AO1015" s="86"/>
      <c r="AP1015" s="86"/>
      <c r="AQ1015" s="86"/>
      <c r="AR1015" s="86"/>
      <c r="AS1015" s="86"/>
      <c r="AT1015" s="86"/>
      <c r="AU1015" s="86"/>
      <c r="AV1015" s="86"/>
      <c r="AW1015" s="86"/>
      <c r="AX1015" s="86"/>
      <c r="AY1015" s="86"/>
      <c r="AZ1015" s="86"/>
      <c r="BA1015" s="86"/>
      <c r="BB1015" s="86"/>
      <c r="BC1015" s="86"/>
      <c r="BD1015" s="86"/>
      <c r="BE1015" s="86"/>
      <c r="BF1015" s="86"/>
      <c r="BG1015" s="86"/>
      <c r="BH1015" s="86"/>
      <c r="BI1015" s="86"/>
      <c r="BJ1015" s="86"/>
      <c r="BK1015" s="86"/>
      <c r="BL1015" s="86"/>
      <c r="BM1015" s="86"/>
      <c r="BN1015" s="86"/>
      <c r="BO1015" s="86"/>
      <c r="BP1015" s="86"/>
    </row>
    <row r="1016" spans="14:68" s="28" customFormat="1">
      <c r="N1016" s="33"/>
      <c r="AC1016" s="33"/>
      <c r="AG1016" s="86"/>
      <c r="AH1016" s="86"/>
      <c r="AI1016" s="86"/>
      <c r="AK1016" s="86"/>
      <c r="AL1016" s="86"/>
      <c r="AM1016" s="86"/>
      <c r="AN1016" s="86"/>
      <c r="AO1016" s="86"/>
      <c r="AP1016" s="86"/>
      <c r="AQ1016" s="86"/>
      <c r="AR1016" s="86"/>
      <c r="AS1016" s="86"/>
      <c r="AT1016" s="86"/>
      <c r="AU1016" s="86"/>
      <c r="AV1016" s="86"/>
      <c r="AW1016" s="86"/>
      <c r="AX1016" s="86"/>
      <c r="AY1016" s="86"/>
      <c r="AZ1016" s="86"/>
      <c r="BA1016" s="86"/>
      <c r="BB1016" s="86"/>
      <c r="BC1016" s="86"/>
      <c r="BD1016" s="86"/>
      <c r="BE1016" s="86"/>
      <c r="BF1016" s="86"/>
      <c r="BG1016" s="86"/>
      <c r="BH1016" s="86"/>
      <c r="BI1016" s="86"/>
      <c r="BJ1016" s="86"/>
      <c r="BK1016" s="86"/>
      <c r="BL1016" s="86"/>
      <c r="BM1016" s="86"/>
      <c r="BN1016" s="86"/>
      <c r="BO1016" s="86"/>
      <c r="BP1016" s="86"/>
    </row>
    <row r="1017" spans="14:68" s="28" customFormat="1">
      <c r="N1017" s="33"/>
      <c r="AC1017" s="33"/>
      <c r="AG1017" s="86"/>
      <c r="AH1017" s="86"/>
      <c r="AI1017" s="86"/>
      <c r="AK1017" s="86"/>
      <c r="AL1017" s="86"/>
      <c r="AM1017" s="86"/>
      <c r="AN1017" s="86"/>
      <c r="AO1017" s="86"/>
      <c r="AP1017" s="86"/>
      <c r="AQ1017" s="86"/>
      <c r="AR1017" s="86"/>
      <c r="AS1017" s="86"/>
      <c r="AT1017" s="86"/>
      <c r="AU1017" s="86"/>
      <c r="AV1017" s="86"/>
      <c r="AW1017" s="86"/>
      <c r="AX1017" s="86"/>
      <c r="AY1017" s="86"/>
      <c r="AZ1017" s="86"/>
      <c r="BA1017" s="86"/>
      <c r="BB1017" s="86"/>
      <c r="BC1017" s="86"/>
      <c r="BD1017" s="86"/>
      <c r="BE1017" s="86"/>
      <c r="BF1017" s="86"/>
      <c r="BG1017" s="86"/>
      <c r="BH1017" s="86"/>
      <c r="BI1017" s="86"/>
      <c r="BJ1017" s="86"/>
      <c r="BK1017" s="86"/>
      <c r="BL1017" s="86"/>
      <c r="BM1017" s="86"/>
      <c r="BN1017" s="86"/>
      <c r="BO1017" s="86"/>
      <c r="BP1017" s="86"/>
    </row>
    <row r="1018" spans="14:68" s="28" customFormat="1">
      <c r="N1018" s="33"/>
      <c r="AC1018" s="33"/>
      <c r="AG1018" s="86"/>
      <c r="AH1018" s="86"/>
      <c r="AI1018" s="86"/>
      <c r="AK1018" s="86"/>
      <c r="AL1018" s="86"/>
      <c r="AM1018" s="86"/>
      <c r="AN1018" s="86"/>
      <c r="AO1018" s="86"/>
      <c r="AP1018" s="86"/>
      <c r="AQ1018" s="86"/>
      <c r="AR1018" s="86"/>
      <c r="AS1018" s="86"/>
      <c r="AT1018" s="86"/>
      <c r="AU1018" s="86"/>
      <c r="AV1018" s="86"/>
      <c r="AW1018" s="86"/>
      <c r="AX1018" s="86"/>
      <c r="AY1018" s="86"/>
      <c r="AZ1018" s="86"/>
      <c r="BA1018" s="86"/>
      <c r="BB1018" s="86"/>
      <c r="BC1018" s="86"/>
      <c r="BD1018" s="86"/>
      <c r="BE1018" s="86"/>
      <c r="BF1018" s="86"/>
      <c r="BG1018" s="86"/>
      <c r="BH1018" s="86"/>
      <c r="BI1018" s="86"/>
      <c r="BJ1018" s="86"/>
      <c r="BK1018" s="86"/>
      <c r="BL1018" s="86"/>
      <c r="BM1018" s="86"/>
      <c r="BN1018" s="86"/>
      <c r="BO1018" s="86"/>
      <c r="BP1018" s="86"/>
    </row>
    <row r="1019" spans="14:68" s="28" customFormat="1">
      <c r="N1019" s="33"/>
      <c r="AC1019" s="33"/>
      <c r="AG1019" s="86"/>
      <c r="AH1019" s="86"/>
      <c r="AI1019" s="86"/>
      <c r="AK1019" s="86"/>
      <c r="AL1019" s="86"/>
      <c r="AM1019" s="86"/>
      <c r="AN1019" s="86"/>
      <c r="AO1019" s="86"/>
      <c r="AP1019" s="86"/>
      <c r="AQ1019" s="86"/>
      <c r="AR1019" s="86"/>
      <c r="AS1019" s="86"/>
      <c r="AT1019" s="86"/>
      <c r="AU1019" s="86"/>
      <c r="AV1019" s="86"/>
      <c r="AW1019" s="86"/>
      <c r="AX1019" s="86"/>
      <c r="AY1019" s="86"/>
      <c r="AZ1019" s="86"/>
      <c r="BA1019" s="86"/>
      <c r="BB1019" s="86"/>
      <c r="BC1019" s="86"/>
      <c r="BD1019" s="86"/>
      <c r="BE1019" s="86"/>
      <c r="BF1019" s="86"/>
      <c r="BG1019" s="86"/>
      <c r="BH1019" s="86"/>
      <c r="BI1019" s="86"/>
      <c r="BJ1019" s="86"/>
      <c r="BK1019" s="86"/>
      <c r="BL1019" s="86"/>
      <c r="BM1019" s="86"/>
      <c r="BN1019" s="86"/>
      <c r="BO1019" s="86"/>
      <c r="BP1019" s="86"/>
    </row>
    <row r="1020" spans="14:68" s="28" customFormat="1">
      <c r="N1020" s="33"/>
      <c r="AC1020" s="33"/>
      <c r="AG1020" s="86"/>
      <c r="AH1020" s="86"/>
      <c r="AI1020" s="86"/>
      <c r="AK1020" s="86"/>
      <c r="AL1020" s="86"/>
      <c r="AM1020" s="86"/>
      <c r="AN1020" s="86"/>
      <c r="AO1020" s="86"/>
      <c r="AP1020" s="86"/>
      <c r="AQ1020" s="86"/>
      <c r="AR1020" s="86"/>
      <c r="AS1020" s="86"/>
      <c r="AT1020" s="86"/>
      <c r="AU1020" s="86"/>
      <c r="AV1020" s="86"/>
      <c r="AW1020" s="86"/>
      <c r="AX1020" s="86"/>
      <c r="AY1020" s="86"/>
      <c r="AZ1020" s="86"/>
      <c r="BA1020" s="86"/>
      <c r="BB1020" s="86"/>
      <c r="BC1020" s="86"/>
      <c r="BD1020" s="86"/>
      <c r="BE1020" s="86"/>
      <c r="BF1020" s="86"/>
      <c r="BG1020" s="86"/>
      <c r="BH1020" s="86"/>
      <c r="BI1020" s="86"/>
      <c r="BJ1020" s="86"/>
      <c r="BK1020" s="86"/>
      <c r="BL1020" s="86"/>
      <c r="BM1020" s="86"/>
      <c r="BN1020" s="86"/>
      <c r="BO1020" s="86"/>
      <c r="BP1020" s="86"/>
    </row>
    <row r="1021" spans="14:68" s="28" customFormat="1">
      <c r="N1021" s="33"/>
      <c r="AC1021" s="33"/>
      <c r="AG1021" s="86"/>
      <c r="AH1021" s="86"/>
      <c r="AI1021" s="86"/>
      <c r="AK1021" s="86"/>
      <c r="AL1021" s="86"/>
      <c r="AM1021" s="86"/>
      <c r="AN1021" s="86"/>
      <c r="AO1021" s="86"/>
      <c r="AP1021" s="86"/>
      <c r="AQ1021" s="86"/>
      <c r="AR1021" s="86"/>
      <c r="AS1021" s="86"/>
      <c r="AT1021" s="86"/>
      <c r="AU1021" s="86"/>
      <c r="AV1021" s="86"/>
      <c r="AW1021" s="86"/>
      <c r="AX1021" s="86"/>
      <c r="AY1021" s="86"/>
      <c r="AZ1021" s="86"/>
      <c r="BA1021" s="86"/>
      <c r="BB1021" s="86"/>
      <c r="BC1021" s="86"/>
      <c r="BD1021" s="86"/>
      <c r="BE1021" s="86"/>
      <c r="BF1021" s="86"/>
      <c r="BG1021" s="86"/>
      <c r="BH1021" s="86"/>
      <c r="BI1021" s="86"/>
      <c r="BJ1021" s="86"/>
      <c r="BK1021" s="86"/>
      <c r="BL1021" s="86"/>
      <c r="BM1021" s="86"/>
      <c r="BN1021" s="86"/>
      <c r="BO1021" s="86"/>
      <c r="BP1021" s="86"/>
    </row>
    <row r="1022" spans="14:68" s="28" customFormat="1">
      <c r="N1022" s="33"/>
      <c r="AC1022" s="33"/>
      <c r="AG1022" s="86"/>
      <c r="AH1022" s="86"/>
      <c r="AI1022" s="86"/>
      <c r="AK1022" s="86"/>
      <c r="AL1022" s="86"/>
      <c r="AM1022" s="86"/>
      <c r="AN1022" s="86"/>
      <c r="AO1022" s="86"/>
      <c r="AP1022" s="86"/>
      <c r="AQ1022" s="86"/>
      <c r="AR1022" s="86"/>
      <c r="AS1022" s="86"/>
      <c r="AT1022" s="86"/>
      <c r="AU1022" s="86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86"/>
      <c r="BG1022" s="86"/>
      <c r="BH1022" s="86"/>
      <c r="BI1022" s="86"/>
      <c r="BJ1022" s="86"/>
      <c r="BK1022" s="86"/>
      <c r="BL1022" s="86"/>
      <c r="BM1022" s="86"/>
      <c r="BN1022" s="86"/>
      <c r="BO1022" s="86"/>
      <c r="BP1022" s="86"/>
    </row>
    <row r="1023" spans="14:68" s="28" customFormat="1">
      <c r="N1023" s="33"/>
      <c r="AC1023" s="33"/>
      <c r="AG1023" s="86"/>
      <c r="AH1023" s="86"/>
      <c r="AI1023" s="86"/>
      <c r="AK1023" s="86"/>
      <c r="AL1023" s="86"/>
      <c r="AM1023" s="86"/>
      <c r="AN1023" s="86"/>
      <c r="AO1023" s="86"/>
      <c r="AP1023" s="86"/>
      <c r="AQ1023" s="86"/>
      <c r="AR1023" s="86"/>
      <c r="AS1023" s="86"/>
      <c r="AT1023" s="86"/>
      <c r="AU1023" s="86"/>
      <c r="AV1023" s="86"/>
      <c r="AW1023" s="86"/>
      <c r="AX1023" s="86"/>
      <c r="AY1023" s="86"/>
      <c r="AZ1023" s="86"/>
      <c r="BA1023" s="86"/>
      <c r="BB1023" s="86"/>
      <c r="BC1023" s="86"/>
      <c r="BD1023" s="86"/>
      <c r="BE1023" s="86"/>
      <c r="BF1023" s="86"/>
      <c r="BG1023" s="86"/>
      <c r="BH1023" s="86"/>
      <c r="BI1023" s="86"/>
      <c r="BJ1023" s="86"/>
      <c r="BK1023" s="86"/>
      <c r="BL1023" s="86"/>
      <c r="BM1023" s="86"/>
      <c r="BN1023" s="86"/>
      <c r="BO1023" s="86"/>
      <c r="BP1023" s="86"/>
    </row>
    <row r="1024" spans="14:68" s="28" customFormat="1">
      <c r="N1024" s="33"/>
      <c r="AC1024" s="33"/>
      <c r="AG1024" s="86"/>
      <c r="AH1024" s="86"/>
      <c r="AI1024" s="86"/>
      <c r="AK1024" s="86"/>
      <c r="AL1024" s="86"/>
      <c r="AM1024" s="86"/>
      <c r="AN1024" s="86"/>
      <c r="AO1024" s="86"/>
      <c r="AP1024" s="86"/>
      <c r="AQ1024" s="86"/>
      <c r="AR1024" s="86"/>
      <c r="AS1024" s="86"/>
      <c r="AT1024" s="86"/>
      <c r="AU1024" s="86"/>
      <c r="AV1024" s="86"/>
      <c r="AW1024" s="86"/>
      <c r="AX1024" s="86"/>
      <c r="AY1024" s="86"/>
      <c r="AZ1024" s="86"/>
      <c r="BA1024" s="86"/>
      <c r="BB1024" s="86"/>
      <c r="BC1024" s="86"/>
      <c r="BD1024" s="86"/>
      <c r="BE1024" s="86"/>
      <c r="BF1024" s="86"/>
      <c r="BG1024" s="86"/>
      <c r="BH1024" s="86"/>
      <c r="BI1024" s="86"/>
      <c r="BJ1024" s="86"/>
      <c r="BK1024" s="86"/>
      <c r="BL1024" s="86"/>
      <c r="BM1024" s="86"/>
      <c r="BN1024" s="86"/>
      <c r="BO1024" s="86"/>
      <c r="BP1024" s="86"/>
    </row>
    <row r="1025" spans="14:68" s="28" customFormat="1">
      <c r="N1025" s="33"/>
      <c r="AC1025" s="33"/>
      <c r="AG1025" s="86"/>
      <c r="AH1025" s="86"/>
      <c r="AI1025" s="86"/>
      <c r="AK1025" s="86"/>
      <c r="AL1025" s="86"/>
      <c r="AM1025" s="86"/>
      <c r="AN1025" s="86"/>
      <c r="AO1025" s="86"/>
      <c r="AP1025" s="86"/>
      <c r="AQ1025" s="86"/>
      <c r="AR1025" s="86"/>
      <c r="AS1025" s="86"/>
      <c r="AT1025" s="86"/>
      <c r="AU1025" s="86"/>
      <c r="AV1025" s="86"/>
      <c r="AW1025" s="86"/>
      <c r="AX1025" s="86"/>
      <c r="AY1025" s="86"/>
      <c r="AZ1025" s="86"/>
      <c r="BA1025" s="86"/>
      <c r="BB1025" s="86"/>
      <c r="BC1025" s="86"/>
      <c r="BD1025" s="86"/>
      <c r="BE1025" s="86"/>
      <c r="BF1025" s="86"/>
      <c r="BG1025" s="86"/>
      <c r="BH1025" s="86"/>
      <c r="BI1025" s="86"/>
      <c r="BJ1025" s="86"/>
      <c r="BK1025" s="86"/>
      <c r="BL1025" s="86"/>
      <c r="BM1025" s="86"/>
      <c r="BN1025" s="86"/>
      <c r="BO1025" s="86"/>
      <c r="BP1025" s="86"/>
    </row>
    <row r="1026" spans="14:68" s="28" customFormat="1">
      <c r="N1026" s="33"/>
      <c r="AC1026" s="33"/>
      <c r="AG1026" s="86"/>
      <c r="AH1026" s="86"/>
      <c r="AI1026" s="86"/>
      <c r="AK1026" s="86"/>
      <c r="AL1026" s="86"/>
      <c r="AM1026" s="86"/>
      <c r="AN1026" s="86"/>
      <c r="AO1026" s="86"/>
      <c r="AP1026" s="86"/>
      <c r="AQ1026" s="86"/>
      <c r="AR1026" s="86"/>
      <c r="AS1026" s="86"/>
      <c r="AT1026" s="86"/>
      <c r="AU1026" s="86"/>
      <c r="AV1026" s="86"/>
      <c r="AW1026" s="86"/>
      <c r="AX1026" s="86"/>
      <c r="AY1026" s="86"/>
      <c r="AZ1026" s="86"/>
      <c r="BA1026" s="86"/>
      <c r="BB1026" s="86"/>
      <c r="BC1026" s="86"/>
      <c r="BD1026" s="86"/>
      <c r="BE1026" s="86"/>
      <c r="BF1026" s="86"/>
      <c r="BG1026" s="86"/>
      <c r="BH1026" s="86"/>
      <c r="BI1026" s="86"/>
      <c r="BJ1026" s="86"/>
      <c r="BK1026" s="86"/>
      <c r="BL1026" s="86"/>
      <c r="BM1026" s="86"/>
      <c r="BN1026" s="86"/>
      <c r="BO1026" s="86"/>
      <c r="BP1026" s="86"/>
    </row>
    <row r="1027" spans="14:68" s="28" customFormat="1">
      <c r="N1027" s="33"/>
      <c r="AC1027" s="33"/>
      <c r="AG1027" s="86"/>
      <c r="AH1027" s="86"/>
      <c r="AI1027" s="86"/>
      <c r="AK1027" s="86"/>
      <c r="AL1027" s="86"/>
      <c r="AM1027" s="86"/>
      <c r="AN1027" s="86"/>
      <c r="AO1027" s="86"/>
      <c r="AP1027" s="86"/>
      <c r="AQ1027" s="86"/>
      <c r="AR1027" s="86"/>
      <c r="AS1027" s="86"/>
      <c r="AT1027" s="86"/>
      <c r="AU1027" s="86"/>
      <c r="AV1027" s="86"/>
      <c r="AW1027" s="86"/>
      <c r="AX1027" s="86"/>
      <c r="AY1027" s="86"/>
      <c r="AZ1027" s="86"/>
      <c r="BA1027" s="86"/>
      <c r="BB1027" s="86"/>
      <c r="BC1027" s="86"/>
      <c r="BD1027" s="86"/>
      <c r="BE1027" s="86"/>
      <c r="BF1027" s="86"/>
      <c r="BG1027" s="86"/>
      <c r="BH1027" s="86"/>
      <c r="BI1027" s="86"/>
      <c r="BJ1027" s="86"/>
      <c r="BK1027" s="86"/>
      <c r="BL1027" s="86"/>
      <c r="BM1027" s="86"/>
      <c r="BN1027" s="86"/>
      <c r="BO1027" s="86"/>
      <c r="BP1027" s="86"/>
    </row>
    <row r="1028" spans="14:68" s="28" customFormat="1">
      <c r="N1028" s="33"/>
      <c r="AC1028" s="33"/>
      <c r="AG1028" s="86"/>
      <c r="AH1028" s="86"/>
      <c r="AI1028" s="86"/>
      <c r="AK1028" s="86"/>
      <c r="AL1028" s="86"/>
      <c r="AM1028" s="86"/>
      <c r="AN1028" s="86"/>
      <c r="AO1028" s="86"/>
      <c r="AP1028" s="86"/>
      <c r="AQ1028" s="86"/>
      <c r="AR1028" s="86"/>
      <c r="AS1028" s="86"/>
      <c r="AT1028" s="86"/>
      <c r="AU1028" s="86"/>
      <c r="AV1028" s="86"/>
      <c r="AW1028" s="86"/>
      <c r="AX1028" s="86"/>
      <c r="AY1028" s="86"/>
      <c r="AZ1028" s="86"/>
      <c r="BA1028" s="86"/>
      <c r="BB1028" s="86"/>
      <c r="BC1028" s="86"/>
      <c r="BD1028" s="86"/>
      <c r="BE1028" s="86"/>
      <c r="BF1028" s="86"/>
      <c r="BG1028" s="86"/>
      <c r="BH1028" s="86"/>
      <c r="BI1028" s="86"/>
      <c r="BJ1028" s="86"/>
      <c r="BK1028" s="86"/>
      <c r="BL1028" s="86"/>
      <c r="BM1028" s="86"/>
      <c r="BN1028" s="86"/>
      <c r="BO1028" s="86"/>
      <c r="BP1028" s="86"/>
    </row>
    <row r="1029" spans="14:68" s="28" customFormat="1">
      <c r="N1029" s="33"/>
      <c r="AC1029" s="33"/>
      <c r="AG1029" s="86"/>
      <c r="AH1029" s="86"/>
      <c r="AI1029" s="86"/>
      <c r="AK1029" s="86"/>
      <c r="AL1029" s="86"/>
      <c r="AM1029" s="86"/>
      <c r="AN1029" s="86"/>
      <c r="AO1029" s="86"/>
      <c r="AP1029" s="86"/>
      <c r="AQ1029" s="86"/>
      <c r="AR1029" s="86"/>
      <c r="AS1029" s="86"/>
      <c r="AT1029" s="86"/>
      <c r="AU1029" s="86"/>
      <c r="AV1029" s="86"/>
      <c r="AW1029" s="86"/>
      <c r="AX1029" s="86"/>
      <c r="AY1029" s="86"/>
      <c r="AZ1029" s="86"/>
      <c r="BA1029" s="86"/>
      <c r="BB1029" s="86"/>
      <c r="BC1029" s="86"/>
      <c r="BD1029" s="86"/>
      <c r="BE1029" s="86"/>
      <c r="BF1029" s="86"/>
      <c r="BG1029" s="86"/>
      <c r="BH1029" s="86"/>
      <c r="BI1029" s="86"/>
      <c r="BJ1029" s="86"/>
      <c r="BK1029" s="86"/>
      <c r="BL1029" s="86"/>
      <c r="BM1029" s="86"/>
      <c r="BN1029" s="86"/>
      <c r="BO1029" s="86"/>
      <c r="BP1029" s="86"/>
    </row>
    <row r="1030" spans="14:68" s="28" customFormat="1">
      <c r="N1030" s="33"/>
      <c r="AC1030" s="33"/>
      <c r="AG1030" s="86"/>
      <c r="AH1030" s="86"/>
      <c r="AI1030" s="86"/>
      <c r="AK1030" s="86"/>
      <c r="AL1030" s="86"/>
      <c r="AM1030" s="86"/>
      <c r="AN1030" s="86"/>
      <c r="AO1030" s="86"/>
      <c r="AP1030" s="86"/>
      <c r="AQ1030" s="86"/>
      <c r="AR1030" s="86"/>
      <c r="AS1030" s="86"/>
      <c r="AT1030" s="86"/>
      <c r="AU1030" s="86"/>
      <c r="AV1030" s="86"/>
      <c r="AW1030" s="86"/>
      <c r="AX1030" s="86"/>
      <c r="AY1030" s="86"/>
      <c r="AZ1030" s="86"/>
      <c r="BA1030" s="86"/>
      <c r="BB1030" s="86"/>
      <c r="BC1030" s="86"/>
      <c r="BD1030" s="86"/>
      <c r="BE1030" s="86"/>
      <c r="BF1030" s="86"/>
      <c r="BG1030" s="86"/>
      <c r="BH1030" s="86"/>
      <c r="BI1030" s="86"/>
      <c r="BJ1030" s="86"/>
      <c r="BK1030" s="86"/>
      <c r="BL1030" s="86"/>
      <c r="BM1030" s="86"/>
      <c r="BN1030" s="86"/>
      <c r="BO1030" s="86"/>
      <c r="BP1030" s="86"/>
    </row>
    <row r="1031" spans="14:68" s="28" customFormat="1">
      <c r="N1031" s="33"/>
      <c r="AC1031" s="33"/>
      <c r="AG1031" s="86"/>
      <c r="AH1031" s="86"/>
      <c r="AI1031" s="86"/>
      <c r="AK1031" s="86"/>
      <c r="AL1031" s="86"/>
      <c r="AM1031" s="86"/>
      <c r="AN1031" s="86"/>
      <c r="AO1031" s="86"/>
      <c r="AP1031" s="86"/>
      <c r="AQ1031" s="86"/>
      <c r="AR1031" s="86"/>
      <c r="AS1031" s="86"/>
      <c r="AT1031" s="86"/>
      <c r="AU1031" s="86"/>
      <c r="AV1031" s="86"/>
      <c r="AW1031" s="86"/>
      <c r="AX1031" s="86"/>
      <c r="AY1031" s="86"/>
      <c r="AZ1031" s="86"/>
      <c r="BA1031" s="86"/>
      <c r="BB1031" s="86"/>
      <c r="BC1031" s="86"/>
      <c r="BD1031" s="86"/>
      <c r="BE1031" s="86"/>
      <c r="BF1031" s="86"/>
      <c r="BG1031" s="86"/>
      <c r="BH1031" s="86"/>
      <c r="BI1031" s="86"/>
      <c r="BJ1031" s="86"/>
      <c r="BK1031" s="86"/>
      <c r="BL1031" s="86"/>
      <c r="BM1031" s="86"/>
      <c r="BN1031" s="86"/>
      <c r="BO1031" s="86"/>
      <c r="BP1031" s="86"/>
    </row>
    <row r="1032" spans="14:68" s="28" customFormat="1">
      <c r="N1032" s="33"/>
      <c r="AC1032" s="33"/>
      <c r="AG1032" s="86"/>
      <c r="AH1032" s="86"/>
      <c r="AI1032" s="86"/>
      <c r="AK1032" s="86"/>
      <c r="AL1032" s="86"/>
      <c r="AM1032" s="86"/>
      <c r="AN1032" s="86"/>
      <c r="AO1032" s="86"/>
      <c r="AP1032" s="86"/>
      <c r="AQ1032" s="86"/>
      <c r="AR1032" s="86"/>
      <c r="AS1032" s="86"/>
      <c r="AT1032" s="86"/>
      <c r="AU1032" s="86"/>
      <c r="AV1032" s="86"/>
      <c r="AW1032" s="86"/>
      <c r="AX1032" s="86"/>
      <c r="AY1032" s="86"/>
      <c r="AZ1032" s="86"/>
      <c r="BA1032" s="86"/>
      <c r="BB1032" s="86"/>
      <c r="BC1032" s="86"/>
      <c r="BD1032" s="86"/>
      <c r="BE1032" s="86"/>
      <c r="BF1032" s="86"/>
      <c r="BG1032" s="86"/>
      <c r="BH1032" s="86"/>
      <c r="BI1032" s="86"/>
      <c r="BJ1032" s="86"/>
      <c r="BK1032" s="86"/>
      <c r="BL1032" s="86"/>
      <c r="BM1032" s="86"/>
      <c r="BN1032" s="86"/>
      <c r="BO1032" s="86"/>
      <c r="BP1032" s="86"/>
    </row>
    <row r="1033" spans="14:68" s="28" customFormat="1">
      <c r="N1033" s="33"/>
      <c r="AC1033" s="33"/>
      <c r="AG1033" s="86"/>
      <c r="AH1033" s="86"/>
      <c r="AI1033" s="86"/>
      <c r="AK1033" s="86"/>
      <c r="AL1033" s="86"/>
      <c r="AM1033" s="86"/>
      <c r="AN1033" s="86"/>
      <c r="AO1033" s="86"/>
      <c r="AP1033" s="86"/>
      <c r="AQ1033" s="86"/>
      <c r="AR1033" s="86"/>
      <c r="AS1033" s="86"/>
      <c r="AT1033" s="86"/>
      <c r="AU1033" s="86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86"/>
      <c r="BG1033" s="86"/>
      <c r="BH1033" s="86"/>
      <c r="BI1033" s="86"/>
      <c r="BJ1033" s="86"/>
      <c r="BK1033" s="86"/>
      <c r="BL1033" s="86"/>
      <c r="BM1033" s="86"/>
      <c r="BN1033" s="86"/>
      <c r="BO1033" s="86"/>
      <c r="BP1033" s="86"/>
    </row>
    <row r="1034" spans="14:68" s="28" customFormat="1">
      <c r="N1034" s="33"/>
      <c r="AC1034" s="33"/>
      <c r="AG1034" s="86"/>
      <c r="AH1034" s="86"/>
      <c r="AI1034" s="86"/>
      <c r="AK1034" s="86"/>
      <c r="AL1034" s="86"/>
      <c r="AM1034" s="86"/>
      <c r="AN1034" s="86"/>
      <c r="AO1034" s="86"/>
      <c r="AP1034" s="86"/>
      <c r="AQ1034" s="86"/>
      <c r="AR1034" s="86"/>
      <c r="AS1034" s="86"/>
      <c r="AT1034" s="86"/>
      <c r="AU1034" s="86"/>
      <c r="AV1034" s="86"/>
      <c r="AW1034" s="86"/>
      <c r="AX1034" s="86"/>
      <c r="AY1034" s="86"/>
      <c r="AZ1034" s="86"/>
      <c r="BA1034" s="86"/>
      <c r="BB1034" s="86"/>
      <c r="BC1034" s="86"/>
      <c r="BD1034" s="86"/>
      <c r="BE1034" s="86"/>
      <c r="BF1034" s="86"/>
      <c r="BG1034" s="86"/>
      <c r="BH1034" s="86"/>
      <c r="BI1034" s="86"/>
      <c r="BJ1034" s="86"/>
      <c r="BK1034" s="86"/>
      <c r="BL1034" s="86"/>
      <c r="BM1034" s="86"/>
      <c r="BN1034" s="86"/>
      <c r="BO1034" s="86"/>
      <c r="BP1034" s="86"/>
    </row>
    <row r="1035" spans="14:68" s="28" customFormat="1">
      <c r="N1035" s="33"/>
      <c r="AC1035" s="33"/>
      <c r="AG1035" s="86"/>
      <c r="AH1035" s="86"/>
      <c r="AI1035" s="86"/>
      <c r="AK1035" s="86"/>
      <c r="AL1035" s="86"/>
      <c r="AM1035" s="86"/>
      <c r="AN1035" s="86"/>
      <c r="AO1035" s="86"/>
      <c r="AP1035" s="86"/>
      <c r="AQ1035" s="86"/>
      <c r="AR1035" s="86"/>
      <c r="AS1035" s="86"/>
      <c r="AT1035" s="86"/>
      <c r="AU1035" s="86"/>
      <c r="AV1035" s="86"/>
      <c r="AW1035" s="86"/>
      <c r="AX1035" s="86"/>
      <c r="AY1035" s="86"/>
      <c r="AZ1035" s="86"/>
      <c r="BA1035" s="86"/>
      <c r="BB1035" s="86"/>
      <c r="BC1035" s="86"/>
      <c r="BD1035" s="86"/>
      <c r="BE1035" s="86"/>
      <c r="BF1035" s="86"/>
      <c r="BG1035" s="86"/>
      <c r="BH1035" s="86"/>
      <c r="BI1035" s="86"/>
      <c r="BJ1035" s="86"/>
      <c r="BK1035" s="86"/>
      <c r="BL1035" s="86"/>
      <c r="BM1035" s="86"/>
      <c r="BN1035" s="86"/>
      <c r="BO1035" s="86"/>
      <c r="BP1035" s="86"/>
    </row>
    <row r="1036" spans="14:68" s="28" customFormat="1">
      <c r="N1036" s="33"/>
      <c r="AC1036" s="33"/>
      <c r="AG1036" s="86"/>
      <c r="AH1036" s="86"/>
      <c r="AI1036" s="86"/>
      <c r="AK1036" s="86"/>
      <c r="AL1036" s="86"/>
      <c r="AM1036" s="86"/>
      <c r="AN1036" s="86"/>
      <c r="AO1036" s="86"/>
      <c r="AP1036" s="86"/>
      <c r="AQ1036" s="86"/>
      <c r="AR1036" s="86"/>
      <c r="AS1036" s="86"/>
      <c r="AT1036" s="86"/>
      <c r="AU1036" s="86"/>
      <c r="AV1036" s="86"/>
      <c r="AW1036" s="86"/>
      <c r="AX1036" s="86"/>
      <c r="AY1036" s="86"/>
      <c r="AZ1036" s="86"/>
      <c r="BA1036" s="86"/>
      <c r="BB1036" s="86"/>
      <c r="BC1036" s="86"/>
      <c r="BD1036" s="86"/>
      <c r="BE1036" s="86"/>
      <c r="BF1036" s="86"/>
      <c r="BG1036" s="86"/>
      <c r="BH1036" s="86"/>
      <c r="BI1036" s="86"/>
      <c r="BJ1036" s="86"/>
      <c r="BK1036" s="86"/>
      <c r="BL1036" s="86"/>
      <c r="BM1036" s="86"/>
      <c r="BN1036" s="86"/>
      <c r="BO1036" s="86"/>
      <c r="BP1036" s="86"/>
    </row>
    <row r="1037" spans="14:68" s="28" customFormat="1">
      <c r="N1037" s="33"/>
      <c r="AC1037" s="33"/>
      <c r="AG1037" s="86"/>
      <c r="AH1037" s="86"/>
      <c r="AI1037" s="86"/>
      <c r="AK1037" s="86"/>
      <c r="AL1037" s="86"/>
      <c r="AM1037" s="86"/>
      <c r="AN1037" s="86"/>
      <c r="AO1037" s="86"/>
      <c r="AP1037" s="86"/>
      <c r="AQ1037" s="86"/>
      <c r="AR1037" s="86"/>
      <c r="AS1037" s="86"/>
      <c r="AT1037" s="86"/>
      <c r="AU1037" s="86"/>
      <c r="AV1037" s="86"/>
      <c r="AW1037" s="86"/>
      <c r="AX1037" s="86"/>
      <c r="AY1037" s="86"/>
      <c r="AZ1037" s="86"/>
      <c r="BA1037" s="86"/>
      <c r="BB1037" s="86"/>
      <c r="BC1037" s="86"/>
      <c r="BD1037" s="86"/>
      <c r="BE1037" s="86"/>
      <c r="BF1037" s="86"/>
      <c r="BG1037" s="86"/>
      <c r="BH1037" s="86"/>
      <c r="BI1037" s="86"/>
      <c r="BJ1037" s="86"/>
      <c r="BK1037" s="86"/>
      <c r="BL1037" s="86"/>
      <c r="BM1037" s="86"/>
      <c r="BN1037" s="86"/>
      <c r="BO1037" s="86"/>
      <c r="BP1037" s="86"/>
    </row>
    <row r="1038" spans="14:68" s="28" customFormat="1">
      <c r="N1038" s="33"/>
      <c r="AC1038" s="33"/>
      <c r="AG1038" s="86"/>
      <c r="AH1038" s="86"/>
      <c r="AI1038" s="86"/>
      <c r="AK1038" s="86"/>
      <c r="AL1038" s="86"/>
      <c r="AM1038" s="86"/>
      <c r="AN1038" s="86"/>
      <c r="AO1038" s="86"/>
      <c r="AP1038" s="86"/>
      <c r="AQ1038" s="86"/>
      <c r="AR1038" s="86"/>
      <c r="AS1038" s="86"/>
      <c r="AT1038" s="86"/>
      <c r="AU1038" s="86"/>
      <c r="AV1038" s="86"/>
      <c r="AW1038" s="86"/>
      <c r="AX1038" s="86"/>
      <c r="AY1038" s="86"/>
      <c r="AZ1038" s="86"/>
      <c r="BA1038" s="86"/>
      <c r="BB1038" s="86"/>
      <c r="BC1038" s="86"/>
      <c r="BD1038" s="86"/>
      <c r="BE1038" s="86"/>
      <c r="BF1038" s="86"/>
      <c r="BG1038" s="86"/>
      <c r="BH1038" s="86"/>
      <c r="BI1038" s="86"/>
      <c r="BJ1038" s="86"/>
      <c r="BK1038" s="86"/>
      <c r="BL1038" s="86"/>
      <c r="BM1038" s="86"/>
      <c r="BN1038" s="86"/>
      <c r="BO1038" s="86"/>
      <c r="BP1038" s="86"/>
    </row>
    <row r="1039" spans="14:68" s="28" customFormat="1">
      <c r="N1039" s="33"/>
      <c r="AC1039" s="33"/>
      <c r="AG1039" s="86"/>
      <c r="AH1039" s="86"/>
      <c r="AI1039" s="86"/>
      <c r="AK1039" s="86"/>
      <c r="AL1039" s="86"/>
      <c r="AM1039" s="86"/>
      <c r="AN1039" s="86"/>
      <c r="AO1039" s="86"/>
      <c r="AP1039" s="86"/>
      <c r="AQ1039" s="86"/>
      <c r="AR1039" s="86"/>
      <c r="AS1039" s="86"/>
      <c r="AT1039" s="86"/>
      <c r="AU1039" s="86"/>
      <c r="AV1039" s="86"/>
      <c r="AW1039" s="86"/>
      <c r="AX1039" s="86"/>
      <c r="AY1039" s="86"/>
      <c r="AZ1039" s="86"/>
      <c r="BA1039" s="86"/>
      <c r="BB1039" s="86"/>
      <c r="BC1039" s="86"/>
      <c r="BD1039" s="86"/>
      <c r="BE1039" s="86"/>
      <c r="BF1039" s="86"/>
      <c r="BG1039" s="86"/>
      <c r="BH1039" s="86"/>
      <c r="BI1039" s="86"/>
      <c r="BJ1039" s="86"/>
      <c r="BK1039" s="86"/>
      <c r="BL1039" s="86"/>
      <c r="BM1039" s="86"/>
      <c r="BN1039" s="86"/>
      <c r="BO1039" s="86"/>
      <c r="BP1039" s="86"/>
    </row>
    <row r="1040" spans="14:68" s="28" customFormat="1">
      <c r="N1040" s="33"/>
      <c r="AC1040" s="33"/>
      <c r="AG1040" s="86"/>
      <c r="AH1040" s="86"/>
      <c r="AI1040" s="86"/>
      <c r="AK1040" s="86"/>
      <c r="AL1040" s="86"/>
      <c r="AM1040" s="86"/>
      <c r="AN1040" s="86"/>
      <c r="AO1040" s="86"/>
      <c r="AP1040" s="86"/>
      <c r="AQ1040" s="86"/>
      <c r="AR1040" s="86"/>
      <c r="AS1040" s="86"/>
      <c r="AT1040" s="86"/>
      <c r="AU1040" s="86"/>
      <c r="AV1040" s="86"/>
      <c r="AW1040" s="86"/>
      <c r="AX1040" s="86"/>
      <c r="AY1040" s="86"/>
      <c r="AZ1040" s="86"/>
      <c r="BA1040" s="86"/>
      <c r="BB1040" s="86"/>
      <c r="BC1040" s="86"/>
      <c r="BD1040" s="86"/>
      <c r="BE1040" s="86"/>
      <c r="BF1040" s="86"/>
      <c r="BG1040" s="86"/>
      <c r="BH1040" s="86"/>
      <c r="BI1040" s="86"/>
      <c r="BJ1040" s="86"/>
      <c r="BK1040" s="86"/>
      <c r="BL1040" s="86"/>
      <c r="BM1040" s="86"/>
      <c r="BN1040" s="86"/>
      <c r="BO1040" s="86"/>
      <c r="BP1040" s="86"/>
    </row>
    <row r="1041" spans="14:68" s="28" customFormat="1">
      <c r="N1041" s="33"/>
      <c r="AC1041" s="33"/>
      <c r="AG1041" s="86"/>
      <c r="AH1041" s="86"/>
      <c r="AI1041" s="86"/>
      <c r="AK1041" s="86"/>
      <c r="AL1041" s="86"/>
      <c r="AM1041" s="86"/>
      <c r="AN1041" s="86"/>
      <c r="AO1041" s="86"/>
      <c r="AP1041" s="86"/>
      <c r="AQ1041" s="86"/>
      <c r="AR1041" s="86"/>
      <c r="AS1041" s="86"/>
      <c r="AT1041" s="86"/>
      <c r="AU1041" s="86"/>
      <c r="AV1041" s="86"/>
      <c r="AW1041" s="86"/>
      <c r="AX1041" s="86"/>
      <c r="AY1041" s="86"/>
      <c r="AZ1041" s="86"/>
      <c r="BA1041" s="86"/>
      <c r="BB1041" s="86"/>
      <c r="BC1041" s="86"/>
      <c r="BD1041" s="86"/>
      <c r="BE1041" s="86"/>
      <c r="BF1041" s="86"/>
      <c r="BG1041" s="86"/>
      <c r="BH1041" s="86"/>
      <c r="BI1041" s="86"/>
      <c r="BJ1041" s="86"/>
      <c r="BK1041" s="86"/>
      <c r="BL1041" s="86"/>
      <c r="BM1041" s="86"/>
      <c r="BN1041" s="86"/>
      <c r="BO1041" s="86"/>
      <c r="BP1041" s="86"/>
    </row>
    <row r="1042" spans="14:68" s="28" customFormat="1">
      <c r="N1042" s="33"/>
      <c r="AC1042" s="33"/>
      <c r="AG1042" s="86"/>
      <c r="AH1042" s="86"/>
      <c r="AI1042" s="86"/>
      <c r="AK1042" s="86"/>
      <c r="AL1042" s="86"/>
      <c r="AM1042" s="86"/>
      <c r="AN1042" s="86"/>
      <c r="AO1042" s="86"/>
      <c r="AP1042" s="86"/>
      <c r="AQ1042" s="86"/>
      <c r="AR1042" s="86"/>
      <c r="AS1042" s="86"/>
      <c r="AT1042" s="86"/>
      <c r="AU1042" s="86"/>
      <c r="AV1042" s="86"/>
      <c r="AW1042" s="86"/>
      <c r="AX1042" s="86"/>
      <c r="AY1042" s="86"/>
      <c r="AZ1042" s="86"/>
      <c r="BA1042" s="86"/>
      <c r="BB1042" s="86"/>
      <c r="BC1042" s="86"/>
      <c r="BD1042" s="86"/>
      <c r="BE1042" s="86"/>
      <c r="BF1042" s="86"/>
      <c r="BG1042" s="86"/>
      <c r="BH1042" s="86"/>
      <c r="BI1042" s="86"/>
      <c r="BJ1042" s="86"/>
      <c r="BK1042" s="86"/>
      <c r="BL1042" s="86"/>
      <c r="BM1042" s="86"/>
      <c r="BN1042" s="86"/>
      <c r="BO1042" s="86"/>
      <c r="BP1042" s="86"/>
    </row>
    <row r="1043" spans="14:68" s="28" customFormat="1">
      <c r="N1043" s="33"/>
      <c r="AC1043" s="33"/>
      <c r="AG1043" s="86"/>
      <c r="AH1043" s="86"/>
      <c r="AI1043" s="86"/>
      <c r="AK1043" s="86"/>
      <c r="AL1043" s="86"/>
      <c r="AM1043" s="86"/>
      <c r="AN1043" s="86"/>
      <c r="AO1043" s="86"/>
      <c r="AP1043" s="86"/>
      <c r="AQ1043" s="86"/>
      <c r="AR1043" s="86"/>
      <c r="AS1043" s="86"/>
      <c r="AT1043" s="86"/>
      <c r="AU1043" s="86"/>
      <c r="AV1043" s="86"/>
      <c r="AW1043" s="86"/>
      <c r="AX1043" s="86"/>
      <c r="AY1043" s="86"/>
      <c r="AZ1043" s="86"/>
      <c r="BA1043" s="86"/>
      <c r="BB1043" s="86"/>
      <c r="BC1043" s="86"/>
      <c r="BD1043" s="86"/>
      <c r="BE1043" s="86"/>
      <c r="BF1043" s="86"/>
      <c r="BG1043" s="86"/>
      <c r="BH1043" s="86"/>
      <c r="BI1043" s="86"/>
      <c r="BJ1043" s="86"/>
      <c r="BK1043" s="86"/>
      <c r="BL1043" s="86"/>
      <c r="BM1043" s="86"/>
      <c r="BN1043" s="86"/>
      <c r="BO1043" s="86"/>
      <c r="BP1043" s="86"/>
    </row>
    <row r="1044" spans="14:68" s="28" customFormat="1">
      <c r="N1044" s="33"/>
      <c r="AC1044" s="33"/>
      <c r="AG1044" s="86"/>
      <c r="AH1044" s="86"/>
      <c r="AI1044" s="86"/>
      <c r="AK1044" s="86"/>
      <c r="AL1044" s="86"/>
      <c r="AM1044" s="86"/>
      <c r="AN1044" s="86"/>
      <c r="AO1044" s="86"/>
      <c r="AP1044" s="86"/>
      <c r="AQ1044" s="86"/>
      <c r="AR1044" s="86"/>
      <c r="AS1044" s="86"/>
      <c r="AT1044" s="86"/>
      <c r="AU1044" s="86"/>
      <c r="AV1044" s="86"/>
      <c r="AW1044" s="86"/>
      <c r="AX1044" s="86"/>
      <c r="AY1044" s="86"/>
      <c r="AZ1044" s="86"/>
      <c r="BA1044" s="86"/>
      <c r="BB1044" s="86"/>
      <c r="BC1044" s="86"/>
      <c r="BD1044" s="86"/>
      <c r="BE1044" s="86"/>
      <c r="BF1044" s="86"/>
      <c r="BG1044" s="86"/>
      <c r="BH1044" s="86"/>
      <c r="BI1044" s="86"/>
      <c r="BJ1044" s="86"/>
      <c r="BK1044" s="86"/>
      <c r="BL1044" s="86"/>
      <c r="BM1044" s="86"/>
      <c r="BN1044" s="86"/>
      <c r="BO1044" s="86"/>
      <c r="BP1044" s="86"/>
    </row>
    <row r="1045" spans="14:68" s="28" customFormat="1">
      <c r="N1045" s="33"/>
      <c r="AC1045" s="33"/>
      <c r="AG1045" s="86"/>
      <c r="AH1045" s="86"/>
      <c r="AI1045" s="86"/>
      <c r="AK1045" s="86"/>
      <c r="AL1045" s="86"/>
      <c r="AM1045" s="86"/>
      <c r="AN1045" s="86"/>
      <c r="AO1045" s="86"/>
      <c r="AP1045" s="86"/>
      <c r="AQ1045" s="86"/>
      <c r="AR1045" s="86"/>
      <c r="AS1045" s="86"/>
      <c r="AT1045" s="86"/>
      <c r="AU1045" s="86"/>
      <c r="AV1045" s="86"/>
      <c r="AW1045" s="86"/>
      <c r="AX1045" s="86"/>
      <c r="AY1045" s="86"/>
      <c r="AZ1045" s="86"/>
      <c r="BA1045" s="86"/>
      <c r="BB1045" s="86"/>
      <c r="BC1045" s="86"/>
      <c r="BD1045" s="86"/>
      <c r="BE1045" s="86"/>
      <c r="BF1045" s="86"/>
      <c r="BG1045" s="86"/>
      <c r="BH1045" s="86"/>
      <c r="BI1045" s="86"/>
      <c r="BJ1045" s="86"/>
      <c r="BK1045" s="86"/>
      <c r="BL1045" s="86"/>
      <c r="BM1045" s="86"/>
      <c r="BN1045" s="86"/>
      <c r="BO1045" s="86"/>
      <c r="BP1045" s="86"/>
    </row>
    <row r="1046" spans="14:68" s="28" customFormat="1">
      <c r="N1046" s="33"/>
      <c r="AC1046" s="33"/>
      <c r="AG1046" s="86"/>
      <c r="AH1046" s="86"/>
      <c r="AI1046" s="86"/>
      <c r="AK1046" s="86"/>
      <c r="AL1046" s="86"/>
      <c r="AM1046" s="86"/>
      <c r="AN1046" s="86"/>
      <c r="AO1046" s="86"/>
      <c r="AP1046" s="86"/>
      <c r="AQ1046" s="86"/>
      <c r="AR1046" s="86"/>
      <c r="AS1046" s="86"/>
      <c r="AT1046" s="86"/>
      <c r="AU1046" s="86"/>
      <c r="AV1046" s="86"/>
      <c r="AW1046" s="86"/>
      <c r="AX1046" s="86"/>
      <c r="AY1046" s="86"/>
      <c r="AZ1046" s="86"/>
      <c r="BA1046" s="86"/>
      <c r="BB1046" s="86"/>
      <c r="BC1046" s="86"/>
      <c r="BD1046" s="86"/>
      <c r="BE1046" s="86"/>
      <c r="BF1046" s="86"/>
      <c r="BG1046" s="86"/>
      <c r="BH1046" s="86"/>
      <c r="BI1046" s="86"/>
      <c r="BJ1046" s="86"/>
      <c r="BK1046" s="86"/>
      <c r="BL1046" s="86"/>
      <c r="BM1046" s="86"/>
      <c r="BN1046" s="86"/>
      <c r="BO1046" s="86"/>
      <c r="BP1046" s="86"/>
    </row>
    <row r="1047" spans="14:68" s="28" customFormat="1">
      <c r="N1047" s="33"/>
      <c r="AC1047" s="33"/>
      <c r="AG1047" s="86"/>
      <c r="AH1047" s="86"/>
      <c r="AI1047" s="86"/>
      <c r="AK1047" s="86"/>
      <c r="AL1047" s="86"/>
      <c r="AM1047" s="86"/>
      <c r="AN1047" s="86"/>
      <c r="AO1047" s="86"/>
      <c r="AP1047" s="86"/>
      <c r="AQ1047" s="86"/>
      <c r="AR1047" s="86"/>
      <c r="AS1047" s="86"/>
      <c r="AT1047" s="86"/>
      <c r="AU1047" s="86"/>
      <c r="AV1047" s="86"/>
      <c r="AW1047" s="86"/>
      <c r="AX1047" s="86"/>
      <c r="AY1047" s="86"/>
      <c r="AZ1047" s="86"/>
      <c r="BA1047" s="86"/>
      <c r="BB1047" s="86"/>
      <c r="BC1047" s="86"/>
      <c r="BD1047" s="86"/>
      <c r="BE1047" s="86"/>
      <c r="BF1047" s="86"/>
      <c r="BG1047" s="86"/>
      <c r="BH1047" s="86"/>
      <c r="BI1047" s="86"/>
      <c r="BJ1047" s="86"/>
      <c r="BK1047" s="86"/>
      <c r="BL1047" s="86"/>
      <c r="BM1047" s="86"/>
      <c r="BN1047" s="86"/>
      <c r="BO1047" s="86"/>
      <c r="BP1047" s="86"/>
    </row>
    <row r="1048" spans="14:68" s="28" customFormat="1">
      <c r="N1048" s="33"/>
      <c r="AC1048" s="33"/>
      <c r="AG1048" s="86"/>
      <c r="AH1048" s="86"/>
      <c r="AI1048" s="86"/>
      <c r="AK1048" s="86"/>
      <c r="AL1048" s="86"/>
      <c r="AM1048" s="86"/>
      <c r="AN1048" s="86"/>
      <c r="AO1048" s="86"/>
      <c r="AP1048" s="86"/>
      <c r="AQ1048" s="86"/>
      <c r="AR1048" s="86"/>
      <c r="AS1048" s="86"/>
      <c r="AT1048" s="86"/>
      <c r="AU1048" s="86"/>
      <c r="AV1048" s="86"/>
      <c r="AW1048" s="86"/>
      <c r="AX1048" s="86"/>
      <c r="AY1048" s="86"/>
      <c r="AZ1048" s="86"/>
      <c r="BA1048" s="86"/>
      <c r="BB1048" s="86"/>
      <c r="BC1048" s="86"/>
      <c r="BD1048" s="86"/>
      <c r="BE1048" s="86"/>
      <c r="BF1048" s="86"/>
      <c r="BG1048" s="86"/>
      <c r="BH1048" s="86"/>
      <c r="BI1048" s="86"/>
      <c r="BJ1048" s="86"/>
      <c r="BK1048" s="86"/>
      <c r="BL1048" s="86"/>
      <c r="BM1048" s="86"/>
      <c r="BN1048" s="86"/>
      <c r="BO1048" s="86"/>
      <c r="BP1048" s="86"/>
    </row>
    <row r="1049" spans="14:68" s="28" customFormat="1">
      <c r="N1049" s="33"/>
      <c r="AC1049" s="33"/>
      <c r="AG1049" s="86"/>
      <c r="AH1049" s="86"/>
      <c r="AI1049" s="86"/>
      <c r="AK1049" s="86"/>
      <c r="AL1049" s="86"/>
      <c r="AM1049" s="86"/>
      <c r="AN1049" s="86"/>
      <c r="AO1049" s="86"/>
      <c r="AP1049" s="86"/>
      <c r="AQ1049" s="86"/>
      <c r="AR1049" s="86"/>
      <c r="AS1049" s="86"/>
      <c r="AT1049" s="86"/>
      <c r="AU1049" s="86"/>
      <c r="AV1049" s="86"/>
      <c r="AW1049" s="86"/>
      <c r="AX1049" s="86"/>
      <c r="AY1049" s="86"/>
      <c r="AZ1049" s="86"/>
      <c r="BA1049" s="86"/>
      <c r="BB1049" s="86"/>
      <c r="BC1049" s="86"/>
      <c r="BD1049" s="86"/>
      <c r="BE1049" s="86"/>
      <c r="BF1049" s="86"/>
      <c r="BG1049" s="86"/>
      <c r="BH1049" s="86"/>
      <c r="BI1049" s="86"/>
      <c r="BJ1049" s="86"/>
      <c r="BK1049" s="86"/>
      <c r="BL1049" s="86"/>
      <c r="BM1049" s="86"/>
      <c r="BN1049" s="86"/>
      <c r="BO1049" s="86"/>
      <c r="BP1049" s="86"/>
    </row>
    <row r="1050" spans="14:68" s="28" customFormat="1">
      <c r="N1050" s="33"/>
      <c r="AC1050" s="33"/>
      <c r="AG1050" s="86"/>
      <c r="AH1050" s="86"/>
      <c r="AI1050" s="86"/>
      <c r="AK1050" s="86"/>
      <c r="AL1050" s="86"/>
      <c r="AM1050" s="86"/>
      <c r="AN1050" s="86"/>
      <c r="AO1050" s="86"/>
      <c r="AP1050" s="86"/>
      <c r="AQ1050" s="86"/>
      <c r="AR1050" s="86"/>
      <c r="AS1050" s="86"/>
      <c r="AT1050" s="86"/>
      <c r="AU1050" s="86"/>
      <c r="AV1050" s="86"/>
      <c r="AW1050" s="86"/>
      <c r="AX1050" s="86"/>
      <c r="AY1050" s="86"/>
      <c r="AZ1050" s="86"/>
      <c r="BA1050" s="86"/>
      <c r="BB1050" s="86"/>
      <c r="BC1050" s="86"/>
      <c r="BD1050" s="86"/>
      <c r="BE1050" s="86"/>
      <c r="BF1050" s="86"/>
      <c r="BG1050" s="86"/>
      <c r="BH1050" s="86"/>
      <c r="BI1050" s="86"/>
      <c r="BJ1050" s="86"/>
      <c r="BK1050" s="86"/>
      <c r="BL1050" s="86"/>
      <c r="BM1050" s="86"/>
      <c r="BN1050" s="86"/>
      <c r="BO1050" s="86"/>
      <c r="BP1050" s="86"/>
    </row>
    <row r="1051" spans="14:68" s="28" customFormat="1">
      <c r="N1051" s="33"/>
      <c r="AC1051" s="33"/>
      <c r="AG1051" s="86"/>
      <c r="AH1051" s="86"/>
      <c r="AI1051" s="86"/>
      <c r="AK1051" s="86"/>
      <c r="AL1051" s="86"/>
      <c r="AM1051" s="86"/>
      <c r="AN1051" s="86"/>
      <c r="AO1051" s="86"/>
      <c r="AP1051" s="86"/>
      <c r="AQ1051" s="86"/>
      <c r="AR1051" s="86"/>
      <c r="AS1051" s="86"/>
      <c r="AT1051" s="86"/>
      <c r="AU1051" s="86"/>
      <c r="AV1051" s="86"/>
      <c r="AW1051" s="86"/>
      <c r="AX1051" s="86"/>
      <c r="AY1051" s="86"/>
      <c r="AZ1051" s="86"/>
      <c r="BA1051" s="86"/>
      <c r="BB1051" s="86"/>
      <c r="BC1051" s="86"/>
      <c r="BD1051" s="86"/>
      <c r="BE1051" s="86"/>
      <c r="BF1051" s="86"/>
      <c r="BG1051" s="86"/>
      <c r="BH1051" s="86"/>
      <c r="BI1051" s="86"/>
      <c r="BJ1051" s="86"/>
      <c r="BK1051" s="86"/>
      <c r="BL1051" s="86"/>
      <c r="BM1051" s="86"/>
      <c r="BN1051" s="86"/>
      <c r="BO1051" s="86"/>
      <c r="BP1051" s="86"/>
    </row>
    <row r="1052" spans="14:68" s="28" customFormat="1">
      <c r="N1052" s="33"/>
      <c r="AC1052" s="33"/>
      <c r="AG1052" s="86"/>
      <c r="AH1052" s="86"/>
      <c r="AI1052" s="86"/>
      <c r="AK1052" s="86"/>
      <c r="AL1052" s="86"/>
      <c r="AM1052" s="86"/>
      <c r="AN1052" s="86"/>
      <c r="AO1052" s="86"/>
      <c r="AP1052" s="86"/>
      <c r="AQ1052" s="86"/>
      <c r="AR1052" s="86"/>
      <c r="AS1052" s="86"/>
      <c r="AT1052" s="86"/>
      <c r="AU1052" s="86"/>
      <c r="AV1052" s="86"/>
      <c r="AW1052" s="86"/>
      <c r="AX1052" s="86"/>
      <c r="AY1052" s="86"/>
      <c r="AZ1052" s="86"/>
      <c r="BA1052" s="86"/>
      <c r="BB1052" s="86"/>
      <c r="BC1052" s="86"/>
      <c r="BD1052" s="86"/>
      <c r="BE1052" s="86"/>
      <c r="BF1052" s="86"/>
      <c r="BG1052" s="86"/>
      <c r="BH1052" s="86"/>
      <c r="BI1052" s="86"/>
      <c r="BJ1052" s="86"/>
      <c r="BK1052" s="86"/>
      <c r="BL1052" s="86"/>
      <c r="BM1052" s="86"/>
      <c r="BN1052" s="86"/>
      <c r="BO1052" s="86"/>
      <c r="BP1052" s="86"/>
    </row>
    <row r="1053" spans="14:68" s="28" customFormat="1">
      <c r="N1053" s="33"/>
      <c r="AC1053" s="33"/>
      <c r="AG1053" s="86"/>
      <c r="AH1053" s="86"/>
      <c r="AI1053" s="86"/>
      <c r="AK1053" s="86"/>
      <c r="AL1053" s="86"/>
      <c r="AM1053" s="86"/>
      <c r="AN1053" s="86"/>
      <c r="AO1053" s="86"/>
      <c r="AP1053" s="86"/>
      <c r="AQ1053" s="86"/>
      <c r="AR1053" s="86"/>
      <c r="AS1053" s="86"/>
      <c r="AT1053" s="86"/>
      <c r="AU1053" s="86"/>
      <c r="AV1053" s="86"/>
      <c r="AW1053" s="86"/>
      <c r="AX1053" s="86"/>
      <c r="AY1053" s="86"/>
      <c r="AZ1053" s="86"/>
      <c r="BA1053" s="86"/>
      <c r="BB1053" s="86"/>
      <c r="BC1053" s="86"/>
      <c r="BD1053" s="86"/>
      <c r="BE1053" s="86"/>
      <c r="BF1053" s="86"/>
      <c r="BG1053" s="86"/>
      <c r="BH1053" s="86"/>
      <c r="BI1053" s="86"/>
      <c r="BJ1053" s="86"/>
      <c r="BK1053" s="86"/>
      <c r="BL1053" s="86"/>
      <c r="BM1053" s="86"/>
      <c r="BN1053" s="86"/>
      <c r="BO1053" s="86"/>
      <c r="BP1053" s="86"/>
    </row>
    <row r="1054" spans="14:68" s="28" customFormat="1">
      <c r="N1054" s="33"/>
      <c r="AC1054" s="33"/>
      <c r="AG1054" s="86"/>
      <c r="AH1054" s="86"/>
      <c r="AI1054" s="86"/>
      <c r="AK1054" s="86"/>
      <c r="AL1054" s="86"/>
      <c r="AM1054" s="86"/>
      <c r="AN1054" s="86"/>
      <c r="AO1054" s="86"/>
      <c r="AP1054" s="86"/>
      <c r="AQ1054" s="86"/>
      <c r="AR1054" s="86"/>
      <c r="AS1054" s="86"/>
      <c r="AT1054" s="86"/>
      <c r="AU1054" s="86"/>
      <c r="AV1054" s="86"/>
      <c r="AW1054" s="86"/>
      <c r="AX1054" s="86"/>
      <c r="AY1054" s="86"/>
      <c r="AZ1054" s="86"/>
      <c r="BA1054" s="86"/>
      <c r="BB1054" s="86"/>
      <c r="BC1054" s="86"/>
      <c r="BD1054" s="86"/>
      <c r="BE1054" s="86"/>
      <c r="BF1054" s="86"/>
      <c r="BG1054" s="86"/>
      <c r="BH1054" s="86"/>
      <c r="BI1054" s="86"/>
      <c r="BJ1054" s="86"/>
      <c r="BK1054" s="86"/>
      <c r="BL1054" s="86"/>
      <c r="BM1054" s="86"/>
      <c r="BN1054" s="86"/>
      <c r="BO1054" s="86"/>
      <c r="BP1054" s="86"/>
    </row>
    <row r="1055" spans="14:68" s="28" customFormat="1">
      <c r="N1055" s="33"/>
      <c r="AC1055" s="33"/>
      <c r="AG1055" s="86"/>
      <c r="AH1055" s="86"/>
      <c r="AI1055" s="86"/>
      <c r="AK1055" s="86"/>
      <c r="AL1055" s="86"/>
      <c r="AM1055" s="86"/>
      <c r="AN1055" s="86"/>
      <c r="AO1055" s="86"/>
      <c r="AP1055" s="86"/>
      <c r="AQ1055" s="86"/>
      <c r="AR1055" s="86"/>
      <c r="AS1055" s="86"/>
      <c r="AT1055" s="86"/>
      <c r="AU1055" s="86"/>
      <c r="AV1055" s="86"/>
      <c r="AW1055" s="86"/>
      <c r="AX1055" s="86"/>
      <c r="AY1055" s="86"/>
      <c r="AZ1055" s="86"/>
      <c r="BA1055" s="86"/>
      <c r="BB1055" s="86"/>
      <c r="BC1055" s="86"/>
      <c r="BD1055" s="86"/>
      <c r="BE1055" s="86"/>
      <c r="BF1055" s="86"/>
      <c r="BG1055" s="86"/>
      <c r="BH1055" s="86"/>
      <c r="BI1055" s="86"/>
      <c r="BJ1055" s="86"/>
      <c r="BK1055" s="86"/>
      <c r="BL1055" s="86"/>
      <c r="BM1055" s="86"/>
      <c r="BN1055" s="86"/>
      <c r="BO1055" s="86"/>
      <c r="BP1055" s="86"/>
    </row>
    <row r="1056" spans="14:68" s="28" customFormat="1">
      <c r="N1056" s="33"/>
      <c r="AC1056" s="33"/>
      <c r="AG1056" s="86"/>
      <c r="AH1056" s="86"/>
      <c r="AI1056" s="86"/>
      <c r="AK1056" s="86"/>
      <c r="AL1056" s="86"/>
      <c r="AM1056" s="86"/>
      <c r="AN1056" s="86"/>
      <c r="AO1056" s="86"/>
      <c r="AP1056" s="86"/>
      <c r="AQ1056" s="86"/>
      <c r="AR1056" s="86"/>
      <c r="AS1056" s="86"/>
      <c r="AT1056" s="86"/>
      <c r="AU1056" s="86"/>
      <c r="AV1056" s="86"/>
      <c r="AW1056" s="86"/>
      <c r="AX1056" s="86"/>
      <c r="AY1056" s="86"/>
      <c r="AZ1056" s="86"/>
      <c r="BA1056" s="86"/>
      <c r="BB1056" s="86"/>
      <c r="BC1056" s="86"/>
      <c r="BD1056" s="86"/>
      <c r="BE1056" s="86"/>
      <c r="BF1056" s="86"/>
      <c r="BG1056" s="86"/>
      <c r="BH1056" s="86"/>
      <c r="BI1056" s="86"/>
      <c r="BJ1056" s="86"/>
      <c r="BK1056" s="86"/>
      <c r="BL1056" s="86"/>
      <c r="BM1056" s="86"/>
      <c r="BN1056" s="86"/>
      <c r="BO1056" s="86"/>
      <c r="BP1056" s="86"/>
    </row>
    <row r="1057" spans="14:68" s="28" customFormat="1">
      <c r="N1057" s="33"/>
      <c r="AC1057" s="33"/>
      <c r="AG1057" s="86"/>
      <c r="AH1057" s="86"/>
      <c r="AI1057" s="86"/>
      <c r="AK1057" s="86"/>
      <c r="AL1057" s="86"/>
      <c r="AM1057" s="86"/>
      <c r="AN1057" s="86"/>
      <c r="AO1057" s="86"/>
      <c r="AP1057" s="86"/>
      <c r="AQ1057" s="86"/>
      <c r="AR1057" s="86"/>
      <c r="AS1057" s="86"/>
      <c r="AT1057" s="86"/>
      <c r="AU1057" s="86"/>
      <c r="AV1057" s="86"/>
      <c r="AW1057" s="86"/>
      <c r="AX1057" s="86"/>
      <c r="AY1057" s="86"/>
      <c r="AZ1057" s="86"/>
      <c r="BA1057" s="86"/>
      <c r="BB1057" s="86"/>
      <c r="BC1057" s="86"/>
      <c r="BD1057" s="86"/>
      <c r="BE1057" s="86"/>
      <c r="BF1057" s="86"/>
      <c r="BG1057" s="86"/>
      <c r="BH1057" s="86"/>
      <c r="BI1057" s="86"/>
      <c r="BJ1057" s="86"/>
      <c r="BK1057" s="86"/>
      <c r="BL1057" s="86"/>
      <c r="BM1057" s="86"/>
      <c r="BN1057" s="86"/>
      <c r="BO1057" s="86"/>
      <c r="BP1057" s="86"/>
    </row>
    <row r="1058" spans="14:68" s="28" customFormat="1">
      <c r="N1058" s="33"/>
      <c r="AC1058" s="33"/>
      <c r="AG1058" s="86"/>
      <c r="AH1058" s="86"/>
      <c r="AI1058" s="86"/>
      <c r="AK1058" s="86"/>
      <c r="AL1058" s="86"/>
      <c r="AM1058" s="86"/>
      <c r="AN1058" s="86"/>
      <c r="AO1058" s="86"/>
      <c r="AP1058" s="86"/>
      <c r="AQ1058" s="86"/>
      <c r="AR1058" s="86"/>
      <c r="AS1058" s="86"/>
      <c r="AT1058" s="86"/>
      <c r="AU1058" s="86"/>
      <c r="AV1058" s="86"/>
      <c r="AW1058" s="86"/>
      <c r="AX1058" s="86"/>
      <c r="AY1058" s="86"/>
      <c r="AZ1058" s="86"/>
      <c r="BA1058" s="86"/>
      <c r="BB1058" s="86"/>
      <c r="BC1058" s="86"/>
      <c r="BD1058" s="86"/>
      <c r="BE1058" s="86"/>
      <c r="BF1058" s="86"/>
      <c r="BG1058" s="86"/>
      <c r="BH1058" s="86"/>
      <c r="BI1058" s="86"/>
      <c r="BJ1058" s="86"/>
      <c r="BK1058" s="86"/>
      <c r="BL1058" s="86"/>
      <c r="BM1058" s="86"/>
      <c r="BN1058" s="86"/>
      <c r="BO1058" s="86"/>
      <c r="BP1058" s="86"/>
    </row>
    <row r="1059" spans="14:68" s="28" customFormat="1">
      <c r="N1059" s="33"/>
      <c r="AC1059" s="33"/>
      <c r="AG1059" s="86"/>
      <c r="AH1059" s="86"/>
      <c r="AI1059" s="86"/>
      <c r="AK1059" s="86"/>
      <c r="AL1059" s="86"/>
      <c r="AM1059" s="86"/>
      <c r="AN1059" s="86"/>
      <c r="AO1059" s="86"/>
      <c r="AP1059" s="86"/>
      <c r="AQ1059" s="86"/>
      <c r="AR1059" s="86"/>
      <c r="AS1059" s="86"/>
      <c r="AT1059" s="86"/>
      <c r="AU1059" s="86"/>
      <c r="AV1059" s="86"/>
      <c r="AW1059" s="86"/>
      <c r="AX1059" s="86"/>
      <c r="AY1059" s="86"/>
      <c r="AZ1059" s="86"/>
      <c r="BA1059" s="86"/>
      <c r="BB1059" s="86"/>
      <c r="BC1059" s="86"/>
      <c r="BD1059" s="86"/>
      <c r="BE1059" s="86"/>
      <c r="BF1059" s="86"/>
      <c r="BG1059" s="86"/>
      <c r="BH1059" s="86"/>
      <c r="BI1059" s="86"/>
      <c r="BJ1059" s="86"/>
      <c r="BK1059" s="86"/>
      <c r="BL1059" s="86"/>
      <c r="BM1059" s="86"/>
      <c r="BN1059" s="86"/>
      <c r="BO1059" s="86"/>
      <c r="BP1059" s="86"/>
    </row>
    <row r="1060" spans="14:68" s="28" customFormat="1">
      <c r="N1060" s="33"/>
      <c r="AC1060" s="33"/>
      <c r="AG1060" s="86"/>
      <c r="AH1060" s="86"/>
      <c r="AI1060" s="86"/>
      <c r="AK1060" s="86"/>
      <c r="AL1060" s="86"/>
      <c r="AM1060" s="86"/>
      <c r="AN1060" s="86"/>
      <c r="AO1060" s="86"/>
      <c r="AP1060" s="86"/>
      <c r="AQ1060" s="86"/>
      <c r="AR1060" s="86"/>
      <c r="AS1060" s="86"/>
      <c r="AT1060" s="86"/>
      <c r="AU1060" s="86"/>
      <c r="AV1060" s="86"/>
      <c r="AW1060" s="86"/>
      <c r="AX1060" s="86"/>
      <c r="AY1060" s="86"/>
      <c r="AZ1060" s="86"/>
      <c r="BA1060" s="86"/>
      <c r="BB1060" s="86"/>
      <c r="BC1060" s="86"/>
      <c r="BD1060" s="86"/>
      <c r="BE1060" s="86"/>
      <c r="BF1060" s="86"/>
      <c r="BG1060" s="86"/>
      <c r="BH1060" s="86"/>
      <c r="BI1060" s="86"/>
      <c r="BJ1060" s="86"/>
      <c r="BK1060" s="86"/>
      <c r="BL1060" s="86"/>
      <c r="BM1060" s="86"/>
      <c r="BN1060" s="86"/>
      <c r="BO1060" s="86"/>
      <c r="BP1060" s="86"/>
    </row>
    <row r="1061" spans="14:68" s="28" customFormat="1">
      <c r="N1061" s="33"/>
      <c r="AC1061" s="33"/>
      <c r="AG1061" s="86"/>
      <c r="AH1061" s="86"/>
      <c r="AI1061" s="86"/>
      <c r="AK1061" s="86"/>
      <c r="AL1061" s="86"/>
      <c r="AM1061" s="86"/>
      <c r="AN1061" s="86"/>
      <c r="AO1061" s="86"/>
      <c r="AP1061" s="86"/>
      <c r="AQ1061" s="86"/>
      <c r="AR1061" s="86"/>
      <c r="AS1061" s="86"/>
      <c r="AT1061" s="86"/>
      <c r="AU1061" s="86"/>
      <c r="AV1061" s="86"/>
      <c r="AW1061" s="86"/>
      <c r="AX1061" s="86"/>
      <c r="AY1061" s="86"/>
      <c r="AZ1061" s="86"/>
      <c r="BA1061" s="86"/>
      <c r="BB1061" s="86"/>
      <c r="BC1061" s="86"/>
      <c r="BD1061" s="86"/>
      <c r="BE1061" s="86"/>
      <c r="BF1061" s="86"/>
      <c r="BG1061" s="86"/>
      <c r="BH1061" s="86"/>
      <c r="BI1061" s="86"/>
      <c r="BJ1061" s="86"/>
      <c r="BK1061" s="86"/>
      <c r="BL1061" s="86"/>
      <c r="BM1061" s="86"/>
      <c r="BN1061" s="86"/>
      <c r="BO1061" s="86"/>
      <c r="BP1061" s="86"/>
    </row>
    <row r="1062" spans="14:68" s="28" customFormat="1">
      <c r="N1062" s="33"/>
      <c r="AC1062" s="33"/>
      <c r="AG1062" s="86"/>
      <c r="AH1062" s="86"/>
      <c r="AI1062" s="86"/>
      <c r="AK1062" s="86"/>
      <c r="AL1062" s="86"/>
      <c r="AM1062" s="86"/>
      <c r="AN1062" s="86"/>
      <c r="AO1062" s="86"/>
      <c r="AP1062" s="86"/>
      <c r="AQ1062" s="86"/>
      <c r="AR1062" s="86"/>
      <c r="AS1062" s="86"/>
      <c r="AT1062" s="86"/>
      <c r="AU1062" s="86"/>
      <c r="AV1062" s="86"/>
      <c r="AW1062" s="86"/>
      <c r="AX1062" s="86"/>
      <c r="AY1062" s="86"/>
      <c r="AZ1062" s="86"/>
      <c r="BA1062" s="86"/>
      <c r="BB1062" s="86"/>
      <c r="BC1062" s="86"/>
      <c r="BD1062" s="86"/>
      <c r="BE1062" s="86"/>
      <c r="BF1062" s="86"/>
      <c r="BG1062" s="86"/>
      <c r="BH1062" s="86"/>
      <c r="BI1062" s="86"/>
      <c r="BJ1062" s="86"/>
      <c r="BK1062" s="86"/>
      <c r="BL1062" s="86"/>
      <c r="BM1062" s="86"/>
      <c r="BN1062" s="86"/>
      <c r="BO1062" s="86"/>
      <c r="BP1062" s="86"/>
    </row>
    <row r="1063" spans="14:68" s="28" customFormat="1">
      <c r="N1063" s="33"/>
      <c r="AC1063" s="33"/>
      <c r="AG1063" s="86"/>
      <c r="AH1063" s="86"/>
      <c r="AI1063" s="86"/>
      <c r="AK1063" s="86"/>
      <c r="AL1063" s="86"/>
      <c r="AM1063" s="86"/>
      <c r="AN1063" s="86"/>
      <c r="AO1063" s="86"/>
      <c r="AP1063" s="86"/>
      <c r="AQ1063" s="86"/>
      <c r="AR1063" s="86"/>
      <c r="AS1063" s="86"/>
      <c r="AT1063" s="86"/>
      <c r="AU1063" s="86"/>
      <c r="AV1063" s="86"/>
      <c r="AW1063" s="86"/>
      <c r="AX1063" s="86"/>
      <c r="AY1063" s="86"/>
      <c r="AZ1063" s="86"/>
      <c r="BA1063" s="86"/>
      <c r="BB1063" s="86"/>
      <c r="BC1063" s="86"/>
      <c r="BD1063" s="86"/>
      <c r="BE1063" s="86"/>
      <c r="BF1063" s="86"/>
      <c r="BG1063" s="86"/>
      <c r="BH1063" s="86"/>
      <c r="BI1063" s="86"/>
      <c r="BJ1063" s="86"/>
      <c r="BK1063" s="86"/>
      <c r="BL1063" s="86"/>
      <c r="BM1063" s="86"/>
      <c r="BN1063" s="86"/>
      <c r="BO1063" s="86"/>
      <c r="BP1063" s="86"/>
    </row>
    <row r="1064" spans="14:68" s="28" customFormat="1">
      <c r="N1064" s="33"/>
      <c r="AC1064" s="33"/>
      <c r="AG1064" s="86"/>
      <c r="AH1064" s="86"/>
      <c r="AI1064" s="86"/>
      <c r="AK1064" s="86"/>
      <c r="AL1064" s="86"/>
      <c r="AM1064" s="86"/>
      <c r="AN1064" s="86"/>
      <c r="AO1064" s="86"/>
      <c r="AP1064" s="86"/>
      <c r="AQ1064" s="86"/>
      <c r="AR1064" s="86"/>
      <c r="AS1064" s="86"/>
      <c r="AT1064" s="86"/>
      <c r="AU1064" s="86"/>
      <c r="AV1064" s="86"/>
      <c r="AW1064" s="86"/>
      <c r="AX1064" s="86"/>
      <c r="AY1064" s="86"/>
      <c r="AZ1064" s="86"/>
      <c r="BA1064" s="86"/>
      <c r="BB1064" s="86"/>
      <c r="BC1064" s="86"/>
      <c r="BD1064" s="86"/>
      <c r="BE1064" s="86"/>
      <c r="BF1064" s="86"/>
      <c r="BG1064" s="86"/>
      <c r="BH1064" s="86"/>
      <c r="BI1064" s="86"/>
      <c r="BJ1064" s="86"/>
      <c r="BK1064" s="86"/>
      <c r="BL1064" s="86"/>
      <c r="BM1064" s="86"/>
      <c r="BN1064" s="86"/>
      <c r="BO1064" s="86"/>
      <c r="BP1064" s="86"/>
    </row>
    <row r="1065" spans="14:68" s="28" customFormat="1">
      <c r="N1065" s="33"/>
      <c r="AC1065" s="33"/>
      <c r="AG1065" s="86"/>
      <c r="AH1065" s="86"/>
      <c r="AI1065" s="86"/>
      <c r="AK1065" s="86"/>
      <c r="AL1065" s="86"/>
      <c r="AM1065" s="86"/>
      <c r="AN1065" s="86"/>
      <c r="AO1065" s="86"/>
      <c r="AP1065" s="86"/>
      <c r="AQ1065" s="86"/>
      <c r="AR1065" s="86"/>
      <c r="AS1065" s="86"/>
      <c r="AT1065" s="86"/>
      <c r="AU1065" s="86"/>
      <c r="AV1065" s="86"/>
      <c r="AW1065" s="86"/>
      <c r="AX1065" s="86"/>
      <c r="AY1065" s="86"/>
      <c r="AZ1065" s="86"/>
      <c r="BA1065" s="86"/>
      <c r="BB1065" s="86"/>
      <c r="BC1065" s="86"/>
      <c r="BD1065" s="86"/>
      <c r="BE1065" s="86"/>
      <c r="BF1065" s="86"/>
      <c r="BG1065" s="86"/>
      <c r="BH1065" s="86"/>
      <c r="BI1065" s="86"/>
      <c r="BJ1065" s="86"/>
      <c r="BK1065" s="86"/>
      <c r="BL1065" s="86"/>
      <c r="BM1065" s="86"/>
      <c r="BN1065" s="86"/>
      <c r="BO1065" s="86"/>
      <c r="BP1065" s="86"/>
    </row>
    <row r="1066" spans="14:68" s="28" customFormat="1">
      <c r="N1066" s="33"/>
      <c r="AC1066" s="33"/>
      <c r="AG1066" s="86"/>
      <c r="AH1066" s="86"/>
      <c r="AI1066" s="86"/>
      <c r="AK1066" s="86"/>
      <c r="AL1066" s="86"/>
      <c r="AM1066" s="86"/>
      <c r="AN1066" s="86"/>
      <c r="AO1066" s="86"/>
      <c r="AP1066" s="86"/>
      <c r="AQ1066" s="86"/>
      <c r="AR1066" s="86"/>
      <c r="AS1066" s="86"/>
      <c r="AT1066" s="86"/>
      <c r="AU1066" s="86"/>
      <c r="AV1066" s="86"/>
      <c r="AW1066" s="86"/>
      <c r="AX1066" s="86"/>
      <c r="AY1066" s="86"/>
      <c r="AZ1066" s="86"/>
      <c r="BA1066" s="86"/>
      <c r="BB1066" s="86"/>
      <c r="BC1066" s="86"/>
      <c r="BD1066" s="86"/>
      <c r="BE1066" s="86"/>
      <c r="BF1066" s="86"/>
      <c r="BG1066" s="86"/>
      <c r="BH1066" s="86"/>
      <c r="BI1066" s="86"/>
      <c r="BJ1066" s="86"/>
      <c r="BK1066" s="86"/>
      <c r="BL1066" s="86"/>
      <c r="BM1066" s="86"/>
      <c r="BN1066" s="86"/>
      <c r="BO1066" s="86"/>
      <c r="BP1066" s="86"/>
    </row>
    <row r="1067" spans="14:68" s="28" customFormat="1">
      <c r="N1067" s="33"/>
      <c r="AC1067" s="33"/>
      <c r="AG1067" s="86"/>
      <c r="AH1067" s="86"/>
      <c r="AI1067" s="86"/>
      <c r="AK1067" s="86"/>
      <c r="AL1067" s="86"/>
      <c r="AM1067" s="86"/>
      <c r="AN1067" s="86"/>
      <c r="AO1067" s="86"/>
      <c r="AP1067" s="86"/>
      <c r="AQ1067" s="86"/>
      <c r="AR1067" s="86"/>
      <c r="AS1067" s="86"/>
      <c r="AT1067" s="86"/>
      <c r="AU1067" s="86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86"/>
      <c r="BG1067" s="86"/>
      <c r="BH1067" s="86"/>
      <c r="BI1067" s="86"/>
      <c r="BJ1067" s="86"/>
      <c r="BK1067" s="86"/>
      <c r="BL1067" s="86"/>
      <c r="BM1067" s="86"/>
      <c r="BN1067" s="86"/>
      <c r="BO1067" s="86"/>
      <c r="BP1067" s="86"/>
    </row>
    <row r="1068" spans="14:68" s="28" customFormat="1">
      <c r="N1068" s="33"/>
      <c r="AC1068" s="33"/>
      <c r="AG1068" s="86"/>
      <c r="AH1068" s="86"/>
      <c r="AI1068" s="86"/>
      <c r="AK1068" s="86"/>
      <c r="AL1068" s="86"/>
      <c r="AM1068" s="86"/>
      <c r="AN1068" s="86"/>
      <c r="AO1068" s="86"/>
      <c r="AP1068" s="86"/>
      <c r="AQ1068" s="86"/>
      <c r="AR1068" s="86"/>
      <c r="AS1068" s="86"/>
      <c r="AT1068" s="86"/>
      <c r="AU1068" s="86"/>
      <c r="AV1068" s="86"/>
      <c r="AW1068" s="86"/>
      <c r="AX1068" s="86"/>
      <c r="AY1068" s="86"/>
      <c r="AZ1068" s="86"/>
      <c r="BA1068" s="86"/>
      <c r="BB1068" s="86"/>
      <c r="BC1068" s="86"/>
      <c r="BD1068" s="86"/>
      <c r="BE1068" s="86"/>
      <c r="BF1068" s="86"/>
      <c r="BG1068" s="86"/>
      <c r="BH1068" s="86"/>
      <c r="BI1068" s="86"/>
      <c r="BJ1068" s="86"/>
      <c r="BK1068" s="86"/>
      <c r="BL1068" s="86"/>
      <c r="BM1068" s="86"/>
      <c r="BN1068" s="86"/>
      <c r="BO1068" s="86"/>
      <c r="BP1068" s="86"/>
    </row>
    <row r="1069" spans="14:68" s="28" customFormat="1">
      <c r="N1069" s="33"/>
      <c r="AC1069" s="33"/>
      <c r="AG1069" s="86"/>
      <c r="AH1069" s="86"/>
      <c r="AI1069" s="86"/>
      <c r="AK1069" s="86"/>
      <c r="AL1069" s="86"/>
      <c r="AM1069" s="86"/>
      <c r="AN1069" s="86"/>
      <c r="AO1069" s="86"/>
      <c r="AP1069" s="86"/>
      <c r="AQ1069" s="86"/>
      <c r="AR1069" s="86"/>
      <c r="AS1069" s="86"/>
      <c r="AT1069" s="86"/>
      <c r="AU1069" s="86"/>
      <c r="AV1069" s="86"/>
      <c r="AW1069" s="86"/>
      <c r="AX1069" s="86"/>
      <c r="AY1069" s="86"/>
      <c r="AZ1069" s="86"/>
      <c r="BA1069" s="86"/>
      <c r="BB1069" s="86"/>
      <c r="BC1069" s="86"/>
      <c r="BD1069" s="86"/>
      <c r="BE1069" s="86"/>
      <c r="BF1069" s="86"/>
      <c r="BG1069" s="86"/>
      <c r="BH1069" s="86"/>
      <c r="BI1069" s="86"/>
      <c r="BJ1069" s="86"/>
      <c r="BK1069" s="86"/>
      <c r="BL1069" s="86"/>
      <c r="BM1069" s="86"/>
      <c r="BN1069" s="86"/>
      <c r="BO1069" s="86"/>
      <c r="BP1069" s="86"/>
    </row>
    <row r="1070" spans="14:68" s="28" customFormat="1">
      <c r="N1070" s="33"/>
      <c r="AC1070" s="33"/>
      <c r="AG1070" s="86"/>
      <c r="AH1070" s="86"/>
      <c r="AI1070" s="86"/>
      <c r="AK1070" s="86"/>
      <c r="AL1070" s="86"/>
      <c r="AM1070" s="86"/>
      <c r="AN1070" s="86"/>
      <c r="AO1070" s="86"/>
      <c r="AP1070" s="86"/>
      <c r="AQ1070" s="86"/>
      <c r="AR1070" s="86"/>
      <c r="AS1070" s="86"/>
      <c r="AT1070" s="86"/>
      <c r="AU1070" s="86"/>
      <c r="AV1070" s="86"/>
      <c r="AW1070" s="86"/>
      <c r="AX1070" s="86"/>
      <c r="AY1070" s="86"/>
      <c r="AZ1070" s="86"/>
      <c r="BA1070" s="86"/>
      <c r="BB1070" s="86"/>
      <c r="BC1070" s="86"/>
      <c r="BD1070" s="86"/>
      <c r="BE1070" s="86"/>
      <c r="BF1070" s="86"/>
      <c r="BG1070" s="86"/>
      <c r="BH1070" s="86"/>
      <c r="BI1070" s="86"/>
      <c r="BJ1070" s="86"/>
      <c r="BK1070" s="86"/>
      <c r="BL1070" s="86"/>
      <c r="BM1070" s="86"/>
      <c r="BN1070" s="86"/>
      <c r="BO1070" s="86"/>
      <c r="BP1070" s="86"/>
    </row>
    <row r="1071" spans="14:68" s="28" customFormat="1">
      <c r="N1071" s="33"/>
      <c r="AC1071" s="33"/>
      <c r="AG1071" s="86"/>
      <c r="AH1071" s="86"/>
      <c r="AI1071" s="86"/>
      <c r="AK1071" s="86"/>
      <c r="AL1071" s="86"/>
      <c r="AM1071" s="86"/>
      <c r="AN1071" s="86"/>
      <c r="AO1071" s="86"/>
      <c r="AP1071" s="86"/>
      <c r="AQ1071" s="86"/>
      <c r="AR1071" s="86"/>
      <c r="AS1071" s="86"/>
      <c r="AT1071" s="86"/>
      <c r="AU1071" s="86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  <c r="BI1071" s="86"/>
      <c r="BJ1071" s="86"/>
      <c r="BK1071" s="86"/>
      <c r="BL1071" s="86"/>
      <c r="BM1071" s="86"/>
      <c r="BN1071" s="86"/>
      <c r="BO1071" s="86"/>
      <c r="BP1071" s="86"/>
    </row>
    <row r="1072" spans="14:68" s="28" customFormat="1">
      <c r="N1072" s="33"/>
      <c r="AC1072" s="33"/>
      <c r="AG1072" s="86"/>
      <c r="AH1072" s="86"/>
      <c r="AI1072" s="86"/>
      <c r="AK1072" s="86"/>
      <c r="AL1072" s="86"/>
      <c r="AM1072" s="86"/>
      <c r="AN1072" s="86"/>
      <c r="AO1072" s="86"/>
      <c r="AP1072" s="86"/>
      <c r="AQ1072" s="86"/>
      <c r="AR1072" s="86"/>
      <c r="AS1072" s="86"/>
      <c r="AT1072" s="86"/>
      <c r="AU1072" s="86"/>
      <c r="AV1072" s="86"/>
      <c r="AW1072" s="86"/>
      <c r="AX1072" s="86"/>
      <c r="AY1072" s="86"/>
      <c r="AZ1072" s="86"/>
      <c r="BA1072" s="86"/>
      <c r="BB1072" s="86"/>
      <c r="BC1072" s="86"/>
      <c r="BD1072" s="86"/>
      <c r="BE1072" s="86"/>
      <c r="BF1072" s="86"/>
      <c r="BG1072" s="86"/>
      <c r="BH1072" s="86"/>
      <c r="BI1072" s="86"/>
      <c r="BJ1072" s="86"/>
      <c r="BK1072" s="86"/>
      <c r="BL1072" s="86"/>
      <c r="BM1072" s="86"/>
      <c r="BN1072" s="86"/>
      <c r="BO1072" s="86"/>
      <c r="BP1072" s="86"/>
    </row>
    <row r="1073" spans="14:68" s="28" customFormat="1">
      <c r="N1073" s="33"/>
      <c r="AC1073" s="33"/>
      <c r="AG1073" s="86"/>
      <c r="AH1073" s="86"/>
      <c r="AI1073" s="86"/>
      <c r="AK1073" s="86"/>
      <c r="AL1073" s="86"/>
      <c r="AM1073" s="86"/>
      <c r="AN1073" s="86"/>
      <c r="AO1073" s="86"/>
      <c r="AP1073" s="86"/>
      <c r="AQ1073" s="86"/>
      <c r="AR1073" s="86"/>
      <c r="AS1073" s="86"/>
      <c r="AT1073" s="86"/>
      <c r="AU1073" s="86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86"/>
      <c r="BG1073" s="86"/>
      <c r="BH1073" s="86"/>
      <c r="BI1073" s="86"/>
      <c r="BJ1073" s="86"/>
      <c r="BK1073" s="86"/>
      <c r="BL1073" s="86"/>
      <c r="BM1073" s="86"/>
      <c r="BN1073" s="86"/>
      <c r="BO1073" s="86"/>
      <c r="BP1073" s="86"/>
    </row>
    <row r="1074" spans="14:68" s="28" customFormat="1">
      <c r="N1074" s="33"/>
      <c r="AC1074" s="33"/>
      <c r="AG1074" s="86"/>
      <c r="AH1074" s="86"/>
      <c r="AI1074" s="86"/>
      <c r="AK1074" s="86"/>
      <c r="AL1074" s="86"/>
      <c r="AM1074" s="86"/>
      <c r="AN1074" s="86"/>
      <c r="AO1074" s="86"/>
      <c r="AP1074" s="86"/>
      <c r="AQ1074" s="86"/>
      <c r="AR1074" s="86"/>
      <c r="AS1074" s="86"/>
      <c r="AT1074" s="86"/>
      <c r="AU1074" s="86"/>
      <c r="AV1074" s="86"/>
      <c r="AW1074" s="86"/>
      <c r="AX1074" s="86"/>
      <c r="AY1074" s="86"/>
      <c r="AZ1074" s="86"/>
      <c r="BA1074" s="86"/>
      <c r="BB1074" s="86"/>
      <c r="BC1074" s="86"/>
      <c r="BD1074" s="86"/>
      <c r="BE1074" s="86"/>
      <c r="BF1074" s="86"/>
      <c r="BG1074" s="86"/>
      <c r="BH1074" s="86"/>
      <c r="BI1074" s="86"/>
      <c r="BJ1074" s="86"/>
      <c r="BK1074" s="86"/>
      <c r="BL1074" s="86"/>
      <c r="BM1074" s="86"/>
      <c r="BN1074" s="86"/>
      <c r="BO1074" s="86"/>
      <c r="BP1074" s="86"/>
    </row>
    <row r="1075" spans="14:68" s="28" customFormat="1">
      <c r="N1075" s="33"/>
      <c r="AC1075" s="33"/>
      <c r="AG1075" s="86"/>
      <c r="AH1075" s="86"/>
      <c r="AI1075" s="86"/>
      <c r="AK1075" s="86"/>
      <c r="AL1075" s="86"/>
      <c r="AM1075" s="86"/>
      <c r="AN1075" s="86"/>
      <c r="AO1075" s="86"/>
      <c r="AP1075" s="86"/>
      <c r="AQ1075" s="86"/>
      <c r="AR1075" s="86"/>
      <c r="AS1075" s="86"/>
      <c r="AT1075" s="86"/>
      <c r="AU1075" s="86"/>
      <c r="AV1075" s="86"/>
      <c r="AW1075" s="86"/>
      <c r="AX1075" s="86"/>
      <c r="AY1075" s="86"/>
      <c r="AZ1075" s="86"/>
      <c r="BA1075" s="86"/>
      <c r="BB1075" s="86"/>
      <c r="BC1075" s="86"/>
      <c r="BD1075" s="86"/>
      <c r="BE1075" s="86"/>
      <c r="BF1075" s="86"/>
      <c r="BG1075" s="86"/>
      <c r="BH1075" s="86"/>
      <c r="BI1075" s="86"/>
      <c r="BJ1075" s="86"/>
      <c r="BK1075" s="86"/>
      <c r="BL1075" s="86"/>
      <c r="BM1075" s="86"/>
      <c r="BN1075" s="86"/>
      <c r="BO1075" s="86"/>
      <c r="BP1075" s="86"/>
    </row>
    <row r="1076" spans="14:68" s="28" customFormat="1">
      <c r="N1076" s="33"/>
      <c r="AC1076" s="33"/>
      <c r="AG1076" s="86"/>
      <c r="AH1076" s="86"/>
      <c r="AI1076" s="86"/>
      <c r="AK1076" s="86"/>
      <c r="AL1076" s="86"/>
      <c r="AM1076" s="86"/>
      <c r="AN1076" s="86"/>
      <c r="AO1076" s="86"/>
      <c r="AP1076" s="86"/>
      <c r="AQ1076" s="86"/>
      <c r="AR1076" s="86"/>
      <c r="AS1076" s="86"/>
      <c r="AT1076" s="86"/>
      <c r="AU1076" s="86"/>
      <c r="AV1076" s="86"/>
      <c r="AW1076" s="86"/>
      <c r="AX1076" s="86"/>
      <c r="AY1076" s="86"/>
      <c r="AZ1076" s="86"/>
      <c r="BA1076" s="86"/>
      <c r="BB1076" s="86"/>
      <c r="BC1076" s="86"/>
      <c r="BD1076" s="86"/>
      <c r="BE1076" s="86"/>
      <c r="BF1076" s="86"/>
      <c r="BG1076" s="86"/>
      <c r="BH1076" s="86"/>
      <c r="BI1076" s="86"/>
      <c r="BJ1076" s="86"/>
      <c r="BK1076" s="86"/>
      <c r="BL1076" s="86"/>
      <c r="BM1076" s="86"/>
      <c r="BN1076" s="86"/>
      <c r="BO1076" s="86"/>
      <c r="BP1076" s="86"/>
    </row>
    <row r="1077" spans="14:68" s="28" customFormat="1">
      <c r="N1077" s="33"/>
      <c r="AC1077" s="33"/>
      <c r="AG1077" s="86"/>
      <c r="AH1077" s="86"/>
      <c r="AI1077" s="86"/>
      <c r="AK1077" s="86"/>
      <c r="AL1077" s="86"/>
      <c r="AM1077" s="86"/>
      <c r="AN1077" s="86"/>
      <c r="AO1077" s="86"/>
      <c r="AP1077" s="86"/>
      <c r="AQ1077" s="86"/>
      <c r="AR1077" s="86"/>
      <c r="AS1077" s="86"/>
      <c r="AT1077" s="86"/>
      <c r="AU1077" s="86"/>
      <c r="AV1077" s="86"/>
      <c r="AW1077" s="86"/>
      <c r="AX1077" s="86"/>
      <c r="AY1077" s="86"/>
      <c r="AZ1077" s="86"/>
      <c r="BA1077" s="86"/>
      <c r="BB1077" s="86"/>
      <c r="BC1077" s="86"/>
      <c r="BD1077" s="86"/>
      <c r="BE1077" s="86"/>
      <c r="BF1077" s="86"/>
      <c r="BG1077" s="86"/>
      <c r="BH1077" s="86"/>
      <c r="BI1077" s="86"/>
      <c r="BJ1077" s="86"/>
      <c r="BK1077" s="86"/>
      <c r="BL1077" s="86"/>
      <c r="BM1077" s="86"/>
      <c r="BN1077" s="86"/>
      <c r="BO1077" s="86"/>
      <c r="BP1077" s="86"/>
    </row>
    <row r="1078" spans="14:68" s="28" customFormat="1">
      <c r="N1078" s="33"/>
      <c r="AC1078" s="33"/>
      <c r="AG1078" s="86"/>
      <c r="AH1078" s="86"/>
      <c r="AI1078" s="86"/>
      <c r="AK1078" s="86"/>
      <c r="AL1078" s="86"/>
      <c r="AM1078" s="86"/>
      <c r="AN1078" s="86"/>
      <c r="AO1078" s="86"/>
      <c r="AP1078" s="86"/>
      <c r="AQ1078" s="86"/>
      <c r="AR1078" s="86"/>
      <c r="AS1078" s="86"/>
      <c r="AT1078" s="86"/>
      <c r="AU1078" s="86"/>
      <c r="AV1078" s="86"/>
      <c r="AW1078" s="86"/>
      <c r="AX1078" s="86"/>
      <c r="AY1078" s="86"/>
      <c r="AZ1078" s="86"/>
      <c r="BA1078" s="86"/>
      <c r="BB1078" s="86"/>
      <c r="BC1078" s="86"/>
      <c r="BD1078" s="86"/>
      <c r="BE1078" s="86"/>
      <c r="BF1078" s="86"/>
      <c r="BG1078" s="86"/>
      <c r="BH1078" s="86"/>
      <c r="BI1078" s="86"/>
      <c r="BJ1078" s="86"/>
      <c r="BK1078" s="86"/>
      <c r="BL1078" s="86"/>
      <c r="BM1078" s="86"/>
      <c r="BN1078" s="86"/>
      <c r="BO1078" s="86"/>
      <c r="BP1078" s="86"/>
    </row>
    <row r="1079" spans="14:68" s="28" customFormat="1">
      <c r="N1079" s="33"/>
      <c r="AC1079" s="33"/>
      <c r="AG1079" s="86"/>
      <c r="AH1079" s="86"/>
      <c r="AI1079" s="86"/>
      <c r="AK1079" s="86"/>
      <c r="AL1079" s="86"/>
      <c r="AM1079" s="86"/>
      <c r="AN1079" s="86"/>
      <c r="AO1079" s="86"/>
      <c r="AP1079" s="86"/>
      <c r="AQ1079" s="86"/>
      <c r="AR1079" s="86"/>
      <c r="AS1079" s="86"/>
      <c r="AT1079" s="86"/>
      <c r="AU1079" s="86"/>
      <c r="AV1079" s="86"/>
      <c r="AW1079" s="86"/>
      <c r="AX1079" s="86"/>
      <c r="AY1079" s="86"/>
      <c r="AZ1079" s="86"/>
      <c r="BA1079" s="86"/>
      <c r="BB1079" s="86"/>
      <c r="BC1079" s="86"/>
      <c r="BD1079" s="86"/>
      <c r="BE1079" s="86"/>
      <c r="BF1079" s="86"/>
      <c r="BG1079" s="86"/>
      <c r="BH1079" s="86"/>
      <c r="BI1079" s="86"/>
      <c r="BJ1079" s="86"/>
      <c r="BK1079" s="86"/>
      <c r="BL1079" s="86"/>
      <c r="BM1079" s="86"/>
      <c r="BN1079" s="86"/>
      <c r="BO1079" s="86"/>
      <c r="BP1079" s="86"/>
    </row>
    <row r="1080" spans="14:68" s="28" customFormat="1">
      <c r="N1080" s="33"/>
      <c r="AC1080" s="33"/>
      <c r="AG1080" s="86"/>
      <c r="AH1080" s="86"/>
      <c r="AI1080" s="86"/>
      <c r="AK1080" s="86"/>
      <c r="AL1080" s="86"/>
      <c r="AM1080" s="86"/>
      <c r="AN1080" s="86"/>
      <c r="AO1080" s="86"/>
      <c r="AP1080" s="86"/>
      <c r="AQ1080" s="86"/>
      <c r="AR1080" s="86"/>
      <c r="AS1080" s="86"/>
      <c r="AT1080" s="86"/>
      <c r="AU1080" s="86"/>
      <c r="AV1080" s="86"/>
      <c r="AW1080" s="86"/>
      <c r="AX1080" s="86"/>
      <c r="AY1080" s="86"/>
      <c r="AZ1080" s="86"/>
      <c r="BA1080" s="86"/>
      <c r="BB1080" s="86"/>
      <c r="BC1080" s="86"/>
      <c r="BD1080" s="86"/>
      <c r="BE1080" s="86"/>
      <c r="BF1080" s="86"/>
      <c r="BG1080" s="86"/>
      <c r="BH1080" s="86"/>
      <c r="BI1080" s="86"/>
      <c r="BJ1080" s="86"/>
      <c r="BK1080" s="86"/>
      <c r="BL1080" s="86"/>
      <c r="BM1080" s="86"/>
      <c r="BN1080" s="86"/>
      <c r="BO1080" s="86"/>
      <c r="BP1080" s="86"/>
    </row>
    <row r="1081" spans="14:68" s="28" customFormat="1">
      <c r="N1081" s="33"/>
      <c r="AC1081" s="33"/>
      <c r="AG1081" s="86"/>
      <c r="AH1081" s="86"/>
      <c r="AI1081" s="86"/>
      <c r="AK1081" s="86"/>
      <c r="AL1081" s="86"/>
      <c r="AM1081" s="86"/>
      <c r="AN1081" s="86"/>
      <c r="AO1081" s="86"/>
      <c r="AP1081" s="86"/>
      <c r="AQ1081" s="86"/>
      <c r="AR1081" s="86"/>
      <c r="AS1081" s="86"/>
      <c r="AT1081" s="86"/>
      <c r="AU1081" s="86"/>
      <c r="AV1081" s="86"/>
      <c r="AW1081" s="86"/>
      <c r="AX1081" s="86"/>
      <c r="AY1081" s="86"/>
      <c r="AZ1081" s="86"/>
      <c r="BA1081" s="86"/>
      <c r="BB1081" s="86"/>
      <c r="BC1081" s="86"/>
      <c r="BD1081" s="86"/>
      <c r="BE1081" s="86"/>
      <c r="BF1081" s="86"/>
      <c r="BG1081" s="86"/>
      <c r="BH1081" s="86"/>
      <c r="BI1081" s="86"/>
      <c r="BJ1081" s="86"/>
      <c r="BK1081" s="86"/>
      <c r="BL1081" s="86"/>
      <c r="BM1081" s="86"/>
      <c r="BN1081" s="86"/>
      <c r="BO1081" s="86"/>
      <c r="BP1081" s="86"/>
    </row>
    <row r="1082" spans="14:68" s="28" customFormat="1">
      <c r="N1082" s="33"/>
      <c r="AC1082" s="33"/>
      <c r="AG1082" s="86"/>
      <c r="AH1082" s="86"/>
      <c r="AI1082" s="86"/>
      <c r="AK1082" s="86"/>
      <c r="AL1082" s="86"/>
      <c r="AM1082" s="86"/>
      <c r="AN1082" s="86"/>
      <c r="AO1082" s="86"/>
      <c r="AP1082" s="86"/>
      <c r="AQ1082" s="86"/>
      <c r="AR1082" s="86"/>
      <c r="AS1082" s="86"/>
      <c r="AT1082" s="86"/>
      <c r="AU1082" s="86"/>
      <c r="AV1082" s="86"/>
      <c r="AW1082" s="86"/>
      <c r="AX1082" s="86"/>
      <c r="AY1082" s="86"/>
      <c r="AZ1082" s="86"/>
      <c r="BA1082" s="86"/>
      <c r="BB1082" s="86"/>
      <c r="BC1082" s="86"/>
      <c r="BD1082" s="86"/>
      <c r="BE1082" s="86"/>
      <c r="BF1082" s="86"/>
      <c r="BG1082" s="86"/>
      <c r="BH1082" s="86"/>
      <c r="BI1082" s="86"/>
      <c r="BJ1082" s="86"/>
      <c r="BK1082" s="86"/>
      <c r="BL1082" s="86"/>
      <c r="BM1082" s="86"/>
      <c r="BN1082" s="86"/>
      <c r="BO1082" s="86"/>
      <c r="BP1082" s="86"/>
    </row>
    <row r="1083" spans="14:68" s="28" customFormat="1">
      <c r="N1083" s="33"/>
      <c r="AC1083" s="33"/>
      <c r="AG1083" s="86"/>
      <c r="AH1083" s="86"/>
      <c r="AI1083" s="86"/>
      <c r="AK1083" s="86"/>
      <c r="AL1083" s="86"/>
      <c r="AM1083" s="86"/>
      <c r="AN1083" s="86"/>
      <c r="AO1083" s="86"/>
      <c r="AP1083" s="86"/>
      <c r="AQ1083" s="86"/>
      <c r="AR1083" s="86"/>
      <c r="AS1083" s="86"/>
      <c r="AT1083" s="86"/>
      <c r="AU1083" s="86"/>
      <c r="AV1083" s="86"/>
      <c r="AW1083" s="86"/>
      <c r="AX1083" s="86"/>
      <c r="AY1083" s="86"/>
      <c r="AZ1083" s="86"/>
      <c r="BA1083" s="86"/>
      <c r="BB1083" s="86"/>
      <c r="BC1083" s="86"/>
      <c r="BD1083" s="86"/>
      <c r="BE1083" s="86"/>
      <c r="BF1083" s="86"/>
      <c r="BG1083" s="86"/>
      <c r="BH1083" s="86"/>
      <c r="BI1083" s="86"/>
      <c r="BJ1083" s="86"/>
      <c r="BK1083" s="86"/>
      <c r="BL1083" s="86"/>
      <c r="BM1083" s="86"/>
      <c r="BN1083" s="86"/>
      <c r="BO1083" s="86"/>
      <c r="BP1083" s="86"/>
    </row>
    <row r="1084" spans="14:68" s="28" customFormat="1">
      <c r="N1084" s="33"/>
      <c r="AC1084" s="33"/>
      <c r="AG1084" s="86"/>
      <c r="AH1084" s="86"/>
      <c r="AI1084" s="86"/>
      <c r="AK1084" s="86"/>
      <c r="AL1084" s="86"/>
      <c r="AM1084" s="86"/>
      <c r="AN1084" s="86"/>
      <c r="AO1084" s="86"/>
      <c r="AP1084" s="86"/>
      <c r="AQ1084" s="86"/>
      <c r="AR1084" s="86"/>
      <c r="AS1084" s="86"/>
      <c r="AT1084" s="86"/>
      <c r="AU1084" s="86"/>
      <c r="AV1084" s="86"/>
      <c r="AW1084" s="86"/>
      <c r="AX1084" s="86"/>
      <c r="AY1084" s="86"/>
      <c r="AZ1084" s="86"/>
      <c r="BA1084" s="86"/>
      <c r="BB1084" s="86"/>
      <c r="BC1084" s="86"/>
      <c r="BD1084" s="86"/>
      <c r="BE1084" s="86"/>
      <c r="BF1084" s="86"/>
      <c r="BG1084" s="86"/>
      <c r="BH1084" s="86"/>
      <c r="BI1084" s="86"/>
      <c r="BJ1084" s="86"/>
      <c r="BK1084" s="86"/>
      <c r="BL1084" s="86"/>
      <c r="BM1084" s="86"/>
      <c r="BN1084" s="86"/>
      <c r="BO1084" s="86"/>
      <c r="BP1084" s="86"/>
    </row>
    <row r="1085" spans="14:68" s="28" customFormat="1">
      <c r="N1085" s="33"/>
      <c r="AC1085" s="33"/>
      <c r="AG1085" s="86"/>
      <c r="AH1085" s="86"/>
      <c r="AI1085" s="86"/>
      <c r="AK1085" s="86"/>
      <c r="AL1085" s="86"/>
      <c r="AM1085" s="86"/>
      <c r="AN1085" s="86"/>
      <c r="AO1085" s="86"/>
      <c r="AP1085" s="86"/>
      <c r="AQ1085" s="86"/>
      <c r="AR1085" s="86"/>
      <c r="AS1085" s="86"/>
      <c r="AT1085" s="86"/>
      <c r="AU1085" s="86"/>
      <c r="AV1085" s="86"/>
      <c r="AW1085" s="86"/>
      <c r="AX1085" s="86"/>
      <c r="AY1085" s="86"/>
      <c r="AZ1085" s="86"/>
      <c r="BA1085" s="86"/>
      <c r="BB1085" s="86"/>
      <c r="BC1085" s="86"/>
      <c r="BD1085" s="86"/>
      <c r="BE1085" s="86"/>
      <c r="BF1085" s="86"/>
      <c r="BG1085" s="86"/>
      <c r="BH1085" s="86"/>
      <c r="BI1085" s="86"/>
      <c r="BJ1085" s="86"/>
      <c r="BK1085" s="86"/>
      <c r="BL1085" s="86"/>
      <c r="BM1085" s="86"/>
      <c r="BN1085" s="86"/>
      <c r="BO1085" s="86"/>
      <c r="BP1085" s="86"/>
    </row>
    <row r="1086" spans="14:68" s="28" customFormat="1">
      <c r="N1086" s="33"/>
      <c r="AC1086" s="33"/>
      <c r="AG1086" s="86"/>
      <c r="AH1086" s="86"/>
      <c r="AI1086" s="86"/>
      <c r="AK1086" s="86"/>
      <c r="AL1086" s="86"/>
      <c r="AM1086" s="86"/>
      <c r="AN1086" s="86"/>
      <c r="AO1086" s="86"/>
      <c r="AP1086" s="86"/>
      <c r="AQ1086" s="86"/>
      <c r="AR1086" s="86"/>
      <c r="AS1086" s="86"/>
      <c r="AT1086" s="86"/>
      <c r="AU1086" s="86"/>
      <c r="AV1086" s="86"/>
      <c r="AW1086" s="86"/>
      <c r="AX1086" s="86"/>
      <c r="AY1086" s="86"/>
      <c r="AZ1086" s="86"/>
      <c r="BA1086" s="86"/>
      <c r="BB1086" s="86"/>
      <c r="BC1086" s="86"/>
      <c r="BD1086" s="86"/>
      <c r="BE1086" s="86"/>
      <c r="BF1086" s="86"/>
      <c r="BG1086" s="86"/>
      <c r="BH1086" s="86"/>
      <c r="BI1086" s="86"/>
      <c r="BJ1086" s="86"/>
      <c r="BK1086" s="86"/>
      <c r="BL1086" s="86"/>
      <c r="BM1086" s="86"/>
      <c r="BN1086" s="86"/>
      <c r="BO1086" s="86"/>
      <c r="BP1086" s="86"/>
    </row>
    <row r="1087" spans="14:68" s="28" customFormat="1">
      <c r="N1087" s="33"/>
      <c r="AC1087" s="33"/>
      <c r="AG1087" s="86"/>
      <c r="AH1087" s="86"/>
      <c r="AI1087" s="86"/>
      <c r="AK1087" s="86"/>
      <c r="AL1087" s="86"/>
      <c r="AM1087" s="86"/>
      <c r="AN1087" s="86"/>
      <c r="AO1087" s="86"/>
      <c r="AP1087" s="86"/>
      <c r="AQ1087" s="86"/>
      <c r="AR1087" s="86"/>
      <c r="AS1087" s="86"/>
      <c r="AT1087" s="86"/>
      <c r="AU1087" s="86"/>
      <c r="AV1087" s="86"/>
      <c r="AW1087" s="86"/>
      <c r="AX1087" s="86"/>
      <c r="AY1087" s="86"/>
      <c r="AZ1087" s="86"/>
      <c r="BA1087" s="86"/>
      <c r="BB1087" s="86"/>
      <c r="BC1087" s="86"/>
      <c r="BD1087" s="86"/>
      <c r="BE1087" s="86"/>
      <c r="BF1087" s="86"/>
      <c r="BG1087" s="86"/>
      <c r="BH1087" s="86"/>
      <c r="BI1087" s="86"/>
      <c r="BJ1087" s="86"/>
      <c r="BK1087" s="86"/>
      <c r="BL1087" s="86"/>
      <c r="BM1087" s="86"/>
      <c r="BN1087" s="86"/>
      <c r="BO1087" s="86"/>
      <c r="BP1087" s="86"/>
    </row>
    <row r="1088" spans="14:68" s="28" customFormat="1">
      <c r="N1088" s="33"/>
      <c r="AC1088" s="33"/>
      <c r="AG1088" s="86"/>
      <c r="AH1088" s="86"/>
      <c r="AI1088" s="86"/>
      <c r="AK1088" s="86"/>
      <c r="AL1088" s="86"/>
      <c r="AM1088" s="86"/>
      <c r="AN1088" s="86"/>
      <c r="AO1088" s="86"/>
      <c r="AP1088" s="86"/>
      <c r="AQ1088" s="86"/>
      <c r="AR1088" s="86"/>
      <c r="AS1088" s="86"/>
      <c r="AT1088" s="86"/>
      <c r="AU1088" s="86"/>
      <c r="AV1088" s="86"/>
      <c r="AW1088" s="86"/>
      <c r="AX1088" s="86"/>
      <c r="AY1088" s="86"/>
      <c r="AZ1088" s="86"/>
      <c r="BA1088" s="86"/>
      <c r="BB1088" s="86"/>
      <c r="BC1088" s="86"/>
      <c r="BD1088" s="86"/>
      <c r="BE1088" s="86"/>
      <c r="BF1088" s="86"/>
      <c r="BG1088" s="86"/>
      <c r="BH1088" s="86"/>
      <c r="BI1088" s="86"/>
      <c r="BJ1088" s="86"/>
      <c r="BK1088" s="86"/>
      <c r="BL1088" s="86"/>
      <c r="BM1088" s="86"/>
      <c r="BN1088" s="86"/>
      <c r="BO1088" s="86"/>
      <c r="BP1088" s="86"/>
    </row>
    <row r="1089" spans="14:68" s="28" customFormat="1">
      <c r="N1089" s="33"/>
      <c r="AC1089" s="33"/>
      <c r="AG1089" s="86"/>
      <c r="AH1089" s="86"/>
      <c r="AI1089" s="86"/>
      <c r="AK1089" s="86"/>
      <c r="AL1089" s="86"/>
      <c r="AM1089" s="86"/>
      <c r="AN1089" s="86"/>
      <c r="AO1089" s="86"/>
      <c r="AP1089" s="86"/>
      <c r="AQ1089" s="86"/>
      <c r="AR1089" s="86"/>
      <c r="AS1089" s="86"/>
      <c r="AT1089" s="86"/>
      <c r="AU1089" s="86"/>
      <c r="AV1089" s="86"/>
      <c r="AW1089" s="86"/>
      <c r="AX1089" s="86"/>
      <c r="AY1089" s="86"/>
      <c r="AZ1089" s="86"/>
      <c r="BA1089" s="86"/>
      <c r="BB1089" s="86"/>
      <c r="BC1089" s="86"/>
      <c r="BD1089" s="86"/>
      <c r="BE1089" s="86"/>
      <c r="BF1089" s="86"/>
      <c r="BG1089" s="86"/>
      <c r="BH1089" s="86"/>
      <c r="BI1089" s="86"/>
      <c r="BJ1089" s="86"/>
      <c r="BK1089" s="86"/>
      <c r="BL1089" s="86"/>
      <c r="BM1089" s="86"/>
      <c r="BN1089" s="86"/>
      <c r="BO1089" s="86"/>
      <c r="BP1089" s="86"/>
    </row>
    <row r="1090" spans="14:68" s="28" customFormat="1">
      <c r="N1090" s="33"/>
      <c r="AC1090" s="33"/>
      <c r="AG1090" s="86"/>
      <c r="AH1090" s="86"/>
      <c r="AI1090" s="86"/>
      <c r="AK1090" s="86"/>
      <c r="AL1090" s="86"/>
      <c r="AM1090" s="86"/>
      <c r="AN1090" s="86"/>
      <c r="AO1090" s="86"/>
      <c r="AP1090" s="86"/>
      <c r="AQ1090" s="86"/>
      <c r="AR1090" s="86"/>
      <c r="AS1090" s="86"/>
      <c r="AT1090" s="86"/>
      <c r="AU1090" s="86"/>
      <c r="AV1090" s="86"/>
      <c r="AW1090" s="86"/>
      <c r="AX1090" s="86"/>
      <c r="AY1090" s="86"/>
      <c r="AZ1090" s="86"/>
      <c r="BA1090" s="86"/>
      <c r="BB1090" s="86"/>
      <c r="BC1090" s="86"/>
      <c r="BD1090" s="86"/>
      <c r="BE1090" s="86"/>
      <c r="BF1090" s="86"/>
      <c r="BG1090" s="86"/>
      <c r="BH1090" s="86"/>
      <c r="BI1090" s="86"/>
      <c r="BJ1090" s="86"/>
      <c r="BK1090" s="86"/>
      <c r="BL1090" s="86"/>
      <c r="BM1090" s="86"/>
      <c r="BN1090" s="86"/>
      <c r="BO1090" s="86"/>
      <c r="BP1090" s="86"/>
    </row>
    <row r="1091" spans="14:68" s="28" customFormat="1">
      <c r="N1091" s="33"/>
      <c r="AC1091" s="33"/>
      <c r="AG1091" s="86"/>
      <c r="AH1091" s="86"/>
      <c r="AI1091" s="86"/>
      <c r="AK1091" s="86"/>
      <c r="AL1091" s="86"/>
      <c r="AM1091" s="86"/>
      <c r="AN1091" s="86"/>
      <c r="AO1091" s="86"/>
      <c r="AP1091" s="86"/>
      <c r="AQ1091" s="86"/>
      <c r="AR1091" s="86"/>
      <c r="AS1091" s="86"/>
      <c r="AT1091" s="86"/>
      <c r="AU1091" s="86"/>
      <c r="AV1091" s="86"/>
      <c r="AW1091" s="86"/>
      <c r="AX1091" s="86"/>
      <c r="AY1091" s="86"/>
      <c r="AZ1091" s="86"/>
      <c r="BA1091" s="86"/>
      <c r="BB1091" s="86"/>
      <c r="BC1091" s="86"/>
      <c r="BD1091" s="86"/>
      <c r="BE1091" s="86"/>
      <c r="BF1091" s="86"/>
      <c r="BG1091" s="86"/>
      <c r="BH1091" s="86"/>
      <c r="BI1091" s="86"/>
      <c r="BJ1091" s="86"/>
      <c r="BK1091" s="86"/>
      <c r="BL1091" s="86"/>
      <c r="BM1091" s="86"/>
      <c r="BN1091" s="86"/>
      <c r="BO1091" s="86"/>
      <c r="BP1091" s="86"/>
    </row>
    <row r="1092" spans="14:68" s="28" customFormat="1">
      <c r="N1092" s="33"/>
      <c r="AC1092" s="33"/>
      <c r="AG1092" s="86"/>
      <c r="AH1092" s="86"/>
      <c r="AI1092" s="86"/>
      <c r="AK1092" s="86"/>
      <c r="AL1092" s="86"/>
      <c r="AM1092" s="86"/>
      <c r="AN1092" s="86"/>
      <c r="AO1092" s="86"/>
      <c r="AP1092" s="86"/>
      <c r="AQ1092" s="86"/>
      <c r="AR1092" s="86"/>
      <c r="AS1092" s="86"/>
      <c r="AT1092" s="86"/>
      <c r="AU1092" s="86"/>
      <c r="AV1092" s="86"/>
      <c r="AW1092" s="86"/>
      <c r="AX1092" s="86"/>
      <c r="AY1092" s="86"/>
      <c r="AZ1092" s="86"/>
      <c r="BA1092" s="86"/>
      <c r="BB1092" s="86"/>
      <c r="BC1092" s="86"/>
      <c r="BD1092" s="86"/>
      <c r="BE1092" s="86"/>
      <c r="BF1092" s="86"/>
      <c r="BG1092" s="86"/>
      <c r="BH1092" s="86"/>
      <c r="BI1092" s="86"/>
      <c r="BJ1092" s="86"/>
      <c r="BK1092" s="86"/>
      <c r="BL1092" s="86"/>
      <c r="BM1092" s="86"/>
      <c r="BN1092" s="86"/>
      <c r="BO1092" s="86"/>
      <c r="BP1092" s="86"/>
    </row>
    <row r="1093" spans="14:68" s="28" customFormat="1">
      <c r="N1093" s="33"/>
      <c r="AC1093" s="33"/>
      <c r="AG1093" s="86"/>
      <c r="AH1093" s="86"/>
      <c r="AI1093" s="86"/>
      <c r="AK1093" s="86"/>
      <c r="AL1093" s="86"/>
      <c r="AM1093" s="86"/>
      <c r="AN1093" s="86"/>
      <c r="AO1093" s="86"/>
      <c r="AP1093" s="86"/>
      <c r="AQ1093" s="86"/>
      <c r="AR1093" s="86"/>
      <c r="AS1093" s="86"/>
      <c r="AT1093" s="86"/>
      <c r="AU1093" s="86"/>
      <c r="AV1093" s="86"/>
      <c r="AW1093" s="86"/>
      <c r="AX1093" s="86"/>
      <c r="AY1093" s="86"/>
      <c r="AZ1093" s="86"/>
      <c r="BA1093" s="86"/>
      <c r="BB1093" s="86"/>
      <c r="BC1093" s="86"/>
      <c r="BD1093" s="86"/>
      <c r="BE1093" s="86"/>
      <c r="BF1093" s="86"/>
      <c r="BG1093" s="86"/>
      <c r="BH1093" s="86"/>
      <c r="BI1093" s="86"/>
      <c r="BJ1093" s="86"/>
      <c r="BK1093" s="86"/>
      <c r="BL1093" s="86"/>
      <c r="BM1093" s="86"/>
      <c r="BN1093" s="86"/>
      <c r="BO1093" s="86"/>
      <c r="BP1093" s="86"/>
    </row>
    <row r="1094" spans="14:68" s="28" customFormat="1">
      <c r="N1094" s="33"/>
      <c r="AC1094" s="33"/>
      <c r="AG1094" s="86"/>
      <c r="AH1094" s="86"/>
      <c r="AI1094" s="86"/>
      <c r="AK1094" s="86"/>
      <c r="AL1094" s="86"/>
      <c r="AM1094" s="86"/>
      <c r="AN1094" s="86"/>
      <c r="AO1094" s="86"/>
      <c r="AP1094" s="86"/>
      <c r="AQ1094" s="86"/>
      <c r="AR1094" s="86"/>
      <c r="AS1094" s="86"/>
      <c r="AT1094" s="86"/>
      <c r="AU1094" s="86"/>
      <c r="AV1094" s="86"/>
      <c r="AW1094" s="86"/>
      <c r="AX1094" s="86"/>
      <c r="AY1094" s="86"/>
      <c r="AZ1094" s="86"/>
      <c r="BA1094" s="86"/>
      <c r="BB1094" s="86"/>
      <c r="BC1094" s="86"/>
      <c r="BD1094" s="86"/>
      <c r="BE1094" s="86"/>
      <c r="BF1094" s="86"/>
      <c r="BG1094" s="86"/>
      <c r="BH1094" s="86"/>
      <c r="BI1094" s="86"/>
      <c r="BJ1094" s="86"/>
      <c r="BK1094" s="86"/>
      <c r="BL1094" s="86"/>
      <c r="BM1094" s="86"/>
      <c r="BN1094" s="86"/>
      <c r="BO1094" s="86"/>
      <c r="BP1094" s="86"/>
    </row>
    <row r="1095" spans="14:68" s="28" customFormat="1">
      <c r="N1095" s="33"/>
      <c r="AC1095" s="33"/>
      <c r="AG1095" s="86"/>
      <c r="AH1095" s="86"/>
      <c r="AI1095" s="86"/>
      <c r="AK1095" s="86"/>
      <c r="AL1095" s="86"/>
      <c r="AM1095" s="86"/>
      <c r="AN1095" s="86"/>
      <c r="AO1095" s="86"/>
      <c r="AP1095" s="86"/>
      <c r="AQ1095" s="86"/>
      <c r="AR1095" s="86"/>
      <c r="AS1095" s="86"/>
      <c r="AT1095" s="86"/>
      <c r="AU1095" s="86"/>
      <c r="AV1095" s="86"/>
      <c r="AW1095" s="86"/>
      <c r="AX1095" s="86"/>
      <c r="AY1095" s="86"/>
      <c r="AZ1095" s="86"/>
      <c r="BA1095" s="86"/>
      <c r="BB1095" s="86"/>
      <c r="BC1095" s="86"/>
      <c r="BD1095" s="86"/>
      <c r="BE1095" s="86"/>
      <c r="BF1095" s="86"/>
      <c r="BG1095" s="86"/>
      <c r="BH1095" s="86"/>
      <c r="BI1095" s="86"/>
      <c r="BJ1095" s="86"/>
      <c r="BK1095" s="86"/>
      <c r="BL1095" s="86"/>
      <c r="BM1095" s="86"/>
      <c r="BN1095" s="86"/>
      <c r="BO1095" s="86"/>
      <c r="BP1095" s="86"/>
    </row>
    <row r="1096" spans="14:68" s="28" customFormat="1">
      <c r="N1096" s="33"/>
      <c r="AC1096" s="33"/>
      <c r="AG1096" s="86"/>
      <c r="AH1096" s="86"/>
      <c r="AI1096" s="86"/>
      <c r="AK1096" s="86"/>
      <c r="AL1096" s="86"/>
      <c r="AM1096" s="86"/>
      <c r="AN1096" s="86"/>
      <c r="AO1096" s="86"/>
      <c r="AP1096" s="86"/>
      <c r="AQ1096" s="86"/>
      <c r="AR1096" s="86"/>
      <c r="AS1096" s="86"/>
      <c r="AT1096" s="86"/>
      <c r="AU1096" s="86"/>
      <c r="AV1096" s="86"/>
      <c r="AW1096" s="86"/>
      <c r="AX1096" s="86"/>
      <c r="AY1096" s="86"/>
      <c r="AZ1096" s="86"/>
      <c r="BA1096" s="86"/>
      <c r="BB1096" s="86"/>
      <c r="BC1096" s="86"/>
      <c r="BD1096" s="86"/>
      <c r="BE1096" s="86"/>
      <c r="BF1096" s="86"/>
      <c r="BG1096" s="86"/>
      <c r="BH1096" s="86"/>
      <c r="BI1096" s="86"/>
      <c r="BJ1096" s="86"/>
      <c r="BK1096" s="86"/>
      <c r="BL1096" s="86"/>
      <c r="BM1096" s="86"/>
      <c r="BN1096" s="86"/>
      <c r="BO1096" s="86"/>
      <c r="BP1096" s="86"/>
    </row>
    <row r="1097" spans="14:68" s="28" customFormat="1">
      <c r="N1097" s="33"/>
      <c r="AC1097" s="33"/>
      <c r="AG1097" s="86"/>
      <c r="AH1097" s="86"/>
      <c r="AI1097" s="86"/>
      <c r="AK1097" s="86"/>
      <c r="AL1097" s="86"/>
      <c r="AM1097" s="86"/>
      <c r="AN1097" s="86"/>
      <c r="AO1097" s="86"/>
      <c r="AP1097" s="86"/>
      <c r="AQ1097" s="86"/>
      <c r="AR1097" s="86"/>
      <c r="AS1097" s="86"/>
      <c r="AT1097" s="86"/>
      <c r="AU1097" s="86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86"/>
      <c r="BG1097" s="86"/>
      <c r="BH1097" s="86"/>
      <c r="BI1097" s="86"/>
      <c r="BJ1097" s="86"/>
      <c r="BK1097" s="86"/>
      <c r="BL1097" s="86"/>
      <c r="BM1097" s="86"/>
      <c r="BN1097" s="86"/>
      <c r="BO1097" s="86"/>
      <c r="BP1097" s="86"/>
    </row>
    <row r="1098" spans="14:68" s="28" customFormat="1">
      <c r="N1098" s="33"/>
      <c r="AC1098" s="33"/>
      <c r="AG1098" s="86"/>
      <c r="AH1098" s="86"/>
      <c r="AI1098" s="86"/>
      <c r="AK1098" s="86"/>
      <c r="AL1098" s="86"/>
      <c r="AM1098" s="86"/>
      <c r="AN1098" s="86"/>
      <c r="AO1098" s="86"/>
      <c r="AP1098" s="86"/>
      <c r="AQ1098" s="86"/>
      <c r="AR1098" s="86"/>
      <c r="AS1098" s="86"/>
      <c r="AT1098" s="86"/>
      <c r="AU1098" s="86"/>
      <c r="AV1098" s="86"/>
      <c r="AW1098" s="86"/>
      <c r="AX1098" s="86"/>
      <c r="AY1098" s="86"/>
      <c r="AZ1098" s="86"/>
      <c r="BA1098" s="86"/>
      <c r="BB1098" s="86"/>
      <c r="BC1098" s="86"/>
      <c r="BD1098" s="86"/>
      <c r="BE1098" s="86"/>
      <c r="BF1098" s="86"/>
      <c r="BG1098" s="86"/>
      <c r="BH1098" s="86"/>
      <c r="BI1098" s="86"/>
      <c r="BJ1098" s="86"/>
      <c r="BK1098" s="86"/>
      <c r="BL1098" s="86"/>
      <c r="BM1098" s="86"/>
      <c r="BN1098" s="86"/>
      <c r="BO1098" s="86"/>
      <c r="BP1098" s="86"/>
    </row>
    <row r="1099" spans="14:68" s="28" customFormat="1">
      <c r="N1099" s="33"/>
      <c r="AC1099" s="33"/>
      <c r="AG1099" s="86"/>
      <c r="AH1099" s="86"/>
      <c r="AI1099" s="86"/>
      <c r="AK1099" s="86"/>
      <c r="AL1099" s="86"/>
      <c r="AM1099" s="86"/>
      <c r="AN1099" s="86"/>
      <c r="AO1099" s="86"/>
      <c r="AP1099" s="86"/>
      <c r="AQ1099" s="86"/>
      <c r="AR1099" s="86"/>
      <c r="AS1099" s="86"/>
      <c r="AT1099" s="86"/>
      <c r="AU1099" s="86"/>
      <c r="AV1099" s="86"/>
      <c r="AW1099" s="86"/>
      <c r="AX1099" s="86"/>
      <c r="AY1099" s="86"/>
      <c r="AZ1099" s="86"/>
      <c r="BA1099" s="86"/>
      <c r="BB1099" s="86"/>
      <c r="BC1099" s="86"/>
      <c r="BD1099" s="86"/>
      <c r="BE1099" s="86"/>
      <c r="BF1099" s="86"/>
      <c r="BG1099" s="86"/>
      <c r="BH1099" s="86"/>
      <c r="BI1099" s="86"/>
      <c r="BJ1099" s="86"/>
      <c r="BK1099" s="86"/>
      <c r="BL1099" s="86"/>
      <c r="BM1099" s="86"/>
      <c r="BN1099" s="86"/>
      <c r="BO1099" s="86"/>
      <c r="BP1099" s="86"/>
    </row>
    <row r="1100" spans="14:68" s="28" customFormat="1">
      <c r="N1100" s="33"/>
      <c r="AC1100" s="33"/>
      <c r="AG1100" s="86"/>
      <c r="AH1100" s="86"/>
      <c r="AI1100" s="86"/>
      <c r="AK1100" s="86"/>
      <c r="AL1100" s="86"/>
      <c r="AM1100" s="86"/>
      <c r="AN1100" s="86"/>
      <c r="AO1100" s="86"/>
      <c r="AP1100" s="86"/>
      <c r="AQ1100" s="86"/>
      <c r="AR1100" s="86"/>
      <c r="AS1100" s="86"/>
      <c r="AT1100" s="86"/>
      <c r="AU1100" s="86"/>
      <c r="AV1100" s="86"/>
      <c r="AW1100" s="86"/>
      <c r="AX1100" s="86"/>
      <c r="AY1100" s="86"/>
      <c r="AZ1100" s="86"/>
      <c r="BA1100" s="86"/>
      <c r="BB1100" s="86"/>
      <c r="BC1100" s="86"/>
      <c r="BD1100" s="86"/>
      <c r="BE1100" s="86"/>
      <c r="BF1100" s="86"/>
      <c r="BG1100" s="86"/>
      <c r="BH1100" s="86"/>
      <c r="BI1100" s="86"/>
      <c r="BJ1100" s="86"/>
      <c r="BK1100" s="86"/>
      <c r="BL1100" s="86"/>
      <c r="BM1100" s="86"/>
      <c r="BN1100" s="86"/>
      <c r="BO1100" s="86"/>
      <c r="BP1100" s="86"/>
    </row>
    <row r="1101" spans="14:68" s="28" customFormat="1">
      <c r="N1101" s="33"/>
      <c r="AC1101" s="33"/>
      <c r="AG1101" s="86"/>
      <c r="AH1101" s="86"/>
      <c r="AI1101" s="86"/>
      <c r="AK1101" s="86"/>
      <c r="AL1101" s="86"/>
      <c r="AM1101" s="86"/>
      <c r="AN1101" s="86"/>
      <c r="AO1101" s="86"/>
      <c r="AP1101" s="86"/>
      <c r="AQ1101" s="86"/>
      <c r="AR1101" s="86"/>
      <c r="AS1101" s="86"/>
      <c r="AT1101" s="86"/>
      <c r="AU1101" s="86"/>
      <c r="AV1101" s="86"/>
      <c r="AW1101" s="86"/>
      <c r="AX1101" s="86"/>
      <c r="AY1101" s="86"/>
      <c r="AZ1101" s="86"/>
      <c r="BA1101" s="86"/>
      <c r="BB1101" s="86"/>
      <c r="BC1101" s="86"/>
      <c r="BD1101" s="86"/>
      <c r="BE1101" s="86"/>
      <c r="BF1101" s="86"/>
      <c r="BG1101" s="86"/>
      <c r="BH1101" s="86"/>
      <c r="BI1101" s="86"/>
      <c r="BJ1101" s="86"/>
      <c r="BK1101" s="86"/>
      <c r="BL1101" s="86"/>
      <c r="BM1101" s="86"/>
      <c r="BN1101" s="86"/>
      <c r="BO1101" s="86"/>
      <c r="BP1101" s="86"/>
    </row>
    <row r="1102" spans="14:68" s="28" customFormat="1">
      <c r="N1102" s="33"/>
      <c r="AC1102" s="33"/>
      <c r="AG1102" s="86"/>
      <c r="AH1102" s="86"/>
      <c r="AI1102" s="86"/>
      <c r="AK1102" s="86"/>
      <c r="AL1102" s="86"/>
      <c r="AM1102" s="86"/>
      <c r="AN1102" s="86"/>
      <c r="AO1102" s="86"/>
      <c r="AP1102" s="86"/>
      <c r="AQ1102" s="86"/>
      <c r="AR1102" s="86"/>
      <c r="AS1102" s="86"/>
      <c r="AT1102" s="86"/>
      <c r="AU1102" s="86"/>
      <c r="AV1102" s="86"/>
      <c r="AW1102" s="86"/>
      <c r="AX1102" s="86"/>
      <c r="AY1102" s="86"/>
      <c r="AZ1102" s="86"/>
      <c r="BA1102" s="86"/>
      <c r="BB1102" s="86"/>
      <c r="BC1102" s="86"/>
      <c r="BD1102" s="86"/>
      <c r="BE1102" s="86"/>
      <c r="BF1102" s="86"/>
      <c r="BG1102" s="86"/>
      <c r="BH1102" s="86"/>
      <c r="BI1102" s="86"/>
      <c r="BJ1102" s="86"/>
      <c r="BK1102" s="86"/>
      <c r="BL1102" s="86"/>
      <c r="BM1102" s="86"/>
      <c r="BN1102" s="86"/>
      <c r="BO1102" s="86"/>
      <c r="BP1102" s="86"/>
    </row>
    <row r="1103" spans="14:68" s="28" customFormat="1">
      <c r="N1103" s="33"/>
      <c r="AC1103" s="33"/>
      <c r="AG1103" s="86"/>
      <c r="AH1103" s="86"/>
      <c r="AI1103" s="86"/>
      <c r="AK1103" s="86"/>
      <c r="AL1103" s="86"/>
      <c r="AM1103" s="86"/>
      <c r="AN1103" s="86"/>
      <c r="AO1103" s="86"/>
      <c r="AP1103" s="86"/>
      <c r="AQ1103" s="86"/>
      <c r="AR1103" s="86"/>
      <c r="AS1103" s="86"/>
      <c r="AT1103" s="86"/>
      <c r="AU1103" s="86"/>
      <c r="AV1103" s="86"/>
      <c r="AW1103" s="86"/>
      <c r="AX1103" s="86"/>
      <c r="AY1103" s="86"/>
      <c r="AZ1103" s="86"/>
      <c r="BA1103" s="86"/>
      <c r="BB1103" s="86"/>
      <c r="BC1103" s="86"/>
      <c r="BD1103" s="86"/>
      <c r="BE1103" s="86"/>
      <c r="BF1103" s="86"/>
      <c r="BG1103" s="86"/>
      <c r="BH1103" s="86"/>
      <c r="BI1103" s="86"/>
      <c r="BJ1103" s="86"/>
      <c r="BK1103" s="86"/>
      <c r="BL1103" s="86"/>
      <c r="BM1103" s="86"/>
      <c r="BN1103" s="86"/>
      <c r="BO1103" s="86"/>
      <c r="BP1103" s="86"/>
    </row>
    <row r="1104" spans="14:68" s="28" customFormat="1">
      <c r="N1104" s="33"/>
      <c r="AC1104" s="33"/>
      <c r="AG1104" s="86"/>
      <c r="AH1104" s="86"/>
      <c r="AI1104" s="86"/>
      <c r="AK1104" s="86"/>
      <c r="AL1104" s="86"/>
      <c r="AM1104" s="86"/>
      <c r="AN1104" s="86"/>
      <c r="AO1104" s="86"/>
      <c r="AP1104" s="86"/>
      <c r="AQ1104" s="86"/>
      <c r="AR1104" s="86"/>
      <c r="AS1104" s="86"/>
      <c r="AT1104" s="86"/>
      <c r="AU1104" s="86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86"/>
      <c r="BG1104" s="86"/>
      <c r="BH1104" s="86"/>
      <c r="BI1104" s="86"/>
      <c r="BJ1104" s="86"/>
      <c r="BK1104" s="86"/>
      <c r="BL1104" s="86"/>
      <c r="BM1104" s="86"/>
      <c r="BN1104" s="86"/>
      <c r="BO1104" s="86"/>
      <c r="BP1104" s="86"/>
    </row>
    <row r="1105" spans="14:68" s="28" customFormat="1">
      <c r="N1105" s="33"/>
      <c r="AC1105" s="33"/>
      <c r="AG1105" s="86"/>
      <c r="AH1105" s="86"/>
      <c r="AI1105" s="86"/>
      <c r="AK1105" s="86"/>
      <c r="AL1105" s="86"/>
      <c r="AM1105" s="86"/>
      <c r="AN1105" s="86"/>
      <c r="AO1105" s="86"/>
      <c r="AP1105" s="86"/>
      <c r="AQ1105" s="86"/>
      <c r="AR1105" s="86"/>
      <c r="AS1105" s="86"/>
      <c r="AT1105" s="86"/>
      <c r="AU1105" s="86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86"/>
      <c r="BG1105" s="86"/>
      <c r="BH1105" s="86"/>
      <c r="BI1105" s="86"/>
      <c r="BJ1105" s="86"/>
      <c r="BK1105" s="86"/>
      <c r="BL1105" s="86"/>
      <c r="BM1105" s="86"/>
      <c r="BN1105" s="86"/>
      <c r="BO1105" s="86"/>
      <c r="BP1105" s="86"/>
    </row>
    <row r="1106" spans="14:68" s="28" customFormat="1">
      <c r="N1106" s="33"/>
      <c r="AC1106" s="33"/>
      <c r="AG1106" s="86"/>
      <c r="AH1106" s="86"/>
      <c r="AI1106" s="86"/>
      <c r="AK1106" s="86"/>
      <c r="AL1106" s="86"/>
      <c r="AM1106" s="86"/>
      <c r="AN1106" s="86"/>
      <c r="AO1106" s="86"/>
      <c r="AP1106" s="86"/>
      <c r="AQ1106" s="86"/>
      <c r="AR1106" s="86"/>
      <c r="AS1106" s="86"/>
      <c r="AT1106" s="86"/>
      <c r="AU1106" s="86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86"/>
      <c r="BG1106" s="86"/>
      <c r="BH1106" s="86"/>
      <c r="BI1106" s="86"/>
      <c r="BJ1106" s="86"/>
      <c r="BK1106" s="86"/>
      <c r="BL1106" s="86"/>
      <c r="BM1106" s="86"/>
      <c r="BN1106" s="86"/>
      <c r="BO1106" s="86"/>
      <c r="BP1106" s="86"/>
    </row>
    <row r="1107" spans="14:68" s="28" customFormat="1">
      <c r="N1107" s="33"/>
      <c r="AC1107" s="33"/>
      <c r="AG1107" s="86"/>
      <c r="AH1107" s="86"/>
      <c r="AI1107" s="86"/>
      <c r="AK1107" s="86"/>
      <c r="AL1107" s="86"/>
      <c r="AM1107" s="86"/>
      <c r="AN1107" s="86"/>
      <c r="AO1107" s="86"/>
      <c r="AP1107" s="86"/>
      <c r="AQ1107" s="86"/>
      <c r="AR1107" s="86"/>
      <c r="AS1107" s="86"/>
      <c r="AT1107" s="86"/>
      <c r="AU1107" s="86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86"/>
      <c r="BG1107" s="86"/>
      <c r="BH1107" s="86"/>
      <c r="BI1107" s="86"/>
      <c r="BJ1107" s="86"/>
      <c r="BK1107" s="86"/>
      <c r="BL1107" s="86"/>
      <c r="BM1107" s="86"/>
      <c r="BN1107" s="86"/>
      <c r="BO1107" s="86"/>
      <c r="BP1107" s="86"/>
    </row>
    <row r="1108" spans="14:68" s="28" customFormat="1">
      <c r="N1108" s="33"/>
      <c r="AC1108" s="33"/>
      <c r="AG1108" s="86"/>
      <c r="AH1108" s="86"/>
      <c r="AI1108" s="86"/>
      <c r="AK1108" s="86"/>
      <c r="AL1108" s="86"/>
      <c r="AM1108" s="86"/>
      <c r="AN1108" s="86"/>
      <c r="AO1108" s="86"/>
      <c r="AP1108" s="86"/>
      <c r="AQ1108" s="86"/>
      <c r="AR1108" s="86"/>
      <c r="AS1108" s="86"/>
      <c r="AT1108" s="86"/>
      <c r="AU1108" s="86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86"/>
      <c r="BG1108" s="86"/>
      <c r="BH1108" s="86"/>
      <c r="BI1108" s="86"/>
      <c r="BJ1108" s="86"/>
      <c r="BK1108" s="86"/>
      <c r="BL1108" s="86"/>
      <c r="BM1108" s="86"/>
      <c r="BN1108" s="86"/>
      <c r="BO1108" s="86"/>
      <c r="BP1108" s="86"/>
    </row>
    <row r="1109" spans="14:68" s="28" customFormat="1">
      <c r="N1109" s="33"/>
      <c r="AC1109" s="33"/>
      <c r="AG1109" s="86"/>
      <c r="AH1109" s="86"/>
      <c r="AI1109" s="86"/>
      <c r="AK1109" s="86"/>
      <c r="AL1109" s="86"/>
      <c r="AM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  <c r="BO1109" s="86"/>
      <c r="BP1109" s="86"/>
    </row>
    <row r="1110" spans="14:68" s="28" customFormat="1">
      <c r="N1110" s="33"/>
      <c r="AC1110" s="33"/>
      <c r="AG1110" s="86"/>
      <c r="AH1110" s="86"/>
      <c r="AI1110" s="86"/>
      <c r="AK1110" s="86"/>
      <c r="AL1110" s="86"/>
      <c r="AM1110" s="86"/>
      <c r="AN1110" s="86"/>
      <c r="AO1110" s="86"/>
      <c r="AP1110" s="86"/>
      <c r="AQ1110" s="86"/>
      <c r="AR1110" s="86"/>
      <c r="AS1110" s="86"/>
      <c r="AT1110" s="86"/>
      <c r="AU1110" s="86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86"/>
      <c r="BG1110" s="86"/>
      <c r="BH1110" s="86"/>
      <c r="BI1110" s="86"/>
      <c r="BJ1110" s="86"/>
      <c r="BK1110" s="86"/>
      <c r="BL1110" s="86"/>
      <c r="BM1110" s="86"/>
      <c r="BN1110" s="86"/>
      <c r="BO1110" s="86"/>
      <c r="BP1110" s="86"/>
    </row>
    <row r="1111" spans="14:68" s="28" customFormat="1">
      <c r="N1111" s="33"/>
      <c r="AC1111" s="33"/>
      <c r="AG1111" s="86"/>
      <c r="AH1111" s="86"/>
      <c r="AI1111" s="86"/>
      <c r="AK1111" s="86"/>
      <c r="AL1111" s="86"/>
      <c r="AM1111" s="86"/>
      <c r="AN1111" s="86"/>
      <c r="AO1111" s="86"/>
      <c r="AP1111" s="86"/>
      <c r="AQ1111" s="86"/>
      <c r="AR1111" s="86"/>
      <c r="AS1111" s="86"/>
      <c r="AT1111" s="86"/>
      <c r="AU1111" s="86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86"/>
      <c r="BG1111" s="86"/>
      <c r="BH1111" s="86"/>
      <c r="BI1111" s="86"/>
      <c r="BJ1111" s="86"/>
      <c r="BK1111" s="86"/>
      <c r="BL1111" s="86"/>
      <c r="BM1111" s="86"/>
      <c r="BN1111" s="86"/>
      <c r="BO1111" s="86"/>
      <c r="BP1111" s="86"/>
    </row>
    <row r="1112" spans="14:68" s="28" customFormat="1">
      <c r="N1112" s="33"/>
      <c r="AC1112" s="33"/>
      <c r="AG1112" s="86"/>
      <c r="AH1112" s="86"/>
      <c r="AI1112" s="86"/>
      <c r="AK1112" s="86"/>
      <c r="AL1112" s="86"/>
      <c r="AM1112" s="86"/>
      <c r="AN1112" s="86"/>
      <c r="AO1112" s="86"/>
      <c r="AP1112" s="86"/>
      <c r="AQ1112" s="86"/>
      <c r="AR1112" s="86"/>
      <c r="AS1112" s="86"/>
      <c r="AT1112" s="86"/>
      <c r="AU1112" s="86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86"/>
      <c r="BG1112" s="86"/>
      <c r="BH1112" s="86"/>
      <c r="BI1112" s="86"/>
      <c r="BJ1112" s="86"/>
      <c r="BK1112" s="86"/>
      <c r="BL1112" s="86"/>
      <c r="BM1112" s="86"/>
      <c r="BN1112" s="86"/>
      <c r="BO1112" s="86"/>
      <c r="BP1112" s="86"/>
    </row>
    <row r="1113" spans="14:68" s="28" customFormat="1">
      <c r="N1113" s="33"/>
      <c r="AC1113" s="33"/>
      <c r="AG1113" s="86"/>
      <c r="AH1113" s="86"/>
      <c r="AI1113" s="86"/>
      <c r="AK1113" s="86"/>
      <c r="AL1113" s="86"/>
      <c r="AM1113" s="86"/>
      <c r="AN1113" s="86"/>
      <c r="AO1113" s="86"/>
      <c r="AP1113" s="86"/>
      <c r="AQ1113" s="86"/>
      <c r="AR1113" s="86"/>
      <c r="AS1113" s="86"/>
      <c r="AT1113" s="86"/>
      <c r="AU1113" s="86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86"/>
      <c r="BG1113" s="86"/>
      <c r="BH1113" s="86"/>
      <c r="BI1113" s="86"/>
      <c r="BJ1113" s="86"/>
      <c r="BK1113" s="86"/>
      <c r="BL1113" s="86"/>
      <c r="BM1113" s="86"/>
      <c r="BN1113" s="86"/>
      <c r="BO1113" s="86"/>
      <c r="BP1113" s="86"/>
    </row>
    <row r="1114" spans="14:68" s="28" customFormat="1">
      <c r="N1114" s="33"/>
      <c r="AC1114" s="33"/>
      <c r="AG1114" s="86"/>
      <c r="AH1114" s="86"/>
      <c r="AI1114" s="86"/>
      <c r="AK1114" s="86"/>
      <c r="AL1114" s="86"/>
      <c r="AM1114" s="86"/>
      <c r="AN1114" s="86"/>
      <c r="AO1114" s="86"/>
      <c r="AP1114" s="86"/>
      <c r="AQ1114" s="86"/>
      <c r="AR1114" s="86"/>
      <c r="AS1114" s="86"/>
      <c r="AT1114" s="86"/>
      <c r="AU1114" s="86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86"/>
      <c r="BG1114" s="86"/>
      <c r="BH1114" s="86"/>
      <c r="BI1114" s="86"/>
      <c r="BJ1114" s="86"/>
      <c r="BK1114" s="86"/>
      <c r="BL1114" s="86"/>
      <c r="BM1114" s="86"/>
      <c r="BN1114" s="86"/>
      <c r="BO1114" s="86"/>
      <c r="BP1114" s="86"/>
    </row>
    <row r="1115" spans="14:68" s="28" customFormat="1">
      <c r="N1115" s="33"/>
      <c r="AC1115" s="33"/>
      <c r="AG1115" s="86"/>
      <c r="AH1115" s="86"/>
      <c r="AI1115" s="86"/>
      <c r="AK1115" s="86"/>
      <c r="AL1115" s="86"/>
      <c r="AM1115" s="86"/>
      <c r="AN1115" s="86"/>
      <c r="AO1115" s="86"/>
      <c r="AP1115" s="86"/>
      <c r="AQ1115" s="86"/>
      <c r="AR1115" s="86"/>
      <c r="AS1115" s="86"/>
      <c r="AT1115" s="86"/>
      <c r="AU1115" s="86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86"/>
      <c r="BG1115" s="86"/>
      <c r="BH1115" s="86"/>
      <c r="BI1115" s="86"/>
      <c r="BJ1115" s="86"/>
      <c r="BK1115" s="86"/>
      <c r="BL1115" s="86"/>
      <c r="BM1115" s="86"/>
      <c r="BN1115" s="86"/>
      <c r="BO1115" s="86"/>
      <c r="BP1115" s="86"/>
    </row>
    <row r="1116" spans="14:68" s="28" customFormat="1">
      <c r="N1116" s="33"/>
      <c r="AC1116" s="33"/>
      <c r="AG1116" s="86"/>
      <c r="AH1116" s="86"/>
      <c r="AI1116" s="86"/>
      <c r="AK1116" s="86"/>
      <c r="AL1116" s="86"/>
      <c r="AM1116" s="86"/>
      <c r="AN1116" s="86"/>
      <c r="AO1116" s="86"/>
      <c r="AP1116" s="86"/>
      <c r="AQ1116" s="86"/>
      <c r="AR1116" s="86"/>
      <c r="AS1116" s="86"/>
      <c r="AT1116" s="86"/>
      <c r="AU1116" s="86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86"/>
      <c r="BG1116" s="86"/>
      <c r="BH1116" s="86"/>
      <c r="BI1116" s="86"/>
      <c r="BJ1116" s="86"/>
      <c r="BK1116" s="86"/>
      <c r="BL1116" s="86"/>
      <c r="BM1116" s="86"/>
      <c r="BN1116" s="86"/>
      <c r="BO1116" s="86"/>
      <c r="BP1116" s="86"/>
    </row>
    <row r="1117" spans="14:68" s="28" customFormat="1">
      <c r="N1117" s="33"/>
      <c r="AC1117" s="33"/>
      <c r="AG1117" s="86"/>
      <c r="AH1117" s="86"/>
      <c r="AI1117" s="86"/>
      <c r="AK1117" s="86"/>
      <c r="AL1117" s="86"/>
      <c r="AM1117" s="86"/>
      <c r="AN1117" s="86"/>
      <c r="AO1117" s="86"/>
      <c r="AP1117" s="86"/>
      <c r="AQ1117" s="86"/>
      <c r="AR1117" s="86"/>
      <c r="AS1117" s="86"/>
      <c r="AT1117" s="86"/>
      <c r="AU1117" s="86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86"/>
      <c r="BG1117" s="86"/>
      <c r="BH1117" s="86"/>
      <c r="BI1117" s="86"/>
      <c r="BJ1117" s="86"/>
      <c r="BK1117" s="86"/>
      <c r="BL1117" s="86"/>
      <c r="BM1117" s="86"/>
      <c r="BN1117" s="86"/>
      <c r="BO1117" s="86"/>
      <c r="BP1117" s="86"/>
    </row>
    <row r="1118" spans="14:68" s="28" customFormat="1">
      <c r="N1118" s="33"/>
      <c r="AC1118" s="33"/>
      <c r="AG1118" s="86"/>
      <c r="AH1118" s="86"/>
      <c r="AI1118" s="86"/>
      <c r="AK1118" s="86"/>
      <c r="AL1118" s="86"/>
      <c r="AM1118" s="86"/>
      <c r="AN1118" s="86"/>
      <c r="AO1118" s="86"/>
      <c r="AP1118" s="86"/>
      <c r="AQ1118" s="86"/>
      <c r="AR1118" s="86"/>
      <c r="AS1118" s="86"/>
      <c r="AT1118" s="86"/>
      <c r="AU1118" s="86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86"/>
      <c r="BG1118" s="86"/>
      <c r="BH1118" s="86"/>
      <c r="BI1118" s="86"/>
      <c r="BJ1118" s="86"/>
      <c r="BK1118" s="86"/>
      <c r="BL1118" s="86"/>
      <c r="BM1118" s="86"/>
      <c r="BN1118" s="86"/>
      <c r="BO1118" s="86"/>
      <c r="BP1118" s="86"/>
    </row>
    <row r="1119" spans="14:68" s="28" customFormat="1">
      <c r="N1119" s="33"/>
      <c r="AC1119" s="33"/>
      <c r="AG1119" s="86"/>
      <c r="AH1119" s="86"/>
      <c r="AI1119" s="86"/>
      <c r="AK1119" s="86"/>
      <c r="AL1119" s="86"/>
      <c r="AM1119" s="86"/>
      <c r="AN1119" s="86"/>
      <c r="AO1119" s="86"/>
      <c r="AP1119" s="86"/>
      <c r="AQ1119" s="86"/>
      <c r="AR1119" s="86"/>
      <c r="AS1119" s="86"/>
      <c r="AT1119" s="86"/>
      <c r="AU1119" s="86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86"/>
      <c r="BG1119" s="86"/>
      <c r="BH1119" s="86"/>
      <c r="BI1119" s="86"/>
      <c r="BJ1119" s="86"/>
      <c r="BK1119" s="86"/>
      <c r="BL1119" s="86"/>
      <c r="BM1119" s="86"/>
      <c r="BN1119" s="86"/>
      <c r="BO1119" s="86"/>
      <c r="BP1119" s="86"/>
    </row>
    <row r="1120" spans="14:68" s="28" customFormat="1">
      <c r="N1120" s="33"/>
      <c r="AC1120" s="33"/>
      <c r="AG1120" s="86"/>
      <c r="AH1120" s="86"/>
      <c r="AI1120" s="86"/>
      <c r="AK1120" s="86"/>
      <c r="AL1120" s="86"/>
      <c r="AM1120" s="86"/>
      <c r="AN1120" s="86"/>
      <c r="AO1120" s="86"/>
      <c r="AP1120" s="86"/>
      <c r="AQ1120" s="86"/>
      <c r="AR1120" s="86"/>
      <c r="AS1120" s="86"/>
      <c r="AT1120" s="86"/>
      <c r="AU1120" s="86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86"/>
      <c r="BG1120" s="86"/>
      <c r="BH1120" s="86"/>
      <c r="BI1120" s="86"/>
      <c r="BJ1120" s="86"/>
      <c r="BK1120" s="86"/>
      <c r="BL1120" s="86"/>
      <c r="BM1120" s="86"/>
      <c r="BN1120" s="86"/>
      <c r="BO1120" s="86"/>
      <c r="BP1120" s="86"/>
    </row>
    <row r="1121" spans="14:68" s="28" customFormat="1">
      <c r="N1121" s="33"/>
      <c r="AC1121" s="33"/>
      <c r="AG1121" s="86"/>
      <c r="AH1121" s="86"/>
      <c r="AI1121" s="86"/>
      <c r="AK1121" s="86"/>
      <c r="AL1121" s="86"/>
      <c r="AM1121" s="86"/>
      <c r="AN1121" s="86"/>
      <c r="AO1121" s="86"/>
      <c r="AP1121" s="86"/>
      <c r="AQ1121" s="86"/>
      <c r="AR1121" s="86"/>
      <c r="AS1121" s="86"/>
      <c r="AT1121" s="86"/>
      <c r="AU1121" s="86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86"/>
      <c r="BG1121" s="86"/>
      <c r="BH1121" s="86"/>
      <c r="BI1121" s="86"/>
      <c r="BJ1121" s="86"/>
      <c r="BK1121" s="86"/>
      <c r="BL1121" s="86"/>
      <c r="BM1121" s="86"/>
      <c r="BN1121" s="86"/>
      <c r="BO1121" s="86"/>
      <c r="BP1121" s="86"/>
    </row>
    <row r="1122" spans="14:68" s="28" customFormat="1">
      <c r="N1122" s="33"/>
      <c r="AC1122" s="33"/>
      <c r="AG1122" s="86"/>
      <c r="AH1122" s="86"/>
      <c r="AI1122" s="86"/>
      <c r="AK1122" s="86"/>
      <c r="AL1122" s="86"/>
      <c r="AM1122" s="86"/>
      <c r="AN1122" s="86"/>
      <c r="AO1122" s="86"/>
      <c r="AP1122" s="86"/>
      <c r="AQ1122" s="86"/>
      <c r="AR1122" s="86"/>
      <c r="AS1122" s="86"/>
      <c r="AT1122" s="86"/>
      <c r="AU1122" s="86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86"/>
      <c r="BG1122" s="86"/>
      <c r="BH1122" s="86"/>
      <c r="BI1122" s="86"/>
      <c r="BJ1122" s="86"/>
      <c r="BK1122" s="86"/>
      <c r="BL1122" s="86"/>
      <c r="BM1122" s="86"/>
      <c r="BN1122" s="86"/>
      <c r="BO1122" s="86"/>
      <c r="BP1122" s="86"/>
    </row>
    <row r="1123" spans="14:68" s="28" customFormat="1">
      <c r="N1123" s="33"/>
      <c r="AC1123" s="33"/>
      <c r="AG1123" s="86"/>
      <c r="AH1123" s="86"/>
      <c r="AI1123" s="86"/>
      <c r="AK1123" s="86"/>
      <c r="AL1123" s="86"/>
      <c r="AM1123" s="86"/>
      <c r="AN1123" s="86"/>
      <c r="AO1123" s="86"/>
      <c r="AP1123" s="86"/>
      <c r="AQ1123" s="86"/>
      <c r="AR1123" s="86"/>
      <c r="AS1123" s="86"/>
      <c r="AT1123" s="86"/>
      <c r="AU1123" s="86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86"/>
      <c r="BG1123" s="86"/>
      <c r="BH1123" s="86"/>
      <c r="BI1123" s="86"/>
      <c r="BJ1123" s="86"/>
      <c r="BK1123" s="86"/>
      <c r="BL1123" s="86"/>
      <c r="BM1123" s="86"/>
      <c r="BN1123" s="86"/>
      <c r="BO1123" s="86"/>
      <c r="BP1123" s="86"/>
    </row>
    <row r="1124" spans="14:68" s="28" customFormat="1">
      <c r="N1124" s="33"/>
      <c r="AC1124" s="33"/>
      <c r="AG1124" s="86"/>
      <c r="AH1124" s="86"/>
      <c r="AI1124" s="86"/>
      <c r="AK1124" s="86"/>
      <c r="AL1124" s="86"/>
      <c r="AM1124" s="86"/>
      <c r="AN1124" s="86"/>
      <c r="AO1124" s="86"/>
      <c r="AP1124" s="86"/>
      <c r="AQ1124" s="86"/>
      <c r="AR1124" s="86"/>
      <c r="AS1124" s="86"/>
      <c r="AT1124" s="86"/>
      <c r="AU1124" s="86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  <c r="BI1124" s="86"/>
      <c r="BJ1124" s="86"/>
      <c r="BK1124" s="86"/>
      <c r="BL1124" s="86"/>
      <c r="BM1124" s="86"/>
      <c r="BN1124" s="86"/>
      <c r="BO1124" s="86"/>
      <c r="BP1124" s="86"/>
    </row>
    <row r="1125" spans="14:68" s="28" customFormat="1">
      <c r="N1125" s="33"/>
      <c r="AC1125" s="33"/>
      <c r="AG1125" s="86"/>
      <c r="AH1125" s="86"/>
      <c r="AI1125" s="86"/>
      <c r="AK1125" s="86"/>
      <c r="AL1125" s="86"/>
      <c r="AM1125" s="86"/>
      <c r="AN1125" s="86"/>
      <c r="AO1125" s="86"/>
      <c r="AP1125" s="86"/>
      <c r="AQ1125" s="86"/>
      <c r="AR1125" s="86"/>
      <c r="AS1125" s="86"/>
      <c r="AT1125" s="86"/>
      <c r="AU1125" s="86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86"/>
      <c r="BG1125" s="86"/>
      <c r="BH1125" s="86"/>
      <c r="BI1125" s="86"/>
      <c r="BJ1125" s="86"/>
      <c r="BK1125" s="86"/>
      <c r="BL1125" s="86"/>
      <c r="BM1125" s="86"/>
      <c r="BN1125" s="86"/>
      <c r="BO1125" s="86"/>
      <c r="BP1125" s="86"/>
    </row>
    <row r="1126" spans="14:68" s="28" customFormat="1">
      <c r="N1126" s="33"/>
      <c r="AC1126" s="33"/>
      <c r="AG1126" s="86"/>
      <c r="AH1126" s="86"/>
      <c r="AI1126" s="86"/>
      <c r="AK1126" s="86"/>
      <c r="AL1126" s="86"/>
      <c r="AM1126" s="86"/>
      <c r="AN1126" s="86"/>
      <c r="AO1126" s="86"/>
      <c r="AP1126" s="86"/>
      <c r="AQ1126" s="86"/>
      <c r="AR1126" s="86"/>
      <c r="AS1126" s="86"/>
      <c r="AT1126" s="86"/>
      <c r="AU1126" s="86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86"/>
      <c r="BG1126" s="86"/>
      <c r="BH1126" s="86"/>
      <c r="BI1126" s="86"/>
      <c r="BJ1126" s="86"/>
      <c r="BK1126" s="86"/>
      <c r="BL1126" s="86"/>
      <c r="BM1126" s="86"/>
      <c r="BN1126" s="86"/>
      <c r="BO1126" s="86"/>
      <c r="BP1126" s="86"/>
    </row>
    <row r="1127" spans="14:68" s="28" customFormat="1">
      <c r="N1127" s="33"/>
      <c r="AC1127" s="33"/>
      <c r="AG1127" s="86"/>
      <c r="AH1127" s="86"/>
      <c r="AI1127" s="86"/>
      <c r="AK1127" s="86"/>
      <c r="AL1127" s="86"/>
      <c r="AM1127" s="86"/>
      <c r="AN1127" s="86"/>
      <c r="AO1127" s="86"/>
      <c r="AP1127" s="86"/>
      <c r="AQ1127" s="86"/>
      <c r="AR1127" s="86"/>
      <c r="AS1127" s="86"/>
      <c r="AT1127" s="86"/>
      <c r="AU1127" s="86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86"/>
      <c r="BG1127" s="86"/>
      <c r="BH1127" s="86"/>
      <c r="BI1127" s="86"/>
      <c r="BJ1127" s="86"/>
      <c r="BK1127" s="86"/>
      <c r="BL1127" s="86"/>
      <c r="BM1127" s="86"/>
      <c r="BN1127" s="86"/>
      <c r="BO1127" s="86"/>
      <c r="BP1127" s="86"/>
    </row>
    <row r="1128" spans="14:68" s="28" customFormat="1">
      <c r="N1128" s="33"/>
      <c r="AC1128" s="33"/>
      <c r="AG1128" s="86"/>
      <c r="AH1128" s="86"/>
      <c r="AI1128" s="86"/>
      <c r="AK1128" s="86"/>
      <c r="AL1128" s="86"/>
      <c r="AM1128" s="86"/>
      <c r="AN1128" s="86"/>
      <c r="AO1128" s="86"/>
      <c r="AP1128" s="86"/>
      <c r="AQ1128" s="86"/>
      <c r="AR1128" s="86"/>
      <c r="AS1128" s="86"/>
      <c r="AT1128" s="86"/>
      <c r="AU1128" s="86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86"/>
      <c r="BG1128" s="86"/>
      <c r="BH1128" s="86"/>
      <c r="BI1128" s="86"/>
      <c r="BJ1128" s="86"/>
      <c r="BK1128" s="86"/>
      <c r="BL1128" s="86"/>
      <c r="BM1128" s="86"/>
      <c r="BN1128" s="86"/>
      <c r="BO1128" s="86"/>
      <c r="BP1128" s="86"/>
    </row>
    <row r="1129" spans="14:68" s="28" customFormat="1">
      <c r="N1129" s="33"/>
      <c r="AC1129" s="33"/>
      <c r="AG1129" s="86"/>
      <c r="AH1129" s="86"/>
      <c r="AI1129" s="86"/>
      <c r="AK1129" s="86"/>
      <c r="AL1129" s="86"/>
      <c r="AM1129" s="86"/>
      <c r="AN1129" s="86"/>
      <c r="AO1129" s="86"/>
      <c r="AP1129" s="86"/>
      <c r="AQ1129" s="86"/>
      <c r="AR1129" s="86"/>
      <c r="AS1129" s="86"/>
      <c r="AT1129" s="86"/>
      <c r="AU1129" s="86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86"/>
      <c r="BG1129" s="86"/>
      <c r="BH1129" s="86"/>
      <c r="BI1129" s="86"/>
      <c r="BJ1129" s="86"/>
      <c r="BK1129" s="86"/>
      <c r="BL1129" s="86"/>
      <c r="BM1129" s="86"/>
      <c r="BN1129" s="86"/>
      <c r="BO1129" s="86"/>
      <c r="BP1129" s="86"/>
    </row>
    <row r="1130" spans="14:68" s="28" customFormat="1">
      <c r="N1130" s="33"/>
      <c r="AC1130" s="33"/>
      <c r="AG1130" s="86"/>
      <c r="AH1130" s="86"/>
      <c r="AI1130" s="86"/>
      <c r="AK1130" s="86"/>
      <c r="AL1130" s="86"/>
      <c r="AM1130" s="86"/>
      <c r="AN1130" s="86"/>
      <c r="AO1130" s="86"/>
      <c r="AP1130" s="86"/>
      <c r="AQ1130" s="86"/>
      <c r="AR1130" s="86"/>
      <c r="AS1130" s="86"/>
      <c r="AT1130" s="86"/>
      <c r="AU1130" s="86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86"/>
      <c r="BG1130" s="86"/>
      <c r="BH1130" s="86"/>
      <c r="BI1130" s="86"/>
      <c r="BJ1130" s="86"/>
      <c r="BK1130" s="86"/>
      <c r="BL1130" s="86"/>
      <c r="BM1130" s="86"/>
      <c r="BN1130" s="86"/>
      <c r="BO1130" s="86"/>
      <c r="BP1130" s="86"/>
    </row>
    <row r="1131" spans="14:68" s="28" customFormat="1">
      <c r="N1131" s="33"/>
      <c r="AC1131" s="33"/>
      <c r="AG1131" s="86"/>
      <c r="AH1131" s="86"/>
      <c r="AI1131" s="86"/>
      <c r="AK1131" s="86"/>
      <c r="AL1131" s="86"/>
      <c r="AM1131" s="86"/>
      <c r="AN1131" s="86"/>
      <c r="AO1131" s="86"/>
      <c r="AP1131" s="86"/>
      <c r="AQ1131" s="86"/>
      <c r="AR1131" s="86"/>
      <c r="AS1131" s="86"/>
      <c r="AT1131" s="86"/>
      <c r="AU1131" s="86"/>
      <c r="AV1131" s="86"/>
      <c r="AW1131" s="86"/>
      <c r="AX1131" s="86"/>
      <c r="AY1131" s="86"/>
      <c r="AZ1131" s="86"/>
      <c r="BA1131" s="86"/>
      <c r="BB1131" s="86"/>
      <c r="BC1131" s="86"/>
      <c r="BD1131" s="86"/>
      <c r="BE1131" s="86"/>
      <c r="BF1131" s="86"/>
      <c r="BG1131" s="86"/>
      <c r="BH1131" s="86"/>
      <c r="BI1131" s="86"/>
      <c r="BJ1131" s="86"/>
      <c r="BK1131" s="86"/>
      <c r="BL1131" s="86"/>
      <c r="BM1131" s="86"/>
      <c r="BN1131" s="86"/>
      <c r="BO1131" s="86"/>
      <c r="BP1131" s="86"/>
    </row>
    <row r="1132" spans="14:68" s="28" customFormat="1">
      <c r="N1132" s="33"/>
      <c r="AC1132" s="33"/>
      <c r="AG1132" s="86"/>
      <c r="AH1132" s="86"/>
      <c r="AI1132" s="86"/>
      <c r="AK1132" s="86"/>
      <c r="AL1132" s="86"/>
      <c r="AM1132" s="86"/>
      <c r="AN1132" s="86"/>
      <c r="AO1132" s="86"/>
      <c r="AP1132" s="86"/>
      <c r="AQ1132" s="86"/>
      <c r="AR1132" s="86"/>
      <c r="AS1132" s="86"/>
      <c r="AT1132" s="86"/>
      <c r="AU1132" s="86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86"/>
      <c r="BG1132" s="86"/>
      <c r="BH1132" s="86"/>
      <c r="BI1132" s="86"/>
      <c r="BJ1132" s="86"/>
      <c r="BK1132" s="86"/>
      <c r="BL1132" s="86"/>
      <c r="BM1132" s="86"/>
      <c r="BN1132" s="86"/>
      <c r="BO1132" s="86"/>
      <c r="BP1132" s="86"/>
    </row>
    <row r="1133" spans="14:68" s="28" customFormat="1">
      <c r="N1133" s="33"/>
      <c r="AC1133" s="33"/>
      <c r="AG1133" s="86"/>
      <c r="AH1133" s="86"/>
      <c r="AI1133" s="86"/>
      <c r="AK1133" s="86"/>
      <c r="AL1133" s="86"/>
      <c r="AM1133" s="86"/>
      <c r="AN1133" s="86"/>
      <c r="AO1133" s="86"/>
      <c r="AP1133" s="86"/>
      <c r="AQ1133" s="86"/>
      <c r="AR1133" s="86"/>
      <c r="AS1133" s="86"/>
      <c r="AT1133" s="86"/>
      <c r="AU1133" s="86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86"/>
      <c r="BG1133" s="86"/>
      <c r="BH1133" s="86"/>
      <c r="BI1133" s="86"/>
      <c r="BJ1133" s="86"/>
      <c r="BK1133" s="86"/>
      <c r="BL1133" s="86"/>
      <c r="BM1133" s="86"/>
      <c r="BN1133" s="86"/>
      <c r="BO1133" s="86"/>
      <c r="BP1133" s="86"/>
    </row>
    <row r="1134" spans="14:68" s="28" customFormat="1">
      <c r="N1134" s="33"/>
      <c r="AC1134" s="33"/>
      <c r="AG1134" s="86"/>
      <c r="AH1134" s="86"/>
      <c r="AI1134" s="86"/>
      <c r="AK1134" s="86"/>
      <c r="AL1134" s="86"/>
      <c r="AM1134" s="86"/>
      <c r="AN1134" s="86"/>
      <c r="AO1134" s="86"/>
      <c r="AP1134" s="86"/>
      <c r="AQ1134" s="86"/>
      <c r="AR1134" s="86"/>
      <c r="AS1134" s="86"/>
      <c r="AT1134" s="86"/>
      <c r="AU1134" s="86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86"/>
      <c r="BG1134" s="86"/>
      <c r="BH1134" s="86"/>
      <c r="BI1134" s="86"/>
      <c r="BJ1134" s="86"/>
      <c r="BK1134" s="86"/>
      <c r="BL1134" s="86"/>
      <c r="BM1134" s="86"/>
      <c r="BN1134" s="86"/>
      <c r="BO1134" s="86"/>
      <c r="BP1134" s="86"/>
    </row>
    <row r="1135" spans="14:68" s="28" customFormat="1">
      <c r="N1135" s="33"/>
      <c r="AC1135" s="33"/>
      <c r="AG1135" s="86"/>
      <c r="AH1135" s="86"/>
      <c r="AI1135" s="86"/>
      <c r="AK1135" s="86"/>
      <c r="AL1135" s="86"/>
      <c r="AM1135" s="86"/>
      <c r="AN1135" s="86"/>
      <c r="AO1135" s="86"/>
      <c r="AP1135" s="86"/>
      <c r="AQ1135" s="86"/>
      <c r="AR1135" s="86"/>
      <c r="AS1135" s="86"/>
      <c r="AT1135" s="86"/>
      <c r="AU1135" s="86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86"/>
      <c r="BG1135" s="86"/>
      <c r="BH1135" s="86"/>
      <c r="BI1135" s="86"/>
      <c r="BJ1135" s="86"/>
      <c r="BK1135" s="86"/>
      <c r="BL1135" s="86"/>
      <c r="BM1135" s="86"/>
      <c r="BN1135" s="86"/>
      <c r="BO1135" s="86"/>
      <c r="BP1135" s="86"/>
    </row>
    <row r="1136" spans="14:68" s="28" customFormat="1">
      <c r="N1136" s="33"/>
      <c r="AC1136" s="33"/>
      <c r="AG1136" s="86"/>
      <c r="AH1136" s="86"/>
      <c r="AI1136" s="86"/>
      <c r="AK1136" s="86"/>
      <c r="AL1136" s="86"/>
      <c r="AM1136" s="86"/>
      <c r="AN1136" s="86"/>
      <c r="AO1136" s="86"/>
      <c r="AP1136" s="86"/>
      <c r="AQ1136" s="86"/>
      <c r="AR1136" s="86"/>
      <c r="AS1136" s="86"/>
      <c r="AT1136" s="86"/>
      <c r="AU1136" s="86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86"/>
      <c r="BG1136" s="86"/>
      <c r="BH1136" s="86"/>
      <c r="BI1136" s="86"/>
      <c r="BJ1136" s="86"/>
      <c r="BK1136" s="86"/>
      <c r="BL1136" s="86"/>
      <c r="BM1136" s="86"/>
      <c r="BN1136" s="86"/>
      <c r="BO1136" s="86"/>
      <c r="BP1136" s="86"/>
    </row>
    <row r="1137" spans="14:68" s="28" customFormat="1">
      <c r="N1137" s="33"/>
      <c r="AC1137" s="33"/>
      <c r="AG1137" s="86"/>
      <c r="AH1137" s="86"/>
      <c r="AI1137" s="86"/>
      <c r="AK1137" s="86"/>
      <c r="AL1137" s="86"/>
      <c r="AM1137" s="86"/>
      <c r="AN1137" s="86"/>
      <c r="AO1137" s="86"/>
      <c r="AP1137" s="86"/>
      <c r="AQ1137" s="86"/>
      <c r="AR1137" s="86"/>
      <c r="AS1137" s="86"/>
      <c r="AT1137" s="86"/>
      <c r="AU1137" s="86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86"/>
      <c r="BG1137" s="86"/>
      <c r="BH1137" s="86"/>
      <c r="BI1137" s="86"/>
      <c r="BJ1137" s="86"/>
      <c r="BK1137" s="86"/>
      <c r="BL1137" s="86"/>
      <c r="BM1137" s="86"/>
      <c r="BN1137" s="86"/>
      <c r="BO1137" s="86"/>
      <c r="BP1137" s="86"/>
    </row>
    <row r="1138" spans="14:68" s="28" customFormat="1">
      <c r="N1138" s="33"/>
      <c r="AC1138" s="33"/>
      <c r="AG1138" s="86"/>
      <c r="AH1138" s="86"/>
      <c r="AI1138" s="86"/>
      <c r="AK1138" s="86"/>
      <c r="AL1138" s="86"/>
      <c r="AM1138" s="86"/>
      <c r="AN1138" s="86"/>
      <c r="AO1138" s="86"/>
      <c r="AP1138" s="86"/>
      <c r="AQ1138" s="86"/>
      <c r="AR1138" s="86"/>
      <c r="AS1138" s="86"/>
      <c r="AT1138" s="86"/>
      <c r="AU1138" s="86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86"/>
      <c r="BG1138" s="86"/>
      <c r="BH1138" s="86"/>
      <c r="BI1138" s="86"/>
      <c r="BJ1138" s="86"/>
      <c r="BK1138" s="86"/>
      <c r="BL1138" s="86"/>
      <c r="BM1138" s="86"/>
      <c r="BN1138" s="86"/>
      <c r="BO1138" s="86"/>
      <c r="BP1138" s="86"/>
    </row>
    <row r="1139" spans="14:68" s="28" customFormat="1">
      <c r="N1139" s="33"/>
      <c r="AC1139" s="33"/>
      <c r="AG1139" s="86"/>
      <c r="AH1139" s="86"/>
      <c r="AI1139" s="86"/>
      <c r="AK1139" s="86"/>
      <c r="AL1139" s="86"/>
      <c r="AM1139" s="86"/>
      <c r="AN1139" s="86"/>
      <c r="AO1139" s="86"/>
      <c r="AP1139" s="86"/>
      <c r="AQ1139" s="86"/>
      <c r="AR1139" s="86"/>
      <c r="AS1139" s="86"/>
      <c r="AT1139" s="86"/>
      <c r="AU1139" s="86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86"/>
      <c r="BG1139" s="86"/>
      <c r="BH1139" s="86"/>
      <c r="BI1139" s="86"/>
      <c r="BJ1139" s="86"/>
      <c r="BK1139" s="86"/>
      <c r="BL1139" s="86"/>
      <c r="BM1139" s="86"/>
      <c r="BN1139" s="86"/>
      <c r="BO1139" s="86"/>
      <c r="BP1139" s="86"/>
    </row>
    <row r="1140" spans="14:68" s="28" customFormat="1">
      <c r="N1140" s="33"/>
      <c r="AC1140" s="33"/>
      <c r="AG1140" s="86"/>
      <c r="AH1140" s="86"/>
      <c r="AI1140" s="86"/>
      <c r="AK1140" s="86"/>
      <c r="AL1140" s="86"/>
      <c r="AM1140" s="86"/>
      <c r="AN1140" s="86"/>
      <c r="AO1140" s="86"/>
      <c r="AP1140" s="86"/>
      <c r="AQ1140" s="86"/>
      <c r="AR1140" s="86"/>
      <c r="AS1140" s="86"/>
      <c r="AT1140" s="86"/>
      <c r="AU1140" s="86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86"/>
      <c r="BG1140" s="86"/>
      <c r="BH1140" s="86"/>
      <c r="BI1140" s="86"/>
      <c r="BJ1140" s="86"/>
      <c r="BK1140" s="86"/>
      <c r="BL1140" s="86"/>
      <c r="BM1140" s="86"/>
      <c r="BN1140" s="86"/>
      <c r="BO1140" s="86"/>
      <c r="BP1140" s="86"/>
    </row>
    <row r="1141" spans="14:68" s="28" customFormat="1">
      <c r="N1141" s="33"/>
      <c r="AC1141" s="33"/>
      <c r="AG1141" s="86"/>
      <c r="AH1141" s="86"/>
      <c r="AI1141" s="86"/>
      <c r="AK1141" s="86"/>
      <c r="AL1141" s="86"/>
      <c r="AM1141" s="86"/>
      <c r="AN1141" s="86"/>
      <c r="AO1141" s="86"/>
      <c r="AP1141" s="86"/>
      <c r="AQ1141" s="86"/>
      <c r="AR1141" s="86"/>
      <c r="AS1141" s="86"/>
      <c r="AT1141" s="86"/>
      <c r="AU1141" s="86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86"/>
      <c r="BG1141" s="86"/>
      <c r="BH1141" s="86"/>
      <c r="BI1141" s="86"/>
      <c r="BJ1141" s="86"/>
      <c r="BK1141" s="86"/>
      <c r="BL1141" s="86"/>
      <c r="BM1141" s="86"/>
      <c r="BN1141" s="86"/>
      <c r="BO1141" s="86"/>
      <c r="BP1141" s="86"/>
    </row>
    <row r="1142" spans="14:68" s="28" customFormat="1">
      <c r="N1142" s="33"/>
      <c r="AC1142" s="33"/>
      <c r="AG1142" s="86"/>
      <c r="AH1142" s="86"/>
      <c r="AI1142" s="86"/>
      <c r="AK1142" s="86"/>
      <c r="AL1142" s="86"/>
      <c r="AM1142" s="86"/>
      <c r="AN1142" s="86"/>
      <c r="AO1142" s="86"/>
      <c r="AP1142" s="86"/>
      <c r="AQ1142" s="86"/>
      <c r="AR1142" s="86"/>
      <c r="AS1142" s="86"/>
      <c r="AT1142" s="86"/>
      <c r="AU1142" s="86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86"/>
      <c r="BG1142" s="86"/>
      <c r="BH1142" s="86"/>
      <c r="BI1142" s="86"/>
      <c r="BJ1142" s="86"/>
      <c r="BK1142" s="86"/>
      <c r="BL1142" s="86"/>
      <c r="BM1142" s="86"/>
      <c r="BN1142" s="86"/>
      <c r="BO1142" s="86"/>
      <c r="BP1142" s="86"/>
    </row>
    <row r="1143" spans="14:68" s="28" customFormat="1">
      <c r="N1143" s="33"/>
      <c r="AC1143" s="33"/>
      <c r="AG1143" s="86"/>
      <c r="AH1143" s="86"/>
      <c r="AI1143" s="86"/>
      <c r="AK1143" s="86"/>
      <c r="AL1143" s="86"/>
      <c r="AM1143" s="86"/>
      <c r="AN1143" s="86"/>
      <c r="AO1143" s="86"/>
      <c r="AP1143" s="86"/>
      <c r="AQ1143" s="86"/>
      <c r="AR1143" s="86"/>
      <c r="AS1143" s="86"/>
      <c r="AT1143" s="86"/>
      <c r="AU1143" s="86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86"/>
      <c r="BG1143" s="86"/>
      <c r="BH1143" s="86"/>
      <c r="BI1143" s="86"/>
      <c r="BJ1143" s="86"/>
      <c r="BK1143" s="86"/>
      <c r="BL1143" s="86"/>
      <c r="BM1143" s="86"/>
      <c r="BN1143" s="86"/>
      <c r="BO1143" s="86"/>
      <c r="BP1143" s="86"/>
    </row>
    <row r="1144" spans="14:68" s="28" customFormat="1">
      <c r="N1144" s="33"/>
      <c r="AC1144" s="33"/>
      <c r="AG1144" s="86"/>
      <c r="AH1144" s="86"/>
      <c r="AI1144" s="86"/>
      <c r="AK1144" s="86"/>
      <c r="AL1144" s="86"/>
      <c r="AM1144" s="86"/>
      <c r="AN1144" s="86"/>
      <c r="AO1144" s="86"/>
      <c r="AP1144" s="86"/>
      <c r="AQ1144" s="86"/>
      <c r="AR1144" s="86"/>
      <c r="AS1144" s="86"/>
      <c r="AT1144" s="86"/>
      <c r="AU1144" s="86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86"/>
      <c r="BG1144" s="86"/>
      <c r="BH1144" s="86"/>
      <c r="BI1144" s="86"/>
      <c r="BJ1144" s="86"/>
      <c r="BK1144" s="86"/>
      <c r="BL1144" s="86"/>
      <c r="BM1144" s="86"/>
      <c r="BN1144" s="86"/>
      <c r="BO1144" s="86"/>
      <c r="BP1144" s="86"/>
    </row>
    <row r="1145" spans="14:68" s="28" customFormat="1">
      <c r="N1145" s="33"/>
      <c r="AC1145" s="33"/>
      <c r="AG1145" s="86"/>
      <c r="AH1145" s="86"/>
      <c r="AI1145" s="86"/>
      <c r="AK1145" s="86"/>
      <c r="AL1145" s="86"/>
      <c r="AM1145" s="86"/>
      <c r="AN1145" s="86"/>
      <c r="AO1145" s="86"/>
      <c r="AP1145" s="86"/>
      <c r="AQ1145" s="86"/>
      <c r="AR1145" s="86"/>
      <c r="AS1145" s="86"/>
      <c r="AT1145" s="86"/>
      <c r="AU1145" s="86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86"/>
      <c r="BG1145" s="86"/>
      <c r="BH1145" s="86"/>
      <c r="BI1145" s="86"/>
      <c r="BJ1145" s="86"/>
      <c r="BK1145" s="86"/>
      <c r="BL1145" s="86"/>
      <c r="BM1145" s="86"/>
      <c r="BN1145" s="86"/>
      <c r="BO1145" s="86"/>
      <c r="BP1145" s="86"/>
    </row>
    <row r="1146" spans="14:68" s="28" customFormat="1">
      <c r="N1146" s="33"/>
      <c r="AC1146" s="33"/>
      <c r="AG1146" s="86"/>
      <c r="AH1146" s="86"/>
      <c r="AI1146" s="86"/>
      <c r="AK1146" s="86"/>
      <c r="AL1146" s="86"/>
      <c r="AM1146" s="86"/>
      <c r="AN1146" s="86"/>
      <c r="AO1146" s="86"/>
      <c r="AP1146" s="86"/>
      <c r="AQ1146" s="86"/>
      <c r="AR1146" s="86"/>
      <c r="AS1146" s="86"/>
      <c r="AT1146" s="86"/>
      <c r="AU1146" s="86"/>
      <c r="AV1146" s="86"/>
      <c r="AW1146" s="86"/>
      <c r="AX1146" s="86"/>
      <c r="AY1146" s="86"/>
      <c r="AZ1146" s="86"/>
      <c r="BA1146" s="86"/>
      <c r="BB1146" s="86"/>
      <c r="BC1146" s="86"/>
      <c r="BD1146" s="86"/>
      <c r="BE1146" s="86"/>
      <c r="BF1146" s="86"/>
      <c r="BG1146" s="86"/>
      <c r="BH1146" s="86"/>
      <c r="BI1146" s="86"/>
      <c r="BJ1146" s="86"/>
      <c r="BK1146" s="86"/>
      <c r="BL1146" s="86"/>
      <c r="BM1146" s="86"/>
      <c r="BN1146" s="86"/>
      <c r="BO1146" s="86"/>
      <c r="BP1146" s="86"/>
    </row>
    <row r="1147" spans="14:68" s="28" customFormat="1">
      <c r="N1147" s="33"/>
      <c r="AC1147" s="33"/>
      <c r="AG1147" s="86"/>
      <c r="AH1147" s="86"/>
      <c r="AI1147" s="86"/>
      <c r="AK1147" s="86"/>
      <c r="AL1147" s="86"/>
      <c r="AM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  <c r="BO1147" s="86"/>
      <c r="BP1147" s="86"/>
    </row>
    <row r="1148" spans="14:68" s="28" customFormat="1">
      <c r="N1148" s="33"/>
      <c r="AC1148" s="33"/>
      <c r="AG1148" s="86"/>
      <c r="AH1148" s="86"/>
      <c r="AI1148" s="86"/>
      <c r="AK1148" s="86"/>
      <c r="AL1148" s="86"/>
      <c r="AM1148" s="86"/>
      <c r="AN1148" s="86"/>
      <c r="AO1148" s="86"/>
      <c r="AP1148" s="86"/>
      <c r="AQ1148" s="86"/>
      <c r="AR1148" s="86"/>
      <c r="AS1148" s="86"/>
      <c r="AT1148" s="86"/>
      <c r="AU1148" s="86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86"/>
      <c r="BG1148" s="86"/>
      <c r="BH1148" s="86"/>
      <c r="BI1148" s="86"/>
      <c r="BJ1148" s="86"/>
      <c r="BK1148" s="86"/>
      <c r="BL1148" s="86"/>
      <c r="BM1148" s="86"/>
      <c r="BN1148" s="86"/>
      <c r="BO1148" s="86"/>
      <c r="BP1148" s="86"/>
    </row>
    <row r="1149" spans="14:68" s="28" customFormat="1">
      <c r="N1149" s="33"/>
      <c r="AC1149" s="33"/>
      <c r="AG1149" s="86"/>
      <c r="AH1149" s="86"/>
      <c r="AI1149" s="86"/>
      <c r="AK1149" s="86"/>
      <c r="AL1149" s="86"/>
      <c r="AM1149" s="86"/>
      <c r="AN1149" s="86"/>
      <c r="AO1149" s="86"/>
      <c r="AP1149" s="86"/>
      <c r="AQ1149" s="86"/>
      <c r="AR1149" s="86"/>
      <c r="AS1149" s="86"/>
      <c r="AT1149" s="86"/>
      <c r="AU1149" s="86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86"/>
      <c r="BG1149" s="86"/>
      <c r="BH1149" s="86"/>
      <c r="BI1149" s="86"/>
      <c r="BJ1149" s="86"/>
      <c r="BK1149" s="86"/>
      <c r="BL1149" s="86"/>
      <c r="BM1149" s="86"/>
      <c r="BN1149" s="86"/>
      <c r="BO1149" s="86"/>
      <c r="BP1149" s="86"/>
    </row>
    <row r="1150" spans="14:68" s="28" customFormat="1">
      <c r="N1150" s="33"/>
      <c r="AC1150" s="33"/>
      <c r="AG1150" s="86"/>
      <c r="AH1150" s="86"/>
      <c r="AI1150" s="86"/>
      <c r="AK1150" s="86"/>
      <c r="AL1150" s="86"/>
      <c r="AM1150" s="86"/>
      <c r="AN1150" s="86"/>
      <c r="AO1150" s="86"/>
      <c r="AP1150" s="86"/>
      <c r="AQ1150" s="86"/>
      <c r="AR1150" s="86"/>
      <c r="AS1150" s="86"/>
      <c r="AT1150" s="86"/>
      <c r="AU1150" s="86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86"/>
      <c r="BG1150" s="86"/>
      <c r="BH1150" s="86"/>
      <c r="BI1150" s="86"/>
      <c r="BJ1150" s="86"/>
      <c r="BK1150" s="86"/>
      <c r="BL1150" s="86"/>
      <c r="BM1150" s="86"/>
      <c r="BN1150" s="86"/>
      <c r="BO1150" s="86"/>
      <c r="BP1150" s="86"/>
    </row>
    <row r="1151" spans="14:68" s="28" customFormat="1">
      <c r="N1151" s="33"/>
      <c r="AC1151" s="33"/>
      <c r="AG1151" s="86"/>
      <c r="AH1151" s="86"/>
      <c r="AI1151" s="86"/>
      <c r="AK1151" s="86"/>
      <c r="AL1151" s="86"/>
      <c r="AM1151" s="86"/>
      <c r="AN1151" s="86"/>
      <c r="AO1151" s="86"/>
      <c r="AP1151" s="86"/>
      <c r="AQ1151" s="86"/>
      <c r="AR1151" s="86"/>
      <c r="AS1151" s="86"/>
      <c r="AT1151" s="86"/>
      <c r="AU1151" s="86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86"/>
      <c r="BG1151" s="86"/>
      <c r="BH1151" s="86"/>
      <c r="BI1151" s="86"/>
      <c r="BJ1151" s="86"/>
      <c r="BK1151" s="86"/>
      <c r="BL1151" s="86"/>
      <c r="BM1151" s="86"/>
      <c r="BN1151" s="86"/>
      <c r="BO1151" s="86"/>
      <c r="BP1151" s="86"/>
    </row>
    <row r="1152" spans="14:68" s="28" customFormat="1">
      <c r="N1152" s="33"/>
      <c r="AC1152" s="33"/>
      <c r="AG1152" s="86"/>
      <c r="AH1152" s="86"/>
      <c r="AI1152" s="86"/>
      <c r="AK1152" s="86"/>
      <c r="AL1152" s="86"/>
      <c r="AM1152" s="86"/>
      <c r="AN1152" s="86"/>
      <c r="AO1152" s="86"/>
      <c r="AP1152" s="86"/>
      <c r="AQ1152" s="86"/>
      <c r="AR1152" s="86"/>
      <c r="AS1152" s="86"/>
      <c r="AT1152" s="86"/>
      <c r="AU1152" s="86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86"/>
      <c r="BG1152" s="86"/>
      <c r="BH1152" s="86"/>
      <c r="BI1152" s="86"/>
      <c r="BJ1152" s="86"/>
      <c r="BK1152" s="86"/>
      <c r="BL1152" s="86"/>
      <c r="BM1152" s="86"/>
      <c r="BN1152" s="86"/>
      <c r="BO1152" s="86"/>
      <c r="BP1152" s="86"/>
    </row>
    <row r="1153" spans="14:68" s="28" customFormat="1">
      <c r="N1153" s="33"/>
      <c r="AC1153" s="33"/>
      <c r="AG1153" s="86"/>
      <c r="AH1153" s="86"/>
      <c r="AI1153" s="86"/>
      <c r="AK1153" s="86"/>
      <c r="AL1153" s="86"/>
      <c r="AM1153" s="86"/>
      <c r="AN1153" s="86"/>
      <c r="AO1153" s="86"/>
      <c r="AP1153" s="86"/>
      <c r="AQ1153" s="86"/>
      <c r="AR1153" s="86"/>
      <c r="AS1153" s="86"/>
      <c r="AT1153" s="86"/>
      <c r="AU1153" s="86"/>
      <c r="AV1153" s="86"/>
      <c r="AW1153" s="86"/>
      <c r="AX1153" s="86"/>
      <c r="AY1153" s="86"/>
      <c r="AZ1153" s="86"/>
      <c r="BA1153" s="86"/>
      <c r="BB1153" s="86"/>
      <c r="BC1153" s="86"/>
      <c r="BD1153" s="86"/>
      <c r="BE1153" s="86"/>
      <c r="BF1153" s="86"/>
      <c r="BG1153" s="86"/>
      <c r="BH1153" s="86"/>
      <c r="BI1153" s="86"/>
      <c r="BJ1153" s="86"/>
      <c r="BK1153" s="86"/>
      <c r="BL1153" s="86"/>
      <c r="BM1153" s="86"/>
      <c r="BN1153" s="86"/>
      <c r="BO1153" s="86"/>
      <c r="BP1153" s="86"/>
    </row>
    <row r="1154" spans="14:68" s="28" customFormat="1">
      <c r="N1154" s="33"/>
      <c r="AC1154" s="33"/>
      <c r="AG1154" s="86"/>
      <c r="AH1154" s="86"/>
      <c r="AI1154" s="86"/>
      <c r="AK1154" s="86"/>
      <c r="AL1154" s="86"/>
      <c r="AM1154" s="86"/>
      <c r="AN1154" s="86"/>
      <c r="AO1154" s="86"/>
      <c r="AP1154" s="86"/>
      <c r="AQ1154" s="86"/>
      <c r="AR1154" s="86"/>
      <c r="AS1154" s="86"/>
      <c r="AT1154" s="86"/>
      <c r="AU1154" s="86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86"/>
      <c r="BG1154" s="86"/>
      <c r="BH1154" s="86"/>
      <c r="BI1154" s="86"/>
      <c r="BJ1154" s="86"/>
      <c r="BK1154" s="86"/>
      <c r="BL1154" s="86"/>
      <c r="BM1154" s="86"/>
      <c r="BN1154" s="86"/>
      <c r="BO1154" s="86"/>
      <c r="BP1154" s="86"/>
    </row>
    <row r="1155" spans="14:68" s="28" customFormat="1">
      <c r="N1155" s="33"/>
      <c r="AC1155" s="33"/>
      <c r="AG1155" s="86"/>
      <c r="AH1155" s="86"/>
      <c r="AI1155" s="86"/>
      <c r="AK1155" s="86"/>
      <c r="AL1155" s="86"/>
      <c r="AM1155" s="86"/>
      <c r="AN1155" s="86"/>
      <c r="AO1155" s="86"/>
      <c r="AP1155" s="86"/>
      <c r="AQ1155" s="86"/>
      <c r="AR1155" s="86"/>
      <c r="AS1155" s="86"/>
      <c r="AT1155" s="86"/>
      <c r="AU1155" s="86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86"/>
      <c r="BG1155" s="86"/>
      <c r="BH1155" s="86"/>
      <c r="BI1155" s="86"/>
      <c r="BJ1155" s="86"/>
      <c r="BK1155" s="86"/>
      <c r="BL1155" s="86"/>
      <c r="BM1155" s="86"/>
      <c r="BN1155" s="86"/>
      <c r="BO1155" s="86"/>
      <c r="BP1155" s="86"/>
    </row>
    <row r="1156" spans="14:68" s="28" customFormat="1">
      <c r="N1156" s="33"/>
      <c r="AC1156" s="33"/>
      <c r="AG1156" s="86"/>
      <c r="AH1156" s="86"/>
      <c r="AI1156" s="86"/>
      <c r="AK1156" s="86"/>
      <c r="AL1156" s="86"/>
      <c r="AM1156" s="86"/>
      <c r="AN1156" s="86"/>
      <c r="AO1156" s="86"/>
      <c r="AP1156" s="86"/>
      <c r="AQ1156" s="86"/>
      <c r="AR1156" s="86"/>
      <c r="AS1156" s="86"/>
      <c r="AT1156" s="86"/>
      <c r="AU1156" s="86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86"/>
      <c r="BG1156" s="86"/>
      <c r="BH1156" s="86"/>
      <c r="BI1156" s="86"/>
      <c r="BJ1156" s="86"/>
      <c r="BK1156" s="86"/>
      <c r="BL1156" s="86"/>
      <c r="BM1156" s="86"/>
      <c r="BN1156" s="86"/>
      <c r="BO1156" s="86"/>
      <c r="BP1156" s="86"/>
    </row>
    <row r="1157" spans="14:68" s="28" customFormat="1">
      <c r="N1157" s="33"/>
      <c r="AC1157" s="33"/>
      <c r="AG1157" s="86"/>
      <c r="AH1157" s="86"/>
      <c r="AI1157" s="86"/>
      <c r="AK1157" s="86"/>
      <c r="AL1157" s="86"/>
      <c r="AM1157" s="86"/>
      <c r="AN1157" s="86"/>
      <c r="AO1157" s="86"/>
      <c r="AP1157" s="86"/>
      <c r="AQ1157" s="86"/>
      <c r="AR1157" s="86"/>
      <c r="AS1157" s="86"/>
      <c r="AT1157" s="86"/>
      <c r="AU1157" s="86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86"/>
      <c r="BG1157" s="86"/>
      <c r="BH1157" s="86"/>
      <c r="BI1157" s="86"/>
      <c r="BJ1157" s="86"/>
      <c r="BK1157" s="86"/>
      <c r="BL1157" s="86"/>
      <c r="BM1157" s="86"/>
      <c r="BN1157" s="86"/>
      <c r="BO1157" s="86"/>
      <c r="BP1157" s="86"/>
    </row>
    <row r="1158" spans="14:68" s="28" customFormat="1">
      <c r="N1158" s="33"/>
      <c r="AC1158" s="33"/>
      <c r="AG1158" s="86"/>
      <c r="AH1158" s="86"/>
      <c r="AI1158" s="86"/>
      <c r="AK1158" s="86"/>
      <c r="AL1158" s="86"/>
      <c r="AM1158" s="86"/>
      <c r="AN1158" s="86"/>
      <c r="AO1158" s="86"/>
      <c r="AP1158" s="86"/>
      <c r="AQ1158" s="86"/>
      <c r="AR1158" s="86"/>
      <c r="AS1158" s="86"/>
      <c r="AT1158" s="86"/>
      <c r="AU1158" s="86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86"/>
      <c r="BG1158" s="86"/>
      <c r="BH1158" s="86"/>
      <c r="BI1158" s="86"/>
      <c r="BJ1158" s="86"/>
      <c r="BK1158" s="86"/>
      <c r="BL1158" s="86"/>
      <c r="BM1158" s="86"/>
      <c r="BN1158" s="86"/>
      <c r="BO1158" s="86"/>
      <c r="BP1158" s="86"/>
    </row>
    <row r="1159" spans="14:68" s="28" customFormat="1">
      <c r="N1159" s="33"/>
      <c r="AC1159" s="33"/>
      <c r="AG1159" s="86"/>
      <c r="AH1159" s="86"/>
      <c r="AI1159" s="86"/>
      <c r="AK1159" s="86"/>
      <c r="AL1159" s="86"/>
      <c r="AM1159" s="86"/>
      <c r="AN1159" s="86"/>
      <c r="AO1159" s="86"/>
      <c r="AP1159" s="86"/>
      <c r="AQ1159" s="86"/>
      <c r="AR1159" s="86"/>
      <c r="AS1159" s="86"/>
      <c r="AT1159" s="86"/>
      <c r="AU1159" s="86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86"/>
      <c r="BG1159" s="86"/>
      <c r="BH1159" s="86"/>
      <c r="BI1159" s="86"/>
      <c r="BJ1159" s="86"/>
      <c r="BK1159" s="86"/>
      <c r="BL1159" s="86"/>
      <c r="BM1159" s="86"/>
      <c r="BN1159" s="86"/>
      <c r="BO1159" s="86"/>
      <c r="BP1159" s="86"/>
    </row>
    <row r="1160" spans="14:68" s="28" customFormat="1">
      <c r="N1160" s="33"/>
      <c r="AC1160" s="33"/>
      <c r="AG1160" s="86"/>
      <c r="AH1160" s="86"/>
      <c r="AI1160" s="86"/>
      <c r="AK1160" s="86"/>
      <c r="AL1160" s="86"/>
      <c r="AM1160" s="86"/>
      <c r="AN1160" s="86"/>
      <c r="AO1160" s="86"/>
      <c r="AP1160" s="86"/>
      <c r="AQ1160" s="86"/>
      <c r="AR1160" s="86"/>
      <c r="AS1160" s="86"/>
      <c r="AT1160" s="86"/>
      <c r="AU1160" s="86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86"/>
      <c r="BG1160" s="86"/>
      <c r="BH1160" s="86"/>
      <c r="BI1160" s="86"/>
      <c r="BJ1160" s="86"/>
      <c r="BK1160" s="86"/>
      <c r="BL1160" s="86"/>
      <c r="BM1160" s="86"/>
      <c r="BN1160" s="86"/>
      <c r="BO1160" s="86"/>
      <c r="BP1160" s="86"/>
    </row>
    <row r="1161" spans="14:68" s="28" customFormat="1">
      <c r="N1161" s="33"/>
      <c r="AC1161" s="33"/>
      <c r="AG1161" s="86"/>
      <c r="AH1161" s="86"/>
      <c r="AI1161" s="86"/>
      <c r="AK1161" s="86"/>
      <c r="AL1161" s="86"/>
      <c r="AM1161" s="86"/>
      <c r="AN1161" s="86"/>
      <c r="AO1161" s="86"/>
      <c r="AP1161" s="86"/>
      <c r="AQ1161" s="86"/>
      <c r="AR1161" s="86"/>
      <c r="AS1161" s="86"/>
      <c r="AT1161" s="86"/>
      <c r="AU1161" s="86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  <c r="BI1161" s="86"/>
      <c r="BJ1161" s="86"/>
      <c r="BK1161" s="86"/>
      <c r="BL1161" s="86"/>
      <c r="BM1161" s="86"/>
      <c r="BN1161" s="86"/>
      <c r="BO1161" s="86"/>
      <c r="BP1161" s="86"/>
    </row>
    <row r="1162" spans="14:68" s="28" customFormat="1">
      <c r="N1162" s="33"/>
      <c r="AC1162" s="33"/>
      <c r="AG1162" s="86"/>
      <c r="AH1162" s="86"/>
      <c r="AI1162" s="86"/>
      <c r="AK1162" s="86"/>
      <c r="AL1162" s="86"/>
      <c r="AM1162" s="86"/>
      <c r="AN1162" s="86"/>
      <c r="AO1162" s="86"/>
      <c r="AP1162" s="86"/>
      <c r="AQ1162" s="86"/>
      <c r="AR1162" s="86"/>
      <c r="AS1162" s="86"/>
      <c r="AT1162" s="86"/>
      <c r="AU1162" s="86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  <c r="BI1162" s="86"/>
      <c r="BJ1162" s="86"/>
      <c r="BK1162" s="86"/>
      <c r="BL1162" s="86"/>
      <c r="BM1162" s="86"/>
      <c r="BN1162" s="86"/>
      <c r="BO1162" s="86"/>
      <c r="BP1162" s="86"/>
    </row>
    <row r="1163" spans="14:68" s="28" customFormat="1">
      <c r="N1163" s="33"/>
      <c r="AC1163" s="33"/>
      <c r="AG1163" s="86"/>
      <c r="AH1163" s="86"/>
      <c r="AI1163" s="86"/>
      <c r="AK1163" s="86"/>
      <c r="AL1163" s="86"/>
      <c r="AM1163" s="86"/>
      <c r="AN1163" s="86"/>
      <c r="AO1163" s="86"/>
      <c r="AP1163" s="86"/>
      <c r="AQ1163" s="86"/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  <c r="BI1163" s="86"/>
      <c r="BJ1163" s="86"/>
      <c r="BK1163" s="86"/>
      <c r="BL1163" s="86"/>
      <c r="BM1163" s="86"/>
      <c r="BN1163" s="86"/>
      <c r="BO1163" s="86"/>
      <c r="BP1163" s="86"/>
    </row>
    <row r="1164" spans="14:68" s="28" customFormat="1">
      <c r="N1164" s="33"/>
      <c r="AC1164" s="33"/>
      <c r="AG1164" s="86"/>
      <c r="AH1164" s="86"/>
      <c r="AI1164" s="86"/>
      <c r="AK1164" s="86"/>
      <c r="AL1164" s="86"/>
      <c r="AM1164" s="86"/>
      <c r="AN1164" s="86"/>
      <c r="AO1164" s="86"/>
      <c r="AP1164" s="86"/>
      <c r="AQ1164" s="86"/>
      <c r="AR1164" s="86"/>
      <c r="AS1164" s="86"/>
      <c r="AT1164" s="86"/>
      <c r="AU1164" s="86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86"/>
      <c r="BG1164" s="86"/>
      <c r="BH1164" s="86"/>
      <c r="BI1164" s="86"/>
      <c r="BJ1164" s="86"/>
      <c r="BK1164" s="86"/>
      <c r="BL1164" s="86"/>
      <c r="BM1164" s="86"/>
      <c r="BN1164" s="86"/>
      <c r="BO1164" s="86"/>
      <c r="BP1164" s="86"/>
    </row>
    <row r="1165" spans="14:68" s="28" customFormat="1">
      <c r="N1165" s="33"/>
      <c r="AC1165" s="33"/>
      <c r="AG1165" s="86"/>
      <c r="AH1165" s="86"/>
      <c r="AI1165" s="86"/>
      <c r="AK1165" s="86"/>
      <c r="AL1165" s="86"/>
      <c r="AM1165" s="86"/>
      <c r="AN1165" s="86"/>
      <c r="AO1165" s="86"/>
      <c r="AP1165" s="86"/>
      <c r="AQ1165" s="86"/>
      <c r="AR1165" s="86"/>
      <c r="AS1165" s="86"/>
      <c r="AT1165" s="86"/>
      <c r="AU1165" s="86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86"/>
      <c r="BG1165" s="86"/>
      <c r="BH1165" s="86"/>
      <c r="BI1165" s="86"/>
      <c r="BJ1165" s="86"/>
      <c r="BK1165" s="86"/>
      <c r="BL1165" s="86"/>
      <c r="BM1165" s="86"/>
      <c r="BN1165" s="86"/>
      <c r="BO1165" s="86"/>
      <c r="BP1165" s="86"/>
    </row>
    <row r="1166" spans="14:68" s="28" customFormat="1">
      <c r="N1166" s="33"/>
      <c r="AC1166" s="33"/>
      <c r="AG1166" s="86"/>
      <c r="AH1166" s="86"/>
      <c r="AI1166" s="86"/>
      <c r="AK1166" s="86"/>
      <c r="AL1166" s="86"/>
      <c r="AM1166" s="86"/>
      <c r="AN1166" s="86"/>
      <c r="AO1166" s="86"/>
      <c r="AP1166" s="86"/>
      <c r="AQ1166" s="86"/>
      <c r="AR1166" s="86"/>
      <c r="AS1166" s="86"/>
      <c r="AT1166" s="86"/>
      <c r="AU1166" s="86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86"/>
      <c r="BG1166" s="86"/>
      <c r="BH1166" s="86"/>
      <c r="BI1166" s="86"/>
      <c r="BJ1166" s="86"/>
      <c r="BK1166" s="86"/>
      <c r="BL1166" s="86"/>
      <c r="BM1166" s="86"/>
      <c r="BN1166" s="86"/>
      <c r="BO1166" s="86"/>
      <c r="BP1166" s="86"/>
    </row>
    <row r="1167" spans="14:68" s="28" customFormat="1">
      <c r="N1167" s="33"/>
      <c r="AC1167" s="33"/>
      <c r="AG1167" s="86"/>
      <c r="AH1167" s="86"/>
      <c r="AI1167" s="86"/>
      <c r="AK1167" s="86"/>
      <c r="AL1167" s="86"/>
      <c r="AM1167" s="86"/>
      <c r="AN1167" s="86"/>
      <c r="AO1167" s="86"/>
      <c r="AP1167" s="86"/>
      <c r="AQ1167" s="86"/>
      <c r="AR1167" s="86"/>
      <c r="AS1167" s="86"/>
      <c r="AT1167" s="86"/>
      <c r="AU1167" s="86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86"/>
      <c r="BG1167" s="86"/>
      <c r="BH1167" s="86"/>
      <c r="BI1167" s="86"/>
      <c r="BJ1167" s="86"/>
      <c r="BK1167" s="86"/>
      <c r="BL1167" s="86"/>
      <c r="BM1167" s="86"/>
      <c r="BN1167" s="86"/>
      <c r="BO1167" s="86"/>
      <c r="BP1167" s="86"/>
    </row>
    <row r="1168" spans="14:68" s="28" customFormat="1">
      <c r="N1168" s="33"/>
      <c r="AC1168" s="33"/>
      <c r="AG1168" s="86"/>
      <c r="AH1168" s="86"/>
      <c r="AI1168" s="86"/>
      <c r="AK1168" s="86"/>
      <c r="AL1168" s="86"/>
      <c r="AM1168" s="86"/>
      <c r="AN1168" s="86"/>
      <c r="AO1168" s="86"/>
      <c r="AP1168" s="86"/>
      <c r="AQ1168" s="86"/>
      <c r="AR1168" s="86"/>
      <c r="AS1168" s="86"/>
      <c r="AT1168" s="86"/>
      <c r="AU1168" s="86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86"/>
      <c r="BG1168" s="86"/>
      <c r="BH1168" s="86"/>
      <c r="BI1168" s="86"/>
      <c r="BJ1168" s="86"/>
      <c r="BK1168" s="86"/>
      <c r="BL1168" s="86"/>
      <c r="BM1168" s="86"/>
      <c r="BN1168" s="86"/>
      <c r="BO1168" s="86"/>
      <c r="BP1168" s="86"/>
    </row>
    <row r="1169" spans="14:68" s="28" customFormat="1">
      <c r="N1169" s="33"/>
      <c r="AC1169" s="33"/>
      <c r="AG1169" s="86"/>
      <c r="AH1169" s="86"/>
      <c r="AI1169" s="86"/>
      <c r="AK1169" s="86"/>
      <c r="AL1169" s="86"/>
      <c r="AM1169" s="86"/>
      <c r="AN1169" s="86"/>
      <c r="AO1169" s="86"/>
      <c r="AP1169" s="86"/>
      <c r="AQ1169" s="86"/>
      <c r="AR1169" s="86"/>
      <c r="AS1169" s="86"/>
      <c r="AT1169" s="86"/>
      <c r="AU1169" s="86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86"/>
      <c r="BG1169" s="86"/>
      <c r="BH1169" s="86"/>
      <c r="BI1169" s="86"/>
      <c r="BJ1169" s="86"/>
      <c r="BK1169" s="86"/>
      <c r="BL1169" s="86"/>
      <c r="BM1169" s="86"/>
      <c r="BN1169" s="86"/>
      <c r="BO1169" s="86"/>
      <c r="BP1169" s="86"/>
    </row>
    <row r="1170" spans="14:68" s="28" customFormat="1">
      <c r="N1170" s="33"/>
      <c r="AC1170" s="33"/>
      <c r="AG1170" s="86"/>
      <c r="AH1170" s="86"/>
      <c r="AI1170" s="86"/>
      <c r="AK1170" s="86"/>
      <c r="AL1170" s="86"/>
      <c r="AM1170" s="86"/>
      <c r="AN1170" s="86"/>
      <c r="AO1170" s="86"/>
      <c r="AP1170" s="86"/>
      <c r="AQ1170" s="86"/>
      <c r="AR1170" s="86"/>
      <c r="AS1170" s="86"/>
      <c r="AT1170" s="86"/>
      <c r="AU1170" s="86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86"/>
      <c r="BG1170" s="86"/>
      <c r="BH1170" s="86"/>
      <c r="BI1170" s="86"/>
      <c r="BJ1170" s="86"/>
      <c r="BK1170" s="86"/>
      <c r="BL1170" s="86"/>
      <c r="BM1170" s="86"/>
      <c r="BN1170" s="86"/>
      <c r="BO1170" s="86"/>
      <c r="BP1170" s="86"/>
    </row>
    <row r="1171" spans="14:68" s="28" customFormat="1">
      <c r="N1171" s="33"/>
      <c r="AC1171" s="33"/>
      <c r="AG1171" s="86"/>
      <c r="AH1171" s="86"/>
      <c r="AI1171" s="86"/>
      <c r="AK1171" s="86"/>
      <c r="AL1171" s="86"/>
      <c r="AM1171" s="86"/>
      <c r="AN1171" s="86"/>
      <c r="AO1171" s="86"/>
      <c r="AP1171" s="86"/>
      <c r="AQ1171" s="86"/>
      <c r="AR1171" s="86"/>
      <c r="AS1171" s="86"/>
      <c r="AT1171" s="86"/>
      <c r="AU1171" s="86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86"/>
      <c r="BG1171" s="86"/>
      <c r="BH1171" s="86"/>
      <c r="BI1171" s="86"/>
      <c r="BJ1171" s="86"/>
      <c r="BK1171" s="86"/>
      <c r="BL1171" s="86"/>
      <c r="BM1171" s="86"/>
      <c r="BN1171" s="86"/>
      <c r="BO1171" s="86"/>
      <c r="BP1171" s="86"/>
    </row>
    <row r="1172" spans="14:68" s="28" customFormat="1">
      <c r="N1172" s="33"/>
      <c r="AC1172" s="33"/>
      <c r="AG1172" s="86"/>
      <c r="AH1172" s="86"/>
      <c r="AI1172" s="86"/>
      <c r="AK1172" s="86"/>
      <c r="AL1172" s="86"/>
      <c r="AM1172" s="86"/>
      <c r="AN1172" s="86"/>
      <c r="AO1172" s="86"/>
      <c r="AP1172" s="86"/>
      <c r="AQ1172" s="86"/>
      <c r="AR1172" s="86"/>
      <c r="AS1172" s="86"/>
      <c r="AT1172" s="86"/>
      <c r="AU1172" s="86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86"/>
      <c r="BG1172" s="86"/>
      <c r="BH1172" s="86"/>
      <c r="BI1172" s="86"/>
      <c r="BJ1172" s="86"/>
      <c r="BK1172" s="86"/>
      <c r="BL1172" s="86"/>
      <c r="BM1172" s="86"/>
      <c r="BN1172" s="86"/>
      <c r="BO1172" s="86"/>
      <c r="BP1172" s="86"/>
    </row>
    <row r="1173" spans="14:68" s="28" customFormat="1">
      <c r="N1173" s="33"/>
      <c r="AC1173" s="33"/>
      <c r="AG1173" s="86"/>
      <c r="AH1173" s="86"/>
      <c r="AI1173" s="86"/>
      <c r="AK1173" s="86"/>
      <c r="AL1173" s="86"/>
      <c r="AM1173" s="86"/>
      <c r="AN1173" s="86"/>
      <c r="AO1173" s="86"/>
      <c r="AP1173" s="86"/>
      <c r="AQ1173" s="86"/>
      <c r="AR1173" s="86"/>
      <c r="AS1173" s="86"/>
      <c r="AT1173" s="86"/>
      <c r="AU1173" s="86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86"/>
      <c r="BG1173" s="86"/>
      <c r="BH1173" s="86"/>
      <c r="BI1173" s="86"/>
      <c r="BJ1173" s="86"/>
      <c r="BK1173" s="86"/>
      <c r="BL1173" s="86"/>
      <c r="BM1173" s="86"/>
      <c r="BN1173" s="86"/>
      <c r="BO1173" s="86"/>
      <c r="BP1173" s="86"/>
    </row>
    <row r="1174" spans="14:68" s="28" customFormat="1">
      <c r="N1174" s="33"/>
      <c r="AC1174" s="33"/>
      <c r="AG1174" s="86"/>
      <c r="AH1174" s="86"/>
      <c r="AI1174" s="86"/>
      <c r="AK1174" s="86"/>
      <c r="AL1174" s="86"/>
      <c r="AM1174" s="86"/>
      <c r="AN1174" s="86"/>
      <c r="AO1174" s="86"/>
      <c r="AP1174" s="86"/>
      <c r="AQ1174" s="86"/>
      <c r="AR1174" s="86"/>
      <c r="AS1174" s="86"/>
      <c r="AT1174" s="86"/>
      <c r="AU1174" s="86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  <c r="BI1174" s="86"/>
      <c r="BJ1174" s="86"/>
      <c r="BK1174" s="86"/>
      <c r="BL1174" s="86"/>
      <c r="BM1174" s="86"/>
      <c r="BN1174" s="86"/>
      <c r="BO1174" s="86"/>
      <c r="BP1174" s="86"/>
    </row>
    <row r="1175" spans="14:68" s="28" customFormat="1">
      <c r="N1175" s="33"/>
      <c r="AC1175" s="33"/>
      <c r="AG1175" s="86"/>
      <c r="AH1175" s="86"/>
      <c r="AI1175" s="86"/>
      <c r="AK1175" s="86"/>
      <c r="AL1175" s="86"/>
      <c r="AM1175" s="86"/>
      <c r="AN1175" s="86"/>
      <c r="AO1175" s="86"/>
      <c r="AP1175" s="86"/>
      <c r="AQ1175" s="86"/>
      <c r="AR1175" s="86"/>
      <c r="AS1175" s="86"/>
      <c r="AT1175" s="86"/>
      <c r="AU1175" s="86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  <c r="BI1175" s="86"/>
      <c r="BJ1175" s="86"/>
      <c r="BK1175" s="86"/>
      <c r="BL1175" s="86"/>
      <c r="BM1175" s="86"/>
      <c r="BN1175" s="86"/>
      <c r="BO1175" s="86"/>
      <c r="BP1175" s="86"/>
    </row>
    <row r="1176" spans="14:68" s="28" customFormat="1">
      <c r="N1176" s="33"/>
      <c r="AC1176" s="33"/>
      <c r="AG1176" s="86"/>
      <c r="AH1176" s="86"/>
      <c r="AI1176" s="86"/>
      <c r="AK1176" s="86"/>
      <c r="AL1176" s="86"/>
      <c r="AM1176" s="86"/>
      <c r="AN1176" s="86"/>
      <c r="AO1176" s="86"/>
      <c r="AP1176" s="86"/>
      <c r="AQ1176" s="86"/>
      <c r="AR1176" s="86"/>
      <c r="AS1176" s="86"/>
      <c r="AT1176" s="86"/>
      <c r="AU1176" s="86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  <c r="BI1176" s="86"/>
      <c r="BJ1176" s="86"/>
      <c r="BK1176" s="86"/>
      <c r="BL1176" s="86"/>
      <c r="BM1176" s="86"/>
      <c r="BN1176" s="86"/>
      <c r="BO1176" s="86"/>
      <c r="BP1176" s="86"/>
    </row>
    <row r="1177" spans="14:68" s="28" customFormat="1">
      <c r="N1177" s="33"/>
      <c r="AC1177" s="33"/>
      <c r="AG1177" s="86"/>
      <c r="AH1177" s="86"/>
      <c r="AI1177" s="86"/>
      <c r="AK1177" s="86"/>
      <c r="AL1177" s="86"/>
      <c r="AM1177" s="86"/>
      <c r="AN1177" s="86"/>
      <c r="AO1177" s="86"/>
      <c r="AP1177" s="86"/>
      <c r="AQ1177" s="86"/>
      <c r="AR1177" s="86"/>
      <c r="AS1177" s="86"/>
      <c r="AT1177" s="86"/>
      <c r="AU1177" s="86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86"/>
      <c r="BG1177" s="86"/>
      <c r="BH1177" s="86"/>
      <c r="BI1177" s="86"/>
      <c r="BJ1177" s="86"/>
      <c r="BK1177" s="86"/>
      <c r="BL1177" s="86"/>
      <c r="BM1177" s="86"/>
      <c r="BN1177" s="86"/>
      <c r="BO1177" s="86"/>
      <c r="BP1177" s="86"/>
    </row>
    <row r="1178" spans="14:68" s="28" customFormat="1">
      <c r="N1178" s="33"/>
      <c r="AC1178" s="33"/>
      <c r="AG1178" s="86"/>
      <c r="AH1178" s="86"/>
      <c r="AI1178" s="86"/>
      <c r="AK1178" s="86"/>
      <c r="AL1178" s="86"/>
      <c r="AM1178" s="86"/>
      <c r="AN1178" s="86"/>
      <c r="AO1178" s="86"/>
      <c r="AP1178" s="86"/>
      <c r="AQ1178" s="86"/>
      <c r="AR1178" s="86"/>
      <c r="AS1178" s="86"/>
      <c r="AT1178" s="86"/>
      <c r="AU1178" s="86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86"/>
      <c r="BG1178" s="86"/>
      <c r="BH1178" s="86"/>
      <c r="BI1178" s="86"/>
      <c r="BJ1178" s="86"/>
      <c r="BK1178" s="86"/>
      <c r="BL1178" s="86"/>
      <c r="BM1178" s="86"/>
      <c r="BN1178" s="86"/>
      <c r="BO1178" s="86"/>
      <c r="BP1178" s="86"/>
    </row>
    <row r="1179" spans="14:68" s="28" customFormat="1">
      <c r="N1179" s="33"/>
      <c r="AC1179" s="33"/>
      <c r="AG1179" s="86"/>
      <c r="AH1179" s="86"/>
      <c r="AI1179" s="86"/>
      <c r="AK1179" s="86"/>
      <c r="AL1179" s="86"/>
      <c r="AM1179" s="86"/>
      <c r="AN1179" s="86"/>
      <c r="AO1179" s="86"/>
      <c r="AP1179" s="86"/>
      <c r="AQ1179" s="86"/>
      <c r="AR1179" s="86"/>
      <c r="AS1179" s="86"/>
      <c r="AT1179" s="86"/>
      <c r="AU1179" s="86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86"/>
      <c r="BG1179" s="86"/>
      <c r="BH1179" s="86"/>
      <c r="BI1179" s="86"/>
      <c r="BJ1179" s="86"/>
      <c r="BK1179" s="86"/>
      <c r="BL1179" s="86"/>
      <c r="BM1179" s="86"/>
      <c r="BN1179" s="86"/>
      <c r="BO1179" s="86"/>
      <c r="BP1179" s="86"/>
    </row>
    <row r="1180" spans="14:68" s="28" customFormat="1">
      <c r="N1180" s="33"/>
      <c r="AC1180" s="33"/>
      <c r="AG1180" s="86"/>
      <c r="AH1180" s="86"/>
      <c r="AI1180" s="86"/>
      <c r="AK1180" s="86"/>
      <c r="AL1180" s="86"/>
      <c r="AM1180" s="86"/>
      <c r="AN1180" s="86"/>
      <c r="AO1180" s="86"/>
      <c r="AP1180" s="86"/>
      <c r="AQ1180" s="86"/>
      <c r="AR1180" s="86"/>
      <c r="AS1180" s="86"/>
      <c r="AT1180" s="86"/>
      <c r="AU1180" s="86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86"/>
      <c r="BG1180" s="86"/>
      <c r="BH1180" s="86"/>
      <c r="BI1180" s="86"/>
      <c r="BJ1180" s="86"/>
      <c r="BK1180" s="86"/>
      <c r="BL1180" s="86"/>
      <c r="BM1180" s="86"/>
      <c r="BN1180" s="86"/>
      <c r="BO1180" s="86"/>
      <c r="BP1180" s="86"/>
    </row>
    <row r="1181" spans="14:68" s="28" customFormat="1">
      <c r="N1181" s="33"/>
      <c r="AC1181" s="33"/>
      <c r="AG1181" s="86"/>
      <c r="AH1181" s="86"/>
      <c r="AI1181" s="86"/>
      <c r="AK1181" s="86"/>
      <c r="AL1181" s="86"/>
      <c r="AM1181" s="86"/>
      <c r="AN1181" s="86"/>
      <c r="AO1181" s="86"/>
      <c r="AP1181" s="86"/>
      <c r="AQ1181" s="86"/>
      <c r="AR1181" s="86"/>
      <c r="AS1181" s="86"/>
      <c r="AT1181" s="86"/>
      <c r="AU1181" s="86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86"/>
      <c r="BG1181" s="86"/>
      <c r="BH1181" s="86"/>
      <c r="BI1181" s="86"/>
      <c r="BJ1181" s="86"/>
      <c r="BK1181" s="86"/>
      <c r="BL1181" s="86"/>
      <c r="BM1181" s="86"/>
      <c r="BN1181" s="86"/>
      <c r="BO1181" s="86"/>
      <c r="BP1181" s="86"/>
    </row>
    <row r="1182" spans="14:68" s="28" customFormat="1">
      <c r="N1182" s="33"/>
      <c r="AC1182" s="33"/>
      <c r="AG1182" s="86"/>
      <c r="AH1182" s="86"/>
      <c r="AI1182" s="86"/>
      <c r="AK1182" s="86"/>
      <c r="AL1182" s="86"/>
      <c r="AM1182" s="86"/>
      <c r="AN1182" s="86"/>
      <c r="AO1182" s="86"/>
      <c r="AP1182" s="86"/>
      <c r="AQ1182" s="86"/>
      <c r="AR1182" s="86"/>
      <c r="AS1182" s="86"/>
      <c r="AT1182" s="86"/>
      <c r="AU1182" s="86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86"/>
      <c r="BG1182" s="86"/>
      <c r="BH1182" s="86"/>
      <c r="BI1182" s="86"/>
      <c r="BJ1182" s="86"/>
      <c r="BK1182" s="86"/>
      <c r="BL1182" s="86"/>
      <c r="BM1182" s="86"/>
      <c r="BN1182" s="86"/>
      <c r="BO1182" s="86"/>
      <c r="BP1182" s="86"/>
    </row>
    <row r="1183" spans="14:68" s="28" customFormat="1">
      <c r="N1183" s="33"/>
      <c r="AC1183" s="33"/>
      <c r="AG1183" s="86"/>
      <c r="AH1183" s="86"/>
      <c r="AI1183" s="86"/>
      <c r="AK1183" s="86"/>
      <c r="AL1183" s="86"/>
      <c r="AM1183" s="86"/>
      <c r="AN1183" s="86"/>
      <c r="AO1183" s="86"/>
      <c r="AP1183" s="86"/>
      <c r="AQ1183" s="86"/>
      <c r="AR1183" s="86"/>
      <c r="AS1183" s="86"/>
      <c r="AT1183" s="86"/>
      <c r="AU1183" s="86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86"/>
      <c r="BG1183" s="86"/>
      <c r="BH1183" s="86"/>
      <c r="BI1183" s="86"/>
      <c r="BJ1183" s="86"/>
      <c r="BK1183" s="86"/>
      <c r="BL1183" s="86"/>
      <c r="BM1183" s="86"/>
      <c r="BN1183" s="86"/>
      <c r="BO1183" s="86"/>
      <c r="BP1183" s="86"/>
    </row>
    <row r="1184" spans="14:68" s="28" customFormat="1">
      <c r="N1184" s="33"/>
      <c r="AC1184" s="33"/>
      <c r="AG1184" s="86"/>
      <c r="AH1184" s="86"/>
      <c r="AI1184" s="86"/>
      <c r="AK1184" s="86"/>
      <c r="AL1184" s="86"/>
      <c r="AM1184" s="86"/>
      <c r="AN1184" s="86"/>
      <c r="AO1184" s="86"/>
      <c r="AP1184" s="86"/>
      <c r="AQ1184" s="86"/>
      <c r="AR1184" s="86"/>
      <c r="AS1184" s="86"/>
      <c r="AT1184" s="86"/>
      <c r="AU1184" s="86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86"/>
      <c r="BG1184" s="86"/>
      <c r="BH1184" s="86"/>
      <c r="BI1184" s="86"/>
      <c r="BJ1184" s="86"/>
      <c r="BK1184" s="86"/>
      <c r="BL1184" s="86"/>
      <c r="BM1184" s="86"/>
      <c r="BN1184" s="86"/>
      <c r="BO1184" s="86"/>
      <c r="BP1184" s="86"/>
    </row>
    <row r="1185" spans="14:68" s="28" customFormat="1">
      <c r="N1185" s="33"/>
      <c r="AC1185" s="33"/>
      <c r="AG1185" s="86"/>
      <c r="AH1185" s="86"/>
      <c r="AI1185" s="86"/>
      <c r="AK1185" s="86"/>
      <c r="AL1185" s="86"/>
      <c r="AM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  <c r="BO1185" s="86"/>
      <c r="BP1185" s="86"/>
    </row>
    <row r="1186" spans="14:68" s="28" customFormat="1">
      <c r="N1186" s="33"/>
      <c r="AC1186" s="33"/>
      <c r="AG1186" s="86"/>
      <c r="AH1186" s="86"/>
      <c r="AI1186" s="86"/>
      <c r="AK1186" s="86"/>
      <c r="AL1186" s="86"/>
      <c r="AM1186" s="86"/>
      <c r="AN1186" s="86"/>
      <c r="AO1186" s="86"/>
      <c r="AP1186" s="86"/>
      <c r="AQ1186" s="86"/>
      <c r="AR1186" s="86"/>
      <c r="AS1186" s="86"/>
      <c r="AT1186" s="86"/>
      <c r="AU1186" s="86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86"/>
      <c r="BG1186" s="86"/>
      <c r="BH1186" s="86"/>
      <c r="BI1186" s="86"/>
      <c r="BJ1186" s="86"/>
      <c r="BK1186" s="86"/>
      <c r="BL1186" s="86"/>
      <c r="BM1186" s="86"/>
      <c r="BN1186" s="86"/>
      <c r="BO1186" s="86"/>
      <c r="BP1186" s="86"/>
    </row>
    <row r="1187" spans="14:68" s="28" customFormat="1">
      <c r="N1187" s="33"/>
      <c r="AC1187" s="33"/>
      <c r="AG1187" s="86"/>
      <c r="AH1187" s="86"/>
      <c r="AI1187" s="86"/>
      <c r="AK1187" s="86"/>
      <c r="AL1187" s="86"/>
      <c r="AM1187" s="86"/>
      <c r="AN1187" s="86"/>
      <c r="AO1187" s="86"/>
      <c r="AP1187" s="86"/>
      <c r="AQ1187" s="86"/>
      <c r="AR1187" s="86"/>
      <c r="AS1187" s="86"/>
      <c r="AT1187" s="86"/>
      <c r="AU1187" s="86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86"/>
      <c r="BG1187" s="86"/>
      <c r="BH1187" s="86"/>
      <c r="BI1187" s="86"/>
      <c r="BJ1187" s="86"/>
      <c r="BK1187" s="86"/>
      <c r="BL1187" s="86"/>
      <c r="BM1187" s="86"/>
      <c r="BN1187" s="86"/>
      <c r="BO1187" s="86"/>
      <c r="BP1187" s="86"/>
    </row>
    <row r="1188" spans="14:68" s="28" customFormat="1">
      <c r="N1188" s="33"/>
      <c r="AC1188" s="33"/>
      <c r="AG1188" s="86"/>
      <c r="AH1188" s="86"/>
      <c r="AI1188" s="86"/>
      <c r="AK1188" s="86"/>
      <c r="AL1188" s="86"/>
      <c r="AM1188" s="86"/>
      <c r="AN1188" s="86"/>
      <c r="AO1188" s="86"/>
      <c r="AP1188" s="86"/>
      <c r="AQ1188" s="86"/>
      <c r="AR1188" s="86"/>
      <c r="AS1188" s="86"/>
      <c r="AT1188" s="86"/>
      <c r="AU1188" s="86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86"/>
      <c r="BG1188" s="86"/>
      <c r="BH1188" s="86"/>
      <c r="BI1188" s="86"/>
      <c r="BJ1188" s="86"/>
      <c r="BK1188" s="86"/>
      <c r="BL1188" s="86"/>
      <c r="BM1188" s="86"/>
      <c r="BN1188" s="86"/>
      <c r="BO1188" s="86"/>
      <c r="BP1188" s="86"/>
    </row>
    <row r="1189" spans="14:68" s="28" customFormat="1">
      <c r="N1189" s="33"/>
      <c r="AC1189" s="33"/>
      <c r="AG1189" s="86"/>
      <c r="AH1189" s="86"/>
      <c r="AI1189" s="86"/>
      <c r="AK1189" s="86"/>
      <c r="AL1189" s="86"/>
      <c r="AM1189" s="86"/>
      <c r="AN1189" s="86"/>
      <c r="AO1189" s="86"/>
      <c r="AP1189" s="86"/>
      <c r="AQ1189" s="86"/>
      <c r="AR1189" s="86"/>
      <c r="AS1189" s="86"/>
      <c r="AT1189" s="86"/>
      <c r="AU1189" s="86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86"/>
      <c r="BG1189" s="86"/>
      <c r="BH1189" s="86"/>
      <c r="BI1189" s="86"/>
      <c r="BJ1189" s="86"/>
      <c r="BK1189" s="86"/>
      <c r="BL1189" s="86"/>
      <c r="BM1189" s="86"/>
      <c r="BN1189" s="86"/>
      <c r="BO1189" s="86"/>
      <c r="BP1189" s="86"/>
    </row>
    <row r="1190" spans="14:68" s="28" customFormat="1">
      <c r="N1190" s="33"/>
      <c r="AC1190" s="33"/>
      <c r="AG1190" s="86"/>
      <c r="AH1190" s="86"/>
      <c r="AI1190" s="86"/>
      <c r="AK1190" s="86"/>
      <c r="AL1190" s="86"/>
      <c r="AM1190" s="86"/>
      <c r="AN1190" s="86"/>
      <c r="AO1190" s="86"/>
      <c r="AP1190" s="86"/>
      <c r="AQ1190" s="86"/>
      <c r="AR1190" s="86"/>
      <c r="AS1190" s="86"/>
      <c r="AT1190" s="86"/>
      <c r="AU1190" s="86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86"/>
      <c r="BG1190" s="86"/>
      <c r="BH1190" s="86"/>
      <c r="BI1190" s="86"/>
      <c r="BJ1190" s="86"/>
      <c r="BK1190" s="86"/>
      <c r="BL1190" s="86"/>
      <c r="BM1190" s="86"/>
      <c r="BN1190" s="86"/>
      <c r="BO1190" s="86"/>
      <c r="BP1190" s="86"/>
    </row>
    <row r="1191" spans="14:68" s="28" customFormat="1">
      <c r="N1191" s="33"/>
      <c r="AC1191" s="33"/>
      <c r="AG1191" s="86"/>
      <c r="AH1191" s="86"/>
      <c r="AI1191" s="86"/>
      <c r="AK1191" s="86"/>
      <c r="AL1191" s="86"/>
      <c r="AM1191" s="86"/>
      <c r="AN1191" s="86"/>
      <c r="AO1191" s="86"/>
      <c r="AP1191" s="86"/>
      <c r="AQ1191" s="86"/>
      <c r="AR1191" s="86"/>
      <c r="AS1191" s="86"/>
      <c r="AT1191" s="86"/>
      <c r="AU1191" s="86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86"/>
      <c r="BG1191" s="86"/>
      <c r="BH1191" s="86"/>
      <c r="BI1191" s="86"/>
      <c r="BJ1191" s="86"/>
      <c r="BK1191" s="86"/>
      <c r="BL1191" s="86"/>
      <c r="BM1191" s="86"/>
      <c r="BN1191" s="86"/>
      <c r="BO1191" s="86"/>
      <c r="BP1191" s="86"/>
    </row>
    <row r="1192" spans="14:68" s="28" customFormat="1">
      <c r="N1192" s="33"/>
      <c r="AC1192" s="33"/>
      <c r="AG1192" s="86"/>
      <c r="AH1192" s="86"/>
      <c r="AI1192" s="86"/>
      <c r="AK1192" s="86"/>
      <c r="AL1192" s="86"/>
      <c r="AM1192" s="86"/>
      <c r="AN1192" s="86"/>
      <c r="AO1192" s="86"/>
      <c r="AP1192" s="86"/>
      <c r="AQ1192" s="86"/>
      <c r="AR1192" s="86"/>
      <c r="AS1192" s="86"/>
      <c r="AT1192" s="86"/>
      <c r="AU1192" s="86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86"/>
      <c r="BG1192" s="86"/>
      <c r="BH1192" s="86"/>
      <c r="BI1192" s="86"/>
      <c r="BJ1192" s="86"/>
      <c r="BK1192" s="86"/>
      <c r="BL1192" s="86"/>
      <c r="BM1192" s="86"/>
      <c r="BN1192" s="86"/>
      <c r="BO1192" s="86"/>
      <c r="BP1192" s="86"/>
    </row>
    <row r="1193" spans="14:68" s="28" customFormat="1">
      <c r="N1193" s="33"/>
      <c r="AC1193" s="33"/>
      <c r="AG1193" s="86"/>
      <c r="AH1193" s="86"/>
      <c r="AI1193" s="86"/>
      <c r="AK1193" s="86"/>
      <c r="AL1193" s="86"/>
      <c r="AM1193" s="86"/>
      <c r="AN1193" s="86"/>
      <c r="AO1193" s="86"/>
      <c r="AP1193" s="86"/>
      <c r="AQ1193" s="86"/>
      <c r="AR1193" s="86"/>
      <c r="AS1193" s="86"/>
      <c r="AT1193" s="86"/>
      <c r="AU1193" s="86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86"/>
      <c r="BG1193" s="86"/>
      <c r="BH1193" s="86"/>
      <c r="BI1193" s="86"/>
      <c r="BJ1193" s="86"/>
      <c r="BK1193" s="86"/>
      <c r="BL1193" s="86"/>
      <c r="BM1193" s="86"/>
      <c r="BN1193" s="86"/>
      <c r="BO1193" s="86"/>
      <c r="BP1193" s="86"/>
    </row>
    <row r="1194" spans="14:68" s="28" customFormat="1">
      <c r="N1194" s="33"/>
      <c r="AC1194" s="33"/>
      <c r="AG1194" s="86"/>
      <c r="AH1194" s="86"/>
      <c r="AI1194" s="86"/>
      <c r="AK1194" s="86"/>
      <c r="AL1194" s="86"/>
      <c r="AM1194" s="86"/>
      <c r="AN1194" s="86"/>
      <c r="AO1194" s="86"/>
      <c r="AP1194" s="86"/>
      <c r="AQ1194" s="86"/>
      <c r="AR1194" s="86"/>
      <c r="AS1194" s="86"/>
      <c r="AT1194" s="86"/>
      <c r="AU1194" s="86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86"/>
      <c r="BG1194" s="86"/>
      <c r="BH1194" s="86"/>
      <c r="BI1194" s="86"/>
      <c r="BJ1194" s="86"/>
      <c r="BK1194" s="86"/>
      <c r="BL1194" s="86"/>
      <c r="BM1194" s="86"/>
      <c r="BN1194" s="86"/>
      <c r="BO1194" s="86"/>
      <c r="BP1194" s="86"/>
    </row>
    <row r="1195" spans="14:68" s="28" customFormat="1">
      <c r="N1195" s="33"/>
      <c r="AC1195" s="33"/>
      <c r="AG1195" s="86"/>
      <c r="AH1195" s="86"/>
      <c r="AI1195" s="86"/>
      <c r="AK1195" s="86"/>
      <c r="AL1195" s="86"/>
      <c r="AM1195" s="86"/>
      <c r="AN1195" s="86"/>
      <c r="AO1195" s="86"/>
      <c r="AP1195" s="86"/>
      <c r="AQ1195" s="86"/>
      <c r="AR1195" s="86"/>
      <c r="AS1195" s="86"/>
      <c r="AT1195" s="86"/>
      <c r="AU1195" s="86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86"/>
      <c r="BG1195" s="86"/>
      <c r="BH1195" s="86"/>
      <c r="BI1195" s="86"/>
      <c r="BJ1195" s="86"/>
      <c r="BK1195" s="86"/>
      <c r="BL1195" s="86"/>
      <c r="BM1195" s="86"/>
      <c r="BN1195" s="86"/>
      <c r="BO1195" s="86"/>
      <c r="BP1195" s="86"/>
    </row>
    <row r="1196" spans="14:68" s="28" customFormat="1">
      <c r="N1196" s="33"/>
      <c r="AC1196" s="33"/>
      <c r="AG1196" s="86"/>
      <c r="AH1196" s="86"/>
      <c r="AI1196" s="86"/>
      <c r="AK1196" s="86"/>
      <c r="AL1196" s="86"/>
      <c r="AM1196" s="86"/>
      <c r="AN1196" s="86"/>
      <c r="AO1196" s="86"/>
      <c r="AP1196" s="86"/>
      <c r="AQ1196" s="86"/>
      <c r="AR1196" s="86"/>
      <c r="AS1196" s="86"/>
      <c r="AT1196" s="86"/>
      <c r="AU1196" s="86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86"/>
      <c r="BG1196" s="86"/>
      <c r="BH1196" s="86"/>
      <c r="BI1196" s="86"/>
      <c r="BJ1196" s="86"/>
      <c r="BK1196" s="86"/>
      <c r="BL1196" s="86"/>
      <c r="BM1196" s="86"/>
      <c r="BN1196" s="86"/>
      <c r="BO1196" s="86"/>
      <c r="BP1196" s="86"/>
    </row>
    <row r="1197" spans="14:68" s="28" customFormat="1">
      <c r="N1197" s="33"/>
      <c r="AC1197" s="33"/>
      <c r="AG1197" s="86"/>
      <c r="AH1197" s="86"/>
      <c r="AI1197" s="86"/>
      <c r="AK1197" s="86"/>
      <c r="AL1197" s="86"/>
      <c r="AM1197" s="86"/>
      <c r="AN1197" s="86"/>
      <c r="AO1197" s="86"/>
      <c r="AP1197" s="86"/>
      <c r="AQ1197" s="86"/>
      <c r="AR1197" s="86"/>
      <c r="AS1197" s="86"/>
      <c r="AT1197" s="86"/>
      <c r="AU1197" s="86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86"/>
      <c r="BG1197" s="86"/>
      <c r="BH1197" s="86"/>
      <c r="BI1197" s="86"/>
      <c r="BJ1197" s="86"/>
      <c r="BK1197" s="86"/>
      <c r="BL1197" s="86"/>
      <c r="BM1197" s="86"/>
      <c r="BN1197" s="86"/>
      <c r="BO1197" s="86"/>
      <c r="BP1197" s="86"/>
    </row>
    <row r="1198" spans="14:68" s="28" customFormat="1">
      <c r="N1198" s="33"/>
      <c r="AC1198" s="33"/>
      <c r="AG1198" s="86"/>
      <c r="AH1198" s="86"/>
      <c r="AI1198" s="86"/>
      <c r="AK1198" s="86"/>
      <c r="AL1198" s="86"/>
      <c r="AM1198" s="86"/>
      <c r="AN1198" s="86"/>
      <c r="AO1198" s="86"/>
      <c r="AP1198" s="86"/>
      <c r="AQ1198" s="86"/>
      <c r="AR1198" s="86"/>
      <c r="AS1198" s="86"/>
      <c r="AT1198" s="86"/>
      <c r="AU1198" s="86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86"/>
      <c r="BG1198" s="86"/>
      <c r="BH1198" s="86"/>
      <c r="BI1198" s="86"/>
      <c r="BJ1198" s="86"/>
      <c r="BK1198" s="86"/>
      <c r="BL1198" s="86"/>
      <c r="BM1198" s="86"/>
      <c r="BN1198" s="86"/>
      <c r="BO1198" s="86"/>
      <c r="BP1198" s="86"/>
    </row>
    <row r="1199" spans="14:68" s="28" customFormat="1">
      <c r="N1199" s="33"/>
      <c r="AC1199" s="33"/>
      <c r="AG1199" s="86"/>
      <c r="AH1199" s="86"/>
      <c r="AI1199" s="86"/>
      <c r="AK1199" s="86"/>
      <c r="AL1199" s="86"/>
      <c r="AM1199" s="86"/>
      <c r="AN1199" s="86"/>
      <c r="AO1199" s="86"/>
      <c r="AP1199" s="86"/>
      <c r="AQ1199" s="86"/>
      <c r="AR1199" s="86"/>
      <c r="AS1199" s="86"/>
      <c r="AT1199" s="86"/>
      <c r="AU1199" s="86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86"/>
      <c r="BG1199" s="86"/>
      <c r="BH1199" s="86"/>
      <c r="BI1199" s="86"/>
      <c r="BJ1199" s="86"/>
      <c r="BK1199" s="86"/>
      <c r="BL1199" s="86"/>
      <c r="BM1199" s="86"/>
      <c r="BN1199" s="86"/>
      <c r="BO1199" s="86"/>
      <c r="BP1199" s="86"/>
    </row>
    <row r="1200" spans="14:68" s="28" customFormat="1">
      <c r="N1200" s="33"/>
      <c r="AC1200" s="33"/>
      <c r="AG1200" s="86"/>
      <c r="AH1200" s="86"/>
      <c r="AI1200" s="86"/>
      <c r="AK1200" s="86"/>
      <c r="AL1200" s="86"/>
      <c r="AM1200" s="86"/>
      <c r="AN1200" s="86"/>
      <c r="AO1200" s="86"/>
      <c r="AP1200" s="86"/>
      <c r="AQ1200" s="86"/>
      <c r="AR1200" s="86"/>
      <c r="AS1200" s="86"/>
      <c r="AT1200" s="86"/>
      <c r="AU1200" s="86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86"/>
      <c r="BG1200" s="86"/>
      <c r="BH1200" s="86"/>
      <c r="BI1200" s="86"/>
      <c r="BJ1200" s="86"/>
      <c r="BK1200" s="86"/>
      <c r="BL1200" s="86"/>
      <c r="BM1200" s="86"/>
      <c r="BN1200" s="86"/>
      <c r="BO1200" s="86"/>
      <c r="BP1200" s="86"/>
    </row>
    <row r="1201" spans="14:68" s="28" customFormat="1">
      <c r="N1201" s="33"/>
      <c r="AC1201" s="33"/>
      <c r="AG1201" s="86"/>
      <c r="AH1201" s="86"/>
      <c r="AI1201" s="86"/>
      <c r="AK1201" s="86"/>
      <c r="AL1201" s="86"/>
      <c r="AM1201" s="86"/>
      <c r="AN1201" s="86"/>
      <c r="AO1201" s="86"/>
      <c r="AP1201" s="86"/>
      <c r="AQ1201" s="86"/>
      <c r="AR1201" s="86"/>
      <c r="AS1201" s="86"/>
      <c r="AT1201" s="86"/>
      <c r="AU1201" s="86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86"/>
      <c r="BG1201" s="86"/>
      <c r="BH1201" s="86"/>
      <c r="BI1201" s="86"/>
      <c r="BJ1201" s="86"/>
      <c r="BK1201" s="86"/>
      <c r="BL1201" s="86"/>
      <c r="BM1201" s="86"/>
      <c r="BN1201" s="86"/>
      <c r="BO1201" s="86"/>
      <c r="BP1201" s="86"/>
    </row>
    <row r="1202" spans="14:68" s="28" customFormat="1">
      <c r="N1202" s="33"/>
      <c r="AC1202" s="33"/>
      <c r="AG1202" s="86"/>
      <c r="AH1202" s="86"/>
      <c r="AI1202" s="86"/>
      <c r="AK1202" s="86"/>
      <c r="AL1202" s="86"/>
      <c r="AM1202" s="86"/>
      <c r="AN1202" s="86"/>
      <c r="AO1202" s="86"/>
      <c r="AP1202" s="86"/>
      <c r="AQ1202" s="86"/>
      <c r="AR1202" s="86"/>
      <c r="AS1202" s="86"/>
      <c r="AT1202" s="86"/>
      <c r="AU1202" s="86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86"/>
      <c r="BG1202" s="86"/>
      <c r="BH1202" s="86"/>
      <c r="BI1202" s="86"/>
      <c r="BJ1202" s="86"/>
      <c r="BK1202" s="86"/>
      <c r="BL1202" s="86"/>
      <c r="BM1202" s="86"/>
      <c r="BN1202" s="86"/>
      <c r="BO1202" s="86"/>
      <c r="BP1202" s="86"/>
    </row>
    <row r="1203" spans="14:68" s="28" customFormat="1">
      <c r="N1203" s="33"/>
      <c r="AC1203" s="33"/>
      <c r="AG1203" s="86"/>
      <c r="AH1203" s="86"/>
      <c r="AI1203" s="86"/>
      <c r="AK1203" s="86"/>
      <c r="AL1203" s="86"/>
      <c r="AM1203" s="86"/>
      <c r="AN1203" s="86"/>
      <c r="AO1203" s="86"/>
      <c r="AP1203" s="86"/>
      <c r="AQ1203" s="86"/>
      <c r="AR1203" s="86"/>
      <c r="AS1203" s="86"/>
      <c r="AT1203" s="86"/>
      <c r="AU1203" s="86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86"/>
      <c r="BG1203" s="86"/>
      <c r="BH1203" s="86"/>
      <c r="BI1203" s="86"/>
      <c r="BJ1203" s="86"/>
      <c r="BK1203" s="86"/>
      <c r="BL1203" s="86"/>
      <c r="BM1203" s="86"/>
      <c r="BN1203" s="86"/>
      <c r="BO1203" s="86"/>
      <c r="BP1203" s="86"/>
    </row>
    <row r="1204" spans="14:68" s="28" customFormat="1">
      <c r="N1204" s="33"/>
      <c r="AC1204" s="33"/>
      <c r="AG1204" s="86"/>
      <c r="AH1204" s="86"/>
      <c r="AI1204" s="86"/>
      <c r="AK1204" s="86"/>
      <c r="AL1204" s="86"/>
      <c r="AM1204" s="86"/>
      <c r="AN1204" s="86"/>
      <c r="AO1204" s="86"/>
      <c r="AP1204" s="86"/>
      <c r="AQ1204" s="86"/>
      <c r="AR1204" s="86"/>
      <c r="AS1204" s="86"/>
      <c r="AT1204" s="86"/>
      <c r="AU1204" s="86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86"/>
      <c r="BG1204" s="86"/>
      <c r="BH1204" s="86"/>
      <c r="BI1204" s="86"/>
      <c r="BJ1204" s="86"/>
      <c r="BK1204" s="86"/>
      <c r="BL1204" s="86"/>
      <c r="BM1204" s="86"/>
      <c r="BN1204" s="86"/>
      <c r="BO1204" s="86"/>
      <c r="BP1204" s="86"/>
    </row>
    <row r="1205" spans="14:68" s="28" customFormat="1">
      <c r="N1205" s="33"/>
      <c r="AC1205" s="33"/>
      <c r="AG1205" s="86"/>
      <c r="AH1205" s="86"/>
      <c r="AI1205" s="86"/>
      <c r="AK1205" s="86"/>
      <c r="AL1205" s="86"/>
      <c r="AM1205" s="86"/>
      <c r="AN1205" s="86"/>
      <c r="AO1205" s="86"/>
      <c r="AP1205" s="86"/>
      <c r="AQ1205" s="86"/>
      <c r="AR1205" s="86"/>
      <c r="AS1205" s="86"/>
      <c r="AT1205" s="86"/>
      <c r="AU1205" s="86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86"/>
      <c r="BG1205" s="86"/>
      <c r="BH1205" s="86"/>
      <c r="BI1205" s="86"/>
      <c r="BJ1205" s="86"/>
      <c r="BK1205" s="86"/>
      <c r="BL1205" s="86"/>
      <c r="BM1205" s="86"/>
      <c r="BN1205" s="86"/>
      <c r="BO1205" s="86"/>
      <c r="BP1205" s="86"/>
    </row>
    <row r="1206" spans="14:68" s="28" customFormat="1">
      <c r="N1206" s="33"/>
      <c r="AC1206" s="33"/>
      <c r="AG1206" s="86"/>
      <c r="AH1206" s="86"/>
      <c r="AI1206" s="86"/>
      <c r="AK1206" s="86"/>
      <c r="AL1206" s="86"/>
      <c r="AM1206" s="86"/>
      <c r="AN1206" s="86"/>
      <c r="AO1206" s="86"/>
      <c r="AP1206" s="86"/>
      <c r="AQ1206" s="86"/>
      <c r="AR1206" s="86"/>
      <c r="AS1206" s="86"/>
      <c r="AT1206" s="86"/>
      <c r="AU1206" s="86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86"/>
      <c r="BG1206" s="86"/>
      <c r="BH1206" s="86"/>
      <c r="BI1206" s="86"/>
      <c r="BJ1206" s="86"/>
      <c r="BK1206" s="86"/>
      <c r="BL1206" s="86"/>
      <c r="BM1206" s="86"/>
      <c r="BN1206" s="86"/>
      <c r="BO1206" s="86"/>
      <c r="BP1206" s="86"/>
    </row>
    <row r="1207" spans="14:68" s="28" customFormat="1">
      <c r="N1207" s="33"/>
      <c r="AC1207" s="33"/>
      <c r="AG1207" s="86"/>
      <c r="AH1207" s="86"/>
      <c r="AI1207" s="86"/>
      <c r="AK1207" s="86"/>
      <c r="AL1207" s="86"/>
      <c r="AM1207" s="86"/>
      <c r="AN1207" s="86"/>
      <c r="AO1207" s="86"/>
      <c r="AP1207" s="86"/>
      <c r="AQ1207" s="86"/>
      <c r="AR1207" s="86"/>
      <c r="AS1207" s="86"/>
      <c r="AT1207" s="86"/>
      <c r="AU1207" s="86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86"/>
      <c r="BG1207" s="86"/>
      <c r="BH1207" s="86"/>
      <c r="BI1207" s="86"/>
      <c r="BJ1207" s="86"/>
      <c r="BK1207" s="86"/>
      <c r="BL1207" s="86"/>
      <c r="BM1207" s="86"/>
      <c r="BN1207" s="86"/>
      <c r="BO1207" s="86"/>
      <c r="BP1207" s="86"/>
    </row>
    <row r="1208" spans="14:68" s="28" customFormat="1">
      <c r="N1208" s="33"/>
      <c r="AC1208" s="33"/>
      <c r="AG1208" s="86"/>
      <c r="AH1208" s="86"/>
      <c r="AI1208" s="86"/>
      <c r="AK1208" s="86"/>
      <c r="AL1208" s="86"/>
      <c r="AM1208" s="86"/>
      <c r="AN1208" s="86"/>
      <c r="AO1208" s="86"/>
      <c r="AP1208" s="86"/>
      <c r="AQ1208" s="86"/>
      <c r="AR1208" s="86"/>
      <c r="AS1208" s="86"/>
      <c r="AT1208" s="86"/>
      <c r="AU1208" s="86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86"/>
      <c r="BG1208" s="86"/>
      <c r="BH1208" s="86"/>
      <c r="BI1208" s="86"/>
      <c r="BJ1208" s="86"/>
      <c r="BK1208" s="86"/>
      <c r="BL1208" s="86"/>
      <c r="BM1208" s="86"/>
      <c r="BN1208" s="86"/>
      <c r="BO1208" s="86"/>
      <c r="BP1208" s="86"/>
    </row>
    <row r="1209" spans="14:68" s="28" customFormat="1">
      <c r="N1209" s="33"/>
      <c r="AC1209" s="33"/>
      <c r="AG1209" s="86"/>
      <c r="AH1209" s="86"/>
      <c r="AI1209" s="86"/>
      <c r="AK1209" s="86"/>
      <c r="AL1209" s="86"/>
      <c r="AM1209" s="86"/>
      <c r="AN1209" s="86"/>
      <c r="AO1209" s="86"/>
      <c r="AP1209" s="86"/>
      <c r="AQ1209" s="86"/>
      <c r="AR1209" s="86"/>
      <c r="AS1209" s="86"/>
      <c r="AT1209" s="86"/>
      <c r="AU1209" s="86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86"/>
      <c r="BG1209" s="86"/>
      <c r="BH1209" s="86"/>
      <c r="BI1209" s="86"/>
      <c r="BJ1209" s="86"/>
      <c r="BK1209" s="86"/>
      <c r="BL1209" s="86"/>
      <c r="BM1209" s="86"/>
      <c r="BN1209" s="86"/>
      <c r="BO1209" s="86"/>
      <c r="BP1209" s="86"/>
    </row>
    <row r="1210" spans="14:68" s="28" customFormat="1">
      <c r="N1210" s="33"/>
      <c r="AC1210" s="33"/>
      <c r="AG1210" s="86"/>
      <c r="AH1210" s="86"/>
      <c r="AI1210" s="86"/>
      <c r="AK1210" s="86"/>
      <c r="AL1210" s="86"/>
      <c r="AM1210" s="86"/>
      <c r="AN1210" s="86"/>
      <c r="AO1210" s="86"/>
      <c r="AP1210" s="86"/>
      <c r="AQ1210" s="86"/>
      <c r="AR1210" s="86"/>
      <c r="AS1210" s="86"/>
      <c r="AT1210" s="86"/>
      <c r="AU1210" s="86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86"/>
      <c r="BG1210" s="86"/>
      <c r="BH1210" s="86"/>
      <c r="BI1210" s="86"/>
      <c r="BJ1210" s="86"/>
      <c r="BK1210" s="86"/>
      <c r="BL1210" s="86"/>
      <c r="BM1210" s="86"/>
      <c r="BN1210" s="86"/>
      <c r="BO1210" s="86"/>
      <c r="BP1210" s="86"/>
    </row>
    <row r="1211" spans="14:68" s="28" customFormat="1">
      <c r="N1211" s="33"/>
      <c r="AC1211" s="33"/>
      <c r="AG1211" s="86"/>
      <c r="AH1211" s="86"/>
      <c r="AI1211" s="86"/>
      <c r="AK1211" s="86"/>
      <c r="AL1211" s="86"/>
      <c r="AM1211" s="86"/>
      <c r="AN1211" s="86"/>
      <c r="AO1211" s="86"/>
      <c r="AP1211" s="86"/>
      <c r="AQ1211" s="86"/>
      <c r="AR1211" s="86"/>
      <c r="AS1211" s="86"/>
      <c r="AT1211" s="86"/>
      <c r="AU1211" s="86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86"/>
      <c r="BG1211" s="86"/>
      <c r="BH1211" s="86"/>
      <c r="BI1211" s="86"/>
      <c r="BJ1211" s="86"/>
      <c r="BK1211" s="86"/>
      <c r="BL1211" s="86"/>
      <c r="BM1211" s="86"/>
      <c r="BN1211" s="86"/>
      <c r="BO1211" s="86"/>
      <c r="BP1211" s="86"/>
    </row>
    <row r="1212" spans="14:68" s="28" customFormat="1">
      <c r="N1212" s="33"/>
      <c r="AC1212" s="33"/>
      <c r="AG1212" s="86"/>
      <c r="AH1212" s="86"/>
      <c r="AI1212" s="86"/>
      <c r="AK1212" s="86"/>
      <c r="AL1212" s="86"/>
      <c r="AM1212" s="86"/>
      <c r="AN1212" s="86"/>
      <c r="AO1212" s="86"/>
      <c r="AP1212" s="86"/>
      <c r="AQ1212" s="86"/>
      <c r="AR1212" s="86"/>
      <c r="AS1212" s="86"/>
      <c r="AT1212" s="86"/>
      <c r="AU1212" s="86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86"/>
      <c r="BG1212" s="86"/>
      <c r="BH1212" s="86"/>
      <c r="BI1212" s="86"/>
      <c r="BJ1212" s="86"/>
      <c r="BK1212" s="86"/>
      <c r="BL1212" s="86"/>
      <c r="BM1212" s="86"/>
      <c r="BN1212" s="86"/>
      <c r="BO1212" s="86"/>
      <c r="BP1212" s="86"/>
    </row>
    <row r="1213" spans="14:68" s="28" customFormat="1">
      <c r="N1213" s="33"/>
      <c r="AC1213" s="33"/>
      <c r="AG1213" s="86"/>
      <c r="AH1213" s="86"/>
      <c r="AI1213" s="86"/>
      <c r="AK1213" s="86"/>
      <c r="AL1213" s="86"/>
      <c r="AM1213" s="86"/>
      <c r="AN1213" s="86"/>
      <c r="AO1213" s="86"/>
      <c r="AP1213" s="86"/>
      <c r="AQ1213" s="86"/>
      <c r="AR1213" s="86"/>
      <c r="AS1213" s="86"/>
      <c r="AT1213" s="86"/>
      <c r="AU1213" s="86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86"/>
      <c r="BG1213" s="86"/>
      <c r="BH1213" s="86"/>
      <c r="BI1213" s="86"/>
      <c r="BJ1213" s="86"/>
      <c r="BK1213" s="86"/>
      <c r="BL1213" s="86"/>
      <c r="BM1213" s="86"/>
      <c r="BN1213" s="86"/>
      <c r="BO1213" s="86"/>
      <c r="BP1213" s="86"/>
    </row>
    <row r="1214" spans="14:68" s="28" customFormat="1">
      <c r="N1214" s="33"/>
      <c r="AC1214" s="33"/>
      <c r="AG1214" s="86"/>
      <c r="AH1214" s="86"/>
      <c r="AI1214" s="86"/>
      <c r="AK1214" s="86"/>
      <c r="AL1214" s="86"/>
      <c r="AM1214" s="86"/>
      <c r="AN1214" s="86"/>
      <c r="AO1214" s="86"/>
      <c r="AP1214" s="86"/>
      <c r="AQ1214" s="86"/>
      <c r="AR1214" s="86"/>
      <c r="AS1214" s="86"/>
      <c r="AT1214" s="86"/>
      <c r="AU1214" s="86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86"/>
      <c r="BG1214" s="86"/>
      <c r="BH1214" s="86"/>
      <c r="BI1214" s="86"/>
      <c r="BJ1214" s="86"/>
      <c r="BK1214" s="86"/>
      <c r="BL1214" s="86"/>
      <c r="BM1214" s="86"/>
      <c r="BN1214" s="86"/>
      <c r="BO1214" s="86"/>
      <c r="BP1214" s="86"/>
    </row>
    <row r="1215" spans="14:68" s="28" customFormat="1">
      <c r="N1215" s="33"/>
      <c r="AC1215" s="33"/>
      <c r="AG1215" s="86"/>
      <c r="AH1215" s="86"/>
      <c r="AI1215" s="86"/>
      <c r="AK1215" s="86"/>
      <c r="AL1215" s="86"/>
      <c r="AM1215" s="86"/>
      <c r="AN1215" s="86"/>
      <c r="AO1215" s="86"/>
      <c r="AP1215" s="86"/>
      <c r="AQ1215" s="86"/>
      <c r="AR1215" s="86"/>
      <c r="AS1215" s="86"/>
      <c r="AT1215" s="86"/>
      <c r="AU1215" s="86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86"/>
      <c r="BG1215" s="86"/>
      <c r="BH1215" s="86"/>
      <c r="BI1215" s="86"/>
      <c r="BJ1215" s="86"/>
      <c r="BK1215" s="86"/>
      <c r="BL1215" s="86"/>
      <c r="BM1215" s="86"/>
      <c r="BN1215" s="86"/>
      <c r="BO1215" s="86"/>
      <c r="BP1215" s="86"/>
    </row>
    <row r="1216" spans="14:68" s="28" customFormat="1">
      <c r="N1216" s="33"/>
      <c r="AC1216" s="33"/>
      <c r="AG1216" s="86"/>
      <c r="AH1216" s="86"/>
      <c r="AI1216" s="86"/>
      <c r="AK1216" s="86"/>
      <c r="AL1216" s="86"/>
      <c r="AM1216" s="86"/>
      <c r="AN1216" s="86"/>
      <c r="AO1216" s="86"/>
      <c r="AP1216" s="86"/>
      <c r="AQ1216" s="86"/>
      <c r="AR1216" s="86"/>
      <c r="AS1216" s="86"/>
      <c r="AT1216" s="86"/>
      <c r="AU1216" s="86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86"/>
      <c r="BG1216" s="86"/>
      <c r="BH1216" s="86"/>
      <c r="BI1216" s="86"/>
      <c r="BJ1216" s="86"/>
      <c r="BK1216" s="86"/>
      <c r="BL1216" s="86"/>
      <c r="BM1216" s="86"/>
      <c r="BN1216" s="86"/>
      <c r="BO1216" s="86"/>
      <c r="BP1216" s="86"/>
    </row>
    <row r="1217" spans="14:68" s="28" customFormat="1">
      <c r="N1217" s="33"/>
      <c r="AC1217" s="33"/>
      <c r="AG1217" s="86"/>
      <c r="AH1217" s="86"/>
      <c r="AI1217" s="86"/>
      <c r="AK1217" s="86"/>
      <c r="AL1217" s="86"/>
      <c r="AM1217" s="86"/>
      <c r="AN1217" s="86"/>
      <c r="AO1217" s="86"/>
      <c r="AP1217" s="86"/>
      <c r="AQ1217" s="86"/>
      <c r="AR1217" s="86"/>
      <c r="AS1217" s="86"/>
      <c r="AT1217" s="86"/>
      <c r="AU1217" s="86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86"/>
      <c r="BG1217" s="86"/>
      <c r="BH1217" s="86"/>
      <c r="BI1217" s="86"/>
      <c r="BJ1217" s="86"/>
      <c r="BK1217" s="86"/>
      <c r="BL1217" s="86"/>
      <c r="BM1217" s="86"/>
      <c r="BN1217" s="86"/>
      <c r="BO1217" s="86"/>
      <c r="BP1217" s="86"/>
    </row>
    <row r="1218" spans="14:68" s="28" customFormat="1">
      <c r="N1218" s="33"/>
      <c r="AC1218" s="33"/>
      <c r="AG1218" s="86"/>
      <c r="AH1218" s="86"/>
      <c r="AI1218" s="86"/>
      <c r="AK1218" s="86"/>
      <c r="AL1218" s="86"/>
      <c r="AM1218" s="86"/>
      <c r="AN1218" s="86"/>
      <c r="AO1218" s="86"/>
      <c r="AP1218" s="86"/>
      <c r="AQ1218" s="86"/>
      <c r="AR1218" s="86"/>
      <c r="AS1218" s="86"/>
      <c r="AT1218" s="86"/>
      <c r="AU1218" s="86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86"/>
      <c r="BG1218" s="86"/>
      <c r="BH1218" s="86"/>
      <c r="BI1218" s="86"/>
      <c r="BJ1218" s="86"/>
      <c r="BK1218" s="86"/>
      <c r="BL1218" s="86"/>
      <c r="BM1218" s="86"/>
      <c r="BN1218" s="86"/>
      <c r="BO1218" s="86"/>
      <c r="BP1218" s="86"/>
    </row>
    <row r="1219" spans="14:68" s="28" customFormat="1">
      <c r="N1219" s="33"/>
      <c r="AC1219" s="33"/>
      <c r="AG1219" s="86"/>
      <c r="AH1219" s="86"/>
      <c r="AI1219" s="86"/>
      <c r="AK1219" s="86"/>
      <c r="AL1219" s="86"/>
      <c r="AM1219" s="86"/>
      <c r="AN1219" s="86"/>
      <c r="AO1219" s="86"/>
      <c r="AP1219" s="86"/>
      <c r="AQ1219" s="86"/>
      <c r="AR1219" s="86"/>
      <c r="AS1219" s="86"/>
      <c r="AT1219" s="86"/>
      <c r="AU1219" s="86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86"/>
      <c r="BG1219" s="86"/>
      <c r="BH1219" s="86"/>
      <c r="BI1219" s="86"/>
      <c r="BJ1219" s="86"/>
      <c r="BK1219" s="86"/>
      <c r="BL1219" s="86"/>
      <c r="BM1219" s="86"/>
      <c r="BN1219" s="86"/>
      <c r="BO1219" s="86"/>
      <c r="BP1219" s="86"/>
    </row>
    <row r="1220" spans="14:68" s="28" customFormat="1">
      <c r="N1220" s="33"/>
      <c r="AC1220" s="33"/>
      <c r="AG1220" s="86"/>
      <c r="AH1220" s="86"/>
      <c r="AI1220" s="86"/>
      <c r="AK1220" s="86"/>
      <c r="AL1220" s="86"/>
      <c r="AM1220" s="86"/>
      <c r="AN1220" s="86"/>
      <c r="AO1220" s="86"/>
      <c r="AP1220" s="86"/>
      <c r="AQ1220" s="86"/>
      <c r="AR1220" s="86"/>
      <c r="AS1220" s="86"/>
      <c r="AT1220" s="86"/>
      <c r="AU1220" s="86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86"/>
      <c r="BG1220" s="86"/>
      <c r="BH1220" s="86"/>
      <c r="BI1220" s="86"/>
      <c r="BJ1220" s="86"/>
      <c r="BK1220" s="86"/>
      <c r="BL1220" s="86"/>
      <c r="BM1220" s="86"/>
      <c r="BN1220" s="86"/>
      <c r="BO1220" s="86"/>
      <c r="BP1220" s="86"/>
    </row>
    <row r="1221" spans="14:68" s="28" customFormat="1">
      <c r="N1221" s="33"/>
      <c r="AC1221" s="33"/>
      <c r="AG1221" s="86"/>
      <c r="AH1221" s="86"/>
      <c r="AI1221" s="86"/>
      <c r="AK1221" s="86"/>
      <c r="AL1221" s="86"/>
      <c r="AM1221" s="86"/>
      <c r="AN1221" s="86"/>
      <c r="AO1221" s="86"/>
      <c r="AP1221" s="86"/>
      <c r="AQ1221" s="86"/>
      <c r="AR1221" s="86"/>
      <c r="AS1221" s="86"/>
      <c r="AT1221" s="86"/>
      <c r="AU1221" s="86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86"/>
      <c r="BG1221" s="86"/>
      <c r="BH1221" s="86"/>
      <c r="BI1221" s="86"/>
      <c r="BJ1221" s="86"/>
      <c r="BK1221" s="86"/>
      <c r="BL1221" s="86"/>
      <c r="BM1221" s="86"/>
      <c r="BN1221" s="86"/>
      <c r="BO1221" s="86"/>
      <c r="BP1221" s="86"/>
    </row>
    <row r="1222" spans="14:68" s="28" customFormat="1">
      <c r="N1222" s="33"/>
      <c r="AC1222" s="33"/>
      <c r="AG1222" s="86"/>
      <c r="AH1222" s="86"/>
      <c r="AI1222" s="86"/>
      <c r="AK1222" s="86"/>
      <c r="AL1222" s="86"/>
      <c r="AM1222" s="86"/>
      <c r="AN1222" s="86"/>
      <c r="AO1222" s="86"/>
      <c r="AP1222" s="86"/>
      <c r="AQ1222" s="86"/>
      <c r="AR1222" s="86"/>
      <c r="AS1222" s="86"/>
      <c r="AT1222" s="86"/>
      <c r="AU1222" s="86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86"/>
      <c r="BG1222" s="86"/>
      <c r="BH1222" s="86"/>
      <c r="BI1222" s="86"/>
      <c r="BJ1222" s="86"/>
      <c r="BK1222" s="86"/>
      <c r="BL1222" s="86"/>
      <c r="BM1222" s="86"/>
      <c r="BN1222" s="86"/>
      <c r="BO1222" s="86"/>
      <c r="BP1222" s="86"/>
    </row>
    <row r="1223" spans="14:68" s="28" customFormat="1">
      <c r="N1223" s="33"/>
      <c r="AC1223" s="33"/>
      <c r="AG1223" s="86"/>
      <c r="AH1223" s="86"/>
      <c r="AI1223" s="86"/>
      <c r="AK1223" s="86"/>
      <c r="AL1223" s="86"/>
      <c r="AM1223" s="86"/>
      <c r="AN1223" s="86"/>
      <c r="AO1223" s="86"/>
      <c r="AP1223" s="86"/>
      <c r="AQ1223" s="86"/>
      <c r="AR1223" s="86"/>
      <c r="AS1223" s="86"/>
      <c r="AT1223" s="86"/>
      <c r="AU1223" s="86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86"/>
      <c r="BG1223" s="86"/>
      <c r="BH1223" s="86"/>
      <c r="BI1223" s="86"/>
      <c r="BJ1223" s="86"/>
      <c r="BK1223" s="86"/>
      <c r="BL1223" s="86"/>
      <c r="BM1223" s="86"/>
      <c r="BN1223" s="86"/>
      <c r="BO1223" s="86"/>
      <c r="BP1223" s="86"/>
    </row>
    <row r="1224" spans="14:68" s="28" customFormat="1">
      <c r="N1224" s="33"/>
      <c r="AC1224" s="33"/>
      <c r="AG1224" s="86"/>
      <c r="AH1224" s="86"/>
      <c r="AI1224" s="86"/>
      <c r="AK1224" s="86"/>
      <c r="AL1224" s="86"/>
      <c r="AM1224" s="86"/>
      <c r="AN1224" s="86"/>
      <c r="AO1224" s="86"/>
      <c r="AP1224" s="86"/>
      <c r="AQ1224" s="86"/>
      <c r="AR1224" s="86"/>
      <c r="AS1224" s="86"/>
      <c r="AT1224" s="86"/>
      <c r="AU1224" s="86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86"/>
      <c r="BG1224" s="86"/>
      <c r="BH1224" s="86"/>
      <c r="BI1224" s="86"/>
      <c r="BJ1224" s="86"/>
      <c r="BK1224" s="86"/>
      <c r="BL1224" s="86"/>
      <c r="BM1224" s="86"/>
      <c r="BN1224" s="86"/>
      <c r="BO1224" s="86"/>
      <c r="BP1224" s="86"/>
    </row>
    <row r="1225" spans="14:68" s="28" customFormat="1">
      <c r="N1225" s="33"/>
      <c r="AC1225" s="33"/>
      <c r="AG1225" s="86"/>
      <c r="AH1225" s="86"/>
      <c r="AI1225" s="86"/>
      <c r="AK1225" s="86"/>
      <c r="AL1225" s="86"/>
      <c r="AM1225" s="86"/>
      <c r="AN1225" s="86"/>
      <c r="AO1225" s="86"/>
      <c r="AP1225" s="86"/>
      <c r="AQ1225" s="86"/>
      <c r="AR1225" s="86"/>
      <c r="AS1225" s="86"/>
      <c r="AT1225" s="86"/>
      <c r="AU1225" s="86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86"/>
      <c r="BG1225" s="86"/>
      <c r="BH1225" s="86"/>
      <c r="BI1225" s="86"/>
      <c r="BJ1225" s="86"/>
      <c r="BK1225" s="86"/>
      <c r="BL1225" s="86"/>
      <c r="BM1225" s="86"/>
      <c r="BN1225" s="86"/>
      <c r="BO1225" s="86"/>
      <c r="BP1225" s="86"/>
    </row>
    <row r="1226" spans="14:68" s="28" customFormat="1">
      <c r="N1226" s="33"/>
      <c r="AC1226" s="33"/>
      <c r="AG1226" s="86"/>
      <c r="AH1226" s="86"/>
      <c r="AI1226" s="86"/>
      <c r="AK1226" s="86"/>
      <c r="AL1226" s="86"/>
      <c r="AM1226" s="86"/>
      <c r="AN1226" s="86"/>
      <c r="AO1226" s="86"/>
      <c r="AP1226" s="86"/>
      <c r="AQ1226" s="86"/>
      <c r="AR1226" s="86"/>
      <c r="AS1226" s="86"/>
      <c r="AT1226" s="86"/>
      <c r="AU1226" s="86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  <c r="BI1226" s="86"/>
      <c r="BJ1226" s="86"/>
      <c r="BK1226" s="86"/>
      <c r="BL1226" s="86"/>
      <c r="BM1226" s="86"/>
      <c r="BN1226" s="86"/>
      <c r="BO1226" s="86"/>
      <c r="BP1226" s="86"/>
    </row>
    <row r="1227" spans="14:68" s="28" customFormat="1">
      <c r="N1227" s="33"/>
      <c r="AC1227" s="33"/>
      <c r="AG1227" s="86"/>
      <c r="AH1227" s="86"/>
      <c r="AI1227" s="86"/>
      <c r="AK1227" s="86"/>
      <c r="AL1227" s="86"/>
      <c r="AM1227" s="86"/>
      <c r="AN1227" s="86"/>
      <c r="AO1227" s="86"/>
      <c r="AP1227" s="86"/>
      <c r="AQ1227" s="86"/>
      <c r="AR1227" s="86"/>
      <c r="AS1227" s="86"/>
      <c r="AT1227" s="86"/>
      <c r="AU1227" s="86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86"/>
      <c r="BG1227" s="86"/>
      <c r="BH1227" s="86"/>
      <c r="BI1227" s="86"/>
      <c r="BJ1227" s="86"/>
      <c r="BK1227" s="86"/>
      <c r="BL1227" s="86"/>
      <c r="BM1227" s="86"/>
      <c r="BN1227" s="86"/>
      <c r="BO1227" s="86"/>
      <c r="BP1227" s="86"/>
    </row>
    <row r="1228" spans="14:68" s="28" customFormat="1">
      <c r="N1228" s="33"/>
      <c r="AC1228" s="33"/>
      <c r="AG1228" s="86"/>
      <c r="AH1228" s="86"/>
      <c r="AI1228" s="86"/>
      <c r="AK1228" s="86"/>
      <c r="AL1228" s="86"/>
      <c r="AM1228" s="86"/>
      <c r="AN1228" s="86"/>
      <c r="AO1228" s="86"/>
      <c r="AP1228" s="86"/>
      <c r="AQ1228" s="86"/>
      <c r="AR1228" s="86"/>
      <c r="AS1228" s="86"/>
      <c r="AT1228" s="86"/>
      <c r="AU1228" s="86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86"/>
      <c r="BG1228" s="86"/>
      <c r="BH1228" s="86"/>
      <c r="BI1228" s="86"/>
      <c r="BJ1228" s="86"/>
      <c r="BK1228" s="86"/>
      <c r="BL1228" s="86"/>
      <c r="BM1228" s="86"/>
      <c r="BN1228" s="86"/>
      <c r="BO1228" s="86"/>
      <c r="BP1228" s="86"/>
    </row>
    <row r="1229" spans="14:68" s="28" customFormat="1">
      <c r="N1229" s="33"/>
      <c r="AC1229" s="33"/>
      <c r="AG1229" s="86"/>
      <c r="AH1229" s="86"/>
      <c r="AI1229" s="86"/>
      <c r="AK1229" s="86"/>
      <c r="AL1229" s="86"/>
      <c r="AM1229" s="86"/>
      <c r="AN1229" s="86"/>
      <c r="AO1229" s="86"/>
      <c r="AP1229" s="86"/>
      <c r="AQ1229" s="86"/>
      <c r="AR1229" s="86"/>
      <c r="AS1229" s="86"/>
      <c r="AT1229" s="86"/>
      <c r="AU1229" s="86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86"/>
      <c r="BG1229" s="86"/>
      <c r="BH1229" s="86"/>
      <c r="BI1229" s="86"/>
      <c r="BJ1229" s="86"/>
      <c r="BK1229" s="86"/>
      <c r="BL1229" s="86"/>
      <c r="BM1229" s="86"/>
      <c r="BN1229" s="86"/>
      <c r="BO1229" s="86"/>
      <c r="BP1229" s="86"/>
    </row>
    <row r="1230" spans="14:68" s="28" customFormat="1">
      <c r="N1230" s="33"/>
      <c r="AC1230" s="33"/>
      <c r="AG1230" s="86"/>
      <c r="AH1230" s="86"/>
      <c r="AI1230" s="86"/>
      <c r="AK1230" s="86"/>
      <c r="AL1230" s="86"/>
      <c r="AM1230" s="86"/>
      <c r="AN1230" s="86"/>
      <c r="AO1230" s="86"/>
      <c r="AP1230" s="86"/>
      <c r="AQ1230" s="86"/>
      <c r="AR1230" s="86"/>
      <c r="AS1230" s="86"/>
      <c r="AT1230" s="86"/>
      <c r="AU1230" s="86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86"/>
      <c r="BG1230" s="86"/>
      <c r="BH1230" s="86"/>
      <c r="BI1230" s="86"/>
      <c r="BJ1230" s="86"/>
      <c r="BK1230" s="86"/>
      <c r="BL1230" s="86"/>
      <c r="BM1230" s="86"/>
      <c r="BN1230" s="86"/>
      <c r="BO1230" s="86"/>
      <c r="BP1230" s="86"/>
    </row>
    <row r="1231" spans="14:68" s="28" customFormat="1">
      <c r="N1231" s="33"/>
      <c r="AC1231" s="33"/>
      <c r="AG1231" s="86"/>
      <c r="AH1231" s="86"/>
      <c r="AI1231" s="86"/>
      <c r="AK1231" s="86"/>
      <c r="AL1231" s="86"/>
      <c r="AM1231" s="86"/>
      <c r="AN1231" s="86"/>
      <c r="AO1231" s="86"/>
      <c r="AP1231" s="86"/>
      <c r="AQ1231" s="86"/>
      <c r="AR1231" s="86"/>
      <c r="AS1231" s="86"/>
      <c r="AT1231" s="86"/>
      <c r="AU1231" s="86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86"/>
      <c r="BG1231" s="86"/>
      <c r="BH1231" s="86"/>
      <c r="BI1231" s="86"/>
      <c r="BJ1231" s="86"/>
      <c r="BK1231" s="86"/>
      <c r="BL1231" s="86"/>
      <c r="BM1231" s="86"/>
      <c r="BN1231" s="86"/>
      <c r="BO1231" s="86"/>
      <c r="BP1231" s="86"/>
    </row>
    <row r="1232" spans="14:68" s="28" customFormat="1">
      <c r="N1232" s="33"/>
      <c r="AC1232" s="33"/>
      <c r="AG1232" s="86"/>
      <c r="AH1232" s="86"/>
      <c r="AI1232" s="86"/>
      <c r="AK1232" s="86"/>
      <c r="AL1232" s="86"/>
      <c r="AM1232" s="86"/>
      <c r="AN1232" s="86"/>
      <c r="AO1232" s="86"/>
      <c r="AP1232" s="86"/>
      <c r="AQ1232" s="86"/>
      <c r="AR1232" s="86"/>
      <c r="AS1232" s="86"/>
      <c r="AT1232" s="86"/>
      <c r="AU1232" s="86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86"/>
      <c r="BG1232" s="86"/>
      <c r="BH1232" s="86"/>
      <c r="BI1232" s="86"/>
      <c r="BJ1232" s="86"/>
      <c r="BK1232" s="86"/>
      <c r="BL1232" s="86"/>
      <c r="BM1232" s="86"/>
      <c r="BN1232" s="86"/>
      <c r="BO1232" s="86"/>
      <c r="BP1232" s="86"/>
    </row>
    <row r="1233" spans="14:68" s="28" customFormat="1">
      <c r="N1233" s="33"/>
      <c r="AC1233" s="33"/>
      <c r="AG1233" s="86"/>
      <c r="AH1233" s="86"/>
      <c r="AI1233" s="86"/>
      <c r="AK1233" s="86"/>
      <c r="AL1233" s="86"/>
      <c r="AM1233" s="86"/>
      <c r="AN1233" s="86"/>
      <c r="AO1233" s="86"/>
      <c r="AP1233" s="86"/>
      <c r="AQ1233" s="86"/>
      <c r="AR1233" s="86"/>
      <c r="AS1233" s="86"/>
      <c r="AT1233" s="86"/>
      <c r="AU1233" s="86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86"/>
      <c r="BG1233" s="86"/>
      <c r="BH1233" s="86"/>
      <c r="BI1233" s="86"/>
      <c r="BJ1233" s="86"/>
      <c r="BK1233" s="86"/>
      <c r="BL1233" s="86"/>
      <c r="BM1233" s="86"/>
      <c r="BN1233" s="86"/>
      <c r="BO1233" s="86"/>
      <c r="BP1233" s="86"/>
    </row>
    <row r="1234" spans="14:68" s="28" customFormat="1">
      <c r="N1234" s="33"/>
      <c r="AC1234" s="33"/>
      <c r="AG1234" s="86"/>
      <c r="AH1234" s="86"/>
      <c r="AI1234" s="86"/>
      <c r="AK1234" s="86"/>
      <c r="AL1234" s="86"/>
      <c r="AM1234" s="86"/>
      <c r="AN1234" s="86"/>
      <c r="AO1234" s="86"/>
      <c r="AP1234" s="86"/>
      <c r="AQ1234" s="86"/>
      <c r="AR1234" s="86"/>
      <c r="AS1234" s="86"/>
      <c r="AT1234" s="86"/>
      <c r="AU1234" s="86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86"/>
      <c r="BG1234" s="86"/>
      <c r="BH1234" s="86"/>
      <c r="BI1234" s="86"/>
      <c r="BJ1234" s="86"/>
      <c r="BK1234" s="86"/>
      <c r="BL1234" s="86"/>
      <c r="BM1234" s="86"/>
      <c r="BN1234" s="86"/>
      <c r="BO1234" s="86"/>
      <c r="BP1234" s="86"/>
    </row>
    <row r="1235" spans="14:68" s="28" customFormat="1">
      <c r="N1235" s="33"/>
      <c r="AC1235" s="33"/>
      <c r="AG1235" s="86"/>
      <c r="AH1235" s="86"/>
      <c r="AI1235" s="86"/>
      <c r="AK1235" s="86"/>
      <c r="AL1235" s="86"/>
      <c r="AM1235" s="86"/>
      <c r="AN1235" s="86"/>
      <c r="AO1235" s="86"/>
      <c r="AP1235" s="86"/>
      <c r="AQ1235" s="86"/>
      <c r="AR1235" s="86"/>
      <c r="AS1235" s="86"/>
      <c r="AT1235" s="86"/>
      <c r="AU1235" s="86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86"/>
      <c r="BG1235" s="86"/>
      <c r="BH1235" s="86"/>
      <c r="BI1235" s="86"/>
      <c r="BJ1235" s="86"/>
      <c r="BK1235" s="86"/>
      <c r="BL1235" s="86"/>
      <c r="BM1235" s="86"/>
      <c r="BN1235" s="86"/>
      <c r="BO1235" s="86"/>
      <c r="BP1235" s="86"/>
    </row>
    <row r="1236" spans="14:68" s="28" customFormat="1">
      <c r="N1236" s="33"/>
      <c r="AC1236" s="33"/>
      <c r="AG1236" s="86"/>
      <c r="AH1236" s="86"/>
      <c r="AI1236" s="86"/>
      <c r="AK1236" s="86"/>
      <c r="AL1236" s="86"/>
      <c r="AM1236" s="86"/>
      <c r="AN1236" s="86"/>
      <c r="AO1236" s="86"/>
      <c r="AP1236" s="86"/>
      <c r="AQ1236" s="86"/>
      <c r="AR1236" s="86"/>
      <c r="AS1236" s="86"/>
      <c r="AT1236" s="86"/>
      <c r="AU1236" s="86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86"/>
      <c r="BG1236" s="86"/>
      <c r="BH1236" s="86"/>
      <c r="BI1236" s="86"/>
      <c r="BJ1236" s="86"/>
      <c r="BK1236" s="86"/>
      <c r="BL1236" s="86"/>
      <c r="BM1236" s="86"/>
      <c r="BN1236" s="86"/>
      <c r="BO1236" s="86"/>
      <c r="BP1236" s="86"/>
    </row>
    <row r="1237" spans="14:68" s="28" customFormat="1">
      <c r="N1237" s="33"/>
      <c r="AC1237" s="33"/>
      <c r="AG1237" s="86"/>
      <c r="AH1237" s="86"/>
      <c r="AI1237" s="86"/>
      <c r="AK1237" s="86"/>
      <c r="AL1237" s="86"/>
      <c r="AM1237" s="86"/>
      <c r="AN1237" s="86"/>
      <c r="AO1237" s="86"/>
      <c r="AP1237" s="86"/>
      <c r="AQ1237" s="86"/>
      <c r="AR1237" s="86"/>
      <c r="AS1237" s="86"/>
      <c r="AT1237" s="86"/>
      <c r="AU1237" s="86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86"/>
      <c r="BG1237" s="86"/>
      <c r="BH1237" s="86"/>
      <c r="BI1237" s="86"/>
      <c r="BJ1237" s="86"/>
      <c r="BK1237" s="86"/>
      <c r="BL1237" s="86"/>
      <c r="BM1237" s="86"/>
      <c r="BN1237" s="86"/>
      <c r="BO1237" s="86"/>
      <c r="BP1237" s="86"/>
    </row>
    <row r="1238" spans="14:68" s="28" customFormat="1">
      <c r="N1238" s="33"/>
      <c r="AC1238" s="33"/>
      <c r="AG1238" s="86"/>
      <c r="AH1238" s="86"/>
      <c r="AI1238" s="86"/>
      <c r="AK1238" s="86"/>
      <c r="AL1238" s="86"/>
      <c r="AM1238" s="86"/>
      <c r="AN1238" s="86"/>
      <c r="AO1238" s="86"/>
      <c r="AP1238" s="86"/>
      <c r="AQ1238" s="86"/>
      <c r="AR1238" s="86"/>
      <c r="AS1238" s="86"/>
      <c r="AT1238" s="86"/>
      <c r="AU1238" s="86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86"/>
      <c r="BG1238" s="86"/>
      <c r="BH1238" s="86"/>
      <c r="BI1238" s="86"/>
      <c r="BJ1238" s="86"/>
      <c r="BK1238" s="86"/>
      <c r="BL1238" s="86"/>
      <c r="BM1238" s="86"/>
      <c r="BN1238" s="86"/>
      <c r="BO1238" s="86"/>
      <c r="BP1238" s="86"/>
    </row>
    <row r="1239" spans="14:68" s="28" customFormat="1">
      <c r="N1239" s="33"/>
      <c r="AC1239" s="33"/>
      <c r="AG1239" s="86"/>
      <c r="AH1239" s="86"/>
      <c r="AI1239" s="86"/>
      <c r="AK1239" s="86"/>
      <c r="AL1239" s="86"/>
      <c r="AM1239" s="86"/>
      <c r="AN1239" s="86"/>
      <c r="AO1239" s="86"/>
      <c r="AP1239" s="86"/>
      <c r="AQ1239" s="86"/>
      <c r="AR1239" s="86"/>
      <c r="AS1239" s="86"/>
      <c r="AT1239" s="86"/>
      <c r="AU1239" s="86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86"/>
      <c r="BG1239" s="86"/>
      <c r="BH1239" s="86"/>
      <c r="BI1239" s="86"/>
      <c r="BJ1239" s="86"/>
      <c r="BK1239" s="86"/>
      <c r="BL1239" s="86"/>
      <c r="BM1239" s="86"/>
      <c r="BN1239" s="86"/>
      <c r="BO1239" s="86"/>
      <c r="BP1239" s="86"/>
    </row>
    <row r="1240" spans="14:68" s="28" customFormat="1">
      <c r="N1240" s="33"/>
      <c r="AC1240" s="33"/>
      <c r="AG1240" s="86"/>
      <c r="AH1240" s="86"/>
      <c r="AI1240" s="86"/>
      <c r="AK1240" s="86"/>
      <c r="AL1240" s="86"/>
      <c r="AM1240" s="86"/>
      <c r="AN1240" s="86"/>
      <c r="AO1240" s="86"/>
      <c r="AP1240" s="86"/>
      <c r="AQ1240" s="86"/>
      <c r="AR1240" s="86"/>
      <c r="AS1240" s="86"/>
      <c r="AT1240" s="86"/>
      <c r="AU1240" s="86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86"/>
      <c r="BG1240" s="86"/>
      <c r="BH1240" s="86"/>
      <c r="BI1240" s="86"/>
      <c r="BJ1240" s="86"/>
      <c r="BK1240" s="86"/>
      <c r="BL1240" s="86"/>
      <c r="BM1240" s="86"/>
      <c r="BN1240" s="86"/>
      <c r="BO1240" s="86"/>
      <c r="BP1240" s="86"/>
    </row>
    <row r="1241" spans="14:68" s="28" customFormat="1">
      <c r="N1241" s="33"/>
      <c r="AC1241" s="33"/>
      <c r="AG1241" s="86"/>
      <c r="AH1241" s="86"/>
      <c r="AI1241" s="86"/>
      <c r="AK1241" s="86"/>
      <c r="AL1241" s="86"/>
      <c r="AM1241" s="86"/>
      <c r="AN1241" s="86"/>
      <c r="AO1241" s="86"/>
      <c r="AP1241" s="86"/>
      <c r="AQ1241" s="86"/>
      <c r="AR1241" s="86"/>
      <c r="AS1241" s="86"/>
      <c r="AT1241" s="86"/>
      <c r="AU1241" s="86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86"/>
      <c r="BG1241" s="86"/>
      <c r="BH1241" s="86"/>
      <c r="BI1241" s="86"/>
      <c r="BJ1241" s="86"/>
      <c r="BK1241" s="86"/>
      <c r="BL1241" s="86"/>
      <c r="BM1241" s="86"/>
      <c r="BN1241" s="86"/>
      <c r="BO1241" s="86"/>
      <c r="BP1241" s="86"/>
    </row>
    <row r="1242" spans="14:68" s="28" customFormat="1">
      <c r="N1242" s="33"/>
      <c r="AC1242" s="33"/>
      <c r="AG1242" s="86"/>
      <c r="AH1242" s="86"/>
      <c r="AI1242" s="86"/>
      <c r="AK1242" s="86"/>
      <c r="AL1242" s="86"/>
      <c r="AM1242" s="86"/>
      <c r="AN1242" s="86"/>
      <c r="AO1242" s="86"/>
      <c r="AP1242" s="86"/>
      <c r="AQ1242" s="86"/>
      <c r="AR1242" s="86"/>
      <c r="AS1242" s="86"/>
      <c r="AT1242" s="86"/>
      <c r="AU1242" s="86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86"/>
      <c r="BG1242" s="86"/>
      <c r="BH1242" s="86"/>
      <c r="BI1242" s="86"/>
      <c r="BJ1242" s="86"/>
      <c r="BK1242" s="86"/>
      <c r="BL1242" s="86"/>
      <c r="BM1242" s="86"/>
      <c r="BN1242" s="86"/>
      <c r="BO1242" s="86"/>
      <c r="BP1242" s="86"/>
    </row>
    <row r="1243" spans="14:68" s="28" customFormat="1">
      <c r="N1243" s="33"/>
      <c r="AC1243" s="33"/>
      <c r="AG1243" s="86"/>
      <c r="AH1243" s="86"/>
      <c r="AI1243" s="86"/>
      <c r="AK1243" s="86"/>
      <c r="AL1243" s="86"/>
      <c r="AM1243" s="86"/>
      <c r="AN1243" s="86"/>
      <c r="AO1243" s="86"/>
      <c r="AP1243" s="86"/>
      <c r="AQ1243" s="86"/>
      <c r="AR1243" s="86"/>
      <c r="AS1243" s="86"/>
      <c r="AT1243" s="86"/>
      <c r="AU1243" s="86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86"/>
      <c r="BG1243" s="86"/>
      <c r="BH1243" s="86"/>
      <c r="BI1243" s="86"/>
      <c r="BJ1243" s="86"/>
      <c r="BK1243" s="86"/>
      <c r="BL1243" s="86"/>
      <c r="BM1243" s="86"/>
      <c r="BN1243" s="86"/>
      <c r="BO1243" s="86"/>
      <c r="BP1243" s="86"/>
    </row>
    <row r="1244" spans="14:68" s="28" customFormat="1">
      <c r="N1244" s="33"/>
      <c r="AC1244" s="33"/>
      <c r="AG1244" s="86"/>
      <c r="AH1244" s="86"/>
      <c r="AI1244" s="86"/>
      <c r="AK1244" s="86"/>
      <c r="AL1244" s="86"/>
      <c r="AM1244" s="86"/>
      <c r="AN1244" s="86"/>
      <c r="AO1244" s="86"/>
      <c r="AP1244" s="86"/>
      <c r="AQ1244" s="86"/>
      <c r="AR1244" s="86"/>
      <c r="AS1244" s="86"/>
      <c r="AT1244" s="86"/>
      <c r="AU1244" s="86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86"/>
      <c r="BG1244" s="86"/>
      <c r="BH1244" s="86"/>
      <c r="BI1244" s="86"/>
      <c r="BJ1244" s="86"/>
      <c r="BK1244" s="86"/>
      <c r="BL1244" s="86"/>
      <c r="BM1244" s="86"/>
      <c r="BN1244" s="86"/>
      <c r="BO1244" s="86"/>
      <c r="BP1244" s="86"/>
    </row>
    <row r="1245" spans="14:68" s="28" customFormat="1">
      <c r="N1245" s="33"/>
      <c r="AC1245" s="33"/>
      <c r="AG1245" s="86"/>
      <c r="AH1245" s="86"/>
      <c r="AI1245" s="86"/>
      <c r="AK1245" s="86"/>
      <c r="AL1245" s="86"/>
      <c r="AM1245" s="86"/>
      <c r="AN1245" s="86"/>
      <c r="AO1245" s="86"/>
      <c r="AP1245" s="86"/>
      <c r="AQ1245" s="86"/>
      <c r="AR1245" s="86"/>
      <c r="AS1245" s="86"/>
      <c r="AT1245" s="86"/>
      <c r="AU1245" s="86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86"/>
      <c r="BG1245" s="86"/>
      <c r="BH1245" s="86"/>
      <c r="BI1245" s="86"/>
      <c r="BJ1245" s="86"/>
      <c r="BK1245" s="86"/>
      <c r="BL1245" s="86"/>
      <c r="BM1245" s="86"/>
      <c r="BN1245" s="86"/>
      <c r="BO1245" s="86"/>
      <c r="BP1245" s="86"/>
    </row>
    <row r="1246" spans="14:68" s="28" customFormat="1">
      <c r="N1246" s="33"/>
      <c r="AC1246" s="33"/>
      <c r="AG1246" s="86"/>
      <c r="AH1246" s="86"/>
      <c r="AI1246" s="86"/>
      <c r="AK1246" s="86"/>
      <c r="AL1246" s="86"/>
      <c r="AM1246" s="86"/>
      <c r="AN1246" s="86"/>
      <c r="AO1246" s="86"/>
      <c r="AP1246" s="86"/>
      <c r="AQ1246" s="86"/>
      <c r="AR1246" s="86"/>
      <c r="AS1246" s="86"/>
      <c r="AT1246" s="86"/>
      <c r="AU1246" s="86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86"/>
      <c r="BG1246" s="86"/>
      <c r="BH1246" s="86"/>
      <c r="BI1246" s="86"/>
      <c r="BJ1246" s="86"/>
      <c r="BK1246" s="86"/>
      <c r="BL1246" s="86"/>
      <c r="BM1246" s="86"/>
      <c r="BN1246" s="86"/>
      <c r="BO1246" s="86"/>
      <c r="BP1246" s="86"/>
    </row>
    <row r="1247" spans="14:68" s="28" customFormat="1">
      <c r="N1247" s="33"/>
      <c r="AC1247" s="33"/>
      <c r="AG1247" s="86"/>
      <c r="AH1247" s="86"/>
      <c r="AI1247" s="86"/>
      <c r="AK1247" s="86"/>
      <c r="AL1247" s="86"/>
      <c r="AM1247" s="86"/>
      <c r="AN1247" s="86"/>
      <c r="AO1247" s="86"/>
      <c r="AP1247" s="86"/>
      <c r="AQ1247" s="86"/>
      <c r="AR1247" s="86"/>
      <c r="AS1247" s="86"/>
      <c r="AT1247" s="86"/>
      <c r="AU1247" s="86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86"/>
      <c r="BG1247" s="86"/>
      <c r="BH1247" s="86"/>
      <c r="BI1247" s="86"/>
      <c r="BJ1247" s="86"/>
      <c r="BK1247" s="86"/>
      <c r="BL1247" s="86"/>
      <c r="BM1247" s="86"/>
      <c r="BN1247" s="86"/>
      <c r="BO1247" s="86"/>
      <c r="BP1247" s="86"/>
    </row>
    <row r="1248" spans="14:68" s="28" customFormat="1">
      <c r="N1248" s="33"/>
      <c r="AC1248" s="33"/>
      <c r="AG1248" s="86"/>
      <c r="AH1248" s="86"/>
      <c r="AI1248" s="86"/>
      <c r="AK1248" s="86"/>
      <c r="AL1248" s="86"/>
      <c r="AM1248" s="86"/>
      <c r="AN1248" s="86"/>
      <c r="AO1248" s="86"/>
      <c r="AP1248" s="86"/>
      <c r="AQ1248" s="86"/>
      <c r="AR1248" s="86"/>
      <c r="AS1248" s="86"/>
      <c r="AT1248" s="86"/>
      <c r="AU1248" s="86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86"/>
      <c r="BG1248" s="86"/>
      <c r="BH1248" s="86"/>
      <c r="BI1248" s="86"/>
      <c r="BJ1248" s="86"/>
      <c r="BK1248" s="86"/>
      <c r="BL1248" s="86"/>
      <c r="BM1248" s="86"/>
      <c r="BN1248" s="86"/>
      <c r="BO1248" s="86"/>
      <c r="BP1248" s="86"/>
    </row>
    <row r="1249" spans="14:68" s="28" customFormat="1">
      <c r="N1249" s="33"/>
      <c r="AC1249" s="33"/>
      <c r="AG1249" s="86"/>
      <c r="AH1249" s="86"/>
      <c r="AI1249" s="86"/>
      <c r="AK1249" s="86"/>
      <c r="AL1249" s="86"/>
      <c r="AM1249" s="86"/>
      <c r="AN1249" s="86"/>
      <c r="AO1249" s="86"/>
      <c r="AP1249" s="86"/>
      <c r="AQ1249" s="86"/>
      <c r="AR1249" s="86"/>
      <c r="AS1249" s="86"/>
      <c r="AT1249" s="86"/>
      <c r="AU1249" s="86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86"/>
      <c r="BG1249" s="86"/>
      <c r="BH1249" s="86"/>
      <c r="BI1249" s="86"/>
      <c r="BJ1249" s="86"/>
      <c r="BK1249" s="86"/>
      <c r="BL1249" s="86"/>
      <c r="BM1249" s="86"/>
      <c r="BN1249" s="86"/>
      <c r="BO1249" s="86"/>
      <c r="BP1249" s="86"/>
    </row>
    <row r="1250" spans="14:68" s="28" customFormat="1">
      <c r="N1250" s="33"/>
      <c r="AC1250" s="33"/>
      <c r="AG1250" s="86"/>
      <c r="AH1250" s="86"/>
      <c r="AI1250" s="86"/>
      <c r="AK1250" s="86"/>
      <c r="AL1250" s="86"/>
      <c r="AM1250" s="86"/>
      <c r="AN1250" s="86"/>
      <c r="AO1250" s="86"/>
      <c r="AP1250" s="86"/>
      <c r="AQ1250" s="86"/>
      <c r="AR1250" s="86"/>
      <c r="AS1250" s="86"/>
      <c r="AT1250" s="86"/>
      <c r="AU1250" s="86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86"/>
      <c r="BG1250" s="86"/>
      <c r="BH1250" s="86"/>
      <c r="BI1250" s="86"/>
      <c r="BJ1250" s="86"/>
      <c r="BK1250" s="86"/>
      <c r="BL1250" s="86"/>
      <c r="BM1250" s="86"/>
      <c r="BN1250" s="86"/>
      <c r="BO1250" s="86"/>
      <c r="BP1250" s="86"/>
    </row>
    <row r="1251" spans="14:68" s="28" customFormat="1">
      <c r="N1251" s="33"/>
      <c r="AC1251" s="33"/>
      <c r="AG1251" s="86"/>
      <c r="AH1251" s="86"/>
      <c r="AI1251" s="86"/>
      <c r="AK1251" s="86"/>
      <c r="AL1251" s="86"/>
      <c r="AM1251" s="86"/>
      <c r="AN1251" s="86"/>
      <c r="AO1251" s="86"/>
      <c r="AP1251" s="86"/>
      <c r="AQ1251" s="86"/>
      <c r="AR1251" s="86"/>
      <c r="AS1251" s="86"/>
      <c r="AT1251" s="86"/>
      <c r="AU1251" s="86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86"/>
      <c r="BG1251" s="86"/>
      <c r="BH1251" s="86"/>
      <c r="BI1251" s="86"/>
      <c r="BJ1251" s="86"/>
      <c r="BK1251" s="86"/>
      <c r="BL1251" s="86"/>
      <c r="BM1251" s="86"/>
      <c r="BN1251" s="86"/>
      <c r="BO1251" s="86"/>
      <c r="BP1251" s="86"/>
    </row>
    <row r="1252" spans="14:68" s="28" customFormat="1">
      <c r="N1252" s="33"/>
      <c r="AC1252" s="33"/>
      <c r="AG1252" s="86"/>
      <c r="AH1252" s="86"/>
      <c r="AI1252" s="86"/>
      <c r="AK1252" s="86"/>
      <c r="AL1252" s="86"/>
      <c r="AM1252" s="86"/>
      <c r="AN1252" s="86"/>
      <c r="AO1252" s="86"/>
      <c r="AP1252" s="86"/>
      <c r="AQ1252" s="86"/>
      <c r="AR1252" s="86"/>
      <c r="AS1252" s="86"/>
      <c r="AT1252" s="86"/>
      <c r="AU1252" s="86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86"/>
      <c r="BG1252" s="86"/>
      <c r="BH1252" s="86"/>
      <c r="BI1252" s="86"/>
      <c r="BJ1252" s="86"/>
      <c r="BK1252" s="86"/>
      <c r="BL1252" s="86"/>
      <c r="BM1252" s="86"/>
      <c r="BN1252" s="86"/>
      <c r="BO1252" s="86"/>
      <c r="BP1252" s="86"/>
    </row>
    <row r="1253" spans="14:68" s="28" customFormat="1">
      <c r="N1253" s="33"/>
      <c r="AC1253" s="33"/>
      <c r="AG1253" s="86"/>
      <c r="AH1253" s="86"/>
      <c r="AI1253" s="86"/>
      <c r="AK1253" s="86"/>
      <c r="AL1253" s="86"/>
      <c r="AM1253" s="86"/>
      <c r="AN1253" s="86"/>
      <c r="AO1253" s="86"/>
      <c r="AP1253" s="86"/>
      <c r="AQ1253" s="86"/>
      <c r="AR1253" s="86"/>
      <c r="AS1253" s="86"/>
      <c r="AT1253" s="86"/>
      <c r="AU1253" s="86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86"/>
      <c r="BG1253" s="86"/>
      <c r="BH1253" s="86"/>
      <c r="BI1253" s="86"/>
      <c r="BJ1253" s="86"/>
      <c r="BK1253" s="86"/>
      <c r="BL1253" s="86"/>
      <c r="BM1253" s="86"/>
      <c r="BN1253" s="86"/>
      <c r="BO1253" s="86"/>
      <c r="BP1253" s="86"/>
    </row>
    <row r="1254" spans="14:68" s="28" customFormat="1">
      <c r="N1254" s="33"/>
      <c r="AC1254" s="33"/>
      <c r="AG1254" s="86"/>
      <c r="AH1254" s="86"/>
      <c r="AI1254" s="86"/>
      <c r="AK1254" s="86"/>
      <c r="AL1254" s="86"/>
      <c r="AM1254" s="86"/>
      <c r="AN1254" s="86"/>
      <c r="AO1254" s="86"/>
      <c r="AP1254" s="86"/>
      <c r="AQ1254" s="86"/>
      <c r="AR1254" s="86"/>
      <c r="AS1254" s="86"/>
      <c r="AT1254" s="86"/>
      <c r="AU1254" s="86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86"/>
      <c r="BG1254" s="86"/>
      <c r="BH1254" s="86"/>
      <c r="BI1254" s="86"/>
      <c r="BJ1254" s="86"/>
      <c r="BK1254" s="86"/>
      <c r="BL1254" s="86"/>
      <c r="BM1254" s="86"/>
      <c r="BN1254" s="86"/>
      <c r="BO1254" s="86"/>
      <c r="BP1254" s="86"/>
    </row>
    <row r="1255" spans="14:68" s="28" customFormat="1">
      <c r="N1255" s="33"/>
      <c r="AC1255" s="33"/>
      <c r="AG1255" s="86"/>
      <c r="AH1255" s="86"/>
      <c r="AI1255" s="86"/>
      <c r="AK1255" s="86"/>
      <c r="AL1255" s="86"/>
      <c r="AM1255" s="86"/>
      <c r="AN1255" s="86"/>
      <c r="AO1255" s="86"/>
      <c r="AP1255" s="86"/>
      <c r="AQ1255" s="86"/>
      <c r="AR1255" s="86"/>
      <c r="AS1255" s="86"/>
      <c r="AT1255" s="86"/>
      <c r="AU1255" s="86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86"/>
      <c r="BG1255" s="86"/>
      <c r="BH1255" s="86"/>
      <c r="BI1255" s="86"/>
      <c r="BJ1255" s="86"/>
      <c r="BK1255" s="86"/>
      <c r="BL1255" s="86"/>
      <c r="BM1255" s="86"/>
      <c r="BN1255" s="86"/>
      <c r="BO1255" s="86"/>
      <c r="BP1255" s="86"/>
    </row>
    <row r="1256" spans="14:68" s="28" customFormat="1">
      <c r="N1256" s="33"/>
      <c r="AC1256" s="33"/>
      <c r="AG1256" s="86"/>
      <c r="AH1256" s="86"/>
      <c r="AI1256" s="86"/>
      <c r="AK1256" s="86"/>
      <c r="AL1256" s="86"/>
      <c r="AM1256" s="86"/>
      <c r="AN1256" s="86"/>
      <c r="AO1256" s="86"/>
      <c r="AP1256" s="86"/>
      <c r="AQ1256" s="86"/>
      <c r="AR1256" s="86"/>
      <c r="AS1256" s="86"/>
      <c r="AT1256" s="86"/>
      <c r="AU1256" s="86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86"/>
      <c r="BG1256" s="86"/>
      <c r="BH1256" s="86"/>
      <c r="BI1256" s="86"/>
      <c r="BJ1256" s="86"/>
      <c r="BK1256" s="86"/>
      <c r="BL1256" s="86"/>
      <c r="BM1256" s="86"/>
      <c r="BN1256" s="86"/>
      <c r="BO1256" s="86"/>
      <c r="BP1256" s="86"/>
    </row>
    <row r="1257" spans="14:68" s="28" customFormat="1">
      <c r="N1257" s="33"/>
      <c r="AC1257" s="33"/>
      <c r="AG1257" s="86"/>
      <c r="AH1257" s="86"/>
      <c r="AI1257" s="86"/>
      <c r="AK1257" s="86"/>
      <c r="AL1257" s="86"/>
      <c r="AM1257" s="86"/>
      <c r="AN1257" s="86"/>
      <c r="AO1257" s="86"/>
      <c r="AP1257" s="86"/>
      <c r="AQ1257" s="86"/>
      <c r="AR1257" s="86"/>
      <c r="AS1257" s="86"/>
      <c r="AT1257" s="86"/>
      <c r="AU1257" s="86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86"/>
      <c r="BG1257" s="86"/>
      <c r="BH1257" s="86"/>
      <c r="BI1257" s="86"/>
      <c r="BJ1257" s="86"/>
      <c r="BK1257" s="86"/>
      <c r="BL1257" s="86"/>
      <c r="BM1257" s="86"/>
      <c r="BN1257" s="86"/>
      <c r="BO1257" s="86"/>
      <c r="BP1257" s="86"/>
    </row>
    <row r="1258" spans="14:68" s="28" customFormat="1">
      <c r="N1258" s="33"/>
      <c r="AC1258" s="33"/>
      <c r="AG1258" s="86"/>
      <c r="AH1258" s="86"/>
      <c r="AI1258" s="86"/>
      <c r="AK1258" s="86"/>
      <c r="AL1258" s="86"/>
      <c r="AM1258" s="86"/>
      <c r="AN1258" s="86"/>
      <c r="AO1258" s="86"/>
      <c r="AP1258" s="86"/>
      <c r="AQ1258" s="86"/>
      <c r="AR1258" s="86"/>
      <c r="AS1258" s="86"/>
      <c r="AT1258" s="86"/>
      <c r="AU1258" s="86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86"/>
      <c r="BG1258" s="86"/>
      <c r="BH1258" s="86"/>
      <c r="BI1258" s="86"/>
      <c r="BJ1258" s="86"/>
      <c r="BK1258" s="86"/>
      <c r="BL1258" s="86"/>
      <c r="BM1258" s="86"/>
      <c r="BN1258" s="86"/>
      <c r="BO1258" s="86"/>
      <c r="BP1258" s="86"/>
    </row>
    <row r="1259" spans="14:68" s="28" customFormat="1">
      <c r="N1259" s="33"/>
      <c r="AC1259" s="33"/>
      <c r="AG1259" s="86"/>
      <c r="AH1259" s="86"/>
      <c r="AI1259" s="86"/>
      <c r="AK1259" s="86"/>
      <c r="AL1259" s="86"/>
      <c r="AM1259" s="86"/>
      <c r="AN1259" s="86"/>
      <c r="AO1259" s="86"/>
      <c r="AP1259" s="86"/>
      <c r="AQ1259" s="86"/>
      <c r="AR1259" s="86"/>
      <c r="AS1259" s="86"/>
      <c r="AT1259" s="86"/>
      <c r="AU1259" s="86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86"/>
      <c r="BG1259" s="86"/>
      <c r="BH1259" s="86"/>
      <c r="BI1259" s="86"/>
      <c r="BJ1259" s="86"/>
      <c r="BK1259" s="86"/>
      <c r="BL1259" s="86"/>
      <c r="BM1259" s="86"/>
      <c r="BN1259" s="86"/>
      <c r="BO1259" s="86"/>
      <c r="BP1259" s="86"/>
    </row>
    <row r="1260" spans="14:68" s="28" customFormat="1">
      <c r="N1260" s="33"/>
      <c r="AC1260" s="33"/>
      <c r="AG1260" s="86"/>
      <c r="AH1260" s="86"/>
      <c r="AI1260" s="86"/>
      <c r="AK1260" s="86"/>
      <c r="AL1260" s="86"/>
      <c r="AM1260" s="86"/>
      <c r="AN1260" s="86"/>
      <c r="AO1260" s="86"/>
      <c r="AP1260" s="86"/>
      <c r="AQ1260" s="86"/>
      <c r="AR1260" s="86"/>
      <c r="AS1260" s="86"/>
      <c r="AT1260" s="86"/>
      <c r="AU1260" s="86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86"/>
      <c r="BG1260" s="86"/>
      <c r="BH1260" s="86"/>
      <c r="BI1260" s="86"/>
      <c r="BJ1260" s="86"/>
      <c r="BK1260" s="86"/>
      <c r="BL1260" s="86"/>
      <c r="BM1260" s="86"/>
      <c r="BN1260" s="86"/>
      <c r="BO1260" s="86"/>
      <c r="BP1260" s="86"/>
    </row>
    <row r="1261" spans="14:68" s="28" customFormat="1">
      <c r="N1261" s="33"/>
      <c r="AC1261" s="33"/>
      <c r="AG1261" s="86"/>
      <c r="AH1261" s="86"/>
      <c r="AI1261" s="86"/>
      <c r="AK1261" s="86"/>
      <c r="AL1261" s="86"/>
      <c r="AM1261" s="86"/>
      <c r="AN1261" s="86"/>
      <c r="AO1261" s="86"/>
      <c r="AP1261" s="86"/>
      <c r="AQ1261" s="86"/>
      <c r="AR1261" s="86"/>
      <c r="AS1261" s="86"/>
      <c r="AT1261" s="86"/>
      <c r="AU1261" s="86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86"/>
      <c r="BG1261" s="86"/>
      <c r="BH1261" s="86"/>
      <c r="BI1261" s="86"/>
      <c r="BJ1261" s="86"/>
      <c r="BK1261" s="86"/>
      <c r="BL1261" s="86"/>
      <c r="BM1261" s="86"/>
      <c r="BN1261" s="86"/>
      <c r="BO1261" s="86"/>
      <c r="BP1261" s="86"/>
    </row>
    <row r="1262" spans="14:68" s="28" customFormat="1">
      <c r="N1262" s="33"/>
      <c r="AC1262" s="33"/>
      <c r="AG1262" s="86"/>
      <c r="AH1262" s="86"/>
      <c r="AI1262" s="86"/>
      <c r="AK1262" s="86"/>
      <c r="AL1262" s="86"/>
      <c r="AM1262" s="86"/>
      <c r="AN1262" s="86"/>
      <c r="AO1262" s="86"/>
      <c r="AP1262" s="86"/>
      <c r="AQ1262" s="86"/>
      <c r="AR1262" s="86"/>
      <c r="AS1262" s="86"/>
      <c r="AT1262" s="86"/>
      <c r="AU1262" s="86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86"/>
      <c r="BG1262" s="86"/>
      <c r="BH1262" s="86"/>
      <c r="BI1262" s="86"/>
      <c r="BJ1262" s="86"/>
      <c r="BK1262" s="86"/>
      <c r="BL1262" s="86"/>
      <c r="BM1262" s="86"/>
      <c r="BN1262" s="86"/>
      <c r="BO1262" s="86"/>
      <c r="BP1262" s="86"/>
    </row>
    <row r="1263" spans="14:68" s="28" customFormat="1">
      <c r="N1263" s="33"/>
      <c r="AC1263" s="33"/>
      <c r="AG1263" s="86"/>
      <c r="AH1263" s="86"/>
      <c r="AI1263" s="86"/>
      <c r="AK1263" s="86"/>
      <c r="AL1263" s="86"/>
      <c r="AM1263" s="86"/>
      <c r="AN1263" s="86"/>
      <c r="AO1263" s="86"/>
      <c r="AP1263" s="86"/>
      <c r="AQ1263" s="86"/>
      <c r="AR1263" s="86"/>
      <c r="AS1263" s="86"/>
      <c r="AT1263" s="86"/>
      <c r="AU1263" s="86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86"/>
      <c r="BG1263" s="86"/>
      <c r="BH1263" s="86"/>
      <c r="BI1263" s="86"/>
      <c r="BJ1263" s="86"/>
      <c r="BK1263" s="86"/>
      <c r="BL1263" s="86"/>
      <c r="BM1263" s="86"/>
      <c r="BN1263" s="86"/>
      <c r="BO1263" s="86"/>
      <c r="BP1263" s="86"/>
    </row>
    <row r="1264" spans="14:68" s="28" customFormat="1">
      <c r="N1264" s="33"/>
      <c r="AC1264" s="33"/>
      <c r="AG1264" s="86"/>
      <c r="AH1264" s="86"/>
      <c r="AI1264" s="86"/>
      <c r="AK1264" s="86"/>
      <c r="AL1264" s="86"/>
      <c r="AM1264" s="86"/>
      <c r="AN1264" s="86"/>
      <c r="AO1264" s="86"/>
      <c r="AP1264" s="86"/>
      <c r="AQ1264" s="86"/>
      <c r="AR1264" s="86"/>
      <c r="AS1264" s="86"/>
      <c r="AT1264" s="86"/>
      <c r="AU1264" s="86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86"/>
      <c r="BG1264" s="86"/>
      <c r="BH1264" s="86"/>
      <c r="BI1264" s="86"/>
      <c r="BJ1264" s="86"/>
      <c r="BK1264" s="86"/>
      <c r="BL1264" s="86"/>
      <c r="BM1264" s="86"/>
      <c r="BN1264" s="86"/>
      <c r="BO1264" s="86"/>
      <c r="BP1264" s="86"/>
    </row>
    <row r="1265" spans="14:68" s="28" customFormat="1">
      <c r="N1265" s="33"/>
      <c r="AC1265" s="33"/>
      <c r="AG1265" s="86"/>
      <c r="AH1265" s="86"/>
      <c r="AI1265" s="86"/>
      <c r="AK1265" s="86"/>
      <c r="AL1265" s="86"/>
      <c r="AM1265" s="86"/>
      <c r="AN1265" s="86"/>
      <c r="AO1265" s="86"/>
      <c r="AP1265" s="86"/>
      <c r="AQ1265" s="86"/>
      <c r="AR1265" s="86"/>
      <c r="AS1265" s="86"/>
      <c r="AT1265" s="86"/>
      <c r="AU1265" s="86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86"/>
      <c r="BG1265" s="86"/>
      <c r="BH1265" s="86"/>
      <c r="BI1265" s="86"/>
      <c r="BJ1265" s="86"/>
      <c r="BK1265" s="86"/>
      <c r="BL1265" s="86"/>
      <c r="BM1265" s="86"/>
      <c r="BN1265" s="86"/>
      <c r="BO1265" s="86"/>
      <c r="BP1265" s="86"/>
    </row>
    <row r="1266" spans="14:68" s="28" customFormat="1">
      <c r="N1266" s="33"/>
      <c r="AC1266" s="33"/>
      <c r="AG1266" s="86"/>
      <c r="AH1266" s="86"/>
      <c r="AI1266" s="86"/>
      <c r="AK1266" s="86"/>
      <c r="AL1266" s="86"/>
      <c r="AM1266" s="86"/>
      <c r="AN1266" s="86"/>
      <c r="AO1266" s="86"/>
      <c r="AP1266" s="86"/>
      <c r="AQ1266" s="86"/>
      <c r="AR1266" s="86"/>
      <c r="AS1266" s="86"/>
      <c r="AT1266" s="86"/>
      <c r="AU1266" s="86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86"/>
      <c r="BG1266" s="86"/>
      <c r="BH1266" s="86"/>
      <c r="BI1266" s="86"/>
      <c r="BJ1266" s="86"/>
      <c r="BK1266" s="86"/>
      <c r="BL1266" s="86"/>
      <c r="BM1266" s="86"/>
      <c r="BN1266" s="86"/>
      <c r="BO1266" s="86"/>
      <c r="BP1266" s="86"/>
    </row>
    <row r="1267" spans="14:68" s="28" customFormat="1">
      <c r="N1267" s="33"/>
      <c r="AC1267" s="33"/>
      <c r="AG1267" s="86"/>
      <c r="AH1267" s="86"/>
      <c r="AI1267" s="86"/>
      <c r="AK1267" s="86"/>
      <c r="AL1267" s="86"/>
      <c r="AM1267" s="86"/>
      <c r="AN1267" s="86"/>
      <c r="AO1267" s="86"/>
      <c r="AP1267" s="86"/>
      <c r="AQ1267" s="86"/>
      <c r="AR1267" s="86"/>
      <c r="AS1267" s="86"/>
      <c r="AT1267" s="86"/>
      <c r="AU1267" s="86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86"/>
      <c r="BG1267" s="86"/>
      <c r="BH1267" s="86"/>
      <c r="BI1267" s="86"/>
      <c r="BJ1267" s="86"/>
      <c r="BK1267" s="86"/>
      <c r="BL1267" s="86"/>
      <c r="BM1267" s="86"/>
      <c r="BN1267" s="86"/>
      <c r="BO1267" s="86"/>
      <c r="BP1267" s="86"/>
    </row>
    <row r="1268" spans="14:68" s="28" customFormat="1">
      <c r="N1268" s="33"/>
      <c r="AC1268" s="33"/>
      <c r="AG1268" s="86"/>
      <c r="AH1268" s="86"/>
      <c r="AI1268" s="86"/>
      <c r="AK1268" s="86"/>
      <c r="AL1268" s="86"/>
      <c r="AM1268" s="86"/>
      <c r="AN1268" s="86"/>
      <c r="AO1268" s="86"/>
      <c r="AP1268" s="86"/>
      <c r="AQ1268" s="86"/>
      <c r="AR1268" s="86"/>
      <c r="AS1268" s="86"/>
      <c r="AT1268" s="86"/>
      <c r="AU1268" s="86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86"/>
      <c r="BG1268" s="86"/>
      <c r="BH1268" s="86"/>
      <c r="BI1268" s="86"/>
      <c r="BJ1268" s="86"/>
      <c r="BK1268" s="86"/>
      <c r="BL1268" s="86"/>
      <c r="BM1268" s="86"/>
      <c r="BN1268" s="86"/>
      <c r="BO1268" s="86"/>
      <c r="BP1268" s="86"/>
    </row>
    <row r="1269" spans="14:68" s="28" customFormat="1">
      <c r="N1269" s="33"/>
      <c r="AC1269" s="33"/>
      <c r="AG1269" s="86"/>
      <c r="AH1269" s="86"/>
      <c r="AI1269" s="86"/>
      <c r="AK1269" s="86"/>
      <c r="AL1269" s="86"/>
      <c r="AM1269" s="86"/>
      <c r="AN1269" s="86"/>
      <c r="AO1269" s="86"/>
      <c r="AP1269" s="86"/>
      <c r="AQ1269" s="86"/>
      <c r="AR1269" s="86"/>
      <c r="AS1269" s="86"/>
      <c r="AT1269" s="86"/>
      <c r="AU1269" s="86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86"/>
      <c r="BG1269" s="86"/>
      <c r="BH1269" s="86"/>
      <c r="BI1269" s="86"/>
      <c r="BJ1269" s="86"/>
      <c r="BK1269" s="86"/>
      <c r="BL1269" s="86"/>
      <c r="BM1269" s="86"/>
      <c r="BN1269" s="86"/>
      <c r="BO1269" s="86"/>
      <c r="BP1269" s="86"/>
    </row>
    <row r="1270" spans="14:68" s="28" customFormat="1">
      <c r="N1270" s="33"/>
      <c r="AC1270" s="33"/>
      <c r="AG1270" s="86"/>
      <c r="AH1270" s="86"/>
      <c r="AI1270" s="86"/>
      <c r="AK1270" s="86"/>
      <c r="AL1270" s="86"/>
      <c r="AM1270" s="86"/>
      <c r="AN1270" s="86"/>
      <c r="AO1270" s="86"/>
      <c r="AP1270" s="86"/>
      <c r="AQ1270" s="86"/>
      <c r="AR1270" s="86"/>
      <c r="AS1270" s="86"/>
      <c r="AT1270" s="86"/>
      <c r="AU1270" s="86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86"/>
      <c r="BG1270" s="86"/>
      <c r="BH1270" s="86"/>
      <c r="BI1270" s="86"/>
      <c r="BJ1270" s="86"/>
      <c r="BK1270" s="86"/>
      <c r="BL1270" s="86"/>
      <c r="BM1270" s="86"/>
      <c r="BN1270" s="86"/>
      <c r="BO1270" s="86"/>
      <c r="BP1270" s="86"/>
    </row>
    <row r="1271" spans="14:68" s="28" customFormat="1">
      <c r="N1271" s="33"/>
      <c r="AC1271" s="33"/>
      <c r="AG1271" s="86"/>
      <c r="AH1271" s="86"/>
      <c r="AI1271" s="86"/>
      <c r="AK1271" s="86"/>
      <c r="AL1271" s="86"/>
      <c r="AM1271" s="86"/>
      <c r="AN1271" s="86"/>
      <c r="AO1271" s="86"/>
      <c r="AP1271" s="86"/>
      <c r="AQ1271" s="86"/>
      <c r="AR1271" s="86"/>
      <c r="AS1271" s="86"/>
      <c r="AT1271" s="86"/>
      <c r="AU1271" s="86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86"/>
      <c r="BG1271" s="86"/>
      <c r="BH1271" s="86"/>
      <c r="BI1271" s="86"/>
      <c r="BJ1271" s="86"/>
      <c r="BK1271" s="86"/>
      <c r="BL1271" s="86"/>
      <c r="BM1271" s="86"/>
      <c r="BN1271" s="86"/>
      <c r="BO1271" s="86"/>
      <c r="BP1271" s="86"/>
    </row>
    <row r="1272" spans="14:68" s="28" customFormat="1">
      <c r="N1272" s="33"/>
      <c r="AC1272" s="33"/>
      <c r="AG1272" s="86"/>
      <c r="AH1272" s="86"/>
      <c r="AI1272" s="86"/>
      <c r="AK1272" s="86"/>
      <c r="AL1272" s="86"/>
      <c r="AM1272" s="86"/>
      <c r="AN1272" s="86"/>
      <c r="AO1272" s="86"/>
      <c r="AP1272" s="86"/>
      <c r="AQ1272" s="86"/>
      <c r="AR1272" s="86"/>
      <c r="AS1272" s="86"/>
      <c r="AT1272" s="86"/>
      <c r="AU1272" s="86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86"/>
      <c r="BG1272" s="86"/>
      <c r="BH1272" s="86"/>
      <c r="BI1272" s="86"/>
      <c r="BJ1272" s="86"/>
      <c r="BK1272" s="86"/>
      <c r="BL1272" s="86"/>
      <c r="BM1272" s="86"/>
      <c r="BN1272" s="86"/>
      <c r="BO1272" s="86"/>
      <c r="BP1272" s="86"/>
    </row>
    <row r="1273" spans="14:68" s="28" customFormat="1">
      <c r="N1273" s="33"/>
      <c r="AC1273" s="33"/>
      <c r="AG1273" s="86"/>
      <c r="AH1273" s="86"/>
      <c r="AI1273" s="86"/>
      <c r="AK1273" s="86"/>
      <c r="AL1273" s="86"/>
      <c r="AM1273" s="86"/>
      <c r="AN1273" s="86"/>
      <c r="AO1273" s="86"/>
      <c r="AP1273" s="86"/>
      <c r="AQ1273" s="86"/>
      <c r="AR1273" s="86"/>
      <c r="AS1273" s="86"/>
      <c r="AT1273" s="86"/>
      <c r="AU1273" s="86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86"/>
      <c r="BG1273" s="86"/>
      <c r="BH1273" s="86"/>
      <c r="BI1273" s="86"/>
      <c r="BJ1273" s="86"/>
      <c r="BK1273" s="86"/>
      <c r="BL1273" s="86"/>
      <c r="BM1273" s="86"/>
      <c r="BN1273" s="86"/>
      <c r="BO1273" s="86"/>
      <c r="BP1273" s="86"/>
    </row>
    <row r="1274" spans="14:68" s="28" customFormat="1">
      <c r="N1274" s="33"/>
      <c r="AC1274" s="33"/>
      <c r="AG1274" s="86"/>
      <c r="AH1274" s="86"/>
      <c r="AI1274" s="86"/>
      <c r="AK1274" s="86"/>
      <c r="AL1274" s="86"/>
      <c r="AM1274" s="86"/>
      <c r="AN1274" s="86"/>
      <c r="AO1274" s="86"/>
      <c r="AP1274" s="86"/>
      <c r="AQ1274" s="86"/>
      <c r="AR1274" s="86"/>
      <c r="AS1274" s="86"/>
      <c r="AT1274" s="86"/>
      <c r="AU1274" s="86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86"/>
      <c r="BG1274" s="86"/>
      <c r="BH1274" s="86"/>
      <c r="BI1274" s="86"/>
      <c r="BJ1274" s="86"/>
      <c r="BK1274" s="86"/>
      <c r="BL1274" s="86"/>
      <c r="BM1274" s="86"/>
      <c r="BN1274" s="86"/>
      <c r="BO1274" s="86"/>
      <c r="BP1274" s="86"/>
    </row>
    <row r="1275" spans="14:68" s="28" customFormat="1">
      <c r="N1275" s="33"/>
      <c r="AC1275" s="33"/>
      <c r="AG1275" s="86"/>
      <c r="AH1275" s="86"/>
      <c r="AI1275" s="86"/>
      <c r="AK1275" s="86"/>
      <c r="AL1275" s="86"/>
      <c r="AM1275" s="86"/>
      <c r="AN1275" s="86"/>
      <c r="AO1275" s="86"/>
      <c r="AP1275" s="86"/>
      <c r="AQ1275" s="86"/>
      <c r="AR1275" s="86"/>
      <c r="AS1275" s="86"/>
      <c r="AT1275" s="86"/>
      <c r="AU1275" s="86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86"/>
      <c r="BG1275" s="86"/>
      <c r="BH1275" s="86"/>
      <c r="BI1275" s="86"/>
      <c r="BJ1275" s="86"/>
      <c r="BK1275" s="86"/>
      <c r="BL1275" s="86"/>
      <c r="BM1275" s="86"/>
      <c r="BN1275" s="86"/>
      <c r="BO1275" s="86"/>
      <c r="BP1275" s="86"/>
    </row>
    <row r="1276" spans="14:68" s="28" customFormat="1">
      <c r="N1276" s="33"/>
      <c r="AC1276" s="33"/>
      <c r="AG1276" s="86"/>
      <c r="AH1276" s="86"/>
      <c r="AI1276" s="86"/>
      <c r="AK1276" s="86"/>
      <c r="AL1276" s="86"/>
      <c r="AM1276" s="86"/>
      <c r="AN1276" s="86"/>
      <c r="AO1276" s="86"/>
      <c r="AP1276" s="86"/>
      <c r="AQ1276" s="86"/>
      <c r="AR1276" s="86"/>
      <c r="AS1276" s="86"/>
      <c r="AT1276" s="86"/>
      <c r="AU1276" s="86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86"/>
      <c r="BG1276" s="86"/>
      <c r="BH1276" s="86"/>
      <c r="BI1276" s="86"/>
      <c r="BJ1276" s="86"/>
      <c r="BK1276" s="86"/>
      <c r="BL1276" s="86"/>
      <c r="BM1276" s="86"/>
      <c r="BN1276" s="86"/>
      <c r="BO1276" s="86"/>
      <c r="BP1276" s="86"/>
    </row>
    <row r="1277" spans="14:68" s="28" customFormat="1">
      <c r="N1277" s="33"/>
      <c r="AC1277" s="33"/>
      <c r="AG1277" s="86"/>
      <c r="AH1277" s="86"/>
      <c r="AI1277" s="86"/>
      <c r="AK1277" s="86"/>
      <c r="AL1277" s="86"/>
      <c r="AM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  <c r="BI1277" s="86"/>
      <c r="BJ1277" s="86"/>
      <c r="BK1277" s="86"/>
      <c r="BL1277" s="86"/>
      <c r="BM1277" s="86"/>
      <c r="BN1277" s="86"/>
      <c r="BO1277" s="86"/>
      <c r="BP1277" s="86"/>
    </row>
    <row r="1278" spans="14:68" s="28" customFormat="1">
      <c r="N1278" s="33"/>
      <c r="AC1278" s="33"/>
      <c r="AG1278" s="86"/>
      <c r="AH1278" s="86"/>
      <c r="AI1278" s="86"/>
      <c r="AK1278" s="86"/>
      <c r="AL1278" s="86"/>
      <c r="AM1278" s="86"/>
      <c r="AN1278" s="86"/>
      <c r="AO1278" s="86"/>
      <c r="AP1278" s="86"/>
      <c r="AQ1278" s="86"/>
      <c r="AR1278" s="86"/>
      <c r="AS1278" s="86"/>
      <c r="AT1278" s="86"/>
      <c r="AU1278" s="86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86"/>
      <c r="BG1278" s="86"/>
      <c r="BH1278" s="86"/>
      <c r="BI1278" s="86"/>
      <c r="BJ1278" s="86"/>
      <c r="BK1278" s="86"/>
      <c r="BL1278" s="86"/>
      <c r="BM1278" s="86"/>
      <c r="BN1278" s="86"/>
      <c r="BO1278" s="86"/>
      <c r="BP1278" s="86"/>
    </row>
    <row r="1279" spans="14:68" s="28" customFormat="1">
      <c r="N1279" s="33"/>
      <c r="AC1279" s="33"/>
      <c r="AG1279" s="86"/>
      <c r="AH1279" s="86"/>
      <c r="AI1279" s="86"/>
      <c r="AK1279" s="86"/>
      <c r="AL1279" s="86"/>
      <c r="AM1279" s="86"/>
      <c r="AN1279" s="86"/>
      <c r="AO1279" s="86"/>
      <c r="AP1279" s="86"/>
      <c r="AQ1279" s="86"/>
      <c r="AR1279" s="86"/>
      <c r="AS1279" s="86"/>
      <c r="AT1279" s="86"/>
      <c r="AU1279" s="86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86"/>
      <c r="BG1279" s="86"/>
      <c r="BH1279" s="86"/>
      <c r="BI1279" s="86"/>
      <c r="BJ1279" s="86"/>
      <c r="BK1279" s="86"/>
      <c r="BL1279" s="86"/>
      <c r="BM1279" s="86"/>
      <c r="BN1279" s="86"/>
      <c r="BO1279" s="86"/>
      <c r="BP1279" s="86"/>
    </row>
    <row r="1280" spans="14:68" s="28" customFormat="1">
      <c r="N1280" s="33"/>
      <c r="AC1280" s="33"/>
      <c r="AG1280" s="86"/>
      <c r="AH1280" s="86"/>
      <c r="AI1280" s="86"/>
      <c r="AK1280" s="86"/>
      <c r="AL1280" s="86"/>
      <c r="AM1280" s="86"/>
      <c r="AN1280" s="86"/>
      <c r="AO1280" s="86"/>
      <c r="AP1280" s="86"/>
      <c r="AQ1280" s="86"/>
      <c r="AR1280" s="86"/>
      <c r="AS1280" s="86"/>
      <c r="AT1280" s="86"/>
      <c r="AU1280" s="86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86"/>
      <c r="BG1280" s="86"/>
      <c r="BH1280" s="86"/>
      <c r="BI1280" s="86"/>
      <c r="BJ1280" s="86"/>
      <c r="BK1280" s="86"/>
      <c r="BL1280" s="86"/>
      <c r="BM1280" s="86"/>
      <c r="BN1280" s="86"/>
      <c r="BO1280" s="86"/>
      <c r="BP1280" s="86"/>
    </row>
    <row r="1281" spans="14:68" s="28" customFormat="1">
      <c r="N1281" s="33"/>
      <c r="AC1281" s="33"/>
      <c r="AG1281" s="86"/>
      <c r="AH1281" s="86"/>
      <c r="AI1281" s="86"/>
      <c r="AK1281" s="86"/>
      <c r="AL1281" s="86"/>
      <c r="AM1281" s="86"/>
      <c r="AN1281" s="86"/>
      <c r="AO1281" s="86"/>
      <c r="AP1281" s="86"/>
      <c r="AQ1281" s="86"/>
      <c r="AR1281" s="86"/>
      <c r="AS1281" s="86"/>
      <c r="AT1281" s="86"/>
      <c r="AU1281" s="86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86"/>
      <c r="BG1281" s="86"/>
      <c r="BH1281" s="86"/>
      <c r="BI1281" s="86"/>
      <c r="BJ1281" s="86"/>
      <c r="BK1281" s="86"/>
      <c r="BL1281" s="86"/>
      <c r="BM1281" s="86"/>
      <c r="BN1281" s="86"/>
      <c r="BO1281" s="86"/>
      <c r="BP1281" s="86"/>
    </row>
    <row r="1282" spans="14:68" s="28" customFormat="1">
      <c r="N1282" s="33"/>
      <c r="AC1282" s="33"/>
      <c r="AG1282" s="86"/>
      <c r="AH1282" s="86"/>
      <c r="AI1282" s="86"/>
      <c r="AK1282" s="86"/>
      <c r="AL1282" s="86"/>
      <c r="AM1282" s="86"/>
      <c r="AN1282" s="86"/>
      <c r="AO1282" s="86"/>
      <c r="AP1282" s="86"/>
      <c r="AQ1282" s="86"/>
      <c r="AR1282" s="86"/>
      <c r="AS1282" s="86"/>
      <c r="AT1282" s="86"/>
      <c r="AU1282" s="86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86"/>
      <c r="BG1282" s="86"/>
      <c r="BH1282" s="86"/>
      <c r="BI1282" s="86"/>
      <c r="BJ1282" s="86"/>
      <c r="BK1282" s="86"/>
      <c r="BL1282" s="86"/>
      <c r="BM1282" s="86"/>
      <c r="BN1282" s="86"/>
      <c r="BO1282" s="86"/>
      <c r="BP1282" s="86"/>
    </row>
    <row r="1283" spans="14:68" s="28" customFormat="1">
      <c r="N1283" s="33"/>
      <c r="AC1283" s="33"/>
      <c r="AG1283" s="86"/>
      <c r="AH1283" s="86"/>
      <c r="AI1283" s="86"/>
      <c r="AK1283" s="86"/>
      <c r="AL1283" s="86"/>
      <c r="AM1283" s="86"/>
      <c r="AN1283" s="86"/>
      <c r="AO1283" s="86"/>
      <c r="AP1283" s="86"/>
      <c r="AQ1283" s="86"/>
      <c r="AR1283" s="86"/>
      <c r="AS1283" s="86"/>
      <c r="AT1283" s="86"/>
      <c r="AU1283" s="86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86"/>
      <c r="BG1283" s="86"/>
      <c r="BH1283" s="86"/>
      <c r="BI1283" s="86"/>
      <c r="BJ1283" s="86"/>
      <c r="BK1283" s="86"/>
      <c r="BL1283" s="86"/>
      <c r="BM1283" s="86"/>
      <c r="BN1283" s="86"/>
      <c r="BO1283" s="86"/>
      <c r="BP1283" s="86"/>
    </row>
    <row r="1284" spans="14:68" s="28" customFormat="1">
      <c r="N1284" s="33"/>
      <c r="AC1284" s="33"/>
      <c r="AG1284" s="86"/>
      <c r="AH1284" s="86"/>
      <c r="AI1284" s="86"/>
      <c r="AK1284" s="86"/>
      <c r="AL1284" s="86"/>
      <c r="AM1284" s="86"/>
      <c r="AN1284" s="86"/>
      <c r="AO1284" s="86"/>
      <c r="AP1284" s="86"/>
      <c r="AQ1284" s="86"/>
      <c r="AR1284" s="86"/>
      <c r="AS1284" s="86"/>
      <c r="AT1284" s="86"/>
      <c r="AU1284" s="86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86"/>
      <c r="BG1284" s="86"/>
      <c r="BH1284" s="86"/>
      <c r="BI1284" s="86"/>
      <c r="BJ1284" s="86"/>
      <c r="BK1284" s="86"/>
      <c r="BL1284" s="86"/>
      <c r="BM1284" s="86"/>
      <c r="BN1284" s="86"/>
      <c r="BO1284" s="86"/>
      <c r="BP1284" s="86"/>
    </row>
    <row r="1285" spans="14:68" s="28" customFormat="1">
      <c r="N1285" s="33"/>
      <c r="AC1285" s="33"/>
      <c r="AG1285" s="86"/>
      <c r="AH1285" s="86"/>
      <c r="AI1285" s="86"/>
      <c r="AK1285" s="86"/>
      <c r="AL1285" s="86"/>
      <c r="AM1285" s="86"/>
      <c r="AN1285" s="86"/>
      <c r="AO1285" s="86"/>
      <c r="AP1285" s="86"/>
      <c r="AQ1285" s="86"/>
      <c r="AR1285" s="86"/>
      <c r="AS1285" s="86"/>
      <c r="AT1285" s="86"/>
      <c r="AU1285" s="86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86"/>
      <c r="BG1285" s="86"/>
      <c r="BH1285" s="86"/>
      <c r="BI1285" s="86"/>
      <c r="BJ1285" s="86"/>
      <c r="BK1285" s="86"/>
      <c r="BL1285" s="86"/>
      <c r="BM1285" s="86"/>
      <c r="BN1285" s="86"/>
      <c r="BO1285" s="86"/>
      <c r="BP1285" s="86"/>
    </row>
    <row r="1286" spans="14:68" s="28" customFormat="1">
      <c r="N1286" s="33"/>
      <c r="AC1286" s="33"/>
      <c r="AG1286" s="86"/>
      <c r="AH1286" s="86"/>
      <c r="AI1286" s="86"/>
      <c r="AK1286" s="86"/>
      <c r="AL1286" s="86"/>
      <c r="AM1286" s="86"/>
      <c r="AN1286" s="86"/>
      <c r="AO1286" s="86"/>
      <c r="AP1286" s="86"/>
      <c r="AQ1286" s="86"/>
      <c r="AR1286" s="86"/>
      <c r="AS1286" s="86"/>
      <c r="AT1286" s="86"/>
      <c r="AU1286" s="86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86"/>
      <c r="BG1286" s="86"/>
      <c r="BH1286" s="86"/>
      <c r="BI1286" s="86"/>
      <c r="BJ1286" s="86"/>
      <c r="BK1286" s="86"/>
      <c r="BL1286" s="86"/>
      <c r="BM1286" s="86"/>
      <c r="BN1286" s="86"/>
      <c r="BO1286" s="86"/>
      <c r="BP1286" s="86"/>
    </row>
    <row r="1287" spans="14:68" s="28" customFormat="1">
      <c r="N1287" s="33"/>
      <c r="AC1287" s="33"/>
      <c r="AG1287" s="86"/>
      <c r="AH1287" s="86"/>
      <c r="AI1287" s="86"/>
      <c r="AK1287" s="86"/>
      <c r="AL1287" s="86"/>
      <c r="AM1287" s="86"/>
      <c r="AN1287" s="86"/>
      <c r="AO1287" s="86"/>
      <c r="AP1287" s="86"/>
      <c r="AQ1287" s="86"/>
      <c r="AR1287" s="86"/>
      <c r="AS1287" s="86"/>
      <c r="AT1287" s="86"/>
      <c r="AU1287" s="86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86"/>
      <c r="BG1287" s="86"/>
      <c r="BH1287" s="86"/>
      <c r="BI1287" s="86"/>
      <c r="BJ1287" s="86"/>
      <c r="BK1287" s="86"/>
      <c r="BL1287" s="86"/>
      <c r="BM1287" s="86"/>
      <c r="BN1287" s="86"/>
      <c r="BO1287" s="86"/>
      <c r="BP1287" s="86"/>
    </row>
    <row r="1288" spans="14:68" s="28" customFormat="1">
      <c r="N1288" s="33"/>
      <c r="AC1288" s="33"/>
      <c r="AG1288" s="86"/>
      <c r="AH1288" s="86"/>
      <c r="AI1288" s="86"/>
      <c r="AK1288" s="86"/>
      <c r="AL1288" s="86"/>
      <c r="AM1288" s="86"/>
      <c r="AN1288" s="86"/>
      <c r="AO1288" s="86"/>
      <c r="AP1288" s="86"/>
      <c r="AQ1288" s="86"/>
      <c r="AR1288" s="86"/>
      <c r="AS1288" s="86"/>
      <c r="AT1288" s="86"/>
      <c r="AU1288" s="86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86"/>
      <c r="BG1288" s="86"/>
      <c r="BH1288" s="86"/>
      <c r="BI1288" s="86"/>
      <c r="BJ1288" s="86"/>
      <c r="BK1288" s="86"/>
      <c r="BL1288" s="86"/>
      <c r="BM1288" s="86"/>
      <c r="BN1288" s="86"/>
      <c r="BO1288" s="86"/>
      <c r="BP1288" s="86"/>
    </row>
    <row r="1289" spans="14:68" s="28" customFormat="1">
      <c r="N1289" s="33"/>
      <c r="AC1289" s="33"/>
      <c r="AG1289" s="86"/>
      <c r="AH1289" s="86"/>
      <c r="AI1289" s="86"/>
      <c r="AK1289" s="86"/>
      <c r="AL1289" s="86"/>
      <c r="AM1289" s="86"/>
      <c r="AN1289" s="86"/>
      <c r="AO1289" s="86"/>
      <c r="AP1289" s="86"/>
      <c r="AQ1289" s="86"/>
      <c r="AR1289" s="86"/>
      <c r="AS1289" s="86"/>
      <c r="AT1289" s="86"/>
      <c r="AU1289" s="86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86"/>
      <c r="BG1289" s="86"/>
      <c r="BH1289" s="86"/>
      <c r="BI1289" s="86"/>
      <c r="BJ1289" s="86"/>
      <c r="BK1289" s="86"/>
      <c r="BL1289" s="86"/>
      <c r="BM1289" s="86"/>
      <c r="BN1289" s="86"/>
      <c r="BO1289" s="86"/>
      <c r="BP1289" s="86"/>
    </row>
    <row r="1290" spans="14:68" s="28" customFormat="1">
      <c r="N1290" s="33"/>
      <c r="AC1290" s="33"/>
      <c r="AG1290" s="86"/>
      <c r="AH1290" s="86"/>
      <c r="AI1290" s="86"/>
      <c r="AK1290" s="86"/>
      <c r="AL1290" s="86"/>
      <c r="AM1290" s="86"/>
      <c r="AN1290" s="86"/>
      <c r="AO1290" s="86"/>
      <c r="AP1290" s="86"/>
      <c r="AQ1290" s="86"/>
      <c r="AR1290" s="86"/>
      <c r="AS1290" s="86"/>
      <c r="AT1290" s="86"/>
      <c r="AU1290" s="86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86"/>
      <c r="BG1290" s="86"/>
      <c r="BH1290" s="86"/>
      <c r="BI1290" s="86"/>
      <c r="BJ1290" s="86"/>
      <c r="BK1290" s="86"/>
      <c r="BL1290" s="86"/>
      <c r="BM1290" s="86"/>
      <c r="BN1290" s="86"/>
      <c r="BO1290" s="86"/>
      <c r="BP1290" s="86"/>
    </row>
    <row r="1291" spans="14:68" s="28" customFormat="1">
      <c r="N1291" s="33"/>
      <c r="AC1291" s="33"/>
      <c r="AG1291" s="86"/>
      <c r="AH1291" s="86"/>
      <c r="AI1291" s="86"/>
      <c r="AK1291" s="86"/>
      <c r="AL1291" s="86"/>
      <c r="AM1291" s="86"/>
      <c r="AN1291" s="86"/>
      <c r="AO1291" s="86"/>
      <c r="AP1291" s="86"/>
      <c r="AQ1291" s="86"/>
      <c r="AR1291" s="86"/>
      <c r="AS1291" s="86"/>
      <c r="AT1291" s="86"/>
      <c r="AU1291" s="86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86"/>
      <c r="BG1291" s="86"/>
      <c r="BH1291" s="86"/>
      <c r="BI1291" s="86"/>
      <c r="BJ1291" s="86"/>
      <c r="BK1291" s="86"/>
      <c r="BL1291" s="86"/>
      <c r="BM1291" s="86"/>
      <c r="BN1291" s="86"/>
      <c r="BO1291" s="86"/>
      <c r="BP1291" s="86"/>
    </row>
    <row r="1292" spans="14:68" s="28" customFormat="1">
      <c r="N1292" s="33"/>
      <c r="AC1292" s="33"/>
      <c r="AG1292" s="86"/>
      <c r="AH1292" s="86"/>
      <c r="AI1292" s="86"/>
      <c r="AK1292" s="86"/>
      <c r="AL1292" s="86"/>
      <c r="AM1292" s="86"/>
      <c r="AN1292" s="86"/>
      <c r="AO1292" s="86"/>
      <c r="AP1292" s="86"/>
      <c r="AQ1292" s="86"/>
      <c r="AR1292" s="86"/>
      <c r="AS1292" s="86"/>
      <c r="AT1292" s="86"/>
      <c r="AU1292" s="86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86"/>
      <c r="BG1292" s="86"/>
      <c r="BH1292" s="86"/>
      <c r="BI1292" s="86"/>
      <c r="BJ1292" s="86"/>
      <c r="BK1292" s="86"/>
      <c r="BL1292" s="86"/>
      <c r="BM1292" s="86"/>
      <c r="BN1292" s="86"/>
      <c r="BO1292" s="86"/>
      <c r="BP1292" s="86"/>
    </row>
    <row r="1293" spans="14:68" s="28" customFormat="1">
      <c r="N1293" s="33"/>
      <c r="AC1293" s="33"/>
      <c r="AG1293" s="86"/>
      <c r="AH1293" s="86"/>
      <c r="AI1293" s="86"/>
      <c r="AK1293" s="86"/>
      <c r="AL1293" s="86"/>
      <c r="AM1293" s="86"/>
      <c r="AN1293" s="86"/>
      <c r="AO1293" s="86"/>
      <c r="AP1293" s="86"/>
      <c r="AQ1293" s="86"/>
      <c r="AR1293" s="86"/>
      <c r="AS1293" s="86"/>
      <c r="AT1293" s="86"/>
      <c r="AU1293" s="86"/>
      <c r="AV1293" s="86"/>
      <c r="AW1293" s="86"/>
      <c r="AX1293" s="86"/>
      <c r="AY1293" s="86"/>
      <c r="AZ1293" s="86"/>
      <c r="BA1293" s="86"/>
      <c r="BB1293" s="86"/>
      <c r="BC1293" s="86"/>
      <c r="BD1293" s="86"/>
      <c r="BE1293" s="86"/>
      <c r="BF1293" s="86"/>
      <c r="BG1293" s="86"/>
      <c r="BH1293" s="86"/>
      <c r="BI1293" s="86"/>
      <c r="BJ1293" s="86"/>
      <c r="BK1293" s="86"/>
      <c r="BL1293" s="86"/>
      <c r="BM1293" s="86"/>
      <c r="BN1293" s="86"/>
      <c r="BO1293" s="86"/>
      <c r="BP1293" s="86"/>
    </row>
    <row r="1294" spans="14:68" s="28" customFormat="1">
      <c r="N1294" s="33"/>
      <c r="AC1294" s="33"/>
      <c r="AG1294" s="86"/>
      <c r="AH1294" s="86"/>
      <c r="AI1294" s="86"/>
      <c r="AK1294" s="86"/>
      <c r="AL1294" s="86"/>
      <c r="AM1294" s="86"/>
      <c r="AN1294" s="86"/>
      <c r="AO1294" s="86"/>
      <c r="AP1294" s="86"/>
      <c r="AQ1294" s="86"/>
      <c r="AR1294" s="86"/>
      <c r="AS1294" s="86"/>
      <c r="AT1294" s="86"/>
      <c r="AU1294" s="86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86"/>
      <c r="BG1294" s="86"/>
      <c r="BH1294" s="86"/>
      <c r="BI1294" s="86"/>
      <c r="BJ1294" s="86"/>
      <c r="BK1294" s="86"/>
      <c r="BL1294" s="86"/>
      <c r="BM1294" s="86"/>
      <c r="BN1294" s="86"/>
      <c r="BO1294" s="86"/>
      <c r="BP1294" s="86"/>
    </row>
    <row r="1295" spans="14:68" s="28" customFormat="1">
      <c r="N1295" s="33"/>
      <c r="AC1295" s="33"/>
      <c r="AG1295" s="86"/>
      <c r="AH1295" s="86"/>
      <c r="AI1295" s="86"/>
      <c r="AK1295" s="86"/>
      <c r="AL1295" s="86"/>
      <c r="AM1295" s="86"/>
      <c r="AN1295" s="86"/>
      <c r="AO1295" s="86"/>
      <c r="AP1295" s="86"/>
      <c r="AQ1295" s="86"/>
      <c r="AR1295" s="86"/>
      <c r="AS1295" s="86"/>
      <c r="AT1295" s="86"/>
      <c r="AU1295" s="86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86"/>
      <c r="BG1295" s="86"/>
      <c r="BH1295" s="86"/>
      <c r="BI1295" s="86"/>
      <c r="BJ1295" s="86"/>
      <c r="BK1295" s="86"/>
      <c r="BL1295" s="86"/>
      <c r="BM1295" s="86"/>
      <c r="BN1295" s="86"/>
      <c r="BO1295" s="86"/>
      <c r="BP1295" s="86"/>
    </row>
    <row r="1296" spans="14:68" s="28" customFormat="1">
      <c r="N1296" s="33"/>
      <c r="AC1296" s="33"/>
      <c r="AG1296" s="86"/>
      <c r="AH1296" s="86"/>
      <c r="AI1296" s="86"/>
      <c r="AK1296" s="86"/>
      <c r="AL1296" s="86"/>
      <c r="AM1296" s="86"/>
      <c r="AN1296" s="86"/>
      <c r="AO1296" s="86"/>
      <c r="AP1296" s="86"/>
      <c r="AQ1296" s="86"/>
      <c r="AR1296" s="86"/>
      <c r="AS1296" s="86"/>
      <c r="AT1296" s="86"/>
      <c r="AU1296" s="86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86"/>
      <c r="BG1296" s="86"/>
      <c r="BH1296" s="86"/>
      <c r="BI1296" s="86"/>
      <c r="BJ1296" s="86"/>
      <c r="BK1296" s="86"/>
      <c r="BL1296" s="86"/>
      <c r="BM1296" s="86"/>
      <c r="BN1296" s="86"/>
      <c r="BO1296" s="86"/>
      <c r="BP1296" s="86"/>
    </row>
    <row r="1297" spans="14:68" s="28" customFormat="1">
      <c r="N1297" s="33"/>
      <c r="AC1297" s="33"/>
      <c r="AG1297" s="86"/>
      <c r="AH1297" s="86"/>
      <c r="AI1297" s="86"/>
      <c r="AK1297" s="86"/>
      <c r="AL1297" s="86"/>
      <c r="AM1297" s="86"/>
      <c r="AN1297" s="86"/>
      <c r="AO1297" s="86"/>
      <c r="AP1297" s="86"/>
      <c r="AQ1297" s="86"/>
      <c r="AR1297" s="86"/>
      <c r="AS1297" s="86"/>
      <c r="AT1297" s="86"/>
      <c r="AU1297" s="86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86"/>
      <c r="BG1297" s="86"/>
      <c r="BH1297" s="86"/>
      <c r="BI1297" s="86"/>
      <c r="BJ1297" s="86"/>
      <c r="BK1297" s="86"/>
      <c r="BL1297" s="86"/>
      <c r="BM1297" s="86"/>
      <c r="BN1297" s="86"/>
      <c r="BO1297" s="86"/>
      <c r="BP1297" s="86"/>
    </row>
    <row r="1298" spans="14:68" s="28" customFormat="1">
      <c r="N1298" s="33"/>
      <c r="AC1298" s="33"/>
      <c r="AG1298" s="86"/>
      <c r="AH1298" s="86"/>
      <c r="AI1298" s="86"/>
      <c r="AK1298" s="86"/>
      <c r="AL1298" s="86"/>
      <c r="AM1298" s="86"/>
      <c r="AN1298" s="86"/>
      <c r="AO1298" s="86"/>
      <c r="AP1298" s="86"/>
      <c r="AQ1298" s="86"/>
      <c r="AR1298" s="86"/>
      <c r="AS1298" s="86"/>
      <c r="AT1298" s="86"/>
      <c r="AU1298" s="86"/>
      <c r="AV1298" s="86"/>
      <c r="AW1298" s="86"/>
      <c r="AX1298" s="86"/>
      <c r="AY1298" s="86"/>
      <c r="AZ1298" s="86"/>
      <c r="BA1298" s="86"/>
      <c r="BB1298" s="86"/>
      <c r="BC1298" s="86"/>
      <c r="BD1298" s="86"/>
      <c r="BE1298" s="86"/>
      <c r="BF1298" s="86"/>
      <c r="BG1298" s="86"/>
      <c r="BH1298" s="86"/>
      <c r="BI1298" s="86"/>
      <c r="BJ1298" s="86"/>
      <c r="BK1298" s="86"/>
      <c r="BL1298" s="86"/>
      <c r="BM1298" s="86"/>
      <c r="BN1298" s="86"/>
      <c r="BO1298" s="86"/>
      <c r="BP1298" s="86"/>
    </row>
    <row r="1299" spans="14:68" s="28" customFormat="1">
      <c r="N1299" s="33"/>
      <c r="AC1299" s="33"/>
      <c r="AG1299" s="86"/>
      <c r="AH1299" s="86"/>
      <c r="AI1299" s="86"/>
      <c r="AK1299" s="86"/>
      <c r="AL1299" s="86"/>
      <c r="AM1299" s="86"/>
      <c r="AN1299" s="86"/>
      <c r="AO1299" s="86"/>
      <c r="AP1299" s="86"/>
      <c r="AQ1299" s="86"/>
      <c r="AR1299" s="86"/>
      <c r="AS1299" s="86"/>
      <c r="AT1299" s="86"/>
      <c r="AU1299" s="86"/>
      <c r="AV1299" s="86"/>
      <c r="AW1299" s="86"/>
      <c r="AX1299" s="86"/>
      <c r="AY1299" s="86"/>
      <c r="AZ1299" s="86"/>
      <c r="BA1299" s="86"/>
      <c r="BB1299" s="86"/>
      <c r="BC1299" s="86"/>
      <c r="BD1299" s="86"/>
      <c r="BE1299" s="86"/>
      <c r="BF1299" s="86"/>
      <c r="BG1299" s="86"/>
      <c r="BH1299" s="86"/>
      <c r="BI1299" s="86"/>
      <c r="BJ1299" s="86"/>
      <c r="BK1299" s="86"/>
      <c r="BL1299" s="86"/>
      <c r="BM1299" s="86"/>
      <c r="BN1299" s="86"/>
      <c r="BO1299" s="86"/>
      <c r="BP1299" s="86"/>
    </row>
    <row r="1300" spans="14:68" s="28" customFormat="1">
      <c r="N1300" s="33"/>
      <c r="AC1300" s="33"/>
      <c r="AG1300" s="86"/>
      <c r="AH1300" s="86"/>
      <c r="AI1300" s="86"/>
      <c r="AK1300" s="86"/>
      <c r="AL1300" s="86"/>
      <c r="AM1300" s="86"/>
      <c r="AN1300" s="86"/>
      <c r="AO1300" s="86"/>
      <c r="AP1300" s="86"/>
      <c r="AQ1300" s="86"/>
      <c r="AR1300" s="86"/>
      <c r="AS1300" s="86"/>
      <c r="AT1300" s="86"/>
      <c r="AU1300" s="86"/>
      <c r="AV1300" s="86"/>
      <c r="AW1300" s="86"/>
      <c r="AX1300" s="86"/>
      <c r="AY1300" s="86"/>
      <c r="AZ1300" s="86"/>
      <c r="BA1300" s="86"/>
      <c r="BB1300" s="86"/>
      <c r="BC1300" s="86"/>
      <c r="BD1300" s="86"/>
      <c r="BE1300" s="86"/>
      <c r="BF1300" s="86"/>
      <c r="BG1300" s="86"/>
      <c r="BH1300" s="86"/>
      <c r="BI1300" s="86"/>
      <c r="BJ1300" s="86"/>
      <c r="BK1300" s="86"/>
      <c r="BL1300" s="86"/>
      <c r="BM1300" s="86"/>
      <c r="BN1300" s="86"/>
      <c r="BO1300" s="86"/>
      <c r="BP1300" s="86"/>
    </row>
    <row r="1301" spans="14:68" s="28" customFormat="1">
      <c r="N1301" s="33"/>
      <c r="AC1301" s="33"/>
      <c r="AG1301" s="86"/>
      <c r="AH1301" s="86"/>
      <c r="AI1301" s="86"/>
      <c r="AK1301" s="86"/>
      <c r="AL1301" s="86"/>
      <c r="AM1301" s="86"/>
      <c r="AN1301" s="86"/>
      <c r="AO1301" s="86"/>
      <c r="AP1301" s="86"/>
      <c r="AQ1301" s="86"/>
      <c r="AR1301" s="86"/>
      <c r="AS1301" s="86"/>
      <c r="AT1301" s="86"/>
      <c r="AU1301" s="86"/>
      <c r="AV1301" s="86"/>
      <c r="AW1301" s="86"/>
      <c r="AX1301" s="86"/>
      <c r="AY1301" s="86"/>
      <c r="AZ1301" s="86"/>
      <c r="BA1301" s="86"/>
      <c r="BB1301" s="86"/>
      <c r="BC1301" s="86"/>
      <c r="BD1301" s="86"/>
      <c r="BE1301" s="86"/>
      <c r="BF1301" s="86"/>
      <c r="BG1301" s="86"/>
      <c r="BH1301" s="86"/>
      <c r="BI1301" s="86"/>
      <c r="BJ1301" s="86"/>
      <c r="BK1301" s="86"/>
      <c r="BL1301" s="86"/>
      <c r="BM1301" s="86"/>
      <c r="BN1301" s="86"/>
      <c r="BO1301" s="86"/>
      <c r="BP1301" s="86"/>
    </row>
    <row r="1302" spans="14:68" s="28" customFormat="1">
      <c r="N1302" s="33"/>
      <c r="AC1302" s="33"/>
      <c r="AG1302" s="86"/>
      <c r="AH1302" s="86"/>
      <c r="AI1302" s="86"/>
      <c r="AK1302" s="86"/>
      <c r="AL1302" s="86"/>
      <c r="AM1302" s="86"/>
      <c r="AN1302" s="86"/>
      <c r="AO1302" s="86"/>
      <c r="AP1302" s="86"/>
      <c r="AQ1302" s="86"/>
      <c r="AR1302" s="86"/>
      <c r="AS1302" s="86"/>
      <c r="AT1302" s="86"/>
      <c r="AU1302" s="86"/>
      <c r="AV1302" s="86"/>
      <c r="AW1302" s="86"/>
      <c r="AX1302" s="86"/>
      <c r="AY1302" s="86"/>
      <c r="AZ1302" s="86"/>
      <c r="BA1302" s="86"/>
      <c r="BB1302" s="86"/>
      <c r="BC1302" s="86"/>
      <c r="BD1302" s="86"/>
      <c r="BE1302" s="86"/>
      <c r="BF1302" s="86"/>
      <c r="BG1302" s="86"/>
      <c r="BH1302" s="86"/>
      <c r="BI1302" s="86"/>
      <c r="BJ1302" s="86"/>
      <c r="BK1302" s="86"/>
      <c r="BL1302" s="86"/>
      <c r="BM1302" s="86"/>
      <c r="BN1302" s="86"/>
      <c r="BO1302" s="86"/>
      <c r="BP1302" s="86"/>
    </row>
    <row r="1303" spans="14:68" s="28" customFormat="1">
      <c r="N1303" s="33"/>
      <c r="AC1303" s="33"/>
      <c r="AG1303" s="86"/>
      <c r="AH1303" s="86"/>
      <c r="AI1303" s="86"/>
      <c r="AK1303" s="86"/>
      <c r="AL1303" s="86"/>
      <c r="AM1303" s="86"/>
      <c r="AN1303" s="86"/>
      <c r="AO1303" s="86"/>
      <c r="AP1303" s="86"/>
      <c r="AQ1303" s="86"/>
      <c r="AR1303" s="86"/>
      <c r="AS1303" s="86"/>
      <c r="AT1303" s="86"/>
      <c r="AU1303" s="86"/>
      <c r="AV1303" s="86"/>
      <c r="AW1303" s="86"/>
      <c r="AX1303" s="86"/>
      <c r="AY1303" s="86"/>
      <c r="AZ1303" s="86"/>
      <c r="BA1303" s="86"/>
      <c r="BB1303" s="86"/>
      <c r="BC1303" s="86"/>
      <c r="BD1303" s="86"/>
      <c r="BE1303" s="86"/>
      <c r="BF1303" s="86"/>
      <c r="BG1303" s="86"/>
      <c r="BH1303" s="86"/>
      <c r="BI1303" s="86"/>
      <c r="BJ1303" s="86"/>
      <c r="BK1303" s="86"/>
      <c r="BL1303" s="86"/>
      <c r="BM1303" s="86"/>
      <c r="BN1303" s="86"/>
      <c r="BO1303" s="86"/>
      <c r="BP1303" s="86"/>
    </row>
    <row r="1304" spans="14:68" s="28" customFormat="1">
      <c r="N1304" s="33"/>
      <c r="AC1304" s="33"/>
      <c r="AG1304" s="86"/>
      <c r="AH1304" s="86"/>
      <c r="AI1304" s="86"/>
      <c r="AK1304" s="86"/>
      <c r="AL1304" s="86"/>
      <c r="AM1304" s="86"/>
      <c r="AN1304" s="86"/>
      <c r="AO1304" s="86"/>
      <c r="AP1304" s="86"/>
      <c r="AQ1304" s="86"/>
      <c r="AR1304" s="86"/>
      <c r="AS1304" s="86"/>
      <c r="AT1304" s="86"/>
      <c r="AU1304" s="86"/>
      <c r="AV1304" s="86"/>
      <c r="AW1304" s="86"/>
      <c r="AX1304" s="86"/>
      <c r="AY1304" s="86"/>
      <c r="AZ1304" s="86"/>
      <c r="BA1304" s="86"/>
      <c r="BB1304" s="86"/>
      <c r="BC1304" s="86"/>
      <c r="BD1304" s="86"/>
      <c r="BE1304" s="86"/>
      <c r="BF1304" s="86"/>
      <c r="BG1304" s="86"/>
      <c r="BH1304" s="86"/>
      <c r="BI1304" s="86"/>
      <c r="BJ1304" s="86"/>
      <c r="BK1304" s="86"/>
      <c r="BL1304" s="86"/>
      <c r="BM1304" s="86"/>
      <c r="BN1304" s="86"/>
      <c r="BO1304" s="86"/>
      <c r="BP1304" s="86"/>
    </row>
    <row r="1305" spans="14:68" s="28" customFormat="1">
      <c r="N1305" s="33"/>
      <c r="AC1305" s="33"/>
      <c r="AG1305" s="86"/>
      <c r="AH1305" s="86"/>
      <c r="AI1305" s="86"/>
      <c r="AK1305" s="86"/>
      <c r="AL1305" s="86"/>
      <c r="AM1305" s="86"/>
      <c r="AN1305" s="86"/>
      <c r="AO1305" s="86"/>
      <c r="AP1305" s="86"/>
      <c r="AQ1305" s="86"/>
      <c r="AR1305" s="86"/>
      <c r="AS1305" s="86"/>
      <c r="AT1305" s="86"/>
      <c r="AU1305" s="86"/>
      <c r="AV1305" s="86"/>
      <c r="AW1305" s="86"/>
      <c r="AX1305" s="86"/>
      <c r="AY1305" s="86"/>
      <c r="AZ1305" s="86"/>
      <c r="BA1305" s="86"/>
      <c r="BB1305" s="86"/>
      <c r="BC1305" s="86"/>
      <c r="BD1305" s="86"/>
      <c r="BE1305" s="86"/>
      <c r="BF1305" s="86"/>
      <c r="BG1305" s="86"/>
      <c r="BH1305" s="86"/>
      <c r="BI1305" s="86"/>
      <c r="BJ1305" s="86"/>
      <c r="BK1305" s="86"/>
      <c r="BL1305" s="86"/>
      <c r="BM1305" s="86"/>
      <c r="BN1305" s="86"/>
      <c r="BO1305" s="86"/>
      <c r="BP1305" s="86"/>
    </row>
    <row r="1306" spans="14:68" s="28" customFormat="1">
      <c r="N1306" s="33"/>
      <c r="AC1306" s="33"/>
      <c r="AG1306" s="86"/>
      <c r="AH1306" s="86"/>
      <c r="AI1306" s="86"/>
      <c r="AK1306" s="86"/>
      <c r="AL1306" s="86"/>
      <c r="AM1306" s="86"/>
      <c r="AN1306" s="86"/>
      <c r="AO1306" s="86"/>
      <c r="AP1306" s="86"/>
      <c r="AQ1306" s="86"/>
      <c r="AR1306" s="86"/>
      <c r="AS1306" s="86"/>
      <c r="AT1306" s="86"/>
      <c r="AU1306" s="86"/>
      <c r="AV1306" s="86"/>
      <c r="AW1306" s="86"/>
      <c r="AX1306" s="86"/>
      <c r="AY1306" s="86"/>
      <c r="AZ1306" s="86"/>
      <c r="BA1306" s="86"/>
      <c r="BB1306" s="86"/>
      <c r="BC1306" s="86"/>
      <c r="BD1306" s="86"/>
      <c r="BE1306" s="86"/>
      <c r="BF1306" s="86"/>
      <c r="BG1306" s="86"/>
      <c r="BH1306" s="86"/>
      <c r="BI1306" s="86"/>
      <c r="BJ1306" s="86"/>
      <c r="BK1306" s="86"/>
      <c r="BL1306" s="86"/>
      <c r="BM1306" s="86"/>
      <c r="BN1306" s="86"/>
      <c r="BO1306" s="86"/>
      <c r="BP1306" s="86"/>
    </row>
    <row r="1307" spans="14:68" s="28" customFormat="1">
      <c r="N1307" s="33"/>
      <c r="AC1307" s="33"/>
      <c r="AG1307" s="86"/>
      <c r="AH1307" s="86"/>
      <c r="AI1307" s="86"/>
      <c r="AK1307" s="86"/>
      <c r="AL1307" s="86"/>
      <c r="AM1307" s="86"/>
      <c r="AN1307" s="86"/>
      <c r="AO1307" s="86"/>
      <c r="AP1307" s="86"/>
      <c r="AQ1307" s="86"/>
      <c r="AR1307" s="86"/>
      <c r="AS1307" s="86"/>
      <c r="AT1307" s="86"/>
      <c r="AU1307" s="86"/>
      <c r="AV1307" s="86"/>
      <c r="AW1307" s="86"/>
      <c r="AX1307" s="86"/>
      <c r="AY1307" s="86"/>
      <c r="AZ1307" s="86"/>
      <c r="BA1307" s="86"/>
      <c r="BB1307" s="86"/>
      <c r="BC1307" s="86"/>
      <c r="BD1307" s="86"/>
      <c r="BE1307" s="86"/>
      <c r="BF1307" s="86"/>
      <c r="BG1307" s="86"/>
      <c r="BH1307" s="86"/>
      <c r="BI1307" s="86"/>
      <c r="BJ1307" s="86"/>
      <c r="BK1307" s="86"/>
      <c r="BL1307" s="86"/>
      <c r="BM1307" s="86"/>
      <c r="BN1307" s="86"/>
      <c r="BO1307" s="86"/>
      <c r="BP1307" s="86"/>
    </row>
    <row r="1308" spans="14:68" s="28" customFormat="1">
      <c r="N1308" s="33"/>
      <c r="AC1308" s="33"/>
      <c r="AG1308" s="86"/>
      <c r="AH1308" s="86"/>
      <c r="AI1308" s="86"/>
      <c r="AK1308" s="86"/>
      <c r="AL1308" s="86"/>
      <c r="AM1308" s="86"/>
      <c r="AN1308" s="86"/>
      <c r="AO1308" s="86"/>
      <c r="AP1308" s="86"/>
      <c r="AQ1308" s="86"/>
      <c r="AR1308" s="86"/>
      <c r="AS1308" s="86"/>
      <c r="AT1308" s="86"/>
      <c r="AU1308" s="86"/>
      <c r="AV1308" s="86"/>
      <c r="AW1308" s="86"/>
      <c r="AX1308" s="86"/>
      <c r="AY1308" s="86"/>
      <c r="AZ1308" s="86"/>
      <c r="BA1308" s="86"/>
      <c r="BB1308" s="86"/>
      <c r="BC1308" s="86"/>
      <c r="BD1308" s="86"/>
      <c r="BE1308" s="86"/>
      <c r="BF1308" s="86"/>
      <c r="BG1308" s="86"/>
      <c r="BH1308" s="86"/>
      <c r="BI1308" s="86"/>
      <c r="BJ1308" s="86"/>
      <c r="BK1308" s="86"/>
      <c r="BL1308" s="86"/>
      <c r="BM1308" s="86"/>
      <c r="BN1308" s="86"/>
      <c r="BO1308" s="86"/>
      <c r="BP1308" s="86"/>
    </row>
    <row r="1309" spans="14:68" s="28" customFormat="1">
      <c r="N1309" s="33"/>
      <c r="AC1309" s="33"/>
      <c r="AG1309" s="86"/>
      <c r="AH1309" s="86"/>
      <c r="AI1309" s="86"/>
      <c r="AK1309" s="86"/>
      <c r="AL1309" s="86"/>
      <c r="AM1309" s="86"/>
      <c r="AN1309" s="86"/>
      <c r="AO1309" s="86"/>
      <c r="AP1309" s="86"/>
      <c r="AQ1309" s="86"/>
      <c r="AR1309" s="86"/>
      <c r="AS1309" s="86"/>
      <c r="AT1309" s="86"/>
      <c r="AU1309" s="86"/>
      <c r="AV1309" s="86"/>
      <c r="AW1309" s="86"/>
      <c r="AX1309" s="86"/>
      <c r="AY1309" s="86"/>
      <c r="AZ1309" s="86"/>
      <c r="BA1309" s="86"/>
      <c r="BB1309" s="86"/>
      <c r="BC1309" s="86"/>
      <c r="BD1309" s="86"/>
      <c r="BE1309" s="86"/>
      <c r="BF1309" s="86"/>
      <c r="BG1309" s="86"/>
      <c r="BH1309" s="86"/>
      <c r="BI1309" s="86"/>
      <c r="BJ1309" s="86"/>
      <c r="BK1309" s="86"/>
      <c r="BL1309" s="86"/>
      <c r="BM1309" s="86"/>
      <c r="BN1309" s="86"/>
      <c r="BO1309" s="86"/>
      <c r="BP1309" s="86"/>
    </row>
    <row r="1310" spans="14:68" s="28" customFormat="1">
      <c r="N1310" s="33"/>
      <c r="AC1310" s="33"/>
      <c r="AG1310" s="86"/>
      <c r="AH1310" s="86"/>
      <c r="AI1310" s="86"/>
      <c r="AK1310" s="86"/>
      <c r="AL1310" s="86"/>
      <c r="AM1310" s="86"/>
      <c r="AN1310" s="86"/>
      <c r="AO1310" s="86"/>
      <c r="AP1310" s="86"/>
      <c r="AQ1310" s="86"/>
      <c r="AR1310" s="86"/>
      <c r="AS1310" s="86"/>
      <c r="AT1310" s="86"/>
      <c r="AU1310" s="86"/>
      <c r="AV1310" s="86"/>
      <c r="AW1310" s="86"/>
      <c r="AX1310" s="86"/>
      <c r="AY1310" s="86"/>
      <c r="AZ1310" s="86"/>
      <c r="BA1310" s="86"/>
      <c r="BB1310" s="86"/>
      <c r="BC1310" s="86"/>
      <c r="BD1310" s="86"/>
      <c r="BE1310" s="86"/>
      <c r="BF1310" s="86"/>
      <c r="BG1310" s="86"/>
      <c r="BH1310" s="86"/>
      <c r="BI1310" s="86"/>
      <c r="BJ1310" s="86"/>
      <c r="BK1310" s="86"/>
      <c r="BL1310" s="86"/>
      <c r="BM1310" s="86"/>
      <c r="BN1310" s="86"/>
      <c r="BO1310" s="86"/>
      <c r="BP1310" s="86"/>
    </row>
    <row r="1311" spans="14:68" s="28" customFormat="1">
      <c r="N1311" s="33"/>
      <c r="AC1311" s="33"/>
      <c r="AG1311" s="86"/>
      <c r="AH1311" s="86"/>
      <c r="AI1311" s="86"/>
      <c r="AK1311" s="86"/>
      <c r="AL1311" s="86"/>
      <c r="AM1311" s="86"/>
      <c r="AN1311" s="86"/>
      <c r="AO1311" s="86"/>
      <c r="AP1311" s="86"/>
      <c r="AQ1311" s="86"/>
      <c r="AR1311" s="86"/>
      <c r="AS1311" s="86"/>
      <c r="AT1311" s="86"/>
      <c r="AU1311" s="86"/>
      <c r="AV1311" s="86"/>
      <c r="AW1311" s="86"/>
      <c r="AX1311" s="86"/>
      <c r="AY1311" s="86"/>
      <c r="AZ1311" s="86"/>
      <c r="BA1311" s="86"/>
      <c r="BB1311" s="86"/>
      <c r="BC1311" s="86"/>
      <c r="BD1311" s="86"/>
      <c r="BE1311" s="86"/>
      <c r="BF1311" s="86"/>
      <c r="BG1311" s="86"/>
      <c r="BH1311" s="86"/>
      <c r="BI1311" s="86"/>
      <c r="BJ1311" s="86"/>
      <c r="BK1311" s="86"/>
      <c r="BL1311" s="86"/>
      <c r="BM1311" s="86"/>
      <c r="BN1311" s="86"/>
      <c r="BO1311" s="86"/>
      <c r="BP1311" s="86"/>
    </row>
    <row r="1312" spans="14:68" s="28" customFormat="1">
      <c r="N1312" s="33"/>
      <c r="AC1312" s="33"/>
      <c r="AG1312" s="86"/>
      <c r="AH1312" s="86"/>
      <c r="AI1312" s="86"/>
      <c r="AK1312" s="86"/>
      <c r="AL1312" s="86"/>
      <c r="AM1312" s="86"/>
      <c r="AN1312" s="86"/>
      <c r="AO1312" s="86"/>
      <c r="AP1312" s="86"/>
      <c r="AQ1312" s="86"/>
      <c r="AR1312" s="86"/>
      <c r="AS1312" s="86"/>
      <c r="AT1312" s="86"/>
      <c r="AU1312" s="86"/>
      <c r="AV1312" s="86"/>
      <c r="AW1312" s="86"/>
      <c r="AX1312" s="86"/>
      <c r="AY1312" s="86"/>
      <c r="AZ1312" s="86"/>
      <c r="BA1312" s="86"/>
      <c r="BB1312" s="86"/>
      <c r="BC1312" s="86"/>
      <c r="BD1312" s="86"/>
      <c r="BE1312" s="86"/>
      <c r="BF1312" s="86"/>
      <c r="BG1312" s="86"/>
      <c r="BH1312" s="86"/>
      <c r="BI1312" s="86"/>
      <c r="BJ1312" s="86"/>
      <c r="BK1312" s="86"/>
      <c r="BL1312" s="86"/>
      <c r="BM1312" s="86"/>
      <c r="BN1312" s="86"/>
      <c r="BO1312" s="86"/>
      <c r="BP1312" s="86"/>
    </row>
    <row r="1313" spans="14:68" s="28" customFormat="1">
      <c r="N1313" s="33"/>
      <c r="AC1313" s="33"/>
      <c r="AG1313" s="86"/>
      <c r="AH1313" s="86"/>
      <c r="AI1313" s="86"/>
      <c r="AK1313" s="86"/>
      <c r="AL1313" s="86"/>
      <c r="AM1313" s="86"/>
      <c r="AN1313" s="86"/>
      <c r="AO1313" s="86"/>
      <c r="AP1313" s="86"/>
      <c r="AQ1313" s="86"/>
      <c r="AR1313" s="86"/>
      <c r="AS1313" s="86"/>
      <c r="AT1313" s="86"/>
      <c r="AU1313" s="86"/>
      <c r="AV1313" s="86"/>
      <c r="AW1313" s="86"/>
      <c r="AX1313" s="86"/>
      <c r="AY1313" s="86"/>
      <c r="AZ1313" s="86"/>
      <c r="BA1313" s="86"/>
      <c r="BB1313" s="86"/>
      <c r="BC1313" s="86"/>
      <c r="BD1313" s="86"/>
      <c r="BE1313" s="86"/>
      <c r="BF1313" s="86"/>
      <c r="BG1313" s="86"/>
      <c r="BH1313" s="86"/>
      <c r="BI1313" s="86"/>
      <c r="BJ1313" s="86"/>
      <c r="BK1313" s="86"/>
      <c r="BL1313" s="86"/>
      <c r="BM1313" s="86"/>
      <c r="BN1313" s="86"/>
      <c r="BO1313" s="86"/>
      <c r="BP1313" s="86"/>
    </row>
    <row r="1314" spans="14:68" s="28" customFormat="1">
      <c r="N1314" s="33"/>
      <c r="AC1314" s="33"/>
      <c r="AG1314" s="86"/>
      <c r="AH1314" s="86"/>
      <c r="AI1314" s="86"/>
      <c r="AK1314" s="86"/>
      <c r="AL1314" s="86"/>
      <c r="AM1314" s="86"/>
      <c r="AN1314" s="86"/>
      <c r="AO1314" s="86"/>
      <c r="AP1314" s="86"/>
      <c r="AQ1314" s="86"/>
      <c r="AR1314" s="86"/>
      <c r="AS1314" s="86"/>
      <c r="AT1314" s="86"/>
      <c r="AU1314" s="86"/>
      <c r="AV1314" s="86"/>
      <c r="AW1314" s="86"/>
      <c r="AX1314" s="86"/>
      <c r="AY1314" s="86"/>
      <c r="AZ1314" s="86"/>
      <c r="BA1314" s="86"/>
      <c r="BB1314" s="86"/>
      <c r="BC1314" s="86"/>
      <c r="BD1314" s="86"/>
      <c r="BE1314" s="86"/>
      <c r="BF1314" s="86"/>
      <c r="BG1314" s="86"/>
      <c r="BH1314" s="86"/>
      <c r="BI1314" s="86"/>
      <c r="BJ1314" s="86"/>
      <c r="BK1314" s="86"/>
      <c r="BL1314" s="86"/>
      <c r="BM1314" s="86"/>
      <c r="BN1314" s="86"/>
      <c r="BO1314" s="86"/>
      <c r="BP1314" s="86"/>
    </row>
  </sheetData>
  <mergeCells count="4">
    <mergeCell ref="H675:I675"/>
    <mergeCell ref="H744:I744"/>
    <mergeCell ref="H721:I721"/>
    <mergeCell ref="H698:I698"/>
  </mergeCells>
  <conditionalFormatting sqref="M267:M281 M290:M304">
    <cfRule type="cellIs" dxfId="101" priority="23" operator="lessThan">
      <formula>0</formula>
    </cfRule>
    <cfRule type="cellIs" dxfId="100" priority="24" operator="greaterThan">
      <formula>0</formula>
    </cfRule>
  </conditionalFormatting>
  <conditionalFormatting sqref="M203:M212 M244:M258 M221:M235">
    <cfRule type="cellIs" dxfId="99" priority="21" operator="lessThan">
      <formula>0</formula>
    </cfRule>
    <cfRule type="cellIs" dxfId="98" priority="22" operator="greaterThan">
      <formula>0</formula>
    </cfRule>
  </conditionalFormatting>
  <conditionalFormatting sqref="M153:M167 M176:M190 M198:M202">
    <cfRule type="cellIs" dxfId="97" priority="19" operator="lessThan">
      <formula>0</formula>
    </cfRule>
    <cfRule type="cellIs" dxfId="96" priority="20" operator="greaterThan">
      <formula>0</formula>
    </cfRule>
  </conditionalFormatting>
  <conditionalFormatting sqref="I267:I281 I290:I304">
    <cfRule type="cellIs" dxfId="95" priority="17" operator="lessThan">
      <formula>0</formula>
    </cfRule>
    <cfRule type="cellIs" dxfId="94" priority="18" operator="greaterThan">
      <formula>0</formula>
    </cfRule>
  </conditionalFormatting>
  <conditionalFormatting sqref="I203:I212 I244:I258 I221:I235">
    <cfRule type="cellIs" dxfId="93" priority="15" operator="lessThan">
      <formula>0</formula>
    </cfRule>
    <cfRule type="cellIs" dxfId="92" priority="16" operator="greaterThan">
      <formula>0</formula>
    </cfRule>
  </conditionalFormatting>
  <conditionalFormatting sqref="I153:I167 I176:I190 I198:I202">
    <cfRule type="cellIs" dxfId="91" priority="13" operator="lessThan">
      <formula>0</formula>
    </cfRule>
    <cfRule type="cellIs" dxfId="90" priority="14" operator="greaterThan">
      <formula>0</formula>
    </cfRule>
  </conditionalFormatting>
  <conditionalFormatting sqref="I313:I327 I336:I350 I359:I373">
    <cfRule type="cellIs" dxfId="89" priority="11" operator="lessThan">
      <formula>0</formula>
    </cfRule>
    <cfRule type="cellIs" dxfId="88" priority="12" operator="greaterThan">
      <formula>0</formula>
    </cfRule>
  </conditionalFormatting>
  <conditionalFormatting sqref="M313:M327 M336:M350 M359:M373">
    <cfRule type="cellIs" dxfId="87" priority="9" operator="lessThan">
      <formula>0</formula>
    </cfRule>
    <cfRule type="cellIs" dxfId="86" priority="10" operator="greaterThan">
      <formula>0</formula>
    </cfRule>
  </conditionalFormatting>
  <conditionalFormatting sqref="M107:M121 M130:M144">
    <cfRule type="cellIs" dxfId="85" priority="7" operator="lessThan">
      <formula>0</formula>
    </cfRule>
    <cfRule type="cellIs" dxfId="84" priority="8" operator="greaterThan">
      <formula>0</formula>
    </cfRule>
  </conditionalFormatting>
  <conditionalFormatting sqref="I107:I121 I130:I144">
    <cfRule type="cellIs" dxfId="83" priority="5" operator="lessThan">
      <formula>0</formula>
    </cfRule>
    <cfRule type="cellIs" dxfId="82" priority="6" operator="greaterThan">
      <formula>0</formula>
    </cfRule>
  </conditionalFormatting>
  <conditionalFormatting sqref="M12:M26">
    <cfRule type="cellIs" dxfId="81" priority="3" operator="lessThan">
      <formula>0</formula>
    </cfRule>
    <cfRule type="cellIs" dxfId="80" priority="4" operator="greaterThan">
      <formula>0</formula>
    </cfRule>
  </conditionalFormatting>
  <conditionalFormatting sqref="I12:I26">
    <cfRule type="cellIs" dxfId="79" priority="1" operator="lessThan">
      <formula>0</formula>
    </cfRule>
    <cfRule type="cellIs" dxfId="7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FC77-84EB-46E5-A8D4-D081173AAC00}">
  <dimension ref="A1"/>
  <sheetViews>
    <sheetView topLeftCell="A33" workbookViewId="0">
      <selection activeCell="O50" sqref="O5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78"/>
  <sheetViews>
    <sheetView zoomScaleNormal="100" workbookViewId="0">
      <selection activeCell="F2" sqref="F2"/>
    </sheetView>
  </sheetViews>
  <sheetFormatPr baseColWidth="10" defaultRowHeight="15"/>
  <cols>
    <col min="1" max="1" width="1.453125" customWidth="1"/>
    <col min="2" max="2" width="5.453125" customWidth="1"/>
    <col min="3" max="3" width="3.81640625" customWidth="1"/>
    <col min="4" max="4" width="0.81640625" customWidth="1"/>
    <col min="5" max="5" width="3.81640625" customWidth="1"/>
    <col min="6" max="6" width="7.08984375" customWidth="1"/>
    <col min="7" max="7" width="6" style="463" customWidth="1"/>
    <col min="8" max="8" width="6.36328125" style="67" customWidth="1"/>
    <col min="9" max="9" width="5.36328125" style="67" customWidth="1"/>
    <col min="10" max="10" width="4.36328125" style="67" customWidth="1"/>
    <col min="11" max="11" width="5.1796875" style="67" customWidth="1"/>
    <col min="12" max="12" width="5.81640625" customWidth="1"/>
    <col min="13" max="13" width="4.90625" style="67" customWidth="1"/>
    <col min="14" max="14" width="5.453125" style="11" customWidth="1"/>
    <col min="15" max="15" width="4" style="67" customWidth="1"/>
    <col min="16" max="16" width="4.81640625" style="11" customWidth="1"/>
    <col min="17" max="18" width="5.90625" style="11" customWidth="1"/>
    <col min="19" max="19" width="4.453125" style="11" customWidth="1"/>
    <col min="20" max="21" width="7.6328125" style="11" customWidth="1"/>
    <col min="22" max="22" width="7.1796875" style="11" customWidth="1"/>
    <col min="23" max="23" width="6" customWidth="1"/>
    <col min="24" max="24" width="5.81640625" style="11" customWidth="1"/>
    <col min="25" max="25" width="4.36328125" style="67" customWidth="1"/>
    <col min="26" max="26" width="1.6328125" style="11" customWidth="1"/>
    <col min="27" max="27" width="6.08984375" style="11" customWidth="1"/>
    <col min="28" max="28" width="9.08984375" style="67" customWidth="1"/>
    <col min="29" max="30" width="8.81640625" style="67" customWidth="1"/>
    <col min="31" max="31" width="8.1796875" customWidth="1"/>
    <col min="32" max="32" width="8.453125" customWidth="1"/>
    <col min="36" max="36" width="10.08984375" customWidth="1"/>
    <col min="37" max="38" width="11.54296875" style="67"/>
    <col min="40" max="40" width="14" customWidth="1"/>
    <col min="41" max="41" width="12.54296875" customWidth="1"/>
    <col min="42" max="42" width="10.90625" customWidth="1"/>
  </cols>
  <sheetData>
    <row r="1" spans="1:53">
      <c r="A1" s="43"/>
      <c r="B1" s="43"/>
      <c r="C1" s="43"/>
      <c r="D1" s="43"/>
      <c r="E1" s="43"/>
      <c r="F1" s="43"/>
      <c r="G1" s="465"/>
      <c r="H1" s="64"/>
      <c r="I1" s="64"/>
      <c r="J1" s="64"/>
      <c r="K1" s="64"/>
      <c r="L1" s="43"/>
      <c r="M1" s="64"/>
      <c r="N1" s="73"/>
      <c r="O1" s="64"/>
      <c r="P1" s="73"/>
      <c r="Q1" s="73"/>
      <c r="R1" s="73"/>
      <c r="S1" s="73"/>
      <c r="T1" s="73"/>
      <c r="U1" s="73"/>
      <c r="V1" s="73"/>
      <c r="W1" s="43"/>
      <c r="X1" s="73"/>
      <c r="Y1" s="64"/>
      <c r="Z1" s="73"/>
      <c r="AA1" s="73"/>
      <c r="AB1" s="43"/>
    </row>
    <row r="2" spans="1:53" s="199" customFormat="1" ht="31.8">
      <c r="A2" s="198"/>
      <c r="B2" s="198"/>
      <c r="C2" s="152" t="s">
        <v>434</v>
      </c>
      <c r="D2" s="152"/>
      <c r="E2" s="198"/>
      <c r="F2" s="198"/>
      <c r="G2" s="466"/>
      <c r="H2" s="201"/>
      <c r="I2" s="201"/>
      <c r="J2" s="201"/>
      <c r="K2" s="201"/>
      <c r="L2" s="198"/>
      <c r="M2" s="201"/>
      <c r="N2" s="202"/>
      <c r="O2" s="201"/>
      <c r="P2" s="202"/>
      <c r="Q2" s="185" t="str">
        <f>+År!B2</f>
        <v>OKSE</v>
      </c>
      <c r="R2" s="202"/>
      <c r="S2" s="202"/>
      <c r="T2" s="202"/>
      <c r="U2" s="202"/>
      <c r="V2" s="202"/>
      <c r="W2" s="198"/>
      <c r="X2" s="202"/>
      <c r="Y2" s="201"/>
      <c r="Z2" s="202"/>
      <c r="AA2" s="202"/>
      <c r="AB2" s="198"/>
      <c r="AC2" s="208"/>
      <c r="AD2" s="208"/>
      <c r="AK2" s="208"/>
      <c r="AL2" s="208"/>
    </row>
    <row r="3" spans="1:53">
      <c r="A3" s="43"/>
      <c r="B3" s="43"/>
      <c r="C3" s="43"/>
      <c r="D3" s="43"/>
      <c r="E3" s="43"/>
      <c r="F3" s="43"/>
      <c r="G3" s="465"/>
      <c r="H3" s="64"/>
      <c r="I3" s="64"/>
      <c r="J3" s="64"/>
      <c r="K3" s="64"/>
      <c r="L3" s="43"/>
      <c r="M3" s="64"/>
      <c r="N3" s="73"/>
      <c r="O3" s="64"/>
      <c r="P3" s="73"/>
      <c r="Q3" s="73"/>
      <c r="R3" s="73"/>
      <c r="S3" s="73"/>
      <c r="T3" s="73"/>
      <c r="U3" s="73"/>
      <c r="V3" s="73"/>
      <c r="W3" s="43"/>
      <c r="X3" s="73"/>
      <c r="Y3" s="64"/>
      <c r="Z3" s="73"/>
      <c r="AA3" s="73"/>
      <c r="AB3" s="43"/>
      <c r="AC3" s="4"/>
      <c r="AD3" s="4"/>
      <c r="AE3" s="4"/>
      <c r="AF3" s="4"/>
      <c r="AG3" s="4"/>
    </row>
    <row r="4" spans="1:53" s="182" customFormat="1" ht="19.8">
      <c r="A4" s="180"/>
      <c r="B4" s="180"/>
      <c r="C4" s="180"/>
      <c r="D4" s="180"/>
      <c r="E4" s="180"/>
      <c r="F4" s="154" t="s">
        <v>6</v>
      </c>
      <c r="G4" s="467"/>
      <c r="H4" s="64"/>
      <c r="I4" s="200">
        <f>+År!P2</f>
        <v>49</v>
      </c>
      <c r="J4" s="64"/>
      <c r="K4" s="181"/>
      <c r="L4" s="154" t="s">
        <v>421</v>
      </c>
      <c r="M4" s="64"/>
      <c r="N4" s="186"/>
      <c r="O4" s="64"/>
      <c r="P4" s="186"/>
      <c r="Q4" s="186"/>
      <c r="R4" s="531">
        <f>SUM(G10:G24)</f>
        <v>7821</v>
      </c>
      <c r="S4" s="532"/>
      <c r="T4" s="73"/>
      <c r="U4" s="73"/>
      <c r="V4" s="186"/>
      <c r="W4" s="64"/>
      <c r="X4" s="180"/>
      <c r="Y4" s="180"/>
      <c r="Z4" s="186"/>
      <c r="AA4" s="64"/>
      <c r="AB4" s="186"/>
      <c r="AC4" s="4"/>
      <c r="AD4" s="4"/>
      <c r="AE4" s="4"/>
      <c r="AF4" s="4"/>
      <c r="AG4" s="4"/>
      <c r="AH4"/>
      <c r="AI4"/>
      <c r="AJ4"/>
      <c r="AK4" s="177"/>
      <c r="AL4" s="177"/>
      <c r="AM4" s="177"/>
      <c r="AN4" s="177"/>
      <c r="AY4" s="177"/>
      <c r="AZ4" s="179"/>
      <c r="BA4" s="179"/>
    </row>
    <row r="5" spans="1:53" ht="19.8">
      <c r="A5" s="43"/>
      <c r="B5" s="43"/>
      <c r="C5" s="43"/>
      <c r="D5" s="43"/>
      <c r="E5" s="43"/>
      <c r="F5" s="49"/>
      <c r="G5" s="468"/>
      <c r="H5" s="176"/>
      <c r="I5" s="65"/>
      <c r="J5" s="176"/>
      <c r="K5" s="65"/>
      <c r="L5" s="49"/>
      <c r="M5" s="176"/>
      <c r="N5" s="74"/>
      <c r="O5" s="176"/>
      <c r="P5" s="73"/>
      <c r="Q5" s="73"/>
      <c r="R5" s="73"/>
      <c r="S5" s="73"/>
      <c r="T5" s="73"/>
      <c r="U5" s="73"/>
      <c r="V5" s="73"/>
      <c r="W5" s="43"/>
      <c r="X5" s="73"/>
      <c r="Y5" s="176"/>
      <c r="Z5" s="73"/>
      <c r="AA5" s="73"/>
      <c r="AB5" s="43"/>
      <c r="AC5" s="4"/>
      <c r="AD5" s="4"/>
      <c r="AE5" s="4"/>
      <c r="AF5" s="4"/>
      <c r="AG5" s="4"/>
      <c r="AK5"/>
      <c r="AL5"/>
      <c r="AR5" s="2"/>
      <c r="AS5" s="5"/>
      <c r="AT5" s="5"/>
    </row>
    <row r="6" spans="1:53" ht="19.8">
      <c r="A6" s="43"/>
      <c r="B6" s="43"/>
      <c r="C6" s="43"/>
      <c r="D6" s="43"/>
      <c r="E6" s="43"/>
      <c r="F6" s="49"/>
      <c r="G6" s="468"/>
      <c r="H6" s="176"/>
      <c r="I6" s="65"/>
      <c r="J6" s="176"/>
      <c r="K6" s="65"/>
      <c r="L6" s="49"/>
      <c r="M6" s="176"/>
      <c r="N6" s="74"/>
      <c r="O6" s="176"/>
      <c r="P6" s="73"/>
      <c r="Q6" s="73"/>
      <c r="R6" s="73"/>
      <c r="S6" s="73"/>
      <c r="T6" s="73"/>
      <c r="U6" s="73"/>
      <c r="V6" s="73"/>
      <c r="W6" s="43"/>
      <c r="X6" s="73"/>
      <c r="Y6" s="176"/>
      <c r="Z6" s="73"/>
      <c r="AA6" s="74" t="s">
        <v>4</v>
      </c>
      <c r="AB6" s="43"/>
      <c r="AC6" s="4"/>
      <c r="AD6" s="4"/>
      <c r="AE6" s="4"/>
      <c r="AF6" s="4"/>
      <c r="AG6" s="4"/>
      <c r="AK6"/>
      <c r="AL6"/>
      <c r="AR6" s="2"/>
      <c r="AS6" s="5"/>
      <c r="AT6" s="5"/>
    </row>
    <row r="7" spans="1:53" ht="19.8">
      <c r="A7" s="43"/>
      <c r="B7" s="43"/>
      <c r="C7" s="43"/>
      <c r="D7" s="43"/>
      <c r="E7" s="43"/>
      <c r="F7" s="49" t="s">
        <v>4</v>
      </c>
      <c r="G7" s="465"/>
      <c r="H7" s="176"/>
      <c r="I7" s="64"/>
      <c r="J7" s="64"/>
      <c r="K7" s="64"/>
      <c r="L7" s="49" t="s">
        <v>23</v>
      </c>
      <c r="M7" s="64"/>
      <c r="N7" s="73"/>
      <c r="O7" s="64"/>
      <c r="P7" s="74" t="s">
        <v>644</v>
      </c>
      <c r="Q7" s="74" t="s">
        <v>538</v>
      </c>
      <c r="R7" s="173" t="s">
        <v>402</v>
      </c>
      <c r="S7" s="173" t="s">
        <v>402</v>
      </c>
      <c r="T7" s="173"/>
      <c r="U7" s="173"/>
      <c r="V7" s="74" t="s">
        <v>422</v>
      </c>
      <c r="W7" s="43"/>
      <c r="X7" s="74" t="s">
        <v>497</v>
      </c>
      <c r="Y7" s="176"/>
      <c r="Z7" s="73"/>
      <c r="AA7" s="74" t="s">
        <v>9</v>
      </c>
      <c r="AB7" s="43"/>
      <c r="AC7" s="4"/>
      <c r="AD7" s="4"/>
      <c r="AE7" s="4"/>
      <c r="AF7" s="4"/>
      <c r="AG7" s="4"/>
      <c r="AK7"/>
      <c r="AL7"/>
    </row>
    <row r="8" spans="1:53" ht="15.6">
      <c r="A8" s="43"/>
      <c r="B8" s="43"/>
      <c r="C8" s="49" t="s">
        <v>413</v>
      </c>
      <c r="D8" s="49"/>
      <c r="E8" s="43"/>
      <c r="F8" s="49" t="s">
        <v>487</v>
      </c>
      <c r="G8" s="468" t="s">
        <v>4</v>
      </c>
      <c r="H8" s="64"/>
      <c r="I8" s="65" t="s">
        <v>4</v>
      </c>
      <c r="J8" s="65"/>
      <c r="K8" s="65" t="s">
        <v>1</v>
      </c>
      <c r="L8" s="50" t="s">
        <v>0</v>
      </c>
      <c r="M8" s="65"/>
      <c r="N8" s="74" t="s">
        <v>23</v>
      </c>
      <c r="O8" s="65"/>
      <c r="P8" s="381">
        <v>350</v>
      </c>
      <c r="Q8" s="74" t="s">
        <v>563</v>
      </c>
      <c r="R8" s="74" t="s">
        <v>502</v>
      </c>
      <c r="S8" s="74" t="s">
        <v>571</v>
      </c>
      <c r="T8" s="432" t="s">
        <v>23</v>
      </c>
      <c r="U8" s="432" t="s">
        <v>23</v>
      </c>
      <c r="V8" s="74" t="s">
        <v>415</v>
      </c>
      <c r="W8" s="49" t="s">
        <v>550</v>
      </c>
      <c r="X8" s="74" t="s">
        <v>498</v>
      </c>
      <c r="Y8" s="64"/>
      <c r="Z8" s="73"/>
      <c r="AA8" s="74" t="s">
        <v>70</v>
      </c>
      <c r="AB8" s="43"/>
      <c r="AC8" s="4"/>
      <c r="AD8" s="56"/>
      <c r="AE8" s="56"/>
      <c r="AF8" s="1"/>
      <c r="AG8" s="5"/>
      <c r="AK8"/>
      <c r="AL8"/>
    </row>
    <row r="9" spans="1:53" ht="15.6">
      <c r="A9" s="43"/>
      <c r="B9" s="49" t="s">
        <v>89</v>
      </c>
      <c r="C9" s="49" t="s">
        <v>414</v>
      </c>
      <c r="D9" s="49"/>
      <c r="E9" s="46"/>
      <c r="F9" s="50" t="s">
        <v>488</v>
      </c>
      <c r="G9" s="469" t="s">
        <v>9</v>
      </c>
      <c r="H9" s="195" t="s">
        <v>540</v>
      </c>
      <c r="I9" s="87" t="s">
        <v>402</v>
      </c>
      <c r="J9" s="195" t="s">
        <v>540</v>
      </c>
      <c r="K9" s="87" t="s">
        <v>402</v>
      </c>
      <c r="L9" s="50"/>
      <c r="M9" s="195" t="s">
        <v>540</v>
      </c>
      <c r="N9" s="75" t="s">
        <v>44</v>
      </c>
      <c r="O9" s="195" t="s">
        <v>540</v>
      </c>
      <c r="P9" s="75" t="s">
        <v>578</v>
      </c>
      <c r="Q9" s="75" t="s">
        <v>9</v>
      </c>
      <c r="R9" s="75" t="s">
        <v>482</v>
      </c>
      <c r="S9" s="75" t="s">
        <v>536</v>
      </c>
      <c r="T9" s="432" t="s">
        <v>735</v>
      </c>
      <c r="U9" s="432" t="s">
        <v>736</v>
      </c>
      <c r="V9" s="75" t="s">
        <v>44</v>
      </c>
      <c r="W9" s="50" t="s">
        <v>551</v>
      </c>
      <c r="X9" s="75" t="s">
        <v>499</v>
      </c>
      <c r="Y9" s="195" t="s">
        <v>540</v>
      </c>
      <c r="Z9" s="73"/>
      <c r="AA9" s="75" t="s">
        <v>566</v>
      </c>
      <c r="AB9" s="43"/>
      <c r="AC9" s="4"/>
      <c r="AD9" s="56"/>
      <c r="AE9" s="56"/>
      <c r="AF9" s="1"/>
      <c r="AG9" s="5"/>
      <c r="AK9"/>
      <c r="AL9"/>
    </row>
    <row r="10" spans="1:53" ht="15.6">
      <c r="A10" s="43"/>
      <c r="B10" s="51">
        <f>+'Ark1'!C448</f>
        <v>2024</v>
      </c>
      <c r="C10" s="388">
        <f>+'Ark1'!M448</f>
        <v>1</v>
      </c>
      <c r="D10" s="49"/>
      <c r="E10" s="388" t="s">
        <v>92</v>
      </c>
      <c r="F10" s="51">
        <f>+'Ark1'!Q448</f>
        <v>1</v>
      </c>
      <c r="G10" s="471">
        <f>+'Ark1'!R448</f>
        <v>1</v>
      </c>
      <c r="H10" s="244">
        <f t="shared" ref="H10:H23" si="0">+G11-G27</f>
        <v>-15</v>
      </c>
      <c r="I10" s="69">
        <f>+'Ark1'!AE448</f>
        <v>1.2786088735455824E-2</v>
      </c>
      <c r="J10" s="69">
        <f t="shared" ref="J10:J24" si="1">+I10-I26</f>
        <v>3.7298049315194655E-4</v>
      </c>
      <c r="K10" s="69">
        <f>+'Ark1'!AF448</f>
        <v>1.2144615013367889E-2</v>
      </c>
      <c r="L10" s="53">
        <f>+'Ark1'!S448</f>
        <v>5</v>
      </c>
      <c r="M10" s="57">
        <f t="shared" ref="M10:M24" si="2">+IF(G10=0,"",IF(G26=0,"",L10-L26))</f>
        <v>0</v>
      </c>
      <c r="N10" s="300">
        <f>+'Ark1'!U448</f>
        <v>337.90000000000009</v>
      </c>
      <c r="O10" s="244">
        <f t="shared" ref="O10:O24" si="3">+IF(G10=0,"",IF(G26=0,"",N10-N26))</f>
        <v>48.60000000000008</v>
      </c>
      <c r="P10" s="76">
        <f>+'Ark1'!X448</f>
        <v>0</v>
      </c>
      <c r="Q10" s="76">
        <f>+'Ark1'!AG448</f>
        <v>1944</v>
      </c>
      <c r="R10" s="76">
        <f>+'Ark1'!AH448</f>
        <v>0</v>
      </c>
      <c r="S10" s="76">
        <f>+'Ark1'!AI448</f>
        <v>100</v>
      </c>
      <c r="T10" s="382">
        <f>+IF(G10=0,"",'Ark1'!AR448)</f>
        <v>217</v>
      </c>
      <c r="U10" s="114">
        <f>+IF(G10=0,"",'Ark1'!AS448)</f>
        <v>33.077867158698318</v>
      </c>
      <c r="V10" s="76">
        <f>+'Ark1'!Y448</f>
        <v>0</v>
      </c>
      <c r="W10" s="53">
        <f>+'Ark1'!Z448</f>
        <v>0</v>
      </c>
      <c r="X10" s="76">
        <f>IF(G10=0,"",1000*N10/Q10)</f>
        <v>173.81687242798361</v>
      </c>
      <c r="Y10" s="244">
        <f t="shared" ref="Y10:Y24" si="4">+IF(G10=0,"",IF(G26=0,"",X10-X26))</f>
        <v>-131.03033515895001</v>
      </c>
      <c r="Z10" s="73"/>
      <c r="AA10" s="76">
        <f t="shared" ref="AA10:AA56" si="5">+G10/F10</f>
        <v>1</v>
      </c>
      <c r="AB10" s="43"/>
      <c r="AC10" s="4"/>
      <c r="AD10" s="56"/>
      <c r="AE10" s="56"/>
      <c r="AF10" s="1"/>
      <c r="AG10" s="5"/>
      <c r="AK10"/>
      <c r="AL10"/>
    </row>
    <row r="11" spans="1:53" ht="15.6">
      <c r="A11" s="43"/>
      <c r="B11" s="51">
        <f>+'Ark1'!C449</f>
        <v>2024</v>
      </c>
      <c r="C11" s="388">
        <f>+'Ark1'!M449</f>
        <v>2</v>
      </c>
      <c r="D11" s="49"/>
      <c r="E11" s="388" t="s">
        <v>93</v>
      </c>
      <c r="F11" s="51">
        <f>+'Ark1'!Q449</f>
        <v>15</v>
      </c>
      <c r="G11" s="471">
        <f>+'Ark1'!R449</f>
        <v>28</v>
      </c>
      <c r="H11" s="244">
        <f t="shared" si="0"/>
        <v>24</v>
      </c>
      <c r="I11" s="69">
        <f>+'Ark1'!AE449</f>
        <v>0.35801048459276313</v>
      </c>
      <c r="J11" s="69">
        <f t="shared" si="1"/>
        <v>-0.17575316982630323</v>
      </c>
      <c r="K11" s="69">
        <f>+'Ark1'!AF449</f>
        <v>0.2477731487989214</v>
      </c>
      <c r="L11" s="53">
        <f>+'Ark1'!S449</f>
        <v>3.8571428571428559</v>
      </c>
      <c r="M11" s="57">
        <f t="shared" si="2"/>
        <v>8.9700996677738232E-2</v>
      </c>
      <c r="N11" s="300">
        <f>+'Ark1'!U449</f>
        <v>246.2071428571428</v>
      </c>
      <c r="O11" s="244">
        <f t="shared" si="3"/>
        <v>5.7606312292359689</v>
      </c>
      <c r="P11" s="76">
        <f>+'Ark1'!X449</f>
        <v>21.428571428571423</v>
      </c>
      <c r="Q11" s="76">
        <f>+'Ark1'!AG449</f>
        <v>1162.3599999999999</v>
      </c>
      <c r="R11" s="76">
        <f>+'Ark1'!AH449</f>
        <v>0</v>
      </c>
      <c r="S11" s="76">
        <f>+'Ark1'!AI449</f>
        <v>57.142857142857153</v>
      </c>
      <c r="T11" s="382">
        <f>+IF(G11=0,"",'Ark1'!AR449)</f>
        <v>202.76</v>
      </c>
      <c r="U11" s="114">
        <f>+IF(G11=0,"",'Ark1'!AS449)</f>
        <v>27.07607693092671</v>
      </c>
      <c r="V11" s="76">
        <f>+'Ark1'!Y449</f>
        <v>131.59271562712911</v>
      </c>
      <c r="W11" s="53">
        <f>+'Ark1'!Z449</f>
        <v>2.0824828195876073</v>
      </c>
      <c r="X11" s="76">
        <f t="shared" ref="X11:X40" si="6">IF(G11=0,"",1000*N11/Q11)</f>
        <v>211.81659972568121</v>
      </c>
      <c r="Y11" s="244">
        <f t="shared" si="4"/>
        <v>1.9011273567645901</v>
      </c>
      <c r="Z11" s="73"/>
      <c r="AA11" s="76">
        <f t="shared" si="5"/>
        <v>1.8666666666666667</v>
      </c>
      <c r="AB11" s="43"/>
      <c r="AC11" s="4"/>
      <c r="AD11" s="56"/>
      <c r="AE11" s="56"/>
      <c r="AF11" s="1"/>
      <c r="AG11" s="5"/>
      <c r="AK11"/>
      <c r="AL11"/>
    </row>
    <row r="12" spans="1:53" ht="15.6">
      <c r="A12" s="43"/>
      <c r="B12" s="51">
        <f>+'Ark1'!C450</f>
        <v>2024</v>
      </c>
      <c r="C12" s="388">
        <f>+'Ark1'!M450</f>
        <v>3</v>
      </c>
      <c r="D12" s="49"/>
      <c r="E12" s="388" t="s">
        <v>94</v>
      </c>
      <c r="F12" s="51">
        <f>+'Ark1'!Q450</f>
        <v>158</v>
      </c>
      <c r="G12" s="471">
        <f>+'Ark1'!R450</f>
        <v>259</v>
      </c>
      <c r="H12" s="244">
        <f t="shared" si="0"/>
        <v>-44</v>
      </c>
      <c r="I12" s="69">
        <f>+'Ark1'!AE450</f>
        <v>3.3115969824830591</v>
      </c>
      <c r="J12" s="69">
        <f t="shared" si="1"/>
        <v>0.39451654554164906</v>
      </c>
      <c r="K12" s="69">
        <f>+'Ark1'!AF450</f>
        <v>2.6767931933799742</v>
      </c>
      <c r="L12" s="53">
        <f>+'Ark1'!S450</f>
        <v>4.737451737451738</v>
      </c>
      <c r="M12" s="57">
        <f t="shared" si="2"/>
        <v>0.31617514170705707</v>
      </c>
      <c r="N12" s="300">
        <f>+'Ark1'!U450</f>
        <v>287.55405405405406</v>
      </c>
      <c r="O12" s="244">
        <f t="shared" si="3"/>
        <v>30.231500862564872</v>
      </c>
      <c r="P12" s="76">
        <f>+'Ark1'!X450</f>
        <v>27.799227799227808</v>
      </c>
      <c r="Q12" s="76">
        <f>+'Ark1'!AG450</f>
        <v>1176.6958333333337</v>
      </c>
      <c r="R12" s="76">
        <f>+'Ark1'!AH450</f>
        <v>0</v>
      </c>
      <c r="S12" s="76">
        <f>+'Ark1'!AI450</f>
        <v>60.617760617760617</v>
      </c>
      <c r="T12" s="382">
        <f>+IF(G12=0,"",'Ark1'!AR450)</f>
        <v>206.44583333333327</v>
      </c>
      <c r="U12" s="114">
        <f>+IF(G12=0,"",'Ark1'!AS450)</f>
        <v>30.164699287234839</v>
      </c>
      <c r="V12" s="76">
        <f>+'Ark1'!Y450</f>
        <v>123.33467641480456</v>
      </c>
      <c r="W12" s="53">
        <f>+'Ark1'!Z450</f>
        <v>2.3645930030482103</v>
      </c>
      <c r="X12" s="76">
        <f t="shared" si="6"/>
        <v>244.37415847685418</v>
      </c>
      <c r="Y12" s="244">
        <f t="shared" si="4"/>
        <v>-2.6083759188754243</v>
      </c>
      <c r="Z12" s="73"/>
      <c r="AA12" s="76">
        <f t="shared" si="5"/>
        <v>1.639240506329114</v>
      </c>
      <c r="AB12" s="43"/>
      <c r="AC12" s="4"/>
      <c r="AD12" s="56"/>
      <c r="AE12" s="56"/>
      <c r="AF12" s="1"/>
      <c r="AG12" s="5"/>
      <c r="AK12"/>
      <c r="AL12"/>
    </row>
    <row r="13" spans="1:53" ht="15.6">
      <c r="A13" s="43"/>
      <c r="B13" s="51">
        <f>+'Ark1'!C451</f>
        <v>2024</v>
      </c>
      <c r="C13" s="388">
        <f>+'Ark1'!M451</f>
        <v>4</v>
      </c>
      <c r="D13" s="49"/>
      <c r="E13" s="388" t="s">
        <v>95</v>
      </c>
      <c r="F13" s="51">
        <f>+'Ark1'!Q451</f>
        <v>439</v>
      </c>
      <c r="G13" s="471">
        <f>+'Ark1'!R451</f>
        <v>752</v>
      </c>
      <c r="H13" s="244">
        <f t="shared" si="0"/>
        <v>-154</v>
      </c>
      <c r="I13" s="69">
        <f>+'Ark1'!AE451</f>
        <v>9.6151387290627781</v>
      </c>
      <c r="J13" s="69">
        <f t="shared" si="1"/>
        <v>-0.26569543181110333</v>
      </c>
      <c r="K13" s="69">
        <f>+'Ark1'!AF451</f>
        <v>8.2339375605770755</v>
      </c>
      <c r="L13" s="53">
        <f>+'Ark1'!S451</f>
        <v>5.1695594125500657</v>
      </c>
      <c r="M13" s="57">
        <f t="shared" si="2"/>
        <v>0.25635186538025412</v>
      </c>
      <c r="N13" s="300">
        <f>+'Ark1'!U451</f>
        <v>304.64507978723458</v>
      </c>
      <c r="O13" s="244">
        <f t="shared" si="3"/>
        <v>27.720582299797343</v>
      </c>
      <c r="P13" s="76">
        <f>+'Ark1'!X451</f>
        <v>28.191489361702139</v>
      </c>
      <c r="Q13" s="76">
        <f>+'Ark1'!AG451</f>
        <v>1080.3947001394702</v>
      </c>
      <c r="R13" s="76">
        <f>+'Ark1'!AH451</f>
        <v>0</v>
      </c>
      <c r="S13" s="76">
        <f>+'Ark1'!AI451</f>
        <v>61.037234042553202</v>
      </c>
      <c r="T13" s="382">
        <f>+IF(G13=0,"",'Ark1'!AR451)</f>
        <v>208.47559274755929</v>
      </c>
      <c r="U13" s="114">
        <f>+IF(G13=0,"",'Ark1'!AS451)</f>
        <v>31.921859912442997</v>
      </c>
      <c r="V13" s="76">
        <f>+'Ark1'!Y451</f>
        <v>114.07058181391784</v>
      </c>
      <c r="W13" s="53">
        <f>+'Ark1'!Z451</f>
        <v>2.1718989023011952</v>
      </c>
      <c r="X13" s="76">
        <f t="shared" si="6"/>
        <v>281.97572586010222</v>
      </c>
      <c r="Y13" s="244">
        <f t="shared" si="4"/>
        <v>-1.9673276500075758</v>
      </c>
      <c r="Z13" s="73"/>
      <c r="AA13" s="76">
        <f t="shared" si="5"/>
        <v>1.7129840546697039</v>
      </c>
      <c r="AB13" s="43"/>
      <c r="AC13" s="4"/>
      <c r="AD13" s="56"/>
      <c r="AE13" s="56"/>
      <c r="AF13" s="1"/>
      <c r="AG13" s="5"/>
      <c r="AI13" s="2"/>
      <c r="AJ13" s="2"/>
      <c r="AK13" s="2"/>
      <c r="AL13"/>
    </row>
    <row r="14" spans="1:53" ht="15.6">
      <c r="A14" s="43"/>
      <c r="B14" s="51">
        <f>+'Ark1'!C452</f>
        <v>2024</v>
      </c>
      <c r="C14" s="388">
        <f>+'Ark1'!M452</f>
        <v>5</v>
      </c>
      <c r="D14" s="49"/>
      <c r="E14" s="388" t="s">
        <v>96</v>
      </c>
      <c r="F14" s="51">
        <f>+'Ark1'!Q452</f>
        <v>620</v>
      </c>
      <c r="G14" s="471">
        <f>+'Ark1'!R452</f>
        <v>1138</v>
      </c>
      <c r="H14" s="244">
        <f t="shared" si="0"/>
        <v>-70</v>
      </c>
      <c r="I14" s="69">
        <f>+'Ark1'!AE452</f>
        <v>14.55056898094873</v>
      </c>
      <c r="J14" s="69">
        <f t="shared" si="1"/>
        <v>-1.487166868107872</v>
      </c>
      <c r="K14" s="69">
        <f>+'Ark1'!AF452</f>
        <v>13.002702689006128</v>
      </c>
      <c r="L14" s="53">
        <f>+'Ark1'!S452</f>
        <v>5.2047451669595777</v>
      </c>
      <c r="M14" s="57">
        <f t="shared" si="2"/>
        <v>-3.4604174636085894E-2</v>
      </c>
      <c r="N14" s="300">
        <f>+'Ark1'!U452</f>
        <v>317.90386643233802</v>
      </c>
      <c r="O14" s="244">
        <f t="shared" si="3"/>
        <v>-1.560839450014555</v>
      </c>
      <c r="P14" s="76">
        <f>+'Ark1'!X452</f>
        <v>28.998242530755704</v>
      </c>
      <c r="Q14" s="76">
        <f>+'Ark1'!AG452</f>
        <v>978.92363636363621</v>
      </c>
      <c r="R14" s="76">
        <f>+'Ark1'!AH452</f>
        <v>8.7873462214411252E-2</v>
      </c>
      <c r="S14" s="76">
        <f>+'Ark1'!AI452</f>
        <v>48.418277680140605</v>
      </c>
      <c r="T14" s="382">
        <f>+IF(G14=0,"",'Ark1'!AR452)</f>
        <v>211.84818181818184</v>
      </c>
      <c r="U14" s="114">
        <f>+IF(G14=0,"",'Ark1'!AS452)</f>
        <v>32.461796628520155</v>
      </c>
      <c r="V14" s="76">
        <f>+'Ark1'!Y452</f>
        <v>102.94535330516014</v>
      </c>
      <c r="W14" s="53">
        <f>+'Ark1'!Z452</f>
        <v>1.9016444590387112</v>
      </c>
      <c r="X14" s="76">
        <f t="shared" si="6"/>
        <v>324.7483814092397</v>
      </c>
      <c r="Y14" s="244">
        <f t="shared" si="4"/>
        <v>-3.673452534353828</v>
      </c>
      <c r="Z14" s="73"/>
      <c r="AA14" s="76">
        <f t="shared" si="5"/>
        <v>1.8354838709677419</v>
      </c>
      <c r="AB14" s="43"/>
      <c r="AC14" s="4"/>
      <c r="AD14" s="56"/>
      <c r="AE14" s="56"/>
      <c r="AF14" s="13"/>
      <c r="AG14" s="5"/>
      <c r="AI14" s="2"/>
      <c r="AJ14" s="2"/>
      <c r="AK14" s="4"/>
      <c r="AL14" s="4"/>
      <c r="AM14" s="4"/>
    </row>
    <row r="15" spans="1:53" ht="15.6">
      <c r="A15" s="43"/>
      <c r="B15" s="51">
        <f>+'Ark1'!C453</f>
        <v>2024</v>
      </c>
      <c r="C15" s="388">
        <f>+'Ark1'!M453</f>
        <v>6</v>
      </c>
      <c r="D15" s="49"/>
      <c r="E15" s="388" t="s">
        <v>97</v>
      </c>
      <c r="F15" s="51">
        <f>+'Ark1'!Q453</f>
        <v>824</v>
      </c>
      <c r="G15" s="471">
        <f>+'Ark1'!R453</f>
        <v>1695</v>
      </c>
      <c r="H15" s="244">
        <f t="shared" si="0"/>
        <v>-61</v>
      </c>
      <c r="I15" s="69">
        <f>+'Ark1'!AE453</f>
        <v>21.672420406597624</v>
      </c>
      <c r="J15" s="69">
        <f t="shared" si="1"/>
        <v>-0.23671564106871301</v>
      </c>
      <c r="K15" s="69">
        <f>+'Ark1'!AF453</f>
        <v>20.556290218704063</v>
      </c>
      <c r="L15" s="53">
        <f>+'Ark1'!S453</f>
        <v>5.356342182890856</v>
      </c>
      <c r="M15" s="57">
        <f t="shared" si="2"/>
        <v>3.3413692538982076E-2</v>
      </c>
      <c r="N15" s="300">
        <f>+'Ark1'!U453</f>
        <v>337.4267256637167</v>
      </c>
      <c r="O15" s="244">
        <f t="shared" si="3"/>
        <v>-1.26109303316656</v>
      </c>
      <c r="P15" s="76">
        <f>+'Ark1'!X453</f>
        <v>36.342182890855455</v>
      </c>
      <c r="Q15" s="76">
        <f>+'Ark1'!AG453</f>
        <v>947.56329497274385</v>
      </c>
      <c r="R15" s="76">
        <f>+'Ark1'!AH453</f>
        <v>5.8997050147492611E-2</v>
      </c>
      <c r="S15" s="76">
        <f>+'Ark1'!AI453</f>
        <v>40.589970501474909</v>
      </c>
      <c r="T15" s="382">
        <f>+IF(G15=0,"",'Ark1'!AR453)</f>
        <v>215.06965475469403</v>
      </c>
      <c r="U15" s="114">
        <f>+IF(G15=0,"",'Ark1'!AS453)</f>
        <v>33.238042424834653</v>
      </c>
      <c r="V15" s="76">
        <f>+'Ark1'!Y453</f>
        <v>93.508715916783018</v>
      </c>
      <c r="W15" s="53">
        <f>+'Ark1'!Z453</f>
        <v>1.7445692086067659</v>
      </c>
      <c r="X15" s="76">
        <f t="shared" si="6"/>
        <v>356.09940513094966</v>
      </c>
      <c r="Y15" s="244">
        <f t="shared" si="4"/>
        <v>-11.030819991314786</v>
      </c>
      <c r="Z15" s="73"/>
      <c r="AA15" s="76">
        <f t="shared" si="5"/>
        <v>2.0570388349514563</v>
      </c>
      <c r="AB15" s="43"/>
      <c r="AC15" s="4"/>
      <c r="AD15" s="56"/>
      <c r="AE15" s="56"/>
      <c r="AF15" s="1"/>
      <c r="AG15" s="5"/>
      <c r="AK15"/>
      <c r="AL15"/>
    </row>
    <row r="16" spans="1:53" ht="15.6">
      <c r="A16" s="43"/>
      <c r="B16" s="51">
        <f>+'Ark1'!C454</f>
        <v>2024</v>
      </c>
      <c r="C16" s="388">
        <f>+'Ark1'!M454</f>
        <v>7</v>
      </c>
      <c r="D16" s="49"/>
      <c r="E16" s="388" t="s">
        <v>98</v>
      </c>
      <c r="F16" s="51">
        <f>+'Ark1'!Q454</f>
        <v>859</v>
      </c>
      <c r="G16" s="471">
        <f>+'Ark1'!R454</f>
        <v>1807</v>
      </c>
      <c r="H16" s="244">
        <f t="shared" si="0"/>
        <v>40</v>
      </c>
      <c r="I16" s="69">
        <f>+'Ark1'!AE454</f>
        <v>23.10446234496867</v>
      </c>
      <c r="J16" s="69">
        <f t="shared" si="1"/>
        <v>-8.3223851654960157E-2</v>
      </c>
      <c r="K16" s="69">
        <f>+'Ark1'!AF454</f>
        <v>23.719806084390974</v>
      </c>
      <c r="L16" s="53">
        <f>+'Ark1'!S454</f>
        <v>5.6638981173864886</v>
      </c>
      <c r="M16" s="57">
        <f t="shared" si="2"/>
        <v>-8.4787562751822421E-3</v>
      </c>
      <c r="N16" s="300">
        <f>+'Ark1'!U454</f>
        <v>365.22241283895875</v>
      </c>
      <c r="O16" s="244">
        <f t="shared" si="3"/>
        <v>-2.4672017220682392</v>
      </c>
      <c r="P16" s="76">
        <f>+'Ark1'!X454</f>
        <v>54.067515218594359</v>
      </c>
      <c r="Q16" s="76">
        <f>+'Ark1'!AG454</f>
        <v>928.5154994259475</v>
      </c>
      <c r="R16" s="76">
        <f>+'Ark1'!AH454</f>
        <v>0</v>
      </c>
      <c r="S16" s="76">
        <f>+'Ark1'!AI454</f>
        <v>34.366353071389035</v>
      </c>
      <c r="T16" s="382">
        <f>+IF(G16=0,"",'Ark1'!AR454)</f>
        <v>218.7634902411022</v>
      </c>
      <c r="U16" s="114">
        <f>+IF(G16=0,"",'Ark1'!AS454)</f>
        <v>34.368125448469179</v>
      </c>
      <c r="V16" s="76">
        <f>+'Ark1'!Y454</f>
        <v>85.826806345586263</v>
      </c>
      <c r="W16" s="53">
        <f>+'Ark1'!Z454</f>
        <v>1.5031614747361179</v>
      </c>
      <c r="X16" s="76">
        <f t="shared" si="6"/>
        <v>393.34013601793038</v>
      </c>
      <c r="Y16" s="244">
        <f t="shared" si="4"/>
        <v>-8.3924198997993926</v>
      </c>
      <c r="Z16" s="73"/>
      <c r="AA16" s="76">
        <f t="shared" si="5"/>
        <v>2.1036088474970898</v>
      </c>
      <c r="AB16" s="43"/>
      <c r="AC16" s="4"/>
      <c r="AD16" s="56"/>
      <c r="AE16" s="56"/>
      <c r="AF16" s="1"/>
      <c r="AG16" s="5"/>
      <c r="AK16"/>
      <c r="AL16"/>
    </row>
    <row r="17" spans="1:39" ht="15.6">
      <c r="A17" s="43"/>
      <c r="B17" s="51">
        <f>+'Ark1'!C455</f>
        <v>2024</v>
      </c>
      <c r="C17" s="388">
        <f>+'Ark1'!M455</f>
        <v>8</v>
      </c>
      <c r="D17" s="49"/>
      <c r="E17" s="388" t="s">
        <v>99</v>
      </c>
      <c r="F17" s="51">
        <f>+'Ark1'!Q455</f>
        <v>738</v>
      </c>
      <c r="G17" s="471">
        <f>+'Ark1'!R455</f>
        <v>1180</v>
      </c>
      <c r="H17" s="244">
        <f t="shared" si="0"/>
        <v>34</v>
      </c>
      <c r="I17" s="69">
        <f>+'Ark1'!AE455</f>
        <v>15.087584707837868</v>
      </c>
      <c r="J17" s="69">
        <f t="shared" si="1"/>
        <v>0.93664131161145825</v>
      </c>
      <c r="K17" s="69">
        <f>+'Ark1'!AF455</f>
        <v>16.68360287561768</v>
      </c>
      <c r="L17" s="53">
        <f>+'Ark1'!S455</f>
        <v>6.1060220525869378</v>
      </c>
      <c r="M17" s="57">
        <f t="shared" si="2"/>
        <v>7.5889469220058459E-4</v>
      </c>
      <c r="N17" s="300">
        <f>+'Ark1'!U455</f>
        <v>393.37999999999994</v>
      </c>
      <c r="O17" s="244">
        <f t="shared" si="3"/>
        <v>-2.599473684211091</v>
      </c>
      <c r="P17" s="76">
        <f>+'Ark1'!X455</f>
        <v>71.101694915254242</v>
      </c>
      <c r="Q17" s="76">
        <f>+'Ark1'!AG455</f>
        <v>979.89630931458726</v>
      </c>
      <c r="R17" s="76">
        <f>+'Ark1'!AH455</f>
        <v>0.16949152542372875</v>
      </c>
      <c r="S17" s="76">
        <f>+'Ark1'!AI455</f>
        <v>41.01694915254236</v>
      </c>
      <c r="T17" s="382">
        <f>+IF(G17=0,"",'Ark1'!AR455)</f>
        <v>220.70738137082597</v>
      </c>
      <c r="U17" s="114">
        <f>+IF(G17=0,"",'Ark1'!AS455)</f>
        <v>35.86832777029278</v>
      </c>
      <c r="V17" s="76">
        <f>+'Ark1'!Y455</f>
        <v>94.274244770874617</v>
      </c>
      <c r="W17" s="53">
        <f>+'Ark1'!Z455</f>
        <v>1.4919171314856272</v>
      </c>
      <c r="X17" s="76">
        <f t="shared" si="6"/>
        <v>401.45063948159918</v>
      </c>
      <c r="Y17" s="244">
        <f t="shared" si="4"/>
        <v>-7.7247401972549028</v>
      </c>
      <c r="Z17" s="73"/>
      <c r="AA17" s="76">
        <f t="shared" si="5"/>
        <v>1.5989159891598916</v>
      </c>
      <c r="AB17" s="43"/>
      <c r="AC17" s="4"/>
      <c r="AD17" s="56"/>
      <c r="AE17" s="56"/>
      <c r="AF17" s="1"/>
      <c r="AG17" s="5"/>
      <c r="AI17" s="2"/>
      <c r="AJ17" s="2"/>
      <c r="AK17" s="2"/>
      <c r="AL17"/>
    </row>
    <row r="18" spans="1:39" ht="15.6">
      <c r="A18" s="43"/>
      <c r="B18" s="51">
        <f>+'Ark1'!C456</f>
        <v>2024</v>
      </c>
      <c r="C18" s="388">
        <f>+'Ark1'!M456</f>
        <v>9</v>
      </c>
      <c r="D18" s="49"/>
      <c r="E18" s="388" t="s">
        <v>100</v>
      </c>
      <c r="F18" s="51">
        <f>+'Ark1'!Q456</f>
        <v>407</v>
      </c>
      <c r="G18" s="471">
        <f>+'Ark1'!R456</f>
        <v>552</v>
      </c>
      <c r="H18" s="244">
        <f t="shared" si="0"/>
        <v>46</v>
      </c>
      <c r="I18" s="69">
        <f>+'Ark1'!AE456</f>
        <v>7.0579209819716144</v>
      </c>
      <c r="J18" s="69">
        <f t="shared" si="1"/>
        <v>0.62793091245820776</v>
      </c>
      <c r="K18" s="69">
        <f>+'Ark1'!AF456</f>
        <v>8.1612208245751621</v>
      </c>
      <c r="L18" s="53">
        <f>+'Ark1'!S456</f>
        <v>6.4239130434782608</v>
      </c>
      <c r="M18" s="57">
        <f t="shared" si="2"/>
        <v>-0.12347573795307554</v>
      </c>
      <c r="N18" s="300">
        <f>+'Ark1'!U456</f>
        <v>411.35851449275401</v>
      </c>
      <c r="O18" s="244">
        <f t="shared" si="3"/>
        <v>-3.5549990207596807</v>
      </c>
      <c r="P18" s="76">
        <f>+'Ark1'!X456</f>
        <v>75.543478260869563</v>
      </c>
      <c r="Q18" s="76">
        <f>+'Ark1'!AG456</f>
        <v>1013.2973484848484</v>
      </c>
      <c r="R18" s="76">
        <f>+'Ark1'!AH456</f>
        <v>0</v>
      </c>
      <c r="S18" s="76">
        <f>+'Ark1'!AI456</f>
        <v>51.449275362318843</v>
      </c>
      <c r="T18" s="382">
        <f>+IF(G18=0,"",'Ark1'!AR456)</f>
        <v>221.32196969696969</v>
      </c>
      <c r="U18" s="114">
        <f>+IF(G18=0,"",'Ark1'!AS456)</f>
        <v>37.085454523218786</v>
      </c>
      <c r="V18" s="76">
        <f>+'Ark1'!Y456</f>
        <v>104.93013393307588</v>
      </c>
      <c r="W18" s="53">
        <f>+'Ark1'!Z456</f>
        <v>1.4563730185808028</v>
      </c>
      <c r="X18" s="76">
        <f t="shared" si="6"/>
        <v>405.9603186644527</v>
      </c>
      <c r="Y18" s="244">
        <f t="shared" si="4"/>
        <v>8.4058929423408699</v>
      </c>
      <c r="Z18" s="73"/>
      <c r="AA18" s="76">
        <f t="shared" si="5"/>
        <v>1.3562653562653562</v>
      </c>
      <c r="AB18" s="43"/>
      <c r="AC18" s="4"/>
      <c r="AD18" s="56"/>
      <c r="AE18" s="56"/>
      <c r="AF18" s="1"/>
      <c r="AG18" s="5"/>
      <c r="AI18" s="2"/>
      <c r="AJ18" s="2"/>
      <c r="AK18" s="2"/>
      <c r="AL18"/>
    </row>
    <row r="19" spans="1:39" ht="15.6">
      <c r="A19" s="43"/>
      <c r="B19" s="51">
        <f>+'Ark1'!C457</f>
        <v>2024</v>
      </c>
      <c r="C19" s="388">
        <f>+'Ark1'!M457</f>
        <v>10</v>
      </c>
      <c r="D19" s="49"/>
      <c r="E19" s="388" t="s">
        <v>101</v>
      </c>
      <c r="F19" s="51">
        <f>+'Ark1'!Q457</f>
        <v>168</v>
      </c>
      <c r="G19" s="471">
        <f>+'Ark1'!R457</f>
        <v>219</v>
      </c>
      <c r="H19" s="244">
        <f t="shared" si="0"/>
        <v>-20</v>
      </c>
      <c r="I19" s="69">
        <f>+'Ark1'!AE457</f>
        <v>2.8001534330648248</v>
      </c>
      <c r="J19" s="69">
        <f t="shared" si="1"/>
        <v>0.65268570714625485</v>
      </c>
      <c r="K19" s="69">
        <f>+'Ark1'!AF457</f>
        <v>3.3918986037143126</v>
      </c>
      <c r="L19" s="53">
        <f>+'Ark1'!S457</f>
        <v>6.84474885844749</v>
      </c>
      <c r="M19" s="57">
        <f t="shared" si="2"/>
        <v>9.3303771742289321E-2</v>
      </c>
      <c r="N19" s="300">
        <f>+'Ark1'!U457</f>
        <v>430.92648401826506</v>
      </c>
      <c r="O19" s="244">
        <f t="shared" si="3"/>
        <v>8.3912239026583393</v>
      </c>
      <c r="P19" s="76">
        <f>+'Ark1'!X457</f>
        <v>77.168949771689469</v>
      </c>
      <c r="Q19" s="76">
        <f>+'Ark1'!AG457</f>
        <v>1077.8155339805828</v>
      </c>
      <c r="R19" s="76">
        <f>+'Ark1'!AH457</f>
        <v>0</v>
      </c>
      <c r="S19" s="76">
        <f>+'Ark1'!AI457</f>
        <v>59.360730593607315</v>
      </c>
      <c r="T19" s="382">
        <f>+IF(G19=0,"",'Ark1'!AR457)</f>
        <v>221.5145631067962</v>
      </c>
      <c r="U19" s="114">
        <f>+IF(G19=0,"",'Ark1'!AS457)</f>
        <v>38.706847528565554</v>
      </c>
      <c r="V19" s="76">
        <f>+'Ark1'!Y457</f>
        <v>108.82541433620138</v>
      </c>
      <c r="W19" s="53">
        <f>+'Ark1'!Z457</f>
        <v>1.5567227330265101</v>
      </c>
      <c r="X19" s="76">
        <f t="shared" si="6"/>
        <v>399.81469039212078</v>
      </c>
      <c r="Y19" s="244">
        <f t="shared" si="4"/>
        <v>15.169291612274037</v>
      </c>
      <c r="Z19" s="73"/>
      <c r="AA19" s="76">
        <f t="shared" si="5"/>
        <v>1.3035714285714286</v>
      </c>
      <c r="AB19" s="43"/>
      <c r="AC19" s="4"/>
      <c r="AD19" s="56"/>
      <c r="AE19" s="56"/>
      <c r="AF19" s="1"/>
      <c r="AG19" s="5"/>
      <c r="AI19" s="2"/>
      <c r="AJ19" s="2"/>
      <c r="AK19" s="2"/>
      <c r="AL19"/>
    </row>
    <row r="20" spans="1:39" ht="15.6">
      <c r="A20" s="43"/>
      <c r="B20" s="51">
        <f>+'Ark1'!C458</f>
        <v>2024</v>
      </c>
      <c r="C20" s="388">
        <f>+'Ark1'!M458</f>
        <v>11</v>
      </c>
      <c r="D20" s="49"/>
      <c r="E20" s="388" t="s">
        <v>102</v>
      </c>
      <c r="F20" s="51">
        <f>+'Ark1'!Q458</f>
        <v>91</v>
      </c>
      <c r="G20" s="471">
        <f>+'Ark1'!R458</f>
        <v>97</v>
      </c>
      <c r="H20" s="244">
        <f t="shared" si="0"/>
        <v>-16</v>
      </c>
      <c r="I20" s="69">
        <f>+'Ark1'!AE458</f>
        <v>1.240250607339215</v>
      </c>
      <c r="J20" s="69">
        <f t="shared" si="1"/>
        <v>-0.21208305701033803</v>
      </c>
      <c r="K20" s="69">
        <f>+'Ark1'!AF458</f>
        <v>1.6356701036634005</v>
      </c>
      <c r="L20" s="53">
        <f>+'Ark1'!S458</f>
        <v>7.268041237113402</v>
      </c>
      <c r="M20" s="57">
        <f t="shared" si="2"/>
        <v>-0.25332628425411929</v>
      </c>
      <c r="N20" s="300">
        <f>+'Ark1'!U458</f>
        <v>469.16804123711319</v>
      </c>
      <c r="O20" s="244">
        <f t="shared" si="3"/>
        <v>-2.2225570534850476</v>
      </c>
      <c r="P20" s="76">
        <f>+'Ark1'!X458</f>
        <v>88.659793814432987</v>
      </c>
      <c r="Q20" s="76">
        <f>+'Ark1'!AG458</f>
        <v>1287.715909090909</v>
      </c>
      <c r="R20" s="76">
        <f>+'Ark1'!AH458</f>
        <v>0</v>
      </c>
      <c r="S20" s="76">
        <f>+'Ark1'!AI458</f>
        <v>65.979381443298962</v>
      </c>
      <c r="T20" s="382">
        <f>+IF(G20=0,"",'Ark1'!AR458)</f>
        <v>223.67045454545453</v>
      </c>
      <c r="U20" s="114">
        <f>+IF(G20=0,"",'Ark1'!AS458)</f>
        <v>41.041724780762529</v>
      </c>
      <c r="V20" s="76">
        <f>+'Ark1'!Y458</f>
        <v>103.00892319109199</v>
      </c>
      <c r="W20" s="53">
        <f>+'Ark1'!Z458</f>
        <v>1.4396123756462822</v>
      </c>
      <c r="X20" s="76">
        <f t="shared" si="6"/>
        <v>364.34126341448444</v>
      </c>
      <c r="Y20" s="244">
        <f t="shared" si="4"/>
        <v>-42.496499075520774</v>
      </c>
      <c r="Z20" s="73"/>
      <c r="AA20" s="76">
        <f t="shared" si="5"/>
        <v>1.0659340659340659</v>
      </c>
      <c r="AB20" s="43"/>
      <c r="AC20" s="4"/>
      <c r="AD20" s="56"/>
      <c r="AE20" s="56"/>
      <c r="AF20" s="1"/>
      <c r="AG20" s="5"/>
      <c r="AI20" s="2"/>
      <c r="AJ20" s="2"/>
      <c r="AK20" s="2"/>
      <c r="AL20"/>
    </row>
    <row r="21" spans="1:39" ht="15.6">
      <c r="A21" s="43"/>
      <c r="B21" s="51">
        <f>+'Ark1'!C459</f>
        <v>2024</v>
      </c>
      <c r="C21" s="388">
        <f>+'Ark1'!M459</f>
        <v>12</v>
      </c>
      <c r="D21" s="49"/>
      <c r="E21" s="388" t="s">
        <v>103</v>
      </c>
      <c r="F21" s="51">
        <f>+'Ark1'!Q459</f>
        <v>48</v>
      </c>
      <c r="G21" s="471">
        <f>+'Ark1'!R459</f>
        <v>54</v>
      </c>
      <c r="H21" s="244">
        <f t="shared" si="0"/>
        <v>10</v>
      </c>
      <c r="I21" s="69">
        <f>+'Ark1'!AE459</f>
        <v>0.6904487917146146</v>
      </c>
      <c r="J21" s="69">
        <f t="shared" si="1"/>
        <v>-0.17846878524665644</v>
      </c>
      <c r="K21" s="69">
        <f>+'Ark1'!AF459</f>
        <v>0.93803942496416004</v>
      </c>
      <c r="L21" s="53">
        <f>+'Ark1'!S459</f>
        <v>7.5</v>
      </c>
      <c r="M21" s="57">
        <f t="shared" si="2"/>
        <v>0.1142857142857121</v>
      </c>
      <c r="N21" s="300">
        <f>+'Ark1'!U459</f>
        <v>483.31666666666649</v>
      </c>
      <c r="O21" s="244">
        <f t="shared" si="3"/>
        <v>-1.0576190476192551</v>
      </c>
      <c r="P21" s="76">
        <f>+'Ark1'!X459</f>
        <v>90.740740740740762</v>
      </c>
      <c r="Q21" s="76">
        <f>+'Ark1'!AG459</f>
        <v>1199.1568627450979</v>
      </c>
      <c r="R21" s="76">
        <f>+'Ark1'!AH459</f>
        <v>0</v>
      </c>
      <c r="S21" s="76">
        <f>+'Ark1'!AI459</f>
        <v>77.777777777777771</v>
      </c>
      <c r="T21" s="382">
        <f>+IF(G21=0,"",'Ark1'!AR459)</f>
        <v>226.15686274509804</v>
      </c>
      <c r="U21" s="114">
        <f>+IF(G21=0,"",'Ark1'!AS459)</f>
        <v>41.523265720513614</v>
      </c>
      <c r="V21" s="76">
        <f>+'Ark1'!Y459</f>
        <v>103.90974671782782</v>
      </c>
      <c r="W21" s="53">
        <f>+'Ark1'!Z459</f>
        <v>1.1979921473804345</v>
      </c>
      <c r="X21" s="76">
        <f t="shared" si="6"/>
        <v>403.04707555962517</v>
      </c>
      <c r="Y21" s="244">
        <f t="shared" si="4"/>
        <v>56.825751220482914</v>
      </c>
      <c r="Z21" s="73"/>
      <c r="AA21" s="76">
        <f t="shared" si="5"/>
        <v>1.125</v>
      </c>
      <c r="AB21" s="43"/>
      <c r="AC21" s="4"/>
      <c r="AD21" s="56"/>
      <c r="AE21" s="56"/>
      <c r="AF21" s="13"/>
      <c r="AG21" s="5"/>
      <c r="AI21" s="2"/>
      <c r="AJ21" s="2"/>
      <c r="AK21" s="4"/>
      <c r="AL21" s="4"/>
      <c r="AM21" s="4"/>
    </row>
    <row r="22" spans="1:39" ht="15.6">
      <c r="A22" s="43"/>
      <c r="B22" s="51">
        <f>+'Ark1'!C460</f>
        <v>2024</v>
      </c>
      <c r="C22" s="388">
        <f>+'Ark1'!M460</f>
        <v>13</v>
      </c>
      <c r="D22" s="49"/>
      <c r="E22" s="388" t="s">
        <v>104</v>
      </c>
      <c r="F22" s="51">
        <f>+'Ark1'!Q460</f>
        <v>18</v>
      </c>
      <c r="G22" s="471">
        <f>+'Ark1'!R460</f>
        <v>19</v>
      </c>
      <c r="H22" s="244">
        <f t="shared" si="0"/>
        <v>-9</v>
      </c>
      <c r="I22" s="69">
        <f>+'Ark1'!AE460</f>
        <v>0.24293568597366061</v>
      </c>
      <c r="J22" s="69">
        <f t="shared" si="1"/>
        <v>0.13121771179292577</v>
      </c>
      <c r="K22" s="69">
        <f>+'Ark1'!AF460</f>
        <v>0.36578689072373194</v>
      </c>
      <c r="L22" s="53">
        <f>+'Ark1'!S460</f>
        <v>7.5789473684210495</v>
      </c>
      <c r="M22" s="57">
        <f t="shared" si="2"/>
        <v>-0.30994152046783974</v>
      </c>
      <c r="N22" s="300">
        <f>+'Ark1'!U460</f>
        <v>535.64736842105276</v>
      </c>
      <c r="O22" s="244">
        <f t="shared" si="3"/>
        <v>15.68070175438595</v>
      </c>
      <c r="P22" s="76">
        <f>+'Ark1'!X460</f>
        <v>94.736842105263179</v>
      </c>
      <c r="Q22" s="76">
        <f>+'Ark1'!AG460</f>
        <v>1451.0666666666662</v>
      </c>
      <c r="R22" s="76">
        <f>+'Ark1'!AH460</f>
        <v>0</v>
      </c>
      <c r="S22" s="76">
        <f>+'Ark1'!AI460</f>
        <v>63.15789473684211</v>
      </c>
      <c r="T22" s="382">
        <f>+IF(G22=0,"",'Ark1'!AR460)</f>
        <v>227.3333333333334</v>
      </c>
      <c r="U22" s="114">
        <f>+IF(G22=0,"",'Ark1'!AS460)</f>
        <v>42.434290492963683</v>
      </c>
      <c r="V22" s="76">
        <f>+'Ark1'!Y460</f>
        <v>109.19382751217674</v>
      </c>
      <c r="W22" s="53">
        <f>+'Ark1'!Z460</f>
        <v>1.4623625252052452</v>
      </c>
      <c r="X22" s="76">
        <f t="shared" si="6"/>
        <v>369.14042664319561</v>
      </c>
      <c r="Y22" s="244">
        <f t="shared" si="4"/>
        <v>-27.477930844727211</v>
      </c>
      <c r="Z22" s="73"/>
      <c r="AA22" s="76">
        <f t="shared" si="5"/>
        <v>1.0555555555555556</v>
      </c>
      <c r="AB22" s="43"/>
      <c r="AC22" s="4"/>
      <c r="AD22" s="56"/>
      <c r="AE22" s="56"/>
      <c r="AF22" s="13"/>
      <c r="AG22" s="5"/>
      <c r="AI22" s="1"/>
      <c r="AJ22" s="1"/>
      <c r="AK22" s="11"/>
      <c r="AL22" s="11"/>
      <c r="AM22" s="11"/>
    </row>
    <row r="23" spans="1:39" ht="15.6">
      <c r="A23" s="43"/>
      <c r="B23" s="51">
        <f>+'Ark1'!C461</f>
        <v>2024</v>
      </c>
      <c r="C23" s="388">
        <f>+'Ark1'!M461</f>
        <v>14</v>
      </c>
      <c r="D23" s="49"/>
      <c r="E23" s="388" t="s">
        <v>105</v>
      </c>
      <c r="F23" s="51">
        <f>+'Ark1'!Q461</f>
        <v>12</v>
      </c>
      <c r="G23" s="471">
        <f>+'Ark1'!R461</f>
        <v>12</v>
      </c>
      <c r="H23" s="244">
        <f t="shared" si="0"/>
        <v>0</v>
      </c>
      <c r="I23" s="69">
        <f>+'Ark1'!AE461</f>
        <v>0.15343306482546995</v>
      </c>
      <c r="J23" s="69">
        <f t="shared" si="1"/>
        <v>-0.10724220826291128</v>
      </c>
      <c r="K23" s="69">
        <f>+'Ark1'!AF461</f>
        <v>0.23085191545090841</v>
      </c>
      <c r="L23" s="53">
        <f>+'Ark1'!S461</f>
        <v>8.1666666666666661</v>
      </c>
      <c r="M23" s="57">
        <f t="shared" si="2"/>
        <v>0.26190476190476009</v>
      </c>
      <c r="N23" s="300">
        <f>+'Ark1'!U461</f>
        <v>535.25</v>
      </c>
      <c r="O23" s="244">
        <f t="shared" si="3"/>
        <v>19.159523809523876</v>
      </c>
      <c r="P23" s="76">
        <f>+'Ark1'!X461</f>
        <v>83.333333333333314</v>
      </c>
      <c r="Q23" s="76">
        <f>+'Ark1'!AG461</f>
        <v>1417.7</v>
      </c>
      <c r="R23" s="76">
        <f>+'Ark1'!AH461</f>
        <v>0</v>
      </c>
      <c r="S23" s="76">
        <f>+'Ark1'!AI461</f>
        <v>75</v>
      </c>
      <c r="T23" s="382">
        <f>+IF(G23=0,"",'Ark1'!AR461)</f>
        <v>221.8</v>
      </c>
      <c r="U23" s="114">
        <f>+IF(G23=0,"",'Ark1'!AS461)</f>
        <v>45.516096294511314</v>
      </c>
      <c r="V23" s="76">
        <f>+'Ark1'!Y461</f>
        <v>151.54194963771579</v>
      </c>
      <c r="W23" s="53">
        <f>+'Ark1'!Z461</f>
        <v>1.2801909579781077</v>
      </c>
      <c r="X23" s="76">
        <f t="shared" si="6"/>
        <v>377.54814135571701</v>
      </c>
      <c r="Y23" s="244">
        <f t="shared" si="4"/>
        <v>19.56216959386353</v>
      </c>
      <c r="Z23" s="73"/>
      <c r="AA23" s="76">
        <f t="shared" si="5"/>
        <v>1</v>
      </c>
      <c r="AB23" s="43"/>
      <c r="AC23" s="4"/>
      <c r="AD23" s="56"/>
      <c r="AE23" s="56"/>
      <c r="AF23" s="13"/>
      <c r="AG23" s="5"/>
      <c r="AI23" s="1"/>
      <c r="AJ23" s="1"/>
      <c r="AK23" s="11"/>
      <c r="AL23" s="11"/>
      <c r="AM23" s="11"/>
    </row>
    <row r="24" spans="1:39" ht="15.6">
      <c r="A24" s="43"/>
      <c r="B24" s="51">
        <f>+'Ark1'!C462</f>
        <v>2024</v>
      </c>
      <c r="C24" s="388">
        <f>+'Ark1'!M462</f>
        <v>15</v>
      </c>
      <c r="D24" s="49"/>
      <c r="E24" s="388" t="s">
        <v>106</v>
      </c>
      <c r="F24" s="51">
        <f>+'Ark1'!Q462</f>
        <v>8</v>
      </c>
      <c r="G24" s="471">
        <f>+'Ark1'!R462</f>
        <v>8</v>
      </c>
      <c r="H24" s="244">
        <f>+G26-G42</f>
        <v>-1</v>
      </c>
      <c r="I24" s="69">
        <f>+'Ark1'!AE462</f>
        <v>0.10228870988364661</v>
      </c>
      <c r="J24" s="69">
        <f t="shared" si="1"/>
        <v>2.9838439452155863E-3</v>
      </c>
      <c r="K24" s="69">
        <f>+'Ark1'!AF462</f>
        <v>0.14348185142014189</v>
      </c>
      <c r="L24" s="53">
        <f>+'Ark1'!S462</f>
        <v>8.25</v>
      </c>
      <c r="M24" s="57">
        <f t="shared" si="2"/>
        <v>0.125</v>
      </c>
      <c r="N24" s="300">
        <f>+'Ark1'!U462</f>
        <v>499.01249999999999</v>
      </c>
      <c r="O24" s="244">
        <f t="shared" si="3"/>
        <v>-109.32499999999999</v>
      </c>
      <c r="P24" s="76">
        <f>+'Ark1'!X462</f>
        <v>87.5</v>
      </c>
      <c r="Q24" s="76">
        <f>+'Ark1'!AG462</f>
        <v>1426</v>
      </c>
      <c r="R24" s="76">
        <f>+'Ark1'!AH462</f>
        <v>0</v>
      </c>
      <c r="S24" s="76">
        <f>+'Ark1'!AI462</f>
        <v>75</v>
      </c>
      <c r="T24" s="382">
        <f>+IF(G24=0,"",'Ark1'!AR462)</f>
        <v>221.42857142857139</v>
      </c>
      <c r="U24" s="114">
        <f>+IF(G24=0,"",'Ark1'!AS462)</f>
        <v>46.818865120594474</v>
      </c>
      <c r="V24" s="76">
        <f>+'Ark1'!Y462</f>
        <v>128.23198155588969</v>
      </c>
      <c r="W24" s="53">
        <f>+'Ark1'!Z462</f>
        <v>1.3919410907075049</v>
      </c>
      <c r="X24" s="76">
        <f t="shared" si="6"/>
        <v>349.93863955119213</v>
      </c>
      <c r="Y24" s="244">
        <f t="shared" si="4"/>
        <v>44.657795046209742</v>
      </c>
      <c r="Z24" s="73"/>
      <c r="AA24" s="76">
        <f t="shared" si="5"/>
        <v>1</v>
      </c>
      <c r="AB24" s="43"/>
      <c r="AC24" s="4"/>
      <c r="AD24" s="56"/>
      <c r="AE24" s="3" t="s">
        <v>92</v>
      </c>
      <c r="AF24" s="13"/>
      <c r="AG24" s="5"/>
      <c r="AI24" s="1"/>
      <c r="AJ24" s="1"/>
      <c r="AK24" s="11"/>
      <c r="AL24" s="11"/>
      <c r="AM24" s="11"/>
    </row>
    <row r="25" spans="1:39" ht="15.6">
      <c r="A25" s="43"/>
      <c r="B25" s="43"/>
      <c r="C25" s="43"/>
      <c r="D25" s="43"/>
      <c r="E25" s="43"/>
      <c r="F25" s="43"/>
      <c r="G25" s="465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73"/>
      <c r="AA25" s="43"/>
      <c r="AB25" s="43"/>
      <c r="AC25" s="4"/>
      <c r="AD25" s="56"/>
      <c r="AE25" s="3"/>
      <c r="AF25" s="13"/>
      <c r="AG25" s="5"/>
      <c r="AI25" s="1"/>
      <c r="AJ25" s="1"/>
      <c r="AK25" s="11"/>
      <c r="AL25" s="11"/>
      <c r="AM25" s="11"/>
    </row>
    <row r="26" spans="1:39" ht="15.6">
      <c r="A26" s="43"/>
      <c r="B26">
        <f>+'Ark1'!C463</f>
        <v>2023</v>
      </c>
      <c r="C26">
        <f>+'Ark1'!M463</f>
        <v>1</v>
      </c>
      <c r="D26" s="49"/>
      <c r="E26" s="3" t="s">
        <v>92</v>
      </c>
      <c r="F26">
        <f>+'Ark1'!Q463</f>
        <v>1</v>
      </c>
      <c r="G26" s="463">
        <f>+'Ark1'!R463</f>
        <v>1</v>
      </c>
      <c r="H26" s="70"/>
      <c r="I26" s="70">
        <f>+'Ark1'!AE463</f>
        <v>1.2413108242303877E-2</v>
      </c>
      <c r="J26" s="70"/>
      <c r="K26" s="70">
        <f>+'Ark1'!AF463</f>
        <v>1.0194547774018918E-2</v>
      </c>
      <c r="L26" s="1">
        <f>+'Ark1'!S463</f>
        <v>5</v>
      </c>
      <c r="M26" s="70"/>
      <c r="N26" s="11">
        <f>+'Ark1'!U463</f>
        <v>289.3</v>
      </c>
      <c r="O26" s="70"/>
      <c r="P26" s="11">
        <f>+'Ark1'!X463</f>
        <v>0</v>
      </c>
      <c r="Q26" s="11">
        <f>+'Ark1'!AG463</f>
        <v>949</v>
      </c>
      <c r="R26" s="11">
        <f>+'Ark1'!AH463</f>
        <v>0</v>
      </c>
      <c r="S26" s="11">
        <f>+'Ark1'!AI463</f>
        <v>100</v>
      </c>
      <c r="T26" s="382">
        <f>+IF(G26=0,"",'Ark1'!AR463)</f>
        <v>218</v>
      </c>
      <c r="U26" s="114">
        <f>+IF(G26=0,"",'Ark1'!AS463)</f>
        <v>27.895128217205944</v>
      </c>
      <c r="V26" s="11">
        <f>+'Ark1'!Y463</f>
        <v>0</v>
      </c>
      <c r="W26" s="1">
        <f>+'Ark1'!Z463</f>
        <v>0</v>
      </c>
      <c r="X26" s="11">
        <f>IF(G26=0,"",1000*N26/Q26)</f>
        <v>304.84720758693362</v>
      </c>
      <c r="Y26" s="70"/>
      <c r="Z26" s="73"/>
      <c r="AA26" s="11">
        <f t="shared" si="5"/>
        <v>1</v>
      </c>
      <c r="AB26" s="43"/>
      <c r="AC26" s="4"/>
      <c r="AD26" s="56"/>
      <c r="AE26" s="56"/>
      <c r="AF26" s="56"/>
      <c r="AG26" s="5"/>
      <c r="AI26" s="1"/>
      <c r="AJ26" s="1"/>
      <c r="AK26" s="11"/>
      <c r="AL26" s="11"/>
      <c r="AM26" s="11"/>
    </row>
    <row r="27" spans="1:39" ht="15.6">
      <c r="A27" s="43"/>
      <c r="B27">
        <f>+'Ark1'!C464</f>
        <v>2023</v>
      </c>
      <c r="C27">
        <f>+'Ark1'!M464</f>
        <v>2</v>
      </c>
      <c r="D27" s="49"/>
      <c r="E27" s="3" t="s">
        <v>93</v>
      </c>
      <c r="F27">
        <f>+'Ark1'!Q464</f>
        <v>31</v>
      </c>
      <c r="G27" s="463">
        <f>+'Ark1'!R464</f>
        <v>43</v>
      </c>
      <c r="H27" s="70"/>
      <c r="I27" s="70">
        <f>+'Ark1'!AE464</f>
        <v>0.53376365441906637</v>
      </c>
      <c r="J27" s="70"/>
      <c r="K27" s="70">
        <f>+'Ark1'!AF464</f>
        <v>0.36433967627077879</v>
      </c>
      <c r="L27" s="1">
        <f>+'Ark1'!S464</f>
        <v>3.7674418604651176</v>
      </c>
      <c r="M27" s="70"/>
      <c r="N27" s="11">
        <f>+'Ark1'!U464</f>
        <v>240.44651162790683</v>
      </c>
      <c r="O27" s="70"/>
      <c r="P27" s="11">
        <f>+'Ark1'!X464</f>
        <v>13.95348837209302</v>
      </c>
      <c r="Q27" s="11">
        <f>+'Ark1'!AG464</f>
        <v>1145.4444444444443</v>
      </c>
      <c r="R27" s="11">
        <f>+'Ark1'!AH464</f>
        <v>0</v>
      </c>
      <c r="S27" s="11">
        <f>+'Ark1'!AI464</f>
        <v>48.83720930232559</v>
      </c>
      <c r="T27" s="382">
        <f>+IF(G27=0,"",'Ark1'!AR464)</f>
        <v>200.72222222222223</v>
      </c>
      <c r="U27" s="114">
        <f>+IF(G27=0,"",'Ark1'!AS464)</f>
        <v>26.943854760893991</v>
      </c>
      <c r="V27" s="11">
        <f>+'Ark1'!Y464</f>
        <v>107.00503432807368</v>
      </c>
      <c r="W27" s="1">
        <f>+'Ark1'!Z464</f>
        <v>1.9864331631686163</v>
      </c>
      <c r="X27" s="11">
        <f t="shared" si="6"/>
        <v>209.91547236891662</v>
      </c>
      <c r="Y27" s="70"/>
      <c r="Z27" s="73"/>
      <c r="AA27" s="11">
        <f t="shared" si="5"/>
        <v>1.3870967741935485</v>
      </c>
      <c r="AB27" s="43"/>
      <c r="AC27" s="4"/>
      <c r="AD27" s="56"/>
      <c r="AE27" s="56"/>
      <c r="AF27" s="56"/>
      <c r="AG27" s="5"/>
      <c r="AI27" s="1"/>
      <c r="AJ27" s="1"/>
      <c r="AK27" s="11"/>
      <c r="AL27" s="11"/>
      <c r="AM27" s="11"/>
    </row>
    <row r="28" spans="1:39" ht="15.6">
      <c r="A28" s="43"/>
      <c r="B28">
        <f>+'Ark1'!C465</f>
        <v>2023</v>
      </c>
      <c r="C28">
        <f>+'Ark1'!M465</f>
        <v>3</v>
      </c>
      <c r="D28" s="49"/>
      <c r="E28" s="3" t="s">
        <v>94</v>
      </c>
      <c r="F28">
        <f>+'Ark1'!Q465</f>
        <v>147</v>
      </c>
      <c r="G28" s="463">
        <f>+'Ark1'!R465</f>
        <v>235</v>
      </c>
      <c r="H28" s="70"/>
      <c r="I28" s="70">
        <f>+'Ark1'!AE465</f>
        <v>2.9170804369414101</v>
      </c>
      <c r="J28" s="70"/>
      <c r="K28" s="70">
        <f>+'Ark1'!AF465</f>
        <v>2.1309106793402788</v>
      </c>
      <c r="L28" s="1">
        <f>+'Ark1'!S465</f>
        <v>4.4212765957446809</v>
      </c>
      <c r="M28" s="70"/>
      <c r="N28" s="11">
        <f>+'Ark1'!U465</f>
        <v>257.32255319148919</v>
      </c>
      <c r="O28" s="70"/>
      <c r="P28" s="11">
        <f>+'Ark1'!X465</f>
        <v>19.148936170212767</v>
      </c>
      <c r="Q28" s="11">
        <f>+'Ark1'!AG465</f>
        <v>1041.8653846153843</v>
      </c>
      <c r="R28" s="11">
        <f>+'Ark1'!AH465</f>
        <v>0</v>
      </c>
      <c r="S28" s="11">
        <f>+'Ark1'!AI465</f>
        <v>64.680851063829806</v>
      </c>
      <c r="T28" s="382">
        <f>+IF(G28=0,"",'Ark1'!AR465)</f>
        <v>201.11057692307688</v>
      </c>
      <c r="U28" s="114">
        <f>+IF(G28=0,"",'Ark1'!AS465)</f>
        <v>28.808760716486795</v>
      </c>
      <c r="V28" s="11">
        <f>+'Ark1'!Y465</f>
        <v>110.93234147429978</v>
      </c>
      <c r="W28" s="1">
        <f>+'Ark1'!Z465</f>
        <v>2.0703516167819926</v>
      </c>
      <c r="X28" s="11">
        <f t="shared" si="6"/>
        <v>246.9825343957296</v>
      </c>
      <c r="Y28" s="70"/>
      <c r="Z28" s="73"/>
      <c r="AA28" s="11">
        <f t="shared" si="5"/>
        <v>1.5986394557823129</v>
      </c>
      <c r="AB28" s="43"/>
      <c r="AC28" s="4"/>
      <c r="AD28" s="56"/>
      <c r="AE28" s="56"/>
      <c r="AF28" s="56"/>
      <c r="AG28" s="5"/>
      <c r="AI28" s="1"/>
      <c r="AJ28" s="1"/>
      <c r="AK28" s="11"/>
      <c r="AL28" s="11"/>
      <c r="AM28" s="11"/>
    </row>
    <row r="29" spans="1:39" ht="15.6">
      <c r="A29" s="43"/>
      <c r="B29">
        <f>+'Ark1'!C466</f>
        <v>2023</v>
      </c>
      <c r="C29">
        <f>+'Ark1'!M466</f>
        <v>4</v>
      </c>
      <c r="D29" s="49"/>
      <c r="E29" s="3" t="s">
        <v>95</v>
      </c>
      <c r="F29">
        <f>+'Ark1'!Q466</f>
        <v>407</v>
      </c>
      <c r="G29" s="463">
        <f>+'Ark1'!R466</f>
        <v>796</v>
      </c>
      <c r="H29" s="70"/>
      <c r="I29" s="70">
        <f>+'Ark1'!AE466</f>
        <v>9.8808341608738814</v>
      </c>
      <c r="J29" s="70"/>
      <c r="K29" s="70">
        <f>+'Ark1'!AF466</f>
        <v>7.7677273953258226</v>
      </c>
      <c r="L29" s="1">
        <f>+'Ark1'!S466</f>
        <v>4.9132075471698116</v>
      </c>
      <c r="M29" s="70"/>
      <c r="N29" s="11">
        <f>+'Ark1'!U466</f>
        <v>276.92449748743724</v>
      </c>
      <c r="O29" s="70"/>
      <c r="P29" s="11">
        <f>+'Ark1'!X466</f>
        <v>20.854271356783926</v>
      </c>
      <c r="Q29" s="11">
        <f>+'Ark1'!AG466</f>
        <v>975.28181818181827</v>
      </c>
      <c r="R29" s="11">
        <f>+'Ark1'!AH466</f>
        <v>0</v>
      </c>
      <c r="S29" s="11">
        <f>+'Ark1'!AI466</f>
        <v>62.939698492462313</v>
      </c>
      <c r="T29" s="382">
        <f>+IF(G29=0,"",'Ark1'!AR466)</f>
        <v>204.51168831168829</v>
      </c>
      <c r="U29" s="114">
        <f>+IF(G29=0,"",'Ark1'!AS466)</f>
        <v>31.060568177474888</v>
      </c>
      <c r="V29" s="11">
        <f>+'Ark1'!Y466</f>
        <v>101.55388309281868</v>
      </c>
      <c r="W29" s="1">
        <f>+'Ark1'!Z466</f>
        <v>1.9927228513400199</v>
      </c>
      <c r="X29" s="11">
        <f t="shared" si="6"/>
        <v>283.94305351010979</v>
      </c>
      <c r="Y29" s="70"/>
      <c r="Z29" s="73"/>
      <c r="AA29" s="11">
        <f t="shared" si="5"/>
        <v>1.9557739557739557</v>
      </c>
      <c r="AB29" s="43"/>
      <c r="AC29" s="4"/>
      <c r="AD29" s="56"/>
      <c r="AE29" s="56"/>
      <c r="AF29" s="56"/>
      <c r="AG29" s="5"/>
      <c r="AI29" s="1"/>
      <c r="AJ29" s="1"/>
      <c r="AK29" s="11"/>
      <c r="AL29" s="11"/>
      <c r="AM29" s="11"/>
    </row>
    <row r="30" spans="1:39" ht="15.6">
      <c r="A30" s="43"/>
      <c r="B30">
        <f>+'Ark1'!C467</f>
        <v>2023</v>
      </c>
      <c r="C30">
        <f>+'Ark1'!M467</f>
        <v>5</v>
      </c>
      <c r="D30" s="49"/>
      <c r="E30" s="3" t="s">
        <v>96</v>
      </c>
      <c r="F30">
        <f>+'Ark1'!Q467</f>
        <v>645</v>
      </c>
      <c r="G30" s="463">
        <f>+'Ark1'!R467</f>
        <v>1292</v>
      </c>
      <c r="H30" s="70"/>
      <c r="I30" s="70">
        <f>+'Ark1'!AE467</f>
        <v>16.037735849056602</v>
      </c>
      <c r="J30" s="70"/>
      <c r="K30" s="70">
        <f>+'Ark1'!AF467</f>
        <v>14.544705435360742</v>
      </c>
      <c r="L30" s="1">
        <f>+'Ark1'!S467</f>
        <v>5.2393493415956636</v>
      </c>
      <c r="M30" s="70"/>
      <c r="N30" s="11">
        <f>+'Ark1'!U467</f>
        <v>319.46470588235258</v>
      </c>
      <c r="O30" s="70"/>
      <c r="P30" s="11">
        <f>+'Ark1'!X467</f>
        <v>30.495356037151701</v>
      </c>
      <c r="Q30" s="11">
        <f>+'Ark1'!AG467</f>
        <v>972.72675828617628</v>
      </c>
      <c r="R30" s="11">
        <f>+'Ark1'!AH467</f>
        <v>0</v>
      </c>
      <c r="S30" s="11">
        <f>+'Ark1'!AI467</f>
        <v>50.309597523219807</v>
      </c>
      <c r="T30" s="382">
        <f>+IF(G30=0,"",'Ark1'!AR467)</f>
        <v>212.23362974939369</v>
      </c>
      <c r="U30" s="114">
        <f>+IF(G30=0,"",'Ark1'!AS467)</f>
        <v>32.448289067827993</v>
      </c>
      <c r="V30" s="11">
        <f>+'Ark1'!Y467</f>
        <v>104.13362319051362</v>
      </c>
      <c r="W30" s="1">
        <f>+'Ark1'!Z467</f>
        <v>1.9529271258994876</v>
      </c>
      <c r="X30" s="11">
        <f t="shared" si="6"/>
        <v>328.42183394359353</v>
      </c>
      <c r="Y30" s="70"/>
      <c r="Z30" s="73"/>
      <c r="AA30" s="11">
        <f t="shared" si="5"/>
        <v>2.0031007751937984</v>
      </c>
      <c r="AB30" s="43"/>
      <c r="AC30" s="4"/>
      <c r="AD30" s="56"/>
      <c r="AE30" s="56"/>
      <c r="AF30" s="56"/>
      <c r="AG30" s="5"/>
      <c r="AI30" s="1"/>
      <c r="AJ30" s="1"/>
      <c r="AK30" s="11"/>
      <c r="AL30" s="11"/>
      <c r="AM30" s="11"/>
    </row>
    <row r="31" spans="1:39" ht="15.6">
      <c r="A31" s="43"/>
      <c r="B31">
        <f>+'Ark1'!C468</f>
        <v>2023</v>
      </c>
      <c r="C31">
        <f>+'Ark1'!M468</f>
        <v>6</v>
      </c>
      <c r="D31" s="49"/>
      <c r="E31" s="3" t="s">
        <v>97</v>
      </c>
      <c r="F31">
        <f>+'Ark1'!Q468</f>
        <v>810</v>
      </c>
      <c r="G31" s="463">
        <f>+'Ark1'!R468</f>
        <v>1765</v>
      </c>
      <c r="H31" s="70"/>
      <c r="I31" s="70">
        <f>+'Ark1'!AE468</f>
        <v>21.909136047666337</v>
      </c>
      <c r="J31" s="70"/>
      <c r="K31" s="70">
        <f>+'Ark1'!AF468</f>
        <v>21.065114229326355</v>
      </c>
      <c r="L31" s="1">
        <f>+'Ark1'!S468</f>
        <v>5.3229284903518739</v>
      </c>
      <c r="M31" s="70"/>
      <c r="N31" s="11">
        <f>+'Ark1'!U468</f>
        <v>338.68781869688326</v>
      </c>
      <c r="O31" s="70"/>
      <c r="P31" s="11">
        <f>+'Ark1'!X468</f>
        <v>36.997167138810198</v>
      </c>
      <c r="Q31" s="11">
        <f>+'Ark1'!AG468</f>
        <v>922.52774498229053</v>
      </c>
      <c r="R31" s="11">
        <f>+'Ark1'!AH468</f>
        <v>5.6657223796034002E-2</v>
      </c>
      <c r="S31" s="11">
        <f>+'Ark1'!AI468</f>
        <v>37.280453257790377</v>
      </c>
      <c r="T31" s="382">
        <f>+IF(G31=0,"",'Ark1'!AR468)</f>
        <v>215.92207792207788</v>
      </c>
      <c r="U31" s="114">
        <f>+IF(G31=0,"",'Ark1'!AS468)</f>
        <v>33.158016649371291</v>
      </c>
      <c r="V31" s="11">
        <f>+'Ark1'!Y468</f>
        <v>85.711698482269426</v>
      </c>
      <c r="W31" s="1">
        <f>+'Ark1'!Z468</f>
        <v>1.6780963492665915</v>
      </c>
      <c r="X31" s="11">
        <f t="shared" si="6"/>
        <v>367.13022512226445</v>
      </c>
      <c r="Y31" s="70"/>
      <c r="Z31" s="73"/>
      <c r="AA31" s="11">
        <f t="shared" si="5"/>
        <v>2.1790123456790123</v>
      </c>
      <c r="AB31" s="43"/>
      <c r="AC31" s="4"/>
      <c r="AD31" s="56"/>
      <c r="AE31" s="56"/>
      <c r="AF31" s="56"/>
      <c r="AG31" s="5"/>
      <c r="AI31" s="1"/>
      <c r="AJ31" s="1"/>
      <c r="AK31" s="11"/>
      <c r="AL31" s="11"/>
      <c r="AM31" s="11"/>
    </row>
    <row r="32" spans="1:39" ht="15.6">
      <c r="A32" s="43"/>
      <c r="B32">
        <f>+'Ark1'!C469</f>
        <v>2023</v>
      </c>
      <c r="C32">
        <f>+'Ark1'!M469</f>
        <v>7</v>
      </c>
      <c r="D32" s="49"/>
      <c r="E32" s="3" t="s">
        <v>98</v>
      </c>
      <c r="F32">
        <f>+'Ark1'!Q469</f>
        <v>919</v>
      </c>
      <c r="G32" s="463">
        <f>+'Ark1'!R469</f>
        <v>1868</v>
      </c>
      <c r="H32" s="70"/>
      <c r="I32" s="70">
        <f>+'Ark1'!AE469</f>
        <v>23.187686196623631</v>
      </c>
      <c r="J32" s="70"/>
      <c r="K32" s="70">
        <f>+'Ark1'!AF469</f>
        <v>24.203477394427193</v>
      </c>
      <c r="L32" s="1">
        <f>+'Ark1'!S469</f>
        <v>5.6723768736616709</v>
      </c>
      <c r="M32" s="70"/>
      <c r="N32" s="11">
        <f>+'Ark1'!U469</f>
        <v>367.68961456102699</v>
      </c>
      <c r="O32" s="70"/>
      <c r="P32" s="11">
        <f>+'Ark1'!X469</f>
        <v>57.173447537473216</v>
      </c>
      <c r="Q32" s="11">
        <f>+'Ark1'!AG469</f>
        <v>915.25968992248067</v>
      </c>
      <c r="R32" s="11">
        <f>+'Ark1'!AH469</f>
        <v>0</v>
      </c>
      <c r="S32" s="11">
        <f>+'Ark1'!AI469</f>
        <v>32.173447537473237</v>
      </c>
      <c r="T32" s="382">
        <f>+IF(G32=0,"",'Ark1'!AR469)</f>
        <v>219.74916943521595</v>
      </c>
      <c r="U32" s="114">
        <f>+IF(G32=0,"",'Ark1'!AS469)</f>
        <v>34.231670680832451</v>
      </c>
      <c r="V32" s="11">
        <f>+'Ark1'!Y469</f>
        <v>82.965383762445015</v>
      </c>
      <c r="W32" s="1">
        <f>+'Ark1'!Z469</f>
        <v>1.507563842824982</v>
      </c>
      <c r="X32" s="11">
        <f t="shared" si="6"/>
        <v>401.73255591772977</v>
      </c>
      <c r="Y32" s="70"/>
      <c r="Z32" s="73"/>
      <c r="AA32" s="11">
        <f t="shared" si="5"/>
        <v>2.0326441784548424</v>
      </c>
      <c r="AB32" s="43"/>
      <c r="AC32" s="4"/>
      <c r="AD32" s="56"/>
      <c r="AE32" s="56"/>
      <c r="AF32" s="56"/>
      <c r="AG32" s="5"/>
      <c r="AI32" s="13"/>
      <c r="AJ32" s="13"/>
      <c r="AK32" s="11"/>
      <c r="AL32" s="11"/>
      <c r="AM32" s="11"/>
    </row>
    <row r="33" spans="1:39" ht="16.5" customHeight="1">
      <c r="A33" s="43"/>
      <c r="B33">
        <f>+'Ark1'!C470</f>
        <v>2023</v>
      </c>
      <c r="C33">
        <f>+'Ark1'!M470</f>
        <v>8</v>
      </c>
      <c r="D33" s="49"/>
      <c r="E33" s="3" t="s">
        <v>99</v>
      </c>
      <c r="F33">
        <f>+'Ark1'!Q470</f>
        <v>742</v>
      </c>
      <c r="G33" s="463">
        <f>+'Ark1'!R470</f>
        <v>1140</v>
      </c>
      <c r="H33" s="70"/>
      <c r="I33" s="70">
        <f>+'Ark1'!AE470</f>
        <v>14.15094339622641</v>
      </c>
      <c r="J33" s="70"/>
      <c r="K33" s="70">
        <f>+'Ark1'!AF470</f>
        <v>15.907321447235372</v>
      </c>
      <c r="L33" s="1">
        <f>+'Ark1'!S470</f>
        <v>6.1052631578947372</v>
      </c>
      <c r="M33" s="70"/>
      <c r="N33" s="11">
        <f>+'Ark1'!U470</f>
        <v>395.97947368421103</v>
      </c>
      <c r="O33" s="70"/>
      <c r="P33" s="11">
        <f>+'Ark1'!X470</f>
        <v>72.280701754385959</v>
      </c>
      <c r="Q33" s="11">
        <f>+'Ark1'!AG470</f>
        <v>967.75</v>
      </c>
      <c r="R33" s="11">
        <f>+'Ark1'!AH470</f>
        <v>0.17543859649122803</v>
      </c>
      <c r="S33" s="11">
        <f>+'Ark1'!AI470</f>
        <v>37.807017543859651</v>
      </c>
      <c r="T33" s="382">
        <f>+IF(G33=0,"",'Ark1'!AR470)</f>
        <v>221.8375451263538</v>
      </c>
      <c r="U33" s="114">
        <f>+IF(G33=0,"",'Ark1'!AS470)</f>
        <v>35.696785090345202</v>
      </c>
      <c r="V33" s="11">
        <f>+'Ark1'!Y470</f>
        <v>90.381499522098323</v>
      </c>
      <c r="W33" s="1">
        <f>+'Ark1'!Z470</f>
        <v>1.4471291668281581</v>
      </c>
      <c r="X33" s="11">
        <f t="shared" si="6"/>
        <v>409.17537967885409</v>
      </c>
      <c r="Y33" s="70"/>
      <c r="Z33" s="73"/>
      <c r="AA33" s="11">
        <f t="shared" si="5"/>
        <v>1.536388140161725</v>
      </c>
      <c r="AB33" s="43"/>
      <c r="AC33" s="4"/>
      <c r="AD33" s="56"/>
      <c r="AE33" s="56"/>
      <c r="AF33" s="56"/>
      <c r="AG33" s="5"/>
      <c r="AI33" s="13"/>
      <c r="AJ33" s="13"/>
      <c r="AK33" s="11"/>
      <c r="AL33" s="11"/>
      <c r="AM33" s="11"/>
    </row>
    <row r="34" spans="1:39" ht="16.5" customHeight="1">
      <c r="A34" s="43"/>
      <c r="B34">
        <f>+'Ark1'!C471</f>
        <v>2023</v>
      </c>
      <c r="C34">
        <f>+'Ark1'!M471</f>
        <v>9</v>
      </c>
      <c r="D34" s="49"/>
      <c r="E34" s="3" t="s">
        <v>100</v>
      </c>
      <c r="F34">
        <f>+'Ark1'!Q471</f>
        <v>402</v>
      </c>
      <c r="G34" s="463">
        <f>+'Ark1'!R471</f>
        <v>518</v>
      </c>
      <c r="H34" s="70"/>
      <c r="I34" s="70">
        <f>+'Ark1'!AE471</f>
        <v>6.4299900695134067</v>
      </c>
      <c r="J34" s="70"/>
      <c r="K34" s="70">
        <f>+'Ark1'!AF471</f>
        <v>7.5736786009006947</v>
      </c>
      <c r="L34" s="1">
        <f>+'Ark1'!S471</f>
        <v>6.5473887814313363</v>
      </c>
      <c r="M34" s="70"/>
      <c r="N34" s="11">
        <f>+'Ark1'!U471</f>
        <v>414.91351351351369</v>
      </c>
      <c r="O34" s="70"/>
      <c r="P34" s="11">
        <f>+'Ark1'!X471</f>
        <v>76.254826254826256</v>
      </c>
      <c r="Q34" s="11">
        <f>+'Ark1'!AG471</f>
        <v>1043.6646825396826</v>
      </c>
      <c r="R34" s="11">
        <f>+'Ark1'!AH471</f>
        <v>0</v>
      </c>
      <c r="S34" s="11">
        <f>+'Ark1'!AI471</f>
        <v>53.28185328185328</v>
      </c>
      <c r="T34" s="382">
        <f>+IF(G34=0,"",'Ark1'!AR471)</f>
        <v>221.17857142857139</v>
      </c>
      <c r="U34" s="114">
        <f>+IF(G34=0,"",'Ark1'!AS471)</f>
        <v>37.448678750163971</v>
      </c>
      <c r="V34" s="11">
        <f>+'Ark1'!Y471</f>
        <v>105.41825050432456</v>
      </c>
      <c r="W34" s="1">
        <f>+'Ark1'!Z471</f>
        <v>1.4907829270288464</v>
      </c>
      <c r="X34" s="11">
        <f t="shared" si="6"/>
        <v>397.55442572211183</v>
      </c>
      <c r="Y34" s="70"/>
      <c r="Z34" s="73"/>
      <c r="AA34" s="11">
        <f t="shared" si="5"/>
        <v>1.2885572139303483</v>
      </c>
      <c r="AB34" s="43"/>
      <c r="AC34" s="4"/>
      <c r="AD34" s="55"/>
      <c r="AE34" s="55"/>
      <c r="AF34" s="55"/>
      <c r="AG34" s="5"/>
      <c r="AI34" s="13"/>
      <c r="AJ34" s="13"/>
      <c r="AK34" s="11"/>
      <c r="AL34" s="11"/>
      <c r="AM34" s="11"/>
    </row>
    <row r="35" spans="1:39" ht="15.6">
      <c r="A35" s="43"/>
      <c r="B35">
        <f>+'Ark1'!C472</f>
        <v>2023</v>
      </c>
      <c r="C35">
        <f>+'Ark1'!M472</f>
        <v>10</v>
      </c>
      <c r="D35" s="49"/>
      <c r="E35" s="3" t="s">
        <v>101</v>
      </c>
      <c r="F35">
        <f>+'Ark1'!Q472</f>
        <v>141</v>
      </c>
      <c r="G35" s="463">
        <f>+'Ark1'!R472</f>
        <v>173</v>
      </c>
      <c r="H35" s="70"/>
      <c r="I35" s="70">
        <f>+'Ark1'!AE472</f>
        <v>2.1474677259185699</v>
      </c>
      <c r="J35" s="70"/>
      <c r="K35" s="70">
        <f>+'Ark1'!AF472</f>
        <v>2.5758975800687809</v>
      </c>
      <c r="L35" s="1">
        <f>+'Ark1'!S472</f>
        <v>6.7514450867052007</v>
      </c>
      <c r="M35" s="70"/>
      <c r="N35" s="11">
        <f>+'Ark1'!U472</f>
        <v>422.53526011560672</v>
      </c>
      <c r="O35" s="70"/>
      <c r="P35" s="11">
        <f>+'Ark1'!X472</f>
        <v>72.25433526011561</v>
      </c>
      <c r="Q35" s="11">
        <f>+'Ark1'!AG472</f>
        <v>1098.5059523809523</v>
      </c>
      <c r="R35" s="11">
        <f>+'Ark1'!AH472</f>
        <v>0</v>
      </c>
      <c r="S35" s="11">
        <f>+'Ark1'!AI472</f>
        <v>64.161849710982636</v>
      </c>
      <c r="T35" s="382">
        <f>+IF(G35=0,"",'Ark1'!AR472)</f>
        <v>220.52976190476181</v>
      </c>
      <c r="U35" s="114">
        <f>+IF(G35=0,"",'Ark1'!AS472)</f>
        <v>38.43497285585547</v>
      </c>
      <c r="V35" s="11">
        <f>+'Ark1'!Y472</f>
        <v>117.1703506389873</v>
      </c>
      <c r="W35" s="1">
        <f>+'Ark1'!Z472</f>
        <v>1.4943286596121639</v>
      </c>
      <c r="X35" s="11">
        <f t="shared" si="6"/>
        <v>384.64539877984674</v>
      </c>
      <c r="Y35" s="70"/>
      <c r="Z35" s="73"/>
      <c r="AA35" s="11">
        <f t="shared" si="5"/>
        <v>1.2269503546099292</v>
      </c>
      <c r="AB35" s="43"/>
      <c r="AC35"/>
      <c r="AD35"/>
      <c r="AI35" s="13"/>
      <c r="AJ35" s="13"/>
      <c r="AK35" s="11"/>
      <c r="AL35" s="11"/>
      <c r="AM35" s="11"/>
    </row>
    <row r="36" spans="1:39" ht="17.25" customHeight="1">
      <c r="A36" s="43"/>
      <c r="B36">
        <f>+'Ark1'!C473</f>
        <v>2023</v>
      </c>
      <c r="C36">
        <f>+'Ark1'!M473</f>
        <v>11</v>
      </c>
      <c r="D36" s="49"/>
      <c r="E36" s="3" t="s">
        <v>102</v>
      </c>
      <c r="F36">
        <f>+'Ark1'!Q473</f>
        <v>100</v>
      </c>
      <c r="G36" s="463">
        <f>+'Ark1'!R473</f>
        <v>117</v>
      </c>
      <c r="H36" s="70"/>
      <c r="I36" s="70">
        <f>+'Ark1'!AE473</f>
        <v>1.452333664349553</v>
      </c>
      <c r="J36" s="70"/>
      <c r="K36" s="70">
        <f>+'Ark1'!AF473</f>
        <v>1.9435078984311549</v>
      </c>
      <c r="L36" s="1">
        <f>+'Ark1'!S473</f>
        <v>7.5213675213675213</v>
      </c>
      <c r="M36" s="70"/>
      <c r="N36" s="11">
        <f>+'Ark1'!U473</f>
        <v>471.39059829059823</v>
      </c>
      <c r="O36" s="70"/>
      <c r="P36" s="11">
        <f>+'Ark1'!X473</f>
        <v>85.470085470085479</v>
      </c>
      <c r="Q36" s="11">
        <f>+'Ark1'!AG473</f>
        <v>1158.6697247706422</v>
      </c>
      <c r="R36" s="11">
        <f>+'Ark1'!AH473</f>
        <v>0</v>
      </c>
      <c r="S36" s="11">
        <f>+'Ark1'!AI473</f>
        <v>76.923076923076891</v>
      </c>
      <c r="T36" s="382">
        <f>+IF(G36=0,"",'Ark1'!AR473)</f>
        <v>224.651376146789</v>
      </c>
      <c r="U36" s="114">
        <f>+IF(G36=0,"",'Ark1'!AS473)</f>
        <v>40.78307101555081</v>
      </c>
      <c r="V36" s="11">
        <f>+'Ark1'!Y473</f>
        <v>119.30567147014112</v>
      </c>
      <c r="W36" s="1">
        <f>+'Ark1'!Z473</f>
        <v>1.38735615623541</v>
      </c>
      <c r="X36" s="11">
        <f t="shared" si="6"/>
        <v>406.83776249000522</v>
      </c>
      <c r="Y36" s="70"/>
      <c r="Z36" s="73"/>
      <c r="AA36" s="11">
        <f t="shared" si="5"/>
        <v>1.17</v>
      </c>
      <c r="AB36" s="43"/>
      <c r="AC36" s="2"/>
      <c r="AD36" s="55"/>
      <c r="AE36" s="55"/>
      <c r="AF36" s="55"/>
      <c r="AG36" s="5"/>
      <c r="AI36" s="13"/>
      <c r="AJ36" s="13"/>
      <c r="AK36" s="11"/>
      <c r="AL36" s="11"/>
      <c r="AM36" s="11"/>
    </row>
    <row r="37" spans="1:39" ht="15.6">
      <c r="A37" s="43"/>
      <c r="B37">
        <f>+'Ark1'!C474</f>
        <v>2023</v>
      </c>
      <c r="C37">
        <f>+'Ark1'!M474</f>
        <v>12</v>
      </c>
      <c r="D37" s="49"/>
      <c r="E37" s="3" t="s">
        <v>103</v>
      </c>
      <c r="F37">
        <f>+'Ark1'!Q474</f>
        <v>64</v>
      </c>
      <c r="G37" s="463">
        <f>+'Ark1'!R474</f>
        <v>70</v>
      </c>
      <c r="H37" s="70"/>
      <c r="I37" s="70">
        <f>+'Ark1'!AE474</f>
        <v>0.86891757696127103</v>
      </c>
      <c r="J37" s="70"/>
      <c r="K37" s="70">
        <f>+'Ark1'!AF474</f>
        <v>1.1948094563962672</v>
      </c>
      <c r="L37" s="1">
        <f>+'Ark1'!S474</f>
        <v>7.3857142857142879</v>
      </c>
      <c r="M37" s="70"/>
      <c r="N37" s="11">
        <f>+'Ark1'!U474</f>
        <v>484.37428571428575</v>
      </c>
      <c r="O37" s="70"/>
      <c r="P37" s="11">
        <f>+'Ark1'!X474</f>
        <v>81.428571428571445</v>
      </c>
      <c r="Q37" s="11">
        <f>+'Ark1'!AG474</f>
        <v>1399.030769230769</v>
      </c>
      <c r="R37" s="11">
        <f>+'Ark1'!AH474</f>
        <v>0</v>
      </c>
      <c r="S37" s="11">
        <f>+'Ark1'!AI474</f>
        <v>81.428571428571445</v>
      </c>
      <c r="T37" s="382">
        <f>+IF(G37=0,"",'Ark1'!AR474)</f>
        <v>225.30769230769235</v>
      </c>
      <c r="U37" s="114">
        <f>+IF(G37=0,"",'Ark1'!AS474)</f>
        <v>41.344754685401213</v>
      </c>
      <c r="V37" s="11">
        <f>+'Ark1'!Y474</f>
        <v>119.22983289873882</v>
      </c>
      <c r="W37" s="1">
        <f>+'Ark1'!Z474</f>
        <v>1.198723811188465</v>
      </c>
      <c r="X37" s="11">
        <f t="shared" si="6"/>
        <v>346.22132433914226</v>
      </c>
      <c r="Y37" s="70"/>
      <c r="Z37" s="73"/>
      <c r="AA37" s="11">
        <f t="shared" si="5"/>
        <v>1.09375</v>
      </c>
      <c r="AB37" s="43"/>
      <c r="AC37" s="2"/>
      <c r="AD37" s="55"/>
      <c r="AE37" s="55"/>
      <c r="AF37" s="55"/>
      <c r="AI37" s="13"/>
      <c r="AJ37" s="13"/>
      <c r="AK37" s="11"/>
      <c r="AL37" s="11"/>
      <c r="AM37" s="11"/>
    </row>
    <row r="38" spans="1:39" ht="15.6">
      <c r="A38" s="43"/>
      <c r="B38">
        <f>+'Ark1'!C475</f>
        <v>2023</v>
      </c>
      <c r="C38">
        <f>+'Ark1'!M475</f>
        <v>13</v>
      </c>
      <c r="D38" s="49"/>
      <c r="E38" s="3" t="s">
        <v>104</v>
      </c>
      <c r="F38">
        <f>+'Ark1'!Q475</f>
        <v>9</v>
      </c>
      <c r="G38" s="463">
        <f>+'Ark1'!R475</f>
        <v>9</v>
      </c>
      <c r="H38" s="70"/>
      <c r="I38" s="70">
        <f>+'Ark1'!AE475</f>
        <v>0.11171797418073484</v>
      </c>
      <c r="J38" s="70"/>
      <c r="K38" s="70">
        <f>+'Ark1'!AF475</f>
        <v>0.16490641278284249</v>
      </c>
      <c r="L38" s="1">
        <f>+'Ark1'!S475</f>
        <v>7.8888888888888893</v>
      </c>
      <c r="M38" s="70"/>
      <c r="N38" s="11">
        <f>+'Ark1'!U475</f>
        <v>519.96666666666681</v>
      </c>
      <c r="O38" s="70"/>
      <c r="P38" s="11">
        <f>+'Ark1'!X475</f>
        <v>88.8888888888889</v>
      </c>
      <c r="Q38" s="11">
        <f>+'Ark1'!AG475</f>
        <v>1311</v>
      </c>
      <c r="R38" s="11">
        <f>+'Ark1'!AH475</f>
        <v>0</v>
      </c>
      <c r="S38" s="11">
        <f>+'Ark1'!AI475</f>
        <v>66.666666666666686</v>
      </c>
      <c r="T38" s="382">
        <f>+IF(G38=0,"",'Ark1'!AR475)</f>
        <v>226.42857142857139</v>
      </c>
      <c r="U38" s="114">
        <f>+IF(G38=0,"",'Ark1'!AS475)</f>
        <v>42.460067164695552</v>
      </c>
      <c r="V38" s="11">
        <f>+'Ark1'!Y475</f>
        <v>121.55760408592748</v>
      </c>
      <c r="W38" s="1">
        <f>+'Ark1'!Z475</f>
        <v>1.5947444549341436</v>
      </c>
      <c r="X38" s="11">
        <f t="shared" si="6"/>
        <v>396.61835748792282</v>
      </c>
      <c r="Y38" s="70"/>
      <c r="Z38" s="73"/>
      <c r="AA38" s="11">
        <f t="shared" si="5"/>
        <v>1</v>
      </c>
      <c r="AB38" s="43"/>
      <c r="AC38" s="14"/>
      <c r="AD38" s="13"/>
      <c r="AE38" s="13"/>
      <c r="AF38" s="13"/>
      <c r="AI38" s="13"/>
      <c r="AJ38" s="13"/>
      <c r="AK38" s="11"/>
      <c r="AL38" s="11"/>
      <c r="AM38" s="11"/>
    </row>
    <row r="39" spans="1:39" ht="21">
      <c r="A39" s="43"/>
      <c r="B39">
        <f>+'Ark1'!C476</f>
        <v>2023</v>
      </c>
      <c r="C39">
        <f>+'Ark1'!M476</f>
        <v>14</v>
      </c>
      <c r="D39" s="49"/>
      <c r="E39" s="3" t="s">
        <v>105</v>
      </c>
      <c r="F39">
        <f>+'Ark1'!Q476</f>
        <v>17</v>
      </c>
      <c r="G39" s="463">
        <f>+'Ark1'!R476</f>
        <v>21</v>
      </c>
      <c r="H39" s="70"/>
      <c r="I39" s="70">
        <f>+'Ark1'!AE476</f>
        <v>0.26067527308838123</v>
      </c>
      <c r="J39" s="70"/>
      <c r="K39" s="70">
        <f>+'Ark1'!AF476</f>
        <v>0.38191320193584377</v>
      </c>
      <c r="L39" s="1">
        <f>+'Ark1'!S476</f>
        <v>7.904761904761906</v>
      </c>
      <c r="M39" s="70"/>
      <c r="N39" s="11">
        <f>+'Ark1'!U476</f>
        <v>516.09047619047612</v>
      </c>
      <c r="O39" s="70"/>
      <c r="P39" s="11">
        <f>+'Ark1'!X476</f>
        <v>95.238095238095283</v>
      </c>
      <c r="Q39" s="11">
        <f>+'Ark1'!AG476</f>
        <v>1441.65</v>
      </c>
      <c r="R39" s="11">
        <f>+'Ark1'!AH476</f>
        <v>0</v>
      </c>
      <c r="S39" s="11">
        <f>+'Ark1'!AI476</f>
        <v>80.952380952380949</v>
      </c>
      <c r="T39" s="382">
        <f>+IF(G39=0,"",'Ark1'!AR476)</f>
        <v>226.85</v>
      </c>
      <c r="U39" s="114">
        <f>+IF(G39=0,"",'Ark1'!AS476)</f>
        <v>43.467531828707848</v>
      </c>
      <c r="V39" s="11">
        <f>+'Ark1'!Y476</f>
        <v>97.477777222063523</v>
      </c>
      <c r="W39" s="1">
        <f>+'Ark1'!Z476</f>
        <v>0.92090855265779714</v>
      </c>
      <c r="X39" s="11">
        <f t="shared" si="6"/>
        <v>357.98597176185348</v>
      </c>
      <c r="Y39" s="70"/>
      <c r="Z39" s="73"/>
      <c r="AA39" s="11">
        <f t="shared" si="5"/>
        <v>1.2352941176470589</v>
      </c>
      <c r="AB39" s="43"/>
      <c r="AC39" s="2"/>
      <c r="AD39" s="5"/>
      <c r="AE39" s="13"/>
      <c r="AF39" s="5"/>
      <c r="AI39" s="54"/>
      <c r="AJ39" s="54"/>
      <c r="AK39" s="11"/>
      <c r="AL39" s="11"/>
      <c r="AM39" s="11"/>
    </row>
    <row r="40" spans="1:39" ht="15.6">
      <c r="A40" s="43"/>
      <c r="B40">
        <f>+'Ark1'!C477</f>
        <v>2023</v>
      </c>
      <c r="C40">
        <f>+'Ark1'!M477</f>
        <v>15</v>
      </c>
      <c r="D40" s="49"/>
      <c r="E40" s="3" t="s">
        <v>106</v>
      </c>
      <c r="F40">
        <f>+'Ark1'!Q477</f>
        <v>8</v>
      </c>
      <c r="G40" s="463">
        <f>+'Ark1'!R477</f>
        <v>8</v>
      </c>
      <c r="H40" s="70"/>
      <c r="I40" s="70">
        <f>+'Ark1'!AE477</f>
        <v>9.930486593843102E-2</v>
      </c>
      <c r="J40" s="70"/>
      <c r="K40" s="70">
        <f>+'Ark1'!AF477</f>
        <v>0.17149604442384325</v>
      </c>
      <c r="L40" s="1">
        <f>+'Ark1'!S477</f>
        <v>8.125</v>
      </c>
      <c r="M40" s="70"/>
      <c r="N40" s="11">
        <f>+'Ark1'!U477</f>
        <v>608.33749999999998</v>
      </c>
      <c r="O40" s="70"/>
      <c r="P40" s="11">
        <f>+'Ark1'!X477</f>
        <v>100</v>
      </c>
      <c r="Q40" s="11">
        <f>+'Ark1'!AG477</f>
        <v>1992.714285714286</v>
      </c>
      <c r="R40" s="11">
        <f>+'Ark1'!AH477</f>
        <v>0</v>
      </c>
      <c r="S40" s="11">
        <f>+'Ark1'!AI477</f>
        <v>75</v>
      </c>
      <c r="T40" s="382">
        <f>+IF(G40=0,"",'Ark1'!AR477)</f>
        <v>237</v>
      </c>
      <c r="U40" s="114">
        <f>+IF(G40=0,"",'Ark1'!AS477)</f>
        <v>46.061845900001408</v>
      </c>
      <c r="V40" s="11">
        <f>+'Ark1'!Y477</f>
        <v>96.910086388105611</v>
      </c>
      <c r="W40" s="1">
        <f>+'Ark1'!Z477</f>
        <v>0.92702481088695809</v>
      </c>
      <c r="X40" s="11">
        <f t="shared" si="6"/>
        <v>305.28084450498238</v>
      </c>
      <c r="Y40" s="70"/>
      <c r="Z40" s="73"/>
      <c r="AA40" s="11">
        <f t="shared" si="5"/>
        <v>1</v>
      </c>
      <c r="AB40" s="43"/>
      <c r="AC40" s="4"/>
      <c r="AD40" s="4"/>
      <c r="AE40" s="13"/>
      <c r="AF40" s="4"/>
      <c r="AG40" s="4"/>
      <c r="AK40"/>
      <c r="AL40"/>
    </row>
    <row r="41" spans="1:39">
      <c r="A41" s="43"/>
      <c r="B41" s="43"/>
      <c r="C41" s="43"/>
      <c r="D41" s="43"/>
      <c r="E41" s="43"/>
      <c r="F41" s="43"/>
      <c r="G41" s="465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73"/>
      <c r="AA41" s="43"/>
      <c r="AB41" s="43"/>
      <c r="AC41" s="4"/>
      <c r="AD41" s="4"/>
      <c r="AE41" s="13"/>
      <c r="AF41" s="4"/>
      <c r="AG41" s="4"/>
      <c r="AK41"/>
      <c r="AL41"/>
    </row>
    <row r="42" spans="1:39" ht="15.6">
      <c r="A42" s="43"/>
      <c r="B42" s="51">
        <f>+'Ark1'!C478</f>
        <v>2022</v>
      </c>
      <c r="C42" s="51">
        <f>+'Ark1'!M478</f>
        <v>1</v>
      </c>
      <c r="D42" s="49"/>
      <c r="E42" s="52" t="s">
        <v>92</v>
      </c>
      <c r="F42" s="51">
        <f>+'Ark1'!Q478</f>
        <v>2</v>
      </c>
      <c r="G42" s="470">
        <f>+'Ark1'!R478</f>
        <v>2</v>
      </c>
      <c r="H42" s="69"/>
      <c r="I42" s="69">
        <f>+'Ark1'!AE478</f>
        <v>2.8723251472066641E-2</v>
      </c>
      <c r="J42" s="69"/>
      <c r="K42" s="69">
        <f>+'Ark1'!AF478</f>
        <v>1.7535782369538285E-2</v>
      </c>
      <c r="L42" s="53">
        <f>+'Ark1'!S478</f>
        <v>3.5</v>
      </c>
      <c r="M42" s="69"/>
      <c r="N42" s="76">
        <f>+'Ark1'!U478</f>
        <v>227.3</v>
      </c>
      <c r="O42" s="69"/>
      <c r="P42" s="76">
        <f>+'Ark1'!X478</f>
        <v>50</v>
      </c>
      <c r="Q42" s="76">
        <f>+'Ark1'!AG478</f>
        <v>2111</v>
      </c>
      <c r="R42" s="76">
        <f>+'Ark1'!AH478</f>
        <v>0</v>
      </c>
      <c r="S42" s="76">
        <f>+'Ark1'!AI478</f>
        <v>100</v>
      </c>
      <c r="T42" s="382">
        <f>+IF(G42=0,"",'Ark1'!AR478)</f>
        <v>209</v>
      </c>
      <c r="U42" s="114">
        <f>+IF(G42=0,"",'Ark1'!AS478)</f>
        <v>21.573346035749289</v>
      </c>
      <c r="V42" s="76">
        <f>+'Ark1'!Y478</f>
        <v>132.79999999999998</v>
      </c>
      <c r="W42" s="53">
        <f>+'Ark1'!Z478</f>
        <v>0.5</v>
      </c>
      <c r="X42" s="76">
        <f>1000*N42/Q42</f>
        <v>107.67408810990052</v>
      </c>
      <c r="Y42" s="69"/>
      <c r="Z42" s="73"/>
      <c r="AA42" s="76">
        <f t="shared" si="5"/>
        <v>1</v>
      </c>
      <c r="AB42" s="43"/>
      <c r="AC42" s="4"/>
      <c r="AD42" s="16"/>
      <c r="AE42" s="13"/>
      <c r="AF42" s="1"/>
      <c r="AG42" s="19"/>
      <c r="AI42" s="1"/>
      <c r="AJ42" s="5"/>
      <c r="AK42"/>
      <c r="AL42"/>
    </row>
    <row r="43" spans="1:39" ht="15.6">
      <c r="A43" s="43"/>
      <c r="B43" s="51">
        <f>+'Ark1'!C479</f>
        <v>2022</v>
      </c>
      <c r="C43" s="51">
        <f>+'Ark1'!M479</f>
        <v>2</v>
      </c>
      <c r="D43" s="49"/>
      <c r="E43" s="52" t="s">
        <v>93</v>
      </c>
      <c r="F43" s="51">
        <f>+'Ark1'!Q479</f>
        <v>23</v>
      </c>
      <c r="G43" s="470">
        <f>+'Ark1'!R479</f>
        <v>33</v>
      </c>
      <c r="H43" s="69"/>
      <c r="I43" s="69">
        <f>+'Ark1'!AE479</f>
        <v>0.47393364928909959</v>
      </c>
      <c r="J43" s="69"/>
      <c r="K43" s="69">
        <f>+'Ark1'!AF479</f>
        <v>0.38219210672544074</v>
      </c>
      <c r="L43" s="53">
        <f>+'Ark1'!S479</f>
        <v>5.3939393939393936</v>
      </c>
      <c r="M43" s="69"/>
      <c r="N43" s="76">
        <f>+'Ark1'!U479</f>
        <v>300.24242424242425</v>
      </c>
      <c r="O43" s="69"/>
      <c r="P43" s="76">
        <f>+'Ark1'!X479</f>
        <v>30.303030303030305</v>
      </c>
      <c r="Q43" s="76">
        <f>+'Ark1'!AG479</f>
        <v>1013.5</v>
      </c>
      <c r="R43" s="76">
        <f>+'Ark1'!AH479</f>
        <v>0</v>
      </c>
      <c r="S43" s="76">
        <f>+'Ark1'!AI479</f>
        <v>81.818181818181813</v>
      </c>
      <c r="T43" s="382">
        <f>+IF(G43=0,"",'Ark1'!AR479)</f>
        <v>209</v>
      </c>
      <c r="U43" s="114">
        <f>+IF(G43=0,"",'Ark1'!AS479)</f>
        <v>31.59615279104786</v>
      </c>
      <c r="V43" s="76">
        <f>+'Ark1'!Y479</f>
        <v>111.76469066289017</v>
      </c>
      <c r="W43" s="53">
        <f>+'Ark1'!Z479</f>
        <v>2.1872827191052835</v>
      </c>
      <c r="X43" s="76">
        <f>1000*N43/Q43</f>
        <v>296.24314182774964</v>
      </c>
      <c r="Y43" s="69"/>
      <c r="Z43" s="73"/>
      <c r="AA43" s="76">
        <f t="shared" si="5"/>
        <v>1.4347826086956521</v>
      </c>
      <c r="AB43" s="43"/>
      <c r="AC43" s="4"/>
      <c r="AD43" s="16"/>
      <c r="AE43" s="13"/>
      <c r="AF43" s="1"/>
      <c r="AG43" s="19"/>
      <c r="AK43"/>
      <c r="AL43"/>
    </row>
    <row r="44" spans="1:39" ht="15.6">
      <c r="A44" s="43"/>
      <c r="B44" s="51">
        <f>+'Ark1'!C480</f>
        <v>2022</v>
      </c>
      <c r="C44" s="51">
        <f>+'Ark1'!M480</f>
        <v>3</v>
      </c>
      <c r="D44" s="49"/>
      <c r="E44" s="52" t="s">
        <v>94</v>
      </c>
      <c r="F44" s="51">
        <f>+'Ark1'!Q480</f>
        <v>137</v>
      </c>
      <c r="G44" s="470">
        <f>+'Ark1'!R480</f>
        <v>198</v>
      </c>
      <c r="H44" s="69"/>
      <c r="I44" s="69">
        <f>+'Ark1'!AE480</f>
        <v>2.8436018957345968</v>
      </c>
      <c r="J44" s="69"/>
      <c r="K44" s="69">
        <f>+'Ark1'!AF480</f>
        <v>2.4319927565878032</v>
      </c>
      <c r="L44" s="53">
        <f>+'Ark1'!S480</f>
        <v>5.5816326530612246</v>
      </c>
      <c r="M44" s="69"/>
      <c r="N44" s="76">
        <f>+'Ark1'!U480</f>
        <v>318.42075757575753</v>
      </c>
      <c r="O44" s="69"/>
      <c r="P44" s="76">
        <f>+'Ark1'!X480</f>
        <v>37.878787878787875</v>
      </c>
      <c r="Q44" s="76">
        <f>+'Ark1'!AG480</f>
        <v>1148.379120879121</v>
      </c>
      <c r="R44" s="76">
        <f>+'Ark1'!AH480</f>
        <v>0.50505050505050508</v>
      </c>
      <c r="S44" s="76">
        <f>+'Ark1'!AI480</f>
        <v>70.707070707070699</v>
      </c>
      <c r="T44" s="382">
        <f>+IF(G44=0,"",'Ark1'!AR480)</f>
        <v>208.93406593406596</v>
      </c>
      <c r="U44" s="114">
        <f>+IF(G44=0,"",'Ark1'!AS480)</f>
        <v>32.357324449420041</v>
      </c>
      <c r="V44" s="76">
        <f>+'Ark1'!Y480</f>
        <v>127.34623577313864</v>
      </c>
      <c r="W44" s="53">
        <f>+'Ark1'!Z480</f>
        <v>2.0760595827016086</v>
      </c>
      <c r="X44" s="76">
        <f t="shared" ref="X44:X56" si="7">1000*N44/Q44</f>
        <v>277.27842816577527</v>
      </c>
      <c r="Y44" s="69"/>
      <c r="Z44" s="73"/>
      <c r="AA44" s="76">
        <f t="shared" si="5"/>
        <v>1.4452554744525548</v>
      </c>
      <c r="AB44" s="43"/>
      <c r="AC44" s="4"/>
      <c r="AD44" s="16"/>
      <c r="AE44" s="13"/>
      <c r="AF44" s="1"/>
      <c r="AG44" s="19"/>
      <c r="AK44"/>
      <c r="AL44"/>
    </row>
    <row r="45" spans="1:39" ht="15.6">
      <c r="A45" s="43"/>
      <c r="B45" s="51">
        <f>+'Ark1'!C481</f>
        <v>2022</v>
      </c>
      <c r="C45" s="51">
        <f>+'Ark1'!M481</f>
        <v>4</v>
      </c>
      <c r="D45" s="49"/>
      <c r="E45" s="52" t="s">
        <v>95</v>
      </c>
      <c r="F45" s="51">
        <f>+'Ark1'!Q481</f>
        <v>400</v>
      </c>
      <c r="G45" s="470">
        <f>+'Ark1'!R481</f>
        <v>665</v>
      </c>
      <c r="H45" s="69"/>
      <c r="I45" s="69">
        <f>+'Ark1'!AE481</f>
        <v>9.5504811144621566</v>
      </c>
      <c r="J45" s="69"/>
      <c r="K45" s="69">
        <f>+'Ark1'!AF481</f>
        <v>7.9117677505127713</v>
      </c>
      <c r="L45" s="53">
        <f>+'Ark1'!S481</f>
        <v>5.2835595776772228</v>
      </c>
      <c r="M45" s="69"/>
      <c r="N45" s="76">
        <f>+'Ark1'!U481</f>
        <v>308.4296842105262</v>
      </c>
      <c r="O45" s="69"/>
      <c r="P45" s="76">
        <f>+'Ark1'!X481</f>
        <v>30.375939849624057</v>
      </c>
      <c r="Q45" s="76">
        <f>+'Ark1'!AG481</f>
        <v>1055.3993759750388</v>
      </c>
      <c r="R45" s="76">
        <f>+'Ark1'!AH481</f>
        <v>0.3007518796992481</v>
      </c>
      <c r="S45" s="76">
        <f>+'Ark1'!AI481</f>
        <v>62.406015037594003</v>
      </c>
      <c r="T45" s="382">
        <f>+IF(G45=0,"",'Ark1'!AR481)</f>
        <v>208.71294851794073</v>
      </c>
      <c r="U45" s="114">
        <f>+IF(G45=0,"",'Ark1'!AS481)</f>
        <v>32.339154421579906</v>
      </c>
      <c r="V45" s="76">
        <f>+'Ark1'!Y481</f>
        <v>113.32322061641938</v>
      </c>
      <c r="W45" s="53">
        <f>+'Ark1'!Z481</f>
        <v>2.0427236704083471</v>
      </c>
      <c r="X45" s="76">
        <f t="shared" si="7"/>
        <v>292.23978261838664</v>
      </c>
      <c r="Y45" s="69"/>
      <c r="Z45" s="73"/>
      <c r="AA45" s="76">
        <f t="shared" si="5"/>
        <v>1.6625000000000001</v>
      </c>
      <c r="AB45" s="43"/>
      <c r="AC45" s="4"/>
      <c r="AD45" s="16"/>
      <c r="AE45" s="13"/>
      <c r="AF45" s="1"/>
      <c r="AG45" s="19"/>
      <c r="AK45"/>
      <c r="AL45"/>
    </row>
    <row r="46" spans="1:39" ht="15.6">
      <c r="A46" s="43"/>
      <c r="B46" s="51">
        <f>+'Ark1'!C482</f>
        <v>2022</v>
      </c>
      <c r="C46" s="51">
        <f>+'Ark1'!M482</f>
        <v>5</v>
      </c>
      <c r="D46" s="49"/>
      <c r="E46" s="52" t="s">
        <v>96</v>
      </c>
      <c r="F46" s="51">
        <f>+'Ark1'!Q482</f>
        <v>617</v>
      </c>
      <c r="G46" s="470">
        <f>+'Ark1'!R482</f>
        <v>1045</v>
      </c>
      <c r="H46" s="69"/>
      <c r="I46" s="69">
        <f>+'Ark1'!AE482</f>
        <v>15.00789889415482</v>
      </c>
      <c r="J46" s="69"/>
      <c r="K46" s="69">
        <f>+'Ark1'!AF482</f>
        <v>13.550655474892688</v>
      </c>
      <c r="L46" s="53">
        <f>+'Ark1'!S482</f>
        <v>5.5168107588856881</v>
      </c>
      <c r="M46" s="69"/>
      <c r="N46" s="76">
        <f>+'Ark1'!U482</f>
        <v>336.16175119617259</v>
      </c>
      <c r="O46" s="69"/>
      <c r="P46" s="76">
        <f>+'Ark1'!X482</f>
        <v>37.607655502392333</v>
      </c>
      <c r="Q46" s="76">
        <f>+'Ark1'!AG482</f>
        <v>990.08177339901476</v>
      </c>
      <c r="R46" s="76">
        <f>+'Ark1'!AH482</f>
        <v>0</v>
      </c>
      <c r="S46" s="76">
        <f>+'Ark1'!AI482</f>
        <v>49.473684210526315</v>
      </c>
      <c r="T46" s="382">
        <f>+IF(G46=0,"",'Ark1'!AR482)</f>
        <v>214.03349753694576</v>
      </c>
      <c r="U46" s="114">
        <f>+IF(G46=0,"",'Ark1'!AS482)</f>
        <v>33.47299809373839</v>
      </c>
      <c r="V46" s="76">
        <f>+'Ark1'!Y482</f>
        <v>101.36427521117145</v>
      </c>
      <c r="W46" s="53">
        <f>+'Ark1'!Z482</f>
        <v>1.9496570690782435</v>
      </c>
      <c r="X46" s="76">
        <f t="shared" si="7"/>
        <v>339.52927952820261</v>
      </c>
      <c r="Y46" s="69"/>
      <c r="Z46" s="73"/>
      <c r="AA46" s="76">
        <f t="shared" si="5"/>
        <v>1.693679092382496</v>
      </c>
      <c r="AB46" s="43"/>
      <c r="AC46" s="4"/>
      <c r="AD46" s="16"/>
      <c r="AE46" s="13"/>
      <c r="AF46" s="13"/>
      <c r="AG46" s="19"/>
      <c r="AK46"/>
      <c r="AL46"/>
    </row>
    <row r="47" spans="1:39" ht="15.6">
      <c r="A47" s="43"/>
      <c r="B47" s="51">
        <f>+'Ark1'!C483</f>
        <v>2022</v>
      </c>
      <c r="C47" s="51">
        <f>+'Ark1'!M483</f>
        <v>6</v>
      </c>
      <c r="D47" s="49"/>
      <c r="E47" s="52" t="s">
        <v>97</v>
      </c>
      <c r="F47" s="51">
        <f>+'Ark1'!Q483</f>
        <v>793</v>
      </c>
      <c r="G47" s="470">
        <f>+'Ark1'!R483</f>
        <v>1507</v>
      </c>
      <c r="H47" s="69"/>
      <c r="I47" s="69">
        <f>+'Ark1'!AE483</f>
        <v>21.642969984202203</v>
      </c>
      <c r="J47" s="69"/>
      <c r="K47" s="69">
        <f>+'Ark1'!AF483</f>
        <v>20.616225290844397</v>
      </c>
      <c r="L47" s="53">
        <f>+'Ark1'!S483</f>
        <v>5.6065029860650304</v>
      </c>
      <c r="M47" s="69"/>
      <c r="N47" s="76">
        <f>+'Ark1'!U483</f>
        <v>354.65017916390138</v>
      </c>
      <c r="O47" s="69"/>
      <c r="P47" s="76">
        <f>+'Ark1'!X483</f>
        <v>43.928334439283354</v>
      </c>
      <c r="Q47" s="76">
        <f>+'Ark1'!AG483</f>
        <v>945.31048663468141</v>
      </c>
      <c r="R47" s="76">
        <f>+'Ark1'!AH483</f>
        <v>0</v>
      </c>
      <c r="S47" s="76">
        <f>+'Ark1'!AI483</f>
        <v>38.022561380225611</v>
      </c>
      <c r="T47" s="382">
        <f>+IF(G47=0,"",'Ark1'!AR483)</f>
        <v>217.25428375599728</v>
      </c>
      <c r="U47" s="114">
        <f>+IF(G47=0,"",'Ark1'!AS483)</f>
        <v>34.024869261966153</v>
      </c>
      <c r="V47" s="76">
        <f>+'Ark1'!Y483</f>
        <v>93.844963926931371</v>
      </c>
      <c r="W47" s="53">
        <f>+'Ark1'!Z483</f>
        <v>1.7987048851676739</v>
      </c>
      <c r="X47" s="76">
        <f t="shared" si="7"/>
        <v>375.16793072555555</v>
      </c>
      <c r="Y47" s="69"/>
      <c r="Z47" s="73"/>
      <c r="AA47" s="76">
        <f t="shared" si="5"/>
        <v>1.9003783102143759</v>
      </c>
      <c r="AB47" s="43"/>
      <c r="AC47" s="4"/>
      <c r="AD47" s="16"/>
      <c r="AE47" s="13"/>
      <c r="AF47" s="13"/>
      <c r="AG47" s="19"/>
      <c r="AK47"/>
      <c r="AL47"/>
    </row>
    <row r="48" spans="1:39" ht="15.6">
      <c r="A48" s="43"/>
      <c r="B48" s="51">
        <f>+'Ark1'!C484</f>
        <v>2022</v>
      </c>
      <c r="C48" s="51">
        <f>+'Ark1'!M484</f>
        <v>7</v>
      </c>
      <c r="D48" s="49"/>
      <c r="E48" s="52" t="s">
        <v>98</v>
      </c>
      <c r="F48" s="51">
        <f>+'Ark1'!Q484</f>
        <v>885</v>
      </c>
      <c r="G48" s="470">
        <f>+'Ark1'!R484</f>
        <v>1616</v>
      </c>
      <c r="H48" s="69"/>
      <c r="I48" s="69">
        <f>+'Ark1'!AE484</f>
        <v>23.208387189429843</v>
      </c>
      <c r="J48" s="69"/>
      <c r="K48" s="69">
        <f>+'Ark1'!AF484</f>
        <v>23.820762610113832</v>
      </c>
      <c r="L48" s="53">
        <f>+'Ark1'!S484</f>
        <v>5.9733581164807914</v>
      </c>
      <c r="M48" s="69"/>
      <c r="N48" s="76">
        <f>+'Ark1'!U484</f>
        <v>382.13655940594111</v>
      </c>
      <c r="O48" s="69"/>
      <c r="P48" s="76">
        <f>+'Ark1'!X484</f>
        <v>65.841584158415841</v>
      </c>
      <c r="Q48" s="76">
        <f>+'Ark1'!AG484</f>
        <v>932.92091836734687</v>
      </c>
      <c r="R48" s="76">
        <f>+'Ark1'!AH484</f>
        <v>0</v>
      </c>
      <c r="S48" s="76">
        <f>+'Ark1'!AI484</f>
        <v>34.282178217821773</v>
      </c>
      <c r="T48" s="382">
        <f>+IF(G48=0,"",'Ark1'!AR484)</f>
        <v>220.234693877551</v>
      </c>
      <c r="U48" s="114">
        <f>+IF(G48=0,"",'Ark1'!AS484)</f>
        <v>35.321342131912303</v>
      </c>
      <c r="V48" s="76">
        <f>+'Ark1'!Y484</f>
        <v>87.384350184101905</v>
      </c>
      <c r="W48" s="53">
        <f>+'Ark1'!Z484</f>
        <v>1.5714210445968144</v>
      </c>
      <c r="X48" s="76">
        <f t="shared" si="7"/>
        <v>409.6130249439546</v>
      </c>
      <c r="Y48" s="69"/>
      <c r="Z48" s="73"/>
      <c r="AA48" s="76">
        <f t="shared" si="5"/>
        <v>1.8259887005649718</v>
      </c>
      <c r="AB48" s="43"/>
      <c r="AC48" s="4"/>
      <c r="AD48" s="16"/>
      <c r="AE48" s="13"/>
      <c r="AF48" s="13"/>
      <c r="AG48" s="19"/>
      <c r="AK48"/>
      <c r="AL48"/>
    </row>
    <row r="49" spans="1:38" ht="15.6">
      <c r="A49" s="43"/>
      <c r="B49" s="51">
        <f>+'Ark1'!C485</f>
        <v>2022</v>
      </c>
      <c r="C49" s="51">
        <f>+'Ark1'!M485</f>
        <v>8</v>
      </c>
      <c r="D49" s="49"/>
      <c r="E49" s="52" t="s">
        <v>99</v>
      </c>
      <c r="F49" s="51">
        <f>+'Ark1'!Q485</f>
        <v>674</v>
      </c>
      <c r="G49" s="470">
        <f>+'Ark1'!R485</f>
        <v>1061</v>
      </c>
      <c r="H49" s="69"/>
      <c r="I49" s="69">
        <f>+'Ark1'!AE485</f>
        <v>15.237684905931349</v>
      </c>
      <c r="J49" s="69"/>
      <c r="K49" s="69">
        <f>+'Ark1'!AF485</f>
        <v>16.726596276560102</v>
      </c>
      <c r="L49" s="53">
        <f>+'Ark1'!S485</f>
        <v>6.4113207547169804</v>
      </c>
      <c r="M49" s="69"/>
      <c r="N49" s="76">
        <f>+'Ark1'!U485</f>
        <v>408.69231856738867</v>
      </c>
      <c r="O49" s="69"/>
      <c r="P49" s="76">
        <f>+'Ark1'!X485</f>
        <v>79.076343072573053</v>
      </c>
      <c r="Q49" s="76">
        <f>+'Ark1'!AG485</f>
        <v>964.86156824782211</v>
      </c>
      <c r="R49" s="76">
        <f>+'Ark1'!AH485</f>
        <v>9.4250706880301585E-2</v>
      </c>
      <c r="S49" s="76">
        <f>+'Ark1'!AI485</f>
        <v>43.355325164938733</v>
      </c>
      <c r="T49" s="382">
        <f>+IF(G49=0,"",'Ark1'!AR485)</f>
        <v>221.91771539206192</v>
      </c>
      <c r="U49" s="114">
        <f>+IF(G49=0,"",'Ark1'!AS485)</f>
        <v>36.872590818458647</v>
      </c>
      <c r="V49" s="76">
        <f>+'Ark1'!Y485</f>
        <v>90.350124605902579</v>
      </c>
      <c r="W49" s="53">
        <f>+'Ark1'!Z485</f>
        <v>1.4319496661851543</v>
      </c>
      <c r="X49" s="76">
        <f t="shared" si="7"/>
        <v>423.57611912097337</v>
      </c>
      <c r="Y49" s="69"/>
      <c r="Z49" s="73"/>
      <c r="AA49" s="76">
        <f t="shared" si="5"/>
        <v>1.5741839762611276</v>
      </c>
      <c r="AB49" s="43"/>
      <c r="AC49" s="4"/>
      <c r="AD49" s="16"/>
      <c r="AE49" s="13"/>
      <c r="AF49" s="13"/>
      <c r="AG49" s="19"/>
      <c r="AK49"/>
      <c r="AL49"/>
    </row>
    <row r="50" spans="1:38" ht="15.6">
      <c r="A50" s="43"/>
      <c r="B50" s="51">
        <f>+'Ark1'!C486</f>
        <v>2022</v>
      </c>
      <c r="C50" s="51">
        <f>+'Ark1'!M486</f>
        <v>9</v>
      </c>
      <c r="D50" s="49"/>
      <c r="E50" s="52" t="s">
        <v>100</v>
      </c>
      <c r="F50" s="51">
        <f>+'Ark1'!Q486</f>
        <v>380</v>
      </c>
      <c r="G50" s="470">
        <f>+'Ark1'!R486</f>
        <v>475</v>
      </c>
      <c r="H50" s="69"/>
      <c r="I50" s="69">
        <f>+'Ark1'!AE486</f>
        <v>6.8217722246158248</v>
      </c>
      <c r="J50" s="69"/>
      <c r="K50" s="69">
        <f>+'Ark1'!AF486</f>
        <v>7.9990678647738562</v>
      </c>
      <c r="L50" s="53">
        <f>+'Ark1'!S486</f>
        <v>6.9010526315789491</v>
      </c>
      <c r="M50" s="69"/>
      <c r="N50" s="76">
        <f>+'Ark1'!U486</f>
        <v>436.56614736842073</v>
      </c>
      <c r="O50" s="69"/>
      <c r="P50" s="76">
        <f>+'Ark1'!X486</f>
        <v>79.368421052631547</v>
      </c>
      <c r="Q50" s="76">
        <f>+'Ark1'!AG486</f>
        <v>1062.0328227571117</v>
      </c>
      <c r="R50" s="76">
        <f>+'Ark1'!AH486</f>
        <v>0</v>
      </c>
      <c r="S50" s="76">
        <f>+'Ark1'!AI486</f>
        <v>56.421052631578952</v>
      </c>
      <c r="T50" s="382">
        <f>+IF(G50=0,"",'Ark1'!AR486)</f>
        <v>222.64551422319471</v>
      </c>
      <c r="U50" s="114">
        <f>+IF(G50=0,"",'Ark1'!AS486)</f>
        <v>38.966793298394443</v>
      </c>
      <c r="V50" s="76">
        <f>+'Ark1'!Y486</f>
        <v>105.2829019081933</v>
      </c>
      <c r="W50" s="53">
        <f>+'Ark1'!Z486</f>
        <v>1.4940932639699724</v>
      </c>
      <c r="X50" s="76">
        <f t="shared" si="7"/>
        <v>411.06653016152967</v>
      </c>
      <c r="Y50" s="69"/>
      <c r="Z50" s="73"/>
      <c r="AA50" s="76">
        <f t="shared" si="5"/>
        <v>1.25</v>
      </c>
      <c r="AB50" s="43"/>
      <c r="AC50" s="4"/>
      <c r="AD50" s="16"/>
      <c r="AE50" s="13"/>
      <c r="AF50" s="5"/>
      <c r="AG50" s="19"/>
      <c r="AK50"/>
      <c r="AL50"/>
    </row>
    <row r="51" spans="1:38" ht="15.6">
      <c r="A51" s="43"/>
      <c r="B51" s="51">
        <f>+'Ark1'!C487</f>
        <v>2022</v>
      </c>
      <c r="C51" s="51">
        <f>+'Ark1'!M487</f>
        <v>10</v>
      </c>
      <c r="D51" s="49"/>
      <c r="E51" s="52" t="s">
        <v>101</v>
      </c>
      <c r="F51" s="51">
        <f>+'Ark1'!Q487</f>
        <v>158</v>
      </c>
      <c r="G51" s="470">
        <f>+'Ark1'!R487</f>
        <v>186</v>
      </c>
      <c r="H51" s="69"/>
      <c r="I51" s="69">
        <f>+'Ark1'!AE487</f>
        <v>2.6712623869021974</v>
      </c>
      <c r="J51" s="69"/>
      <c r="K51" s="69">
        <f>+'Ark1'!AF487</f>
        <v>3.3022798260629367</v>
      </c>
      <c r="L51" s="53">
        <f>+'Ark1'!S487</f>
        <v>7.0967741935483879</v>
      </c>
      <c r="M51" s="69"/>
      <c r="N51" s="76">
        <f>+'Ark1'!U487</f>
        <v>460.26209677419359</v>
      </c>
      <c r="O51" s="69"/>
      <c r="P51" s="76">
        <f>+'Ark1'!X487</f>
        <v>83.870967741935488</v>
      </c>
      <c r="Q51" s="76">
        <f>+'Ark1'!AG487</f>
        <v>1160.2346368715084</v>
      </c>
      <c r="R51" s="76">
        <f>+'Ark1'!AH487</f>
        <v>0</v>
      </c>
      <c r="S51" s="76">
        <f>+'Ark1'!AI487</f>
        <v>65.591397849462354</v>
      </c>
      <c r="T51" s="382">
        <f>+IF(G51=0,"",'Ark1'!AR487)</f>
        <v>225.21787709497204</v>
      </c>
      <c r="U51" s="114">
        <f>+IF(G51=0,"",'Ark1'!AS487)</f>
        <v>39.526678405271603</v>
      </c>
      <c r="V51" s="76">
        <f>+'Ark1'!Y487</f>
        <v>110.93950067061124</v>
      </c>
      <c r="W51" s="53">
        <f>+'Ark1'!Z487</f>
        <v>1.3839674628613048</v>
      </c>
      <c r="X51" s="76">
        <f t="shared" si="7"/>
        <v>396.6974283885009</v>
      </c>
      <c r="Y51" s="69"/>
      <c r="Z51" s="73"/>
      <c r="AA51" s="76">
        <f t="shared" si="5"/>
        <v>1.1772151898734178</v>
      </c>
      <c r="AB51" s="43"/>
      <c r="AC51" s="4"/>
      <c r="AD51" s="16"/>
      <c r="AE51" s="13"/>
      <c r="AF51" s="5"/>
      <c r="AG51" s="19"/>
      <c r="AK51"/>
      <c r="AL51"/>
    </row>
    <row r="52" spans="1:38" ht="15.6">
      <c r="A52" s="43"/>
      <c r="B52" s="51">
        <f>+'Ark1'!C488</f>
        <v>2022</v>
      </c>
      <c r="C52" s="51">
        <f>+'Ark1'!M488</f>
        <v>11</v>
      </c>
      <c r="D52" s="49"/>
      <c r="E52" s="52" t="s">
        <v>102</v>
      </c>
      <c r="F52" s="51">
        <f>+'Ark1'!Q488</f>
        <v>73</v>
      </c>
      <c r="G52" s="470">
        <f>+'Ark1'!R488</f>
        <v>85</v>
      </c>
      <c r="H52" s="69"/>
      <c r="I52" s="69">
        <f>+'Ark1'!AE488</f>
        <v>1.2207381875628323</v>
      </c>
      <c r="J52" s="69"/>
      <c r="K52" s="69">
        <f>+'Ark1'!AF488</f>
        <v>1.5250437125471603</v>
      </c>
      <c r="L52" s="53">
        <f>+'Ark1'!S488</f>
        <v>7.2941176470588243</v>
      </c>
      <c r="M52" s="69"/>
      <c r="N52" s="76">
        <f>+'Ark1'!U488</f>
        <v>465.1228235294119</v>
      </c>
      <c r="O52" s="69"/>
      <c r="P52" s="76">
        <f>+'Ark1'!X488</f>
        <v>84.705882352941188</v>
      </c>
      <c r="Q52" s="76">
        <f>+'Ark1'!AG488</f>
        <v>1175.3125</v>
      </c>
      <c r="R52" s="76">
        <f>+'Ark1'!AH488</f>
        <v>0</v>
      </c>
      <c r="S52" s="76">
        <f>+'Ark1'!AI488</f>
        <v>65.882352941176492</v>
      </c>
      <c r="T52" s="382">
        <f>+IF(G52=0,"",'Ark1'!AR488)</f>
        <v>222.9</v>
      </c>
      <c r="U52" s="114">
        <f>+IF(G52=0,"",'Ark1'!AS488)</f>
        <v>40.564285298571441</v>
      </c>
      <c r="V52" s="76">
        <f>+'Ark1'!Y488</f>
        <v>114.27190513252133</v>
      </c>
      <c r="W52" s="53">
        <f>+'Ark1'!Z488</f>
        <v>1.3179621472004768</v>
      </c>
      <c r="X52" s="76">
        <f t="shared" si="7"/>
        <v>395.74396046107898</v>
      </c>
      <c r="Y52" s="69"/>
      <c r="Z52" s="73"/>
      <c r="AA52" s="76">
        <f t="shared" si="5"/>
        <v>1.1643835616438356</v>
      </c>
      <c r="AB52" s="43"/>
      <c r="AC52" s="4"/>
      <c r="AD52" s="16"/>
      <c r="AE52" s="13"/>
      <c r="AF52" s="5"/>
      <c r="AG52" s="19"/>
      <c r="AK52"/>
      <c r="AL52"/>
    </row>
    <row r="53" spans="1:38" ht="15.6">
      <c r="A53" s="43"/>
      <c r="B53" s="51">
        <f>+'Ark1'!C489</f>
        <v>2022</v>
      </c>
      <c r="C53" s="51">
        <f>+'Ark1'!M489</f>
        <v>12</v>
      </c>
      <c r="D53" s="49"/>
      <c r="E53" s="52" t="s">
        <v>103</v>
      </c>
      <c r="F53" s="51">
        <f>+'Ark1'!Q489</f>
        <v>49</v>
      </c>
      <c r="G53" s="470">
        <f>+'Ark1'!R489</f>
        <v>59</v>
      </c>
      <c r="H53" s="69"/>
      <c r="I53" s="69">
        <f>+'Ark1'!AE489</f>
        <v>0.84733591842596578</v>
      </c>
      <c r="J53" s="69"/>
      <c r="K53" s="69">
        <f>+'Ark1'!AF489</f>
        <v>1.1040298678271072</v>
      </c>
      <c r="L53" s="53">
        <f>+'Ark1'!S489</f>
        <v>7.6779661016949152</v>
      </c>
      <c r="M53" s="69"/>
      <c r="N53" s="76">
        <f>+'Ark1'!U489</f>
        <v>485.10203389830514</v>
      </c>
      <c r="O53" s="69"/>
      <c r="P53" s="76">
        <f>+'Ark1'!X489</f>
        <v>89.830508474576263</v>
      </c>
      <c r="Q53" s="76">
        <f>+'Ark1'!AG489</f>
        <v>1237.140350877193</v>
      </c>
      <c r="R53" s="76">
        <f>+'Ark1'!AH489</f>
        <v>0</v>
      </c>
      <c r="S53" s="76">
        <f>+'Ark1'!AI489</f>
        <v>74.576271186440707</v>
      </c>
      <c r="T53" s="382">
        <f>+IF(G53=0,"",'Ark1'!AR489)</f>
        <v>224.8421052631578</v>
      </c>
      <c r="U53" s="114">
        <f>+IF(G53=0,"",'Ark1'!AS489)</f>
        <v>41.924015112924451</v>
      </c>
      <c r="V53" s="76">
        <f>+'Ark1'!Y489</f>
        <v>99.518245729872817</v>
      </c>
      <c r="W53" s="53">
        <f>+'Ark1'!Z489</f>
        <v>1.1114302583562718</v>
      </c>
      <c r="X53" s="76">
        <f t="shared" si="7"/>
        <v>392.11560236827137</v>
      </c>
      <c r="Y53" s="69"/>
      <c r="Z53" s="73"/>
      <c r="AA53" s="76">
        <f t="shared" si="5"/>
        <v>1.2040816326530612</v>
      </c>
      <c r="AB53" s="43"/>
      <c r="AC53" s="4"/>
      <c r="AD53" s="16"/>
      <c r="AE53" s="13"/>
      <c r="AF53" s="5"/>
      <c r="AG53" s="19"/>
      <c r="AK53"/>
      <c r="AL53"/>
    </row>
    <row r="54" spans="1:38" ht="15.6">
      <c r="A54" s="43"/>
      <c r="B54" s="51">
        <f>+'Ark1'!C490</f>
        <v>2022</v>
      </c>
      <c r="C54" s="51">
        <f>+'Ark1'!M490</f>
        <v>13</v>
      </c>
      <c r="D54" s="49"/>
      <c r="E54" s="52" t="s">
        <v>104</v>
      </c>
      <c r="F54" s="51">
        <f>+'Ark1'!Q490</f>
        <v>16</v>
      </c>
      <c r="G54" s="470">
        <f>+'Ark1'!R490</f>
        <v>17</v>
      </c>
      <c r="H54" s="69"/>
      <c r="I54" s="69">
        <f>+'Ark1'!AE490</f>
        <v>0.24414763751256643</v>
      </c>
      <c r="J54" s="69"/>
      <c r="K54" s="69">
        <f>+'Ark1'!AF490</f>
        <v>0.33062626010951757</v>
      </c>
      <c r="L54" s="53">
        <f>+'Ark1'!S490</f>
        <v>7.9411764705882355</v>
      </c>
      <c r="M54" s="69"/>
      <c r="N54" s="76">
        <f>+'Ark1'!U490</f>
        <v>504.18823529411759</v>
      </c>
      <c r="O54" s="69"/>
      <c r="P54" s="76">
        <f>+'Ark1'!X490</f>
        <v>94.117647058823522</v>
      </c>
      <c r="Q54" s="76">
        <f>+'Ark1'!AG490</f>
        <v>1137.8571428571429</v>
      </c>
      <c r="R54" s="76">
        <f>+'Ark1'!AH490</f>
        <v>0</v>
      </c>
      <c r="S54" s="76">
        <f>+'Ark1'!AI490</f>
        <v>58.82352941176471</v>
      </c>
      <c r="T54" s="382">
        <f>+IF(G54=0,"",'Ark1'!AR490)</f>
        <v>225.3571428571428</v>
      </c>
      <c r="U54" s="114">
        <f>+IF(G54=0,"",'Ark1'!AS490)</f>
        <v>43.434516002028388</v>
      </c>
      <c r="V54" s="76">
        <f>+'Ark1'!Y490</f>
        <v>96.246954924194526</v>
      </c>
      <c r="W54" s="53">
        <f>+'Ark1'!Z490</f>
        <v>0.93749279120642692</v>
      </c>
      <c r="X54" s="76">
        <f t="shared" si="7"/>
        <v>443.10328274435943</v>
      </c>
      <c r="Y54" s="69"/>
      <c r="Z54" s="73"/>
      <c r="AA54" s="76">
        <f t="shared" si="5"/>
        <v>1.0625</v>
      </c>
      <c r="AB54" s="43"/>
      <c r="AC54" s="4"/>
      <c r="AD54" s="16"/>
      <c r="AE54" s="13"/>
      <c r="AF54" s="5"/>
      <c r="AG54" s="19"/>
      <c r="AK54"/>
      <c r="AL54"/>
    </row>
    <row r="55" spans="1:38" ht="15.6">
      <c r="A55" s="43"/>
      <c r="B55" s="51">
        <f>+'Ark1'!C491</f>
        <v>2022</v>
      </c>
      <c r="C55" s="51">
        <f>+'Ark1'!M491</f>
        <v>14</v>
      </c>
      <c r="D55" s="49"/>
      <c r="E55" s="52" t="s">
        <v>105</v>
      </c>
      <c r="F55" s="51">
        <f>+'Ark1'!Q491</f>
        <v>7</v>
      </c>
      <c r="G55" s="470">
        <f>+'Ark1'!R491</f>
        <v>9</v>
      </c>
      <c r="H55" s="69"/>
      <c r="I55" s="69">
        <f>+'Ark1'!AE491</f>
        <v>0.12925463162429984</v>
      </c>
      <c r="J55" s="69"/>
      <c r="K55" s="69">
        <f>+'Ark1'!AF491</f>
        <v>0.17761055068698223</v>
      </c>
      <c r="L55" s="53">
        <f>+'Ark1'!S491</f>
        <v>7.4444444444444446</v>
      </c>
      <c r="M55" s="69"/>
      <c r="N55" s="76">
        <f>+'Ark1'!U491</f>
        <v>511.60000000000008</v>
      </c>
      <c r="O55" s="69"/>
      <c r="P55" s="76">
        <f>+'Ark1'!X491</f>
        <v>100</v>
      </c>
      <c r="Q55" s="76">
        <f>+'Ark1'!AG491</f>
        <v>1524.6666666666667</v>
      </c>
      <c r="R55" s="76">
        <f>+'Ark1'!AH491</f>
        <v>0</v>
      </c>
      <c r="S55" s="76">
        <f>+'Ark1'!AI491</f>
        <v>44.44444444444445</v>
      </c>
      <c r="T55" s="382">
        <f>+IF(G55=0,"",'Ark1'!AR491)</f>
        <v>226.88888888888889</v>
      </c>
      <c r="U55" s="114">
        <f>+IF(G55=0,"",'Ark1'!AS491)</f>
        <v>43.466369174150607</v>
      </c>
      <c r="V55" s="76">
        <f>+'Ark1'!Y491</f>
        <v>89.443352650340799</v>
      </c>
      <c r="W55" s="53">
        <f>+'Ark1'!Z491</f>
        <v>0.68493488921877554</v>
      </c>
      <c r="X55" s="76">
        <f t="shared" si="7"/>
        <v>335.54875382597294</v>
      </c>
      <c r="Y55" s="69"/>
      <c r="Z55" s="73"/>
      <c r="AA55" s="76">
        <f t="shared" si="5"/>
        <v>1.2857142857142858</v>
      </c>
      <c r="AB55" s="43"/>
      <c r="AC55" s="4"/>
      <c r="AD55" s="16"/>
      <c r="AE55" s="13"/>
      <c r="AF55" s="5"/>
      <c r="AG55" s="19"/>
      <c r="AK55"/>
      <c r="AL55"/>
    </row>
    <row r="56" spans="1:38" ht="15.6">
      <c r="A56" s="43"/>
      <c r="B56" s="51">
        <f>+'Ark1'!C492</f>
        <v>2022</v>
      </c>
      <c r="C56" s="51">
        <f>+'Ark1'!M492</f>
        <v>15</v>
      </c>
      <c r="D56" s="49"/>
      <c r="E56" s="52" t="s">
        <v>106</v>
      </c>
      <c r="F56" s="51">
        <f>+'Ark1'!Q492</f>
        <v>5</v>
      </c>
      <c r="G56" s="470">
        <f>+'Ark1'!R492</f>
        <v>5</v>
      </c>
      <c r="H56" s="69"/>
      <c r="I56" s="69">
        <f>+'Ark1'!AE492</f>
        <v>7.1808128680166602E-2</v>
      </c>
      <c r="J56" s="69"/>
      <c r="K56" s="69">
        <f>+'Ark1'!AF492</f>
        <v>0.10361386938587064</v>
      </c>
      <c r="L56" s="53">
        <f>+'Ark1'!S492</f>
        <v>8</v>
      </c>
      <c r="M56" s="69"/>
      <c r="N56" s="76">
        <f>+'Ark1'!U492</f>
        <v>537.22</v>
      </c>
      <c r="O56" s="69"/>
      <c r="P56" s="76">
        <f>+'Ark1'!X492</f>
        <v>100</v>
      </c>
      <c r="Q56" s="76">
        <f>+'Ark1'!AG492</f>
        <v>1541.2</v>
      </c>
      <c r="R56" s="76">
        <f>+'Ark1'!AH492</f>
        <v>0</v>
      </c>
      <c r="S56" s="76">
        <f>+'Ark1'!AI492</f>
        <v>60</v>
      </c>
      <c r="T56" s="382">
        <f>+IF(G56=0,"",'Ark1'!AR492)</f>
        <v>227.6</v>
      </c>
      <c r="U56" s="114">
        <f>+IF(G56=0,"",'Ark1'!AS492)</f>
        <v>45.270765918250838</v>
      </c>
      <c r="V56" s="76">
        <f>+'Ark1'!Y492</f>
        <v>73.939391395926222</v>
      </c>
      <c r="W56" s="53">
        <f>+'Ark1'!Z492</f>
        <v>1.0954451150103319</v>
      </c>
      <c r="X56" s="76">
        <f t="shared" si="7"/>
        <v>348.57254087723851</v>
      </c>
      <c r="Y56" s="69"/>
      <c r="Z56" s="73"/>
      <c r="AA56" s="76">
        <f t="shared" si="5"/>
        <v>1</v>
      </c>
      <c r="AB56" s="43"/>
      <c r="AC56" s="4"/>
      <c r="AD56" s="16"/>
      <c r="AE56" s="13"/>
      <c r="AF56" s="5"/>
      <c r="AG56" s="19"/>
      <c r="AK56"/>
      <c r="AL56"/>
    </row>
    <row r="57" spans="1:38" ht="15.6">
      <c r="A57" s="43"/>
      <c r="B57" s="43"/>
      <c r="C57" s="43"/>
      <c r="D57" s="43"/>
      <c r="E57" s="43"/>
      <c r="F57" s="43"/>
      <c r="G57" s="465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73"/>
      <c r="AA57" s="43"/>
      <c r="AB57" s="43"/>
      <c r="AC57" s="4"/>
      <c r="AD57" s="16"/>
      <c r="AE57" s="13"/>
      <c r="AF57" s="5"/>
      <c r="AG57" s="19"/>
      <c r="AK57"/>
      <c r="AL57"/>
    </row>
    <row r="58" spans="1:38">
      <c r="A58" s="43"/>
      <c r="B58" s="43"/>
      <c r="C58" s="43"/>
      <c r="D58" s="43"/>
      <c r="E58" s="43"/>
      <c r="F58" s="43"/>
      <c r="G58" s="465"/>
      <c r="H58" s="43"/>
      <c r="I58" s="64"/>
      <c r="J58" s="43"/>
      <c r="K58" s="64"/>
      <c r="L58" s="43"/>
      <c r="M58" s="43"/>
      <c r="N58" s="73"/>
      <c r="O58" s="43"/>
      <c r="P58" s="73"/>
      <c r="Q58" s="73"/>
      <c r="R58" s="73"/>
      <c r="S58" s="73"/>
      <c r="T58" s="73"/>
      <c r="U58" s="73"/>
      <c r="V58" s="73"/>
      <c r="W58" s="43"/>
      <c r="X58" s="73"/>
      <c r="Y58" s="43"/>
      <c r="Z58" s="73"/>
      <c r="AA58" s="73"/>
      <c r="AB58" s="43"/>
      <c r="AE58" s="1"/>
      <c r="AF58" s="1"/>
      <c r="AG58" s="1"/>
      <c r="AH58" s="1"/>
      <c r="AI58" s="1"/>
      <c r="AJ58" s="1"/>
    </row>
    <row r="59" spans="1:38">
      <c r="A59" s="43"/>
      <c r="B59" s="43"/>
      <c r="C59" s="43"/>
      <c r="D59" s="43"/>
      <c r="E59" s="43"/>
      <c r="F59" s="43"/>
      <c r="G59" s="465"/>
      <c r="H59" s="43"/>
      <c r="I59" s="64"/>
      <c r="J59" s="43"/>
      <c r="K59" s="64"/>
      <c r="L59" s="43"/>
      <c r="M59" s="43"/>
      <c r="N59" s="73"/>
      <c r="O59" s="43"/>
      <c r="P59" s="73"/>
      <c r="Q59" s="73"/>
      <c r="R59" s="73"/>
      <c r="S59" s="73"/>
      <c r="T59" s="73"/>
      <c r="U59" s="73"/>
      <c r="V59" s="73"/>
      <c r="W59" s="43"/>
      <c r="X59" s="73"/>
      <c r="Y59" s="43"/>
      <c r="Z59" s="73"/>
      <c r="AA59" s="73"/>
      <c r="AB59" s="43"/>
      <c r="AE59" s="1"/>
      <c r="AF59" s="1"/>
      <c r="AG59" s="1"/>
      <c r="AH59" s="1"/>
      <c r="AI59" s="1"/>
      <c r="AJ59" s="1"/>
    </row>
    <row r="60" spans="1:38">
      <c r="Q60" s="16"/>
      <c r="V60" s="203"/>
      <c r="W60" s="58"/>
      <c r="AE60" s="1"/>
      <c r="AF60" s="1"/>
      <c r="AG60" s="1"/>
      <c r="AH60" s="1"/>
      <c r="AI60" s="1"/>
      <c r="AJ60" s="1"/>
    </row>
    <row r="61" spans="1:38">
      <c r="Q61" s="16"/>
      <c r="V61" s="203"/>
      <c r="W61" s="58"/>
      <c r="AE61" s="1"/>
      <c r="AF61" s="1"/>
      <c r="AG61" s="1"/>
      <c r="AH61" s="1"/>
      <c r="AI61" s="1"/>
      <c r="AJ61" s="1"/>
    </row>
    <row r="62" spans="1:38">
      <c r="Q62" s="16"/>
      <c r="V62" s="203"/>
      <c r="W62" s="58"/>
      <c r="AE62" s="1"/>
      <c r="AF62" s="1"/>
      <c r="AG62" s="1"/>
      <c r="AH62" s="1"/>
      <c r="AI62" s="1"/>
      <c r="AJ62" s="1"/>
    </row>
    <row r="63" spans="1:38">
      <c r="Q63" s="16"/>
      <c r="V63" s="203"/>
      <c r="W63" s="58"/>
      <c r="AE63" s="1"/>
      <c r="AF63" s="1"/>
      <c r="AG63" s="1"/>
      <c r="AH63" s="1"/>
      <c r="AI63" s="1"/>
      <c r="AJ63" s="1"/>
    </row>
    <row r="64" spans="1:38">
      <c r="Q64" s="16"/>
      <c r="V64" s="203"/>
      <c r="W64" s="58"/>
      <c r="AE64" s="1"/>
      <c r="AF64" s="1"/>
      <c r="AG64" s="1"/>
      <c r="AH64" s="1"/>
      <c r="AI64" s="1"/>
      <c r="AJ64" s="1"/>
    </row>
    <row r="65" spans="16:36">
      <c r="Q65" s="16"/>
      <c r="V65" s="203"/>
      <c r="W65" s="58"/>
      <c r="AE65" s="1"/>
      <c r="AF65" s="1"/>
      <c r="AG65" s="1"/>
      <c r="AH65" s="1"/>
      <c r="AI65" s="1"/>
      <c r="AJ65" s="1"/>
    </row>
    <row r="66" spans="16:36">
      <c r="Q66" s="16"/>
      <c r="V66" s="203"/>
      <c r="W66" s="58"/>
      <c r="AE66" s="1"/>
      <c r="AF66" s="1"/>
      <c r="AG66" s="1"/>
      <c r="AH66" s="1"/>
      <c r="AI66" s="1"/>
      <c r="AJ66" s="1"/>
    </row>
    <row r="67" spans="16:36">
      <c r="Q67" s="16"/>
      <c r="V67" s="203"/>
      <c r="W67" s="58"/>
      <c r="AE67" s="1"/>
      <c r="AF67" s="1"/>
      <c r="AG67" s="1"/>
      <c r="AH67" s="1"/>
      <c r="AI67" s="1"/>
      <c r="AJ67" s="1"/>
    </row>
    <row r="68" spans="16:36">
      <c r="Q68" s="16"/>
      <c r="V68" s="203"/>
      <c r="W68" s="58"/>
      <c r="AE68" s="1"/>
      <c r="AF68" s="1"/>
      <c r="AG68" s="1"/>
      <c r="AH68" s="1"/>
      <c r="AI68" s="1"/>
      <c r="AJ68" s="1"/>
    </row>
    <row r="69" spans="16:36">
      <c r="Q69" s="16"/>
      <c r="V69" s="203"/>
      <c r="W69" s="58"/>
      <c r="AE69" s="1"/>
      <c r="AF69" s="1"/>
      <c r="AG69" s="1"/>
      <c r="AH69" s="1"/>
      <c r="AI69" s="1"/>
      <c r="AJ69" s="1"/>
    </row>
    <row r="70" spans="16:36">
      <c r="Q70" s="16"/>
      <c r="V70" s="203"/>
      <c r="W70" s="58"/>
      <c r="AE70" s="1"/>
      <c r="AF70" s="1"/>
      <c r="AG70" s="1"/>
      <c r="AH70" s="1"/>
      <c r="AI70" s="1"/>
      <c r="AJ70" s="1"/>
    </row>
    <row r="71" spans="16:36">
      <c r="Q71" s="16"/>
      <c r="V71" s="203"/>
      <c r="W71" s="58"/>
      <c r="AE71" s="1"/>
      <c r="AF71" s="1"/>
      <c r="AG71" s="1"/>
      <c r="AH71" s="1"/>
      <c r="AI71" s="1"/>
      <c r="AJ71" s="1"/>
    </row>
    <row r="72" spans="16:36">
      <c r="Q72" s="16"/>
      <c r="V72" s="203"/>
      <c r="W72" s="58"/>
      <c r="AE72" s="1"/>
      <c r="AF72" s="1"/>
      <c r="AG72" s="1"/>
      <c r="AH72" s="1"/>
      <c r="AI72" s="1"/>
      <c r="AJ72" s="1"/>
    </row>
    <row r="73" spans="16:36">
      <c r="Q73" s="16"/>
      <c r="V73" s="203"/>
      <c r="W73" s="58"/>
      <c r="AE73" s="1"/>
      <c r="AF73" s="1"/>
      <c r="AG73" s="1"/>
      <c r="AH73" s="1"/>
      <c r="AI73" s="1"/>
      <c r="AJ73" s="1"/>
    </row>
    <row r="74" spans="16:36">
      <c r="Q74" s="16"/>
      <c r="V74" s="203"/>
      <c r="W74" s="58"/>
      <c r="AE74" s="1"/>
      <c r="AF74" s="1"/>
      <c r="AG74" s="1"/>
      <c r="AH74" s="1"/>
      <c r="AI74" s="1"/>
      <c r="AJ74" s="1"/>
    </row>
    <row r="75" spans="16:36">
      <c r="Q75" s="16"/>
      <c r="V75" s="203"/>
      <c r="W75" s="58"/>
      <c r="AE75" s="1"/>
      <c r="AF75" s="1"/>
      <c r="AG75" s="1"/>
      <c r="AH75" s="1"/>
      <c r="AI75" s="1"/>
      <c r="AJ75" s="1"/>
    </row>
    <row r="76" spans="16:36">
      <c r="Q76" s="16"/>
      <c r="V76" s="203"/>
      <c r="W76" s="58"/>
      <c r="AE76" s="1"/>
      <c r="AF76" s="1"/>
      <c r="AG76" s="1"/>
      <c r="AH76" s="1"/>
      <c r="AI76" s="1"/>
      <c r="AJ76" s="1"/>
    </row>
    <row r="77" spans="16:36">
      <c r="P77" s="79"/>
      <c r="Q77" s="79"/>
      <c r="R77" s="79"/>
      <c r="S77" s="79"/>
      <c r="T77" s="79"/>
      <c r="U77" s="79"/>
    </row>
    <row r="78" spans="16:36">
      <c r="P78" s="79"/>
      <c r="Q78" s="79"/>
      <c r="R78" s="79"/>
      <c r="S78" s="79"/>
      <c r="T78" s="79"/>
      <c r="U78" s="79"/>
    </row>
  </sheetData>
  <mergeCells count="1">
    <mergeCell ref="R4:S4"/>
  </mergeCells>
  <conditionalFormatting sqref="AD36:AF37">
    <cfRule type="cellIs" dxfId="77" priority="19" stopIfTrue="1" operator="lessThan">
      <formula>0</formula>
    </cfRule>
  </conditionalFormatting>
  <conditionalFormatting sqref="J10:J24">
    <cfRule type="cellIs" dxfId="76" priority="16" operator="lessThan">
      <formula>0</formula>
    </cfRule>
    <cfRule type="cellIs" dxfId="75" priority="17" operator="greaterThan">
      <formula>0</formula>
    </cfRule>
  </conditionalFormatting>
  <conditionalFormatting sqref="H10:H24"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O10:O24">
    <cfRule type="cellIs" dxfId="72" priority="12" operator="lessThan">
      <formula>0</formula>
    </cfRule>
    <cfRule type="cellIs" dxfId="71" priority="13" operator="greaterThan">
      <formula>0</formula>
    </cfRule>
  </conditionalFormatting>
  <conditionalFormatting sqref="Y10:Y24">
    <cfRule type="cellIs" dxfId="70" priority="6" operator="lessThan">
      <formula>0</formula>
    </cfRule>
    <cfRule type="cellIs" dxfId="69" priority="7" operator="greaterThan">
      <formula>0</formula>
    </cfRule>
  </conditionalFormatting>
  <conditionalFormatting sqref="M10:M24">
    <cfRule type="cellIs" dxfId="68" priority="4" operator="lessThan">
      <formula>0</formula>
    </cfRule>
    <cfRule type="cellIs" dxfId="67" priority="5" operator="greaterThan">
      <formula>0</formula>
    </cfRule>
  </conditionalFormatting>
  <conditionalFormatting sqref="T10:T24 T26:T40 T42:T56">
    <cfRule type="top10" dxfId="6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938C-FEEF-4991-90E6-2BCDDEFC5935}">
  <dimension ref="AC1:CB348"/>
  <sheetViews>
    <sheetView zoomScale="89" zoomScaleNormal="89" workbookViewId="0">
      <selection activeCell="A8" sqref="A8"/>
    </sheetView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9" customFormat="1" ht="31.8">
      <c r="BN2" s="208"/>
      <c r="BO2" s="208"/>
      <c r="BP2" s="208"/>
      <c r="BQ2" s="208"/>
      <c r="BR2" s="208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2" customFormat="1" ht="19.8">
      <c r="BN5" s="209"/>
      <c r="BO5" s="209"/>
      <c r="BP5" s="209"/>
      <c r="BQ5" s="209"/>
      <c r="BR5" s="209"/>
      <c r="BS5" s="209"/>
      <c r="BT5" s="209"/>
      <c r="BU5" s="209"/>
      <c r="BV5" s="209"/>
      <c r="BZ5" s="177"/>
      <c r="CA5" s="179"/>
      <c r="CB5" s="179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3"/>
      <c r="BP9"/>
      <c r="BQ9"/>
      <c r="BR9"/>
    </row>
    <row r="10" spans="38:80">
      <c r="AT10" s="79"/>
      <c r="AX10" s="16"/>
      <c r="BB10" s="203"/>
      <c r="BP10"/>
      <c r="BQ10"/>
      <c r="BR10"/>
    </row>
    <row r="11" spans="38:80">
      <c r="AT11" s="79"/>
      <c r="AX11" s="16"/>
      <c r="BB11" s="203"/>
      <c r="BP11"/>
      <c r="BQ11"/>
      <c r="BR11"/>
    </row>
    <row r="12" spans="38:80">
      <c r="AT12" s="79"/>
      <c r="AX12" s="16"/>
      <c r="BB12" s="203"/>
      <c r="BP12"/>
      <c r="BQ12"/>
      <c r="BR12"/>
    </row>
    <row r="13" spans="38:80">
      <c r="AT13" s="79"/>
      <c r="AX13" s="16"/>
      <c r="BB13" s="203"/>
      <c r="BP13"/>
      <c r="BQ13"/>
      <c r="BR13"/>
    </row>
    <row r="14" spans="38:80">
      <c r="AT14" s="79"/>
      <c r="AX14" s="16"/>
      <c r="BB14" s="203"/>
      <c r="BP14"/>
      <c r="BQ14"/>
      <c r="BR14"/>
    </row>
    <row r="15" spans="38:80" ht="15.6">
      <c r="AT15" s="79"/>
      <c r="AX15" s="16"/>
      <c r="BB15" s="203"/>
      <c r="BP15"/>
      <c r="BQ15" s="2"/>
      <c r="BR15" s="2"/>
      <c r="BS15" s="2"/>
    </row>
    <row r="16" spans="38:80" ht="15.6">
      <c r="AT16" s="79"/>
      <c r="AX16" s="16"/>
      <c r="BB16" s="203"/>
      <c r="BP16"/>
      <c r="BQ16" s="2"/>
      <c r="BR16" s="2"/>
      <c r="BS16" s="4"/>
      <c r="BT16" s="4"/>
      <c r="BU16" s="4"/>
    </row>
    <row r="17" spans="46:73">
      <c r="AT17" s="79"/>
      <c r="AX17" s="16"/>
      <c r="BB17" s="203"/>
      <c r="BP17"/>
      <c r="BQ17"/>
      <c r="BR17"/>
    </row>
    <row r="18" spans="46:73">
      <c r="AT18" s="79"/>
      <c r="AX18" s="16"/>
      <c r="BB18" s="203"/>
      <c r="BP18"/>
      <c r="BQ18"/>
      <c r="BR18"/>
    </row>
    <row r="19" spans="46:73" ht="15.6">
      <c r="AT19" s="79"/>
      <c r="AX19" s="16"/>
      <c r="BB19" s="203"/>
      <c r="BP19"/>
      <c r="BQ19" s="2"/>
      <c r="BR19" s="2"/>
      <c r="BS19" s="2"/>
    </row>
    <row r="20" spans="46:73" ht="15.6">
      <c r="AT20" s="79"/>
      <c r="AX20" s="16"/>
      <c r="BB20" s="203"/>
      <c r="BP20"/>
      <c r="BQ20" s="2"/>
      <c r="BR20" s="2"/>
      <c r="BS20" s="2"/>
    </row>
    <row r="21" spans="46:73" ht="15.6">
      <c r="AT21" s="79"/>
      <c r="AX21" s="16"/>
      <c r="BB21" s="203"/>
      <c r="BP21"/>
      <c r="BQ21" s="2"/>
      <c r="BR21" s="2"/>
      <c r="BS21" s="2"/>
    </row>
    <row r="22" spans="46:73" ht="15.6">
      <c r="AT22" s="79"/>
      <c r="AX22" s="16"/>
      <c r="BB22" s="203"/>
      <c r="BP22"/>
      <c r="BQ22" s="2"/>
      <c r="BR22" s="2"/>
      <c r="BS22" s="2"/>
    </row>
    <row r="23" spans="46:73" ht="15.6">
      <c r="AT23" s="79"/>
      <c r="AX23" s="16"/>
      <c r="BB23" s="203"/>
      <c r="BP23"/>
      <c r="BQ23" s="2"/>
      <c r="BR23" s="2"/>
      <c r="BS23" s="4"/>
      <c r="BT23" s="4"/>
      <c r="BU23" s="4"/>
    </row>
    <row r="24" spans="46:73">
      <c r="AT24" s="79"/>
      <c r="AX24" s="16"/>
      <c r="BB24" s="203"/>
      <c r="BP24"/>
      <c r="BQ24" s="1"/>
      <c r="BR24" s="1"/>
      <c r="BS24" s="11"/>
      <c r="BT24" s="11"/>
      <c r="BU24" s="11"/>
    </row>
    <row r="25" spans="46:73">
      <c r="AT25" s="79"/>
      <c r="AX25" s="16"/>
      <c r="BB25" s="203"/>
      <c r="BP25"/>
      <c r="BQ25" s="1"/>
      <c r="BR25" s="1"/>
      <c r="BS25" s="11"/>
      <c r="BT25" s="11"/>
      <c r="BU25" s="11"/>
    </row>
    <row r="26" spans="46:73">
      <c r="AT26" s="79"/>
      <c r="AX26" s="16"/>
      <c r="BB26" s="203"/>
      <c r="BP26"/>
      <c r="BQ26" s="1"/>
      <c r="BR26" s="1"/>
      <c r="BS26" s="11"/>
      <c r="BT26" s="11"/>
      <c r="BU26" s="11"/>
    </row>
    <row r="27" spans="46:73">
      <c r="AT27" s="79"/>
      <c r="AX27" s="16"/>
      <c r="BB27" s="203"/>
      <c r="BP27"/>
      <c r="BQ27" s="1"/>
      <c r="BR27" s="1"/>
      <c r="BS27" s="11"/>
      <c r="BT27" s="11"/>
      <c r="BU27" s="11"/>
    </row>
    <row r="28" spans="46:73">
      <c r="AT28" s="79"/>
      <c r="AX28" s="16"/>
      <c r="BB28" s="203"/>
      <c r="BP28"/>
      <c r="BQ28" s="1"/>
      <c r="BR28" s="1"/>
      <c r="BS28" s="11"/>
      <c r="BT28" s="11"/>
      <c r="BU28" s="11"/>
    </row>
    <row r="29" spans="46:73">
      <c r="AT29" s="79"/>
      <c r="AX29" s="16"/>
      <c r="BB29" s="203"/>
      <c r="BP29"/>
      <c r="BQ29" s="1"/>
      <c r="BR29" s="1"/>
      <c r="BS29" s="11"/>
      <c r="BT29" s="11"/>
      <c r="BU29" s="11"/>
    </row>
    <row r="30" spans="46:73">
      <c r="AT30" s="79"/>
      <c r="AX30" s="16"/>
      <c r="BB30" s="203"/>
      <c r="BP30"/>
      <c r="BQ30" s="1"/>
      <c r="BR30" s="1"/>
      <c r="BS30" s="11"/>
      <c r="BT30" s="11"/>
      <c r="BU30" s="11"/>
    </row>
    <row r="31" spans="46:73">
      <c r="AT31" s="79"/>
      <c r="AX31" s="16"/>
      <c r="BB31" s="203"/>
      <c r="BP31"/>
      <c r="BQ31" s="1"/>
      <c r="BR31" s="1"/>
      <c r="BS31" s="11"/>
      <c r="BT31" s="11"/>
      <c r="BU31" s="11"/>
    </row>
    <row r="32" spans="46:73">
      <c r="AT32" s="79"/>
      <c r="AX32" s="16"/>
      <c r="BB32" s="203"/>
      <c r="BP32"/>
      <c r="BQ32" s="1"/>
      <c r="BR32" s="1"/>
      <c r="BS32" s="11"/>
      <c r="BT32" s="11"/>
      <c r="BU32" s="11"/>
    </row>
    <row r="33" spans="46:73">
      <c r="AT33" s="79"/>
      <c r="AX33" s="16"/>
      <c r="BB33" s="203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3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3"/>
      <c r="BP35"/>
      <c r="BQ35" s="13"/>
      <c r="BR35" s="13"/>
      <c r="BS35" s="11"/>
      <c r="BT35" s="11"/>
      <c r="BU35" s="11"/>
    </row>
    <row r="36" spans="46:73">
      <c r="AT36" s="79"/>
      <c r="AX36" s="16"/>
      <c r="BB36" s="203"/>
      <c r="BP36"/>
      <c r="BQ36" s="13"/>
      <c r="BR36" s="13"/>
      <c r="BS36" s="11"/>
      <c r="BT36" s="11"/>
      <c r="BU36" s="11"/>
    </row>
    <row r="37" spans="46:73" ht="17.25" customHeight="1">
      <c r="AT37" s="79"/>
      <c r="AX37" s="16"/>
      <c r="BB37" s="203"/>
      <c r="BP37"/>
      <c r="BQ37" s="13"/>
      <c r="BR37" s="13"/>
      <c r="BS37" s="11"/>
      <c r="BT37" s="11"/>
      <c r="BU37" s="11"/>
    </row>
    <row r="38" spans="46:73">
      <c r="AT38" s="79"/>
      <c r="AX38" s="16"/>
      <c r="BB38" s="203"/>
      <c r="BP38"/>
      <c r="BQ38" s="13"/>
      <c r="BR38" s="13"/>
      <c r="BS38" s="11"/>
      <c r="BT38" s="11"/>
      <c r="BU38" s="11"/>
    </row>
    <row r="39" spans="46:73">
      <c r="AT39" s="79"/>
      <c r="AX39" s="16"/>
      <c r="BB39" s="203"/>
      <c r="BP39"/>
      <c r="BQ39" s="13"/>
      <c r="BR39" s="13"/>
      <c r="BS39" s="11"/>
      <c r="BT39" s="11"/>
      <c r="BU39" s="11"/>
    </row>
    <row r="40" spans="46:73" ht="21">
      <c r="AT40" s="79"/>
      <c r="AX40" s="16"/>
      <c r="BB40" s="203"/>
      <c r="BP40"/>
      <c r="BQ40" s="54"/>
      <c r="BR40" s="54"/>
      <c r="BS40" s="11"/>
      <c r="BT40" s="11"/>
      <c r="BU40" s="11"/>
    </row>
    <row r="41" spans="46:73">
      <c r="AT41" s="79"/>
      <c r="AX41" s="16"/>
      <c r="BB41" s="203"/>
      <c r="BP41"/>
      <c r="BQ41"/>
      <c r="BR41"/>
    </row>
    <row r="42" spans="46:73" ht="15.6">
      <c r="AT42" s="79"/>
      <c r="AX42" s="16"/>
      <c r="BB42" s="203"/>
      <c r="BP42"/>
      <c r="BQ42" s="1"/>
      <c r="BR42" s="5"/>
    </row>
    <row r="43" spans="46:73">
      <c r="AT43" s="79"/>
      <c r="AX43" s="16"/>
      <c r="BB43" s="203"/>
      <c r="BP43"/>
      <c r="BQ43"/>
      <c r="BR43"/>
    </row>
    <row r="44" spans="46:73">
      <c r="AT44" s="79"/>
      <c r="AX44" s="16"/>
      <c r="BB44" s="203"/>
      <c r="BP44"/>
      <c r="BQ44"/>
      <c r="BR44"/>
    </row>
    <row r="45" spans="46:73">
      <c r="AT45" s="79"/>
      <c r="AX45" s="16"/>
      <c r="BB45" s="203"/>
      <c r="BP45"/>
      <c r="BQ45"/>
      <c r="BR45"/>
    </row>
    <row r="46" spans="46:73">
      <c r="AT46" s="79"/>
      <c r="AX46" s="16"/>
      <c r="BB46" s="203"/>
      <c r="BP46"/>
      <c r="BQ46"/>
      <c r="BR46"/>
    </row>
    <row r="47" spans="46:73">
      <c r="AT47" s="79"/>
      <c r="AX47" s="16"/>
      <c r="BB47" s="203"/>
      <c r="BP47"/>
      <c r="BQ47"/>
      <c r="BR47"/>
    </row>
    <row r="48" spans="46:73">
      <c r="AT48" s="79"/>
      <c r="AX48" s="16"/>
      <c r="BB48" s="203"/>
      <c r="BP48"/>
      <c r="BQ48"/>
      <c r="BR48"/>
    </row>
    <row r="49" spans="46:70">
      <c r="AT49" s="79"/>
      <c r="AX49" s="16"/>
      <c r="BB49" s="203"/>
      <c r="BP49"/>
      <c r="BQ49"/>
      <c r="BR49"/>
    </row>
    <row r="50" spans="46:70">
      <c r="AT50" s="79"/>
      <c r="AX50" s="16"/>
      <c r="BB50" s="203"/>
      <c r="BP50"/>
      <c r="BQ50"/>
      <c r="BR50"/>
    </row>
    <row r="51" spans="46:70">
      <c r="AT51" s="79"/>
      <c r="AX51" s="16"/>
      <c r="BB51" s="203"/>
      <c r="BP51"/>
      <c r="BQ51"/>
      <c r="BR51"/>
    </row>
    <row r="52" spans="46:70">
      <c r="AT52" s="79"/>
      <c r="AX52" s="16"/>
      <c r="BB52" s="203"/>
      <c r="BP52"/>
      <c r="BQ52"/>
      <c r="BR52"/>
    </row>
    <row r="53" spans="46:70">
      <c r="AT53" s="79"/>
      <c r="AX53" s="16"/>
      <c r="BB53" s="203"/>
      <c r="BP53"/>
      <c r="BQ53"/>
      <c r="BR53"/>
    </row>
    <row r="54" spans="46:70">
      <c r="AT54" s="79"/>
      <c r="AX54" s="16"/>
      <c r="BB54" s="203"/>
      <c r="BP54"/>
      <c r="BQ54"/>
      <c r="BR54"/>
    </row>
    <row r="55" spans="46:70">
      <c r="AT55" s="79"/>
      <c r="AX55" s="16"/>
      <c r="BB55" s="203"/>
      <c r="BP55"/>
      <c r="BQ55"/>
      <c r="BR55"/>
    </row>
    <row r="56" spans="46:70">
      <c r="AT56" s="79"/>
      <c r="AX56" s="16"/>
      <c r="BB56" s="203"/>
      <c r="BP56"/>
      <c r="BQ56"/>
      <c r="BR56"/>
    </row>
    <row r="57" spans="46:70">
      <c r="AT57" s="79"/>
      <c r="AX57" s="16"/>
      <c r="BB57" s="203"/>
      <c r="BP57"/>
      <c r="BQ57"/>
      <c r="BR57"/>
    </row>
    <row r="58" spans="46:70">
      <c r="AT58" s="79"/>
      <c r="AX58" s="16"/>
      <c r="BB58" s="203"/>
      <c r="BP58"/>
      <c r="BQ58"/>
      <c r="BR58"/>
    </row>
    <row r="59" spans="46:70">
      <c r="AT59" s="79"/>
      <c r="AX59" s="16"/>
      <c r="BB59" s="203"/>
      <c r="BP59"/>
      <c r="BQ59"/>
      <c r="BR59"/>
    </row>
    <row r="60" spans="46:70">
      <c r="AT60" s="79"/>
      <c r="AX60" s="16"/>
      <c r="BB60" s="203"/>
      <c r="BP60"/>
      <c r="BQ60"/>
      <c r="BR60"/>
    </row>
    <row r="61" spans="46:70">
      <c r="AT61" s="79"/>
      <c r="AX61" s="16"/>
      <c r="BB61" s="203"/>
      <c r="BP61"/>
      <c r="BQ61"/>
      <c r="BR61"/>
    </row>
    <row r="62" spans="46:70">
      <c r="AT62" s="79"/>
      <c r="AX62" s="16"/>
      <c r="BB62" s="203"/>
      <c r="BP62"/>
      <c r="BQ62"/>
      <c r="BR62"/>
    </row>
    <row r="63" spans="46:70">
      <c r="AT63" s="79"/>
      <c r="AX63" s="16"/>
      <c r="BB63" s="203"/>
      <c r="BP63"/>
      <c r="BQ63"/>
      <c r="BR63"/>
    </row>
    <row r="64" spans="46:70">
      <c r="AT64" s="79"/>
      <c r="AX64" s="16"/>
      <c r="BB64" s="203"/>
      <c r="BP64"/>
      <c r="BQ64"/>
      <c r="BR64"/>
    </row>
    <row r="65" spans="46:70">
      <c r="AT65" s="79"/>
      <c r="AX65" s="16"/>
      <c r="BB65" s="203"/>
      <c r="BP65"/>
      <c r="BQ65"/>
      <c r="BR65"/>
    </row>
    <row r="66" spans="46:70">
      <c r="AT66" s="79"/>
      <c r="AX66" s="16"/>
      <c r="BB66" s="203"/>
      <c r="BP66"/>
      <c r="BQ66"/>
      <c r="BR66"/>
    </row>
    <row r="67" spans="46:70">
      <c r="AT67" s="79"/>
      <c r="AX67" s="16"/>
      <c r="BB67" s="203"/>
      <c r="BP67"/>
      <c r="BQ67"/>
      <c r="BR67"/>
    </row>
    <row r="68" spans="46:70">
      <c r="AT68" s="79"/>
      <c r="AX68" s="16"/>
      <c r="BB68" s="203"/>
      <c r="BP68"/>
      <c r="BQ68"/>
      <c r="BR68"/>
    </row>
    <row r="69" spans="46:70">
      <c r="AT69" s="79"/>
      <c r="AX69" s="16"/>
      <c r="BB69" s="203"/>
      <c r="BP69"/>
      <c r="BQ69"/>
      <c r="BR69"/>
    </row>
    <row r="70" spans="46:70">
      <c r="AT70" s="79"/>
      <c r="AX70" s="16"/>
      <c r="BB70" s="203"/>
      <c r="BP70"/>
      <c r="BQ70"/>
      <c r="BR70"/>
    </row>
    <row r="71" spans="46:70">
      <c r="AT71" s="79"/>
      <c r="AX71" s="16"/>
      <c r="BB71" s="203"/>
      <c r="BP71"/>
      <c r="BQ71"/>
      <c r="BR71"/>
    </row>
    <row r="72" spans="46:70">
      <c r="AT72" s="79"/>
      <c r="AX72" s="16"/>
      <c r="BB72" s="203"/>
      <c r="BP72"/>
      <c r="BQ72"/>
      <c r="BR72"/>
    </row>
    <row r="73" spans="46:70">
      <c r="AT73" s="79"/>
      <c r="AX73" s="16"/>
      <c r="BB73" s="203"/>
      <c r="BP73"/>
      <c r="BQ73"/>
      <c r="BR73"/>
    </row>
    <row r="74" spans="46:70">
      <c r="AT74" s="79"/>
      <c r="AX74" s="16"/>
      <c r="BB74" s="203"/>
      <c r="BP74"/>
      <c r="BQ74"/>
      <c r="BR74"/>
    </row>
    <row r="75" spans="46:70">
      <c r="AT75" s="79"/>
      <c r="AX75" s="16"/>
      <c r="BB75" s="203"/>
      <c r="BP75"/>
      <c r="BQ75"/>
      <c r="BR75"/>
    </row>
    <row r="76" spans="46:70">
      <c r="AT76" s="79"/>
      <c r="AX76" s="16"/>
      <c r="BB76" s="203"/>
      <c r="BP76"/>
      <c r="BQ76"/>
      <c r="BR76"/>
    </row>
    <row r="77" spans="46:70">
      <c r="AT77" s="79"/>
      <c r="AX77" s="16"/>
      <c r="BB77" s="203"/>
      <c r="BP77"/>
      <c r="BQ77"/>
      <c r="BR77"/>
    </row>
    <row r="78" spans="46:70">
      <c r="AT78" s="79"/>
      <c r="AX78" s="16"/>
      <c r="BB78" s="203"/>
      <c r="BP78"/>
      <c r="BQ78"/>
      <c r="BR78"/>
    </row>
    <row r="79" spans="46:70">
      <c r="AT79" s="79"/>
      <c r="AX79" s="16"/>
      <c r="BB79" s="203"/>
      <c r="BP79"/>
      <c r="BQ79"/>
      <c r="BR79"/>
    </row>
    <row r="80" spans="46:70">
      <c r="AT80" s="79"/>
      <c r="AX80" s="16"/>
      <c r="BB80" s="203"/>
      <c r="BP80"/>
      <c r="BQ80"/>
      <c r="BR80"/>
    </row>
    <row r="81" spans="29:70">
      <c r="AT81" s="79"/>
      <c r="AX81" s="16"/>
      <c r="BB81" s="203"/>
      <c r="BP81"/>
      <c r="BQ81"/>
      <c r="BR81"/>
    </row>
    <row r="82" spans="29:70">
      <c r="AT82" s="79"/>
      <c r="AX82" s="16"/>
      <c r="BB82" s="203"/>
      <c r="BP82"/>
      <c r="BQ82"/>
      <c r="BR82"/>
    </row>
    <row r="83" spans="29:70">
      <c r="AT83" s="79"/>
      <c r="AX83" s="16"/>
      <c r="BB83" s="203"/>
      <c r="BP83"/>
      <c r="BQ83"/>
      <c r="BR83"/>
    </row>
    <row r="84" spans="29:70">
      <c r="AT84" s="79"/>
      <c r="AX84" s="16"/>
      <c r="BB84" s="203"/>
      <c r="BP84"/>
      <c r="BQ84"/>
      <c r="BR84"/>
    </row>
    <row r="85" spans="29:70">
      <c r="AT85" s="79"/>
      <c r="AX85" s="16"/>
      <c r="BB85" s="203"/>
      <c r="BP85"/>
      <c r="BQ85"/>
      <c r="BR85"/>
    </row>
    <row r="86" spans="29:70">
      <c r="AT86" s="79"/>
      <c r="AX86" s="16"/>
      <c r="BB86" s="203"/>
      <c r="BP86"/>
      <c r="BQ86"/>
      <c r="BR86"/>
    </row>
    <row r="87" spans="29:70">
      <c r="AT87" s="79"/>
      <c r="AX87" s="16"/>
      <c r="BB87" s="203"/>
      <c r="BP87"/>
      <c r="BQ87"/>
      <c r="BR87"/>
    </row>
    <row r="88" spans="29:70">
      <c r="AT88" s="79"/>
      <c r="AX88" s="16"/>
      <c r="BB88" s="203"/>
      <c r="BP88"/>
      <c r="BQ88"/>
      <c r="BR88"/>
    </row>
    <row r="89" spans="29:70">
      <c r="AT89" s="79"/>
      <c r="AX89" s="16"/>
      <c r="BB89" s="203"/>
      <c r="BP89"/>
      <c r="BQ89"/>
      <c r="BR89"/>
    </row>
    <row r="90" spans="29:70">
      <c r="AC90">
        <v>8</v>
      </c>
      <c r="AD90" s="3" t="s">
        <v>34</v>
      </c>
      <c r="AT90" s="79"/>
      <c r="AX90" s="16"/>
      <c r="BB90" s="203"/>
      <c r="BP90"/>
      <c r="BQ90"/>
      <c r="BR90"/>
    </row>
    <row r="91" spans="29:70">
      <c r="AC91">
        <v>7</v>
      </c>
      <c r="AD91" s="3" t="s">
        <v>33</v>
      </c>
      <c r="AT91" s="79"/>
      <c r="AX91" s="16"/>
      <c r="BB91" s="203"/>
      <c r="BP91"/>
      <c r="BQ91"/>
      <c r="BR91"/>
    </row>
    <row r="92" spans="29:70">
      <c r="AC92">
        <v>6</v>
      </c>
      <c r="AD92" s="3" t="s">
        <v>32</v>
      </c>
      <c r="AT92" s="79"/>
      <c r="AX92" s="16"/>
      <c r="BB92" s="203"/>
      <c r="BP92"/>
      <c r="BQ92"/>
      <c r="BR92"/>
    </row>
    <row r="93" spans="29:70">
      <c r="AC93">
        <v>5</v>
      </c>
      <c r="AD93" s="3" t="s">
        <v>400</v>
      </c>
      <c r="AT93" s="79"/>
      <c r="AX93" s="16"/>
      <c r="BB93" s="203"/>
      <c r="BP93"/>
      <c r="BQ93"/>
      <c r="BR93"/>
    </row>
    <row r="94" spans="29:70">
      <c r="AC94">
        <v>4</v>
      </c>
      <c r="AD94" s="3" t="s">
        <v>31</v>
      </c>
      <c r="AT94" s="79"/>
      <c r="AX94" s="16"/>
      <c r="BB94" s="203"/>
      <c r="BP94"/>
      <c r="BQ94"/>
      <c r="BR94"/>
    </row>
    <row r="95" spans="29:70">
      <c r="AC95">
        <v>3</v>
      </c>
      <c r="AD95" s="3" t="s">
        <v>30</v>
      </c>
      <c r="AT95" s="79"/>
      <c r="AX95" s="16"/>
      <c r="BB95" s="203"/>
      <c r="BP95"/>
      <c r="BQ95"/>
      <c r="BR95"/>
    </row>
    <row r="96" spans="29:70">
      <c r="AC96">
        <v>2</v>
      </c>
      <c r="AD96" s="3" t="s">
        <v>29</v>
      </c>
      <c r="AT96" s="79"/>
      <c r="AX96" s="16"/>
      <c r="BB96" s="203"/>
      <c r="BP96"/>
      <c r="BQ96"/>
      <c r="BR96"/>
    </row>
    <row r="97" spans="29:70">
      <c r="AC97">
        <v>1</v>
      </c>
      <c r="AD97" s="3" t="s">
        <v>28</v>
      </c>
      <c r="AT97" s="79"/>
      <c r="AX97" s="16"/>
      <c r="BB97" s="203"/>
      <c r="BP97"/>
      <c r="BQ97"/>
      <c r="BR97"/>
    </row>
    <row r="98" spans="29:70">
      <c r="AT98" s="79"/>
      <c r="AX98" s="16"/>
      <c r="BB98" s="203"/>
      <c r="BP98"/>
      <c r="BQ98"/>
      <c r="BR98"/>
    </row>
    <row r="99" spans="29:70">
      <c r="AT99" s="79"/>
      <c r="AX99" s="16"/>
      <c r="BB99" s="203"/>
      <c r="BP99"/>
      <c r="BQ99"/>
      <c r="BR99"/>
    </row>
    <row r="100" spans="29:70">
      <c r="AT100" s="79"/>
      <c r="AX100" s="16"/>
      <c r="BB100" s="203"/>
      <c r="BP100"/>
      <c r="BQ100"/>
      <c r="BR100"/>
    </row>
    <row r="101" spans="29:70">
      <c r="AT101" s="79"/>
      <c r="AX101" s="16"/>
      <c r="BB101" s="203"/>
      <c r="BP101"/>
      <c r="BQ101"/>
      <c r="BR101"/>
    </row>
    <row r="102" spans="29:70">
      <c r="AT102" s="79"/>
      <c r="AX102" s="16"/>
      <c r="BB102" s="203"/>
      <c r="BP102"/>
      <c r="BQ102"/>
      <c r="BR102"/>
    </row>
    <row r="103" spans="29:70">
      <c r="AT103" s="79"/>
      <c r="AX103" s="16"/>
      <c r="BB103" s="203"/>
      <c r="BP103"/>
      <c r="BQ103"/>
      <c r="BR103"/>
    </row>
    <row r="104" spans="29:70">
      <c r="AT104" s="79"/>
      <c r="AX104" s="16"/>
      <c r="BB104" s="203"/>
      <c r="BP104"/>
      <c r="BQ104"/>
      <c r="BR104"/>
    </row>
    <row r="105" spans="29:70">
      <c r="AT105" s="79"/>
      <c r="AX105" s="16"/>
      <c r="BB105" s="203"/>
      <c r="BP105"/>
      <c r="BQ105"/>
      <c r="BR105"/>
    </row>
    <row r="106" spans="29:70">
      <c r="AT106" s="79"/>
      <c r="AX106" s="16"/>
      <c r="BB106" s="203"/>
      <c r="BP106"/>
      <c r="BQ106"/>
      <c r="BR106"/>
    </row>
    <row r="107" spans="29:70">
      <c r="AT107" s="79"/>
      <c r="AX107" s="16"/>
      <c r="BB107" s="203"/>
      <c r="BP107"/>
      <c r="BQ107"/>
      <c r="BR107"/>
    </row>
    <row r="108" spans="29:70">
      <c r="AT108" s="79"/>
      <c r="AX108" s="16"/>
      <c r="BB108" s="203"/>
      <c r="BP108"/>
      <c r="BQ108"/>
      <c r="BR108"/>
    </row>
    <row r="109" spans="29:70">
      <c r="AT109" s="79"/>
      <c r="AX109" s="16"/>
      <c r="BB109" s="203"/>
      <c r="BP109"/>
      <c r="BQ109"/>
      <c r="BR109"/>
    </row>
    <row r="110" spans="29:70">
      <c r="AT110" s="79"/>
      <c r="AX110" s="16"/>
      <c r="BB110" s="203"/>
      <c r="BP110"/>
      <c r="BQ110"/>
      <c r="BR110"/>
    </row>
    <row r="111" spans="29:70">
      <c r="AT111" s="79"/>
      <c r="AX111" s="16"/>
      <c r="BB111" s="203"/>
      <c r="BP111"/>
      <c r="BQ111"/>
      <c r="BR111"/>
    </row>
    <row r="112" spans="29:70">
      <c r="AT112" s="79"/>
      <c r="AX112" s="16"/>
      <c r="BB112" s="203"/>
      <c r="BP112"/>
      <c r="BQ112"/>
      <c r="BR112"/>
    </row>
    <row r="113" spans="46:70">
      <c r="AT113" s="79"/>
      <c r="AX113" s="16"/>
      <c r="BB113" s="203"/>
      <c r="BP113"/>
      <c r="BQ113"/>
      <c r="BR113"/>
    </row>
    <row r="114" spans="46:70">
      <c r="AT114" s="79"/>
      <c r="AX114" s="16"/>
      <c r="BB114" s="203"/>
      <c r="BP114"/>
      <c r="BQ114"/>
      <c r="BR114"/>
    </row>
    <row r="115" spans="46:70">
      <c r="AT115" s="79"/>
      <c r="AX115" s="16"/>
      <c r="BB115" s="203"/>
      <c r="BP115"/>
      <c r="BQ115"/>
      <c r="BR115"/>
    </row>
    <row r="116" spans="46:70">
      <c r="AT116" s="79"/>
      <c r="AX116" s="16"/>
      <c r="BB116" s="203"/>
      <c r="BP116"/>
      <c r="BQ116"/>
      <c r="BR116"/>
    </row>
    <row r="117" spans="46:70">
      <c r="AT117" s="79"/>
      <c r="AX117" s="16"/>
      <c r="BB117" s="203"/>
      <c r="BP117"/>
      <c r="BQ117"/>
      <c r="BR117"/>
    </row>
    <row r="118" spans="46:70">
      <c r="AT118" s="79"/>
      <c r="AX118" s="16"/>
      <c r="BB118" s="203"/>
      <c r="BP118"/>
      <c r="BQ118"/>
      <c r="BR118"/>
    </row>
    <row r="119" spans="46:70">
      <c r="AT119" s="79"/>
      <c r="AX119" s="16"/>
      <c r="BB119" s="203"/>
      <c r="BP119"/>
      <c r="BQ119"/>
      <c r="BR119"/>
    </row>
    <row r="120" spans="46:70">
      <c r="AT120" s="79"/>
      <c r="AX120" s="16"/>
      <c r="BB120" s="203"/>
      <c r="BP120"/>
      <c r="BQ120"/>
      <c r="BR120"/>
    </row>
    <row r="121" spans="46:70">
      <c r="AT121" s="79"/>
      <c r="AX121" s="16"/>
      <c r="BB121" s="203"/>
      <c r="BP121"/>
      <c r="BQ121"/>
      <c r="BR121"/>
    </row>
    <row r="122" spans="46:70">
      <c r="AT122" s="79"/>
      <c r="AX122" s="16"/>
      <c r="BB122" s="203"/>
      <c r="BP122"/>
      <c r="BQ122"/>
      <c r="BR122"/>
    </row>
    <row r="123" spans="46:70">
      <c r="AT123" s="79"/>
      <c r="AX123" s="16"/>
      <c r="BB123" s="203"/>
      <c r="BP123"/>
      <c r="BQ123"/>
      <c r="BR123"/>
    </row>
    <row r="124" spans="46:70">
      <c r="AT124" s="79"/>
      <c r="AX124" s="16"/>
      <c r="BB124" s="203"/>
      <c r="BP124"/>
      <c r="BQ124"/>
      <c r="BR124"/>
    </row>
    <row r="125" spans="46:70">
      <c r="AT125" s="79"/>
      <c r="AX125" s="16"/>
      <c r="BB125" s="203"/>
      <c r="BP125"/>
      <c r="BQ125"/>
      <c r="BR125"/>
    </row>
    <row r="126" spans="46:70">
      <c r="AT126" s="79"/>
      <c r="AX126" s="16"/>
      <c r="BB126" s="203"/>
      <c r="BP126"/>
      <c r="BQ126"/>
      <c r="BR126"/>
    </row>
    <row r="127" spans="46:70">
      <c r="AT127" s="79"/>
      <c r="AX127" s="16"/>
      <c r="BB127" s="203"/>
      <c r="BP127"/>
      <c r="BQ127"/>
      <c r="BR127"/>
    </row>
    <row r="128" spans="46:70">
      <c r="AT128" s="79"/>
      <c r="AX128" s="16"/>
      <c r="BB128" s="203"/>
      <c r="BP128"/>
      <c r="BQ128"/>
      <c r="BR128"/>
    </row>
    <row r="129" spans="46:70">
      <c r="AT129" s="79"/>
      <c r="AX129" s="16"/>
      <c r="BB129" s="203"/>
      <c r="BP129"/>
      <c r="BQ129"/>
      <c r="BR129"/>
    </row>
    <row r="130" spans="46:70">
      <c r="AT130" s="79"/>
      <c r="AX130" s="16"/>
      <c r="BB130" s="203"/>
      <c r="BP130"/>
      <c r="BQ130"/>
      <c r="BR130"/>
    </row>
    <row r="131" spans="46:70">
      <c r="AT131" s="79"/>
      <c r="AX131" s="16"/>
      <c r="BB131" s="203"/>
      <c r="BP131"/>
      <c r="BQ131"/>
      <c r="BR131"/>
    </row>
    <row r="132" spans="46:70">
      <c r="AT132" s="79"/>
      <c r="AX132" s="16"/>
      <c r="BB132" s="203"/>
      <c r="BP132"/>
      <c r="BQ132"/>
      <c r="BR132"/>
    </row>
    <row r="133" spans="46:70">
      <c r="AT133" s="79"/>
      <c r="AX133" s="16"/>
      <c r="BB133" s="203"/>
      <c r="BP133"/>
      <c r="BQ133"/>
      <c r="BR133"/>
    </row>
    <row r="134" spans="46:70">
      <c r="AT134" s="79"/>
      <c r="AX134" s="16"/>
      <c r="BB134" s="203"/>
      <c r="BP134"/>
      <c r="BQ134"/>
      <c r="BR134"/>
    </row>
    <row r="135" spans="46:70">
      <c r="AT135" s="79"/>
      <c r="AX135" s="16"/>
      <c r="BB135" s="203"/>
      <c r="BP135"/>
      <c r="BQ135"/>
      <c r="BR135"/>
    </row>
    <row r="136" spans="46:70">
      <c r="AT136" s="79"/>
      <c r="AX136" s="16"/>
      <c r="BB136" s="203"/>
      <c r="BP136"/>
      <c r="BQ136"/>
      <c r="BR136"/>
    </row>
    <row r="137" spans="46:70">
      <c r="AT137" s="79"/>
      <c r="AX137" s="16"/>
      <c r="BB137" s="203"/>
      <c r="BP137"/>
      <c r="BQ137"/>
      <c r="BR137"/>
    </row>
    <row r="138" spans="46:70">
      <c r="AT138" s="79"/>
      <c r="AX138" s="16"/>
      <c r="BB138" s="203"/>
      <c r="BP138"/>
      <c r="BQ138"/>
      <c r="BR138"/>
    </row>
    <row r="139" spans="46:70">
      <c r="AT139" s="79"/>
      <c r="AX139" s="16"/>
      <c r="BB139" s="203"/>
      <c r="BP139"/>
      <c r="BQ139"/>
      <c r="BR139"/>
    </row>
    <row r="140" spans="46:70">
      <c r="AT140" s="79"/>
      <c r="AX140" s="16"/>
      <c r="BB140" s="203"/>
      <c r="BP140"/>
      <c r="BQ140"/>
      <c r="BR140"/>
    </row>
    <row r="141" spans="46:70">
      <c r="AT141" s="79"/>
      <c r="AX141" s="16"/>
      <c r="BB141" s="203"/>
      <c r="BP141"/>
      <c r="BQ141"/>
      <c r="BR141"/>
    </row>
    <row r="142" spans="46:70">
      <c r="AT142" s="79"/>
      <c r="AX142" s="16"/>
      <c r="BB142" s="203"/>
      <c r="BP142"/>
      <c r="BQ142"/>
      <c r="BR142"/>
    </row>
    <row r="143" spans="46:70">
      <c r="AT143" s="79"/>
      <c r="AX143" s="16"/>
      <c r="BB143" s="203"/>
      <c r="BP143"/>
      <c r="BQ143"/>
      <c r="BR143"/>
    </row>
    <row r="144" spans="46:70">
      <c r="AT144" s="79"/>
      <c r="AX144" s="16"/>
      <c r="BB144" s="203"/>
      <c r="BP144"/>
      <c r="BQ144"/>
      <c r="BR144"/>
    </row>
    <row r="145" spans="46:70">
      <c r="AT145" s="79"/>
      <c r="AX145" s="16"/>
      <c r="BB145" s="203"/>
      <c r="BP145"/>
      <c r="BQ145"/>
      <c r="BR145"/>
    </row>
    <row r="146" spans="46:70">
      <c r="AT146" s="79"/>
      <c r="AX146" s="16"/>
      <c r="BB146" s="203"/>
      <c r="BP146"/>
      <c r="BQ146"/>
      <c r="BR146"/>
    </row>
    <row r="147" spans="46:70">
      <c r="AT147" s="79"/>
      <c r="AX147" s="16"/>
      <c r="BB147" s="203"/>
      <c r="BP147"/>
      <c r="BQ147"/>
      <c r="BR147"/>
    </row>
    <row r="148" spans="46:70">
      <c r="AT148" s="79"/>
      <c r="AX148" s="16"/>
      <c r="BB148" s="203"/>
      <c r="BP148"/>
      <c r="BQ148"/>
      <c r="BR148"/>
    </row>
    <row r="149" spans="46:70">
      <c r="AT149" s="79"/>
      <c r="AX149" s="16"/>
      <c r="BB149" s="203"/>
      <c r="BP149"/>
      <c r="BQ149"/>
      <c r="BR149"/>
    </row>
    <row r="150" spans="46:70">
      <c r="AT150" s="79"/>
      <c r="AX150" s="16"/>
      <c r="BB150" s="203"/>
      <c r="BP150"/>
      <c r="BQ150"/>
      <c r="BR150"/>
    </row>
    <row r="151" spans="46:70">
      <c r="AT151" s="79"/>
      <c r="AX151" s="16"/>
      <c r="BB151" s="203"/>
      <c r="BP151"/>
      <c r="BQ151"/>
      <c r="BR151"/>
    </row>
    <row r="152" spans="46:70">
      <c r="AT152" s="79"/>
      <c r="AX152" s="16"/>
      <c r="BB152" s="203"/>
      <c r="BP152"/>
      <c r="BQ152"/>
      <c r="BR152"/>
    </row>
    <row r="153" spans="46:70">
      <c r="AT153" s="79"/>
      <c r="AX153" s="16"/>
      <c r="BB153" s="203"/>
      <c r="BP153"/>
      <c r="BQ153"/>
      <c r="BR153"/>
    </row>
    <row r="154" spans="46:70">
      <c r="AT154" s="79"/>
      <c r="AX154" s="16"/>
      <c r="BB154" s="203"/>
      <c r="BP154"/>
      <c r="BQ154"/>
      <c r="BR154"/>
    </row>
    <row r="155" spans="46:70">
      <c r="AT155" s="79"/>
      <c r="AX155" s="16"/>
      <c r="BB155" s="203"/>
      <c r="BP155"/>
      <c r="BQ155"/>
      <c r="BR155"/>
    </row>
    <row r="156" spans="46:70">
      <c r="AT156" s="79"/>
      <c r="AX156" s="16"/>
      <c r="BB156" s="203"/>
      <c r="BP156"/>
      <c r="BQ156"/>
      <c r="BR156"/>
    </row>
    <row r="157" spans="46:70">
      <c r="AT157" s="79"/>
      <c r="AX157" s="16"/>
      <c r="BB157" s="203"/>
      <c r="BP157"/>
      <c r="BQ157"/>
      <c r="BR157"/>
    </row>
    <row r="158" spans="46:70">
      <c r="AT158" s="79"/>
      <c r="AX158" s="16"/>
      <c r="BB158" s="203"/>
      <c r="BP158"/>
      <c r="BQ158"/>
      <c r="BR158"/>
    </row>
    <row r="159" spans="46:70">
      <c r="AT159" s="79"/>
      <c r="AX159" s="16"/>
      <c r="BB159" s="203"/>
      <c r="BP159"/>
      <c r="BQ159"/>
      <c r="BR159"/>
    </row>
    <row r="160" spans="46:70">
      <c r="AT160" s="79"/>
      <c r="AX160" s="16"/>
      <c r="BB160" s="203"/>
      <c r="BP160"/>
      <c r="BQ160"/>
      <c r="BR160"/>
    </row>
    <row r="161" spans="46:70">
      <c r="AT161" s="79"/>
      <c r="AX161" s="16"/>
      <c r="BB161" s="203"/>
      <c r="BP161"/>
      <c r="BQ161"/>
      <c r="BR161"/>
    </row>
    <row r="162" spans="46:70">
      <c r="AT162" s="79"/>
      <c r="AX162" s="16"/>
      <c r="BB162" s="203"/>
      <c r="BP162"/>
      <c r="BQ162"/>
      <c r="BR162"/>
    </row>
    <row r="163" spans="46:70">
      <c r="AT163" s="79"/>
      <c r="AX163" s="16"/>
      <c r="BB163" s="203"/>
      <c r="BP163"/>
      <c r="BQ163"/>
      <c r="BR163"/>
    </row>
    <row r="164" spans="46:70">
      <c r="AT164" s="79"/>
      <c r="AX164" s="16"/>
      <c r="BB164" s="203"/>
      <c r="BP164"/>
      <c r="BQ164"/>
      <c r="BR164"/>
    </row>
    <row r="165" spans="46:70">
      <c r="AT165" s="79"/>
      <c r="AX165" s="16"/>
      <c r="BB165" s="203"/>
      <c r="BP165"/>
      <c r="BQ165"/>
      <c r="BR165"/>
    </row>
    <row r="166" spans="46:70">
      <c r="AT166" s="79"/>
      <c r="AX166" s="16"/>
      <c r="BB166" s="203"/>
      <c r="BP166"/>
      <c r="BQ166"/>
      <c r="BR166"/>
    </row>
    <row r="167" spans="46:70">
      <c r="AT167" s="79"/>
      <c r="AX167" s="16"/>
      <c r="BB167" s="203"/>
      <c r="BP167"/>
      <c r="BQ167"/>
      <c r="BR167"/>
    </row>
    <row r="168" spans="46:70">
      <c r="AT168" s="79"/>
      <c r="AX168" s="16"/>
      <c r="BB168" s="203"/>
      <c r="BP168"/>
      <c r="BQ168"/>
      <c r="BR168"/>
    </row>
    <row r="169" spans="46:70">
      <c r="AT169" s="79"/>
      <c r="AX169" s="16"/>
      <c r="BB169" s="203"/>
      <c r="BP169"/>
      <c r="BQ169"/>
      <c r="BR169"/>
    </row>
    <row r="170" spans="46:70">
      <c r="AT170" s="79"/>
      <c r="AX170" s="16"/>
      <c r="BB170" s="203"/>
      <c r="BP170"/>
      <c r="BQ170"/>
      <c r="BR170"/>
    </row>
    <row r="171" spans="46:70">
      <c r="AT171" s="79"/>
      <c r="AX171" s="16"/>
      <c r="BB171" s="203"/>
      <c r="BP171"/>
      <c r="BQ171"/>
      <c r="BR171"/>
    </row>
    <row r="172" spans="46:70">
      <c r="AT172" s="79"/>
      <c r="AX172" s="16"/>
      <c r="BB172" s="203"/>
      <c r="BP172"/>
      <c r="BQ172"/>
      <c r="BR172"/>
    </row>
    <row r="173" spans="46:70">
      <c r="AT173" s="79"/>
      <c r="AX173" s="16"/>
      <c r="BB173" s="203"/>
      <c r="BP173"/>
      <c r="BQ173"/>
      <c r="BR173"/>
    </row>
    <row r="174" spans="46:70">
      <c r="AT174" s="79"/>
      <c r="AX174" s="16"/>
      <c r="BB174" s="203"/>
      <c r="BP174"/>
      <c r="BQ174"/>
      <c r="BR174"/>
    </row>
    <row r="175" spans="46:70">
      <c r="AT175" s="79"/>
      <c r="AX175" s="16"/>
      <c r="BB175" s="203"/>
      <c r="BP175"/>
      <c r="BQ175"/>
      <c r="BR175"/>
    </row>
    <row r="176" spans="46:70">
      <c r="AT176" s="79"/>
      <c r="AX176" s="16"/>
      <c r="BB176" s="203"/>
      <c r="BP176"/>
      <c r="BQ176"/>
      <c r="BR176"/>
    </row>
    <row r="177" spans="46:70">
      <c r="AT177" s="79"/>
      <c r="AX177" s="16"/>
      <c r="BB177" s="203"/>
      <c r="BP177"/>
      <c r="BQ177"/>
      <c r="BR177"/>
    </row>
    <row r="178" spans="46:70">
      <c r="AT178" s="79"/>
      <c r="AX178" s="16"/>
      <c r="BB178" s="203"/>
      <c r="BP178"/>
      <c r="BQ178"/>
      <c r="BR178"/>
    </row>
    <row r="179" spans="46:70">
      <c r="AT179" s="79"/>
      <c r="AX179" s="16"/>
      <c r="BB179" s="203"/>
      <c r="BP179"/>
      <c r="BQ179"/>
      <c r="BR179"/>
    </row>
    <row r="180" spans="46:70">
      <c r="AT180" s="79"/>
      <c r="AX180" s="16"/>
      <c r="BB180" s="203"/>
      <c r="BP180"/>
      <c r="BQ180"/>
      <c r="BR180"/>
    </row>
    <row r="181" spans="46:70">
      <c r="AT181" s="79"/>
      <c r="AX181" s="16"/>
      <c r="BB181" s="203"/>
      <c r="BP181"/>
      <c r="BQ181"/>
      <c r="BR181"/>
    </row>
    <row r="182" spans="46:70">
      <c r="AT182" s="79"/>
      <c r="AX182" s="16"/>
      <c r="BB182" s="203"/>
      <c r="BP182"/>
      <c r="BQ182"/>
      <c r="BR182"/>
    </row>
    <row r="183" spans="46:70">
      <c r="AT183" s="79"/>
      <c r="AX183" s="16"/>
      <c r="BB183" s="203"/>
      <c r="BP183"/>
      <c r="BQ183"/>
      <c r="BR183"/>
    </row>
    <row r="184" spans="46:70">
      <c r="AT184" s="79"/>
      <c r="AX184" s="16"/>
      <c r="BB184" s="203"/>
      <c r="BP184"/>
      <c r="BQ184"/>
      <c r="BR184"/>
    </row>
    <row r="185" spans="46:70">
      <c r="AT185" s="79"/>
      <c r="AX185" s="16"/>
      <c r="BB185" s="203"/>
      <c r="BP185"/>
      <c r="BQ185"/>
      <c r="BR185"/>
    </row>
    <row r="186" spans="46:70">
      <c r="AT186" s="79"/>
      <c r="AX186" s="16"/>
      <c r="BB186" s="203"/>
      <c r="BP186"/>
      <c r="BQ186"/>
      <c r="BR186"/>
    </row>
    <row r="187" spans="46:70">
      <c r="AT187" s="79"/>
      <c r="AX187" s="16"/>
      <c r="BB187" s="203"/>
      <c r="BP187"/>
      <c r="BQ187"/>
      <c r="BR187"/>
    </row>
    <row r="188" spans="46:70">
      <c r="AT188" s="79"/>
      <c r="AX188" s="16"/>
      <c r="BB188" s="203"/>
      <c r="BP188"/>
      <c r="BQ188"/>
      <c r="BR188"/>
    </row>
    <row r="189" spans="46:70">
      <c r="AT189" s="79"/>
      <c r="AX189" s="16"/>
      <c r="BB189" s="203"/>
      <c r="BP189"/>
      <c r="BQ189"/>
      <c r="BR189"/>
    </row>
    <row r="190" spans="46:70">
      <c r="AT190" s="79"/>
      <c r="AX190" s="16"/>
      <c r="BB190" s="203"/>
      <c r="BP190"/>
      <c r="BQ190"/>
      <c r="BR190"/>
    </row>
    <row r="191" spans="46:70">
      <c r="AT191" s="79"/>
      <c r="AX191" s="16"/>
      <c r="BB191" s="203"/>
      <c r="BP191"/>
      <c r="BQ191"/>
      <c r="BR191"/>
    </row>
    <row r="192" spans="46:70">
      <c r="AT192" s="79"/>
      <c r="AX192" s="16"/>
      <c r="BB192" s="203"/>
      <c r="BP192"/>
      <c r="BQ192"/>
      <c r="BR192"/>
    </row>
    <row r="193" spans="46:70">
      <c r="AT193" s="79"/>
      <c r="AX193" s="16"/>
      <c r="BB193" s="203"/>
      <c r="BP193"/>
      <c r="BQ193"/>
      <c r="BR193"/>
    </row>
    <row r="194" spans="46:70">
      <c r="AT194" s="79"/>
      <c r="AX194" s="16"/>
      <c r="BB194" s="203"/>
      <c r="BP194"/>
      <c r="BQ194"/>
      <c r="BR194"/>
    </row>
    <row r="195" spans="46:70">
      <c r="AT195" s="79"/>
      <c r="AX195" s="16"/>
      <c r="BB195" s="203"/>
      <c r="BP195"/>
      <c r="BQ195"/>
      <c r="BR195"/>
    </row>
    <row r="196" spans="46:70">
      <c r="AT196" s="79"/>
      <c r="AX196" s="16"/>
      <c r="BB196" s="203"/>
      <c r="BP196"/>
      <c r="BQ196"/>
      <c r="BR196"/>
    </row>
    <row r="197" spans="46:70">
      <c r="AT197" s="79"/>
      <c r="AX197" s="16"/>
      <c r="BB197" s="203"/>
      <c r="BP197"/>
      <c r="BQ197"/>
      <c r="BR197"/>
    </row>
    <row r="198" spans="46:70">
      <c r="AT198" s="79"/>
      <c r="AX198" s="16"/>
      <c r="BB198" s="203"/>
      <c r="BP198"/>
      <c r="BQ198"/>
      <c r="BR198"/>
    </row>
    <row r="199" spans="46:70">
      <c r="AT199" s="79"/>
      <c r="AX199" s="16"/>
      <c r="BB199" s="203"/>
      <c r="BP199"/>
      <c r="BQ199"/>
      <c r="BR199"/>
    </row>
    <row r="200" spans="46:70">
      <c r="AT200" s="79"/>
      <c r="AX200" s="16"/>
      <c r="BB200" s="203"/>
      <c r="BP200"/>
      <c r="BQ200"/>
      <c r="BR200"/>
    </row>
    <row r="201" spans="46:70">
      <c r="AT201" s="79"/>
      <c r="AX201" s="16"/>
      <c r="BB201" s="203"/>
      <c r="BP201"/>
      <c r="BQ201"/>
      <c r="BR201"/>
    </row>
    <row r="202" spans="46:70">
      <c r="AT202" s="79"/>
      <c r="AX202" s="16"/>
      <c r="BB202" s="203"/>
      <c r="BP202"/>
      <c r="BQ202"/>
      <c r="BR202"/>
    </row>
    <row r="203" spans="46:70">
      <c r="AT203" s="79"/>
      <c r="AX203" s="16"/>
      <c r="BB203" s="203"/>
      <c r="BP203"/>
      <c r="BQ203"/>
      <c r="BR203"/>
    </row>
    <row r="204" spans="46:70">
      <c r="AT204" s="79"/>
      <c r="AX204" s="16"/>
      <c r="BB204" s="203"/>
      <c r="BP204"/>
      <c r="BQ204"/>
      <c r="BR204"/>
    </row>
    <row r="205" spans="46:70">
      <c r="AT205" s="79"/>
      <c r="AX205" s="16"/>
      <c r="BB205" s="203"/>
      <c r="BP205"/>
      <c r="BQ205"/>
      <c r="BR205"/>
    </row>
    <row r="206" spans="46:70">
      <c r="AT206" s="79"/>
      <c r="AX206" s="16"/>
      <c r="BB206" s="203"/>
      <c r="BP206"/>
      <c r="BQ206"/>
      <c r="BR206"/>
    </row>
    <row r="207" spans="46:70">
      <c r="AT207" s="79"/>
      <c r="AX207" s="16"/>
      <c r="BB207" s="203"/>
      <c r="BP207"/>
      <c r="BQ207"/>
      <c r="BR207"/>
    </row>
    <row r="208" spans="46:70">
      <c r="AT208" s="79"/>
      <c r="AX208" s="16"/>
      <c r="BB208" s="203"/>
      <c r="BP208"/>
      <c r="BQ208"/>
      <c r="BR208"/>
    </row>
    <row r="209" spans="46:70">
      <c r="AT209" s="79"/>
      <c r="AX209" s="16"/>
      <c r="BB209" s="203"/>
      <c r="BP209"/>
      <c r="BQ209"/>
      <c r="BR209"/>
    </row>
    <row r="210" spans="46:70">
      <c r="AT210" s="79"/>
      <c r="AX210" s="16"/>
      <c r="BB210" s="203"/>
      <c r="BP210"/>
      <c r="BQ210"/>
      <c r="BR210"/>
    </row>
    <row r="211" spans="46:70">
      <c r="AT211" s="79"/>
      <c r="AX211" s="16"/>
      <c r="BB211" s="203"/>
      <c r="BP211"/>
      <c r="BQ211"/>
      <c r="BR211"/>
    </row>
    <row r="212" spans="46:70">
      <c r="AT212" s="79"/>
      <c r="AX212" s="16"/>
      <c r="BB212" s="203"/>
      <c r="BP212"/>
      <c r="BQ212"/>
      <c r="BR212"/>
    </row>
    <row r="213" spans="46:70">
      <c r="AT213" s="79"/>
      <c r="AX213" s="16"/>
      <c r="BB213" s="203"/>
      <c r="BP213"/>
      <c r="BQ213"/>
      <c r="BR213"/>
    </row>
    <row r="214" spans="46:70">
      <c r="AT214" s="79"/>
      <c r="AX214" s="16"/>
      <c r="BB214" s="203"/>
      <c r="BP214"/>
      <c r="BQ214"/>
      <c r="BR214"/>
    </row>
    <row r="215" spans="46:70">
      <c r="AT215" s="79"/>
      <c r="AX215" s="16"/>
      <c r="BB215" s="203"/>
      <c r="BP215"/>
      <c r="BQ215"/>
      <c r="BR215"/>
    </row>
    <row r="216" spans="46:70">
      <c r="AT216" s="79"/>
      <c r="AX216" s="16"/>
      <c r="BB216" s="203"/>
      <c r="BP216"/>
      <c r="BQ216"/>
      <c r="BR216"/>
    </row>
    <row r="217" spans="46:70">
      <c r="AT217" s="79"/>
      <c r="AX217" s="16"/>
      <c r="BB217" s="203"/>
      <c r="BP217"/>
      <c r="BQ217"/>
      <c r="BR217"/>
    </row>
    <row r="218" spans="46:70">
      <c r="AT218" s="79"/>
      <c r="AX218" s="16"/>
      <c r="BB218" s="203"/>
      <c r="BP218"/>
      <c r="BQ218"/>
      <c r="BR218"/>
    </row>
    <row r="219" spans="46:70">
      <c r="AT219" s="79"/>
      <c r="AX219" s="16"/>
      <c r="BB219" s="203"/>
      <c r="BP219"/>
      <c r="BQ219"/>
      <c r="BR219"/>
    </row>
    <row r="220" spans="46:70">
      <c r="AT220" s="79"/>
      <c r="AX220" s="16"/>
      <c r="BB220" s="203"/>
      <c r="BP220"/>
      <c r="BQ220"/>
      <c r="BR220"/>
    </row>
    <row r="221" spans="46:70">
      <c r="AT221" s="79"/>
      <c r="AX221" s="16"/>
      <c r="BB221" s="203"/>
      <c r="BP221"/>
      <c r="BQ221"/>
      <c r="BR221"/>
    </row>
    <row r="222" spans="46:70">
      <c r="AT222" s="79"/>
      <c r="AX222" s="16"/>
      <c r="BB222" s="203"/>
      <c r="BP222"/>
      <c r="BQ222"/>
      <c r="BR222"/>
    </row>
    <row r="223" spans="46:70">
      <c r="AT223" s="79"/>
      <c r="AX223" s="16"/>
      <c r="BB223" s="203"/>
      <c r="BP223"/>
      <c r="BQ223"/>
      <c r="BR223"/>
    </row>
    <row r="224" spans="46:70">
      <c r="AT224" s="79"/>
      <c r="AX224" s="16"/>
      <c r="BB224" s="203"/>
      <c r="BP224"/>
      <c r="BQ224"/>
      <c r="BR224"/>
    </row>
    <row r="225" spans="46:70">
      <c r="AT225" s="79"/>
      <c r="AX225" s="16"/>
      <c r="BB225" s="203"/>
      <c r="BP225"/>
      <c r="BQ225"/>
      <c r="BR225"/>
    </row>
    <row r="226" spans="46:70">
      <c r="AT226" s="79"/>
      <c r="AX226" s="16"/>
      <c r="BB226" s="203"/>
      <c r="BP226"/>
      <c r="BQ226"/>
      <c r="BR226"/>
    </row>
    <row r="227" spans="46:70">
      <c r="AT227" s="79"/>
      <c r="AX227" s="16"/>
      <c r="BB227" s="203"/>
      <c r="BP227"/>
      <c r="BQ227"/>
      <c r="BR227"/>
    </row>
    <row r="228" spans="46:70">
      <c r="AT228" s="79"/>
      <c r="AX228" s="16"/>
      <c r="BB228" s="203"/>
      <c r="BP228"/>
      <c r="BQ228"/>
      <c r="BR228"/>
    </row>
    <row r="229" spans="46:70">
      <c r="AT229" s="79"/>
      <c r="AX229" s="16"/>
      <c r="BB229" s="203"/>
      <c r="BP229"/>
      <c r="BQ229"/>
      <c r="BR229"/>
    </row>
    <row r="230" spans="46:70">
      <c r="AT230" s="79"/>
      <c r="AX230" s="16"/>
      <c r="BB230" s="203"/>
      <c r="BP230"/>
      <c r="BQ230"/>
      <c r="BR230"/>
    </row>
    <row r="231" spans="46:70">
      <c r="AT231" s="79"/>
      <c r="AX231" s="16"/>
      <c r="BB231" s="203"/>
      <c r="BP231"/>
      <c r="BQ231"/>
      <c r="BR231"/>
    </row>
    <row r="232" spans="46:70">
      <c r="AT232" s="79"/>
      <c r="AX232" s="16"/>
      <c r="BB232" s="203"/>
      <c r="BP232"/>
      <c r="BQ232"/>
      <c r="BR232"/>
    </row>
    <row r="233" spans="46:70">
      <c r="AT233" s="79"/>
      <c r="AX233" s="16"/>
      <c r="BB233" s="203"/>
      <c r="BP233"/>
      <c r="BQ233"/>
      <c r="BR233"/>
    </row>
    <row r="234" spans="46:70">
      <c r="AT234" s="79"/>
      <c r="AX234" s="16"/>
      <c r="BB234" s="203"/>
      <c r="BP234"/>
      <c r="BQ234"/>
      <c r="BR234"/>
    </row>
    <row r="235" spans="46:70">
      <c r="AT235" s="79"/>
      <c r="AX235" s="16"/>
      <c r="BB235" s="203"/>
      <c r="BP235"/>
      <c r="BQ235"/>
      <c r="BR235"/>
    </row>
    <row r="236" spans="46:70">
      <c r="AT236" s="79"/>
      <c r="AX236" s="16"/>
      <c r="BB236" s="203"/>
      <c r="BP236"/>
      <c r="BQ236"/>
      <c r="BR236"/>
    </row>
    <row r="237" spans="46:70">
      <c r="AT237" s="79"/>
      <c r="AX237" s="16"/>
      <c r="BB237" s="203"/>
      <c r="BP237"/>
      <c r="BQ237"/>
      <c r="BR237"/>
    </row>
    <row r="238" spans="46:70">
      <c r="AT238" s="79"/>
      <c r="AX238" s="16"/>
      <c r="BB238" s="203"/>
      <c r="BP238"/>
      <c r="BQ238"/>
      <c r="BR238"/>
    </row>
    <row r="239" spans="46:70">
      <c r="AT239" s="79"/>
      <c r="AX239" s="16"/>
      <c r="BB239" s="203"/>
      <c r="BP239"/>
      <c r="BQ239"/>
      <c r="BR239"/>
    </row>
    <row r="240" spans="46:70">
      <c r="AT240" s="79"/>
      <c r="AX240" s="16"/>
      <c r="BB240" s="203"/>
      <c r="BP240"/>
      <c r="BQ240"/>
      <c r="BR240"/>
    </row>
    <row r="241" spans="46:70">
      <c r="AT241" s="79"/>
      <c r="AX241" s="16"/>
      <c r="BB241" s="203"/>
      <c r="BP241"/>
      <c r="BQ241"/>
      <c r="BR241"/>
    </row>
    <row r="242" spans="46:70">
      <c r="AT242" s="79"/>
      <c r="AX242" s="16"/>
      <c r="BB242" s="203"/>
      <c r="BP242"/>
      <c r="BQ242"/>
      <c r="BR242"/>
    </row>
    <row r="243" spans="46:70">
      <c r="AT243" s="79"/>
      <c r="AX243" s="16"/>
      <c r="BB243" s="203"/>
      <c r="BP243"/>
      <c r="BQ243"/>
      <c r="BR243"/>
    </row>
    <row r="244" spans="46:70">
      <c r="AT244" s="79"/>
      <c r="AX244" s="16"/>
      <c r="BB244" s="203"/>
      <c r="BP244"/>
      <c r="BQ244"/>
      <c r="BR244"/>
    </row>
    <row r="245" spans="46:70">
      <c r="AT245" s="79"/>
      <c r="AX245" s="16"/>
      <c r="BB245" s="203"/>
      <c r="BP245"/>
      <c r="BQ245"/>
      <c r="BR245"/>
    </row>
    <row r="246" spans="46:70">
      <c r="AT246" s="79"/>
      <c r="AX246" s="16"/>
      <c r="BB246" s="203"/>
      <c r="BP246"/>
      <c r="BQ246"/>
      <c r="BR246"/>
    </row>
    <row r="247" spans="46:70">
      <c r="AT247" s="79"/>
      <c r="AX247" s="16"/>
      <c r="BB247" s="203"/>
      <c r="BP247"/>
      <c r="BQ247"/>
      <c r="BR247"/>
    </row>
    <row r="248" spans="46:70">
      <c r="AT248" s="79"/>
      <c r="AX248" s="16"/>
      <c r="BB248" s="203"/>
      <c r="BP248"/>
      <c r="BQ248"/>
      <c r="BR248"/>
    </row>
    <row r="249" spans="46:70">
      <c r="AT249" s="79"/>
      <c r="AX249" s="16"/>
      <c r="BB249" s="203"/>
      <c r="BP249"/>
      <c r="BQ249"/>
      <c r="BR249"/>
    </row>
    <row r="250" spans="46:70">
      <c r="AT250" s="79"/>
      <c r="AX250" s="16"/>
      <c r="BB250" s="203"/>
      <c r="BP250"/>
      <c r="BQ250"/>
      <c r="BR250"/>
    </row>
    <row r="251" spans="46:70">
      <c r="AT251" s="79"/>
      <c r="AX251" s="16"/>
      <c r="BB251" s="203"/>
      <c r="BP251"/>
      <c r="BQ251"/>
      <c r="BR251"/>
    </row>
    <row r="252" spans="46:70">
      <c r="AT252" s="79"/>
      <c r="AX252" s="16"/>
      <c r="BB252" s="203"/>
      <c r="BP252"/>
      <c r="BQ252"/>
      <c r="BR252"/>
    </row>
    <row r="253" spans="46:70">
      <c r="AT253" s="79"/>
      <c r="AX253" s="16"/>
      <c r="BB253" s="203"/>
      <c r="BP253"/>
      <c r="BQ253"/>
      <c r="BR253"/>
    </row>
    <row r="254" spans="46:70">
      <c r="AT254" s="79"/>
      <c r="AX254" s="16"/>
      <c r="BB254" s="203"/>
      <c r="BP254"/>
      <c r="BQ254"/>
      <c r="BR254"/>
    </row>
    <row r="255" spans="46:70">
      <c r="AT255" s="79"/>
      <c r="AX255" s="16"/>
      <c r="BB255" s="203"/>
      <c r="BP255"/>
      <c r="BQ255"/>
      <c r="BR255"/>
    </row>
    <row r="256" spans="46:70">
      <c r="AT256" s="79"/>
      <c r="AX256" s="16"/>
      <c r="BB256" s="203"/>
      <c r="BP256"/>
      <c r="BQ256"/>
      <c r="BR256"/>
    </row>
    <row r="257" spans="46:70">
      <c r="AT257" s="79"/>
      <c r="AX257" s="16"/>
      <c r="BB257" s="203"/>
      <c r="BP257"/>
      <c r="BQ257"/>
      <c r="BR257"/>
    </row>
    <row r="258" spans="46:70">
      <c r="AT258" s="79"/>
      <c r="AX258" s="16"/>
      <c r="BB258" s="203"/>
      <c r="BP258"/>
      <c r="BQ258"/>
      <c r="BR258"/>
    </row>
    <row r="259" spans="46:70">
      <c r="AT259" s="79"/>
      <c r="AX259" s="16"/>
      <c r="BB259" s="203"/>
      <c r="BP259"/>
      <c r="BQ259"/>
      <c r="BR259"/>
    </row>
    <row r="260" spans="46:70">
      <c r="AT260" s="79"/>
      <c r="AX260" s="16"/>
      <c r="BB260" s="203"/>
      <c r="BP260"/>
      <c r="BQ260"/>
      <c r="BR260"/>
    </row>
    <row r="261" spans="46:70">
      <c r="AT261" s="79"/>
      <c r="AX261" s="16"/>
      <c r="BB261" s="203"/>
      <c r="BP261"/>
      <c r="BQ261"/>
      <c r="BR261"/>
    </row>
    <row r="262" spans="46:70">
      <c r="AT262" s="79"/>
      <c r="AX262" s="16"/>
      <c r="BB262" s="203"/>
      <c r="BP262"/>
      <c r="BQ262"/>
      <c r="BR262"/>
    </row>
    <row r="263" spans="46:70">
      <c r="AT263" s="79"/>
      <c r="AX263" s="16"/>
      <c r="BB263" s="203"/>
      <c r="BP263"/>
      <c r="BQ263"/>
      <c r="BR263"/>
    </row>
    <row r="264" spans="46:70">
      <c r="AT264" s="79"/>
      <c r="AX264" s="16"/>
      <c r="BB264" s="203"/>
      <c r="BP264"/>
      <c r="BQ264"/>
      <c r="BR264"/>
    </row>
    <row r="265" spans="46:70">
      <c r="AT265" s="79"/>
      <c r="AX265" s="16"/>
      <c r="BB265" s="203"/>
      <c r="BP265"/>
      <c r="BQ265"/>
      <c r="BR265"/>
    </row>
    <row r="266" spans="46:70">
      <c r="AT266" s="79"/>
      <c r="AX266" s="16"/>
      <c r="BB266" s="203"/>
      <c r="BP266"/>
      <c r="BQ266"/>
      <c r="BR266"/>
    </row>
    <row r="267" spans="46:70">
      <c r="AT267" s="79"/>
      <c r="AX267" s="16"/>
      <c r="BB267" s="203"/>
      <c r="BP267"/>
      <c r="BQ267"/>
      <c r="BR267"/>
    </row>
    <row r="268" spans="46:70">
      <c r="AT268" s="79"/>
      <c r="AX268" s="16"/>
      <c r="BB268" s="203"/>
      <c r="BP268"/>
      <c r="BQ268"/>
      <c r="BR268"/>
    </row>
    <row r="269" spans="46:70">
      <c r="AT269" s="79"/>
      <c r="AX269" s="16"/>
      <c r="BB269" s="203"/>
      <c r="BP269"/>
      <c r="BQ269"/>
      <c r="BR269"/>
    </row>
    <row r="270" spans="46:70">
      <c r="AT270" s="79"/>
      <c r="AX270" s="16"/>
      <c r="BB270" s="203"/>
      <c r="BP270"/>
      <c r="BQ270"/>
      <c r="BR270"/>
    </row>
    <row r="271" spans="46:70">
      <c r="AT271" s="79"/>
      <c r="AX271" s="16"/>
      <c r="BB271" s="203"/>
      <c r="BP271"/>
      <c r="BQ271"/>
      <c r="BR271"/>
    </row>
    <row r="272" spans="46:70">
      <c r="AT272" s="79"/>
      <c r="AX272" s="16"/>
      <c r="BB272" s="203"/>
      <c r="BP272"/>
      <c r="BQ272"/>
      <c r="BR272"/>
    </row>
    <row r="273" spans="46:70">
      <c r="AT273" s="79"/>
      <c r="AX273" s="16"/>
      <c r="BB273" s="203"/>
      <c r="BP273"/>
      <c r="BQ273"/>
      <c r="BR273"/>
    </row>
    <row r="274" spans="46:70">
      <c r="AT274" s="79"/>
      <c r="AX274" s="16"/>
      <c r="BB274" s="203"/>
      <c r="BP274"/>
      <c r="BQ274"/>
      <c r="BR274"/>
    </row>
    <row r="275" spans="46:70">
      <c r="AT275" s="79"/>
      <c r="AX275" s="16"/>
      <c r="BB275" s="203"/>
      <c r="BP275"/>
      <c r="BQ275"/>
      <c r="BR275"/>
    </row>
    <row r="276" spans="46:70">
      <c r="AT276" s="79"/>
      <c r="AX276" s="16"/>
      <c r="BB276" s="203"/>
      <c r="BP276"/>
      <c r="BQ276"/>
      <c r="BR276"/>
    </row>
    <row r="277" spans="46:70">
      <c r="AT277" s="79"/>
      <c r="AX277" s="16"/>
      <c r="BB277" s="203"/>
      <c r="BP277"/>
      <c r="BQ277"/>
      <c r="BR277"/>
    </row>
    <row r="278" spans="46:70">
      <c r="AT278" s="79"/>
      <c r="AX278" s="16"/>
      <c r="BB278" s="203"/>
      <c r="BP278"/>
      <c r="BQ278"/>
      <c r="BR278"/>
    </row>
    <row r="279" spans="46:70">
      <c r="AT279" s="79"/>
      <c r="AX279" s="16"/>
      <c r="BB279" s="203"/>
      <c r="BP279"/>
      <c r="BQ279"/>
      <c r="BR279"/>
    </row>
    <row r="280" spans="46:70">
      <c r="AT280" s="79"/>
      <c r="AX280" s="16"/>
      <c r="BB280" s="203"/>
      <c r="BP280"/>
      <c r="BQ280"/>
      <c r="BR280"/>
    </row>
    <row r="281" spans="46:70">
      <c r="AT281" s="79"/>
      <c r="AX281" s="16"/>
      <c r="BB281" s="203"/>
      <c r="BP281"/>
      <c r="BQ281"/>
      <c r="BR281"/>
    </row>
    <row r="282" spans="46:70">
      <c r="AT282" s="79"/>
      <c r="AX282" s="16"/>
      <c r="BB282" s="203"/>
      <c r="BP282"/>
      <c r="BQ282"/>
      <c r="BR282"/>
    </row>
    <row r="283" spans="46:70">
      <c r="AT283" s="79"/>
      <c r="AX283" s="16"/>
      <c r="BB283" s="203"/>
      <c r="BP283"/>
      <c r="BQ283"/>
      <c r="BR283"/>
    </row>
    <row r="284" spans="46:70">
      <c r="AT284" s="79"/>
      <c r="AX284" s="16"/>
      <c r="BB284" s="203"/>
      <c r="BP284"/>
      <c r="BQ284"/>
      <c r="BR284"/>
    </row>
    <row r="285" spans="46:70">
      <c r="AT285" s="79"/>
      <c r="AX285" s="16"/>
      <c r="BB285" s="203"/>
      <c r="BP285"/>
      <c r="BQ285"/>
      <c r="BR285"/>
    </row>
    <row r="286" spans="46:70">
      <c r="AT286" s="79"/>
      <c r="AX286" s="16"/>
      <c r="BB286" s="203"/>
      <c r="BP286"/>
      <c r="BQ286"/>
      <c r="BR286"/>
    </row>
    <row r="287" spans="46:70">
      <c r="AT287" s="79"/>
      <c r="AX287" s="16"/>
      <c r="BB287" s="203"/>
      <c r="BP287"/>
      <c r="BQ287"/>
      <c r="BR287"/>
    </row>
    <row r="288" spans="46:70">
      <c r="AT288" s="79"/>
      <c r="AX288" s="16"/>
      <c r="BB288" s="203"/>
      <c r="BP288"/>
      <c r="BQ288"/>
      <c r="BR288"/>
    </row>
    <row r="289" spans="46:70">
      <c r="AT289" s="79"/>
      <c r="AX289" s="16"/>
      <c r="BB289" s="203"/>
      <c r="BP289"/>
      <c r="BQ289"/>
      <c r="BR289"/>
    </row>
    <row r="290" spans="46:70">
      <c r="AT290" s="79"/>
      <c r="AX290" s="16"/>
      <c r="BB290" s="203"/>
      <c r="BP290"/>
      <c r="BQ290"/>
      <c r="BR290"/>
    </row>
    <row r="291" spans="46:70">
      <c r="AT291" s="79"/>
      <c r="AX291" s="16"/>
      <c r="BB291" s="203"/>
      <c r="BP291"/>
      <c r="BQ291"/>
      <c r="BR291"/>
    </row>
    <row r="292" spans="46:70">
      <c r="AT292" s="79"/>
      <c r="AX292" s="16"/>
      <c r="BB292" s="203"/>
      <c r="BP292"/>
      <c r="BQ292"/>
      <c r="BR292"/>
    </row>
    <row r="293" spans="46:70">
      <c r="AT293" s="79"/>
      <c r="AX293" s="16"/>
      <c r="BB293" s="203"/>
      <c r="BP293"/>
      <c r="BQ293"/>
      <c r="BR293"/>
    </row>
    <row r="294" spans="46:70">
      <c r="AT294" s="79"/>
      <c r="AX294" s="16"/>
      <c r="BB294" s="203"/>
      <c r="BP294"/>
      <c r="BQ294"/>
      <c r="BR294"/>
    </row>
    <row r="295" spans="46:70">
      <c r="AT295" s="79"/>
      <c r="AX295" s="16"/>
      <c r="BB295" s="203"/>
      <c r="BP295"/>
      <c r="BQ295"/>
      <c r="BR295"/>
    </row>
    <row r="296" spans="46:70">
      <c r="AT296" s="79"/>
      <c r="AX296" s="16"/>
      <c r="BB296" s="203"/>
      <c r="BP296"/>
      <c r="BQ296"/>
      <c r="BR296"/>
    </row>
    <row r="297" spans="46:70">
      <c r="AT297" s="79"/>
      <c r="AX297" s="16"/>
      <c r="BB297" s="203"/>
      <c r="BP297"/>
      <c r="BQ297"/>
      <c r="BR297"/>
    </row>
    <row r="298" spans="46:70">
      <c r="AT298" s="79"/>
      <c r="AX298" s="16"/>
      <c r="BB298" s="203"/>
      <c r="BP298"/>
      <c r="BQ298"/>
      <c r="BR298"/>
    </row>
    <row r="299" spans="46:70">
      <c r="AT299" s="79"/>
      <c r="AX299" s="16"/>
      <c r="BB299" s="203"/>
    </row>
    <row r="300" spans="46:70">
      <c r="AT300" s="79"/>
      <c r="AX300" s="16"/>
      <c r="BB300" s="203"/>
    </row>
    <row r="301" spans="46:70">
      <c r="AT301" s="79"/>
      <c r="AX301" s="16"/>
      <c r="BB301" s="203"/>
    </row>
    <row r="302" spans="46:70">
      <c r="AT302" s="79"/>
      <c r="AX302" s="16"/>
      <c r="BB302" s="203"/>
    </row>
    <row r="303" spans="46:70">
      <c r="AT303" s="79"/>
      <c r="AX303" s="16"/>
      <c r="BB303" s="203"/>
    </row>
    <row r="304" spans="46:70">
      <c r="AT304" s="79"/>
      <c r="AX304" s="16"/>
      <c r="BB304" s="203"/>
    </row>
    <row r="305" spans="46:54">
      <c r="AT305" s="79"/>
      <c r="AX305" s="16"/>
      <c r="BB305" s="203"/>
    </row>
    <row r="306" spans="46:54">
      <c r="AT306" s="79"/>
      <c r="AX306" s="16"/>
      <c r="BB306" s="203"/>
    </row>
    <row r="307" spans="46:54">
      <c r="AT307" s="79"/>
      <c r="AX307" s="16"/>
      <c r="BB307" s="203"/>
    </row>
    <row r="308" spans="46:54">
      <c r="AT308" s="79"/>
      <c r="AX308" s="16"/>
      <c r="BB308" s="203"/>
    </row>
    <row r="309" spans="46:54">
      <c r="AT309" s="79"/>
      <c r="AX309" s="16"/>
      <c r="BB309" s="203"/>
    </row>
    <row r="310" spans="46:54">
      <c r="AT310" s="79"/>
      <c r="AX310" s="16"/>
      <c r="BB310" s="203"/>
    </row>
    <row r="311" spans="46:54">
      <c r="AT311" s="79"/>
      <c r="AX311" s="16"/>
      <c r="BB311" s="203"/>
    </row>
    <row r="312" spans="46:54">
      <c r="AT312" s="79"/>
      <c r="AX312" s="16"/>
      <c r="BB312" s="203"/>
    </row>
    <row r="313" spans="46:54">
      <c r="AT313" s="79"/>
      <c r="AX313" s="16"/>
      <c r="BB313" s="203"/>
    </row>
    <row r="314" spans="46:54">
      <c r="AT314" s="79"/>
      <c r="AX314" s="16"/>
      <c r="BB314" s="203"/>
    </row>
    <row r="315" spans="46:54">
      <c r="AT315" s="79"/>
      <c r="AX315" s="16"/>
      <c r="BB315" s="203"/>
    </row>
    <row r="316" spans="46:54">
      <c r="AT316" s="79"/>
      <c r="AX316" s="16"/>
      <c r="BB316" s="203"/>
    </row>
    <row r="317" spans="46:54">
      <c r="AT317" s="79"/>
      <c r="AX317" s="16"/>
      <c r="BB317" s="203"/>
    </row>
    <row r="318" spans="46:54">
      <c r="AT318" s="79"/>
      <c r="AX318" s="16"/>
      <c r="BB318" s="203"/>
    </row>
    <row r="319" spans="46:54">
      <c r="AT319" s="79"/>
      <c r="AX319" s="16"/>
      <c r="BB319" s="203"/>
    </row>
    <row r="320" spans="46:54">
      <c r="AT320" s="79"/>
      <c r="AX320" s="16"/>
      <c r="BB320" s="203"/>
    </row>
    <row r="321" spans="46:54">
      <c r="AT321" s="79"/>
      <c r="AX321" s="16"/>
      <c r="BB321" s="203"/>
    </row>
    <row r="322" spans="46:54">
      <c r="AT322" s="79"/>
      <c r="AX322" s="16"/>
      <c r="BB322" s="203"/>
    </row>
    <row r="323" spans="46:54">
      <c r="AT323" s="79"/>
      <c r="AX323" s="16"/>
      <c r="BB323" s="203"/>
    </row>
    <row r="324" spans="46:54">
      <c r="AT324" s="79"/>
      <c r="AX324" s="16"/>
      <c r="BB324" s="203"/>
    </row>
    <row r="325" spans="46:54">
      <c r="AT325" s="79"/>
      <c r="AX325" s="16"/>
      <c r="BB325" s="203"/>
    </row>
    <row r="326" spans="46:54">
      <c r="AT326" s="79"/>
      <c r="AX326" s="16"/>
      <c r="BB326" s="203"/>
    </row>
    <row r="327" spans="46:54">
      <c r="AT327" s="79"/>
      <c r="AX327" s="16"/>
      <c r="BB327" s="203"/>
    </row>
    <row r="328" spans="46:54">
      <c r="AT328" s="79"/>
      <c r="AX328" s="16"/>
      <c r="BB328" s="203"/>
    </row>
    <row r="329" spans="46:54">
      <c r="AT329" s="79"/>
      <c r="AX329" s="16"/>
      <c r="BB329" s="203"/>
    </row>
    <row r="330" spans="46:54">
      <c r="AT330" s="79"/>
      <c r="AX330" s="16"/>
      <c r="BB330" s="203"/>
    </row>
    <row r="331" spans="46:54">
      <c r="AT331" s="79"/>
      <c r="AX331" s="16"/>
      <c r="BB331" s="203"/>
    </row>
    <row r="332" spans="46:54">
      <c r="AT332" s="79"/>
      <c r="AX332" s="16"/>
      <c r="BB332" s="203"/>
    </row>
    <row r="333" spans="46:54">
      <c r="AT333" s="79"/>
      <c r="AX333" s="16"/>
      <c r="BB333" s="203"/>
    </row>
    <row r="334" spans="46:54">
      <c r="AT334" s="79"/>
      <c r="AX334" s="16"/>
      <c r="BB334" s="203"/>
    </row>
    <row r="335" spans="46:54">
      <c r="AT335" s="79"/>
      <c r="AX335" s="16"/>
      <c r="BB335" s="203"/>
    </row>
    <row r="336" spans="46:54">
      <c r="AT336" s="79"/>
      <c r="AX336" s="16"/>
      <c r="BB336" s="203"/>
    </row>
    <row r="337" spans="46:72">
      <c r="AT337" s="79"/>
      <c r="AX337" s="16"/>
      <c r="BB337" s="203"/>
    </row>
    <row r="338" spans="46:72">
      <c r="AT338" s="79"/>
      <c r="AX338" s="16"/>
      <c r="BB338" s="203"/>
    </row>
    <row r="339" spans="46:72">
      <c r="AT339" s="79"/>
      <c r="AX339" s="16"/>
      <c r="BB339" s="203"/>
    </row>
    <row r="340" spans="46:72">
      <c r="AT340" s="79"/>
      <c r="AX340" s="16"/>
      <c r="BB340" s="203"/>
    </row>
    <row r="341" spans="46:72">
      <c r="AT341" s="79"/>
      <c r="AX341" s="16"/>
      <c r="BB341" s="203"/>
      <c r="BS341" s="1"/>
      <c r="BT341" s="1"/>
    </row>
    <row r="342" spans="46:72">
      <c r="AT342" s="79"/>
      <c r="AX342" s="16"/>
      <c r="BB342" s="203"/>
      <c r="BS342" s="1"/>
      <c r="BT342" s="1"/>
    </row>
    <row r="343" spans="46:72">
      <c r="AT343" s="79"/>
      <c r="AX343" s="16"/>
      <c r="BB343" s="203"/>
      <c r="BS343" s="1"/>
      <c r="BT343" s="1"/>
    </row>
    <row r="344" spans="46:72">
      <c r="AT344" s="79"/>
      <c r="AX344" s="16"/>
      <c r="BB344" s="203"/>
      <c r="BS344" s="1"/>
      <c r="BT344" s="1"/>
    </row>
    <row r="345" spans="46:72">
      <c r="AT345" s="79"/>
      <c r="AX345" s="16"/>
      <c r="BB345" s="203"/>
      <c r="BS345" s="1"/>
      <c r="BT345" s="1"/>
    </row>
    <row r="346" spans="46:72">
      <c r="AT346" s="79"/>
      <c r="AX346" s="16"/>
      <c r="BB346" s="203"/>
      <c r="BS346" s="1"/>
      <c r="BT346" s="1"/>
    </row>
    <row r="347" spans="46:72">
      <c r="AT347" s="79"/>
      <c r="AU347" s="79"/>
      <c r="AW347" s="79"/>
      <c r="AX347" s="79"/>
      <c r="AY347" s="79"/>
      <c r="AZ347" s="79"/>
    </row>
    <row r="348" spans="46:72">
      <c r="AT348" s="79"/>
      <c r="AU348" s="79"/>
      <c r="AW348" s="79"/>
      <c r="AX348" s="79"/>
      <c r="AY348" s="79"/>
      <c r="AZ34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M593"/>
  <sheetViews>
    <sheetView zoomScaleNormal="100" workbookViewId="0">
      <pane ySplit="9" topLeftCell="A10" activePane="bottomLeft" state="frozen"/>
      <selection pane="bottomLeft" activeCell="X29" sqref="X29"/>
    </sheetView>
  </sheetViews>
  <sheetFormatPr baseColWidth="10" defaultColWidth="11.54296875" defaultRowHeight="15"/>
  <cols>
    <col min="1" max="1" width="3.36328125" style="86" customWidth="1"/>
    <col min="2" max="2" width="5.36328125" style="86" customWidth="1"/>
    <col min="3" max="3" width="3.453125" style="86" customWidth="1"/>
    <col min="4" max="4" width="3.54296875" style="86" customWidth="1"/>
    <col min="5" max="5" width="3.1796875" style="86" customWidth="1"/>
    <col min="6" max="7" width="6.6328125" style="86" customWidth="1"/>
    <col min="8" max="8" width="7" style="86" customWidth="1"/>
    <col min="9" max="10" width="6.36328125" style="28" customWidth="1"/>
    <col min="11" max="11" width="6.36328125" style="86" customWidth="1"/>
    <col min="12" max="12" width="6.54296875" style="86" customWidth="1"/>
    <col min="13" max="14" width="6.54296875" style="33" customWidth="1"/>
    <col min="15" max="15" width="7.36328125" style="86" customWidth="1"/>
    <col min="16" max="16" width="5.81640625" style="33" customWidth="1"/>
    <col min="17" max="18" width="6.36328125" style="33" customWidth="1"/>
    <col min="19" max="19" width="7.1796875" style="33" customWidth="1"/>
    <col min="20" max="20" width="5" style="33" customWidth="1"/>
    <col min="21" max="21" width="7.81640625" style="27" customWidth="1"/>
    <col min="22" max="22" width="8.453125" style="28" customWidth="1"/>
    <col min="23" max="23" width="10.453125" style="33" customWidth="1"/>
    <col min="24" max="24" width="5.90625" style="28" customWidth="1"/>
    <col min="25" max="25" width="9.453125" style="28" customWidth="1"/>
    <col min="26" max="26" width="8.90625" style="28" customWidth="1"/>
    <col min="27" max="27" width="11.54296875" style="28"/>
    <col min="28" max="28" width="9.81640625" style="33" customWidth="1"/>
    <col min="29" max="29" width="9.1796875" style="28" customWidth="1"/>
    <col min="30" max="30" width="6.81640625" style="28" customWidth="1"/>
    <col min="31" max="31" width="9.90625" style="28" customWidth="1"/>
    <col min="32" max="32" width="10" style="86" customWidth="1"/>
    <col min="33" max="33" width="13.08984375" style="86" customWidth="1"/>
    <col min="34" max="34" width="9.36328125" style="86" customWidth="1"/>
    <col min="35" max="35" width="9.81640625" style="28" customWidth="1"/>
    <col min="36" max="36" width="9.81640625" style="86" customWidth="1"/>
    <col min="37" max="37" width="11.54296875" style="86"/>
    <col min="38" max="38" width="14" style="86" customWidth="1"/>
    <col min="39" max="39" width="12.54296875" style="86" customWidth="1"/>
    <col min="40" max="40" width="10.90625" style="86" customWidth="1"/>
    <col min="41" max="16384" width="11.54296875" style="86"/>
  </cols>
  <sheetData>
    <row r="1" spans="1:50" ht="15.6">
      <c r="A1" s="246"/>
      <c r="B1" s="246"/>
      <c r="C1" s="246"/>
      <c r="D1" s="246"/>
      <c r="E1" s="246"/>
      <c r="F1" s="246"/>
      <c r="G1" s="246"/>
      <c r="H1" s="246"/>
      <c r="I1" s="247"/>
      <c r="J1" s="247"/>
      <c r="K1" s="246"/>
      <c r="L1" s="246"/>
      <c r="M1" s="248"/>
      <c r="N1" s="248"/>
      <c r="O1" s="246"/>
      <c r="P1" s="248"/>
      <c r="Q1" s="248"/>
      <c r="R1" s="248"/>
      <c r="S1" s="248"/>
      <c r="T1" s="248"/>
      <c r="U1" s="246"/>
      <c r="V1" s="246"/>
      <c r="W1" s="248"/>
      <c r="X1" s="247"/>
      <c r="Y1" s="246"/>
      <c r="Z1" s="249"/>
      <c r="AB1" s="28"/>
      <c r="AC1" s="27"/>
      <c r="AD1" s="250"/>
      <c r="AE1" s="86"/>
      <c r="AI1" s="86"/>
    </row>
    <row r="2" spans="1:50" s="255" customFormat="1" ht="31.8">
      <c r="A2" s="251"/>
      <c r="B2" s="251"/>
      <c r="C2" s="251"/>
      <c r="D2" s="252" t="s">
        <v>608</v>
      </c>
      <c r="E2" s="251"/>
      <c r="F2" s="251"/>
      <c r="G2" s="251"/>
      <c r="H2" s="251"/>
      <c r="I2" s="253"/>
      <c r="J2" s="253"/>
      <c r="K2" s="251"/>
      <c r="L2" s="251"/>
      <c r="M2" s="254"/>
      <c r="N2" s="254"/>
      <c r="O2" s="251"/>
      <c r="P2" s="254"/>
      <c r="Q2" s="254"/>
      <c r="R2" s="254"/>
      <c r="S2" s="254"/>
      <c r="T2" s="254"/>
      <c r="U2" s="251"/>
      <c r="V2" s="251"/>
      <c r="W2" s="254"/>
      <c r="X2" s="253"/>
      <c r="Y2" s="251"/>
      <c r="Z2" s="249"/>
      <c r="AA2" s="28"/>
      <c r="AB2" s="28"/>
      <c r="AC2" s="27"/>
      <c r="AD2" s="250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</row>
    <row r="3" spans="1:50" ht="15.6">
      <c r="A3" s="246"/>
      <c r="B3" s="246"/>
      <c r="C3" s="246"/>
      <c r="D3" s="246"/>
      <c r="E3" s="246"/>
      <c r="F3" s="246"/>
      <c r="G3" s="246"/>
      <c r="H3" s="246"/>
      <c r="I3" s="247"/>
      <c r="J3" s="247"/>
      <c r="K3" s="246"/>
      <c r="L3" s="246"/>
      <c r="M3" s="248"/>
      <c r="N3" s="248"/>
      <c r="O3" s="246"/>
      <c r="P3" s="248"/>
      <c r="Q3" s="248"/>
      <c r="R3" s="248"/>
      <c r="S3" s="248"/>
      <c r="T3" s="248"/>
      <c r="U3" s="246"/>
      <c r="V3" s="246"/>
      <c r="W3" s="248"/>
      <c r="X3" s="247"/>
      <c r="Y3" s="246"/>
      <c r="Z3" s="249"/>
      <c r="AB3" s="28"/>
      <c r="AC3" s="27"/>
      <c r="AD3" s="250"/>
      <c r="AE3" s="86"/>
      <c r="AI3" s="86"/>
    </row>
    <row r="4" spans="1:50" s="262" customFormat="1" ht="19.8">
      <c r="A4" s="256"/>
      <c r="B4" s="256"/>
      <c r="C4" s="256"/>
      <c r="D4" s="256"/>
      <c r="E4" s="256"/>
      <c r="F4" s="257" t="s">
        <v>6</v>
      </c>
      <c r="G4" s="257"/>
      <c r="H4" s="258">
        <f>+År!P2</f>
        <v>49</v>
      </c>
      <c r="I4" s="259"/>
      <c r="J4" s="259"/>
      <c r="K4" s="257" t="s">
        <v>421</v>
      </c>
      <c r="L4" s="256"/>
      <c r="M4" s="260"/>
      <c r="N4" s="260"/>
      <c r="O4" s="538">
        <f>+H11+H26+H41+H56+H71+H86+H102+H121+H140+H159+H178+H197+H216+H235+H254</f>
        <v>7821</v>
      </c>
      <c r="P4" s="541"/>
      <c r="Q4" s="256"/>
      <c r="R4" s="256"/>
      <c r="S4" s="256"/>
      <c r="T4" s="256"/>
      <c r="U4" s="256"/>
      <c r="V4" s="260"/>
      <c r="W4" s="260"/>
      <c r="X4" s="256"/>
      <c r="Y4" s="260"/>
      <c r="Z4" s="249"/>
      <c r="AA4" s="28"/>
      <c r="AB4" s="28"/>
      <c r="AC4" s="27"/>
      <c r="AD4" s="249"/>
      <c r="AE4" s="28"/>
      <c r="AF4" s="28"/>
      <c r="AG4" s="27"/>
      <c r="AH4" s="250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261"/>
      <c r="AX4" s="261"/>
    </row>
    <row r="5" spans="1:50" ht="15.6">
      <c r="A5" s="246"/>
      <c r="B5" s="246"/>
      <c r="C5" s="246"/>
      <c r="D5" s="246"/>
      <c r="E5" s="246"/>
      <c r="F5" s="246"/>
      <c r="G5" s="246"/>
      <c r="H5" s="246"/>
      <c r="I5" s="247" t="s">
        <v>468</v>
      </c>
      <c r="J5" s="247"/>
      <c r="K5" s="246"/>
      <c r="L5" s="246"/>
      <c r="M5" s="248"/>
      <c r="N5" s="248"/>
      <c r="O5" s="246"/>
      <c r="P5" s="248"/>
      <c r="Q5" s="248"/>
      <c r="R5" s="248"/>
      <c r="S5" s="248"/>
      <c r="T5" s="248"/>
      <c r="U5" s="246"/>
      <c r="V5" s="246"/>
      <c r="W5" s="248"/>
      <c r="X5" s="247"/>
      <c r="Y5" s="246"/>
      <c r="Z5" s="249"/>
      <c r="AB5" s="28"/>
      <c r="AC5" s="27"/>
      <c r="AD5" s="250"/>
      <c r="AE5" s="86"/>
      <c r="AI5" s="86"/>
    </row>
    <row r="6" spans="1:50" ht="16.5" customHeight="1">
      <c r="A6" s="246"/>
      <c r="B6" s="246"/>
      <c r="C6" s="246"/>
      <c r="D6" s="349"/>
      <c r="E6" s="246"/>
      <c r="F6" s="246"/>
      <c r="G6" s="246"/>
      <c r="H6" s="246"/>
      <c r="I6" s="246"/>
      <c r="J6" s="246"/>
      <c r="K6" s="246"/>
      <c r="L6" s="246"/>
      <c r="M6" s="248"/>
      <c r="N6" s="248"/>
      <c r="O6" s="246"/>
      <c r="P6" s="248"/>
      <c r="Q6" s="248"/>
      <c r="R6" s="248"/>
      <c r="S6" s="248"/>
      <c r="T6" s="248"/>
      <c r="U6" s="246"/>
      <c r="V6" s="246"/>
      <c r="W6" s="248"/>
      <c r="X6" s="263" t="s">
        <v>4</v>
      </c>
      <c r="Y6" s="246"/>
      <c r="Z6" s="249"/>
      <c r="AB6" s="28"/>
      <c r="AC6" s="27"/>
      <c r="AD6" s="250"/>
      <c r="AE6" s="86"/>
      <c r="AI6" s="86"/>
    </row>
    <row r="7" spans="1:50" ht="15.6">
      <c r="A7" s="246"/>
      <c r="B7" s="246"/>
      <c r="C7" s="246"/>
      <c r="D7" s="246"/>
      <c r="E7" s="246"/>
      <c r="F7" s="246"/>
      <c r="G7" s="264" t="s">
        <v>4</v>
      </c>
      <c r="H7" s="246"/>
      <c r="I7" s="247"/>
      <c r="J7" s="247"/>
      <c r="K7" s="264" t="s">
        <v>23</v>
      </c>
      <c r="L7" s="247"/>
      <c r="M7" s="248" t="s">
        <v>402</v>
      </c>
      <c r="N7" s="248" t="s">
        <v>402</v>
      </c>
      <c r="O7" s="265" t="s">
        <v>538</v>
      </c>
      <c r="P7" s="248" t="s">
        <v>402</v>
      </c>
      <c r="Q7" s="248" t="s">
        <v>402</v>
      </c>
      <c r="R7" s="248"/>
      <c r="S7" s="248"/>
      <c r="T7" s="265" t="s">
        <v>422</v>
      </c>
      <c r="U7" s="246"/>
      <c r="V7" s="264" t="s">
        <v>489</v>
      </c>
      <c r="W7" s="265" t="s">
        <v>77</v>
      </c>
      <c r="X7" s="263" t="s">
        <v>9</v>
      </c>
      <c r="Y7" s="246"/>
      <c r="Z7" s="249"/>
      <c r="AB7" s="28"/>
      <c r="AC7" s="27"/>
      <c r="AD7" s="250"/>
      <c r="AE7" s="86"/>
      <c r="AI7" s="86"/>
    </row>
    <row r="8" spans="1:50" ht="15.6">
      <c r="A8" s="246"/>
      <c r="B8" s="246"/>
      <c r="C8" s="246"/>
      <c r="D8" s="246"/>
      <c r="E8" s="264"/>
      <c r="F8" s="264"/>
      <c r="G8" s="264" t="s">
        <v>487</v>
      </c>
      <c r="H8" s="264" t="s">
        <v>4</v>
      </c>
      <c r="I8" s="263" t="s">
        <v>4</v>
      </c>
      <c r="J8" s="263" t="s">
        <v>1</v>
      </c>
      <c r="K8" s="264" t="s">
        <v>550</v>
      </c>
      <c r="L8" s="263" t="s">
        <v>23</v>
      </c>
      <c r="M8" s="265" t="s">
        <v>585</v>
      </c>
      <c r="N8" s="265" t="s">
        <v>500</v>
      </c>
      <c r="O8" s="265" t="s">
        <v>563</v>
      </c>
      <c r="P8" s="265" t="s">
        <v>502</v>
      </c>
      <c r="Q8" s="265" t="s">
        <v>571</v>
      </c>
      <c r="R8" s="432" t="s">
        <v>23</v>
      </c>
      <c r="S8" s="432" t="s">
        <v>23</v>
      </c>
      <c r="T8" s="265"/>
      <c r="U8" s="264" t="s">
        <v>413</v>
      </c>
      <c r="V8" s="264" t="s">
        <v>498</v>
      </c>
      <c r="W8" s="265" t="s">
        <v>423</v>
      </c>
      <c r="X8" s="263" t="s">
        <v>70</v>
      </c>
      <c r="Y8" s="246"/>
      <c r="Z8" s="249"/>
      <c r="AB8" s="28"/>
      <c r="AC8" s="27"/>
      <c r="AD8" s="250"/>
      <c r="AE8" s="86"/>
      <c r="AI8" s="86"/>
    </row>
    <row r="9" spans="1:50" ht="15.6">
      <c r="A9" s="246"/>
      <c r="B9" s="246"/>
      <c r="C9" s="264" t="s">
        <v>0</v>
      </c>
      <c r="D9" s="264"/>
      <c r="E9" s="264" t="s">
        <v>86</v>
      </c>
      <c r="F9" s="264"/>
      <c r="G9" s="50" t="s">
        <v>488</v>
      </c>
      <c r="H9" s="50" t="s">
        <v>9</v>
      </c>
      <c r="I9" s="87" t="s">
        <v>402</v>
      </c>
      <c r="J9" s="87" t="s">
        <v>402</v>
      </c>
      <c r="K9" s="50" t="s">
        <v>551</v>
      </c>
      <c r="L9" s="87" t="s">
        <v>44</v>
      </c>
      <c r="M9" s="75" t="s">
        <v>561</v>
      </c>
      <c r="N9" s="75" t="s">
        <v>439</v>
      </c>
      <c r="O9" s="75" t="s">
        <v>495</v>
      </c>
      <c r="P9" s="75" t="s">
        <v>482</v>
      </c>
      <c r="Q9" s="75" t="s">
        <v>536</v>
      </c>
      <c r="R9" s="432" t="s">
        <v>735</v>
      </c>
      <c r="S9" s="432" t="s">
        <v>736</v>
      </c>
      <c r="T9" s="75" t="s">
        <v>1</v>
      </c>
      <c r="U9" s="50" t="s">
        <v>414</v>
      </c>
      <c r="V9" s="50" t="s">
        <v>499</v>
      </c>
      <c r="W9" s="75" t="s">
        <v>424</v>
      </c>
      <c r="X9" s="87" t="s">
        <v>566</v>
      </c>
      <c r="Y9" s="246"/>
      <c r="Z9" s="249"/>
      <c r="AB9" s="28"/>
      <c r="AC9" s="27"/>
      <c r="AD9" s="250"/>
      <c r="AE9" s="86"/>
      <c r="AI9" s="86"/>
    </row>
    <row r="10" spans="1:50" ht="17.100000000000001" customHeight="1">
      <c r="A10" s="246"/>
      <c r="B10" s="246"/>
      <c r="C10" s="264"/>
      <c r="D10" s="264"/>
      <c r="E10" s="264"/>
      <c r="F10" s="264"/>
      <c r="G10" s="50"/>
      <c r="H10" s="50"/>
      <c r="I10" s="87"/>
      <c r="J10" s="87"/>
      <c r="K10" s="50"/>
      <c r="L10" s="87"/>
      <c r="M10" s="75"/>
      <c r="N10" s="75"/>
      <c r="O10" s="75"/>
      <c r="P10" s="75"/>
      <c r="Q10" s="75"/>
      <c r="R10" s="432"/>
      <c r="S10" s="432"/>
      <c r="T10" s="75"/>
      <c r="U10" s="50"/>
      <c r="V10" s="50"/>
      <c r="W10" s="75"/>
      <c r="X10" s="87"/>
      <c r="Y10" s="246"/>
      <c r="Z10" s="249"/>
      <c r="AB10" s="28"/>
      <c r="AC10" s="27"/>
      <c r="AD10" s="250"/>
      <c r="AE10" s="86"/>
      <c r="AI10" s="86"/>
    </row>
    <row r="11" spans="1:50" ht="17.100000000000001" customHeight="1">
      <c r="A11" s="264" t="s">
        <v>636</v>
      </c>
      <c r="B11" s="246"/>
      <c r="C11" s="246"/>
      <c r="D11" s="349" t="str">
        <f>+D13</f>
        <v>1-</v>
      </c>
      <c r="E11" s="246"/>
      <c r="F11" s="246"/>
      <c r="G11" s="246"/>
      <c r="H11" s="212">
        <f>SUM(H13:H24)</f>
        <v>1</v>
      </c>
      <c r="I11" s="247"/>
      <c r="J11" s="247"/>
      <c r="K11" s="246"/>
      <c r="L11" s="272">
        <f>+Fettgruppe!N10</f>
        <v>337.90000000000009</v>
      </c>
      <c r="M11" s="248"/>
      <c r="N11" s="248"/>
      <c r="O11" s="246"/>
      <c r="P11" s="248"/>
      <c r="Q11" s="248"/>
      <c r="R11" s="248"/>
      <c r="S11" s="248"/>
      <c r="T11" s="248"/>
      <c r="U11" s="246"/>
      <c r="V11" s="272">
        <f>+Fettgruppe!X10</f>
        <v>173.81687242798361</v>
      </c>
      <c r="W11" s="265" t="s">
        <v>635</v>
      </c>
      <c r="X11" s="263"/>
      <c r="Y11" s="246"/>
      <c r="Z11" s="249"/>
      <c r="AB11" s="28"/>
      <c r="AC11" s="27"/>
      <c r="AD11" s="250"/>
      <c r="AE11" s="86"/>
      <c r="AI11" s="86"/>
    </row>
    <row r="12" spans="1:50" ht="17.100000000000001" customHeight="1">
      <c r="A12" s="264"/>
      <c r="B12" s="246"/>
      <c r="C12" s="246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249"/>
      <c r="AB12" s="28"/>
      <c r="AC12" s="27"/>
      <c r="AD12" s="250"/>
      <c r="AE12" s="86"/>
      <c r="AI12" s="86"/>
    </row>
    <row r="13" spans="1:50" ht="15.6">
      <c r="A13" s="246"/>
      <c r="B13" s="246">
        <f>+'Ark1'!C939</f>
        <v>2024</v>
      </c>
      <c r="C13" s="266">
        <f>+'Ark1'!M939</f>
        <v>1</v>
      </c>
      <c r="D13" s="266" t="s">
        <v>92</v>
      </c>
      <c r="E13" s="266">
        <f>+'Ark1'!D939</f>
        <v>1</v>
      </c>
      <c r="F13" s="266" t="s">
        <v>597</v>
      </c>
      <c r="G13" s="266" t="str">
        <f>+IF(H13=0,"",'Ark1'!Q939)</f>
        <v/>
      </c>
      <c r="H13" s="366">
        <f>+'Ark1'!R939</f>
        <v>0</v>
      </c>
      <c r="I13" s="268" t="str">
        <f>+IF(H13=0,"",'Ark1'!AE939)</f>
        <v/>
      </c>
      <c r="J13" s="267" t="str">
        <f>+IF(H13=0,"",'Ark1'!AF939)</f>
        <v/>
      </c>
      <c r="K13" s="268" t="str">
        <f>+IF(H13=0,"",'Ark1'!S939)</f>
        <v/>
      </c>
      <c r="L13" s="298" t="str">
        <f>+IF(H13=0,"",'Ark1'!U939)</f>
        <v/>
      </c>
      <c r="M13" s="269" t="str">
        <f>+IF(H13=0,"",'Ark1'!W939)</f>
        <v/>
      </c>
      <c r="N13" s="269" t="str">
        <f>+IF(H13=0,"",'Ark1'!X939)</f>
        <v/>
      </c>
      <c r="O13" s="269" t="str">
        <f>+IF(H13=0,"",'Ark1'!AG939)</f>
        <v/>
      </c>
      <c r="P13" s="269" t="str">
        <f>+IF(H13=0,"",'Ark1'!AH939)</f>
        <v/>
      </c>
      <c r="Q13" s="269" t="str">
        <f>+IF(H13=0,"",'Ark1'!AI939)</f>
        <v/>
      </c>
      <c r="R13" s="382" t="str">
        <f>+IF(H13=0,"",'Ark1'!AR939)</f>
        <v/>
      </c>
      <c r="S13" s="114" t="str">
        <f>+IF(H13=0,"",'Ark1'!AS939)</f>
        <v/>
      </c>
      <c r="T13" s="269" t="str">
        <f>+IF(H13=0,"",'Ark1'!Y939)</f>
        <v/>
      </c>
      <c r="U13" s="268" t="str">
        <f>+IF(H13=0,"",'Ark1'!Z939)</f>
        <v/>
      </c>
      <c r="V13" s="298" t="str">
        <f t="shared" ref="V13:V24" si="0">+IF(H13=0,"",1000*L13/O13)</f>
        <v/>
      </c>
      <c r="W13" s="269" t="str">
        <f t="shared" ref="W13:W24" si="1">+IF(H13=0,"",L13/C13)</f>
        <v/>
      </c>
      <c r="X13" s="267" t="str">
        <f t="shared" ref="X13:X24" si="2">+IF(H13=0,"",H13/G13)</f>
        <v/>
      </c>
      <c r="Y13" s="246"/>
      <c r="Z13" s="249"/>
      <c r="AB13" s="28"/>
      <c r="AC13" s="27"/>
      <c r="AD13" s="250"/>
      <c r="AE13" s="86"/>
      <c r="AI13" s="86"/>
    </row>
    <row r="14" spans="1:50" ht="15.6">
      <c r="A14" s="246"/>
      <c r="B14" s="246">
        <f>+'Ark1'!C940</f>
        <v>2024</v>
      </c>
      <c r="C14" s="266">
        <f>+'Ark1'!M940</f>
        <v>1</v>
      </c>
      <c r="D14" s="266" t="s">
        <v>92</v>
      </c>
      <c r="E14" s="266">
        <f>+'Ark1'!D940</f>
        <v>2</v>
      </c>
      <c r="F14" s="266" t="s">
        <v>598</v>
      </c>
      <c r="G14" s="266">
        <f>+IF(H14=0,"",'Ark1'!Q940)</f>
        <v>1</v>
      </c>
      <c r="H14" s="366">
        <f>+'Ark1'!R940</f>
        <v>1</v>
      </c>
      <c r="I14" s="268">
        <f>+IF(H14=0,"",'Ark1'!AE940)</f>
        <v>0.22222222222222224</v>
      </c>
      <c r="J14" s="267">
        <f>+IF(H14=0,"",'Ark1'!AF940)</f>
        <v>0.20727785108261113</v>
      </c>
      <c r="K14" s="268">
        <f>+IF(H14=0,"",'Ark1'!S940)</f>
        <v>5</v>
      </c>
      <c r="L14" s="298">
        <f>+IF(H14=0,"",'Ark1'!U940)</f>
        <v>337.90000000000009</v>
      </c>
      <c r="M14" s="269">
        <f>+IF(H14=0,"",'Ark1'!W940)</f>
        <v>0</v>
      </c>
      <c r="N14" s="269">
        <f>+IF(H14=0,"",'Ark1'!X940)</f>
        <v>0</v>
      </c>
      <c r="O14" s="269">
        <f>+IF(H14=0,"",'Ark1'!AG940)</f>
        <v>1944</v>
      </c>
      <c r="P14" s="269">
        <f>+IF(H14=0,"",'Ark1'!AH940)</f>
        <v>0</v>
      </c>
      <c r="Q14" s="269">
        <f>+IF(H14=0,"",'Ark1'!AI940)</f>
        <v>100</v>
      </c>
      <c r="R14" s="382">
        <f>+IF(H14=0,"",'Ark1'!AR940)</f>
        <v>217</v>
      </c>
      <c r="S14" s="114">
        <f>+IF(H14=0,"",'Ark1'!AS940)</f>
        <v>33.077867158698318</v>
      </c>
      <c r="T14" s="269">
        <f>+IF(H14=0,"",'Ark1'!Y940)</f>
        <v>0</v>
      </c>
      <c r="U14" s="268">
        <f>+IF(H14=0,"",'Ark1'!Z940)</f>
        <v>0</v>
      </c>
      <c r="V14" s="298">
        <f t="shared" si="0"/>
        <v>173.81687242798361</v>
      </c>
      <c r="W14" s="269">
        <f t="shared" si="1"/>
        <v>337.90000000000009</v>
      </c>
      <c r="X14" s="267">
        <f t="shared" si="2"/>
        <v>1</v>
      </c>
      <c r="Y14" s="246"/>
      <c r="Z14" s="249"/>
      <c r="AB14" s="28"/>
      <c r="AC14" s="27"/>
      <c r="AD14" s="250"/>
      <c r="AE14" s="86"/>
      <c r="AI14" s="86"/>
    </row>
    <row r="15" spans="1:50" ht="15.6">
      <c r="A15" s="246"/>
      <c r="B15" s="246">
        <f>+'Ark1'!C941</f>
        <v>2024</v>
      </c>
      <c r="C15" s="266">
        <f>+'Ark1'!M941</f>
        <v>1</v>
      </c>
      <c r="D15" s="266" t="s">
        <v>92</v>
      </c>
      <c r="E15" s="266">
        <f>+'Ark1'!D941</f>
        <v>3</v>
      </c>
      <c r="F15" s="266" t="s">
        <v>599</v>
      </c>
      <c r="G15" s="266" t="str">
        <f>+IF(H15=0,"",'Ark1'!Q941)</f>
        <v/>
      </c>
      <c r="H15" s="366">
        <f>+'Ark1'!R941</f>
        <v>0</v>
      </c>
      <c r="I15" s="268" t="str">
        <f>+IF(H15=0,"",'Ark1'!AE941)</f>
        <v/>
      </c>
      <c r="J15" s="267" t="str">
        <f>+IF(H15=0,"",'Ark1'!AF941)</f>
        <v/>
      </c>
      <c r="K15" s="268" t="str">
        <f>+IF(H15=0,"",'Ark1'!S941)</f>
        <v/>
      </c>
      <c r="L15" s="298" t="str">
        <f>+IF(H15=0,"",'Ark1'!U941)</f>
        <v/>
      </c>
      <c r="M15" s="269" t="str">
        <f>+IF(H15=0,"",'Ark1'!W941)</f>
        <v/>
      </c>
      <c r="N15" s="269" t="str">
        <f>+IF(H15=0,"",'Ark1'!X941)</f>
        <v/>
      </c>
      <c r="O15" s="269" t="str">
        <f>+IF(H15=0,"",'Ark1'!AG941)</f>
        <v/>
      </c>
      <c r="P15" s="269" t="str">
        <f>+IF(H15=0,"",'Ark1'!AH941)</f>
        <v/>
      </c>
      <c r="Q15" s="269" t="str">
        <f>+IF(H15=0,"",'Ark1'!AI941)</f>
        <v/>
      </c>
      <c r="R15" s="382" t="str">
        <f>+IF(H15=0,"",'Ark1'!AR941)</f>
        <v/>
      </c>
      <c r="S15" s="114" t="str">
        <f>+IF(H15=0,"",'Ark1'!AS941)</f>
        <v/>
      </c>
      <c r="T15" s="269" t="str">
        <f>+IF(H15=0,"",'Ark1'!Y941)</f>
        <v/>
      </c>
      <c r="U15" s="268" t="str">
        <f>+IF(H15=0,"",'Ark1'!Z941)</f>
        <v/>
      </c>
      <c r="V15" s="298" t="str">
        <f t="shared" si="0"/>
        <v/>
      </c>
      <c r="W15" s="269" t="str">
        <f t="shared" si="1"/>
        <v/>
      </c>
      <c r="X15" s="267" t="str">
        <f t="shared" si="2"/>
        <v/>
      </c>
      <c r="Y15" s="246"/>
      <c r="Z15" s="249"/>
      <c r="AB15" s="28"/>
      <c r="AC15" s="27"/>
      <c r="AD15" s="250"/>
      <c r="AE15" s="86"/>
      <c r="AI15" s="86"/>
    </row>
    <row r="16" spans="1:50" ht="15.6">
      <c r="A16" s="246"/>
      <c r="B16" s="246">
        <f>+'Ark1'!C942</f>
        <v>2024</v>
      </c>
      <c r="C16" s="266">
        <f>+'Ark1'!M942</f>
        <v>1</v>
      </c>
      <c r="D16" s="266" t="s">
        <v>92</v>
      </c>
      <c r="E16" s="266">
        <f>+'Ark1'!D942</f>
        <v>4</v>
      </c>
      <c r="F16" s="266" t="s">
        <v>600</v>
      </c>
      <c r="G16" s="266" t="str">
        <f>+IF(H16=0,"",'Ark1'!Q942)</f>
        <v/>
      </c>
      <c r="H16" s="366">
        <f>+'Ark1'!R942</f>
        <v>0</v>
      </c>
      <c r="I16" s="268" t="str">
        <f>+IF(H16=0,"",'Ark1'!AE942)</f>
        <v/>
      </c>
      <c r="J16" s="267" t="str">
        <f>+IF(H16=0,"",'Ark1'!AF942)</f>
        <v/>
      </c>
      <c r="K16" s="268" t="str">
        <f>+IF(H16=0,"",'Ark1'!S942)</f>
        <v/>
      </c>
      <c r="L16" s="298" t="str">
        <f>+IF(H16=0,"",'Ark1'!U942)</f>
        <v/>
      </c>
      <c r="M16" s="269" t="str">
        <f>+IF(H16=0,"",'Ark1'!W942)</f>
        <v/>
      </c>
      <c r="N16" s="269" t="str">
        <f>+IF(H16=0,"",'Ark1'!X942)</f>
        <v/>
      </c>
      <c r="O16" s="269" t="str">
        <f>+IF(H16=0,"",'Ark1'!AG942)</f>
        <v/>
      </c>
      <c r="P16" s="269" t="str">
        <f>+IF(H16=0,"",'Ark1'!AH942)</f>
        <v/>
      </c>
      <c r="Q16" s="269" t="str">
        <f>+IF(H16=0,"",'Ark1'!AI942)</f>
        <v/>
      </c>
      <c r="R16" s="382" t="str">
        <f>+IF(H16=0,"",'Ark1'!AR942)</f>
        <v/>
      </c>
      <c r="S16" s="114" t="str">
        <f>+IF(H16=0,"",'Ark1'!AS942)</f>
        <v/>
      </c>
      <c r="T16" s="269" t="str">
        <f>+IF(H16=0,"",'Ark1'!Y942)</f>
        <v/>
      </c>
      <c r="U16" s="268" t="str">
        <f>+IF(H16=0,"",'Ark1'!Z942)</f>
        <v/>
      </c>
      <c r="V16" s="298" t="str">
        <f t="shared" si="0"/>
        <v/>
      </c>
      <c r="W16" s="269" t="str">
        <f t="shared" si="1"/>
        <v/>
      </c>
      <c r="X16" s="267" t="str">
        <f t="shared" si="2"/>
        <v/>
      </c>
      <c r="Y16" s="246"/>
      <c r="Z16" s="249"/>
      <c r="AB16" s="28"/>
      <c r="AC16" s="27"/>
      <c r="AD16" s="250"/>
      <c r="AE16" s="86"/>
      <c r="AI16" s="86"/>
    </row>
    <row r="17" spans="1:36" ht="15.6">
      <c r="A17" s="246"/>
      <c r="B17" s="246">
        <f>+'Ark1'!C943</f>
        <v>2024</v>
      </c>
      <c r="C17" s="266">
        <f>+'Ark1'!M943</f>
        <v>1</v>
      </c>
      <c r="D17" s="266" t="s">
        <v>92</v>
      </c>
      <c r="E17" s="266">
        <f>+'Ark1'!D943</f>
        <v>5</v>
      </c>
      <c r="F17" s="266" t="s">
        <v>442</v>
      </c>
      <c r="G17" s="266" t="str">
        <f>+IF(H17=0,"",'Ark1'!Q943)</f>
        <v/>
      </c>
      <c r="H17" s="366">
        <f>+'Ark1'!R943</f>
        <v>0</v>
      </c>
      <c r="I17" s="268" t="str">
        <f>+IF(H17=0,"",'Ark1'!AE943)</f>
        <v/>
      </c>
      <c r="J17" s="267" t="str">
        <f>+IF(H17=0,"",'Ark1'!AF943)</f>
        <v/>
      </c>
      <c r="K17" s="268" t="str">
        <f>+IF(H17=0,"",'Ark1'!S943)</f>
        <v/>
      </c>
      <c r="L17" s="298" t="str">
        <f>+IF(H17=0,"",'Ark1'!U943)</f>
        <v/>
      </c>
      <c r="M17" s="269" t="str">
        <f>+IF(H17=0,"",'Ark1'!W943)</f>
        <v/>
      </c>
      <c r="N17" s="269" t="str">
        <f>+IF(H17=0,"",'Ark1'!X943)</f>
        <v/>
      </c>
      <c r="O17" s="269" t="str">
        <f>+IF(H17=0,"",'Ark1'!AG943)</f>
        <v/>
      </c>
      <c r="P17" s="269" t="str">
        <f>+IF(H17=0,"",'Ark1'!AH943)</f>
        <v/>
      </c>
      <c r="Q17" s="269" t="str">
        <f>+IF(H17=0,"",'Ark1'!AI943)</f>
        <v/>
      </c>
      <c r="R17" s="382" t="str">
        <f>+IF(H17=0,"",'Ark1'!AR943)</f>
        <v/>
      </c>
      <c r="S17" s="114" t="str">
        <f>+IF(H17=0,"",'Ark1'!AS943)</f>
        <v/>
      </c>
      <c r="T17" s="269" t="str">
        <f>+IF(H17=0,"",'Ark1'!Y943)</f>
        <v/>
      </c>
      <c r="U17" s="268" t="str">
        <f>+IF(H17=0,"",'Ark1'!Z943)</f>
        <v/>
      </c>
      <c r="V17" s="298" t="str">
        <f t="shared" si="0"/>
        <v/>
      </c>
      <c r="W17" s="269" t="str">
        <f t="shared" si="1"/>
        <v/>
      </c>
      <c r="X17" s="267" t="str">
        <f t="shared" si="2"/>
        <v/>
      </c>
      <c r="Y17" s="246"/>
      <c r="Z17" s="249"/>
      <c r="AB17" s="28"/>
      <c r="AC17" s="27"/>
      <c r="AD17" s="250"/>
      <c r="AE17" s="86"/>
      <c r="AI17" s="86"/>
    </row>
    <row r="18" spans="1:36" ht="15.6">
      <c r="A18" s="246"/>
      <c r="B18" s="246">
        <f>+'Ark1'!C944</f>
        <v>2024</v>
      </c>
      <c r="C18" s="266">
        <f>+'Ark1'!M944</f>
        <v>1</v>
      </c>
      <c r="D18" s="266" t="s">
        <v>92</v>
      </c>
      <c r="E18" s="266">
        <f>+'Ark1'!D944</f>
        <v>6</v>
      </c>
      <c r="F18" s="266" t="s">
        <v>601</v>
      </c>
      <c r="G18" s="266" t="str">
        <f>+IF(H18=0,"",'Ark1'!Q944)</f>
        <v/>
      </c>
      <c r="H18" s="366">
        <f>+'Ark1'!R944</f>
        <v>0</v>
      </c>
      <c r="I18" s="268" t="str">
        <f>+IF(H18=0,"",'Ark1'!AE944)</f>
        <v/>
      </c>
      <c r="J18" s="267" t="str">
        <f>+IF(H18=0,"",'Ark1'!AF944)</f>
        <v/>
      </c>
      <c r="K18" s="268" t="str">
        <f>+IF(H18=0,"",'Ark1'!S944)</f>
        <v/>
      </c>
      <c r="L18" s="298" t="str">
        <f>+IF(H18=0,"",'Ark1'!U944)</f>
        <v/>
      </c>
      <c r="M18" s="269" t="str">
        <f>+IF(H18=0,"",'Ark1'!W944)</f>
        <v/>
      </c>
      <c r="N18" s="269" t="str">
        <f>+IF(H18=0,"",'Ark1'!X944)</f>
        <v/>
      </c>
      <c r="O18" s="269" t="str">
        <f>+IF(H18=0,"",'Ark1'!AG944)</f>
        <v/>
      </c>
      <c r="P18" s="269" t="str">
        <f>+IF(H18=0,"",'Ark1'!AH944)</f>
        <v/>
      </c>
      <c r="Q18" s="269" t="str">
        <f>+IF(H18=0,"",'Ark1'!AI944)</f>
        <v/>
      </c>
      <c r="R18" s="382" t="str">
        <f>+IF(H18=0,"",'Ark1'!AR944)</f>
        <v/>
      </c>
      <c r="S18" s="114" t="str">
        <f>+IF(H18=0,"",'Ark1'!AS944)</f>
        <v/>
      </c>
      <c r="T18" s="269" t="str">
        <f>+IF(H18=0,"",'Ark1'!Y944)</f>
        <v/>
      </c>
      <c r="U18" s="268" t="str">
        <f>+IF(H18=0,"",'Ark1'!Z944)</f>
        <v/>
      </c>
      <c r="V18" s="298" t="str">
        <f t="shared" si="0"/>
        <v/>
      </c>
      <c r="W18" s="269" t="str">
        <f t="shared" si="1"/>
        <v/>
      </c>
      <c r="X18" s="267" t="str">
        <f t="shared" si="2"/>
        <v/>
      </c>
      <c r="Y18" s="246"/>
      <c r="Z18" s="249"/>
      <c r="AB18" s="28"/>
      <c r="AC18" s="27"/>
      <c r="AD18" s="250"/>
      <c r="AE18" s="86"/>
      <c r="AF18" s="212"/>
      <c r="AG18" s="212"/>
      <c r="AH18" s="212"/>
      <c r="AI18" s="86"/>
    </row>
    <row r="19" spans="1:36" ht="15.6">
      <c r="A19" s="246"/>
      <c r="B19" s="246">
        <f>+'Ark1'!C945</f>
        <v>2024</v>
      </c>
      <c r="C19" s="266">
        <f>+'Ark1'!M945</f>
        <v>1</v>
      </c>
      <c r="D19" s="266" t="s">
        <v>92</v>
      </c>
      <c r="E19" s="266">
        <f>+'Ark1'!D945</f>
        <v>7</v>
      </c>
      <c r="F19" s="266" t="s">
        <v>602</v>
      </c>
      <c r="G19" s="266" t="str">
        <f>+IF(H19=0,"",'Ark1'!Q945)</f>
        <v/>
      </c>
      <c r="H19" s="366">
        <f>+'Ark1'!R945</f>
        <v>0</v>
      </c>
      <c r="I19" s="268" t="str">
        <f>+IF(H19=0,"",'Ark1'!AE945)</f>
        <v/>
      </c>
      <c r="J19" s="267" t="str">
        <f>+IF(H19=0,"",'Ark1'!AF945)</f>
        <v/>
      </c>
      <c r="K19" s="268" t="str">
        <f>+IF(H19=0,"",'Ark1'!S945)</f>
        <v/>
      </c>
      <c r="L19" s="298" t="str">
        <f>+IF(H19=0,"",'Ark1'!U945)</f>
        <v/>
      </c>
      <c r="M19" s="269" t="str">
        <f>+IF(H19=0,"",'Ark1'!W945)</f>
        <v/>
      </c>
      <c r="N19" s="269" t="str">
        <f>+IF(H19=0,"",'Ark1'!X945)</f>
        <v/>
      </c>
      <c r="O19" s="269" t="str">
        <f>+IF(H19=0,"",'Ark1'!AG945)</f>
        <v/>
      </c>
      <c r="P19" s="269" t="str">
        <f>+IF(H19=0,"",'Ark1'!AH945)</f>
        <v/>
      </c>
      <c r="Q19" s="269" t="str">
        <f>+IF(H19=0,"",'Ark1'!AI945)</f>
        <v/>
      </c>
      <c r="R19" s="382" t="str">
        <f>+IF(H19=0,"",'Ark1'!AR945)</f>
        <v/>
      </c>
      <c r="S19" s="114" t="str">
        <f>+IF(H19=0,"",'Ark1'!AS945)</f>
        <v/>
      </c>
      <c r="T19" s="269" t="str">
        <f>+IF(H19=0,"",'Ark1'!Y945)</f>
        <v/>
      </c>
      <c r="U19" s="268" t="str">
        <f>+IF(H19=0,"",'Ark1'!Z945)</f>
        <v/>
      </c>
      <c r="V19" s="298" t="str">
        <f t="shared" si="0"/>
        <v/>
      </c>
      <c r="W19" s="269" t="str">
        <f t="shared" si="1"/>
        <v/>
      </c>
      <c r="X19" s="267" t="str">
        <f t="shared" si="2"/>
        <v/>
      </c>
      <c r="Y19" s="246"/>
      <c r="Z19" s="249"/>
      <c r="AB19" s="28"/>
      <c r="AC19" s="27"/>
      <c r="AD19" s="250"/>
      <c r="AE19" s="86"/>
      <c r="AF19" s="212"/>
      <c r="AG19" s="212"/>
      <c r="AH19" s="212"/>
      <c r="AI19" s="86"/>
    </row>
    <row r="20" spans="1:36" ht="15.6">
      <c r="A20" s="246"/>
      <c r="B20" s="246">
        <f>+'Ark1'!C946</f>
        <v>2024</v>
      </c>
      <c r="C20" s="266">
        <f>+'Ark1'!M946</f>
        <v>1</v>
      </c>
      <c r="D20" s="266" t="s">
        <v>92</v>
      </c>
      <c r="E20" s="266">
        <f>+'Ark1'!D946</f>
        <v>8</v>
      </c>
      <c r="F20" s="266" t="s">
        <v>603</v>
      </c>
      <c r="G20" s="266" t="str">
        <f>+IF(H20=0,"",'Ark1'!Q946)</f>
        <v/>
      </c>
      <c r="H20" s="366">
        <f>+'Ark1'!R946</f>
        <v>0</v>
      </c>
      <c r="I20" s="268" t="str">
        <f>+IF(H20=0,"",'Ark1'!AE946)</f>
        <v/>
      </c>
      <c r="J20" s="267" t="str">
        <f>+IF(H20=0,"",'Ark1'!AF946)</f>
        <v/>
      </c>
      <c r="K20" s="268" t="str">
        <f>+IF(H20=0,"",'Ark1'!S946)</f>
        <v/>
      </c>
      <c r="L20" s="298" t="str">
        <f>+IF(H20=0,"",'Ark1'!U946)</f>
        <v/>
      </c>
      <c r="M20" s="269" t="str">
        <f>+IF(H20=0,"",'Ark1'!W946)</f>
        <v/>
      </c>
      <c r="N20" s="269" t="str">
        <f>+IF(H20=0,"",'Ark1'!X946)</f>
        <v/>
      </c>
      <c r="O20" s="269" t="str">
        <f>+IF(H20=0,"",'Ark1'!AG946)</f>
        <v/>
      </c>
      <c r="P20" s="269" t="str">
        <f>+IF(H20=0,"",'Ark1'!AH946)</f>
        <v/>
      </c>
      <c r="Q20" s="269" t="str">
        <f>+IF(H20=0,"",'Ark1'!AI946)</f>
        <v/>
      </c>
      <c r="R20" s="382" t="str">
        <f>+IF(H20=0,"",'Ark1'!AR946)</f>
        <v/>
      </c>
      <c r="S20" s="114" t="str">
        <f>+IF(H20=0,"",'Ark1'!AS946)</f>
        <v/>
      </c>
      <c r="T20" s="269" t="str">
        <f>+IF(H20=0,"",'Ark1'!Y946)</f>
        <v/>
      </c>
      <c r="U20" s="268" t="str">
        <f>+IF(H20=0,"",'Ark1'!Z946)</f>
        <v/>
      </c>
      <c r="V20" s="298" t="str">
        <f t="shared" si="0"/>
        <v/>
      </c>
      <c r="W20" s="269" t="str">
        <f t="shared" si="1"/>
        <v/>
      </c>
      <c r="X20" s="267" t="str">
        <f t="shared" si="2"/>
        <v/>
      </c>
      <c r="Y20" s="246"/>
      <c r="Z20" s="249"/>
      <c r="AB20" s="28"/>
      <c r="AC20" s="27"/>
      <c r="AD20" s="250"/>
      <c r="AE20" s="86"/>
      <c r="AF20" s="212"/>
      <c r="AG20" s="212"/>
      <c r="AH20" s="212"/>
      <c r="AI20" s="86"/>
    </row>
    <row r="21" spans="1:36" ht="15.6">
      <c r="A21" s="246"/>
      <c r="B21" s="246">
        <f>+'Ark1'!C947</f>
        <v>2024</v>
      </c>
      <c r="C21" s="266">
        <f>+'Ark1'!M947</f>
        <v>1</v>
      </c>
      <c r="D21" s="266" t="s">
        <v>92</v>
      </c>
      <c r="E21" s="266">
        <f>+'Ark1'!D947</f>
        <v>9</v>
      </c>
      <c r="F21" s="266" t="s">
        <v>604</v>
      </c>
      <c r="G21" s="266" t="str">
        <f>+IF(H21=0,"",'Ark1'!Q947)</f>
        <v/>
      </c>
      <c r="H21" s="366">
        <f>+'Ark1'!R947</f>
        <v>0</v>
      </c>
      <c r="I21" s="268" t="str">
        <f>+IF(H21=0,"",'Ark1'!AE947)</f>
        <v/>
      </c>
      <c r="J21" s="267" t="str">
        <f>+IF(H21=0,"",'Ark1'!AF947)</f>
        <v/>
      </c>
      <c r="K21" s="268" t="str">
        <f>+IF(H21=0,"",'Ark1'!S947)</f>
        <v/>
      </c>
      <c r="L21" s="298" t="str">
        <f>+IF(H21=0,"",'Ark1'!U947)</f>
        <v/>
      </c>
      <c r="M21" s="269" t="str">
        <f>+IF(H21=0,"",'Ark1'!W947)</f>
        <v/>
      </c>
      <c r="N21" s="269" t="str">
        <f>+IF(H21=0,"",'Ark1'!X947)</f>
        <v/>
      </c>
      <c r="O21" s="269" t="str">
        <f>+IF(H21=0,"",'Ark1'!AG947)</f>
        <v/>
      </c>
      <c r="P21" s="269" t="str">
        <f>+IF(H21=0,"",'Ark1'!AH947)</f>
        <v/>
      </c>
      <c r="Q21" s="269" t="str">
        <f>+IF(H21=0,"",'Ark1'!AI947)</f>
        <v/>
      </c>
      <c r="R21" s="382" t="str">
        <f>+IF(H21=0,"",'Ark1'!AR947)</f>
        <v/>
      </c>
      <c r="S21" s="114" t="str">
        <f>+IF(H21=0,"",'Ark1'!AS947)</f>
        <v/>
      </c>
      <c r="T21" s="269" t="str">
        <f>+IF(H21=0,"",'Ark1'!Y947)</f>
        <v/>
      </c>
      <c r="U21" s="268" t="str">
        <f>+IF(H21=0,"",'Ark1'!Z947)</f>
        <v/>
      </c>
      <c r="V21" s="298" t="str">
        <f t="shared" si="0"/>
        <v/>
      </c>
      <c r="W21" s="269" t="str">
        <f t="shared" si="1"/>
        <v/>
      </c>
      <c r="X21" s="267" t="str">
        <f t="shared" si="2"/>
        <v/>
      </c>
      <c r="Y21" s="246"/>
      <c r="Z21" s="249"/>
      <c r="AB21" s="28"/>
      <c r="AC21" s="27"/>
      <c r="AD21" s="250"/>
      <c r="AE21" s="86"/>
      <c r="AF21" s="212"/>
      <c r="AG21" s="212"/>
      <c r="AH21" s="212"/>
      <c r="AI21" s="86"/>
    </row>
    <row r="22" spans="1:36" ht="15.6">
      <c r="A22" s="246"/>
      <c r="B22" s="246">
        <f>+'Ark1'!C948</f>
        <v>2024</v>
      </c>
      <c r="C22" s="266">
        <f>+'Ark1'!M948</f>
        <v>1</v>
      </c>
      <c r="D22" s="266" t="s">
        <v>92</v>
      </c>
      <c r="E22" s="266">
        <f>+'Ark1'!D948</f>
        <v>10</v>
      </c>
      <c r="F22" s="266" t="s">
        <v>605</v>
      </c>
      <c r="G22" s="266" t="str">
        <f>+IF(H22=0,"",'Ark1'!Q948)</f>
        <v/>
      </c>
      <c r="H22" s="366">
        <f>+'Ark1'!R948</f>
        <v>0</v>
      </c>
      <c r="I22" s="268" t="str">
        <f>+IF(H22=0,"",'Ark1'!AE948)</f>
        <v/>
      </c>
      <c r="J22" s="267" t="str">
        <f>+IF(H22=0,"",'Ark1'!AF948)</f>
        <v/>
      </c>
      <c r="K22" s="268" t="str">
        <f>+IF(H22=0,"",'Ark1'!S948)</f>
        <v/>
      </c>
      <c r="L22" s="298" t="str">
        <f>+IF(H22=0,"",'Ark1'!U948)</f>
        <v/>
      </c>
      <c r="M22" s="269" t="str">
        <f>+IF(H22=0,"",'Ark1'!W948)</f>
        <v/>
      </c>
      <c r="N22" s="269" t="str">
        <f>+IF(H22=0,"",'Ark1'!X948)</f>
        <v/>
      </c>
      <c r="O22" s="269" t="str">
        <f>+IF(H22=0,"",'Ark1'!AG948)</f>
        <v/>
      </c>
      <c r="P22" s="269" t="str">
        <f>+IF(H22=0,"",'Ark1'!AH948)</f>
        <v/>
      </c>
      <c r="Q22" s="269" t="str">
        <f>+IF(H22=0,"",'Ark1'!AI948)</f>
        <v/>
      </c>
      <c r="R22" s="382" t="str">
        <f>+IF(H22=0,"",'Ark1'!AR948)</f>
        <v/>
      </c>
      <c r="S22" s="114" t="str">
        <f>+IF(H22=0,"",'Ark1'!AS948)</f>
        <v/>
      </c>
      <c r="T22" s="269" t="str">
        <f>+IF(H22=0,"",'Ark1'!Y948)</f>
        <v/>
      </c>
      <c r="U22" s="268" t="str">
        <f>+IF(H22=0,"",'Ark1'!Z948)</f>
        <v/>
      </c>
      <c r="V22" s="298" t="str">
        <f t="shared" si="0"/>
        <v/>
      </c>
      <c r="W22" s="269" t="str">
        <f t="shared" si="1"/>
        <v/>
      </c>
      <c r="X22" s="267" t="str">
        <f t="shared" si="2"/>
        <v/>
      </c>
      <c r="Y22" s="246"/>
      <c r="Z22" s="249"/>
      <c r="AB22" s="28"/>
      <c r="AC22" s="27"/>
      <c r="AD22" s="250"/>
      <c r="AE22" s="86"/>
      <c r="AF22" s="212"/>
      <c r="AG22" s="212"/>
      <c r="AH22" s="212"/>
      <c r="AI22" s="86"/>
    </row>
    <row r="23" spans="1:36" ht="15.6">
      <c r="A23" s="246"/>
      <c r="B23" s="246">
        <f>+'Ark1'!C949</f>
        <v>2024</v>
      </c>
      <c r="C23" s="266">
        <f>+'Ark1'!M949</f>
        <v>1</v>
      </c>
      <c r="D23" s="266" t="s">
        <v>92</v>
      </c>
      <c r="E23" s="266">
        <f>+'Ark1'!D949</f>
        <v>11</v>
      </c>
      <c r="F23" s="266" t="s">
        <v>606</v>
      </c>
      <c r="G23" s="266" t="str">
        <f>+IF(H23=0,"",'Ark1'!Q949)</f>
        <v/>
      </c>
      <c r="H23" s="366">
        <f>+'Ark1'!R949</f>
        <v>0</v>
      </c>
      <c r="I23" s="268" t="str">
        <f>+IF(H23=0,"",'Ark1'!AE949)</f>
        <v/>
      </c>
      <c r="J23" s="267" t="str">
        <f>+IF(H23=0,"",'Ark1'!AF949)</f>
        <v/>
      </c>
      <c r="K23" s="268" t="str">
        <f>+IF(H23=0,"",'Ark1'!S949)</f>
        <v/>
      </c>
      <c r="L23" s="298" t="str">
        <f>+IF(H23=0,"",'Ark1'!U949)</f>
        <v/>
      </c>
      <c r="M23" s="269" t="str">
        <f>+IF(H23=0,"",'Ark1'!W949)</f>
        <v/>
      </c>
      <c r="N23" s="269" t="str">
        <f>+IF(H23=0,"",'Ark1'!X949)</f>
        <v/>
      </c>
      <c r="O23" s="269" t="str">
        <f>+IF(H23=0,"",'Ark1'!AG949)</f>
        <v/>
      </c>
      <c r="P23" s="269" t="str">
        <f>+IF(H23=0,"",'Ark1'!AH949)</f>
        <v/>
      </c>
      <c r="Q23" s="269" t="str">
        <f>+IF(H23=0,"",'Ark1'!AI949)</f>
        <v/>
      </c>
      <c r="R23" s="382" t="str">
        <f>+IF(H23=0,"",'Ark1'!AR949)</f>
        <v/>
      </c>
      <c r="S23" s="114" t="str">
        <f>+IF(H23=0,"",'Ark1'!AS949)</f>
        <v/>
      </c>
      <c r="T23" s="269" t="str">
        <f>+IF(H23=0,"",'Ark1'!Y949)</f>
        <v/>
      </c>
      <c r="U23" s="268" t="str">
        <f>+IF(H23=0,"",'Ark1'!Z949)</f>
        <v/>
      </c>
      <c r="V23" s="298" t="str">
        <f t="shared" si="0"/>
        <v/>
      </c>
      <c r="W23" s="269" t="str">
        <f t="shared" si="1"/>
        <v/>
      </c>
      <c r="X23" s="267" t="str">
        <f t="shared" si="2"/>
        <v/>
      </c>
      <c r="Y23" s="246"/>
      <c r="Z23" s="249"/>
      <c r="AB23" s="28"/>
      <c r="AC23" s="27"/>
      <c r="AD23" s="250"/>
      <c r="AE23" s="86"/>
      <c r="AF23" s="212"/>
      <c r="AG23" s="212"/>
      <c r="AH23" s="212"/>
      <c r="AI23" s="86"/>
    </row>
    <row r="24" spans="1:36" ht="15.6">
      <c r="A24" s="246"/>
      <c r="B24" s="246">
        <f>+'Ark1'!C950</f>
        <v>2024</v>
      </c>
      <c r="C24" s="266">
        <f>+'Ark1'!M950</f>
        <v>1</v>
      </c>
      <c r="D24" s="266" t="s">
        <v>92</v>
      </c>
      <c r="E24" s="266">
        <f>+'Ark1'!D950</f>
        <v>12</v>
      </c>
      <c r="F24" s="266" t="s">
        <v>607</v>
      </c>
      <c r="G24" s="266" t="str">
        <f>+IF(H24=0,"",'Ark1'!Q950)</f>
        <v/>
      </c>
      <c r="H24" s="366">
        <f>+'Ark1'!R950</f>
        <v>0</v>
      </c>
      <c r="I24" s="268" t="str">
        <f>+IF(H24=0,"",'Ark1'!AE950)</f>
        <v/>
      </c>
      <c r="J24" s="267" t="str">
        <f>+IF(H24=0,"",'Ark1'!AF950)</f>
        <v/>
      </c>
      <c r="K24" s="268" t="str">
        <f>+IF(H24=0,"",'Ark1'!S950)</f>
        <v/>
      </c>
      <c r="L24" s="298" t="str">
        <f>+IF(H24=0,"",'Ark1'!U950)</f>
        <v/>
      </c>
      <c r="M24" s="269" t="str">
        <f>+IF(H24=0,"",'Ark1'!W950)</f>
        <v/>
      </c>
      <c r="N24" s="269" t="str">
        <f>+IF(H24=0,"",'Ark1'!X950)</f>
        <v/>
      </c>
      <c r="O24" s="269" t="str">
        <f>+IF(H24=0,"",'Ark1'!AG950)</f>
        <v/>
      </c>
      <c r="P24" s="269" t="str">
        <f>+IF(H24=0,"",'Ark1'!AH950)</f>
        <v/>
      </c>
      <c r="Q24" s="269" t="str">
        <f>+IF(H24=0,"",'Ark1'!AI950)</f>
        <v/>
      </c>
      <c r="R24" s="382" t="str">
        <f>+IF(H24=0,"",'Ark1'!AR950)</f>
        <v/>
      </c>
      <c r="S24" s="114" t="str">
        <f>+IF(H24=0,"",'Ark1'!AS950)</f>
        <v/>
      </c>
      <c r="T24" s="269" t="str">
        <f>+IF(H24=0,"",'Ark1'!Y950)</f>
        <v/>
      </c>
      <c r="U24" s="268" t="str">
        <f>+IF(H24=0,"",'Ark1'!Z950)</f>
        <v/>
      </c>
      <c r="V24" s="298" t="str">
        <f t="shared" si="0"/>
        <v/>
      </c>
      <c r="W24" s="269" t="str">
        <f t="shared" si="1"/>
        <v/>
      </c>
      <c r="X24" s="267" t="str">
        <f t="shared" si="2"/>
        <v/>
      </c>
      <c r="Y24" s="246"/>
      <c r="Z24" s="249"/>
      <c r="AB24" s="28"/>
      <c r="AC24" s="27"/>
      <c r="AD24" s="250"/>
      <c r="AE24" s="86"/>
      <c r="AF24" s="212"/>
      <c r="AG24" s="212"/>
      <c r="AH24" s="249"/>
      <c r="AI24" s="249"/>
      <c r="AJ24" s="249"/>
    </row>
    <row r="25" spans="1:36" ht="17.100000000000001" customHeight="1">
      <c r="A25" s="246"/>
      <c r="B25" s="246"/>
      <c r="C25" s="246"/>
      <c r="D25" s="246"/>
      <c r="E25" s="246"/>
      <c r="F25" s="246"/>
      <c r="G25" s="246"/>
      <c r="H25" s="246"/>
      <c r="I25" s="247"/>
      <c r="J25" s="247"/>
      <c r="K25" s="246"/>
      <c r="L25" s="246"/>
      <c r="M25" s="248"/>
      <c r="N25" s="248"/>
      <c r="O25" s="246"/>
      <c r="P25" s="248"/>
      <c r="Q25" s="248"/>
      <c r="R25" s="248"/>
      <c r="S25" s="248"/>
      <c r="T25" s="248"/>
      <c r="U25" s="246"/>
      <c r="V25" s="246"/>
      <c r="W25" s="248"/>
      <c r="X25" s="247"/>
      <c r="Y25" s="246"/>
      <c r="Z25" s="249"/>
      <c r="AB25" s="28"/>
      <c r="AC25" s="27"/>
      <c r="AD25" s="250"/>
      <c r="AE25" s="86"/>
      <c r="AI25" s="86"/>
    </row>
    <row r="26" spans="1:36" ht="17.100000000000001" customHeight="1">
      <c r="A26" s="264" t="s">
        <v>636</v>
      </c>
      <c r="B26" s="246"/>
      <c r="C26" s="246"/>
      <c r="D26" s="349" t="str">
        <f>+D28</f>
        <v>1</v>
      </c>
      <c r="E26" s="246"/>
      <c r="F26" s="246"/>
      <c r="G26" s="246"/>
      <c r="H26" s="212">
        <f>SUM(H28:H39)</f>
        <v>28</v>
      </c>
      <c r="I26" s="247"/>
      <c r="J26" s="247"/>
      <c r="K26" s="246"/>
      <c r="L26" s="272">
        <f>+Fettgruppe!N11</f>
        <v>246.2071428571428</v>
      </c>
      <c r="M26" s="248"/>
      <c r="N26" s="248"/>
      <c r="O26" s="246"/>
      <c r="P26" s="248"/>
      <c r="Q26" s="248"/>
      <c r="R26" s="248"/>
      <c r="S26" s="248"/>
      <c r="T26" s="248"/>
      <c r="U26" s="246"/>
      <c r="V26" s="272">
        <f>+Fettgruppe!X11</f>
        <v>211.81659972568121</v>
      </c>
      <c r="W26" s="265" t="s">
        <v>635</v>
      </c>
      <c r="X26" s="263"/>
      <c r="Y26" s="246"/>
      <c r="Z26" s="249"/>
      <c r="AB26" s="28"/>
      <c r="AC26" s="27"/>
      <c r="AD26" s="250"/>
      <c r="AE26" s="86"/>
      <c r="AI26" s="86"/>
    </row>
    <row r="27" spans="1:36" ht="17.100000000000001" customHeight="1">
      <c r="A27" s="246"/>
      <c r="B27" s="246"/>
      <c r="C27" s="246"/>
      <c r="D27" s="349"/>
      <c r="E27" s="246"/>
      <c r="F27" s="246"/>
      <c r="G27" s="246"/>
      <c r="H27" s="246"/>
      <c r="I27" s="246"/>
      <c r="J27" s="246"/>
      <c r="K27" s="246"/>
      <c r="L27" s="246"/>
      <c r="M27" s="248"/>
      <c r="N27" s="248"/>
      <c r="O27" s="246"/>
      <c r="P27" s="248"/>
      <c r="Q27" s="248"/>
      <c r="R27" s="248"/>
      <c r="S27" s="248"/>
      <c r="T27" s="248"/>
      <c r="U27" s="246"/>
      <c r="V27" s="246"/>
      <c r="W27" s="248"/>
      <c r="X27" s="263" t="s">
        <v>4</v>
      </c>
      <c r="Y27" s="246"/>
      <c r="Z27" s="249"/>
      <c r="AB27" s="28"/>
      <c r="AC27" s="27"/>
      <c r="AD27" s="250"/>
      <c r="AE27" s="86"/>
      <c r="AI27" s="86"/>
    </row>
    <row r="28" spans="1:36" ht="15.6">
      <c r="A28" s="246"/>
      <c r="B28" s="246">
        <f>+'Ark1'!C951</f>
        <v>2024</v>
      </c>
      <c r="C28" s="86">
        <f>+'Ark1'!M951</f>
        <v>2</v>
      </c>
      <c r="D28" s="367" t="s">
        <v>93</v>
      </c>
      <c r="E28" s="86">
        <f>+'Ark1'!D951</f>
        <v>1</v>
      </c>
      <c r="F28" s="86" t="s">
        <v>597</v>
      </c>
      <c r="G28" s="86">
        <f>+IF(H28=0,"",'Ark1'!Q951)</f>
        <v>1</v>
      </c>
      <c r="H28" s="366">
        <f>+'Ark1'!R951</f>
        <v>5</v>
      </c>
      <c r="I28" s="28">
        <f>+IF(H28=0,"",'Ark1'!AE951)</f>
        <v>0.80128205128205121</v>
      </c>
      <c r="J28" s="28">
        <f>+IF(H28=0,"",'Ark1'!AF951)</f>
        <v>0.300406984295021</v>
      </c>
      <c r="K28" s="27">
        <f>+IF(H28=0,"",'Ark1'!S951)</f>
        <v>2.8</v>
      </c>
      <c r="L28" s="298">
        <f>+IF(H28=0,"",'Ark1'!U951)</f>
        <v>134.62</v>
      </c>
      <c r="M28" s="33">
        <f>+IF(H28=0,"",'Ark1'!W951)</f>
        <v>0</v>
      </c>
      <c r="N28" s="33">
        <f>+IF(H28=0,"",'Ark1'!X951)</f>
        <v>0</v>
      </c>
      <c r="O28" s="33">
        <f>+IF(H28=0,"",'Ark1'!AG951)</f>
        <v>994.4</v>
      </c>
      <c r="P28" s="33">
        <f>+IF(H28=0,"",'Ark1'!AH951)</f>
        <v>0</v>
      </c>
      <c r="Q28" s="33">
        <f>+IF(H28=0,"",'Ark1'!AI951)</f>
        <v>100</v>
      </c>
      <c r="R28" s="382">
        <f>+IF(H28=0,"",'Ark1'!AR951)</f>
        <v>180.2</v>
      </c>
      <c r="S28" s="114">
        <f>+IF(H28=0,"",'Ark1'!AS951)</f>
        <v>22.375740730931746</v>
      </c>
      <c r="T28" s="33">
        <f>+IF(H28=0,"",'Ark1'!Y951)</f>
        <v>37.184157917048466</v>
      </c>
      <c r="U28" s="27">
        <f>+IF(H28=0,"",'Ark1'!Z951)</f>
        <v>0.40000000000000119</v>
      </c>
      <c r="V28" s="298">
        <f t="shared" ref="V28:V39" si="3">+IF(H28=0,"",1000*L28/O28)</f>
        <v>135.37811745776347</v>
      </c>
      <c r="W28" s="33">
        <f t="shared" ref="W28:W39" si="4">+IF(H28=0,"",L28/C28)</f>
        <v>67.31</v>
      </c>
      <c r="X28" s="28">
        <f t="shared" ref="X28:X39" si="5">+IF(H28=0,"",H28/G28)</f>
        <v>5</v>
      </c>
      <c r="Y28" s="246"/>
      <c r="Z28" s="249"/>
      <c r="AB28" s="28"/>
      <c r="AC28" s="27"/>
      <c r="AD28" s="250"/>
      <c r="AE28" s="86"/>
      <c r="AI28" s="86"/>
    </row>
    <row r="29" spans="1:36" ht="15.6">
      <c r="A29" s="246"/>
      <c r="B29" s="246">
        <f>+'Ark1'!C952</f>
        <v>2024</v>
      </c>
      <c r="C29" s="86">
        <f>+'Ark1'!M952</f>
        <v>2</v>
      </c>
      <c r="D29" s="367" t="s">
        <v>93</v>
      </c>
      <c r="E29" s="86">
        <f>+'Ark1'!D952</f>
        <v>2</v>
      </c>
      <c r="F29" s="86" t="s">
        <v>598</v>
      </c>
      <c r="G29" s="86">
        <f>+IF(H29=0,"",'Ark1'!Q952)</f>
        <v>1</v>
      </c>
      <c r="H29" s="366">
        <f>+'Ark1'!R952</f>
        <v>1</v>
      </c>
      <c r="I29" s="28">
        <f>+IF(H29=0,"",'Ark1'!AE952)</f>
        <v>0.22222222222222224</v>
      </c>
      <c r="J29" s="28">
        <f>+IF(H29=0,"",'Ark1'!AF952)</f>
        <v>0.10643003007645176</v>
      </c>
      <c r="K29" s="27">
        <f>+IF(H29=0,"",'Ark1'!S952)</f>
        <v>3</v>
      </c>
      <c r="L29" s="298">
        <f>+IF(H29=0,"",'Ark1'!U952)</f>
        <v>173.5</v>
      </c>
      <c r="M29" s="33">
        <f>+IF(H29=0,"",'Ark1'!W952)</f>
        <v>0</v>
      </c>
      <c r="N29" s="33">
        <f>+IF(H29=0,"",'Ark1'!X952)</f>
        <v>0</v>
      </c>
      <c r="O29" s="33">
        <f>+IF(H29=0,"",'Ark1'!AG952)</f>
        <v>1743</v>
      </c>
      <c r="P29" s="33">
        <f>+IF(H29=0,"",'Ark1'!AH952)</f>
        <v>0</v>
      </c>
      <c r="Q29" s="33">
        <f>+IF(H29=0,"",'Ark1'!AI952)</f>
        <v>100</v>
      </c>
      <c r="R29" s="382">
        <f>+IF(H29=0,"",'Ark1'!AR952)</f>
        <v>184</v>
      </c>
      <c r="S29" s="114">
        <f>+IF(H29=0,"",'Ark1'!AS952)</f>
        <v>27.93159776444482</v>
      </c>
      <c r="T29" s="33">
        <f>+IF(H29=0,"",'Ark1'!Y952)</f>
        <v>0</v>
      </c>
      <c r="U29" s="27">
        <f>+IF(H29=0,"",'Ark1'!Z952)</f>
        <v>0</v>
      </c>
      <c r="V29" s="298">
        <f t="shared" si="3"/>
        <v>99.541021227768212</v>
      </c>
      <c r="W29" s="33">
        <f t="shared" si="4"/>
        <v>86.75</v>
      </c>
      <c r="X29" s="28">
        <f t="shared" si="5"/>
        <v>1</v>
      </c>
      <c r="Y29" s="246"/>
      <c r="Z29" s="249"/>
      <c r="AB29" s="28"/>
      <c r="AC29" s="27"/>
      <c r="AD29" s="250"/>
      <c r="AE29" s="86"/>
      <c r="AI29" s="86"/>
    </row>
    <row r="30" spans="1:36" ht="15.6">
      <c r="A30" s="246"/>
      <c r="B30" s="246">
        <f>+'Ark1'!C953</f>
        <v>2024</v>
      </c>
      <c r="C30" s="86">
        <f>+'Ark1'!M953</f>
        <v>2</v>
      </c>
      <c r="D30" s="367" t="s">
        <v>93</v>
      </c>
      <c r="E30" s="86">
        <f>+'Ark1'!D953</f>
        <v>3</v>
      </c>
      <c r="F30" s="86" t="s">
        <v>599</v>
      </c>
      <c r="G30" s="86" t="str">
        <f>+IF(H30=0,"",'Ark1'!Q953)</f>
        <v/>
      </c>
      <c r="H30" s="366">
        <f>+'Ark1'!R953</f>
        <v>0</v>
      </c>
      <c r="I30" s="28" t="str">
        <f>+IF(H30=0,"",'Ark1'!AE953)</f>
        <v/>
      </c>
      <c r="J30" s="28" t="str">
        <f>+IF(H30=0,"",'Ark1'!AF953)</f>
        <v/>
      </c>
      <c r="K30" s="27" t="str">
        <f>+IF(H30=0,"",'Ark1'!S953)</f>
        <v/>
      </c>
      <c r="L30" s="298" t="str">
        <f>+IF(H30=0,"",'Ark1'!U953)</f>
        <v/>
      </c>
      <c r="M30" s="33" t="str">
        <f>+IF(H30=0,"",'Ark1'!W953)</f>
        <v/>
      </c>
      <c r="N30" s="33" t="str">
        <f>+IF(H30=0,"",'Ark1'!X953)</f>
        <v/>
      </c>
      <c r="O30" s="33" t="str">
        <f>+IF(H30=0,"",'Ark1'!AG953)</f>
        <v/>
      </c>
      <c r="P30" s="33" t="str">
        <f>+IF(H30=0,"",'Ark1'!AH953)</f>
        <v/>
      </c>
      <c r="Q30" s="33" t="str">
        <f>+IF(H30=0,"",'Ark1'!AI953)</f>
        <v/>
      </c>
      <c r="R30" s="382" t="str">
        <f>+IF(H30=0,"",'Ark1'!AR953)</f>
        <v/>
      </c>
      <c r="S30" s="114" t="str">
        <f>+IF(H30=0,"",'Ark1'!AS953)</f>
        <v/>
      </c>
      <c r="T30" s="33" t="str">
        <f>+IF(H30=0,"",'Ark1'!Y953)</f>
        <v/>
      </c>
      <c r="U30" s="27" t="str">
        <f>+IF(H30=0,"",'Ark1'!Z953)</f>
        <v/>
      </c>
      <c r="V30" s="298" t="str">
        <f t="shared" si="3"/>
        <v/>
      </c>
      <c r="W30" s="33" t="str">
        <f t="shared" si="4"/>
        <v/>
      </c>
      <c r="X30" s="28" t="str">
        <f t="shared" si="5"/>
        <v/>
      </c>
      <c r="Y30" s="246"/>
      <c r="Z30" s="249"/>
      <c r="AB30" s="28"/>
      <c r="AC30" s="27"/>
      <c r="AD30" s="250"/>
      <c r="AE30" s="86"/>
      <c r="AF30" s="212"/>
      <c r="AG30" s="212"/>
      <c r="AH30" s="212"/>
      <c r="AI30" s="86"/>
    </row>
    <row r="31" spans="1:36" ht="15.6">
      <c r="A31" s="246"/>
      <c r="B31" s="246">
        <f>+'Ark1'!C954</f>
        <v>2024</v>
      </c>
      <c r="C31" s="86">
        <f>+'Ark1'!M954</f>
        <v>2</v>
      </c>
      <c r="D31" s="367" t="s">
        <v>93</v>
      </c>
      <c r="E31" s="86">
        <f>+'Ark1'!D954</f>
        <v>4</v>
      </c>
      <c r="F31" s="86" t="s">
        <v>600</v>
      </c>
      <c r="G31" s="86" t="str">
        <f>+IF(H31=0,"",'Ark1'!Q954)</f>
        <v/>
      </c>
      <c r="H31" s="366">
        <f>+'Ark1'!R954</f>
        <v>0</v>
      </c>
      <c r="I31" s="28" t="str">
        <f>+IF(H31=0,"",'Ark1'!AE954)</f>
        <v/>
      </c>
      <c r="J31" s="28" t="str">
        <f>+IF(H31=0,"",'Ark1'!AF954)</f>
        <v/>
      </c>
      <c r="K31" s="27" t="str">
        <f>+IF(H31=0,"",'Ark1'!S954)</f>
        <v/>
      </c>
      <c r="L31" s="298" t="str">
        <f>+IF(H31=0,"",'Ark1'!U954)</f>
        <v/>
      </c>
      <c r="M31" s="33" t="str">
        <f>+IF(H31=0,"",'Ark1'!W954)</f>
        <v/>
      </c>
      <c r="N31" s="33" t="str">
        <f>+IF(H31=0,"",'Ark1'!X954)</f>
        <v/>
      </c>
      <c r="O31" s="33" t="str">
        <f>+IF(H31=0,"",'Ark1'!AG954)</f>
        <v/>
      </c>
      <c r="P31" s="33" t="str">
        <f>+IF(H31=0,"",'Ark1'!AH954)</f>
        <v/>
      </c>
      <c r="Q31" s="33" t="str">
        <f>+IF(H31=0,"",'Ark1'!AI954)</f>
        <v/>
      </c>
      <c r="R31" s="382" t="str">
        <f>+IF(H31=0,"",'Ark1'!AR954)</f>
        <v/>
      </c>
      <c r="S31" s="114" t="str">
        <f>+IF(H31=0,"",'Ark1'!AS954)</f>
        <v/>
      </c>
      <c r="T31" s="33" t="str">
        <f>+IF(H31=0,"",'Ark1'!Y954)</f>
        <v/>
      </c>
      <c r="U31" s="27" t="str">
        <f>+IF(H31=0,"",'Ark1'!Z954)</f>
        <v/>
      </c>
      <c r="V31" s="298" t="str">
        <f t="shared" si="3"/>
        <v/>
      </c>
      <c r="W31" s="33" t="str">
        <f t="shared" si="4"/>
        <v/>
      </c>
      <c r="X31" s="28" t="str">
        <f t="shared" si="5"/>
        <v/>
      </c>
      <c r="Y31" s="246"/>
      <c r="Z31" s="249"/>
      <c r="AB31" s="28"/>
      <c r="AC31" s="27"/>
      <c r="AD31" s="250"/>
      <c r="AE31" s="86"/>
      <c r="AF31" s="212"/>
      <c r="AG31" s="212"/>
      <c r="AH31" s="212"/>
      <c r="AI31" s="86"/>
    </row>
    <row r="32" spans="1:36" ht="15.6">
      <c r="A32" s="246"/>
      <c r="B32" s="246">
        <f>+'Ark1'!C955</f>
        <v>2024</v>
      </c>
      <c r="C32" s="86">
        <f>+'Ark1'!M955</f>
        <v>2</v>
      </c>
      <c r="D32" s="367" t="s">
        <v>93</v>
      </c>
      <c r="E32" s="86">
        <f>+'Ark1'!D955</f>
        <v>5</v>
      </c>
      <c r="F32" s="86" t="s">
        <v>442</v>
      </c>
      <c r="G32" s="86">
        <f>+IF(H32=0,"",'Ark1'!Q955)</f>
        <v>1</v>
      </c>
      <c r="H32" s="366">
        <f>+'Ark1'!R955</f>
        <v>1</v>
      </c>
      <c r="I32" s="28">
        <f>+IF(H32=0,"",'Ark1'!AE955)</f>
        <v>0.14598540145985411</v>
      </c>
      <c r="J32" s="28">
        <f>+IF(H32=0,"",'Ark1'!AF955)</f>
        <v>5.5459913365336837E-2</v>
      </c>
      <c r="K32" s="27">
        <f>+IF(H32=0,"",'Ark1'!S955)</f>
        <v>4</v>
      </c>
      <c r="L32" s="298">
        <f>+IF(H32=0,"",'Ark1'!U955)</f>
        <v>132.5</v>
      </c>
      <c r="M32" s="33">
        <f>+IF(H32=0,"",'Ark1'!W955)</f>
        <v>0</v>
      </c>
      <c r="N32" s="33">
        <f>+IF(H32=0,"",'Ark1'!X955)</f>
        <v>0</v>
      </c>
      <c r="O32" s="33">
        <f>+IF(H32=0,"",'Ark1'!AG955)</f>
        <v>793</v>
      </c>
      <c r="P32" s="33">
        <f>+IF(H32=0,"",'Ark1'!AH955)</f>
        <v>0</v>
      </c>
      <c r="Q32" s="33">
        <f>+IF(H32=0,"",'Ark1'!AI955)</f>
        <v>100</v>
      </c>
      <c r="R32" s="382">
        <f>+IF(H32=0,"",'Ark1'!AR955)</f>
        <v>175</v>
      </c>
      <c r="S32" s="114">
        <f>+IF(H32=0,"",'Ark1'!AS955)</f>
        <v>24.816326530612244</v>
      </c>
      <c r="T32" s="33">
        <f>+IF(H32=0,"",'Ark1'!Y955)</f>
        <v>0</v>
      </c>
      <c r="U32" s="27">
        <f>+IF(H32=0,"",'Ark1'!Z955)</f>
        <v>0</v>
      </c>
      <c r="V32" s="298">
        <f t="shared" si="3"/>
        <v>167.08701134930644</v>
      </c>
      <c r="W32" s="33">
        <f t="shared" si="4"/>
        <v>66.25</v>
      </c>
      <c r="X32" s="28">
        <f t="shared" si="5"/>
        <v>1</v>
      </c>
      <c r="Y32" s="246"/>
      <c r="Z32" s="249"/>
      <c r="AB32" s="28"/>
      <c r="AC32" s="27"/>
      <c r="AD32" s="250"/>
      <c r="AE32" s="86"/>
      <c r="AF32" s="212"/>
      <c r="AG32" s="212"/>
      <c r="AH32" s="212"/>
      <c r="AI32" s="86"/>
    </row>
    <row r="33" spans="1:36" ht="15.6">
      <c r="A33" s="246"/>
      <c r="B33" s="246">
        <f>+'Ark1'!C956</f>
        <v>2024</v>
      </c>
      <c r="C33" s="86">
        <f>+'Ark1'!M956</f>
        <v>2</v>
      </c>
      <c r="D33" s="367" t="s">
        <v>93</v>
      </c>
      <c r="E33" s="86">
        <f>+'Ark1'!D956</f>
        <v>6</v>
      </c>
      <c r="F33" s="86" t="s">
        <v>601</v>
      </c>
      <c r="G33" s="86">
        <f>+IF(H33=0,"",'Ark1'!Q956)</f>
        <v>2</v>
      </c>
      <c r="H33" s="366">
        <f>+'Ark1'!R956</f>
        <v>2</v>
      </c>
      <c r="I33" s="28">
        <f>+IF(H33=0,"",'Ark1'!AE956)</f>
        <v>0.29282576866764276</v>
      </c>
      <c r="J33" s="28">
        <f>+IF(H33=0,"",'Ark1'!AF956)</f>
        <v>0.18360454760996037</v>
      </c>
      <c r="K33" s="27">
        <f>+IF(H33=0,"",'Ark1'!S956)</f>
        <v>3</v>
      </c>
      <c r="L33" s="298">
        <f>+IF(H33=0,"",'Ark1'!U956)</f>
        <v>222.25</v>
      </c>
      <c r="M33" s="33">
        <f>+IF(H33=0,"",'Ark1'!W956)</f>
        <v>0</v>
      </c>
      <c r="N33" s="33">
        <f>+IF(H33=0,"",'Ark1'!X956)</f>
        <v>0</v>
      </c>
      <c r="O33" s="33">
        <f>+IF(H33=0,"",'Ark1'!AG956)</f>
        <v>1081</v>
      </c>
      <c r="P33" s="33">
        <f>+IF(H33=0,"",'Ark1'!AH956)</f>
        <v>0</v>
      </c>
      <c r="Q33" s="33">
        <f>+IF(H33=0,"",'Ark1'!AI956)</f>
        <v>50</v>
      </c>
      <c r="R33" s="382">
        <f>+IF(H33=0,"",'Ark1'!AR956)</f>
        <v>199.5</v>
      </c>
      <c r="S33" s="114">
        <f>+IF(H33=0,"",'Ark1'!AS956)</f>
        <v>27.337082850646297</v>
      </c>
      <c r="T33" s="33">
        <f>+IF(H33=0,"",'Ark1'!Y956)</f>
        <v>57.25</v>
      </c>
      <c r="U33" s="27">
        <f>+IF(H33=0,"",'Ark1'!Z956)</f>
        <v>0</v>
      </c>
      <c r="V33" s="298">
        <f t="shared" si="3"/>
        <v>205.59666975023126</v>
      </c>
      <c r="W33" s="33">
        <f t="shared" si="4"/>
        <v>111.125</v>
      </c>
      <c r="X33" s="28">
        <f t="shared" si="5"/>
        <v>1</v>
      </c>
      <c r="Y33" s="246"/>
      <c r="Z33" s="249"/>
      <c r="AB33" s="28"/>
      <c r="AC33" s="27"/>
      <c r="AD33" s="250"/>
      <c r="AE33" s="86"/>
      <c r="AF33" s="212"/>
      <c r="AG33" s="212"/>
      <c r="AH33" s="212"/>
      <c r="AI33" s="86"/>
    </row>
    <row r="34" spans="1:36" ht="15.6">
      <c r="A34" s="246"/>
      <c r="B34" s="246">
        <f>+'Ark1'!C957</f>
        <v>2024</v>
      </c>
      <c r="C34" s="86">
        <f>+'Ark1'!M957</f>
        <v>2</v>
      </c>
      <c r="D34" s="367" t="s">
        <v>93</v>
      </c>
      <c r="E34" s="86">
        <f>+'Ark1'!D957</f>
        <v>7</v>
      </c>
      <c r="F34" s="86" t="s">
        <v>602</v>
      </c>
      <c r="G34" s="86">
        <f>+IF(H34=0,"",'Ark1'!Q957)</f>
        <v>1</v>
      </c>
      <c r="H34" s="366">
        <f>+'Ark1'!R957</f>
        <v>1</v>
      </c>
      <c r="I34" s="28">
        <f>+IF(H34=0,"",'Ark1'!AE957)</f>
        <v>0.17452006980802795</v>
      </c>
      <c r="J34" s="28">
        <f>+IF(H34=0,"",'Ark1'!AF957)</f>
        <v>6.6060543825918194E-2</v>
      </c>
      <c r="K34" s="27">
        <f>+IF(H34=0,"",'Ark1'!S957)</f>
        <v>2</v>
      </c>
      <c r="L34" s="298">
        <f>+IF(H34=0,"",'Ark1'!U957)</f>
        <v>139.6</v>
      </c>
      <c r="M34" s="33">
        <f>+IF(H34=0,"",'Ark1'!W957)</f>
        <v>0</v>
      </c>
      <c r="N34" s="33">
        <f>+IF(H34=0,"",'Ark1'!X957)</f>
        <v>0</v>
      </c>
      <c r="O34" s="33">
        <f>+IF(H34=0,"",'Ark1'!AG957)</f>
        <v>747</v>
      </c>
      <c r="P34" s="33">
        <f>+IF(H34=0,"",'Ark1'!AH957)</f>
        <v>0</v>
      </c>
      <c r="Q34" s="33">
        <f>+IF(H34=0,"",'Ark1'!AI957)</f>
        <v>0</v>
      </c>
      <c r="R34" s="382">
        <f>+IF(H34=0,"",'Ark1'!AR957)</f>
        <v>185</v>
      </c>
      <c r="S34" s="114">
        <f>+IF(H34=0,"",'Ark1'!AS957)</f>
        <v>22.111227370540742</v>
      </c>
      <c r="T34" s="33">
        <f>+IF(H34=0,"",'Ark1'!Y957)</f>
        <v>0</v>
      </c>
      <c r="U34" s="27">
        <f>+IF(H34=0,"",'Ark1'!Z957)</f>
        <v>0</v>
      </c>
      <c r="V34" s="298">
        <f t="shared" si="3"/>
        <v>186.88085676037483</v>
      </c>
      <c r="W34" s="33">
        <f t="shared" si="4"/>
        <v>69.8</v>
      </c>
      <c r="X34" s="28">
        <f t="shared" si="5"/>
        <v>1</v>
      </c>
      <c r="Y34" s="246"/>
      <c r="Z34" s="249"/>
      <c r="AB34" s="28"/>
      <c r="AC34" s="27"/>
      <c r="AD34" s="250"/>
      <c r="AE34" s="86"/>
      <c r="AF34" s="212"/>
      <c r="AG34" s="212"/>
      <c r="AH34" s="212"/>
      <c r="AI34" s="86"/>
    </row>
    <row r="35" spans="1:36" ht="15.6">
      <c r="A35" s="246"/>
      <c r="B35" s="246">
        <f>+'Ark1'!C958</f>
        <v>2024</v>
      </c>
      <c r="C35" s="86">
        <f>+'Ark1'!M958</f>
        <v>2</v>
      </c>
      <c r="D35" s="367" t="s">
        <v>93</v>
      </c>
      <c r="E35" s="86">
        <f>+'Ark1'!D958</f>
        <v>8</v>
      </c>
      <c r="F35" s="86" t="s">
        <v>603</v>
      </c>
      <c r="G35" s="86" t="str">
        <f>+IF(H35=0,"",'Ark1'!Q958)</f>
        <v/>
      </c>
      <c r="H35" s="366">
        <f>+'Ark1'!R958</f>
        <v>0</v>
      </c>
      <c r="I35" s="28" t="str">
        <f>+IF(H35=0,"",'Ark1'!AE958)</f>
        <v/>
      </c>
      <c r="J35" s="28" t="str">
        <f>+IF(H35=0,"",'Ark1'!AF958)</f>
        <v/>
      </c>
      <c r="K35" s="27" t="str">
        <f>+IF(H35=0,"",'Ark1'!S958)</f>
        <v/>
      </c>
      <c r="L35" s="298" t="str">
        <f>+IF(H35=0,"",'Ark1'!U958)</f>
        <v/>
      </c>
      <c r="M35" s="33" t="str">
        <f>+IF(H35=0,"",'Ark1'!W958)</f>
        <v/>
      </c>
      <c r="N35" s="33" t="str">
        <f>+IF(H35=0,"",'Ark1'!X958)</f>
        <v/>
      </c>
      <c r="O35" s="33" t="str">
        <f>+IF(H35=0,"",'Ark1'!AG958)</f>
        <v/>
      </c>
      <c r="P35" s="33" t="str">
        <f>+IF(H35=0,"",'Ark1'!AH958)</f>
        <v/>
      </c>
      <c r="Q35" s="33" t="str">
        <f>+IF(H35=0,"",'Ark1'!AI958)</f>
        <v/>
      </c>
      <c r="R35" s="382" t="str">
        <f>+IF(H35=0,"",'Ark1'!AR958)</f>
        <v/>
      </c>
      <c r="S35" s="114" t="str">
        <f>+IF(H35=0,"",'Ark1'!AS958)</f>
        <v/>
      </c>
      <c r="T35" s="33" t="str">
        <f>+IF(H35=0,"",'Ark1'!Y958)</f>
        <v/>
      </c>
      <c r="U35" s="27" t="str">
        <f>+IF(H35=0,"",'Ark1'!Z958)</f>
        <v/>
      </c>
      <c r="V35" s="298" t="str">
        <f t="shared" si="3"/>
        <v/>
      </c>
      <c r="W35" s="33" t="str">
        <f t="shared" si="4"/>
        <v/>
      </c>
      <c r="X35" s="28" t="str">
        <f t="shared" si="5"/>
        <v/>
      </c>
      <c r="Y35" s="246"/>
      <c r="Z35" s="249"/>
      <c r="AB35" s="28"/>
      <c r="AC35" s="27"/>
      <c r="AD35" s="250"/>
      <c r="AE35" s="86"/>
      <c r="AF35" s="212"/>
      <c r="AG35" s="212"/>
      <c r="AH35" s="249"/>
      <c r="AI35" s="249"/>
      <c r="AJ35" s="249"/>
    </row>
    <row r="36" spans="1:36" ht="15.6">
      <c r="A36" s="246"/>
      <c r="B36" s="246">
        <f>+'Ark1'!C959</f>
        <v>2024</v>
      </c>
      <c r="C36" s="86">
        <f>+'Ark1'!M959</f>
        <v>2</v>
      </c>
      <c r="D36" s="367" t="s">
        <v>93</v>
      </c>
      <c r="E36" s="86">
        <f>+'Ark1'!D959</f>
        <v>9</v>
      </c>
      <c r="F36" s="86" t="s">
        <v>604</v>
      </c>
      <c r="G36" s="86">
        <f>+IF(H36=0,"",'Ark1'!Q959)</f>
        <v>1</v>
      </c>
      <c r="H36" s="366">
        <f>+'Ark1'!R959</f>
        <v>2</v>
      </c>
      <c r="I36" s="28">
        <f>+IF(H36=0,"",'Ark1'!AE959)</f>
        <v>0.26041666666666674</v>
      </c>
      <c r="J36" s="28">
        <f>+IF(H36=0,"",'Ark1'!AF959)</f>
        <v>0.10073591266120197</v>
      </c>
      <c r="K36" s="27">
        <f>+IF(H36=0,"",'Ark1'!S959)</f>
        <v>5</v>
      </c>
      <c r="L36" s="298">
        <f>+IF(H36=0,"",'Ark1'!U959)</f>
        <v>138.85000000000002</v>
      </c>
      <c r="M36" s="33">
        <f>+IF(H36=0,"",'Ark1'!W959)</f>
        <v>0</v>
      </c>
      <c r="N36" s="33">
        <f>+IF(H36=0,"",'Ark1'!X959)</f>
        <v>0</v>
      </c>
      <c r="O36" s="33">
        <f>+IF(H36=0,"",'Ark1'!AG959)</f>
        <v>925</v>
      </c>
      <c r="P36" s="33">
        <f>+IF(H36=0,"",'Ark1'!AH959)</f>
        <v>0</v>
      </c>
      <c r="Q36" s="33">
        <f>+IF(H36=0,"",'Ark1'!AI959)</f>
        <v>50</v>
      </c>
      <c r="R36" s="382">
        <f>+IF(H36=0,"",'Ark1'!AR959)</f>
        <v>167</v>
      </c>
      <c r="S36" s="114">
        <f>+IF(H36=0,"",'Ark1'!AS959)</f>
        <v>28.341610013863775</v>
      </c>
      <c r="T36" s="33">
        <f>+IF(H36=0,"",'Ark1'!Y959)</f>
        <v>7.3499999999996941</v>
      </c>
      <c r="U36" s="27">
        <f>+IF(H36=0,"",'Ark1'!Z959)</f>
        <v>0</v>
      </c>
      <c r="V36" s="298">
        <f t="shared" si="3"/>
        <v>150.10810810810813</v>
      </c>
      <c r="W36" s="33">
        <f t="shared" si="4"/>
        <v>69.425000000000011</v>
      </c>
      <c r="X36" s="28">
        <f t="shared" si="5"/>
        <v>2</v>
      </c>
      <c r="Y36" s="246"/>
      <c r="Z36" s="249"/>
      <c r="AB36" s="28"/>
      <c r="AC36" s="27"/>
      <c r="AD36" s="250"/>
      <c r="AE36" s="86"/>
      <c r="AF36" s="27"/>
      <c r="AG36" s="27"/>
      <c r="AH36" s="33"/>
      <c r="AI36" s="33"/>
      <c r="AJ36" s="33"/>
    </row>
    <row r="37" spans="1:36" ht="15.6">
      <c r="A37" s="246"/>
      <c r="B37" s="246">
        <f>+'Ark1'!C960</f>
        <v>2024</v>
      </c>
      <c r="C37" s="86">
        <f>+'Ark1'!M960</f>
        <v>2</v>
      </c>
      <c r="D37" s="367" t="s">
        <v>93</v>
      </c>
      <c r="E37" s="86">
        <f>+'Ark1'!D960</f>
        <v>10</v>
      </c>
      <c r="F37" s="86" t="s">
        <v>605</v>
      </c>
      <c r="G37" s="86">
        <f>+IF(H37=0,"",'Ark1'!Q960)</f>
        <v>4</v>
      </c>
      <c r="H37" s="366">
        <f>+'Ark1'!R960</f>
        <v>10</v>
      </c>
      <c r="I37" s="28">
        <f>+IF(H37=0,"",'Ark1'!AE960)</f>
        <v>1.0362694300518138</v>
      </c>
      <c r="J37" s="28">
        <f>+IF(H37=0,"",'Ark1'!AF960)</f>
        <v>0.71365666962591423</v>
      </c>
      <c r="K37" s="27">
        <f>+IF(H37=0,"",'Ark1'!S960)</f>
        <v>3.1</v>
      </c>
      <c r="L37" s="298">
        <f>+IF(H37=0,"",'Ark1'!U960)</f>
        <v>240.84</v>
      </c>
      <c r="M37" s="33">
        <f>+IF(H37=0,"",'Ark1'!W960)</f>
        <v>0</v>
      </c>
      <c r="N37" s="33">
        <f>+IF(H37=0,"",'Ark1'!X960)</f>
        <v>20</v>
      </c>
      <c r="O37" s="33">
        <f>+IF(H37=0,"",'Ark1'!AG960)</f>
        <v>1087.666666666667</v>
      </c>
      <c r="P37" s="33">
        <f>+IF(H37=0,"",'Ark1'!AH960)</f>
        <v>0</v>
      </c>
      <c r="Q37" s="33">
        <f>+IF(H37=0,"",'Ark1'!AI960)</f>
        <v>30</v>
      </c>
      <c r="R37" s="382">
        <f>+IF(H37=0,"",'Ark1'!AR960)</f>
        <v>210.22222222222223</v>
      </c>
      <c r="S37" s="114">
        <f>+IF(H37=0,"",'Ark1'!AS960)</f>
        <v>26.235421560744221</v>
      </c>
      <c r="T37" s="33">
        <f>+IF(H37=0,"",'Ark1'!Y960)</f>
        <v>90.265023126347359</v>
      </c>
      <c r="U37" s="27">
        <f>+IF(H37=0,"",'Ark1'!Z960)</f>
        <v>2.3430749027719959</v>
      </c>
      <c r="V37" s="298">
        <f t="shared" si="3"/>
        <v>221.42813361936862</v>
      </c>
      <c r="W37" s="33">
        <f t="shared" si="4"/>
        <v>120.42</v>
      </c>
      <c r="X37" s="28">
        <f t="shared" si="5"/>
        <v>2.5</v>
      </c>
      <c r="Y37" s="246"/>
      <c r="Z37" s="249"/>
      <c r="AB37" s="28"/>
      <c r="AC37" s="27"/>
      <c r="AD37" s="250"/>
      <c r="AE37" s="86"/>
      <c r="AF37" s="27"/>
      <c r="AG37" s="27"/>
      <c r="AH37" s="33"/>
      <c r="AI37" s="33"/>
      <c r="AJ37" s="33"/>
    </row>
    <row r="38" spans="1:36" ht="15.6">
      <c r="A38" s="246"/>
      <c r="B38" s="246">
        <f>+'Ark1'!C961</f>
        <v>2024</v>
      </c>
      <c r="C38" s="86">
        <f>+'Ark1'!M961</f>
        <v>2</v>
      </c>
      <c r="D38" s="367" t="s">
        <v>93</v>
      </c>
      <c r="E38" s="86">
        <f>+'Ark1'!D961</f>
        <v>11</v>
      </c>
      <c r="F38" s="86" t="s">
        <v>606</v>
      </c>
      <c r="G38" s="86">
        <f>+IF(H38=0,"",'Ark1'!Q961)</f>
        <v>2</v>
      </c>
      <c r="H38" s="366">
        <f>+'Ark1'!R961</f>
        <v>4</v>
      </c>
      <c r="I38" s="28">
        <f>+IF(H38=0,"",'Ark1'!AE961)</f>
        <v>0.37629350893697072</v>
      </c>
      <c r="J38" s="28">
        <f>+IF(H38=0,"",'Ark1'!AF961)</f>
        <v>0.50055086550094963</v>
      </c>
      <c r="K38" s="27">
        <f>+IF(H38=0,"",'Ark1'!S961)</f>
        <v>6</v>
      </c>
      <c r="L38" s="298">
        <f>+IF(H38=0,"",'Ark1'!U961)</f>
        <v>462.85</v>
      </c>
      <c r="M38" s="33">
        <f>+IF(H38=0,"",'Ark1'!W961)</f>
        <v>0</v>
      </c>
      <c r="N38" s="33">
        <f>+IF(H38=0,"",'Ark1'!X961)</f>
        <v>75</v>
      </c>
      <c r="O38" s="33">
        <f>+IF(H38=0,"",'Ark1'!AG961)</f>
        <v>1479</v>
      </c>
      <c r="P38" s="33">
        <f>+IF(H38=0,"",'Ark1'!AH961)</f>
        <v>0</v>
      </c>
      <c r="Q38" s="33">
        <f>+IF(H38=0,"",'Ark1'!AI961)</f>
        <v>75</v>
      </c>
      <c r="R38" s="382">
        <f>+IF(H38=0,"",'Ark1'!AR961)</f>
        <v>237</v>
      </c>
      <c r="S38" s="114">
        <f>+IF(H38=0,"",'Ark1'!AS961)</f>
        <v>34.311617734596318</v>
      </c>
      <c r="T38" s="33">
        <f>+IF(H38=0,"",'Ark1'!Y961)</f>
        <v>95.070013674133818</v>
      </c>
      <c r="U38" s="27">
        <f>+IF(H38=0,"",'Ark1'!Z961)</f>
        <v>1.2247448713915889</v>
      </c>
      <c r="V38" s="298">
        <f t="shared" si="3"/>
        <v>312.947937795808</v>
      </c>
      <c r="W38" s="33">
        <f t="shared" si="4"/>
        <v>231.42500000000001</v>
      </c>
      <c r="X38" s="28">
        <f t="shared" si="5"/>
        <v>2</v>
      </c>
      <c r="Y38" s="246"/>
      <c r="Z38" s="249"/>
      <c r="AB38" s="28"/>
      <c r="AC38" s="27"/>
      <c r="AD38" s="250"/>
      <c r="AE38" s="86"/>
      <c r="AF38" s="27"/>
      <c r="AG38" s="27"/>
      <c r="AH38" s="33"/>
      <c r="AI38" s="33"/>
      <c r="AJ38" s="33"/>
    </row>
    <row r="39" spans="1:36" ht="15.6">
      <c r="A39" s="246"/>
      <c r="B39" s="246">
        <f>+'Ark1'!C962</f>
        <v>2024</v>
      </c>
      <c r="C39" s="86">
        <f>+'Ark1'!M962</f>
        <v>2</v>
      </c>
      <c r="D39" s="367" t="s">
        <v>93</v>
      </c>
      <c r="E39" s="86">
        <f>+'Ark1'!D962</f>
        <v>12</v>
      </c>
      <c r="F39" s="86" t="s">
        <v>607</v>
      </c>
      <c r="G39" s="86">
        <f>+IF(H39=0,"",'Ark1'!Q962)</f>
        <v>2</v>
      </c>
      <c r="H39" s="366">
        <f>+'Ark1'!R962</f>
        <v>2</v>
      </c>
      <c r="I39" s="28">
        <f>+IF(H39=0,"",'Ark1'!AE962)</f>
        <v>0.91743119266055051</v>
      </c>
      <c r="J39" s="28">
        <f>+IF(H39=0,"",'Ark1'!AF962)</f>
        <v>0.99127091655376165</v>
      </c>
      <c r="K39" s="27">
        <f>+IF(H39=0,"",'Ark1'!S962)</f>
        <v>7</v>
      </c>
      <c r="L39" s="298">
        <f>+IF(H39=0,"",'Ark1'!U962)</f>
        <v>396.55</v>
      </c>
      <c r="M39" s="33">
        <f>+IF(H39=0,"",'Ark1'!W962)</f>
        <v>0</v>
      </c>
      <c r="N39" s="33">
        <f>+IF(H39=0,"",'Ark1'!X962)</f>
        <v>50</v>
      </c>
      <c r="O39" s="33">
        <f>+IF(H39=0,"",'Ark1'!AG962)</f>
        <v>2012</v>
      </c>
      <c r="P39" s="33">
        <f>+IF(H39=0,"",'Ark1'!AH962)</f>
        <v>0</v>
      </c>
      <c r="Q39" s="33">
        <f>+IF(H39=0,"",'Ark1'!AI962)</f>
        <v>50</v>
      </c>
      <c r="R39" s="382">
        <f>+IF(H39=0,"",'Ark1'!AR962)</f>
        <v>218</v>
      </c>
      <c r="S39" s="114">
        <f>+IF(H39=0,"",'Ark1'!AS962)</f>
        <v>33.783027252671559</v>
      </c>
      <c r="T39" s="33">
        <f>+IF(H39=0,"",'Ark1'!Y962)</f>
        <v>46.850000000000179</v>
      </c>
      <c r="U39" s="27">
        <f>+IF(H39=0,"",'Ark1'!Z962)</f>
        <v>1</v>
      </c>
      <c r="V39" s="298">
        <f t="shared" si="3"/>
        <v>197.0924453280318</v>
      </c>
      <c r="W39" s="33">
        <f t="shared" si="4"/>
        <v>198.27500000000001</v>
      </c>
      <c r="X39" s="28">
        <f t="shared" si="5"/>
        <v>1</v>
      </c>
      <c r="Y39" s="246"/>
      <c r="Z39" s="249"/>
      <c r="AB39" s="28"/>
      <c r="AC39" s="27"/>
      <c r="AD39" s="250"/>
      <c r="AE39" s="86"/>
      <c r="AF39" s="27"/>
      <c r="AG39" s="27"/>
      <c r="AH39" s="33"/>
      <c r="AI39" s="33"/>
      <c r="AJ39" s="33"/>
    </row>
    <row r="40" spans="1:36" ht="15.6">
      <c r="A40" s="246"/>
      <c r="B40" s="246"/>
      <c r="C40" s="246"/>
      <c r="D40" s="246"/>
      <c r="E40" s="246"/>
      <c r="F40" s="246"/>
      <c r="G40" s="246"/>
      <c r="H40" s="246"/>
      <c r="I40" s="247"/>
      <c r="J40" s="247"/>
      <c r="K40" s="246"/>
      <c r="L40" s="246"/>
      <c r="M40" s="248"/>
      <c r="N40" s="248"/>
      <c r="O40" s="246"/>
      <c r="P40" s="248"/>
      <c r="Q40" s="248"/>
      <c r="R40" s="248"/>
      <c r="S40" s="248"/>
      <c r="T40" s="248"/>
      <c r="U40" s="246"/>
      <c r="V40" s="246"/>
      <c r="W40" s="248"/>
      <c r="X40" s="247"/>
      <c r="Y40" s="246"/>
      <c r="Z40" s="249"/>
      <c r="AB40" s="28"/>
      <c r="AC40" s="27"/>
      <c r="AD40" s="250"/>
      <c r="AE40" s="86"/>
      <c r="AI40" s="86"/>
    </row>
    <row r="41" spans="1:36" ht="22.8">
      <c r="A41" s="264" t="s">
        <v>636</v>
      </c>
      <c r="B41" s="246"/>
      <c r="C41" s="246"/>
      <c r="D41" s="349" t="str">
        <f>+D43</f>
        <v>1+</v>
      </c>
      <c r="E41" s="246"/>
      <c r="F41" s="246"/>
      <c r="G41" s="246"/>
      <c r="H41" s="212">
        <f>SUM(H43:H54)</f>
        <v>259</v>
      </c>
      <c r="I41" s="247"/>
      <c r="J41" s="247"/>
      <c r="K41" s="246"/>
      <c r="L41" s="272">
        <f>+Fettgruppe!N12</f>
        <v>287.55405405405406</v>
      </c>
      <c r="M41" s="248"/>
      <c r="N41" s="248"/>
      <c r="O41" s="246"/>
      <c r="P41" s="248"/>
      <c r="Q41" s="248"/>
      <c r="R41" s="248"/>
      <c r="S41" s="248"/>
      <c r="T41" s="248"/>
      <c r="U41" s="246"/>
      <c r="V41" s="272">
        <f>+Fettgruppe!X12</f>
        <v>244.37415847685418</v>
      </c>
      <c r="W41" s="265" t="s">
        <v>635</v>
      </c>
      <c r="X41" s="263"/>
      <c r="Y41" s="246"/>
      <c r="Z41" s="249"/>
      <c r="AB41" s="28"/>
      <c r="AC41" s="27"/>
      <c r="AD41" s="250"/>
      <c r="AE41" s="86"/>
      <c r="AI41" s="86"/>
    </row>
    <row r="42" spans="1:36" ht="16.5" customHeight="1">
      <c r="A42" s="246"/>
      <c r="B42" s="246"/>
      <c r="C42" s="246"/>
      <c r="D42" s="349"/>
      <c r="E42" s="246"/>
      <c r="F42" s="246"/>
      <c r="G42" s="246"/>
      <c r="H42" s="246"/>
      <c r="I42" s="246"/>
      <c r="J42" s="246"/>
      <c r="K42" s="246"/>
      <c r="L42" s="246"/>
      <c r="M42" s="248"/>
      <c r="N42" s="248"/>
      <c r="O42" s="246"/>
      <c r="P42" s="248"/>
      <c r="Q42" s="248"/>
      <c r="R42" s="248"/>
      <c r="S42" s="248"/>
      <c r="T42" s="248"/>
      <c r="U42" s="246"/>
      <c r="V42" s="246"/>
      <c r="W42" s="248"/>
      <c r="X42" s="248"/>
      <c r="Y42" s="248"/>
      <c r="Z42" s="249"/>
      <c r="AB42" s="28"/>
      <c r="AC42" s="27"/>
      <c r="AD42" s="250"/>
      <c r="AE42" s="86"/>
      <c r="AI42" s="86"/>
    </row>
    <row r="43" spans="1:36" ht="15.6">
      <c r="A43" s="246"/>
      <c r="B43" s="246">
        <f>+'Ark1'!C963</f>
        <v>2024</v>
      </c>
      <c r="C43" s="266">
        <f>+'Ark1'!M963</f>
        <v>3</v>
      </c>
      <c r="D43" s="266" t="s">
        <v>94</v>
      </c>
      <c r="E43" s="266">
        <f>+'Ark1'!D963</f>
        <v>1</v>
      </c>
      <c r="F43" s="266" t="s">
        <v>597</v>
      </c>
      <c r="G43" s="266">
        <f>+IF(H43=0,"",'Ark1'!Q963)</f>
        <v>3</v>
      </c>
      <c r="H43" s="366">
        <f>+'Ark1'!R963</f>
        <v>8</v>
      </c>
      <c r="I43" s="267">
        <f>+IF(H43=0,"",'Ark1'!AE963)</f>
        <v>1.2820512820512819</v>
      </c>
      <c r="J43" s="267">
        <f>+IF(H43=0,"",'Ark1'!AF963)</f>
        <v>0.62161171850557906</v>
      </c>
      <c r="K43" s="268">
        <f>+IF(H43=0,"",'Ark1'!S963)</f>
        <v>3</v>
      </c>
      <c r="L43" s="298">
        <f>+IF(H43=0,"",'Ark1'!U963)</f>
        <v>174.10000000000005</v>
      </c>
      <c r="M43" s="269">
        <f>+IF(H43=0,"",'Ark1'!W963)</f>
        <v>0</v>
      </c>
      <c r="N43" s="269">
        <f>+IF(H43=0,"",'Ark1'!X963)</f>
        <v>0</v>
      </c>
      <c r="O43" s="269">
        <f>+IF(H43=0,"",'Ark1'!AG963)</f>
        <v>1173.5</v>
      </c>
      <c r="P43" s="269">
        <f>+IF(H43=0,"",'Ark1'!AH963)</f>
        <v>0</v>
      </c>
      <c r="Q43" s="269">
        <f>+IF(H43=0,"",'Ark1'!AI963)</f>
        <v>87.5</v>
      </c>
      <c r="R43" s="382">
        <f>+IF(H43=0,"",'Ark1'!AR963)</f>
        <v>189.25</v>
      </c>
      <c r="S43" s="114">
        <f>+IF(H43=0,"",'Ark1'!AS963)</f>
        <v>24.674736784135401</v>
      </c>
      <c r="T43" s="269">
        <f>+IF(H43=0,"",'Ark1'!Y963)</f>
        <v>57.542701535468382</v>
      </c>
      <c r="U43" s="268">
        <f>+IF(H43=0,"",'Ark1'!Z963)</f>
        <v>1</v>
      </c>
      <c r="V43" s="298">
        <f t="shared" ref="V43:V54" si="6">+IF(H43=0,"",1000*L43/O43)</f>
        <v>148.35960801022588</v>
      </c>
      <c r="W43" s="269">
        <f t="shared" ref="W43:W54" si="7">+IF(H43=0,"",L43/C43)</f>
        <v>58.033333333333353</v>
      </c>
      <c r="X43" s="267">
        <f t="shared" ref="X43:X54" si="8">+IF(H43=0,"",H43/G43)</f>
        <v>2.6666666666666665</v>
      </c>
      <c r="Y43" s="246"/>
      <c r="Z43" s="249"/>
      <c r="AB43" s="28"/>
      <c r="AC43" s="27"/>
      <c r="AD43" s="250"/>
      <c r="AE43" s="86"/>
      <c r="AF43" s="27"/>
      <c r="AG43" s="27"/>
      <c r="AH43" s="33"/>
      <c r="AI43" s="33"/>
      <c r="AJ43" s="33"/>
    </row>
    <row r="44" spans="1:36" ht="15.6">
      <c r="A44" s="246"/>
      <c r="B44" s="246">
        <f>+'Ark1'!C964</f>
        <v>2024</v>
      </c>
      <c r="C44" s="266">
        <f>+'Ark1'!M964</f>
        <v>3</v>
      </c>
      <c r="D44" s="266" t="s">
        <v>94</v>
      </c>
      <c r="E44" s="266">
        <f>+'Ark1'!D964</f>
        <v>2</v>
      </c>
      <c r="F44" s="266" t="s">
        <v>598</v>
      </c>
      <c r="G44" s="266">
        <f>+IF(H44=0,"",'Ark1'!Q964)</f>
        <v>8</v>
      </c>
      <c r="H44" s="366">
        <f>+'Ark1'!R964</f>
        <v>18</v>
      </c>
      <c r="I44" s="267">
        <f>+IF(H44=0,"",'Ark1'!AE964)</f>
        <v>4</v>
      </c>
      <c r="J44" s="267">
        <f>+IF(H44=0,"",'Ark1'!AF964)</f>
        <v>2.8306093993359003</v>
      </c>
      <c r="K44" s="268">
        <f>+IF(H44=0,"",'Ark1'!S964)</f>
        <v>3.1666666666666665</v>
      </c>
      <c r="L44" s="298">
        <f>+IF(H44=0,"",'Ark1'!U964)</f>
        <v>256.35555555555555</v>
      </c>
      <c r="M44" s="269">
        <f>+IF(H44=0,"",'Ark1'!W964)</f>
        <v>0</v>
      </c>
      <c r="N44" s="269">
        <f>+IF(H44=0,"",'Ark1'!X964)</f>
        <v>11.111111111111112</v>
      </c>
      <c r="O44" s="269">
        <f>+IF(H44=0,"",'Ark1'!AG964)</f>
        <v>1627.2777777777781</v>
      </c>
      <c r="P44" s="269">
        <f>+IF(H44=0,"",'Ark1'!AH964)</f>
        <v>0</v>
      </c>
      <c r="Q44" s="269">
        <f>+IF(H44=0,"",'Ark1'!AI964)</f>
        <v>66.666666666666686</v>
      </c>
      <c r="R44" s="382">
        <f>+IF(H44=0,"",'Ark1'!AR964)</f>
        <v>207</v>
      </c>
      <c r="S44" s="114">
        <f>+IF(H44=0,"",'Ark1'!AS964)</f>
        <v>28.118823538278537</v>
      </c>
      <c r="T44" s="269">
        <f>+IF(H44=0,"",'Ark1'!Y964)</f>
        <v>82.840034753883856</v>
      </c>
      <c r="U44" s="268">
        <f>+IF(H44=0,"",'Ark1'!Z964)</f>
        <v>1.5365907428821484</v>
      </c>
      <c r="V44" s="298">
        <f t="shared" si="6"/>
        <v>157.53644464169878</v>
      </c>
      <c r="W44" s="269">
        <f t="shared" si="7"/>
        <v>85.451851851851856</v>
      </c>
      <c r="X44" s="267">
        <f t="shared" si="8"/>
        <v>2.25</v>
      </c>
      <c r="Y44" s="246"/>
      <c r="Z44" s="249"/>
      <c r="AB44" s="28"/>
      <c r="AC44" s="27"/>
      <c r="AD44" s="250"/>
      <c r="AE44" s="86"/>
      <c r="AF44" s="27"/>
      <c r="AG44" s="27"/>
      <c r="AH44" s="33"/>
      <c r="AI44" s="33"/>
      <c r="AJ44" s="33"/>
    </row>
    <row r="45" spans="1:36" ht="15.6">
      <c r="A45" s="246"/>
      <c r="B45" s="246">
        <f>+'Ark1'!C965</f>
        <v>2024</v>
      </c>
      <c r="C45" s="266">
        <f>+'Ark1'!M965</f>
        <v>3</v>
      </c>
      <c r="D45" s="266" t="s">
        <v>94</v>
      </c>
      <c r="E45" s="266">
        <f>+'Ark1'!D965</f>
        <v>3</v>
      </c>
      <c r="F45" s="266" t="s">
        <v>599</v>
      </c>
      <c r="G45" s="266">
        <f>+IF(H45=0,"",'Ark1'!Q965)</f>
        <v>2</v>
      </c>
      <c r="H45" s="366">
        <f>+'Ark1'!R965</f>
        <v>3</v>
      </c>
      <c r="I45" s="267">
        <f>+IF(H45=0,"",'Ark1'!AE965)</f>
        <v>0.83333333333333359</v>
      </c>
      <c r="J45" s="267">
        <f>+IF(H45=0,"",'Ark1'!AF965)</f>
        <v>0.56929463908431699</v>
      </c>
      <c r="K45" s="268">
        <f>+IF(H45=0,"",'Ark1'!S965)</f>
        <v>4.6666666666666679</v>
      </c>
      <c r="L45" s="298">
        <f>+IF(H45=0,"",'Ark1'!U965)</f>
        <v>246.1</v>
      </c>
      <c r="M45" s="269">
        <f>+IF(H45=0,"",'Ark1'!W965)</f>
        <v>0</v>
      </c>
      <c r="N45" s="269">
        <f>+IF(H45=0,"",'Ark1'!X965)</f>
        <v>33.333333333333343</v>
      </c>
      <c r="O45" s="269">
        <f>+IF(H45=0,"",'Ark1'!AG965)</f>
        <v>802</v>
      </c>
      <c r="P45" s="269">
        <f>+IF(H45=0,"",'Ark1'!AH965)</f>
        <v>0</v>
      </c>
      <c r="Q45" s="269">
        <f>+IF(H45=0,"",'Ark1'!AI965)</f>
        <v>0</v>
      </c>
      <c r="R45" s="382">
        <f>+IF(H45=0,"",'Ark1'!AR965)</f>
        <v>194.5</v>
      </c>
      <c r="S45" s="114">
        <f>+IF(H45=0,"",'Ark1'!AS965)</f>
        <v>24.963484146508844</v>
      </c>
      <c r="T45" s="269">
        <f>+IF(H45=0,"",'Ark1'!Y965)</f>
        <v>88.27596879483491</v>
      </c>
      <c r="U45" s="268">
        <f>+IF(H45=0,"",'Ark1'!Z965)</f>
        <v>3.0912061651652341</v>
      </c>
      <c r="V45" s="298">
        <f t="shared" si="6"/>
        <v>306.85785536159602</v>
      </c>
      <c r="W45" s="269">
        <f t="shared" si="7"/>
        <v>82.033333333333331</v>
      </c>
      <c r="X45" s="267">
        <f t="shared" si="8"/>
        <v>1.5</v>
      </c>
      <c r="Y45" s="246"/>
      <c r="Z45" s="249"/>
      <c r="AB45" s="28"/>
      <c r="AC45" s="27"/>
      <c r="AD45" s="250"/>
      <c r="AE45" s="86"/>
      <c r="AF45" s="27"/>
      <c r="AG45" s="27"/>
      <c r="AH45" s="33"/>
      <c r="AI45" s="33"/>
      <c r="AJ45" s="33"/>
    </row>
    <row r="46" spans="1:36" ht="15.6">
      <c r="A46" s="246"/>
      <c r="B46" s="246">
        <f>+'Ark1'!C966</f>
        <v>2024</v>
      </c>
      <c r="C46" s="266">
        <f>+'Ark1'!M966</f>
        <v>3</v>
      </c>
      <c r="D46" s="266" t="s">
        <v>94</v>
      </c>
      <c r="E46" s="266">
        <f>+'Ark1'!D966</f>
        <v>4</v>
      </c>
      <c r="F46" s="266" t="s">
        <v>600</v>
      </c>
      <c r="G46" s="266">
        <f>+IF(H46=0,"",'Ark1'!Q966)</f>
        <v>9</v>
      </c>
      <c r="H46" s="366">
        <f>+'Ark1'!R966</f>
        <v>11</v>
      </c>
      <c r="I46" s="267">
        <f>+IF(H46=0,"",'Ark1'!AE966)</f>
        <v>1.5850144092219021</v>
      </c>
      <c r="J46" s="267">
        <f>+IF(H46=0,"",'Ark1'!AF966)</f>
        <v>1.0986150757103388</v>
      </c>
      <c r="K46" s="268">
        <f>+IF(H46=0,"",'Ark1'!S966)</f>
        <v>5.6363636363636358</v>
      </c>
      <c r="L46" s="298">
        <f>+IF(H46=0,"",'Ark1'!U966)</f>
        <v>244.42727272727271</v>
      </c>
      <c r="M46" s="269">
        <f>+IF(H46=0,"",'Ark1'!W966)</f>
        <v>0</v>
      </c>
      <c r="N46" s="269">
        <f>+IF(H46=0,"",'Ark1'!X966)</f>
        <v>18.181818181818183</v>
      </c>
      <c r="O46" s="269">
        <f>+IF(H46=0,"",'Ark1'!AG966)</f>
        <v>869.09090909090912</v>
      </c>
      <c r="P46" s="269">
        <f>+IF(H46=0,"",'Ark1'!AH966)</f>
        <v>0</v>
      </c>
      <c r="Q46" s="269">
        <f>+IF(H46=0,"",'Ark1'!AI966)</f>
        <v>90.909090909090892</v>
      </c>
      <c r="R46" s="382">
        <f>+IF(H46=0,"",'Ark1'!AR966)</f>
        <v>191.90909090909088</v>
      </c>
      <c r="S46" s="114">
        <f>+IF(H46=0,"",'Ark1'!AS966)</f>
        <v>31.896305106794593</v>
      </c>
      <c r="T46" s="269">
        <f>+IF(H46=0,"",'Ark1'!Y966)</f>
        <v>117.48929615392127</v>
      </c>
      <c r="U46" s="268">
        <f>+IF(H46=0,"",'Ark1'!Z966)</f>
        <v>2.3845230997461808</v>
      </c>
      <c r="V46" s="298">
        <f t="shared" si="6"/>
        <v>281.24476987447696</v>
      </c>
      <c r="W46" s="269">
        <f t="shared" si="7"/>
        <v>81.475757575757569</v>
      </c>
      <c r="X46" s="267">
        <f t="shared" si="8"/>
        <v>1.2222222222222223</v>
      </c>
      <c r="Y46" s="246"/>
      <c r="Z46" s="249"/>
      <c r="AB46" s="28"/>
      <c r="AC46" s="27"/>
      <c r="AD46" s="250"/>
      <c r="AE46" s="86"/>
      <c r="AF46" s="27"/>
      <c r="AG46" s="27"/>
      <c r="AH46" s="33"/>
      <c r="AI46" s="33"/>
      <c r="AJ46" s="33"/>
    </row>
    <row r="47" spans="1:36" ht="15.6">
      <c r="A47" s="246"/>
      <c r="B47" s="246">
        <f>+'Ark1'!C967</f>
        <v>2024</v>
      </c>
      <c r="C47" s="266">
        <f>+'Ark1'!M967</f>
        <v>3</v>
      </c>
      <c r="D47" s="266" t="s">
        <v>94</v>
      </c>
      <c r="E47" s="266">
        <f>+'Ark1'!D967</f>
        <v>5</v>
      </c>
      <c r="F47" s="266" t="s">
        <v>442</v>
      </c>
      <c r="G47" s="266">
        <f>+IF(H47=0,"",'Ark1'!Q967)</f>
        <v>10</v>
      </c>
      <c r="H47" s="366">
        <f>+'Ark1'!R967</f>
        <v>12</v>
      </c>
      <c r="I47" s="267">
        <f>+IF(H47=0,"",'Ark1'!AE967)</f>
        <v>1.7518248175182489</v>
      </c>
      <c r="J47" s="267">
        <f>+IF(H47=0,"",'Ark1'!AF967)</f>
        <v>1.2541893162860029</v>
      </c>
      <c r="K47" s="268">
        <f>+IF(H47=0,"",'Ark1'!S967)</f>
        <v>4.9166666666666679</v>
      </c>
      <c r="L47" s="298">
        <f>+IF(H47=0,"",'Ark1'!U967)</f>
        <v>249.7</v>
      </c>
      <c r="M47" s="269">
        <f>+IF(H47=0,"",'Ark1'!W967)</f>
        <v>0</v>
      </c>
      <c r="N47" s="269">
        <f>+IF(H47=0,"",'Ark1'!X967)</f>
        <v>25</v>
      </c>
      <c r="O47" s="269">
        <f>+IF(H47=0,"",'Ark1'!AG967)</f>
        <v>939.36363636363649</v>
      </c>
      <c r="P47" s="269">
        <f>+IF(H47=0,"",'Ark1'!AH967)</f>
        <v>0</v>
      </c>
      <c r="Q47" s="269">
        <f>+IF(H47=0,"",'Ark1'!AI967)</f>
        <v>83.333333333333314</v>
      </c>
      <c r="R47" s="382">
        <f>+IF(H47=0,"",'Ark1'!AR967)</f>
        <v>192.18181818181819</v>
      </c>
      <c r="S47" s="114">
        <f>+IF(H47=0,"",'Ark1'!AS967)</f>
        <v>30.124517197372874</v>
      </c>
      <c r="T47" s="269">
        <f>+IF(H47=0,"",'Ark1'!Y967)</f>
        <v>118.89260560130164</v>
      </c>
      <c r="U47" s="268">
        <f>+IF(H47=0,"",'Ark1'!Z967)</f>
        <v>2.2897719440056794</v>
      </c>
      <c r="V47" s="298">
        <f t="shared" si="6"/>
        <v>265.81825220168389</v>
      </c>
      <c r="W47" s="269">
        <f t="shared" si="7"/>
        <v>83.233333333333334</v>
      </c>
      <c r="X47" s="267">
        <f t="shared" si="8"/>
        <v>1.2</v>
      </c>
      <c r="Y47" s="246"/>
      <c r="Z47" s="249"/>
      <c r="AB47" s="28"/>
      <c r="AC47" s="27"/>
      <c r="AD47" s="250"/>
      <c r="AE47" s="86"/>
      <c r="AF47" s="27"/>
      <c r="AG47" s="27"/>
      <c r="AH47" s="33"/>
      <c r="AI47" s="33"/>
      <c r="AJ47" s="33"/>
    </row>
    <row r="48" spans="1:36" ht="15.6">
      <c r="A48" s="246"/>
      <c r="B48" s="246">
        <f>+'Ark1'!C968</f>
        <v>2024</v>
      </c>
      <c r="C48" s="266">
        <f>+'Ark1'!M968</f>
        <v>3</v>
      </c>
      <c r="D48" s="266" t="s">
        <v>94</v>
      </c>
      <c r="E48" s="266">
        <f>+'Ark1'!D968</f>
        <v>6</v>
      </c>
      <c r="F48" s="266" t="s">
        <v>601</v>
      </c>
      <c r="G48" s="266">
        <f>+IF(H48=0,"",'Ark1'!Q968)</f>
        <v>17</v>
      </c>
      <c r="H48" s="366">
        <f>+'Ark1'!R968</f>
        <v>28</v>
      </c>
      <c r="I48" s="267">
        <f>+IF(H48=0,"",'Ark1'!AE968)</f>
        <v>4.0995607613469991</v>
      </c>
      <c r="J48" s="267">
        <f>+IF(H48=0,"",'Ark1'!AF968)</f>
        <v>3.2301182504159498</v>
      </c>
      <c r="K48" s="268">
        <f>+IF(H48=0,"",'Ark1'!S968)</f>
        <v>5.2142857142857153</v>
      </c>
      <c r="L48" s="298">
        <f>+IF(H48=0,"",'Ark1'!U968)</f>
        <v>279.28571428571422</v>
      </c>
      <c r="M48" s="269">
        <f>+IF(H48=0,"",'Ark1'!W968)</f>
        <v>0</v>
      </c>
      <c r="N48" s="269">
        <f>+IF(H48=0,"",'Ark1'!X968)</f>
        <v>17.857142857142861</v>
      </c>
      <c r="O48" s="269">
        <f>+IF(H48=0,"",'Ark1'!AG968)</f>
        <v>1119.714285714286</v>
      </c>
      <c r="P48" s="269">
        <f>+IF(H48=0,"",'Ark1'!AH968)</f>
        <v>0</v>
      </c>
      <c r="Q48" s="269">
        <f>+IF(H48=0,"",'Ark1'!AI968)</f>
        <v>71.428571428571445</v>
      </c>
      <c r="R48" s="382">
        <f>+IF(H48=0,"",'Ark1'!AR968)</f>
        <v>204.60714285714289</v>
      </c>
      <c r="S48" s="114">
        <f>+IF(H48=0,"",'Ark1'!AS968)</f>
        <v>31.547175841968791</v>
      </c>
      <c r="T48" s="269">
        <f>+IF(H48=0,"",'Ark1'!Y968)</f>
        <v>102.3645994692004</v>
      </c>
      <c r="U48" s="268">
        <f>+IF(H48=0,"",'Ark1'!Z968)</f>
        <v>2.0063674150268782</v>
      </c>
      <c r="V48" s="298">
        <f t="shared" si="6"/>
        <v>249.42587394743543</v>
      </c>
      <c r="W48" s="269">
        <f t="shared" si="7"/>
        <v>93.095238095238074</v>
      </c>
      <c r="X48" s="267">
        <f t="shared" si="8"/>
        <v>1.6470588235294117</v>
      </c>
      <c r="Y48" s="246"/>
      <c r="Z48" s="249"/>
      <c r="AB48" s="28"/>
      <c r="AC48" s="27"/>
      <c r="AD48" s="250"/>
      <c r="AE48" s="86"/>
      <c r="AF48" s="27"/>
      <c r="AG48" s="27"/>
      <c r="AH48" s="33"/>
      <c r="AI48" s="33"/>
      <c r="AJ48" s="33"/>
    </row>
    <row r="49" spans="1:36" ht="15.6">
      <c r="A49" s="246"/>
      <c r="B49" s="246">
        <f>+'Ark1'!C969</f>
        <v>2024</v>
      </c>
      <c r="C49" s="266">
        <f>+'Ark1'!M969</f>
        <v>3</v>
      </c>
      <c r="D49" s="266" t="s">
        <v>94</v>
      </c>
      <c r="E49" s="266">
        <f>+'Ark1'!D969</f>
        <v>7</v>
      </c>
      <c r="F49" s="266" t="s">
        <v>602</v>
      </c>
      <c r="G49" s="266">
        <f>+IF(H49=0,"",'Ark1'!Q969)</f>
        <v>15</v>
      </c>
      <c r="H49" s="366">
        <f>+'Ark1'!R969</f>
        <v>21</v>
      </c>
      <c r="I49" s="267">
        <f>+IF(H49=0,"",'Ark1'!AE969)</f>
        <v>3.6649214659685856</v>
      </c>
      <c r="J49" s="267">
        <f>+IF(H49=0,"",'Ark1'!AF969)</f>
        <v>2.8604310119235494</v>
      </c>
      <c r="K49" s="268">
        <f>+IF(H49=0,"",'Ark1'!S969)</f>
        <v>5.2380952380952381</v>
      </c>
      <c r="L49" s="298">
        <f>+IF(H49=0,"",'Ark1'!U969)</f>
        <v>287.84285714285699</v>
      </c>
      <c r="M49" s="269">
        <f>+IF(H49=0,"",'Ark1'!W969)</f>
        <v>0</v>
      </c>
      <c r="N49" s="269">
        <f>+IF(H49=0,"",'Ark1'!X969)</f>
        <v>28.571428571428577</v>
      </c>
      <c r="O49" s="269">
        <f>+IF(H49=0,"",'Ark1'!AG969)</f>
        <v>998.23529411764707</v>
      </c>
      <c r="P49" s="269">
        <f>+IF(H49=0,"",'Ark1'!AH969)</f>
        <v>0</v>
      </c>
      <c r="Q49" s="269">
        <f>+IF(H49=0,"",'Ark1'!AI969)</f>
        <v>57.142857142857153</v>
      </c>
      <c r="R49" s="382">
        <f>+IF(H49=0,"",'Ark1'!AR969)</f>
        <v>202.11764705882351</v>
      </c>
      <c r="S49" s="114">
        <f>+IF(H49=0,"",'Ark1'!AS969)</f>
        <v>30.33730915498894</v>
      </c>
      <c r="T49" s="269">
        <f>+IF(H49=0,"",'Ark1'!Y969)</f>
        <v>143.00285235726224</v>
      </c>
      <c r="U49" s="268">
        <f>+IF(H49=0,"",'Ark1'!Z969)</f>
        <v>2.2657861434991098</v>
      </c>
      <c r="V49" s="298">
        <f t="shared" si="6"/>
        <v>288.35171310716373</v>
      </c>
      <c r="W49" s="269">
        <f t="shared" si="7"/>
        <v>95.947619047619</v>
      </c>
      <c r="X49" s="267">
        <f t="shared" si="8"/>
        <v>1.4</v>
      </c>
      <c r="Y49" s="246"/>
      <c r="Z49" s="249"/>
      <c r="AB49" s="28"/>
      <c r="AC49" s="27"/>
      <c r="AD49" s="250"/>
      <c r="AE49" s="86"/>
      <c r="AF49" s="27"/>
      <c r="AG49" s="27"/>
      <c r="AH49" s="33"/>
      <c r="AI49" s="33"/>
      <c r="AJ49" s="33"/>
    </row>
    <row r="50" spans="1:36" ht="15.6">
      <c r="A50" s="246"/>
      <c r="B50" s="246">
        <f>+'Ark1'!C970</f>
        <v>2024</v>
      </c>
      <c r="C50" s="266">
        <f>+'Ark1'!M970</f>
        <v>3</v>
      </c>
      <c r="D50" s="266" t="s">
        <v>94</v>
      </c>
      <c r="E50" s="266">
        <f>+'Ark1'!D970</f>
        <v>8</v>
      </c>
      <c r="F50" s="266" t="s">
        <v>603</v>
      </c>
      <c r="G50" s="266">
        <f>+IF(H50=0,"",'Ark1'!Q970)</f>
        <v>19</v>
      </c>
      <c r="H50" s="366">
        <f>+'Ark1'!R970</f>
        <v>32</v>
      </c>
      <c r="I50" s="267">
        <f>+IF(H50=0,"",'Ark1'!AE970)</f>
        <v>4.3360433604336057</v>
      </c>
      <c r="J50" s="267">
        <f>+IF(H50=0,"",'Ark1'!AF970)</f>
        <v>3.2425062884753544</v>
      </c>
      <c r="K50" s="268">
        <f>+IF(H50=0,"",'Ark1'!S970)</f>
        <v>4.875</v>
      </c>
      <c r="L50" s="298">
        <f>+IF(H50=0,"",'Ark1'!U970)</f>
        <v>268.97187500000001</v>
      </c>
      <c r="M50" s="269">
        <f>+IF(H50=0,"",'Ark1'!W970)</f>
        <v>0</v>
      </c>
      <c r="N50" s="269">
        <f>+IF(H50=0,"",'Ark1'!X970)</f>
        <v>28.125</v>
      </c>
      <c r="O50" s="269">
        <f>+IF(H50=0,"",'Ark1'!AG970)</f>
        <v>1019.7741935483872</v>
      </c>
      <c r="P50" s="269">
        <f>+IF(H50=0,"",'Ark1'!AH970)</f>
        <v>0</v>
      </c>
      <c r="Q50" s="269">
        <f>+IF(H50=0,"",'Ark1'!AI970)</f>
        <v>59.375</v>
      </c>
      <c r="R50" s="382">
        <f>+IF(H50=0,"",'Ark1'!AR970)</f>
        <v>199.8064516129032</v>
      </c>
      <c r="S50" s="114">
        <f>+IF(H50=0,"",'Ark1'!AS970)</f>
        <v>30.414593681082025</v>
      </c>
      <c r="T50" s="269">
        <f>+IF(H50=0,"",'Ark1'!Y970)</f>
        <v>129.62841903488743</v>
      </c>
      <c r="U50" s="268">
        <f>+IF(H50=0,"",'Ark1'!Z970)</f>
        <v>2.3946555075835021</v>
      </c>
      <c r="V50" s="298">
        <f t="shared" si="6"/>
        <v>263.75630674089768</v>
      </c>
      <c r="W50" s="269">
        <f t="shared" si="7"/>
        <v>89.657291666666666</v>
      </c>
      <c r="X50" s="267">
        <f t="shared" si="8"/>
        <v>1.6842105263157894</v>
      </c>
      <c r="Y50" s="246"/>
      <c r="Z50" s="249"/>
      <c r="AB50" s="28"/>
      <c r="AC50" s="27"/>
      <c r="AD50" s="250"/>
      <c r="AE50" s="86"/>
      <c r="AF50" s="27"/>
      <c r="AG50" s="27"/>
      <c r="AH50" s="33"/>
      <c r="AI50" s="33"/>
      <c r="AJ50" s="33"/>
    </row>
    <row r="51" spans="1:36" ht="15.6">
      <c r="A51" s="246"/>
      <c r="B51" s="246">
        <f>+'Ark1'!C971</f>
        <v>2024</v>
      </c>
      <c r="C51" s="266">
        <f>+'Ark1'!M971</f>
        <v>3</v>
      </c>
      <c r="D51" s="266" t="s">
        <v>94</v>
      </c>
      <c r="E51" s="266">
        <f>+'Ark1'!D971</f>
        <v>9</v>
      </c>
      <c r="F51" s="266" t="s">
        <v>604</v>
      </c>
      <c r="G51" s="266">
        <f>+IF(H51=0,"",'Ark1'!Q971)</f>
        <v>21</v>
      </c>
      <c r="H51" s="366">
        <f>+'Ark1'!R971</f>
        <v>37</v>
      </c>
      <c r="I51" s="267">
        <f>+IF(H51=0,"",'Ark1'!AE971)</f>
        <v>4.8177083333333321</v>
      </c>
      <c r="J51" s="267">
        <f>+IF(H51=0,"",'Ark1'!AF971)</f>
        <v>4.1812114645231473</v>
      </c>
      <c r="K51" s="268">
        <f>+IF(H51=0,"",'Ark1'!S971)</f>
        <v>5.0540540540540544</v>
      </c>
      <c r="L51" s="298">
        <f>+IF(H51=0,"",'Ark1'!U971)</f>
        <v>311.52432432432425</v>
      </c>
      <c r="M51" s="269">
        <f>+IF(H51=0,"",'Ark1'!W971)</f>
        <v>0</v>
      </c>
      <c r="N51" s="269">
        <f>+IF(H51=0,"",'Ark1'!X971)</f>
        <v>29.729729729729719</v>
      </c>
      <c r="O51" s="269">
        <f>+IF(H51=0,"",'Ark1'!AG971)</f>
        <v>1252.2058823529412</v>
      </c>
      <c r="P51" s="269">
        <f>+IF(H51=0,"",'Ark1'!AH971)</f>
        <v>0</v>
      </c>
      <c r="Q51" s="269">
        <f>+IF(H51=0,"",'Ark1'!AI971)</f>
        <v>48.648648648648653</v>
      </c>
      <c r="R51" s="382">
        <f>+IF(H51=0,"",'Ark1'!AR971)</f>
        <v>212.58823529411765</v>
      </c>
      <c r="S51" s="114">
        <f>+IF(H51=0,"",'Ark1'!AS971)</f>
        <v>31.397192584270776</v>
      </c>
      <c r="T51" s="269">
        <f>+IF(H51=0,"",'Ark1'!Y971)</f>
        <v>109.47856116278312</v>
      </c>
      <c r="U51" s="268">
        <f>+IF(H51=0,"",'Ark1'!Z971)</f>
        <v>2.2534771443973871</v>
      </c>
      <c r="V51" s="298">
        <f t="shared" si="6"/>
        <v>248.78043516211449</v>
      </c>
      <c r="W51" s="269">
        <f t="shared" si="7"/>
        <v>103.84144144144142</v>
      </c>
      <c r="X51" s="267">
        <f t="shared" si="8"/>
        <v>1.7619047619047619</v>
      </c>
      <c r="Y51" s="246"/>
      <c r="Z51" s="249"/>
      <c r="AB51" s="28"/>
      <c r="AC51" s="27"/>
      <c r="AD51" s="250"/>
      <c r="AE51" s="86"/>
      <c r="AF51" s="27"/>
      <c r="AG51" s="27"/>
      <c r="AH51" s="33"/>
      <c r="AI51" s="33"/>
      <c r="AJ51" s="33"/>
    </row>
    <row r="52" spans="1:36" ht="15.6">
      <c r="A52" s="246"/>
      <c r="B52" s="246">
        <f>+'Ark1'!C972</f>
        <v>2024</v>
      </c>
      <c r="C52" s="266">
        <f>+'Ark1'!M972</f>
        <v>3</v>
      </c>
      <c r="D52" s="266" t="s">
        <v>94</v>
      </c>
      <c r="E52" s="266">
        <f>+'Ark1'!D972</f>
        <v>10</v>
      </c>
      <c r="F52" s="266" t="s">
        <v>605</v>
      </c>
      <c r="G52" s="266">
        <f>+IF(H52=0,"",'Ark1'!Q972)</f>
        <v>34</v>
      </c>
      <c r="H52" s="366">
        <f>+'Ark1'!R972</f>
        <v>57</v>
      </c>
      <c r="I52" s="267">
        <f>+IF(H52=0,"",'Ark1'!AE972)</f>
        <v>5.9067357512953356</v>
      </c>
      <c r="J52" s="267">
        <f>+IF(H52=0,"",'Ark1'!AF972)</f>
        <v>5.2094210740289917</v>
      </c>
      <c r="K52" s="268">
        <f>+IF(H52=0,"",'Ark1'!S972)</f>
        <v>4.5263157894736841</v>
      </c>
      <c r="L52" s="298">
        <f>+IF(H52=0,"",'Ark1'!U972)</f>
        <v>308.42807017543873</v>
      </c>
      <c r="M52" s="269">
        <f>+IF(H52=0,"",'Ark1'!W972)</f>
        <v>0</v>
      </c>
      <c r="N52" s="269">
        <f>+IF(H52=0,"",'Ark1'!X972)</f>
        <v>35.087719298245609</v>
      </c>
      <c r="O52" s="269">
        <f>+IF(H52=0,"",'Ark1'!AG972)</f>
        <v>1127.8367346938771</v>
      </c>
      <c r="P52" s="269">
        <f>+IF(H52=0,"",'Ark1'!AH972)</f>
        <v>0</v>
      </c>
      <c r="Q52" s="269">
        <f>+IF(H52=0,"",'Ark1'!AI972)</f>
        <v>45.614035087719294</v>
      </c>
      <c r="R52" s="382">
        <f>+IF(H52=0,"",'Ark1'!AR972)</f>
        <v>213.46938775510205</v>
      </c>
      <c r="S52" s="114">
        <f>+IF(H52=0,"",'Ark1'!AS972)</f>
        <v>29.417974192471</v>
      </c>
      <c r="T52" s="269">
        <f>+IF(H52=0,"",'Ark1'!Y972)</f>
        <v>123.94680771157356</v>
      </c>
      <c r="U52" s="268">
        <f>+IF(H52=0,"",'Ark1'!Z972)</f>
        <v>2.5138581737681358</v>
      </c>
      <c r="V52" s="298">
        <f t="shared" si="6"/>
        <v>273.46872174646251</v>
      </c>
      <c r="W52" s="269">
        <f t="shared" si="7"/>
        <v>102.80935672514624</v>
      </c>
      <c r="X52" s="267">
        <f t="shared" si="8"/>
        <v>1.6764705882352942</v>
      </c>
      <c r="Y52" s="246"/>
      <c r="Z52" s="249"/>
      <c r="AB52" s="28"/>
      <c r="AC52" s="27"/>
      <c r="AD52" s="250"/>
      <c r="AE52" s="86"/>
      <c r="AF52" s="27"/>
      <c r="AG52" s="27"/>
      <c r="AH52" s="33"/>
      <c r="AI52" s="33"/>
      <c r="AJ52" s="33"/>
    </row>
    <row r="53" spans="1:36" ht="15.6">
      <c r="A53" s="246"/>
      <c r="B53" s="246">
        <f>+'Ark1'!C973</f>
        <v>2024</v>
      </c>
      <c r="C53" s="266">
        <f>+'Ark1'!M973</f>
        <v>3</v>
      </c>
      <c r="D53" s="266" t="s">
        <v>94</v>
      </c>
      <c r="E53" s="266">
        <f>+'Ark1'!D973</f>
        <v>11</v>
      </c>
      <c r="F53" s="266" t="s">
        <v>606</v>
      </c>
      <c r="G53" s="266">
        <f>+IF(H53=0,"",'Ark1'!Q973)</f>
        <v>23</v>
      </c>
      <c r="H53" s="366">
        <f>+'Ark1'!R973</f>
        <v>26</v>
      </c>
      <c r="I53" s="267">
        <f>+IF(H53=0,"",'Ark1'!AE973)</f>
        <v>2.4459078080903103</v>
      </c>
      <c r="J53" s="267">
        <f>+IF(H53=0,"",'Ark1'!AF973)</f>
        <v>2.4387052295047607</v>
      </c>
      <c r="K53" s="268">
        <f>+IF(H53=0,"",'Ark1'!S973)</f>
        <v>5.1153846153846141</v>
      </c>
      <c r="L53" s="298">
        <f>+IF(H53=0,"",'Ark1'!U973)</f>
        <v>346.92692307692312</v>
      </c>
      <c r="M53" s="269">
        <f>+IF(H53=0,"",'Ark1'!W973)</f>
        <v>0</v>
      </c>
      <c r="N53" s="269">
        <f>+IF(H53=0,"",'Ark1'!X973)</f>
        <v>50</v>
      </c>
      <c r="O53" s="269">
        <f>+IF(H53=0,"",'Ark1'!AG973)</f>
        <v>1556.08</v>
      </c>
      <c r="P53" s="269">
        <f>+IF(H53=0,"",'Ark1'!AH973)</f>
        <v>0</v>
      </c>
      <c r="Q53" s="269">
        <f>+IF(H53=0,"",'Ark1'!AI973)</f>
        <v>80.769230769230745</v>
      </c>
      <c r="R53" s="382">
        <f>+IF(H53=0,"",'Ark1'!AR973)</f>
        <v>216.68</v>
      </c>
      <c r="S53" s="114">
        <f>+IF(H53=0,"",'Ark1'!AS973)</f>
        <v>31.411445659116577</v>
      </c>
      <c r="T53" s="269">
        <f>+IF(H53=0,"",'Ark1'!Y973)</f>
        <v>141.69470039949181</v>
      </c>
      <c r="U53" s="268">
        <f>+IF(H53=0,"",'Ark1'!Z973)</f>
        <v>2.4388982865365683</v>
      </c>
      <c r="V53" s="298">
        <f t="shared" si="6"/>
        <v>222.94928479057833</v>
      </c>
      <c r="W53" s="269">
        <f t="shared" si="7"/>
        <v>115.64230769230771</v>
      </c>
      <c r="X53" s="267">
        <f t="shared" si="8"/>
        <v>1.1304347826086956</v>
      </c>
      <c r="Y53" s="246"/>
      <c r="Z53" s="249"/>
      <c r="AB53" s="28"/>
      <c r="AC53" s="27"/>
      <c r="AD53" s="250"/>
      <c r="AE53" s="86"/>
      <c r="AF53" s="27"/>
      <c r="AG53" s="27"/>
      <c r="AH53" s="33"/>
      <c r="AI53" s="33"/>
      <c r="AJ53" s="33"/>
    </row>
    <row r="54" spans="1:36" ht="16.5" customHeight="1">
      <c r="A54" s="246"/>
      <c r="B54" s="246">
        <f>+'Ark1'!C974</f>
        <v>2024</v>
      </c>
      <c r="C54" s="266">
        <f>+'Ark1'!M974</f>
        <v>3</v>
      </c>
      <c r="D54" s="266" t="s">
        <v>94</v>
      </c>
      <c r="E54" s="266">
        <f>+'Ark1'!D974</f>
        <v>12</v>
      </c>
      <c r="F54" s="266" t="s">
        <v>607</v>
      </c>
      <c r="G54" s="266">
        <f>+IF(H54=0,"",'Ark1'!Q974)</f>
        <v>3</v>
      </c>
      <c r="H54" s="366">
        <f>+'Ark1'!R974</f>
        <v>6</v>
      </c>
      <c r="I54" s="267">
        <f>+IF(H54=0,"",'Ark1'!AE974)</f>
        <v>2.7522935779816518</v>
      </c>
      <c r="J54" s="267">
        <f>+IF(H54=0,"",'Ark1'!AF974)</f>
        <v>1.8088100749421312</v>
      </c>
      <c r="K54" s="268">
        <f>+IF(H54=0,"",'Ark1'!S974)</f>
        <v>3.5</v>
      </c>
      <c r="L54" s="298">
        <f>+IF(H54=0,"",'Ark1'!U974)</f>
        <v>241.19999999999996</v>
      </c>
      <c r="M54" s="269">
        <f>+IF(H54=0,"",'Ark1'!W974)</f>
        <v>0</v>
      </c>
      <c r="N54" s="269">
        <f>+IF(H54=0,"",'Ark1'!X974)</f>
        <v>0</v>
      </c>
      <c r="O54" s="269">
        <f>+IF(H54=0,"",'Ark1'!AG974)</f>
        <v>925.8333333333336</v>
      </c>
      <c r="P54" s="269">
        <f>+IF(H54=0,"",'Ark1'!AH974)</f>
        <v>0</v>
      </c>
      <c r="Q54" s="269">
        <f>+IF(H54=0,"",'Ark1'!AI974)</f>
        <v>33.333333333333343</v>
      </c>
      <c r="R54" s="382">
        <f>+IF(H54=0,"",'Ark1'!AR974)</f>
        <v>204.83333333333337</v>
      </c>
      <c r="S54" s="114">
        <f>+IF(H54=0,"",'Ark1'!AS974)</f>
        <v>27.942681539621098</v>
      </c>
      <c r="T54" s="269">
        <f>+IF(H54=0,"",'Ark1'!Y974)</f>
        <v>52.088034454501745</v>
      </c>
      <c r="U54" s="268">
        <f>+IF(H54=0,"",'Ark1'!Z974)</f>
        <v>2.140872096444189</v>
      </c>
      <c r="V54" s="298">
        <f t="shared" si="6"/>
        <v>260.5220522052204</v>
      </c>
      <c r="W54" s="269">
        <f t="shared" si="7"/>
        <v>80.399999999999991</v>
      </c>
      <c r="X54" s="267">
        <f t="shared" si="8"/>
        <v>2</v>
      </c>
      <c r="Y54" s="246"/>
      <c r="Z54" s="249"/>
      <c r="AB54" s="28"/>
      <c r="AC54" s="27"/>
      <c r="AD54" s="250"/>
      <c r="AE54" s="86"/>
      <c r="AF54" s="27"/>
      <c r="AG54" s="27"/>
      <c r="AH54" s="33"/>
      <c r="AI54" s="33"/>
      <c r="AJ54" s="33"/>
    </row>
    <row r="55" spans="1:36" ht="15.6">
      <c r="A55" s="246"/>
      <c r="B55" s="246"/>
      <c r="C55" s="246"/>
      <c r="D55" s="246"/>
      <c r="E55" s="246"/>
      <c r="F55" s="246"/>
      <c r="G55" s="246"/>
      <c r="H55" s="246"/>
      <c r="I55" s="247"/>
      <c r="J55" s="247"/>
      <c r="K55" s="246"/>
      <c r="L55" s="246"/>
      <c r="M55" s="248"/>
      <c r="N55" s="248"/>
      <c r="O55" s="246"/>
      <c r="P55" s="248"/>
      <c r="Q55" s="248"/>
      <c r="R55" s="248"/>
      <c r="S55" s="248"/>
      <c r="T55" s="248"/>
      <c r="U55" s="246"/>
      <c r="V55" s="246"/>
      <c r="W55" s="248"/>
      <c r="X55" s="247"/>
      <c r="Y55" s="246"/>
      <c r="Z55" s="249"/>
      <c r="AB55" s="28"/>
      <c r="AC55" s="27"/>
      <c r="AD55" s="250"/>
      <c r="AE55" s="86"/>
      <c r="AI55" s="86"/>
    </row>
    <row r="56" spans="1:36" ht="22.8">
      <c r="A56" s="264" t="s">
        <v>636</v>
      </c>
      <c r="B56" s="246"/>
      <c r="C56" s="246"/>
      <c r="D56" s="349" t="str">
        <f>+D58</f>
        <v>2-</v>
      </c>
      <c r="E56" s="246"/>
      <c r="F56" s="246"/>
      <c r="G56" s="246"/>
      <c r="H56" s="212">
        <f>SUM(H58:H69)</f>
        <v>752</v>
      </c>
      <c r="I56" s="247"/>
      <c r="J56" s="247"/>
      <c r="K56" s="246"/>
      <c r="L56" s="272">
        <f>+Fettgruppe!N13</f>
        <v>304.64507978723458</v>
      </c>
      <c r="M56" s="248"/>
      <c r="N56" s="248"/>
      <c r="O56" s="246"/>
      <c r="P56" s="248"/>
      <c r="Q56" s="248"/>
      <c r="R56" s="248"/>
      <c r="S56" s="248"/>
      <c r="T56" s="248"/>
      <c r="U56" s="246"/>
      <c r="V56" s="272">
        <f>+Fettgruppe!X13</f>
        <v>281.97572586010222</v>
      </c>
      <c r="W56" s="265" t="s">
        <v>635</v>
      </c>
      <c r="X56" s="263"/>
      <c r="Y56" s="246"/>
      <c r="Z56" s="249"/>
      <c r="AB56" s="28"/>
      <c r="AC56" s="27"/>
      <c r="AD56" s="250"/>
      <c r="AE56" s="86"/>
      <c r="AI56" s="86"/>
    </row>
    <row r="57" spans="1:36" ht="16.5" customHeight="1">
      <c r="A57" s="246"/>
      <c r="B57" s="246"/>
      <c r="C57" s="246"/>
      <c r="D57" s="349"/>
      <c r="E57" s="246"/>
      <c r="F57" s="246"/>
      <c r="G57" s="246"/>
      <c r="H57" s="246"/>
      <c r="I57" s="246"/>
      <c r="J57" s="246"/>
      <c r="K57" s="246"/>
      <c r="L57" s="246"/>
      <c r="M57" s="248"/>
      <c r="N57" s="248"/>
      <c r="O57" s="246"/>
      <c r="P57" s="248"/>
      <c r="Q57" s="248"/>
      <c r="R57" s="248"/>
      <c r="S57" s="248"/>
      <c r="T57" s="248"/>
      <c r="U57" s="246"/>
      <c r="V57" s="246"/>
      <c r="W57" s="248"/>
      <c r="X57" s="248"/>
      <c r="Y57" s="246"/>
      <c r="Z57" s="249"/>
      <c r="AB57" s="28"/>
      <c r="AC57" s="27"/>
      <c r="AD57" s="250"/>
      <c r="AE57" s="86"/>
      <c r="AI57" s="86"/>
    </row>
    <row r="58" spans="1:36" ht="16.5" customHeight="1">
      <c r="A58" s="246"/>
      <c r="B58" s="246">
        <f>+'Ark1'!C975</f>
        <v>2024</v>
      </c>
      <c r="C58" s="86">
        <f>+'Ark1'!M975</f>
        <v>4</v>
      </c>
      <c r="D58" s="367" t="s">
        <v>95</v>
      </c>
      <c r="E58" s="86">
        <f>+'Ark1'!D975</f>
        <v>1</v>
      </c>
      <c r="F58" s="86" t="s">
        <v>597</v>
      </c>
      <c r="G58" s="86">
        <f>+IF(H58=0,"",'Ark1'!Q975)</f>
        <v>26</v>
      </c>
      <c r="H58" s="366">
        <f>+'Ark1'!R975</f>
        <v>43</v>
      </c>
      <c r="I58" s="28">
        <f>+IF(H58=0,"",'Ark1'!AE975)</f>
        <v>6.8910256410256396</v>
      </c>
      <c r="J58" s="28">
        <f>+IF(H58=0,"",'Ark1'!AF975)</f>
        <v>5.6087425528657811</v>
      </c>
      <c r="K58" s="27">
        <f>+IF(H58=0,"",'Ark1'!S975)</f>
        <v>4.5714285714285694</v>
      </c>
      <c r="L58" s="298">
        <f>+IF(H58=0,"",'Ark1'!U975)</f>
        <v>292.25813953488358</v>
      </c>
      <c r="M58" s="33">
        <f>+IF(H58=0,"",'Ark1'!W975)</f>
        <v>0</v>
      </c>
      <c r="N58" s="33">
        <f>+IF(H58=0,"",'Ark1'!X975)</f>
        <v>32.558139534883722</v>
      </c>
      <c r="O58" s="33">
        <f>+IF(H58=0,"",'Ark1'!AG975)</f>
        <v>1180.4000000000001</v>
      </c>
      <c r="P58" s="33">
        <f>+IF(H58=0,"",'Ark1'!AH975)</f>
        <v>0</v>
      </c>
      <c r="Q58" s="33">
        <f>+IF(H58=0,"",'Ark1'!AI975)</f>
        <v>34.883720930232549</v>
      </c>
      <c r="R58" s="382">
        <f>+IF(H58=0,"",'Ark1'!AR975)</f>
        <v>208.45</v>
      </c>
      <c r="S58" s="114">
        <f>+IF(H58=0,"",'Ark1'!AS975)</f>
        <v>30.955666863860397</v>
      </c>
      <c r="T58" s="33">
        <f>+IF(H58=0,"",'Ark1'!Y975)</f>
        <v>113.09219789377909</v>
      </c>
      <c r="U58" s="27">
        <f>+IF(H58=0,"",'Ark1'!Z975)</f>
        <v>2.5306849661152766</v>
      </c>
      <c r="V58" s="298">
        <f t="shared" ref="V58:V69" si="9">+IF(H58=0,"",1000*L58/O58)</f>
        <v>247.59245978895595</v>
      </c>
      <c r="W58" s="33">
        <f t="shared" ref="W58:W69" si="10">+IF(H58=0,"",L58/C58)</f>
        <v>73.064534883720896</v>
      </c>
      <c r="X58" s="28">
        <f t="shared" ref="X58:X69" si="11">+IF(H58=0,"",H58/G58)</f>
        <v>1.6538461538461537</v>
      </c>
      <c r="Y58" s="246"/>
      <c r="Z58" s="249"/>
      <c r="AB58" s="28"/>
      <c r="AC58" s="27"/>
      <c r="AD58" s="250"/>
      <c r="AE58" s="86"/>
      <c r="AF58" s="27"/>
      <c r="AG58" s="27"/>
      <c r="AH58" s="33"/>
      <c r="AI58" s="33"/>
      <c r="AJ58" s="33"/>
    </row>
    <row r="59" spans="1:36" ht="15.6">
      <c r="A59" s="246"/>
      <c r="B59" s="246">
        <f>+'Ark1'!C976</f>
        <v>2024</v>
      </c>
      <c r="C59" s="86">
        <f>+'Ark1'!M976</f>
        <v>4</v>
      </c>
      <c r="D59" s="367" t="s">
        <v>95</v>
      </c>
      <c r="E59" s="86">
        <f>+'Ark1'!D976</f>
        <v>2</v>
      </c>
      <c r="F59" s="86" t="s">
        <v>598</v>
      </c>
      <c r="G59" s="86">
        <f>+IF(H59=0,"",'Ark1'!Q976)</f>
        <v>17</v>
      </c>
      <c r="H59" s="366">
        <f>+'Ark1'!R976</f>
        <v>36</v>
      </c>
      <c r="I59" s="28">
        <f>+IF(H59=0,"",'Ark1'!AE976)</f>
        <v>8</v>
      </c>
      <c r="J59" s="28">
        <f>+IF(H59=0,"",'Ark1'!AF976)</f>
        <v>5.7999765669904999</v>
      </c>
      <c r="K59" s="27">
        <f>+IF(H59=0,"",'Ark1'!S976)</f>
        <v>4.4444444444444446</v>
      </c>
      <c r="L59" s="298">
        <f>+IF(H59=0,"",'Ark1'!U976)</f>
        <v>262.63888888888886</v>
      </c>
      <c r="M59" s="33">
        <f>+IF(H59=0,"",'Ark1'!W976)</f>
        <v>0</v>
      </c>
      <c r="N59" s="33">
        <f>+IF(H59=0,"",'Ark1'!X976)</f>
        <v>16.666666666666671</v>
      </c>
      <c r="O59" s="33">
        <f>+IF(H59=0,"",'Ark1'!AG976)</f>
        <v>1095.5294117647061</v>
      </c>
      <c r="P59" s="33">
        <f>+IF(H59=0,"",'Ark1'!AH976)</f>
        <v>0</v>
      </c>
      <c r="Q59" s="33">
        <f>+IF(H59=0,"",'Ark1'!AI976)</f>
        <v>58.33333333333335</v>
      </c>
      <c r="R59" s="382">
        <f>+IF(H59=0,"",'Ark1'!AR976)</f>
        <v>203.94117647058823</v>
      </c>
      <c r="S59" s="114">
        <f>+IF(H59=0,"",'Ark1'!AS976)</f>
        <v>29.327182057562474</v>
      </c>
      <c r="T59" s="33">
        <f>+IF(H59=0,"",'Ark1'!Y976)</f>
        <v>87.928421892714354</v>
      </c>
      <c r="U59" s="27">
        <f>+IF(H59=0,"",'Ark1'!Z976)</f>
        <v>1.7708197167232469</v>
      </c>
      <c r="V59" s="298">
        <f t="shared" si="9"/>
        <v>239.73695828560514</v>
      </c>
      <c r="W59" s="33">
        <f t="shared" si="10"/>
        <v>65.659722222222214</v>
      </c>
      <c r="X59" s="28">
        <f t="shared" si="11"/>
        <v>2.1176470588235294</v>
      </c>
      <c r="Y59" s="246"/>
      <c r="Z59" s="86"/>
      <c r="AB59" s="28"/>
      <c r="AC59" s="27"/>
      <c r="AD59" s="86"/>
      <c r="AE59" s="86"/>
      <c r="AF59" s="27"/>
      <c r="AG59" s="27"/>
      <c r="AH59" s="33"/>
      <c r="AI59" s="33"/>
      <c r="AJ59" s="33"/>
    </row>
    <row r="60" spans="1:36" ht="17.25" customHeight="1">
      <c r="A60" s="246"/>
      <c r="B60" s="246">
        <f>+'Ark1'!C977</f>
        <v>2024</v>
      </c>
      <c r="C60" s="86">
        <f>+'Ark1'!M977</f>
        <v>4</v>
      </c>
      <c r="D60" s="367" t="s">
        <v>95</v>
      </c>
      <c r="E60" s="86">
        <f>+'Ark1'!D977</f>
        <v>3</v>
      </c>
      <c r="F60" s="86" t="s">
        <v>599</v>
      </c>
      <c r="G60" s="86">
        <f>+IF(H60=0,"",'Ark1'!Q977)</f>
        <v>14</v>
      </c>
      <c r="H60" s="366">
        <f>+'Ark1'!R977</f>
        <v>21</v>
      </c>
      <c r="I60" s="28">
        <f>+IF(H60=0,"",'Ark1'!AE977)</f>
        <v>5.833333333333333</v>
      </c>
      <c r="J60" s="28">
        <f>+IF(H60=0,"",'Ark1'!AF977)</f>
        <v>4.5569017047224563</v>
      </c>
      <c r="K60" s="27">
        <f>+IF(H60=0,"",'Ark1'!S977)</f>
        <v>4.8095238095238084</v>
      </c>
      <c r="L60" s="298">
        <f>+IF(H60=0,"",'Ark1'!U977)</f>
        <v>281.41428571428594</v>
      </c>
      <c r="M60" s="33">
        <f>+IF(H60=0,"",'Ark1'!W977)</f>
        <v>0</v>
      </c>
      <c r="N60" s="33">
        <f>+IF(H60=0,"",'Ark1'!X977)</f>
        <v>14.285714285714288</v>
      </c>
      <c r="O60" s="33">
        <f>+IF(H60=0,"",'Ark1'!AG977)</f>
        <v>941.31578947368405</v>
      </c>
      <c r="P60" s="33">
        <f>+IF(H60=0,"",'Ark1'!AH977)</f>
        <v>0</v>
      </c>
      <c r="Q60" s="33">
        <f>+IF(H60=0,"",'Ark1'!AI977)</f>
        <v>38.095238095238109</v>
      </c>
      <c r="R60" s="382">
        <f>+IF(H60=0,"",'Ark1'!AR977)</f>
        <v>206.73684210526321</v>
      </c>
      <c r="S60" s="114">
        <f>+IF(H60=0,"",'Ark1'!AS977)</f>
        <v>30.799432196609715</v>
      </c>
      <c r="T60" s="33">
        <f>+IF(H60=0,"",'Ark1'!Y977)</f>
        <v>88.94180165497346</v>
      </c>
      <c r="U60" s="27">
        <f>+IF(H60=0,"",'Ark1'!Z977)</f>
        <v>1.8418171053155927</v>
      </c>
      <c r="V60" s="298">
        <f t="shared" si="9"/>
        <v>298.95842485722301</v>
      </c>
      <c r="W60" s="33">
        <f t="shared" si="10"/>
        <v>70.353571428571485</v>
      </c>
      <c r="X60" s="28">
        <f t="shared" si="11"/>
        <v>1.5</v>
      </c>
      <c r="Y60" s="246"/>
      <c r="Z60" s="212"/>
      <c r="AB60" s="28"/>
      <c r="AC60" s="27"/>
      <c r="AD60" s="250"/>
      <c r="AE60" s="86"/>
      <c r="AF60" s="27"/>
      <c r="AG60" s="27"/>
      <c r="AH60" s="33"/>
      <c r="AI60" s="33"/>
      <c r="AJ60" s="33"/>
    </row>
    <row r="61" spans="1:36" ht="15.6">
      <c r="A61" s="246"/>
      <c r="B61" s="246">
        <f>+'Ark1'!C978</f>
        <v>2024</v>
      </c>
      <c r="C61" s="86">
        <f>+'Ark1'!M978</f>
        <v>4</v>
      </c>
      <c r="D61" s="367" t="s">
        <v>95</v>
      </c>
      <c r="E61" s="86">
        <f>+'Ark1'!D978</f>
        <v>4</v>
      </c>
      <c r="F61" s="86" t="s">
        <v>600</v>
      </c>
      <c r="G61" s="86">
        <f>+IF(H61=0,"",'Ark1'!Q978)</f>
        <v>29</v>
      </c>
      <c r="H61" s="366">
        <f>+'Ark1'!R978</f>
        <v>43</v>
      </c>
      <c r="I61" s="28">
        <f>+IF(H61=0,"",'Ark1'!AE978)</f>
        <v>6.195965417867435</v>
      </c>
      <c r="J61" s="28">
        <f>+IF(H61=0,"",'Ark1'!AF978)</f>
        <v>5.4886215888669954</v>
      </c>
      <c r="K61" s="27">
        <f>+IF(H61=0,"",'Ark1'!S978)</f>
        <v>5.4418604651162781</v>
      </c>
      <c r="L61" s="298">
        <f>+IF(H61=0,"",'Ark1'!U978)</f>
        <v>312.38604651162774</v>
      </c>
      <c r="M61" s="33">
        <f>+IF(H61=0,"",'Ark1'!W978)</f>
        <v>0</v>
      </c>
      <c r="N61" s="33">
        <f>+IF(H61=0,"",'Ark1'!X978)</f>
        <v>32.558139534883722</v>
      </c>
      <c r="O61" s="33">
        <f>+IF(H61=0,"",'Ark1'!AG978)</f>
        <v>1125</v>
      </c>
      <c r="P61" s="33">
        <f>+IF(H61=0,"",'Ark1'!AH978)</f>
        <v>0</v>
      </c>
      <c r="Q61" s="33">
        <f>+IF(H61=0,"",'Ark1'!AI978)</f>
        <v>76.744186046511643</v>
      </c>
      <c r="R61" s="382">
        <f>+IF(H61=0,"",'Ark1'!AR978)</f>
        <v>209.8333333333334</v>
      </c>
      <c r="S61" s="114">
        <f>+IF(H61=0,"",'Ark1'!AS978)</f>
        <v>32.589635831079029</v>
      </c>
      <c r="T61" s="33">
        <f>+IF(H61=0,"",'Ark1'!Y978)</f>
        <v>115.08664598627398</v>
      </c>
      <c r="U61" s="27">
        <f>+IF(H61=0,"",'Ark1'!Z978)</f>
        <v>2.3258139418616266</v>
      </c>
      <c r="V61" s="298">
        <f t="shared" si="9"/>
        <v>277.67648578811355</v>
      </c>
      <c r="W61" s="33">
        <f t="shared" si="10"/>
        <v>78.096511627906935</v>
      </c>
      <c r="X61" s="28">
        <f t="shared" si="11"/>
        <v>1.4827586206896552</v>
      </c>
      <c r="Y61" s="246"/>
      <c r="Z61" s="212"/>
      <c r="AB61" s="28"/>
      <c r="AC61" s="27"/>
      <c r="AD61" s="86"/>
      <c r="AE61" s="86"/>
      <c r="AF61" s="27"/>
      <c r="AG61" s="27"/>
      <c r="AH61" s="33"/>
      <c r="AI61" s="33"/>
      <c r="AJ61" s="33"/>
    </row>
    <row r="62" spans="1:36" ht="15.6">
      <c r="A62" s="246"/>
      <c r="B62" s="246">
        <f>+'Ark1'!C979</f>
        <v>2024</v>
      </c>
      <c r="C62" s="86">
        <f>+'Ark1'!M979</f>
        <v>4</v>
      </c>
      <c r="D62" s="367" t="s">
        <v>95</v>
      </c>
      <c r="E62" s="86">
        <f>+'Ark1'!D979</f>
        <v>5</v>
      </c>
      <c r="F62" s="86" t="s">
        <v>442</v>
      </c>
      <c r="G62" s="86">
        <f>+IF(H62=0,"",'Ark1'!Q979)</f>
        <v>37</v>
      </c>
      <c r="H62" s="366">
        <f>+'Ark1'!R979</f>
        <v>72</v>
      </c>
      <c r="I62" s="28">
        <f>+IF(H62=0,"",'Ark1'!AE979)</f>
        <v>10.510948905109489</v>
      </c>
      <c r="J62" s="28">
        <f>+IF(H62=0,"",'Ark1'!AF979)</f>
        <v>7.9794467653895005</v>
      </c>
      <c r="K62" s="27">
        <f>+IF(H62=0,"",'Ark1'!S979)</f>
        <v>4.8888888888888884</v>
      </c>
      <c r="L62" s="298">
        <f>+IF(H62=0,"",'Ark1'!U979)</f>
        <v>264.77499999999998</v>
      </c>
      <c r="M62" s="33">
        <f>+IF(H62=0,"",'Ark1'!W979)</f>
        <v>0</v>
      </c>
      <c r="N62" s="33">
        <f>+IF(H62=0,"",'Ark1'!X979)</f>
        <v>12.5</v>
      </c>
      <c r="O62" s="33">
        <f>+IF(H62=0,"",'Ark1'!AG979)</f>
        <v>947.55072463768124</v>
      </c>
      <c r="P62" s="33">
        <f>+IF(H62=0,"",'Ark1'!AH979)</f>
        <v>0</v>
      </c>
      <c r="Q62" s="33">
        <f>+IF(H62=0,"",'Ark1'!AI979)</f>
        <v>58.33333333333335</v>
      </c>
      <c r="R62" s="382">
        <f>+IF(H62=0,"",'Ark1'!AR979)</f>
        <v>201.07246376811597</v>
      </c>
      <c r="S62" s="114">
        <f>+IF(H62=0,"",'Ark1'!AS979)</f>
        <v>30.651979389939736</v>
      </c>
      <c r="T62" s="33">
        <f>+IF(H62=0,"",'Ark1'!Y979)</f>
        <v>102.97468776084972</v>
      </c>
      <c r="U62" s="27">
        <f>+IF(H62=0,"",'Ark1'!Z979)</f>
        <v>1.9969111950679357</v>
      </c>
      <c r="V62" s="298">
        <f t="shared" si="9"/>
        <v>279.4309508878726</v>
      </c>
      <c r="W62" s="33">
        <f t="shared" si="10"/>
        <v>66.193749999999994</v>
      </c>
      <c r="X62" s="28">
        <f t="shared" si="11"/>
        <v>1.9459459459459461</v>
      </c>
      <c r="Y62" s="246"/>
      <c r="Z62" s="270"/>
      <c r="AB62" s="28"/>
      <c r="AC62" s="27"/>
      <c r="AD62" s="86"/>
      <c r="AE62" s="86"/>
      <c r="AF62" s="27"/>
      <c r="AG62" s="27"/>
      <c r="AH62" s="33"/>
      <c r="AI62" s="33"/>
      <c r="AJ62" s="33"/>
    </row>
    <row r="63" spans="1:36" ht="16.5" customHeight="1">
      <c r="A63" s="246"/>
      <c r="B63" s="246">
        <f>+'Ark1'!C980</f>
        <v>2024</v>
      </c>
      <c r="C63" s="86">
        <f>+'Ark1'!M980</f>
        <v>4</v>
      </c>
      <c r="D63" s="367" t="s">
        <v>95</v>
      </c>
      <c r="E63" s="86">
        <f>+'Ark1'!D980</f>
        <v>6</v>
      </c>
      <c r="F63" s="86" t="s">
        <v>601</v>
      </c>
      <c r="G63" s="86">
        <f>+IF(H63=0,"",'Ark1'!Q980)</f>
        <v>61</v>
      </c>
      <c r="H63" s="366">
        <f>+'Ark1'!R980</f>
        <v>80</v>
      </c>
      <c r="I63" s="28">
        <f>+IF(H63=0,"",'Ark1'!AE980)</f>
        <v>11.71303074670571</v>
      </c>
      <c r="J63" s="28">
        <f>+IF(H63=0,"",'Ark1'!AF980)</f>
        <v>10.80230850190255</v>
      </c>
      <c r="K63" s="27">
        <f>+IF(H63=0,"",'Ark1'!S980)</f>
        <v>5.7594936708860764</v>
      </c>
      <c r="L63" s="298">
        <f>+IF(H63=0,"",'Ark1'!U980)</f>
        <v>326.89999999999998</v>
      </c>
      <c r="M63" s="33">
        <f>+IF(H63=0,"",'Ark1'!W980)</f>
        <v>0</v>
      </c>
      <c r="N63" s="33">
        <f>+IF(H63=0,"",'Ark1'!X980)</f>
        <v>36.25</v>
      </c>
      <c r="O63" s="33">
        <f>+IF(H63=0,"",'Ark1'!AG980)</f>
        <v>993.5</v>
      </c>
      <c r="P63" s="33">
        <f>+IF(H63=0,"",'Ark1'!AH980)</f>
        <v>0</v>
      </c>
      <c r="Q63" s="33">
        <f>+IF(H63=0,"",'Ark1'!AI980)</f>
        <v>62.5</v>
      </c>
      <c r="R63" s="382">
        <f>+IF(H63=0,"",'Ark1'!AR980)</f>
        <v>210.59210526315783</v>
      </c>
      <c r="S63" s="114">
        <f>+IF(H63=0,"",'Ark1'!AS980)</f>
        <v>33.164472424689649</v>
      </c>
      <c r="T63" s="33">
        <f>+IF(H63=0,"",'Ark1'!Y980)</f>
        <v>107.24206497452376</v>
      </c>
      <c r="U63" s="27">
        <f>+IF(H63=0,"",'Ark1'!Z980)</f>
        <v>2.1013644745791336</v>
      </c>
      <c r="V63" s="298">
        <f t="shared" si="9"/>
        <v>329.03875188726721</v>
      </c>
      <c r="W63" s="33">
        <f t="shared" si="10"/>
        <v>81.724999999999994</v>
      </c>
      <c r="X63" s="28">
        <f t="shared" si="11"/>
        <v>1.3114754098360655</v>
      </c>
      <c r="Y63" s="246"/>
      <c r="Z63" s="212"/>
      <c r="AB63" s="28"/>
      <c r="AC63" s="27"/>
      <c r="AD63" s="86"/>
      <c r="AE63" s="86"/>
      <c r="AF63" s="271"/>
      <c r="AG63" s="271"/>
      <c r="AH63" s="33"/>
      <c r="AI63" s="33"/>
      <c r="AJ63" s="33"/>
    </row>
    <row r="64" spans="1:36" ht="15.6">
      <c r="A64" s="246"/>
      <c r="B64" s="246">
        <f>+'Ark1'!C981</f>
        <v>2024</v>
      </c>
      <c r="C64" s="86">
        <f>+'Ark1'!M981</f>
        <v>4</v>
      </c>
      <c r="D64" s="367" t="s">
        <v>95</v>
      </c>
      <c r="E64" s="86">
        <f>+'Ark1'!D981</f>
        <v>7</v>
      </c>
      <c r="F64" s="86" t="s">
        <v>602</v>
      </c>
      <c r="G64" s="86">
        <f>+IF(H64=0,"",'Ark1'!Q981)</f>
        <v>44</v>
      </c>
      <c r="H64" s="366">
        <f>+'Ark1'!R981</f>
        <v>60</v>
      </c>
      <c r="I64" s="28">
        <f>+IF(H64=0,"",'Ark1'!AE981)</f>
        <v>10.471204188481677</v>
      </c>
      <c r="J64" s="28">
        <f>+IF(H64=0,"",'Ark1'!AF981)</f>
        <v>9.1573352993758785</v>
      </c>
      <c r="K64" s="27">
        <f>+IF(H64=0,"",'Ark1'!S981)</f>
        <v>5.65</v>
      </c>
      <c r="L64" s="298">
        <f>+IF(H64=0,"",'Ark1'!U981)</f>
        <v>322.52333333333326</v>
      </c>
      <c r="M64" s="33">
        <f>+IF(H64=0,"",'Ark1'!W981)</f>
        <v>0</v>
      </c>
      <c r="N64" s="33">
        <f>+IF(H64=0,"",'Ark1'!X981)</f>
        <v>33.333333333333343</v>
      </c>
      <c r="O64" s="33">
        <f>+IF(H64=0,"",'Ark1'!AG981)</f>
        <v>991.642857142857</v>
      </c>
      <c r="P64" s="33">
        <f>+IF(H64=0,"",'Ark1'!AH981)</f>
        <v>0</v>
      </c>
      <c r="Q64" s="33">
        <f>+IF(H64=0,"",'Ark1'!AI981)</f>
        <v>70</v>
      </c>
      <c r="R64" s="382">
        <f>+IF(H64=0,"",'Ark1'!AR981)</f>
        <v>211.33928571428575</v>
      </c>
      <c r="S64" s="114">
        <f>+IF(H64=0,"",'Ark1'!AS981)</f>
        <v>32.871970671269054</v>
      </c>
      <c r="T64" s="33">
        <f>+IF(H64=0,"",'Ark1'!Y981)</f>
        <v>106.86492465829124</v>
      </c>
      <c r="U64" s="27">
        <f>+IF(H64=0,"",'Ark1'!Z981)</f>
        <v>2.1588963229699876</v>
      </c>
      <c r="V64" s="298">
        <f t="shared" si="9"/>
        <v>325.24142236308194</v>
      </c>
      <c r="W64" s="33">
        <f t="shared" si="10"/>
        <v>80.630833333333314</v>
      </c>
      <c r="X64" s="28">
        <f t="shared" si="11"/>
        <v>1.3636363636363635</v>
      </c>
      <c r="Y64" s="246"/>
      <c r="Z64" s="249"/>
      <c r="AB64" s="28"/>
      <c r="AC64" s="27"/>
      <c r="AD64" s="249"/>
      <c r="AE64" s="86"/>
      <c r="AI64" s="86"/>
    </row>
    <row r="65" spans="1:35" ht="15.6">
      <c r="A65" s="246"/>
      <c r="B65" s="246">
        <f>+'Ark1'!C982</f>
        <v>2024</v>
      </c>
      <c r="C65" s="86">
        <f>+'Ark1'!M982</f>
        <v>4</v>
      </c>
      <c r="D65" s="367" t="s">
        <v>95</v>
      </c>
      <c r="E65" s="86">
        <f>+'Ark1'!D982</f>
        <v>8</v>
      </c>
      <c r="F65" s="86" t="s">
        <v>603</v>
      </c>
      <c r="G65" s="86">
        <f>+IF(H65=0,"",'Ark1'!Q982)</f>
        <v>54</v>
      </c>
      <c r="H65" s="366">
        <f>+'Ark1'!R982</f>
        <v>99</v>
      </c>
      <c r="I65" s="28">
        <f>+IF(H65=0,"",'Ark1'!AE982)</f>
        <v>13.414634146341459</v>
      </c>
      <c r="J65" s="28">
        <f>+IF(H65=0,"",'Ark1'!AF982)</f>
        <v>10.667371392814887</v>
      </c>
      <c r="K65" s="27">
        <f>+IF(H65=0,"",'Ark1'!S982)</f>
        <v>5.1515151515151514</v>
      </c>
      <c r="L65" s="298">
        <f>+IF(H65=0,"",'Ark1'!U982)</f>
        <v>286.0212121212121</v>
      </c>
      <c r="M65" s="33">
        <f>+IF(H65=0,"",'Ark1'!W982)</f>
        <v>0</v>
      </c>
      <c r="N65" s="33">
        <f>+IF(H65=0,"",'Ark1'!X982)</f>
        <v>21.212121212121215</v>
      </c>
      <c r="O65" s="33">
        <f>+IF(H65=0,"",'Ark1'!AG982)</f>
        <v>1071.6494845360824</v>
      </c>
      <c r="P65" s="33">
        <f>+IF(H65=0,"",'Ark1'!AH982)</f>
        <v>0</v>
      </c>
      <c r="Q65" s="33">
        <f>+IF(H65=0,"",'Ark1'!AI982)</f>
        <v>71.717171717171738</v>
      </c>
      <c r="R65" s="382">
        <f>+IF(H65=0,"",'Ark1'!AR982)</f>
        <v>204.21649484536076</v>
      </c>
      <c r="S65" s="114">
        <f>+IF(H65=0,"",'Ark1'!AS982)</f>
        <v>32.297933730031275</v>
      </c>
      <c r="T65" s="33">
        <f>+IF(H65=0,"",'Ark1'!Y982)</f>
        <v>104.92074861265441</v>
      </c>
      <c r="U65" s="27">
        <f>+IF(H65=0,"",'Ark1'!Z982)</f>
        <v>1.8277525878788157</v>
      </c>
      <c r="V65" s="298">
        <f t="shared" si="9"/>
        <v>266.89810077688867</v>
      </c>
      <c r="W65" s="33">
        <f t="shared" si="10"/>
        <v>71.505303030303025</v>
      </c>
      <c r="X65" s="28">
        <f t="shared" si="11"/>
        <v>1.8333333333333333</v>
      </c>
      <c r="Y65" s="246"/>
      <c r="Z65" s="249"/>
      <c r="AB65" s="28"/>
      <c r="AC65" s="27"/>
      <c r="AD65" s="272"/>
      <c r="AE65" s="86"/>
      <c r="AF65" s="27"/>
      <c r="AG65" s="250"/>
      <c r="AI65" s="86"/>
    </row>
    <row r="66" spans="1:35" ht="15.6">
      <c r="A66" s="246"/>
      <c r="B66" s="246">
        <f>+'Ark1'!C983</f>
        <v>2024</v>
      </c>
      <c r="C66" s="86">
        <f>+'Ark1'!M983</f>
        <v>4</v>
      </c>
      <c r="D66" s="367" t="s">
        <v>95</v>
      </c>
      <c r="E66" s="86">
        <f>+'Ark1'!D983</f>
        <v>9</v>
      </c>
      <c r="F66" s="86" t="s">
        <v>604</v>
      </c>
      <c r="G66" s="86">
        <f>+IF(H66=0,"",'Ark1'!Q983)</f>
        <v>46</v>
      </c>
      <c r="H66" s="366">
        <f>+'Ark1'!R983</f>
        <v>70</v>
      </c>
      <c r="I66" s="28">
        <f>+IF(H66=0,"",'Ark1'!AE983)</f>
        <v>9.1145833333333357</v>
      </c>
      <c r="J66" s="28">
        <f>+IF(H66=0,"",'Ark1'!AF983)</f>
        <v>8.3224840598205176</v>
      </c>
      <c r="K66" s="27">
        <f>+IF(H66=0,"",'Ark1'!S983)</f>
        <v>5.3857142857142879</v>
      </c>
      <c r="L66" s="298">
        <f>+IF(H66=0,"",'Ark1'!U983)</f>
        <v>327.75285714285741</v>
      </c>
      <c r="M66" s="33">
        <f>+IF(H66=0,"",'Ark1'!W983)</f>
        <v>0</v>
      </c>
      <c r="N66" s="33">
        <f>+IF(H66=0,"",'Ark1'!X983)</f>
        <v>27.142857142857153</v>
      </c>
      <c r="O66" s="33">
        <f>+IF(H66=0,"",'Ark1'!AG983)</f>
        <v>1155.7878787878788</v>
      </c>
      <c r="P66" s="33">
        <f>+IF(H66=0,"",'Ark1'!AH983)</f>
        <v>0</v>
      </c>
      <c r="Q66" s="33">
        <f>+IF(H66=0,"",'Ark1'!AI983)</f>
        <v>54.285714285714306</v>
      </c>
      <c r="R66" s="382">
        <f>+IF(H66=0,"",'Ark1'!AR983)</f>
        <v>212.53030303030303</v>
      </c>
      <c r="S66" s="114">
        <f>+IF(H66=0,"",'Ark1'!AS983)</f>
        <v>32.837051545041611</v>
      </c>
      <c r="T66" s="33">
        <f>+IF(H66=0,"",'Ark1'!Y983)</f>
        <v>105.18709823307144</v>
      </c>
      <c r="U66" s="27">
        <f>+IF(H66=0,"",'Ark1'!Z983)</f>
        <v>2.1533552367201749</v>
      </c>
      <c r="V66" s="298">
        <f t="shared" si="9"/>
        <v>283.57526770966399</v>
      </c>
      <c r="W66" s="33">
        <f t="shared" si="10"/>
        <v>81.938214285714352</v>
      </c>
      <c r="X66" s="28">
        <f t="shared" si="11"/>
        <v>1.5217391304347827</v>
      </c>
      <c r="Y66" s="246"/>
      <c r="Z66" s="249"/>
      <c r="AB66" s="28"/>
      <c r="AC66" s="27"/>
      <c r="AD66" s="272"/>
      <c r="AE66" s="86"/>
      <c r="AI66" s="86"/>
    </row>
    <row r="67" spans="1:35" ht="15.6">
      <c r="A67" s="246"/>
      <c r="B67" s="246">
        <f>+'Ark1'!C984</f>
        <v>2024</v>
      </c>
      <c r="C67" s="86">
        <f>+'Ark1'!M984</f>
        <v>4</v>
      </c>
      <c r="D67" s="367" t="s">
        <v>95</v>
      </c>
      <c r="E67" s="86">
        <f>+'Ark1'!D984</f>
        <v>10</v>
      </c>
      <c r="F67" s="86" t="s">
        <v>605</v>
      </c>
      <c r="G67" s="86">
        <f>+IF(H67=0,"",'Ark1'!Q984)</f>
        <v>88</v>
      </c>
      <c r="H67" s="366">
        <f>+'Ark1'!R984</f>
        <v>114</v>
      </c>
      <c r="I67" s="28">
        <f>+IF(H67=0,"",'Ark1'!AE984)</f>
        <v>11.813471502590671</v>
      </c>
      <c r="J67" s="28">
        <f>+IF(H67=0,"",'Ark1'!AF984)</f>
        <v>10.924274875753097</v>
      </c>
      <c r="K67" s="27">
        <f>+IF(H67=0,"",'Ark1'!S984)</f>
        <v>5.1769911504424782</v>
      </c>
      <c r="L67" s="298">
        <f>+IF(H67=0,"",'Ark1'!U984)</f>
        <v>323.39035087719304</v>
      </c>
      <c r="M67" s="33">
        <f>+IF(H67=0,"",'Ark1'!W984)</f>
        <v>0</v>
      </c>
      <c r="N67" s="33">
        <f>+IF(H67=0,"",'Ark1'!X984)</f>
        <v>37.719298245614027</v>
      </c>
      <c r="O67" s="33">
        <f>+IF(H67=0,"",'Ark1'!AG984)</f>
        <v>1155.148148148148</v>
      </c>
      <c r="P67" s="33">
        <f>+IF(H67=0,"",'Ark1'!AH984)</f>
        <v>0</v>
      </c>
      <c r="Q67" s="33">
        <f>+IF(H67=0,"",'Ark1'!AI984)</f>
        <v>63.15789473684211</v>
      </c>
      <c r="R67" s="382">
        <f>+IF(H67=0,"",'Ark1'!AR984)</f>
        <v>212.17592592592592</v>
      </c>
      <c r="S67" s="114">
        <f>+IF(H67=0,"",'Ark1'!AS984)</f>
        <v>32.099512011568436</v>
      </c>
      <c r="T67" s="33">
        <f>+IF(H67=0,"",'Ark1'!Y984)</f>
        <v>131.01396334400761</v>
      </c>
      <c r="U67" s="27">
        <f>+IF(H67=0,"",'Ark1'!Z984)</f>
        <v>2.3125495530383375</v>
      </c>
      <c r="V67" s="298">
        <f t="shared" si="9"/>
        <v>279.9557367560426</v>
      </c>
      <c r="W67" s="33">
        <f t="shared" si="10"/>
        <v>80.847587719298261</v>
      </c>
      <c r="X67" s="28">
        <f t="shared" si="11"/>
        <v>1.2954545454545454</v>
      </c>
      <c r="Y67" s="246"/>
      <c r="Z67" s="249"/>
      <c r="AB67" s="28"/>
      <c r="AC67" s="27"/>
      <c r="AD67" s="272"/>
      <c r="AE67" s="86"/>
      <c r="AI67" s="86"/>
    </row>
    <row r="68" spans="1:35" ht="15.6">
      <c r="A68" s="246"/>
      <c r="B68" s="246">
        <f>+'Ark1'!C985</f>
        <v>2024</v>
      </c>
      <c r="C68" s="86">
        <f>+'Ark1'!M985</f>
        <v>4</v>
      </c>
      <c r="D68" s="367" t="s">
        <v>95</v>
      </c>
      <c r="E68" s="86">
        <f>+'Ark1'!D985</f>
        <v>11</v>
      </c>
      <c r="F68" s="86" t="s">
        <v>606</v>
      </c>
      <c r="G68" s="86">
        <f>+IF(H68=0,"",'Ark1'!Q985)</f>
        <v>75</v>
      </c>
      <c r="H68" s="366">
        <f>+'Ark1'!R985</f>
        <v>100</v>
      </c>
      <c r="I68" s="28">
        <f>+IF(H68=0,"",'Ark1'!AE985)</f>
        <v>9.4073377234242681</v>
      </c>
      <c r="J68" s="28">
        <f>+IF(H68=0,"",'Ark1'!AF985)</f>
        <v>8.3448485626803848</v>
      </c>
      <c r="K68" s="27">
        <f>+IF(H68=0,"",'Ark1'!S985)</f>
        <v>5.0099999999999989</v>
      </c>
      <c r="L68" s="298">
        <f>+IF(H68=0,"",'Ark1'!U985)</f>
        <v>308.65300000000002</v>
      </c>
      <c r="M68" s="33">
        <f>+IF(H68=0,"",'Ark1'!W985)</f>
        <v>0</v>
      </c>
      <c r="N68" s="33">
        <f>+IF(H68=0,"",'Ark1'!X985)</f>
        <v>30</v>
      </c>
      <c r="O68" s="33">
        <f>+IF(H68=0,"",'Ark1'!AG985)</f>
        <v>1111.791666666667</v>
      </c>
      <c r="P68" s="33">
        <f>+IF(H68=0,"",'Ark1'!AH985)</f>
        <v>0</v>
      </c>
      <c r="Q68" s="33">
        <f>+IF(H68=0,"",'Ark1'!AI985)</f>
        <v>58</v>
      </c>
      <c r="R68" s="382">
        <f>+IF(H68=0,"",'Ark1'!AR985)</f>
        <v>209.27083333333337</v>
      </c>
      <c r="S68" s="114">
        <f>+IF(H68=0,"",'Ark1'!AS985)</f>
        <v>31.463638036736992</v>
      </c>
      <c r="T68" s="33">
        <f>+IF(H68=0,"",'Ark1'!Y985)</f>
        <v>117.64622174553671</v>
      </c>
      <c r="U68" s="27">
        <f>+IF(H68=0,"",'Ark1'!Z985)</f>
        <v>2.2203378121358028</v>
      </c>
      <c r="V68" s="298">
        <f t="shared" si="9"/>
        <v>277.61765918374988</v>
      </c>
      <c r="W68" s="33">
        <f t="shared" si="10"/>
        <v>77.163250000000005</v>
      </c>
      <c r="X68" s="28">
        <f t="shared" si="11"/>
        <v>1.3333333333333333</v>
      </c>
      <c r="Y68" s="246"/>
      <c r="Z68" s="249"/>
      <c r="AB68" s="28"/>
      <c r="AC68" s="27"/>
      <c r="AD68" s="272"/>
      <c r="AE68" s="86"/>
      <c r="AI68" s="86"/>
    </row>
    <row r="69" spans="1:35" ht="15.6">
      <c r="A69" s="246"/>
      <c r="B69" s="246">
        <f>+'Ark1'!C986</f>
        <v>2024</v>
      </c>
      <c r="C69" s="86">
        <f>+'Ark1'!M986</f>
        <v>4</v>
      </c>
      <c r="D69" s="367" t="s">
        <v>95</v>
      </c>
      <c r="E69" s="86">
        <f>+'Ark1'!D986</f>
        <v>12</v>
      </c>
      <c r="F69" s="86" t="s">
        <v>607</v>
      </c>
      <c r="G69" s="86">
        <f>+IF(H69=0,"",'Ark1'!Q986)</f>
        <v>12</v>
      </c>
      <c r="H69" s="366">
        <f>+'Ark1'!R986</f>
        <v>14</v>
      </c>
      <c r="I69" s="28">
        <f>+IF(H69=0,"",'Ark1'!AE986)</f>
        <v>6.4220183486238485</v>
      </c>
      <c r="J69" s="28">
        <f>+IF(H69=0,"",'Ark1'!AF986)</f>
        <v>5.2130776268491807</v>
      </c>
      <c r="K69" s="27">
        <f>+IF(H69=0,"",'Ark1'!S986)</f>
        <v>4.7142857142857153</v>
      </c>
      <c r="L69" s="298">
        <f>+IF(H69=0,"",'Ark1'!U986)</f>
        <v>297.92142857142869</v>
      </c>
      <c r="M69" s="33">
        <f>+IF(H69=0,"",'Ark1'!W986)</f>
        <v>0</v>
      </c>
      <c r="N69" s="33">
        <f>+IF(H69=0,"",'Ark1'!X986)</f>
        <v>28.571428571428577</v>
      </c>
      <c r="O69" s="33">
        <f>+IF(H69=0,"",'Ark1'!AG986)</f>
        <v>1207.5</v>
      </c>
      <c r="P69" s="33">
        <f>+IF(H69=0,"",'Ark1'!AH986)</f>
        <v>0</v>
      </c>
      <c r="Q69" s="33">
        <f>+IF(H69=0,"",'Ark1'!AI986)</f>
        <v>64.285714285714306</v>
      </c>
      <c r="R69" s="382">
        <f>+IF(H69=0,"",'Ark1'!AR986)</f>
        <v>207.78571428571425</v>
      </c>
      <c r="S69" s="114">
        <f>+IF(H69=0,"",'Ark1'!AS986)</f>
        <v>31.067886695282002</v>
      </c>
      <c r="T69" s="33">
        <f>+IF(H69=0,"",'Ark1'!Y986)</f>
        <v>140.39172329374597</v>
      </c>
      <c r="U69" s="27">
        <f>+IF(H69=0,"",'Ark1'!Z986)</f>
        <v>2.4032291201801033</v>
      </c>
      <c r="V69" s="298">
        <f t="shared" si="9"/>
        <v>246.72582076308794</v>
      </c>
      <c r="W69" s="33">
        <f t="shared" si="10"/>
        <v>74.480357142857173</v>
      </c>
      <c r="X69" s="28">
        <f t="shared" si="11"/>
        <v>1.1666666666666667</v>
      </c>
      <c r="Y69" s="246"/>
      <c r="Z69" s="249"/>
      <c r="AB69" s="28"/>
      <c r="AC69" s="27"/>
      <c r="AD69" s="272"/>
      <c r="AE69" s="86"/>
      <c r="AI69" s="86"/>
    </row>
    <row r="70" spans="1:35" ht="15.6">
      <c r="A70" s="246"/>
      <c r="B70" s="246"/>
      <c r="C70" s="246"/>
      <c r="D70" s="246"/>
      <c r="E70" s="246"/>
      <c r="F70" s="246"/>
      <c r="G70" s="246"/>
      <c r="H70" s="246"/>
      <c r="I70" s="247"/>
      <c r="J70" s="247"/>
      <c r="K70" s="246"/>
      <c r="L70" s="246"/>
      <c r="M70" s="248"/>
      <c r="N70" s="248"/>
      <c r="O70" s="246"/>
      <c r="P70" s="248"/>
      <c r="Q70" s="248"/>
      <c r="R70" s="248"/>
      <c r="S70" s="248"/>
      <c r="T70" s="248"/>
      <c r="U70" s="246"/>
      <c r="V70" s="246"/>
      <c r="W70" s="248"/>
      <c r="X70" s="247"/>
      <c r="Y70" s="246"/>
      <c r="Z70" s="249"/>
      <c r="AB70" s="28"/>
      <c r="AC70" s="27"/>
      <c r="AD70" s="250"/>
      <c r="AE70" s="86"/>
      <c r="AI70" s="86"/>
    </row>
    <row r="71" spans="1:35" ht="22.8">
      <c r="A71" s="264" t="s">
        <v>636</v>
      </c>
      <c r="B71" s="246"/>
      <c r="C71" s="246"/>
      <c r="D71" s="349" t="str">
        <f>+D73</f>
        <v>2</v>
      </c>
      <c r="E71" s="246"/>
      <c r="F71" s="246"/>
      <c r="G71" s="246"/>
      <c r="H71" s="212">
        <f>SUM(H73:H84)</f>
        <v>1138</v>
      </c>
      <c r="I71" s="247"/>
      <c r="J71" s="247"/>
      <c r="K71" s="246"/>
      <c r="L71" s="272">
        <f>+Fettgruppe!N14</f>
        <v>317.90386643233802</v>
      </c>
      <c r="M71" s="248"/>
      <c r="N71" s="248"/>
      <c r="O71" s="246"/>
      <c r="P71" s="248"/>
      <c r="Q71" s="248"/>
      <c r="R71" s="248"/>
      <c r="S71" s="248"/>
      <c r="T71" s="248"/>
      <c r="U71" s="246"/>
      <c r="V71" s="272">
        <f>+Fettgruppe!X14</f>
        <v>324.7483814092397</v>
      </c>
      <c r="W71" s="265" t="s">
        <v>635</v>
      </c>
      <c r="X71" s="263"/>
      <c r="Y71" s="246"/>
      <c r="Z71" s="249"/>
      <c r="AB71" s="28"/>
      <c r="AC71" s="27"/>
      <c r="AD71" s="250"/>
      <c r="AE71" s="86"/>
      <c r="AI71" s="86"/>
    </row>
    <row r="72" spans="1:35" ht="16.5" customHeight="1">
      <c r="A72" s="246"/>
      <c r="B72" s="246"/>
      <c r="C72" s="246"/>
      <c r="D72" s="349"/>
      <c r="E72" s="246"/>
      <c r="F72" s="246"/>
      <c r="G72" s="246"/>
      <c r="H72" s="246"/>
      <c r="I72" s="246"/>
      <c r="J72" s="246"/>
      <c r="K72" s="246"/>
      <c r="L72" s="246"/>
      <c r="M72" s="248"/>
      <c r="N72" s="248"/>
      <c r="O72" s="246"/>
      <c r="P72" s="248"/>
      <c r="Q72" s="248"/>
      <c r="R72" s="248"/>
      <c r="S72" s="248"/>
      <c r="T72" s="248"/>
      <c r="U72" s="246"/>
      <c r="V72" s="246"/>
      <c r="W72" s="248"/>
      <c r="X72" s="263"/>
      <c r="Y72" s="246"/>
      <c r="Z72" s="249"/>
      <c r="AB72" s="28"/>
      <c r="AC72" s="27"/>
      <c r="AD72" s="250"/>
      <c r="AE72" s="86"/>
      <c r="AI72" s="86"/>
    </row>
    <row r="73" spans="1:35" ht="15.6">
      <c r="A73" s="246"/>
      <c r="B73" s="246">
        <f>+'Ark1'!C987</f>
        <v>2024</v>
      </c>
      <c r="C73" s="266">
        <f>+'Ark1'!M987</f>
        <v>5</v>
      </c>
      <c r="D73" s="368" t="s">
        <v>96</v>
      </c>
      <c r="E73" s="266">
        <f>+'Ark1'!D987</f>
        <v>1</v>
      </c>
      <c r="F73" s="266" t="s">
        <v>597</v>
      </c>
      <c r="G73" s="266">
        <f>+IF(H73=0,"",'Ark1'!Q987)</f>
        <v>48</v>
      </c>
      <c r="H73" s="366">
        <f>+'Ark1'!R987</f>
        <v>77</v>
      </c>
      <c r="I73" s="267">
        <f>+IF(H73=0,"",'Ark1'!AE987)</f>
        <v>12.339743589743591</v>
      </c>
      <c r="J73" s="267">
        <f>+IF(H73=0,"",'Ark1'!AF987)</f>
        <v>10.637692038880187</v>
      </c>
      <c r="K73" s="268">
        <f>+IF(H73=0,"",'Ark1'!S987)</f>
        <v>5.0779220779220786</v>
      </c>
      <c r="L73" s="298">
        <f>+IF(H73=0,"",'Ark1'!U987)</f>
        <v>309.54675324675327</v>
      </c>
      <c r="M73" s="269">
        <f>+IF(H73=0,"",'Ark1'!W987)</f>
        <v>0</v>
      </c>
      <c r="N73" s="269">
        <f>+IF(H73=0,"",'Ark1'!X987)</f>
        <v>32.467532467532457</v>
      </c>
      <c r="O73" s="269">
        <f>+IF(H73=0,"",'Ark1'!AG987)</f>
        <v>1025.8051948051948</v>
      </c>
      <c r="P73" s="269">
        <f>+IF(H73=0,"",'Ark1'!AH987)</f>
        <v>0</v>
      </c>
      <c r="Q73" s="269">
        <f>+IF(H73=0,"",'Ark1'!AI987)</f>
        <v>46.753246753246763</v>
      </c>
      <c r="R73" s="382">
        <f>+IF(H73=0,"",'Ark1'!AR987)</f>
        <v>210.19480519480516</v>
      </c>
      <c r="S73" s="114">
        <f>+IF(H73=0,"",'Ark1'!AS987)</f>
        <v>32.323413596486027</v>
      </c>
      <c r="T73" s="269">
        <f>+IF(H73=0,"",'Ark1'!Y987)</f>
        <v>109.44622421971516</v>
      </c>
      <c r="U73" s="268">
        <f>+IF(H73=0,"",'Ark1'!Z987)</f>
        <v>1.9657207380251596</v>
      </c>
      <c r="V73" s="269">
        <f t="shared" ref="V73:V84" si="12">+IF(H73=0,"",1000*L73/O73)</f>
        <v>301.75978325547243</v>
      </c>
      <c r="W73" s="269">
        <f t="shared" ref="W73:W84" si="13">+IF(H73=0,"",L73/C73)</f>
        <v>61.909350649350657</v>
      </c>
      <c r="X73" s="267">
        <f t="shared" ref="X73:X84" si="14">+IF(H73=0,"",H73/G73)</f>
        <v>1.6041666666666667</v>
      </c>
      <c r="Y73" s="246"/>
      <c r="Z73" s="249"/>
      <c r="AB73" s="28"/>
      <c r="AC73" s="27"/>
      <c r="AD73" s="272"/>
      <c r="AE73" s="86"/>
      <c r="AI73" s="86"/>
    </row>
    <row r="74" spans="1:35" ht="15.6">
      <c r="A74" s="246"/>
      <c r="B74" s="246">
        <f>+'Ark1'!C988</f>
        <v>2024</v>
      </c>
      <c r="C74" s="266">
        <f>+'Ark1'!M988</f>
        <v>5</v>
      </c>
      <c r="D74" s="368" t="s">
        <v>96</v>
      </c>
      <c r="E74" s="266">
        <f>+'Ark1'!D988</f>
        <v>2</v>
      </c>
      <c r="F74" s="266" t="s">
        <v>598</v>
      </c>
      <c r="G74" s="266">
        <f>+IF(H74=0,"",'Ark1'!Q988)</f>
        <v>32</v>
      </c>
      <c r="H74" s="366">
        <f>+'Ark1'!R988</f>
        <v>46</v>
      </c>
      <c r="I74" s="267">
        <f>+IF(H74=0,"",'Ark1'!AE988)</f>
        <v>10.222222222222221</v>
      </c>
      <c r="J74" s="267">
        <f>+IF(H74=0,"",'Ark1'!AF988)</f>
        <v>8.6062328124702887</v>
      </c>
      <c r="K74" s="268">
        <f>+IF(H74=0,"",'Ark1'!S988)</f>
        <v>5.3478260869565215</v>
      </c>
      <c r="L74" s="298">
        <f>+IF(H74=0,"",'Ark1'!U988)</f>
        <v>304.99347826086967</v>
      </c>
      <c r="M74" s="269">
        <f>+IF(H74=0,"",'Ark1'!W988)</f>
        <v>0</v>
      </c>
      <c r="N74" s="269">
        <f>+IF(H74=0,"",'Ark1'!X988)</f>
        <v>21.739130434782609</v>
      </c>
      <c r="O74" s="269">
        <f>+IF(H74=0,"",'Ark1'!AG988)</f>
        <v>1050.0681818181815</v>
      </c>
      <c r="P74" s="269">
        <f>+IF(H74=0,"",'Ark1'!AH988)</f>
        <v>0</v>
      </c>
      <c r="Q74" s="269">
        <f>+IF(H74=0,"",'Ark1'!AI988)</f>
        <v>52.173913043478258</v>
      </c>
      <c r="R74" s="382">
        <f>+IF(H74=0,"",'Ark1'!AR988)</f>
        <v>208.34090909090912</v>
      </c>
      <c r="S74" s="114">
        <f>+IF(H74=0,"",'Ark1'!AS988)</f>
        <v>32.662024508647498</v>
      </c>
      <c r="T74" s="269">
        <f>+IF(H74=0,"",'Ark1'!Y988)</f>
        <v>92.482640914446236</v>
      </c>
      <c r="U74" s="268">
        <f>+IF(H74=0,"",'Ark1'!Z988)</f>
        <v>1.8441139182998687</v>
      </c>
      <c r="V74" s="269">
        <f t="shared" si="12"/>
        <v>290.45111883380451</v>
      </c>
      <c r="W74" s="269">
        <f t="shared" si="13"/>
        <v>60.998695652173936</v>
      </c>
      <c r="X74" s="267">
        <f t="shared" si="14"/>
        <v>1.4375</v>
      </c>
      <c r="Y74" s="246"/>
      <c r="Z74" s="249"/>
      <c r="AB74" s="28"/>
      <c r="AC74" s="27"/>
      <c r="AD74" s="272"/>
      <c r="AE74" s="86"/>
      <c r="AI74" s="86"/>
    </row>
    <row r="75" spans="1:35" ht="15.6">
      <c r="A75" s="246"/>
      <c r="B75" s="246">
        <f>+'Ark1'!C989</f>
        <v>2024</v>
      </c>
      <c r="C75" s="266">
        <f>+'Ark1'!M989</f>
        <v>5</v>
      </c>
      <c r="D75" s="368" t="s">
        <v>96</v>
      </c>
      <c r="E75" s="266">
        <f>+'Ark1'!D989</f>
        <v>3</v>
      </c>
      <c r="F75" s="266" t="s">
        <v>599</v>
      </c>
      <c r="G75" s="266">
        <f>+IF(H75=0,"",'Ark1'!Q989)</f>
        <v>35</v>
      </c>
      <c r="H75" s="366">
        <f>+'Ark1'!R989</f>
        <v>64</v>
      </c>
      <c r="I75" s="267">
        <f>+IF(H75=0,"",'Ark1'!AE989)</f>
        <v>17.777777777777779</v>
      </c>
      <c r="J75" s="267">
        <f>+IF(H75=0,"",'Ark1'!AF989)</f>
        <v>14.66610325800313</v>
      </c>
      <c r="K75" s="268">
        <f>+IF(H75=0,"",'Ark1'!S989)</f>
        <v>5.046875</v>
      </c>
      <c r="L75" s="298">
        <f>+IF(H75=0,"",'Ark1'!U989)</f>
        <v>297.1875</v>
      </c>
      <c r="M75" s="269">
        <f>+IF(H75=0,"",'Ark1'!W989)</f>
        <v>0</v>
      </c>
      <c r="N75" s="269">
        <f>+IF(H75=0,"",'Ark1'!X989)</f>
        <v>17.1875</v>
      </c>
      <c r="O75" s="269">
        <f>+IF(H75=0,"",'Ark1'!AG989)</f>
        <v>891.12698412698387</v>
      </c>
      <c r="P75" s="269">
        <f>+IF(H75=0,"",'Ark1'!AH989)</f>
        <v>0</v>
      </c>
      <c r="Q75" s="269">
        <f>+IF(H75=0,"",'Ark1'!AI989)</f>
        <v>50</v>
      </c>
      <c r="R75" s="382">
        <f>+IF(H75=0,"",'Ark1'!AR989)</f>
        <v>209.52380952380952</v>
      </c>
      <c r="S75" s="114">
        <f>+IF(H75=0,"",'Ark1'!AS989)</f>
        <v>31.498179288658861</v>
      </c>
      <c r="T75" s="269">
        <f>+IF(H75=0,"",'Ark1'!Y989)</f>
        <v>84.155671414647117</v>
      </c>
      <c r="U75" s="268">
        <f>+IF(H75=0,"",'Ark1'!Z989)</f>
        <v>1.7538322993875439</v>
      </c>
      <c r="V75" s="269">
        <f t="shared" si="12"/>
        <v>333.49624160595653</v>
      </c>
      <c r="W75" s="269">
        <f t="shared" si="13"/>
        <v>59.4375</v>
      </c>
      <c r="X75" s="267">
        <f t="shared" si="14"/>
        <v>1.8285714285714285</v>
      </c>
      <c r="Y75" s="246"/>
      <c r="Z75" s="249"/>
      <c r="AB75" s="28"/>
      <c r="AC75" s="27"/>
      <c r="AD75" s="272"/>
      <c r="AE75" s="86"/>
      <c r="AI75" s="86"/>
    </row>
    <row r="76" spans="1:35" ht="15.6">
      <c r="A76" s="246"/>
      <c r="B76" s="246">
        <f>+'Ark1'!C990</f>
        <v>2024</v>
      </c>
      <c r="C76" s="266">
        <f>+'Ark1'!M990</f>
        <v>5</v>
      </c>
      <c r="D76" s="368" t="s">
        <v>96</v>
      </c>
      <c r="E76" s="266">
        <f>+'Ark1'!D990</f>
        <v>4</v>
      </c>
      <c r="F76" s="266" t="s">
        <v>600</v>
      </c>
      <c r="G76" s="266">
        <f>+IF(H76=0,"",'Ark1'!Q990)</f>
        <v>62</v>
      </c>
      <c r="H76" s="366">
        <f>+'Ark1'!R990</f>
        <v>96</v>
      </c>
      <c r="I76" s="267">
        <f>+IF(H76=0,"",'Ark1'!AE990)</f>
        <v>13.8328530259366</v>
      </c>
      <c r="J76" s="267">
        <f>+IF(H76=0,"",'Ark1'!AF990)</f>
        <v>11.85803116345244</v>
      </c>
      <c r="K76" s="268">
        <f>+IF(H76=0,"",'Ark1'!S990)</f>
        <v>5.0104166666666679</v>
      </c>
      <c r="L76" s="298">
        <f>+IF(H76=0,"",'Ark1'!U990)</f>
        <v>302.2999999999999</v>
      </c>
      <c r="M76" s="269">
        <f>+IF(H76=0,"",'Ark1'!W990)</f>
        <v>0</v>
      </c>
      <c r="N76" s="269">
        <f>+IF(H76=0,"",'Ark1'!X990)</f>
        <v>19.791666666666671</v>
      </c>
      <c r="O76" s="269">
        <f>+IF(H76=0,"",'Ark1'!AG990)</f>
        <v>916.98924731182797</v>
      </c>
      <c r="P76" s="269">
        <f>+IF(H76=0,"",'Ark1'!AH990)</f>
        <v>0</v>
      </c>
      <c r="Q76" s="269">
        <f>+IF(H76=0,"",'Ark1'!AI990)</f>
        <v>41.666666666666657</v>
      </c>
      <c r="R76" s="382">
        <f>+IF(H76=0,"",'Ark1'!AR990)</f>
        <v>209.17204301075273</v>
      </c>
      <c r="S76" s="114">
        <f>+IF(H76=0,"",'Ark1'!AS990)</f>
        <v>32.186143393247306</v>
      </c>
      <c r="T76" s="269">
        <f>+IF(H76=0,"",'Ark1'!Y990)</f>
        <v>79.102617950777955</v>
      </c>
      <c r="U76" s="268">
        <f>+IF(H76=0,"",'Ark1'!Z990)</f>
        <v>1.7588750646522764</v>
      </c>
      <c r="V76" s="269">
        <f t="shared" si="12"/>
        <v>329.66580675422125</v>
      </c>
      <c r="W76" s="269">
        <f t="shared" si="13"/>
        <v>60.45999999999998</v>
      </c>
      <c r="X76" s="267">
        <f t="shared" si="14"/>
        <v>1.5483870967741935</v>
      </c>
      <c r="Y76" s="246"/>
      <c r="Z76" s="249"/>
      <c r="AB76" s="28"/>
      <c r="AC76" s="27"/>
      <c r="AD76" s="272"/>
      <c r="AE76" s="86"/>
      <c r="AI76" s="86"/>
    </row>
    <row r="77" spans="1:35" ht="15.6">
      <c r="A77" s="246"/>
      <c r="B77" s="246">
        <f>+'Ark1'!C991</f>
        <v>2024</v>
      </c>
      <c r="C77" s="266">
        <f>+'Ark1'!M991</f>
        <v>5</v>
      </c>
      <c r="D77" s="368" t="s">
        <v>96</v>
      </c>
      <c r="E77" s="266">
        <f>+'Ark1'!D991</f>
        <v>5</v>
      </c>
      <c r="F77" s="266" t="s">
        <v>442</v>
      </c>
      <c r="G77" s="266">
        <f>+IF(H77=0,"",'Ark1'!Q991)</f>
        <v>51</v>
      </c>
      <c r="H77" s="366">
        <f>+'Ark1'!R991</f>
        <v>94</v>
      </c>
      <c r="I77" s="267">
        <f>+IF(H77=0,"",'Ark1'!AE991)</f>
        <v>13.722627737226279</v>
      </c>
      <c r="J77" s="267">
        <f>+IF(H77=0,"",'Ark1'!AF991)</f>
        <v>11.911491838184299</v>
      </c>
      <c r="K77" s="268">
        <f>+IF(H77=0,"",'Ark1'!S991)</f>
        <v>5.244680851063829</v>
      </c>
      <c r="L77" s="298">
        <f>+IF(H77=0,"",'Ark1'!U991)</f>
        <v>302.74361702127658</v>
      </c>
      <c r="M77" s="269">
        <f>+IF(H77=0,"",'Ark1'!W991)</f>
        <v>0</v>
      </c>
      <c r="N77" s="269">
        <f>+IF(H77=0,"",'Ark1'!X991)</f>
        <v>22.340425531914899</v>
      </c>
      <c r="O77" s="269">
        <f>+IF(H77=0,"",'Ark1'!AG991)</f>
        <v>899</v>
      </c>
      <c r="P77" s="269">
        <f>+IF(H77=0,"",'Ark1'!AH991)</f>
        <v>1.0638297872340428</v>
      </c>
      <c r="Q77" s="269">
        <f>+IF(H77=0,"",'Ark1'!AI991)</f>
        <v>47.872340425531917</v>
      </c>
      <c r="R77" s="382">
        <f>+IF(H77=0,"",'Ark1'!AR991)</f>
        <v>209.02173913043481</v>
      </c>
      <c r="S77" s="114">
        <f>+IF(H77=0,"",'Ark1'!AS991)</f>
        <v>32.14577804095984</v>
      </c>
      <c r="T77" s="269">
        <f>+IF(H77=0,"",'Ark1'!Y991)</f>
        <v>94.618699018420671</v>
      </c>
      <c r="U77" s="268">
        <f>+IF(H77=0,"",'Ark1'!Z991)</f>
        <v>2.0036465172851874</v>
      </c>
      <c r="V77" s="269">
        <f t="shared" si="12"/>
        <v>336.75596999029648</v>
      </c>
      <c r="W77" s="269">
        <f t="shared" si="13"/>
        <v>60.548723404255313</v>
      </c>
      <c r="X77" s="267">
        <f t="shared" si="14"/>
        <v>1.8431372549019607</v>
      </c>
      <c r="Y77" s="246"/>
      <c r="Z77" s="249"/>
      <c r="AB77" s="28"/>
      <c r="AC77" s="27"/>
      <c r="AD77" s="272"/>
      <c r="AE77" s="86"/>
      <c r="AI77" s="86"/>
    </row>
    <row r="78" spans="1:35" ht="15.6">
      <c r="A78" s="246"/>
      <c r="B78" s="246">
        <f>+'Ark1'!C992</f>
        <v>2024</v>
      </c>
      <c r="C78" s="266">
        <f>+'Ark1'!M992</f>
        <v>5</v>
      </c>
      <c r="D78" s="368" t="s">
        <v>96</v>
      </c>
      <c r="E78" s="266">
        <f>+'Ark1'!D992</f>
        <v>6</v>
      </c>
      <c r="F78" s="266" t="s">
        <v>601</v>
      </c>
      <c r="G78" s="266">
        <f>+IF(H78=0,"",'Ark1'!Q992)</f>
        <v>78</v>
      </c>
      <c r="H78" s="366">
        <f>+'Ark1'!R992</f>
        <v>123</v>
      </c>
      <c r="I78" s="267">
        <f>+IF(H78=0,"",'Ark1'!AE992)</f>
        <v>18.008784773060029</v>
      </c>
      <c r="J78" s="267">
        <f>+IF(H78=0,"",'Ark1'!AF992)</f>
        <v>16.551505929043142</v>
      </c>
      <c r="K78" s="268">
        <f>+IF(H78=0,"",'Ark1'!S992)</f>
        <v>5.3983739837398383</v>
      </c>
      <c r="L78" s="298">
        <f>+IF(H78=0,"",'Ark1'!U992)</f>
        <v>325.77723577235776</v>
      </c>
      <c r="M78" s="269">
        <f>+IF(H78=0,"",'Ark1'!W992)</f>
        <v>0</v>
      </c>
      <c r="N78" s="269">
        <f>+IF(H78=0,"",'Ark1'!X992)</f>
        <v>33.333333333333343</v>
      </c>
      <c r="O78" s="269">
        <f>+IF(H78=0,"",'Ark1'!AG992)</f>
        <v>907.15254237288127</v>
      </c>
      <c r="P78" s="269">
        <f>+IF(H78=0,"",'Ark1'!AH992)</f>
        <v>0</v>
      </c>
      <c r="Q78" s="269">
        <f>+IF(H78=0,"",'Ark1'!AI992)</f>
        <v>41.463414634146339</v>
      </c>
      <c r="R78" s="382">
        <f>+IF(H78=0,"",'Ark1'!AR992)</f>
        <v>212.1016949152542</v>
      </c>
      <c r="S78" s="114">
        <f>+IF(H78=0,"",'Ark1'!AS992)</f>
        <v>33.176074779875741</v>
      </c>
      <c r="T78" s="269">
        <f>+IF(H78=0,"",'Ark1'!Y992)</f>
        <v>97.110372887969376</v>
      </c>
      <c r="U78" s="268">
        <f>+IF(H78=0,"",'Ark1'!Z992)</f>
        <v>1.8945357343565865</v>
      </c>
      <c r="V78" s="269">
        <f t="shared" si="12"/>
        <v>359.1206776758923</v>
      </c>
      <c r="W78" s="269">
        <f t="shared" si="13"/>
        <v>65.155447154471545</v>
      </c>
      <c r="X78" s="267">
        <f t="shared" si="14"/>
        <v>1.5769230769230769</v>
      </c>
      <c r="Y78" s="246"/>
      <c r="Z78" s="249"/>
      <c r="AB78" s="28"/>
      <c r="AC78" s="27"/>
      <c r="AD78" s="272"/>
      <c r="AE78" s="86"/>
      <c r="AI78" s="86"/>
    </row>
    <row r="79" spans="1:35" ht="15.6">
      <c r="A79" s="246"/>
      <c r="B79" s="246">
        <f>+'Ark1'!C993</f>
        <v>2024</v>
      </c>
      <c r="C79" s="266">
        <f>+'Ark1'!M993</f>
        <v>5</v>
      </c>
      <c r="D79" s="368" t="s">
        <v>96</v>
      </c>
      <c r="E79" s="266">
        <f>+'Ark1'!D993</f>
        <v>7</v>
      </c>
      <c r="F79" s="266" t="s">
        <v>602</v>
      </c>
      <c r="G79" s="266">
        <f>+IF(H79=0,"",'Ark1'!Q993)</f>
        <v>46</v>
      </c>
      <c r="H79" s="366">
        <f>+'Ark1'!R993</f>
        <v>74</v>
      </c>
      <c r="I79" s="267">
        <f>+IF(H79=0,"",'Ark1'!AE993)</f>
        <v>12.914485165794064</v>
      </c>
      <c r="J79" s="267">
        <f>+IF(H79=0,"",'Ark1'!AF993)</f>
        <v>11.460936498119221</v>
      </c>
      <c r="K79" s="268">
        <f>+IF(H79=0,"",'Ark1'!S993)</f>
        <v>5.5810810810810816</v>
      </c>
      <c r="L79" s="298">
        <f>+IF(H79=0,"",'Ark1'!U993)</f>
        <v>327.28918918918913</v>
      </c>
      <c r="M79" s="269">
        <f>+IF(H79=0,"",'Ark1'!W993)</f>
        <v>0</v>
      </c>
      <c r="N79" s="269">
        <f>+IF(H79=0,"",'Ark1'!X993)</f>
        <v>25.675675675675674</v>
      </c>
      <c r="O79" s="269">
        <f>+IF(H79=0,"",'Ark1'!AG993)</f>
        <v>1007.8356164383562</v>
      </c>
      <c r="P79" s="269">
        <f>+IF(H79=0,"",'Ark1'!AH993)</f>
        <v>0</v>
      </c>
      <c r="Q79" s="269">
        <f>+IF(H79=0,"",'Ark1'!AI993)</f>
        <v>62.162162162162176</v>
      </c>
      <c r="R79" s="382">
        <f>+IF(H79=0,"",'Ark1'!AR993)</f>
        <v>211.76712328767124</v>
      </c>
      <c r="S79" s="114">
        <f>+IF(H79=0,"",'Ark1'!AS993)</f>
        <v>33.549556832127301</v>
      </c>
      <c r="T79" s="269">
        <f>+IF(H79=0,"",'Ark1'!Y993)</f>
        <v>107.89354934950656</v>
      </c>
      <c r="U79" s="268">
        <f>+IF(H79=0,"",'Ark1'!Z993)</f>
        <v>1.8816809388384697</v>
      </c>
      <c r="V79" s="269">
        <f t="shared" si="12"/>
        <v>324.74461494605021</v>
      </c>
      <c r="W79" s="269">
        <f t="shared" si="13"/>
        <v>65.457837837837829</v>
      </c>
      <c r="X79" s="267">
        <f t="shared" si="14"/>
        <v>1.6086956521739131</v>
      </c>
      <c r="Y79" s="246"/>
      <c r="Z79" s="249"/>
      <c r="AB79" s="28"/>
      <c r="AC79" s="27"/>
      <c r="AD79" s="272"/>
      <c r="AE79" s="86"/>
      <c r="AI79" s="86"/>
    </row>
    <row r="80" spans="1:35" ht="15.6">
      <c r="A80" s="246"/>
      <c r="B80" s="246">
        <f>+'Ark1'!C994</f>
        <v>2024</v>
      </c>
      <c r="C80" s="266">
        <f>+'Ark1'!M994</f>
        <v>5</v>
      </c>
      <c r="D80" s="368" t="s">
        <v>96</v>
      </c>
      <c r="E80" s="266">
        <f>+'Ark1'!D994</f>
        <v>8</v>
      </c>
      <c r="F80" s="266" t="s">
        <v>603</v>
      </c>
      <c r="G80" s="266">
        <f>+IF(H80=0,"",'Ark1'!Q994)</f>
        <v>56</v>
      </c>
      <c r="H80" s="366">
        <f>+'Ark1'!R994</f>
        <v>88</v>
      </c>
      <c r="I80" s="267">
        <f>+IF(H80=0,"",'Ark1'!AE994)</f>
        <v>11.924119241192413</v>
      </c>
      <c r="J80" s="267">
        <f>+IF(H80=0,"",'Ark1'!AF994)</f>
        <v>10.929722402945387</v>
      </c>
      <c r="K80" s="268">
        <f>+IF(H80=0,"",'Ark1'!S994)</f>
        <v>5.4545454545454541</v>
      </c>
      <c r="L80" s="298">
        <f>+IF(H80=0,"",'Ark1'!U994)</f>
        <v>329.6875</v>
      </c>
      <c r="M80" s="269">
        <f>+IF(H80=0,"",'Ark1'!W994)</f>
        <v>0</v>
      </c>
      <c r="N80" s="269">
        <f>+IF(H80=0,"",'Ark1'!X994)</f>
        <v>36.363636363636367</v>
      </c>
      <c r="O80" s="269">
        <f>+IF(H80=0,"",'Ark1'!AG994)</f>
        <v>922.85057471264383</v>
      </c>
      <c r="P80" s="269">
        <f>+IF(H80=0,"",'Ark1'!AH994)</f>
        <v>0</v>
      </c>
      <c r="Q80" s="269">
        <f>+IF(H80=0,"",'Ark1'!AI994)</f>
        <v>45.454545454545446</v>
      </c>
      <c r="R80" s="382">
        <f>+IF(H80=0,"",'Ark1'!AR994)</f>
        <v>213.63218390804599</v>
      </c>
      <c r="S80" s="114">
        <f>+IF(H80=0,"",'Ark1'!AS994)</f>
        <v>33.308203321162168</v>
      </c>
      <c r="T80" s="269">
        <f>+IF(H80=0,"",'Ark1'!Y994)</f>
        <v>71.573825225332087</v>
      </c>
      <c r="U80" s="268">
        <f>+IF(H80=0,"",'Ark1'!Z994)</f>
        <v>1.744531005672318</v>
      </c>
      <c r="V80" s="269">
        <f t="shared" si="12"/>
        <v>357.24905963531279</v>
      </c>
      <c r="W80" s="269">
        <f t="shared" si="13"/>
        <v>65.9375</v>
      </c>
      <c r="X80" s="267">
        <f t="shared" si="14"/>
        <v>1.5714285714285714</v>
      </c>
      <c r="Y80" s="246"/>
      <c r="Z80" s="249"/>
      <c r="AB80" s="28"/>
      <c r="AC80" s="27"/>
      <c r="AD80" s="272"/>
      <c r="AE80" s="86"/>
      <c r="AI80" s="86"/>
    </row>
    <row r="81" spans="1:35" ht="15.6">
      <c r="A81" s="246"/>
      <c r="B81" s="246">
        <f>+'Ark1'!C995</f>
        <v>2024</v>
      </c>
      <c r="C81" s="266">
        <f>+'Ark1'!M995</f>
        <v>5</v>
      </c>
      <c r="D81" s="368" t="s">
        <v>96</v>
      </c>
      <c r="E81" s="266">
        <f>+'Ark1'!D995</f>
        <v>9</v>
      </c>
      <c r="F81" s="266" t="s">
        <v>604</v>
      </c>
      <c r="G81" s="266">
        <f>+IF(H81=0,"",'Ark1'!Q995)</f>
        <v>78</v>
      </c>
      <c r="H81" s="366">
        <f>+'Ark1'!R995</f>
        <v>117</v>
      </c>
      <c r="I81" s="267">
        <f>+IF(H81=0,"",'Ark1'!AE995)</f>
        <v>15.234375</v>
      </c>
      <c r="J81" s="267">
        <f>+IF(H81=0,"",'Ark1'!AF995)</f>
        <v>13.98509746934119</v>
      </c>
      <c r="K81" s="268">
        <f>+IF(H81=0,"",'Ark1'!S995)</f>
        <v>5.316239316239316</v>
      </c>
      <c r="L81" s="298">
        <f>+IF(H81=0,"",'Ark1'!U995)</f>
        <v>329.51196581196558</v>
      </c>
      <c r="M81" s="269">
        <f>+IF(H81=0,"",'Ark1'!W995)</f>
        <v>0</v>
      </c>
      <c r="N81" s="269">
        <f>+IF(H81=0,"",'Ark1'!X995)</f>
        <v>29.059829059829056</v>
      </c>
      <c r="O81" s="269">
        <f>+IF(H81=0,"",'Ark1'!AG995)</f>
        <v>976.68421052631595</v>
      </c>
      <c r="P81" s="269">
        <f>+IF(H81=0,"",'Ark1'!AH995)</f>
        <v>0</v>
      </c>
      <c r="Q81" s="269">
        <f>+IF(H81=0,"",'Ark1'!AI995)</f>
        <v>49.572649572649567</v>
      </c>
      <c r="R81" s="382">
        <f>+IF(H81=0,"",'Ark1'!AR995)</f>
        <v>213.76315789473679</v>
      </c>
      <c r="S81" s="114">
        <f>+IF(H81=0,"",'Ark1'!AS995)</f>
        <v>32.898005685329366</v>
      </c>
      <c r="T81" s="269">
        <f>+IF(H81=0,"",'Ark1'!Y995)</f>
        <v>115.92170888950118</v>
      </c>
      <c r="U81" s="268">
        <f>+IF(H81=0,"",'Ark1'!Z995)</f>
        <v>1.8657945428318397</v>
      </c>
      <c r="V81" s="269">
        <f t="shared" si="12"/>
        <v>337.37820501305947</v>
      </c>
      <c r="W81" s="269">
        <f t="shared" si="13"/>
        <v>65.902393162393111</v>
      </c>
      <c r="X81" s="267">
        <f t="shared" si="14"/>
        <v>1.5</v>
      </c>
      <c r="Y81" s="246"/>
      <c r="Z81" s="249"/>
      <c r="AB81" s="28"/>
      <c r="AC81" s="27"/>
      <c r="AD81" s="272"/>
      <c r="AE81" s="86"/>
      <c r="AI81" s="86"/>
    </row>
    <row r="82" spans="1:35" ht="15.6">
      <c r="A82" s="246"/>
      <c r="B82" s="246">
        <f>+'Ark1'!C996</f>
        <v>2024</v>
      </c>
      <c r="C82" s="266">
        <f>+'Ark1'!M996</f>
        <v>5</v>
      </c>
      <c r="D82" s="368" t="s">
        <v>96</v>
      </c>
      <c r="E82" s="266">
        <f>+'Ark1'!D996</f>
        <v>10</v>
      </c>
      <c r="F82" s="266" t="s">
        <v>605</v>
      </c>
      <c r="G82" s="266">
        <f>+IF(H82=0,"",'Ark1'!Q996)</f>
        <v>115</v>
      </c>
      <c r="H82" s="366">
        <f>+'Ark1'!R996</f>
        <v>154</v>
      </c>
      <c r="I82" s="267">
        <f>+IF(H82=0,"",'Ark1'!AE996)</f>
        <v>15.958549222797926</v>
      </c>
      <c r="J82" s="267">
        <f>+IF(H82=0,"",'Ark1'!AF996)</f>
        <v>14.27867457326982</v>
      </c>
      <c r="K82" s="268">
        <f>+IF(H82=0,"",'Ark1'!S996)</f>
        <v>4.941558441558441</v>
      </c>
      <c r="L82" s="298">
        <f>+IF(H82=0,"",'Ark1'!U996)</f>
        <v>312.90064935064947</v>
      </c>
      <c r="M82" s="269">
        <f>+IF(H82=0,"",'Ark1'!W996)</f>
        <v>0</v>
      </c>
      <c r="N82" s="269">
        <f>+IF(H82=0,"",'Ark1'!X996)</f>
        <v>28.571428571428577</v>
      </c>
      <c r="O82" s="269">
        <f>+IF(H82=0,"",'Ark1'!AG996)</f>
        <v>1061.8904109589041</v>
      </c>
      <c r="P82" s="269">
        <f>+IF(H82=0,"",'Ark1'!AH996)</f>
        <v>0</v>
      </c>
      <c r="Q82" s="269">
        <f>+IF(H82=0,"",'Ark1'!AI996)</f>
        <v>46.753246753246763</v>
      </c>
      <c r="R82" s="382">
        <f>+IF(H82=0,"",'Ark1'!AR996)</f>
        <v>211.60958904109597</v>
      </c>
      <c r="S82" s="114">
        <f>+IF(H82=0,"",'Ark1'!AS996)</f>
        <v>31.747307793697939</v>
      </c>
      <c r="T82" s="269">
        <f>+IF(H82=0,"",'Ark1'!Y996)</f>
        <v>113.64196253553962</v>
      </c>
      <c r="U82" s="268">
        <f>+IF(H82=0,"",'Ark1'!Z996)</f>
        <v>1.92804662937029</v>
      </c>
      <c r="V82" s="269">
        <f t="shared" si="12"/>
        <v>294.66378650890641</v>
      </c>
      <c r="W82" s="269">
        <f t="shared" si="13"/>
        <v>62.580129870129895</v>
      </c>
      <c r="X82" s="267">
        <f t="shared" si="14"/>
        <v>1.3391304347826087</v>
      </c>
      <c r="Y82" s="246"/>
      <c r="Z82" s="249"/>
      <c r="AB82" s="28"/>
      <c r="AC82" s="27"/>
      <c r="AD82" s="272"/>
      <c r="AE82" s="86"/>
      <c r="AI82" s="86"/>
    </row>
    <row r="83" spans="1:35" ht="15.6">
      <c r="A83" s="246"/>
      <c r="B83" s="246">
        <f>+'Ark1'!C997</f>
        <v>2024</v>
      </c>
      <c r="C83" s="266">
        <f>+'Ark1'!M997</f>
        <v>5</v>
      </c>
      <c r="D83" s="368" t="s">
        <v>96</v>
      </c>
      <c r="E83" s="266">
        <f>+'Ark1'!D997</f>
        <v>11</v>
      </c>
      <c r="F83" s="266" t="s">
        <v>606</v>
      </c>
      <c r="G83" s="266">
        <f>+IF(H83=0,"",'Ark1'!Q997)</f>
        <v>118</v>
      </c>
      <c r="H83" s="366">
        <f>+'Ark1'!R997</f>
        <v>181</v>
      </c>
      <c r="I83" s="267">
        <f>+IF(H83=0,"",'Ark1'!AE997)</f>
        <v>17.027281279397926</v>
      </c>
      <c r="J83" s="267">
        <f>+IF(H83=0,"",'Ark1'!AF997)</f>
        <v>16.054829704830723</v>
      </c>
      <c r="K83" s="268">
        <f>+IF(H83=0,"",'Ark1'!S997)</f>
        <v>5.071823204419891</v>
      </c>
      <c r="L83" s="298">
        <f>+IF(H83=0,"",'Ark1'!U997)</f>
        <v>328.0795580110497</v>
      </c>
      <c r="M83" s="269">
        <f>+IF(H83=0,"",'Ark1'!W997)</f>
        <v>0</v>
      </c>
      <c r="N83" s="269">
        <f>+IF(H83=0,"",'Ark1'!X997)</f>
        <v>34.806629834254146</v>
      </c>
      <c r="O83" s="269">
        <f>+IF(H83=0,"",'Ark1'!AG997)</f>
        <v>1027.0919540229888</v>
      </c>
      <c r="P83" s="269">
        <f>+IF(H83=0,"",'Ark1'!AH997)</f>
        <v>0</v>
      </c>
      <c r="Q83" s="269">
        <f>+IF(H83=0,"",'Ark1'!AI997)</f>
        <v>50.828729281767963</v>
      </c>
      <c r="R83" s="382">
        <f>+IF(H83=0,"",'Ark1'!AR997)</f>
        <v>214.64942528735631</v>
      </c>
      <c r="S83" s="114">
        <f>+IF(H83=0,"",'Ark1'!AS997)</f>
        <v>31.912036100934259</v>
      </c>
      <c r="T83" s="269">
        <f>+IF(H83=0,"",'Ark1'!Y997)</f>
        <v>111.21299345677537</v>
      </c>
      <c r="U83" s="268">
        <f>+IF(H83=0,"",'Ark1'!Z997)</f>
        <v>1.9553952820529199</v>
      </c>
      <c r="V83" s="269">
        <f t="shared" si="12"/>
        <v>319.42569185359082</v>
      </c>
      <c r="W83" s="269">
        <f t="shared" si="13"/>
        <v>65.615911602209934</v>
      </c>
      <c r="X83" s="267">
        <f t="shared" si="14"/>
        <v>1.5338983050847457</v>
      </c>
      <c r="Y83" s="246"/>
      <c r="Z83" s="249"/>
      <c r="AB83" s="28"/>
      <c r="AC83" s="27"/>
      <c r="AD83" s="272"/>
      <c r="AE83" s="86"/>
      <c r="AI83" s="86"/>
    </row>
    <row r="84" spans="1:35" ht="15.6">
      <c r="A84" s="246"/>
      <c r="B84" s="246">
        <f>+'Ark1'!C998</f>
        <v>2024</v>
      </c>
      <c r="C84" s="266">
        <f>+'Ark1'!M998</f>
        <v>5</v>
      </c>
      <c r="D84" s="368" t="s">
        <v>96</v>
      </c>
      <c r="E84" s="266">
        <f>+'Ark1'!D998</f>
        <v>12</v>
      </c>
      <c r="F84" s="266" t="s">
        <v>607</v>
      </c>
      <c r="G84" s="266">
        <f>+IF(H84=0,"",'Ark1'!Q998)</f>
        <v>23</v>
      </c>
      <c r="H84" s="366">
        <f>+'Ark1'!R998</f>
        <v>24</v>
      </c>
      <c r="I84" s="267">
        <f>+IF(H84=0,"",'Ark1'!AE998)</f>
        <v>11.009174311926605</v>
      </c>
      <c r="J84" s="267">
        <f>+IF(H84=0,"",'Ark1'!AF998)</f>
        <v>9.9822018688037719</v>
      </c>
      <c r="K84" s="268">
        <f>+IF(H84=0,"",'Ark1'!S998)</f>
        <v>5.4583333333333321</v>
      </c>
      <c r="L84" s="298">
        <f>+IF(H84=0,"",'Ark1'!U998)</f>
        <v>332.77499999999992</v>
      </c>
      <c r="M84" s="269">
        <f>+IF(H84=0,"",'Ark1'!W998)</f>
        <v>0</v>
      </c>
      <c r="N84" s="269">
        <f>+IF(H84=0,"",'Ark1'!X998)</f>
        <v>45.833333333333343</v>
      </c>
      <c r="O84" s="269">
        <f>+IF(H84=0,"",'Ark1'!AG998)</f>
        <v>1131.6315789473681</v>
      </c>
      <c r="P84" s="269">
        <f>+IF(H84=0,"",'Ark1'!AH998)</f>
        <v>0</v>
      </c>
      <c r="Q84" s="269">
        <f>+IF(H84=0,"",'Ark1'!AI998)</f>
        <v>62.5</v>
      </c>
      <c r="R84" s="382">
        <f>+IF(H84=0,"",'Ark1'!AR998)</f>
        <v>216.42105263157899</v>
      </c>
      <c r="S84" s="114">
        <f>+IF(H84=0,"",'Ark1'!AS998)</f>
        <v>34.050217171299799</v>
      </c>
      <c r="T84" s="269">
        <f>+IF(H84=0,"",'Ark1'!Y998)</f>
        <v>132.5253254099006</v>
      </c>
      <c r="U84" s="268">
        <f>+IF(H84=0,"",'Ark1'!Z998)</f>
        <v>2.0611317010052734</v>
      </c>
      <c r="V84" s="269">
        <f t="shared" si="12"/>
        <v>294.0665550439515</v>
      </c>
      <c r="W84" s="269">
        <f t="shared" si="13"/>
        <v>66.554999999999978</v>
      </c>
      <c r="X84" s="267">
        <f t="shared" si="14"/>
        <v>1.0434782608695652</v>
      </c>
      <c r="Y84" s="246"/>
      <c r="Z84" s="249"/>
      <c r="AB84" s="28"/>
      <c r="AC84" s="27"/>
      <c r="AD84" s="272"/>
      <c r="AE84" s="86"/>
      <c r="AI84" s="86"/>
    </row>
    <row r="85" spans="1:35" ht="15.6">
      <c r="A85" s="246"/>
      <c r="B85" s="246"/>
      <c r="C85" s="246"/>
      <c r="D85" s="246"/>
      <c r="E85" s="246"/>
      <c r="F85" s="246"/>
      <c r="G85" s="246"/>
      <c r="H85" s="246"/>
      <c r="I85" s="247"/>
      <c r="J85" s="247"/>
      <c r="K85" s="246"/>
      <c r="L85" s="246"/>
      <c r="M85" s="248"/>
      <c r="N85" s="248"/>
      <c r="O85" s="246"/>
      <c r="P85" s="248"/>
      <c r="Q85" s="248"/>
      <c r="R85" s="248"/>
      <c r="S85" s="248"/>
      <c r="T85" s="248"/>
      <c r="U85" s="246"/>
      <c r="V85" s="246"/>
      <c r="W85" s="248"/>
      <c r="X85" s="247"/>
      <c r="Y85" s="246"/>
      <c r="Z85" s="249"/>
      <c r="AB85" s="28"/>
      <c r="AC85" s="27"/>
      <c r="AD85" s="250"/>
      <c r="AE85" s="86"/>
      <c r="AI85" s="86"/>
    </row>
    <row r="86" spans="1:35" ht="22.8">
      <c r="A86" s="264" t="s">
        <v>636</v>
      </c>
      <c r="B86" s="246"/>
      <c r="C86" s="246"/>
      <c r="D86" s="349" t="str">
        <f>+D88</f>
        <v>2+</v>
      </c>
      <c r="E86" s="246"/>
      <c r="F86" s="246"/>
      <c r="G86" s="246"/>
      <c r="H86" s="212">
        <f>SUM(H88:H99)</f>
        <v>1695</v>
      </c>
      <c r="I86" s="247"/>
      <c r="J86" s="247"/>
      <c r="K86" s="246"/>
      <c r="L86" s="272">
        <f>+Fettgruppe!N15</f>
        <v>337.4267256637167</v>
      </c>
      <c r="M86" s="248"/>
      <c r="N86" s="248"/>
      <c r="O86" s="246"/>
      <c r="P86" s="248"/>
      <c r="Q86" s="248"/>
      <c r="R86" s="248"/>
      <c r="S86" s="248"/>
      <c r="T86" s="248"/>
      <c r="U86" s="246"/>
      <c r="V86" s="272">
        <f>+Fettgruppe!X15</f>
        <v>356.09940513094966</v>
      </c>
      <c r="W86" s="265" t="s">
        <v>635</v>
      </c>
      <c r="X86" s="263"/>
      <c r="Y86" s="246"/>
      <c r="Z86" s="249"/>
      <c r="AB86" s="28"/>
      <c r="AC86" s="27"/>
      <c r="AD86" s="250"/>
      <c r="AE86" s="86"/>
      <c r="AI86" s="86"/>
    </row>
    <row r="87" spans="1:35" ht="16.5" customHeight="1">
      <c r="A87" s="246"/>
      <c r="B87" s="246"/>
      <c r="C87" s="246"/>
      <c r="D87" s="349"/>
      <c r="E87" s="246"/>
      <c r="F87" s="246"/>
      <c r="G87" s="246"/>
      <c r="H87" s="246"/>
      <c r="I87" s="246"/>
      <c r="J87" s="246"/>
      <c r="K87" s="246"/>
      <c r="L87" s="246"/>
      <c r="M87" s="248"/>
      <c r="N87" s="248"/>
      <c r="O87" s="246"/>
      <c r="P87" s="248"/>
      <c r="Q87" s="248"/>
      <c r="R87" s="248"/>
      <c r="S87" s="248"/>
      <c r="T87" s="248"/>
      <c r="U87" s="246"/>
      <c r="V87" s="246"/>
      <c r="W87" s="248"/>
      <c r="X87" s="263"/>
      <c r="Y87" s="246"/>
      <c r="Z87" s="249"/>
      <c r="AB87" s="28"/>
      <c r="AC87" s="27"/>
      <c r="AD87" s="250"/>
      <c r="AE87" s="86"/>
      <c r="AI87" s="86"/>
    </row>
    <row r="88" spans="1:35" ht="15.6">
      <c r="A88" s="246"/>
      <c r="B88" s="246">
        <f>+'Ark1'!C999</f>
        <v>2024</v>
      </c>
      <c r="C88" s="86">
        <f>+'Ark1'!M999</f>
        <v>6</v>
      </c>
      <c r="D88" s="367" t="s">
        <v>97</v>
      </c>
      <c r="E88" s="86">
        <f>+'Ark1'!D999</f>
        <v>1</v>
      </c>
      <c r="F88" s="86" t="s">
        <v>597</v>
      </c>
      <c r="G88" s="86">
        <f>+IF(H88=0,"",'Ark1'!Q999)</f>
        <v>79</v>
      </c>
      <c r="H88" s="366">
        <f>+'Ark1'!R999</f>
        <v>131</v>
      </c>
      <c r="I88" s="28">
        <f>+IF(H88=0,"",'Ark1'!AE999)</f>
        <v>20.993589743589748</v>
      </c>
      <c r="J88" s="28">
        <f>+IF(H88=0,"",'Ark1'!AF999)</f>
        <v>19.767547208883936</v>
      </c>
      <c r="K88" s="27">
        <f>+IF(H88=0,"",'Ark1'!S999)</f>
        <v>5.2442748091603084</v>
      </c>
      <c r="L88" s="298">
        <f>+IF(H88=0,"",'Ark1'!U999)</f>
        <v>338.10458015267159</v>
      </c>
      <c r="M88" s="33">
        <f>+IF(H88=0,"",'Ark1'!W999)</f>
        <v>0</v>
      </c>
      <c r="N88" s="33">
        <f>+IF(H88=0,"",'Ark1'!X999)</f>
        <v>40.458015267175561</v>
      </c>
      <c r="O88" s="33">
        <f>+IF(H88=0,"",'Ark1'!AG999)</f>
        <v>987.8759689922482</v>
      </c>
      <c r="P88" s="33">
        <f>+IF(H88=0,"",'Ark1'!AH999)</f>
        <v>0</v>
      </c>
      <c r="Q88" s="33">
        <f>+IF(H88=0,"",'Ark1'!AI999)</f>
        <v>39.694656488549619</v>
      </c>
      <c r="R88" s="382">
        <f>+IF(H88=0,"",'Ark1'!AR999)</f>
        <v>215.48062015503876</v>
      </c>
      <c r="S88" s="114">
        <f>+IF(H88=0,"",'Ark1'!AS999)</f>
        <v>33.070749271621509</v>
      </c>
      <c r="T88" s="33">
        <f>+IF(H88=0,"",'Ark1'!Y999)</f>
        <v>98.826426498392351</v>
      </c>
      <c r="U88" s="27">
        <f>+IF(H88=0,"",'Ark1'!Z999)</f>
        <v>1.5876027492308711</v>
      </c>
      <c r="V88" s="298">
        <f t="shared" ref="V88:V99" si="15">+IF(H88=0,"",1000*L88/O88)</f>
        <v>342.25407922168483</v>
      </c>
      <c r="W88" s="33">
        <f t="shared" ref="W88:W99" si="16">+IF(H88=0,"",L88/C88)</f>
        <v>56.3507633587786</v>
      </c>
      <c r="X88" s="28">
        <f t="shared" ref="X88:X99" si="17">+IF(H88=0,"",H88/G88)</f>
        <v>1.6582278481012658</v>
      </c>
      <c r="Y88" s="246"/>
      <c r="Z88" s="249"/>
      <c r="AB88" s="28"/>
      <c r="AC88" s="27"/>
      <c r="AD88" s="272"/>
      <c r="AE88" s="86"/>
      <c r="AI88" s="86"/>
    </row>
    <row r="89" spans="1:35" ht="15.6">
      <c r="A89" s="246"/>
      <c r="B89" s="246">
        <f>+'Ark1'!C1000</f>
        <v>2024</v>
      </c>
      <c r="C89" s="86">
        <f>+'Ark1'!M1000</f>
        <v>6</v>
      </c>
      <c r="D89" s="367" t="s">
        <v>97</v>
      </c>
      <c r="E89" s="86">
        <f>+'Ark1'!D1000</f>
        <v>2</v>
      </c>
      <c r="F89" s="86" t="s">
        <v>598</v>
      </c>
      <c r="G89" s="86">
        <f>+IF(H89=0,"",'Ark1'!Q1000)</f>
        <v>54</v>
      </c>
      <c r="H89" s="366">
        <f>+'Ark1'!R1000</f>
        <v>82</v>
      </c>
      <c r="I89" s="28">
        <f>+IF(H89=0,"",'Ark1'!AE1000)</f>
        <v>18.222222222222225</v>
      </c>
      <c r="J89" s="28">
        <f>+IF(H89=0,"",'Ark1'!AF1000)</f>
        <v>17.867485717826074</v>
      </c>
      <c r="K89" s="27">
        <f>+IF(H89=0,"",'Ark1'!S1000)</f>
        <v>5.7926829268292686</v>
      </c>
      <c r="L89" s="298">
        <f>+IF(H89=0,"",'Ark1'!U1000)</f>
        <v>355.20975609756078</v>
      </c>
      <c r="M89" s="33">
        <f>+IF(H89=0,"",'Ark1'!W1000)</f>
        <v>0</v>
      </c>
      <c r="N89" s="33">
        <f>+IF(H89=0,"",'Ark1'!X1000)</f>
        <v>51.219512195121951</v>
      </c>
      <c r="O89" s="33">
        <f>+IF(H89=0,"",'Ark1'!AG1000)</f>
        <v>980.11249999999995</v>
      </c>
      <c r="P89" s="33">
        <f>+IF(H89=0,"",'Ark1'!AH1000)</f>
        <v>0</v>
      </c>
      <c r="Q89" s="33">
        <f>+IF(H89=0,"",'Ark1'!AI1000)</f>
        <v>42.68292682926829</v>
      </c>
      <c r="R89" s="382">
        <f>+IF(H89=0,"",'Ark1'!AR1000)</f>
        <v>216.48750000000001</v>
      </c>
      <c r="S89" s="114">
        <f>+IF(H89=0,"",'Ark1'!AS1000)</f>
        <v>34.597665702082445</v>
      </c>
      <c r="T89" s="33">
        <f>+IF(H89=0,"",'Ark1'!Y1000)</f>
        <v>88.868040854440451</v>
      </c>
      <c r="U89" s="27">
        <f>+IF(H89=0,"",'Ark1'!Z1000)</f>
        <v>1.9552169418528749</v>
      </c>
      <c r="V89" s="298">
        <f t="shared" si="15"/>
        <v>362.4173307631122</v>
      </c>
      <c r="W89" s="33">
        <f t="shared" si="16"/>
        <v>59.201626016260128</v>
      </c>
      <c r="X89" s="28">
        <f t="shared" si="17"/>
        <v>1.5185185185185186</v>
      </c>
      <c r="Y89" s="246"/>
      <c r="Z89" s="249"/>
      <c r="AB89" s="28"/>
      <c r="AC89" s="27"/>
      <c r="AD89" s="272"/>
      <c r="AE89" s="86"/>
      <c r="AI89" s="86"/>
    </row>
    <row r="90" spans="1:35" ht="15.6">
      <c r="A90" s="246"/>
      <c r="B90" s="246">
        <f>+'Ark1'!C1001</f>
        <v>2024</v>
      </c>
      <c r="C90" s="86">
        <f>+'Ark1'!M1001</f>
        <v>6</v>
      </c>
      <c r="D90" s="367" t="s">
        <v>97</v>
      </c>
      <c r="E90" s="86">
        <f>+'Ark1'!D1001</f>
        <v>3</v>
      </c>
      <c r="F90" s="86" t="s">
        <v>599</v>
      </c>
      <c r="G90" s="86">
        <f>+IF(H90=0,"",'Ark1'!Q1001)</f>
        <v>39</v>
      </c>
      <c r="H90" s="366">
        <f>+'Ark1'!R1001</f>
        <v>69</v>
      </c>
      <c r="I90" s="28">
        <f>+IF(H90=0,"",'Ark1'!AE1001)</f>
        <v>19.166666666666671</v>
      </c>
      <c r="J90" s="28">
        <f>+IF(H90=0,"",'Ark1'!AF1001)</f>
        <v>16.793536427762884</v>
      </c>
      <c r="K90" s="27">
        <f>+IF(H90=0,"",'Ark1'!S1001)</f>
        <v>5.0724637681159424</v>
      </c>
      <c r="L90" s="298">
        <f>+IF(H90=0,"",'Ark1'!U1001)</f>
        <v>315.63768115942025</v>
      </c>
      <c r="M90" s="33">
        <f>+IF(H90=0,"",'Ark1'!W1001)</f>
        <v>0</v>
      </c>
      <c r="N90" s="33">
        <f>+IF(H90=0,"",'Ark1'!X1001)</f>
        <v>24.637681159420289</v>
      </c>
      <c r="O90" s="33">
        <f>+IF(H90=0,"",'Ark1'!AG1001)</f>
        <v>868.20895522388059</v>
      </c>
      <c r="P90" s="33">
        <f>+IF(H90=0,"",'Ark1'!AH1001)</f>
        <v>1.4492753623188404</v>
      </c>
      <c r="Q90" s="33">
        <f>+IF(H90=0,"",'Ark1'!AI1001)</f>
        <v>31.884057971014496</v>
      </c>
      <c r="R90" s="382">
        <f>+IF(H90=0,"",'Ark1'!AR1001)</f>
        <v>212.85074626865676</v>
      </c>
      <c r="S90" s="114">
        <f>+IF(H90=0,"",'Ark1'!AS1001)</f>
        <v>32.22279132239516</v>
      </c>
      <c r="T90" s="33">
        <f>+IF(H90=0,"",'Ark1'!Y1001)</f>
        <v>73.209893014556073</v>
      </c>
      <c r="U90" s="27">
        <f>+IF(H90=0,"",'Ark1'!Z1001)</f>
        <v>1.535274517110913</v>
      </c>
      <c r="V90" s="298">
        <f t="shared" si="15"/>
        <v>363.55036337770593</v>
      </c>
      <c r="W90" s="33">
        <f t="shared" si="16"/>
        <v>52.606280193236707</v>
      </c>
      <c r="X90" s="28">
        <f t="shared" si="17"/>
        <v>1.7692307692307692</v>
      </c>
      <c r="Y90" s="246"/>
      <c r="Z90" s="249"/>
      <c r="AB90" s="28"/>
      <c r="AC90" s="27"/>
      <c r="AD90" s="272"/>
      <c r="AE90" s="86"/>
      <c r="AI90" s="86"/>
    </row>
    <row r="91" spans="1:35" ht="15.6">
      <c r="A91" s="246"/>
      <c r="B91" s="246">
        <f>+'Ark1'!C1002</f>
        <v>2024</v>
      </c>
      <c r="C91" s="86">
        <f>+'Ark1'!M1002</f>
        <v>6</v>
      </c>
      <c r="D91" s="367" t="s">
        <v>97</v>
      </c>
      <c r="E91" s="86">
        <f>+'Ark1'!D1002</f>
        <v>4</v>
      </c>
      <c r="F91" s="86" t="s">
        <v>600</v>
      </c>
      <c r="G91" s="86">
        <f>+IF(H91=0,"",'Ark1'!Q1002)</f>
        <v>90</v>
      </c>
      <c r="H91" s="366">
        <f>+'Ark1'!R1002</f>
        <v>150</v>
      </c>
      <c r="I91" s="28">
        <f>+IF(H91=0,"",'Ark1'!AE1002)</f>
        <v>21.61383285302594</v>
      </c>
      <c r="J91" s="28">
        <f>+IF(H91=0,"",'Ark1'!AF1002)</f>
        <v>20.498873477232966</v>
      </c>
      <c r="K91" s="27">
        <f>+IF(H91=0,"",'Ark1'!S1002)</f>
        <v>5.213333333333332</v>
      </c>
      <c r="L91" s="298">
        <f>+IF(H91=0,"",'Ark1'!U1002)</f>
        <v>334.45333333333338</v>
      </c>
      <c r="M91" s="33">
        <f>+IF(H91=0,"",'Ark1'!W1002)</f>
        <v>0</v>
      </c>
      <c r="N91" s="33">
        <f>+IF(H91=0,"",'Ark1'!X1002)</f>
        <v>32</v>
      </c>
      <c r="O91" s="33">
        <f>+IF(H91=0,"",'Ark1'!AG1002)</f>
        <v>902.47586206896574</v>
      </c>
      <c r="P91" s="33">
        <f>+IF(H91=0,"",'Ark1'!AH1002)</f>
        <v>0</v>
      </c>
      <c r="Q91" s="33">
        <f>+IF(H91=0,"",'Ark1'!AI1002)</f>
        <v>32.666666666666664</v>
      </c>
      <c r="R91" s="382">
        <f>+IF(H91=0,"",'Ark1'!AR1002)</f>
        <v>215.02758620689659</v>
      </c>
      <c r="S91" s="114">
        <f>+IF(H91=0,"",'Ark1'!AS1002)</f>
        <v>32.816413347550487</v>
      </c>
      <c r="T91" s="33">
        <f>+IF(H91=0,"",'Ark1'!Y1002)</f>
        <v>91.056305413494371</v>
      </c>
      <c r="U91" s="27">
        <f>+IF(H91=0,"",'Ark1'!Z1002)</f>
        <v>1.8315263822530361</v>
      </c>
      <c r="V91" s="298">
        <f t="shared" si="15"/>
        <v>370.5953227010242</v>
      </c>
      <c r="W91" s="33">
        <f t="shared" si="16"/>
        <v>55.742222222222232</v>
      </c>
      <c r="X91" s="28">
        <f t="shared" si="17"/>
        <v>1.6666666666666667</v>
      </c>
      <c r="Y91" s="246"/>
      <c r="Z91" s="249"/>
      <c r="AB91" s="28"/>
      <c r="AC91" s="27"/>
      <c r="AD91" s="272"/>
      <c r="AE91" s="86"/>
      <c r="AI91" s="86"/>
    </row>
    <row r="92" spans="1:35" ht="15.6">
      <c r="A92" s="246"/>
      <c r="B92" s="246">
        <f>+'Ark1'!C1003</f>
        <v>2024</v>
      </c>
      <c r="C92" s="86">
        <f>+'Ark1'!M1003</f>
        <v>6</v>
      </c>
      <c r="D92" s="367" t="s">
        <v>97</v>
      </c>
      <c r="E92" s="86">
        <f>+'Ark1'!D1003</f>
        <v>5</v>
      </c>
      <c r="F92" s="86" t="s">
        <v>442</v>
      </c>
      <c r="G92" s="86">
        <f>+IF(H92=0,"",'Ark1'!Q1003)</f>
        <v>87</v>
      </c>
      <c r="H92" s="366">
        <f>+'Ark1'!R1003</f>
        <v>154</v>
      </c>
      <c r="I92" s="28">
        <f>+IF(H92=0,"",'Ark1'!AE1003)</f>
        <v>22.481751824817504</v>
      </c>
      <c r="J92" s="28">
        <f>+IF(H92=0,"",'Ark1'!AF1003)</f>
        <v>21.859995739004393</v>
      </c>
      <c r="K92" s="27">
        <f>+IF(H92=0,"",'Ark1'!S1003)</f>
        <v>5.7402597402597406</v>
      </c>
      <c r="L92" s="298">
        <f>+IF(H92=0,"",'Ark1'!U1003)</f>
        <v>339.12987012986997</v>
      </c>
      <c r="M92" s="33">
        <f>+IF(H92=0,"",'Ark1'!W1003)</f>
        <v>0</v>
      </c>
      <c r="N92" s="33">
        <f>+IF(H92=0,"",'Ark1'!X1003)</f>
        <v>36.363636363636367</v>
      </c>
      <c r="O92" s="33">
        <f>+IF(H92=0,"",'Ark1'!AG1003)</f>
        <v>923.09868421052624</v>
      </c>
      <c r="P92" s="33">
        <f>+IF(H92=0,"",'Ark1'!AH1003)</f>
        <v>0</v>
      </c>
      <c r="Q92" s="33">
        <f>+IF(H92=0,"",'Ark1'!AI1003)</f>
        <v>53.246753246753237</v>
      </c>
      <c r="R92" s="382">
        <f>+IF(H92=0,"",'Ark1'!AR1003)</f>
        <v>213.47368421052636</v>
      </c>
      <c r="S92" s="114">
        <f>+IF(H92=0,"",'Ark1'!AS1003)</f>
        <v>34.403462680531739</v>
      </c>
      <c r="T92" s="33">
        <f>+IF(H92=0,"",'Ark1'!Y1003)</f>
        <v>91.199259601881266</v>
      </c>
      <c r="U92" s="27">
        <f>+IF(H92=0,"",'Ark1'!Z1003)</f>
        <v>1.940026759773918</v>
      </c>
      <c r="V92" s="298">
        <f t="shared" si="15"/>
        <v>367.38203177042595</v>
      </c>
      <c r="W92" s="33">
        <f t="shared" si="16"/>
        <v>56.521645021644993</v>
      </c>
      <c r="X92" s="28">
        <f t="shared" si="17"/>
        <v>1.7701149425287357</v>
      </c>
      <c r="Y92" s="246"/>
      <c r="Z92" s="249"/>
      <c r="AB92" s="28"/>
      <c r="AC92" s="27"/>
      <c r="AD92" s="272"/>
      <c r="AE92" s="86"/>
      <c r="AI92" s="86"/>
    </row>
    <row r="93" spans="1:35" ht="15.6">
      <c r="A93" s="246"/>
      <c r="B93" s="246">
        <f>+'Ark1'!C1004</f>
        <v>2024</v>
      </c>
      <c r="C93" s="86">
        <f>+'Ark1'!M1004</f>
        <v>6</v>
      </c>
      <c r="D93" s="367" t="s">
        <v>97</v>
      </c>
      <c r="E93" s="86">
        <f>+'Ark1'!D1004</f>
        <v>6</v>
      </c>
      <c r="F93" s="86" t="s">
        <v>601</v>
      </c>
      <c r="G93" s="86">
        <f>+IF(H93=0,"",'Ark1'!Q1004)</f>
        <v>90</v>
      </c>
      <c r="H93" s="366">
        <f>+'Ark1'!R1004</f>
        <v>154</v>
      </c>
      <c r="I93" s="28">
        <f>+IF(H93=0,"",'Ark1'!AE1004)</f>
        <v>22.547584187408496</v>
      </c>
      <c r="J93" s="28">
        <f>+IF(H93=0,"",'Ark1'!AF1004)</f>
        <v>21.298003605175474</v>
      </c>
      <c r="K93" s="27">
        <f>+IF(H93=0,"",'Ark1'!S1004)</f>
        <v>5.4545454545454541</v>
      </c>
      <c r="L93" s="298">
        <f>+IF(H93=0,"",'Ark1'!U1004)</f>
        <v>334.81623376623389</v>
      </c>
      <c r="M93" s="33">
        <f>+IF(H93=0,"",'Ark1'!W1004)</f>
        <v>0</v>
      </c>
      <c r="N93" s="33">
        <f>+IF(H93=0,"",'Ark1'!X1004)</f>
        <v>29.870129870129876</v>
      </c>
      <c r="O93" s="33">
        <f>+IF(H93=0,"",'Ark1'!AG1004)</f>
        <v>933.21768707482977</v>
      </c>
      <c r="P93" s="33">
        <f>+IF(H93=0,"",'Ark1'!AH1004)</f>
        <v>0</v>
      </c>
      <c r="Q93" s="33">
        <f>+IF(H93=0,"",'Ark1'!AI1004)</f>
        <v>35.714285714285722</v>
      </c>
      <c r="R93" s="382">
        <f>+IF(H93=0,"",'Ark1'!AR1004)</f>
        <v>213.49659863945581</v>
      </c>
      <c r="S93" s="114">
        <f>+IF(H93=0,"",'Ark1'!AS1004)</f>
        <v>33.716046191628728</v>
      </c>
      <c r="T93" s="33">
        <f>+IF(H93=0,"",'Ark1'!Y1004)</f>
        <v>93.220610751766415</v>
      </c>
      <c r="U93" s="27">
        <f>+IF(H93=0,"",'Ark1'!Z1004)</f>
        <v>1.8343437521851356</v>
      </c>
      <c r="V93" s="298">
        <f t="shared" si="15"/>
        <v>358.77613380401647</v>
      </c>
      <c r="W93" s="33">
        <f t="shared" si="16"/>
        <v>55.802705627705649</v>
      </c>
      <c r="X93" s="28">
        <f t="shared" si="17"/>
        <v>1.711111111111111</v>
      </c>
      <c r="Y93" s="246"/>
      <c r="Z93" s="249"/>
      <c r="AB93" s="28"/>
      <c r="AC93" s="27"/>
      <c r="AD93" s="272"/>
      <c r="AE93" s="86"/>
      <c r="AI93" s="86"/>
    </row>
    <row r="94" spans="1:35" ht="15.6">
      <c r="A94" s="246"/>
      <c r="B94" s="246">
        <f>+'Ark1'!C1005</f>
        <v>2024</v>
      </c>
      <c r="C94" s="86">
        <f>+'Ark1'!M1005</f>
        <v>6</v>
      </c>
      <c r="D94" s="367" t="s">
        <v>97</v>
      </c>
      <c r="E94" s="86">
        <f>+'Ark1'!D1005</f>
        <v>7</v>
      </c>
      <c r="F94" s="86" t="s">
        <v>602</v>
      </c>
      <c r="G94" s="86">
        <f>+IF(H94=0,"",'Ark1'!Q1005)</f>
        <v>70</v>
      </c>
      <c r="H94" s="366">
        <f>+'Ark1'!R1005</f>
        <v>129</v>
      </c>
      <c r="I94" s="28">
        <f>+IF(H94=0,"",'Ark1'!AE1005)</f>
        <v>22.513089005235599</v>
      </c>
      <c r="J94" s="28">
        <f>+IF(H94=0,"",'Ark1'!AF1005)</f>
        <v>21.174581076304182</v>
      </c>
      <c r="K94" s="27">
        <f>+IF(H94=0,"",'Ark1'!S1005)</f>
        <v>5.5891472868217074</v>
      </c>
      <c r="L94" s="298">
        <f>+IF(H94=0,"",'Ark1'!U1005)</f>
        <v>346.87131782945715</v>
      </c>
      <c r="M94" s="33">
        <f>+IF(H94=0,"",'Ark1'!W1005)</f>
        <v>0</v>
      </c>
      <c r="N94" s="33">
        <f>+IF(H94=0,"",'Ark1'!X1005)</f>
        <v>43.410852713178286</v>
      </c>
      <c r="O94" s="33">
        <f>+IF(H94=0,"",'Ark1'!AG1005)</f>
        <v>896.5390625</v>
      </c>
      <c r="P94" s="33">
        <f>+IF(H94=0,"",'Ark1'!AH1005)</f>
        <v>0</v>
      </c>
      <c r="Q94" s="33">
        <f>+IF(H94=0,"",'Ark1'!AI1005)</f>
        <v>41.085271317829474</v>
      </c>
      <c r="R94" s="382">
        <f>+IF(H94=0,"",'Ark1'!AR1005)</f>
        <v>216.625</v>
      </c>
      <c r="S94" s="114">
        <f>+IF(H94=0,"",'Ark1'!AS1005)</f>
        <v>33.79684768696135</v>
      </c>
      <c r="T94" s="33">
        <f>+IF(H94=0,"",'Ark1'!Y1005)</f>
        <v>76.13554436212911</v>
      </c>
      <c r="U94" s="27">
        <f>+IF(H94=0,"",'Ark1'!Z1005)</f>
        <v>1.5926790023928796</v>
      </c>
      <c r="V94" s="298">
        <f t="shared" si="15"/>
        <v>386.90039546320065</v>
      </c>
      <c r="W94" s="33">
        <f t="shared" si="16"/>
        <v>57.811886304909528</v>
      </c>
      <c r="X94" s="28">
        <f t="shared" si="17"/>
        <v>1.8428571428571427</v>
      </c>
      <c r="Y94" s="246"/>
      <c r="Z94" s="249"/>
      <c r="AB94" s="28"/>
      <c r="AC94" s="27"/>
      <c r="AD94" s="272"/>
      <c r="AE94" s="86"/>
      <c r="AI94" s="86"/>
    </row>
    <row r="95" spans="1:35" ht="15.6">
      <c r="A95" s="246"/>
      <c r="B95" s="246">
        <f>+'Ark1'!C1006</f>
        <v>2024</v>
      </c>
      <c r="C95" s="86">
        <f>+'Ark1'!M1006</f>
        <v>6</v>
      </c>
      <c r="D95" s="367" t="s">
        <v>97</v>
      </c>
      <c r="E95" s="86">
        <f>+'Ark1'!D1006</f>
        <v>8</v>
      </c>
      <c r="F95" s="86" t="s">
        <v>603</v>
      </c>
      <c r="G95" s="86">
        <f>+IF(H95=0,"",'Ark1'!Q1006)</f>
        <v>102</v>
      </c>
      <c r="H95" s="366">
        <f>+'Ark1'!R1006</f>
        <v>149</v>
      </c>
      <c r="I95" s="28">
        <f>+IF(H95=0,"",'Ark1'!AE1006)</f>
        <v>20.189701897018967</v>
      </c>
      <c r="J95" s="28">
        <f>+IF(H95=0,"",'Ark1'!AF1006)</f>
        <v>19.659147118113328</v>
      </c>
      <c r="K95" s="27">
        <f>+IF(H95=0,"",'Ark1'!S1006)</f>
        <v>5.5570469798657722</v>
      </c>
      <c r="L95" s="298">
        <f>+IF(H95=0,"",'Ark1'!U1006)</f>
        <v>350.23087248322133</v>
      </c>
      <c r="M95" s="33">
        <f>+IF(H95=0,"",'Ark1'!W1006)</f>
        <v>0</v>
      </c>
      <c r="N95" s="33">
        <f>+IF(H95=0,"",'Ark1'!X1006)</f>
        <v>42.281879194630875</v>
      </c>
      <c r="O95" s="33">
        <f>+IF(H95=0,"",'Ark1'!AG1006)</f>
        <v>970.42465753424642</v>
      </c>
      <c r="P95" s="33">
        <f>+IF(H95=0,"",'Ark1'!AH1006)</f>
        <v>0</v>
      </c>
      <c r="Q95" s="33">
        <f>+IF(H95=0,"",'Ark1'!AI1006)</f>
        <v>44.295302013422848</v>
      </c>
      <c r="R95" s="382">
        <f>+IF(H95=0,"",'Ark1'!AR1006)</f>
        <v>216.45205479452048</v>
      </c>
      <c r="S95" s="114">
        <f>+IF(H95=0,"",'Ark1'!AS1006)</f>
        <v>33.703641070059511</v>
      </c>
      <c r="T95" s="33">
        <f>+IF(H95=0,"",'Ark1'!Y1006)</f>
        <v>102.86295561325225</v>
      </c>
      <c r="U95" s="27">
        <f>+IF(H95=0,"",'Ark1'!Z1006)</f>
        <v>1.7393300813879684</v>
      </c>
      <c r="V95" s="298">
        <f t="shared" si="15"/>
        <v>360.90475418578455</v>
      </c>
      <c r="W95" s="33">
        <f t="shared" si="16"/>
        <v>58.371812080536891</v>
      </c>
      <c r="X95" s="28">
        <f t="shared" si="17"/>
        <v>1.4607843137254901</v>
      </c>
      <c r="Y95" s="246"/>
      <c r="Z95" s="249"/>
      <c r="AB95" s="28"/>
      <c r="AC95" s="27"/>
      <c r="AD95" s="272"/>
      <c r="AE95" s="86"/>
      <c r="AI95" s="86"/>
    </row>
    <row r="96" spans="1:35" ht="15.6">
      <c r="A96" s="246"/>
      <c r="B96" s="246">
        <f>+'Ark1'!C1007</f>
        <v>2024</v>
      </c>
      <c r="C96" s="86">
        <f>+'Ark1'!M1007</f>
        <v>6</v>
      </c>
      <c r="D96" s="367" t="s">
        <v>97</v>
      </c>
      <c r="E96" s="86">
        <f>+'Ark1'!D1007</f>
        <v>9</v>
      </c>
      <c r="F96" s="86" t="s">
        <v>604</v>
      </c>
      <c r="G96" s="86">
        <f>+IF(H96=0,"",'Ark1'!Q1007)</f>
        <v>100</v>
      </c>
      <c r="H96" s="366">
        <f>+'Ark1'!R1007</f>
        <v>180</v>
      </c>
      <c r="I96" s="28">
        <f>+IF(H96=0,"",'Ark1'!AE1007)</f>
        <v>23.4375</v>
      </c>
      <c r="J96" s="28">
        <f>+IF(H96=0,"",'Ark1'!AF1007)</f>
        <v>21.907358509935577</v>
      </c>
      <c r="K96" s="27">
        <f>+IF(H96=0,"",'Ark1'!S1007)</f>
        <v>5.1722222222222225</v>
      </c>
      <c r="L96" s="298">
        <f>+IF(H96=0,"",'Ark1'!U1007)</f>
        <v>335.51277777777801</v>
      </c>
      <c r="M96" s="33">
        <f>+IF(H96=0,"",'Ark1'!W1007)</f>
        <v>0</v>
      </c>
      <c r="N96" s="33">
        <f>+IF(H96=0,"",'Ark1'!X1007)</f>
        <v>36.666666666666657</v>
      </c>
      <c r="O96" s="33">
        <f>+IF(H96=0,"",'Ark1'!AG1007)</f>
        <v>942.41477272727275</v>
      </c>
      <c r="P96" s="33">
        <f>+IF(H96=0,"",'Ark1'!AH1007)</f>
        <v>0</v>
      </c>
      <c r="Q96" s="33">
        <f>+IF(H96=0,"",'Ark1'!AI1007)</f>
        <v>31.666666666666675</v>
      </c>
      <c r="R96" s="382">
        <f>+IF(H96=0,"",'Ark1'!AR1007)</f>
        <v>216.10795454545456</v>
      </c>
      <c r="S96" s="114">
        <f>+IF(H96=0,"",'Ark1'!AS1007)</f>
        <v>32.908795581947246</v>
      </c>
      <c r="T96" s="33">
        <f>+IF(H96=0,"",'Ark1'!Y1007)</f>
        <v>76.485640649844413</v>
      </c>
      <c r="U96" s="27">
        <f>+IF(H96=0,"",'Ark1'!Z1007)</f>
        <v>1.3242631307660009</v>
      </c>
      <c r="V96" s="298">
        <f t="shared" si="15"/>
        <v>356.01392028992808</v>
      </c>
      <c r="W96" s="33">
        <f t="shared" si="16"/>
        <v>55.918796296296335</v>
      </c>
      <c r="X96" s="28">
        <f t="shared" si="17"/>
        <v>1.8</v>
      </c>
      <c r="Y96" s="246"/>
      <c r="Z96" s="249"/>
      <c r="AB96" s="28"/>
      <c r="AC96" s="27"/>
      <c r="AD96" s="272"/>
      <c r="AE96" s="86"/>
      <c r="AI96" s="86"/>
    </row>
    <row r="97" spans="1:35" ht="15.6">
      <c r="A97" s="246"/>
      <c r="B97" s="246">
        <f>+'Ark1'!C1008</f>
        <v>2024</v>
      </c>
      <c r="C97" s="86">
        <f>+'Ark1'!M1008</f>
        <v>6</v>
      </c>
      <c r="D97" s="367" t="s">
        <v>97</v>
      </c>
      <c r="E97" s="86">
        <f>+'Ark1'!D1008</f>
        <v>10</v>
      </c>
      <c r="F97" s="86" t="s">
        <v>605</v>
      </c>
      <c r="G97" s="86">
        <f>+IF(H97=0,"",'Ark1'!Q1008)</f>
        <v>131</v>
      </c>
      <c r="H97" s="366">
        <f>+'Ark1'!R1008</f>
        <v>182</v>
      </c>
      <c r="I97" s="28">
        <f>+IF(H97=0,"",'Ark1'!AE1008)</f>
        <v>18.860103626943005</v>
      </c>
      <c r="J97" s="28">
        <f>+IF(H97=0,"",'Ark1'!AF1008)</f>
        <v>18.108193480252655</v>
      </c>
      <c r="K97" s="27">
        <f>+IF(H97=0,"",'Ark1'!S1008)</f>
        <v>5.2747252747252737</v>
      </c>
      <c r="L97" s="298">
        <f>+IF(H97=0,"",'Ark1'!U1008)</f>
        <v>335.7708791208791</v>
      </c>
      <c r="M97" s="33">
        <f>+IF(H97=0,"",'Ark1'!W1008)</f>
        <v>0</v>
      </c>
      <c r="N97" s="33">
        <f>+IF(H97=0,"",'Ark1'!X1008)</f>
        <v>35.164835164835154</v>
      </c>
      <c r="O97" s="33">
        <f>+IF(H97=0,"",'Ark1'!AG1008)</f>
        <v>1035.7028571428571</v>
      </c>
      <c r="P97" s="33">
        <f>+IF(H97=0,"",'Ark1'!AH1008)</f>
        <v>0</v>
      </c>
      <c r="Q97" s="33">
        <f>+IF(H97=0,"",'Ark1'!AI1008)</f>
        <v>53.296703296703299</v>
      </c>
      <c r="R97" s="382">
        <f>+IF(H97=0,"",'Ark1'!AR1008)</f>
        <v>214.40571428571425</v>
      </c>
      <c r="S97" s="114">
        <f>+IF(H97=0,"",'Ark1'!AS1008)</f>
        <v>32.929658696905975</v>
      </c>
      <c r="T97" s="33">
        <f>+IF(H97=0,"",'Ark1'!Y1008)</f>
        <v>113.57492989839336</v>
      </c>
      <c r="U97" s="27">
        <f>+IF(H97=0,"",'Ark1'!Z1008)</f>
        <v>1.8697472007883027</v>
      </c>
      <c r="V97" s="298">
        <f t="shared" si="15"/>
        <v>324.19615028112781</v>
      </c>
      <c r="W97" s="33">
        <f t="shared" si="16"/>
        <v>55.961813186813181</v>
      </c>
      <c r="X97" s="28">
        <f t="shared" si="17"/>
        <v>1.3893129770992367</v>
      </c>
      <c r="Y97" s="246"/>
      <c r="Z97" s="249"/>
      <c r="AB97" s="28"/>
      <c r="AC97" s="27"/>
      <c r="AD97" s="272"/>
      <c r="AE97" s="86"/>
      <c r="AI97" s="86"/>
    </row>
    <row r="98" spans="1:35" ht="15.6">
      <c r="A98" s="246"/>
      <c r="B98" s="246">
        <f>+'Ark1'!C1009</f>
        <v>2024</v>
      </c>
      <c r="C98" s="86">
        <f>+'Ark1'!M1009</f>
        <v>6</v>
      </c>
      <c r="D98" s="367" t="s">
        <v>97</v>
      </c>
      <c r="E98" s="86">
        <f>+'Ark1'!D1009</f>
        <v>11</v>
      </c>
      <c r="F98" s="86" t="s">
        <v>606</v>
      </c>
      <c r="G98" s="86">
        <f>+IF(H98=0,"",'Ark1'!Q1009)</f>
        <v>153</v>
      </c>
      <c r="H98" s="366">
        <f>+'Ark1'!R1009</f>
        <v>256</v>
      </c>
      <c r="I98" s="28">
        <f>+IF(H98=0,"",'Ark1'!AE1009)</f>
        <v>24.08278457196613</v>
      </c>
      <c r="J98" s="28">
        <f>+IF(H98=0,"",'Ark1'!AF1009)</f>
        <v>22.620443531216846</v>
      </c>
      <c r="K98" s="27">
        <f>+IF(H98=0,"",'Ark1'!S1009)</f>
        <v>5.10546875</v>
      </c>
      <c r="L98" s="298">
        <f>+IF(H98=0,"",'Ark1'!U1009)</f>
        <v>326.82343750000007</v>
      </c>
      <c r="M98" s="33">
        <f>+IF(H98=0,"",'Ark1'!W1009)</f>
        <v>0</v>
      </c>
      <c r="N98" s="33">
        <f>+IF(H98=0,"",'Ark1'!X1009)</f>
        <v>32.03125</v>
      </c>
      <c r="O98" s="33">
        <f>+IF(H98=0,"",'Ark1'!AG1009)</f>
        <v>949.31726907630559</v>
      </c>
      <c r="P98" s="33">
        <f>+IF(H98=0,"",'Ark1'!AH1009)</f>
        <v>0</v>
      </c>
      <c r="Q98" s="33">
        <f>+IF(H98=0,"",'Ark1'!AI1009)</f>
        <v>39.453125</v>
      </c>
      <c r="R98" s="382">
        <f>+IF(H98=0,"",'Ark1'!AR1009)</f>
        <v>214.21686746987953</v>
      </c>
      <c r="S98" s="114">
        <f>+IF(H98=0,"",'Ark1'!AS1009)</f>
        <v>32.370316805279735</v>
      </c>
      <c r="T98" s="33">
        <f>+IF(H98=0,"",'Ark1'!Y1009)</f>
        <v>96.048108863780442</v>
      </c>
      <c r="U98" s="27">
        <f>+IF(H98=0,"",'Ark1'!Z1009)</f>
        <v>1.7524005229323116</v>
      </c>
      <c r="V98" s="298">
        <f t="shared" si="15"/>
        <v>344.27208705262706</v>
      </c>
      <c r="W98" s="33">
        <f t="shared" si="16"/>
        <v>54.470572916666676</v>
      </c>
      <c r="X98" s="28">
        <f t="shared" si="17"/>
        <v>1.673202614379085</v>
      </c>
      <c r="Y98" s="246"/>
      <c r="Z98" s="249"/>
      <c r="AB98" s="28"/>
      <c r="AC98" s="27"/>
      <c r="AD98" s="272"/>
      <c r="AE98" s="86"/>
      <c r="AI98" s="86"/>
    </row>
    <row r="99" spans="1:35" ht="15.6">
      <c r="A99" s="246"/>
      <c r="B99" s="246">
        <f>+'Ark1'!C1010</f>
        <v>2024</v>
      </c>
      <c r="C99" s="86">
        <f>+'Ark1'!M1010</f>
        <v>6</v>
      </c>
      <c r="D99" s="367" t="s">
        <v>97</v>
      </c>
      <c r="E99" s="86">
        <f>+'Ark1'!D1010</f>
        <v>12</v>
      </c>
      <c r="F99" s="86" t="s">
        <v>607</v>
      </c>
      <c r="G99" s="86">
        <f>+IF(H99=0,"",'Ark1'!Q1010)</f>
        <v>34</v>
      </c>
      <c r="H99" s="366">
        <f>+'Ark1'!R1010</f>
        <v>59</v>
      </c>
      <c r="I99" s="28">
        <f>+IF(H99=0,"",'Ark1'!AE1010)</f>
        <v>27.064220183486235</v>
      </c>
      <c r="J99" s="28">
        <f>+IF(H99=0,"",'Ark1'!AF1010)</f>
        <v>25.852910444403346</v>
      </c>
      <c r="K99" s="27">
        <f>+IF(H99=0,"",'Ark1'!S1010)</f>
        <v>5.3220338983050839</v>
      </c>
      <c r="L99" s="298">
        <f>+IF(H99=0,"",'Ark1'!U1010)</f>
        <v>350.58474576271192</v>
      </c>
      <c r="M99" s="33">
        <f>+IF(H99=0,"",'Ark1'!W1010)</f>
        <v>0</v>
      </c>
      <c r="N99" s="33">
        <f>+IF(H99=0,"",'Ark1'!X1010)</f>
        <v>38.98305084745764</v>
      </c>
      <c r="O99" s="33">
        <f>+IF(H99=0,"",'Ark1'!AG1010)</f>
        <v>914.50877192982432</v>
      </c>
      <c r="P99" s="33">
        <f>+IF(H99=0,"",'Ark1'!AH1010)</f>
        <v>0</v>
      </c>
      <c r="Q99" s="33">
        <f>+IF(H99=0,"",'Ark1'!AI1010)</f>
        <v>32.20338983050847</v>
      </c>
      <c r="R99" s="382">
        <f>+IF(H99=0,"",'Ark1'!AR1010)</f>
        <v>218.70175438596496</v>
      </c>
      <c r="S99" s="114">
        <f>+IF(H99=0,"",'Ark1'!AS1010)</f>
        <v>32.940364570792354</v>
      </c>
      <c r="T99" s="33">
        <f>+IF(H99=0,"",'Ark1'!Y1010)</f>
        <v>86.052955342860713</v>
      </c>
      <c r="U99" s="27">
        <f>+IF(H99=0,"",'Ark1'!Z1010)</f>
        <v>1.5885253578115228</v>
      </c>
      <c r="V99" s="298">
        <f t="shared" si="15"/>
        <v>383.35853796448259</v>
      </c>
      <c r="W99" s="33">
        <f t="shared" si="16"/>
        <v>58.430790960451986</v>
      </c>
      <c r="X99" s="28">
        <f t="shared" si="17"/>
        <v>1.7352941176470589</v>
      </c>
      <c r="Y99" s="246"/>
      <c r="Z99" s="249"/>
      <c r="AB99" s="28"/>
      <c r="AC99" s="27"/>
      <c r="AD99" s="272"/>
      <c r="AE99" s="86"/>
      <c r="AI99" s="86"/>
    </row>
    <row r="100" spans="1:35" ht="15.6">
      <c r="A100" s="246"/>
      <c r="B100" s="246"/>
      <c r="C100" s="246"/>
      <c r="D100" s="246"/>
      <c r="E100" s="246"/>
      <c r="F100" s="246"/>
      <c r="G100" s="246"/>
      <c r="H100" s="246"/>
      <c r="I100" s="247"/>
      <c r="J100" s="247"/>
      <c r="K100" s="246"/>
      <c r="L100" s="246"/>
      <c r="M100" s="248"/>
      <c r="N100" s="248"/>
      <c r="O100" s="246"/>
      <c r="P100" s="248"/>
      <c r="Q100" s="248"/>
      <c r="R100" s="248"/>
      <c r="S100" s="248"/>
      <c r="T100" s="248"/>
      <c r="U100" s="246"/>
      <c r="V100" s="246"/>
      <c r="W100" s="248"/>
      <c r="X100" s="247"/>
      <c r="Y100" s="246"/>
      <c r="Z100" s="249"/>
      <c r="AB100" s="28"/>
      <c r="AC100" s="27"/>
      <c r="AD100" s="250"/>
      <c r="AE100" s="86"/>
      <c r="AI100" s="86"/>
    </row>
    <row r="101" spans="1:35" ht="15.6">
      <c r="A101" s="246"/>
      <c r="B101" s="246"/>
      <c r="C101" s="246"/>
      <c r="D101" s="246"/>
      <c r="E101" s="246"/>
      <c r="F101" s="246"/>
      <c r="G101" s="246"/>
      <c r="H101" s="246"/>
      <c r="I101" s="247"/>
      <c r="J101" s="247"/>
      <c r="K101" s="246"/>
      <c r="L101" s="246"/>
      <c r="M101" s="248"/>
      <c r="N101" s="248"/>
      <c r="O101" s="246"/>
      <c r="P101" s="248"/>
      <c r="Q101" s="248"/>
      <c r="R101" s="248"/>
      <c r="S101" s="248"/>
      <c r="T101" s="248"/>
      <c r="U101" s="246"/>
      <c r="V101" s="246"/>
      <c r="W101" s="248"/>
      <c r="X101" s="247"/>
      <c r="Y101" s="246"/>
      <c r="Z101" s="249"/>
      <c r="AB101" s="28"/>
      <c r="AC101" s="27"/>
      <c r="AD101" s="250"/>
      <c r="AE101" s="86"/>
      <c r="AI101" s="86"/>
    </row>
    <row r="102" spans="1:35" ht="22.8">
      <c r="A102" s="264" t="s">
        <v>636</v>
      </c>
      <c r="B102" s="246"/>
      <c r="C102" s="246"/>
      <c r="D102" s="349" t="str">
        <f>+D107</f>
        <v>3-</v>
      </c>
      <c r="E102" s="246"/>
      <c r="F102" s="246"/>
      <c r="G102" s="246"/>
      <c r="H102" s="212">
        <f>SUM(H107:H118)</f>
        <v>1807</v>
      </c>
      <c r="I102" s="247"/>
      <c r="J102" s="247"/>
      <c r="K102" s="246"/>
      <c r="L102" s="272">
        <f>+Fettgruppe!N16</f>
        <v>365.22241283895875</v>
      </c>
      <c r="M102" s="248"/>
      <c r="N102" s="248"/>
      <c r="O102" s="246"/>
      <c r="P102" s="248"/>
      <c r="Q102" s="248"/>
      <c r="R102" s="248"/>
      <c r="S102" s="248"/>
      <c r="T102" s="248"/>
      <c r="U102" s="246"/>
      <c r="V102" s="272">
        <f>+Fettgruppe!X16</f>
        <v>393.34013601793038</v>
      </c>
      <c r="W102" s="265" t="s">
        <v>635</v>
      </c>
      <c r="X102" s="263"/>
      <c r="Y102" s="246"/>
      <c r="Z102" s="249"/>
      <c r="AB102" s="28"/>
      <c r="AC102" s="27"/>
      <c r="AD102" s="250"/>
      <c r="AE102" s="86"/>
      <c r="AI102" s="86"/>
    </row>
    <row r="103" spans="1:35" ht="16.5" customHeight="1">
      <c r="A103" s="246"/>
      <c r="B103" s="246"/>
      <c r="C103" s="246"/>
      <c r="D103" s="349"/>
      <c r="E103" s="246"/>
      <c r="F103" s="246"/>
      <c r="G103" s="246"/>
      <c r="H103" s="246"/>
      <c r="I103" s="246"/>
      <c r="J103" s="246"/>
      <c r="K103" s="246"/>
      <c r="L103" s="246"/>
      <c r="M103" s="248"/>
      <c r="N103" s="248"/>
      <c r="O103" s="246"/>
      <c r="P103" s="248"/>
      <c r="Q103" s="248"/>
      <c r="R103" s="248"/>
      <c r="S103" s="248"/>
      <c r="T103" s="248"/>
      <c r="U103" s="246"/>
      <c r="V103" s="246"/>
      <c r="W103" s="248"/>
      <c r="X103" s="263" t="s">
        <v>4</v>
      </c>
      <c r="Y103" s="246"/>
      <c r="Z103" s="249"/>
      <c r="AB103" s="28"/>
      <c r="AC103" s="27"/>
      <c r="AD103" s="250"/>
      <c r="AE103" s="86"/>
      <c r="AI103" s="86"/>
    </row>
    <row r="104" spans="1:35" ht="15.6">
      <c r="A104" s="246"/>
      <c r="B104" s="246"/>
      <c r="C104" s="246"/>
      <c r="D104" s="246"/>
      <c r="E104" s="246"/>
      <c r="F104" s="246"/>
      <c r="G104" s="264" t="s">
        <v>4</v>
      </c>
      <c r="H104" s="246"/>
      <c r="I104" s="247"/>
      <c r="J104" s="247"/>
      <c r="K104" s="264" t="s">
        <v>23</v>
      </c>
      <c r="L104" s="247"/>
      <c r="M104" s="248" t="s">
        <v>402</v>
      </c>
      <c r="N104" s="248" t="s">
        <v>402</v>
      </c>
      <c r="O104" s="265" t="s">
        <v>538</v>
      </c>
      <c r="P104" s="248" t="s">
        <v>402</v>
      </c>
      <c r="Q104" s="248" t="s">
        <v>402</v>
      </c>
      <c r="R104" s="248"/>
      <c r="S104" s="248"/>
      <c r="T104" s="265" t="s">
        <v>422</v>
      </c>
      <c r="U104" s="246"/>
      <c r="V104" s="264" t="s">
        <v>489</v>
      </c>
      <c r="W104" s="265" t="s">
        <v>77</v>
      </c>
      <c r="X104" s="263" t="s">
        <v>9</v>
      </c>
      <c r="Y104" s="246"/>
      <c r="Z104" s="249"/>
      <c r="AB104" s="28"/>
      <c r="AC104" s="27"/>
      <c r="AD104" s="250"/>
      <c r="AE104" s="86"/>
      <c r="AI104" s="86"/>
    </row>
    <row r="105" spans="1:35" ht="15.6">
      <c r="A105" s="246"/>
      <c r="B105" s="246"/>
      <c r="C105" s="246"/>
      <c r="D105" s="246"/>
      <c r="E105" s="264"/>
      <c r="F105" s="264"/>
      <c r="G105" s="264" t="s">
        <v>487</v>
      </c>
      <c r="H105" s="264" t="s">
        <v>4</v>
      </c>
      <c r="I105" s="263" t="s">
        <v>4</v>
      </c>
      <c r="J105" s="263" t="s">
        <v>1</v>
      </c>
      <c r="K105" s="264" t="s">
        <v>550</v>
      </c>
      <c r="L105" s="263" t="s">
        <v>23</v>
      </c>
      <c r="M105" s="265" t="s">
        <v>585</v>
      </c>
      <c r="N105" s="265" t="s">
        <v>500</v>
      </c>
      <c r="O105" s="265" t="s">
        <v>563</v>
      </c>
      <c r="P105" s="265" t="s">
        <v>502</v>
      </c>
      <c r="Q105" s="265" t="s">
        <v>571</v>
      </c>
      <c r="R105" s="432" t="s">
        <v>23</v>
      </c>
      <c r="S105" s="432" t="s">
        <v>23</v>
      </c>
      <c r="T105" s="265"/>
      <c r="U105" s="264" t="s">
        <v>413</v>
      </c>
      <c r="V105" s="264" t="s">
        <v>498</v>
      </c>
      <c r="W105" s="265" t="s">
        <v>423</v>
      </c>
      <c r="X105" s="263" t="s">
        <v>70</v>
      </c>
      <c r="Y105" s="246"/>
      <c r="Z105" s="249"/>
      <c r="AB105" s="28"/>
      <c r="AC105" s="27"/>
      <c r="AD105" s="250"/>
      <c r="AE105" s="86"/>
      <c r="AI105" s="86"/>
    </row>
    <row r="106" spans="1:35" ht="15.6">
      <c r="A106" s="246"/>
      <c r="B106" s="246"/>
      <c r="C106" s="264" t="s">
        <v>0</v>
      </c>
      <c r="D106" s="264"/>
      <c r="E106" s="264" t="s">
        <v>86</v>
      </c>
      <c r="F106" s="264"/>
      <c r="G106" s="50" t="s">
        <v>488</v>
      </c>
      <c r="H106" s="50" t="s">
        <v>9</v>
      </c>
      <c r="I106" s="87" t="s">
        <v>402</v>
      </c>
      <c r="J106" s="87" t="s">
        <v>402</v>
      </c>
      <c r="K106" s="50" t="s">
        <v>551</v>
      </c>
      <c r="L106" s="87" t="s">
        <v>44</v>
      </c>
      <c r="M106" s="75" t="s">
        <v>561</v>
      </c>
      <c r="N106" s="75" t="s">
        <v>439</v>
      </c>
      <c r="O106" s="75" t="s">
        <v>495</v>
      </c>
      <c r="P106" s="75" t="s">
        <v>482</v>
      </c>
      <c r="Q106" s="75" t="s">
        <v>536</v>
      </c>
      <c r="R106" s="432" t="s">
        <v>735</v>
      </c>
      <c r="S106" s="432" t="s">
        <v>736</v>
      </c>
      <c r="T106" s="75" t="s">
        <v>1</v>
      </c>
      <c r="U106" s="50" t="s">
        <v>414</v>
      </c>
      <c r="V106" s="50" t="s">
        <v>499</v>
      </c>
      <c r="W106" s="75" t="s">
        <v>424</v>
      </c>
      <c r="X106" s="87" t="s">
        <v>566</v>
      </c>
      <c r="Y106" s="246"/>
      <c r="Z106" s="249"/>
      <c r="AB106" s="28"/>
      <c r="AC106" s="27"/>
      <c r="AD106" s="250"/>
      <c r="AE106" s="86"/>
      <c r="AI106" s="86"/>
    </row>
    <row r="107" spans="1:35" ht="15.6">
      <c r="A107" s="246"/>
      <c r="B107" s="246">
        <f>+'Ark1'!C1011</f>
        <v>2024</v>
      </c>
      <c r="C107" s="266">
        <f>+'Ark1'!M1011</f>
        <v>7</v>
      </c>
      <c r="D107" s="266" t="s">
        <v>98</v>
      </c>
      <c r="E107" s="266">
        <f>+'Ark1'!D1011</f>
        <v>1</v>
      </c>
      <c r="F107" s="266" t="s">
        <v>597</v>
      </c>
      <c r="G107" s="266">
        <f>+IF(H107=0,"",'Ark1'!Q1011)</f>
        <v>103</v>
      </c>
      <c r="H107" s="366">
        <f>+'Ark1'!R1011</f>
        <v>170</v>
      </c>
      <c r="I107" s="267">
        <f>+IF(H107=0,"",'Ark1'!AE1011)</f>
        <v>27.243589743589745</v>
      </c>
      <c r="J107" s="267">
        <f>+IF(H107=0,"",'Ark1'!AF1011)</f>
        <v>27.871305665780159</v>
      </c>
      <c r="K107" s="268">
        <f>+IF(H107=0,"",'Ark1'!S1011)</f>
        <v>5.7705882352941185</v>
      </c>
      <c r="L107" s="298">
        <f>+IF(H107=0,"",'Ark1'!U1011)</f>
        <v>367.34823529411779</v>
      </c>
      <c r="M107" s="269">
        <f>+IF(H107=0,"",'Ark1'!W1011)</f>
        <v>100</v>
      </c>
      <c r="N107" s="269">
        <f>+IF(H107=0,"",'Ark1'!X1011)</f>
        <v>55.882352941176485</v>
      </c>
      <c r="O107" s="269">
        <f>+IF(H107=0,"",'Ark1'!AG1011)</f>
        <v>941.43786982248514</v>
      </c>
      <c r="P107" s="269">
        <f>+IF(H107=0,"",'Ark1'!AH1011)</f>
        <v>0</v>
      </c>
      <c r="Q107" s="269">
        <f>+IF(H107=0,"",'Ark1'!AI1011)</f>
        <v>38.235294117647058</v>
      </c>
      <c r="R107" s="382">
        <f>+IF(H107=0,"",'Ark1'!AR1011)</f>
        <v>218.97633136094663</v>
      </c>
      <c r="S107" s="114">
        <f>+IF(H107=0,"",'Ark1'!AS1011)</f>
        <v>34.512305204837773</v>
      </c>
      <c r="T107" s="269">
        <f>+IF(H107=0,"",'Ark1'!Y1011)</f>
        <v>89.934764084882389</v>
      </c>
      <c r="U107" s="268">
        <f>+IF(H107=0,"",'Ark1'!Z1011)</f>
        <v>1.5942044690921424</v>
      </c>
      <c r="V107" s="298">
        <f t="shared" ref="V107:V118" si="18">+IF(H107=0,"",1000*L107/O107)</f>
        <v>390.19912738732711</v>
      </c>
      <c r="W107" s="269">
        <f t="shared" ref="W107:W118" si="19">+IF(H107=0,"",L107/C107)</f>
        <v>52.478319327731114</v>
      </c>
      <c r="X107" s="267">
        <f t="shared" ref="X107:X118" si="20">+IF(H107=0,"",H107/G107)</f>
        <v>1.6504854368932038</v>
      </c>
      <c r="Y107" s="246"/>
      <c r="Z107" s="249"/>
      <c r="AB107" s="28"/>
      <c r="AC107" s="27"/>
      <c r="AD107" s="272"/>
      <c r="AE107" s="86"/>
      <c r="AI107" s="86"/>
    </row>
    <row r="108" spans="1:35" ht="15.6">
      <c r="A108" s="246"/>
      <c r="B108" s="246">
        <f>+'Ark1'!C1012</f>
        <v>2024</v>
      </c>
      <c r="C108" s="266">
        <f>+'Ark1'!M1012</f>
        <v>7</v>
      </c>
      <c r="D108" s="266" t="s">
        <v>98</v>
      </c>
      <c r="E108" s="266">
        <f>+'Ark1'!D1012</f>
        <v>2</v>
      </c>
      <c r="F108" s="266" t="s">
        <v>598</v>
      </c>
      <c r="G108" s="266">
        <f>+IF(H108=0,"",'Ark1'!Q1012)</f>
        <v>62</v>
      </c>
      <c r="H108" s="366">
        <f>+'Ark1'!R1012</f>
        <v>104</v>
      </c>
      <c r="I108" s="267">
        <f>+IF(H108=0,"",'Ark1'!AE1012)</f>
        <v>23.111111111111111</v>
      </c>
      <c r="J108" s="267">
        <f>+IF(H108=0,"",'Ark1'!AF1012)</f>
        <v>23.819960875462129</v>
      </c>
      <c r="K108" s="268">
        <f>+IF(H108=0,"",'Ark1'!S1012)</f>
        <v>5.5961538461538476</v>
      </c>
      <c r="L108" s="298">
        <f>+IF(H108=0,"",'Ark1'!U1012)</f>
        <v>373.37307692307689</v>
      </c>
      <c r="M108" s="269">
        <f>+IF(H108=0,"",'Ark1'!W1012)</f>
        <v>100</v>
      </c>
      <c r="N108" s="269">
        <f>+IF(H108=0,"",'Ark1'!X1012)</f>
        <v>62.5</v>
      </c>
      <c r="O108" s="269">
        <f>+IF(H108=0,"",'Ark1'!AG1012)</f>
        <v>957.93814432989677</v>
      </c>
      <c r="P108" s="269">
        <f>+IF(H108=0,"",'Ark1'!AH1012)</f>
        <v>0</v>
      </c>
      <c r="Q108" s="269">
        <f>+IF(H108=0,"",'Ark1'!AI1012)</f>
        <v>17.307692307692317</v>
      </c>
      <c r="R108" s="382">
        <f>+IF(H108=0,"",'Ark1'!AR1012)</f>
        <v>220.0721649484536</v>
      </c>
      <c r="S108" s="114">
        <f>+IF(H108=0,"",'Ark1'!AS1012)</f>
        <v>34.42046536050843</v>
      </c>
      <c r="T108" s="269">
        <f>+IF(H108=0,"",'Ark1'!Y1012)</f>
        <v>76.238115379949434</v>
      </c>
      <c r="U108" s="268">
        <f>+IF(H108=0,"",'Ark1'!Z1012)</f>
        <v>1.3764449105271079</v>
      </c>
      <c r="V108" s="298">
        <f t="shared" si="18"/>
        <v>389.76741779529124</v>
      </c>
      <c r="W108" s="269">
        <f t="shared" si="19"/>
        <v>53.339010989010987</v>
      </c>
      <c r="X108" s="267">
        <f t="shared" si="20"/>
        <v>1.6774193548387097</v>
      </c>
      <c r="Y108" s="246"/>
      <c r="Z108" s="249"/>
      <c r="AB108" s="28"/>
      <c r="AC108" s="27"/>
      <c r="AD108" s="272"/>
      <c r="AE108" s="86"/>
      <c r="AI108" s="86"/>
    </row>
    <row r="109" spans="1:35" ht="15.6">
      <c r="A109" s="246"/>
      <c r="B109" s="246">
        <f>+'Ark1'!C1013</f>
        <v>2024</v>
      </c>
      <c r="C109" s="266">
        <f>+'Ark1'!M1013</f>
        <v>7</v>
      </c>
      <c r="D109" s="266" t="s">
        <v>98</v>
      </c>
      <c r="E109" s="266">
        <f>+'Ark1'!D1013</f>
        <v>3</v>
      </c>
      <c r="F109" s="266" t="s">
        <v>599</v>
      </c>
      <c r="G109" s="266">
        <f>+IF(H109=0,"",'Ark1'!Q1013)</f>
        <v>52</v>
      </c>
      <c r="H109" s="366">
        <f>+'Ark1'!R1013</f>
        <v>100</v>
      </c>
      <c r="I109" s="267">
        <f>+IF(H109=0,"",'Ark1'!AE1013)</f>
        <v>27.777777777777779</v>
      </c>
      <c r="J109" s="267">
        <f>+IF(H109=0,"",'Ark1'!AF1013)</f>
        <v>29.914686768429782</v>
      </c>
      <c r="K109" s="268">
        <f>+IF(H109=0,"",'Ark1'!S1013)</f>
        <v>6.15</v>
      </c>
      <c r="L109" s="298">
        <f>+IF(H109=0,"",'Ark1'!U1013)</f>
        <v>387.95400000000001</v>
      </c>
      <c r="M109" s="269">
        <f>+IF(H109=0,"",'Ark1'!W1013)</f>
        <v>100</v>
      </c>
      <c r="N109" s="269">
        <f>+IF(H109=0,"",'Ark1'!X1013)</f>
        <v>60</v>
      </c>
      <c r="O109" s="269">
        <f>+IF(H109=0,"",'Ark1'!AG1013)</f>
        <v>891.4</v>
      </c>
      <c r="P109" s="269">
        <f>+IF(H109=0,"",'Ark1'!AH1013)</f>
        <v>0</v>
      </c>
      <c r="Q109" s="269">
        <f>+IF(H109=0,"",'Ark1'!AI1013)</f>
        <v>35</v>
      </c>
      <c r="R109" s="382">
        <f>+IF(H109=0,"",'Ark1'!AR1013)</f>
        <v>220.75789473684205</v>
      </c>
      <c r="S109" s="114">
        <f>+IF(H109=0,"",'Ark1'!AS1013)</f>
        <v>35.485962783905926</v>
      </c>
      <c r="T109" s="269">
        <f>+IF(H109=0,"",'Ark1'!Y1013)</f>
        <v>97.404069134713282</v>
      </c>
      <c r="U109" s="268">
        <f>+IF(H109=0,"",'Ark1'!Z1013)</f>
        <v>1.8674849396983089</v>
      </c>
      <c r="V109" s="298">
        <f t="shared" si="18"/>
        <v>435.21875701144268</v>
      </c>
      <c r="W109" s="269">
        <f t="shared" si="19"/>
        <v>55.422000000000004</v>
      </c>
      <c r="X109" s="267">
        <f t="shared" si="20"/>
        <v>1.9230769230769231</v>
      </c>
      <c r="Y109" s="246"/>
      <c r="Z109" s="249"/>
      <c r="AB109" s="28"/>
      <c r="AC109" s="27"/>
      <c r="AD109" s="272"/>
      <c r="AE109" s="86"/>
      <c r="AI109" s="86"/>
    </row>
    <row r="110" spans="1:35" ht="15.6">
      <c r="A110" s="246"/>
      <c r="B110" s="246">
        <f>+'Ark1'!C1014</f>
        <v>2024</v>
      </c>
      <c r="C110" s="266">
        <f>+'Ark1'!M1014</f>
        <v>7</v>
      </c>
      <c r="D110" s="266" t="s">
        <v>98</v>
      </c>
      <c r="E110" s="266">
        <f>+'Ark1'!D1014</f>
        <v>4</v>
      </c>
      <c r="F110" s="266" t="s">
        <v>600</v>
      </c>
      <c r="G110" s="266">
        <f>+IF(H110=0,"",'Ark1'!Q1014)</f>
        <v>109</v>
      </c>
      <c r="H110" s="366">
        <f>+'Ark1'!R1014</f>
        <v>195</v>
      </c>
      <c r="I110" s="267">
        <f>+IF(H110=0,"",'Ark1'!AE1014)</f>
        <v>28.097982708933714</v>
      </c>
      <c r="J110" s="267">
        <f>+IF(H110=0,"",'Ark1'!AF1014)</f>
        <v>28.385431776522712</v>
      </c>
      <c r="K110" s="268">
        <f>+IF(H110=0,"",'Ark1'!S1014)</f>
        <v>5.564102564102563</v>
      </c>
      <c r="L110" s="298">
        <f>+IF(H110=0,"",'Ark1'!U1014)</f>
        <v>356.25230769230762</v>
      </c>
      <c r="M110" s="269">
        <f>+IF(H110=0,"",'Ark1'!W1014)</f>
        <v>100</v>
      </c>
      <c r="N110" s="269">
        <f>+IF(H110=0,"",'Ark1'!X1014)</f>
        <v>50.256410256410241</v>
      </c>
      <c r="O110" s="269">
        <f>+IF(H110=0,"",'Ark1'!AG1014)</f>
        <v>899.67894736842106</v>
      </c>
      <c r="P110" s="269">
        <f>+IF(H110=0,"",'Ark1'!AH1014)</f>
        <v>0</v>
      </c>
      <c r="Q110" s="269">
        <f>+IF(H110=0,"",'Ark1'!AI1014)</f>
        <v>32.820512820512818</v>
      </c>
      <c r="R110" s="382">
        <f>+IF(H110=0,"",'Ark1'!AR1014)</f>
        <v>217.8</v>
      </c>
      <c r="S110" s="114">
        <f>+IF(H110=0,"",'Ark1'!AS1014)</f>
        <v>33.959769901431748</v>
      </c>
      <c r="T110" s="269">
        <f>+IF(H110=0,"",'Ark1'!Y1014)</f>
        <v>84.01178264314882</v>
      </c>
      <c r="U110" s="268">
        <f>+IF(H110=0,"",'Ark1'!Z1014)</f>
        <v>1.4499314182697505</v>
      </c>
      <c r="V110" s="298">
        <f t="shared" si="18"/>
        <v>395.97715244349416</v>
      </c>
      <c r="W110" s="269">
        <f t="shared" si="19"/>
        <v>50.893186813186801</v>
      </c>
      <c r="X110" s="267">
        <f t="shared" si="20"/>
        <v>1.7889908256880733</v>
      </c>
      <c r="Y110" s="246"/>
      <c r="Z110" s="27"/>
      <c r="AB110" s="28"/>
      <c r="AC110" s="27"/>
      <c r="AD110" s="86"/>
      <c r="AE110" s="86"/>
      <c r="AI110" s="86"/>
    </row>
    <row r="111" spans="1:35" ht="15.6">
      <c r="A111" s="246"/>
      <c r="B111" s="246">
        <f>+'Ark1'!C1015</f>
        <v>2024</v>
      </c>
      <c r="C111" s="266">
        <f>+'Ark1'!M1015</f>
        <v>7</v>
      </c>
      <c r="D111" s="266" t="s">
        <v>98</v>
      </c>
      <c r="E111" s="266">
        <f>+'Ark1'!D1015</f>
        <v>5</v>
      </c>
      <c r="F111" s="266" t="s">
        <v>442</v>
      </c>
      <c r="G111" s="266">
        <f>+IF(H111=0,"",'Ark1'!Q1015)</f>
        <v>89</v>
      </c>
      <c r="H111" s="366">
        <f>+'Ark1'!R1015</f>
        <v>157</v>
      </c>
      <c r="I111" s="267">
        <f>+IF(H111=0,"",'Ark1'!AE1015)</f>
        <v>22.919708029197079</v>
      </c>
      <c r="J111" s="267">
        <f>+IF(H111=0,"",'Ark1'!AF1015)</f>
        <v>23.891921395095167</v>
      </c>
      <c r="K111" s="268">
        <f>+IF(H111=0,"",'Ark1'!S1015)</f>
        <v>5.9299363057324852</v>
      </c>
      <c r="L111" s="298">
        <f>+IF(H111=0,"",'Ark1'!U1015)</f>
        <v>363.57006369426733</v>
      </c>
      <c r="M111" s="269">
        <f>+IF(H111=0,"",'Ark1'!W1015)</f>
        <v>100</v>
      </c>
      <c r="N111" s="269">
        <f>+IF(H111=0,"",'Ark1'!X1015)</f>
        <v>50.955414012738864</v>
      </c>
      <c r="O111" s="269">
        <f>+IF(H111=0,"",'Ark1'!AG1015)</f>
        <v>902.99337748344396</v>
      </c>
      <c r="P111" s="269">
        <f>+IF(H111=0,"",'Ark1'!AH1015)</f>
        <v>0</v>
      </c>
      <c r="Q111" s="269">
        <f>+IF(H111=0,"",'Ark1'!AI1015)</f>
        <v>40.764331210191074</v>
      </c>
      <c r="R111" s="382">
        <f>+IF(H111=0,"",'Ark1'!AR1015)</f>
        <v>215.72185430463577</v>
      </c>
      <c r="S111" s="114">
        <f>+IF(H111=0,"",'Ark1'!AS1015)</f>
        <v>35.449093276272251</v>
      </c>
      <c r="T111" s="269">
        <f>+IF(H111=0,"",'Ark1'!Y1015)</f>
        <v>88.281847045869654</v>
      </c>
      <c r="U111" s="268">
        <f>+IF(H111=0,"",'Ark1'!Z1015)</f>
        <v>1.719556488817984</v>
      </c>
      <c r="V111" s="298">
        <f t="shared" si="18"/>
        <v>402.62760808667537</v>
      </c>
      <c r="W111" s="269">
        <f t="shared" si="19"/>
        <v>51.938580527752478</v>
      </c>
      <c r="X111" s="267">
        <f t="shared" si="20"/>
        <v>1.7640449438202248</v>
      </c>
      <c r="Y111" s="246"/>
      <c r="Z111" s="250"/>
      <c r="AB111" s="28"/>
      <c r="AC111" s="27"/>
      <c r="AD111" s="272"/>
      <c r="AE111" s="86"/>
      <c r="AI111" s="86"/>
    </row>
    <row r="112" spans="1:35" ht="15.6">
      <c r="A112" s="246"/>
      <c r="B112" s="246">
        <f>+'Ark1'!C1016</f>
        <v>2024</v>
      </c>
      <c r="C112" s="266">
        <f>+'Ark1'!M1016</f>
        <v>7</v>
      </c>
      <c r="D112" s="266" t="s">
        <v>98</v>
      </c>
      <c r="E112" s="266">
        <f>+'Ark1'!D1016</f>
        <v>6</v>
      </c>
      <c r="F112" s="266" t="s">
        <v>601</v>
      </c>
      <c r="G112" s="266">
        <f>+IF(H112=0,"",'Ark1'!Q1016)</f>
        <v>94</v>
      </c>
      <c r="H112" s="366">
        <f>+'Ark1'!R1016</f>
        <v>137</v>
      </c>
      <c r="I112" s="267">
        <f>+IF(H112=0,"",'Ark1'!AE1016)</f>
        <v>20.058565153733525</v>
      </c>
      <c r="J112" s="267">
        <f>+IF(H112=0,"",'Ark1'!AF1016)</f>
        <v>21.323861073522774</v>
      </c>
      <c r="K112" s="268">
        <f>+IF(H112=0,"",'Ark1'!S1016)</f>
        <v>6.1240875912408752</v>
      </c>
      <c r="L112" s="298">
        <f>+IF(H112=0,"",'Ark1'!U1016)</f>
        <v>376.81970802919699</v>
      </c>
      <c r="M112" s="269">
        <f>+IF(H112=0,"",'Ark1'!W1016)</f>
        <v>100</v>
      </c>
      <c r="N112" s="269">
        <f>+IF(H112=0,"",'Ark1'!X1016)</f>
        <v>55.474452554744531</v>
      </c>
      <c r="O112" s="269">
        <f>+IF(H112=0,"",'Ark1'!AG1016)</f>
        <v>929.48461538461572</v>
      </c>
      <c r="P112" s="269">
        <f>+IF(H112=0,"",'Ark1'!AH1016)</f>
        <v>0</v>
      </c>
      <c r="Q112" s="269">
        <f>+IF(H112=0,"",'Ark1'!AI1016)</f>
        <v>45.255474452554751</v>
      </c>
      <c r="R112" s="382">
        <f>+IF(H112=0,"",'Ark1'!AR1016)</f>
        <v>218.30769230769235</v>
      </c>
      <c r="S112" s="114">
        <f>+IF(H112=0,"",'Ark1'!AS1016)</f>
        <v>36.192600966783743</v>
      </c>
      <c r="T112" s="269">
        <f>+IF(H112=0,"",'Ark1'!Y1016)</f>
        <v>94.147149802706423</v>
      </c>
      <c r="U112" s="268">
        <f>+IF(H112=0,"",'Ark1'!Z1016)</f>
        <v>1.6364696534413172</v>
      </c>
      <c r="V112" s="298">
        <f t="shared" si="18"/>
        <v>405.40714907182303</v>
      </c>
      <c r="W112" s="269">
        <f t="shared" si="19"/>
        <v>53.831386861313852</v>
      </c>
      <c r="X112" s="267">
        <f t="shared" si="20"/>
        <v>1.4574468085106382</v>
      </c>
      <c r="Y112" s="246"/>
      <c r="Z112" s="27"/>
      <c r="AB112" s="28"/>
      <c r="AC112" s="27"/>
      <c r="AD112" s="86"/>
      <c r="AE112" s="86"/>
      <c r="AI112" s="86"/>
    </row>
    <row r="113" spans="1:35" ht="15.6">
      <c r="A113" s="246"/>
      <c r="B113" s="246">
        <f>+'Ark1'!C1017</f>
        <v>2024</v>
      </c>
      <c r="C113" s="266">
        <f>+'Ark1'!M1017</f>
        <v>7</v>
      </c>
      <c r="D113" s="266" t="s">
        <v>98</v>
      </c>
      <c r="E113" s="266">
        <f>+'Ark1'!D1017</f>
        <v>7</v>
      </c>
      <c r="F113" s="266" t="s">
        <v>602</v>
      </c>
      <c r="G113" s="266">
        <f>+IF(H113=0,"",'Ark1'!Q1017)</f>
        <v>82</v>
      </c>
      <c r="H113" s="366">
        <f>+'Ark1'!R1017</f>
        <v>144</v>
      </c>
      <c r="I113" s="267">
        <f>+IF(H113=0,"",'Ark1'!AE1017)</f>
        <v>25.130890052356015</v>
      </c>
      <c r="J113" s="267">
        <f>+IF(H113=0,"",'Ark1'!AF1017)</f>
        <v>25.614786583273911</v>
      </c>
      <c r="K113" s="268">
        <f>+IF(H113=0,"",'Ark1'!S1017)</f>
        <v>5.8263888888888884</v>
      </c>
      <c r="L113" s="298">
        <f>+IF(H113=0,"",'Ark1'!U1017)</f>
        <v>375.89930555555554</v>
      </c>
      <c r="M113" s="269">
        <f>+IF(H113=0,"",'Ark1'!W1017)</f>
        <v>100</v>
      </c>
      <c r="N113" s="269">
        <f>+IF(H113=0,"",'Ark1'!X1017)</f>
        <v>59.027777777777779</v>
      </c>
      <c r="O113" s="269">
        <f>+IF(H113=0,"",'Ark1'!AG1017)</f>
        <v>914.25</v>
      </c>
      <c r="P113" s="269">
        <f>+IF(H113=0,"",'Ark1'!AH1017)</f>
        <v>0</v>
      </c>
      <c r="Q113" s="269">
        <f>+IF(H113=0,"",'Ark1'!AI1017)</f>
        <v>32.638888888888886</v>
      </c>
      <c r="R113" s="382">
        <f>+IF(H113=0,"",'Ark1'!AR1017)</f>
        <v>220.5</v>
      </c>
      <c r="S113" s="114">
        <f>+IF(H113=0,"",'Ark1'!AS1017)</f>
        <v>34.704328176792075</v>
      </c>
      <c r="T113" s="269">
        <f>+IF(H113=0,"",'Ark1'!Y1017)</f>
        <v>78.739461813883494</v>
      </c>
      <c r="U113" s="268">
        <f>+IF(H113=0,"",'Ark1'!Z1017)</f>
        <v>1.4968942899991622</v>
      </c>
      <c r="V113" s="298">
        <f t="shared" si="18"/>
        <v>411.15592622975726</v>
      </c>
      <c r="W113" s="269">
        <f t="shared" si="19"/>
        <v>53.699900793650791</v>
      </c>
      <c r="X113" s="267">
        <f t="shared" si="20"/>
        <v>1.7560975609756098</v>
      </c>
      <c r="Y113" s="246"/>
      <c r="Z113" s="27"/>
      <c r="AB113" s="28"/>
      <c r="AC113" s="27"/>
      <c r="AD113" s="86"/>
      <c r="AE113" s="86"/>
      <c r="AI113" s="86"/>
    </row>
    <row r="114" spans="1:35" ht="15.6">
      <c r="A114" s="246"/>
      <c r="B114" s="246">
        <f>+'Ark1'!C1018</f>
        <v>2024</v>
      </c>
      <c r="C114" s="266">
        <f>+'Ark1'!M1018</f>
        <v>7</v>
      </c>
      <c r="D114" s="266" t="s">
        <v>98</v>
      </c>
      <c r="E114" s="266">
        <f>+'Ark1'!D1018</f>
        <v>8</v>
      </c>
      <c r="F114" s="266" t="s">
        <v>603</v>
      </c>
      <c r="G114" s="266">
        <f>+IF(H114=0,"",'Ark1'!Q1018)</f>
        <v>99</v>
      </c>
      <c r="H114" s="366">
        <f>+'Ark1'!R1018</f>
        <v>165</v>
      </c>
      <c r="I114" s="267">
        <f>+IF(H114=0,"",'Ark1'!AE1018)</f>
        <v>22.357723577235777</v>
      </c>
      <c r="J114" s="267">
        <f>+IF(H114=0,"",'Ark1'!AF1018)</f>
        <v>23.955954866886245</v>
      </c>
      <c r="K114" s="268">
        <f>+IF(H114=0,"",'Ark1'!S1018)</f>
        <v>5.7757575757575763</v>
      </c>
      <c r="L114" s="298">
        <f>+IF(H114=0,"",'Ark1'!U1018)</f>
        <v>385.39454545454544</v>
      </c>
      <c r="M114" s="269">
        <f>+IF(H114=0,"",'Ark1'!W1018)</f>
        <v>100</v>
      </c>
      <c r="N114" s="269">
        <f>+IF(H114=0,"",'Ark1'!X1018)</f>
        <v>67.87878787878789</v>
      </c>
      <c r="O114" s="269">
        <f>+IF(H114=0,"",'Ark1'!AG1018)</f>
        <v>915.48749999999995</v>
      </c>
      <c r="P114" s="269">
        <f>+IF(H114=0,"",'Ark1'!AH1018)</f>
        <v>0</v>
      </c>
      <c r="Q114" s="269">
        <f>+IF(H114=0,"",'Ark1'!AI1018)</f>
        <v>27.878787878787879</v>
      </c>
      <c r="R114" s="382">
        <f>+IF(H114=0,"",'Ark1'!AR1018)</f>
        <v>222.33750000000001</v>
      </c>
      <c r="S114" s="114">
        <f>+IF(H114=0,"",'Ark1'!AS1018)</f>
        <v>34.613581294189693</v>
      </c>
      <c r="T114" s="269">
        <f>+IF(H114=0,"",'Ark1'!Y1018)</f>
        <v>88.418171212432398</v>
      </c>
      <c r="U114" s="268">
        <f>+IF(H114=0,"",'Ark1'!Z1018)</f>
        <v>1.4327406039476185</v>
      </c>
      <c r="V114" s="298">
        <f t="shared" si="18"/>
        <v>420.97193621381552</v>
      </c>
      <c r="W114" s="269">
        <f t="shared" si="19"/>
        <v>55.056363636363635</v>
      </c>
      <c r="X114" s="267">
        <f t="shared" si="20"/>
        <v>1.6666666666666667</v>
      </c>
      <c r="Y114" s="246"/>
      <c r="Z114" s="27"/>
      <c r="AB114" s="28"/>
      <c r="AC114" s="27"/>
      <c r="AD114" s="86"/>
      <c r="AE114" s="86"/>
      <c r="AI114" s="86"/>
    </row>
    <row r="115" spans="1:35" ht="15.6">
      <c r="A115" s="246"/>
      <c r="B115" s="246">
        <f>+'Ark1'!C1019</f>
        <v>2024</v>
      </c>
      <c r="C115" s="266">
        <f>+'Ark1'!M1019</f>
        <v>7</v>
      </c>
      <c r="D115" s="266" t="s">
        <v>98</v>
      </c>
      <c r="E115" s="266">
        <f>+'Ark1'!D1019</f>
        <v>9</v>
      </c>
      <c r="F115" s="266" t="s">
        <v>604</v>
      </c>
      <c r="G115" s="266">
        <f>+IF(H115=0,"",'Ark1'!Q1019)</f>
        <v>104</v>
      </c>
      <c r="H115" s="366">
        <f>+'Ark1'!R1019</f>
        <v>168</v>
      </c>
      <c r="I115" s="267">
        <f>+IF(H115=0,"",'Ark1'!AE1019)</f>
        <v>21.875</v>
      </c>
      <c r="J115" s="267">
        <f>+IF(H115=0,"",'Ark1'!AF1019)</f>
        <v>21.966341799091879</v>
      </c>
      <c r="K115" s="268">
        <f>+IF(H115=0,"",'Ark1'!S1019)</f>
        <v>5.5773809523809552</v>
      </c>
      <c r="L115" s="298">
        <f>+IF(H115=0,"",'Ark1'!U1019)</f>
        <v>360.44583333333327</v>
      </c>
      <c r="M115" s="269">
        <f>+IF(H115=0,"",'Ark1'!W1019)</f>
        <v>100</v>
      </c>
      <c r="N115" s="269">
        <f>+IF(H115=0,"",'Ark1'!X1019)</f>
        <v>51.785714285714306</v>
      </c>
      <c r="O115" s="269">
        <f>+IF(H115=0,"",'Ark1'!AG1019)</f>
        <v>905.27710843373518</v>
      </c>
      <c r="P115" s="269">
        <f>+IF(H115=0,"",'Ark1'!AH1019)</f>
        <v>0</v>
      </c>
      <c r="Q115" s="269">
        <f>+IF(H115=0,"",'Ark1'!AI1019)</f>
        <v>35.714285714285722</v>
      </c>
      <c r="R115" s="382">
        <f>+IF(H115=0,"",'Ark1'!AR1019)</f>
        <v>219.03012048192775</v>
      </c>
      <c r="S115" s="114">
        <f>+IF(H115=0,"",'Ark1'!AS1019)</f>
        <v>34.068830437240194</v>
      </c>
      <c r="T115" s="269">
        <f>+IF(H115=0,"",'Ark1'!Y1019)</f>
        <v>75.802805619460685</v>
      </c>
      <c r="U115" s="268">
        <f>+IF(H115=0,"",'Ark1'!Z1019)</f>
        <v>1.338518298652531</v>
      </c>
      <c r="V115" s="298">
        <f t="shared" si="18"/>
        <v>398.16077306644644</v>
      </c>
      <c r="W115" s="269">
        <f t="shared" si="19"/>
        <v>51.492261904761897</v>
      </c>
      <c r="X115" s="267">
        <f t="shared" si="20"/>
        <v>1.6153846153846154</v>
      </c>
      <c r="Y115" s="246"/>
      <c r="Z115" s="27"/>
      <c r="AB115" s="28"/>
      <c r="AC115" s="27"/>
      <c r="AD115" s="86"/>
      <c r="AE115" s="86"/>
      <c r="AI115" s="86"/>
    </row>
    <row r="116" spans="1:35" ht="15.6">
      <c r="A116" s="246"/>
      <c r="B116" s="246">
        <f>+'Ark1'!C1020</f>
        <v>2024</v>
      </c>
      <c r="C116" s="266">
        <f>+'Ark1'!M1020</f>
        <v>7</v>
      </c>
      <c r="D116" s="266" t="s">
        <v>98</v>
      </c>
      <c r="E116" s="266">
        <f>+'Ark1'!D1020</f>
        <v>10</v>
      </c>
      <c r="F116" s="266" t="s">
        <v>605</v>
      </c>
      <c r="G116" s="266">
        <f>+IF(H116=0,"",'Ark1'!Q1020)</f>
        <v>132</v>
      </c>
      <c r="H116" s="366">
        <f>+'Ark1'!R1020</f>
        <v>193</v>
      </c>
      <c r="I116" s="267">
        <f>+IF(H116=0,"",'Ark1'!AE1020)</f>
        <v>20</v>
      </c>
      <c r="J116" s="267">
        <f>+IF(H116=0,"",'Ark1'!AF1020)</f>
        <v>19.904602795125641</v>
      </c>
      <c r="K116" s="268">
        <f>+IF(H116=0,"",'Ark1'!S1020)</f>
        <v>5.3160621761658033</v>
      </c>
      <c r="L116" s="298">
        <f>+IF(H116=0,"",'Ark1'!U1020)</f>
        <v>348.04507772020696</v>
      </c>
      <c r="M116" s="269">
        <f>+IF(H116=0,"",'Ark1'!W1020)</f>
        <v>100</v>
      </c>
      <c r="N116" s="269">
        <f>+IF(H116=0,"",'Ark1'!X1020)</f>
        <v>43.005181347150248</v>
      </c>
      <c r="O116" s="269">
        <f>+IF(H116=0,"",'Ark1'!AG1020)</f>
        <v>1008.4920634920632</v>
      </c>
      <c r="P116" s="269">
        <f>+IF(H116=0,"",'Ark1'!AH1020)</f>
        <v>0</v>
      </c>
      <c r="Q116" s="269">
        <f>+IF(H116=0,"",'Ark1'!AI1020)</f>
        <v>39.378238341968903</v>
      </c>
      <c r="R116" s="382">
        <f>+IF(H116=0,"",'Ark1'!AR1020)</f>
        <v>216.97883597883597</v>
      </c>
      <c r="S116" s="114">
        <f>+IF(H116=0,"",'Ark1'!AS1020)</f>
        <v>33.329367982885721</v>
      </c>
      <c r="T116" s="269">
        <f>+IF(H116=0,"",'Ark1'!Y1020)</f>
        <v>87.835211282584652</v>
      </c>
      <c r="U116" s="268">
        <f>+IF(H116=0,"",'Ark1'!Z1020)</f>
        <v>1.4746918660388231</v>
      </c>
      <c r="V116" s="298">
        <f t="shared" si="18"/>
        <v>345.11434479220975</v>
      </c>
      <c r="W116" s="269">
        <f t="shared" si="19"/>
        <v>49.720725388600997</v>
      </c>
      <c r="X116" s="267">
        <f t="shared" si="20"/>
        <v>1.4621212121212122</v>
      </c>
      <c r="Y116" s="246"/>
      <c r="Z116" s="27"/>
      <c r="AB116" s="28"/>
      <c r="AC116" s="27"/>
      <c r="AD116" s="86"/>
      <c r="AE116" s="86"/>
      <c r="AI116" s="86"/>
    </row>
    <row r="117" spans="1:35" ht="15.6">
      <c r="A117" s="246"/>
      <c r="B117" s="246">
        <f>+'Ark1'!C1021</f>
        <v>2024</v>
      </c>
      <c r="C117" s="266">
        <f>+'Ark1'!M1021</f>
        <v>7</v>
      </c>
      <c r="D117" s="266" t="s">
        <v>98</v>
      </c>
      <c r="E117" s="266">
        <f>+'Ark1'!D1021</f>
        <v>11</v>
      </c>
      <c r="F117" s="266" t="s">
        <v>606</v>
      </c>
      <c r="G117" s="266">
        <f>+IF(H117=0,"",'Ark1'!Q1021)</f>
        <v>141</v>
      </c>
      <c r="H117" s="366">
        <f>+'Ark1'!R1021</f>
        <v>224</v>
      </c>
      <c r="I117" s="267">
        <f>+IF(H117=0,"",'Ark1'!AE1021)</f>
        <v>21.072436500470364</v>
      </c>
      <c r="J117" s="267">
        <f>+IF(H117=0,"",'Ark1'!AF1021)</f>
        <v>20.990206084529124</v>
      </c>
      <c r="K117" s="268">
        <f>+IF(H117=0,"",'Ark1'!S1021)</f>
        <v>5.2421524663677133</v>
      </c>
      <c r="L117" s="298">
        <f>+IF(H117=0,"",'Ark1'!U1021)</f>
        <v>346.59374999999994</v>
      </c>
      <c r="M117" s="269">
        <f>+IF(H117=0,"",'Ark1'!W1021)</f>
        <v>100</v>
      </c>
      <c r="N117" s="269">
        <f>+IF(H117=0,"",'Ark1'!X1021)</f>
        <v>47.767857142857153</v>
      </c>
      <c r="O117" s="269">
        <f>+IF(H117=0,"",'Ark1'!AG1021)</f>
        <v>935.50462962962979</v>
      </c>
      <c r="P117" s="269">
        <f>+IF(H117=0,"",'Ark1'!AH1021)</f>
        <v>0</v>
      </c>
      <c r="Q117" s="269">
        <f>+IF(H117=0,"",'Ark1'!AI1021)</f>
        <v>34.375</v>
      </c>
      <c r="R117" s="382">
        <f>+IF(H117=0,"",'Ark1'!AR1021)</f>
        <v>217.56944444444443</v>
      </c>
      <c r="S117" s="114">
        <f>+IF(H117=0,"",'Ark1'!AS1021)</f>
        <v>33.074407759866126</v>
      </c>
      <c r="T117" s="269">
        <f>+IF(H117=0,"",'Ark1'!Y1021)</f>
        <v>77.597738807779876</v>
      </c>
      <c r="U117" s="268">
        <f>+IF(H117=0,"",'Ark1'!Z1021)</f>
        <v>1.1791408879521639</v>
      </c>
      <c r="V117" s="298">
        <f t="shared" si="18"/>
        <v>370.48854599171557</v>
      </c>
      <c r="W117" s="269">
        <f t="shared" si="19"/>
        <v>49.513392857142847</v>
      </c>
      <c r="X117" s="267">
        <f t="shared" si="20"/>
        <v>1.5886524822695036</v>
      </c>
      <c r="Y117" s="246"/>
      <c r="Z117" s="212"/>
      <c r="AB117" s="28"/>
      <c r="AC117" s="27"/>
      <c r="AD117" s="86"/>
      <c r="AE117" s="86"/>
      <c r="AI117" s="86"/>
    </row>
    <row r="118" spans="1:35" ht="15.6">
      <c r="A118" s="246"/>
      <c r="B118" s="246">
        <f>+'Ark1'!C1022</f>
        <v>2024</v>
      </c>
      <c r="C118" s="266">
        <f>+'Ark1'!M1022</f>
        <v>7</v>
      </c>
      <c r="D118" s="266" t="s">
        <v>98</v>
      </c>
      <c r="E118" s="266">
        <f>+'Ark1'!D1022</f>
        <v>12</v>
      </c>
      <c r="F118" s="266" t="s">
        <v>607</v>
      </c>
      <c r="G118" s="266">
        <f>+IF(H118=0,"",'Ark1'!Q1022)</f>
        <v>25</v>
      </c>
      <c r="H118" s="366">
        <f>+'Ark1'!R1022</f>
        <v>50</v>
      </c>
      <c r="I118" s="267">
        <f>+IF(H118=0,"",'Ark1'!AE1022)</f>
        <v>22.935779816513765</v>
      </c>
      <c r="J118" s="267">
        <f>+IF(H118=0,"",'Ark1'!AF1022)</f>
        <v>23.276680948500399</v>
      </c>
      <c r="K118" s="268">
        <f>+IF(H118=0,"",'Ark1'!S1022)</f>
        <v>5.44</v>
      </c>
      <c r="L118" s="298">
        <f>+IF(H118=0,"",'Ark1'!U1022)</f>
        <v>372.46600000000001</v>
      </c>
      <c r="M118" s="269">
        <f>+IF(H118=0,"",'Ark1'!W1022)</f>
        <v>100</v>
      </c>
      <c r="N118" s="269">
        <f>+IF(H118=0,"",'Ark1'!X1022)</f>
        <v>58</v>
      </c>
      <c r="O118" s="269">
        <f>+IF(H118=0,"",'Ark1'!AG1022)</f>
        <v>904.13953488372101</v>
      </c>
      <c r="P118" s="269">
        <f>+IF(H118=0,"",'Ark1'!AH1022)</f>
        <v>0</v>
      </c>
      <c r="Q118" s="269">
        <f>+IF(H118=0,"",'Ark1'!AI1022)</f>
        <v>14</v>
      </c>
      <c r="R118" s="382">
        <f>+IF(H118=0,"",'Ark1'!AR1022)</f>
        <v>220.90697674418601</v>
      </c>
      <c r="S118" s="114">
        <f>+IF(H118=0,"",'Ark1'!AS1022)</f>
        <v>33.949435788646312</v>
      </c>
      <c r="T118" s="269">
        <f>+IF(H118=0,"",'Ark1'!Y1022)</f>
        <v>72.647402183423154</v>
      </c>
      <c r="U118" s="268">
        <f>+IF(H118=0,"",'Ark1'!Z1022)</f>
        <v>0.82849260708831551</v>
      </c>
      <c r="V118" s="298">
        <f t="shared" si="18"/>
        <v>411.95632491383299</v>
      </c>
      <c r="W118" s="269">
        <f t="shared" si="19"/>
        <v>53.209428571428575</v>
      </c>
      <c r="X118" s="267">
        <f t="shared" si="20"/>
        <v>2</v>
      </c>
      <c r="Y118" s="246"/>
      <c r="Z118" s="249"/>
      <c r="AB118" s="28"/>
      <c r="AC118" s="27"/>
      <c r="AD118" s="249"/>
      <c r="AE118" s="86"/>
      <c r="AI118" s="86"/>
    </row>
    <row r="119" spans="1:35" ht="15.6">
      <c r="A119" s="246"/>
      <c r="B119" s="246"/>
      <c r="C119" s="246"/>
      <c r="D119" s="246"/>
      <c r="E119" s="246"/>
      <c r="F119" s="246"/>
      <c r="G119" s="246"/>
      <c r="H119" s="246"/>
      <c r="I119" s="247"/>
      <c r="J119" s="247"/>
      <c r="K119" s="246"/>
      <c r="L119" s="246"/>
      <c r="M119" s="248"/>
      <c r="N119" s="248"/>
      <c r="O119" s="246"/>
      <c r="P119" s="248"/>
      <c r="Q119" s="248"/>
      <c r="R119" s="248"/>
      <c r="S119" s="248"/>
      <c r="T119" s="248"/>
      <c r="U119" s="246"/>
      <c r="V119" s="246"/>
      <c r="W119" s="248"/>
      <c r="X119" s="247"/>
      <c r="Y119" s="246"/>
      <c r="Z119" s="249"/>
      <c r="AB119" s="28"/>
      <c r="AC119" s="27"/>
      <c r="AD119" s="250"/>
      <c r="AE119" s="86"/>
      <c r="AI119" s="86"/>
    </row>
    <row r="120" spans="1:35" ht="15.6">
      <c r="A120" s="246"/>
      <c r="B120" s="246"/>
      <c r="C120" s="246"/>
      <c r="D120" s="246"/>
      <c r="E120" s="246"/>
      <c r="F120" s="246"/>
      <c r="G120" s="246"/>
      <c r="H120" s="246"/>
      <c r="I120" s="247"/>
      <c r="J120" s="247"/>
      <c r="K120" s="246"/>
      <c r="L120" s="246"/>
      <c r="M120" s="248"/>
      <c r="N120" s="248"/>
      <c r="O120" s="246"/>
      <c r="P120" s="248"/>
      <c r="Q120" s="248"/>
      <c r="R120" s="248"/>
      <c r="S120" s="248"/>
      <c r="T120" s="248"/>
      <c r="U120" s="246"/>
      <c r="V120" s="246"/>
      <c r="W120" s="248"/>
      <c r="X120" s="247"/>
      <c r="Y120" s="246"/>
      <c r="Z120" s="249"/>
      <c r="AB120" s="28"/>
      <c r="AC120" s="27"/>
      <c r="AD120" s="250"/>
      <c r="AE120" s="86"/>
      <c r="AI120" s="86"/>
    </row>
    <row r="121" spans="1:35" ht="22.8">
      <c r="A121" s="264" t="s">
        <v>636</v>
      </c>
      <c r="B121" s="246"/>
      <c r="C121" s="246"/>
      <c r="D121" s="349" t="str">
        <f>+D126</f>
        <v>3</v>
      </c>
      <c r="E121" s="246"/>
      <c r="F121" s="246"/>
      <c r="G121" s="246"/>
      <c r="H121" s="212">
        <f>SUM(H126:H137)</f>
        <v>1180</v>
      </c>
      <c r="I121" s="247"/>
      <c r="J121" s="247"/>
      <c r="K121" s="246"/>
      <c r="L121" s="272">
        <f>+Fettgruppe!N17</f>
        <v>393.37999999999994</v>
      </c>
      <c r="M121" s="248"/>
      <c r="N121" s="248"/>
      <c r="O121" s="246"/>
      <c r="P121" s="248"/>
      <c r="Q121" s="248"/>
      <c r="R121" s="248"/>
      <c r="S121" s="248"/>
      <c r="T121" s="248"/>
      <c r="U121" s="246"/>
      <c r="V121" s="272">
        <f>+Fettgruppe!X17</f>
        <v>401.45063948159918</v>
      </c>
      <c r="W121" s="265" t="s">
        <v>635</v>
      </c>
      <c r="X121" s="263"/>
      <c r="Y121" s="246"/>
      <c r="Z121" s="249"/>
      <c r="AB121" s="28"/>
      <c r="AC121" s="27"/>
      <c r="AD121" s="250"/>
      <c r="AE121" s="86"/>
      <c r="AI121" s="86"/>
    </row>
    <row r="122" spans="1:35" ht="16.5" customHeight="1">
      <c r="A122" s="246"/>
      <c r="B122" s="246"/>
      <c r="C122" s="246"/>
      <c r="D122" s="349"/>
      <c r="E122" s="246"/>
      <c r="F122" s="246"/>
      <c r="G122" s="246"/>
      <c r="H122" s="246"/>
      <c r="I122" s="246"/>
      <c r="J122" s="246"/>
      <c r="K122" s="246"/>
      <c r="L122" s="246"/>
      <c r="M122" s="248"/>
      <c r="N122" s="248"/>
      <c r="O122" s="246"/>
      <c r="P122" s="248"/>
      <c r="Q122" s="248"/>
      <c r="R122" s="248"/>
      <c r="S122" s="248"/>
      <c r="T122" s="248"/>
      <c r="U122" s="246"/>
      <c r="V122" s="246"/>
      <c r="W122" s="248"/>
      <c r="X122" s="263" t="s">
        <v>4</v>
      </c>
      <c r="Y122" s="246"/>
      <c r="Z122" s="249"/>
      <c r="AB122" s="28"/>
      <c r="AC122" s="27"/>
      <c r="AD122" s="250"/>
      <c r="AE122" s="86"/>
      <c r="AI122" s="86"/>
    </row>
    <row r="123" spans="1:35" ht="15.6">
      <c r="A123" s="246"/>
      <c r="B123" s="246"/>
      <c r="C123" s="246"/>
      <c r="D123" s="246"/>
      <c r="E123" s="246"/>
      <c r="F123" s="246"/>
      <c r="G123" s="264" t="s">
        <v>4</v>
      </c>
      <c r="H123" s="246"/>
      <c r="I123" s="247"/>
      <c r="J123" s="247"/>
      <c r="K123" s="264" t="s">
        <v>23</v>
      </c>
      <c r="L123" s="247"/>
      <c r="M123" s="248" t="s">
        <v>402</v>
      </c>
      <c r="N123" s="248" t="s">
        <v>402</v>
      </c>
      <c r="O123" s="265" t="s">
        <v>538</v>
      </c>
      <c r="P123" s="248" t="s">
        <v>402</v>
      </c>
      <c r="Q123" s="248" t="s">
        <v>402</v>
      </c>
      <c r="R123" s="248"/>
      <c r="S123" s="248"/>
      <c r="T123" s="265" t="s">
        <v>422</v>
      </c>
      <c r="U123" s="246"/>
      <c r="V123" s="264" t="s">
        <v>489</v>
      </c>
      <c r="W123" s="265" t="s">
        <v>77</v>
      </c>
      <c r="X123" s="263" t="s">
        <v>9</v>
      </c>
      <c r="Y123" s="246"/>
      <c r="Z123" s="249"/>
      <c r="AB123" s="28"/>
      <c r="AC123" s="27"/>
      <c r="AD123" s="250"/>
      <c r="AE123" s="86"/>
      <c r="AI123" s="86"/>
    </row>
    <row r="124" spans="1:35" ht="15.6">
      <c r="A124" s="246"/>
      <c r="B124" s="246"/>
      <c r="C124" s="246"/>
      <c r="D124" s="246"/>
      <c r="E124" s="264"/>
      <c r="F124" s="264"/>
      <c r="G124" s="264" t="s">
        <v>487</v>
      </c>
      <c r="H124" s="264" t="s">
        <v>4</v>
      </c>
      <c r="I124" s="263" t="s">
        <v>4</v>
      </c>
      <c r="J124" s="263" t="s">
        <v>1</v>
      </c>
      <c r="K124" s="264" t="s">
        <v>550</v>
      </c>
      <c r="L124" s="263" t="s">
        <v>23</v>
      </c>
      <c r="M124" s="265" t="s">
        <v>585</v>
      </c>
      <c r="N124" s="265" t="s">
        <v>500</v>
      </c>
      <c r="O124" s="265" t="s">
        <v>563</v>
      </c>
      <c r="P124" s="265" t="s">
        <v>502</v>
      </c>
      <c r="Q124" s="265" t="s">
        <v>571</v>
      </c>
      <c r="R124" s="432" t="s">
        <v>23</v>
      </c>
      <c r="S124" s="432" t="s">
        <v>23</v>
      </c>
      <c r="T124" s="265"/>
      <c r="U124" s="264" t="s">
        <v>413</v>
      </c>
      <c r="V124" s="264" t="s">
        <v>498</v>
      </c>
      <c r="W124" s="265" t="s">
        <v>423</v>
      </c>
      <c r="X124" s="263" t="s">
        <v>70</v>
      </c>
      <c r="Y124" s="246"/>
      <c r="Z124" s="249"/>
      <c r="AB124" s="28"/>
      <c r="AC124" s="27"/>
      <c r="AD124" s="250"/>
      <c r="AE124" s="86"/>
      <c r="AI124" s="86"/>
    </row>
    <row r="125" spans="1:35" ht="15.6">
      <c r="A125" s="246"/>
      <c r="B125" s="246"/>
      <c r="C125" s="264" t="s">
        <v>0</v>
      </c>
      <c r="D125" s="264"/>
      <c r="E125" s="264" t="s">
        <v>86</v>
      </c>
      <c r="F125" s="264"/>
      <c r="G125" s="50" t="s">
        <v>488</v>
      </c>
      <c r="H125" s="50" t="s">
        <v>9</v>
      </c>
      <c r="I125" s="87" t="s">
        <v>402</v>
      </c>
      <c r="J125" s="87" t="s">
        <v>402</v>
      </c>
      <c r="K125" s="50" t="s">
        <v>551</v>
      </c>
      <c r="L125" s="87" t="s">
        <v>44</v>
      </c>
      <c r="M125" s="75" t="s">
        <v>561</v>
      </c>
      <c r="N125" s="75" t="s">
        <v>439</v>
      </c>
      <c r="O125" s="75" t="s">
        <v>495</v>
      </c>
      <c r="P125" s="75" t="s">
        <v>482</v>
      </c>
      <c r="Q125" s="75" t="s">
        <v>536</v>
      </c>
      <c r="R125" s="432" t="s">
        <v>735</v>
      </c>
      <c r="S125" s="432" t="s">
        <v>736</v>
      </c>
      <c r="T125" s="75" t="s">
        <v>1</v>
      </c>
      <c r="U125" s="50" t="s">
        <v>414</v>
      </c>
      <c r="V125" s="50" t="s">
        <v>499</v>
      </c>
      <c r="W125" s="75" t="s">
        <v>424</v>
      </c>
      <c r="X125" s="87" t="s">
        <v>566</v>
      </c>
      <c r="Y125" s="246"/>
      <c r="Z125" s="249"/>
      <c r="AB125" s="28"/>
      <c r="AC125" s="27"/>
      <c r="AD125" s="250"/>
      <c r="AE125" s="86"/>
      <c r="AI125" s="86"/>
    </row>
    <row r="126" spans="1:35" ht="15.6">
      <c r="A126" s="246"/>
      <c r="B126" s="246">
        <f>+'Ark1'!C1023</f>
        <v>2024</v>
      </c>
      <c r="C126" s="86">
        <f>+'Ark1'!M1023</f>
        <v>8</v>
      </c>
      <c r="D126" s="367" t="s">
        <v>99</v>
      </c>
      <c r="E126" s="86">
        <f>+'Ark1'!D1023</f>
        <v>1</v>
      </c>
      <c r="F126" s="86" t="s">
        <v>597</v>
      </c>
      <c r="G126" s="86">
        <f>+IF(H126=0,"",'Ark1'!Q1023)</f>
        <v>84</v>
      </c>
      <c r="H126" s="366">
        <f>+'Ark1'!R1023</f>
        <v>113</v>
      </c>
      <c r="I126" s="28">
        <f>+IF(H126=0,"",'Ark1'!AE1023)</f>
        <v>18.108974358974365</v>
      </c>
      <c r="J126" s="28">
        <f>+IF(H126=0,"",'Ark1'!AF1023)</f>
        <v>20.342386305261876</v>
      </c>
      <c r="K126" s="27">
        <f>+IF(H126=0,"",'Ark1'!S1023)</f>
        <v>6.2123893805309756</v>
      </c>
      <c r="L126" s="298">
        <f>+IF(H126=0,"",'Ark1'!U1023)</f>
        <v>403.36017699115047</v>
      </c>
      <c r="M126" s="33">
        <f>+IF(H126=0,"",'Ark1'!W1023)</f>
        <v>100</v>
      </c>
      <c r="N126" s="33">
        <f>+IF(H126=0,"",'Ark1'!X1023)</f>
        <v>74.336283185840713</v>
      </c>
      <c r="O126" s="33">
        <f>+IF(H126=0,"",'Ark1'!AG1023)</f>
        <v>999.03603603603619</v>
      </c>
      <c r="P126" s="33">
        <f>+IF(H126=0,"",'Ark1'!AH1023)</f>
        <v>0</v>
      </c>
      <c r="Q126" s="33">
        <f>+IF(H126=0,"",'Ark1'!AI1023)</f>
        <v>34.513274336283203</v>
      </c>
      <c r="R126" s="382">
        <f>+IF(H126=0,"",'Ark1'!AR1023)</f>
        <v>222.8738738738738</v>
      </c>
      <c r="S126" s="114">
        <f>+IF(H126=0,"",'Ark1'!AS1023)</f>
        <v>36.11059273666887</v>
      </c>
      <c r="T126" s="33">
        <f>+IF(H126=0,"",'Ark1'!Y1023)</f>
        <v>86.574562001833371</v>
      </c>
      <c r="U126" s="27">
        <f>+IF(H126=0,"",'Ark1'!Z1023)</f>
        <v>1.5311013297659659</v>
      </c>
      <c r="V126" s="298">
        <f t="shared" ref="V126:V137" si="21">+IF(H126=0,"",1000*L126/O126)</f>
        <v>403.74937684089792</v>
      </c>
      <c r="W126" s="33">
        <f t="shared" ref="W126:W137" si="22">+IF(H126=0,"",L126/C126)</f>
        <v>50.420022123893808</v>
      </c>
      <c r="X126" s="28">
        <f t="shared" ref="X126:X137" si="23">+IF(H126=0,"",H126/G126)</f>
        <v>1.3452380952380953</v>
      </c>
      <c r="Y126" s="246"/>
      <c r="Z126" s="249"/>
      <c r="AB126" s="28"/>
      <c r="AC126" s="27"/>
      <c r="AD126" s="250"/>
      <c r="AE126" s="86"/>
      <c r="AI126" s="86"/>
    </row>
    <row r="127" spans="1:35" ht="15.6">
      <c r="A127" s="246"/>
      <c r="B127" s="246">
        <f>+'Ark1'!C1024</f>
        <v>2024</v>
      </c>
      <c r="C127" s="86">
        <f>+'Ark1'!M1024</f>
        <v>8</v>
      </c>
      <c r="D127" s="367" t="s">
        <v>99</v>
      </c>
      <c r="E127" s="86">
        <f>+'Ark1'!D1024</f>
        <v>2</v>
      </c>
      <c r="F127" s="86" t="s">
        <v>598</v>
      </c>
      <c r="G127" s="86">
        <f>+IF(H127=0,"",'Ark1'!Q1024)</f>
        <v>64</v>
      </c>
      <c r="H127" s="366">
        <f>+'Ark1'!R1024</f>
        <v>91</v>
      </c>
      <c r="I127" s="28">
        <f>+IF(H127=0,"",'Ark1'!AE1024)</f>
        <v>20.222222222222225</v>
      </c>
      <c r="J127" s="28">
        <f>+IF(H127=0,"",'Ark1'!AF1024)</f>
        <v>21.468378625905512</v>
      </c>
      <c r="K127" s="27">
        <f>+IF(H127=0,"",'Ark1'!S1024)</f>
        <v>5.988888888888888</v>
      </c>
      <c r="L127" s="298">
        <f>+IF(H127=0,"",'Ark1'!U1024)</f>
        <v>384.58571428571457</v>
      </c>
      <c r="M127" s="33">
        <f>+IF(H127=0,"",'Ark1'!W1024)</f>
        <v>100</v>
      </c>
      <c r="N127" s="33">
        <f>+IF(H127=0,"",'Ark1'!X1024)</f>
        <v>69.230769230769269</v>
      </c>
      <c r="O127" s="33">
        <f>+IF(H127=0,"",'Ark1'!AG1024)</f>
        <v>924.10227272727275</v>
      </c>
      <c r="P127" s="33">
        <f>+IF(H127=0,"",'Ark1'!AH1024)</f>
        <v>0</v>
      </c>
      <c r="Q127" s="33">
        <f>+IF(H127=0,"",'Ark1'!AI1024)</f>
        <v>31.868131868131879</v>
      </c>
      <c r="R127" s="382">
        <f>+IF(H127=0,"",'Ark1'!AR1024)</f>
        <v>219.21590909090912</v>
      </c>
      <c r="S127" s="114">
        <f>+IF(H127=0,"",'Ark1'!AS1024)</f>
        <v>35.767714347132852</v>
      </c>
      <c r="T127" s="33">
        <f>+IF(H127=0,"",'Ark1'!Y1024)</f>
        <v>93.424358039213615</v>
      </c>
      <c r="U127" s="27">
        <f>+IF(H127=0,"",'Ark1'!Z1024)</f>
        <v>1.3951332157647265</v>
      </c>
      <c r="V127" s="298">
        <f t="shared" si="21"/>
        <v>416.17224157527426</v>
      </c>
      <c r="W127" s="33">
        <f t="shared" si="22"/>
        <v>48.073214285714322</v>
      </c>
      <c r="X127" s="28">
        <f t="shared" si="23"/>
        <v>1.421875</v>
      </c>
      <c r="Y127" s="246"/>
      <c r="Z127" s="249"/>
      <c r="AB127" s="28"/>
      <c r="AC127" s="27"/>
      <c r="AD127" s="250"/>
      <c r="AE127" s="86"/>
      <c r="AI127" s="86"/>
    </row>
    <row r="128" spans="1:35" ht="15.6">
      <c r="A128" s="246"/>
      <c r="B128" s="246">
        <f>+'Ark1'!C1025</f>
        <v>2024</v>
      </c>
      <c r="C128" s="86">
        <f>+'Ark1'!M1025</f>
        <v>8</v>
      </c>
      <c r="D128" s="367" t="s">
        <v>99</v>
      </c>
      <c r="E128" s="86">
        <f>+'Ark1'!D1025</f>
        <v>3</v>
      </c>
      <c r="F128" s="86" t="s">
        <v>599</v>
      </c>
      <c r="G128" s="86">
        <f>+IF(H128=0,"",'Ark1'!Q1025)</f>
        <v>41</v>
      </c>
      <c r="H128" s="366">
        <f>+'Ark1'!R1025</f>
        <v>58</v>
      </c>
      <c r="I128" s="28">
        <f>+IF(H128=0,"",'Ark1'!AE1025)</f>
        <v>16.111111111111111</v>
      </c>
      <c r="J128" s="28">
        <f>+IF(H128=0,"",'Ark1'!AF1025)</f>
        <v>18.019335815210187</v>
      </c>
      <c r="K128" s="27">
        <f>+IF(H128=0,"",'Ark1'!S1025)</f>
        <v>6.1034482758620694</v>
      </c>
      <c r="L128" s="298">
        <f>+IF(H128=0,"",'Ark1'!U1025)</f>
        <v>402.90862068965504</v>
      </c>
      <c r="M128" s="33">
        <f>+IF(H128=0,"",'Ark1'!W1025)</f>
        <v>100</v>
      </c>
      <c r="N128" s="33">
        <f>+IF(H128=0,"",'Ark1'!X1025)</f>
        <v>74.13793103448279</v>
      </c>
      <c r="O128" s="33">
        <f>+IF(H128=0,"",'Ark1'!AG1025)</f>
        <v>924.12727272727284</v>
      </c>
      <c r="P128" s="33">
        <f>+IF(H128=0,"",'Ark1'!AH1025)</f>
        <v>1.7241379310344827</v>
      </c>
      <c r="Q128" s="33">
        <f>+IF(H128=0,"",'Ark1'!AI1025)</f>
        <v>32.758620689655181</v>
      </c>
      <c r="R128" s="382">
        <f>+IF(H128=0,"",'Ark1'!AR1025)</f>
        <v>222.18181818181819</v>
      </c>
      <c r="S128" s="114">
        <f>+IF(H128=0,"",'Ark1'!AS1025)</f>
        <v>35.581076006790873</v>
      </c>
      <c r="T128" s="33">
        <f>+IF(H128=0,"",'Ark1'!Y1025)</f>
        <v>104.09872185190838</v>
      </c>
      <c r="U128" s="27">
        <f>+IF(H128=0,"",'Ark1'!Z1025)</f>
        <v>1.7974086248168453</v>
      </c>
      <c r="V128" s="298">
        <f t="shared" si="21"/>
        <v>435.9882373134559</v>
      </c>
      <c r="W128" s="33">
        <f t="shared" si="22"/>
        <v>50.36357758620688</v>
      </c>
      <c r="X128" s="28">
        <f t="shared" si="23"/>
        <v>1.4146341463414633</v>
      </c>
      <c r="Y128" s="246"/>
      <c r="Z128" s="249"/>
      <c r="AB128" s="28"/>
      <c r="AC128" s="27"/>
      <c r="AD128" s="250"/>
      <c r="AE128" s="86"/>
      <c r="AI128" s="86"/>
    </row>
    <row r="129" spans="1:35" ht="15.6">
      <c r="A129" s="246"/>
      <c r="B129" s="246">
        <f>+'Ark1'!C1026</f>
        <v>2024</v>
      </c>
      <c r="C129" s="86">
        <f>+'Ark1'!M1026</f>
        <v>8</v>
      </c>
      <c r="D129" s="367" t="s">
        <v>99</v>
      </c>
      <c r="E129" s="86">
        <f>+'Ark1'!D1026</f>
        <v>4</v>
      </c>
      <c r="F129" s="86" t="s">
        <v>600</v>
      </c>
      <c r="G129" s="86">
        <f>+IF(H129=0,"",'Ark1'!Q1026)</f>
        <v>81</v>
      </c>
      <c r="H129" s="366">
        <f>+'Ark1'!R1026</f>
        <v>113</v>
      </c>
      <c r="I129" s="28">
        <f>+IF(H129=0,"",'Ark1'!AE1026)</f>
        <v>16.282420749279535</v>
      </c>
      <c r="J129" s="28">
        <f>+IF(H129=0,"",'Ark1'!AF1026)</f>
        <v>17.817324342943436</v>
      </c>
      <c r="K129" s="27">
        <f>+IF(H129=0,"",'Ark1'!S1026)</f>
        <v>6.1504424778761049</v>
      </c>
      <c r="L129" s="298">
        <f>+IF(H129=0,"",'Ark1'!U1026)</f>
        <v>385.88761061946911</v>
      </c>
      <c r="M129" s="33">
        <f>+IF(H129=0,"",'Ark1'!W1026)</f>
        <v>100</v>
      </c>
      <c r="N129" s="33">
        <f>+IF(H129=0,"",'Ark1'!X1026)</f>
        <v>67.256637168141594</v>
      </c>
      <c r="O129" s="33">
        <f>+IF(H129=0,"",'Ark1'!AG1026)</f>
        <v>900.42857142857122</v>
      </c>
      <c r="P129" s="33">
        <f>+IF(H129=0,"",'Ark1'!AH1026)</f>
        <v>0</v>
      </c>
      <c r="Q129" s="33">
        <f>+IF(H129=0,"",'Ark1'!AI1026)</f>
        <v>40.707964601769909</v>
      </c>
      <c r="R129" s="382">
        <f>+IF(H129=0,"",'Ark1'!AR1026)</f>
        <v>219.1428571428572</v>
      </c>
      <c r="S129" s="114">
        <f>+IF(H129=0,"",'Ark1'!AS1026)</f>
        <v>36.076228280603267</v>
      </c>
      <c r="T129" s="33">
        <f>+IF(H129=0,"",'Ark1'!Y1026)</f>
        <v>89.356739679496016</v>
      </c>
      <c r="U129" s="27">
        <f>+IF(H129=0,"",'Ark1'!Z1026)</f>
        <v>1.68397569474637</v>
      </c>
      <c r="V129" s="298">
        <f t="shared" si="21"/>
        <v>428.55993563958191</v>
      </c>
      <c r="W129" s="33">
        <f t="shared" si="22"/>
        <v>48.235951327433639</v>
      </c>
      <c r="X129" s="28">
        <f t="shared" si="23"/>
        <v>1.3950617283950617</v>
      </c>
      <c r="Y129" s="246"/>
      <c r="Z129" s="249"/>
      <c r="AB129" s="28"/>
      <c r="AC129" s="27"/>
      <c r="AD129" s="250"/>
      <c r="AE129" s="86"/>
      <c r="AI129" s="86"/>
    </row>
    <row r="130" spans="1:35" ht="15.6">
      <c r="A130" s="246"/>
      <c r="B130" s="246">
        <f>+'Ark1'!C1027</f>
        <v>2024</v>
      </c>
      <c r="C130" s="86">
        <f>+'Ark1'!M1027</f>
        <v>8</v>
      </c>
      <c r="D130" s="367" t="s">
        <v>99</v>
      </c>
      <c r="E130" s="86">
        <f>+'Ark1'!D1027</f>
        <v>5</v>
      </c>
      <c r="F130" s="86" t="s">
        <v>442</v>
      </c>
      <c r="G130" s="86">
        <f>+IF(H130=0,"",'Ark1'!Q1027)</f>
        <v>69</v>
      </c>
      <c r="H130" s="366">
        <f>+'Ark1'!R1027</f>
        <v>86</v>
      </c>
      <c r="I130" s="28">
        <f>+IF(H130=0,"",'Ark1'!AE1027)</f>
        <v>12.554744525547443</v>
      </c>
      <c r="J130" s="28">
        <f>+IF(H130=0,"",'Ark1'!AF1027)</f>
        <v>14.255918409886853</v>
      </c>
      <c r="K130" s="27">
        <f>+IF(H130=0,"",'Ark1'!S1027)</f>
        <v>6.2209302325581364</v>
      </c>
      <c r="L130" s="298">
        <f>+IF(H130=0,"",'Ark1'!U1027)</f>
        <v>396.03488372093005</v>
      </c>
      <c r="M130" s="33">
        <f>+IF(H130=0,"",'Ark1'!W1027)</f>
        <v>100</v>
      </c>
      <c r="N130" s="33">
        <f>+IF(H130=0,"",'Ark1'!X1027)</f>
        <v>68.604651162790702</v>
      </c>
      <c r="O130" s="33">
        <f>+IF(H130=0,"",'Ark1'!AG1027)</f>
        <v>974.27710843373518</v>
      </c>
      <c r="P130" s="33">
        <f>+IF(H130=0,"",'Ark1'!AH1027)</f>
        <v>0</v>
      </c>
      <c r="Q130" s="33">
        <f>+IF(H130=0,"",'Ark1'!AI1027)</f>
        <v>43.023255813953497</v>
      </c>
      <c r="R130" s="382">
        <f>+IF(H130=0,"",'Ark1'!AR1027)</f>
        <v>219.03614457831324</v>
      </c>
      <c r="S130" s="114">
        <f>+IF(H130=0,"",'Ark1'!AS1027)</f>
        <v>36.476232935688849</v>
      </c>
      <c r="T130" s="33">
        <f>+IF(H130=0,"",'Ark1'!Y1027)</f>
        <v>116.68755415533356</v>
      </c>
      <c r="U130" s="27">
        <f>+IF(H130=0,"",'Ark1'!Z1027)</f>
        <v>1.6940467772480763</v>
      </c>
      <c r="V130" s="298">
        <f t="shared" si="21"/>
        <v>406.4910078382141</v>
      </c>
      <c r="W130" s="33">
        <f t="shared" si="22"/>
        <v>49.504360465116257</v>
      </c>
      <c r="X130" s="28">
        <f t="shared" si="23"/>
        <v>1.2463768115942029</v>
      </c>
      <c r="Y130" s="246"/>
      <c r="Z130" s="249"/>
      <c r="AB130" s="28"/>
      <c r="AC130" s="27"/>
      <c r="AD130" s="250"/>
      <c r="AE130" s="86"/>
      <c r="AI130" s="86"/>
    </row>
    <row r="131" spans="1:35" ht="15.6">
      <c r="A131" s="246"/>
      <c r="B131" s="246">
        <f>+'Ark1'!C1028</f>
        <v>2024</v>
      </c>
      <c r="C131" s="86">
        <f>+'Ark1'!M1028</f>
        <v>8</v>
      </c>
      <c r="D131" s="367" t="s">
        <v>99</v>
      </c>
      <c r="E131" s="86">
        <f>+'Ark1'!D1028</f>
        <v>6</v>
      </c>
      <c r="F131" s="86" t="s">
        <v>601</v>
      </c>
      <c r="G131" s="86">
        <f>+IF(H131=0,"",'Ark1'!Q1028)</f>
        <v>62</v>
      </c>
      <c r="H131" s="366">
        <f>+'Ark1'!R1028</f>
        <v>85</v>
      </c>
      <c r="I131" s="28">
        <f>+IF(H131=0,"",'Ark1'!AE1028)</f>
        <v>12.445095168374817</v>
      </c>
      <c r="J131" s="28">
        <f>+IF(H131=0,"",'Ark1'!AF1028)</f>
        <v>13.517673125250939</v>
      </c>
      <c r="K131" s="27">
        <f>+IF(H131=0,"",'Ark1'!S1028)</f>
        <v>6.1411764705882348</v>
      </c>
      <c r="L131" s="298">
        <f>+IF(H131=0,"",'Ark1'!U1028)</f>
        <v>385.0094117647061</v>
      </c>
      <c r="M131" s="33">
        <f>+IF(H131=0,"",'Ark1'!W1028)</f>
        <v>100</v>
      </c>
      <c r="N131" s="33">
        <f>+IF(H131=0,"",'Ark1'!X1028)</f>
        <v>60</v>
      </c>
      <c r="O131" s="33">
        <f>+IF(H131=0,"",'Ark1'!AG1028)</f>
        <v>929.01250000000005</v>
      </c>
      <c r="P131" s="33">
        <f>+IF(H131=0,"",'Ark1'!AH1028)</f>
        <v>0</v>
      </c>
      <c r="Q131" s="33">
        <f>+IF(H131=0,"",'Ark1'!AI1028)</f>
        <v>47.058823529411761</v>
      </c>
      <c r="R131" s="382">
        <f>+IF(H131=0,"",'Ark1'!AR1028)</f>
        <v>218.58750000000001</v>
      </c>
      <c r="S131" s="114">
        <f>+IF(H131=0,"",'Ark1'!AS1028)</f>
        <v>35.819228981085608</v>
      </c>
      <c r="T131" s="33">
        <f>+IF(H131=0,"",'Ark1'!Y1028)</f>
        <v>102.75994026459612</v>
      </c>
      <c r="U131" s="27">
        <f>+IF(H131=0,"",'Ark1'!Z1028)</f>
        <v>1.4154852934301181</v>
      </c>
      <c r="V131" s="298">
        <f t="shared" si="21"/>
        <v>414.4286667452871</v>
      </c>
      <c r="W131" s="33">
        <f t="shared" si="22"/>
        <v>48.126176470588263</v>
      </c>
      <c r="X131" s="28">
        <f t="shared" si="23"/>
        <v>1.3709677419354838</v>
      </c>
      <c r="Y131" s="246"/>
      <c r="Z131" s="249"/>
      <c r="AB131" s="28"/>
      <c r="AC131" s="27"/>
      <c r="AD131" s="250"/>
      <c r="AE131" s="86"/>
      <c r="AI131" s="86"/>
    </row>
    <row r="132" spans="1:35" ht="15.6">
      <c r="A132" s="246"/>
      <c r="B132" s="246">
        <f>+'Ark1'!C1029</f>
        <v>2024</v>
      </c>
      <c r="C132" s="86">
        <f>+'Ark1'!M1029</f>
        <v>8</v>
      </c>
      <c r="D132" s="367" t="s">
        <v>99</v>
      </c>
      <c r="E132" s="86">
        <f>+'Ark1'!D1029</f>
        <v>7</v>
      </c>
      <c r="F132" s="86" t="s">
        <v>602</v>
      </c>
      <c r="G132" s="86">
        <f>+IF(H132=0,"",'Ark1'!Q1029)</f>
        <v>63</v>
      </c>
      <c r="H132" s="366">
        <f>+'Ark1'!R1029</f>
        <v>85</v>
      </c>
      <c r="I132" s="28">
        <f>+IF(H132=0,"",'Ark1'!AE1029)</f>
        <v>14.834205933682371</v>
      </c>
      <c r="J132" s="28">
        <f>+IF(H132=0,"",'Ark1'!AF1029)</f>
        <v>16.427071005147141</v>
      </c>
      <c r="K132" s="27">
        <f>+IF(H132=0,"",'Ark1'!S1029)</f>
        <v>6.2470588235294118</v>
      </c>
      <c r="L132" s="298">
        <f>+IF(H132=0,"",'Ark1'!U1029)</f>
        <v>408.39882352941174</v>
      </c>
      <c r="M132" s="33">
        <f>+IF(H132=0,"",'Ark1'!W1029)</f>
        <v>100</v>
      </c>
      <c r="N132" s="33">
        <f>+IF(H132=0,"",'Ark1'!X1029)</f>
        <v>82.352941176470608</v>
      </c>
      <c r="O132" s="33">
        <f>+IF(H132=0,"",'Ark1'!AG1029)</f>
        <v>976.61728395061732</v>
      </c>
      <c r="P132" s="33">
        <f>+IF(H132=0,"",'Ark1'!AH1029)</f>
        <v>0</v>
      </c>
      <c r="Q132" s="33">
        <f>+IF(H132=0,"",'Ark1'!AI1029)</f>
        <v>36.470588235294123</v>
      </c>
      <c r="R132" s="382">
        <f>+IF(H132=0,"",'Ark1'!AR1029)</f>
        <v>222.3333333333334</v>
      </c>
      <c r="S132" s="114">
        <f>+IF(H132=0,"",'Ark1'!AS1029)</f>
        <v>36.439044860709323</v>
      </c>
      <c r="T132" s="33">
        <f>+IF(H132=0,"",'Ark1'!Y1029)</f>
        <v>83.024087920834788</v>
      </c>
      <c r="U132" s="27">
        <f>+IF(H132=0,"",'Ark1'!Z1029)</f>
        <v>1.2166093901924704</v>
      </c>
      <c r="V132" s="298">
        <f t="shared" si="21"/>
        <v>418.17693608427112</v>
      </c>
      <c r="W132" s="33">
        <f t="shared" si="22"/>
        <v>51.049852941176468</v>
      </c>
      <c r="X132" s="28">
        <f t="shared" si="23"/>
        <v>1.3492063492063493</v>
      </c>
      <c r="Y132" s="246"/>
      <c r="Z132" s="249"/>
      <c r="AB132" s="28"/>
      <c r="AC132" s="27"/>
      <c r="AD132" s="250"/>
      <c r="AE132" s="86"/>
      <c r="AI132" s="86"/>
    </row>
    <row r="133" spans="1:35" ht="15.6">
      <c r="A133" s="246"/>
      <c r="B133" s="246">
        <f>+'Ark1'!C1030</f>
        <v>2024</v>
      </c>
      <c r="C133" s="86">
        <f>+'Ark1'!M1030</f>
        <v>8</v>
      </c>
      <c r="D133" s="367" t="s">
        <v>99</v>
      </c>
      <c r="E133" s="86">
        <f>+'Ark1'!D1030</f>
        <v>8</v>
      </c>
      <c r="F133" s="86" t="s">
        <v>603</v>
      </c>
      <c r="G133" s="86">
        <f>+IF(H133=0,"",'Ark1'!Q1030)</f>
        <v>79</v>
      </c>
      <c r="H133" s="366">
        <f>+'Ark1'!R1030</f>
        <v>116</v>
      </c>
      <c r="I133" s="28">
        <f>+IF(H133=0,"",'Ark1'!AE1030)</f>
        <v>15.718157181571813</v>
      </c>
      <c r="J133" s="28">
        <f>+IF(H133=0,"",'Ark1'!AF1030)</f>
        <v>17.328615736765958</v>
      </c>
      <c r="K133" s="27">
        <f>+IF(H133=0,"",'Ark1'!S1030)</f>
        <v>6.2068965517241361</v>
      </c>
      <c r="L133" s="298">
        <f>+IF(H133=0,"",'Ark1'!U1030)</f>
        <v>396.53534482758607</v>
      </c>
      <c r="M133" s="33">
        <f>+IF(H133=0,"",'Ark1'!W1030)</f>
        <v>100</v>
      </c>
      <c r="N133" s="33">
        <f>+IF(H133=0,"",'Ark1'!X1030)</f>
        <v>75</v>
      </c>
      <c r="O133" s="33">
        <f>+IF(H133=0,"",'Ark1'!AG1030)</f>
        <v>971.02654867256638</v>
      </c>
      <c r="P133" s="33">
        <f>+IF(H133=0,"",'Ark1'!AH1030)</f>
        <v>0.86206896551724133</v>
      </c>
      <c r="Q133" s="33">
        <f>+IF(H133=0,"",'Ark1'!AI1030)</f>
        <v>39.655172413793117</v>
      </c>
      <c r="R133" s="382">
        <f>+IF(H133=0,"",'Ark1'!AR1030)</f>
        <v>221.23893805309737</v>
      </c>
      <c r="S133" s="114">
        <f>+IF(H133=0,"",'Ark1'!AS1030)</f>
        <v>35.867261210877274</v>
      </c>
      <c r="T133" s="33">
        <f>+IF(H133=0,"",'Ark1'!Y1030)</f>
        <v>90.427158010830169</v>
      </c>
      <c r="U133" s="27">
        <f>+IF(H133=0,"",'Ark1'!Z1030)</f>
        <v>1.4294756778051123</v>
      </c>
      <c r="V133" s="298">
        <f t="shared" si="21"/>
        <v>408.36715058889621</v>
      </c>
      <c r="W133" s="33">
        <f t="shared" si="22"/>
        <v>49.566918103448259</v>
      </c>
      <c r="X133" s="28">
        <f t="shared" si="23"/>
        <v>1.4683544303797469</v>
      </c>
      <c r="Y133" s="246"/>
      <c r="Z133" s="249"/>
      <c r="AB133" s="28"/>
      <c r="AC133" s="27"/>
      <c r="AD133" s="250"/>
      <c r="AE133" s="86"/>
      <c r="AI133" s="86"/>
    </row>
    <row r="134" spans="1:35" ht="15.6">
      <c r="A134" s="246"/>
      <c r="B134" s="246">
        <f>+'Ark1'!C1031</f>
        <v>2024</v>
      </c>
      <c r="C134" s="86">
        <f>+'Ark1'!M1031</f>
        <v>8</v>
      </c>
      <c r="D134" s="367" t="s">
        <v>99</v>
      </c>
      <c r="E134" s="86">
        <f>+'Ark1'!D1031</f>
        <v>9</v>
      </c>
      <c r="F134" s="86" t="s">
        <v>604</v>
      </c>
      <c r="G134" s="86">
        <f>+IF(H134=0,"",'Ark1'!Q1031)</f>
        <v>88</v>
      </c>
      <c r="H134" s="366">
        <f>+'Ark1'!R1031</f>
        <v>100</v>
      </c>
      <c r="I134" s="28">
        <f>+IF(H134=0,"",'Ark1'!AE1031)</f>
        <v>13.020833333333336</v>
      </c>
      <c r="J134" s="28">
        <f>+IF(H134=0,"",'Ark1'!AF1031)</f>
        <v>14.613490776878116</v>
      </c>
      <c r="K134" s="27">
        <f>+IF(H134=0,"",'Ark1'!S1031)</f>
        <v>6.26</v>
      </c>
      <c r="L134" s="298">
        <f>+IF(H134=0,"",'Ark1'!U1031)</f>
        <v>402.85200000000009</v>
      </c>
      <c r="M134" s="33">
        <f>+IF(H134=0,"",'Ark1'!W1031)</f>
        <v>100</v>
      </c>
      <c r="N134" s="33">
        <f>+IF(H134=0,"",'Ark1'!X1031)</f>
        <v>76</v>
      </c>
      <c r="O134" s="33">
        <f>+IF(H134=0,"",'Ark1'!AG1031)</f>
        <v>967.45918367346894</v>
      </c>
      <c r="P134" s="33">
        <f>+IF(H134=0,"",'Ark1'!AH1031)</f>
        <v>0</v>
      </c>
      <c r="Q134" s="33">
        <f>+IF(H134=0,"",'Ark1'!AI1031)</f>
        <v>44</v>
      </c>
      <c r="R134" s="382">
        <f>+IF(H134=0,"",'Ark1'!AR1031)</f>
        <v>222.41836734693871</v>
      </c>
      <c r="S134" s="114">
        <f>+IF(H134=0,"",'Ark1'!AS1031)</f>
        <v>36.343692432371711</v>
      </c>
      <c r="T134" s="33">
        <f>+IF(H134=0,"",'Ark1'!Y1031)</f>
        <v>83.431045157064048</v>
      </c>
      <c r="U134" s="27">
        <f>+IF(H134=0,"",'Ark1'!Z1031)</f>
        <v>1.3828955130450038</v>
      </c>
      <c r="V134" s="298">
        <f t="shared" si="21"/>
        <v>416.40206305175593</v>
      </c>
      <c r="W134" s="33">
        <f t="shared" si="22"/>
        <v>50.356500000000011</v>
      </c>
      <c r="X134" s="28">
        <f t="shared" si="23"/>
        <v>1.1363636363636365</v>
      </c>
      <c r="Y134" s="246"/>
      <c r="Z134" s="249"/>
      <c r="AB134" s="28"/>
      <c r="AC134" s="27"/>
      <c r="AD134" s="250"/>
      <c r="AE134" s="86"/>
      <c r="AI134" s="86"/>
    </row>
    <row r="135" spans="1:35" ht="15.6">
      <c r="A135" s="246"/>
      <c r="B135" s="246">
        <f>+'Ark1'!C1032</f>
        <v>2024</v>
      </c>
      <c r="C135" s="86">
        <f>+'Ark1'!M1032</f>
        <v>8</v>
      </c>
      <c r="D135" s="367" t="s">
        <v>99</v>
      </c>
      <c r="E135" s="86">
        <f>+'Ark1'!D1032</f>
        <v>10</v>
      </c>
      <c r="F135" s="86" t="s">
        <v>605</v>
      </c>
      <c r="G135" s="86">
        <f>+IF(H135=0,"",'Ark1'!Q1032)</f>
        <v>97</v>
      </c>
      <c r="H135" s="366">
        <f>+'Ark1'!R1032</f>
        <v>127</v>
      </c>
      <c r="I135" s="28">
        <f>+IF(H135=0,"",'Ark1'!AE1032)</f>
        <v>13.16062176165803</v>
      </c>
      <c r="J135" s="28">
        <f>+IF(H135=0,"",'Ark1'!AF1032)</f>
        <v>14.852379388941099</v>
      </c>
      <c r="K135" s="27">
        <f>+IF(H135=0,"",'Ark1'!S1032)</f>
        <v>6.0236220472440944</v>
      </c>
      <c r="L135" s="298">
        <f>+IF(H135=0,"",'Ark1'!U1032)</f>
        <v>394.66771653543282</v>
      </c>
      <c r="M135" s="33">
        <f>+IF(H135=0,"",'Ark1'!W1032)</f>
        <v>100</v>
      </c>
      <c r="N135" s="33">
        <f>+IF(H135=0,"",'Ark1'!X1032)</f>
        <v>70.078740157480297</v>
      </c>
      <c r="O135" s="33">
        <f>+IF(H135=0,"",'Ark1'!AG1032)</f>
        <v>1074.925</v>
      </c>
      <c r="P135" s="33">
        <f>+IF(H135=0,"",'Ark1'!AH1032)</f>
        <v>0</v>
      </c>
      <c r="Q135" s="33">
        <f>+IF(H135=0,"",'Ark1'!AI1032)</f>
        <v>44.881889763779526</v>
      </c>
      <c r="R135" s="382">
        <f>+IF(H135=0,"",'Ark1'!AR1032)</f>
        <v>221.2083333333334</v>
      </c>
      <c r="S135" s="114">
        <f>+IF(H135=0,"",'Ark1'!AS1032)</f>
        <v>35.734993613990298</v>
      </c>
      <c r="T135" s="33">
        <f>+IF(H135=0,"",'Ark1'!Y1032)</f>
        <v>95.001173537626016</v>
      </c>
      <c r="U135" s="27">
        <f>+IF(H135=0,"",'Ark1'!Z1032)</f>
        <v>1.5135324844750297</v>
      </c>
      <c r="V135" s="298">
        <f t="shared" si="21"/>
        <v>367.15837526844462</v>
      </c>
      <c r="W135" s="33">
        <f t="shared" si="22"/>
        <v>49.333464566929102</v>
      </c>
      <c r="X135" s="28">
        <f t="shared" si="23"/>
        <v>1.3092783505154639</v>
      </c>
      <c r="Y135" s="246"/>
      <c r="Z135" s="249"/>
      <c r="AB135" s="28"/>
      <c r="AC135" s="27"/>
      <c r="AD135" s="250"/>
      <c r="AE135" s="86"/>
      <c r="AI135" s="86"/>
    </row>
    <row r="136" spans="1:35" ht="15.6">
      <c r="A136" s="246"/>
      <c r="B136" s="246">
        <f>+'Ark1'!C1033</f>
        <v>2024</v>
      </c>
      <c r="C136" s="86">
        <f>+'Ark1'!M1033</f>
        <v>8</v>
      </c>
      <c r="D136" s="367" t="s">
        <v>99</v>
      </c>
      <c r="E136" s="86">
        <f>+'Ark1'!D1033</f>
        <v>11</v>
      </c>
      <c r="F136" s="86" t="s">
        <v>606</v>
      </c>
      <c r="G136" s="86">
        <f>+IF(H136=0,"",'Ark1'!Q1033)</f>
        <v>129</v>
      </c>
      <c r="H136" s="366">
        <f>+'Ark1'!R1033</f>
        <v>173</v>
      </c>
      <c r="I136" s="28">
        <f>+IF(H136=0,"",'Ark1'!AE1033)</f>
        <v>16.274694261523987</v>
      </c>
      <c r="J136" s="28">
        <f>+IF(H136=0,"",'Ark1'!AF1033)</f>
        <v>17.688338549094624</v>
      </c>
      <c r="K136" s="27">
        <f>+IF(H136=0,"",'Ark1'!S1033)</f>
        <v>5.7919075144508687</v>
      </c>
      <c r="L136" s="298">
        <f>+IF(H136=0,"",'Ark1'!U1033)</f>
        <v>378.17514450867054</v>
      </c>
      <c r="M136" s="33">
        <f>+IF(H136=0,"",'Ark1'!W1033)</f>
        <v>100</v>
      </c>
      <c r="N136" s="33">
        <f>+IF(H136=0,"",'Ark1'!X1033)</f>
        <v>65.31791907514453</v>
      </c>
      <c r="O136" s="33">
        <f>+IF(H136=0,"",'Ark1'!AG1033)</f>
        <v>1047.9820359281437</v>
      </c>
      <c r="P136" s="33">
        <f>+IF(H136=0,"",'Ark1'!AH1033)</f>
        <v>0</v>
      </c>
      <c r="Q136" s="33">
        <f>+IF(H136=0,"",'Ark1'!AI1033)</f>
        <v>48.554913294797679</v>
      </c>
      <c r="R136" s="382">
        <f>+IF(H136=0,"",'Ark1'!AR1033)</f>
        <v>219.61676646706587</v>
      </c>
      <c r="S136" s="114">
        <f>+IF(H136=0,"",'Ark1'!AS1033)</f>
        <v>34.877771415929367</v>
      </c>
      <c r="T136" s="33">
        <f>+IF(H136=0,"",'Ark1'!Y1033)</f>
        <v>93.915054568956762</v>
      </c>
      <c r="U136" s="27">
        <f>+IF(H136=0,"",'Ark1'!Z1033)</f>
        <v>1.4111624989287537</v>
      </c>
      <c r="V136" s="298">
        <f t="shared" si="21"/>
        <v>360.86033113510416</v>
      </c>
      <c r="W136" s="33">
        <f t="shared" si="22"/>
        <v>47.271893063583818</v>
      </c>
      <c r="X136" s="28">
        <f t="shared" si="23"/>
        <v>1.3410852713178294</v>
      </c>
      <c r="Y136" s="246"/>
      <c r="Z136" s="249"/>
      <c r="AB136" s="28"/>
      <c r="AC136" s="27"/>
      <c r="AD136" s="250"/>
      <c r="AE136" s="86"/>
      <c r="AI136" s="86"/>
    </row>
    <row r="137" spans="1:35" ht="19.5" customHeight="1">
      <c r="A137" s="246"/>
      <c r="B137" s="246">
        <f>+'Ark1'!C1034</f>
        <v>2024</v>
      </c>
      <c r="C137" s="86">
        <f>+'Ark1'!M1034</f>
        <v>8</v>
      </c>
      <c r="D137" s="367" t="s">
        <v>99</v>
      </c>
      <c r="E137" s="86">
        <f>+'Ark1'!D1034</f>
        <v>12</v>
      </c>
      <c r="F137" s="86" t="s">
        <v>607</v>
      </c>
      <c r="G137" s="86">
        <f>+IF(H137=0,"",'Ark1'!Q1034)</f>
        <v>21</v>
      </c>
      <c r="H137" s="366">
        <f>+'Ark1'!R1034</f>
        <v>33</v>
      </c>
      <c r="I137" s="28">
        <f>+IF(H137=0,"",'Ark1'!AE1034)</f>
        <v>15.137614678899078</v>
      </c>
      <c r="J137" s="28">
        <f>+IF(H137=0,"",'Ark1'!AF1034)</f>
        <v>16.633628469010748</v>
      </c>
      <c r="K137" s="27">
        <f>+IF(H137=0,"",'Ark1'!S1034)</f>
        <v>6.3030303030303028</v>
      </c>
      <c r="L137" s="298">
        <f>+IF(H137=0,"",'Ark1'!U1034)</f>
        <v>403.28181818181827</v>
      </c>
      <c r="M137" s="33">
        <f>+IF(H137=0,"",'Ark1'!W1034)</f>
        <v>100</v>
      </c>
      <c r="N137" s="33">
        <f>+IF(H137=0,"",'Ark1'!X1034)</f>
        <v>84.848484848484858</v>
      </c>
      <c r="O137" s="33">
        <f>+IF(H137=0,"",'Ark1'!AG1034)</f>
        <v>946.6666666666664</v>
      </c>
      <c r="P137" s="33">
        <f>+IF(H137=0,"",'Ark1'!AH1034)</f>
        <v>0</v>
      </c>
      <c r="Q137" s="33">
        <f>+IF(H137=0,"",'Ark1'!AI1034)</f>
        <v>36.363636363636367</v>
      </c>
      <c r="R137" s="382">
        <f>+IF(H137=0,"",'Ark1'!AR1034)</f>
        <v>222.56666666666661</v>
      </c>
      <c r="S137" s="114">
        <f>+IF(H137=0,"",'Ark1'!AS1034)</f>
        <v>36.424262575570225</v>
      </c>
      <c r="T137" s="33">
        <f>+IF(H137=0,"",'Ark1'!Y1034)</f>
        <v>84.401344433301475</v>
      </c>
      <c r="U137" s="27">
        <f>+IF(H137=0,"",'Ark1'!Z1034)</f>
        <v>1.1411012353795602</v>
      </c>
      <c r="V137" s="298">
        <f t="shared" si="21"/>
        <v>426.00192061459688</v>
      </c>
      <c r="W137" s="33">
        <f t="shared" si="22"/>
        <v>50.410227272727283</v>
      </c>
      <c r="X137" s="28">
        <f t="shared" si="23"/>
        <v>1.5714285714285714</v>
      </c>
      <c r="Y137" s="246"/>
      <c r="Z137" s="249"/>
      <c r="AB137" s="28"/>
      <c r="AC137" s="27"/>
      <c r="AD137" s="250"/>
      <c r="AE137" s="86"/>
      <c r="AI137" s="86"/>
    </row>
    <row r="138" spans="1:35" ht="15.6">
      <c r="A138" s="246"/>
      <c r="B138" s="246"/>
      <c r="C138" s="246"/>
      <c r="D138" s="246"/>
      <c r="E138" s="246"/>
      <c r="F138" s="246"/>
      <c r="G138" s="246"/>
      <c r="H138" s="246"/>
      <c r="I138" s="247"/>
      <c r="J138" s="247"/>
      <c r="K138" s="246"/>
      <c r="L138" s="246"/>
      <c r="M138" s="248"/>
      <c r="N138" s="248"/>
      <c r="O138" s="246"/>
      <c r="P138" s="248"/>
      <c r="Q138" s="248"/>
      <c r="R138" s="248"/>
      <c r="S138" s="248"/>
      <c r="T138" s="248"/>
      <c r="U138" s="246"/>
      <c r="V138" s="246"/>
      <c r="W138" s="248"/>
      <c r="X138" s="247"/>
      <c r="Y138" s="246"/>
      <c r="Z138" s="249"/>
      <c r="AB138" s="28"/>
      <c r="AC138" s="27"/>
      <c r="AD138" s="250"/>
      <c r="AE138" s="86"/>
      <c r="AI138" s="86"/>
    </row>
    <row r="139" spans="1:35" ht="15.6">
      <c r="A139" s="246"/>
      <c r="B139" s="246"/>
      <c r="C139" s="246"/>
      <c r="D139" s="246"/>
      <c r="E139" s="246"/>
      <c r="F139" s="246"/>
      <c r="G139" s="246"/>
      <c r="H139" s="246"/>
      <c r="I139" s="247"/>
      <c r="J139" s="247"/>
      <c r="K139" s="246"/>
      <c r="L139" s="246"/>
      <c r="M139" s="248"/>
      <c r="N139" s="248"/>
      <c r="O139" s="246"/>
      <c r="P139" s="248"/>
      <c r="Q139" s="248"/>
      <c r="R139" s="248"/>
      <c r="S139" s="248"/>
      <c r="T139" s="248"/>
      <c r="U139" s="246"/>
      <c r="V139" s="246"/>
      <c r="W139" s="248"/>
      <c r="X139" s="247"/>
      <c r="Y139" s="246"/>
      <c r="Z139" s="249"/>
      <c r="AB139" s="28"/>
      <c r="AC139" s="27"/>
      <c r="AD139" s="250"/>
      <c r="AE139" s="86"/>
      <c r="AI139" s="86"/>
    </row>
    <row r="140" spans="1:35" ht="22.8">
      <c r="A140" s="264" t="s">
        <v>636</v>
      </c>
      <c r="B140" s="246"/>
      <c r="C140" s="246"/>
      <c r="D140" s="349" t="str">
        <f>+D145</f>
        <v>3+</v>
      </c>
      <c r="E140" s="246"/>
      <c r="F140" s="246"/>
      <c r="G140" s="246"/>
      <c r="H140" s="212">
        <f>SUM(H145:H156)</f>
        <v>552</v>
      </c>
      <c r="I140" s="247"/>
      <c r="J140" s="247"/>
      <c r="K140" s="246"/>
      <c r="L140" s="272">
        <f>+Fettgruppe!N18</f>
        <v>411.35851449275401</v>
      </c>
      <c r="M140" s="248"/>
      <c r="N140" s="248"/>
      <c r="O140" s="246"/>
      <c r="P140" s="248"/>
      <c r="Q140" s="248"/>
      <c r="R140" s="248"/>
      <c r="S140" s="248"/>
      <c r="T140" s="248"/>
      <c r="U140" s="246"/>
      <c r="V140" s="272">
        <f>+Fettgruppe!X18</f>
        <v>405.9603186644527</v>
      </c>
      <c r="W140" s="265" t="s">
        <v>635</v>
      </c>
      <c r="X140" s="263"/>
      <c r="Y140" s="246"/>
      <c r="Z140" s="249"/>
      <c r="AB140" s="28"/>
      <c r="AC140" s="27"/>
      <c r="AD140" s="250"/>
      <c r="AE140" s="86"/>
      <c r="AI140" s="86"/>
    </row>
    <row r="141" spans="1:35" ht="16.5" customHeight="1">
      <c r="A141" s="246"/>
      <c r="B141" s="246"/>
      <c r="C141" s="246"/>
      <c r="D141" s="349"/>
      <c r="E141" s="246"/>
      <c r="F141" s="246"/>
      <c r="G141" s="246"/>
      <c r="H141" s="246"/>
      <c r="I141" s="246"/>
      <c r="J141" s="246"/>
      <c r="K141" s="246"/>
      <c r="L141" s="246"/>
      <c r="M141" s="248"/>
      <c r="N141" s="248"/>
      <c r="O141" s="246"/>
      <c r="P141" s="248"/>
      <c r="Q141" s="248"/>
      <c r="R141" s="248"/>
      <c r="S141" s="248"/>
      <c r="T141" s="248"/>
      <c r="U141" s="246"/>
      <c r="V141" s="246"/>
      <c r="W141" s="248"/>
      <c r="X141" s="263" t="s">
        <v>4</v>
      </c>
      <c r="Y141" s="246"/>
      <c r="Z141" s="249"/>
      <c r="AB141" s="28"/>
      <c r="AC141" s="27"/>
      <c r="AD141" s="250"/>
      <c r="AE141" s="86"/>
      <c r="AI141" s="86"/>
    </row>
    <row r="142" spans="1:35" ht="15.6">
      <c r="A142" s="246"/>
      <c r="B142" s="246"/>
      <c r="C142" s="246"/>
      <c r="D142" s="246"/>
      <c r="E142" s="246"/>
      <c r="F142" s="246"/>
      <c r="G142" s="264" t="s">
        <v>4</v>
      </c>
      <c r="H142" s="246"/>
      <c r="I142" s="247"/>
      <c r="J142" s="247"/>
      <c r="K142" s="264" t="s">
        <v>23</v>
      </c>
      <c r="L142" s="247"/>
      <c r="M142" s="248" t="s">
        <v>402</v>
      </c>
      <c r="N142" s="248" t="s">
        <v>402</v>
      </c>
      <c r="O142" s="265" t="s">
        <v>538</v>
      </c>
      <c r="P142" s="248" t="s">
        <v>402</v>
      </c>
      <c r="Q142" s="248" t="s">
        <v>402</v>
      </c>
      <c r="R142" s="248"/>
      <c r="S142" s="248"/>
      <c r="T142" s="265" t="s">
        <v>422</v>
      </c>
      <c r="U142" s="246"/>
      <c r="V142" s="264" t="s">
        <v>489</v>
      </c>
      <c r="W142" s="265" t="s">
        <v>77</v>
      </c>
      <c r="X142" s="263" t="s">
        <v>9</v>
      </c>
      <c r="Y142" s="246"/>
      <c r="Z142" s="249"/>
      <c r="AB142" s="28"/>
      <c r="AC142" s="27"/>
      <c r="AD142" s="250"/>
      <c r="AE142" s="86"/>
      <c r="AI142" s="86"/>
    </row>
    <row r="143" spans="1:35" ht="15.6">
      <c r="A143" s="246"/>
      <c r="B143" s="246"/>
      <c r="C143" s="246"/>
      <c r="D143" s="246"/>
      <c r="E143" s="264"/>
      <c r="F143" s="264"/>
      <c r="G143" s="264" t="s">
        <v>487</v>
      </c>
      <c r="H143" s="264" t="s">
        <v>4</v>
      </c>
      <c r="I143" s="263" t="s">
        <v>4</v>
      </c>
      <c r="J143" s="263" t="s">
        <v>1</v>
      </c>
      <c r="K143" s="264" t="s">
        <v>550</v>
      </c>
      <c r="L143" s="263" t="s">
        <v>23</v>
      </c>
      <c r="M143" s="265" t="s">
        <v>585</v>
      </c>
      <c r="N143" s="265" t="s">
        <v>500</v>
      </c>
      <c r="O143" s="265" t="s">
        <v>563</v>
      </c>
      <c r="P143" s="265" t="s">
        <v>502</v>
      </c>
      <c r="Q143" s="265" t="s">
        <v>571</v>
      </c>
      <c r="R143" s="432" t="s">
        <v>23</v>
      </c>
      <c r="S143" s="432" t="s">
        <v>23</v>
      </c>
      <c r="T143" s="265"/>
      <c r="U143" s="264" t="s">
        <v>413</v>
      </c>
      <c r="V143" s="264" t="s">
        <v>498</v>
      </c>
      <c r="W143" s="265" t="s">
        <v>423</v>
      </c>
      <c r="X143" s="263" t="s">
        <v>70</v>
      </c>
      <c r="Y143" s="246"/>
      <c r="Z143" s="249"/>
      <c r="AB143" s="28"/>
      <c r="AC143" s="27"/>
      <c r="AD143" s="250"/>
      <c r="AE143" s="86"/>
      <c r="AI143" s="86"/>
    </row>
    <row r="144" spans="1:35" ht="15.6">
      <c r="A144" s="246"/>
      <c r="B144" s="246"/>
      <c r="C144" s="264" t="s">
        <v>0</v>
      </c>
      <c r="D144" s="264"/>
      <c r="E144" s="264" t="s">
        <v>86</v>
      </c>
      <c r="F144" s="264"/>
      <c r="G144" s="50" t="s">
        <v>488</v>
      </c>
      <c r="H144" s="50" t="s">
        <v>9</v>
      </c>
      <c r="I144" s="87" t="s">
        <v>402</v>
      </c>
      <c r="J144" s="87" t="s">
        <v>402</v>
      </c>
      <c r="K144" s="50" t="s">
        <v>551</v>
      </c>
      <c r="L144" s="87" t="s">
        <v>44</v>
      </c>
      <c r="M144" s="75" t="s">
        <v>561</v>
      </c>
      <c r="N144" s="75" t="s">
        <v>439</v>
      </c>
      <c r="O144" s="75" t="s">
        <v>495</v>
      </c>
      <c r="P144" s="75" t="s">
        <v>482</v>
      </c>
      <c r="Q144" s="75" t="s">
        <v>536</v>
      </c>
      <c r="R144" s="432" t="s">
        <v>735</v>
      </c>
      <c r="S144" s="432" t="s">
        <v>736</v>
      </c>
      <c r="T144" s="75" t="s">
        <v>1</v>
      </c>
      <c r="U144" s="50" t="s">
        <v>414</v>
      </c>
      <c r="V144" s="50" t="s">
        <v>499</v>
      </c>
      <c r="W144" s="75" t="s">
        <v>424</v>
      </c>
      <c r="X144" s="87" t="s">
        <v>566</v>
      </c>
      <c r="Y144" s="246"/>
      <c r="Z144" s="249"/>
      <c r="AB144" s="28"/>
      <c r="AC144" s="27"/>
      <c r="AD144" s="250"/>
      <c r="AE144" s="86"/>
      <c r="AI144" s="86"/>
    </row>
    <row r="145" spans="1:35" ht="15.6">
      <c r="A145" s="246"/>
      <c r="B145" s="246">
        <f>+'Ark1'!C1035</f>
        <v>2024</v>
      </c>
      <c r="C145" s="266">
        <f>+'Ark1'!M1035</f>
        <v>9</v>
      </c>
      <c r="D145" s="266" t="s">
        <v>100</v>
      </c>
      <c r="E145" s="266">
        <f>+'Ark1'!D1035</f>
        <v>1</v>
      </c>
      <c r="F145" s="266" t="s">
        <v>597</v>
      </c>
      <c r="G145" s="266">
        <f>+IF(H145=0,"",'Ark1'!Q1035)</f>
        <v>39</v>
      </c>
      <c r="H145" s="366">
        <f>+'Ark1'!R1035</f>
        <v>48</v>
      </c>
      <c r="I145" s="267">
        <f>+IF(H145=0,"",'Ark1'!AE1035)</f>
        <v>7.6923076923076898</v>
      </c>
      <c r="J145" s="267">
        <f>+IF(H145=0,"",'Ark1'!AF1035)</f>
        <v>8.9744522403773583</v>
      </c>
      <c r="K145" s="268">
        <f>+IF(H145=0,"",'Ark1'!S1035)</f>
        <v>6.395833333333333</v>
      </c>
      <c r="L145" s="298">
        <f>+IF(H145=0,"",'Ark1'!U1035)</f>
        <v>418.92500000000001</v>
      </c>
      <c r="M145" s="269">
        <f>+IF(H145=0,"",'Ark1'!W1035)</f>
        <v>100</v>
      </c>
      <c r="N145" s="269">
        <f>+IF(H145=0,"",'Ark1'!X1035)</f>
        <v>85.416666666666686</v>
      </c>
      <c r="O145" s="269">
        <f>+IF(H145=0,"",'Ark1'!AG1035)</f>
        <v>1063</v>
      </c>
      <c r="P145" s="269">
        <f>+IF(H145=0,"",'Ark1'!AH1035)</f>
        <v>0</v>
      </c>
      <c r="Q145" s="269">
        <f>+IF(H145=0,"",'Ark1'!AI1035)</f>
        <v>39.583333333333343</v>
      </c>
      <c r="R145" s="382">
        <f>+IF(H145=0,"",'Ark1'!AR1035)</f>
        <v>224.34782608695656</v>
      </c>
      <c r="S145" s="114">
        <f>+IF(H145=0,"",'Ark1'!AS1035)</f>
        <v>36.893450366843965</v>
      </c>
      <c r="T145" s="269">
        <f>+IF(H145=0,"",'Ark1'!Y1035)</f>
        <v>83.185687120241568</v>
      </c>
      <c r="U145" s="268">
        <f>+IF(H145=0,"",'Ark1'!Z1035)</f>
        <v>1.2539866980510179</v>
      </c>
      <c r="V145" s="298">
        <f t="shared" ref="V145:V156" si="24">+IF(H145=0,"",1000*L145/O145)</f>
        <v>394.09689557855125</v>
      </c>
      <c r="W145" s="269">
        <f t="shared" ref="W145:W156" si="25">+IF(H145=0,"",L145/C145)</f>
        <v>46.547222222222224</v>
      </c>
      <c r="X145" s="267">
        <f t="shared" ref="X145:X156" si="26">+IF(H145=0,"",H145/G145)</f>
        <v>1.2307692307692308</v>
      </c>
      <c r="Y145" s="246"/>
      <c r="Z145" s="249"/>
      <c r="AB145" s="28"/>
      <c r="AC145" s="27"/>
      <c r="AD145" s="250"/>
      <c r="AE145" s="86"/>
      <c r="AI145" s="86"/>
    </row>
    <row r="146" spans="1:35" ht="15.6">
      <c r="A146" s="246"/>
      <c r="B146" s="246">
        <f>+'Ark1'!C1036</f>
        <v>2024</v>
      </c>
      <c r="C146" s="266">
        <f>+'Ark1'!M1036</f>
        <v>9</v>
      </c>
      <c r="D146" s="266" t="s">
        <v>100</v>
      </c>
      <c r="E146" s="266">
        <f>+'Ark1'!D1036</f>
        <v>2</v>
      </c>
      <c r="F146" s="266" t="s">
        <v>598</v>
      </c>
      <c r="G146" s="266">
        <f>+IF(H146=0,"",'Ark1'!Q1036)</f>
        <v>33</v>
      </c>
      <c r="H146" s="366">
        <f>+'Ark1'!R1036</f>
        <v>40</v>
      </c>
      <c r="I146" s="267">
        <f>+IF(H146=0,"",'Ark1'!AE1036)</f>
        <v>8.8888888888888893</v>
      </c>
      <c r="J146" s="267">
        <f>+IF(H146=0,"",'Ark1'!AF1036)</f>
        <v>10.279607331464828</v>
      </c>
      <c r="K146" s="268">
        <f>+IF(H146=0,"",'Ark1'!S1036)</f>
        <v>6.375</v>
      </c>
      <c r="L146" s="298">
        <f>+IF(H146=0,"",'Ark1'!U1036)</f>
        <v>418.94000000000005</v>
      </c>
      <c r="M146" s="269">
        <f>+IF(H146=0,"",'Ark1'!W1036)</f>
        <v>100</v>
      </c>
      <c r="N146" s="269">
        <f>+IF(H146=0,"",'Ark1'!X1036)</f>
        <v>82.5</v>
      </c>
      <c r="O146" s="269">
        <f>+IF(H146=0,"",'Ark1'!AG1036)</f>
        <v>982.87179487179515</v>
      </c>
      <c r="P146" s="269">
        <f>+IF(H146=0,"",'Ark1'!AH1036)</f>
        <v>0</v>
      </c>
      <c r="Q146" s="269">
        <f>+IF(H146=0,"",'Ark1'!AI1036)</f>
        <v>30</v>
      </c>
      <c r="R146" s="382">
        <f>+IF(H146=0,"",'Ark1'!AR1036)</f>
        <v>221.20512820512815</v>
      </c>
      <c r="S146" s="114">
        <f>+IF(H146=0,"",'Ark1'!AS1036)</f>
        <v>37.498315106502027</v>
      </c>
      <c r="T146" s="269">
        <f>+IF(H146=0,"",'Ark1'!Y1036)</f>
        <v>121.53718525620022</v>
      </c>
      <c r="U146" s="268">
        <f>+IF(H146=0,"",'Ark1'!Z1036)</f>
        <v>1.1976539567003479</v>
      </c>
      <c r="V146" s="298">
        <f t="shared" si="24"/>
        <v>426.24073880830633</v>
      </c>
      <c r="W146" s="269">
        <f t="shared" si="25"/>
        <v>46.548888888888897</v>
      </c>
      <c r="X146" s="267">
        <f t="shared" si="26"/>
        <v>1.2121212121212122</v>
      </c>
      <c r="Y146" s="246"/>
      <c r="Z146" s="249"/>
      <c r="AB146" s="28"/>
      <c r="AC146" s="27"/>
      <c r="AD146" s="250"/>
      <c r="AE146" s="86"/>
      <c r="AI146" s="86"/>
    </row>
    <row r="147" spans="1:35" ht="15.6">
      <c r="A147" s="246"/>
      <c r="B147" s="246">
        <f>+'Ark1'!C1037</f>
        <v>2024</v>
      </c>
      <c r="C147" s="266">
        <f>+'Ark1'!M1037</f>
        <v>9</v>
      </c>
      <c r="D147" s="266" t="s">
        <v>100</v>
      </c>
      <c r="E147" s="266">
        <f>+'Ark1'!D1037</f>
        <v>3</v>
      </c>
      <c r="F147" s="266" t="s">
        <v>599</v>
      </c>
      <c r="G147" s="266">
        <f>+IF(H147=0,"",'Ark1'!Q1037)</f>
        <v>24</v>
      </c>
      <c r="H147" s="366">
        <f>+'Ark1'!R1037</f>
        <v>26</v>
      </c>
      <c r="I147" s="267">
        <f>+IF(H147=0,"",'Ark1'!AE1037)</f>
        <v>7.2222222222222223</v>
      </c>
      <c r="J147" s="267">
        <f>+IF(H147=0,"",'Ark1'!AF1037)</f>
        <v>8.2097792527844007</v>
      </c>
      <c r="K147" s="268">
        <f>+IF(H147=0,"",'Ark1'!S1037)</f>
        <v>6.3076923076923057</v>
      </c>
      <c r="L147" s="298">
        <f>+IF(H147=0,"",'Ark1'!U1037)</f>
        <v>409.5</v>
      </c>
      <c r="M147" s="269">
        <f>+IF(H147=0,"",'Ark1'!W1037)</f>
        <v>100</v>
      </c>
      <c r="N147" s="269">
        <f>+IF(H147=0,"",'Ark1'!X1037)</f>
        <v>80.769230769230745</v>
      </c>
      <c r="O147" s="269">
        <f>+IF(H147=0,"",'Ark1'!AG1037)</f>
        <v>906.28</v>
      </c>
      <c r="P147" s="269">
        <f>+IF(H147=0,"",'Ark1'!AH1037)</f>
        <v>0</v>
      </c>
      <c r="Q147" s="269">
        <f>+IF(H147=0,"",'Ark1'!AI1037)</f>
        <v>34.615384615384635</v>
      </c>
      <c r="R147" s="382">
        <f>+IF(H147=0,"",'Ark1'!AR1037)</f>
        <v>223.12</v>
      </c>
      <c r="S147" s="114">
        <f>+IF(H147=0,"",'Ark1'!AS1037)</f>
        <v>36.583785162066199</v>
      </c>
      <c r="T147" s="269">
        <f>+IF(H147=0,"",'Ark1'!Y1037)</f>
        <v>77.634974275575246</v>
      </c>
      <c r="U147" s="268">
        <f>+IF(H147=0,"",'Ark1'!Z1037)</f>
        <v>1.6354070481130245</v>
      </c>
      <c r="V147" s="298">
        <f t="shared" si="24"/>
        <v>451.84711126804081</v>
      </c>
      <c r="W147" s="269">
        <f t="shared" si="25"/>
        <v>45.5</v>
      </c>
      <c r="X147" s="267">
        <f t="shared" si="26"/>
        <v>1.0833333333333333</v>
      </c>
      <c r="Y147" s="246"/>
      <c r="Z147" s="249"/>
      <c r="AB147" s="28"/>
      <c r="AC147" s="27"/>
      <c r="AD147" s="250"/>
      <c r="AE147" s="86"/>
      <c r="AI147" s="86"/>
    </row>
    <row r="148" spans="1:35" ht="15.6">
      <c r="A148" s="246"/>
      <c r="B148" s="246">
        <f>+'Ark1'!C1038</f>
        <v>2024</v>
      </c>
      <c r="C148" s="266">
        <f>+'Ark1'!M1038</f>
        <v>9</v>
      </c>
      <c r="D148" s="266" t="s">
        <v>100</v>
      </c>
      <c r="E148" s="266">
        <f>+'Ark1'!D1038</f>
        <v>4</v>
      </c>
      <c r="F148" s="266" t="s">
        <v>600</v>
      </c>
      <c r="G148" s="266">
        <f>+IF(H148=0,"",'Ark1'!Q1038)</f>
        <v>38</v>
      </c>
      <c r="H148" s="366">
        <f>+'Ark1'!R1038</f>
        <v>44</v>
      </c>
      <c r="I148" s="267">
        <f>+IF(H148=0,"",'Ark1'!AE1038)</f>
        <v>6.3400576368876083</v>
      </c>
      <c r="J148" s="267">
        <f>+IF(H148=0,"",'Ark1'!AF1038)</f>
        <v>7.1932789453426</v>
      </c>
      <c r="K148" s="268">
        <f>+IF(H148=0,"",'Ark1'!S1038)</f>
        <v>6.2727272727272716</v>
      </c>
      <c r="L148" s="298">
        <f>+IF(H148=0,"",'Ark1'!U1038)</f>
        <v>400.10227272727263</v>
      </c>
      <c r="M148" s="269">
        <f>+IF(H148=0,"",'Ark1'!W1038)</f>
        <v>100</v>
      </c>
      <c r="N148" s="269">
        <f>+IF(H148=0,"",'Ark1'!X1038)</f>
        <v>81.818181818181813</v>
      </c>
      <c r="O148" s="269">
        <f>+IF(H148=0,"",'Ark1'!AG1038)</f>
        <v>901.90476190476181</v>
      </c>
      <c r="P148" s="269">
        <f>+IF(H148=0,"",'Ark1'!AH1038)</f>
        <v>0</v>
      </c>
      <c r="Q148" s="269">
        <f>+IF(H148=0,"",'Ark1'!AI1038)</f>
        <v>29.54545454545455</v>
      </c>
      <c r="R148" s="382">
        <f>+IF(H148=0,"",'Ark1'!AR1038)</f>
        <v>219.80952380952388</v>
      </c>
      <c r="S148" s="114">
        <f>+IF(H148=0,"",'Ark1'!AS1038)</f>
        <v>36.977563152265539</v>
      </c>
      <c r="T148" s="269">
        <f>+IF(H148=0,"",'Ark1'!Y1038)</f>
        <v>87.301904302453764</v>
      </c>
      <c r="U148" s="268">
        <f>+IF(H148=0,"",'Ark1'!Z1038)</f>
        <v>1.5427784316797402</v>
      </c>
      <c r="V148" s="298">
        <f t="shared" si="24"/>
        <v>443.619204185466</v>
      </c>
      <c r="W148" s="269">
        <f t="shared" si="25"/>
        <v>44.455808080808069</v>
      </c>
      <c r="X148" s="267">
        <f t="shared" si="26"/>
        <v>1.1578947368421053</v>
      </c>
      <c r="Y148" s="246"/>
      <c r="Z148" s="249"/>
      <c r="AB148" s="28"/>
      <c r="AC148" s="27"/>
      <c r="AD148" s="250"/>
      <c r="AE148" s="86"/>
      <c r="AI148" s="86"/>
    </row>
    <row r="149" spans="1:35" ht="15.6">
      <c r="A149" s="246"/>
      <c r="B149" s="246">
        <f>+'Ark1'!C1039</f>
        <v>2024</v>
      </c>
      <c r="C149" s="266">
        <f>+'Ark1'!M1039</f>
        <v>9</v>
      </c>
      <c r="D149" s="266" t="s">
        <v>100</v>
      </c>
      <c r="E149" s="266">
        <f>+'Ark1'!D1039</f>
        <v>5</v>
      </c>
      <c r="F149" s="266" t="s">
        <v>442</v>
      </c>
      <c r="G149" s="266">
        <f>+IF(H149=0,"",'Ark1'!Q1039)</f>
        <v>46</v>
      </c>
      <c r="H149" s="366">
        <f>+'Ark1'!R1039</f>
        <v>62</v>
      </c>
      <c r="I149" s="267">
        <f>+IF(H149=0,"",'Ark1'!AE1039)</f>
        <v>9.0510948905109512</v>
      </c>
      <c r="J149" s="267">
        <f>+IF(H149=0,"",'Ark1'!AF1039)</f>
        <v>10.018613602621564</v>
      </c>
      <c r="K149" s="268">
        <f>+IF(H149=0,"",'Ark1'!S1039)</f>
        <v>6.2258064516129021</v>
      </c>
      <c r="L149" s="298">
        <f>+IF(H149=0,"",'Ark1'!U1039)</f>
        <v>386.05806451612898</v>
      </c>
      <c r="M149" s="269">
        <f>+IF(H149=0,"",'Ark1'!W1039)</f>
        <v>100</v>
      </c>
      <c r="N149" s="269">
        <f>+IF(H149=0,"",'Ark1'!X1039)</f>
        <v>69.354838709677423</v>
      </c>
      <c r="O149" s="269">
        <f>+IF(H149=0,"",'Ark1'!AG1039)</f>
        <v>890.96666666666692</v>
      </c>
      <c r="P149" s="269">
        <f>+IF(H149=0,"",'Ark1'!AH1039)</f>
        <v>0</v>
      </c>
      <c r="Q149" s="269">
        <f>+IF(H149=0,"",'Ark1'!AI1039)</f>
        <v>51.612903225806441</v>
      </c>
      <c r="R149" s="382">
        <f>+IF(H149=0,"",'Ark1'!AR1039)</f>
        <v>218.8</v>
      </c>
      <c r="S149" s="114">
        <f>+IF(H149=0,"",'Ark1'!AS1039)</f>
        <v>36.059113305336005</v>
      </c>
      <c r="T149" s="269">
        <f>+IF(H149=0,"",'Ark1'!Y1039)</f>
        <v>91.881644676790486</v>
      </c>
      <c r="U149" s="268">
        <f>+IF(H149=0,"",'Ark1'!Z1039)</f>
        <v>1.4189882224466313</v>
      </c>
      <c r="V149" s="298">
        <f t="shared" si="24"/>
        <v>433.30247803823062</v>
      </c>
      <c r="W149" s="269">
        <f t="shared" si="25"/>
        <v>42.895340501792106</v>
      </c>
      <c r="X149" s="267">
        <f t="shared" si="26"/>
        <v>1.3478260869565217</v>
      </c>
      <c r="Y149" s="246"/>
      <c r="Z149" s="249"/>
      <c r="AB149" s="28"/>
      <c r="AC149" s="27"/>
      <c r="AD149" s="250"/>
      <c r="AE149" s="86"/>
      <c r="AI149" s="86"/>
    </row>
    <row r="150" spans="1:35" ht="15.6">
      <c r="A150" s="246"/>
      <c r="B150" s="246">
        <f>+'Ark1'!C1040</f>
        <v>2024</v>
      </c>
      <c r="C150" s="266">
        <f>+'Ark1'!M1040</f>
        <v>9</v>
      </c>
      <c r="D150" s="266" t="s">
        <v>100</v>
      </c>
      <c r="E150" s="266">
        <f>+'Ark1'!D1040</f>
        <v>6</v>
      </c>
      <c r="F150" s="266" t="s">
        <v>601</v>
      </c>
      <c r="G150" s="266">
        <f>+IF(H150=0,"",'Ark1'!Q1040)</f>
        <v>35</v>
      </c>
      <c r="H150" s="366">
        <f>+'Ark1'!R1040</f>
        <v>44</v>
      </c>
      <c r="I150" s="267">
        <f>+IF(H150=0,"",'Ark1'!AE1040)</f>
        <v>6.4421669106881394</v>
      </c>
      <c r="J150" s="267">
        <f>+IF(H150=0,"",'Ark1'!AF1040)</f>
        <v>7.1856913196561392</v>
      </c>
      <c r="K150" s="268">
        <f>+IF(H150=0,"",'Ark1'!S1040)</f>
        <v>6.3409090909090899</v>
      </c>
      <c r="L150" s="298">
        <f>+IF(H150=0,"",'Ark1'!U1040)</f>
        <v>395.37045454545455</v>
      </c>
      <c r="M150" s="269">
        <f>+IF(H150=0,"",'Ark1'!W1040)</f>
        <v>100</v>
      </c>
      <c r="N150" s="269">
        <f>+IF(H150=0,"",'Ark1'!X1040)</f>
        <v>61.363636363636367</v>
      </c>
      <c r="O150" s="269">
        <f>+IF(H150=0,"",'Ark1'!AG1040)</f>
        <v>914.71794871794884</v>
      </c>
      <c r="P150" s="269">
        <f>+IF(H150=0,"",'Ark1'!AH1040)</f>
        <v>0</v>
      </c>
      <c r="Q150" s="269">
        <f>+IF(H150=0,"",'Ark1'!AI1040)</f>
        <v>50</v>
      </c>
      <c r="R150" s="382">
        <f>+IF(H150=0,"",'Ark1'!AR1040)</f>
        <v>216.79487179487185</v>
      </c>
      <c r="S150" s="114">
        <f>+IF(H150=0,"",'Ark1'!AS1040)</f>
        <v>37.239667928197271</v>
      </c>
      <c r="T150" s="269">
        <f>+IF(H150=0,"",'Ark1'!Y1040)</f>
        <v>114.74584678470438</v>
      </c>
      <c r="U150" s="268">
        <f>+IF(H150=0,"",'Ark1'!Z1040)</f>
        <v>1.7181277047755661</v>
      </c>
      <c r="V150" s="298">
        <f t="shared" si="24"/>
        <v>432.23209416585536</v>
      </c>
      <c r="W150" s="269">
        <f t="shared" si="25"/>
        <v>43.930050505050502</v>
      </c>
      <c r="X150" s="267">
        <f t="shared" si="26"/>
        <v>1.2571428571428571</v>
      </c>
      <c r="Y150" s="246"/>
      <c r="Z150" s="249"/>
      <c r="AB150" s="28"/>
      <c r="AC150" s="27"/>
      <c r="AD150" s="250"/>
      <c r="AE150" s="86"/>
      <c r="AI150" s="86"/>
    </row>
    <row r="151" spans="1:35" ht="15.6">
      <c r="A151" s="246"/>
      <c r="B151" s="246">
        <f>+'Ark1'!C1041</f>
        <v>2024</v>
      </c>
      <c r="C151" s="266">
        <f>+'Ark1'!M1041</f>
        <v>9</v>
      </c>
      <c r="D151" s="266" t="s">
        <v>100</v>
      </c>
      <c r="E151" s="266">
        <f>+'Ark1'!D1041</f>
        <v>7</v>
      </c>
      <c r="F151" s="266" t="s">
        <v>602</v>
      </c>
      <c r="G151" s="266">
        <f>+IF(H151=0,"",'Ark1'!Q1041)</f>
        <v>33</v>
      </c>
      <c r="H151" s="366">
        <f>+'Ark1'!R1041</f>
        <v>38</v>
      </c>
      <c r="I151" s="267">
        <f>+IF(H151=0,"",'Ark1'!AE1041)</f>
        <v>6.6317626527050608</v>
      </c>
      <c r="J151" s="267">
        <f>+IF(H151=0,"",'Ark1'!AF1041)</f>
        <v>8.1791092521198756</v>
      </c>
      <c r="K151" s="268">
        <f>+IF(H151=0,"",'Ark1'!S1041)</f>
        <v>7</v>
      </c>
      <c r="L151" s="298">
        <f>+IF(H151=0,"",'Ark1'!U1041)</f>
        <v>454.84736842105281</v>
      </c>
      <c r="M151" s="269">
        <f>+IF(H151=0,"",'Ark1'!W1041)</f>
        <v>100</v>
      </c>
      <c r="N151" s="269">
        <f>+IF(H151=0,"",'Ark1'!X1041)</f>
        <v>84.210526315789508</v>
      </c>
      <c r="O151" s="269">
        <f>+IF(H151=0,"",'Ark1'!AG1041)</f>
        <v>1102.1891891891889</v>
      </c>
      <c r="P151" s="269">
        <f>+IF(H151=0,"",'Ark1'!AH1041)</f>
        <v>0</v>
      </c>
      <c r="Q151" s="269">
        <f>+IF(H151=0,"",'Ark1'!AI1041)</f>
        <v>55.263157894736842</v>
      </c>
      <c r="R151" s="382">
        <f>+IF(H151=0,"",'Ark1'!AR1041)</f>
        <v>225.24324324324328</v>
      </c>
      <c r="S151" s="114">
        <f>+IF(H151=0,"",'Ark1'!AS1041)</f>
        <v>39.06433630660915</v>
      </c>
      <c r="T151" s="269">
        <f>+IF(H151=0,"",'Ark1'!Y1041)</f>
        <v>118.40009498760897</v>
      </c>
      <c r="U151" s="268">
        <f>+IF(H151=0,"",'Ark1'!Z1041)</f>
        <v>1.2977713690461004</v>
      </c>
      <c r="V151" s="298">
        <f t="shared" si="24"/>
        <v>412.67631082069977</v>
      </c>
      <c r="W151" s="269">
        <f t="shared" si="25"/>
        <v>50.538596491228091</v>
      </c>
      <c r="X151" s="267">
        <f t="shared" si="26"/>
        <v>1.1515151515151516</v>
      </c>
      <c r="Y151" s="246"/>
      <c r="Z151" s="249"/>
      <c r="AB151" s="28"/>
      <c r="AC151" s="27"/>
      <c r="AD151" s="250"/>
      <c r="AE151" s="86"/>
      <c r="AI151" s="86"/>
    </row>
    <row r="152" spans="1:35" ht="15.6">
      <c r="A152" s="246"/>
      <c r="B152" s="246">
        <f>+'Ark1'!C1042</f>
        <v>2024</v>
      </c>
      <c r="C152" s="266">
        <f>+'Ark1'!M1042</f>
        <v>9</v>
      </c>
      <c r="D152" s="266" t="s">
        <v>100</v>
      </c>
      <c r="E152" s="266">
        <f>+'Ark1'!D1042</f>
        <v>8</v>
      </c>
      <c r="F152" s="266" t="s">
        <v>603</v>
      </c>
      <c r="G152" s="266">
        <f>+IF(H152=0,"",'Ark1'!Q1042)</f>
        <v>46</v>
      </c>
      <c r="H152" s="366">
        <f>+'Ark1'!R1042</f>
        <v>54</v>
      </c>
      <c r="I152" s="267">
        <f>+IF(H152=0,"",'Ark1'!AE1042)</f>
        <v>7.3170731707317085</v>
      </c>
      <c r="J152" s="267">
        <f>+IF(H152=0,"",'Ark1'!AF1042)</f>
        <v>8.34403545129158</v>
      </c>
      <c r="K152" s="268">
        <f>+IF(H152=0,"",'Ark1'!S1042)</f>
        <v>6.2592592592592604</v>
      </c>
      <c r="L152" s="298">
        <f>+IF(H152=0,"",'Ark1'!U1042)</f>
        <v>410.16481481481486</v>
      </c>
      <c r="M152" s="269">
        <f>+IF(H152=0,"",'Ark1'!W1042)</f>
        <v>100</v>
      </c>
      <c r="N152" s="269">
        <f>+IF(H152=0,"",'Ark1'!X1042)</f>
        <v>74.074074074074076</v>
      </c>
      <c r="O152" s="269">
        <f>+IF(H152=0,"",'Ark1'!AG1042)</f>
        <v>1006.38</v>
      </c>
      <c r="P152" s="269">
        <f>+IF(H152=0,"",'Ark1'!AH1042)</f>
        <v>0</v>
      </c>
      <c r="Q152" s="269">
        <f>+IF(H152=0,"",'Ark1'!AI1042)</f>
        <v>53.703703703703695</v>
      </c>
      <c r="R152" s="382">
        <f>+IF(H152=0,"",'Ark1'!AR1042)</f>
        <v>221.22</v>
      </c>
      <c r="S152" s="114">
        <f>+IF(H152=0,"",'Ark1'!AS1042)</f>
        <v>36.423948653960224</v>
      </c>
      <c r="T152" s="269">
        <f>+IF(H152=0,"",'Ark1'!Y1042)</f>
        <v>111.75064198574002</v>
      </c>
      <c r="U152" s="268">
        <f>+IF(H152=0,"",'Ark1'!Z1042)</f>
        <v>1.4425438588259589</v>
      </c>
      <c r="V152" s="298">
        <f t="shared" si="24"/>
        <v>407.56455296688608</v>
      </c>
      <c r="W152" s="269">
        <f t="shared" si="25"/>
        <v>45.573868312757206</v>
      </c>
      <c r="X152" s="267">
        <f t="shared" si="26"/>
        <v>1.173913043478261</v>
      </c>
      <c r="Y152" s="246"/>
      <c r="Z152" s="249"/>
      <c r="AB152" s="28"/>
      <c r="AC152" s="27"/>
      <c r="AD152" s="250"/>
      <c r="AE152" s="86"/>
      <c r="AI152" s="86"/>
    </row>
    <row r="153" spans="1:35" ht="15.6">
      <c r="A153" s="246"/>
      <c r="B153" s="246">
        <f>+'Ark1'!C1043</f>
        <v>2024</v>
      </c>
      <c r="C153" s="266">
        <f>+'Ark1'!M1043</f>
        <v>9</v>
      </c>
      <c r="D153" s="266" t="s">
        <v>100</v>
      </c>
      <c r="E153" s="266">
        <f>+'Ark1'!D1043</f>
        <v>9</v>
      </c>
      <c r="F153" s="266" t="s">
        <v>604</v>
      </c>
      <c r="G153" s="266">
        <f>+IF(H153=0,"",'Ark1'!Q1043)</f>
        <v>35</v>
      </c>
      <c r="H153" s="366">
        <f>+'Ark1'!R1043</f>
        <v>47</v>
      </c>
      <c r="I153" s="267">
        <f>+IF(H153=0,"",'Ark1'!AE1043)</f>
        <v>6.119791666666667</v>
      </c>
      <c r="J153" s="267">
        <f>+IF(H153=0,"",'Ark1'!AF1043)</f>
        <v>7.2789586728832498</v>
      </c>
      <c r="K153" s="268">
        <f>+IF(H153=0,"",'Ark1'!S1043)</f>
        <v>6.872340425531914</v>
      </c>
      <c r="L153" s="298">
        <f>+IF(H153=0,"",'Ark1'!U1043)</f>
        <v>426.936170212766</v>
      </c>
      <c r="M153" s="269">
        <f>+IF(H153=0,"",'Ark1'!W1043)</f>
        <v>100</v>
      </c>
      <c r="N153" s="269">
        <f>+IF(H153=0,"",'Ark1'!X1043)</f>
        <v>78.723404255319139</v>
      </c>
      <c r="O153" s="269">
        <f>+IF(H153=0,"",'Ark1'!AG1043)</f>
        <v>1030.2727272727273</v>
      </c>
      <c r="P153" s="269">
        <f>+IF(H153=0,"",'Ark1'!AH1043)</f>
        <v>0</v>
      </c>
      <c r="Q153" s="269">
        <f>+IF(H153=0,"",'Ark1'!AI1043)</f>
        <v>63.829787234042577</v>
      </c>
      <c r="R153" s="382">
        <f>+IF(H153=0,"",'Ark1'!AR1043)</f>
        <v>222.1136363636364</v>
      </c>
      <c r="S153" s="114">
        <f>+IF(H153=0,"",'Ark1'!AS1043)</f>
        <v>38.41681555187936</v>
      </c>
      <c r="T153" s="269">
        <f>+IF(H153=0,"",'Ark1'!Y1043)</f>
        <v>97.60033446387591</v>
      </c>
      <c r="U153" s="268">
        <f>+IF(H153=0,"",'Ark1'!Z1043)</f>
        <v>1.5384023389383175</v>
      </c>
      <c r="V153" s="298">
        <f t="shared" si="24"/>
        <v>414.39141201274384</v>
      </c>
      <c r="W153" s="269">
        <f t="shared" si="25"/>
        <v>47.43735224586289</v>
      </c>
      <c r="X153" s="267">
        <f t="shared" si="26"/>
        <v>1.3428571428571427</v>
      </c>
      <c r="Y153" s="246"/>
      <c r="Z153" s="249"/>
      <c r="AB153" s="28"/>
      <c r="AC153" s="27"/>
      <c r="AD153" s="250"/>
      <c r="AE153" s="86"/>
      <c r="AI153" s="86"/>
    </row>
    <row r="154" spans="1:35" ht="15.6">
      <c r="A154" s="246"/>
      <c r="B154" s="246">
        <f>+'Ark1'!C1044</f>
        <v>2024</v>
      </c>
      <c r="C154" s="266">
        <f>+'Ark1'!M1044</f>
        <v>9</v>
      </c>
      <c r="D154" s="266" t="s">
        <v>100</v>
      </c>
      <c r="E154" s="266">
        <f>+'Ark1'!D1044</f>
        <v>10</v>
      </c>
      <c r="F154" s="266" t="s">
        <v>605</v>
      </c>
      <c r="G154" s="266">
        <f>+IF(H154=0,"",'Ark1'!Q1044)</f>
        <v>61</v>
      </c>
      <c r="H154" s="366">
        <f>+'Ark1'!R1044</f>
        <v>74</v>
      </c>
      <c r="I154" s="267">
        <f>+IF(H154=0,"",'Ark1'!AE1044)</f>
        <v>7.6683937823834194</v>
      </c>
      <c r="J154" s="267">
        <f>+IF(H154=0,"",'Ark1'!AF1044)</f>
        <v>9.2978642452200635</v>
      </c>
      <c r="K154" s="268">
        <f>+IF(H154=0,"",'Ark1'!S1044)</f>
        <v>6.5945945945945939</v>
      </c>
      <c r="L154" s="298">
        <f>+IF(H154=0,"",'Ark1'!U1044)</f>
        <v>424.02432432432431</v>
      </c>
      <c r="M154" s="269">
        <f>+IF(H154=0,"",'Ark1'!W1044)</f>
        <v>100</v>
      </c>
      <c r="N154" s="269">
        <f>+IF(H154=0,"",'Ark1'!X1044)</f>
        <v>74.324324324324309</v>
      </c>
      <c r="O154" s="269">
        <f>+IF(H154=0,"",'Ark1'!AG1044)</f>
        <v>1159.9452054794522</v>
      </c>
      <c r="P154" s="269">
        <f>+IF(H154=0,"",'Ark1'!AH1044)</f>
        <v>0</v>
      </c>
      <c r="Q154" s="269">
        <f>+IF(H154=0,"",'Ark1'!AI1044)</f>
        <v>68.918918918918934</v>
      </c>
      <c r="R154" s="382">
        <f>+IF(H154=0,"",'Ark1'!AR1044)</f>
        <v>222.39726027397265</v>
      </c>
      <c r="S154" s="114">
        <f>+IF(H154=0,"",'Ark1'!AS1044)</f>
        <v>37.760397519512026</v>
      </c>
      <c r="T154" s="269">
        <f>+IF(H154=0,"",'Ark1'!Y1044)</f>
        <v>106.46634769781052</v>
      </c>
      <c r="U154" s="268">
        <f>+IF(H154=0,"",'Ark1'!Z1044)</f>
        <v>1.3548603091345173</v>
      </c>
      <c r="V154" s="298">
        <f t="shared" si="24"/>
        <v>365.55547824266228</v>
      </c>
      <c r="W154" s="269">
        <f t="shared" si="25"/>
        <v>47.113813813813813</v>
      </c>
      <c r="X154" s="267">
        <f t="shared" si="26"/>
        <v>1.2131147540983607</v>
      </c>
      <c r="Y154" s="246"/>
      <c r="Z154" s="249"/>
      <c r="AB154" s="28"/>
      <c r="AC154" s="27"/>
      <c r="AD154" s="250"/>
      <c r="AE154" s="86"/>
      <c r="AI154" s="86"/>
    </row>
    <row r="155" spans="1:35" ht="15.6">
      <c r="A155" s="246"/>
      <c r="B155" s="246">
        <f>+'Ark1'!C1045</f>
        <v>2024</v>
      </c>
      <c r="C155" s="266">
        <f>+'Ark1'!M1045</f>
        <v>9</v>
      </c>
      <c r="D155" s="266" t="s">
        <v>100</v>
      </c>
      <c r="E155" s="266">
        <f>+'Ark1'!D1045</f>
        <v>11</v>
      </c>
      <c r="F155" s="266" t="s">
        <v>606</v>
      </c>
      <c r="G155" s="266">
        <f>+IF(H155=0,"",'Ark1'!Q1045)</f>
        <v>50</v>
      </c>
      <c r="H155" s="366">
        <f>+'Ark1'!R1045</f>
        <v>57</v>
      </c>
      <c r="I155" s="267">
        <f>+IF(H155=0,"",'Ark1'!AE1045)</f>
        <v>5.3621825023518364</v>
      </c>
      <c r="J155" s="267">
        <f>+IF(H155=0,"",'Ark1'!AF1045)</f>
        <v>5.9197155776652748</v>
      </c>
      <c r="K155" s="268">
        <f>+IF(H155=0,"",'Ark1'!S1045)</f>
        <v>6.0350877192982439</v>
      </c>
      <c r="L155" s="298">
        <f>+IF(H155=0,"",'Ark1'!U1045)</f>
        <v>384.12982456140327</v>
      </c>
      <c r="M155" s="269">
        <f>+IF(H155=0,"",'Ark1'!W1045)</f>
        <v>100</v>
      </c>
      <c r="N155" s="269">
        <f>+IF(H155=0,"",'Ark1'!X1045)</f>
        <v>64.912280701754398</v>
      </c>
      <c r="O155" s="269">
        <f>+IF(H155=0,"",'Ark1'!AG1045)</f>
        <v>1009.6545454545452</v>
      </c>
      <c r="P155" s="269">
        <f>+IF(H155=0,"",'Ark1'!AH1045)</f>
        <v>0</v>
      </c>
      <c r="Q155" s="269">
        <f>+IF(H155=0,"",'Ark1'!AI1045)</f>
        <v>57.894736842105239</v>
      </c>
      <c r="R155" s="382">
        <f>+IF(H155=0,"",'Ark1'!AR1045)</f>
        <v>219.16363636363633</v>
      </c>
      <c r="S155" s="114">
        <f>+IF(H155=0,"",'Ark1'!AS1045)</f>
        <v>35.497084914887637</v>
      </c>
      <c r="T155" s="269">
        <f>+IF(H155=0,"",'Ark1'!Y1045)</f>
        <v>106.21217752383812</v>
      </c>
      <c r="U155" s="268">
        <f>+IF(H155=0,"",'Ark1'!Z1045)</f>
        <v>1.3760471263949181</v>
      </c>
      <c r="V155" s="298">
        <f t="shared" si="24"/>
        <v>380.45668817196133</v>
      </c>
      <c r="W155" s="269">
        <f t="shared" si="25"/>
        <v>42.681091617933696</v>
      </c>
      <c r="X155" s="267">
        <f t="shared" si="26"/>
        <v>1.1399999999999999</v>
      </c>
      <c r="Y155" s="246"/>
      <c r="Z155" s="249"/>
      <c r="AB155" s="28"/>
      <c r="AC155" s="27"/>
      <c r="AD155" s="250"/>
      <c r="AE155" s="86"/>
      <c r="AI155" s="86"/>
    </row>
    <row r="156" spans="1:35" ht="15.6">
      <c r="A156" s="246"/>
      <c r="B156" s="246">
        <f>+'Ark1'!C1046</f>
        <v>2024</v>
      </c>
      <c r="C156" s="266">
        <f>+'Ark1'!M1046</f>
        <v>9</v>
      </c>
      <c r="D156" s="266" t="s">
        <v>100</v>
      </c>
      <c r="E156" s="266">
        <f>+'Ark1'!D1046</f>
        <v>12</v>
      </c>
      <c r="F156" s="266" t="s">
        <v>607</v>
      </c>
      <c r="G156" s="266">
        <f>+IF(H156=0,"",'Ark1'!Q1046)</f>
        <v>16</v>
      </c>
      <c r="H156" s="366">
        <f>+'Ark1'!R1046</f>
        <v>18</v>
      </c>
      <c r="I156" s="267">
        <f>+IF(H156=0,"",'Ark1'!AE1046)</f>
        <v>8.2568807339449517</v>
      </c>
      <c r="J156" s="267">
        <f>+IF(H156=0,"",'Ark1'!AF1046)</f>
        <v>9.8092200318966505</v>
      </c>
      <c r="K156" s="268">
        <f>+IF(H156=0,"",'Ark1'!S1046)</f>
        <v>6.6666666666666687</v>
      </c>
      <c r="L156" s="298">
        <f>+IF(H156=0,"",'Ark1'!U1046)</f>
        <v>436.01111111111112</v>
      </c>
      <c r="M156" s="269">
        <f>+IF(H156=0,"",'Ark1'!W1046)</f>
        <v>100</v>
      </c>
      <c r="N156" s="269">
        <f>+IF(H156=0,"",'Ark1'!X1046)</f>
        <v>83.333333333333314</v>
      </c>
      <c r="O156" s="269">
        <f>+IF(H156=0,"",'Ark1'!AG1046)</f>
        <v>1193.5</v>
      </c>
      <c r="P156" s="269">
        <f>+IF(H156=0,"",'Ark1'!AH1046)</f>
        <v>0</v>
      </c>
      <c r="Q156" s="269">
        <f>+IF(H156=0,"",'Ark1'!AI1046)</f>
        <v>72.222222222222229</v>
      </c>
      <c r="R156" s="382">
        <f>+IF(H156=0,"",'Ark1'!AR1046)</f>
        <v>225.61111111111111</v>
      </c>
      <c r="S156" s="114">
        <f>+IF(H156=0,"",'Ark1'!AS1046)</f>
        <v>37.348577983111198</v>
      </c>
      <c r="T156" s="269">
        <f>+IF(H156=0,"",'Ark1'!Y1046)</f>
        <v>108.83881501707482</v>
      </c>
      <c r="U156" s="268">
        <f>+IF(H156=0,"",'Ark1'!Z1046)</f>
        <v>1.4529663145135556</v>
      </c>
      <c r="V156" s="298">
        <f t="shared" si="24"/>
        <v>365.32141693432015</v>
      </c>
      <c r="W156" s="269">
        <f t="shared" si="25"/>
        <v>48.445679012345678</v>
      </c>
      <c r="X156" s="267">
        <f t="shared" si="26"/>
        <v>1.125</v>
      </c>
      <c r="Y156" s="246"/>
      <c r="Z156" s="249"/>
      <c r="AB156" s="28"/>
      <c r="AC156" s="27"/>
      <c r="AD156" s="250"/>
      <c r="AE156" s="86"/>
      <c r="AI156" s="86"/>
    </row>
    <row r="157" spans="1:35" ht="15.6">
      <c r="A157" s="246"/>
      <c r="B157" s="246"/>
      <c r="C157" s="246"/>
      <c r="D157" s="246"/>
      <c r="E157" s="246"/>
      <c r="F157" s="246"/>
      <c r="G157" s="246"/>
      <c r="H157" s="246"/>
      <c r="I157" s="247"/>
      <c r="J157" s="247"/>
      <c r="K157" s="246"/>
      <c r="L157" s="246"/>
      <c r="M157" s="248"/>
      <c r="N157" s="248"/>
      <c r="O157" s="246"/>
      <c r="P157" s="248"/>
      <c r="Q157" s="248"/>
      <c r="R157" s="248"/>
      <c r="S157" s="248"/>
      <c r="T157" s="248"/>
      <c r="U157" s="246"/>
      <c r="V157" s="246"/>
      <c r="W157" s="248"/>
      <c r="X157" s="247"/>
      <c r="Y157" s="246"/>
      <c r="Z157" s="249"/>
      <c r="AB157" s="28"/>
      <c r="AC157" s="27"/>
      <c r="AD157" s="250"/>
      <c r="AE157" s="86"/>
      <c r="AI157" s="86"/>
    </row>
    <row r="158" spans="1:35" ht="15.6">
      <c r="A158" s="246"/>
      <c r="B158" s="246"/>
      <c r="C158" s="246"/>
      <c r="D158" s="246"/>
      <c r="E158" s="246"/>
      <c r="F158" s="246"/>
      <c r="G158" s="246"/>
      <c r="H158" s="246"/>
      <c r="I158" s="247"/>
      <c r="J158" s="247"/>
      <c r="K158" s="246"/>
      <c r="L158" s="246"/>
      <c r="M158" s="248"/>
      <c r="N158" s="248"/>
      <c r="O158" s="246"/>
      <c r="P158" s="248"/>
      <c r="Q158" s="248"/>
      <c r="R158" s="248"/>
      <c r="S158" s="248"/>
      <c r="T158" s="248"/>
      <c r="U158" s="246"/>
      <c r="V158" s="246"/>
      <c r="W158" s="248"/>
      <c r="X158" s="247"/>
      <c r="Y158" s="246"/>
      <c r="Z158" s="249"/>
      <c r="AB158" s="28"/>
      <c r="AC158" s="27"/>
      <c r="AD158" s="250"/>
      <c r="AE158" s="86"/>
      <c r="AI158" s="86"/>
    </row>
    <row r="159" spans="1:35" ht="22.8">
      <c r="A159" s="264" t="s">
        <v>636</v>
      </c>
      <c r="B159" s="246"/>
      <c r="C159" s="246"/>
      <c r="D159" s="349" t="str">
        <f>+D164</f>
        <v>4-</v>
      </c>
      <c r="E159" s="246"/>
      <c r="F159" s="246"/>
      <c r="G159" s="246"/>
      <c r="H159" s="212">
        <f>SUM(H164:H175)</f>
        <v>219</v>
      </c>
      <c r="I159" s="247"/>
      <c r="J159" s="247"/>
      <c r="K159" s="246"/>
      <c r="L159" s="272">
        <f>+Fettgruppe!N19</f>
        <v>430.92648401826506</v>
      </c>
      <c r="M159" s="248"/>
      <c r="N159" s="248"/>
      <c r="O159" s="246"/>
      <c r="P159" s="248"/>
      <c r="Q159" s="248"/>
      <c r="R159" s="248"/>
      <c r="S159" s="248"/>
      <c r="T159" s="248"/>
      <c r="U159" s="246"/>
      <c r="V159" s="272">
        <f>+Fettgruppe!X19</f>
        <v>399.81469039212078</v>
      </c>
      <c r="W159" s="265" t="s">
        <v>635</v>
      </c>
      <c r="X159" s="263"/>
      <c r="Y159" s="246"/>
      <c r="Z159" s="249"/>
      <c r="AB159" s="28"/>
      <c r="AC159" s="27"/>
      <c r="AD159" s="250"/>
      <c r="AE159" s="86"/>
      <c r="AI159" s="86"/>
    </row>
    <row r="160" spans="1:35" ht="16.5" customHeight="1">
      <c r="A160" s="246"/>
      <c r="B160" s="246"/>
      <c r="C160" s="246"/>
      <c r="D160" s="349"/>
      <c r="E160" s="246"/>
      <c r="F160" s="246"/>
      <c r="G160" s="246"/>
      <c r="H160" s="246"/>
      <c r="I160" s="246"/>
      <c r="J160" s="246"/>
      <c r="K160" s="246"/>
      <c r="L160" s="246"/>
      <c r="M160" s="248"/>
      <c r="N160" s="248"/>
      <c r="O160" s="246"/>
      <c r="P160" s="248"/>
      <c r="Q160" s="248"/>
      <c r="R160" s="248"/>
      <c r="S160" s="248"/>
      <c r="T160" s="248"/>
      <c r="U160" s="246"/>
      <c r="V160" s="246"/>
      <c r="W160" s="248"/>
      <c r="X160" s="263" t="s">
        <v>4</v>
      </c>
      <c r="Y160" s="246"/>
      <c r="Z160" s="249"/>
      <c r="AB160" s="28"/>
      <c r="AC160" s="27"/>
      <c r="AD160" s="250"/>
      <c r="AE160" s="86"/>
      <c r="AI160" s="86"/>
    </row>
    <row r="161" spans="1:35" ht="15.6">
      <c r="A161" s="246"/>
      <c r="B161" s="246"/>
      <c r="C161" s="246"/>
      <c r="D161" s="246"/>
      <c r="E161" s="246"/>
      <c r="F161" s="246"/>
      <c r="G161" s="264" t="s">
        <v>4</v>
      </c>
      <c r="H161" s="246"/>
      <c r="I161" s="247"/>
      <c r="J161" s="247"/>
      <c r="K161" s="264" t="s">
        <v>23</v>
      </c>
      <c r="L161" s="247"/>
      <c r="M161" s="248" t="s">
        <v>402</v>
      </c>
      <c r="N161" s="248" t="s">
        <v>402</v>
      </c>
      <c r="O161" s="265" t="s">
        <v>538</v>
      </c>
      <c r="P161" s="248" t="s">
        <v>402</v>
      </c>
      <c r="Q161" s="248" t="s">
        <v>402</v>
      </c>
      <c r="R161" s="248"/>
      <c r="S161" s="248"/>
      <c r="T161" s="265" t="s">
        <v>422</v>
      </c>
      <c r="U161" s="246"/>
      <c r="V161" s="264" t="s">
        <v>489</v>
      </c>
      <c r="W161" s="265" t="s">
        <v>77</v>
      </c>
      <c r="X161" s="263" t="s">
        <v>9</v>
      </c>
      <c r="Y161" s="246"/>
      <c r="Z161" s="249"/>
      <c r="AB161" s="28"/>
      <c r="AC161" s="27"/>
      <c r="AD161" s="250"/>
      <c r="AE161" s="86"/>
      <c r="AI161" s="86"/>
    </row>
    <row r="162" spans="1:35" ht="15.6">
      <c r="A162" s="246"/>
      <c r="B162" s="246"/>
      <c r="C162" s="246"/>
      <c r="D162" s="246"/>
      <c r="E162" s="264"/>
      <c r="F162" s="264"/>
      <c r="G162" s="264" t="s">
        <v>487</v>
      </c>
      <c r="H162" s="264" t="s">
        <v>4</v>
      </c>
      <c r="I162" s="263" t="s">
        <v>4</v>
      </c>
      <c r="J162" s="263" t="s">
        <v>1</v>
      </c>
      <c r="K162" s="264" t="s">
        <v>550</v>
      </c>
      <c r="L162" s="263" t="s">
        <v>23</v>
      </c>
      <c r="M162" s="265" t="s">
        <v>585</v>
      </c>
      <c r="N162" s="265" t="s">
        <v>500</v>
      </c>
      <c r="O162" s="265" t="s">
        <v>563</v>
      </c>
      <c r="P162" s="265" t="s">
        <v>502</v>
      </c>
      <c r="Q162" s="265" t="s">
        <v>571</v>
      </c>
      <c r="R162" s="432" t="s">
        <v>23</v>
      </c>
      <c r="S162" s="432" t="s">
        <v>23</v>
      </c>
      <c r="T162" s="265"/>
      <c r="U162" s="264" t="s">
        <v>413</v>
      </c>
      <c r="V162" s="264" t="s">
        <v>498</v>
      </c>
      <c r="W162" s="265" t="s">
        <v>423</v>
      </c>
      <c r="X162" s="263" t="s">
        <v>70</v>
      </c>
      <c r="Y162" s="246"/>
      <c r="Z162" s="249"/>
      <c r="AB162" s="28"/>
      <c r="AC162" s="27"/>
      <c r="AD162" s="250"/>
      <c r="AE162" s="86"/>
      <c r="AI162" s="86"/>
    </row>
    <row r="163" spans="1:35" ht="15.6">
      <c r="A163" s="246"/>
      <c r="B163" s="246"/>
      <c r="C163" s="264" t="s">
        <v>0</v>
      </c>
      <c r="D163" s="264"/>
      <c r="E163" s="264" t="s">
        <v>86</v>
      </c>
      <c r="F163" s="264"/>
      <c r="G163" s="50" t="s">
        <v>488</v>
      </c>
      <c r="H163" s="50" t="s">
        <v>9</v>
      </c>
      <c r="I163" s="87" t="s">
        <v>402</v>
      </c>
      <c r="J163" s="87" t="s">
        <v>402</v>
      </c>
      <c r="K163" s="50" t="s">
        <v>551</v>
      </c>
      <c r="L163" s="87" t="s">
        <v>44</v>
      </c>
      <c r="M163" s="75" t="s">
        <v>561</v>
      </c>
      <c r="N163" s="75" t="s">
        <v>439</v>
      </c>
      <c r="O163" s="75" t="s">
        <v>495</v>
      </c>
      <c r="P163" s="75" t="s">
        <v>482</v>
      </c>
      <c r="Q163" s="75" t="s">
        <v>536</v>
      </c>
      <c r="R163" s="432" t="s">
        <v>735</v>
      </c>
      <c r="S163" s="432" t="s">
        <v>736</v>
      </c>
      <c r="T163" s="75" t="s">
        <v>1</v>
      </c>
      <c r="U163" s="50" t="s">
        <v>414</v>
      </c>
      <c r="V163" s="50" t="s">
        <v>499</v>
      </c>
      <c r="W163" s="75" t="s">
        <v>424</v>
      </c>
      <c r="X163" s="87" t="s">
        <v>566</v>
      </c>
      <c r="Y163" s="246"/>
      <c r="Z163" s="249"/>
      <c r="AB163" s="28"/>
      <c r="AC163" s="27"/>
      <c r="AD163" s="250"/>
      <c r="AE163" s="86"/>
      <c r="AI163" s="86"/>
    </row>
    <row r="164" spans="1:35" ht="15.6">
      <c r="A164" s="246"/>
      <c r="B164" s="246">
        <f>+'Ark1'!C1047</f>
        <v>2024</v>
      </c>
      <c r="C164" s="86">
        <f>+'Ark1'!M1047</f>
        <v>10</v>
      </c>
      <c r="D164" s="367" t="s">
        <v>101</v>
      </c>
      <c r="E164" s="86">
        <f>+'Ark1'!D1047</f>
        <v>1</v>
      </c>
      <c r="F164" s="86" t="s">
        <v>597</v>
      </c>
      <c r="G164" s="86">
        <f>+IF(H164=0,"",'Ark1'!Q1047)</f>
        <v>14</v>
      </c>
      <c r="H164" s="366">
        <f>+'Ark1'!R1047</f>
        <v>16</v>
      </c>
      <c r="I164" s="28">
        <f>+IF(H164=0,"",'Ark1'!AE1047)</f>
        <v>2.5641025641025639</v>
      </c>
      <c r="J164" s="28">
        <f>+IF(H164=0,"",'Ark1'!AF1047)</f>
        <v>3.281135146546033</v>
      </c>
      <c r="K164" s="27">
        <f>+IF(H164=0,"",'Ark1'!S1047)</f>
        <v>6.75</v>
      </c>
      <c r="L164" s="298">
        <f>+IF(H164=0,"",'Ark1'!U1047)</f>
        <v>459.48750000000001</v>
      </c>
      <c r="M164" s="33">
        <f>+IF(H164=0,"",'Ark1'!W1047)</f>
        <v>100</v>
      </c>
      <c r="N164" s="33">
        <f>+IF(H164=0,"",'Ark1'!X1047)</f>
        <v>93.75</v>
      </c>
      <c r="O164" s="33">
        <f>+IF(H164=0,"",'Ark1'!AG1047)</f>
        <v>1213.5999999999999</v>
      </c>
      <c r="P164" s="33">
        <f>+IF(H164=0,"",'Ark1'!AH1047)</f>
        <v>0</v>
      </c>
      <c r="Q164" s="33">
        <f>+IF(H164=0,"",'Ark1'!AI1047)</f>
        <v>37.5</v>
      </c>
      <c r="R164" s="382">
        <f>+IF(H164=0,"",'Ark1'!AR1047)</f>
        <v>229.13333333333327</v>
      </c>
      <c r="S164" s="114">
        <f>+IF(H164=0,"",'Ark1'!AS1047)</f>
        <v>39.13826694374773</v>
      </c>
      <c r="T164" s="33">
        <f>+IF(H164=0,"",'Ark1'!Y1047)</f>
        <v>92.332733056863717</v>
      </c>
      <c r="U164" s="27">
        <f>+IF(H164=0,"",'Ark1'!Z1047)</f>
        <v>1.25</v>
      </c>
      <c r="V164" s="298">
        <f t="shared" ref="V164:V175" si="27">+IF(H164=0,"",1000*L164/O164)</f>
        <v>378.61527686222809</v>
      </c>
      <c r="W164" s="33">
        <f t="shared" ref="W164:W175" si="28">+IF(H164=0,"",L164/C164)</f>
        <v>45.948750000000004</v>
      </c>
      <c r="X164" s="28">
        <f t="shared" ref="X164:X175" si="29">+IF(H164=0,"",H164/G164)</f>
        <v>1.1428571428571428</v>
      </c>
      <c r="Y164" s="246"/>
      <c r="Z164" s="249"/>
      <c r="AB164" s="28"/>
      <c r="AC164" s="27"/>
      <c r="AD164" s="250"/>
      <c r="AE164" s="86"/>
      <c r="AI164" s="86"/>
    </row>
    <row r="165" spans="1:35" ht="15.6">
      <c r="A165" s="246"/>
      <c r="B165" s="246">
        <f>+'Ark1'!C1048</f>
        <v>2024</v>
      </c>
      <c r="C165" s="86">
        <f>+'Ark1'!M1048</f>
        <v>10</v>
      </c>
      <c r="D165" s="367" t="s">
        <v>101</v>
      </c>
      <c r="E165" s="86">
        <f>+'Ark1'!D1048</f>
        <v>2</v>
      </c>
      <c r="F165" s="86" t="s">
        <v>598</v>
      </c>
      <c r="G165" s="86">
        <f>+IF(H165=0,"",'Ark1'!Q1048)</f>
        <v>15</v>
      </c>
      <c r="H165" s="366">
        <f>+'Ark1'!R1048</f>
        <v>16</v>
      </c>
      <c r="I165" s="28">
        <f>+IF(H165=0,"",'Ark1'!AE1048)</f>
        <v>3.5555555555555558</v>
      </c>
      <c r="J165" s="28">
        <f>+IF(H165=0,"",'Ark1'!AF1048)</f>
        <v>4.3326530399422394</v>
      </c>
      <c r="K165" s="27">
        <f>+IF(H165=0,"",'Ark1'!S1048)</f>
        <v>7.125</v>
      </c>
      <c r="L165" s="298">
        <f>+IF(H165=0,"",'Ark1'!U1048)</f>
        <v>441.4375</v>
      </c>
      <c r="M165" s="33">
        <f>+IF(H165=0,"",'Ark1'!W1048)</f>
        <v>100</v>
      </c>
      <c r="N165" s="33">
        <f>+IF(H165=0,"",'Ark1'!X1048)</f>
        <v>75</v>
      </c>
      <c r="O165" s="33">
        <f>+IF(H165=0,"",'Ark1'!AG1048)</f>
        <v>1179.625</v>
      </c>
      <c r="P165" s="33">
        <f>+IF(H165=0,"",'Ark1'!AH1048)</f>
        <v>0</v>
      </c>
      <c r="Q165" s="33">
        <f>+IF(H165=0,"",'Ark1'!AI1048)</f>
        <v>75</v>
      </c>
      <c r="R165" s="382">
        <f>+IF(H165=0,"",'Ark1'!AR1048)</f>
        <v>218.4375</v>
      </c>
      <c r="S165" s="114">
        <f>+IF(H165=0,"",'Ark1'!AS1048)</f>
        <v>40.459840401400122</v>
      </c>
      <c r="T165" s="33">
        <f>+IF(H165=0,"",'Ark1'!Y1048)</f>
        <v>151.0126189884474</v>
      </c>
      <c r="U165" s="27">
        <f>+IF(H165=0,"",'Ark1'!Z1048)</f>
        <v>1.9645292056877135</v>
      </c>
      <c r="V165" s="298">
        <f t="shared" si="27"/>
        <v>374.2185016424711</v>
      </c>
      <c r="W165" s="33">
        <f t="shared" si="28"/>
        <v>44.143749999999997</v>
      </c>
      <c r="X165" s="28">
        <f t="shared" si="29"/>
        <v>1.0666666666666667</v>
      </c>
      <c r="Y165" s="246"/>
      <c r="Z165" s="27"/>
      <c r="AB165" s="28"/>
      <c r="AC165" s="27"/>
      <c r="AD165" s="86"/>
      <c r="AE165" s="86"/>
      <c r="AI165" s="86"/>
    </row>
    <row r="166" spans="1:35" ht="15.6">
      <c r="A166" s="246"/>
      <c r="B166" s="246">
        <f>+'Ark1'!C1049</f>
        <v>2024</v>
      </c>
      <c r="C166" s="86">
        <f>+'Ark1'!M1049</f>
        <v>10</v>
      </c>
      <c r="D166" s="367" t="s">
        <v>101</v>
      </c>
      <c r="E166" s="86">
        <f>+'Ark1'!D1049</f>
        <v>3</v>
      </c>
      <c r="F166" s="86" t="s">
        <v>599</v>
      </c>
      <c r="G166" s="86">
        <f>+IF(H166=0,"",'Ark1'!Q1049)</f>
        <v>9</v>
      </c>
      <c r="H166" s="366">
        <f>+'Ark1'!R1049</f>
        <v>11</v>
      </c>
      <c r="I166" s="28">
        <f>+IF(H166=0,"",'Ark1'!AE1049)</f>
        <v>3.0555555555555558</v>
      </c>
      <c r="J166" s="28">
        <f>+IF(H166=0,"",'Ark1'!AF1049)</f>
        <v>4.1282536079230887</v>
      </c>
      <c r="K166" s="27">
        <f>+IF(H166=0,"",'Ark1'!S1049)</f>
        <v>7</v>
      </c>
      <c r="L166" s="298">
        <f>+IF(H166=0,"",'Ark1'!U1049)</f>
        <v>486.70909090909106</v>
      </c>
      <c r="M166" s="33">
        <f>+IF(H166=0,"",'Ark1'!W1049)</f>
        <v>100</v>
      </c>
      <c r="N166" s="33">
        <f>+IF(H166=0,"",'Ark1'!X1049)</f>
        <v>90.909090909090892</v>
      </c>
      <c r="O166" s="33">
        <f>+IF(H166=0,"",'Ark1'!AG1049)</f>
        <v>1076</v>
      </c>
      <c r="P166" s="33">
        <f>+IF(H166=0,"",'Ark1'!AH1049)</f>
        <v>0</v>
      </c>
      <c r="Q166" s="33">
        <f>+IF(H166=0,"",'Ark1'!AI1049)</f>
        <v>36.363636363636367</v>
      </c>
      <c r="R166" s="382">
        <f>+IF(H166=0,"",'Ark1'!AR1049)</f>
        <v>233.55555555555557</v>
      </c>
      <c r="S166" s="114">
        <f>+IF(H166=0,"",'Ark1'!AS1049)</f>
        <v>38.361373049674718</v>
      </c>
      <c r="T166" s="33">
        <f>+IF(H166=0,"",'Ark1'!Y1049)</f>
        <v>81.561114337046618</v>
      </c>
      <c r="U166" s="27">
        <f>+IF(H166=0,"",'Ark1'!Z1049)</f>
        <v>1.5374122295716151</v>
      </c>
      <c r="V166" s="298">
        <f t="shared" si="27"/>
        <v>452.33186887461994</v>
      </c>
      <c r="W166" s="33">
        <f t="shared" si="28"/>
        <v>48.670909090909106</v>
      </c>
      <c r="X166" s="28">
        <f t="shared" si="29"/>
        <v>1.2222222222222223</v>
      </c>
      <c r="Y166" s="246"/>
      <c r="Z166" s="250"/>
      <c r="AB166" s="28"/>
      <c r="AC166" s="27"/>
      <c r="AD166" s="250"/>
      <c r="AE166" s="86"/>
      <c r="AI166" s="86"/>
    </row>
    <row r="167" spans="1:35" ht="15.6">
      <c r="A167" s="246"/>
      <c r="B167" s="246">
        <f>+'Ark1'!C1050</f>
        <v>2024</v>
      </c>
      <c r="C167" s="86">
        <f>+'Ark1'!M1050</f>
        <v>10</v>
      </c>
      <c r="D167" s="367" t="s">
        <v>101</v>
      </c>
      <c r="E167" s="86">
        <f>+'Ark1'!D1050</f>
        <v>4</v>
      </c>
      <c r="F167" s="86" t="s">
        <v>600</v>
      </c>
      <c r="G167" s="86">
        <f>+IF(H167=0,"",'Ark1'!Q1050)</f>
        <v>17</v>
      </c>
      <c r="H167" s="366">
        <f>+'Ark1'!R1050</f>
        <v>21</v>
      </c>
      <c r="I167" s="28">
        <f>+IF(H167=0,"",'Ark1'!AE1050)</f>
        <v>3.0259365994236318</v>
      </c>
      <c r="J167" s="28">
        <f>+IF(H167=0,"",'Ark1'!AF1050)</f>
        <v>3.6056083427244254</v>
      </c>
      <c r="K167" s="27">
        <f>+IF(H167=0,"",'Ark1'!S1050)</f>
        <v>6.7142857142857109</v>
      </c>
      <c r="L167" s="298">
        <f>+IF(H167=0,"",'Ark1'!U1050)</f>
        <v>420.19999999999993</v>
      </c>
      <c r="M167" s="33">
        <f>+IF(H167=0,"",'Ark1'!W1050)</f>
        <v>100</v>
      </c>
      <c r="N167" s="33">
        <f>+IF(H167=0,"",'Ark1'!X1050)</f>
        <v>80.952380952380949</v>
      </c>
      <c r="O167" s="33">
        <f>+IF(H167=0,"",'Ark1'!AG1050)</f>
        <v>925.5</v>
      </c>
      <c r="P167" s="33">
        <f>+IF(H167=0,"",'Ark1'!AH1050)</f>
        <v>0</v>
      </c>
      <c r="Q167" s="33">
        <f>+IF(H167=0,"",'Ark1'!AI1050)</f>
        <v>52.380952380952387</v>
      </c>
      <c r="R167" s="382">
        <f>+IF(H167=0,"",'Ark1'!AR1050)</f>
        <v>221.4</v>
      </c>
      <c r="S167" s="114">
        <f>+IF(H167=0,"",'Ark1'!AS1050)</f>
        <v>38.058153700066129</v>
      </c>
      <c r="T167" s="33">
        <f>+IF(H167=0,"",'Ark1'!Y1050)</f>
        <v>92.170065381234309</v>
      </c>
      <c r="U167" s="27">
        <f>+IF(H167=0,"",'Ark1'!Z1050)</f>
        <v>1.385051387833236</v>
      </c>
      <c r="V167" s="298">
        <f t="shared" si="27"/>
        <v>454.02485143165848</v>
      </c>
      <c r="W167" s="33">
        <f t="shared" si="28"/>
        <v>42.019999999999996</v>
      </c>
      <c r="X167" s="28">
        <f t="shared" si="29"/>
        <v>1.2352941176470589</v>
      </c>
      <c r="Y167" s="246"/>
      <c r="Z167" s="27"/>
      <c r="AB167" s="28"/>
      <c r="AC167" s="27"/>
      <c r="AD167" s="86"/>
      <c r="AE167" s="86"/>
      <c r="AI167" s="86"/>
    </row>
    <row r="168" spans="1:35" ht="15.6">
      <c r="A168" s="246"/>
      <c r="B168" s="246">
        <f>+'Ark1'!C1051</f>
        <v>2024</v>
      </c>
      <c r="C168" s="86">
        <f>+'Ark1'!M1051</f>
        <v>10</v>
      </c>
      <c r="D168" s="367" t="s">
        <v>101</v>
      </c>
      <c r="E168" s="86">
        <f>+'Ark1'!D1051</f>
        <v>5</v>
      </c>
      <c r="F168" s="86" t="s">
        <v>442</v>
      </c>
      <c r="G168" s="86">
        <f>+IF(H168=0,"",'Ark1'!Q1051)</f>
        <v>18</v>
      </c>
      <c r="H168" s="366">
        <f>+'Ark1'!R1051</f>
        <v>24</v>
      </c>
      <c r="I168" s="28">
        <f>+IF(H168=0,"",'Ark1'!AE1051)</f>
        <v>3.5036496350364978</v>
      </c>
      <c r="J168" s="28">
        <f>+IF(H168=0,"",'Ark1'!AF1051)</f>
        <v>4.207126243086873</v>
      </c>
      <c r="K168" s="27">
        <f>+IF(H168=0,"",'Ark1'!S1051)</f>
        <v>6.875</v>
      </c>
      <c r="L168" s="298">
        <f>+IF(H168=0,"",'Ark1'!U1051)</f>
        <v>418.80416666666673</v>
      </c>
      <c r="M168" s="33">
        <f>+IF(H168=0,"",'Ark1'!W1051)</f>
        <v>100</v>
      </c>
      <c r="N168" s="33">
        <f>+IF(H168=0,"",'Ark1'!X1051)</f>
        <v>83.333333333333314</v>
      </c>
      <c r="O168" s="33">
        <f>+IF(H168=0,"",'Ark1'!AG1051)</f>
        <v>985.13043478260875</v>
      </c>
      <c r="P168" s="33">
        <f>+IF(H168=0,"",'Ark1'!AH1051)</f>
        <v>0</v>
      </c>
      <c r="Q168" s="33">
        <f>+IF(H168=0,"",'Ark1'!AI1051)</f>
        <v>58.33333333333335</v>
      </c>
      <c r="R168" s="382">
        <f>+IF(H168=0,"",'Ark1'!AR1051)</f>
        <v>220</v>
      </c>
      <c r="S168" s="114">
        <f>+IF(H168=0,"",'Ark1'!AS1051)</f>
        <v>38.76598484213045</v>
      </c>
      <c r="T168" s="33">
        <f>+IF(H168=0,"",'Ark1'!Y1051)</f>
        <v>87.930201860939505</v>
      </c>
      <c r="U168" s="27">
        <f>+IF(H168=0,"",'Ark1'!Z1051)</f>
        <v>1.6409473889596016</v>
      </c>
      <c r="V168" s="298">
        <f t="shared" si="27"/>
        <v>425.1255994939242</v>
      </c>
      <c r="W168" s="33">
        <f t="shared" si="28"/>
        <v>41.880416666666676</v>
      </c>
      <c r="X168" s="28">
        <f t="shared" si="29"/>
        <v>1.3333333333333333</v>
      </c>
      <c r="Y168" s="246"/>
      <c r="Z168" s="27"/>
      <c r="AB168" s="28"/>
      <c r="AC168" s="27"/>
      <c r="AD168" s="86"/>
      <c r="AE168" s="86"/>
      <c r="AI168" s="86"/>
    </row>
    <row r="169" spans="1:35" ht="15.6">
      <c r="A169" s="246"/>
      <c r="B169" s="246">
        <f>+'Ark1'!C1052</f>
        <v>2024</v>
      </c>
      <c r="C169" s="86">
        <f>+'Ark1'!M1052</f>
        <v>10</v>
      </c>
      <c r="D169" s="367" t="s">
        <v>101</v>
      </c>
      <c r="E169" s="86">
        <f>+'Ark1'!D1052</f>
        <v>6</v>
      </c>
      <c r="F169" s="86" t="s">
        <v>601</v>
      </c>
      <c r="G169" s="86">
        <f>+IF(H169=0,"",'Ark1'!Q1052)</f>
        <v>11</v>
      </c>
      <c r="H169" s="366">
        <f>+'Ark1'!R1052</f>
        <v>13</v>
      </c>
      <c r="I169" s="28">
        <f>+IF(H169=0,"",'Ark1'!AE1052)</f>
        <v>1.9033674963396776</v>
      </c>
      <c r="J169" s="28">
        <f>+IF(H169=0,"",'Ark1'!AF1052)</f>
        <v>2.4626966778522945</v>
      </c>
      <c r="K169" s="27">
        <f>+IF(H169=0,"",'Ark1'!S1052)</f>
        <v>7.2307692307692291</v>
      </c>
      <c r="L169" s="298">
        <f>+IF(H169=0,"",'Ark1'!U1052)</f>
        <v>458.62307692307678</v>
      </c>
      <c r="M169" s="33">
        <f>+IF(H169=0,"",'Ark1'!W1052)</f>
        <v>100</v>
      </c>
      <c r="N169" s="33">
        <f>+IF(H169=0,"",'Ark1'!X1052)</f>
        <v>92.307692307692321</v>
      </c>
      <c r="O169" s="33">
        <f>+IF(H169=0,"",'Ark1'!AG1052)</f>
        <v>1100.25</v>
      </c>
      <c r="P169" s="33">
        <f>+IF(H169=0,"",'Ark1'!AH1052)</f>
        <v>0</v>
      </c>
      <c r="Q169" s="33">
        <f>+IF(H169=0,"",'Ark1'!AI1052)</f>
        <v>53.84615384615384</v>
      </c>
      <c r="R169" s="382">
        <f>+IF(H169=0,"",'Ark1'!AR1052)</f>
        <v>225.25</v>
      </c>
      <c r="S169" s="114">
        <f>+IF(H169=0,"",'Ark1'!AS1052)</f>
        <v>39.158200595747118</v>
      </c>
      <c r="T169" s="33">
        <f>+IF(H169=0,"",'Ark1'!Y1052)</f>
        <v>78.177137655909434</v>
      </c>
      <c r="U169" s="27">
        <f>+IF(H169=0,"",'Ark1'!Z1052)</f>
        <v>1.2498520622516884</v>
      </c>
      <c r="V169" s="298">
        <f t="shared" si="27"/>
        <v>416.83533462674552</v>
      </c>
      <c r="W169" s="33">
        <f t="shared" si="28"/>
        <v>45.862307692307681</v>
      </c>
      <c r="X169" s="28">
        <f t="shared" si="29"/>
        <v>1.1818181818181819</v>
      </c>
      <c r="Y169" s="246"/>
      <c r="Z169" s="212"/>
      <c r="AB169" s="28"/>
      <c r="AC169" s="27"/>
      <c r="AD169" s="212"/>
      <c r="AE169" s="86"/>
      <c r="AI169" s="86"/>
    </row>
    <row r="170" spans="1:35" ht="15.6">
      <c r="A170" s="246"/>
      <c r="B170" s="246">
        <f>+'Ark1'!C1053</f>
        <v>2024</v>
      </c>
      <c r="C170" s="86">
        <f>+'Ark1'!M1053</f>
        <v>10</v>
      </c>
      <c r="D170" s="367" t="s">
        <v>101</v>
      </c>
      <c r="E170" s="86">
        <f>+'Ark1'!D1053</f>
        <v>7</v>
      </c>
      <c r="F170" s="86" t="s">
        <v>602</v>
      </c>
      <c r="G170" s="86">
        <f>+IF(H170=0,"",'Ark1'!Q1053)</f>
        <v>10</v>
      </c>
      <c r="H170" s="366">
        <f>+'Ark1'!R1053</f>
        <v>10</v>
      </c>
      <c r="I170" s="28">
        <f>+IF(H170=0,"",'Ark1'!AE1053)</f>
        <v>1.7452006980802797</v>
      </c>
      <c r="J170" s="28">
        <f>+IF(H170=0,"",'Ark1'!AF1053)</f>
        <v>2.1992103966803165</v>
      </c>
      <c r="K170" s="27">
        <f>+IF(H170=0,"",'Ark1'!S1053)</f>
        <v>7.1</v>
      </c>
      <c r="L170" s="298">
        <f>+IF(H170=0,"",'Ark1'!U1053)</f>
        <v>464.74</v>
      </c>
      <c r="M170" s="33">
        <f>+IF(H170=0,"",'Ark1'!W1053)</f>
        <v>100</v>
      </c>
      <c r="N170" s="33">
        <f>+IF(H170=0,"",'Ark1'!X1053)</f>
        <v>90</v>
      </c>
      <c r="O170" s="33">
        <f>+IF(H170=0,"",'Ark1'!AG1053)</f>
        <v>1152.8888888888889</v>
      </c>
      <c r="P170" s="33">
        <f>+IF(H170=0,"",'Ark1'!AH1053)</f>
        <v>0</v>
      </c>
      <c r="Q170" s="33">
        <f>+IF(H170=0,"",'Ark1'!AI1053)</f>
        <v>40</v>
      </c>
      <c r="R170" s="382">
        <f>+IF(H170=0,"",'Ark1'!AR1053)</f>
        <v>221.44444444444443</v>
      </c>
      <c r="S170" s="114">
        <f>+IF(H170=0,"",'Ark1'!AS1053)</f>
        <v>40.193397967098988</v>
      </c>
      <c r="T170" s="33">
        <f>+IF(H170=0,"",'Ark1'!Y1053)</f>
        <v>121.87392830298047</v>
      </c>
      <c r="U170" s="27">
        <f>+IF(H170=0,"",'Ark1'!Z1053)</f>
        <v>1.7000000000000004</v>
      </c>
      <c r="V170" s="298">
        <f t="shared" si="27"/>
        <v>403.10909791827294</v>
      </c>
      <c r="W170" s="33">
        <f t="shared" si="28"/>
        <v>46.474000000000004</v>
      </c>
      <c r="X170" s="28">
        <f t="shared" si="29"/>
        <v>1</v>
      </c>
      <c r="Y170" s="246"/>
      <c r="Z170" s="249"/>
      <c r="AB170" s="28"/>
      <c r="AC170" s="27"/>
      <c r="AD170" s="249"/>
      <c r="AE170" s="86"/>
      <c r="AI170" s="86"/>
    </row>
    <row r="171" spans="1:35" ht="15.6">
      <c r="A171" s="246"/>
      <c r="B171" s="246">
        <f>+'Ark1'!C1054</f>
        <v>2024</v>
      </c>
      <c r="C171" s="86">
        <f>+'Ark1'!M1054</f>
        <v>10</v>
      </c>
      <c r="D171" s="367" t="s">
        <v>101</v>
      </c>
      <c r="E171" s="86">
        <f>+'Ark1'!D1054</f>
        <v>8</v>
      </c>
      <c r="F171" s="86" t="s">
        <v>603</v>
      </c>
      <c r="G171" s="86">
        <f>+IF(H171=0,"",'Ark1'!Q1054)</f>
        <v>16</v>
      </c>
      <c r="H171" s="366">
        <f>+'Ark1'!R1054</f>
        <v>19</v>
      </c>
      <c r="I171" s="28">
        <f>+IF(H171=0,"",'Ark1'!AE1054)</f>
        <v>2.5745257452574526</v>
      </c>
      <c r="J171" s="28">
        <f>+IF(H171=0,"",'Ark1'!AF1054)</f>
        <v>2.9492638612990452</v>
      </c>
      <c r="K171" s="27">
        <f>+IF(H171=0,"",'Ark1'!S1054)</f>
        <v>6.7368421052631566</v>
      </c>
      <c r="L171" s="298">
        <f>+IF(H171=0,"",'Ark1'!U1054)</f>
        <v>412.03684210526319</v>
      </c>
      <c r="M171" s="33">
        <f>+IF(H171=0,"",'Ark1'!W1054)</f>
        <v>100</v>
      </c>
      <c r="N171" s="33">
        <f>+IF(H171=0,"",'Ark1'!X1054)</f>
        <v>68.421052631578959</v>
      </c>
      <c r="O171" s="33">
        <f>+IF(H171=0,"",'Ark1'!AG1054)</f>
        <v>1011.2105263157894</v>
      </c>
      <c r="P171" s="33">
        <f>+IF(H171=0,"",'Ark1'!AH1054)</f>
        <v>0</v>
      </c>
      <c r="Q171" s="33">
        <f>+IF(H171=0,"",'Ark1'!AI1054)</f>
        <v>84.210526315789508</v>
      </c>
      <c r="R171" s="382">
        <f>+IF(H171=0,"",'Ark1'!AR1054)</f>
        <v>220.36842105263156</v>
      </c>
      <c r="S171" s="114">
        <f>+IF(H171=0,"",'Ark1'!AS1054)</f>
        <v>37.466699690546683</v>
      </c>
      <c r="T171" s="33">
        <f>+IF(H171=0,"",'Ark1'!Y1054)</f>
        <v>113.56831104774862</v>
      </c>
      <c r="U171" s="27">
        <f>+IF(H171=0,"",'Ark1'!Z1054)</f>
        <v>1.48118392415477</v>
      </c>
      <c r="V171" s="298">
        <f t="shared" si="27"/>
        <v>407.46890126476876</v>
      </c>
      <c r="W171" s="33">
        <f t="shared" si="28"/>
        <v>41.203684210526319</v>
      </c>
      <c r="X171" s="28">
        <f t="shared" si="29"/>
        <v>1.1875</v>
      </c>
      <c r="Y171" s="246"/>
      <c r="Z171" s="249"/>
      <c r="AB171" s="28"/>
      <c r="AC171" s="27"/>
      <c r="AD171" s="250"/>
      <c r="AE171" s="86"/>
      <c r="AI171" s="86"/>
    </row>
    <row r="172" spans="1:35" ht="15.6">
      <c r="A172" s="246"/>
      <c r="B172" s="246">
        <f>+'Ark1'!C1055</f>
        <v>2024</v>
      </c>
      <c r="C172" s="86">
        <f>+'Ark1'!M1055</f>
        <v>10</v>
      </c>
      <c r="D172" s="367" t="s">
        <v>101</v>
      </c>
      <c r="E172" s="86">
        <f>+'Ark1'!D1055</f>
        <v>9</v>
      </c>
      <c r="F172" s="86" t="s">
        <v>604</v>
      </c>
      <c r="G172" s="86">
        <f>+IF(H172=0,"",'Ark1'!Q1055)</f>
        <v>20</v>
      </c>
      <c r="H172" s="366">
        <f>+'Ark1'!R1055</f>
        <v>26</v>
      </c>
      <c r="I172" s="28">
        <f>+IF(H172=0,"",'Ark1'!AE1055)</f>
        <v>3.3854166666666656</v>
      </c>
      <c r="J172" s="28">
        <f>+IF(H172=0,"",'Ark1'!AF1055)</f>
        <v>3.8369971774355927</v>
      </c>
      <c r="K172" s="27">
        <f>+IF(H172=0,"",'Ark1'!S1055)</f>
        <v>6.923076923076926</v>
      </c>
      <c r="L172" s="298">
        <f>+IF(H172=0,"",'Ark1'!U1055)</f>
        <v>406.82692307692309</v>
      </c>
      <c r="M172" s="33">
        <f>+IF(H172=0,"",'Ark1'!W1055)</f>
        <v>100</v>
      </c>
      <c r="N172" s="33">
        <f>+IF(H172=0,"",'Ark1'!X1055)</f>
        <v>73.076923076923109</v>
      </c>
      <c r="O172" s="33">
        <f>+IF(H172=0,"",'Ark1'!AG1055)</f>
        <v>908</v>
      </c>
      <c r="P172" s="33">
        <f>+IF(H172=0,"",'Ark1'!AH1055)</f>
        <v>0</v>
      </c>
      <c r="Q172" s="33">
        <f>+IF(H172=0,"",'Ark1'!AI1055)</f>
        <v>53.84615384615384</v>
      </c>
      <c r="R172" s="382">
        <f>+IF(H172=0,"",'Ark1'!AR1055)</f>
        <v>217.04545454545456</v>
      </c>
      <c r="S172" s="114">
        <f>+IF(H172=0,"",'Ark1'!AS1055)</f>
        <v>38.160883591502945</v>
      </c>
      <c r="T172" s="33">
        <f>+IF(H172=0,"",'Ark1'!Y1055)</f>
        <v>98.674770985262384</v>
      </c>
      <c r="U172" s="27">
        <f>+IF(H172=0,"",'Ark1'!Z1055)</f>
        <v>1.2379597645716209</v>
      </c>
      <c r="V172" s="298">
        <f t="shared" si="27"/>
        <v>448.0472721111488</v>
      </c>
      <c r="W172" s="33">
        <f t="shared" si="28"/>
        <v>40.682692307692307</v>
      </c>
      <c r="X172" s="28">
        <f t="shared" si="29"/>
        <v>1.3</v>
      </c>
      <c r="Y172" s="246"/>
      <c r="Z172" s="249"/>
      <c r="AB172" s="28"/>
      <c r="AC172" s="27"/>
      <c r="AD172" s="250"/>
      <c r="AE172" s="86"/>
      <c r="AI172" s="86"/>
    </row>
    <row r="173" spans="1:35" ht="15.6">
      <c r="A173" s="246"/>
      <c r="B173" s="246">
        <f>+'Ark1'!C1056</f>
        <v>2024</v>
      </c>
      <c r="C173" s="86">
        <f>+'Ark1'!M1056</f>
        <v>10</v>
      </c>
      <c r="D173" s="367" t="s">
        <v>101</v>
      </c>
      <c r="E173" s="86">
        <f>+'Ark1'!D1056</f>
        <v>10</v>
      </c>
      <c r="F173" s="86" t="s">
        <v>605</v>
      </c>
      <c r="G173" s="86">
        <f>+IF(H173=0,"",'Ark1'!Q1056)</f>
        <v>31</v>
      </c>
      <c r="H173" s="366">
        <f>+'Ark1'!R1056</f>
        <v>36</v>
      </c>
      <c r="I173" s="28">
        <f>+IF(H173=0,"",'Ark1'!AE1056)</f>
        <v>3.730569948186528</v>
      </c>
      <c r="J173" s="28">
        <f>+IF(H173=0,"",'Ark1'!AF1056)</f>
        <v>4.2661165390318407</v>
      </c>
      <c r="K173" s="27">
        <f>+IF(H173=0,"",'Ark1'!S1056)</f>
        <v>6.5</v>
      </c>
      <c r="L173" s="298">
        <f>+IF(H173=0,"",'Ark1'!U1056)</f>
        <v>399.91666666666674</v>
      </c>
      <c r="M173" s="33">
        <f>+IF(H173=0,"",'Ark1'!W1056)</f>
        <v>100</v>
      </c>
      <c r="N173" s="33">
        <f>+IF(H173=0,"",'Ark1'!X1056)</f>
        <v>58.33333333333335</v>
      </c>
      <c r="O173" s="33">
        <f>+IF(H173=0,"",'Ark1'!AG1056)</f>
        <v>1094.5588235294117</v>
      </c>
      <c r="P173" s="33">
        <f>+IF(H173=0,"",'Ark1'!AH1056)</f>
        <v>0</v>
      </c>
      <c r="Q173" s="33">
        <f>+IF(H173=0,"",'Ark1'!AI1056)</f>
        <v>63.888888888888879</v>
      </c>
      <c r="R173" s="382">
        <f>+IF(H173=0,"",'Ark1'!AR1056)</f>
        <v>217.44117647058823</v>
      </c>
      <c r="S173" s="114">
        <f>+IF(H173=0,"",'Ark1'!AS1056)</f>
        <v>37.857767249846162</v>
      </c>
      <c r="T173" s="33">
        <f>+IF(H173=0,"",'Ark1'!Y1056)</f>
        <v>108.45313760124903</v>
      </c>
      <c r="U173" s="27">
        <f>+IF(H173=0,"",'Ark1'!Z1056)</f>
        <v>1.4813657362192652</v>
      </c>
      <c r="V173" s="298">
        <f t="shared" si="27"/>
        <v>365.36790720587584</v>
      </c>
      <c r="W173" s="33">
        <f t="shared" si="28"/>
        <v>39.991666666666674</v>
      </c>
      <c r="X173" s="28">
        <f t="shared" si="29"/>
        <v>1.1612903225806452</v>
      </c>
      <c r="Y173" s="246"/>
      <c r="Z173" s="249"/>
      <c r="AB173" s="28"/>
      <c r="AC173" s="27"/>
      <c r="AD173" s="250"/>
      <c r="AE173" s="86"/>
      <c r="AI173" s="86"/>
    </row>
    <row r="174" spans="1:35" ht="15.6">
      <c r="A174" s="246"/>
      <c r="B174" s="246">
        <f>+'Ark1'!C1057</f>
        <v>2024</v>
      </c>
      <c r="C174" s="86">
        <f>+'Ark1'!M1057</f>
        <v>10</v>
      </c>
      <c r="D174" s="367" t="s">
        <v>101</v>
      </c>
      <c r="E174" s="86">
        <f>+'Ark1'!D1057</f>
        <v>11</v>
      </c>
      <c r="F174" s="86" t="s">
        <v>606</v>
      </c>
      <c r="G174" s="86">
        <f>+IF(H174=0,"",'Ark1'!Q1057)</f>
        <v>22</v>
      </c>
      <c r="H174" s="366">
        <f>+'Ark1'!R1057</f>
        <v>23</v>
      </c>
      <c r="I174" s="28">
        <f>+IF(H174=0,"",'Ark1'!AE1057)</f>
        <v>2.1636876763875823</v>
      </c>
      <c r="J174" s="28">
        <f>+IF(H174=0,"",'Ark1'!AF1057)</f>
        <v>2.867988293263219</v>
      </c>
      <c r="K174" s="27">
        <f>+IF(H174=0,"",'Ark1'!S1057)</f>
        <v>6.8695652173913064</v>
      </c>
      <c r="L174" s="298">
        <f>+IF(H174=0,"",'Ark1'!U1057)</f>
        <v>461.21304347826089</v>
      </c>
      <c r="M174" s="33">
        <f>+IF(H174=0,"",'Ark1'!W1057)</f>
        <v>100</v>
      </c>
      <c r="N174" s="33">
        <f>+IF(H174=0,"",'Ark1'!X1057)</f>
        <v>82.608695652173907</v>
      </c>
      <c r="O174" s="33">
        <f>+IF(H174=0,"",'Ark1'!AG1057)</f>
        <v>1311.1304347826083</v>
      </c>
      <c r="P174" s="33">
        <f>+IF(H174=0,"",'Ark1'!AH1057)</f>
        <v>0</v>
      </c>
      <c r="Q174" s="33">
        <f>+IF(H174=0,"",'Ark1'!AI1057)</f>
        <v>69.565217391304344</v>
      </c>
      <c r="R174" s="382">
        <f>+IF(H174=0,"",'Ark1'!AR1057)</f>
        <v>225.34782608695656</v>
      </c>
      <c r="S174" s="114">
        <f>+IF(H174=0,"",'Ark1'!AS1057)</f>
        <v>39.576763340642117</v>
      </c>
      <c r="T174" s="33">
        <f>+IF(H174=0,"",'Ark1'!Y1057)</f>
        <v>114.61774391939572</v>
      </c>
      <c r="U174" s="27">
        <f>+IF(H174=0,"",'Ark1'!Z1057)</f>
        <v>1.7767666731915253</v>
      </c>
      <c r="V174" s="298">
        <f t="shared" si="27"/>
        <v>351.76747579254555</v>
      </c>
      <c r="W174" s="33">
        <f t="shared" si="28"/>
        <v>46.12130434782609</v>
      </c>
      <c r="X174" s="28">
        <f t="shared" si="29"/>
        <v>1.0454545454545454</v>
      </c>
      <c r="Y174" s="246"/>
      <c r="Z174" s="249"/>
      <c r="AB174" s="28"/>
      <c r="AC174" s="27"/>
      <c r="AD174" s="250"/>
      <c r="AE174" s="86"/>
      <c r="AI174" s="86"/>
    </row>
    <row r="175" spans="1:35" ht="15.6">
      <c r="A175" s="246"/>
      <c r="B175" s="246">
        <f>+'Ark1'!C1058</f>
        <v>2024</v>
      </c>
      <c r="C175" s="86">
        <f>+'Ark1'!M1058</f>
        <v>10</v>
      </c>
      <c r="D175" s="367" t="s">
        <v>101</v>
      </c>
      <c r="E175" s="86">
        <f>+'Ark1'!D1058</f>
        <v>12</v>
      </c>
      <c r="F175" s="86" t="s">
        <v>607</v>
      </c>
      <c r="G175" s="86">
        <f>+IF(H175=0,"",'Ark1'!Q1058)</f>
        <v>4</v>
      </c>
      <c r="H175" s="366">
        <f>+'Ark1'!R1058</f>
        <v>4</v>
      </c>
      <c r="I175" s="28">
        <f>+IF(H175=0,"",'Ark1'!AE1058)</f>
        <v>1.8348623853211012</v>
      </c>
      <c r="J175" s="28">
        <f>+IF(H175=0,"",'Ark1'!AF1058)</f>
        <v>2.1350258222886596</v>
      </c>
      <c r="K175" s="27">
        <f>+IF(H175=0,"",'Ark1'!S1058)</f>
        <v>7.25</v>
      </c>
      <c r="L175" s="298">
        <f>+IF(H175=0,"",'Ark1'!U1058)</f>
        <v>427.05000000000007</v>
      </c>
      <c r="M175" s="33">
        <f>+IF(H175=0,"",'Ark1'!W1058)</f>
        <v>100</v>
      </c>
      <c r="N175" s="33">
        <f>+IF(H175=0,"",'Ark1'!X1058)</f>
        <v>50</v>
      </c>
      <c r="O175" s="33">
        <f>+IF(H175=0,"",'Ark1'!AG1058)</f>
        <v>990.25</v>
      </c>
      <c r="P175" s="33">
        <f>+IF(H175=0,"",'Ark1'!AH1058)</f>
        <v>0</v>
      </c>
      <c r="Q175" s="33">
        <f>+IF(H175=0,"",'Ark1'!AI1058)</f>
        <v>75</v>
      </c>
      <c r="R175" s="382">
        <f>+IF(H175=0,"",'Ark1'!AR1058)</f>
        <v>219</v>
      </c>
      <c r="S175" s="114">
        <f>+IF(H175=0,"",'Ark1'!AS1058)</f>
        <v>40.167673043160931</v>
      </c>
      <c r="T175" s="33">
        <f>+IF(H175=0,"",'Ark1'!Y1058)</f>
        <v>111.07559362884332</v>
      </c>
      <c r="U175" s="27">
        <f>+IF(H175=0,"",'Ark1'!Z1058)</f>
        <v>2.2776083947860744</v>
      </c>
      <c r="V175" s="298">
        <f t="shared" si="27"/>
        <v>431.25473365311797</v>
      </c>
      <c r="W175" s="33">
        <f t="shared" si="28"/>
        <v>42.705000000000005</v>
      </c>
      <c r="X175" s="28">
        <f t="shared" si="29"/>
        <v>1</v>
      </c>
      <c r="Y175" s="246"/>
      <c r="Z175" s="249"/>
      <c r="AB175" s="28"/>
      <c r="AC175" s="27"/>
      <c r="AD175" s="250"/>
      <c r="AE175" s="86"/>
      <c r="AI175" s="86"/>
    </row>
    <row r="176" spans="1:35" ht="15.6">
      <c r="A176" s="246"/>
      <c r="B176" s="246"/>
      <c r="C176" s="246"/>
      <c r="D176" s="246"/>
      <c r="E176" s="246"/>
      <c r="F176" s="246"/>
      <c r="G176" s="246"/>
      <c r="H176" s="246"/>
      <c r="I176" s="247"/>
      <c r="J176" s="247"/>
      <c r="K176" s="246"/>
      <c r="L176" s="246"/>
      <c r="M176" s="248"/>
      <c r="N176" s="248"/>
      <c r="O176" s="246"/>
      <c r="P176" s="248"/>
      <c r="Q176" s="248"/>
      <c r="R176" s="248"/>
      <c r="S176" s="248"/>
      <c r="T176" s="248"/>
      <c r="U176" s="246"/>
      <c r="V176" s="246"/>
      <c r="W176" s="248"/>
      <c r="X176" s="247"/>
      <c r="Y176" s="246"/>
      <c r="Z176" s="249"/>
      <c r="AB176" s="28"/>
      <c r="AC176" s="27"/>
      <c r="AD176" s="250"/>
      <c r="AE176" s="86"/>
      <c r="AI176" s="86"/>
    </row>
    <row r="177" spans="1:35" ht="15.6">
      <c r="A177" s="246"/>
      <c r="B177" s="246"/>
      <c r="C177" s="246"/>
      <c r="D177" s="246"/>
      <c r="E177" s="246"/>
      <c r="F177" s="246"/>
      <c r="G177" s="246"/>
      <c r="H177" s="246"/>
      <c r="I177" s="247"/>
      <c r="J177" s="247"/>
      <c r="K177" s="246"/>
      <c r="L177" s="246"/>
      <c r="M177" s="248"/>
      <c r="N177" s="248"/>
      <c r="O177" s="246"/>
      <c r="P177" s="248"/>
      <c r="Q177" s="248"/>
      <c r="R177" s="248"/>
      <c r="S177" s="248"/>
      <c r="T177" s="248"/>
      <c r="U177" s="246"/>
      <c r="V177" s="246"/>
      <c r="W177" s="248"/>
      <c r="X177" s="247"/>
      <c r="Y177" s="246"/>
      <c r="Z177" s="249"/>
      <c r="AB177" s="28"/>
      <c r="AC177" s="27"/>
      <c r="AD177" s="250"/>
      <c r="AE177" s="86"/>
      <c r="AI177" s="86"/>
    </row>
    <row r="178" spans="1:35" ht="22.8">
      <c r="A178" s="264" t="s">
        <v>636</v>
      </c>
      <c r="B178" s="246"/>
      <c r="C178" s="246"/>
      <c r="D178" s="349" t="str">
        <f>+D183</f>
        <v>4</v>
      </c>
      <c r="E178" s="246"/>
      <c r="F178" s="246"/>
      <c r="G178" s="246"/>
      <c r="H178" s="212">
        <f>SUM(H183:H194)</f>
        <v>97</v>
      </c>
      <c r="I178" s="247"/>
      <c r="J178" s="247"/>
      <c r="K178" s="246"/>
      <c r="L178" s="272">
        <f>+Fettgruppe!N20</f>
        <v>469.16804123711319</v>
      </c>
      <c r="M178" s="248"/>
      <c r="N178" s="248"/>
      <c r="O178" s="246"/>
      <c r="P178" s="248"/>
      <c r="Q178" s="248"/>
      <c r="R178" s="248"/>
      <c r="S178" s="248"/>
      <c r="T178" s="248"/>
      <c r="U178" s="246"/>
      <c r="V178" s="272">
        <f>+Fettgruppe!X20</f>
        <v>364.34126341448444</v>
      </c>
      <c r="W178" s="265" t="s">
        <v>635</v>
      </c>
      <c r="X178" s="263"/>
      <c r="Y178" s="246"/>
      <c r="Z178" s="249"/>
      <c r="AB178" s="28"/>
      <c r="AC178" s="27"/>
      <c r="AD178" s="250"/>
      <c r="AE178" s="86"/>
      <c r="AI178" s="86"/>
    </row>
    <row r="179" spans="1:35" ht="16.5" customHeight="1">
      <c r="A179" s="246"/>
      <c r="B179" s="246"/>
      <c r="C179" s="246"/>
      <c r="D179" s="349"/>
      <c r="E179" s="246"/>
      <c r="F179" s="246"/>
      <c r="G179" s="246"/>
      <c r="H179" s="246"/>
      <c r="I179" s="246"/>
      <c r="J179" s="246"/>
      <c r="K179" s="246"/>
      <c r="L179" s="246"/>
      <c r="M179" s="248"/>
      <c r="N179" s="248"/>
      <c r="O179" s="246"/>
      <c r="P179" s="248"/>
      <c r="Q179" s="248"/>
      <c r="R179" s="248"/>
      <c r="S179" s="248"/>
      <c r="T179" s="248"/>
      <c r="U179" s="246"/>
      <c r="V179" s="246"/>
      <c r="W179" s="248"/>
      <c r="X179" s="263" t="s">
        <v>4</v>
      </c>
      <c r="Y179" s="246"/>
      <c r="Z179" s="249"/>
      <c r="AB179" s="28"/>
      <c r="AC179" s="27"/>
      <c r="AD179" s="250"/>
      <c r="AE179" s="86"/>
      <c r="AI179" s="86"/>
    </row>
    <row r="180" spans="1:35" ht="15.6">
      <c r="A180" s="246"/>
      <c r="B180" s="246"/>
      <c r="C180" s="246"/>
      <c r="D180" s="246"/>
      <c r="E180" s="246"/>
      <c r="F180" s="246"/>
      <c r="G180" s="264" t="s">
        <v>4</v>
      </c>
      <c r="H180" s="246"/>
      <c r="I180" s="247"/>
      <c r="J180" s="247"/>
      <c r="K180" s="264" t="s">
        <v>23</v>
      </c>
      <c r="L180" s="247"/>
      <c r="M180" s="248" t="s">
        <v>402</v>
      </c>
      <c r="N180" s="248" t="s">
        <v>402</v>
      </c>
      <c r="O180" s="265" t="s">
        <v>538</v>
      </c>
      <c r="P180" s="248" t="s">
        <v>402</v>
      </c>
      <c r="Q180" s="248" t="s">
        <v>402</v>
      </c>
      <c r="R180" s="248"/>
      <c r="S180" s="248"/>
      <c r="T180" s="265" t="s">
        <v>422</v>
      </c>
      <c r="U180" s="246"/>
      <c r="V180" s="264" t="s">
        <v>489</v>
      </c>
      <c r="W180" s="265" t="s">
        <v>77</v>
      </c>
      <c r="X180" s="263" t="s">
        <v>9</v>
      </c>
      <c r="Y180" s="246"/>
      <c r="Z180" s="249"/>
      <c r="AB180" s="28"/>
      <c r="AC180" s="27"/>
      <c r="AD180" s="250"/>
      <c r="AE180" s="86"/>
      <c r="AI180" s="86"/>
    </row>
    <row r="181" spans="1:35" ht="15.6">
      <c r="A181" s="246"/>
      <c r="B181" s="246"/>
      <c r="C181" s="246"/>
      <c r="D181" s="246"/>
      <c r="E181" s="264"/>
      <c r="F181" s="264"/>
      <c r="G181" s="264" t="s">
        <v>487</v>
      </c>
      <c r="H181" s="264" t="s">
        <v>4</v>
      </c>
      <c r="I181" s="263" t="s">
        <v>4</v>
      </c>
      <c r="J181" s="263" t="s">
        <v>1</v>
      </c>
      <c r="K181" s="264" t="s">
        <v>550</v>
      </c>
      <c r="L181" s="263" t="s">
        <v>23</v>
      </c>
      <c r="M181" s="265" t="s">
        <v>585</v>
      </c>
      <c r="N181" s="265" t="s">
        <v>500</v>
      </c>
      <c r="O181" s="265" t="s">
        <v>563</v>
      </c>
      <c r="P181" s="265" t="s">
        <v>502</v>
      </c>
      <c r="Q181" s="265" t="s">
        <v>571</v>
      </c>
      <c r="R181" s="432" t="s">
        <v>23</v>
      </c>
      <c r="S181" s="432" t="s">
        <v>23</v>
      </c>
      <c r="T181" s="265"/>
      <c r="U181" s="264" t="s">
        <v>413</v>
      </c>
      <c r="V181" s="264" t="s">
        <v>498</v>
      </c>
      <c r="W181" s="265" t="s">
        <v>423</v>
      </c>
      <c r="X181" s="263" t="s">
        <v>70</v>
      </c>
      <c r="Y181" s="246"/>
      <c r="Z181" s="249"/>
      <c r="AB181" s="28"/>
      <c r="AC181" s="27"/>
      <c r="AD181" s="250"/>
      <c r="AE181" s="86"/>
      <c r="AI181" s="86"/>
    </row>
    <row r="182" spans="1:35" ht="15.6">
      <c r="A182" s="246"/>
      <c r="B182" s="246"/>
      <c r="C182" s="264" t="s">
        <v>0</v>
      </c>
      <c r="D182" s="264"/>
      <c r="E182" s="264" t="s">
        <v>86</v>
      </c>
      <c r="F182" s="264"/>
      <c r="G182" s="50" t="s">
        <v>488</v>
      </c>
      <c r="H182" s="50" t="s">
        <v>9</v>
      </c>
      <c r="I182" s="87" t="s">
        <v>402</v>
      </c>
      <c r="J182" s="87" t="s">
        <v>402</v>
      </c>
      <c r="K182" s="50" t="s">
        <v>551</v>
      </c>
      <c r="L182" s="87" t="s">
        <v>44</v>
      </c>
      <c r="M182" s="75" t="s">
        <v>561</v>
      </c>
      <c r="N182" s="75" t="s">
        <v>439</v>
      </c>
      <c r="O182" s="75" t="s">
        <v>495</v>
      </c>
      <c r="P182" s="75" t="s">
        <v>482</v>
      </c>
      <c r="Q182" s="75" t="s">
        <v>536</v>
      </c>
      <c r="R182" s="432" t="s">
        <v>735</v>
      </c>
      <c r="S182" s="432" t="s">
        <v>736</v>
      </c>
      <c r="T182" s="75" t="s">
        <v>1</v>
      </c>
      <c r="U182" s="50" t="s">
        <v>414</v>
      </c>
      <c r="V182" s="50" t="s">
        <v>499</v>
      </c>
      <c r="W182" s="75" t="s">
        <v>424</v>
      </c>
      <c r="X182" s="87" t="s">
        <v>566</v>
      </c>
      <c r="Y182" s="246"/>
      <c r="Z182" s="249"/>
      <c r="AB182" s="28"/>
      <c r="AC182" s="27"/>
      <c r="AD182" s="250"/>
      <c r="AE182" s="86"/>
      <c r="AI182" s="86"/>
    </row>
    <row r="183" spans="1:35" ht="15.6">
      <c r="A183" s="246"/>
      <c r="B183" s="246">
        <f>+'Ark1'!C1059</f>
        <v>2024</v>
      </c>
      <c r="C183" s="266">
        <f>+'Ark1'!M1059</f>
        <v>11</v>
      </c>
      <c r="D183" s="368" t="s">
        <v>102</v>
      </c>
      <c r="E183" s="266">
        <f>+'Ark1'!D1059</f>
        <v>1</v>
      </c>
      <c r="F183" s="266" t="s">
        <v>597</v>
      </c>
      <c r="G183" s="266">
        <f>+IF(H183=0,"",'Ark1'!Q1059)</f>
        <v>5</v>
      </c>
      <c r="H183" s="366">
        <f>+'Ark1'!R1059</f>
        <v>5</v>
      </c>
      <c r="I183" s="267">
        <f>+IF(H183=0,"",'Ark1'!AE1059)</f>
        <v>0.80128205128205121</v>
      </c>
      <c r="J183" s="267">
        <f>+IF(H183=0,"",'Ark1'!AF1059)</f>
        <v>0.88100339770965919</v>
      </c>
      <c r="K183" s="268">
        <f>+IF(H183=0,"",'Ark1'!S1059)</f>
        <v>6.4</v>
      </c>
      <c r="L183" s="298">
        <f>+IF(H183=0,"",'Ark1'!U1059)</f>
        <v>394.80000000000007</v>
      </c>
      <c r="M183" s="269">
        <f>+IF(H183=0,"",'Ark1'!W1059)</f>
        <v>100</v>
      </c>
      <c r="N183" s="269">
        <f>+IF(H183=0,"",'Ark1'!X1059)</f>
        <v>80</v>
      </c>
      <c r="O183" s="269">
        <f>+IF(H183=0,"",'Ark1'!AG1059)</f>
        <v>1241.8</v>
      </c>
      <c r="P183" s="269">
        <f>+IF(H183=0,"",'Ark1'!AH1059)</f>
        <v>0</v>
      </c>
      <c r="Q183" s="269">
        <f>+IF(H183=0,"",'Ark1'!AI1059)</f>
        <v>60</v>
      </c>
      <c r="R183" s="382">
        <f>+IF(H183=0,"",'Ark1'!AR1059)</f>
        <v>216.8</v>
      </c>
      <c r="S183" s="114">
        <f>+IF(H183=0,"",'Ark1'!AS1059)</f>
        <v>38.282177740225315</v>
      </c>
      <c r="T183" s="269">
        <f>+IF(H183=0,"",'Ark1'!Y1059)</f>
        <v>76.932749853361884</v>
      </c>
      <c r="U183" s="268">
        <f>+IF(H183=0,"",'Ark1'!Z1059)</f>
        <v>1.019803902718553</v>
      </c>
      <c r="V183" s="298">
        <f t="shared" ref="V183:V194" si="30">+IF(H183=0,"",1000*L183/O183)</f>
        <v>317.92559188275089</v>
      </c>
      <c r="W183" s="269">
        <f t="shared" ref="W183:W194" si="31">+IF(H183=0,"",L183/C183)</f>
        <v>35.890909090909098</v>
      </c>
      <c r="X183" s="267">
        <f t="shared" ref="X183:X194" si="32">+IF(H183=0,"",H183/G183)</f>
        <v>1</v>
      </c>
      <c r="Y183" s="246"/>
      <c r="Z183" s="249"/>
      <c r="AB183" s="28"/>
      <c r="AC183" s="27"/>
      <c r="AD183" s="250"/>
      <c r="AE183" s="86"/>
      <c r="AI183" s="86"/>
    </row>
    <row r="184" spans="1:35" ht="15.6">
      <c r="A184" s="246"/>
      <c r="B184" s="246">
        <f>+'Ark1'!C1060</f>
        <v>2024</v>
      </c>
      <c r="C184" s="266">
        <f>+'Ark1'!M1060</f>
        <v>11</v>
      </c>
      <c r="D184" s="368" t="s">
        <v>102</v>
      </c>
      <c r="E184" s="266">
        <f>+'Ark1'!D1060</f>
        <v>2</v>
      </c>
      <c r="F184" s="266" t="s">
        <v>598</v>
      </c>
      <c r="G184" s="266">
        <f>+IF(H184=0,"",'Ark1'!Q1060)</f>
        <v>9</v>
      </c>
      <c r="H184" s="366">
        <f>+'Ark1'!R1060</f>
        <v>9</v>
      </c>
      <c r="I184" s="267">
        <f>+IF(H184=0,"",'Ark1'!AE1060)</f>
        <v>2</v>
      </c>
      <c r="J184" s="267">
        <f>+IF(H184=0,"",'Ark1'!AF1060)</f>
        <v>2.5466528522327918</v>
      </c>
      <c r="K184" s="268">
        <f>+IF(H184=0,"",'Ark1'!S1060)</f>
        <v>7.4444444444444446</v>
      </c>
      <c r="L184" s="298">
        <f>+IF(H184=0,"",'Ark1'!U1060)</f>
        <v>461.27777777777777</v>
      </c>
      <c r="M184" s="269">
        <f>+IF(H184=0,"",'Ark1'!W1060)</f>
        <v>100</v>
      </c>
      <c r="N184" s="269">
        <f>+IF(H184=0,"",'Ark1'!X1060)</f>
        <v>88.8888888888889</v>
      </c>
      <c r="O184" s="269">
        <f>+IF(H184=0,"",'Ark1'!AG1060)</f>
        <v>1382.875</v>
      </c>
      <c r="P184" s="269">
        <f>+IF(H184=0,"",'Ark1'!AH1060)</f>
        <v>0</v>
      </c>
      <c r="Q184" s="269">
        <f>+IF(H184=0,"",'Ark1'!AI1060)</f>
        <v>66.666666666666686</v>
      </c>
      <c r="R184" s="382">
        <f>+IF(H184=0,"",'Ark1'!AR1060)</f>
        <v>220.625</v>
      </c>
      <c r="S184" s="114">
        <f>+IF(H184=0,"",'Ark1'!AS1060)</f>
        <v>42.060968192670302</v>
      </c>
      <c r="T184" s="269">
        <f>+IF(H184=0,"",'Ark1'!Y1060)</f>
        <v>88.35744045608503</v>
      </c>
      <c r="U184" s="268">
        <f>+IF(H184=0,"",'Ark1'!Z1060)</f>
        <v>1.342560663732731</v>
      </c>
      <c r="V184" s="298">
        <f t="shared" si="30"/>
        <v>333.56433356433354</v>
      </c>
      <c r="W184" s="269">
        <f t="shared" si="31"/>
        <v>41.934343434343432</v>
      </c>
      <c r="X184" s="267">
        <f t="shared" si="32"/>
        <v>1</v>
      </c>
      <c r="Y184" s="246"/>
      <c r="Z184" s="249"/>
      <c r="AB184" s="28"/>
      <c r="AC184" s="27"/>
      <c r="AD184" s="250"/>
      <c r="AE184" s="86"/>
      <c r="AI184" s="86"/>
    </row>
    <row r="185" spans="1:35" ht="15.6">
      <c r="A185" s="246"/>
      <c r="B185" s="246">
        <f>+'Ark1'!C1061</f>
        <v>2024</v>
      </c>
      <c r="C185" s="266">
        <f>+'Ark1'!M1061</f>
        <v>11</v>
      </c>
      <c r="D185" s="368" t="s">
        <v>102</v>
      </c>
      <c r="E185" s="266">
        <f>+'Ark1'!D1061</f>
        <v>3</v>
      </c>
      <c r="F185" s="266" t="s">
        <v>599</v>
      </c>
      <c r="G185" s="266">
        <f>+IF(H185=0,"",'Ark1'!Q1061)</f>
        <v>2</v>
      </c>
      <c r="H185" s="366">
        <f>+'Ark1'!R1061</f>
        <v>2</v>
      </c>
      <c r="I185" s="267">
        <f>+IF(H185=0,"",'Ark1'!AE1061)</f>
        <v>0.55555555555555558</v>
      </c>
      <c r="J185" s="267">
        <f>+IF(H185=0,"",'Ark1'!AF1061)</f>
        <v>0.62812869158619056</v>
      </c>
      <c r="K185" s="268">
        <f>+IF(H185=0,"",'Ark1'!S1061)</f>
        <v>5.5</v>
      </c>
      <c r="L185" s="298">
        <f>+IF(H185=0,"",'Ark1'!U1061)</f>
        <v>407.2999999999999</v>
      </c>
      <c r="M185" s="269">
        <f>+IF(H185=0,"",'Ark1'!W1061)</f>
        <v>100</v>
      </c>
      <c r="N185" s="269">
        <f>+IF(H185=0,"",'Ark1'!X1061)</f>
        <v>50</v>
      </c>
      <c r="O185" s="269">
        <f>+IF(H185=0,"",'Ark1'!AG1061)</f>
        <v>1121</v>
      </c>
      <c r="P185" s="269">
        <f>+IF(H185=0,"",'Ark1'!AH1061)</f>
        <v>0</v>
      </c>
      <c r="Q185" s="269">
        <f>+IF(H185=0,"",'Ark1'!AI1061)</f>
        <v>0</v>
      </c>
      <c r="R185" s="382">
        <f>+IF(H185=0,"",'Ark1'!AR1061)</f>
        <v>222</v>
      </c>
      <c r="S185" s="114">
        <f>+IF(H185=0,"",'Ark1'!AS1061)</f>
        <v>35.916191732551241</v>
      </c>
      <c r="T185" s="269">
        <f>+IF(H185=0,"",'Ark1'!Y1061)</f>
        <v>125.60000000000019</v>
      </c>
      <c r="U185" s="268">
        <f>+IF(H185=0,"",'Ark1'!Z1061)</f>
        <v>1.5</v>
      </c>
      <c r="V185" s="298">
        <f t="shared" si="30"/>
        <v>363.33630686886698</v>
      </c>
      <c r="W185" s="269">
        <f t="shared" si="31"/>
        <v>37.027272727272717</v>
      </c>
      <c r="X185" s="267">
        <f t="shared" si="32"/>
        <v>1</v>
      </c>
      <c r="Y185" s="246"/>
      <c r="Z185" s="249"/>
      <c r="AB185" s="28"/>
      <c r="AC185" s="27"/>
      <c r="AD185" s="250"/>
      <c r="AE185" s="86"/>
      <c r="AI185" s="86"/>
    </row>
    <row r="186" spans="1:35" ht="15.6">
      <c r="A186" s="246"/>
      <c r="B186" s="246">
        <f>+'Ark1'!C1062</f>
        <v>2024</v>
      </c>
      <c r="C186" s="266">
        <f>+'Ark1'!M1062</f>
        <v>11</v>
      </c>
      <c r="D186" s="368" t="s">
        <v>102</v>
      </c>
      <c r="E186" s="266">
        <f>+'Ark1'!D1062</f>
        <v>4</v>
      </c>
      <c r="F186" s="266" t="s">
        <v>600</v>
      </c>
      <c r="G186" s="266">
        <f>+IF(H186=0,"",'Ark1'!Q1062)</f>
        <v>9</v>
      </c>
      <c r="H186" s="366">
        <f>+'Ark1'!R1062</f>
        <v>9</v>
      </c>
      <c r="I186" s="267">
        <f>+IF(H186=0,"",'Ark1'!AE1062)</f>
        <v>1.2968299711815563</v>
      </c>
      <c r="J186" s="267">
        <f>+IF(H186=0,"",'Ark1'!AF1062)</f>
        <v>1.6136611213580043</v>
      </c>
      <c r="K186" s="268">
        <f>+IF(H186=0,"",'Ark1'!S1062)</f>
        <v>6.7777777777777777</v>
      </c>
      <c r="L186" s="298">
        <f>+IF(H186=0,"",'Ark1'!U1062)</f>
        <v>438.8</v>
      </c>
      <c r="M186" s="269">
        <f>+IF(H186=0,"",'Ark1'!W1062)</f>
        <v>100</v>
      </c>
      <c r="N186" s="269">
        <f>+IF(H186=0,"",'Ark1'!X1062)</f>
        <v>77.777777777777771</v>
      </c>
      <c r="O186" s="269">
        <f>+IF(H186=0,"",'Ark1'!AG1062)</f>
        <v>1041.8888888888887</v>
      </c>
      <c r="P186" s="269">
        <f>+IF(H186=0,"",'Ark1'!AH1062)</f>
        <v>0</v>
      </c>
      <c r="Q186" s="269">
        <f>+IF(H186=0,"",'Ark1'!AI1062)</f>
        <v>44.44444444444445</v>
      </c>
      <c r="R186" s="382">
        <f>+IF(H186=0,"",'Ark1'!AR1062)</f>
        <v>220.55555555555557</v>
      </c>
      <c r="S186" s="114">
        <f>+IF(H186=0,"",'Ark1'!AS1062)</f>
        <v>40.067466993094257</v>
      </c>
      <c r="T186" s="269">
        <f>+IF(H186=0,"",'Ark1'!Y1062)</f>
        <v>122.39013213672276</v>
      </c>
      <c r="U186" s="268">
        <f>+IF(H186=0,"",'Ark1'!Z1062)</f>
        <v>1.6850834320114549</v>
      </c>
      <c r="V186" s="298">
        <f t="shared" si="30"/>
        <v>421.15815292737557</v>
      </c>
      <c r="W186" s="269">
        <f t="shared" si="31"/>
        <v>39.890909090909091</v>
      </c>
      <c r="X186" s="267">
        <f t="shared" si="32"/>
        <v>1</v>
      </c>
      <c r="Y186" s="246"/>
      <c r="Z186" s="249"/>
      <c r="AB186" s="28"/>
      <c r="AC186" s="27"/>
      <c r="AD186" s="250"/>
      <c r="AE186" s="86"/>
      <c r="AI186" s="86"/>
    </row>
    <row r="187" spans="1:35" ht="15.6">
      <c r="A187" s="246"/>
      <c r="B187" s="246">
        <f>+'Ark1'!C1063</f>
        <v>2024</v>
      </c>
      <c r="C187" s="266">
        <f>+'Ark1'!M1063</f>
        <v>11</v>
      </c>
      <c r="D187" s="368" t="s">
        <v>102</v>
      </c>
      <c r="E187" s="266">
        <f>+'Ark1'!D1063</f>
        <v>5</v>
      </c>
      <c r="F187" s="266" t="s">
        <v>442</v>
      </c>
      <c r="G187" s="266">
        <f>+IF(H187=0,"",'Ark1'!Q1063)</f>
        <v>12</v>
      </c>
      <c r="H187" s="366">
        <f>+'Ark1'!R1063</f>
        <v>13</v>
      </c>
      <c r="I187" s="267">
        <f>+IF(H187=0,"",'Ark1'!AE1063)</f>
        <v>1.8978102189781023</v>
      </c>
      <c r="J187" s="267">
        <f>+IF(H187=0,"",'Ark1'!AF1063)</f>
        <v>2.5474307828888798</v>
      </c>
      <c r="K187" s="268">
        <f>+IF(H187=0,"",'Ark1'!S1063)</f>
        <v>7.7692307692307709</v>
      </c>
      <c r="L187" s="298">
        <f>+IF(H187=0,"",'Ark1'!U1063)</f>
        <v>468.16153846153838</v>
      </c>
      <c r="M187" s="269">
        <f>+IF(H187=0,"",'Ark1'!W1063)</f>
        <v>100</v>
      </c>
      <c r="N187" s="269">
        <f>+IF(H187=0,"",'Ark1'!X1063)</f>
        <v>92.307692307692321</v>
      </c>
      <c r="O187" s="269">
        <f>+IF(H187=0,"",'Ark1'!AG1063)</f>
        <v>1096.5</v>
      </c>
      <c r="P187" s="269">
        <f>+IF(H187=0,"",'Ark1'!AH1063)</f>
        <v>0</v>
      </c>
      <c r="Q187" s="269">
        <f>+IF(H187=0,"",'Ark1'!AI1063)</f>
        <v>76.923076923076891</v>
      </c>
      <c r="R187" s="382">
        <f>+IF(H187=0,"",'Ark1'!AR1063)</f>
        <v>222.25</v>
      </c>
      <c r="S187" s="114">
        <f>+IF(H187=0,"",'Ark1'!AS1063)</f>
        <v>41.989501564477969</v>
      </c>
      <c r="T187" s="269">
        <f>+IF(H187=0,"",'Ark1'!Y1063)</f>
        <v>77.244920554554085</v>
      </c>
      <c r="U187" s="268">
        <f>+IF(H187=0,"",'Ark1'!Z1063)</f>
        <v>1.3099527973789531</v>
      </c>
      <c r="V187" s="298">
        <f t="shared" si="30"/>
        <v>426.95990739766381</v>
      </c>
      <c r="W187" s="269">
        <f t="shared" si="31"/>
        <v>42.560139860139856</v>
      </c>
      <c r="X187" s="267">
        <f t="shared" si="32"/>
        <v>1.0833333333333333</v>
      </c>
      <c r="Y187" s="246"/>
      <c r="Z187" s="249"/>
      <c r="AB187" s="28"/>
      <c r="AC187" s="27"/>
      <c r="AD187" s="250"/>
      <c r="AE187" s="86"/>
      <c r="AI187" s="86"/>
    </row>
    <row r="188" spans="1:35" ht="15.6">
      <c r="A188" s="246"/>
      <c r="B188" s="246">
        <f>+'Ark1'!C1064</f>
        <v>2024</v>
      </c>
      <c r="C188" s="266">
        <f>+'Ark1'!M1064</f>
        <v>11</v>
      </c>
      <c r="D188" s="368" t="s">
        <v>102</v>
      </c>
      <c r="E188" s="266">
        <f>+'Ark1'!D1064</f>
        <v>6</v>
      </c>
      <c r="F188" s="266" t="s">
        <v>601</v>
      </c>
      <c r="G188" s="266">
        <f>+IF(H188=0,"",'Ark1'!Q1064)</f>
        <v>10</v>
      </c>
      <c r="H188" s="366">
        <f>+'Ark1'!R1064</f>
        <v>10</v>
      </c>
      <c r="I188" s="267">
        <f>+IF(H188=0,"",'Ark1'!AE1064)</f>
        <v>1.4641288433382138</v>
      </c>
      <c r="J188" s="267">
        <f>+IF(H188=0,"",'Ark1'!AF1064)</f>
        <v>2.0241523624473561</v>
      </c>
      <c r="K188" s="268">
        <f>+IF(H188=0,"",'Ark1'!S1064)</f>
        <v>7.3</v>
      </c>
      <c r="L188" s="298">
        <f>+IF(H188=0,"",'Ark1'!U1064)</f>
        <v>490.04</v>
      </c>
      <c r="M188" s="269">
        <f>+IF(H188=0,"",'Ark1'!W1064)</f>
        <v>100</v>
      </c>
      <c r="N188" s="269">
        <f>+IF(H188=0,"",'Ark1'!X1064)</f>
        <v>90</v>
      </c>
      <c r="O188" s="269">
        <f>+IF(H188=0,"",'Ark1'!AG1064)</f>
        <v>1333.25</v>
      </c>
      <c r="P188" s="269">
        <f>+IF(H188=0,"",'Ark1'!AH1064)</f>
        <v>0</v>
      </c>
      <c r="Q188" s="269">
        <f>+IF(H188=0,"",'Ark1'!AI1064)</f>
        <v>70</v>
      </c>
      <c r="R188" s="382">
        <f>+IF(H188=0,"",'Ark1'!AR1064)</f>
        <v>226.75</v>
      </c>
      <c r="S188" s="114">
        <f>+IF(H188=0,"",'Ark1'!AS1064)</f>
        <v>42.445901778051486</v>
      </c>
      <c r="T188" s="269">
        <f>+IF(H188=0,"",'Ark1'!Y1064)</f>
        <v>104.39166824991368</v>
      </c>
      <c r="U188" s="268">
        <f>+IF(H188=0,"",'Ark1'!Z1064)</f>
        <v>2.0024984394500795</v>
      </c>
      <c r="V188" s="298">
        <f t="shared" si="30"/>
        <v>367.5529720607538</v>
      </c>
      <c r="W188" s="269">
        <f t="shared" si="31"/>
        <v>44.549090909090914</v>
      </c>
      <c r="X188" s="267">
        <f t="shared" si="32"/>
        <v>1</v>
      </c>
      <c r="Y188" s="246"/>
      <c r="Z188" s="249"/>
      <c r="AB188" s="28"/>
      <c r="AC188" s="27"/>
      <c r="AD188" s="250"/>
      <c r="AE188" s="86"/>
      <c r="AI188" s="86"/>
    </row>
    <row r="189" spans="1:35" ht="15.6">
      <c r="A189" s="246"/>
      <c r="B189" s="246">
        <f>+'Ark1'!C1065</f>
        <v>2024</v>
      </c>
      <c r="C189" s="266">
        <f>+'Ark1'!M1065</f>
        <v>11</v>
      </c>
      <c r="D189" s="368" t="s">
        <v>102</v>
      </c>
      <c r="E189" s="266">
        <f>+'Ark1'!D1065</f>
        <v>7</v>
      </c>
      <c r="F189" s="266" t="s">
        <v>602</v>
      </c>
      <c r="G189" s="266">
        <f>+IF(H189=0,"",'Ark1'!Q1065)</f>
        <v>6</v>
      </c>
      <c r="H189" s="366">
        <f>+'Ark1'!R1065</f>
        <v>6</v>
      </c>
      <c r="I189" s="267">
        <f>+IF(H189=0,"",'Ark1'!AE1065)</f>
        <v>1.0471204188481675</v>
      </c>
      <c r="J189" s="267">
        <f>+IF(H189=0,"",'Ark1'!AF1065)</f>
        <v>1.3507866930593371</v>
      </c>
      <c r="K189" s="268">
        <f>+IF(H189=0,"",'Ark1'!S1065)</f>
        <v>7.1666666666666687</v>
      </c>
      <c r="L189" s="298">
        <f>+IF(H189=0,"",'Ark1'!U1065)</f>
        <v>475.75</v>
      </c>
      <c r="M189" s="269">
        <f>+IF(H189=0,"",'Ark1'!W1065)</f>
        <v>100</v>
      </c>
      <c r="N189" s="269">
        <f>+IF(H189=0,"",'Ark1'!X1065)</f>
        <v>83.333333333333314</v>
      </c>
      <c r="O189" s="269">
        <f>+IF(H189=0,"",'Ark1'!AG1065)</f>
        <v>926.6</v>
      </c>
      <c r="P189" s="269">
        <f>+IF(H189=0,"",'Ark1'!AH1065)</f>
        <v>0</v>
      </c>
      <c r="Q189" s="269">
        <f>+IF(H189=0,"",'Ark1'!AI1065)</f>
        <v>33.333333333333343</v>
      </c>
      <c r="R189" s="382">
        <f>+IF(H189=0,"",'Ark1'!AR1065)</f>
        <v>222.6</v>
      </c>
      <c r="S189" s="114">
        <f>+IF(H189=0,"",'Ark1'!AS1065)</f>
        <v>37.138213281384203</v>
      </c>
      <c r="T189" s="269">
        <f>+IF(H189=0,"",'Ark1'!Y1065)</f>
        <v>157.18252394376853</v>
      </c>
      <c r="U189" s="268">
        <f>+IF(H189=0,"",'Ark1'!Z1065)</f>
        <v>1.674979270186814</v>
      </c>
      <c r="V189" s="298">
        <f t="shared" si="30"/>
        <v>513.43621843298081</v>
      </c>
      <c r="W189" s="269">
        <f t="shared" si="31"/>
        <v>43.25</v>
      </c>
      <c r="X189" s="267">
        <f t="shared" si="32"/>
        <v>1</v>
      </c>
      <c r="Y189" s="246"/>
      <c r="Z189" s="249"/>
      <c r="AB189" s="28"/>
      <c r="AC189" s="27"/>
      <c r="AD189" s="250"/>
      <c r="AE189" s="86"/>
      <c r="AI189" s="86"/>
    </row>
    <row r="190" spans="1:35" ht="15.6">
      <c r="A190" s="246"/>
      <c r="B190" s="246">
        <f>+'Ark1'!C1066</f>
        <v>2024</v>
      </c>
      <c r="C190" s="266">
        <f>+'Ark1'!M1066</f>
        <v>11</v>
      </c>
      <c r="D190" s="368" t="s">
        <v>102</v>
      </c>
      <c r="E190" s="266">
        <f>+'Ark1'!D1066</f>
        <v>8</v>
      </c>
      <c r="F190" s="266" t="s">
        <v>603</v>
      </c>
      <c r="G190" s="266">
        <f>+IF(H190=0,"",'Ark1'!Q1066)</f>
        <v>8</v>
      </c>
      <c r="H190" s="366">
        <f>+'Ark1'!R1066</f>
        <v>8</v>
      </c>
      <c r="I190" s="267">
        <f>+IF(H190=0,"",'Ark1'!AE1066)</f>
        <v>1.0840108401084014</v>
      </c>
      <c r="J190" s="267">
        <f>+IF(H190=0,"",'Ark1'!AF1066)</f>
        <v>1.4395777067944919</v>
      </c>
      <c r="K190" s="268">
        <f>+IF(H190=0,"",'Ark1'!S1066)</f>
        <v>6.875</v>
      </c>
      <c r="L190" s="298">
        <f>+IF(H190=0,"",'Ark1'!U1066)</f>
        <v>477.66250000000002</v>
      </c>
      <c r="M190" s="269">
        <f>+IF(H190=0,"",'Ark1'!W1066)</f>
        <v>100</v>
      </c>
      <c r="N190" s="269">
        <f>+IF(H190=0,"",'Ark1'!X1066)</f>
        <v>75</v>
      </c>
      <c r="O190" s="269">
        <f>+IF(H190=0,"",'Ark1'!AG1066)</f>
        <v>1698.625</v>
      </c>
      <c r="P190" s="269">
        <f>+IF(H190=0,"",'Ark1'!AH1066)</f>
        <v>0</v>
      </c>
      <c r="Q190" s="269">
        <f>+IF(H190=0,"",'Ark1'!AI1066)</f>
        <v>75</v>
      </c>
      <c r="R190" s="382">
        <f>+IF(H190=0,"",'Ark1'!AR1066)</f>
        <v>224.125</v>
      </c>
      <c r="S190" s="114">
        <f>+IF(H190=0,"",'Ark1'!AS1066)</f>
        <v>40.838603182955566</v>
      </c>
      <c r="T190" s="269">
        <f>+IF(H190=0,"",'Ark1'!Y1066)</f>
        <v>138.61187663310099</v>
      </c>
      <c r="U190" s="268">
        <f>+IF(H190=0,"",'Ark1'!Z1066)</f>
        <v>1.165922381636102</v>
      </c>
      <c r="V190" s="298">
        <f t="shared" si="30"/>
        <v>281.20538670983882</v>
      </c>
      <c r="W190" s="269">
        <f t="shared" si="31"/>
        <v>43.423863636363642</v>
      </c>
      <c r="X190" s="267">
        <f t="shared" si="32"/>
        <v>1</v>
      </c>
      <c r="Y190" s="246"/>
      <c r="Z190" s="249"/>
      <c r="AB190" s="28"/>
      <c r="AC190" s="27"/>
      <c r="AD190" s="250"/>
      <c r="AE190" s="86"/>
      <c r="AI190" s="86"/>
    </row>
    <row r="191" spans="1:35" ht="15.6">
      <c r="A191" s="246"/>
      <c r="B191" s="246">
        <f>+'Ark1'!C1067</f>
        <v>2024</v>
      </c>
      <c r="C191" s="266">
        <f>+'Ark1'!M1067</f>
        <v>11</v>
      </c>
      <c r="D191" s="368" t="s">
        <v>102</v>
      </c>
      <c r="E191" s="266">
        <f>+'Ark1'!D1067</f>
        <v>9</v>
      </c>
      <c r="F191" s="266" t="s">
        <v>604</v>
      </c>
      <c r="G191" s="266">
        <f>+IF(H191=0,"",'Ark1'!Q1067)</f>
        <v>11</v>
      </c>
      <c r="H191" s="366">
        <f>+'Ark1'!R1067</f>
        <v>13</v>
      </c>
      <c r="I191" s="267">
        <f>+IF(H191=0,"",'Ark1'!AE1067)</f>
        <v>1.6927083333333328</v>
      </c>
      <c r="J191" s="267">
        <f>+IF(H191=0,"",'Ark1'!AF1067)</f>
        <v>2.3281349926524806</v>
      </c>
      <c r="K191" s="268">
        <f>+IF(H191=0,"",'Ark1'!S1067)</f>
        <v>7.6153846153846141</v>
      </c>
      <c r="L191" s="298">
        <f>+IF(H191=0,"",'Ark1'!U1067)</f>
        <v>493.69230769230785</v>
      </c>
      <c r="M191" s="269">
        <f>+IF(H191=0,"",'Ark1'!W1067)</f>
        <v>100</v>
      </c>
      <c r="N191" s="269">
        <f>+IF(H191=0,"",'Ark1'!X1067)</f>
        <v>92.307692307692321</v>
      </c>
      <c r="O191" s="269">
        <f>+IF(H191=0,"",'Ark1'!AG1067)</f>
        <v>1483.0909090909092</v>
      </c>
      <c r="P191" s="269">
        <f>+IF(H191=0,"",'Ark1'!AH1067)</f>
        <v>0</v>
      </c>
      <c r="Q191" s="269">
        <f>+IF(H191=0,"",'Ark1'!AI1067)</f>
        <v>84.615384615384627</v>
      </c>
      <c r="R191" s="382">
        <f>+IF(H191=0,"",'Ark1'!AR1067)</f>
        <v>225.09090909090912</v>
      </c>
      <c r="S191" s="114">
        <f>+IF(H191=0,"",'Ark1'!AS1067)</f>
        <v>43.091033365335747</v>
      </c>
      <c r="T191" s="269">
        <f>+IF(H191=0,"",'Ark1'!Y1067)</f>
        <v>89.073646811012821</v>
      </c>
      <c r="U191" s="268">
        <f>+IF(H191=0,"",'Ark1'!Z1067)</f>
        <v>1.2113858267710518</v>
      </c>
      <c r="V191" s="298">
        <f t="shared" si="30"/>
        <v>332.88067822823257</v>
      </c>
      <c r="W191" s="269">
        <f t="shared" si="31"/>
        <v>44.881118881118894</v>
      </c>
      <c r="X191" s="267">
        <f t="shared" si="32"/>
        <v>1.1818181818181819</v>
      </c>
      <c r="Y191" s="246"/>
      <c r="Z191" s="249"/>
      <c r="AB191" s="28"/>
      <c r="AC191" s="27"/>
      <c r="AD191" s="250"/>
      <c r="AE191" s="86"/>
      <c r="AI191" s="86"/>
    </row>
    <row r="192" spans="1:35" ht="15.6">
      <c r="A192" s="246"/>
      <c r="B192" s="246">
        <f>+'Ark1'!C1068</f>
        <v>2024</v>
      </c>
      <c r="C192" s="266">
        <f>+'Ark1'!M1068</f>
        <v>11</v>
      </c>
      <c r="D192" s="368" t="s">
        <v>102</v>
      </c>
      <c r="E192" s="266">
        <f>+'Ark1'!D1068</f>
        <v>10</v>
      </c>
      <c r="F192" s="266" t="s">
        <v>605</v>
      </c>
      <c r="G192" s="266">
        <f>+IF(H192=0,"",'Ark1'!Q1068)</f>
        <v>9</v>
      </c>
      <c r="H192" s="366">
        <f>+'Ark1'!R1068</f>
        <v>9</v>
      </c>
      <c r="I192" s="267">
        <f>+IF(H192=0,"",'Ark1'!AE1068)</f>
        <v>0.932642487046632</v>
      </c>
      <c r="J192" s="267">
        <f>+IF(H192=0,"",'Ark1'!AF1068)</f>
        <v>1.2358610994887891</v>
      </c>
      <c r="K192" s="268">
        <f>+IF(H192=0,"",'Ark1'!S1068)</f>
        <v>7.2222222222222223</v>
      </c>
      <c r="L192" s="298">
        <f>+IF(H192=0,"",'Ark1'!U1068)</f>
        <v>463.4111111111111</v>
      </c>
      <c r="M192" s="269">
        <f>+IF(H192=0,"",'Ark1'!W1068)</f>
        <v>100</v>
      </c>
      <c r="N192" s="269">
        <f>+IF(H192=0,"",'Ark1'!X1068)</f>
        <v>100</v>
      </c>
      <c r="O192" s="269">
        <f>+IF(H192=0,"",'Ark1'!AG1068)</f>
        <v>1244.1428571428571</v>
      </c>
      <c r="P192" s="269">
        <f>+IF(H192=0,"",'Ark1'!AH1068)</f>
        <v>0</v>
      </c>
      <c r="Q192" s="269">
        <f>+IF(H192=0,"",'Ark1'!AI1068)</f>
        <v>55.555555555555557</v>
      </c>
      <c r="R192" s="382">
        <f>+IF(H192=0,"",'Ark1'!AR1068)</f>
        <v>227.42857142857139</v>
      </c>
      <c r="S192" s="114">
        <f>+IF(H192=0,"",'Ark1'!AS1068)</f>
        <v>39.996121335771825</v>
      </c>
      <c r="T192" s="269">
        <f>+IF(H192=0,"",'Ark1'!Y1068)</f>
        <v>50.885130865606406</v>
      </c>
      <c r="U192" s="268">
        <f>+IF(H192=0,"",'Ark1'!Z1068)</f>
        <v>0.91624569458170158</v>
      </c>
      <c r="V192" s="298">
        <f t="shared" si="30"/>
        <v>372.47419655273603</v>
      </c>
      <c r="W192" s="269">
        <f t="shared" si="31"/>
        <v>42.128282828282828</v>
      </c>
      <c r="X192" s="267">
        <f t="shared" si="32"/>
        <v>1</v>
      </c>
      <c r="Y192" s="246"/>
      <c r="Z192" s="249"/>
      <c r="AB192" s="28"/>
      <c r="AC192" s="27"/>
      <c r="AD192" s="250"/>
      <c r="AE192" s="86"/>
      <c r="AI192" s="86"/>
    </row>
    <row r="193" spans="1:35" ht="15.6">
      <c r="A193" s="246"/>
      <c r="B193" s="246">
        <f>+'Ark1'!C1069</f>
        <v>2024</v>
      </c>
      <c r="C193" s="266">
        <f>+'Ark1'!M1069</f>
        <v>11</v>
      </c>
      <c r="D193" s="368" t="s">
        <v>102</v>
      </c>
      <c r="E193" s="266">
        <f>+'Ark1'!D1069</f>
        <v>11</v>
      </c>
      <c r="F193" s="266" t="s">
        <v>606</v>
      </c>
      <c r="G193" s="266">
        <f>+IF(H193=0,"",'Ark1'!Q1069)</f>
        <v>9</v>
      </c>
      <c r="H193" s="366">
        <f>+'Ark1'!R1069</f>
        <v>9</v>
      </c>
      <c r="I193" s="267">
        <f>+IF(H193=0,"",'Ark1'!AE1069)</f>
        <v>0.84666039510818436</v>
      </c>
      <c r="J193" s="267">
        <f>+IF(H193=0,"",'Ark1'!AF1069)</f>
        <v>1.2423740613319456</v>
      </c>
      <c r="K193" s="268">
        <f>+IF(H193=0,"",'Ark1'!S1069)</f>
        <v>7.7777777777777777</v>
      </c>
      <c r="L193" s="298">
        <f>+IF(H193=0,"",'Ark1'!U1069)</f>
        <v>510.57777777777778</v>
      </c>
      <c r="M193" s="269">
        <f>+IF(H193=0,"",'Ark1'!W1069)</f>
        <v>100</v>
      </c>
      <c r="N193" s="269">
        <f>+IF(H193=0,"",'Ark1'!X1069)</f>
        <v>100</v>
      </c>
      <c r="O193" s="269">
        <f>+IF(H193=0,"",'Ark1'!AG1069)</f>
        <v>1449.7777777777781</v>
      </c>
      <c r="P193" s="269">
        <f>+IF(H193=0,"",'Ark1'!AH1069)</f>
        <v>0</v>
      </c>
      <c r="Q193" s="269">
        <f>+IF(H193=0,"",'Ark1'!AI1069)</f>
        <v>88.8888888888889</v>
      </c>
      <c r="R193" s="382">
        <f>+IF(H193=0,"",'Ark1'!AR1069)</f>
        <v>228.44444444444443</v>
      </c>
      <c r="S193" s="114">
        <f>+IF(H193=0,"",'Ark1'!AS1069)</f>
        <v>42.588223342778427</v>
      </c>
      <c r="T193" s="269">
        <f>+IF(H193=0,"",'Ark1'!Y1069)</f>
        <v>78.450929854665588</v>
      </c>
      <c r="U193" s="268">
        <f>+IF(H193=0,"",'Ark1'!Z1069)</f>
        <v>0.78567420131839349</v>
      </c>
      <c r="V193" s="298">
        <f t="shared" si="30"/>
        <v>352.1765787860208</v>
      </c>
      <c r="W193" s="269">
        <f t="shared" si="31"/>
        <v>46.416161616161617</v>
      </c>
      <c r="X193" s="267">
        <f t="shared" si="32"/>
        <v>1</v>
      </c>
      <c r="Y193" s="246"/>
      <c r="Z193" s="249"/>
      <c r="AB193" s="28"/>
      <c r="AC193" s="27"/>
      <c r="AD193" s="250"/>
      <c r="AE193" s="86"/>
      <c r="AI193" s="86"/>
    </row>
    <row r="194" spans="1:35" ht="15.6">
      <c r="A194" s="246"/>
      <c r="B194" s="246">
        <f>+'Ark1'!C1070</f>
        <v>2024</v>
      </c>
      <c r="C194" s="266">
        <f>+'Ark1'!M1070</f>
        <v>11</v>
      </c>
      <c r="D194" s="368" t="s">
        <v>102</v>
      </c>
      <c r="E194" s="266">
        <f>+'Ark1'!D1070</f>
        <v>12</v>
      </c>
      <c r="F194" s="266" t="s">
        <v>607</v>
      </c>
      <c r="G194" s="266">
        <f>+IF(H194=0,"",'Ark1'!Q1070)</f>
        <v>4</v>
      </c>
      <c r="H194" s="366">
        <f>+'Ark1'!R1070</f>
        <v>4</v>
      </c>
      <c r="I194" s="267">
        <f>+IF(H194=0,"",'Ark1'!AE1070)</f>
        <v>1.8348623853211012</v>
      </c>
      <c r="J194" s="267">
        <f>+IF(H194=0,"",'Ark1'!AF1070)</f>
        <v>2.2170172131926154</v>
      </c>
      <c r="K194" s="268">
        <f>+IF(H194=0,"",'Ark1'!S1070)</f>
        <v>7</v>
      </c>
      <c r="L194" s="298">
        <f>+IF(H194=0,"",'Ark1'!U1070)</f>
        <v>443.45</v>
      </c>
      <c r="M194" s="269">
        <f>+IF(H194=0,"",'Ark1'!W1070)</f>
        <v>100</v>
      </c>
      <c r="N194" s="269">
        <f>+IF(H194=0,"",'Ark1'!X1070)</f>
        <v>100</v>
      </c>
      <c r="O194" s="269">
        <f>+IF(H194=0,"",'Ark1'!AG1070)</f>
        <v>1077.75</v>
      </c>
      <c r="P194" s="269">
        <f>+IF(H194=0,"",'Ark1'!AH1070)</f>
        <v>0</v>
      </c>
      <c r="Q194" s="269">
        <f>+IF(H194=0,"",'Ark1'!AI1070)</f>
        <v>50</v>
      </c>
      <c r="R194" s="382">
        <f>+IF(H194=0,"",'Ark1'!AR1070)</f>
        <v>223.5</v>
      </c>
      <c r="S194" s="114">
        <f>+IF(H194=0,"",'Ark1'!AS1070)</f>
        <v>39.556052184711881</v>
      </c>
      <c r="T194" s="269">
        <f>+IF(H194=0,"",'Ark1'!Y1070)</f>
        <v>65.44560718642623</v>
      </c>
      <c r="U194" s="268">
        <f>+IF(H194=0,"",'Ark1'!Z1070)</f>
        <v>1.2247448713915889</v>
      </c>
      <c r="V194" s="298">
        <f t="shared" si="30"/>
        <v>411.45905822315007</v>
      </c>
      <c r="W194" s="269">
        <f t="shared" si="31"/>
        <v>40.313636363636363</v>
      </c>
      <c r="X194" s="267">
        <f t="shared" si="32"/>
        <v>1</v>
      </c>
      <c r="Y194" s="246"/>
      <c r="Z194" s="249"/>
      <c r="AB194" s="28"/>
      <c r="AC194" s="27"/>
      <c r="AD194" s="250"/>
      <c r="AE194" s="86"/>
      <c r="AI194" s="86"/>
    </row>
    <row r="195" spans="1:35" ht="15.6">
      <c r="A195" s="246"/>
      <c r="B195" s="246"/>
      <c r="C195" s="246"/>
      <c r="D195" s="246"/>
      <c r="E195" s="246"/>
      <c r="F195" s="246"/>
      <c r="G195" s="246"/>
      <c r="H195" s="246"/>
      <c r="I195" s="247"/>
      <c r="J195" s="247"/>
      <c r="K195" s="246"/>
      <c r="L195" s="246"/>
      <c r="M195" s="248"/>
      <c r="N195" s="248"/>
      <c r="O195" s="246"/>
      <c r="P195" s="248"/>
      <c r="Q195" s="248"/>
      <c r="R195" s="248"/>
      <c r="S195" s="248"/>
      <c r="T195" s="248"/>
      <c r="U195" s="246"/>
      <c r="V195" s="246"/>
      <c r="W195" s="248"/>
      <c r="X195" s="247"/>
      <c r="Y195" s="246"/>
      <c r="Z195" s="249"/>
      <c r="AB195" s="28"/>
      <c r="AC195" s="27"/>
      <c r="AD195" s="250"/>
      <c r="AE195" s="86"/>
      <c r="AI195" s="86"/>
    </row>
    <row r="196" spans="1:35" ht="15.6">
      <c r="A196" s="246"/>
      <c r="B196" s="246"/>
      <c r="C196" s="246"/>
      <c r="D196" s="246"/>
      <c r="E196" s="246"/>
      <c r="F196" s="246"/>
      <c r="G196" s="246"/>
      <c r="H196" s="246"/>
      <c r="I196" s="247"/>
      <c r="J196" s="247"/>
      <c r="K196" s="246"/>
      <c r="L196" s="246"/>
      <c r="M196" s="248"/>
      <c r="N196" s="248"/>
      <c r="O196" s="246"/>
      <c r="P196" s="248"/>
      <c r="Q196" s="248"/>
      <c r="R196" s="248"/>
      <c r="S196" s="248"/>
      <c r="T196" s="248"/>
      <c r="U196" s="246"/>
      <c r="V196" s="246"/>
      <c r="W196" s="248"/>
      <c r="X196" s="247"/>
      <c r="Y196" s="246"/>
      <c r="Z196" s="249"/>
      <c r="AB196" s="28"/>
      <c r="AC196" s="27"/>
      <c r="AD196" s="250"/>
      <c r="AE196" s="86"/>
      <c r="AI196" s="86"/>
    </row>
    <row r="197" spans="1:35" ht="22.8">
      <c r="A197" s="264" t="s">
        <v>636</v>
      </c>
      <c r="B197" s="246"/>
      <c r="C197" s="246"/>
      <c r="D197" s="349" t="str">
        <f>+D202</f>
        <v>4+</v>
      </c>
      <c r="E197" s="246"/>
      <c r="F197" s="246"/>
      <c r="G197" s="246"/>
      <c r="H197" s="212">
        <f>SUM(H202:H213)</f>
        <v>54</v>
      </c>
      <c r="I197" s="247"/>
      <c r="J197" s="247"/>
      <c r="K197" s="246"/>
      <c r="L197" s="272">
        <f>+Fettgruppe!N21</f>
        <v>483.31666666666649</v>
      </c>
      <c r="M197" s="248"/>
      <c r="N197" s="248"/>
      <c r="O197" s="246"/>
      <c r="P197" s="248"/>
      <c r="Q197" s="248"/>
      <c r="R197" s="248"/>
      <c r="S197" s="248"/>
      <c r="T197" s="248"/>
      <c r="U197" s="246"/>
      <c r="V197" s="272">
        <f>+Fettgruppe!X21</f>
        <v>403.04707555962517</v>
      </c>
      <c r="W197" s="265" t="s">
        <v>635</v>
      </c>
      <c r="X197" s="263"/>
      <c r="Y197" s="246"/>
      <c r="Z197" s="249"/>
      <c r="AB197" s="28"/>
      <c r="AC197" s="27"/>
      <c r="AD197" s="250"/>
      <c r="AE197" s="86"/>
      <c r="AI197" s="86"/>
    </row>
    <row r="198" spans="1:35" ht="16.5" customHeight="1">
      <c r="A198" s="246"/>
      <c r="B198" s="246"/>
      <c r="C198" s="246"/>
      <c r="D198" s="349"/>
      <c r="E198" s="246"/>
      <c r="F198" s="246"/>
      <c r="G198" s="246"/>
      <c r="H198" s="246"/>
      <c r="I198" s="246"/>
      <c r="J198" s="246"/>
      <c r="K198" s="246"/>
      <c r="L198" s="246"/>
      <c r="M198" s="248"/>
      <c r="N198" s="248"/>
      <c r="O198" s="246"/>
      <c r="P198" s="248"/>
      <c r="Q198" s="248"/>
      <c r="R198" s="248"/>
      <c r="S198" s="248"/>
      <c r="T198" s="248"/>
      <c r="U198" s="246"/>
      <c r="V198" s="246"/>
      <c r="W198" s="248"/>
      <c r="X198" s="263" t="s">
        <v>4</v>
      </c>
      <c r="Y198" s="246"/>
      <c r="Z198" s="249"/>
      <c r="AB198" s="28"/>
      <c r="AC198" s="27"/>
      <c r="AD198" s="250"/>
      <c r="AE198" s="86"/>
      <c r="AI198" s="86"/>
    </row>
    <row r="199" spans="1:35" ht="15.6">
      <c r="A199" s="246"/>
      <c r="B199" s="246"/>
      <c r="C199" s="246"/>
      <c r="D199" s="246"/>
      <c r="E199" s="246"/>
      <c r="F199" s="246"/>
      <c r="G199" s="264" t="s">
        <v>4</v>
      </c>
      <c r="H199" s="246"/>
      <c r="I199" s="247"/>
      <c r="J199" s="247"/>
      <c r="K199" s="264" t="s">
        <v>23</v>
      </c>
      <c r="L199" s="247"/>
      <c r="M199" s="248" t="s">
        <v>402</v>
      </c>
      <c r="N199" s="248" t="s">
        <v>402</v>
      </c>
      <c r="O199" s="265" t="s">
        <v>538</v>
      </c>
      <c r="P199" s="248" t="s">
        <v>402</v>
      </c>
      <c r="Q199" s="248" t="s">
        <v>402</v>
      </c>
      <c r="R199" s="248"/>
      <c r="S199" s="248"/>
      <c r="T199" s="265" t="s">
        <v>422</v>
      </c>
      <c r="U199" s="246"/>
      <c r="V199" s="264" t="s">
        <v>489</v>
      </c>
      <c r="W199" s="265" t="s">
        <v>77</v>
      </c>
      <c r="X199" s="263" t="s">
        <v>9</v>
      </c>
      <c r="Y199" s="246"/>
      <c r="Z199" s="249"/>
      <c r="AB199" s="28"/>
      <c r="AC199" s="27"/>
      <c r="AD199" s="250"/>
      <c r="AE199" s="86"/>
      <c r="AI199" s="86"/>
    </row>
    <row r="200" spans="1:35" ht="15.6">
      <c r="A200" s="246"/>
      <c r="B200" s="246"/>
      <c r="C200" s="246"/>
      <c r="D200" s="246"/>
      <c r="E200" s="264"/>
      <c r="F200" s="264"/>
      <c r="G200" s="264" t="s">
        <v>487</v>
      </c>
      <c r="H200" s="264" t="s">
        <v>4</v>
      </c>
      <c r="I200" s="263" t="s">
        <v>4</v>
      </c>
      <c r="J200" s="263" t="s">
        <v>1</v>
      </c>
      <c r="K200" s="264" t="s">
        <v>550</v>
      </c>
      <c r="L200" s="263" t="s">
        <v>23</v>
      </c>
      <c r="M200" s="265" t="s">
        <v>585</v>
      </c>
      <c r="N200" s="265" t="s">
        <v>500</v>
      </c>
      <c r="O200" s="265" t="s">
        <v>563</v>
      </c>
      <c r="P200" s="265" t="s">
        <v>502</v>
      </c>
      <c r="Q200" s="265" t="s">
        <v>571</v>
      </c>
      <c r="R200" s="432" t="s">
        <v>23</v>
      </c>
      <c r="S200" s="432" t="s">
        <v>23</v>
      </c>
      <c r="T200" s="265"/>
      <c r="U200" s="264" t="s">
        <v>413</v>
      </c>
      <c r="V200" s="264" t="s">
        <v>498</v>
      </c>
      <c r="W200" s="265" t="s">
        <v>423</v>
      </c>
      <c r="X200" s="263" t="s">
        <v>70</v>
      </c>
      <c r="Y200" s="246"/>
      <c r="Z200" s="249"/>
      <c r="AB200" s="28"/>
      <c r="AC200" s="27"/>
      <c r="AD200" s="250"/>
      <c r="AE200" s="86"/>
      <c r="AI200" s="86"/>
    </row>
    <row r="201" spans="1:35" ht="15.6">
      <c r="A201" s="246"/>
      <c r="B201" s="246"/>
      <c r="C201" s="264" t="s">
        <v>0</v>
      </c>
      <c r="D201" s="264"/>
      <c r="E201" s="264" t="s">
        <v>86</v>
      </c>
      <c r="F201" s="264"/>
      <c r="G201" s="50" t="s">
        <v>488</v>
      </c>
      <c r="H201" s="50" t="s">
        <v>9</v>
      </c>
      <c r="I201" s="87" t="s">
        <v>402</v>
      </c>
      <c r="J201" s="87" t="s">
        <v>402</v>
      </c>
      <c r="K201" s="50" t="s">
        <v>551</v>
      </c>
      <c r="L201" s="87" t="s">
        <v>44</v>
      </c>
      <c r="M201" s="75" t="s">
        <v>561</v>
      </c>
      <c r="N201" s="75" t="s">
        <v>439</v>
      </c>
      <c r="O201" s="75" t="s">
        <v>495</v>
      </c>
      <c r="P201" s="75" t="s">
        <v>482</v>
      </c>
      <c r="Q201" s="75" t="s">
        <v>536</v>
      </c>
      <c r="R201" s="432" t="s">
        <v>735</v>
      </c>
      <c r="S201" s="432" t="s">
        <v>736</v>
      </c>
      <c r="T201" s="75" t="s">
        <v>1</v>
      </c>
      <c r="U201" s="50" t="s">
        <v>414</v>
      </c>
      <c r="V201" s="50" t="s">
        <v>499</v>
      </c>
      <c r="W201" s="75" t="s">
        <v>424</v>
      </c>
      <c r="X201" s="87" t="s">
        <v>566</v>
      </c>
      <c r="Y201" s="246"/>
      <c r="Z201" s="249"/>
      <c r="AB201" s="28"/>
      <c r="AC201" s="27"/>
      <c r="AD201" s="250"/>
      <c r="AE201" s="86"/>
      <c r="AI201" s="86"/>
    </row>
    <row r="202" spans="1:35" ht="15.6">
      <c r="A202" s="246"/>
      <c r="B202" s="246">
        <f>+'Ark1'!C1071</f>
        <v>2024</v>
      </c>
      <c r="C202" s="86">
        <f>+'Ark1'!M1071</f>
        <v>12</v>
      </c>
      <c r="D202" s="367" t="s">
        <v>103</v>
      </c>
      <c r="E202" s="86">
        <f>+'Ark1'!D1071</f>
        <v>1</v>
      </c>
      <c r="F202" s="86" t="s">
        <v>597</v>
      </c>
      <c r="G202" s="86">
        <f>+IF(H202=0,"",'Ark1'!Q1071)</f>
        <v>4</v>
      </c>
      <c r="H202" s="366">
        <f>+'Ark1'!R1071</f>
        <v>5</v>
      </c>
      <c r="I202" s="28">
        <f>+IF(H202=0,"",'Ark1'!AE1071)</f>
        <v>0.80128205128205121</v>
      </c>
      <c r="J202" s="28">
        <f>+IF(H202=0,"",'Ark1'!AF1071)</f>
        <v>1.0372543042639404</v>
      </c>
      <c r="K202" s="27">
        <f>+IF(H202=0,"",'Ark1'!S1071)</f>
        <v>7.2</v>
      </c>
      <c r="L202" s="298">
        <f>+IF(H202=0,"",'Ark1'!U1071)</f>
        <v>464.82</v>
      </c>
      <c r="M202" s="33">
        <f>+IF(H202=0,"",'Ark1'!W1071)</f>
        <v>100</v>
      </c>
      <c r="N202" s="33">
        <f>+IF(H202=0,"",'Ark1'!X1071)</f>
        <v>100</v>
      </c>
      <c r="O202" s="33">
        <f>+IF(H202=0,"",'Ark1'!AG1071)</f>
        <v>1021.2</v>
      </c>
      <c r="P202" s="33">
        <f>+IF(H202=0,"",'Ark1'!AH1071)</f>
        <v>0</v>
      </c>
      <c r="Q202" s="33">
        <f>+IF(H202=0,"",'Ark1'!AI1071)</f>
        <v>60</v>
      </c>
      <c r="R202" s="382">
        <f>+IF(H202=0,"",'Ark1'!AR1071)</f>
        <v>226.6</v>
      </c>
      <c r="S202" s="114">
        <f>+IF(H202=0,"",'Ark1'!AS1071)</f>
        <v>39.802927724479495</v>
      </c>
      <c r="T202" s="33">
        <f>+IF(H202=0,"",'Ark1'!Y1071)</f>
        <v>63.466381652021184</v>
      </c>
      <c r="U202" s="27">
        <f>+IF(H202=0,"",'Ark1'!Z1071)</f>
        <v>1.1661903789690562</v>
      </c>
      <c r="V202" s="298">
        <f t="shared" ref="V202:V213" si="33">+IF(H202=0,"",1000*L202/O202)</f>
        <v>455.1703877790834</v>
      </c>
      <c r="W202" s="33">
        <f t="shared" ref="W202:W213" si="34">+IF(H202=0,"",L202/C202)</f>
        <v>38.734999999999999</v>
      </c>
      <c r="X202" s="28">
        <f t="shared" ref="X202:X213" si="35">+IF(H202=0,"",H202/G202)</f>
        <v>1.25</v>
      </c>
      <c r="Y202" s="246"/>
      <c r="Z202" s="249"/>
      <c r="AB202" s="28"/>
      <c r="AC202" s="27"/>
      <c r="AD202" s="250"/>
      <c r="AE202" s="86"/>
      <c r="AI202" s="86"/>
    </row>
    <row r="203" spans="1:35" ht="15.6">
      <c r="A203" s="246"/>
      <c r="B203" s="246">
        <f>+'Ark1'!C1072</f>
        <v>2024</v>
      </c>
      <c r="C203" s="86">
        <f>+'Ark1'!M1072</f>
        <v>12</v>
      </c>
      <c r="D203" s="367" t="s">
        <v>103</v>
      </c>
      <c r="E203" s="86">
        <f>+'Ark1'!D1072</f>
        <v>2</v>
      </c>
      <c r="F203" s="86" t="s">
        <v>598</v>
      </c>
      <c r="G203" s="86">
        <f>+IF(H203=0,"",'Ark1'!Q1072)</f>
        <v>2</v>
      </c>
      <c r="H203" s="366">
        <f>+'Ark1'!R1072</f>
        <v>2</v>
      </c>
      <c r="I203" s="28">
        <f>+IF(H203=0,"",'Ark1'!AE1072)</f>
        <v>0.44444444444444448</v>
      </c>
      <c r="J203" s="28">
        <f>+IF(H203=0,"",'Ark1'!AF1072)</f>
        <v>0.57545827789463611</v>
      </c>
      <c r="K203" s="27">
        <f>+IF(H203=0,"",'Ark1'!S1072)</f>
        <v>7</v>
      </c>
      <c r="L203" s="298">
        <f>+IF(H203=0,"",'Ark1'!U1072)</f>
        <v>469.05</v>
      </c>
      <c r="M203" s="33">
        <f>+IF(H203=0,"",'Ark1'!W1072)</f>
        <v>100</v>
      </c>
      <c r="N203" s="33">
        <f>+IF(H203=0,"",'Ark1'!X1072)</f>
        <v>100</v>
      </c>
      <c r="O203" s="33">
        <f>+IF(H203=0,"",'Ark1'!AG1072)</f>
        <v>1274.5</v>
      </c>
      <c r="P203" s="33">
        <f>+IF(H203=0,"",'Ark1'!AH1072)</f>
        <v>0</v>
      </c>
      <c r="Q203" s="33">
        <f>+IF(H203=0,"",'Ark1'!AI1072)</f>
        <v>100</v>
      </c>
      <c r="R203" s="382">
        <f>+IF(H203=0,"",'Ark1'!AR1072)</f>
        <v>229.5</v>
      </c>
      <c r="S203" s="114">
        <f>+IF(H203=0,"",'Ark1'!AS1072)</f>
        <v>38.714369916981966</v>
      </c>
      <c r="T203" s="33">
        <f>+IF(H203=0,"",'Ark1'!Y1072)</f>
        <v>47.050000000000161</v>
      </c>
      <c r="U203" s="27">
        <f>+IF(H203=0,"",'Ark1'!Z1072)</f>
        <v>0</v>
      </c>
      <c r="V203" s="298">
        <f t="shared" si="33"/>
        <v>368.0266771282856</v>
      </c>
      <c r="W203" s="33">
        <f t="shared" si="34"/>
        <v>39.087499999999999</v>
      </c>
      <c r="X203" s="28">
        <f t="shared" si="35"/>
        <v>1</v>
      </c>
      <c r="Y203" s="246"/>
      <c r="Z203" s="249"/>
      <c r="AB203" s="28"/>
      <c r="AC203" s="27"/>
      <c r="AD203" s="250"/>
      <c r="AE203" s="86"/>
      <c r="AI203" s="86"/>
    </row>
    <row r="204" spans="1:35" ht="15.6">
      <c r="A204" s="246"/>
      <c r="B204" s="246">
        <f>+'Ark1'!C1073</f>
        <v>2024</v>
      </c>
      <c r="C204" s="86">
        <f>+'Ark1'!M1073</f>
        <v>12</v>
      </c>
      <c r="D204" s="367" t="s">
        <v>103</v>
      </c>
      <c r="E204" s="86">
        <f>+'Ark1'!D1073</f>
        <v>3</v>
      </c>
      <c r="F204" s="86" t="s">
        <v>599</v>
      </c>
      <c r="G204" s="86">
        <f>+IF(H204=0,"",'Ark1'!Q1073)</f>
        <v>3</v>
      </c>
      <c r="H204" s="366">
        <f>+'Ark1'!R1073</f>
        <v>3</v>
      </c>
      <c r="I204" s="28">
        <f>+IF(H204=0,"",'Ark1'!AE1073)</f>
        <v>0.83333333333333359</v>
      </c>
      <c r="J204" s="28">
        <f>+IF(H204=0,"",'Ark1'!AF1073)</f>
        <v>1.0257790307109131</v>
      </c>
      <c r="K204" s="27">
        <f>+IF(H204=0,"",'Ark1'!S1073)</f>
        <v>6.6666666666666687</v>
      </c>
      <c r="L204" s="298">
        <f>+IF(H204=0,"",'Ark1'!U1073)</f>
        <v>443.43333333333345</v>
      </c>
      <c r="M204" s="33">
        <f>+IF(H204=0,"",'Ark1'!W1073)</f>
        <v>100</v>
      </c>
      <c r="N204" s="33">
        <f>+IF(H204=0,"",'Ark1'!X1073)</f>
        <v>66.666666666666686</v>
      </c>
      <c r="O204" s="33">
        <f>+IF(H204=0,"",'Ark1'!AG1073)</f>
        <v>1238</v>
      </c>
      <c r="P204" s="33">
        <f>+IF(H204=0,"",'Ark1'!AH1073)</f>
        <v>0</v>
      </c>
      <c r="Q204" s="33">
        <f>+IF(H204=0,"",'Ark1'!AI1073)</f>
        <v>33.333333333333343</v>
      </c>
      <c r="R204" s="382">
        <f>+IF(H204=0,"",'Ark1'!AR1073)</f>
        <v>235.5</v>
      </c>
      <c r="S204" s="114">
        <f>+IF(H204=0,"",'Ark1'!AS1073)</f>
        <v>40.313925033643194</v>
      </c>
      <c r="T204" s="33">
        <f>+IF(H204=0,"",'Ark1'!Y1073)</f>
        <v>122.0768701360834</v>
      </c>
      <c r="U204" s="27">
        <f>+IF(H204=0,"",'Ark1'!Z1073)</f>
        <v>0.9428090415820618</v>
      </c>
      <c r="V204" s="298">
        <f t="shared" si="33"/>
        <v>358.1852450188477</v>
      </c>
      <c r="W204" s="33">
        <f t="shared" si="34"/>
        <v>36.95277777777779</v>
      </c>
      <c r="X204" s="28">
        <f t="shared" si="35"/>
        <v>1</v>
      </c>
      <c r="Y204" s="246"/>
      <c r="Z204" s="249"/>
      <c r="AB204" s="28"/>
      <c r="AC204" s="27"/>
      <c r="AD204" s="250"/>
      <c r="AE204" s="86"/>
      <c r="AI204" s="86"/>
    </row>
    <row r="205" spans="1:35" ht="15.6">
      <c r="A205" s="246"/>
      <c r="B205" s="246">
        <f>+'Ark1'!C1074</f>
        <v>2024</v>
      </c>
      <c r="C205" s="86">
        <f>+'Ark1'!M1074</f>
        <v>12</v>
      </c>
      <c r="D205" s="367" t="s">
        <v>103</v>
      </c>
      <c r="E205" s="86">
        <f>+'Ark1'!D1074</f>
        <v>4</v>
      </c>
      <c r="F205" s="86" t="s">
        <v>600</v>
      </c>
      <c r="G205" s="86">
        <f>+IF(H205=0,"",'Ark1'!Q1074)</f>
        <v>6</v>
      </c>
      <c r="H205" s="366">
        <f>+'Ark1'!R1074</f>
        <v>6</v>
      </c>
      <c r="I205" s="28">
        <f>+IF(H205=0,"",'Ark1'!AE1074)</f>
        <v>0.86455331412103742</v>
      </c>
      <c r="J205" s="28">
        <f>+IF(H205=0,"",'Ark1'!AF1074)</f>
        <v>1.1361249741557615</v>
      </c>
      <c r="K205" s="27">
        <f>+IF(H205=0,"",'Ark1'!S1074)</f>
        <v>7.3333333333333313</v>
      </c>
      <c r="L205" s="298">
        <f>+IF(H205=0,"",'Ark1'!U1074)</f>
        <v>463.4166666666668</v>
      </c>
      <c r="M205" s="33">
        <f>+IF(H205=0,"",'Ark1'!W1074)</f>
        <v>100</v>
      </c>
      <c r="N205" s="33">
        <f>+IF(H205=0,"",'Ark1'!X1074)</f>
        <v>100</v>
      </c>
      <c r="O205" s="33">
        <f>+IF(H205=0,"",'Ark1'!AG1074)</f>
        <v>1057.666666666667</v>
      </c>
      <c r="P205" s="33">
        <f>+IF(H205=0,"",'Ark1'!AH1074)</f>
        <v>0</v>
      </c>
      <c r="Q205" s="33">
        <f>+IF(H205=0,"",'Ark1'!AI1074)</f>
        <v>83.333333333333314</v>
      </c>
      <c r="R205" s="382">
        <f>+IF(H205=0,"",'Ark1'!AR1074)</f>
        <v>226.1666666666666</v>
      </c>
      <c r="S205" s="114">
        <f>+IF(H205=0,"",'Ark1'!AS1074)</f>
        <v>40.068473239812327</v>
      </c>
      <c r="T205" s="33">
        <f>+IF(H205=0,"",'Ark1'!Y1074)</f>
        <v>56.199093013638162</v>
      </c>
      <c r="U205" s="27">
        <f>+IF(H205=0,"",'Ark1'!Z1074)</f>
        <v>0.94280904158206635</v>
      </c>
      <c r="V205" s="298">
        <f t="shared" si="33"/>
        <v>438.15001575795776</v>
      </c>
      <c r="W205" s="33">
        <f t="shared" si="34"/>
        <v>38.618055555555564</v>
      </c>
      <c r="X205" s="28">
        <f t="shared" si="35"/>
        <v>1</v>
      </c>
      <c r="Y205" s="246"/>
      <c r="Z205" s="249"/>
      <c r="AB205" s="28"/>
      <c r="AC205" s="27"/>
      <c r="AD205" s="250"/>
      <c r="AE205" s="86"/>
      <c r="AI205" s="86"/>
    </row>
    <row r="206" spans="1:35" ht="15.6">
      <c r="A206" s="246"/>
      <c r="B206" s="246">
        <f>+'Ark1'!C1075</f>
        <v>2024</v>
      </c>
      <c r="C206" s="86">
        <f>+'Ark1'!M1075</f>
        <v>12</v>
      </c>
      <c r="D206" s="367" t="s">
        <v>103</v>
      </c>
      <c r="E206" s="86">
        <f>+'Ark1'!D1075</f>
        <v>5</v>
      </c>
      <c r="F206" s="86" t="s">
        <v>442</v>
      </c>
      <c r="G206" s="86">
        <f>+IF(H206=0,"",'Ark1'!Q1075)</f>
        <v>7</v>
      </c>
      <c r="H206" s="366">
        <f>+'Ark1'!R1075</f>
        <v>8</v>
      </c>
      <c r="I206" s="28">
        <f>+IF(H206=0,"",'Ark1'!AE1075)</f>
        <v>1.1678832116788329</v>
      </c>
      <c r="J206" s="28">
        <f>+IF(H206=0,"",'Ark1'!AF1075)</f>
        <v>1.672336134791448</v>
      </c>
      <c r="K206" s="27">
        <f>+IF(H206=0,"",'Ark1'!S1075)</f>
        <v>8</v>
      </c>
      <c r="L206" s="298">
        <f>+IF(H206=0,"",'Ark1'!U1075)</f>
        <v>499.42500000000001</v>
      </c>
      <c r="M206" s="33">
        <f>+IF(H206=0,"",'Ark1'!W1075)</f>
        <v>100</v>
      </c>
      <c r="N206" s="33">
        <f>+IF(H206=0,"",'Ark1'!X1075)</f>
        <v>75</v>
      </c>
      <c r="O206" s="33">
        <f>+IF(H206=0,"",'Ark1'!AG1075)</f>
        <v>1162.75</v>
      </c>
      <c r="P206" s="33">
        <f>+IF(H206=0,"",'Ark1'!AH1075)</f>
        <v>0</v>
      </c>
      <c r="Q206" s="33">
        <f>+IF(H206=0,"",'Ark1'!AI1075)</f>
        <v>87.5</v>
      </c>
      <c r="R206" s="382">
        <f>+IF(H206=0,"",'Ark1'!AR1075)</f>
        <v>223.75</v>
      </c>
      <c r="S206" s="114">
        <f>+IF(H206=0,"",'Ark1'!AS1075)</f>
        <v>43.340153516260493</v>
      </c>
      <c r="T206" s="33">
        <f>+IF(H206=0,"",'Ark1'!Y1075)</f>
        <v>161.07938842384527</v>
      </c>
      <c r="U206" s="27">
        <f>+IF(H206=0,"",'Ark1'!Z1075)</f>
        <v>1.7320508075688772</v>
      </c>
      <c r="V206" s="298">
        <f t="shared" si="33"/>
        <v>429.52053321866265</v>
      </c>
      <c r="W206" s="33">
        <f t="shared" si="34"/>
        <v>41.618749999999999</v>
      </c>
      <c r="X206" s="28">
        <f t="shared" si="35"/>
        <v>1.1428571428571428</v>
      </c>
      <c r="Y206" s="246"/>
      <c r="Z206" s="249"/>
      <c r="AB206" s="28"/>
      <c r="AC206" s="27"/>
      <c r="AD206" s="250"/>
      <c r="AE206" s="86"/>
      <c r="AI206" s="86"/>
    </row>
    <row r="207" spans="1:35" ht="15.6">
      <c r="A207" s="246"/>
      <c r="B207" s="246">
        <f>+'Ark1'!C1076</f>
        <v>2024</v>
      </c>
      <c r="C207" s="86">
        <f>+'Ark1'!M1076</f>
        <v>12</v>
      </c>
      <c r="D207" s="367" t="s">
        <v>103</v>
      </c>
      <c r="E207" s="86">
        <f>+'Ark1'!D1076</f>
        <v>6</v>
      </c>
      <c r="F207" s="86" t="s">
        <v>601</v>
      </c>
      <c r="G207" s="86">
        <f>+IF(H207=0,"",'Ark1'!Q1076)</f>
        <v>4</v>
      </c>
      <c r="H207" s="366">
        <f>+'Ark1'!R1076</f>
        <v>4</v>
      </c>
      <c r="I207" s="28">
        <f>+IF(H207=0,"",'Ark1'!AE1076)</f>
        <v>0.58565153733528552</v>
      </c>
      <c r="J207" s="28">
        <f>+IF(H207=0,"",'Ark1'!AF1076)</f>
        <v>0.77770673169861315</v>
      </c>
      <c r="K207" s="27">
        <f>+IF(H207=0,"",'Ark1'!S1076)</f>
        <v>7.5</v>
      </c>
      <c r="L207" s="298">
        <f>+IF(H207=0,"",'Ark1'!U1076)</f>
        <v>470.7</v>
      </c>
      <c r="M207" s="33">
        <f>+IF(H207=0,"",'Ark1'!W1076)</f>
        <v>100</v>
      </c>
      <c r="N207" s="33">
        <f>+IF(H207=0,"",'Ark1'!X1076)</f>
        <v>100</v>
      </c>
      <c r="O207" s="33">
        <f>+IF(H207=0,"",'Ark1'!AG1076)</f>
        <v>1511</v>
      </c>
      <c r="P207" s="33">
        <f>+IF(H207=0,"",'Ark1'!AH1076)</f>
        <v>0</v>
      </c>
      <c r="Q207" s="33">
        <f>+IF(H207=0,"",'Ark1'!AI1076)</f>
        <v>75</v>
      </c>
      <c r="R207" s="382">
        <f>+IF(H207=0,"",'Ark1'!AR1076)</f>
        <v>220.5</v>
      </c>
      <c r="S207" s="114">
        <f>+IF(H207=0,"",'Ark1'!AS1076)</f>
        <v>43.735405400681728</v>
      </c>
      <c r="T207" s="33">
        <f>+IF(H207=0,"",'Ark1'!Y1076)</f>
        <v>62.978289910094851</v>
      </c>
      <c r="U207" s="27">
        <f>+IF(H207=0,"",'Ark1'!Z1076)</f>
        <v>1.1180339887498949</v>
      </c>
      <c r="V207" s="298">
        <f t="shared" si="33"/>
        <v>311.5155526141628</v>
      </c>
      <c r="W207" s="33">
        <f t="shared" si="34"/>
        <v>39.225000000000001</v>
      </c>
      <c r="X207" s="28">
        <f t="shared" si="35"/>
        <v>1</v>
      </c>
      <c r="Y207" s="246"/>
      <c r="Z207" s="249"/>
      <c r="AB207" s="28"/>
      <c r="AC207" s="27"/>
      <c r="AD207" s="250"/>
      <c r="AE207" s="86"/>
      <c r="AI207" s="86"/>
    </row>
    <row r="208" spans="1:35" ht="15.6">
      <c r="A208" s="246"/>
      <c r="B208" s="246">
        <f>+'Ark1'!C1077</f>
        <v>2024</v>
      </c>
      <c r="C208" s="86">
        <f>+'Ark1'!M1077</f>
        <v>12</v>
      </c>
      <c r="D208" s="367" t="s">
        <v>103</v>
      </c>
      <c r="E208" s="86">
        <f>+'Ark1'!D1077</f>
        <v>7</v>
      </c>
      <c r="F208" s="86" t="s">
        <v>602</v>
      </c>
      <c r="G208" s="86">
        <f>+IF(H208=0,"",'Ark1'!Q1077)</f>
        <v>1</v>
      </c>
      <c r="H208" s="366">
        <f>+'Ark1'!R1077</f>
        <v>1</v>
      </c>
      <c r="I208" s="28">
        <f>+IF(H208=0,"",'Ark1'!AE1077)</f>
        <v>0.17452006980802795</v>
      </c>
      <c r="J208" s="28">
        <f>+IF(H208=0,"",'Ark1'!AF1077)</f>
        <v>0.28936978903688376</v>
      </c>
      <c r="K208" s="27">
        <f>+IF(H208=0,"",'Ark1'!S1077)</f>
        <v>9</v>
      </c>
      <c r="L208" s="298">
        <f>+IF(H208=0,"",'Ark1'!U1077)</f>
        <v>611.5</v>
      </c>
      <c r="M208" s="33">
        <f>+IF(H208=0,"",'Ark1'!W1077)</f>
        <v>100</v>
      </c>
      <c r="N208" s="33">
        <f>+IF(H208=0,"",'Ark1'!X1077)</f>
        <v>100</v>
      </c>
      <c r="O208" s="33">
        <f>+IF(H208=0,"",'Ark1'!AG1077)</f>
        <v>0</v>
      </c>
      <c r="P208" s="33">
        <f>+IF(H208=0,"",'Ark1'!AH1077)</f>
        <v>0</v>
      </c>
      <c r="Q208" s="33">
        <f>+IF(H208=0,"",'Ark1'!AI1077)</f>
        <v>0</v>
      </c>
      <c r="R208" s="382">
        <f>+IF(H208=0,"",'Ark1'!AR1077)</f>
        <v>0</v>
      </c>
      <c r="S208" s="114">
        <f>+IF(H208=0,"",'Ark1'!AS1077)</f>
        <v>0</v>
      </c>
      <c r="T208" s="33">
        <f>+IF(H208=0,"",'Ark1'!Y1077)</f>
        <v>0</v>
      </c>
      <c r="U208" s="27">
        <f>+IF(H208=0,"",'Ark1'!Z1077)</f>
        <v>0</v>
      </c>
      <c r="V208" s="298" t="e">
        <f t="shared" si="33"/>
        <v>#DIV/0!</v>
      </c>
      <c r="W208" s="33">
        <f t="shared" si="34"/>
        <v>50.958333333333336</v>
      </c>
      <c r="X208" s="28">
        <f t="shared" si="35"/>
        <v>1</v>
      </c>
      <c r="Y208" s="246"/>
      <c r="Z208" s="249"/>
      <c r="AB208" s="28"/>
      <c r="AC208" s="27"/>
      <c r="AD208" s="250"/>
      <c r="AE208" s="86"/>
      <c r="AI208" s="86"/>
    </row>
    <row r="209" spans="1:35" ht="15.6">
      <c r="A209" s="246"/>
      <c r="B209" s="246">
        <f>+'Ark1'!C1078</f>
        <v>2024</v>
      </c>
      <c r="C209" s="86">
        <f>+'Ark1'!M1078</f>
        <v>12</v>
      </c>
      <c r="D209" s="367" t="s">
        <v>103</v>
      </c>
      <c r="E209" s="86">
        <f>+'Ark1'!D1078</f>
        <v>8</v>
      </c>
      <c r="F209" s="86" t="s">
        <v>603</v>
      </c>
      <c r="G209" s="86">
        <f>+IF(H209=0,"",'Ark1'!Q1078)</f>
        <v>4</v>
      </c>
      <c r="H209" s="366">
        <f>+'Ark1'!R1078</f>
        <v>5</v>
      </c>
      <c r="I209" s="28">
        <f>+IF(H209=0,"",'Ark1'!AE1078)</f>
        <v>0.67750677506775092</v>
      </c>
      <c r="J209" s="28">
        <f>+IF(H209=0,"",'Ark1'!AF1078)</f>
        <v>1.0071732130727959</v>
      </c>
      <c r="K209" s="27">
        <f>+IF(H209=0,"",'Ark1'!S1078)</f>
        <v>8</v>
      </c>
      <c r="L209" s="298">
        <f>+IF(H209=0,"",'Ark1'!U1078)</f>
        <v>534.70000000000005</v>
      </c>
      <c r="M209" s="33">
        <f>+IF(H209=0,"",'Ark1'!W1078)</f>
        <v>100</v>
      </c>
      <c r="N209" s="33">
        <f>+IF(H209=0,"",'Ark1'!X1078)</f>
        <v>100</v>
      </c>
      <c r="O209" s="33">
        <f>+IF(H209=0,"",'Ark1'!AG1078)</f>
        <v>1137.4000000000001</v>
      </c>
      <c r="P209" s="33">
        <f>+IF(H209=0,"",'Ark1'!AH1078)</f>
        <v>0</v>
      </c>
      <c r="Q209" s="33">
        <f>+IF(H209=0,"",'Ark1'!AI1078)</f>
        <v>100</v>
      </c>
      <c r="R209" s="382">
        <f>+IF(H209=0,"",'Ark1'!AR1078)</f>
        <v>230.4</v>
      </c>
      <c r="S209" s="114">
        <f>+IF(H209=0,"",'Ark1'!AS1078)</f>
        <v>43.208734996842907</v>
      </c>
      <c r="T209" s="33">
        <f>+IF(H209=0,"",'Ark1'!Y1078)</f>
        <v>111.8902140493083</v>
      </c>
      <c r="U209" s="27">
        <f>+IF(H209=0,"",'Ark1'!Z1078)</f>
        <v>1.264911064067352</v>
      </c>
      <c r="V209" s="298">
        <f t="shared" si="33"/>
        <v>470.10726217689461</v>
      </c>
      <c r="W209" s="33">
        <f t="shared" si="34"/>
        <v>44.558333333333337</v>
      </c>
      <c r="X209" s="28">
        <f t="shared" si="35"/>
        <v>1.25</v>
      </c>
      <c r="Y209" s="246"/>
      <c r="Z209" s="249"/>
      <c r="AB209" s="28"/>
      <c r="AC209" s="27"/>
      <c r="AD209" s="250"/>
      <c r="AE209" s="86"/>
      <c r="AI209" s="86"/>
    </row>
    <row r="210" spans="1:35" ht="15.6">
      <c r="A210" s="246"/>
      <c r="B210" s="246">
        <f>+'Ark1'!C1079</f>
        <v>2024</v>
      </c>
      <c r="C210" s="86">
        <f>+'Ark1'!M1079</f>
        <v>12</v>
      </c>
      <c r="D210" s="367" t="s">
        <v>103</v>
      </c>
      <c r="E210" s="86">
        <f>+'Ark1'!D1079</f>
        <v>9</v>
      </c>
      <c r="F210" s="86" t="s">
        <v>604</v>
      </c>
      <c r="G210" s="86">
        <f>+IF(H210=0,"",'Ark1'!Q1079)</f>
        <v>7</v>
      </c>
      <c r="H210" s="366">
        <f>+'Ark1'!R1079</f>
        <v>7</v>
      </c>
      <c r="I210" s="28">
        <f>+IF(H210=0,"",'Ark1'!AE1079)</f>
        <v>0.91145833333333359</v>
      </c>
      <c r="J210" s="28">
        <f>+IF(H210=0,"",'Ark1'!AF1079)</f>
        <v>1.3409810887096336</v>
      </c>
      <c r="K210" s="27">
        <f>+IF(H210=0,"",'Ark1'!S1079)</f>
        <v>7.4285714285714306</v>
      </c>
      <c r="L210" s="298">
        <f>+IF(H210=0,"",'Ark1'!U1079)</f>
        <v>528.1</v>
      </c>
      <c r="M210" s="33">
        <f>+IF(H210=0,"",'Ark1'!W1079)</f>
        <v>100</v>
      </c>
      <c r="N210" s="33">
        <f>+IF(H210=0,"",'Ark1'!X1079)</f>
        <v>100</v>
      </c>
      <c r="O210" s="33">
        <f>+IF(H210=0,"",'Ark1'!AG1079)</f>
        <v>1368.666666666667</v>
      </c>
      <c r="P210" s="33">
        <f>+IF(H210=0,"",'Ark1'!AH1079)</f>
        <v>0</v>
      </c>
      <c r="Q210" s="33">
        <f>+IF(H210=0,"",'Ark1'!AI1079)</f>
        <v>57.142857142857153</v>
      </c>
      <c r="R210" s="382">
        <f>+IF(H210=0,"",'Ark1'!AR1079)</f>
        <v>235.5</v>
      </c>
      <c r="S210" s="114">
        <f>+IF(H210=0,"",'Ark1'!AS1079)</f>
        <v>41.101555209118409</v>
      </c>
      <c r="T210" s="33">
        <f>+IF(H210=0,"",'Ark1'!Y1079)</f>
        <v>71.136428280954348</v>
      </c>
      <c r="U210" s="27">
        <f>+IF(H210=0,"",'Ark1'!Z1079)</f>
        <v>0.90350790290525185</v>
      </c>
      <c r="V210" s="298">
        <f t="shared" si="33"/>
        <v>385.84997564539691</v>
      </c>
      <c r="W210" s="33">
        <f t="shared" si="34"/>
        <v>44.008333333333333</v>
      </c>
      <c r="X210" s="28">
        <f t="shared" si="35"/>
        <v>1</v>
      </c>
      <c r="Y210" s="246"/>
      <c r="Z210" s="249"/>
      <c r="AB210" s="28"/>
      <c r="AC210" s="27"/>
      <c r="AD210" s="250"/>
      <c r="AE210" s="86"/>
      <c r="AI210" s="86"/>
    </row>
    <row r="211" spans="1:35" ht="15.6">
      <c r="A211" s="246"/>
      <c r="B211" s="246">
        <f>+'Ark1'!C1080</f>
        <v>2024</v>
      </c>
      <c r="C211" s="86">
        <f>+'Ark1'!M1080</f>
        <v>12</v>
      </c>
      <c r="D211" s="367" t="s">
        <v>103</v>
      </c>
      <c r="E211" s="86">
        <f>+'Ark1'!D1080</f>
        <v>10</v>
      </c>
      <c r="F211" s="86" t="s">
        <v>605</v>
      </c>
      <c r="G211" s="86">
        <f>+IF(H211=0,"",'Ark1'!Q1080)</f>
        <v>5</v>
      </c>
      <c r="H211" s="366">
        <f>+'Ark1'!R1080</f>
        <v>6</v>
      </c>
      <c r="I211" s="28">
        <f>+IF(H211=0,"",'Ark1'!AE1080)</f>
        <v>0.62176165803108818</v>
      </c>
      <c r="J211" s="28">
        <f>+IF(H211=0,"",'Ark1'!AF1080)</f>
        <v>0.80465648827818015</v>
      </c>
      <c r="K211" s="27">
        <f>+IF(H211=0,"",'Ark1'!S1080)</f>
        <v>7.3333333333333313</v>
      </c>
      <c r="L211" s="298">
        <f>+IF(H211=0,"",'Ark1'!U1080)</f>
        <v>452.5833333333332</v>
      </c>
      <c r="M211" s="33">
        <f>+IF(H211=0,"",'Ark1'!W1080)</f>
        <v>100</v>
      </c>
      <c r="N211" s="33">
        <f>+IF(H211=0,"",'Ark1'!X1080)</f>
        <v>100</v>
      </c>
      <c r="O211" s="33">
        <f>+IF(H211=0,"",'Ark1'!AG1080)</f>
        <v>1216.333333333333</v>
      </c>
      <c r="P211" s="33">
        <f>+IF(H211=0,"",'Ark1'!AH1080)</f>
        <v>0</v>
      </c>
      <c r="Q211" s="33">
        <f>+IF(H211=0,"",'Ark1'!AI1080)</f>
        <v>100</v>
      </c>
      <c r="R211" s="382">
        <f>+IF(H211=0,"",'Ark1'!AR1080)</f>
        <v>223.6666666666666</v>
      </c>
      <c r="S211" s="114">
        <f>+IF(H211=0,"",'Ark1'!AS1080)</f>
        <v>40.349277663791241</v>
      </c>
      <c r="T211" s="33">
        <f>+IF(H211=0,"",'Ark1'!Y1080)</f>
        <v>71.339199525148246</v>
      </c>
      <c r="U211" s="27">
        <f>+IF(H211=0,"",'Ark1'!Z1080)</f>
        <v>0.94280904158206635</v>
      </c>
      <c r="V211" s="298">
        <f t="shared" si="33"/>
        <v>372.08824335434366</v>
      </c>
      <c r="W211" s="33">
        <f t="shared" si="34"/>
        <v>37.715277777777764</v>
      </c>
      <c r="X211" s="28">
        <f t="shared" si="35"/>
        <v>1.2</v>
      </c>
      <c r="Y211" s="246"/>
      <c r="Z211" s="249"/>
      <c r="AB211" s="28"/>
      <c r="AC211" s="27"/>
      <c r="AD211" s="250"/>
      <c r="AE211" s="86"/>
      <c r="AI211" s="86"/>
    </row>
    <row r="212" spans="1:35" ht="15.6">
      <c r="A212" s="246"/>
      <c r="B212" s="246">
        <f>+'Ark1'!C1081</f>
        <v>2024</v>
      </c>
      <c r="C212" s="86">
        <f>+'Ark1'!M1081</f>
        <v>12</v>
      </c>
      <c r="D212" s="367" t="s">
        <v>103</v>
      </c>
      <c r="E212" s="86">
        <f>+'Ark1'!D1081</f>
        <v>11</v>
      </c>
      <c r="F212" s="86" t="s">
        <v>606</v>
      </c>
      <c r="G212" s="86">
        <f>+IF(H212=0,"",'Ark1'!Q1081)</f>
        <v>6</v>
      </c>
      <c r="H212" s="366">
        <f>+'Ark1'!R1081</f>
        <v>6</v>
      </c>
      <c r="I212" s="28">
        <f>+IF(H212=0,"",'Ark1'!AE1081)</f>
        <v>0.56444026340545639</v>
      </c>
      <c r="J212" s="28">
        <f>+IF(H212=0,"",'Ark1'!AF1081)</f>
        <v>0.75799092930672063</v>
      </c>
      <c r="K212" s="27">
        <f>+IF(H212=0,"",'Ark1'!S1081)</f>
        <v>7.5</v>
      </c>
      <c r="L212" s="298">
        <f>+IF(H212=0,"",'Ark1'!U1081)</f>
        <v>467.26666666666654</v>
      </c>
      <c r="M212" s="33">
        <f>+IF(H212=0,"",'Ark1'!W1081)</f>
        <v>100</v>
      </c>
      <c r="N212" s="33">
        <f>+IF(H212=0,"",'Ark1'!X1081)</f>
        <v>83.333333333333314</v>
      </c>
      <c r="O212" s="33">
        <f>+IF(H212=0,"",'Ark1'!AG1081)</f>
        <v>1186</v>
      </c>
      <c r="P212" s="33">
        <f>+IF(H212=0,"",'Ark1'!AH1081)</f>
        <v>0</v>
      </c>
      <c r="Q212" s="33">
        <f>+IF(H212=0,"",'Ark1'!AI1081)</f>
        <v>83.333333333333314</v>
      </c>
      <c r="R212" s="382">
        <f>+IF(H212=0,"",'Ark1'!AR1081)</f>
        <v>221.1666666666666</v>
      </c>
      <c r="S212" s="114">
        <f>+IF(H212=0,"",'Ark1'!AS1081)</f>
        <v>42.538790795306326</v>
      </c>
      <c r="T212" s="33">
        <f>+IF(H212=0,"",'Ark1'!Y1081)</f>
        <v>101.17207563793929</v>
      </c>
      <c r="U212" s="27">
        <f>+IF(H212=0,"",'Ark1'!Z1081)</f>
        <v>0.95742710775633821</v>
      </c>
      <c r="V212" s="298">
        <f t="shared" si="33"/>
        <v>393.98538504777952</v>
      </c>
      <c r="W212" s="33">
        <f t="shared" si="34"/>
        <v>38.938888888888876</v>
      </c>
      <c r="X212" s="28">
        <f t="shared" si="35"/>
        <v>1</v>
      </c>
      <c r="Y212" s="246"/>
      <c r="Z212" s="249"/>
      <c r="AB212" s="28"/>
      <c r="AC212" s="27"/>
      <c r="AD212" s="250"/>
      <c r="AE212" s="86"/>
      <c r="AI212" s="86"/>
    </row>
    <row r="213" spans="1:35" ht="15.6">
      <c r="A213" s="246"/>
      <c r="B213" s="246">
        <f>+'Ark1'!C1082</f>
        <v>2024</v>
      </c>
      <c r="C213" s="86">
        <f>+'Ark1'!M1082</f>
        <v>12</v>
      </c>
      <c r="D213" s="367" t="s">
        <v>103</v>
      </c>
      <c r="E213" s="86">
        <f>+'Ark1'!D1082</f>
        <v>12</v>
      </c>
      <c r="F213" s="86" t="s">
        <v>607</v>
      </c>
      <c r="G213" s="86">
        <f>+IF(H213=0,"",'Ark1'!Q1082)</f>
        <v>1</v>
      </c>
      <c r="H213" s="366">
        <f>+'Ark1'!R1082</f>
        <v>1</v>
      </c>
      <c r="I213" s="28">
        <f>+IF(H213=0,"",'Ark1'!AE1082)</f>
        <v>0.45871559633027525</v>
      </c>
      <c r="J213" s="28">
        <f>+IF(H213=0,"",'Ark1'!AF1082)</f>
        <v>0.43382944790796968</v>
      </c>
      <c r="K213" s="27">
        <f>+IF(H213=0,"",'Ark1'!S1082)</f>
        <v>7</v>
      </c>
      <c r="L213" s="298">
        <f>+IF(H213=0,"",'Ark1'!U1082)</f>
        <v>347.1</v>
      </c>
      <c r="M213" s="33">
        <f>+IF(H213=0,"",'Ark1'!W1082)</f>
        <v>100</v>
      </c>
      <c r="N213" s="33">
        <f>+IF(H213=0,"",'Ark1'!X1082)</f>
        <v>0</v>
      </c>
      <c r="O213" s="33">
        <f>+IF(H213=0,"",'Ark1'!AG1082)</f>
        <v>1021</v>
      </c>
      <c r="P213" s="33">
        <f>+IF(H213=0,"",'Ark1'!AH1082)</f>
        <v>0</v>
      </c>
      <c r="Q213" s="33">
        <f>+IF(H213=0,"",'Ark1'!AI1082)</f>
        <v>100</v>
      </c>
      <c r="R213" s="382">
        <f>+IF(H213=0,"",'Ark1'!AR1082)</f>
        <v>208</v>
      </c>
      <c r="S213" s="114">
        <f>+IF(H213=0,"",'Ark1'!AS1082)</f>
        <v>38.560217057350926</v>
      </c>
      <c r="T213" s="33">
        <f>+IF(H213=0,"",'Ark1'!Y1082)</f>
        <v>0</v>
      </c>
      <c r="U213" s="27">
        <f>+IF(H213=0,"",'Ark1'!Z1082)</f>
        <v>0</v>
      </c>
      <c r="V213" s="298">
        <f t="shared" si="33"/>
        <v>339.96082272282075</v>
      </c>
      <c r="W213" s="33">
        <f t="shared" si="34"/>
        <v>28.925000000000001</v>
      </c>
      <c r="X213" s="28">
        <f t="shared" si="35"/>
        <v>1</v>
      </c>
      <c r="Y213" s="246"/>
      <c r="Z213" s="249"/>
      <c r="AB213" s="28"/>
      <c r="AC213" s="27"/>
      <c r="AD213" s="250"/>
      <c r="AE213" s="86"/>
      <c r="AI213" s="86"/>
    </row>
    <row r="214" spans="1:35" ht="15.6">
      <c r="A214" s="246"/>
      <c r="B214" s="246"/>
      <c r="C214" s="246"/>
      <c r="D214" s="246"/>
      <c r="E214" s="246"/>
      <c r="F214" s="246"/>
      <c r="G214" s="246"/>
      <c r="H214" s="246"/>
      <c r="I214" s="247"/>
      <c r="J214" s="247"/>
      <c r="K214" s="246"/>
      <c r="L214" s="246"/>
      <c r="M214" s="248"/>
      <c r="N214" s="248"/>
      <c r="O214" s="246"/>
      <c r="P214" s="248"/>
      <c r="Q214" s="248"/>
      <c r="R214" s="248"/>
      <c r="S214" s="248"/>
      <c r="T214" s="248"/>
      <c r="U214" s="246"/>
      <c r="V214" s="246"/>
      <c r="W214" s="248"/>
      <c r="X214" s="247"/>
      <c r="Y214" s="246"/>
      <c r="Z214" s="249"/>
      <c r="AB214" s="28"/>
      <c r="AC214" s="27"/>
      <c r="AD214" s="250"/>
      <c r="AE214" s="86"/>
      <c r="AI214" s="86"/>
    </row>
    <row r="215" spans="1:35" ht="15.6">
      <c r="A215" s="246"/>
      <c r="B215" s="246"/>
      <c r="C215" s="246"/>
      <c r="D215" s="246"/>
      <c r="E215" s="246"/>
      <c r="F215" s="246"/>
      <c r="G215" s="246"/>
      <c r="H215" s="246"/>
      <c r="I215" s="247"/>
      <c r="J215" s="247"/>
      <c r="K215" s="246"/>
      <c r="L215" s="246"/>
      <c r="M215" s="248"/>
      <c r="N215" s="248"/>
      <c r="O215" s="246"/>
      <c r="P215" s="248"/>
      <c r="Q215" s="248"/>
      <c r="R215" s="248"/>
      <c r="S215" s="248"/>
      <c r="T215" s="248"/>
      <c r="U215" s="246"/>
      <c r="V215" s="246"/>
      <c r="W215" s="248"/>
      <c r="X215" s="247"/>
      <c r="Y215" s="246"/>
      <c r="Z215" s="249"/>
      <c r="AB215" s="28"/>
      <c r="AC215" s="27"/>
      <c r="AD215" s="250"/>
      <c r="AE215" s="86"/>
      <c r="AI215" s="86"/>
    </row>
    <row r="216" spans="1:35" ht="22.8">
      <c r="A216" s="264" t="s">
        <v>636</v>
      </c>
      <c r="B216" s="246"/>
      <c r="C216" s="246"/>
      <c r="D216" s="349" t="str">
        <f>+D221</f>
        <v>5-</v>
      </c>
      <c r="E216" s="246"/>
      <c r="F216" s="246"/>
      <c r="G216" s="246"/>
      <c r="H216" s="212">
        <f>SUM(H221:H232)</f>
        <v>19</v>
      </c>
      <c r="I216" s="247"/>
      <c r="J216" s="247"/>
      <c r="K216" s="246"/>
      <c r="L216" s="272">
        <f>+Fettgruppe!N22</f>
        <v>535.64736842105276</v>
      </c>
      <c r="M216" s="248"/>
      <c r="N216" s="248"/>
      <c r="O216" s="246"/>
      <c r="P216" s="248"/>
      <c r="Q216" s="248"/>
      <c r="R216" s="248"/>
      <c r="S216" s="248"/>
      <c r="T216" s="248"/>
      <c r="U216" s="246"/>
      <c r="V216" s="272">
        <f>+Fettgruppe!X22</f>
        <v>369.14042664319561</v>
      </c>
      <c r="W216" s="265" t="s">
        <v>635</v>
      </c>
      <c r="X216" s="263"/>
      <c r="Y216" s="246"/>
      <c r="Z216" s="249"/>
      <c r="AB216" s="28"/>
      <c r="AC216" s="27"/>
      <c r="AD216" s="250"/>
      <c r="AE216" s="86"/>
      <c r="AI216" s="86"/>
    </row>
    <row r="217" spans="1:35" ht="16.5" customHeight="1">
      <c r="A217" s="246"/>
      <c r="B217" s="246"/>
      <c r="C217" s="246"/>
      <c r="D217" s="349"/>
      <c r="E217" s="246"/>
      <c r="F217" s="246"/>
      <c r="G217" s="246"/>
      <c r="H217" s="246"/>
      <c r="I217" s="246"/>
      <c r="J217" s="246"/>
      <c r="K217" s="246"/>
      <c r="L217" s="246"/>
      <c r="M217" s="248"/>
      <c r="N217" s="248"/>
      <c r="O217" s="246"/>
      <c r="P217" s="248"/>
      <c r="Q217" s="248"/>
      <c r="R217" s="248"/>
      <c r="S217" s="248"/>
      <c r="T217" s="248"/>
      <c r="U217" s="246"/>
      <c r="V217" s="246"/>
      <c r="W217" s="248"/>
      <c r="X217" s="263" t="s">
        <v>4</v>
      </c>
      <c r="Y217" s="246"/>
      <c r="Z217" s="249"/>
      <c r="AB217" s="28"/>
      <c r="AC217" s="27"/>
      <c r="AD217" s="250"/>
      <c r="AE217" s="86"/>
      <c r="AI217" s="86"/>
    </row>
    <row r="218" spans="1:35" ht="15.6">
      <c r="A218" s="246"/>
      <c r="B218" s="246"/>
      <c r="C218" s="246"/>
      <c r="D218" s="246"/>
      <c r="E218" s="246"/>
      <c r="F218" s="246"/>
      <c r="G218" s="264" t="s">
        <v>4</v>
      </c>
      <c r="H218" s="246"/>
      <c r="I218" s="247"/>
      <c r="J218" s="247"/>
      <c r="K218" s="264" t="s">
        <v>23</v>
      </c>
      <c r="L218" s="247"/>
      <c r="M218" s="248" t="s">
        <v>402</v>
      </c>
      <c r="N218" s="248" t="s">
        <v>402</v>
      </c>
      <c r="O218" s="265" t="s">
        <v>538</v>
      </c>
      <c r="P218" s="248" t="s">
        <v>402</v>
      </c>
      <c r="Q218" s="248" t="s">
        <v>402</v>
      </c>
      <c r="R218" s="248"/>
      <c r="S218" s="248"/>
      <c r="T218" s="265" t="s">
        <v>422</v>
      </c>
      <c r="U218" s="246"/>
      <c r="V218" s="264" t="s">
        <v>489</v>
      </c>
      <c r="W218" s="265" t="s">
        <v>77</v>
      </c>
      <c r="X218" s="263" t="s">
        <v>9</v>
      </c>
      <c r="Y218" s="246"/>
      <c r="Z218" s="249"/>
      <c r="AB218" s="28"/>
      <c r="AC218" s="27"/>
      <c r="AD218" s="250"/>
      <c r="AE218" s="86"/>
      <c r="AI218" s="86"/>
    </row>
    <row r="219" spans="1:35" ht="15.6">
      <c r="A219" s="246"/>
      <c r="B219" s="246"/>
      <c r="C219" s="246"/>
      <c r="D219" s="246"/>
      <c r="E219" s="264"/>
      <c r="F219" s="264"/>
      <c r="G219" s="264" t="s">
        <v>487</v>
      </c>
      <c r="H219" s="264" t="s">
        <v>4</v>
      </c>
      <c r="I219" s="263" t="s">
        <v>4</v>
      </c>
      <c r="J219" s="263" t="s">
        <v>1</v>
      </c>
      <c r="K219" s="264" t="s">
        <v>550</v>
      </c>
      <c r="L219" s="263" t="s">
        <v>23</v>
      </c>
      <c r="M219" s="265" t="s">
        <v>585</v>
      </c>
      <c r="N219" s="265" t="s">
        <v>500</v>
      </c>
      <c r="O219" s="265" t="s">
        <v>563</v>
      </c>
      <c r="P219" s="265" t="s">
        <v>502</v>
      </c>
      <c r="Q219" s="265" t="s">
        <v>571</v>
      </c>
      <c r="R219" s="432" t="s">
        <v>23</v>
      </c>
      <c r="S219" s="432" t="s">
        <v>23</v>
      </c>
      <c r="T219" s="265"/>
      <c r="U219" s="264" t="s">
        <v>413</v>
      </c>
      <c r="V219" s="264" t="s">
        <v>498</v>
      </c>
      <c r="W219" s="265" t="s">
        <v>423</v>
      </c>
      <c r="X219" s="263" t="s">
        <v>70</v>
      </c>
      <c r="Y219" s="246"/>
      <c r="Z219" s="249"/>
      <c r="AB219" s="28"/>
      <c r="AC219" s="27"/>
      <c r="AD219" s="250"/>
      <c r="AE219" s="86"/>
      <c r="AI219" s="86"/>
    </row>
    <row r="220" spans="1:35" ht="15.6">
      <c r="A220" s="246"/>
      <c r="B220" s="246"/>
      <c r="C220" s="264" t="s">
        <v>0</v>
      </c>
      <c r="D220" s="264"/>
      <c r="E220" s="264" t="s">
        <v>86</v>
      </c>
      <c r="F220" s="264"/>
      <c r="G220" s="50" t="s">
        <v>488</v>
      </c>
      <c r="H220" s="50" t="s">
        <v>9</v>
      </c>
      <c r="I220" s="87" t="s">
        <v>402</v>
      </c>
      <c r="J220" s="87" t="s">
        <v>402</v>
      </c>
      <c r="K220" s="50" t="s">
        <v>551</v>
      </c>
      <c r="L220" s="87" t="s">
        <v>44</v>
      </c>
      <c r="M220" s="75" t="s">
        <v>561</v>
      </c>
      <c r="N220" s="75" t="s">
        <v>439</v>
      </c>
      <c r="O220" s="75" t="s">
        <v>495</v>
      </c>
      <c r="P220" s="75" t="s">
        <v>482</v>
      </c>
      <c r="Q220" s="75" t="s">
        <v>536</v>
      </c>
      <c r="R220" s="432" t="s">
        <v>735</v>
      </c>
      <c r="S220" s="432" t="s">
        <v>736</v>
      </c>
      <c r="T220" s="75" t="s">
        <v>1</v>
      </c>
      <c r="U220" s="50" t="s">
        <v>414</v>
      </c>
      <c r="V220" s="50" t="s">
        <v>499</v>
      </c>
      <c r="W220" s="75" t="s">
        <v>424</v>
      </c>
      <c r="X220" s="87" t="s">
        <v>566</v>
      </c>
      <c r="Y220" s="246"/>
      <c r="Z220" s="249"/>
      <c r="AB220" s="28"/>
      <c r="AC220" s="27"/>
      <c r="AD220" s="250"/>
      <c r="AE220" s="86"/>
      <c r="AI220" s="86"/>
    </row>
    <row r="221" spans="1:35" ht="15.6">
      <c r="A221" s="246"/>
      <c r="B221" s="246">
        <f>+'Ark1'!C1083</f>
        <v>2024</v>
      </c>
      <c r="C221" s="266">
        <f>+'Ark1'!M1083</f>
        <v>13</v>
      </c>
      <c r="D221" s="368" t="s">
        <v>104</v>
      </c>
      <c r="E221" s="266">
        <f>+'Ark1'!D1083</f>
        <v>1</v>
      </c>
      <c r="F221" s="266" t="s">
        <v>597</v>
      </c>
      <c r="G221" s="266">
        <f>+IF(H221=0,"",'Ark1'!Q1083)</f>
        <v>2</v>
      </c>
      <c r="H221" s="366">
        <f>+'Ark1'!R1083</f>
        <v>2</v>
      </c>
      <c r="I221" s="267">
        <f>+IF(H221=0,"",'Ark1'!AE1083)</f>
        <v>0.32051282051282048</v>
      </c>
      <c r="J221" s="267">
        <f>+IF(H221=0,"",'Ark1'!AF1083)</f>
        <v>0.43697590004940579</v>
      </c>
      <c r="K221" s="268">
        <f>+IF(H221=0,"",'Ark1'!S1083)</f>
        <v>7.5</v>
      </c>
      <c r="L221" s="298">
        <f>+IF(H221=0,"",'Ark1'!U1083)</f>
        <v>489.55000000000007</v>
      </c>
      <c r="M221" s="269">
        <f>+IF(H221=0,"",'Ark1'!W1083)</f>
        <v>100</v>
      </c>
      <c r="N221" s="269">
        <f>+IF(H221=0,"",'Ark1'!X1083)</f>
        <v>100</v>
      </c>
      <c r="O221" s="269">
        <f>+IF(H221=0,"",'Ark1'!AG1083)</f>
        <v>1232</v>
      </c>
      <c r="P221" s="269">
        <f>+IF(H221=0,"",'Ark1'!AH1083)</f>
        <v>0</v>
      </c>
      <c r="Q221" s="269">
        <f>+IF(H221=0,"",'Ark1'!AI1083)</f>
        <v>50</v>
      </c>
      <c r="R221" s="382">
        <f>+IF(H221=0,"",'Ark1'!AR1083)</f>
        <v>222</v>
      </c>
      <c r="S221" s="114">
        <f>+IF(H221=0,"",'Ark1'!AS1083)</f>
        <v>43.975320027594222</v>
      </c>
      <c r="T221" s="269">
        <f>+IF(H221=0,"",'Ark1'!Y1083)</f>
        <v>105.14999999999982</v>
      </c>
      <c r="U221" s="268">
        <f>+IF(H221=0,"",'Ark1'!Z1083)</f>
        <v>1.5</v>
      </c>
      <c r="V221" s="298">
        <f t="shared" ref="V221:V232" si="36">+IF(H221=0,"",1000*L221/O221)</f>
        <v>397.36201298701303</v>
      </c>
      <c r="W221" s="269">
        <f t="shared" ref="W221:W232" si="37">+IF(H221=0,"",L221/C221)</f>
        <v>37.657692307692315</v>
      </c>
      <c r="X221" s="267">
        <f t="shared" ref="X221:X232" si="38">+IF(H221=0,"",H221/G221)</f>
        <v>1</v>
      </c>
      <c r="Y221" s="246"/>
      <c r="Z221" s="249"/>
      <c r="AB221" s="28"/>
      <c r="AC221" s="27"/>
      <c r="AD221" s="250"/>
      <c r="AE221" s="86"/>
      <c r="AI221" s="86"/>
    </row>
    <row r="222" spans="1:35" ht="15.6">
      <c r="A222" s="246"/>
      <c r="B222" s="246">
        <f>+'Ark1'!C1084</f>
        <v>2024</v>
      </c>
      <c r="C222" s="266">
        <f>+'Ark1'!M1084</f>
        <v>13</v>
      </c>
      <c r="D222" s="368" t="s">
        <v>104</v>
      </c>
      <c r="E222" s="266">
        <f>+'Ark1'!D1084</f>
        <v>2</v>
      </c>
      <c r="F222" s="266" t="s">
        <v>598</v>
      </c>
      <c r="G222" s="266">
        <f>+IF(H222=0,"",'Ark1'!Q1084)</f>
        <v>2</v>
      </c>
      <c r="H222" s="366">
        <f>+'Ark1'!R1084</f>
        <v>2</v>
      </c>
      <c r="I222" s="267">
        <f>+IF(H222=0,"",'Ark1'!AE1084)</f>
        <v>0.44444444444444448</v>
      </c>
      <c r="J222" s="267">
        <f>+IF(H222=0,"",'Ark1'!AF1084)</f>
        <v>0.76648024542090143</v>
      </c>
      <c r="K222" s="268">
        <f>+IF(H222=0,"",'Ark1'!S1084)</f>
        <v>8.5</v>
      </c>
      <c r="L222" s="298">
        <f>+IF(H222=0,"",'Ark1'!U1084)</f>
        <v>624.75</v>
      </c>
      <c r="M222" s="269">
        <f>+IF(H222=0,"",'Ark1'!W1084)</f>
        <v>100</v>
      </c>
      <c r="N222" s="269">
        <f>+IF(H222=0,"",'Ark1'!X1084)</f>
        <v>100</v>
      </c>
      <c r="O222" s="269">
        <f>+IF(H222=0,"",'Ark1'!AG1084)</f>
        <v>1812</v>
      </c>
      <c r="P222" s="269">
        <f>+IF(H222=0,"",'Ark1'!AH1084)</f>
        <v>0</v>
      </c>
      <c r="Q222" s="269">
        <f>+IF(H222=0,"",'Ark1'!AI1084)</f>
        <v>100</v>
      </c>
      <c r="R222" s="382">
        <f>+IF(H222=0,"",'Ark1'!AR1084)</f>
        <v>237</v>
      </c>
      <c r="S222" s="114">
        <f>+IF(H222=0,"",'Ark1'!AS1084)</f>
        <v>46.949933267242848</v>
      </c>
      <c r="T222" s="269">
        <f>+IF(H222=0,"",'Ark1'!Y1084)</f>
        <v>15.75</v>
      </c>
      <c r="U222" s="268">
        <f>+IF(H222=0,"",'Ark1'!Z1084)</f>
        <v>0.5</v>
      </c>
      <c r="V222" s="298">
        <f t="shared" si="36"/>
        <v>344.78476821192055</v>
      </c>
      <c r="W222" s="269">
        <f t="shared" si="37"/>
        <v>48.057692307692307</v>
      </c>
      <c r="X222" s="267">
        <f t="shared" si="38"/>
        <v>1</v>
      </c>
      <c r="Y222" s="246"/>
      <c r="Z222" s="27"/>
      <c r="AB222" s="28"/>
      <c r="AC222" s="27"/>
      <c r="AD222" s="86"/>
      <c r="AE222" s="86"/>
      <c r="AI222" s="86"/>
    </row>
    <row r="223" spans="1:35" ht="15.6">
      <c r="A223" s="246"/>
      <c r="B223" s="246">
        <f>+'Ark1'!C1085</f>
        <v>2024</v>
      </c>
      <c r="C223" s="266">
        <f>+'Ark1'!M1085</f>
        <v>13</v>
      </c>
      <c r="D223" s="368" t="s">
        <v>104</v>
      </c>
      <c r="E223" s="266">
        <f>+'Ark1'!D1085</f>
        <v>3</v>
      </c>
      <c r="F223" s="266" t="s">
        <v>599</v>
      </c>
      <c r="G223" s="266" t="str">
        <f>+IF(H223=0,"",'Ark1'!Q1085)</f>
        <v/>
      </c>
      <c r="H223" s="366">
        <f>+'Ark1'!R1085</f>
        <v>0</v>
      </c>
      <c r="I223" s="267" t="str">
        <f>+IF(H223=0,"",'Ark1'!AE1085)</f>
        <v/>
      </c>
      <c r="J223" s="267" t="str">
        <f>+IF(H223=0,"",'Ark1'!AF1085)</f>
        <v/>
      </c>
      <c r="K223" s="268" t="str">
        <f>+IF(H223=0,"",'Ark1'!S1085)</f>
        <v/>
      </c>
      <c r="L223" s="298" t="str">
        <f>+IF(H223=0,"",'Ark1'!U1085)</f>
        <v/>
      </c>
      <c r="M223" s="269" t="str">
        <f>+IF(H223=0,"",'Ark1'!W1085)</f>
        <v/>
      </c>
      <c r="N223" s="269" t="str">
        <f>+IF(H223=0,"",'Ark1'!X1085)</f>
        <v/>
      </c>
      <c r="O223" s="269" t="str">
        <f>+IF(H223=0,"",'Ark1'!AG1085)</f>
        <v/>
      </c>
      <c r="P223" s="269" t="str">
        <f>+IF(H223=0,"",'Ark1'!AH1085)</f>
        <v/>
      </c>
      <c r="Q223" s="269" t="str">
        <f>+IF(H223=0,"",'Ark1'!AI1085)</f>
        <v/>
      </c>
      <c r="R223" s="382" t="str">
        <f>+IF(H223=0,"",'Ark1'!AR1085)</f>
        <v/>
      </c>
      <c r="S223" s="114" t="str">
        <f>+IF(H223=0,"",'Ark1'!AS1085)</f>
        <v/>
      </c>
      <c r="T223" s="269" t="str">
        <f>+IF(H223=0,"",'Ark1'!Y1085)</f>
        <v/>
      </c>
      <c r="U223" s="268" t="str">
        <f>+IF(H223=0,"",'Ark1'!Z1085)</f>
        <v/>
      </c>
      <c r="V223" s="298" t="str">
        <f t="shared" si="36"/>
        <v/>
      </c>
      <c r="W223" s="269" t="str">
        <f t="shared" si="37"/>
        <v/>
      </c>
      <c r="X223" s="267" t="str">
        <f t="shared" si="38"/>
        <v/>
      </c>
      <c r="Y223" s="246"/>
      <c r="Z223" s="27"/>
      <c r="AB223" s="28"/>
      <c r="AC223" s="27"/>
      <c r="AD223" s="86"/>
      <c r="AE223" s="86"/>
      <c r="AI223" s="86"/>
    </row>
    <row r="224" spans="1:35" ht="15.6">
      <c r="A224" s="246"/>
      <c r="B224" s="246">
        <f>+'Ark1'!C1086</f>
        <v>2024</v>
      </c>
      <c r="C224" s="266">
        <f>+'Ark1'!M1086</f>
        <v>13</v>
      </c>
      <c r="D224" s="368" t="s">
        <v>104</v>
      </c>
      <c r="E224" s="266">
        <f>+'Ark1'!D1086</f>
        <v>4</v>
      </c>
      <c r="F224" s="266" t="s">
        <v>600</v>
      </c>
      <c r="G224" s="266">
        <f>+IF(H224=0,"",'Ark1'!Q1086)</f>
        <v>3</v>
      </c>
      <c r="H224" s="366">
        <f>+'Ark1'!R1086</f>
        <v>3</v>
      </c>
      <c r="I224" s="267">
        <f>+IF(H224=0,"",'Ark1'!AE1086)</f>
        <v>0.43227665706051871</v>
      </c>
      <c r="J224" s="267">
        <f>+IF(H224=0,"",'Ark1'!AF1086)</f>
        <v>0.66198024478681861</v>
      </c>
      <c r="K224" s="268">
        <f>+IF(H224=0,"",'Ark1'!S1086)</f>
        <v>7</v>
      </c>
      <c r="L224" s="298">
        <f>+IF(H224=0,"",'Ark1'!U1086)</f>
        <v>540.03333333333319</v>
      </c>
      <c r="M224" s="269">
        <f>+IF(H224=0,"",'Ark1'!W1086)</f>
        <v>100</v>
      </c>
      <c r="N224" s="269">
        <f>+IF(H224=0,"",'Ark1'!X1086)</f>
        <v>100</v>
      </c>
      <c r="O224" s="269">
        <f>+IF(H224=0,"",'Ark1'!AG1086)</f>
        <v>967</v>
      </c>
      <c r="P224" s="269">
        <f>+IF(H224=0,"",'Ark1'!AH1086)</f>
        <v>0</v>
      </c>
      <c r="Q224" s="269">
        <f>+IF(H224=0,"",'Ark1'!AI1086)</f>
        <v>33.333333333333343</v>
      </c>
      <c r="R224" s="382">
        <f>+IF(H224=0,"",'Ark1'!AR1086)</f>
        <v>214</v>
      </c>
      <c r="S224" s="114">
        <f>+IF(H224=0,"",'Ark1'!AS1086)</f>
        <v>40.610819375319878</v>
      </c>
      <c r="T224" s="269">
        <f>+IF(H224=0,"",'Ark1'!Y1086)</f>
        <v>105.75286704808028</v>
      </c>
      <c r="U224" s="268">
        <f>+IF(H224=0,"",'Ark1'!Z1086)</f>
        <v>0.81649658092772603</v>
      </c>
      <c r="V224" s="298">
        <f t="shared" si="36"/>
        <v>558.46259910375716</v>
      </c>
      <c r="W224" s="269">
        <f t="shared" si="37"/>
        <v>41.541025641025627</v>
      </c>
      <c r="X224" s="267">
        <f t="shared" si="38"/>
        <v>1</v>
      </c>
      <c r="Y224" s="246"/>
      <c r="Z224" s="27"/>
      <c r="AB224" s="28"/>
      <c r="AC224" s="27"/>
      <c r="AD224" s="86"/>
      <c r="AE224" s="86"/>
      <c r="AI224" s="86"/>
    </row>
    <row r="225" spans="1:35" ht="15.6">
      <c r="A225" s="246"/>
      <c r="B225" s="246">
        <f>+'Ark1'!C1087</f>
        <v>2024</v>
      </c>
      <c r="C225" s="266">
        <f>+'Ark1'!M1087</f>
        <v>13</v>
      </c>
      <c r="D225" s="368" t="s">
        <v>104</v>
      </c>
      <c r="E225" s="266">
        <f>+'Ark1'!D1087</f>
        <v>5</v>
      </c>
      <c r="F225" s="266" t="s">
        <v>442</v>
      </c>
      <c r="G225" s="266" t="str">
        <f>+IF(H225=0,"",'Ark1'!Q1087)</f>
        <v/>
      </c>
      <c r="H225" s="366">
        <f>+'Ark1'!R1087</f>
        <v>0</v>
      </c>
      <c r="I225" s="267" t="str">
        <f>+IF(H225=0,"",'Ark1'!AE1087)</f>
        <v/>
      </c>
      <c r="J225" s="267" t="str">
        <f>+IF(H225=0,"",'Ark1'!AF1087)</f>
        <v/>
      </c>
      <c r="K225" s="268" t="str">
        <f>+IF(H225=0,"",'Ark1'!S1087)</f>
        <v/>
      </c>
      <c r="L225" s="298" t="str">
        <f>+IF(H225=0,"",'Ark1'!U1087)</f>
        <v/>
      </c>
      <c r="M225" s="269" t="str">
        <f>+IF(H225=0,"",'Ark1'!W1087)</f>
        <v/>
      </c>
      <c r="N225" s="269" t="str">
        <f>+IF(H225=0,"",'Ark1'!X1087)</f>
        <v/>
      </c>
      <c r="O225" s="269" t="str">
        <f>+IF(H225=0,"",'Ark1'!AG1087)</f>
        <v/>
      </c>
      <c r="P225" s="269" t="str">
        <f>+IF(H225=0,"",'Ark1'!AH1087)</f>
        <v/>
      </c>
      <c r="Q225" s="269" t="str">
        <f>+IF(H225=0,"",'Ark1'!AI1087)</f>
        <v/>
      </c>
      <c r="R225" s="382" t="str">
        <f>+IF(H225=0,"",'Ark1'!AR1087)</f>
        <v/>
      </c>
      <c r="S225" s="114" t="str">
        <f>+IF(H225=0,"",'Ark1'!AS1087)</f>
        <v/>
      </c>
      <c r="T225" s="269" t="str">
        <f>+IF(H225=0,"",'Ark1'!Y1087)</f>
        <v/>
      </c>
      <c r="U225" s="268" t="str">
        <f>+IF(H225=0,"",'Ark1'!Z1087)</f>
        <v/>
      </c>
      <c r="V225" s="298" t="str">
        <f t="shared" si="36"/>
        <v/>
      </c>
      <c r="W225" s="269" t="str">
        <f t="shared" si="37"/>
        <v/>
      </c>
      <c r="X225" s="267" t="str">
        <f t="shared" si="38"/>
        <v/>
      </c>
      <c r="Y225" s="246"/>
      <c r="Z225" s="250"/>
      <c r="AB225" s="28"/>
      <c r="AC225" s="27"/>
      <c r="AD225" s="250"/>
      <c r="AE225" s="86"/>
      <c r="AI225" s="86"/>
    </row>
    <row r="226" spans="1:35" ht="15.6">
      <c r="A226" s="246"/>
      <c r="B226" s="246">
        <f>+'Ark1'!C1088</f>
        <v>2024</v>
      </c>
      <c r="C226" s="266">
        <f>+'Ark1'!M1088</f>
        <v>13</v>
      </c>
      <c r="D226" s="368" t="s">
        <v>104</v>
      </c>
      <c r="E226" s="266">
        <f>+'Ark1'!D1088</f>
        <v>6</v>
      </c>
      <c r="F226" s="266" t="s">
        <v>601</v>
      </c>
      <c r="G226" s="266">
        <f>+IF(H226=0,"",'Ark1'!Q1088)</f>
        <v>1</v>
      </c>
      <c r="H226" s="366">
        <f>+'Ark1'!R1088</f>
        <v>1</v>
      </c>
      <c r="I226" s="267">
        <f>+IF(H226=0,"",'Ark1'!AE1088)</f>
        <v>0.14641288433382138</v>
      </c>
      <c r="J226" s="267">
        <f>+IF(H226=0,"",'Ark1'!AF1088)</f>
        <v>0.24766993643854279</v>
      </c>
      <c r="K226" s="268">
        <f>+IF(H226=0,"",'Ark1'!S1088)</f>
        <v>9</v>
      </c>
      <c r="L226" s="298">
        <f>+IF(H226=0,"",'Ark1'!U1088)</f>
        <v>599.6</v>
      </c>
      <c r="M226" s="269">
        <f>+IF(H226=0,"",'Ark1'!W1088)</f>
        <v>100</v>
      </c>
      <c r="N226" s="269">
        <f>+IF(H226=0,"",'Ark1'!X1088)</f>
        <v>100</v>
      </c>
      <c r="O226" s="269">
        <f>+IF(H226=0,"",'Ark1'!AG1088)</f>
        <v>1551</v>
      </c>
      <c r="P226" s="269">
        <f>+IF(H226=0,"",'Ark1'!AH1088)</f>
        <v>0</v>
      </c>
      <c r="Q226" s="269">
        <f>+IF(H226=0,"",'Ark1'!AI1088)</f>
        <v>100</v>
      </c>
      <c r="R226" s="382">
        <f>+IF(H226=0,"",'Ark1'!AR1088)</f>
        <v>234</v>
      </c>
      <c r="S226" s="114">
        <f>+IF(H226=0,"",'Ark1'!AS1088)</f>
        <v>46.827791732459723</v>
      </c>
      <c r="T226" s="269">
        <f>+IF(H226=0,"",'Ark1'!Y1088)</f>
        <v>0</v>
      </c>
      <c r="U226" s="268">
        <f>+IF(H226=0,"",'Ark1'!Z1088)</f>
        <v>0</v>
      </c>
      <c r="V226" s="298">
        <f t="shared" si="36"/>
        <v>386.58929722759513</v>
      </c>
      <c r="W226" s="269">
        <f t="shared" si="37"/>
        <v>46.123076923076923</v>
      </c>
      <c r="X226" s="267">
        <f t="shared" si="38"/>
        <v>1</v>
      </c>
      <c r="Y226" s="246"/>
      <c r="Z226" s="250"/>
      <c r="AB226" s="28"/>
      <c r="AC226" s="27"/>
      <c r="AD226" s="250"/>
      <c r="AE226" s="86"/>
      <c r="AI226" s="86"/>
    </row>
    <row r="227" spans="1:35" ht="15.6">
      <c r="A227" s="246"/>
      <c r="B227" s="246">
        <f>+'Ark1'!C1089</f>
        <v>2024</v>
      </c>
      <c r="C227" s="266">
        <f>+'Ark1'!M1089</f>
        <v>13</v>
      </c>
      <c r="D227" s="368" t="s">
        <v>104</v>
      </c>
      <c r="E227" s="266">
        <f>+'Ark1'!D1089</f>
        <v>7</v>
      </c>
      <c r="F227" s="266" t="s">
        <v>602</v>
      </c>
      <c r="G227" s="266">
        <f>+IF(H227=0,"",'Ark1'!Q1089)</f>
        <v>4</v>
      </c>
      <c r="H227" s="366">
        <f>+'Ark1'!R1089</f>
        <v>4</v>
      </c>
      <c r="I227" s="267">
        <f>+IF(H227=0,"",'Ark1'!AE1089)</f>
        <v>0.6980802792321118</v>
      </c>
      <c r="J227" s="267">
        <f>+IF(H227=0,"",'Ark1'!AF1089)</f>
        <v>1.220321851133795</v>
      </c>
      <c r="K227" s="268">
        <f>+IF(H227=0,"",'Ark1'!S1089)</f>
        <v>8.75</v>
      </c>
      <c r="L227" s="298">
        <f>+IF(H227=0,"",'Ark1'!U1089)</f>
        <v>644.70000000000005</v>
      </c>
      <c r="M227" s="269">
        <f>+IF(H227=0,"",'Ark1'!W1089)</f>
        <v>100</v>
      </c>
      <c r="N227" s="269">
        <f>+IF(H227=0,"",'Ark1'!X1089)</f>
        <v>100</v>
      </c>
      <c r="O227" s="269">
        <f>+IF(H227=0,"",'Ark1'!AG1089)</f>
        <v>1422.5</v>
      </c>
      <c r="P227" s="269">
        <f>+IF(H227=0,"",'Ark1'!AH1089)</f>
        <v>0</v>
      </c>
      <c r="Q227" s="269">
        <f>+IF(H227=0,"",'Ark1'!AI1089)</f>
        <v>50</v>
      </c>
      <c r="R227" s="382">
        <f>+IF(H227=0,"",'Ark1'!AR1089)</f>
        <v>234</v>
      </c>
      <c r="S227" s="114">
        <f>+IF(H227=0,"",'Ark1'!AS1089)</f>
        <v>46.203421176026922</v>
      </c>
      <c r="T227" s="269">
        <f>+IF(H227=0,"",'Ark1'!Y1089)</f>
        <v>68.283160442381188</v>
      </c>
      <c r="U227" s="268">
        <f>+IF(H227=0,"",'Ark1'!Z1089)</f>
        <v>0.82915619758885006</v>
      </c>
      <c r="V227" s="298">
        <f t="shared" si="36"/>
        <v>453.21616871704742</v>
      </c>
      <c r="W227" s="269">
        <f t="shared" si="37"/>
        <v>49.592307692307699</v>
      </c>
      <c r="X227" s="267">
        <f t="shared" si="38"/>
        <v>1</v>
      </c>
      <c r="Y227" s="246"/>
      <c r="Z227" s="27"/>
      <c r="AB227" s="28"/>
      <c r="AC227" s="27"/>
      <c r="AD227" s="86"/>
      <c r="AE227" s="86"/>
      <c r="AI227" s="86"/>
    </row>
    <row r="228" spans="1:35" ht="15.6">
      <c r="A228" s="246"/>
      <c r="B228" s="246">
        <f>+'Ark1'!C1090</f>
        <v>2024</v>
      </c>
      <c r="C228" s="266">
        <f>+'Ark1'!M1090</f>
        <v>13</v>
      </c>
      <c r="D228" s="368" t="s">
        <v>104</v>
      </c>
      <c r="E228" s="266">
        <f>+'Ark1'!D1090</f>
        <v>8</v>
      </c>
      <c r="F228" s="266" t="s">
        <v>603</v>
      </c>
      <c r="G228" s="266">
        <f>+IF(H228=0,"",'Ark1'!Q1090)</f>
        <v>3</v>
      </c>
      <c r="H228" s="366">
        <f>+'Ark1'!R1090</f>
        <v>3</v>
      </c>
      <c r="I228" s="267">
        <f>+IF(H228=0,"",'Ark1'!AE1090)</f>
        <v>0.40650406504065034</v>
      </c>
      <c r="J228" s="267">
        <f>+IF(H228=0,"",'Ark1'!AF1090)</f>
        <v>0.47663196154093918</v>
      </c>
      <c r="K228" s="268">
        <f>+IF(H228=0,"",'Ark1'!S1090)</f>
        <v>6.6666666666666687</v>
      </c>
      <c r="L228" s="298">
        <f>+IF(H228=0,"",'Ark1'!U1090)</f>
        <v>421.73333333333346</v>
      </c>
      <c r="M228" s="269">
        <f>+IF(H228=0,"",'Ark1'!W1090)</f>
        <v>100</v>
      </c>
      <c r="N228" s="269">
        <f>+IF(H228=0,"",'Ark1'!X1090)</f>
        <v>100</v>
      </c>
      <c r="O228" s="269">
        <f>+IF(H228=0,"",'Ark1'!AG1090)</f>
        <v>1272</v>
      </c>
      <c r="P228" s="269">
        <f>+IF(H228=0,"",'Ark1'!AH1090)</f>
        <v>0</v>
      </c>
      <c r="Q228" s="269">
        <f>+IF(H228=0,"",'Ark1'!AI1090)</f>
        <v>66.666666666666686</v>
      </c>
      <c r="R228" s="382">
        <f>+IF(H228=0,"",'Ark1'!AR1090)</f>
        <v>223.6666666666666</v>
      </c>
      <c r="S228" s="114">
        <f>+IF(H228=0,"",'Ark1'!AS1090)</f>
        <v>37.67622824220112</v>
      </c>
      <c r="T228" s="269">
        <f>+IF(H228=0,"",'Ark1'!Y1090)</f>
        <v>23.648866545541711</v>
      </c>
      <c r="U228" s="268">
        <f>+IF(H228=0,"",'Ark1'!Z1090)</f>
        <v>1.2472191289246459</v>
      </c>
      <c r="V228" s="298">
        <f t="shared" si="36"/>
        <v>331.5513626834383</v>
      </c>
      <c r="W228" s="269">
        <f t="shared" si="37"/>
        <v>32.441025641025654</v>
      </c>
      <c r="X228" s="267">
        <f t="shared" si="38"/>
        <v>1</v>
      </c>
      <c r="Y228" s="246"/>
      <c r="Z228" s="27"/>
      <c r="AB228" s="28"/>
      <c r="AC228" s="27"/>
      <c r="AD228" s="86"/>
      <c r="AE228" s="86"/>
      <c r="AI228" s="86"/>
    </row>
    <row r="229" spans="1:35" ht="15.6">
      <c r="A229" s="246"/>
      <c r="B229" s="246">
        <f>+'Ark1'!C1091</f>
        <v>2024</v>
      </c>
      <c r="C229" s="266">
        <f>+'Ark1'!M1091</f>
        <v>13</v>
      </c>
      <c r="D229" s="368" t="s">
        <v>104</v>
      </c>
      <c r="E229" s="266">
        <f>+'Ark1'!D1091</f>
        <v>9</v>
      </c>
      <c r="F229" s="266" t="s">
        <v>604</v>
      </c>
      <c r="G229" s="266" t="str">
        <f>+IF(H229=0,"",'Ark1'!Q1091)</f>
        <v/>
      </c>
      <c r="H229" s="366">
        <f>+'Ark1'!R1091</f>
        <v>0</v>
      </c>
      <c r="I229" s="267" t="str">
        <f>+IF(H229=0,"",'Ark1'!AE1091)</f>
        <v/>
      </c>
      <c r="J229" s="267" t="str">
        <f>+IF(H229=0,"",'Ark1'!AF1091)</f>
        <v/>
      </c>
      <c r="K229" s="268" t="str">
        <f>+IF(H229=0,"",'Ark1'!S1091)</f>
        <v/>
      </c>
      <c r="L229" s="298" t="str">
        <f>+IF(H229=0,"",'Ark1'!U1091)</f>
        <v/>
      </c>
      <c r="M229" s="269" t="str">
        <f>+IF(H229=0,"",'Ark1'!W1091)</f>
        <v/>
      </c>
      <c r="N229" s="269" t="str">
        <f>+IF(H229=0,"",'Ark1'!X1091)</f>
        <v/>
      </c>
      <c r="O229" s="269" t="str">
        <f>+IF(H229=0,"",'Ark1'!AG1091)</f>
        <v/>
      </c>
      <c r="P229" s="269" t="str">
        <f>+IF(H229=0,"",'Ark1'!AH1091)</f>
        <v/>
      </c>
      <c r="Q229" s="269" t="str">
        <f>+IF(H229=0,"",'Ark1'!AI1091)</f>
        <v/>
      </c>
      <c r="R229" s="382" t="str">
        <f>+IF(H229=0,"",'Ark1'!AR1091)</f>
        <v/>
      </c>
      <c r="S229" s="114" t="str">
        <f>+IF(H229=0,"",'Ark1'!AS1091)</f>
        <v/>
      </c>
      <c r="T229" s="269" t="str">
        <f>+IF(H229=0,"",'Ark1'!Y1091)</f>
        <v/>
      </c>
      <c r="U229" s="268" t="str">
        <f>+IF(H229=0,"",'Ark1'!Z1091)</f>
        <v/>
      </c>
      <c r="V229" s="298" t="str">
        <f t="shared" si="36"/>
        <v/>
      </c>
      <c r="W229" s="269" t="str">
        <f t="shared" si="37"/>
        <v/>
      </c>
      <c r="X229" s="267" t="str">
        <f t="shared" si="38"/>
        <v/>
      </c>
      <c r="Y229" s="246"/>
      <c r="Z229" s="27"/>
      <c r="AB229" s="28"/>
      <c r="AC229" s="27"/>
      <c r="AD229" s="86"/>
      <c r="AE229" s="86"/>
      <c r="AI229" s="86"/>
    </row>
    <row r="230" spans="1:35" ht="15.6">
      <c r="A230" s="246"/>
      <c r="B230" s="246">
        <f>+'Ark1'!C1092</f>
        <v>2024</v>
      </c>
      <c r="C230" s="266">
        <f>+'Ark1'!M1092</f>
        <v>13</v>
      </c>
      <c r="D230" s="368" t="s">
        <v>104</v>
      </c>
      <c r="E230" s="266">
        <f>+'Ark1'!D1092</f>
        <v>10</v>
      </c>
      <c r="F230" s="266" t="s">
        <v>605</v>
      </c>
      <c r="G230" s="266">
        <f>+IF(H230=0,"",'Ark1'!Q1092)</f>
        <v>3</v>
      </c>
      <c r="H230" s="366">
        <f>+'Ark1'!R1092</f>
        <v>3</v>
      </c>
      <c r="I230" s="267">
        <f>+IF(H230=0,"",'Ark1'!AE1092)</f>
        <v>0.31088082901554409</v>
      </c>
      <c r="J230" s="267">
        <f>+IF(H230=0,"",'Ark1'!AF1092)</f>
        <v>0.4042987709838885</v>
      </c>
      <c r="K230" s="268">
        <f>+IF(H230=0,"",'Ark1'!S1092)</f>
        <v>6.333333333333333</v>
      </c>
      <c r="L230" s="298">
        <f>+IF(H230=0,"",'Ark1'!U1092)</f>
        <v>454.8</v>
      </c>
      <c r="M230" s="269">
        <f>+IF(H230=0,"",'Ark1'!W1092)</f>
        <v>100</v>
      </c>
      <c r="N230" s="269">
        <f>+IF(H230=0,"",'Ark1'!X1092)</f>
        <v>66.666666666666686</v>
      </c>
      <c r="O230" s="269">
        <f>+IF(H230=0,"",'Ark1'!AG1092)</f>
        <v>1835.6666666666672</v>
      </c>
      <c r="P230" s="269">
        <f>+IF(H230=0,"",'Ark1'!AH1092)</f>
        <v>0</v>
      </c>
      <c r="Q230" s="269">
        <f>+IF(H230=0,"",'Ark1'!AI1092)</f>
        <v>66.666666666666686</v>
      </c>
      <c r="R230" s="382">
        <f>+IF(H230=0,"",'Ark1'!AR1092)</f>
        <v>223.6666666666666</v>
      </c>
      <c r="S230" s="114">
        <f>+IF(H230=0,"",'Ark1'!AS1092)</f>
        <v>40.375860043552755</v>
      </c>
      <c r="T230" s="269">
        <f>+IF(H230=0,"",'Ark1'!Y1092)</f>
        <v>80.505941809699394</v>
      </c>
      <c r="U230" s="268">
        <f>+IF(H230=0,"",'Ark1'!Z1092)</f>
        <v>1.6996731711975963</v>
      </c>
      <c r="V230" s="298">
        <f t="shared" si="36"/>
        <v>247.7573996731432</v>
      </c>
      <c r="W230" s="269">
        <f t="shared" si="37"/>
        <v>34.984615384615388</v>
      </c>
      <c r="X230" s="267">
        <f t="shared" si="38"/>
        <v>1</v>
      </c>
      <c r="Y230" s="246"/>
      <c r="Z230" s="27"/>
      <c r="AB230" s="28"/>
      <c r="AC230" s="27"/>
      <c r="AD230" s="86"/>
      <c r="AE230" s="86"/>
      <c r="AI230" s="86"/>
    </row>
    <row r="231" spans="1:35" ht="15.6">
      <c r="A231" s="246"/>
      <c r="B231" s="246">
        <f>+'Ark1'!C1093</f>
        <v>2024</v>
      </c>
      <c r="C231" s="266">
        <f>+'Ark1'!M1093</f>
        <v>13</v>
      </c>
      <c r="D231" s="368" t="s">
        <v>104</v>
      </c>
      <c r="E231" s="266">
        <f>+'Ark1'!D1093</f>
        <v>11</v>
      </c>
      <c r="F231" s="266" t="s">
        <v>606</v>
      </c>
      <c r="G231" s="266">
        <f>+IF(H231=0,"",'Ark1'!Q1093)</f>
        <v>1</v>
      </c>
      <c r="H231" s="366">
        <f>+'Ark1'!R1093</f>
        <v>1</v>
      </c>
      <c r="I231" s="267">
        <f>+IF(H231=0,"",'Ark1'!AE1093)</f>
        <v>9.4073377234242694E-2</v>
      </c>
      <c r="J231" s="267">
        <f>+IF(H231=0,"",'Ark1'!AF1093)</f>
        <v>0.14075120480706191</v>
      </c>
      <c r="K231" s="268">
        <f>+IF(H231=0,"",'Ark1'!S1093)</f>
        <v>8</v>
      </c>
      <c r="L231" s="298">
        <f>+IF(H231=0,"",'Ark1'!U1093)</f>
        <v>520.6</v>
      </c>
      <c r="M231" s="269">
        <f>+IF(H231=0,"",'Ark1'!W1093)</f>
        <v>100</v>
      </c>
      <c r="N231" s="269">
        <f>+IF(H231=0,"",'Ark1'!X1093)</f>
        <v>100</v>
      </c>
      <c r="O231" s="269">
        <f>+IF(H231=0,"",'Ark1'!AG1093)</f>
        <v>992</v>
      </c>
      <c r="P231" s="269">
        <f>+IF(H231=0,"",'Ark1'!AH1093)</f>
        <v>0</v>
      </c>
      <c r="Q231" s="269">
        <f>+IF(H231=0,"",'Ark1'!AI1093)</f>
        <v>100</v>
      </c>
      <c r="R231" s="382">
        <f>+IF(H231=0,"",'Ark1'!AR1093)</f>
        <v>234</v>
      </c>
      <c r="S231" s="114">
        <f>+IF(H231=0,"",'Ark1'!AS1093)</f>
        <v>40.662132487685859</v>
      </c>
      <c r="T231" s="269">
        <f>+IF(H231=0,"",'Ark1'!Y1093)</f>
        <v>0</v>
      </c>
      <c r="U231" s="268">
        <f>+IF(H231=0,"",'Ark1'!Z1093)</f>
        <v>0</v>
      </c>
      <c r="V231" s="298">
        <f t="shared" si="36"/>
        <v>524.79838709677415</v>
      </c>
      <c r="W231" s="269">
        <f t="shared" si="37"/>
        <v>40.04615384615385</v>
      </c>
      <c r="X231" s="267">
        <f t="shared" si="38"/>
        <v>1</v>
      </c>
      <c r="Y231" s="246"/>
      <c r="Z231" s="27"/>
      <c r="AB231" s="28"/>
      <c r="AC231" s="27"/>
      <c r="AD231" s="86"/>
      <c r="AE231" s="86"/>
      <c r="AI231" s="86"/>
    </row>
    <row r="232" spans="1:35" ht="15.6">
      <c r="A232" s="246"/>
      <c r="B232" s="246">
        <f>+'Ark1'!C1094</f>
        <v>2024</v>
      </c>
      <c r="C232" s="266">
        <f>+'Ark1'!M1094</f>
        <v>13</v>
      </c>
      <c r="D232" s="368" t="s">
        <v>104</v>
      </c>
      <c r="E232" s="266">
        <f>+'Ark1'!D1094</f>
        <v>12</v>
      </c>
      <c r="F232" s="266" t="s">
        <v>607</v>
      </c>
      <c r="G232" s="266" t="str">
        <f>+IF(H232=0,"",'Ark1'!Q1094)</f>
        <v/>
      </c>
      <c r="H232" s="366">
        <f>+'Ark1'!R1094</f>
        <v>0</v>
      </c>
      <c r="I232" s="267" t="str">
        <f>+IF(H232=0,"",'Ark1'!AE1094)</f>
        <v/>
      </c>
      <c r="J232" s="267" t="str">
        <f>+IF(H232=0,"",'Ark1'!AF1094)</f>
        <v/>
      </c>
      <c r="K232" s="268" t="str">
        <f>+IF(H232=0,"",'Ark1'!S1094)</f>
        <v/>
      </c>
      <c r="L232" s="298" t="str">
        <f>+IF(H232=0,"",'Ark1'!U1094)</f>
        <v/>
      </c>
      <c r="M232" s="269" t="str">
        <f>+IF(H232=0,"",'Ark1'!W1094)</f>
        <v/>
      </c>
      <c r="N232" s="269" t="str">
        <f>+IF(H232=0,"",'Ark1'!X1094)</f>
        <v/>
      </c>
      <c r="O232" s="269" t="str">
        <f>+IF(H232=0,"",'Ark1'!AG1094)</f>
        <v/>
      </c>
      <c r="P232" s="269" t="str">
        <f>+IF(H232=0,"",'Ark1'!AH1094)</f>
        <v/>
      </c>
      <c r="Q232" s="269" t="str">
        <f>+IF(H232=0,"",'Ark1'!AI1094)</f>
        <v/>
      </c>
      <c r="R232" s="382" t="str">
        <f>+IF(H232=0,"",'Ark1'!AR1094)</f>
        <v/>
      </c>
      <c r="S232" s="114" t="str">
        <f>+IF(H232=0,"",'Ark1'!AS1094)</f>
        <v/>
      </c>
      <c r="T232" s="269" t="str">
        <f>+IF(H232=0,"",'Ark1'!Y1094)</f>
        <v/>
      </c>
      <c r="U232" s="268" t="str">
        <f>+IF(H232=0,"",'Ark1'!Z1094)</f>
        <v/>
      </c>
      <c r="V232" s="298" t="str">
        <f t="shared" si="36"/>
        <v/>
      </c>
      <c r="W232" s="269" t="str">
        <f t="shared" si="37"/>
        <v/>
      </c>
      <c r="X232" s="267" t="str">
        <f t="shared" si="38"/>
        <v/>
      </c>
      <c r="Y232" s="246"/>
      <c r="Z232" s="27"/>
      <c r="AB232" s="28"/>
      <c r="AC232" s="27"/>
      <c r="AD232" s="86"/>
      <c r="AE232" s="86"/>
      <c r="AI232" s="86"/>
    </row>
    <row r="233" spans="1:35" ht="15.6">
      <c r="A233" s="246"/>
      <c r="B233" s="246"/>
      <c r="C233" s="246"/>
      <c r="D233" s="246"/>
      <c r="E233" s="246"/>
      <c r="F233" s="246"/>
      <c r="G233" s="246"/>
      <c r="H233" s="246"/>
      <c r="I233" s="247"/>
      <c r="J233" s="247"/>
      <c r="K233" s="246"/>
      <c r="L233" s="246"/>
      <c r="M233" s="248"/>
      <c r="N233" s="248"/>
      <c r="O233" s="246"/>
      <c r="P233" s="248"/>
      <c r="Q233" s="248"/>
      <c r="R233" s="248"/>
      <c r="S233" s="248"/>
      <c r="T233" s="248"/>
      <c r="U233" s="246"/>
      <c r="V233" s="246"/>
      <c r="W233" s="248"/>
      <c r="X233" s="247"/>
      <c r="Y233" s="246"/>
      <c r="Z233" s="249"/>
      <c r="AB233" s="28"/>
      <c r="AC233" s="27"/>
      <c r="AD233" s="250"/>
      <c r="AE233" s="86"/>
      <c r="AI233" s="86"/>
    </row>
    <row r="234" spans="1:35" ht="15.6">
      <c r="A234" s="246"/>
      <c r="B234" s="246"/>
      <c r="C234" s="246"/>
      <c r="D234" s="246"/>
      <c r="E234" s="246"/>
      <c r="F234" s="246"/>
      <c r="G234" s="246"/>
      <c r="H234" s="246"/>
      <c r="I234" s="247"/>
      <c r="J234" s="247"/>
      <c r="K234" s="246"/>
      <c r="L234" s="246"/>
      <c r="M234" s="248"/>
      <c r="N234" s="248"/>
      <c r="O234" s="246"/>
      <c r="P234" s="248"/>
      <c r="Q234" s="248"/>
      <c r="R234" s="248"/>
      <c r="S234" s="248"/>
      <c r="T234" s="248"/>
      <c r="U234" s="246"/>
      <c r="V234" s="246"/>
      <c r="W234" s="248"/>
      <c r="X234" s="247"/>
      <c r="Y234" s="246"/>
      <c r="Z234" s="249"/>
      <c r="AB234" s="28"/>
      <c r="AC234" s="27"/>
      <c r="AD234" s="250"/>
      <c r="AE234" s="86"/>
      <c r="AI234" s="86"/>
    </row>
    <row r="235" spans="1:35" ht="22.8">
      <c r="A235" s="264" t="s">
        <v>636</v>
      </c>
      <c r="B235" s="246"/>
      <c r="C235" s="246"/>
      <c r="D235" s="349" t="str">
        <f>+D240</f>
        <v>5</v>
      </c>
      <c r="E235" s="246"/>
      <c r="F235" s="246"/>
      <c r="G235" s="246"/>
      <c r="H235" s="212">
        <f>SUM(H240:H251)</f>
        <v>12</v>
      </c>
      <c r="I235" s="247"/>
      <c r="J235" s="247"/>
      <c r="K235" s="246"/>
      <c r="L235" s="272">
        <f>+Fettgruppe!N23</f>
        <v>535.25</v>
      </c>
      <c r="M235" s="248"/>
      <c r="N235" s="248"/>
      <c r="O235" s="246"/>
      <c r="P235" s="248"/>
      <c r="Q235" s="248"/>
      <c r="R235" s="248"/>
      <c r="S235" s="248"/>
      <c r="T235" s="248"/>
      <c r="U235" s="246"/>
      <c r="V235" s="272">
        <f>+Fettgruppe!X23</f>
        <v>377.54814135571701</v>
      </c>
      <c r="W235" s="265" t="s">
        <v>635</v>
      </c>
      <c r="X235" s="263"/>
      <c r="Y235" s="246"/>
      <c r="Z235" s="249"/>
      <c r="AB235" s="28"/>
      <c r="AC235" s="27"/>
      <c r="AD235" s="250"/>
      <c r="AE235" s="86"/>
      <c r="AI235" s="86"/>
    </row>
    <row r="236" spans="1:35" ht="16.5" customHeight="1">
      <c r="A236" s="246"/>
      <c r="B236" s="246"/>
      <c r="C236" s="246"/>
      <c r="D236" s="349"/>
      <c r="E236" s="246"/>
      <c r="F236" s="246"/>
      <c r="G236" s="246"/>
      <c r="H236" s="246"/>
      <c r="I236" s="246"/>
      <c r="J236" s="246"/>
      <c r="K236" s="246"/>
      <c r="L236" s="246"/>
      <c r="M236" s="248"/>
      <c r="N236" s="248"/>
      <c r="O236" s="246"/>
      <c r="P236" s="248"/>
      <c r="Q236" s="248"/>
      <c r="R236" s="248"/>
      <c r="S236" s="248"/>
      <c r="T236" s="248"/>
      <c r="U236" s="246"/>
      <c r="V236" s="246"/>
      <c r="W236" s="248"/>
      <c r="X236" s="263" t="s">
        <v>4</v>
      </c>
      <c r="Y236" s="246"/>
      <c r="Z236" s="249"/>
      <c r="AB236" s="28"/>
      <c r="AC236" s="27"/>
      <c r="AD236" s="250"/>
      <c r="AE236" s="86"/>
      <c r="AI236" s="86"/>
    </row>
    <row r="237" spans="1:35" ht="15.6">
      <c r="A237" s="246"/>
      <c r="B237" s="246"/>
      <c r="C237" s="246"/>
      <c r="D237" s="246"/>
      <c r="E237" s="246"/>
      <c r="F237" s="246"/>
      <c r="G237" s="264" t="s">
        <v>4</v>
      </c>
      <c r="H237" s="246"/>
      <c r="I237" s="247"/>
      <c r="J237" s="247"/>
      <c r="K237" s="264" t="s">
        <v>23</v>
      </c>
      <c r="L237" s="247"/>
      <c r="M237" s="248" t="s">
        <v>402</v>
      </c>
      <c r="N237" s="248" t="s">
        <v>402</v>
      </c>
      <c r="O237" s="265" t="s">
        <v>538</v>
      </c>
      <c r="P237" s="248" t="s">
        <v>402</v>
      </c>
      <c r="Q237" s="248" t="s">
        <v>402</v>
      </c>
      <c r="R237" s="248"/>
      <c r="S237" s="248"/>
      <c r="T237" s="265" t="s">
        <v>422</v>
      </c>
      <c r="U237" s="246"/>
      <c r="V237" s="264" t="s">
        <v>489</v>
      </c>
      <c r="W237" s="265" t="s">
        <v>77</v>
      </c>
      <c r="X237" s="263" t="s">
        <v>9</v>
      </c>
      <c r="Y237" s="246"/>
      <c r="Z237" s="249"/>
      <c r="AB237" s="28"/>
      <c r="AC237" s="27"/>
      <c r="AD237" s="250"/>
      <c r="AE237" s="86"/>
      <c r="AI237" s="86"/>
    </row>
    <row r="238" spans="1:35" ht="15.6">
      <c r="A238" s="246"/>
      <c r="B238" s="246"/>
      <c r="C238" s="246"/>
      <c r="D238" s="246"/>
      <c r="E238" s="264"/>
      <c r="F238" s="264"/>
      <c r="G238" s="264" t="s">
        <v>487</v>
      </c>
      <c r="H238" s="264" t="s">
        <v>4</v>
      </c>
      <c r="I238" s="263" t="s">
        <v>4</v>
      </c>
      <c r="J238" s="263" t="s">
        <v>1</v>
      </c>
      <c r="K238" s="264" t="s">
        <v>550</v>
      </c>
      <c r="L238" s="263" t="s">
        <v>23</v>
      </c>
      <c r="M238" s="265" t="s">
        <v>585</v>
      </c>
      <c r="N238" s="265" t="s">
        <v>500</v>
      </c>
      <c r="O238" s="265" t="s">
        <v>563</v>
      </c>
      <c r="P238" s="265" t="s">
        <v>502</v>
      </c>
      <c r="Q238" s="265" t="s">
        <v>571</v>
      </c>
      <c r="R238" s="432" t="s">
        <v>23</v>
      </c>
      <c r="S238" s="432" t="s">
        <v>23</v>
      </c>
      <c r="T238" s="265"/>
      <c r="U238" s="264" t="s">
        <v>413</v>
      </c>
      <c r="V238" s="264" t="s">
        <v>498</v>
      </c>
      <c r="W238" s="265" t="s">
        <v>423</v>
      </c>
      <c r="X238" s="263" t="s">
        <v>70</v>
      </c>
      <c r="Y238" s="246"/>
      <c r="Z238" s="249"/>
      <c r="AB238" s="28"/>
      <c r="AC238" s="27"/>
      <c r="AD238" s="250"/>
      <c r="AE238" s="86"/>
      <c r="AI238" s="86"/>
    </row>
    <row r="239" spans="1:35" ht="15.6">
      <c r="A239" s="246"/>
      <c r="B239" s="246"/>
      <c r="C239" s="264" t="s">
        <v>0</v>
      </c>
      <c r="D239" s="264"/>
      <c r="E239" s="264" t="s">
        <v>86</v>
      </c>
      <c r="F239" s="264"/>
      <c r="G239" s="50" t="s">
        <v>488</v>
      </c>
      <c r="H239" s="50" t="s">
        <v>9</v>
      </c>
      <c r="I239" s="87" t="s">
        <v>402</v>
      </c>
      <c r="J239" s="87" t="s">
        <v>402</v>
      </c>
      <c r="K239" s="50" t="s">
        <v>551</v>
      </c>
      <c r="L239" s="87" t="s">
        <v>44</v>
      </c>
      <c r="M239" s="75" t="s">
        <v>561</v>
      </c>
      <c r="N239" s="75" t="s">
        <v>439</v>
      </c>
      <c r="O239" s="75" t="s">
        <v>495</v>
      </c>
      <c r="P239" s="75" t="s">
        <v>482</v>
      </c>
      <c r="Q239" s="75" t="s">
        <v>536</v>
      </c>
      <c r="R239" s="432" t="s">
        <v>735</v>
      </c>
      <c r="S239" s="432" t="s">
        <v>736</v>
      </c>
      <c r="T239" s="75" t="s">
        <v>1</v>
      </c>
      <c r="U239" s="50" t="s">
        <v>414</v>
      </c>
      <c r="V239" s="50" t="s">
        <v>499</v>
      </c>
      <c r="W239" s="75" t="s">
        <v>424</v>
      </c>
      <c r="X239" s="87" t="s">
        <v>566</v>
      </c>
      <c r="Y239" s="246"/>
      <c r="Z239" s="249"/>
      <c r="AB239" s="28"/>
      <c r="AC239" s="27"/>
      <c r="AD239" s="250"/>
      <c r="AE239" s="86"/>
      <c r="AI239" s="86"/>
    </row>
    <row r="240" spans="1:35" ht="15.6">
      <c r="A240" s="246"/>
      <c r="B240" s="246">
        <f>+'Ark1'!C1095</f>
        <v>2024</v>
      </c>
      <c r="C240" s="86">
        <f>+'Ark1'!M1095</f>
        <v>14</v>
      </c>
      <c r="D240" s="367" t="s">
        <v>105</v>
      </c>
      <c r="E240" s="86">
        <f>+'Ark1'!D1095</f>
        <v>1</v>
      </c>
      <c r="F240" s="86" t="s">
        <v>597</v>
      </c>
      <c r="G240" s="86" t="str">
        <f>+IF(H240=0,"",'Ark1'!Q1095)</f>
        <v/>
      </c>
      <c r="H240" s="86">
        <f>+'Ark1'!R1095</f>
        <v>0</v>
      </c>
      <c r="I240" s="28" t="str">
        <f>+IF(H240=0,"",'Ark1'!AE1095)</f>
        <v/>
      </c>
      <c r="J240" s="28" t="str">
        <f>+IF(H240=0,"",'Ark1'!AF1095)</f>
        <v/>
      </c>
      <c r="K240" s="27" t="str">
        <f>+IF(H240=0,"",'Ark1'!S1095)</f>
        <v/>
      </c>
      <c r="L240" s="28" t="str">
        <f>+IF(H240=0,"",'Ark1'!U1095)</f>
        <v/>
      </c>
      <c r="M240" s="33" t="str">
        <f>+IF(H240=0,"",'Ark1'!W1095)</f>
        <v/>
      </c>
      <c r="N240" s="33" t="str">
        <f>+IF(H240=0,"",'Ark1'!X1095)</f>
        <v/>
      </c>
      <c r="O240" s="33" t="str">
        <f>+IF(H240=0,"",'Ark1'!AG1095)</f>
        <v/>
      </c>
      <c r="P240" s="33" t="str">
        <f>+IF(H240=0,"",'Ark1'!AH1095)</f>
        <v/>
      </c>
      <c r="Q240" s="33" t="str">
        <f>+IF(H240=0,"",'Ark1'!AI1095)</f>
        <v/>
      </c>
      <c r="R240" s="382" t="str">
        <f>+IF(H240=0,"",'Ark1'!AR1095)</f>
        <v/>
      </c>
      <c r="S240" s="114" t="str">
        <f>+IF(H240=0,"",'Ark1'!AS1095)</f>
        <v/>
      </c>
      <c r="T240" s="33" t="str">
        <f>+IF(H240=0,"",'Ark1'!Y1095)</f>
        <v/>
      </c>
      <c r="U240" s="27" t="str">
        <f>+IF(H240=0,"",'Ark1'!Z1095)</f>
        <v/>
      </c>
      <c r="V240" s="33" t="str">
        <f t="shared" ref="V240:V251" si="39">+IF(H240=0,"",1000*L240/O240)</f>
        <v/>
      </c>
      <c r="W240" s="33" t="str">
        <f t="shared" ref="W240:W251" si="40">+IF(H240=0,"",L240/C240)</f>
        <v/>
      </c>
      <c r="X240" s="28" t="str">
        <f t="shared" ref="X240:X251" si="41">+IF(H240=0,"",H240/G240)</f>
        <v/>
      </c>
      <c r="Y240" s="246"/>
      <c r="Z240" s="27"/>
      <c r="AB240" s="28"/>
      <c r="AC240" s="27"/>
      <c r="AD240" s="86"/>
      <c r="AE240" s="86"/>
      <c r="AI240" s="86"/>
    </row>
    <row r="241" spans="1:35" ht="15.6">
      <c r="A241" s="246"/>
      <c r="B241" s="246">
        <f>+'Ark1'!C1096</f>
        <v>2024</v>
      </c>
      <c r="C241" s="86">
        <f>+'Ark1'!M1096</f>
        <v>14</v>
      </c>
      <c r="D241" s="367" t="s">
        <v>105</v>
      </c>
      <c r="E241" s="86">
        <f>+'Ark1'!D1096</f>
        <v>2</v>
      </c>
      <c r="F241" s="86" t="s">
        <v>598</v>
      </c>
      <c r="G241" s="86">
        <f>+IF(H241=0,"",'Ark1'!Q1096)</f>
        <v>2</v>
      </c>
      <c r="H241" s="86">
        <f>+'Ark1'!R1096</f>
        <v>2</v>
      </c>
      <c r="I241" s="28">
        <f>+IF(H241=0,"",'Ark1'!AE1096)</f>
        <v>0.44444444444444448</v>
      </c>
      <c r="J241" s="28">
        <f>+IF(H241=0,"",'Ark1'!AF1096)</f>
        <v>0.7927963738951368</v>
      </c>
      <c r="K241" s="27">
        <f>+IF(H241=0,"",'Ark1'!S1096)</f>
        <v>9</v>
      </c>
      <c r="L241" s="28">
        <f>+IF(H241=0,"",'Ark1'!U1096)</f>
        <v>646.20000000000005</v>
      </c>
      <c r="M241" s="33">
        <f>+IF(H241=0,"",'Ark1'!W1096)</f>
        <v>100</v>
      </c>
      <c r="N241" s="33">
        <f>+IF(H241=0,"",'Ark1'!X1096)</f>
        <v>100</v>
      </c>
      <c r="O241" s="33">
        <f>+IF(H241=0,"",'Ark1'!AG1096)</f>
        <v>1841.5</v>
      </c>
      <c r="P241" s="33">
        <f>+IF(H241=0,"",'Ark1'!AH1096)</f>
        <v>0</v>
      </c>
      <c r="Q241" s="33">
        <f>+IF(H241=0,"",'Ark1'!AI1096)</f>
        <v>100</v>
      </c>
      <c r="R241" s="382">
        <f>+IF(H241=0,"",'Ark1'!AR1096)</f>
        <v>237</v>
      </c>
      <c r="S241" s="114">
        <f>+IF(H241=0,"",'Ark1'!AS1096)</f>
        <v>48.556281194404221</v>
      </c>
      <c r="T241" s="33">
        <f>+IF(H241=0,"",'Ark1'!Y1096)</f>
        <v>15.299999999998931</v>
      </c>
      <c r="U241" s="27">
        <f>+IF(H241=0,"",'Ark1'!Z1096)</f>
        <v>0</v>
      </c>
      <c r="V241" s="33">
        <f t="shared" si="39"/>
        <v>350.90958457778987</v>
      </c>
      <c r="W241" s="33">
        <f t="shared" si="40"/>
        <v>46.157142857142858</v>
      </c>
      <c r="X241" s="28">
        <f t="shared" si="41"/>
        <v>1</v>
      </c>
      <c r="Y241" s="246"/>
      <c r="Z241" s="27"/>
      <c r="AB241" s="28"/>
      <c r="AC241" s="27"/>
      <c r="AD241" s="86"/>
      <c r="AE241" s="86"/>
      <c r="AI241" s="86"/>
    </row>
    <row r="242" spans="1:35" ht="15.6">
      <c r="A242" s="246"/>
      <c r="B242" s="246">
        <f>+'Ark1'!C1097</f>
        <v>2024</v>
      </c>
      <c r="C242" s="86">
        <f>+'Ark1'!M1097</f>
        <v>14</v>
      </c>
      <c r="D242" s="367" t="s">
        <v>105</v>
      </c>
      <c r="E242" s="86">
        <f>+'Ark1'!D1097</f>
        <v>3</v>
      </c>
      <c r="F242" s="86" t="s">
        <v>599</v>
      </c>
      <c r="G242" s="86">
        <f>+IF(H242=0,"",'Ark1'!Q1097)</f>
        <v>2</v>
      </c>
      <c r="H242" s="86">
        <f>+'Ark1'!R1097</f>
        <v>2</v>
      </c>
      <c r="I242" s="28">
        <f>+IF(H242=0,"",'Ark1'!AE1097)</f>
        <v>0.55555555555555558</v>
      </c>
      <c r="J242" s="28">
        <f>+IF(H242=0,"",'Ark1'!AF1097)</f>
        <v>0.95638106576768034</v>
      </c>
      <c r="K242" s="27">
        <f>+IF(H242=0,"",'Ark1'!S1097)</f>
        <v>8</v>
      </c>
      <c r="L242" s="28">
        <f>+IF(H242=0,"",'Ark1'!U1097)</f>
        <v>620.1500000000002</v>
      </c>
      <c r="M242" s="33">
        <f>+IF(H242=0,"",'Ark1'!W1097)</f>
        <v>100</v>
      </c>
      <c r="N242" s="33">
        <f>+IF(H242=0,"",'Ark1'!X1097)</f>
        <v>100</v>
      </c>
      <c r="O242" s="33">
        <f>+IF(H242=0,"",'Ark1'!AG1097)</f>
        <v>1665.5</v>
      </c>
      <c r="P242" s="33">
        <f>+IF(H242=0,"",'Ark1'!AH1097)</f>
        <v>0</v>
      </c>
      <c r="Q242" s="33">
        <f>+IF(H242=0,"",'Ark1'!AI1097)</f>
        <v>100</v>
      </c>
      <c r="R242" s="382">
        <f>+IF(H242=0,"",'Ark1'!AR1097)</f>
        <v>239.5</v>
      </c>
      <c r="S242" s="114">
        <f>+IF(H242=0,"",'Ark1'!AS1097)</f>
        <v>45.154108195985643</v>
      </c>
      <c r="T242" s="33">
        <f>+IF(H242=0,"",'Ark1'!Y1097)</f>
        <v>17.449999999996731</v>
      </c>
      <c r="U242" s="27">
        <f>+IF(H242=0,"",'Ark1'!Z1097)</f>
        <v>0</v>
      </c>
      <c r="V242" s="33">
        <f t="shared" si="39"/>
        <v>372.35064545181643</v>
      </c>
      <c r="W242" s="33">
        <f t="shared" si="40"/>
        <v>44.296428571428585</v>
      </c>
      <c r="X242" s="28">
        <f t="shared" si="41"/>
        <v>1</v>
      </c>
      <c r="Y242" s="246"/>
      <c r="Z242" s="27"/>
      <c r="AB242" s="28"/>
      <c r="AC242" s="27"/>
      <c r="AD242" s="86"/>
      <c r="AE242" s="86"/>
      <c r="AI242" s="86"/>
    </row>
    <row r="243" spans="1:35" ht="15.6">
      <c r="A243" s="246"/>
      <c r="B243" s="246">
        <f>+'Ark1'!C1098</f>
        <v>2024</v>
      </c>
      <c r="C243" s="86">
        <f>+'Ark1'!M1098</f>
        <v>14</v>
      </c>
      <c r="D243" s="367" t="s">
        <v>105</v>
      </c>
      <c r="E243" s="86">
        <f>+'Ark1'!D1098</f>
        <v>4</v>
      </c>
      <c r="F243" s="86" t="s">
        <v>600</v>
      </c>
      <c r="G243" s="86">
        <f>+IF(H243=0,"",'Ark1'!Q1098)</f>
        <v>2</v>
      </c>
      <c r="H243" s="86">
        <f>+'Ark1'!R1098</f>
        <v>2</v>
      </c>
      <c r="I243" s="28">
        <f>+IF(H243=0,"",'Ark1'!AE1098)</f>
        <v>0.28818443804034577</v>
      </c>
      <c r="J243" s="28">
        <f>+IF(H243=0,"",'Ark1'!AF1098)</f>
        <v>0.44566499166038087</v>
      </c>
      <c r="K243" s="27">
        <f>+IF(H243=0,"",'Ark1'!S1098)</f>
        <v>10</v>
      </c>
      <c r="L243" s="28">
        <f>+IF(H243=0,"",'Ark1'!U1098)</f>
        <v>545.35</v>
      </c>
      <c r="M243" s="33">
        <f>+IF(H243=0,"",'Ark1'!W1098)</f>
        <v>100</v>
      </c>
      <c r="N243" s="33">
        <f>+IF(H243=0,"",'Ark1'!X1098)</f>
        <v>100</v>
      </c>
      <c r="O243" s="33">
        <f>+IF(H243=0,"",'Ark1'!AG1098)</f>
        <v>1154</v>
      </c>
      <c r="P243" s="33">
        <f>+IF(H243=0,"",'Ark1'!AH1098)</f>
        <v>0</v>
      </c>
      <c r="Q243" s="33">
        <f>+IF(H243=0,"",'Ark1'!AI1098)</f>
        <v>100</v>
      </c>
      <c r="R243" s="382">
        <f>+IF(H243=0,"",'Ark1'!AR1098)</f>
        <v>218.5</v>
      </c>
      <c r="S243" s="114">
        <f>+IF(H243=0,"",'Ark1'!AS1098)</f>
        <v>51.538169392985914</v>
      </c>
      <c r="T243" s="33">
        <f>+IF(H243=0,"",'Ark1'!Y1098)</f>
        <v>106.7500000000003</v>
      </c>
      <c r="U243" s="27">
        <f>+IF(H243=0,"",'Ark1'!Z1098)</f>
        <v>0</v>
      </c>
      <c r="V243" s="33">
        <f t="shared" si="39"/>
        <v>472.57365684575387</v>
      </c>
      <c r="W243" s="33">
        <f t="shared" si="40"/>
        <v>38.953571428571429</v>
      </c>
      <c r="X243" s="28">
        <f t="shared" si="41"/>
        <v>1</v>
      </c>
      <c r="Y243" s="246"/>
      <c r="Z243" s="27"/>
      <c r="AB243" s="28"/>
      <c r="AC243" s="27"/>
      <c r="AD243" s="86"/>
      <c r="AE243" s="86"/>
      <c r="AI243" s="86"/>
    </row>
    <row r="244" spans="1:35" ht="15.6">
      <c r="A244" s="246"/>
      <c r="B244" s="246">
        <f>+'Ark1'!C1099</f>
        <v>2024</v>
      </c>
      <c r="C244" s="86">
        <f>+'Ark1'!M1099</f>
        <v>14</v>
      </c>
      <c r="D244" s="367" t="s">
        <v>105</v>
      </c>
      <c r="E244" s="86">
        <f>+'Ark1'!D1099</f>
        <v>5</v>
      </c>
      <c r="F244" s="86" t="s">
        <v>442</v>
      </c>
      <c r="G244" s="86">
        <f>+IF(H244=0,"",'Ark1'!Q1099)</f>
        <v>2</v>
      </c>
      <c r="H244" s="86">
        <f>+'Ark1'!R1099</f>
        <v>2</v>
      </c>
      <c r="I244" s="28">
        <f>+IF(H244=0,"",'Ark1'!AE1099)</f>
        <v>0.29197080291970823</v>
      </c>
      <c r="J244" s="28">
        <f>+IF(H244=0,"",'Ark1'!AF1099)</f>
        <v>0.34606985939970197</v>
      </c>
      <c r="K244" s="27">
        <f>+IF(H244=0,"",'Ark1'!S1099)</f>
        <v>7.5</v>
      </c>
      <c r="L244" s="28">
        <f>+IF(H244=0,"",'Ark1'!U1099)</f>
        <v>413.4</v>
      </c>
      <c r="M244" s="33">
        <f>+IF(H244=0,"",'Ark1'!W1099)</f>
        <v>100</v>
      </c>
      <c r="N244" s="33">
        <f>+IF(H244=0,"",'Ark1'!X1099)</f>
        <v>50</v>
      </c>
      <c r="O244" s="33">
        <f>+IF(H244=0,"",'Ark1'!AG1099)</f>
        <v>1106</v>
      </c>
      <c r="P244" s="33">
        <f>+IF(H244=0,"",'Ark1'!AH1099)</f>
        <v>0</v>
      </c>
      <c r="Q244" s="33">
        <f>+IF(H244=0,"",'Ark1'!AI1099)</f>
        <v>50</v>
      </c>
      <c r="R244" s="382">
        <f>+IF(H244=0,"",'Ark1'!AR1099)</f>
        <v>181</v>
      </c>
      <c r="S244" s="114">
        <f>+IF(H244=0,"",'Ark1'!AS1099)</f>
        <v>39.968018839271402</v>
      </c>
      <c r="T244" s="33">
        <f>+IF(H244=0,"",'Ark1'!Y1099)</f>
        <v>176.00000000000003</v>
      </c>
      <c r="U244" s="27">
        <f>+IF(H244=0,"",'Ark1'!Z1099)</f>
        <v>1.5</v>
      </c>
      <c r="V244" s="33">
        <f t="shared" si="39"/>
        <v>373.77938517179024</v>
      </c>
      <c r="W244" s="33">
        <f t="shared" si="40"/>
        <v>29.528571428571428</v>
      </c>
      <c r="X244" s="28">
        <f t="shared" si="41"/>
        <v>1</v>
      </c>
      <c r="Y244" s="246"/>
      <c r="Z244" s="27"/>
      <c r="AB244" s="28"/>
      <c r="AC244" s="27"/>
      <c r="AD244" s="86"/>
      <c r="AE244" s="86"/>
      <c r="AI244" s="86"/>
    </row>
    <row r="245" spans="1:35" ht="15.6">
      <c r="A245" s="246"/>
      <c r="B245" s="246">
        <f>+'Ark1'!C1100</f>
        <v>2024</v>
      </c>
      <c r="C245" s="86">
        <f>+'Ark1'!M1100</f>
        <v>14</v>
      </c>
      <c r="D245" s="367" t="s">
        <v>105</v>
      </c>
      <c r="E245" s="86">
        <f>+'Ark1'!D1100</f>
        <v>6</v>
      </c>
      <c r="F245" s="86" t="s">
        <v>601</v>
      </c>
      <c r="G245" s="86">
        <f>+IF(H245=0,"",'Ark1'!Q1100)</f>
        <v>1</v>
      </c>
      <c r="H245" s="86">
        <f>+'Ark1'!R1100</f>
        <v>1</v>
      </c>
      <c r="I245" s="28">
        <f>+IF(H245=0,"",'Ark1'!AE1100)</f>
        <v>0.14641288433382138</v>
      </c>
      <c r="J245" s="28">
        <f>+IF(H245=0,"",'Ark1'!AF1100)</f>
        <v>0.26295310463104782</v>
      </c>
      <c r="K245" s="27">
        <f>+IF(H245=0,"",'Ark1'!S1100)</f>
        <v>8</v>
      </c>
      <c r="L245" s="28">
        <f>+IF(H245=0,"",'Ark1'!U1100)</f>
        <v>636.6</v>
      </c>
      <c r="M245" s="33">
        <f>+IF(H245=0,"",'Ark1'!W1100)</f>
        <v>100</v>
      </c>
      <c r="N245" s="33">
        <f>+IF(H245=0,"",'Ark1'!X1100)</f>
        <v>100</v>
      </c>
      <c r="O245" s="33">
        <f>+IF(H245=0,"",'Ark1'!AG1100)</f>
        <v>0</v>
      </c>
      <c r="P245" s="33">
        <f>+IF(H245=0,"",'Ark1'!AH1100)</f>
        <v>0</v>
      </c>
      <c r="Q245" s="33">
        <f>+IF(H245=0,"",'Ark1'!AI1100)</f>
        <v>0</v>
      </c>
      <c r="R245" s="382">
        <f>+IF(H245=0,"",'Ark1'!AR1100)</f>
        <v>0</v>
      </c>
      <c r="S245" s="114">
        <f>+IF(H245=0,"",'Ark1'!AS1100)</f>
        <v>0</v>
      </c>
      <c r="T245" s="33">
        <f>+IF(H245=0,"",'Ark1'!Y1100)</f>
        <v>0</v>
      </c>
      <c r="U245" s="27">
        <f>+IF(H245=0,"",'Ark1'!Z1100)</f>
        <v>0</v>
      </c>
      <c r="V245" s="33" t="e">
        <f t="shared" si="39"/>
        <v>#DIV/0!</v>
      </c>
      <c r="W245" s="33">
        <f t="shared" si="40"/>
        <v>45.471428571428575</v>
      </c>
      <c r="X245" s="28">
        <f t="shared" si="41"/>
        <v>1</v>
      </c>
      <c r="Y245" s="246"/>
      <c r="Z245" s="27"/>
      <c r="AB245" s="28"/>
      <c r="AC245" s="27"/>
      <c r="AD245" s="86"/>
      <c r="AE245" s="86"/>
      <c r="AI245" s="86"/>
    </row>
    <row r="246" spans="1:35" ht="15.6">
      <c r="A246" s="246"/>
      <c r="B246" s="246">
        <f>+'Ark1'!C1101</f>
        <v>2024</v>
      </c>
      <c r="C246" s="86">
        <f>+'Ark1'!M1101</f>
        <v>14</v>
      </c>
      <c r="D246" s="367" t="s">
        <v>105</v>
      </c>
      <c r="E246" s="86">
        <f>+'Ark1'!D1101</f>
        <v>7</v>
      </c>
      <c r="F246" s="86" t="s">
        <v>602</v>
      </c>
      <c r="G246" s="86" t="str">
        <f>+IF(H246=0,"",'Ark1'!Q1101)</f>
        <v/>
      </c>
      <c r="H246" s="86">
        <f>+'Ark1'!R1101</f>
        <v>0</v>
      </c>
      <c r="I246" s="28" t="str">
        <f>+IF(H246=0,"",'Ark1'!AE1101)</f>
        <v/>
      </c>
      <c r="J246" s="28" t="str">
        <f>+IF(H246=0,"",'Ark1'!AF1101)</f>
        <v/>
      </c>
      <c r="K246" s="27" t="str">
        <f>+IF(H246=0,"",'Ark1'!S1101)</f>
        <v/>
      </c>
      <c r="L246" s="28" t="str">
        <f>+IF(H246=0,"",'Ark1'!U1101)</f>
        <v/>
      </c>
      <c r="M246" s="33" t="str">
        <f>+IF(H246=0,"",'Ark1'!W1101)</f>
        <v/>
      </c>
      <c r="N246" s="33" t="str">
        <f>+IF(H246=0,"",'Ark1'!X1101)</f>
        <v/>
      </c>
      <c r="O246" s="33" t="str">
        <f>+IF(H246=0,"",'Ark1'!AG1101)</f>
        <v/>
      </c>
      <c r="P246" s="33" t="str">
        <f>+IF(H246=0,"",'Ark1'!AH1101)</f>
        <v/>
      </c>
      <c r="Q246" s="33" t="str">
        <f>+IF(H246=0,"",'Ark1'!AI1101)</f>
        <v/>
      </c>
      <c r="R246" s="382" t="str">
        <f>+IF(H246=0,"",'Ark1'!AR1101)</f>
        <v/>
      </c>
      <c r="S246" s="114" t="str">
        <f>+IF(H246=0,"",'Ark1'!AS1101)</f>
        <v/>
      </c>
      <c r="T246" s="33" t="str">
        <f>+IF(H246=0,"",'Ark1'!Y1101)</f>
        <v/>
      </c>
      <c r="U246" s="27" t="str">
        <f>+IF(H246=0,"",'Ark1'!Z1101)</f>
        <v/>
      </c>
      <c r="V246" s="33" t="str">
        <f t="shared" si="39"/>
        <v/>
      </c>
      <c r="W246" s="33" t="str">
        <f t="shared" si="40"/>
        <v/>
      </c>
      <c r="X246" s="28" t="str">
        <f t="shared" si="41"/>
        <v/>
      </c>
      <c r="Y246" s="246"/>
      <c r="Z246" s="27"/>
      <c r="AB246" s="28"/>
      <c r="AC246" s="27"/>
      <c r="AD246" s="86"/>
      <c r="AE246" s="86"/>
      <c r="AI246" s="86"/>
    </row>
    <row r="247" spans="1:35" ht="15.6">
      <c r="A247" s="246"/>
      <c r="B247" s="246">
        <f>+'Ark1'!C1102</f>
        <v>2024</v>
      </c>
      <c r="C247" s="86">
        <f>+'Ark1'!M1102</f>
        <v>14</v>
      </c>
      <c r="D247" s="367" t="s">
        <v>105</v>
      </c>
      <c r="E247" s="86">
        <f>+'Ark1'!D1102</f>
        <v>8</v>
      </c>
      <c r="F247" s="86" t="s">
        <v>603</v>
      </c>
      <c r="G247" s="86" t="str">
        <f>+IF(H247=0,"",'Ark1'!Q1102)</f>
        <v/>
      </c>
      <c r="H247" s="86">
        <f>+'Ark1'!R1102</f>
        <v>0</v>
      </c>
      <c r="I247" s="28" t="str">
        <f>+IF(H247=0,"",'Ark1'!AE1102)</f>
        <v/>
      </c>
      <c r="J247" s="28" t="str">
        <f>+IF(H247=0,"",'Ark1'!AF1102)</f>
        <v/>
      </c>
      <c r="K247" s="27" t="str">
        <f>+IF(H247=0,"",'Ark1'!S1102)</f>
        <v/>
      </c>
      <c r="L247" s="28" t="str">
        <f>+IF(H247=0,"",'Ark1'!U1102)</f>
        <v/>
      </c>
      <c r="M247" s="33" t="str">
        <f>+IF(H247=0,"",'Ark1'!W1102)</f>
        <v/>
      </c>
      <c r="N247" s="33" t="str">
        <f>+IF(H247=0,"",'Ark1'!X1102)</f>
        <v/>
      </c>
      <c r="O247" s="33" t="str">
        <f>+IF(H247=0,"",'Ark1'!AG1102)</f>
        <v/>
      </c>
      <c r="P247" s="33" t="str">
        <f>+IF(H247=0,"",'Ark1'!AH1102)</f>
        <v/>
      </c>
      <c r="Q247" s="33" t="str">
        <f>+IF(H247=0,"",'Ark1'!AI1102)</f>
        <v/>
      </c>
      <c r="R247" s="382" t="str">
        <f>+IF(H247=0,"",'Ark1'!AR1102)</f>
        <v/>
      </c>
      <c r="S247" s="114" t="str">
        <f>+IF(H247=0,"",'Ark1'!AS1102)</f>
        <v/>
      </c>
      <c r="T247" s="33" t="str">
        <f>+IF(H247=0,"",'Ark1'!Y1102)</f>
        <v/>
      </c>
      <c r="U247" s="27" t="str">
        <f>+IF(H247=0,"",'Ark1'!Z1102)</f>
        <v/>
      </c>
      <c r="V247" s="33" t="str">
        <f t="shared" si="39"/>
        <v/>
      </c>
      <c r="W247" s="33" t="str">
        <f t="shared" si="40"/>
        <v/>
      </c>
      <c r="X247" s="28" t="str">
        <f t="shared" si="41"/>
        <v/>
      </c>
      <c r="Y247" s="246"/>
      <c r="Z247" s="27"/>
      <c r="AB247" s="28"/>
      <c r="AC247" s="27"/>
      <c r="AD247" s="86"/>
      <c r="AE247" s="86"/>
      <c r="AI247" s="86"/>
    </row>
    <row r="248" spans="1:35" ht="15.6">
      <c r="A248" s="246"/>
      <c r="B248" s="246">
        <f>+'Ark1'!C1103</f>
        <v>2024</v>
      </c>
      <c r="C248" s="86">
        <f>+'Ark1'!M1103</f>
        <v>14</v>
      </c>
      <c r="D248" s="367" t="s">
        <v>105</v>
      </c>
      <c r="E248" s="86">
        <f>+'Ark1'!D1103</f>
        <v>9</v>
      </c>
      <c r="F248" s="86" t="s">
        <v>604</v>
      </c>
      <c r="G248" s="86" t="str">
        <f>+IF(H248=0,"",'Ark1'!Q1103)</f>
        <v/>
      </c>
      <c r="H248" s="86">
        <f>+'Ark1'!R1103</f>
        <v>0</v>
      </c>
      <c r="I248" s="28" t="str">
        <f>+IF(H248=0,"",'Ark1'!AE1103)</f>
        <v/>
      </c>
      <c r="J248" s="28" t="str">
        <f>+IF(H248=0,"",'Ark1'!AF1103)</f>
        <v/>
      </c>
      <c r="K248" s="27" t="str">
        <f>+IF(H248=0,"",'Ark1'!S1103)</f>
        <v/>
      </c>
      <c r="L248" s="28" t="str">
        <f>+IF(H248=0,"",'Ark1'!U1103)</f>
        <v/>
      </c>
      <c r="M248" s="33" t="str">
        <f>+IF(H248=0,"",'Ark1'!W1103)</f>
        <v/>
      </c>
      <c r="N248" s="33" t="str">
        <f>+IF(H248=0,"",'Ark1'!X1103)</f>
        <v/>
      </c>
      <c r="O248" s="33" t="str">
        <f>+IF(H248=0,"",'Ark1'!AG1103)</f>
        <v/>
      </c>
      <c r="P248" s="33" t="str">
        <f>+IF(H248=0,"",'Ark1'!AH1103)</f>
        <v/>
      </c>
      <c r="Q248" s="33" t="str">
        <f>+IF(H248=0,"",'Ark1'!AI1103)</f>
        <v/>
      </c>
      <c r="R248" s="382" t="str">
        <f>+IF(H248=0,"",'Ark1'!AR1103)</f>
        <v/>
      </c>
      <c r="S248" s="114" t="str">
        <f>+IF(H248=0,"",'Ark1'!AS1103)</f>
        <v/>
      </c>
      <c r="T248" s="33" t="str">
        <f>+IF(H248=0,"",'Ark1'!Y1103)</f>
        <v/>
      </c>
      <c r="U248" s="27" t="str">
        <f>+IF(H248=0,"",'Ark1'!Z1103)</f>
        <v/>
      </c>
      <c r="V248" s="33" t="str">
        <f t="shared" si="39"/>
        <v/>
      </c>
      <c r="W248" s="33" t="str">
        <f t="shared" si="40"/>
        <v/>
      </c>
      <c r="X248" s="28" t="str">
        <f t="shared" si="41"/>
        <v/>
      </c>
      <c r="Y248" s="246"/>
      <c r="Z248" s="27"/>
      <c r="AB248" s="28"/>
      <c r="AC248" s="27"/>
      <c r="AD248" s="86"/>
      <c r="AE248" s="86"/>
      <c r="AI248" s="86"/>
    </row>
    <row r="249" spans="1:35" ht="15.6">
      <c r="A249" s="246"/>
      <c r="B249" s="246">
        <f>+'Ark1'!C1104</f>
        <v>2024</v>
      </c>
      <c r="C249" s="86">
        <f>+'Ark1'!M1104</f>
        <v>14</v>
      </c>
      <c r="D249" s="367" t="s">
        <v>105</v>
      </c>
      <c r="E249" s="86">
        <f>+'Ark1'!D1104</f>
        <v>10</v>
      </c>
      <c r="F249" s="86" t="s">
        <v>605</v>
      </c>
      <c r="G249" s="86" t="str">
        <f>+IF(H249=0,"",'Ark1'!Q1104)</f>
        <v/>
      </c>
      <c r="H249" s="86">
        <f>+'Ark1'!R1104</f>
        <v>0</v>
      </c>
      <c r="I249" s="28" t="str">
        <f>+IF(H249=0,"",'Ark1'!AE1104)</f>
        <v/>
      </c>
      <c r="J249" s="28" t="str">
        <f>+IF(H249=0,"",'Ark1'!AF1104)</f>
        <v/>
      </c>
      <c r="K249" s="27" t="str">
        <f>+IF(H249=0,"",'Ark1'!S1104)</f>
        <v/>
      </c>
      <c r="L249" s="28" t="str">
        <f>+IF(H249=0,"",'Ark1'!U1104)</f>
        <v/>
      </c>
      <c r="M249" s="33" t="str">
        <f>+IF(H249=0,"",'Ark1'!W1104)</f>
        <v/>
      </c>
      <c r="N249" s="33" t="str">
        <f>+IF(H249=0,"",'Ark1'!X1104)</f>
        <v/>
      </c>
      <c r="O249" s="33" t="str">
        <f>+IF(H249=0,"",'Ark1'!AG1104)</f>
        <v/>
      </c>
      <c r="P249" s="33" t="str">
        <f>+IF(H249=0,"",'Ark1'!AH1104)</f>
        <v/>
      </c>
      <c r="Q249" s="33" t="str">
        <f>+IF(H249=0,"",'Ark1'!AI1104)</f>
        <v/>
      </c>
      <c r="R249" s="382" t="str">
        <f>+IF(H249=0,"",'Ark1'!AR1104)</f>
        <v/>
      </c>
      <c r="S249" s="114" t="str">
        <f>+IF(H249=0,"",'Ark1'!AS1104)</f>
        <v/>
      </c>
      <c r="T249" s="33" t="str">
        <f>+IF(H249=0,"",'Ark1'!Y1104)</f>
        <v/>
      </c>
      <c r="U249" s="27" t="str">
        <f>+IF(H249=0,"",'Ark1'!Z1104)</f>
        <v/>
      </c>
      <c r="V249" s="33" t="str">
        <f t="shared" si="39"/>
        <v/>
      </c>
      <c r="W249" s="33" t="str">
        <f t="shared" si="40"/>
        <v/>
      </c>
      <c r="X249" s="28" t="str">
        <f t="shared" si="41"/>
        <v/>
      </c>
      <c r="Y249" s="246"/>
      <c r="Z249" s="27"/>
      <c r="AB249" s="28"/>
      <c r="AC249" s="27"/>
      <c r="AD249" s="86"/>
      <c r="AE249" s="86"/>
      <c r="AI249" s="86"/>
    </row>
    <row r="250" spans="1:35" ht="15.6">
      <c r="A250" s="246"/>
      <c r="B250" s="246">
        <f>+'Ark1'!C1105</f>
        <v>2024</v>
      </c>
      <c r="C250" s="86">
        <f>+'Ark1'!M1105</f>
        <v>14</v>
      </c>
      <c r="D250" s="367" t="s">
        <v>105</v>
      </c>
      <c r="E250" s="86">
        <f>+'Ark1'!D1105</f>
        <v>11</v>
      </c>
      <c r="F250" s="86" t="s">
        <v>606</v>
      </c>
      <c r="G250" s="86">
        <f>+IF(H250=0,"",'Ark1'!Q1105)</f>
        <v>1</v>
      </c>
      <c r="H250" s="86">
        <f>+'Ark1'!R1105</f>
        <v>1</v>
      </c>
      <c r="I250" s="28">
        <f>+IF(H250=0,"",'Ark1'!AE1105)</f>
        <v>9.4073377234242694E-2</v>
      </c>
      <c r="J250" s="28">
        <f>+IF(H250=0,"",'Ark1'!AF1105)</f>
        <v>0.16538131383111757</v>
      </c>
      <c r="K250" s="27">
        <f>+IF(H250=0,"",'Ark1'!S1105)</f>
        <v>8</v>
      </c>
      <c r="L250" s="28">
        <f>+IF(H250=0,"",'Ark1'!U1105)</f>
        <v>611.70000000000005</v>
      </c>
      <c r="M250" s="33">
        <f>+IF(H250=0,"",'Ark1'!W1105)</f>
        <v>100</v>
      </c>
      <c r="N250" s="33">
        <f>+IF(H250=0,"",'Ark1'!X1105)</f>
        <v>100</v>
      </c>
      <c r="O250" s="33">
        <f>+IF(H250=0,"",'Ark1'!AG1105)</f>
        <v>1697</v>
      </c>
      <c r="P250" s="33">
        <f>+IF(H250=0,"",'Ark1'!AH1105)</f>
        <v>0</v>
      </c>
      <c r="Q250" s="33">
        <f>+IF(H250=0,"",'Ark1'!AI1105)</f>
        <v>100</v>
      </c>
      <c r="R250" s="382">
        <f>+IF(H250=0,"",'Ark1'!AR1105)</f>
        <v>235</v>
      </c>
      <c r="S250" s="114">
        <f>+IF(H250=0,"",'Ark1'!AS1105)</f>
        <v>47.157180971461045</v>
      </c>
      <c r="T250" s="33">
        <f>+IF(H250=0,"",'Ark1'!Y1105)</f>
        <v>0</v>
      </c>
      <c r="U250" s="27">
        <f>+IF(H250=0,"",'Ark1'!Z1105)</f>
        <v>0</v>
      </c>
      <c r="V250" s="33">
        <f t="shared" si="39"/>
        <v>360.45963464938126</v>
      </c>
      <c r="W250" s="33">
        <f t="shared" si="40"/>
        <v>43.692857142857143</v>
      </c>
      <c r="X250" s="28">
        <f t="shared" si="41"/>
        <v>1</v>
      </c>
      <c r="Y250" s="246"/>
      <c r="Z250" s="27"/>
      <c r="AB250" s="28"/>
      <c r="AC250" s="27"/>
      <c r="AD250" s="86"/>
      <c r="AE250" s="86"/>
      <c r="AI250" s="86"/>
    </row>
    <row r="251" spans="1:35" ht="15.6">
      <c r="A251" s="246"/>
      <c r="B251" s="246">
        <f>+'Ark1'!C1106</f>
        <v>2024</v>
      </c>
      <c r="C251" s="86">
        <f>+'Ark1'!M1106</f>
        <v>14</v>
      </c>
      <c r="D251" s="367" t="s">
        <v>105</v>
      </c>
      <c r="E251" s="86">
        <f>+'Ark1'!D1106</f>
        <v>12</v>
      </c>
      <c r="F251" s="86" t="s">
        <v>607</v>
      </c>
      <c r="G251" s="86">
        <f>+IF(H251=0,"",'Ark1'!Q1106)</f>
        <v>2</v>
      </c>
      <c r="H251" s="86">
        <f>+'Ark1'!R1106</f>
        <v>2</v>
      </c>
      <c r="I251" s="28">
        <f>+IF(H251=0,"",'Ark1'!AE1106)</f>
        <v>0.91743119266055051</v>
      </c>
      <c r="J251" s="28">
        <f>+IF(H251=0,"",'Ark1'!AF1106)</f>
        <v>0.90552991935846716</v>
      </c>
      <c r="K251" s="27">
        <f>+IF(H251=0,"",'Ark1'!S1106)</f>
        <v>6.5</v>
      </c>
      <c r="L251" s="28">
        <f>+IF(H251=0,"",'Ark1'!U1106)</f>
        <v>362.25</v>
      </c>
      <c r="M251" s="33">
        <f>+IF(H251=0,"",'Ark1'!W1106)</f>
        <v>100</v>
      </c>
      <c r="N251" s="33">
        <f>+IF(H251=0,"",'Ark1'!X1106)</f>
        <v>50</v>
      </c>
      <c r="O251" s="33">
        <f>+IF(H251=0,"",'Ark1'!AG1106)</f>
        <v>1026</v>
      </c>
      <c r="P251" s="33">
        <f>+IF(H251=0,"",'Ark1'!AH1106)</f>
        <v>0</v>
      </c>
      <c r="Q251" s="33">
        <f>+IF(H251=0,"",'Ark1'!AI1106)</f>
        <v>50</v>
      </c>
      <c r="R251" s="382">
        <f>+IF(H251=0,"",'Ark1'!AR1106)</f>
        <v>206</v>
      </c>
      <c r="S251" s="114">
        <f>+IF(H251=0,"",'Ark1'!AS1106)</f>
        <v>38.76932278381453</v>
      </c>
      <c r="T251" s="33">
        <f>+IF(H251=0,"",'Ark1'!Y1106)</f>
        <v>149.75</v>
      </c>
      <c r="U251" s="27">
        <f>+IF(H251=0,"",'Ark1'!Z1106)</f>
        <v>0.5</v>
      </c>
      <c r="V251" s="33">
        <f t="shared" si="39"/>
        <v>353.07017543859649</v>
      </c>
      <c r="W251" s="33">
        <f t="shared" si="40"/>
        <v>25.875</v>
      </c>
      <c r="X251" s="28">
        <f t="shared" si="41"/>
        <v>1</v>
      </c>
      <c r="Y251" s="246"/>
      <c r="Z251" s="27"/>
      <c r="AB251" s="28"/>
      <c r="AC251" s="27"/>
      <c r="AD251" s="86"/>
      <c r="AE251" s="86"/>
      <c r="AI251" s="86"/>
    </row>
    <row r="252" spans="1:35" ht="15.6">
      <c r="A252" s="246"/>
      <c r="B252" s="246"/>
      <c r="C252" s="246"/>
      <c r="D252" s="246"/>
      <c r="E252" s="246"/>
      <c r="F252" s="246"/>
      <c r="G252" s="246"/>
      <c r="H252" s="246"/>
      <c r="I252" s="247"/>
      <c r="J252" s="247"/>
      <c r="K252" s="246"/>
      <c r="L252" s="246"/>
      <c r="M252" s="248"/>
      <c r="N252" s="248"/>
      <c r="O252" s="246"/>
      <c r="P252" s="248"/>
      <c r="Q252" s="248"/>
      <c r="R252" s="248"/>
      <c r="S252" s="248"/>
      <c r="T252" s="248"/>
      <c r="U252" s="246"/>
      <c r="V252" s="246"/>
      <c r="W252" s="248"/>
      <c r="X252" s="247"/>
      <c r="Y252" s="246"/>
      <c r="Z252" s="249"/>
      <c r="AB252" s="28"/>
      <c r="AC252" s="27"/>
      <c r="AD252" s="250"/>
      <c r="AE252" s="86"/>
      <c r="AI252" s="86"/>
    </row>
    <row r="253" spans="1:35" ht="15.6">
      <c r="A253" s="246"/>
      <c r="B253" s="246"/>
      <c r="C253" s="246"/>
      <c r="D253" s="246"/>
      <c r="E253" s="246"/>
      <c r="F253" s="246"/>
      <c r="G253" s="246"/>
      <c r="H253" s="246"/>
      <c r="I253" s="247"/>
      <c r="J253" s="247"/>
      <c r="K253" s="246"/>
      <c r="L253" s="246"/>
      <c r="M253" s="248"/>
      <c r="N253" s="248"/>
      <c r="O253" s="246"/>
      <c r="P253" s="248"/>
      <c r="Q253" s="248"/>
      <c r="R253" s="248"/>
      <c r="S253" s="248"/>
      <c r="T253" s="248"/>
      <c r="U253" s="246"/>
      <c r="V253" s="246"/>
      <c r="W253" s="248"/>
      <c r="X253" s="247"/>
      <c r="Y253" s="246"/>
      <c r="Z253" s="249"/>
      <c r="AB253" s="28"/>
      <c r="AC253" s="27"/>
      <c r="AD253" s="250"/>
      <c r="AE253" s="86"/>
      <c r="AI253" s="86"/>
    </row>
    <row r="254" spans="1:35" ht="22.8">
      <c r="A254" s="264" t="s">
        <v>636</v>
      </c>
      <c r="B254" s="246"/>
      <c r="C254" s="246"/>
      <c r="D254" s="349" t="str">
        <f>+D259</f>
        <v>5+</v>
      </c>
      <c r="E254" s="246"/>
      <c r="F254" s="246"/>
      <c r="G254" s="246"/>
      <c r="H254" s="212">
        <f>SUM(H259:H270)</f>
        <v>8</v>
      </c>
      <c r="I254" s="247"/>
      <c r="J254" s="247"/>
      <c r="K254" s="246"/>
      <c r="L254" s="272">
        <f>+Fettgruppe!N24</f>
        <v>499.01249999999999</v>
      </c>
      <c r="M254" s="248"/>
      <c r="N254" s="248"/>
      <c r="O254" s="246"/>
      <c r="P254" s="248"/>
      <c r="Q254" s="248"/>
      <c r="R254" s="248"/>
      <c r="S254" s="248"/>
      <c r="T254" s="248"/>
      <c r="U254" s="246"/>
      <c r="V254" s="272">
        <f>+Fettgruppe!X24</f>
        <v>349.93863955119213</v>
      </c>
      <c r="W254" s="265" t="s">
        <v>635</v>
      </c>
      <c r="X254" s="263"/>
      <c r="Y254" s="246"/>
      <c r="Z254" s="249"/>
      <c r="AB254" s="28"/>
      <c r="AC254" s="27"/>
      <c r="AD254" s="250"/>
      <c r="AE254" s="86"/>
      <c r="AI254" s="86"/>
    </row>
    <row r="255" spans="1:35" ht="16.5" customHeight="1">
      <c r="A255" s="246"/>
      <c r="B255" s="246"/>
      <c r="C255" s="246"/>
      <c r="D255" s="349"/>
      <c r="E255" s="246"/>
      <c r="F255" s="246"/>
      <c r="G255" s="246"/>
      <c r="H255" s="246"/>
      <c r="I255" s="246"/>
      <c r="J255" s="246"/>
      <c r="K255" s="246"/>
      <c r="L255" s="246"/>
      <c r="M255" s="248"/>
      <c r="N255" s="248"/>
      <c r="O255" s="246"/>
      <c r="P255" s="248"/>
      <c r="Q255" s="248"/>
      <c r="R255" s="248"/>
      <c r="S255" s="248"/>
      <c r="T255" s="248"/>
      <c r="U255" s="246"/>
      <c r="V255" s="246"/>
      <c r="W255" s="248"/>
      <c r="X255" s="263" t="s">
        <v>4</v>
      </c>
      <c r="Y255" s="246"/>
      <c r="Z255" s="249"/>
      <c r="AB255" s="28"/>
      <c r="AC255" s="27"/>
      <c r="AD255" s="250"/>
      <c r="AE255" s="86"/>
      <c r="AI255" s="86"/>
    </row>
    <row r="256" spans="1:35" ht="15.6">
      <c r="A256" s="246"/>
      <c r="B256" s="246"/>
      <c r="C256" s="246"/>
      <c r="D256" s="246"/>
      <c r="E256" s="246"/>
      <c r="F256" s="246"/>
      <c r="G256" s="264" t="s">
        <v>4</v>
      </c>
      <c r="H256" s="246"/>
      <c r="I256" s="247"/>
      <c r="J256" s="247"/>
      <c r="K256" s="264" t="s">
        <v>23</v>
      </c>
      <c r="L256" s="247"/>
      <c r="M256" s="248" t="s">
        <v>402</v>
      </c>
      <c r="N256" s="248" t="s">
        <v>402</v>
      </c>
      <c r="O256" s="265" t="s">
        <v>538</v>
      </c>
      <c r="P256" s="248" t="s">
        <v>402</v>
      </c>
      <c r="Q256" s="248" t="s">
        <v>402</v>
      </c>
      <c r="R256" s="248"/>
      <c r="S256" s="248"/>
      <c r="T256" s="265" t="s">
        <v>422</v>
      </c>
      <c r="U256" s="246"/>
      <c r="V256" s="264" t="s">
        <v>489</v>
      </c>
      <c r="W256" s="265" t="s">
        <v>77</v>
      </c>
      <c r="X256" s="263" t="s">
        <v>9</v>
      </c>
      <c r="Y256" s="246"/>
      <c r="Z256" s="249"/>
      <c r="AB256" s="28"/>
      <c r="AC256" s="27"/>
      <c r="AD256" s="250"/>
      <c r="AE256" s="86"/>
      <c r="AI256" s="86"/>
    </row>
    <row r="257" spans="1:65" ht="15.6">
      <c r="A257" s="246"/>
      <c r="B257" s="246"/>
      <c r="C257" s="246"/>
      <c r="D257" s="246"/>
      <c r="E257" s="264"/>
      <c r="F257" s="264"/>
      <c r="G257" s="264" t="s">
        <v>487</v>
      </c>
      <c r="H257" s="264" t="s">
        <v>4</v>
      </c>
      <c r="I257" s="263" t="s">
        <v>4</v>
      </c>
      <c r="J257" s="263" t="s">
        <v>1</v>
      </c>
      <c r="K257" s="264" t="s">
        <v>550</v>
      </c>
      <c r="L257" s="263" t="s">
        <v>23</v>
      </c>
      <c r="M257" s="265" t="s">
        <v>585</v>
      </c>
      <c r="N257" s="265" t="s">
        <v>500</v>
      </c>
      <c r="O257" s="265" t="s">
        <v>563</v>
      </c>
      <c r="P257" s="265" t="s">
        <v>502</v>
      </c>
      <c r="Q257" s="265" t="s">
        <v>571</v>
      </c>
      <c r="R257" s="432" t="s">
        <v>23</v>
      </c>
      <c r="S257" s="432" t="s">
        <v>23</v>
      </c>
      <c r="T257" s="265"/>
      <c r="U257" s="264" t="s">
        <v>413</v>
      </c>
      <c r="V257" s="264" t="s">
        <v>498</v>
      </c>
      <c r="W257" s="265" t="s">
        <v>423</v>
      </c>
      <c r="X257" s="263" t="s">
        <v>70</v>
      </c>
      <c r="Y257" s="246"/>
      <c r="Z257" s="249"/>
      <c r="AB257" s="28"/>
      <c r="AC257" s="27"/>
      <c r="AD257" s="250"/>
      <c r="AE257" s="86"/>
      <c r="AI257" s="86"/>
    </row>
    <row r="258" spans="1:65" ht="15.6">
      <c r="A258" s="246"/>
      <c r="B258" s="246"/>
      <c r="C258" s="264" t="s">
        <v>0</v>
      </c>
      <c r="D258" s="264"/>
      <c r="E258" s="264" t="s">
        <v>86</v>
      </c>
      <c r="F258" s="264"/>
      <c r="G258" s="50" t="s">
        <v>488</v>
      </c>
      <c r="H258" s="50" t="s">
        <v>9</v>
      </c>
      <c r="I258" s="87" t="s">
        <v>402</v>
      </c>
      <c r="J258" s="87" t="s">
        <v>402</v>
      </c>
      <c r="K258" s="50" t="s">
        <v>551</v>
      </c>
      <c r="L258" s="87" t="s">
        <v>44</v>
      </c>
      <c r="M258" s="75" t="s">
        <v>561</v>
      </c>
      <c r="N258" s="75" t="s">
        <v>439</v>
      </c>
      <c r="O258" s="75" t="s">
        <v>495</v>
      </c>
      <c r="P258" s="75" t="s">
        <v>482</v>
      </c>
      <c r="Q258" s="75" t="s">
        <v>536</v>
      </c>
      <c r="R258" s="432" t="s">
        <v>735</v>
      </c>
      <c r="S258" s="432" t="s">
        <v>736</v>
      </c>
      <c r="T258" s="75" t="s">
        <v>1</v>
      </c>
      <c r="U258" s="50" t="s">
        <v>414</v>
      </c>
      <c r="V258" s="50" t="s">
        <v>499</v>
      </c>
      <c r="W258" s="75" t="s">
        <v>424</v>
      </c>
      <c r="X258" s="87" t="s">
        <v>566</v>
      </c>
      <c r="Y258" s="246"/>
      <c r="Z258" s="249"/>
      <c r="AB258" s="28"/>
      <c r="AC258" s="27"/>
      <c r="AD258" s="250"/>
      <c r="AE258" s="86"/>
      <c r="AI258" s="86"/>
    </row>
    <row r="259" spans="1:65" ht="15.6">
      <c r="A259" s="246"/>
      <c r="B259" s="246">
        <f>+'Ark1'!C1107</f>
        <v>2024</v>
      </c>
      <c r="C259" s="266">
        <f>+'Ark1'!M1107</f>
        <v>15</v>
      </c>
      <c r="D259" s="266" t="s">
        <v>106</v>
      </c>
      <c r="E259" s="266">
        <f>+'Ark1'!D1107</f>
        <v>1</v>
      </c>
      <c r="F259" s="266" t="s">
        <v>597</v>
      </c>
      <c r="G259" s="266">
        <f>+IF(H259=0,"",'Ark1'!Q1107)</f>
        <v>1</v>
      </c>
      <c r="H259" s="266">
        <f>+'Ark1'!R1107</f>
        <v>1</v>
      </c>
      <c r="I259" s="267">
        <f>+IF(H259=0,"",'Ark1'!AE1107)</f>
        <v>0.16025641025641024</v>
      </c>
      <c r="J259" s="267">
        <f>+IF(H259=0,"",'Ark1'!AF1107)</f>
        <v>0.23948653658105523</v>
      </c>
      <c r="K259" s="268">
        <f>+IF(H259=0,"",'Ark1'!S1107)</f>
        <v>9</v>
      </c>
      <c r="L259" s="267">
        <f>+IF(H259=0,"",'Ark1'!U1107)</f>
        <v>536.6</v>
      </c>
      <c r="M259" s="269">
        <f>+IF(H259=0,"",'Ark1'!W1107)</f>
        <v>100</v>
      </c>
      <c r="N259" s="269">
        <f>+IF(H259=0,"",'Ark1'!X1107)</f>
        <v>100</v>
      </c>
      <c r="O259" s="269">
        <f>+IF(H259=0,"",'Ark1'!AG1107)</f>
        <v>1087</v>
      </c>
      <c r="P259" s="269">
        <f>+IF(H259=0,"",'Ark1'!AH1107)</f>
        <v>0</v>
      </c>
      <c r="Q259" s="269">
        <f>+IF(H259=0,"",'Ark1'!AI1107)</f>
        <v>100</v>
      </c>
      <c r="R259" s="382">
        <f>+IF(H259=0,"",'Ark1'!AR1107)</f>
        <v>223</v>
      </c>
      <c r="S259" s="114">
        <f>+IF(H259=0,"",'Ark1'!AS1107)</f>
        <v>48.423892474791856</v>
      </c>
      <c r="T259" s="269">
        <f>+IF(H259=0,"",'Ark1'!Y1107)</f>
        <v>0</v>
      </c>
      <c r="U259" s="268">
        <f>+IF(H259=0,"",'Ark1'!Z1107)</f>
        <v>0</v>
      </c>
      <c r="V259" s="269">
        <f t="shared" ref="V259:V270" si="42">+IF(H259=0,"",1000*L259/O259)</f>
        <v>493.65225390984358</v>
      </c>
      <c r="W259" s="269">
        <f t="shared" ref="W259:W270" si="43">+IF(H259=0,"",L259/C259)</f>
        <v>35.773333333333333</v>
      </c>
      <c r="X259" s="267">
        <f t="shared" ref="X259:X270" si="44">+IF(H259=0,"",H259/G259)</f>
        <v>1</v>
      </c>
      <c r="Y259" s="246"/>
      <c r="Z259" s="27"/>
      <c r="AB259" s="28"/>
      <c r="AC259" s="27"/>
      <c r="AD259" s="86"/>
      <c r="AE259" s="86"/>
      <c r="AI259" s="86"/>
    </row>
    <row r="260" spans="1:65" ht="15.6">
      <c r="A260" s="246"/>
      <c r="B260" s="246">
        <f>+'Ark1'!C1108</f>
        <v>2024</v>
      </c>
      <c r="C260" s="266">
        <f>+'Ark1'!M1108</f>
        <v>15</v>
      </c>
      <c r="D260" s="266" t="s">
        <v>106</v>
      </c>
      <c r="E260" s="266">
        <f>+'Ark1'!D1108</f>
        <v>2</v>
      </c>
      <c r="F260" s="266" t="s">
        <v>598</v>
      </c>
      <c r="G260" s="266" t="str">
        <f>+IF(H260=0,"",'Ark1'!Q1108)</f>
        <v/>
      </c>
      <c r="H260" s="266">
        <f>+'Ark1'!R1108</f>
        <v>0</v>
      </c>
      <c r="I260" s="267" t="str">
        <f>+IF(H260=0,"",'Ark1'!AE1108)</f>
        <v/>
      </c>
      <c r="J260" s="267" t="str">
        <f>+IF(H260=0,"",'Ark1'!AF1108)</f>
        <v/>
      </c>
      <c r="K260" s="268" t="str">
        <f>+IF(H260=0,"",'Ark1'!S1108)</f>
        <v/>
      </c>
      <c r="L260" s="267" t="str">
        <f>+IF(H260=0,"",'Ark1'!U1108)</f>
        <v/>
      </c>
      <c r="M260" s="269" t="str">
        <f>+IF(H260=0,"",'Ark1'!W1108)</f>
        <v/>
      </c>
      <c r="N260" s="269" t="str">
        <f>+IF(H260=0,"",'Ark1'!X1108)</f>
        <v/>
      </c>
      <c r="O260" s="269" t="str">
        <f>+IF(H260=0,"",'Ark1'!AG1108)</f>
        <v/>
      </c>
      <c r="P260" s="269" t="str">
        <f>+IF(H260=0,"",'Ark1'!AH1108)</f>
        <v/>
      </c>
      <c r="Q260" s="269" t="str">
        <f>+IF(H260=0,"",'Ark1'!AI1108)</f>
        <v/>
      </c>
      <c r="R260" s="382" t="str">
        <f>+IF(H260=0,"",'Ark1'!AR1108)</f>
        <v/>
      </c>
      <c r="S260" s="114" t="str">
        <f>+IF(H260=0,"",'Ark1'!AS1108)</f>
        <v/>
      </c>
      <c r="T260" s="269" t="str">
        <f>+IF(H260=0,"",'Ark1'!Y1108)</f>
        <v/>
      </c>
      <c r="U260" s="268" t="str">
        <f>+IF(H260=0,"",'Ark1'!Z1108)</f>
        <v/>
      </c>
      <c r="V260" s="269" t="str">
        <f t="shared" si="42"/>
        <v/>
      </c>
      <c r="W260" s="269" t="str">
        <f t="shared" si="43"/>
        <v/>
      </c>
      <c r="X260" s="267" t="str">
        <f t="shared" si="44"/>
        <v/>
      </c>
      <c r="Y260" s="246"/>
      <c r="Z260" s="27"/>
      <c r="AB260" s="28"/>
      <c r="AC260" s="27"/>
      <c r="AD260" s="86"/>
      <c r="AE260" s="86"/>
      <c r="AI260" s="86"/>
    </row>
    <row r="261" spans="1:65" ht="15.6">
      <c r="A261" s="246"/>
      <c r="B261" s="246">
        <f>+'Ark1'!C1109</f>
        <v>2024</v>
      </c>
      <c r="C261" s="266">
        <f>+'Ark1'!M1109</f>
        <v>15</v>
      </c>
      <c r="D261" s="266" t="s">
        <v>106</v>
      </c>
      <c r="E261" s="266">
        <f>+'Ark1'!D1109</f>
        <v>3</v>
      </c>
      <c r="F261" s="266" t="s">
        <v>599</v>
      </c>
      <c r="G261" s="266">
        <f>+IF(H261=0,"",'Ark1'!Q1109)</f>
        <v>1</v>
      </c>
      <c r="H261" s="266">
        <f>+'Ark1'!R1109</f>
        <v>1</v>
      </c>
      <c r="I261" s="267">
        <f>+IF(H261=0,"",'Ark1'!AE1109)</f>
        <v>0.27777777777777779</v>
      </c>
      <c r="J261" s="267">
        <f>+IF(H261=0,"",'Ark1'!AF1109)</f>
        <v>0.53181973801497118</v>
      </c>
      <c r="K261" s="268">
        <f>+IF(H261=0,"",'Ark1'!S1109)</f>
        <v>9</v>
      </c>
      <c r="L261" s="267">
        <f>+IF(H261=0,"",'Ark1'!U1109)</f>
        <v>689.7</v>
      </c>
      <c r="M261" s="269">
        <f>+IF(H261=0,"",'Ark1'!W1109)</f>
        <v>100</v>
      </c>
      <c r="N261" s="269">
        <f>+IF(H261=0,"",'Ark1'!X1109)</f>
        <v>100</v>
      </c>
      <c r="O261" s="269">
        <f>+IF(H261=0,"",'Ark1'!AG1109)</f>
        <v>1849</v>
      </c>
      <c r="P261" s="269">
        <f>+IF(H261=0,"",'Ark1'!AH1109)</f>
        <v>0</v>
      </c>
      <c r="Q261" s="269">
        <f>+IF(H261=0,"",'Ark1'!AI1109)</f>
        <v>100</v>
      </c>
      <c r="R261" s="382">
        <f>+IF(H261=0,"",'Ark1'!AR1109)</f>
        <v>236</v>
      </c>
      <c r="S261" s="114">
        <f>+IF(H261=0,"",'Ark1'!AS1109)</f>
        <v>52.494412768588795</v>
      </c>
      <c r="T261" s="269">
        <f>+IF(H261=0,"",'Ark1'!Y1109)</f>
        <v>0</v>
      </c>
      <c r="U261" s="268">
        <f>+IF(H261=0,"",'Ark1'!Z1109)</f>
        <v>0</v>
      </c>
      <c r="V261" s="269">
        <f t="shared" si="42"/>
        <v>373.01243915630073</v>
      </c>
      <c r="W261" s="269">
        <f t="shared" si="43"/>
        <v>45.980000000000004</v>
      </c>
      <c r="X261" s="267">
        <f t="shared" si="44"/>
        <v>1</v>
      </c>
      <c r="Y261" s="246"/>
      <c r="Z261" s="27"/>
      <c r="AB261" s="28"/>
      <c r="AC261" s="27"/>
      <c r="AD261" s="86"/>
      <c r="AE261" s="86"/>
      <c r="AI261" s="86"/>
    </row>
    <row r="262" spans="1:65" ht="15.6">
      <c r="A262" s="246"/>
      <c r="B262" s="246">
        <f>+'Ark1'!C1110</f>
        <v>2024</v>
      </c>
      <c r="C262" s="266">
        <f>+'Ark1'!M1110</f>
        <v>15</v>
      </c>
      <c r="D262" s="266" t="s">
        <v>106</v>
      </c>
      <c r="E262" s="266">
        <f>+'Ark1'!D1110</f>
        <v>4</v>
      </c>
      <c r="F262" s="266" t="s">
        <v>600</v>
      </c>
      <c r="G262" s="266">
        <f>+IF(H262=0,"",'Ark1'!Q1110)</f>
        <v>1</v>
      </c>
      <c r="H262" s="266">
        <f>+'Ark1'!R1110</f>
        <v>1</v>
      </c>
      <c r="I262" s="267">
        <f>+IF(H262=0,"",'Ark1'!AE1110)</f>
        <v>0.14409221902017288</v>
      </c>
      <c r="J262" s="267">
        <f>+IF(H262=0,"",'Ark1'!AF1110)</f>
        <v>0.19678395524309103</v>
      </c>
      <c r="K262" s="268">
        <f>+IF(H262=0,"",'Ark1'!S1110)</f>
        <v>8</v>
      </c>
      <c r="L262" s="267">
        <f>+IF(H262=0,"",'Ark1'!U1110)</f>
        <v>481.6</v>
      </c>
      <c r="M262" s="269">
        <f>+IF(H262=0,"",'Ark1'!W1110)</f>
        <v>100</v>
      </c>
      <c r="N262" s="269">
        <f>+IF(H262=0,"",'Ark1'!X1110)</f>
        <v>100</v>
      </c>
      <c r="O262" s="269">
        <f>+IF(H262=0,"",'Ark1'!AG1110)</f>
        <v>732</v>
      </c>
      <c r="P262" s="269">
        <f>+IF(H262=0,"",'Ark1'!AH1110)</f>
        <v>0</v>
      </c>
      <c r="Q262" s="269">
        <f>+IF(H262=0,"",'Ark1'!AI1110)</f>
        <v>100</v>
      </c>
      <c r="R262" s="382">
        <f>+IF(H262=0,"",'Ark1'!AR1110)</f>
        <v>229</v>
      </c>
      <c r="S262" s="114">
        <f>+IF(H262=0,"",'Ark1'!AS1110)</f>
        <v>40.136601007795093</v>
      </c>
      <c r="T262" s="269">
        <f>+IF(H262=0,"",'Ark1'!Y1110)</f>
        <v>0</v>
      </c>
      <c r="U262" s="268">
        <f>+IF(H262=0,"",'Ark1'!Z1110)</f>
        <v>0</v>
      </c>
      <c r="V262" s="269">
        <f t="shared" si="42"/>
        <v>657.92349726775956</v>
      </c>
      <c r="W262" s="269">
        <f t="shared" si="43"/>
        <v>32.106666666666669</v>
      </c>
      <c r="X262" s="267">
        <f t="shared" si="44"/>
        <v>1</v>
      </c>
      <c r="Y262" s="246"/>
      <c r="Z262" s="27"/>
      <c r="AB262" s="28"/>
      <c r="AC262" s="27"/>
      <c r="AD262" s="86"/>
      <c r="AE262" s="86"/>
      <c r="AI262" s="86"/>
    </row>
    <row r="263" spans="1:65" ht="15.6">
      <c r="A263" s="246"/>
      <c r="B263" s="246">
        <f>+'Ark1'!C1111</f>
        <v>2024</v>
      </c>
      <c r="C263" s="266">
        <f>+'Ark1'!M1111</f>
        <v>15</v>
      </c>
      <c r="D263" s="266" t="s">
        <v>106</v>
      </c>
      <c r="E263" s="266">
        <f>+'Ark1'!D1111</f>
        <v>5</v>
      </c>
      <c r="F263" s="266" t="s">
        <v>442</v>
      </c>
      <c r="G263" s="266" t="str">
        <f>+IF(H263=0,"",'Ark1'!Q1111)</f>
        <v/>
      </c>
      <c r="H263" s="266">
        <f>+'Ark1'!R1111</f>
        <v>0</v>
      </c>
      <c r="I263" s="267" t="str">
        <f>+IF(H263=0,"",'Ark1'!AE1111)</f>
        <v/>
      </c>
      <c r="J263" s="267" t="str">
        <f>+IF(H263=0,"",'Ark1'!AF1111)</f>
        <v/>
      </c>
      <c r="K263" s="268" t="str">
        <f>+IF(H263=0,"",'Ark1'!S1111)</f>
        <v/>
      </c>
      <c r="L263" s="267" t="str">
        <f>+IF(H263=0,"",'Ark1'!U1111)</f>
        <v/>
      </c>
      <c r="M263" s="269" t="str">
        <f>+IF(H263=0,"",'Ark1'!W1111)</f>
        <v/>
      </c>
      <c r="N263" s="269" t="str">
        <f>+IF(H263=0,"",'Ark1'!X1111)</f>
        <v/>
      </c>
      <c r="O263" s="269" t="str">
        <f>+IF(H263=0,"",'Ark1'!AG1111)</f>
        <v/>
      </c>
      <c r="P263" s="269" t="str">
        <f>+IF(H263=0,"",'Ark1'!AH1111)</f>
        <v/>
      </c>
      <c r="Q263" s="269" t="str">
        <f>+IF(H263=0,"",'Ark1'!AI1111)</f>
        <v/>
      </c>
      <c r="R263" s="382" t="str">
        <f>+IF(H263=0,"",'Ark1'!AR1111)</f>
        <v/>
      </c>
      <c r="S263" s="114" t="str">
        <f>+IF(H263=0,"",'Ark1'!AS1111)</f>
        <v/>
      </c>
      <c r="T263" s="269" t="str">
        <f>+IF(H263=0,"",'Ark1'!Y1111)</f>
        <v/>
      </c>
      <c r="U263" s="268" t="str">
        <f>+IF(H263=0,"",'Ark1'!Z1111)</f>
        <v/>
      </c>
      <c r="V263" s="269" t="str">
        <f t="shared" si="42"/>
        <v/>
      </c>
      <c r="W263" s="269" t="str">
        <f t="shared" si="43"/>
        <v/>
      </c>
      <c r="X263" s="267" t="str">
        <f t="shared" si="44"/>
        <v/>
      </c>
      <c r="Y263" s="246"/>
      <c r="Z263" s="27"/>
      <c r="AB263" s="28"/>
      <c r="AC263" s="27"/>
      <c r="AD263" s="86"/>
      <c r="AE263" s="86"/>
      <c r="AI263" s="86"/>
    </row>
    <row r="264" spans="1:65" ht="15.6">
      <c r="A264" s="246"/>
      <c r="B264" s="246">
        <f>+'Ark1'!C1112</f>
        <v>2024</v>
      </c>
      <c r="C264" s="266">
        <f>+'Ark1'!M1112</f>
        <v>15</v>
      </c>
      <c r="D264" s="266" t="s">
        <v>106</v>
      </c>
      <c r="E264" s="266">
        <f>+'Ark1'!D1112</f>
        <v>6</v>
      </c>
      <c r="F264" s="266" t="s">
        <v>601</v>
      </c>
      <c r="G264" s="266">
        <f>+IF(H264=0,"",'Ark1'!Q1112)</f>
        <v>1</v>
      </c>
      <c r="H264" s="266">
        <f>+'Ark1'!R1112</f>
        <v>1</v>
      </c>
      <c r="I264" s="267">
        <f>+IF(H264=0,"",'Ark1'!AE1112)</f>
        <v>0.14641288433382138</v>
      </c>
      <c r="J264" s="267">
        <f>+IF(H264=0,"",'Ark1'!AF1112)</f>
        <v>0.13205483435524032</v>
      </c>
      <c r="K264" s="268">
        <f>+IF(H264=0,"",'Ark1'!S1112)</f>
        <v>8</v>
      </c>
      <c r="L264" s="267">
        <f>+IF(H264=0,"",'Ark1'!U1112)</f>
        <v>319.7</v>
      </c>
      <c r="M264" s="269">
        <f>+IF(H264=0,"",'Ark1'!W1112)</f>
        <v>100</v>
      </c>
      <c r="N264" s="269">
        <f>+IF(H264=0,"",'Ark1'!X1112)</f>
        <v>0</v>
      </c>
      <c r="O264" s="269">
        <f>+IF(H264=0,"",'Ark1'!AG1112)</f>
        <v>2261</v>
      </c>
      <c r="P264" s="269">
        <f>+IF(H264=0,"",'Ark1'!AH1112)</f>
        <v>0</v>
      </c>
      <c r="Q264" s="269">
        <f>+IF(H264=0,"",'Ark1'!AI1112)</f>
        <v>100</v>
      </c>
      <c r="R264" s="382">
        <f>+IF(H264=0,"",'Ark1'!AR1112)</f>
        <v>184</v>
      </c>
      <c r="S264" s="114">
        <f>+IF(H264=0,"",'Ark1'!AS1112)</f>
        <v>51.368455658749077</v>
      </c>
      <c r="T264" s="269">
        <f>+IF(H264=0,"",'Ark1'!Y1112)</f>
        <v>0</v>
      </c>
      <c r="U264" s="268">
        <f>+IF(H264=0,"",'Ark1'!Z1112)</f>
        <v>0</v>
      </c>
      <c r="V264" s="269">
        <f t="shared" si="42"/>
        <v>141.39761167624945</v>
      </c>
      <c r="W264" s="269">
        <f t="shared" si="43"/>
        <v>21.313333333333333</v>
      </c>
      <c r="X264" s="267">
        <f t="shared" si="44"/>
        <v>1</v>
      </c>
      <c r="Y264" s="246"/>
      <c r="Z264" s="27"/>
      <c r="AB264" s="28"/>
      <c r="AC264" s="27"/>
      <c r="AD264" s="86"/>
      <c r="AE264" s="86"/>
      <c r="AI264" s="86"/>
    </row>
    <row r="265" spans="1:65" ht="15.6">
      <c r="A265" s="246"/>
      <c r="B265" s="246">
        <f>+'Ark1'!C1113</f>
        <v>2024</v>
      </c>
      <c r="C265" s="266">
        <f>+'Ark1'!M1113</f>
        <v>15</v>
      </c>
      <c r="D265" s="266" t="s">
        <v>106</v>
      </c>
      <c r="E265" s="266">
        <f>+'Ark1'!D1113</f>
        <v>7</v>
      </c>
      <c r="F265" s="266" t="s">
        <v>602</v>
      </c>
      <c r="G265" s="266" t="str">
        <f>+IF(H265=0,"",'Ark1'!Q1113)</f>
        <v/>
      </c>
      <c r="H265" s="266">
        <f>+'Ark1'!R1113</f>
        <v>0</v>
      </c>
      <c r="I265" s="267" t="str">
        <f>+IF(H265=0,"",'Ark1'!AE1113)</f>
        <v/>
      </c>
      <c r="J265" s="267" t="str">
        <f>+IF(H265=0,"",'Ark1'!AF1113)</f>
        <v/>
      </c>
      <c r="K265" s="268" t="str">
        <f>+IF(H265=0,"",'Ark1'!S1113)</f>
        <v/>
      </c>
      <c r="L265" s="267" t="str">
        <f>+IF(H265=0,"",'Ark1'!U1113)</f>
        <v/>
      </c>
      <c r="M265" s="269" t="str">
        <f>+IF(H265=0,"",'Ark1'!W1113)</f>
        <v/>
      </c>
      <c r="N265" s="269" t="str">
        <f>+IF(H265=0,"",'Ark1'!X1113)</f>
        <v/>
      </c>
      <c r="O265" s="269" t="str">
        <f>+IF(H265=0,"",'Ark1'!AG1113)</f>
        <v/>
      </c>
      <c r="P265" s="269" t="str">
        <f>+IF(H265=0,"",'Ark1'!AH1113)</f>
        <v/>
      </c>
      <c r="Q265" s="269" t="str">
        <f>+IF(H265=0,"",'Ark1'!AI1113)</f>
        <v/>
      </c>
      <c r="R265" s="382" t="str">
        <f>+IF(H265=0,"",'Ark1'!AR1113)</f>
        <v/>
      </c>
      <c r="S265" s="114" t="str">
        <f>+IF(H265=0,"",'Ark1'!AS1113)</f>
        <v/>
      </c>
      <c r="T265" s="269" t="str">
        <f>+IF(H265=0,"",'Ark1'!Y1113)</f>
        <v/>
      </c>
      <c r="U265" s="268" t="str">
        <f>+IF(H265=0,"",'Ark1'!Z1113)</f>
        <v/>
      </c>
      <c r="V265" s="269" t="str">
        <f t="shared" si="42"/>
        <v/>
      </c>
      <c r="W265" s="269" t="str">
        <f t="shared" si="43"/>
        <v/>
      </c>
      <c r="X265" s="267" t="str">
        <f t="shared" si="44"/>
        <v/>
      </c>
      <c r="Y265" s="246"/>
      <c r="Z265" s="27"/>
      <c r="AB265" s="28"/>
      <c r="AC265" s="27"/>
      <c r="AD265" s="86"/>
      <c r="AE265" s="86"/>
      <c r="AI265" s="86"/>
    </row>
    <row r="266" spans="1:65" ht="15.6">
      <c r="A266" s="246"/>
      <c r="B266" s="246">
        <f>+'Ark1'!C1114</f>
        <v>2024</v>
      </c>
      <c r="C266" s="266">
        <f>+'Ark1'!M1114</f>
        <v>15</v>
      </c>
      <c r="D266" s="266" t="s">
        <v>106</v>
      </c>
      <c r="E266" s="266">
        <f>+'Ark1'!D1114</f>
        <v>8</v>
      </c>
      <c r="F266" s="266" t="s">
        <v>603</v>
      </c>
      <c r="G266" s="266" t="str">
        <f>+IF(H266=0,"",'Ark1'!Q1114)</f>
        <v/>
      </c>
      <c r="H266" s="266">
        <f>+'Ark1'!R1114</f>
        <v>0</v>
      </c>
      <c r="I266" s="267" t="str">
        <f>+IF(H266=0,"",'Ark1'!AE1114)</f>
        <v/>
      </c>
      <c r="J266" s="267" t="str">
        <f>+IF(H266=0,"",'Ark1'!AF1114)</f>
        <v/>
      </c>
      <c r="K266" s="268" t="str">
        <f>+IF(H266=0,"",'Ark1'!S1114)</f>
        <v/>
      </c>
      <c r="L266" s="267" t="str">
        <f>+IF(H266=0,"",'Ark1'!U1114)</f>
        <v/>
      </c>
      <c r="M266" s="269" t="str">
        <f>+IF(H266=0,"",'Ark1'!W1114)</f>
        <v/>
      </c>
      <c r="N266" s="269" t="str">
        <f>+IF(H266=0,"",'Ark1'!X1114)</f>
        <v/>
      </c>
      <c r="O266" s="269" t="str">
        <f>+IF(H266=0,"",'Ark1'!AG1114)</f>
        <v/>
      </c>
      <c r="P266" s="269" t="str">
        <f>+IF(H266=0,"",'Ark1'!AH1114)</f>
        <v/>
      </c>
      <c r="Q266" s="269" t="str">
        <f>+IF(H266=0,"",'Ark1'!AI1114)</f>
        <v/>
      </c>
      <c r="R266" s="382" t="str">
        <f>+IF(H266=0,"",'Ark1'!AR1114)</f>
        <v/>
      </c>
      <c r="S266" s="114" t="str">
        <f>+IF(H266=0,"",'Ark1'!AS1114)</f>
        <v/>
      </c>
      <c r="T266" s="269" t="str">
        <f>+IF(H266=0,"",'Ark1'!Y1114)</f>
        <v/>
      </c>
      <c r="U266" s="268" t="str">
        <f>+IF(H266=0,"",'Ark1'!Z1114)</f>
        <v/>
      </c>
      <c r="V266" s="269" t="str">
        <f t="shared" si="42"/>
        <v/>
      </c>
      <c r="W266" s="269" t="str">
        <f t="shared" si="43"/>
        <v/>
      </c>
      <c r="X266" s="267" t="str">
        <f t="shared" si="44"/>
        <v/>
      </c>
      <c r="Y266" s="246"/>
      <c r="Z266" s="27"/>
      <c r="AB266" s="28"/>
      <c r="AC266" s="27"/>
      <c r="AD266" s="86"/>
      <c r="AE266" s="86"/>
      <c r="AI266" s="86"/>
    </row>
    <row r="267" spans="1:65" ht="15.6">
      <c r="A267" s="246"/>
      <c r="B267" s="246">
        <f>+'Ark1'!C1115</f>
        <v>2024</v>
      </c>
      <c r="C267" s="266">
        <f>+'Ark1'!M1115</f>
        <v>15</v>
      </c>
      <c r="D267" s="266" t="s">
        <v>106</v>
      </c>
      <c r="E267" s="266">
        <f>+'Ark1'!D1115</f>
        <v>9</v>
      </c>
      <c r="F267" s="266" t="s">
        <v>604</v>
      </c>
      <c r="G267" s="266">
        <f>+IF(H267=0,"",'Ark1'!Q1115)</f>
        <v>1</v>
      </c>
      <c r="H267" s="266">
        <f>+'Ark1'!R1115</f>
        <v>1</v>
      </c>
      <c r="I267" s="267">
        <f>+IF(H267=0,"",'Ark1'!AE1115)</f>
        <v>0.13020833333333337</v>
      </c>
      <c r="J267" s="267">
        <f>+IF(H267=0,"",'Ark1'!AF1115)</f>
        <v>0.13820807606740343</v>
      </c>
      <c r="K267" s="268">
        <f>+IF(H267=0,"",'Ark1'!S1115)</f>
        <v>9</v>
      </c>
      <c r="L267" s="267">
        <f>+IF(H267=0,"",'Ark1'!U1115)</f>
        <v>381</v>
      </c>
      <c r="M267" s="269">
        <f>+IF(H267=0,"",'Ark1'!W1115)</f>
        <v>100</v>
      </c>
      <c r="N267" s="269">
        <f>+IF(H267=0,"",'Ark1'!X1115)</f>
        <v>100</v>
      </c>
      <c r="O267" s="269">
        <f>+IF(H267=0,"",'Ark1'!AG1115)</f>
        <v>0</v>
      </c>
      <c r="P267" s="269">
        <f>+IF(H267=0,"",'Ark1'!AH1115)</f>
        <v>0</v>
      </c>
      <c r="Q267" s="269">
        <f>+IF(H267=0,"",'Ark1'!AI1115)</f>
        <v>0</v>
      </c>
      <c r="R267" s="382">
        <f>+IF(H267=0,"",'Ark1'!AR1115)</f>
        <v>0</v>
      </c>
      <c r="S267" s="114">
        <f>+IF(H267=0,"",'Ark1'!AS1115)</f>
        <v>0</v>
      </c>
      <c r="T267" s="269">
        <f>+IF(H267=0,"",'Ark1'!Y1115)</f>
        <v>0</v>
      </c>
      <c r="U267" s="268">
        <f>+IF(H267=0,"",'Ark1'!Z1115)</f>
        <v>0</v>
      </c>
      <c r="V267" s="269" t="e">
        <f t="shared" si="42"/>
        <v>#DIV/0!</v>
      </c>
      <c r="W267" s="269">
        <f t="shared" si="43"/>
        <v>25.4</v>
      </c>
      <c r="X267" s="267">
        <f t="shared" si="44"/>
        <v>1</v>
      </c>
      <c r="Y267" s="246"/>
      <c r="Z267" s="27"/>
      <c r="AB267" s="28"/>
      <c r="AC267" s="27"/>
      <c r="AD267" s="86"/>
      <c r="AE267" s="86"/>
      <c r="AI267" s="86"/>
    </row>
    <row r="268" spans="1:65" ht="15.6">
      <c r="A268" s="246"/>
      <c r="B268" s="246">
        <f>+'Ark1'!C1116</f>
        <v>2024</v>
      </c>
      <c r="C268" s="266">
        <f>+'Ark1'!M1116</f>
        <v>15</v>
      </c>
      <c r="D268" s="266" t="s">
        <v>106</v>
      </c>
      <c r="E268" s="266">
        <f>+'Ark1'!D1116</f>
        <v>10</v>
      </c>
      <c r="F268" s="266" t="s">
        <v>605</v>
      </c>
      <c r="G268" s="266" t="str">
        <f>+IF(H268=0,"",'Ark1'!Q1116)</f>
        <v/>
      </c>
      <c r="H268" s="266">
        <f>+'Ark1'!R1116</f>
        <v>0</v>
      </c>
      <c r="I268" s="267" t="str">
        <f>+IF(H268=0,"",'Ark1'!AE1116)</f>
        <v/>
      </c>
      <c r="J268" s="267" t="str">
        <f>+IF(H268=0,"",'Ark1'!AF1116)</f>
        <v/>
      </c>
      <c r="K268" s="268" t="str">
        <f>+IF(H268=0,"",'Ark1'!S1116)</f>
        <v/>
      </c>
      <c r="L268" s="267" t="str">
        <f>+IF(H268=0,"",'Ark1'!U1116)</f>
        <v/>
      </c>
      <c r="M268" s="269" t="str">
        <f>+IF(H268=0,"",'Ark1'!W1116)</f>
        <v/>
      </c>
      <c r="N268" s="269" t="str">
        <f>+IF(H268=0,"",'Ark1'!X1116)</f>
        <v/>
      </c>
      <c r="O268" s="269" t="str">
        <f>+IF(H268=0,"",'Ark1'!AG1116)</f>
        <v/>
      </c>
      <c r="P268" s="269" t="str">
        <f>+IF(H268=0,"",'Ark1'!AH1116)</f>
        <v/>
      </c>
      <c r="Q268" s="269" t="str">
        <f>+IF(H268=0,"",'Ark1'!AI1116)</f>
        <v/>
      </c>
      <c r="R268" s="382" t="str">
        <f>+IF(H268=0,"",'Ark1'!AR1116)</f>
        <v/>
      </c>
      <c r="S268" s="114" t="str">
        <f>+IF(H268=0,"",'Ark1'!AS1116)</f>
        <v/>
      </c>
      <c r="T268" s="269" t="str">
        <f>+IF(H268=0,"",'Ark1'!Y1116)</f>
        <v/>
      </c>
      <c r="U268" s="268" t="str">
        <f>+IF(H268=0,"",'Ark1'!Z1116)</f>
        <v/>
      </c>
      <c r="V268" s="269" t="str">
        <f t="shared" si="42"/>
        <v/>
      </c>
      <c r="W268" s="269" t="str">
        <f t="shared" si="43"/>
        <v/>
      </c>
      <c r="X268" s="267" t="str">
        <f t="shared" si="44"/>
        <v/>
      </c>
      <c r="Y268" s="246"/>
      <c r="Z268" s="27"/>
      <c r="AB268" s="28"/>
      <c r="AC268" s="27"/>
      <c r="AD268" s="86"/>
      <c r="AE268" s="86"/>
      <c r="AI268" s="86"/>
    </row>
    <row r="269" spans="1:65" ht="15.6">
      <c r="A269" s="246"/>
      <c r="B269" s="246">
        <f>+'Ark1'!C1117</f>
        <v>2024</v>
      </c>
      <c r="C269" s="266">
        <f>+'Ark1'!M1117</f>
        <v>15</v>
      </c>
      <c r="D269" s="266" t="s">
        <v>106</v>
      </c>
      <c r="E269" s="266">
        <f>+'Ark1'!D1117</f>
        <v>11</v>
      </c>
      <c r="F269" s="266" t="s">
        <v>606</v>
      </c>
      <c r="G269" s="266">
        <f>+IF(H269=0,"",'Ark1'!Q1117)</f>
        <v>2</v>
      </c>
      <c r="H269" s="266">
        <f>+'Ark1'!R1117</f>
        <v>2</v>
      </c>
      <c r="I269" s="267">
        <f>+IF(H269=0,"",'Ark1'!AE1117)</f>
        <v>0.18814675446848536</v>
      </c>
      <c r="J269" s="267">
        <f>+IF(H269=0,"",'Ark1'!AF1117)</f>
        <v>0.26787609243725891</v>
      </c>
      <c r="K269" s="268">
        <f>+IF(H269=0,"",'Ark1'!S1117)</f>
        <v>7.5</v>
      </c>
      <c r="L269" s="267">
        <f>+IF(H269=0,"",'Ark1'!U1117)</f>
        <v>495.4</v>
      </c>
      <c r="M269" s="269">
        <f>+IF(H269=0,"",'Ark1'!W1117)</f>
        <v>100</v>
      </c>
      <c r="N269" s="269">
        <f>+IF(H269=0,"",'Ark1'!X1117)</f>
        <v>100</v>
      </c>
      <c r="O269" s="269">
        <f>+IF(H269=0,"",'Ark1'!AG1117)</f>
        <v>1151.5</v>
      </c>
      <c r="P269" s="269">
        <f>+IF(H269=0,"",'Ark1'!AH1117)</f>
        <v>0</v>
      </c>
      <c r="Q269" s="269">
        <f>+IF(H269=0,"",'Ark1'!AI1117)</f>
        <v>50</v>
      </c>
      <c r="R269" s="382">
        <f>+IF(H269=0,"",'Ark1'!AR1117)</f>
        <v>222.5</v>
      </c>
      <c r="S269" s="114">
        <f>+IF(H269=0,"",'Ark1'!AS1117)</f>
        <v>44.214383275740545</v>
      </c>
      <c r="T269" s="269">
        <f>+IF(H269=0,"",'Ark1'!Y1117)</f>
        <v>138.90000000000003</v>
      </c>
      <c r="U269" s="268">
        <f>+IF(H269=0,"",'Ark1'!Z1117)</f>
        <v>2.5</v>
      </c>
      <c r="V269" s="269">
        <f t="shared" si="42"/>
        <v>430.22145028224054</v>
      </c>
      <c r="W269" s="269">
        <f t="shared" si="43"/>
        <v>33.026666666666664</v>
      </c>
      <c r="X269" s="267">
        <f t="shared" si="44"/>
        <v>1</v>
      </c>
      <c r="Y269" s="246"/>
      <c r="Z269" s="27"/>
      <c r="AB269" s="28"/>
      <c r="AC269" s="27"/>
      <c r="AD269" s="86"/>
      <c r="AE269" s="86"/>
      <c r="AI269" s="86"/>
    </row>
    <row r="270" spans="1:65" ht="15.6">
      <c r="A270" s="246"/>
      <c r="B270" s="246">
        <f>+'Ark1'!C1118</f>
        <v>2024</v>
      </c>
      <c r="C270" s="266">
        <f>+'Ark1'!M1118</f>
        <v>15</v>
      </c>
      <c r="D270" s="266" t="s">
        <v>106</v>
      </c>
      <c r="E270" s="266">
        <f>+'Ark1'!D1118</f>
        <v>12</v>
      </c>
      <c r="F270" s="266" t="s">
        <v>607</v>
      </c>
      <c r="G270" s="266">
        <f>+IF(H270=0,"",'Ark1'!Q1118)</f>
        <v>1</v>
      </c>
      <c r="H270" s="266">
        <f>+'Ark1'!R1118</f>
        <v>1</v>
      </c>
      <c r="I270" s="267">
        <f>+IF(H270=0,"",'Ark1'!AE1118)</f>
        <v>0.45871559633027525</v>
      </c>
      <c r="J270" s="267">
        <f>+IF(H270=0,"",'Ark1'!AF1118)</f>
        <v>0.74079721629228945</v>
      </c>
      <c r="K270" s="268">
        <f>+IF(H270=0,"",'Ark1'!S1118)</f>
        <v>8</v>
      </c>
      <c r="L270" s="267">
        <f>+IF(H270=0,"",'Ark1'!U1118)</f>
        <v>592.70000000000005</v>
      </c>
      <c r="M270" s="269">
        <f>+IF(H270=0,"",'Ark1'!W1118)</f>
        <v>100</v>
      </c>
      <c r="N270" s="269">
        <f>+IF(H270=0,"",'Ark1'!X1118)</f>
        <v>100</v>
      </c>
      <c r="O270" s="269">
        <f>+IF(H270=0,"",'Ark1'!AG1118)</f>
        <v>1750</v>
      </c>
      <c r="P270" s="269">
        <f>+IF(H270=0,"",'Ark1'!AH1118)</f>
        <v>0</v>
      </c>
      <c r="Q270" s="269">
        <f>+IF(H270=0,"",'Ark1'!AI1118)</f>
        <v>100</v>
      </c>
      <c r="R270" s="382">
        <f>+IF(H270=0,"",'Ark1'!AR1118)</f>
        <v>233</v>
      </c>
      <c r="S270" s="114">
        <f>+IF(H270=0,"",'Ark1'!AS1118)</f>
        <v>46.879927382755319</v>
      </c>
      <c r="T270" s="269">
        <f>+IF(H270=0,"",'Ark1'!Y1118)</f>
        <v>0</v>
      </c>
      <c r="U270" s="268">
        <f>+IF(H270=0,"",'Ark1'!Z1118)</f>
        <v>0</v>
      </c>
      <c r="V270" s="269">
        <f t="shared" si="42"/>
        <v>338.68571428571431</v>
      </c>
      <c r="W270" s="269">
        <f t="shared" si="43"/>
        <v>39.513333333333335</v>
      </c>
      <c r="X270" s="267">
        <f t="shared" si="44"/>
        <v>1</v>
      </c>
      <c r="Y270" s="246"/>
      <c r="Z270" s="27"/>
      <c r="AB270" s="28"/>
      <c r="AC270" s="27"/>
      <c r="AD270" s="86"/>
      <c r="AE270" s="86"/>
      <c r="AI270" s="86"/>
    </row>
    <row r="271" spans="1:65">
      <c r="A271" s="246"/>
      <c r="B271" s="246"/>
      <c r="C271" s="246"/>
      <c r="D271" s="246"/>
      <c r="E271" s="246"/>
      <c r="F271" s="246"/>
      <c r="G271" s="246"/>
      <c r="H271" s="246"/>
      <c r="I271" s="246"/>
      <c r="J271" s="246"/>
      <c r="K271" s="246"/>
      <c r="L271" s="246"/>
      <c r="M271" s="246"/>
      <c r="N271" s="246"/>
      <c r="O271" s="246"/>
      <c r="P271" s="246"/>
      <c r="Q271" s="246"/>
      <c r="R271" s="246"/>
      <c r="S271" s="246"/>
      <c r="T271" s="246"/>
      <c r="U271" s="246"/>
      <c r="V271" s="246"/>
      <c r="W271" s="246"/>
      <c r="X271" s="246"/>
      <c r="Y271" s="246"/>
      <c r="Z271" s="27"/>
      <c r="AB271" s="28"/>
      <c r="AC271" s="27"/>
      <c r="AD271" s="86"/>
      <c r="AE271" s="86"/>
      <c r="AI271" s="86"/>
    </row>
    <row r="272" spans="1:65" ht="19.8">
      <c r="A272" s="369"/>
      <c r="B272" s="369"/>
      <c r="C272" s="369"/>
      <c r="D272" s="369"/>
      <c r="E272" s="369"/>
      <c r="F272" s="369"/>
      <c r="G272" s="369"/>
      <c r="H272" s="369"/>
      <c r="I272" s="370"/>
      <c r="J272" s="370"/>
      <c r="K272" s="369"/>
      <c r="L272" s="369"/>
      <c r="M272" s="371"/>
      <c r="N272" s="371"/>
      <c r="O272" s="369"/>
      <c r="P272" s="371"/>
      <c r="Q272" s="371"/>
      <c r="R272" s="371"/>
      <c r="S272" s="371"/>
      <c r="T272" s="371"/>
      <c r="U272" s="369"/>
      <c r="V272" s="369"/>
      <c r="W272" s="371"/>
      <c r="X272" s="370"/>
      <c r="Y272" s="369"/>
      <c r="Z272" s="249"/>
      <c r="AB272" s="28"/>
      <c r="AC272" s="27"/>
      <c r="AD272" s="250"/>
      <c r="AE272" s="86"/>
      <c r="AI272" s="86"/>
      <c r="BA272" s="262" t="e">
        <f>1+#REF!</f>
        <v>#REF!</v>
      </c>
      <c r="BB272" s="27">
        <v>248.30514184397128</v>
      </c>
      <c r="BC272" s="86">
        <f t="shared" ref="BC272:BM272" si="45">+BB272</f>
        <v>248.30514184397128</v>
      </c>
      <c r="BD272" s="86">
        <f t="shared" si="45"/>
        <v>248.30514184397128</v>
      </c>
      <c r="BE272" s="86">
        <f t="shared" si="45"/>
        <v>248.30514184397128</v>
      </c>
      <c r="BF272" s="86">
        <f t="shared" si="45"/>
        <v>248.30514184397128</v>
      </c>
      <c r="BG272" s="86">
        <f t="shared" si="45"/>
        <v>248.30514184397128</v>
      </c>
      <c r="BH272" s="86">
        <f t="shared" si="45"/>
        <v>248.30514184397128</v>
      </c>
      <c r="BI272" s="86">
        <f t="shared" si="45"/>
        <v>248.30514184397128</v>
      </c>
      <c r="BJ272" s="86">
        <f t="shared" si="45"/>
        <v>248.30514184397128</v>
      </c>
      <c r="BK272" s="86">
        <f t="shared" si="45"/>
        <v>248.30514184397128</v>
      </c>
      <c r="BL272" s="86">
        <f t="shared" si="45"/>
        <v>248.30514184397128</v>
      </c>
      <c r="BM272" s="86">
        <f t="shared" si="45"/>
        <v>248.30514184397128</v>
      </c>
    </row>
    <row r="273" spans="1:65" ht="19.8">
      <c r="A273" s="369"/>
      <c r="B273" s="369"/>
      <c r="C273" s="369"/>
      <c r="D273" s="369"/>
      <c r="E273" s="369"/>
      <c r="F273" s="369"/>
      <c r="G273" s="369"/>
      <c r="H273" s="369"/>
      <c r="I273" s="370"/>
      <c r="J273" s="370"/>
      <c r="K273" s="369"/>
      <c r="L273" s="369"/>
      <c r="M273" s="371"/>
      <c r="N273" s="371"/>
      <c r="O273" s="369"/>
      <c r="P273" s="371"/>
      <c r="Q273" s="371"/>
      <c r="R273" s="371"/>
      <c r="S273" s="371"/>
      <c r="T273" s="371"/>
      <c r="U273" s="369"/>
      <c r="V273" s="369"/>
      <c r="W273" s="371"/>
      <c r="X273" s="370"/>
      <c r="Y273" s="369"/>
      <c r="Z273" s="249"/>
      <c r="AB273" s="28"/>
      <c r="AC273" s="27"/>
      <c r="AD273" s="250"/>
      <c r="AE273" s="86"/>
      <c r="AI273" s="86"/>
      <c r="BA273" s="262"/>
      <c r="BB273" s="27"/>
    </row>
    <row r="274" spans="1:65" ht="22.8">
      <c r="A274" s="372" t="s">
        <v>636</v>
      </c>
      <c r="B274" s="369"/>
      <c r="C274" s="369"/>
      <c r="D274" s="373" t="str">
        <f>+D279</f>
        <v>1-</v>
      </c>
      <c r="E274" s="369"/>
      <c r="F274" s="369"/>
      <c r="G274" s="369"/>
      <c r="H274" s="212">
        <f>SUM(H279:H290)</f>
        <v>1</v>
      </c>
      <c r="I274" s="370"/>
      <c r="J274" s="370"/>
      <c r="K274" s="369"/>
      <c r="L274" s="272">
        <f>+Fettgruppe!N26</f>
        <v>289.3</v>
      </c>
      <c r="M274" s="371"/>
      <c r="N274" s="371"/>
      <c r="O274" s="369"/>
      <c r="P274" s="371"/>
      <c r="Q274" s="371"/>
      <c r="R274" s="371"/>
      <c r="S274" s="371"/>
      <c r="T274" s="371"/>
      <c r="U274" s="369"/>
      <c r="V274" s="272">
        <f>+Fettgruppe!X26</f>
        <v>304.84720758693362</v>
      </c>
      <c r="W274" s="374" t="s">
        <v>635</v>
      </c>
      <c r="X274" s="375"/>
      <c r="Y274" s="369"/>
      <c r="Z274" s="249"/>
      <c r="AB274" s="28"/>
      <c r="AC274" s="27"/>
      <c r="AD274" s="250"/>
      <c r="AE274" s="86"/>
      <c r="AI274" s="86"/>
      <c r="BA274" s="262" t="e">
        <f>1+BA272</f>
        <v>#REF!</v>
      </c>
      <c r="BB274" s="27">
        <v>268.9193823216188</v>
      </c>
      <c r="BC274" s="86">
        <f t="shared" ref="BC274:BM274" si="46">+BB274</f>
        <v>268.9193823216188</v>
      </c>
      <c r="BD274" s="86">
        <f t="shared" si="46"/>
        <v>268.9193823216188</v>
      </c>
      <c r="BE274" s="86">
        <f t="shared" si="46"/>
        <v>268.9193823216188</v>
      </c>
      <c r="BF274" s="86">
        <f t="shared" si="46"/>
        <v>268.9193823216188</v>
      </c>
      <c r="BG274" s="86">
        <f t="shared" si="46"/>
        <v>268.9193823216188</v>
      </c>
      <c r="BH274" s="86">
        <f t="shared" si="46"/>
        <v>268.9193823216188</v>
      </c>
      <c r="BI274" s="86">
        <f t="shared" si="46"/>
        <v>268.9193823216188</v>
      </c>
      <c r="BJ274" s="86">
        <f t="shared" si="46"/>
        <v>268.9193823216188</v>
      </c>
      <c r="BK274" s="86">
        <f t="shared" si="46"/>
        <v>268.9193823216188</v>
      </c>
      <c r="BL274" s="86">
        <f t="shared" si="46"/>
        <v>268.9193823216188</v>
      </c>
      <c r="BM274" s="86">
        <f t="shared" si="46"/>
        <v>268.9193823216188</v>
      </c>
    </row>
    <row r="275" spans="1:65" ht="16.5" customHeight="1">
      <c r="A275" s="369"/>
      <c r="B275" s="369"/>
      <c r="C275" s="369"/>
      <c r="D275" s="373"/>
      <c r="E275" s="369"/>
      <c r="F275" s="369"/>
      <c r="G275" s="369"/>
      <c r="H275" s="369"/>
      <c r="I275" s="369"/>
      <c r="J275" s="369"/>
      <c r="K275" s="369"/>
      <c r="L275" s="369"/>
      <c r="M275" s="371"/>
      <c r="N275" s="371"/>
      <c r="O275" s="369"/>
      <c r="P275" s="371"/>
      <c r="Q275" s="371"/>
      <c r="R275" s="371"/>
      <c r="S275" s="371"/>
      <c r="T275" s="371"/>
      <c r="U275" s="369"/>
      <c r="V275" s="369"/>
      <c r="W275" s="371"/>
      <c r="X275" s="375" t="s">
        <v>4</v>
      </c>
      <c r="Y275" s="369"/>
      <c r="Z275" s="249"/>
      <c r="AB275" s="28"/>
      <c r="AC275" s="27"/>
      <c r="AD275" s="250"/>
      <c r="AE275" s="86"/>
      <c r="AI275" s="86"/>
      <c r="BA275" s="262"/>
      <c r="BB275" s="27"/>
    </row>
    <row r="276" spans="1:65" ht="19.8">
      <c r="A276" s="369"/>
      <c r="B276" s="369"/>
      <c r="C276" s="369"/>
      <c r="D276" s="369"/>
      <c r="E276" s="369"/>
      <c r="F276" s="369"/>
      <c r="G276" s="372" t="s">
        <v>4</v>
      </c>
      <c r="H276" s="369"/>
      <c r="I276" s="370"/>
      <c r="J276" s="370"/>
      <c r="K276" s="372" t="s">
        <v>23</v>
      </c>
      <c r="L276" s="370"/>
      <c r="M276" s="371" t="s">
        <v>402</v>
      </c>
      <c r="N276" s="371" t="s">
        <v>402</v>
      </c>
      <c r="O276" s="374" t="s">
        <v>538</v>
      </c>
      <c r="P276" s="371" t="s">
        <v>402</v>
      </c>
      <c r="Q276" s="371" t="s">
        <v>402</v>
      </c>
      <c r="R276" s="371"/>
      <c r="S276" s="371"/>
      <c r="T276" s="374" t="s">
        <v>422</v>
      </c>
      <c r="U276" s="369"/>
      <c r="V276" s="372" t="s">
        <v>489</v>
      </c>
      <c r="W276" s="374" t="s">
        <v>77</v>
      </c>
      <c r="X276" s="375" t="s">
        <v>9</v>
      </c>
      <c r="Y276" s="369"/>
      <c r="Z276" s="249"/>
      <c r="AB276" s="28"/>
      <c r="AC276" s="27"/>
      <c r="AD276" s="250"/>
      <c r="AE276" s="86"/>
      <c r="AI276" s="86"/>
      <c r="BA276" s="262" t="e">
        <f>1+BA274</f>
        <v>#REF!</v>
      </c>
      <c r="BB276" s="27">
        <v>292.46921194322113</v>
      </c>
      <c r="BC276" s="86">
        <f t="shared" ref="BC276:BM278" si="47">+BB276</f>
        <v>292.46921194322113</v>
      </c>
      <c r="BD276" s="86">
        <f t="shared" si="47"/>
        <v>292.46921194322113</v>
      </c>
      <c r="BE276" s="86">
        <f t="shared" si="47"/>
        <v>292.46921194322113</v>
      </c>
      <c r="BF276" s="86">
        <f t="shared" si="47"/>
        <v>292.46921194322113</v>
      </c>
      <c r="BG276" s="86">
        <f t="shared" si="47"/>
        <v>292.46921194322113</v>
      </c>
      <c r="BH276" s="86">
        <f t="shared" si="47"/>
        <v>292.46921194322113</v>
      </c>
      <c r="BI276" s="86">
        <f t="shared" si="47"/>
        <v>292.46921194322113</v>
      </c>
      <c r="BJ276" s="86">
        <f t="shared" si="47"/>
        <v>292.46921194322113</v>
      </c>
      <c r="BK276" s="86">
        <f t="shared" si="47"/>
        <v>292.46921194322113</v>
      </c>
      <c r="BL276" s="86">
        <f t="shared" si="47"/>
        <v>292.46921194322113</v>
      </c>
      <c r="BM276" s="86">
        <f t="shared" si="47"/>
        <v>292.46921194322113</v>
      </c>
    </row>
    <row r="277" spans="1:65" ht="19.8">
      <c r="A277" s="369"/>
      <c r="B277" s="369"/>
      <c r="C277" s="369"/>
      <c r="D277" s="369"/>
      <c r="E277" s="372"/>
      <c r="F277" s="372"/>
      <c r="G277" s="372" t="s">
        <v>487</v>
      </c>
      <c r="H277" s="372" t="s">
        <v>4</v>
      </c>
      <c r="I277" s="375" t="s">
        <v>4</v>
      </c>
      <c r="J277" s="375" t="s">
        <v>1</v>
      </c>
      <c r="K277" s="372" t="s">
        <v>550</v>
      </c>
      <c r="L277" s="375" t="s">
        <v>23</v>
      </c>
      <c r="M277" s="374" t="s">
        <v>585</v>
      </c>
      <c r="N277" s="374" t="s">
        <v>500</v>
      </c>
      <c r="O277" s="374" t="s">
        <v>563</v>
      </c>
      <c r="P277" s="374" t="s">
        <v>502</v>
      </c>
      <c r="Q277" s="374" t="s">
        <v>571</v>
      </c>
      <c r="R277" s="374"/>
      <c r="S277" s="374"/>
      <c r="T277" s="374"/>
      <c r="U277" s="372" t="s">
        <v>413</v>
      </c>
      <c r="V277" s="372" t="s">
        <v>498</v>
      </c>
      <c r="W277" s="374" t="s">
        <v>423</v>
      </c>
      <c r="X277" s="375" t="s">
        <v>70</v>
      </c>
      <c r="Y277" s="369"/>
      <c r="Z277" s="249"/>
      <c r="AB277" s="28"/>
      <c r="AC277" s="27"/>
      <c r="AD277" s="250"/>
      <c r="AE277" s="86"/>
      <c r="AI277" s="86"/>
      <c r="BA277" s="262" t="e">
        <f>1+BA276</f>
        <v>#REF!</v>
      </c>
      <c r="BB277" s="27">
        <v>314.89908376963371</v>
      </c>
      <c r="BC277" s="86">
        <f t="shared" si="47"/>
        <v>314.89908376963371</v>
      </c>
      <c r="BD277" s="86">
        <f t="shared" si="47"/>
        <v>314.89908376963371</v>
      </c>
      <c r="BE277" s="86">
        <f t="shared" si="47"/>
        <v>314.89908376963371</v>
      </c>
      <c r="BF277" s="86">
        <f t="shared" si="47"/>
        <v>314.89908376963371</v>
      </c>
      <c r="BG277" s="86">
        <f t="shared" si="47"/>
        <v>314.89908376963371</v>
      </c>
      <c r="BH277" s="86">
        <f t="shared" si="47"/>
        <v>314.89908376963371</v>
      </c>
      <c r="BI277" s="86">
        <f t="shared" si="47"/>
        <v>314.89908376963371</v>
      </c>
      <c r="BJ277" s="86">
        <f t="shared" si="47"/>
        <v>314.89908376963371</v>
      </c>
      <c r="BK277" s="86">
        <f t="shared" si="47"/>
        <v>314.89908376963371</v>
      </c>
      <c r="BL277" s="86">
        <f t="shared" si="47"/>
        <v>314.89908376963371</v>
      </c>
      <c r="BM277" s="86">
        <f t="shared" si="47"/>
        <v>314.89908376963371</v>
      </c>
    </row>
    <row r="278" spans="1:65" ht="19.8">
      <c r="A278" s="369"/>
      <c r="B278" s="369"/>
      <c r="C278" s="372" t="s">
        <v>0</v>
      </c>
      <c r="D278" s="372"/>
      <c r="E278" s="372" t="s">
        <v>86</v>
      </c>
      <c r="F278" s="372"/>
      <c r="G278" s="376" t="s">
        <v>488</v>
      </c>
      <c r="H278" s="376" t="s">
        <v>9</v>
      </c>
      <c r="I278" s="377" t="s">
        <v>402</v>
      </c>
      <c r="J278" s="377" t="s">
        <v>402</v>
      </c>
      <c r="K278" s="376" t="s">
        <v>551</v>
      </c>
      <c r="L278" s="377" t="s">
        <v>44</v>
      </c>
      <c r="M278" s="378" t="s">
        <v>561</v>
      </c>
      <c r="N278" s="378" t="s">
        <v>439</v>
      </c>
      <c r="O278" s="378" t="s">
        <v>495</v>
      </c>
      <c r="P278" s="378" t="s">
        <v>482</v>
      </c>
      <c r="Q278" s="378" t="s">
        <v>536</v>
      </c>
      <c r="R278" s="378"/>
      <c r="S278" s="378"/>
      <c r="T278" s="378" t="s">
        <v>1</v>
      </c>
      <c r="U278" s="376" t="s">
        <v>414</v>
      </c>
      <c r="V278" s="376" t="s">
        <v>499</v>
      </c>
      <c r="W278" s="378" t="s">
        <v>424</v>
      </c>
      <c r="X278" s="377" t="s">
        <v>566</v>
      </c>
      <c r="Y278" s="369"/>
      <c r="Z278" s="249"/>
      <c r="AB278" s="28"/>
      <c r="AC278" s="27"/>
      <c r="AD278" s="250"/>
      <c r="AE278" s="86"/>
      <c r="AI278" s="86"/>
      <c r="BA278" s="262" t="e">
        <f>1+BA277</f>
        <v>#REF!</v>
      </c>
      <c r="BB278" s="27">
        <v>325.0188034188032</v>
      </c>
      <c r="BC278" s="86">
        <f t="shared" si="47"/>
        <v>325.0188034188032</v>
      </c>
      <c r="BD278" s="86">
        <f t="shared" si="47"/>
        <v>325.0188034188032</v>
      </c>
      <c r="BE278" s="86">
        <f t="shared" si="47"/>
        <v>325.0188034188032</v>
      </c>
      <c r="BF278" s="86">
        <f t="shared" si="47"/>
        <v>325.0188034188032</v>
      </c>
      <c r="BG278" s="86">
        <f t="shared" si="47"/>
        <v>325.0188034188032</v>
      </c>
      <c r="BH278" s="86">
        <f t="shared" si="47"/>
        <v>325.0188034188032</v>
      </c>
      <c r="BI278" s="86">
        <f t="shared" si="47"/>
        <v>325.0188034188032</v>
      </c>
      <c r="BJ278" s="86">
        <f t="shared" si="47"/>
        <v>325.0188034188032</v>
      </c>
      <c r="BK278" s="86">
        <f t="shared" si="47"/>
        <v>325.0188034188032</v>
      </c>
      <c r="BL278" s="86">
        <f t="shared" si="47"/>
        <v>325.0188034188032</v>
      </c>
      <c r="BM278" s="86">
        <f t="shared" si="47"/>
        <v>325.0188034188032</v>
      </c>
    </row>
    <row r="279" spans="1:65">
      <c r="A279" s="369"/>
      <c r="B279" s="369">
        <f>+'Ark1'!C1119</f>
        <v>2023</v>
      </c>
      <c r="C279" s="266">
        <f>+'Ark1'!M1119</f>
        <v>1</v>
      </c>
      <c r="D279" s="266" t="s">
        <v>92</v>
      </c>
      <c r="E279" s="266">
        <f>+'Ark1'!D1119</f>
        <v>1</v>
      </c>
      <c r="F279" s="266" t="s">
        <v>597</v>
      </c>
      <c r="G279" s="266" t="str">
        <f>+IF(H279=0,"",'Ark1'!Q1119)</f>
        <v/>
      </c>
      <c r="H279" s="266">
        <f>+'Ark1'!R1119</f>
        <v>0</v>
      </c>
      <c r="I279" s="267" t="str">
        <f>+IF(H279=0,"",'Ark1'!AE1119)</f>
        <v/>
      </c>
      <c r="J279" s="267" t="str">
        <f>+IF(H279=0,"",'Ark1'!AF1119)</f>
        <v/>
      </c>
      <c r="K279" s="268" t="str">
        <f>+IF(H279=0,"",'Ark1'!S1119)</f>
        <v/>
      </c>
      <c r="L279" s="267" t="str">
        <f>+IF(H279=0,"",'Ark1'!U1119)</f>
        <v/>
      </c>
      <c r="M279" s="269" t="str">
        <f>+IF(H279=0,"",'Ark1'!W1119)</f>
        <v/>
      </c>
      <c r="N279" s="269" t="str">
        <f>+IF(H279=0,"",'Ark1'!X1119)</f>
        <v/>
      </c>
      <c r="O279" s="269" t="str">
        <f>+IF(H279=0,"",'Ark1'!AG1119)</f>
        <v/>
      </c>
      <c r="P279" s="269" t="str">
        <f>+IF(H279=0,"",'Ark1'!AH1119)</f>
        <v/>
      </c>
      <c r="Q279" s="269" t="str">
        <f>+IF(H279=0,"",'Ark1'!AI1119)</f>
        <v/>
      </c>
      <c r="R279" s="269"/>
      <c r="S279" s="269"/>
      <c r="T279" s="269" t="str">
        <f>+IF(H279=0,"",'Ark1'!Y1119)</f>
        <v/>
      </c>
      <c r="U279" s="268" t="str">
        <f>+IF(H279=0,"",'Ark1'!Z1119)</f>
        <v/>
      </c>
      <c r="V279" s="269" t="str">
        <f t="shared" ref="V279:V290" si="48">+IF(H279=0,"",1000*L279/O279)</f>
        <v/>
      </c>
      <c r="W279" s="269" t="str">
        <f t="shared" ref="W279:W290" si="49">+IF(H279=0,"",L279/C279)</f>
        <v/>
      </c>
      <c r="X279" s="267" t="str">
        <f t="shared" ref="X279:X290" si="50">+IF(H279=0,"",H279/G279)</f>
        <v/>
      </c>
      <c r="Y279" s="369"/>
      <c r="AB279" s="28"/>
      <c r="AC279" s="27"/>
      <c r="AF279" s="27"/>
      <c r="AG279" s="27"/>
      <c r="AH279" s="27"/>
      <c r="AJ279" s="27"/>
      <c r="AK279" s="270"/>
      <c r="AL279" s="27"/>
      <c r="AM279" s="27"/>
    </row>
    <row r="280" spans="1:65">
      <c r="A280" s="369"/>
      <c r="B280" s="369">
        <f>+'Ark1'!C1120</f>
        <v>2023</v>
      </c>
      <c r="C280" s="266">
        <f>+'Ark1'!M1120</f>
        <v>1</v>
      </c>
      <c r="D280" s="266" t="s">
        <v>92</v>
      </c>
      <c r="E280" s="266">
        <f>+'Ark1'!D1120</f>
        <v>2</v>
      </c>
      <c r="F280" s="266" t="s">
        <v>598</v>
      </c>
      <c r="G280" s="266" t="str">
        <f>+IF(H280=0,"",'Ark1'!Q1120)</f>
        <v/>
      </c>
      <c r="H280" s="266">
        <f>+'Ark1'!R1120</f>
        <v>0</v>
      </c>
      <c r="I280" s="267" t="str">
        <f>+IF(H280=0,"",'Ark1'!AE1120)</f>
        <v/>
      </c>
      <c r="J280" s="267" t="str">
        <f>+IF(H280=0,"",'Ark1'!AF1120)</f>
        <v/>
      </c>
      <c r="K280" s="268" t="str">
        <f>+IF(H280=0,"",'Ark1'!S1120)</f>
        <v/>
      </c>
      <c r="L280" s="267" t="str">
        <f>+IF(H280=0,"",'Ark1'!U1120)</f>
        <v/>
      </c>
      <c r="M280" s="269" t="str">
        <f>+IF(H280=0,"",'Ark1'!W1120)</f>
        <v/>
      </c>
      <c r="N280" s="269" t="str">
        <f>+IF(H280=0,"",'Ark1'!X1120)</f>
        <v/>
      </c>
      <c r="O280" s="269" t="str">
        <f>+IF(H280=0,"",'Ark1'!AG1120)</f>
        <v/>
      </c>
      <c r="P280" s="269" t="str">
        <f>+IF(H280=0,"",'Ark1'!AH1120)</f>
        <v/>
      </c>
      <c r="Q280" s="269" t="str">
        <f>+IF(H280=0,"",'Ark1'!AI1120)</f>
        <v/>
      </c>
      <c r="R280" s="269"/>
      <c r="S280" s="269"/>
      <c r="T280" s="269" t="str">
        <f>+IF(H280=0,"",'Ark1'!Y1120)</f>
        <v/>
      </c>
      <c r="U280" s="268" t="str">
        <f>+IF(H280=0,"",'Ark1'!Z1120)</f>
        <v/>
      </c>
      <c r="V280" s="269" t="str">
        <f t="shared" si="48"/>
        <v/>
      </c>
      <c r="W280" s="269" t="str">
        <f t="shared" si="49"/>
        <v/>
      </c>
      <c r="X280" s="267" t="str">
        <f t="shared" si="50"/>
        <v/>
      </c>
      <c r="Y280" s="369"/>
      <c r="AB280" s="28"/>
      <c r="AC280" s="27"/>
      <c r="AF280" s="27"/>
      <c r="AG280" s="27"/>
      <c r="AH280" s="27"/>
      <c r="AJ280" s="27"/>
      <c r="AK280" s="270"/>
      <c r="AL280" s="27"/>
      <c r="AM280" s="27"/>
    </row>
    <row r="281" spans="1:65">
      <c r="A281" s="369"/>
      <c r="B281" s="369">
        <f>+'Ark1'!C1121</f>
        <v>2023</v>
      </c>
      <c r="C281" s="266">
        <f>+'Ark1'!M1121</f>
        <v>1</v>
      </c>
      <c r="D281" s="266" t="s">
        <v>92</v>
      </c>
      <c r="E281" s="266">
        <f>+'Ark1'!D1121</f>
        <v>3</v>
      </c>
      <c r="F281" s="266" t="s">
        <v>599</v>
      </c>
      <c r="G281" s="266" t="str">
        <f>+IF(H281=0,"",'Ark1'!Q1121)</f>
        <v/>
      </c>
      <c r="H281" s="266">
        <f>+'Ark1'!R1121</f>
        <v>0</v>
      </c>
      <c r="I281" s="267" t="str">
        <f>+IF(H281=0,"",'Ark1'!AE1121)</f>
        <v/>
      </c>
      <c r="J281" s="267" t="str">
        <f>+IF(H281=0,"",'Ark1'!AF1121)</f>
        <v/>
      </c>
      <c r="K281" s="268" t="str">
        <f>+IF(H281=0,"",'Ark1'!S1121)</f>
        <v/>
      </c>
      <c r="L281" s="267" t="str">
        <f>+IF(H281=0,"",'Ark1'!U1121)</f>
        <v/>
      </c>
      <c r="M281" s="269" t="str">
        <f>+IF(H281=0,"",'Ark1'!W1121)</f>
        <v/>
      </c>
      <c r="N281" s="269" t="str">
        <f>+IF(H281=0,"",'Ark1'!X1121)</f>
        <v/>
      </c>
      <c r="O281" s="269" t="str">
        <f>+IF(H281=0,"",'Ark1'!AG1121)</f>
        <v/>
      </c>
      <c r="P281" s="269" t="str">
        <f>+IF(H281=0,"",'Ark1'!AH1121)</f>
        <v/>
      </c>
      <c r="Q281" s="269" t="str">
        <f>+IF(H281=0,"",'Ark1'!AI1121)</f>
        <v/>
      </c>
      <c r="R281" s="269"/>
      <c r="S281" s="269"/>
      <c r="T281" s="269" t="str">
        <f>+IF(H281=0,"",'Ark1'!Y1121)</f>
        <v/>
      </c>
      <c r="U281" s="268" t="str">
        <f>+IF(H281=0,"",'Ark1'!Z1121)</f>
        <v/>
      </c>
      <c r="V281" s="269" t="str">
        <f t="shared" si="48"/>
        <v/>
      </c>
      <c r="W281" s="269" t="str">
        <f t="shared" si="49"/>
        <v/>
      </c>
      <c r="X281" s="267" t="str">
        <f t="shared" si="50"/>
        <v/>
      </c>
      <c r="Y281" s="369"/>
      <c r="AB281" s="28"/>
      <c r="AC281" s="27"/>
      <c r="AF281" s="27"/>
      <c r="AG281" s="27"/>
      <c r="AH281" s="27"/>
      <c r="AJ281" s="27"/>
      <c r="AK281" s="270"/>
      <c r="AL281" s="27"/>
      <c r="AM281" s="27"/>
    </row>
    <row r="282" spans="1:65">
      <c r="A282" s="369"/>
      <c r="B282" s="369">
        <f>+'Ark1'!C1122</f>
        <v>2023</v>
      </c>
      <c r="C282" s="266">
        <f>+'Ark1'!M1122</f>
        <v>1</v>
      </c>
      <c r="D282" s="266" t="s">
        <v>92</v>
      </c>
      <c r="E282" s="266">
        <f>+'Ark1'!D1122</f>
        <v>4</v>
      </c>
      <c r="F282" s="266" t="s">
        <v>600</v>
      </c>
      <c r="G282" s="266" t="str">
        <f>+IF(H282=0,"",'Ark1'!Q1122)</f>
        <v/>
      </c>
      <c r="H282" s="266">
        <f>+'Ark1'!R1122</f>
        <v>0</v>
      </c>
      <c r="I282" s="267" t="str">
        <f>+IF(H282=0,"",'Ark1'!AE1122)</f>
        <v/>
      </c>
      <c r="J282" s="267" t="str">
        <f>+IF(H282=0,"",'Ark1'!AF1122)</f>
        <v/>
      </c>
      <c r="K282" s="268" t="str">
        <f>+IF(H282=0,"",'Ark1'!S1122)</f>
        <v/>
      </c>
      <c r="L282" s="267" t="str">
        <f>+IF(H282=0,"",'Ark1'!U1122)</f>
        <v/>
      </c>
      <c r="M282" s="269" t="str">
        <f>+IF(H282=0,"",'Ark1'!W1122)</f>
        <v/>
      </c>
      <c r="N282" s="269" t="str">
        <f>+IF(H282=0,"",'Ark1'!X1122)</f>
        <v/>
      </c>
      <c r="O282" s="269" t="str">
        <f>+IF(H282=0,"",'Ark1'!AG1122)</f>
        <v/>
      </c>
      <c r="P282" s="269" t="str">
        <f>+IF(H282=0,"",'Ark1'!AH1122)</f>
        <v/>
      </c>
      <c r="Q282" s="269" t="str">
        <f>+IF(H282=0,"",'Ark1'!AI1122)</f>
        <v/>
      </c>
      <c r="R282" s="269"/>
      <c r="S282" s="269"/>
      <c r="T282" s="269" t="str">
        <f>+IF(H282=0,"",'Ark1'!Y1122)</f>
        <v/>
      </c>
      <c r="U282" s="268" t="str">
        <f>+IF(H282=0,"",'Ark1'!Z1122)</f>
        <v/>
      </c>
      <c r="V282" s="269" t="str">
        <f t="shared" si="48"/>
        <v/>
      </c>
      <c r="W282" s="269" t="str">
        <f t="shared" si="49"/>
        <v/>
      </c>
      <c r="X282" s="267" t="str">
        <f t="shared" si="50"/>
        <v/>
      </c>
      <c r="Y282" s="369"/>
      <c r="AB282" s="28"/>
      <c r="AC282" s="27"/>
      <c r="AF282" s="27"/>
      <c r="AG282" s="27"/>
      <c r="AH282" s="27"/>
      <c r="AJ282" s="27"/>
      <c r="AK282" s="270"/>
      <c r="AL282" s="27"/>
      <c r="AM282" s="27"/>
    </row>
    <row r="283" spans="1:65">
      <c r="A283" s="369"/>
      <c r="B283" s="369">
        <f>+'Ark1'!C1123</f>
        <v>2023</v>
      </c>
      <c r="C283" s="266">
        <f>+'Ark1'!M1123</f>
        <v>1</v>
      </c>
      <c r="D283" s="266" t="s">
        <v>92</v>
      </c>
      <c r="E283" s="266">
        <f>+'Ark1'!D1123</f>
        <v>5</v>
      </c>
      <c r="F283" s="266" t="s">
        <v>442</v>
      </c>
      <c r="G283" s="266" t="str">
        <f>+IF(H283=0,"",'Ark1'!Q1123)</f>
        <v/>
      </c>
      <c r="H283" s="266">
        <f>+'Ark1'!R1123</f>
        <v>0</v>
      </c>
      <c r="I283" s="267" t="str">
        <f>+IF(H283=0,"",'Ark1'!AE1123)</f>
        <v/>
      </c>
      <c r="J283" s="267" t="str">
        <f>+IF(H283=0,"",'Ark1'!AF1123)</f>
        <v/>
      </c>
      <c r="K283" s="268" t="str">
        <f>+IF(H283=0,"",'Ark1'!S1123)</f>
        <v/>
      </c>
      <c r="L283" s="267" t="str">
        <f>+IF(H283=0,"",'Ark1'!U1123)</f>
        <v/>
      </c>
      <c r="M283" s="269" t="str">
        <f>+IF(H283=0,"",'Ark1'!W1123)</f>
        <v/>
      </c>
      <c r="N283" s="269" t="str">
        <f>+IF(H283=0,"",'Ark1'!X1123)</f>
        <v/>
      </c>
      <c r="O283" s="269" t="str">
        <f>+IF(H283=0,"",'Ark1'!AG1123)</f>
        <v/>
      </c>
      <c r="P283" s="269" t="str">
        <f>+IF(H283=0,"",'Ark1'!AH1123)</f>
        <v/>
      </c>
      <c r="Q283" s="269" t="str">
        <f>+IF(H283=0,"",'Ark1'!AI1123)</f>
        <v/>
      </c>
      <c r="R283" s="269"/>
      <c r="S283" s="269"/>
      <c r="T283" s="269" t="str">
        <f>+IF(H283=0,"",'Ark1'!Y1123)</f>
        <v/>
      </c>
      <c r="U283" s="268" t="str">
        <f>+IF(H283=0,"",'Ark1'!Z1123)</f>
        <v/>
      </c>
      <c r="V283" s="269" t="str">
        <f t="shared" si="48"/>
        <v/>
      </c>
      <c r="W283" s="269" t="str">
        <f t="shared" si="49"/>
        <v/>
      </c>
      <c r="X283" s="267" t="str">
        <f t="shared" si="50"/>
        <v/>
      </c>
      <c r="Y283" s="369"/>
      <c r="AB283" s="28"/>
      <c r="AC283" s="27"/>
      <c r="AF283" s="27"/>
      <c r="AG283" s="27"/>
      <c r="AH283" s="27"/>
      <c r="AJ283" s="27"/>
      <c r="AK283" s="270"/>
      <c r="AL283" s="27"/>
      <c r="AM283" s="27"/>
    </row>
    <row r="284" spans="1:65">
      <c r="A284" s="369"/>
      <c r="B284" s="369">
        <f>+'Ark1'!C1124</f>
        <v>2023</v>
      </c>
      <c r="C284" s="266">
        <f>+'Ark1'!M1124</f>
        <v>1</v>
      </c>
      <c r="D284" s="266" t="s">
        <v>92</v>
      </c>
      <c r="E284" s="266">
        <f>+'Ark1'!D1124</f>
        <v>6</v>
      </c>
      <c r="F284" s="266" t="s">
        <v>601</v>
      </c>
      <c r="G284" s="266" t="str">
        <f>+IF(H284=0,"",'Ark1'!Q1124)</f>
        <v/>
      </c>
      <c r="H284" s="266">
        <f>+'Ark1'!R1124</f>
        <v>0</v>
      </c>
      <c r="I284" s="267" t="str">
        <f>+IF(H284=0,"",'Ark1'!AE1124)</f>
        <v/>
      </c>
      <c r="J284" s="267" t="str">
        <f>+IF(H284=0,"",'Ark1'!AF1124)</f>
        <v/>
      </c>
      <c r="K284" s="268" t="str">
        <f>+IF(H284=0,"",'Ark1'!S1124)</f>
        <v/>
      </c>
      <c r="L284" s="267" t="str">
        <f>+IF(H284=0,"",'Ark1'!U1124)</f>
        <v/>
      </c>
      <c r="M284" s="269" t="str">
        <f>+IF(H284=0,"",'Ark1'!W1124)</f>
        <v/>
      </c>
      <c r="N284" s="269" t="str">
        <f>+IF(H284=0,"",'Ark1'!X1124)</f>
        <v/>
      </c>
      <c r="O284" s="269" t="str">
        <f>+IF(H284=0,"",'Ark1'!AG1124)</f>
        <v/>
      </c>
      <c r="P284" s="269" t="str">
        <f>+IF(H284=0,"",'Ark1'!AH1124)</f>
        <v/>
      </c>
      <c r="Q284" s="269" t="str">
        <f>+IF(H284=0,"",'Ark1'!AI1124)</f>
        <v/>
      </c>
      <c r="R284" s="269"/>
      <c r="S284" s="269"/>
      <c r="T284" s="269" t="str">
        <f>+IF(H284=0,"",'Ark1'!Y1124)</f>
        <v/>
      </c>
      <c r="U284" s="268" t="str">
        <f>+IF(H284=0,"",'Ark1'!Z1124)</f>
        <v/>
      </c>
      <c r="V284" s="269" t="str">
        <f t="shared" si="48"/>
        <v/>
      </c>
      <c r="W284" s="269" t="str">
        <f t="shared" si="49"/>
        <v/>
      </c>
      <c r="X284" s="267" t="str">
        <f t="shared" si="50"/>
        <v/>
      </c>
      <c r="Y284" s="369"/>
      <c r="AB284" s="28"/>
      <c r="AC284" s="27"/>
      <c r="AF284" s="27"/>
      <c r="AG284" s="27"/>
      <c r="AH284" s="27"/>
      <c r="AJ284" s="27"/>
      <c r="AK284" s="270"/>
      <c r="AL284" s="27"/>
      <c r="AM284" s="27"/>
    </row>
    <row r="285" spans="1:65">
      <c r="A285" s="369"/>
      <c r="B285" s="369">
        <f>+'Ark1'!C1125</f>
        <v>2023</v>
      </c>
      <c r="C285" s="266">
        <f>+'Ark1'!M1125</f>
        <v>1</v>
      </c>
      <c r="D285" s="266" t="s">
        <v>92</v>
      </c>
      <c r="E285" s="266">
        <f>+'Ark1'!D1125</f>
        <v>7</v>
      </c>
      <c r="F285" s="266" t="s">
        <v>602</v>
      </c>
      <c r="G285" s="266" t="str">
        <f>+IF(H285=0,"",'Ark1'!Q1125)</f>
        <v/>
      </c>
      <c r="H285" s="266">
        <f>+'Ark1'!R1125</f>
        <v>0</v>
      </c>
      <c r="I285" s="267" t="str">
        <f>+IF(H285=0,"",'Ark1'!AE1125)</f>
        <v/>
      </c>
      <c r="J285" s="267" t="str">
        <f>+IF(H285=0,"",'Ark1'!AF1125)</f>
        <v/>
      </c>
      <c r="K285" s="268" t="str">
        <f>+IF(H285=0,"",'Ark1'!S1125)</f>
        <v/>
      </c>
      <c r="L285" s="267" t="str">
        <f>+IF(H285=0,"",'Ark1'!U1125)</f>
        <v/>
      </c>
      <c r="M285" s="269" t="str">
        <f>+IF(H285=0,"",'Ark1'!W1125)</f>
        <v/>
      </c>
      <c r="N285" s="269" t="str">
        <f>+IF(H285=0,"",'Ark1'!X1125)</f>
        <v/>
      </c>
      <c r="O285" s="269" t="str">
        <f>+IF(H285=0,"",'Ark1'!AG1125)</f>
        <v/>
      </c>
      <c r="P285" s="269" t="str">
        <f>+IF(H285=0,"",'Ark1'!AH1125)</f>
        <v/>
      </c>
      <c r="Q285" s="269" t="str">
        <f>+IF(H285=0,"",'Ark1'!AI1125)</f>
        <v/>
      </c>
      <c r="R285" s="269"/>
      <c r="S285" s="269"/>
      <c r="T285" s="269" t="str">
        <f>+IF(H285=0,"",'Ark1'!Y1125)</f>
        <v/>
      </c>
      <c r="U285" s="268" t="str">
        <f>+IF(H285=0,"",'Ark1'!Z1125)</f>
        <v/>
      </c>
      <c r="V285" s="269" t="str">
        <f t="shared" si="48"/>
        <v/>
      </c>
      <c r="W285" s="269" t="str">
        <f t="shared" si="49"/>
        <v/>
      </c>
      <c r="X285" s="267" t="str">
        <f t="shared" si="50"/>
        <v/>
      </c>
      <c r="Y285" s="369"/>
      <c r="AB285" s="28"/>
      <c r="AC285" s="27"/>
      <c r="AF285" s="27"/>
      <c r="AG285" s="27"/>
      <c r="AH285" s="27"/>
      <c r="AJ285" s="27"/>
      <c r="AK285" s="270"/>
      <c r="AL285" s="27"/>
      <c r="AM285" s="27"/>
    </row>
    <row r="286" spans="1:65">
      <c r="A286" s="369"/>
      <c r="B286" s="369">
        <f>+'Ark1'!C1126</f>
        <v>2023</v>
      </c>
      <c r="C286" s="266">
        <f>+'Ark1'!M1126</f>
        <v>1</v>
      </c>
      <c r="D286" s="266" t="s">
        <v>92</v>
      </c>
      <c r="E286" s="266">
        <f>+'Ark1'!D1126</f>
        <v>8</v>
      </c>
      <c r="F286" s="266" t="s">
        <v>603</v>
      </c>
      <c r="G286" s="266" t="str">
        <f>+IF(H286=0,"",'Ark1'!Q1126)</f>
        <v/>
      </c>
      <c r="H286" s="266">
        <f>+'Ark1'!R1126</f>
        <v>0</v>
      </c>
      <c r="I286" s="267" t="str">
        <f>+IF(H286=0,"",'Ark1'!AE1126)</f>
        <v/>
      </c>
      <c r="J286" s="267" t="str">
        <f>+IF(H286=0,"",'Ark1'!AF1126)</f>
        <v/>
      </c>
      <c r="K286" s="268" t="str">
        <f>+IF(H286=0,"",'Ark1'!S1126)</f>
        <v/>
      </c>
      <c r="L286" s="267" t="str">
        <f>+IF(H286=0,"",'Ark1'!U1126)</f>
        <v/>
      </c>
      <c r="M286" s="269" t="str">
        <f>+IF(H286=0,"",'Ark1'!W1126)</f>
        <v/>
      </c>
      <c r="N286" s="269" t="str">
        <f>+IF(H286=0,"",'Ark1'!X1126)</f>
        <v/>
      </c>
      <c r="O286" s="269" t="str">
        <f>+IF(H286=0,"",'Ark1'!AG1126)</f>
        <v/>
      </c>
      <c r="P286" s="269" t="str">
        <f>+IF(H286=0,"",'Ark1'!AH1126)</f>
        <v/>
      </c>
      <c r="Q286" s="269" t="str">
        <f>+IF(H286=0,"",'Ark1'!AI1126)</f>
        <v/>
      </c>
      <c r="R286" s="269"/>
      <c r="S286" s="269"/>
      <c r="T286" s="269" t="str">
        <f>+IF(H286=0,"",'Ark1'!Y1126)</f>
        <v/>
      </c>
      <c r="U286" s="268" t="str">
        <f>+IF(H286=0,"",'Ark1'!Z1126)</f>
        <v/>
      </c>
      <c r="V286" s="269" t="str">
        <f t="shared" si="48"/>
        <v/>
      </c>
      <c r="W286" s="269" t="str">
        <f t="shared" si="49"/>
        <v/>
      </c>
      <c r="X286" s="267" t="str">
        <f t="shared" si="50"/>
        <v/>
      </c>
      <c r="Y286" s="369"/>
      <c r="AB286" s="28"/>
      <c r="AC286" s="27"/>
      <c r="AF286" s="27"/>
      <c r="AG286" s="27"/>
      <c r="AH286" s="27"/>
      <c r="AJ286" s="27"/>
      <c r="AK286" s="270"/>
      <c r="AL286" s="27"/>
      <c r="AM286" s="27"/>
    </row>
    <row r="287" spans="1:65">
      <c r="A287" s="369"/>
      <c r="B287" s="369">
        <f>+'Ark1'!C1127</f>
        <v>2023</v>
      </c>
      <c r="C287" s="266">
        <f>+'Ark1'!M1127</f>
        <v>1</v>
      </c>
      <c r="D287" s="266" t="s">
        <v>92</v>
      </c>
      <c r="E287" s="266">
        <f>+'Ark1'!D1127</f>
        <v>9</v>
      </c>
      <c r="F287" s="266" t="s">
        <v>604</v>
      </c>
      <c r="G287" s="266">
        <f>+IF(H287=0,"",'Ark1'!Q1127)</f>
        <v>1</v>
      </c>
      <c r="H287" s="266">
        <f>+'Ark1'!R1127</f>
        <v>1</v>
      </c>
      <c r="I287" s="267">
        <f>+IF(H287=0,"",'Ark1'!AE1127)</f>
        <v>0.1367989056087551</v>
      </c>
      <c r="J287" s="267">
        <f>+IF(H287=0,"",'Ark1'!AF1127)</f>
        <v>0.11113830130119784</v>
      </c>
      <c r="K287" s="268">
        <f>+IF(H287=0,"",'Ark1'!S1127)</f>
        <v>5</v>
      </c>
      <c r="L287" s="267">
        <f>+IF(H287=0,"",'Ark1'!U1127)</f>
        <v>289.3</v>
      </c>
      <c r="M287" s="269">
        <f>+IF(H287=0,"",'Ark1'!W1127)</f>
        <v>0</v>
      </c>
      <c r="N287" s="269">
        <f>+IF(H287=0,"",'Ark1'!X1127)</f>
        <v>0</v>
      </c>
      <c r="O287" s="269">
        <f>+IF(H287=0,"",'Ark1'!AG1127)</f>
        <v>949</v>
      </c>
      <c r="P287" s="269">
        <f>+IF(H287=0,"",'Ark1'!AH1127)</f>
        <v>0</v>
      </c>
      <c r="Q287" s="269">
        <f>+IF(H287=0,"",'Ark1'!AI1127)</f>
        <v>100</v>
      </c>
      <c r="R287" s="269"/>
      <c r="S287" s="269"/>
      <c r="T287" s="269">
        <f>+IF(H287=0,"",'Ark1'!Y1127)</f>
        <v>0</v>
      </c>
      <c r="U287" s="268">
        <f>+IF(H287=0,"",'Ark1'!Z1127)</f>
        <v>0</v>
      </c>
      <c r="V287" s="269">
        <f t="shared" si="48"/>
        <v>304.84720758693362</v>
      </c>
      <c r="W287" s="269">
        <f t="shared" si="49"/>
        <v>289.3</v>
      </c>
      <c r="X287" s="267">
        <f t="shared" si="50"/>
        <v>1</v>
      </c>
      <c r="Y287" s="369"/>
      <c r="AB287" s="28"/>
      <c r="AC287" s="27"/>
      <c r="AF287" s="27"/>
      <c r="AG287" s="27"/>
      <c r="AH287" s="27"/>
      <c r="AJ287" s="27"/>
      <c r="AK287" s="270"/>
      <c r="AL287" s="27"/>
      <c r="AM287" s="27"/>
    </row>
    <row r="288" spans="1:65">
      <c r="A288" s="369"/>
      <c r="B288" s="369">
        <f>+'Ark1'!C1128</f>
        <v>2023</v>
      </c>
      <c r="C288" s="266">
        <f>+'Ark1'!M1128</f>
        <v>1</v>
      </c>
      <c r="D288" s="266" t="s">
        <v>92</v>
      </c>
      <c r="E288" s="266">
        <f>+'Ark1'!D1128</f>
        <v>10</v>
      </c>
      <c r="F288" s="266" t="s">
        <v>605</v>
      </c>
      <c r="G288" s="266" t="str">
        <f>+IF(H288=0,"",'Ark1'!Q1128)</f>
        <v/>
      </c>
      <c r="H288" s="266">
        <f>+'Ark1'!R1128</f>
        <v>0</v>
      </c>
      <c r="I288" s="267" t="str">
        <f>+IF(H288=0,"",'Ark1'!AE1128)</f>
        <v/>
      </c>
      <c r="J288" s="267" t="str">
        <f>+IF(H288=0,"",'Ark1'!AF1128)</f>
        <v/>
      </c>
      <c r="K288" s="268" t="str">
        <f>+IF(H288=0,"",'Ark1'!S1128)</f>
        <v/>
      </c>
      <c r="L288" s="267" t="str">
        <f>+IF(H288=0,"",'Ark1'!U1128)</f>
        <v/>
      </c>
      <c r="M288" s="269" t="str">
        <f>+IF(H288=0,"",'Ark1'!W1128)</f>
        <v/>
      </c>
      <c r="N288" s="269" t="str">
        <f>+IF(H288=0,"",'Ark1'!X1128)</f>
        <v/>
      </c>
      <c r="O288" s="269" t="str">
        <f>+IF(H288=0,"",'Ark1'!AG1128)</f>
        <v/>
      </c>
      <c r="P288" s="269" t="str">
        <f>+IF(H288=0,"",'Ark1'!AH1128)</f>
        <v/>
      </c>
      <c r="Q288" s="269" t="str">
        <f>+IF(H288=0,"",'Ark1'!AI1128)</f>
        <v/>
      </c>
      <c r="R288" s="269"/>
      <c r="S288" s="269"/>
      <c r="T288" s="269" t="str">
        <f>+IF(H288=0,"",'Ark1'!Y1128)</f>
        <v/>
      </c>
      <c r="U288" s="268" t="str">
        <f>+IF(H288=0,"",'Ark1'!Z1128)</f>
        <v/>
      </c>
      <c r="V288" s="269" t="str">
        <f t="shared" si="48"/>
        <v/>
      </c>
      <c r="W288" s="269" t="str">
        <f t="shared" si="49"/>
        <v/>
      </c>
      <c r="X288" s="267" t="str">
        <f t="shared" si="50"/>
        <v/>
      </c>
      <c r="Y288" s="369"/>
      <c r="AB288" s="28"/>
      <c r="AC288" s="27"/>
      <c r="AF288" s="27"/>
      <c r="AG288" s="27"/>
      <c r="AH288" s="27"/>
      <c r="AJ288" s="27"/>
      <c r="AK288" s="270"/>
      <c r="AL288" s="27"/>
      <c r="AM288" s="27"/>
    </row>
    <row r="289" spans="1:65">
      <c r="A289" s="369"/>
      <c r="B289" s="369">
        <f>+'Ark1'!C1129</f>
        <v>2023</v>
      </c>
      <c r="C289" s="266">
        <f>+'Ark1'!M1129</f>
        <v>1</v>
      </c>
      <c r="D289" s="266" t="s">
        <v>92</v>
      </c>
      <c r="E289" s="266">
        <f>+'Ark1'!D1129</f>
        <v>11</v>
      </c>
      <c r="F289" s="266" t="s">
        <v>606</v>
      </c>
      <c r="G289" s="266" t="str">
        <f>+IF(H289=0,"",'Ark1'!Q1129)</f>
        <v/>
      </c>
      <c r="H289" s="266">
        <f>+'Ark1'!R1129</f>
        <v>0</v>
      </c>
      <c r="I289" s="267" t="str">
        <f>+IF(H289=0,"",'Ark1'!AE1129)</f>
        <v/>
      </c>
      <c r="J289" s="267" t="str">
        <f>+IF(H289=0,"",'Ark1'!AF1129)</f>
        <v/>
      </c>
      <c r="K289" s="268" t="str">
        <f>+IF(H289=0,"",'Ark1'!S1129)</f>
        <v/>
      </c>
      <c r="L289" s="267" t="str">
        <f>+IF(H289=0,"",'Ark1'!U1129)</f>
        <v/>
      </c>
      <c r="M289" s="269" t="str">
        <f>+IF(H289=0,"",'Ark1'!W1129)</f>
        <v/>
      </c>
      <c r="N289" s="269" t="str">
        <f>+IF(H289=0,"",'Ark1'!X1129)</f>
        <v/>
      </c>
      <c r="O289" s="269" t="str">
        <f>+IF(H289=0,"",'Ark1'!AG1129)</f>
        <v/>
      </c>
      <c r="P289" s="269" t="str">
        <f>+IF(H289=0,"",'Ark1'!AH1129)</f>
        <v/>
      </c>
      <c r="Q289" s="269" t="str">
        <f>+IF(H289=0,"",'Ark1'!AI1129)</f>
        <v/>
      </c>
      <c r="R289" s="269"/>
      <c r="S289" s="269"/>
      <c r="T289" s="269" t="str">
        <f>+IF(H289=0,"",'Ark1'!Y1129)</f>
        <v/>
      </c>
      <c r="U289" s="268" t="str">
        <f>+IF(H289=0,"",'Ark1'!Z1129)</f>
        <v/>
      </c>
      <c r="V289" s="269" t="str">
        <f t="shared" si="48"/>
        <v/>
      </c>
      <c r="W289" s="269" t="str">
        <f t="shared" si="49"/>
        <v/>
      </c>
      <c r="X289" s="267" t="str">
        <f t="shared" si="50"/>
        <v/>
      </c>
      <c r="Y289" s="369"/>
      <c r="AB289" s="28"/>
      <c r="AC289" s="27"/>
      <c r="AF289" s="27"/>
      <c r="AG289" s="27"/>
      <c r="AH289" s="27"/>
      <c r="AJ289" s="27"/>
      <c r="AK289" s="270"/>
      <c r="AL289" s="27"/>
      <c r="AM289" s="27"/>
    </row>
    <row r="290" spans="1:65">
      <c r="A290" s="369"/>
      <c r="B290" s="369">
        <f>+'Ark1'!C1130</f>
        <v>2023</v>
      </c>
      <c r="C290" s="266">
        <f>+'Ark1'!M1130</f>
        <v>1</v>
      </c>
      <c r="D290" s="266" t="s">
        <v>92</v>
      </c>
      <c r="E290" s="266">
        <f>+'Ark1'!D1130</f>
        <v>12</v>
      </c>
      <c r="F290" s="266" t="s">
        <v>607</v>
      </c>
      <c r="G290" s="266" t="str">
        <f>+IF(H290=0,"",'Ark1'!Q1130)</f>
        <v/>
      </c>
      <c r="H290" s="266">
        <f>+'Ark1'!R1130</f>
        <v>0</v>
      </c>
      <c r="I290" s="267" t="str">
        <f>+IF(H290=0,"",'Ark1'!AE1130)</f>
        <v/>
      </c>
      <c r="J290" s="267" t="str">
        <f>+IF(H290=0,"",'Ark1'!AF1130)</f>
        <v/>
      </c>
      <c r="K290" s="268" t="str">
        <f>+IF(H290=0,"",'Ark1'!S1130)</f>
        <v/>
      </c>
      <c r="L290" s="267" t="str">
        <f>+IF(H290=0,"",'Ark1'!U1130)</f>
        <v/>
      </c>
      <c r="M290" s="269" t="str">
        <f>+IF(H290=0,"",'Ark1'!W1130)</f>
        <v/>
      </c>
      <c r="N290" s="269" t="str">
        <f>+IF(H290=0,"",'Ark1'!X1130)</f>
        <v/>
      </c>
      <c r="O290" s="269" t="str">
        <f>+IF(H290=0,"",'Ark1'!AG1130)</f>
        <v/>
      </c>
      <c r="P290" s="269" t="str">
        <f>+IF(H290=0,"",'Ark1'!AH1130)</f>
        <v/>
      </c>
      <c r="Q290" s="269" t="str">
        <f>+IF(H290=0,"",'Ark1'!AI1130)</f>
        <v/>
      </c>
      <c r="R290" s="269"/>
      <c r="S290" s="269"/>
      <c r="T290" s="269" t="str">
        <f>+IF(H290=0,"",'Ark1'!Y1130)</f>
        <v/>
      </c>
      <c r="U290" s="268" t="str">
        <f>+IF(H290=0,"",'Ark1'!Z1130)</f>
        <v/>
      </c>
      <c r="V290" s="269" t="str">
        <f t="shared" si="48"/>
        <v/>
      </c>
      <c r="W290" s="269" t="str">
        <f t="shared" si="49"/>
        <v/>
      </c>
      <c r="X290" s="267" t="str">
        <f t="shared" si="50"/>
        <v/>
      </c>
      <c r="Y290" s="369"/>
      <c r="AB290" s="28"/>
      <c r="AC290" s="27"/>
      <c r="AF290" s="27"/>
      <c r="AG290" s="27"/>
      <c r="AH290" s="27"/>
      <c r="AJ290" s="27"/>
      <c r="AK290" s="270"/>
      <c r="AL290" s="27"/>
      <c r="AM290" s="27"/>
    </row>
    <row r="291" spans="1:65" ht="19.8">
      <c r="A291" s="369"/>
      <c r="B291" s="369"/>
      <c r="C291" s="369"/>
      <c r="D291" s="369"/>
      <c r="E291" s="369"/>
      <c r="F291" s="369"/>
      <c r="G291" s="369"/>
      <c r="H291" s="369"/>
      <c r="I291" s="370"/>
      <c r="J291" s="370"/>
      <c r="K291" s="369"/>
      <c r="L291" s="369"/>
      <c r="M291" s="371"/>
      <c r="N291" s="371"/>
      <c r="O291" s="369"/>
      <c r="P291" s="371"/>
      <c r="Q291" s="371"/>
      <c r="R291" s="371"/>
      <c r="S291" s="371"/>
      <c r="T291" s="371"/>
      <c r="U291" s="369"/>
      <c r="V291" s="369"/>
      <c r="W291" s="371"/>
      <c r="X291" s="370"/>
      <c r="Y291" s="369"/>
      <c r="Z291" s="249"/>
      <c r="AB291" s="28"/>
      <c r="AC291" s="27"/>
      <c r="AD291" s="250"/>
      <c r="AE291" s="86"/>
      <c r="AI291" s="86"/>
      <c r="BA291" s="262" t="e">
        <f>1+#REF!</f>
        <v>#REF!</v>
      </c>
      <c r="BB291" s="27">
        <v>248.30514184397128</v>
      </c>
      <c r="BC291" s="86">
        <f t="shared" ref="BC291:BM291" si="51">+BB291</f>
        <v>248.30514184397128</v>
      </c>
      <c r="BD291" s="86">
        <f t="shared" si="51"/>
        <v>248.30514184397128</v>
      </c>
      <c r="BE291" s="86">
        <f t="shared" si="51"/>
        <v>248.30514184397128</v>
      </c>
      <c r="BF291" s="86">
        <f t="shared" si="51"/>
        <v>248.30514184397128</v>
      </c>
      <c r="BG291" s="86">
        <f t="shared" si="51"/>
        <v>248.30514184397128</v>
      </c>
      <c r="BH291" s="86">
        <f t="shared" si="51"/>
        <v>248.30514184397128</v>
      </c>
      <c r="BI291" s="86">
        <f t="shared" si="51"/>
        <v>248.30514184397128</v>
      </c>
      <c r="BJ291" s="86">
        <f t="shared" si="51"/>
        <v>248.30514184397128</v>
      </c>
      <c r="BK291" s="86">
        <f t="shared" si="51"/>
        <v>248.30514184397128</v>
      </c>
      <c r="BL291" s="86">
        <f t="shared" si="51"/>
        <v>248.30514184397128</v>
      </c>
      <c r="BM291" s="86">
        <f t="shared" si="51"/>
        <v>248.30514184397128</v>
      </c>
    </row>
    <row r="292" spans="1:65" ht="19.8">
      <c r="A292" s="369"/>
      <c r="B292" s="369"/>
      <c r="C292" s="369"/>
      <c r="D292" s="369"/>
      <c r="E292" s="369"/>
      <c r="F292" s="369"/>
      <c r="G292" s="369"/>
      <c r="H292" s="369"/>
      <c r="I292" s="370"/>
      <c r="J292" s="370"/>
      <c r="K292" s="369"/>
      <c r="L292" s="369"/>
      <c r="M292" s="371"/>
      <c r="N292" s="371"/>
      <c r="O292" s="369"/>
      <c r="P292" s="371"/>
      <c r="Q292" s="371"/>
      <c r="R292" s="371"/>
      <c r="S292" s="371"/>
      <c r="T292" s="371"/>
      <c r="U292" s="369"/>
      <c r="V292" s="369"/>
      <c r="W292" s="371"/>
      <c r="X292" s="370"/>
      <c r="Y292" s="369"/>
      <c r="Z292" s="249"/>
      <c r="AB292" s="28"/>
      <c r="AC292" s="27"/>
      <c r="AD292" s="250"/>
      <c r="AE292" s="86"/>
      <c r="AI292" s="86"/>
      <c r="BA292" s="262"/>
      <c r="BB292" s="27"/>
    </row>
    <row r="293" spans="1:65" ht="22.8">
      <c r="A293" s="372" t="s">
        <v>636</v>
      </c>
      <c r="B293" s="369"/>
      <c r="C293" s="369"/>
      <c r="D293" s="373" t="str">
        <f>+D298</f>
        <v>1</v>
      </c>
      <c r="E293" s="369"/>
      <c r="F293" s="369"/>
      <c r="G293" s="369"/>
      <c r="H293" s="212">
        <f>SUM(H298:H309)</f>
        <v>43</v>
      </c>
      <c r="I293" s="370"/>
      <c r="J293" s="370"/>
      <c r="K293" s="369"/>
      <c r="L293" s="272">
        <f>+Fettgruppe!N27</f>
        <v>240.44651162790683</v>
      </c>
      <c r="M293" s="371"/>
      <c r="N293" s="371"/>
      <c r="O293" s="369"/>
      <c r="P293" s="371"/>
      <c r="Q293" s="371"/>
      <c r="R293" s="371"/>
      <c r="S293" s="371"/>
      <c r="T293" s="371"/>
      <c r="U293" s="369"/>
      <c r="V293" s="272">
        <f>+Fettgruppe!X27</f>
        <v>209.91547236891662</v>
      </c>
      <c r="W293" s="374" t="s">
        <v>635</v>
      </c>
      <c r="X293" s="375"/>
      <c r="Y293" s="369"/>
      <c r="Z293" s="249"/>
      <c r="AB293" s="28"/>
      <c r="AC293" s="27"/>
      <c r="AD293" s="250"/>
      <c r="AE293" s="86"/>
      <c r="AI293" s="86"/>
      <c r="BA293" s="262" t="e">
        <f>1+BA291</f>
        <v>#REF!</v>
      </c>
      <c r="BB293" s="27">
        <v>268.9193823216188</v>
      </c>
      <c r="BC293" s="86">
        <f t="shared" ref="BC293:BM293" si="52">+BB293</f>
        <v>268.9193823216188</v>
      </c>
      <c r="BD293" s="86">
        <f t="shared" si="52"/>
        <v>268.9193823216188</v>
      </c>
      <c r="BE293" s="86">
        <f t="shared" si="52"/>
        <v>268.9193823216188</v>
      </c>
      <c r="BF293" s="86">
        <f t="shared" si="52"/>
        <v>268.9193823216188</v>
      </c>
      <c r="BG293" s="86">
        <f t="shared" si="52"/>
        <v>268.9193823216188</v>
      </c>
      <c r="BH293" s="86">
        <f t="shared" si="52"/>
        <v>268.9193823216188</v>
      </c>
      <c r="BI293" s="86">
        <f t="shared" si="52"/>
        <v>268.9193823216188</v>
      </c>
      <c r="BJ293" s="86">
        <f t="shared" si="52"/>
        <v>268.9193823216188</v>
      </c>
      <c r="BK293" s="86">
        <f t="shared" si="52"/>
        <v>268.9193823216188</v>
      </c>
      <c r="BL293" s="86">
        <f t="shared" si="52"/>
        <v>268.9193823216188</v>
      </c>
      <c r="BM293" s="86">
        <f t="shared" si="52"/>
        <v>268.9193823216188</v>
      </c>
    </row>
    <row r="294" spans="1:65" ht="16.5" customHeight="1">
      <c r="A294" s="369"/>
      <c r="B294" s="369"/>
      <c r="C294" s="369"/>
      <c r="D294" s="373"/>
      <c r="E294" s="369"/>
      <c r="F294" s="369"/>
      <c r="G294" s="369"/>
      <c r="H294" s="369"/>
      <c r="I294" s="369"/>
      <c r="J294" s="369"/>
      <c r="K294" s="369"/>
      <c r="L294" s="369"/>
      <c r="M294" s="371"/>
      <c r="N294" s="371"/>
      <c r="O294" s="369"/>
      <c r="P294" s="371"/>
      <c r="Q294" s="371"/>
      <c r="R294" s="371"/>
      <c r="S294" s="371"/>
      <c r="T294" s="371"/>
      <c r="U294" s="369"/>
      <c r="V294" s="369"/>
      <c r="W294" s="371"/>
      <c r="X294" s="375" t="s">
        <v>4</v>
      </c>
      <c r="Y294" s="369"/>
      <c r="Z294" s="249"/>
      <c r="AB294" s="28"/>
      <c r="AC294" s="27"/>
      <c r="AD294" s="250"/>
      <c r="AE294" s="86"/>
      <c r="AI294" s="86"/>
      <c r="BA294" s="262"/>
      <c r="BB294" s="27"/>
    </row>
    <row r="295" spans="1:65" ht="19.8">
      <c r="A295" s="369"/>
      <c r="B295" s="369"/>
      <c r="C295" s="369"/>
      <c r="D295" s="369"/>
      <c r="E295" s="369"/>
      <c r="F295" s="369"/>
      <c r="G295" s="372" t="s">
        <v>4</v>
      </c>
      <c r="H295" s="369"/>
      <c r="I295" s="370"/>
      <c r="J295" s="370"/>
      <c r="K295" s="372" t="s">
        <v>23</v>
      </c>
      <c r="L295" s="370"/>
      <c r="M295" s="371" t="s">
        <v>402</v>
      </c>
      <c r="N295" s="371" t="s">
        <v>402</v>
      </c>
      <c r="O295" s="374" t="s">
        <v>538</v>
      </c>
      <c r="P295" s="371" t="s">
        <v>402</v>
      </c>
      <c r="Q295" s="371" t="s">
        <v>402</v>
      </c>
      <c r="R295" s="371"/>
      <c r="S295" s="371"/>
      <c r="T295" s="374" t="s">
        <v>422</v>
      </c>
      <c r="U295" s="369"/>
      <c r="V295" s="372" t="s">
        <v>489</v>
      </c>
      <c r="W295" s="374" t="s">
        <v>77</v>
      </c>
      <c r="X295" s="375" t="s">
        <v>9</v>
      </c>
      <c r="Y295" s="369"/>
      <c r="Z295" s="249"/>
      <c r="AB295" s="28"/>
      <c r="AC295" s="27"/>
      <c r="AD295" s="250"/>
      <c r="AE295" s="86"/>
      <c r="AI295" s="86"/>
      <c r="BA295" s="262" t="e">
        <f>1+BA293</f>
        <v>#REF!</v>
      </c>
      <c r="BB295" s="27">
        <v>292.46921194322113</v>
      </c>
      <c r="BC295" s="86">
        <f t="shared" ref="BC295:BM297" si="53">+BB295</f>
        <v>292.46921194322113</v>
      </c>
      <c r="BD295" s="86">
        <f t="shared" si="53"/>
        <v>292.46921194322113</v>
      </c>
      <c r="BE295" s="86">
        <f t="shared" si="53"/>
        <v>292.46921194322113</v>
      </c>
      <c r="BF295" s="86">
        <f t="shared" si="53"/>
        <v>292.46921194322113</v>
      </c>
      <c r="BG295" s="86">
        <f t="shared" si="53"/>
        <v>292.46921194322113</v>
      </c>
      <c r="BH295" s="86">
        <f t="shared" si="53"/>
        <v>292.46921194322113</v>
      </c>
      <c r="BI295" s="86">
        <f t="shared" si="53"/>
        <v>292.46921194322113</v>
      </c>
      <c r="BJ295" s="86">
        <f t="shared" si="53"/>
        <v>292.46921194322113</v>
      </c>
      <c r="BK295" s="86">
        <f t="shared" si="53"/>
        <v>292.46921194322113</v>
      </c>
      <c r="BL295" s="86">
        <f t="shared" si="53"/>
        <v>292.46921194322113</v>
      </c>
      <c r="BM295" s="86">
        <f t="shared" si="53"/>
        <v>292.46921194322113</v>
      </c>
    </row>
    <row r="296" spans="1:65" ht="19.8">
      <c r="A296" s="369"/>
      <c r="B296" s="369"/>
      <c r="C296" s="369"/>
      <c r="D296" s="369"/>
      <c r="E296" s="372"/>
      <c r="F296" s="372"/>
      <c r="G296" s="372" t="s">
        <v>487</v>
      </c>
      <c r="H296" s="372" t="s">
        <v>4</v>
      </c>
      <c r="I296" s="375" t="s">
        <v>4</v>
      </c>
      <c r="J296" s="375" t="s">
        <v>1</v>
      </c>
      <c r="K296" s="372" t="s">
        <v>550</v>
      </c>
      <c r="L296" s="375" t="s">
        <v>23</v>
      </c>
      <c r="M296" s="374" t="s">
        <v>585</v>
      </c>
      <c r="N296" s="374" t="s">
        <v>500</v>
      </c>
      <c r="O296" s="374" t="s">
        <v>563</v>
      </c>
      <c r="P296" s="374" t="s">
        <v>502</v>
      </c>
      <c r="Q296" s="374" t="s">
        <v>571</v>
      </c>
      <c r="R296" s="374"/>
      <c r="S296" s="374"/>
      <c r="T296" s="374"/>
      <c r="U296" s="372" t="s">
        <v>413</v>
      </c>
      <c r="V296" s="372" t="s">
        <v>498</v>
      </c>
      <c r="W296" s="374" t="s">
        <v>423</v>
      </c>
      <c r="X296" s="375" t="s">
        <v>70</v>
      </c>
      <c r="Y296" s="369"/>
      <c r="Z296" s="249"/>
      <c r="AB296" s="28"/>
      <c r="AC296" s="27"/>
      <c r="AD296" s="250"/>
      <c r="AE296" s="86"/>
      <c r="AI296" s="86"/>
      <c r="BA296" s="262" t="e">
        <f>1+BA295</f>
        <v>#REF!</v>
      </c>
      <c r="BB296" s="27">
        <v>314.89908376963371</v>
      </c>
      <c r="BC296" s="86">
        <f t="shared" si="53"/>
        <v>314.89908376963371</v>
      </c>
      <c r="BD296" s="86">
        <f t="shared" si="53"/>
        <v>314.89908376963371</v>
      </c>
      <c r="BE296" s="86">
        <f t="shared" si="53"/>
        <v>314.89908376963371</v>
      </c>
      <c r="BF296" s="86">
        <f t="shared" si="53"/>
        <v>314.89908376963371</v>
      </c>
      <c r="BG296" s="86">
        <f t="shared" si="53"/>
        <v>314.89908376963371</v>
      </c>
      <c r="BH296" s="86">
        <f t="shared" si="53"/>
        <v>314.89908376963371</v>
      </c>
      <c r="BI296" s="86">
        <f t="shared" si="53"/>
        <v>314.89908376963371</v>
      </c>
      <c r="BJ296" s="86">
        <f t="shared" si="53"/>
        <v>314.89908376963371</v>
      </c>
      <c r="BK296" s="86">
        <f t="shared" si="53"/>
        <v>314.89908376963371</v>
      </c>
      <c r="BL296" s="86">
        <f t="shared" si="53"/>
        <v>314.89908376963371</v>
      </c>
      <c r="BM296" s="86">
        <f t="shared" si="53"/>
        <v>314.89908376963371</v>
      </c>
    </row>
    <row r="297" spans="1:65" ht="19.8">
      <c r="A297" s="369"/>
      <c r="B297" s="369"/>
      <c r="C297" s="372" t="s">
        <v>0</v>
      </c>
      <c r="D297" s="372"/>
      <c r="E297" s="372" t="s">
        <v>86</v>
      </c>
      <c r="F297" s="372"/>
      <c r="G297" s="376" t="s">
        <v>488</v>
      </c>
      <c r="H297" s="376" t="s">
        <v>9</v>
      </c>
      <c r="I297" s="377" t="s">
        <v>402</v>
      </c>
      <c r="J297" s="377" t="s">
        <v>402</v>
      </c>
      <c r="K297" s="376" t="s">
        <v>551</v>
      </c>
      <c r="L297" s="377" t="s">
        <v>44</v>
      </c>
      <c r="M297" s="378" t="s">
        <v>561</v>
      </c>
      <c r="N297" s="378" t="s">
        <v>439</v>
      </c>
      <c r="O297" s="378" t="s">
        <v>495</v>
      </c>
      <c r="P297" s="378" t="s">
        <v>482</v>
      </c>
      <c r="Q297" s="378" t="s">
        <v>536</v>
      </c>
      <c r="R297" s="378"/>
      <c r="S297" s="378"/>
      <c r="T297" s="378" t="s">
        <v>1</v>
      </c>
      <c r="U297" s="376" t="s">
        <v>414</v>
      </c>
      <c r="V297" s="376" t="s">
        <v>499</v>
      </c>
      <c r="W297" s="378" t="s">
        <v>424</v>
      </c>
      <c r="X297" s="377" t="s">
        <v>566</v>
      </c>
      <c r="Y297" s="369"/>
      <c r="Z297" s="249"/>
      <c r="AB297" s="28"/>
      <c r="AC297" s="27"/>
      <c r="AD297" s="250"/>
      <c r="AE297" s="86"/>
      <c r="AI297" s="86"/>
      <c r="BA297" s="262" t="e">
        <f>1+BA296</f>
        <v>#REF!</v>
      </c>
      <c r="BB297" s="27">
        <v>325.0188034188032</v>
      </c>
      <c r="BC297" s="86">
        <f t="shared" si="53"/>
        <v>325.0188034188032</v>
      </c>
      <c r="BD297" s="86">
        <f t="shared" si="53"/>
        <v>325.0188034188032</v>
      </c>
      <c r="BE297" s="86">
        <f t="shared" si="53"/>
        <v>325.0188034188032</v>
      </c>
      <c r="BF297" s="86">
        <f t="shared" si="53"/>
        <v>325.0188034188032</v>
      </c>
      <c r="BG297" s="86">
        <f t="shared" si="53"/>
        <v>325.0188034188032</v>
      </c>
      <c r="BH297" s="86">
        <f t="shared" si="53"/>
        <v>325.0188034188032</v>
      </c>
      <c r="BI297" s="86">
        <f t="shared" si="53"/>
        <v>325.0188034188032</v>
      </c>
      <c r="BJ297" s="86">
        <f t="shared" si="53"/>
        <v>325.0188034188032</v>
      </c>
      <c r="BK297" s="86">
        <f t="shared" si="53"/>
        <v>325.0188034188032</v>
      </c>
      <c r="BL297" s="86">
        <f t="shared" si="53"/>
        <v>325.0188034188032</v>
      </c>
      <c r="BM297" s="86">
        <f t="shared" si="53"/>
        <v>325.0188034188032</v>
      </c>
    </row>
    <row r="298" spans="1:65">
      <c r="A298" s="369"/>
      <c r="B298" s="369">
        <f>+'Ark1'!C1131</f>
        <v>2023</v>
      </c>
      <c r="C298" s="266">
        <f>+'Ark1'!M1131</f>
        <v>2</v>
      </c>
      <c r="D298" s="368" t="s">
        <v>93</v>
      </c>
      <c r="E298" s="266">
        <f>+'Ark1'!D1131</f>
        <v>1</v>
      </c>
      <c r="F298" s="266" t="s">
        <v>597</v>
      </c>
      <c r="G298" s="266">
        <f>+IF(H298=0,"",'Ark1'!Q1131)</f>
        <v>5</v>
      </c>
      <c r="H298" s="266">
        <f>+'Ark1'!R1131</f>
        <v>5</v>
      </c>
      <c r="I298" s="267">
        <f>+IF(H298=0,"",'Ark1'!AE1131)</f>
        <v>0.85616438356164382</v>
      </c>
      <c r="J298" s="267">
        <f>+IF(H298=0,"",'Ark1'!AF1131)</f>
        <v>0.69522304855614847</v>
      </c>
      <c r="K298" s="268">
        <f>+IF(H298=0,"",'Ark1'!S1131)</f>
        <v>3</v>
      </c>
      <c r="L298" s="267">
        <f>+IF(H298=0,"",'Ark1'!U1131)</f>
        <v>293.42</v>
      </c>
      <c r="M298" s="269">
        <f>+IF(H298=0,"",'Ark1'!W1131)</f>
        <v>0</v>
      </c>
      <c r="N298" s="269">
        <f>+IF(H298=0,"",'Ark1'!X1131)</f>
        <v>40</v>
      </c>
      <c r="O298" s="269">
        <f>+IF(H298=0,"",'Ark1'!AG1131)</f>
        <v>2062</v>
      </c>
      <c r="P298" s="269">
        <f>+IF(H298=0,"",'Ark1'!AH1131)</f>
        <v>0</v>
      </c>
      <c r="Q298" s="269">
        <f>+IF(H298=0,"",'Ark1'!AI1131)</f>
        <v>40</v>
      </c>
      <c r="R298" s="269"/>
      <c r="S298" s="269"/>
      <c r="T298" s="269">
        <f>+IF(H298=0,"",'Ark1'!Y1131)</f>
        <v>111.20551065482336</v>
      </c>
      <c r="U298" s="268">
        <f>+IF(H298=0,"",'Ark1'!Z1131)</f>
        <v>1.0954451150103319</v>
      </c>
      <c r="V298" s="269">
        <f t="shared" ref="V298:V309" si="54">+IF(H298=0,"",1000*L298/O298)</f>
        <v>142.29873908826383</v>
      </c>
      <c r="W298" s="269">
        <f t="shared" ref="W298:W309" si="55">+IF(H298=0,"",L298/C298)</f>
        <v>146.71</v>
      </c>
      <c r="X298" s="267">
        <f t="shared" ref="X298:X309" si="56">+IF(H298=0,"",H298/G298)</f>
        <v>1</v>
      </c>
      <c r="Y298" s="369"/>
      <c r="AB298" s="28"/>
      <c r="AC298" s="27"/>
      <c r="AF298" s="27"/>
      <c r="AG298" s="27"/>
      <c r="AH298" s="27"/>
      <c r="AJ298" s="27"/>
      <c r="AK298" s="270"/>
      <c r="AL298" s="27"/>
      <c r="AM298" s="27"/>
    </row>
    <row r="299" spans="1:65">
      <c r="A299" s="369"/>
      <c r="B299" s="369">
        <f>+'Ark1'!C1132</f>
        <v>2023</v>
      </c>
      <c r="C299" s="266">
        <f>+'Ark1'!M1132</f>
        <v>2</v>
      </c>
      <c r="D299" s="368" t="s">
        <v>96</v>
      </c>
      <c r="E299" s="266">
        <f>+'Ark1'!D1132</f>
        <v>2</v>
      </c>
      <c r="F299" s="266" t="s">
        <v>598</v>
      </c>
      <c r="G299" s="266" t="str">
        <f>+IF(H299=0,"",'Ark1'!Q1132)</f>
        <v/>
      </c>
      <c r="H299" s="266">
        <f>+'Ark1'!R1132</f>
        <v>0</v>
      </c>
      <c r="I299" s="267" t="str">
        <f>+IF(H299=0,"",'Ark1'!AE1132)</f>
        <v/>
      </c>
      <c r="J299" s="267" t="str">
        <f>+IF(H299=0,"",'Ark1'!AF1132)</f>
        <v/>
      </c>
      <c r="K299" s="268" t="str">
        <f>+IF(H299=0,"",'Ark1'!S1132)</f>
        <v/>
      </c>
      <c r="L299" s="267" t="str">
        <f>+IF(H299=0,"",'Ark1'!U1132)</f>
        <v/>
      </c>
      <c r="M299" s="269" t="str">
        <f>+IF(H299=0,"",'Ark1'!W1132)</f>
        <v/>
      </c>
      <c r="N299" s="269" t="str">
        <f>+IF(H299=0,"",'Ark1'!X1132)</f>
        <v/>
      </c>
      <c r="O299" s="269" t="str">
        <f>+IF(H299=0,"",'Ark1'!AG1132)</f>
        <v/>
      </c>
      <c r="P299" s="269" t="str">
        <f>+IF(H299=0,"",'Ark1'!AH1132)</f>
        <v/>
      </c>
      <c r="Q299" s="269" t="str">
        <f>+IF(H299=0,"",'Ark1'!AI1132)</f>
        <v/>
      </c>
      <c r="R299" s="269"/>
      <c r="S299" s="269"/>
      <c r="T299" s="269" t="str">
        <f>+IF(H299=0,"",'Ark1'!Y1132)</f>
        <v/>
      </c>
      <c r="U299" s="268" t="str">
        <f>+IF(H299=0,"",'Ark1'!Z1132)</f>
        <v/>
      </c>
      <c r="V299" s="269" t="str">
        <f t="shared" si="54"/>
        <v/>
      </c>
      <c r="W299" s="269" t="str">
        <f t="shared" si="55"/>
        <v/>
      </c>
      <c r="X299" s="267" t="str">
        <f t="shared" si="56"/>
        <v/>
      </c>
      <c r="Y299" s="369"/>
      <c r="AB299" s="28"/>
      <c r="AC299" s="27"/>
      <c r="AF299" s="27"/>
      <c r="AG299" s="27"/>
      <c r="AH299" s="27"/>
      <c r="AJ299" s="27"/>
      <c r="AK299" s="270"/>
      <c r="AL299" s="27"/>
      <c r="AM299" s="27"/>
    </row>
    <row r="300" spans="1:65">
      <c r="A300" s="369"/>
      <c r="B300" s="369">
        <f>+'Ark1'!C1133</f>
        <v>2023</v>
      </c>
      <c r="C300" s="266">
        <f>+'Ark1'!M1133</f>
        <v>2</v>
      </c>
      <c r="D300" s="368" t="s">
        <v>99</v>
      </c>
      <c r="E300" s="266">
        <f>+'Ark1'!D1133</f>
        <v>3</v>
      </c>
      <c r="F300" s="266" t="s">
        <v>599</v>
      </c>
      <c r="G300" s="266">
        <f>+IF(H300=0,"",'Ark1'!Q1133)</f>
        <v>1</v>
      </c>
      <c r="H300" s="266">
        <f>+'Ark1'!R1133</f>
        <v>2</v>
      </c>
      <c r="I300" s="267">
        <f>+IF(H300=0,"",'Ark1'!AE1133)</f>
        <v>0.37593984962406007</v>
      </c>
      <c r="J300" s="267">
        <f>+IF(H300=0,"",'Ark1'!AF1133)</f>
        <v>0.25786359191188574</v>
      </c>
      <c r="K300" s="268">
        <f>+IF(H300=0,"",'Ark1'!S1133)</f>
        <v>4</v>
      </c>
      <c r="L300" s="267">
        <f>+IF(H300=0,"",'Ark1'!U1133)</f>
        <v>242.85</v>
      </c>
      <c r="M300" s="269">
        <f>+IF(H300=0,"",'Ark1'!W1133)</f>
        <v>0</v>
      </c>
      <c r="N300" s="269">
        <f>+IF(H300=0,"",'Ark1'!X1133)</f>
        <v>0</v>
      </c>
      <c r="O300" s="269">
        <f>+IF(H300=0,"",'Ark1'!AG1133)</f>
        <v>0</v>
      </c>
      <c r="P300" s="269">
        <f>+IF(H300=0,"",'Ark1'!AH1133)</f>
        <v>0</v>
      </c>
      <c r="Q300" s="269">
        <f>+IF(H300=0,"",'Ark1'!AI1133)</f>
        <v>0</v>
      </c>
      <c r="R300" s="269"/>
      <c r="S300" s="269"/>
      <c r="T300" s="269">
        <f>+IF(H300=0,"",'Ark1'!Y1133)</f>
        <v>9.0499999999994056</v>
      </c>
      <c r="U300" s="268">
        <f>+IF(H300=0,"",'Ark1'!Z1133)</f>
        <v>0</v>
      </c>
      <c r="V300" s="269" t="e">
        <f t="shared" si="54"/>
        <v>#DIV/0!</v>
      </c>
      <c r="W300" s="269">
        <f t="shared" si="55"/>
        <v>121.425</v>
      </c>
      <c r="X300" s="267">
        <f t="shared" si="56"/>
        <v>2</v>
      </c>
      <c r="Y300" s="369"/>
      <c r="AB300" s="28"/>
      <c r="AC300" s="27"/>
      <c r="AF300" s="27"/>
      <c r="AG300" s="27"/>
      <c r="AH300" s="27"/>
      <c r="AJ300" s="27"/>
      <c r="AK300" s="270"/>
      <c r="AL300" s="27"/>
      <c r="AM300" s="27"/>
    </row>
    <row r="301" spans="1:65">
      <c r="A301" s="369"/>
      <c r="B301" s="369">
        <f>+'Ark1'!C1134</f>
        <v>2023</v>
      </c>
      <c r="C301" s="266">
        <f>+'Ark1'!M1134</f>
        <v>2</v>
      </c>
      <c r="D301" s="368" t="s">
        <v>102</v>
      </c>
      <c r="E301" s="266">
        <f>+'Ark1'!D1134</f>
        <v>4</v>
      </c>
      <c r="F301" s="266" t="s">
        <v>600</v>
      </c>
      <c r="G301" s="266">
        <f>+IF(H301=0,"",'Ark1'!Q1134)</f>
        <v>1</v>
      </c>
      <c r="H301" s="266">
        <f>+'Ark1'!R1134</f>
        <v>1</v>
      </c>
      <c r="I301" s="267">
        <f>+IF(H301=0,"",'Ark1'!AE1134)</f>
        <v>0.22471910112359553</v>
      </c>
      <c r="J301" s="267">
        <f>+IF(H301=0,"",'Ark1'!AF1134)</f>
        <v>0.20486570123783204</v>
      </c>
      <c r="K301" s="268">
        <f>+IF(H301=0,"",'Ark1'!S1134)</f>
        <v>3</v>
      </c>
      <c r="L301" s="267">
        <f>+IF(H301=0,"",'Ark1'!U1134)</f>
        <v>327.3</v>
      </c>
      <c r="M301" s="269">
        <f>+IF(H301=0,"",'Ark1'!W1134)</f>
        <v>0</v>
      </c>
      <c r="N301" s="269">
        <f>+IF(H301=0,"",'Ark1'!X1134)</f>
        <v>0</v>
      </c>
      <c r="O301" s="269">
        <f>+IF(H301=0,"",'Ark1'!AG1134)</f>
        <v>927</v>
      </c>
      <c r="P301" s="269">
        <f>+IF(H301=0,"",'Ark1'!AH1134)</f>
        <v>0</v>
      </c>
      <c r="Q301" s="269">
        <f>+IF(H301=0,"",'Ark1'!AI1134)</f>
        <v>0</v>
      </c>
      <c r="R301" s="269"/>
      <c r="S301" s="269"/>
      <c r="T301" s="269">
        <f>+IF(H301=0,"",'Ark1'!Y1134)</f>
        <v>0</v>
      </c>
      <c r="U301" s="268">
        <f>+IF(H301=0,"",'Ark1'!Z1134)</f>
        <v>0</v>
      </c>
      <c r="V301" s="269">
        <f t="shared" si="54"/>
        <v>353.07443365695792</v>
      </c>
      <c r="W301" s="269">
        <f t="shared" si="55"/>
        <v>163.65</v>
      </c>
      <c r="X301" s="267">
        <f t="shared" si="56"/>
        <v>1</v>
      </c>
      <c r="Y301" s="369"/>
      <c r="AB301" s="28"/>
      <c r="AC301" s="27"/>
      <c r="AF301" s="27"/>
      <c r="AG301" s="27"/>
      <c r="AH301" s="27"/>
      <c r="AJ301" s="27"/>
      <c r="AK301" s="270"/>
      <c r="AL301" s="27"/>
      <c r="AM301" s="27"/>
    </row>
    <row r="302" spans="1:65">
      <c r="A302" s="369"/>
      <c r="B302" s="369">
        <f>+'Ark1'!C1135</f>
        <v>2023</v>
      </c>
      <c r="C302" s="266">
        <f>+'Ark1'!M1135</f>
        <v>2</v>
      </c>
      <c r="D302" s="368" t="s">
        <v>105</v>
      </c>
      <c r="E302" s="266">
        <f>+'Ark1'!D1135</f>
        <v>5</v>
      </c>
      <c r="F302" s="266" t="s">
        <v>442</v>
      </c>
      <c r="G302" s="266">
        <f>+IF(H302=0,"",'Ark1'!Q1135)</f>
        <v>6</v>
      </c>
      <c r="H302" s="266">
        <f>+'Ark1'!R1135</f>
        <v>10</v>
      </c>
      <c r="I302" s="267">
        <f>+IF(H302=0,"",'Ark1'!AE1135)</f>
        <v>1.4388489208633091</v>
      </c>
      <c r="J302" s="267">
        <f>+IF(H302=0,"",'Ark1'!AF1135)</f>
        <v>1.1031479101954917</v>
      </c>
      <c r="K302" s="268">
        <f>+IF(H302=0,"",'Ark1'!S1135)</f>
        <v>3.6</v>
      </c>
      <c r="L302" s="267">
        <f>+IF(H302=0,"",'Ark1'!U1135)</f>
        <v>271.12</v>
      </c>
      <c r="M302" s="269">
        <f>+IF(H302=0,"",'Ark1'!W1135)</f>
        <v>0</v>
      </c>
      <c r="N302" s="269">
        <f>+IF(H302=0,"",'Ark1'!X1135)</f>
        <v>20</v>
      </c>
      <c r="O302" s="269">
        <f>+IF(H302=0,"",'Ark1'!AG1135)</f>
        <v>1117.2</v>
      </c>
      <c r="P302" s="269">
        <f>+IF(H302=0,"",'Ark1'!AH1135)</f>
        <v>0</v>
      </c>
      <c r="Q302" s="269">
        <f>+IF(H302=0,"",'Ark1'!AI1135)</f>
        <v>40</v>
      </c>
      <c r="R302" s="269"/>
      <c r="S302" s="269"/>
      <c r="T302" s="269">
        <f>+IF(H302=0,"",'Ark1'!Y1135)</f>
        <v>102.27856862510345</v>
      </c>
      <c r="U302" s="268">
        <f>+IF(H302=0,"",'Ark1'!Z1135)</f>
        <v>2.7276363393971703</v>
      </c>
      <c r="V302" s="269">
        <f t="shared" si="54"/>
        <v>242.6781238811314</v>
      </c>
      <c r="W302" s="269">
        <f t="shared" si="55"/>
        <v>135.56</v>
      </c>
      <c r="X302" s="267">
        <f t="shared" si="56"/>
        <v>1.6666666666666667</v>
      </c>
      <c r="Y302" s="369"/>
      <c r="AB302" s="28"/>
      <c r="AC302" s="27"/>
      <c r="AF302" s="27"/>
      <c r="AG302" s="27"/>
      <c r="AH302" s="27"/>
      <c r="AJ302" s="27"/>
      <c r="AK302" s="270"/>
      <c r="AL302" s="27"/>
      <c r="AM302" s="27"/>
    </row>
    <row r="303" spans="1:65">
      <c r="A303" s="369"/>
      <c r="B303" s="369">
        <f>+'Ark1'!C1136</f>
        <v>2023</v>
      </c>
      <c r="C303" s="266">
        <f>+'Ark1'!M1136</f>
        <v>2</v>
      </c>
      <c r="D303" s="368" t="s">
        <v>637</v>
      </c>
      <c r="E303" s="266">
        <f>+'Ark1'!D1136</f>
        <v>6</v>
      </c>
      <c r="F303" s="266" t="s">
        <v>601</v>
      </c>
      <c r="G303" s="266">
        <f>+IF(H303=0,"",'Ark1'!Q1136)</f>
        <v>3</v>
      </c>
      <c r="H303" s="266">
        <f>+'Ark1'!R1136</f>
        <v>4</v>
      </c>
      <c r="I303" s="267">
        <f>+IF(H303=0,"",'Ark1'!AE1136)</f>
        <v>0.43010752688172049</v>
      </c>
      <c r="J303" s="267">
        <f>+IF(H303=0,"",'Ark1'!AF1136)</f>
        <v>0.28232671773437595</v>
      </c>
      <c r="K303" s="268">
        <f>+IF(H303=0,"",'Ark1'!S1136)</f>
        <v>5.25</v>
      </c>
      <c r="L303" s="267">
        <f>+IF(H303=0,"",'Ark1'!U1136)</f>
        <v>228.75</v>
      </c>
      <c r="M303" s="269">
        <f>+IF(H303=0,"",'Ark1'!W1136)</f>
        <v>0</v>
      </c>
      <c r="N303" s="269">
        <f>+IF(H303=0,"",'Ark1'!X1136)</f>
        <v>25</v>
      </c>
      <c r="O303" s="269">
        <f>+IF(H303=0,"",'Ark1'!AG1136)</f>
        <v>913.3333333333336</v>
      </c>
      <c r="P303" s="269">
        <f>+IF(H303=0,"",'Ark1'!AH1136)</f>
        <v>0</v>
      </c>
      <c r="Q303" s="269">
        <f>+IF(H303=0,"",'Ark1'!AI1136)</f>
        <v>75</v>
      </c>
      <c r="R303" s="269"/>
      <c r="S303" s="269"/>
      <c r="T303" s="269">
        <f>+IF(H303=0,"",'Ark1'!Y1136)</f>
        <v>180.57799561408365</v>
      </c>
      <c r="U303" s="268">
        <f>+IF(H303=0,"",'Ark1'!Z1136)</f>
        <v>1.9202864369671515</v>
      </c>
      <c r="V303" s="269">
        <f t="shared" si="54"/>
        <v>250.45620437956197</v>
      </c>
      <c r="W303" s="269">
        <f t="shared" si="55"/>
        <v>114.375</v>
      </c>
      <c r="X303" s="267">
        <f t="shared" si="56"/>
        <v>1.3333333333333333</v>
      </c>
      <c r="Y303" s="369"/>
      <c r="AB303" s="28"/>
      <c r="AC303" s="27"/>
      <c r="AF303" s="27"/>
      <c r="AG303" s="27"/>
      <c r="AH303" s="27"/>
      <c r="AJ303" s="27"/>
      <c r="AK303" s="270"/>
      <c r="AL303" s="27"/>
      <c r="AM303" s="27"/>
    </row>
    <row r="304" spans="1:65">
      <c r="A304" s="369"/>
      <c r="B304" s="369">
        <f>+'Ark1'!C1137</f>
        <v>2023</v>
      </c>
      <c r="C304" s="266">
        <f>+'Ark1'!M1137</f>
        <v>2</v>
      </c>
      <c r="D304" s="368" t="s">
        <v>638</v>
      </c>
      <c r="E304" s="266">
        <f>+'Ark1'!D1137</f>
        <v>7</v>
      </c>
      <c r="F304" s="266" t="s">
        <v>602</v>
      </c>
      <c r="G304" s="266">
        <f>+IF(H304=0,"",'Ark1'!Q1137)</f>
        <v>4</v>
      </c>
      <c r="H304" s="266">
        <f>+'Ark1'!R1137</f>
        <v>7</v>
      </c>
      <c r="I304" s="267">
        <f>+IF(H304=0,"",'Ark1'!AE1137)</f>
        <v>1.2773722627737227</v>
      </c>
      <c r="J304" s="267">
        <f>+IF(H304=0,"",'Ark1'!AF1137)</f>
        <v>0.82448953029974847</v>
      </c>
      <c r="K304" s="268">
        <f>+IF(H304=0,"",'Ark1'!S1137)</f>
        <v>4.2857142857142847</v>
      </c>
      <c r="L304" s="267">
        <f>+IF(H304=0,"",'Ark1'!U1137)</f>
        <v>231.67142857142849</v>
      </c>
      <c r="M304" s="269">
        <f>+IF(H304=0,"",'Ark1'!W1137)</f>
        <v>0</v>
      </c>
      <c r="N304" s="269">
        <f>+IF(H304=0,"",'Ark1'!X1137)</f>
        <v>14.285714285714288</v>
      </c>
      <c r="O304" s="269">
        <f>+IF(H304=0,"",'Ark1'!AG1137)</f>
        <v>1129.4285714285711</v>
      </c>
      <c r="P304" s="269">
        <f>+IF(H304=0,"",'Ark1'!AH1137)</f>
        <v>0</v>
      </c>
      <c r="Q304" s="269">
        <f>+IF(H304=0,"",'Ark1'!AI1137)</f>
        <v>100</v>
      </c>
      <c r="R304" s="269"/>
      <c r="S304" s="269"/>
      <c r="T304" s="269">
        <f>+IF(H304=0,"",'Ark1'!Y1137)</f>
        <v>115.92669745866776</v>
      </c>
      <c r="U304" s="268">
        <f>+IF(H304=0,"",'Ark1'!Z1137)</f>
        <v>1.3850513878332378</v>
      </c>
      <c r="V304" s="269">
        <f t="shared" si="54"/>
        <v>205.12269162661269</v>
      </c>
      <c r="W304" s="269">
        <f t="shared" si="55"/>
        <v>115.83571428571425</v>
      </c>
      <c r="X304" s="267">
        <f t="shared" si="56"/>
        <v>1.75</v>
      </c>
      <c r="Y304" s="369"/>
      <c r="AB304" s="28"/>
      <c r="AC304" s="27"/>
      <c r="AF304" s="27"/>
      <c r="AG304" s="27"/>
      <c r="AH304" s="27"/>
      <c r="AJ304" s="27"/>
      <c r="AK304" s="270"/>
      <c r="AL304" s="27"/>
      <c r="AM304" s="27"/>
    </row>
    <row r="305" spans="1:65">
      <c r="A305" s="369"/>
      <c r="B305" s="369">
        <f>+'Ark1'!C1138</f>
        <v>2023</v>
      </c>
      <c r="C305" s="266">
        <f>+'Ark1'!M1138</f>
        <v>2</v>
      </c>
      <c r="D305" s="368" t="s">
        <v>639</v>
      </c>
      <c r="E305" s="266">
        <f>+'Ark1'!D1138</f>
        <v>8</v>
      </c>
      <c r="F305" s="266" t="s">
        <v>603</v>
      </c>
      <c r="G305" s="266">
        <f>+IF(H305=0,"",'Ark1'!Q1138)</f>
        <v>2</v>
      </c>
      <c r="H305" s="266">
        <f>+'Ark1'!R1138</f>
        <v>3</v>
      </c>
      <c r="I305" s="267">
        <f>+IF(H305=0,"",'Ark1'!AE1138)</f>
        <v>0.37128712871287128</v>
      </c>
      <c r="J305" s="267">
        <f>+IF(H305=0,"",'Ark1'!AF1138)</f>
        <v>0.2732038537149869</v>
      </c>
      <c r="K305" s="268">
        <f>+IF(H305=0,"",'Ark1'!S1138)</f>
        <v>5</v>
      </c>
      <c r="L305" s="267">
        <f>+IF(H305=0,"",'Ark1'!U1138)</f>
        <v>261.26666666666659</v>
      </c>
      <c r="M305" s="269">
        <f>+IF(H305=0,"",'Ark1'!W1138)</f>
        <v>0</v>
      </c>
      <c r="N305" s="269">
        <f>+IF(H305=0,"",'Ark1'!X1138)</f>
        <v>0</v>
      </c>
      <c r="O305" s="269">
        <f>+IF(H305=0,"",'Ark1'!AG1138)</f>
        <v>0</v>
      </c>
      <c r="P305" s="269">
        <f>+IF(H305=0,"",'Ark1'!AH1138)</f>
        <v>0</v>
      </c>
      <c r="Q305" s="269">
        <f>+IF(H305=0,"",'Ark1'!AI1138)</f>
        <v>0</v>
      </c>
      <c r="R305" s="269"/>
      <c r="S305" s="269"/>
      <c r="T305" s="269">
        <f>+IF(H305=0,"",'Ark1'!Y1138)</f>
        <v>57.328430022885748</v>
      </c>
      <c r="U305" s="268">
        <f>+IF(H305=0,"",'Ark1'!Z1138)</f>
        <v>2.8284271247461903</v>
      </c>
      <c r="V305" s="269" t="e">
        <f t="shared" si="54"/>
        <v>#DIV/0!</v>
      </c>
      <c r="W305" s="269">
        <f t="shared" si="55"/>
        <v>130.6333333333333</v>
      </c>
      <c r="X305" s="267">
        <f t="shared" si="56"/>
        <v>1.5</v>
      </c>
      <c r="Y305" s="369"/>
      <c r="AB305" s="28"/>
      <c r="AC305" s="27"/>
      <c r="AF305" s="27"/>
      <c r="AG305" s="27"/>
      <c r="AH305" s="27"/>
      <c r="AJ305" s="27"/>
      <c r="AL305" s="27"/>
      <c r="AM305" s="27"/>
    </row>
    <row r="306" spans="1:65">
      <c r="A306" s="369"/>
      <c r="B306" s="369">
        <f>+'Ark1'!C1139</f>
        <v>2023</v>
      </c>
      <c r="C306" s="266">
        <f>+'Ark1'!M1139</f>
        <v>2</v>
      </c>
      <c r="D306" s="368" t="s">
        <v>640</v>
      </c>
      <c r="E306" s="266">
        <f>+'Ark1'!D1139</f>
        <v>9</v>
      </c>
      <c r="F306" s="266" t="s">
        <v>604</v>
      </c>
      <c r="G306" s="266">
        <f>+IF(H306=0,"",'Ark1'!Q1139)</f>
        <v>2</v>
      </c>
      <c r="H306" s="266">
        <f>+'Ark1'!R1139</f>
        <v>2</v>
      </c>
      <c r="I306" s="267">
        <f>+IF(H306=0,"",'Ark1'!AE1139)</f>
        <v>0.2735978112175102</v>
      </c>
      <c r="J306" s="267">
        <f>+IF(H306=0,"",'Ark1'!AF1139)</f>
        <v>0.13142209773639749</v>
      </c>
      <c r="K306" s="268">
        <f>+IF(H306=0,"",'Ark1'!S1139)</f>
        <v>2</v>
      </c>
      <c r="L306" s="267">
        <f>+IF(H306=0,"",'Ark1'!U1139)</f>
        <v>171.05</v>
      </c>
      <c r="M306" s="269">
        <f>+IF(H306=0,"",'Ark1'!W1139)</f>
        <v>0</v>
      </c>
      <c r="N306" s="269">
        <f>+IF(H306=0,"",'Ark1'!X1139)</f>
        <v>0</v>
      </c>
      <c r="O306" s="269">
        <f>+IF(H306=0,"",'Ark1'!AG1139)</f>
        <v>917</v>
      </c>
      <c r="P306" s="269">
        <f>+IF(H306=0,"",'Ark1'!AH1139)</f>
        <v>0</v>
      </c>
      <c r="Q306" s="269">
        <f>+IF(H306=0,"",'Ark1'!AI1139)</f>
        <v>0</v>
      </c>
      <c r="R306" s="269"/>
      <c r="S306" s="269"/>
      <c r="T306" s="269">
        <f>+IF(H306=0,"",'Ark1'!Y1139)</f>
        <v>51.65</v>
      </c>
      <c r="U306" s="268">
        <f>+IF(H306=0,"",'Ark1'!Z1139)</f>
        <v>1</v>
      </c>
      <c r="V306" s="269">
        <f t="shared" si="54"/>
        <v>186.53217011995639</v>
      </c>
      <c r="W306" s="269">
        <f t="shared" si="55"/>
        <v>85.525000000000006</v>
      </c>
      <c r="X306" s="267">
        <f t="shared" si="56"/>
        <v>1</v>
      </c>
      <c r="Y306" s="369"/>
      <c r="AB306" s="28"/>
      <c r="AC306" s="27"/>
      <c r="AF306" s="27"/>
      <c r="AG306" s="27"/>
      <c r="AH306" s="27"/>
      <c r="AJ306" s="27"/>
      <c r="AL306" s="27"/>
      <c r="AM306" s="27"/>
    </row>
    <row r="307" spans="1:65">
      <c r="A307" s="369"/>
      <c r="B307" s="369">
        <f>+'Ark1'!C1140</f>
        <v>2023</v>
      </c>
      <c r="C307" s="266">
        <f>+'Ark1'!M1140</f>
        <v>2</v>
      </c>
      <c r="D307" s="368" t="s">
        <v>641</v>
      </c>
      <c r="E307" s="266">
        <f>+'Ark1'!D1140</f>
        <v>10</v>
      </c>
      <c r="F307" s="266" t="s">
        <v>605</v>
      </c>
      <c r="G307" s="266">
        <f>+IF(H307=0,"",'Ark1'!Q1140)</f>
        <v>4</v>
      </c>
      <c r="H307" s="266">
        <f>+'Ark1'!R1140</f>
        <v>4</v>
      </c>
      <c r="I307" s="267">
        <f>+IF(H307=0,"",'Ark1'!AE1140)</f>
        <v>0.42328042328042326</v>
      </c>
      <c r="J307" s="267">
        <f>+IF(H307=0,"",'Ark1'!AF1140)</f>
        <v>0.25409041324574277</v>
      </c>
      <c r="K307" s="268">
        <f>+IF(H307=0,"",'Ark1'!S1140)</f>
        <v>3.75</v>
      </c>
      <c r="L307" s="267">
        <f>+IF(H307=0,"",'Ark1'!U1140)</f>
        <v>205.32499999999999</v>
      </c>
      <c r="M307" s="269">
        <f>+IF(H307=0,"",'Ark1'!W1140)</f>
        <v>0</v>
      </c>
      <c r="N307" s="269">
        <f>+IF(H307=0,"",'Ark1'!X1140)</f>
        <v>0</v>
      </c>
      <c r="O307" s="269">
        <f>+IF(H307=0,"",'Ark1'!AG1140)</f>
        <v>923.25</v>
      </c>
      <c r="P307" s="269">
        <f>+IF(H307=0,"",'Ark1'!AH1140)</f>
        <v>0</v>
      </c>
      <c r="Q307" s="269">
        <f>+IF(H307=0,"",'Ark1'!AI1140)</f>
        <v>75</v>
      </c>
      <c r="R307" s="269"/>
      <c r="S307" s="269"/>
      <c r="T307" s="269">
        <f>+IF(H307=0,"",'Ark1'!Y1140)</f>
        <v>52.400972080678066</v>
      </c>
      <c r="U307" s="268">
        <f>+IF(H307=0,"",'Ark1'!Z1140)</f>
        <v>0.4330127018922193</v>
      </c>
      <c r="V307" s="269">
        <f t="shared" si="54"/>
        <v>222.3937178445708</v>
      </c>
      <c r="W307" s="269">
        <f t="shared" si="55"/>
        <v>102.66249999999999</v>
      </c>
      <c r="X307" s="267">
        <f t="shared" si="56"/>
        <v>1</v>
      </c>
      <c r="Y307" s="369"/>
      <c r="AB307" s="28"/>
      <c r="AC307" s="27"/>
      <c r="AF307" s="27"/>
      <c r="AG307" s="27"/>
      <c r="AH307" s="27"/>
      <c r="AJ307" s="27"/>
      <c r="AL307" s="27"/>
      <c r="AM307" s="27"/>
    </row>
    <row r="308" spans="1:65">
      <c r="A308" s="369"/>
      <c r="B308" s="369">
        <f>+'Ark1'!C1141</f>
        <v>2023</v>
      </c>
      <c r="C308" s="266">
        <f>+'Ark1'!M1141</f>
        <v>2</v>
      </c>
      <c r="D308" s="368" t="s">
        <v>642</v>
      </c>
      <c r="E308" s="266">
        <f>+'Ark1'!D1141</f>
        <v>11</v>
      </c>
      <c r="F308" s="266" t="s">
        <v>606</v>
      </c>
      <c r="G308" s="266">
        <f>+IF(H308=0,"",'Ark1'!Q1141)</f>
        <v>4</v>
      </c>
      <c r="H308" s="266">
        <f>+'Ark1'!R1141</f>
        <v>5</v>
      </c>
      <c r="I308" s="267">
        <f>+IF(H308=0,"",'Ark1'!AE1141)</f>
        <v>0.44762757385854962</v>
      </c>
      <c r="J308" s="267">
        <f>+IF(H308=0,"",'Ark1'!AF1141)</f>
        <v>0.22658788541576524</v>
      </c>
      <c r="K308" s="268">
        <f>+IF(H308=0,"",'Ark1'!S1141)</f>
        <v>3</v>
      </c>
      <c r="L308" s="267">
        <f>+IF(H308=0,"",'Ark1'!U1141)</f>
        <v>172.8</v>
      </c>
      <c r="M308" s="269">
        <f>+IF(H308=0,"",'Ark1'!W1141)</f>
        <v>0</v>
      </c>
      <c r="N308" s="269">
        <f>+IF(H308=0,"",'Ark1'!X1141)</f>
        <v>0</v>
      </c>
      <c r="O308" s="269">
        <f>+IF(H308=0,"",'Ark1'!AG1141)</f>
        <v>943.2</v>
      </c>
      <c r="P308" s="269">
        <f>+IF(H308=0,"",'Ark1'!AH1141)</f>
        <v>0</v>
      </c>
      <c r="Q308" s="269">
        <f>+IF(H308=0,"",'Ark1'!AI1141)</f>
        <v>40</v>
      </c>
      <c r="R308" s="269"/>
      <c r="S308" s="269"/>
      <c r="T308" s="269">
        <f>+IF(H308=0,"",'Ark1'!Y1141)</f>
        <v>29.10161507545584</v>
      </c>
      <c r="U308" s="268">
        <f>+IF(H308=0,"",'Ark1'!Z1141)</f>
        <v>1.0954451150103319</v>
      </c>
      <c r="V308" s="269">
        <f t="shared" si="54"/>
        <v>183.20610687022901</v>
      </c>
      <c r="W308" s="269">
        <f t="shared" si="55"/>
        <v>86.4</v>
      </c>
      <c r="X308" s="267">
        <f t="shared" si="56"/>
        <v>1.25</v>
      </c>
      <c r="Y308" s="369"/>
      <c r="AB308" s="28"/>
      <c r="AC308" s="27"/>
      <c r="AF308" s="27"/>
      <c r="AG308" s="27"/>
      <c r="AH308" s="27"/>
      <c r="AJ308" s="27"/>
      <c r="AL308" s="27"/>
      <c r="AM308" s="27"/>
    </row>
    <row r="309" spans="1:65">
      <c r="A309" s="369"/>
      <c r="B309" s="369">
        <f>+'Ark1'!C1142</f>
        <v>2023</v>
      </c>
      <c r="C309" s="266">
        <f>+'Ark1'!M1142</f>
        <v>2</v>
      </c>
      <c r="D309" s="368" t="s">
        <v>643</v>
      </c>
      <c r="E309" s="266">
        <f>+'Ark1'!D1142</f>
        <v>12</v>
      </c>
      <c r="F309" s="266" t="s">
        <v>607</v>
      </c>
      <c r="G309" s="266" t="str">
        <f>+IF(H309=0,"",'Ark1'!Q1142)</f>
        <v/>
      </c>
      <c r="H309" s="266">
        <f>+'Ark1'!R1142</f>
        <v>0</v>
      </c>
      <c r="I309" s="267" t="str">
        <f>+IF(H309=0,"",'Ark1'!AE1142)</f>
        <v/>
      </c>
      <c r="J309" s="267" t="str">
        <f>+IF(H309=0,"",'Ark1'!AF1142)</f>
        <v/>
      </c>
      <c r="K309" s="268" t="str">
        <f>+IF(H309=0,"",'Ark1'!S1142)</f>
        <v/>
      </c>
      <c r="L309" s="267" t="str">
        <f>+IF(H309=0,"",'Ark1'!U1142)</f>
        <v/>
      </c>
      <c r="M309" s="269" t="str">
        <f>+IF(H309=0,"",'Ark1'!W1142)</f>
        <v/>
      </c>
      <c r="N309" s="269" t="str">
        <f>+IF(H309=0,"",'Ark1'!X1142)</f>
        <v/>
      </c>
      <c r="O309" s="269" t="str">
        <f>+IF(H309=0,"",'Ark1'!AG1142)</f>
        <v/>
      </c>
      <c r="P309" s="269" t="str">
        <f>+IF(H309=0,"",'Ark1'!AH1142)</f>
        <v/>
      </c>
      <c r="Q309" s="269" t="str">
        <f>+IF(H309=0,"",'Ark1'!AI1142)</f>
        <v/>
      </c>
      <c r="R309" s="269"/>
      <c r="S309" s="269"/>
      <c r="T309" s="269" t="str">
        <f>+IF(H309=0,"",'Ark1'!Y1142)</f>
        <v/>
      </c>
      <c r="U309" s="268" t="str">
        <f>+IF(H309=0,"",'Ark1'!Z1142)</f>
        <v/>
      </c>
      <c r="V309" s="269" t="str">
        <f t="shared" si="54"/>
        <v/>
      </c>
      <c r="W309" s="269" t="str">
        <f t="shared" si="55"/>
        <v/>
      </c>
      <c r="X309" s="267" t="str">
        <f t="shared" si="56"/>
        <v/>
      </c>
      <c r="Y309" s="369"/>
      <c r="AB309" s="28"/>
      <c r="AC309" s="27"/>
      <c r="AF309" s="27"/>
      <c r="AG309" s="27"/>
      <c r="AH309" s="27"/>
      <c r="AJ309" s="27"/>
      <c r="AL309" s="27"/>
      <c r="AM309" s="27"/>
    </row>
    <row r="310" spans="1:65" ht="19.8">
      <c r="A310" s="369"/>
      <c r="B310" s="369"/>
      <c r="C310" s="369"/>
      <c r="D310" s="369"/>
      <c r="E310" s="369"/>
      <c r="F310" s="369"/>
      <c r="G310" s="369"/>
      <c r="H310" s="369"/>
      <c r="I310" s="370"/>
      <c r="J310" s="370"/>
      <c r="K310" s="369"/>
      <c r="L310" s="369"/>
      <c r="M310" s="371"/>
      <c r="N310" s="371"/>
      <c r="O310" s="369"/>
      <c r="P310" s="371"/>
      <c r="Q310" s="371"/>
      <c r="R310" s="371"/>
      <c r="S310" s="371"/>
      <c r="T310" s="371"/>
      <c r="U310" s="369"/>
      <c r="V310" s="369"/>
      <c r="W310" s="371"/>
      <c r="X310" s="370"/>
      <c r="Y310" s="369"/>
      <c r="Z310" s="249"/>
      <c r="AB310" s="28"/>
      <c r="AC310" s="27"/>
      <c r="AD310" s="250"/>
      <c r="AE310" s="86"/>
      <c r="AI310" s="86"/>
      <c r="BA310" s="262" t="e">
        <f>1+#REF!</f>
        <v>#REF!</v>
      </c>
      <c r="BB310" s="27">
        <v>248.30514184397128</v>
      </c>
      <c r="BC310" s="86">
        <f t="shared" ref="BC310:BM310" si="57">+BB310</f>
        <v>248.30514184397128</v>
      </c>
      <c r="BD310" s="86">
        <f t="shared" si="57"/>
        <v>248.30514184397128</v>
      </c>
      <c r="BE310" s="86">
        <f t="shared" si="57"/>
        <v>248.30514184397128</v>
      </c>
      <c r="BF310" s="86">
        <f t="shared" si="57"/>
        <v>248.30514184397128</v>
      </c>
      <c r="BG310" s="86">
        <f t="shared" si="57"/>
        <v>248.30514184397128</v>
      </c>
      <c r="BH310" s="86">
        <f t="shared" si="57"/>
        <v>248.30514184397128</v>
      </c>
      <c r="BI310" s="86">
        <f t="shared" si="57"/>
        <v>248.30514184397128</v>
      </c>
      <c r="BJ310" s="86">
        <f t="shared" si="57"/>
        <v>248.30514184397128</v>
      </c>
      <c r="BK310" s="86">
        <f t="shared" si="57"/>
        <v>248.30514184397128</v>
      </c>
      <c r="BL310" s="86">
        <f t="shared" si="57"/>
        <v>248.30514184397128</v>
      </c>
      <c r="BM310" s="86">
        <f t="shared" si="57"/>
        <v>248.30514184397128</v>
      </c>
    </row>
    <row r="311" spans="1:65" ht="19.8">
      <c r="A311" s="369"/>
      <c r="B311" s="369"/>
      <c r="C311" s="369"/>
      <c r="D311" s="369"/>
      <c r="E311" s="369"/>
      <c r="F311" s="369"/>
      <c r="G311" s="369"/>
      <c r="H311" s="369"/>
      <c r="I311" s="370"/>
      <c r="J311" s="370"/>
      <c r="K311" s="369"/>
      <c r="L311" s="369"/>
      <c r="M311" s="371"/>
      <c r="N311" s="371"/>
      <c r="O311" s="369"/>
      <c r="P311" s="371"/>
      <c r="Q311" s="371"/>
      <c r="R311" s="371"/>
      <c r="S311" s="371"/>
      <c r="T311" s="371"/>
      <c r="U311" s="369"/>
      <c r="V311" s="369"/>
      <c r="W311" s="371"/>
      <c r="X311" s="370"/>
      <c r="Y311" s="369"/>
      <c r="Z311" s="249"/>
      <c r="AB311" s="28"/>
      <c r="AC311" s="27"/>
      <c r="AD311" s="250"/>
      <c r="AE311" s="86"/>
      <c r="AI311" s="86"/>
      <c r="BA311" s="262"/>
      <c r="BB311" s="27"/>
    </row>
    <row r="312" spans="1:65" ht="22.8">
      <c r="A312" s="372" t="s">
        <v>636</v>
      </c>
      <c r="B312" s="369"/>
      <c r="C312" s="369"/>
      <c r="D312" s="373" t="str">
        <f>+D317</f>
        <v>1+</v>
      </c>
      <c r="E312" s="369"/>
      <c r="F312" s="369"/>
      <c r="G312" s="369"/>
      <c r="H312" s="212">
        <f>SUM(H317:H328)</f>
        <v>235</v>
      </c>
      <c r="I312" s="370"/>
      <c r="J312" s="370"/>
      <c r="K312" s="369"/>
      <c r="L312" s="272">
        <f>+Fettgruppe!N28</f>
        <v>257.32255319148919</v>
      </c>
      <c r="M312" s="371"/>
      <c r="N312" s="371"/>
      <c r="O312" s="369"/>
      <c r="P312" s="371"/>
      <c r="Q312" s="371"/>
      <c r="R312" s="371"/>
      <c r="S312" s="371"/>
      <c r="T312" s="371"/>
      <c r="U312" s="369"/>
      <c r="V312" s="272">
        <f>+Fettgruppe!X28</f>
        <v>246.9825343957296</v>
      </c>
      <c r="W312" s="374" t="s">
        <v>635</v>
      </c>
      <c r="X312" s="375"/>
      <c r="Y312" s="369"/>
      <c r="Z312" s="249"/>
      <c r="AB312" s="28"/>
      <c r="AC312" s="27"/>
      <c r="AD312" s="250"/>
      <c r="AE312" s="86"/>
      <c r="AI312" s="86"/>
      <c r="BA312" s="262" t="e">
        <f>1+BA310</f>
        <v>#REF!</v>
      </c>
      <c r="BB312" s="27">
        <v>268.9193823216188</v>
      </c>
      <c r="BC312" s="86">
        <f t="shared" ref="BC312:BM312" si="58">+BB312</f>
        <v>268.9193823216188</v>
      </c>
      <c r="BD312" s="86">
        <f t="shared" si="58"/>
        <v>268.9193823216188</v>
      </c>
      <c r="BE312" s="86">
        <f t="shared" si="58"/>
        <v>268.9193823216188</v>
      </c>
      <c r="BF312" s="86">
        <f t="shared" si="58"/>
        <v>268.9193823216188</v>
      </c>
      <c r="BG312" s="86">
        <f t="shared" si="58"/>
        <v>268.9193823216188</v>
      </c>
      <c r="BH312" s="86">
        <f t="shared" si="58"/>
        <v>268.9193823216188</v>
      </c>
      <c r="BI312" s="86">
        <f t="shared" si="58"/>
        <v>268.9193823216188</v>
      </c>
      <c r="BJ312" s="86">
        <f t="shared" si="58"/>
        <v>268.9193823216188</v>
      </c>
      <c r="BK312" s="86">
        <f t="shared" si="58"/>
        <v>268.9193823216188</v>
      </c>
      <c r="BL312" s="86">
        <f t="shared" si="58"/>
        <v>268.9193823216188</v>
      </c>
      <c r="BM312" s="86">
        <f t="shared" si="58"/>
        <v>268.9193823216188</v>
      </c>
    </row>
    <row r="313" spans="1:65" ht="16.5" customHeight="1">
      <c r="A313" s="369"/>
      <c r="B313" s="369"/>
      <c r="C313" s="369"/>
      <c r="D313" s="373"/>
      <c r="E313" s="369"/>
      <c r="F313" s="369"/>
      <c r="G313" s="369"/>
      <c r="H313" s="369"/>
      <c r="I313" s="369"/>
      <c r="J313" s="369"/>
      <c r="K313" s="369"/>
      <c r="L313" s="369"/>
      <c r="M313" s="371"/>
      <c r="N313" s="371"/>
      <c r="O313" s="369"/>
      <c r="P313" s="371"/>
      <c r="Q313" s="371"/>
      <c r="R313" s="371"/>
      <c r="S313" s="371"/>
      <c r="T313" s="371"/>
      <c r="U313" s="369"/>
      <c r="V313" s="369"/>
      <c r="W313" s="371"/>
      <c r="X313" s="375" t="s">
        <v>4</v>
      </c>
      <c r="Y313" s="369"/>
      <c r="Z313" s="249"/>
      <c r="AB313" s="28"/>
      <c r="AC313" s="27"/>
      <c r="AD313" s="250"/>
      <c r="AE313" s="86"/>
      <c r="AI313" s="86"/>
      <c r="BA313" s="262"/>
      <c r="BB313" s="27"/>
    </row>
    <row r="314" spans="1:65" ht="19.8">
      <c r="A314" s="369"/>
      <c r="B314" s="369"/>
      <c r="C314" s="369"/>
      <c r="D314" s="369"/>
      <c r="E314" s="369"/>
      <c r="F314" s="369"/>
      <c r="G314" s="372" t="s">
        <v>4</v>
      </c>
      <c r="H314" s="369"/>
      <c r="I314" s="370"/>
      <c r="J314" s="370"/>
      <c r="K314" s="372" t="s">
        <v>23</v>
      </c>
      <c r="L314" s="370"/>
      <c r="M314" s="371" t="s">
        <v>402</v>
      </c>
      <c r="N314" s="371" t="s">
        <v>402</v>
      </c>
      <c r="O314" s="374" t="s">
        <v>538</v>
      </c>
      <c r="P314" s="371" t="s">
        <v>402</v>
      </c>
      <c r="Q314" s="371" t="s">
        <v>402</v>
      </c>
      <c r="R314" s="371"/>
      <c r="S314" s="371"/>
      <c r="T314" s="374" t="s">
        <v>422</v>
      </c>
      <c r="U314" s="369"/>
      <c r="V314" s="372" t="s">
        <v>489</v>
      </c>
      <c r="W314" s="374" t="s">
        <v>77</v>
      </c>
      <c r="X314" s="375" t="s">
        <v>9</v>
      </c>
      <c r="Y314" s="369"/>
      <c r="Z314" s="249"/>
      <c r="AB314" s="28"/>
      <c r="AC314" s="27"/>
      <c r="AD314" s="250"/>
      <c r="AE314" s="86"/>
      <c r="AI314" s="86"/>
      <c r="BA314" s="262" t="e">
        <f>1+BA312</f>
        <v>#REF!</v>
      </c>
      <c r="BB314" s="27">
        <v>292.46921194322113</v>
      </c>
      <c r="BC314" s="86">
        <f t="shared" ref="BC314:BM316" si="59">+BB314</f>
        <v>292.46921194322113</v>
      </c>
      <c r="BD314" s="86">
        <f t="shared" si="59"/>
        <v>292.46921194322113</v>
      </c>
      <c r="BE314" s="86">
        <f t="shared" si="59"/>
        <v>292.46921194322113</v>
      </c>
      <c r="BF314" s="86">
        <f t="shared" si="59"/>
        <v>292.46921194322113</v>
      </c>
      <c r="BG314" s="86">
        <f t="shared" si="59"/>
        <v>292.46921194322113</v>
      </c>
      <c r="BH314" s="86">
        <f t="shared" si="59"/>
        <v>292.46921194322113</v>
      </c>
      <c r="BI314" s="86">
        <f t="shared" si="59"/>
        <v>292.46921194322113</v>
      </c>
      <c r="BJ314" s="86">
        <f t="shared" si="59"/>
        <v>292.46921194322113</v>
      </c>
      <c r="BK314" s="86">
        <f t="shared" si="59"/>
        <v>292.46921194322113</v>
      </c>
      <c r="BL314" s="86">
        <f t="shared" si="59"/>
        <v>292.46921194322113</v>
      </c>
      <c r="BM314" s="86">
        <f t="shared" si="59"/>
        <v>292.46921194322113</v>
      </c>
    </row>
    <row r="315" spans="1:65" ht="19.8">
      <c r="A315" s="369"/>
      <c r="B315" s="369"/>
      <c r="C315" s="369"/>
      <c r="D315" s="369"/>
      <c r="E315" s="372"/>
      <c r="F315" s="372"/>
      <c r="G315" s="372" t="s">
        <v>487</v>
      </c>
      <c r="H315" s="372" t="s">
        <v>4</v>
      </c>
      <c r="I315" s="375" t="s">
        <v>4</v>
      </c>
      <c r="J315" s="375" t="s">
        <v>1</v>
      </c>
      <c r="K315" s="372" t="s">
        <v>550</v>
      </c>
      <c r="L315" s="375" t="s">
        <v>23</v>
      </c>
      <c r="M315" s="374" t="s">
        <v>585</v>
      </c>
      <c r="N315" s="374" t="s">
        <v>500</v>
      </c>
      <c r="O315" s="374" t="s">
        <v>563</v>
      </c>
      <c r="P315" s="374" t="s">
        <v>502</v>
      </c>
      <c r="Q315" s="374" t="s">
        <v>571</v>
      </c>
      <c r="R315" s="374"/>
      <c r="S315" s="374"/>
      <c r="T315" s="374"/>
      <c r="U315" s="372" t="s">
        <v>413</v>
      </c>
      <c r="V315" s="372" t="s">
        <v>498</v>
      </c>
      <c r="W315" s="374" t="s">
        <v>423</v>
      </c>
      <c r="X315" s="375" t="s">
        <v>70</v>
      </c>
      <c r="Y315" s="369"/>
      <c r="Z315" s="249"/>
      <c r="AB315" s="28"/>
      <c r="AC315" s="27"/>
      <c r="AD315" s="250"/>
      <c r="AE315" s="86"/>
      <c r="AI315" s="86"/>
      <c r="BA315" s="262" t="e">
        <f>1+BA314</f>
        <v>#REF!</v>
      </c>
      <c r="BB315" s="27">
        <v>314.89908376963371</v>
      </c>
      <c r="BC315" s="86">
        <f t="shared" si="59"/>
        <v>314.89908376963371</v>
      </c>
      <c r="BD315" s="86">
        <f t="shared" si="59"/>
        <v>314.89908376963371</v>
      </c>
      <c r="BE315" s="86">
        <f t="shared" si="59"/>
        <v>314.89908376963371</v>
      </c>
      <c r="BF315" s="86">
        <f t="shared" si="59"/>
        <v>314.89908376963371</v>
      </c>
      <c r="BG315" s="86">
        <f t="shared" si="59"/>
        <v>314.89908376963371</v>
      </c>
      <c r="BH315" s="86">
        <f t="shared" si="59"/>
        <v>314.89908376963371</v>
      </c>
      <c r="BI315" s="86">
        <f t="shared" si="59"/>
        <v>314.89908376963371</v>
      </c>
      <c r="BJ315" s="86">
        <f t="shared" si="59"/>
        <v>314.89908376963371</v>
      </c>
      <c r="BK315" s="86">
        <f t="shared" si="59"/>
        <v>314.89908376963371</v>
      </c>
      <c r="BL315" s="86">
        <f t="shared" si="59"/>
        <v>314.89908376963371</v>
      </c>
      <c r="BM315" s="86">
        <f t="shared" si="59"/>
        <v>314.89908376963371</v>
      </c>
    </row>
    <row r="316" spans="1:65" ht="19.8">
      <c r="A316" s="369"/>
      <c r="B316" s="369"/>
      <c r="C316" s="372" t="s">
        <v>0</v>
      </c>
      <c r="D316" s="372"/>
      <c r="E316" s="372" t="s">
        <v>86</v>
      </c>
      <c r="F316" s="372"/>
      <c r="G316" s="376" t="s">
        <v>488</v>
      </c>
      <c r="H316" s="376" t="s">
        <v>9</v>
      </c>
      <c r="I316" s="377" t="s">
        <v>402</v>
      </c>
      <c r="J316" s="377" t="s">
        <v>402</v>
      </c>
      <c r="K316" s="376" t="s">
        <v>551</v>
      </c>
      <c r="L316" s="377" t="s">
        <v>44</v>
      </c>
      <c r="M316" s="378" t="s">
        <v>561</v>
      </c>
      <c r="N316" s="378" t="s">
        <v>439</v>
      </c>
      <c r="O316" s="378" t="s">
        <v>495</v>
      </c>
      <c r="P316" s="378" t="s">
        <v>482</v>
      </c>
      <c r="Q316" s="378" t="s">
        <v>536</v>
      </c>
      <c r="R316" s="378"/>
      <c r="S316" s="378"/>
      <c r="T316" s="378" t="s">
        <v>1</v>
      </c>
      <c r="U316" s="376" t="s">
        <v>414</v>
      </c>
      <c r="V316" s="376" t="s">
        <v>499</v>
      </c>
      <c r="W316" s="378" t="s">
        <v>424</v>
      </c>
      <c r="X316" s="377" t="s">
        <v>566</v>
      </c>
      <c r="Y316" s="369"/>
      <c r="Z316" s="249"/>
      <c r="AB316" s="28"/>
      <c r="AC316" s="27"/>
      <c r="AD316" s="250"/>
      <c r="AE316" s="86"/>
      <c r="AI316" s="86"/>
      <c r="BA316" s="262" t="e">
        <f>1+BA315</f>
        <v>#REF!</v>
      </c>
      <c r="BB316" s="27">
        <v>325.0188034188032</v>
      </c>
      <c r="BC316" s="86">
        <f t="shared" si="59"/>
        <v>325.0188034188032</v>
      </c>
      <c r="BD316" s="86">
        <f t="shared" si="59"/>
        <v>325.0188034188032</v>
      </c>
      <c r="BE316" s="86">
        <f t="shared" si="59"/>
        <v>325.0188034188032</v>
      </c>
      <c r="BF316" s="86">
        <f t="shared" si="59"/>
        <v>325.0188034188032</v>
      </c>
      <c r="BG316" s="86">
        <f t="shared" si="59"/>
        <v>325.0188034188032</v>
      </c>
      <c r="BH316" s="86">
        <f t="shared" si="59"/>
        <v>325.0188034188032</v>
      </c>
      <c r="BI316" s="86">
        <f t="shared" si="59"/>
        <v>325.0188034188032</v>
      </c>
      <c r="BJ316" s="86">
        <f t="shared" si="59"/>
        <v>325.0188034188032</v>
      </c>
      <c r="BK316" s="86">
        <f t="shared" si="59"/>
        <v>325.0188034188032</v>
      </c>
      <c r="BL316" s="86">
        <f t="shared" si="59"/>
        <v>325.0188034188032</v>
      </c>
      <c r="BM316" s="86">
        <f t="shared" si="59"/>
        <v>325.0188034188032</v>
      </c>
    </row>
    <row r="317" spans="1:65">
      <c r="A317" s="369"/>
      <c r="B317" s="369">
        <f>+'Ark1'!C1143</f>
        <v>2023</v>
      </c>
      <c r="C317" s="266">
        <f>+'Ark1'!M1143</f>
        <v>3</v>
      </c>
      <c r="D317" s="266" t="s">
        <v>94</v>
      </c>
      <c r="E317" s="266">
        <f>+'Ark1'!D1143</f>
        <v>1</v>
      </c>
      <c r="F317" s="266" t="s">
        <v>597</v>
      </c>
      <c r="G317" s="266">
        <f>+IF(H317=0,"",'Ark1'!Q1143)</f>
        <v>10</v>
      </c>
      <c r="H317" s="266">
        <f>+'Ark1'!R1143</f>
        <v>15</v>
      </c>
      <c r="I317" s="267">
        <f>+IF(H317=0,"",'Ark1'!AE1143)</f>
        <v>2.5684931506849313</v>
      </c>
      <c r="J317" s="267">
        <f>+IF(H317=0,"",'Ark1'!AF1143)</f>
        <v>1.8666437942659144</v>
      </c>
      <c r="K317" s="268">
        <f>+IF(H317=0,"",'Ark1'!S1143)</f>
        <v>4.2</v>
      </c>
      <c r="L317" s="267">
        <f>+IF(H317=0,"",'Ark1'!U1143)</f>
        <v>262.60666666666663</v>
      </c>
      <c r="M317" s="269">
        <f>+IF(H317=0,"",'Ark1'!W1143)</f>
        <v>0</v>
      </c>
      <c r="N317" s="269">
        <f>+IF(H317=0,"",'Ark1'!X1143)</f>
        <v>20</v>
      </c>
      <c r="O317" s="269">
        <f>+IF(H317=0,"",'Ark1'!AG1143)</f>
        <v>1061.8181818181815</v>
      </c>
      <c r="P317" s="269">
        <f>+IF(H317=0,"",'Ark1'!AH1143)</f>
        <v>0</v>
      </c>
      <c r="Q317" s="269">
        <f>+IF(H317=0,"",'Ark1'!AI1143)</f>
        <v>40</v>
      </c>
      <c r="R317" s="269"/>
      <c r="S317" s="269"/>
      <c r="T317" s="269">
        <f>+IF(H317=0,"",'Ark1'!Y1143)</f>
        <v>83.854655737704022</v>
      </c>
      <c r="U317" s="268">
        <f>+IF(H317=0,"",'Ark1'!Z1143)</f>
        <v>2.0720360357226735</v>
      </c>
      <c r="V317" s="269">
        <f t="shared" ref="V317:V328" si="60">+IF(H317=0,"",1000*L317/O317)</f>
        <v>247.31792237442926</v>
      </c>
      <c r="W317" s="269">
        <f t="shared" ref="W317:W328" si="61">+IF(H317=0,"",L317/C317)</f>
        <v>87.535555555555547</v>
      </c>
      <c r="X317" s="267">
        <f t="shared" ref="X317:X328" si="62">+IF(H317=0,"",H317/G317)</f>
        <v>1.5</v>
      </c>
      <c r="Y317" s="369"/>
      <c r="AB317" s="28"/>
      <c r="AC317" s="27"/>
      <c r="AF317" s="27"/>
      <c r="AG317" s="27"/>
      <c r="AH317" s="27"/>
      <c r="AJ317" s="27"/>
      <c r="AL317" s="27"/>
      <c r="AM317" s="27"/>
    </row>
    <row r="318" spans="1:65">
      <c r="A318" s="369"/>
      <c r="B318" s="369">
        <f>+'Ark1'!C1144</f>
        <v>2023</v>
      </c>
      <c r="C318" s="266">
        <f>+'Ark1'!M1144</f>
        <v>3</v>
      </c>
      <c r="D318" s="266" t="s">
        <v>94</v>
      </c>
      <c r="E318" s="266">
        <f>+'Ark1'!D1144</f>
        <v>2</v>
      </c>
      <c r="F318" s="266" t="s">
        <v>598</v>
      </c>
      <c r="G318" s="266">
        <f>+IF(H318=0,"",'Ark1'!Q1144)</f>
        <v>1</v>
      </c>
      <c r="H318" s="266">
        <f>+'Ark1'!R1144</f>
        <v>1</v>
      </c>
      <c r="I318" s="267">
        <f>+IF(H318=0,"",'Ark1'!AE1144)</f>
        <v>0.21598272138228936</v>
      </c>
      <c r="J318" s="267">
        <f>+IF(H318=0,"",'Ark1'!AF1144)</f>
        <v>0.11479263370719509</v>
      </c>
      <c r="K318" s="268">
        <f>+IF(H318=0,"",'Ark1'!S1144)</f>
        <v>3</v>
      </c>
      <c r="L318" s="267">
        <f>+IF(H318=0,"",'Ark1'!U1144)</f>
        <v>194.8</v>
      </c>
      <c r="M318" s="269">
        <f>+IF(H318=0,"",'Ark1'!W1144)</f>
        <v>0</v>
      </c>
      <c r="N318" s="269">
        <f>+IF(H318=0,"",'Ark1'!X1144)</f>
        <v>0</v>
      </c>
      <c r="O318" s="269">
        <f>+IF(H318=0,"",'Ark1'!AG1144)</f>
        <v>1312</v>
      </c>
      <c r="P318" s="269">
        <f>+IF(H318=0,"",'Ark1'!AH1144)</f>
        <v>0</v>
      </c>
      <c r="Q318" s="269">
        <f>+IF(H318=0,"",'Ark1'!AI1144)</f>
        <v>100</v>
      </c>
      <c r="R318" s="269"/>
      <c r="S318" s="269"/>
      <c r="T318" s="269">
        <f>+IF(H318=0,"",'Ark1'!Y1144)</f>
        <v>0</v>
      </c>
      <c r="U318" s="268">
        <f>+IF(H318=0,"",'Ark1'!Z1144)</f>
        <v>0</v>
      </c>
      <c r="V318" s="269">
        <f t="shared" si="60"/>
        <v>148.47560975609755</v>
      </c>
      <c r="W318" s="269">
        <f t="shared" si="61"/>
        <v>64.933333333333337</v>
      </c>
      <c r="X318" s="267">
        <f t="shared" si="62"/>
        <v>1</v>
      </c>
      <c r="Y318" s="369"/>
      <c r="AB318" s="28"/>
      <c r="AC318" s="27"/>
      <c r="AF318" s="27"/>
      <c r="AG318" s="27"/>
      <c r="AH318" s="27"/>
      <c r="AJ318" s="27"/>
      <c r="AL318" s="27"/>
      <c r="AM318" s="27"/>
    </row>
    <row r="319" spans="1:65">
      <c r="A319" s="369"/>
      <c r="B319" s="369">
        <f>+'Ark1'!C1145</f>
        <v>2023</v>
      </c>
      <c r="C319" s="266">
        <f>+'Ark1'!M1145</f>
        <v>3</v>
      </c>
      <c r="D319" s="266" t="s">
        <v>94</v>
      </c>
      <c r="E319" s="266">
        <f>+'Ark1'!D1145</f>
        <v>3</v>
      </c>
      <c r="F319" s="266" t="s">
        <v>599</v>
      </c>
      <c r="G319" s="266">
        <f>+IF(H319=0,"",'Ark1'!Q1145)</f>
        <v>6</v>
      </c>
      <c r="H319" s="266">
        <f>+'Ark1'!R1145</f>
        <v>9</v>
      </c>
      <c r="I319" s="267">
        <f>+IF(H319=0,"",'Ark1'!AE1145)</f>
        <v>1.6917293233082704</v>
      </c>
      <c r="J319" s="267">
        <f>+IF(H319=0,"",'Ark1'!AF1145)</f>
        <v>1.2053808916548183</v>
      </c>
      <c r="K319" s="268">
        <f>+IF(H319=0,"",'Ark1'!S1145)</f>
        <v>4.5555555555555562</v>
      </c>
      <c r="L319" s="267">
        <f>+IF(H319=0,"",'Ark1'!U1145)</f>
        <v>252.26666666666671</v>
      </c>
      <c r="M319" s="269">
        <f>+IF(H319=0,"",'Ark1'!W1145)</f>
        <v>0</v>
      </c>
      <c r="N319" s="269">
        <f>+IF(H319=0,"",'Ark1'!X1145)</f>
        <v>11.111111111111112</v>
      </c>
      <c r="O319" s="269">
        <f>+IF(H319=0,"",'Ark1'!AG1145)</f>
        <v>869.77777777777771</v>
      </c>
      <c r="P319" s="269">
        <f>+IF(H319=0,"",'Ark1'!AH1145)</f>
        <v>0</v>
      </c>
      <c r="Q319" s="269">
        <f>+IF(H319=0,"",'Ark1'!AI1145)</f>
        <v>77.777777777777771</v>
      </c>
      <c r="R319" s="269"/>
      <c r="S319" s="269"/>
      <c r="T319" s="269">
        <f>+IF(H319=0,"",'Ark1'!Y1145)</f>
        <v>79.696953796518699</v>
      </c>
      <c r="U319" s="268">
        <f>+IF(H319=0,"",'Ark1'!Z1145)</f>
        <v>1.342560663732731</v>
      </c>
      <c r="V319" s="269">
        <f t="shared" si="60"/>
        <v>290.03576903423613</v>
      </c>
      <c r="W319" s="269">
        <f t="shared" si="61"/>
        <v>84.088888888888903</v>
      </c>
      <c r="X319" s="267">
        <f t="shared" si="62"/>
        <v>1.5</v>
      </c>
      <c r="Y319" s="369"/>
      <c r="AB319" s="28"/>
      <c r="AC319" s="27"/>
      <c r="AF319" s="27"/>
      <c r="AG319" s="27"/>
      <c r="AH319" s="27"/>
      <c r="AJ319" s="27"/>
      <c r="AL319" s="27"/>
      <c r="AM319" s="27"/>
    </row>
    <row r="320" spans="1:65">
      <c r="A320" s="369"/>
      <c r="B320" s="369">
        <f>+'Ark1'!C1146</f>
        <v>2023</v>
      </c>
      <c r="C320" s="266">
        <f>+'Ark1'!M1146</f>
        <v>3</v>
      </c>
      <c r="D320" s="266" t="s">
        <v>94</v>
      </c>
      <c r="E320" s="266">
        <f>+'Ark1'!D1146</f>
        <v>4</v>
      </c>
      <c r="F320" s="266" t="s">
        <v>600</v>
      </c>
      <c r="G320" s="266">
        <f>+IF(H320=0,"",'Ark1'!Q1146)</f>
        <v>11</v>
      </c>
      <c r="H320" s="266">
        <f>+'Ark1'!R1146</f>
        <v>11</v>
      </c>
      <c r="I320" s="267">
        <f>+IF(H320=0,"",'Ark1'!AE1146)</f>
        <v>2.4719101123595504</v>
      </c>
      <c r="J320" s="267">
        <f>+IF(H320=0,"",'Ark1'!AF1146)</f>
        <v>2.1943100789167973</v>
      </c>
      <c r="K320" s="268">
        <f>+IF(H320=0,"",'Ark1'!S1146)</f>
        <v>5.4545454545454541</v>
      </c>
      <c r="L320" s="267">
        <f>+IF(H320=0,"",'Ark1'!U1146)</f>
        <v>318.7</v>
      </c>
      <c r="M320" s="269">
        <f>+IF(H320=0,"",'Ark1'!W1146)</f>
        <v>0</v>
      </c>
      <c r="N320" s="269">
        <f>+IF(H320=0,"",'Ark1'!X1146)</f>
        <v>27.272727272727277</v>
      </c>
      <c r="O320" s="269">
        <f>+IF(H320=0,"",'Ark1'!AG1146)</f>
        <v>1213</v>
      </c>
      <c r="P320" s="269">
        <f>+IF(H320=0,"",'Ark1'!AH1146)</f>
        <v>0</v>
      </c>
      <c r="Q320" s="269">
        <f>+IF(H320=0,"",'Ark1'!AI1146)</f>
        <v>81.818181818181813</v>
      </c>
      <c r="R320" s="269"/>
      <c r="S320" s="269"/>
      <c r="T320" s="269">
        <f>+IF(H320=0,"",'Ark1'!Y1146)</f>
        <v>99.976524517235859</v>
      </c>
      <c r="U320" s="268">
        <f>+IF(H320=0,"",'Ark1'!Z1146)</f>
        <v>2.0610516452281158</v>
      </c>
      <c r="V320" s="269">
        <f t="shared" si="60"/>
        <v>262.73701566364383</v>
      </c>
      <c r="W320" s="269">
        <f t="shared" si="61"/>
        <v>106.23333333333333</v>
      </c>
      <c r="X320" s="267">
        <f t="shared" si="62"/>
        <v>1</v>
      </c>
      <c r="Y320" s="369"/>
      <c r="AB320" s="28"/>
      <c r="AC320" s="27"/>
      <c r="AF320" s="27"/>
      <c r="AG320" s="27"/>
      <c r="AH320" s="27"/>
      <c r="AJ320" s="27"/>
      <c r="AL320" s="27"/>
      <c r="AM320" s="27"/>
    </row>
    <row r="321" spans="1:65">
      <c r="A321" s="369"/>
      <c r="B321" s="369">
        <f>+'Ark1'!C1147</f>
        <v>2023</v>
      </c>
      <c r="C321" s="266">
        <f>+'Ark1'!M1147</f>
        <v>3</v>
      </c>
      <c r="D321" s="266" t="s">
        <v>94</v>
      </c>
      <c r="E321" s="266">
        <f>+'Ark1'!D1147</f>
        <v>5</v>
      </c>
      <c r="F321" s="266" t="s">
        <v>442</v>
      </c>
      <c r="G321" s="266">
        <f>+IF(H321=0,"",'Ark1'!Q1147)</f>
        <v>15</v>
      </c>
      <c r="H321" s="266">
        <f>+'Ark1'!R1147</f>
        <v>24</v>
      </c>
      <c r="I321" s="267">
        <f>+IF(H321=0,"",'Ark1'!AE1147)</f>
        <v>3.4532374100719432</v>
      </c>
      <c r="J321" s="267">
        <f>+IF(H321=0,"",'Ark1'!AF1147)</f>
        <v>2.2527214535251341</v>
      </c>
      <c r="K321" s="268">
        <f>+IF(H321=0,"",'Ark1'!S1147)</f>
        <v>4.2916666666666679</v>
      </c>
      <c r="L321" s="267">
        <f>+IF(H321=0,"",'Ark1'!U1147)</f>
        <v>230.6875</v>
      </c>
      <c r="M321" s="269">
        <f>+IF(H321=0,"",'Ark1'!W1147)</f>
        <v>0</v>
      </c>
      <c r="N321" s="269">
        <f>+IF(H321=0,"",'Ark1'!X1147)</f>
        <v>8.3333333333333357</v>
      </c>
      <c r="O321" s="269">
        <f>+IF(H321=0,"",'Ark1'!AG1147)</f>
        <v>940.40909090909088</v>
      </c>
      <c r="P321" s="269">
        <f>+IF(H321=0,"",'Ark1'!AH1147)</f>
        <v>0</v>
      </c>
      <c r="Q321" s="269">
        <f>+IF(H321=0,"",'Ark1'!AI1147)</f>
        <v>66.666666666666686</v>
      </c>
      <c r="R321" s="269"/>
      <c r="S321" s="269"/>
      <c r="T321" s="269">
        <f>+IF(H321=0,"",'Ark1'!Y1147)</f>
        <v>86.897268428971103</v>
      </c>
      <c r="U321" s="268">
        <f>+IF(H321=0,"",'Ark1'!Z1147)</f>
        <v>1.513251649777906</v>
      </c>
      <c r="V321" s="269">
        <f t="shared" si="60"/>
        <v>245.30547634008411</v>
      </c>
      <c r="W321" s="269">
        <f t="shared" si="61"/>
        <v>76.895833333333329</v>
      </c>
      <c r="X321" s="267">
        <f t="shared" si="62"/>
        <v>1.6</v>
      </c>
      <c r="Y321" s="369"/>
      <c r="AB321" s="28"/>
      <c r="AC321" s="27"/>
      <c r="AF321" s="27"/>
      <c r="AG321" s="27"/>
      <c r="AH321" s="27"/>
      <c r="AJ321" s="27"/>
      <c r="AL321" s="27"/>
      <c r="AM321" s="27"/>
    </row>
    <row r="322" spans="1:65">
      <c r="A322" s="369"/>
      <c r="B322" s="369">
        <f>+'Ark1'!C1148</f>
        <v>2023</v>
      </c>
      <c r="C322" s="266">
        <f>+'Ark1'!M1148</f>
        <v>3</v>
      </c>
      <c r="D322" s="266" t="s">
        <v>94</v>
      </c>
      <c r="E322" s="266">
        <f>+'Ark1'!D1148</f>
        <v>6</v>
      </c>
      <c r="F322" s="266" t="s">
        <v>601</v>
      </c>
      <c r="G322" s="266">
        <f>+IF(H322=0,"",'Ark1'!Q1148)</f>
        <v>15</v>
      </c>
      <c r="H322" s="266">
        <f>+'Ark1'!R1148</f>
        <v>21</v>
      </c>
      <c r="I322" s="267">
        <f>+IF(H322=0,"",'Ark1'!AE1148)</f>
        <v>2.258064516129032</v>
      </c>
      <c r="J322" s="267">
        <f>+IF(H322=0,"",'Ark1'!AF1148)</f>
        <v>1.3174012612444719</v>
      </c>
      <c r="K322" s="268">
        <f>+IF(H322=0,"",'Ark1'!S1148)</f>
        <v>3.5714285714285721</v>
      </c>
      <c r="L322" s="267">
        <f>+IF(H322=0,"",'Ark1'!U1148)</f>
        <v>203.31428571428589</v>
      </c>
      <c r="M322" s="269">
        <f>+IF(H322=0,"",'Ark1'!W1148)</f>
        <v>0</v>
      </c>
      <c r="N322" s="269">
        <f>+IF(H322=0,"",'Ark1'!X1148)</f>
        <v>14.285714285714288</v>
      </c>
      <c r="O322" s="269">
        <f>+IF(H322=0,"",'Ark1'!AG1148)</f>
        <v>1066.05</v>
      </c>
      <c r="P322" s="269">
        <f>+IF(H322=0,"",'Ark1'!AH1148)</f>
        <v>0</v>
      </c>
      <c r="Q322" s="269">
        <f>+IF(H322=0,"",'Ark1'!AI1148)</f>
        <v>71.428571428571445</v>
      </c>
      <c r="R322" s="269"/>
      <c r="S322" s="269"/>
      <c r="T322" s="269">
        <f>+IF(H322=0,"",'Ark1'!Y1148)</f>
        <v>112.54484095012872</v>
      </c>
      <c r="U322" s="268">
        <f>+IF(H322=0,"",'Ark1'!Z1148)</f>
        <v>2.1060327988091405</v>
      </c>
      <c r="V322" s="269">
        <f t="shared" si="60"/>
        <v>190.71740135480127</v>
      </c>
      <c r="W322" s="269">
        <f t="shared" si="61"/>
        <v>67.771428571428629</v>
      </c>
      <c r="X322" s="267">
        <f t="shared" si="62"/>
        <v>1.4</v>
      </c>
      <c r="Y322" s="369"/>
      <c r="AB322" s="28"/>
      <c r="AC322" s="27"/>
      <c r="AF322" s="27"/>
      <c r="AG322" s="27"/>
      <c r="AH322" s="27"/>
      <c r="AJ322" s="27"/>
      <c r="AL322" s="27"/>
      <c r="AM322" s="27"/>
    </row>
    <row r="323" spans="1:65">
      <c r="A323" s="369"/>
      <c r="B323" s="369">
        <f>+'Ark1'!C1149</f>
        <v>2023</v>
      </c>
      <c r="C323" s="266">
        <f>+'Ark1'!M1149</f>
        <v>3</v>
      </c>
      <c r="D323" s="266" t="s">
        <v>94</v>
      </c>
      <c r="E323" s="266">
        <f>+'Ark1'!D1149</f>
        <v>7</v>
      </c>
      <c r="F323" s="266" t="s">
        <v>602</v>
      </c>
      <c r="G323" s="266">
        <f>+IF(H323=0,"",'Ark1'!Q1149)</f>
        <v>17</v>
      </c>
      <c r="H323" s="266">
        <f>+'Ark1'!R1149</f>
        <v>31</v>
      </c>
      <c r="I323" s="267">
        <f>+IF(H323=0,"",'Ark1'!AE1149)</f>
        <v>5.6569343065693438</v>
      </c>
      <c r="J323" s="267">
        <f>+IF(H323=0,"",'Ark1'!AF1149)</f>
        <v>4.298510255150962</v>
      </c>
      <c r="K323" s="268">
        <f>+IF(H323=0,"",'Ark1'!S1149)</f>
        <v>5.0967741935483879</v>
      </c>
      <c r="L323" s="267">
        <f>+IF(H323=0,"",'Ark1'!U1149)</f>
        <v>272.73548387096781</v>
      </c>
      <c r="M323" s="269">
        <f>+IF(H323=0,"",'Ark1'!W1149)</f>
        <v>0</v>
      </c>
      <c r="N323" s="269">
        <f>+IF(H323=0,"",'Ark1'!X1149)</f>
        <v>19.354838709677423</v>
      </c>
      <c r="O323" s="269">
        <f>+IF(H323=0,"",'Ark1'!AG1149)</f>
        <v>948.96296296296293</v>
      </c>
      <c r="P323" s="269">
        <f>+IF(H323=0,"",'Ark1'!AH1149)</f>
        <v>0</v>
      </c>
      <c r="Q323" s="269">
        <f>+IF(H323=0,"",'Ark1'!AI1149)</f>
        <v>70.967741935483886</v>
      </c>
      <c r="R323" s="269"/>
      <c r="S323" s="269"/>
      <c r="T323" s="269">
        <f>+IF(H323=0,"",'Ark1'!Y1149)</f>
        <v>101.52683595145812</v>
      </c>
      <c r="U323" s="268">
        <f>+IF(H323=0,"",'Ark1'!Z1149)</f>
        <v>2.1455856965568887</v>
      </c>
      <c r="V323" s="269">
        <f t="shared" si="60"/>
        <v>287.40371807494074</v>
      </c>
      <c r="W323" s="269">
        <f t="shared" si="61"/>
        <v>90.911827956989271</v>
      </c>
      <c r="X323" s="267">
        <f t="shared" si="62"/>
        <v>1.8235294117647058</v>
      </c>
      <c r="Y323" s="369"/>
      <c r="AB323" s="28"/>
      <c r="AC323" s="27"/>
      <c r="AF323" s="27"/>
      <c r="AG323" s="27"/>
      <c r="AH323" s="27"/>
      <c r="AJ323" s="27"/>
      <c r="AL323" s="27"/>
      <c r="AM323" s="27"/>
    </row>
    <row r="324" spans="1:65">
      <c r="A324" s="369"/>
      <c r="B324" s="369">
        <f>+'Ark1'!C1150</f>
        <v>2023</v>
      </c>
      <c r="C324" s="266">
        <f>+'Ark1'!M1150</f>
        <v>3</v>
      </c>
      <c r="D324" s="266" t="s">
        <v>94</v>
      </c>
      <c r="E324" s="266">
        <f>+'Ark1'!D1150</f>
        <v>8</v>
      </c>
      <c r="F324" s="266" t="s">
        <v>603</v>
      </c>
      <c r="G324" s="266">
        <f>+IF(H324=0,"",'Ark1'!Q1150)</f>
        <v>11</v>
      </c>
      <c r="H324" s="266">
        <f>+'Ark1'!R1150</f>
        <v>15</v>
      </c>
      <c r="I324" s="267">
        <f>+IF(H324=0,"",'Ark1'!AE1150)</f>
        <v>1.8564356435643563</v>
      </c>
      <c r="J324" s="267">
        <f>+IF(H324=0,"",'Ark1'!AF1150)</f>
        <v>1.2438130028024481</v>
      </c>
      <c r="K324" s="268">
        <f>+IF(H324=0,"",'Ark1'!S1150)</f>
        <v>4.5999999999999996</v>
      </c>
      <c r="L324" s="267">
        <f>+IF(H324=0,"",'Ark1'!U1150)</f>
        <v>237.8933333333334</v>
      </c>
      <c r="M324" s="269">
        <f>+IF(H324=0,"",'Ark1'!W1150)</f>
        <v>0</v>
      </c>
      <c r="N324" s="269">
        <f>+IF(H324=0,"",'Ark1'!X1150)</f>
        <v>13.333333333333337</v>
      </c>
      <c r="O324" s="269">
        <f>+IF(H324=0,"",'Ark1'!AG1150)</f>
        <v>896.11111111111109</v>
      </c>
      <c r="P324" s="269">
        <f>+IF(H324=0,"",'Ark1'!AH1150)</f>
        <v>0</v>
      </c>
      <c r="Q324" s="269">
        <f>+IF(H324=0,"",'Ark1'!AI1150)</f>
        <v>40</v>
      </c>
      <c r="R324" s="269"/>
      <c r="S324" s="269"/>
      <c r="T324" s="269">
        <f>+IF(H324=0,"",'Ark1'!Y1150)</f>
        <v>109.00964768720648</v>
      </c>
      <c r="U324" s="268">
        <f>+IF(H324=0,"",'Ark1'!Z1150)</f>
        <v>1.781385228784985</v>
      </c>
      <c r="V324" s="269">
        <f t="shared" si="60"/>
        <v>265.47303161810299</v>
      </c>
      <c r="W324" s="269">
        <f t="shared" si="61"/>
        <v>79.297777777777796</v>
      </c>
      <c r="X324" s="267">
        <f t="shared" si="62"/>
        <v>1.3636363636363635</v>
      </c>
      <c r="Y324" s="369"/>
      <c r="AB324" s="28"/>
      <c r="AC324" s="27"/>
      <c r="AF324" s="27"/>
      <c r="AG324" s="27"/>
      <c r="AH324" s="27"/>
      <c r="AJ324" s="27"/>
      <c r="AL324" s="27"/>
      <c r="AM324" s="27"/>
    </row>
    <row r="325" spans="1:65">
      <c r="A325" s="369"/>
      <c r="B325" s="369">
        <f>+'Ark1'!C1151</f>
        <v>2023</v>
      </c>
      <c r="C325" s="266">
        <f>+'Ark1'!M1151</f>
        <v>3</v>
      </c>
      <c r="D325" s="266" t="s">
        <v>94</v>
      </c>
      <c r="E325" s="266">
        <f>+'Ark1'!D1151</f>
        <v>9</v>
      </c>
      <c r="F325" s="266" t="s">
        <v>604</v>
      </c>
      <c r="G325" s="266">
        <f>+IF(H325=0,"",'Ark1'!Q1151)</f>
        <v>17</v>
      </c>
      <c r="H325" s="266">
        <f>+'Ark1'!R1151</f>
        <v>26</v>
      </c>
      <c r="I325" s="267">
        <f>+IF(H325=0,"",'Ark1'!AE1151)</f>
        <v>3.5567715458276328</v>
      </c>
      <c r="J325" s="267">
        <f>+IF(H325=0,"",'Ark1'!AF1151)</f>
        <v>2.3519215631738457</v>
      </c>
      <c r="K325" s="268">
        <f>+IF(H325=0,"",'Ark1'!S1151)</f>
        <v>3.0769230769230762</v>
      </c>
      <c r="L325" s="267">
        <f>+IF(H325=0,"",'Ark1'!U1151)</f>
        <v>235.46923076923079</v>
      </c>
      <c r="M325" s="269">
        <f>+IF(H325=0,"",'Ark1'!W1151)</f>
        <v>0</v>
      </c>
      <c r="N325" s="269">
        <f>+IF(H325=0,"",'Ark1'!X1151)</f>
        <v>11.53846153846154</v>
      </c>
      <c r="O325" s="269">
        <f>+IF(H325=0,"",'Ark1'!AG1151)</f>
        <v>1044</v>
      </c>
      <c r="P325" s="269">
        <f>+IF(H325=0,"",'Ark1'!AH1151)</f>
        <v>0</v>
      </c>
      <c r="Q325" s="269">
        <f>+IF(H325=0,"",'Ark1'!AI1151)</f>
        <v>42.307692307692314</v>
      </c>
      <c r="R325" s="269"/>
      <c r="S325" s="269"/>
      <c r="T325" s="269">
        <f>+IF(H325=0,"",'Ark1'!Y1151)</f>
        <v>102.79892535067879</v>
      </c>
      <c r="U325" s="268">
        <f>+IF(H325=0,"",'Ark1'!Z1151)</f>
        <v>1.9596521850549224</v>
      </c>
      <c r="V325" s="269">
        <f t="shared" si="60"/>
        <v>225.54524020041262</v>
      </c>
      <c r="W325" s="269">
        <f t="shared" si="61"/>
        <v>78.489743589743597</v>
      </c>
      <c r="X325" s="267">
        <f t="shared" si="62"/>
        <v>1.5294117647058822</v>
      </c>
      <c r="Y325" s="369"/>
      <c r="AB325" s="28"/>
      <c r="AC325" s="27"/>
      <c r="AF325" s="27"/>
      <c r="AG325" s="27"/>
      <c r="AH325" s="27"/>
      <c r="AJ325" s="27"/>
      <c r="AL325" s="27"/>
      <c r="AM325" s="27"/>
    </row>
    <row r="326" spans="1:65">
      <c r="A326" s="369"/>
      <c r="B326" s="369">
        <f>+'Ark1'!C1152</f>
        <v>2023</v>
      </c>
      <c r="C326" s="266">
        <f>+'Ark1'!M1152</f>
        <v>3</v>
      </c>
      <c r="D326" s="266" t="s">
        <v>94</v>
      </c>
      <c r="E326" s="266">
        <f>+'Ark1'!D1152</f>
        <v>10</v>
      </c>
      <c r="F326" s="266" t="s">
        <v>605</v>
      </c>
      <c r="G326" s="266">
        <f>+IF(H326=0,"",'Ark1'!Q1152)</f>
        <v>30</v>
      </c>
      <c r="H326" s="266">
        <f>+'Ark1'!R1152</f>
        <v>36</v>
      </c>
      <c r="I326" s="267">
        <f>+IF(H326=0,"",'Ark1'!AE1152)</f>
        <v>3.8095238095238111</v>
      </c>
      <c r="J326" s="267">
        <f>+IF(H326=0,"",'Ark1'!AF1152)</f>
        <v>3.1395774049179637</v>
      </c>
      <c r="K326" s="268">
        <f>+IF(H326=0,"",'Ark1'!S1152)</f>
        <v>4.6944444444444438</v>
      </c>
      <c r="L326" s="267">
        <f>+IF(H326=0,"",'Ark1'!U1152)</f>
        <v>281.89166666666682</v>
      </c>
      <c r="M326" s="269">
        <f>+IF(H326=0,"",'Ark1'!W1152)</f>
        <v>0</v>
      </c>
      <c r="N326" s="269">
        <f>+IF(H326=0,"",'Ark1'!X1152)</f>
        <v>33.333333333333343</v>
      </c>
      <c r="O326" s="269">
        <f>+IF(H326=0,"",'Ark1'!AG1152)</f>
        <v>1075.5151515151515</v>
      </c>
      <c r="P326" s="269">
        <f>+IF(H326=0,"",'Ark1'!AH1152)</f>
        <v>0</v>
      </c>
      <c r="Q326" s="269">
        <f>+IF(H326=0,"",'Ark1'!AI1152)</f>
        <v>69.444444444444443</v>
      </c>
      <c r="R326" s="269"/>
      <c r="S326" s="269"/>
      <c r="T326" s="269">
        <f>+IF(H326=0,"",'Ark1'!Y1152)</f>
        <v>132.0861174785432</v>
      </c>
      <c r="U326" s="268">
        <f>+IF(H326=0,"",'Ark1'!Z1152)</f>
        <v>2.3072283088450094</v>
      </c>
      <c r="V326" s="269">
        <f t="shared" si="60"/>
        <v>262.09920545475052</v>
      </c>
      <c r="W326" s="269">
        <f t="shared" si="61"/>
        <v>93.963888888888945</v>
      </c>
      <c r="X326" s="267">
        <f t="shared" si="62"/>
        <v>1.2</v>
      </c>
      <c r="Y326" s="369"/>
      <c r="AB326" s="28"/>
      <c r="AC326" s="27"/>
      <c r="AF326" s="27"/>
      <c r="AG326" s="27"/>
      <c r="AH326" s="27"/>
      <c r="AJ326" s="27"/>
      <c r="AL326" s="27"/>
      <c r="AM326" s="27"/>
    </row>
    <row r="327" spans="1:65">
      <c r="A327" s="369"/>
      <c r="B327" s="369">
        <f>+'Ark1'!C1153</f>
        <v>2023</v>
      </c>
      <c r="C327" s="266">
        <f>+'Ark1'!M1153</f>
        <v>3</v>
      </c>
      <c r="D327" s="266" t="s">
        <v>94</v>
      </c>
      <c r="E327" s="266">
        <f>+'Ark1'!D1153</f>
        <v>11</v>
      </c>
      <c r="F327" s="266" t="s">
        <v>606</v>
      </c>
      <c r="G327" s="266">
        <f>+IF(H327=0,"",'Ark1'!Q1153)</f>
        <v>19</v>
      </c>
      <c r="H327" s="266">
        <f>+'Ark1'!R1153</f>
        <v>36</v>
      </c>
      <c r="I327" s="267">
        <f>+IF(H327=0,"",'Ark1'!AE1153)</f>
        <v>3.2229185317815565</v>
      </c>
      <c r="J327" s="267">
        <f>+IF(H327=0,"",'Ark1'!AF1153)</f>
        <v>2.5775158729534322</v>
      </c>
      <c r="K327" s="268">
        <f>+IF(H327=0,"",'Ark1'!S1153)</f>
        <v>4.75</v>
      </c>
      <c r="L327" s="267">
        <f>+IF(H327=0,"",'Ark1'!U1153)</f>
        <v>273.00833333333338</v>
      </c>
      <c r="M327" s="269">
        <f>+IF(H327=0,"",'Ark1'!W1153)</f>
        <v>0</v>
      </c>
      <c r="N327" s="269">
        <f>+IF(H327=0,"",'Ark1'!X1153)</f>
        <v>22.222222222222225</v>
      </c>
      <c r="O327" s="269">
        <f>+IF(H327=0,"",'Ark1'!AG1153)</f>
        <v>1058.2571428571423</v>
      </c>
      <c r="P327" s="269">
        <f>+IF(H327=0,"",'Ark1'!AH1153)</f>
        <v>0</v>
      </c>
      <c r="Q327" s="269">
        <f>+IF(H327=0,"",'Ark1'!AI1153)</f>
        <v>72.222222222222229</v>
      </c>
      <c r="R327" s="269"/>
      <c r="S327" s="269"/>
      <c r="T327" s="269">
        <f>+IF(H327=0,"",'Ark1'!Y1153)</f>
        <v>112.84182728984436</v>
      </c>
      <c r="U327" s="268">
        <f>+IF(H327=0,"",'Ark1'!Z1153)</f>
        <v>1.7539637649874324</v>
      </c>
      <c r="V327" s="269">
        <f t="shared" si="60"/>
        <v>257.97920210228875</v>
      </c>
      <c r="W327" s="269">
        <f t="shared" si="61"/>
        <v>91.002777777777794</v>
      </c>
      <c r="X327" s="267">
        <f t="shared" si="62"/>
        <v>1.8947368421052631</v>
      </c>
      <c r="Y327" s="369"/>
      <c r="AB327" s="28"/>
      <c r="AC327" s="27"/>
      <c r="AF327" s="27"/>
      <c r="AG327" s="27"/>
      <c r="AH327" s="27"/>
      <c r="AJ327" s="27"/>
      <c r="AL327" s="27"/>
      <c r="AM327" s="27"/>
    </row>
    <row r="328" spans="1:65">
      <c r="A328" s="369"/>
      <c r="B328" s="369">
        <f>+'Ark1'!C1154</f>
        <v>2023</v>
      </c>
      <c r="C328" s="266">
        <f>+'Ark1'!M1154</f>
        <v>3</v>
      </c>
      <c r="D328" s="266" t="s">
        <v>94</v>
      </c>
      <c r="E328" s="266">
        <f>+'Ark1'!D1154</f>
        <v>12</v>
      </c>
      <c r="F328" s="266" t="s">
        <v>607</v>
      </c>
      <c r="G328" s="266">
        <f>+IF(H328=0,"",'Ark1'!Q1154)</f>
        <v>9</v>
      </c>
      <c r="H328" s="266">
        <f>+'Ark1'!R1154</f>
        <v>10</v>
      </c>
      <c r="I328" s="267">
        <f>+IF(H328=0,"",'Ark1'!AE1154)</f>
        <v>3.8759689922480622</v>
      </c>
      <c r="J328" s="267">
        <f>+IF(H328=0,"",'Ark1'!AF1154)</f>
        <v>2.9042242459540071</v>
      </c>
      <c r="K328" s="268">
        <f>+IF(H328=0,"",'Ark1'!S1154)</f>
        <v>4.7</v>
      </c>
      <c r="L328" s="267">
        <f>+IF(H328=0,"",'Ark1'!U1154)</f>
        <v>263.29000000000002</v>
      </c>
      <c r="M328" s="269">
        <f>+IF(H328=0,"",'Ark1'!W1154)</f>
        <v>0</v>
      </c>
      <c r="N328" s="269">
        <f>+IF(H328=0,"",'Ark1'!X1154)</f>
        <v>20</v>
      </c>
      <c r="O328" s="269">
        <f>+IF(H328=0,"",'Ark1'!AG1154)</f>
        <v>1395.7777777777778</v>
      </c>
      <c r="P328" s="269">
        <f>+IF(H328=0,"",'Ark1'!AH1154)</f>
        <v>0</v>
      </c>
      <c r="Q328" s="269">
        <f>+IF(H328=0,"",'Ark1'!AI1154)</f>
        <v>80</v>
      </c>
      <c r="R328" s="269"/>
      <c r="S328" s="269"/>
      <c r="T328" s="269">
        <f>+IF(H328=0,"",'Ark1'!Y1154)</f>
        <v>115.06900060398539</v>
      </c>
      <c r="U328" s="268">
        <f>+IF(H328=0,"",'Ark1'!Z1154)</f>
        <v>2.0024984394500778</v>
      </c>
      <c r="V328" s="269">
        <f t="shared" si="60"/>
        <v>188.63317943002707</v>
      </c>
      <c r="W328" s="269">
        <f t="shared" si="61"/>
        <v>87.763333333333335</v>
      </c>
      <c r="X328" s="267">
        <f t="shared" si="62"/>
        <v>1.1111111111111112</v>
      </c>
      <c r="Y328" s="369"/>
      <c r="AB328" s="28"/>
      <c r="AC328" s="27"/>
      <c r="AF328" s="27"/>
      <c r="AG328" s="27"/>
      <c r="AH328" s="27"/>
      <c r="AJ328" s="27"/>
      <c r="AL328" s="27"/>
      <c r="AM328" s="27"/>
    </row>
    <row r="329" spans="1:65" ht="19.8">
      <c r="A329" s="369"/>
      <c r="B329" s="369"/>
      <c r="C329" s="369"/>
      <c r="D329" s="369"/>
      <c r="E329" s="369"/>
      <c r="F329" s="369"/>
      <c r="G329" s="369"/>
      <c r="H329" s="369"/>
      <c r="I329" s="370"/>
      <c r="J329" s="370"/>
      <c r="K329" s="369"/>
      <c r="L329" s="369"/>
      <c r="M329" s="371"/>
      <c r="N329" s="371"/>
      <c r="O329" s="369"/>
      <c r="P329" s="371"/>
      <c r="Q329" s="371"/>
      <c r="R329" s="371"/>
      <c r="S329" s="371"/>
      <c r="T329" s="371"/>
      <c r="U329" s="369"/>
      <c r="V329" s="369"/>
      <c r="W329" s="371"/>
      <c r="X329" s="370"/>
      <c r="Y329" s="369"/>
      <c r="Z329" s="249"/>
      <c r="AB329" s="28"/>
      <c r="AC329" s="27"/>
      <c r="AD329" s="250"/>
      <c r="AE329" s="86"/>
      <c r="AI329" s="86"/>
      <c r="BA329" s="262" t="e">
        <f>1+#REF!</f>
        <v>#REF!</v>
      </c>
      <c r="BB329" s="27">
        <v>248.30514184397128</v>
      </c>
      <c r="BC329" s="86">
        <f t="shared" ref="BC329:BM329" si="63">+BB329</f>
        <v>248.30514184397128</v>
      </c>
      <c r="BD329" s="86">
        <f t="shared" si="63"/>
        <v>248.30514184397128</v>
      </c>
      <c r="BE329" s="86">
        <f t="shared" si="63"/>
        <v>248.30514184397128</v>
      </c>
      <c r="BF329" s="86">
        <f t="shared" si="63"/>
        <v>248.30514184397128</v>
      </c>
      <c r="BG329" s="86">
        <f t="shared" si="63"/>
        <v>248.30514184397128</v>
      </c>
      <c r="BH329" s="86">
        <f t="shared" si="63"/>
        <v>248.30514184397128</v>
      </c>
      <c r="BI329" s="86">
        <f t="shared" si="63"/>
        <v>248.30514184397128</v>
      </c>
      <c r="BJ329" s="86">
        <f t="shared" si="63"/>
        <v>248.30514184397128</v>
      </c>
      <c r="BK329" s="86">
        <f t="shared" si="63"/>
        <v>248.30514184397128</v>
      </c>
      <c r="BL329" s="86">
        <f t="shared" si="63"/>
        <v>248.30514184397128</v>
      </c>
      <c r="BM329" s="86">
        <f t="shared" si="63"/>
        <v>248.30514184397128</v>
      </c>
    </row>
    <row r="330" spans="1:65" ht="19.8">
      <c r="A330" s="369"/>
      <c r="B330" s="369"/>
      <c r="C330" s="369"/>
      <c r="D330" s="369"/>
      <c r="E330" s="369"/>
      <c r="F330" s="369"/>
      <c r="G330" s="369"/>
      <c r="H330" s="369"/>
      <c r="I330" s="370"/>
      <c r="J330" s="370"/>
      <c r="K330" s="369"/>
      <c r="L330" s="369"/>
      <c r="M330" s="371"/>
      <c r="N330" s="371"/>
      <c r="O330" s="369"/>
      <c r="P330" s="371"/>
      <c r="Q330" s="371"/>
      <c r="R330" s="371"/>
      <c r="S330" s="371"/>
      <c r="T330" s="371"/>
      <c r="U330" s="369"/>
      <c r="V330" s="369"/>
      <c r="W330" s="371"/>
      <c r="X330" s="370"/>
      <c r="Y330" s="369"/>
      <c r="Z330" s="249"/>
      <c r="AB330" s="28"/>
      <c r="AC330" s="27"/>
      <c r="AD330" s="250"/>
      <c r="AE330" s="86"/>
      <c r="AI330" s="86"/>
      <c r="BA330" s="262"/>
      <c r="BB330" s="27"/>
    </row>
    <row r="331" spans="1:65" ht="22.8">
      <c r="A331" s="372" t="s">
        <v>636</v>
      </c>
      <c r="B331" s="369"/>
      <c r="C331" s="369"/>
      <c r="D331" s="373" t="str">
        <f>+D336</f>
        <v>2-</v>
      </c>
      <c r="E331" s="369"/>
      <c r="F331" s="369"/>
      <c r="G331" s="369"/>
      <c r="H331" s="272">
        <f>SUM(H336:H347)</f>
        <v>796</v>
      </c>
      <c r="I331" s="370"/>
      <c r="J331" s="370"/>
      <c r="K331" s="369"/>
      <c r="L331" s="272">
        <f>+Fettgruppe!N29</f>
        <v>276.92449748743724</v>
      </c>
      <c r="M331" s="371"/>
      <c r="N331" s="371"/>
      <c r="O331" s="369"/>
      <c r="P331" s="371"/>
      <c r="Q331" s="371"/>
      <c r="R331" s="371"/>
      <c r="S331" s="371"/>
      <c r="T331" s="371"/>
      <c r="U331" s="369"/>
      <c r="V331" s="272">
        <f>+Fettgruppe!X29</f>
        <v>283.94305351010979</v>
      </c>
      <c r="W331" s="374" t="s">
        <v>635</v>
      </c>
      <c r="X331" s="375"/>
      <c r="Y331" s="369"/>
      <c r="Z331" s="249"/>
      <c r="AB331" s="28"/>
      <c r="AC331" s="27"/>
      <c r="AD331" s="250"/>
      <c r="AE331" s="86"/>
      <c r="AI331" s="86"/>
      <c r="BA331" s="262" t="e">
        <f>1+BA329</f>
        <v>#REF!</v>
      </c>
      <c r="BB331" s="27">
        <v>268.9193823216188</v>
      </c>
      <c r="BC331" s="86">
        <f t="shared" ref="BC331:BM331" si="64">+BB331</f>
        <v>268.9193823216188</v>
      </c>
      <c r="BD331" s="86">
        <f t="shared" si="64"/>
        <v>268.9193823216188</v>
      </c>
      <c r="BE331" s="86">
        <f t="shared" si="64"/>
        <v>268.9193823216188</v>
      </c>
      <c r="BF331" s="86">
        <f t="shared" si="64"/>
        <v>268.9193823216188</v>
      </c>
      <c r="BG331" s="86">
        <f t="shared" si="64"/>
        <v>268.9193823216188</v>
      </c>
      <c r="BH331" s="86">
        <f t="shared" si="64"/>
        <v>268.9193823216188</v>
      </c>
      <c r="BI331" s="86">
        <f t="shared" si="64"/>
        <v>268.9193823216188</v>
      </c>
      <c r="BJ331" s="86">
        <f t="shared" si="64"/>
        <v>268.9193823216188</v>
      </c>
      <c r="BK331" s="86">
        <f t="shared" si="64"/>
        <v>268.9193823216188</v>
      </c>
      <c r="BL331" s="86">
        <f t="shared" si="64"/>
        <v>268.9193823216188</v>
      </c>
      <c r="BM331" s="86">
        <f t="shared" si="64"/>
        <v>268.9193823216188</v>
      </c>
    </row>
    <row r="332" spans="1:65" ht="16.5" customHeight="1">
      <c r="A332" s="369"/>
      <c r="B332" s="369"/>
      <c r="C332" s="369"/>
      <c r="D332" s="373"/>
      <c r="E332" s="369"/>
      <c r="F332" s="369"/>
      <c r="G332" s="369"/>
      <c r="H332" s="369"/>
      <c r="I332" s="369"/>
      <c r="J332" s="369"/>
      <c r="K332" s="369"/>
      <c r="L332" s="369"/>
      <c r="M332" s="371"/>
      <c r="N332" s="371"/>
      <c r="O332" s="369"/>
      <c r="P332" s="371"/>
      <c r="Q332" s="371"/>
      <c r="R332" s="371"/>
      <c r="S332" s="371"/>
      <c r="T332" s="371"/>
      <c r="U332" s="369"/>
      <c r="V332" s="369"/>
      <c r="W332" s="371"/>
      <c r="X332" s="375" t="s">
        <v>4</v>
      </c>
      <c r="Y332" s="369"/>
      <c r="Z332" s="249"/>
      <c r="AB332" s="28"/>
      <c r="AC332" s="27"/>
      <c r="AD332" s="250"/>
      <c r="AE332" s="86"/>
      <c r="AI332" s="86"/>
      <c r="BA332" s="262"/>
      <c r="BB332" s="27"/>
    </row>
    <row r="333" spans="1:65" ht="19.8">
      <c r="A333" s="369"/>
      <c r="B333" s="369"/>
      <c r="C333" s="369"/>
      <c r="D333" s="369"/>
      <c r="E333" s="369"/>
      <c r="F333" s="369"/>
      <c r="G333" s="372" t="s">
        <v>4</v>
      </c>
      <c r="H333" s="369"/>
      <c r="I333" s="370"/>
      <c r="J333" s="370"/>
      <c r="K333" s="372" t="s">
        <v>23</v>
      </c>
      <c r="L333" s="370"/>
      <c r="M333" s="371" t="s">
        <v>402</v>
      </c>
      <c r="N333" s="371" t="s">
        <v>402</v>
      </c>
      <c r="O333" s="374" t="s">
        <v>538</v>
      </c>
      <c r="P333" s="371" t="s">
        <v>402</v>
      </c>
      <c r="Q333" s="371" t="s">
        <v>402</v>
      </c>
      <c r="R333" s="371"/>
      <c r="S333" s="371"/>
      <c r="T333" s="374" t="s">
        <v>422</v>
      </c>
      <c r="U333" s="369"/>
      <c r="V333" s="372" t="s">
        <v>489</v>
      </c>
      <c r="W333" s="374" t="s">
        <v>77</v>
      </c>
      <c r="X333" s="375" t="s">
        <v>9</v>
      </c>
      <c r="Y333" s="369"/>
      <c r="Z333" s="249"/>
      <c r="AB333" s="28"/>
      <c r="AC333" s="27"/>
      <c r="AD333" s="250"/>
      <c r="AE333" s="86"/>
      <c r="AI333" s="86"/>
      <c r="BA333" s="262" t="e">
        <f>1+BA331</f>
        <v>#REF!</v>
      </c>
      <c r="BB333" s="27">
        <v>292.46921194322113</v>
      </c>
      <c r="BC333" s="86">
        <f t="shared" ref="BC333:BM335" si="65">+BB333</f>
        <v>292.46921194322113</v>
      </c>
      <c r="BD333" s="86">
        <f t="shared" si="65"/>
        <v>292.46921194322113</v>
      </c>
      <c r="BE333" s="86">
        <f t="shared" si="65"/>
        <v>292.46921194322113</v>
      </c>
      <c r="BF333" s="86">
        <f t="shared" si="65"/>
        <v>292.46921194322113</v>
      </c>
      <c r="BG333" s="86">
        <f t="shared" si="65"/>
        <v>292.46921194322113</v>
      </c>
      <c r="BH333" s="86">
        <f t="shared" si="65"/>
        <v>292.46921194322113</v>
      </c>
      <c r="BI333" s="86">
        <f t="shared" si="65"/>
        <v>292.46921194322113</v>
      </c>
      <c r="BJ333" s="86">
        <f t="shared" si="65"/>
        <v>292.46921194322113</v>
      </c>
      <c r="BK333" s="86">
        <f t="shared" si="65"/>
        <v>292.46921194322113</v>
      </c>
      <c r="BL333" s="86">
        <f t="shared" si="65"/>
        <v>292.46921194322113</v>
      </c>
      <c r="BM333" s="86">
        <f t="shared" si="65"/>
        <v>292.46921194322113</v>
      </c>
    </row>
    <row r="334" spans="1:65" ht="19.8">
      <c r="A334" s="369"/>
      <c r="B334" s="369"/>
      <c r="C334" s="369"/>
      <c r="D334" s="369"/>
      <c r="E334" s="372"/>
      <c r="F334" s="372"/>
      <c r="G334" s="372" t="s">
        <v>487</v>
      </c>
      <c r="H334" s="372" t="s">
        <v>4</v>
      </c>
      <c r="I334" s="375" t="s">
        <v>4</v>
      </c>
      <c r="J334" s="375" t="s">
        <v>1</v>
      </c>
      <c r="K334" s="372" t="s">
        <v>550</v>
      </c>
      <c r="L334" s="375" t="s">
        <v>23</v>
      </c>
      <c r="M334" s="374" t="s">
        <v>585</v>
      </c>
      <c r="N334" s="374" t="s">
        <v>500</v>
      </c>
      <c r="O334" s="374" t="s">
        <v>563</v>
      </c>
      <c r="P334" s="374" t="s">
        <v>502</v>
      </c>
      <c r="Q334" s="374" t="s">
        <v>571</v>
      </c>
      <c r="R334" s="374"/>
      <c r="S334" s="374"/>
      <c r="T334" s="374"/>
      <c r="U334" s="372" t="s">
        <v>413</v>
      </c>
      <c r="V334" s="372" t="s">
        <v>498</v>
      </c>
      <c r="W334" s="374" t="s">
        <v>423</v>
      </c>
      <c r="X334" s="375" t="s">
        <v>70</v>
      </c>
      <c r="Y334" s="369"/>
      <c r="Z334" s="249"/>
      <c r="AB334" s="28"/>
      <c r="AC334" s="27"/>
      <c r="AD334" s="250"/>
      <c r="AE334" s="86"/>
      <c r="AI334" s="86"/>
      <c r="BA334" s="262" t="e">
        <f>1+BA333</f>
        <v>#REF!</v>
      </c>
      <c r="BB334" s="27">
        <v>314.89908376963371</v>
      </c>
      <c r="BC334" s="86">
        <f t="shared" si="65"/>
        <v>314.89908376963371</v>
      </c>
      <c r="BD334" s="86">
        <f t="shared" si="65"/>
        <v>314.89908376963371</v>
      </c>
      <c r="BE334" s="86">
        <f t="shared" si="65"/>
        <v>314.89908376963371</v>
      </c>
      <c r="BF334" s="86">
        <f t="shared" si="65"/>
        <v>314.89908376963371</v>
      </c>
      <c r="BG334" s="86">
        <f t="shared" si="65"/>
        <v>314.89908376963371</v>
      </c>
      <c r="BH334" s="86">
        <f t="shared" si="65"/>
        <v>314.89908376963371</v>
      </c>
      <c r="BI334" s="86">
        <f t="shared" si="65"/>
        <v>314.89908376963371</v>
      </c>
      <c r="BJ334" s="86">
        <f t="shared" si="65"/>
        <v>314.89908376963371</v>
      </c>
      <c r="BK334" s="86">
        <f t="shared" si="65"/>
        <v>314.89908376963371</v>
      </c>
      <c r="BL334" s="86">
        <f t="shared" si="65"/>
        <v>314.89908376963371</v>
      </c>
      <c r="BM334" s="86">
        <f t="shared" si="65"/>
        <v>314.89908376963371</v>
      </c>
    </row>
    <row r="335" spans="1:65" ht="19.8">
      <c r="A335" s="369"/>
      <c r="B335" s="369"/>
      <c r="C335" s="372" t="s">
        <v>0</v>
      </c>
      <c r="D335" s="372"/>
      <c r="E335" s="372" t="s">
        <v>86</v>
      </c>
      <c r="F335" s="372"/>
      <c r="G335" s="376" t="s">
        <v>488</v>
      </c>
      <c r="H335" s="376" t="s">
        <v>9</v>
      </c>
      <c r="I335" s="377" t="s">
        <v>402</v>
      </c>
      <c r="J335" s="377" t="s">
        <v>402</v>
      </c>
      <c r="K335" s="376" t="s">
        <v>551</v>
      </c>
      <c r="L335" s="377" t="s">
        <v>44</v>
      </c>
      <c r="M335" s="378" t="s">
        <v>561</v>
      </c>
      <c r="N335" s="378" t="s">
        <v>439</v>
      </c>
      <c r="O335" s="378" t="s">
        <v>495</v>
      </c>
      <c r="P335" s="378" t="s">
        <v>482</v>
      </c>
      <c r="Q335" s="378" t="s">
        <v>536</v>
      </c>
      <c r="R335" s="378"/>
      <c r="S335" s="378"/>
      <c r="T335" s="378" t="s">
        <v>1</v>
      </c>
      <c r="U335" s="376" t="s">
        <v>414</v>
      </c>
      <c r="V335" s="376" t="s">
        <v>499</v>
      </c>
      <c r="W335" s="378" t="s">
        <v>424</v>
      </c>
      <c r="X335" s="377" t="s">
        <v>566</v>
      </c>
      <c r="Y335" s="369"/>
      <c r="Z335" s="249"/>
      <c r="AB335" s="28"/>
      <c r="AC335" s="27"/>
      <c r="AD335" s="250"/>
      <c r="AE335" s="86"/>
      <c r="AI335" s="86"/>
      <c r="BA335" s="262" t="e">
        <f>1+BA334</f>
        <v>#REF!</v>
      </c>
      <c r="BB335" s="27">
        <v>325.0188034188032</v>
      </c>
      <c r="BC335" s="86">
        <f t="shared" si="65"/>
        <v>325.0188034188032</v>
      </c>
      <c r="BD335" s="86">
        <f t="shared" si="65"/>
        <v>325.0188034188032</v>
      </c>
      <c r="BE335" s="86">
        <f t="shared" si="65"/>
        <v>325.0188034188032</v>
      </c>
      <c r="BF335" s="86">
        <f t="shared" si="65"/>
        <v>325.0188034188032</v>
      </c>
      <c r="BG335" s="86">
        <f t="shared" si="65"/>
        <v>325.0188034188032</v>
      </c>
      <c r="BH335" s="86">
        <f t="shared" si="65"/>
        <v>325.0188034188032</v>
      </c>
      <c r="BI335" s="86">
        <f t="shared" si="65"/>
        <v>325.0188034188032</v>
      </c>
      <c r="BJ335" s="86">
        <f t="shared" si="65"/>
        <v>325.0188034188032</v>
      </c>
      <c r="BK335" s="86">
        <f t="shared" si="65"/>
        <v>325.0188034188032</v>
      </c>
      <c r="BL335" s="86">
        <f t="shared" si="65"/>
        <v>325.0188034188032</v>
      </c>
      <c r="BM335" s="86">
        <f t="shared" si="65"/>
        <v>325.0188034188032</v>
      </c>
    </row>
    <row r="336" spans="1:65">
      <c r="A336" s="369"/>
      <c r="B336" s="369">
        <f>+'Ark1'!C1155</f>
        <v>2023</v>
      </c>
      <c r="C336" s="266">
        <f>+'Ark1'!M1155</f>
        <v>4</v>
      </c>
      <c r="D336" s="266" t="s">
        <v>95</v>
      </c>
      <c r="E336" s="266">
        <f>+'Ark1'!D1155</f>
        <v>1</v>
      </c>
      <c r="F336" s="266" t="s">
        <v>597</v>
      </c>
      <c r="G336" s="266">
        <f>+IF(H336=0,"",'Ark1'!Q1155)</f>
        <v>37</v>
      </c>
      <c r="H336" s="266">
        <f>+'Ark1'!R1155</f>
        <v>54</v>
      </c>
      <c r="I336" s="267">
        <f>+IF(H336=0,"",'Ark1'!AE1155)</f>
        <v>9.2465753424657517</v>
      </c>
      <c r="J336" s="267">
        <f>+IF(H336=0,"",'Ark1'!AF1155)</f>
        <v>7.6310100471127198</v>
      </c>
      <c r="K336" s="268">
        <f>+IF(H336=0,"",'Ark1'!S1155)</f>
        <v>5.0925925925925917</v>
      </c>
      <c r="L336" s="267">
        <f>+IF(H336=0,"",'Ark1'!U1155)</f>
        <v>298.21111111111094</v>
      </c>
      <c r="M336" s="269">
        <f>+IF(H336=0,"",'Ark1'!W1155)</f>
        <v>0</v>
      </c>
      <c r="N336" s="269">
        <f>+IF(H336=0,"",'Ark1'!X1155)</f>
        <v>31.481481481481485</v>
      </c>
      <c r="O336" s="269">
        <f>+IF(H336=0,"",'Ark1'!AG1155)</f>
        <v>982.43137254901978</v>
      </c>
      <c r="P336" s="269">
        <f>+IF(H336=0,"",'Ark1'!AH1155)</f>
        <v>0</v>
      </c>
      <c r="Q336" s="269">
        <f>+IF(H336=0,"",'Ark1'!AI1155)</f>
        <v>62.962962962962969</v>
      </c>
      <c r="R336" s="269"/>
      <c r="S336" s="269"/>
      <c r="T336" s="269">
        <f>+IF(H336=0,"",'Ark1'!Y1155)</f>
        <v>110.72817679255139</v>
      </c>
      <c r="U336" s="268">
        <f>+IF(H336=0,"",'Ark1'!Z1155)</f>
        <v>1.9932155160138767</v>
      </c>
      <c r="V336" s="269">
        <f t="shared" ref="V336:V347" si="66">+IF(H336=0,"",1000*L336/O336)</f>
        <v>303.54396189259649</v>
      </c>
      <c r="W336" s="269">
        <f t="shared" ref="W336:W347" si="67">+IF(H336=0,"",L336/C336)</f>
        <v>74.552777777777735</v>
      </c>
      <c r="X336" s="267">
        <f t="shared" ref="X336:X347" si="68">+IF(H336=0,"",H336/G336)</f>
        <v>1.4594594594594594</v>
      </c>
      <c r="Y336" s="369"/>
      <c r="AB336" s="28"/>
      <c r="AC336" s="27"/>
      <c r="AF336" s="27"/>
      <c r="AG336" s="27"/>
      <c r="AH336" s="27"/>
      <c r="AJ336" s="27"/>
      <c r="AL336" s="27"/>
      <c r="AM336" s="27"/>
    </row>
    <row r="337" spans="1:65">
      <c r="A337" s="369"/>
      <c r="B337" s="369">
        <f>+'Ark1'!C1156</f>
        <v>2023</v>
      </c>
      <c r="C337" s="266">
        <f>+'Ark1'!M1156</f>
        <v>4</v>
      </c>
      <c r="D337" s="266" t="s">
        <v>95</v>
      </c>
      <c r="E337" s="266">
        <f>+'Ark1'!D1156</f>
        <v>2</v>
      </c>
      <c r="F337" s="266" t="s">
        <v>598</v>
      </c>
      <c r="G337" s="266">
        <f>+IF(H337=0,"",'Ark1'!Q1156)</f>
        <v>15</v>
      </c>
      <c r="H337" s="266">
        <f>+'Ark1'!R1156</f>
        <v>25</v>
      </c>
      <c r="I337" s="267">
        <f>+IF(H337=0,"",'Ark1'!AE1156)</f>
        <v>5.3995680345572339</v>
      </c>
      <c r="J337" s="267">
        <f>+IF(H337=0,"",'Ark1'!AF1156)</f>
        <v>4.3678950696328123</v>
      </c>
      <c r="K337" s="268">
        <f>+IF(H337=0,"",'Ark1'!S1156)</f>
        <v>5</v>
      </c>
      <c r="L337" s="267">
        <f>+IF(H337=0,"",'Ark1'!U1156)</f>
        <v>296.48800000000006</v>
      </c>
      <c r="M337" s="269">
        <f>+IF(H337=0,"",'Ark1'!W1156)</f>
        <v>0</v>
      </c>
      <c r="N337" s="269">
        <f>+IF(H337=0,"",'Ark1'!X1156)</f>
        <v>24</v>
      </c>
      <c r="O337" s="269">
        <f>+IF(H337=0,"",'Ark1'!AG1156)</f>
        <v>988.91999999999985</v>
      </c>
      <c r="P337" s="269">
        <f>+IF(H337=0,"",'Ark1'!AH1156)</f>
        <v>0</v>
      </c>
      <c r="Q337" s="269">
        <f>+IF(H337=0,"",'Ark1'!AI1156)</f>
        <v>52</v>
      </c>
      <c r="R337" s="269"/>
      <c r="S337" s="269"/>
      <c r="T337" s="269">
        <f>+IF(H337=0,"",'Ark1'!Y1156)</f>
        <v>97.094413103947161</v>
      </c>
      <c r="U337" s="268">
        <f>+IF(H337=0,"",'Ark1'!Z1156)</f>
        <v>2.1725560982400438</v>
      </c>
      <c r="V337" s="269">
        <f t="shared" si="66"/>
        <v>299.80989362132436</v>
      </c>
      <c r="W337" s="269">
        <f t="shared" si="67"/>
        <v>74.122000000000014</v>
      </c>
      <c r="X337" s="267">
        <f t="shared" si="68"/>
        <v>1.6666666666666667</v>
      </c>
      <c r="Y337" s="369"/>
      <c r="AB337" s="28"/>
      <c r="AC337" s="27"/>
      <c r="AF337" s="27"/>
      <c r="AG337" s="27"/>
      <c r="AH337" s="27"/>
      <c r="AJ337" s="27"/>
      <c r="AL337" s="27"/>
      <c r="AM337" s="27"/>
    </row>
    <row r="338" spans="1:65">
      <c r="A338" s="369"/>
      <c r="B338" s="369">
        <f>+'Ark1'!C1157</f>
        <v>2023</v>
      </c>
      <c r="C338" s="266">
        <f>+'Ark1'!M1157</f>
        <v>4</v>
      </c>
      <c r="D338" s="266" t="s">
        <v>95</v>
      </c>
      <c r="E338" s="266">
        <f>+'Ark1'!D1157</f>
        <v>3</v>
      </c>
      <c r="F338" s="266" t="s">
        <v>599</v>
      </c>
      <c r="G338" s="266">
        <f>+IF(H338=0,"",'Ark1'!Q1157)</f>
        <v>27</v>
      </c>
      <c r="H338" s="266">
        <f>+'Ark1'!R1157</f>
        <v>35</v>
      </c>
      <c r="I338" s="267">
        <f>+IF(H338=0,"",'Ark1'!AE1157)</f>
        <v>6.5789473684210513</v>
      </c>
      <c r="J338" s="267">
        <f>+IF(H338=0,"",'Ark1'!AF1157)</f>
        <v>4.9114068404728508</v>
      </c>
      <c r="K338" s="268">
        <f>+IF(H338=0,"",'Ark1'!S1157)</f>
        <v>4.7428571428571438</v>
      </c>
      <c r="L338" s="267">
        <f>+IF(H338=0,"",'Ark1'!U1157)</f>
        <v>264.31142857142873</v>
      </c>
      <c r="M338" s="269">
        <f>+IF(H338=0,"",'Ark1'!W1157)</f>
        <v>0</v>
      </c>
      <c r="N338" s="269">
        <f>+IF(H338=0,"",'Ark1'!X1157)</f>
        <v>20</v>
      </c>
      <c r="O338" s="269">
        <f>+IF(H338=0,"",'Ark1'!AG1157)</f>
        <v>971.84848484848476</v>
      </c>
      <c r="P338" s="269">
        <f>+IF(H338=0,"",'Ark1'!AH1157)</f>
        <v>0</v>
      </c>
      <c r="Q338" s="269">
        <f>+IF(H338=0,"",'Ark1'!AI1157)</f>
        <v>54.285714285714306</v>
      </c>
      <c r="R338" s="269"/>
      <c r="S338" s="269"/>
      <c r="T338" s="269">
        <f>+IF(H338=0,"",'Ark1'!Y1157)</f>
        <v>103.03972263557525</v>
      </c>
      <c r="U338" s="268">
        <f>+IF(H338=0,"",'Ark1'!Z1157)</f>
        <v>1.9323243907326757</v>
      </c>
      <c r="V338" s="269">
        <f t="shared" si="66"/>
        <v>271.96773230822703</v>
      </c>
      <c r="W338" s="269">
        <f t="shared" si="67"/>
        <v>66.077857142857184</v>
      </c>
      <c r="X338" s="267">
        <f t="shared" si="68"/>
        <v>1.2962962962962963</v>
      </c>
      <c r="Y338" s="369"/>
      <c r="AB338" s="28"/>
      <c r="AC338" s="27"/>
      <c r="AF338" s="27"/>
      <c r="AG338" s="27"/>
      <c r="AH338" s="27"/>
      <c r="AJ338" s="27"/>
      <c r="AL338" s="27"/>
      <c r="AM338" s="27"/>
    </row>
    <row r="339" spans="1:65">
      <c r="A339" s="369"/>
      <c r="B339" s="369">
        <f>+'Ark1'!C1158</f>
        <v>2023</v>
      </c>
      <c r="C339" s="266">
        <f>+'Ark1'!M1158</f>
        <v>4</v>
      </c>
      <c r="D339" s="266" t="s">
        <v>95</v>
      </c>
      <c r="E339" s="266">
        <f>+'Ark1'!D1158</f>
        <v>4</v>
      </c>
      <c r="F339" s="266" t="s">
        <v>600</v>
      </c>
      <c r="G339" s="266">
        <f>+IF(H339=0,"",'Ark1'!Q1158)</f>
        <v>26</v>
      </c>
      <c r="H339" s="266">
        <f>+'Ark1'!R1158</f>
        <v>42</v>
      </c>
      <c r="I339" s="267">
        <f>+IF(H339=0,"",'Ark1'!AE1158)</f>
        <v>9.4382022471910112</v>
      </c>
      <c r="J339" s="267">
        <f>+IF(H339=0,"",'Ark1'!AF1158)</f>
        <v>7.2739529503665459</v>
      </c>
      <c r="K339" s="268">
        <f>+IF(H339=0,"",'Ark1'!S1158)</f>
        <v>5.1463414634146361</v>
      </c>
      <c r="L339" s="267">
        <f>+IF(H339=0,"",'Ark1'!U1158)</f>
        <v>276.69285714285735</v>
      </c>
      <c r="M339" s="269">
        <f>+IF(H339=0,"",'Ark1'!W1158)</f>
        <v>0</v>
      </c>
      <c r="N339" s="269">
        <f>+IF(H339=0,"",'Ark1'!X1158)</f>
        <v>19.047619047619055</v>
      </c>
      <c r="O339" s="269">
        <f>+IF(H339=0,"",'Ark1'!AG1158)</f>
        <v>953.45</v>
      </c>
      <c r="P339" s="269">
        <f>+IF(H339=0,"",'Ark1'!AH1158)</f>
        <v>0</v>
      </c>
      <c r="Q339" s="269">
        <f>+IF(H339=0,"",'Ark1'!AI1158)</f>
        <v>69.047619047619051</v>
      </c>
      <c r="R339" s="269"/>
      <c r="S339" s="269"/>
      <c r="T339" s="269">
        <f>+IF(H339=0,"",'Ark1'!Y1158)</f>
        <v>96.996537475895821</v>
      </c>
      <c r="U339" s="268">
        <f>+IF(H339=0,"",'Ark1'!Z1158)</f>
        <v>1.7500824522171436</v>
      </c>
      <c r="V339" s="269">
        <f t="shared" si="66"/>
        <v>290.20174853726712</v>
      </c>
      <c r="W339" s="269">
        <f t="shared" si="67"/>
        <v>69.173214285714337</v>
      </c>
      <c r="X339" s="267">
        <f t="shared" si="68"/>
        <v>1.6153846153846154</v>
      </c>
      <c r="Y339" s="369"/>
      <c r="AB339" s="28"/>
      <c r="AC339" s="27"/>
      <c r="AF339" s="27"/>
      <c r="AG339" s="27"/>
      <c r="AH339" s="27"/>
      <c r="AJ339" s="27"/>
      <c r="AL339" s="27"/>
      <c r="AM339" s="27"/>
    </row>
    <row r="340" spans="1:65">
      <c r="A340" s="369"/>
      <c r="B340" s="369">
        <f>+'Ark1'!C1159</f>
        <v>2023</v>
      </c>
      <c r="C340" s="266">
        <f>+'Ark1'!M1159</f>
        <v>4</v>
      </c>
      <c r="D340" s="266" t="s">
        <v>95</v>
      </c>
      <c r="E340" s="266">
        <f>+'Ark1'!D1159</f>
        <v>5</v>
      </c>
      <c r="F340" s="266" t="s">
        <v>442</v>
      </c>
      <c r="G340" s="266">
        <f>+IF(H340=0,"",'Ark1'!Q1159)</f>
        <v>38</v>
      </c>
      <c r="H340" s="266">
        <f>+'Ark1'!R1159</f>
        <v>64</v>
      </c>
      <c r="I340" s="267">
        <f>+IF(H340=0,"",'Ark1'!AE1159)</f>
        <v>9.2086330935251777</v>
      </c>
      <c r="J340" s="267">
        <f>+IF(H340=0,"",'Ark1'!AF1159)</f>
        <v>7.0713034250805844</v>
      </c>
      <c r="K340" s="268">
        <f>+IF(H340=0,"",'Ark1'!S1159)</f>
        <v>5.40625</v>
      </c>
      <c r="L340" s="267">
        <f>+IF(H340=0,"",'Ark1'!U1159)</f>
        <v>271.54843750000003</v>
      </c>
      <c r="M340" s="269">
        <f>+IF(H340=0,"",'Ark1'!W1159)</f>
        <v>0</v>
      </c>
      <c r="N340" s="269">
        <f>+IF(H340=0,"",'Ark1'!X1159)</f>
        <v>21.875</v>
      </c>
      <c r="O340" s="269">
        <f>+IF(H340=0,"",'Ark1'!AG1159)</f>
        <v>912.40625</v>
      </c>
      <c r="P340" s="269">
        <f>+IF(H340=0,"",'Ark1'!AH1159)</f>
        <v>0</v>
      </c>
      <c r="Q340" s="269">
        <f>+IF(H340=0,"",'Ark1'!AI1159)</f>
        <v>78.125</v>
      </c>
      <c r="R340" s="269"/>
      <c r="S340" s="269"/>
      <c r="T340" s="269">
        <f>+IF(H340=0,"",'Ark1'!Y1159)</f>
        <v>110.34010064368513</v>
      </c>
      <c r="U340" s="268">
        <f>+IF(H340=0,"",'Ark1'!Z1159)</f>
        <v>1.9899650593666212</v>
      </c>
      <c r="V340" s="269">
        <f t="shared" si="66"/>
        <v>297.61790594924145</v>
      </c>
      <c r="W340" s="269">
        <f t="shared" si="67"/>
        <v>67.887109375000009</v>
      </c>
      <c r="X340" s="267">
        <f t="shared" si="68"/>
        <v>1.6842105263157894</v>
      </c>
      <c r="Y340" s="369"/>
      <c r="AB340" s="28"/>
      <c r="AC340" s="27"/>
      <c r="AF340" s="27"/>
      <c r="AG340" s="27"/>
      <c r="AH340" s="27"/>
      <c r="AJ340" s="27"/>
      <c r="AL340" s="27"/>
      <c r="AM340" s="27"/>
    </row>
    <row r="341" spans="1:65">
      <c r="A341" s="369"/>
      <c r="B341" s="369">
        <f>+'Ark1'!C1160</f>
        <v>2023</v>
      </c>
      <c r="C341" s="266">
        <f>+'Ark1'!M1160</f>
        <v>4</v>
      </c>
      <c r="D341" s="266" t="s">
        <v>95</v>
      </c>
      <c r="E341" s="266">
        <f>+'Ark1'!D1160</f>
        <v>6</v>
      </c>
      <c r="F341" s="266" t="s">
        <v>601</v>
      </c>
      <c r="G341" s="266">
        <f>+IF(H341=0,"",'Ark1'!Q1160)</f>
        <v>63</v>
      </c>
      <c r="H341" s="266">
        <f>+'Ark1'!R1160</f>
        <v>108</v>
      </c>
      <c r="I341" s="267">
        <f>+IF(H341=0,"",'Ark1'!AE1160)</f>
        <v>11.61290322580645</v>
      </c>
      <c r="J341" s="267">
        <f>+IF(H341=0,"",'Ark1'!AF1160)</f>
        <v>8.8886633017847352</v>
      </c>
      <c r="K341" s="268">
        <f>+IF(H341=0,"",'Ark1'!S1160)</f>
        <v>4.7314814814814818</v>
      </c>
      <c r="L341" s="267">
        <f>+IF(H341=0,"",'Ark1'!U1160)</f>
        <v>266.73611111111126</v>
      </c>
      <c r="M341" s="269">
        <f>+IF(H341=0,"",'Ark1'!W1160)</f>
        <v>0</v>
      </c>
      <c r="N341" s="269">
        <f>+IF(H341=0,"",'Ark1'!X1160)</f>
        <v>17.592592592592588</v>
      </c>
      <c r="O341" s="269">
        <f>+IF(H341=0,"",'Ark1'!AG1160)</f>
        <v>943.88785046728981</v>
      </c>
      <c r="P341" s="269">
        <f>+IF(H341=0,"",'Ark1'!AH1160)</f>
        <v>0</v>
      </c>
      <c r="Q341" s="269">
        <f>+IF(H341=0,"",'Ark1'!AI1160)</f>
        <v>63.888888888888879</v>
      </c>
      <c r="R341" s="269"/>
      <c r="S341" s="269"/>
      <c r="T341" s="269">
        <f>+IF(H341=0,"",'Ark1'!Y1160)</f>
        <v>93.740207842515375</v>
      </c>
      <c r="U341" s="268">
        <f>+IF(H341=0,"",'Ark1'!Z1160)</f>
        <v>2.1064560438024515</v>
      </c>
      <c r="V341" s="269">
        <f t="shared" si="66"/>
        <v>282.59301248454295</v>
      </c>
      <c r="W341" s="269">
        <f t="shared" si="67"/>
        <v>66.684027777777814</v>
      </c>
      <c r="X341" s="267">
        <f t="shared" si="68"/>
        <v>1.7142857142857142</v>
      </c>
      <c r="Y341" s="369"/>
      <c r="AB341" s="28"/>
      <c r="AC341" s="27"/>
      <c r="AF341" s="27"/>
      <c r="AG341" s="27"/>
      <c r="AH341" s="27"/>
      <c r="AJ341" s="27"/>
      <c r="AL341" s="27"/>
      <c r="AM341" s="27"/>
    </row>
    <row r="342" spans="1:65">
      <c r="A342" s="369"/>
      <c r="B342" s="369">
        <f>+'Ark1'!C1161</f>
        <v>2023</v>
      </c>
      <c r="C342" s="266">
        <f>+'Ark1'!M1161</f>
        <v>4</v>
      </c>
      <c r="D342" s="266" t="s">
        <v>95</v>
      </c>
      <c r="E342" s="266">
        <f>+'Ark1'!D1161</f>
        <v>7</v>
      </c>
      <c r="F342" s="266" t="s">
        <v>602</v>
      </c>
      <c r="G342" s="266">
        <f>+IF(H342=0,"",'Ark1'!Q1161)</f>
        <v>39</v>
      </c>
      <c r="H342" s="266">
        <f>+'Ark1'!R1161</f>
        <v>66</v>
      </c>
      <c r="I342" s="267">
        <f>+IF(H342=0,"",'Ark1'!AE1161)</f>
        <v>12.04379562043796</v>
      </c>
      <c r="J342" s="267">
        <f>+IF(H342=0,"",'Ark1'!AF1161)</f>
        <v>9.4361014258884772</v>
      </c>
      <c r="K342" s="268">
        <f>+IF(H342=0,"",'Ark1'!S1161)</f>
        <v>5.1515151515151514</v>
      </c>
      <c r="L342" s="267">
        <f>+IF(H342=0,"",'Ark1'!U1161)</f>
        <v>281.21212121212119</v>
      </c>
      <c r="M342" s="269">
        <f>+IF(H342=0,"",'Ark1'!W1161)</f>
        <v>0</v>
      </c>
      <c r="N342" s="269">
        <f>+IF(H342=0,"",'Ark1'!X1161)</f>
        <v>19.696969696969695</v>
      </c>
      <c r="O342" s="269">
        <f>+IF(H342=0,"",'Ark1'!AG1161)</f>
        <v>932.80327868852476</v>
      </c>
      <c r="P342" s="269">
        <f>+IF(H342=0,"",'Ark1'!AH1161)</f>
        <v>0</v>
      </c>
      <c r="Q342" s="269">
        <f>+IF(H342=0,"",'Ark1'!AI1161)</f>
        <v>62.12121212121211</v>
      </c>
      <c r="R342" s="269"/>
      <c r="S342" s="269"/>
      <c r="T342" s="269">
        <f>+IF(H342=0,"",'Ark1'!Y1161)</f>
        <v>81.185648670475814</v>
      </c>
      <c r="U342" s="268">
        <f>+IF(H342=0,"",'Ark1'!Z1161)</f>
        <v>1.6809306967707471</v>
      </c>
      <c r="V342" s="269">
        <f t="shared" si="66"/>
        <v>301.46991079136382</v>
      </c>
      <c r="W342" s="269">
        <f t="shared" si="67"/>
        <v>70.303030303030297</v>
      </c>
      <c r="X342" s="267">
        <f t="shared" si="68"/>
        <v>1.6923076923076923</v>
      </c>
      <c r="Y342" s="369"/>
      <c r="AB342" s="28"/>
      <c r="AC342" s="27"/>
      <c r="AF342" s="27"/>
      <c r="AG342" s="27"/>
      <c r="AH342" s="27"/>
      <c r="AJ342" s="27"/>
      <c r="AL342" s="27"/>
      <c r="AM342" s="27"/>
    </row>
    <row r="343" spans="1:65">
      <c r="A343" s="369"/>
      <c r="B343" s="369">
        <f>+'Ark1'!C1162</f>
        <v>2023</v>
      </c>
      <c r="C343" s="266">
        <f>+'Ark1'!M1162</f>
        <v>4</v>
      </c>
      <c r="D343" s="266" t="s">
        <v>95</v>
      </c>
      <c r="E343" s="266">
        <f>+'Ark1'!D1162</f>
        <v>8</v>
      </c>
      <c r="F343" s="266" t="s">
        <v>603</v>
      </c>
      <c r="G343" s="266">
        <f>+IF(H343=0,"",'Ark1'!Q1162)</f>
        <v>47</v>
      </c>
      <c r="H343" s="266">
        <f>+'Ark1'!R1162</f>
        <v>76</v>
      </c>
      <c r="I343" s="267">
        <f>+IF(H343=0,"",'Ark1'!AE1162)</f>
        <v>9.4059405940594072</v>
      </c>
      <c r="J343" s="267">
        <f>+IF(H343=0,"",'Ark1'!AF1162)</f>
        <v>7.2468036752506144</v>
      </c>
      <c r="K343" s="268">
        <f>+IF(H343=0,"",'Ark1'!S1162)</f>
        <v>5.0394736842105283</v>
      </c>
      <c r="L343" s="267">
        <f>+IF(H343=0,"",'Ark1'!U1162)</f>
        <v>273.55921052631567</v>
      </c>
      <c r="M343" s="269">
        <f>+IF(H343=0,"",'Ark1'!W1162)</f>
        <v>0</v>
      </c>
      <c r="N343" s="269">
        <f>+IF(H343=0,"",'Ark1'!X1162)</f>
        <v>19.736842105263161</v>
      </c>
      <c r="O343" s="269">
        <f>+IF(H343=0,"",'Ark1'!AG1162)</f>
        <v>931.71428571428555</v>
      </c>
      <c r="P343" s="269">
        <f>+IF(H343=0,"",'Ark1'!AH1162)</f>
        <v>0</v>
      </c>
      <c r="Q343" s="269">
        <f>+IF(H343=0,"",'Ark1'!AI1162)</f>
        <v>63.15789473684211</v>
      </c>
      <c r="R343" s="269"/>
      <c r="S343" s="269"/>
      <c r="T343" s="269">
        <f>+IF(H343=0,"",'Ark1'!Y1162)</f>
        <v>109.00474298907211</v>
      </c>
      <c r="U343" s="268">
        <f>+IF(H343=0,"",'Ark1'!Z1162)</f>
        <v>2.0028978313912282</v>
      </c>
      <c r="V343" s="269">
        <f t="shared" si="66"/>
        <v>293.60847495924719</v>
      </c>
      <c r="W343" s="269">
        <f t="shared" si="67"/>
        <v>68.389802631578917</v>
      </c>
      <c r="X343" s="267">
        <f t="shared" si="68"/>
        <v>1.6170212765957446</v>
      </c>
      <c r="Y343" s="369"/>
      <c r="AB343" s="28"/>
      <c r="AC343" s="27"/>
      <c r="AF343" s="27"/>
      <c r="AG343" s="27"/>
      <c r="AH343" s="27"/>
      <c r="AJ343" s="27"/>
      <c r="AL343" s="27"/>
      <c r="AM343" s="27"/>
    </row>
    <row r="344" spans="1:65">
      <c r="A344" s="369"/>
      <c r="B344" s="369">
        <f>+'Ark1'!C1163</f>
        <v>2023</v>
      </c>
      <c r="C344" s="266">
        <f>+'Ark1'!M1163</f>
        <v>4</v>
      </c>
      <c r="D344" s="266" t="s">
        <v>95</v>
      </c>
      <c r="E344" s="266">
        <f>+'Ark1'!D1163</f>
        <v>9</v>
      </c>
      <c r="F344" s="266" t="s">
        <v>604</v>
      </c>
      <c r="G344" s="266">
        <f>+IF(H344=0,"",'Ark1'!Q1163)</f>
        <v>35</v>
      </c>
      <c r="H344" s="266">
        <f>+'Ark1'!R1163</f>
        <v>56</v>
      </c>
      <c r="I344" s="267">
        <f>+IF(H344=0,"",'Ark1'!AE1163)</f>
        <v>7.660738714090285</v>
      </c>
      <c r="J344" s="267">
        <f>+IF(H344=0,"",'Ark1'!AF1163)</f>
        <v>5.8548333252018896</v>
      </c>
      <c r="K344" s="268">
        <f>+IF(H344=0,"",'Ark1'!S1163)</f>
        <v>4.8392857142857153</v>
      </c>
      <c r="L344" s="267">
        <f>+IF(H344=0,"",'Ark1'!U1163)</f>
        <v>272.15178571428561</v>
      </c>
      <c r="M344" s="269">
        <f>+IF(H344=0,"",'Ark1'!W1163)</f>
        <v>0</v>
      </c>
      <c r="N344" s="269">
        <f>+IF(H344=0,"",'Ark1'!X1163)</f>
        <v>14.285714285714288</v>
      </c>
      <c r="O344" s="269">
        <f>+IF(H344=0,"",'Ark1'!AG1163)</f>
        <v>885.62264150943372</v>
      </c>
      <c r="P344" s="269">
        <f>+IF(H344=0,"",'Ark1'!AH1163)</f>
        <v>0</v>
      </c>
      <c r="Q344" s="269">
        <f>+IF(H344=0,"",'Ark1'!AI1163)</f>
        <v>55.357142857142847</v>
      </c>
      <c r="R344" s="269"/>
      <c r="S344" s="269"/>
      <c r="T344" s="269">
        <f>+IF(H344=0,"",'Ark1'!Y1163)</f>
        <v>83.753355990482078</v>
      </c>
      <c r="U344" s="268">
        <f>+IF(H344=0,"",'Ark1'!Z1163)</f>
        <v>2.0854665948816686</v>
      </c>
      <c r="V344" s="269">
        <f t="shared" si="66"/>
        <v>307.29994125989907</v>
      </c>
      <c r="W344" s="269">
        <f t="shared" si="67"/>
        <v>68.037946428571402</v>
      </c>
      <c r="X344" s="267">
        <f t="shared" si="68"/>
        <v>1.6</v>
      </c>
      <c r="Y344" s="369"/>
      <c r="AB344" s="28"/>
      <c r="AC344" s="27"/>
      <c r="AF344" s="27"/>
      <c r="AG344" s="27"/>
      <c r="AH344" s="27"/>
      <c r="AJ344" s="27"/>
      <c r="AL344" s="27"/>
      <c r="AM344" s="27"/>
    </row>
    <row r="345" spans="1:65">
      <c r="A345" s="369"/>
      <c r="B345" s="369">
        <f>+'Ark1'!C1164</f>
        <v>2023</v>
      </c>
      <c r="C345" s="266">
        <f>+'Ark1'!M1164</f>
        <v>4</v>
      </c>
      <c r="D345" s="266" t="s">
        <v>95</v>
      </c>
      <c r="E345" s="266">
        <f>+'Ark1'!D1164</f>
        <v>10</v>
      </c>
      <c r="F345" s="266" t="s">
        <v>605</v>
      </c>
      <c r="G345" s="266">
        <f>+IF(H345=0,"",'Ark1'!Q1164)</f>
        <v>69</v>
      </c>
      <c r="H345" s="266">
        <f>+'Ark1'!R1164</f>
        <v>126</v>
      </c>
      <c r="I345" s="267">
        <f>+IF(H345=0,"",'Ark1'!AE1164)</f>
        <v>13.333333333333337</v>
      </c>
      <c r="J345" s="267">
        <f>+IF(H345=0,"",'Ark1'!AF1164)</f>
        <v>11.221496426399163</v>
      </c>
      <c r="K345" s="268">
        <f>+IF(H345=0,"",'Ark1'!S1164)</f>
        <v>4.9206349206349218</v>
      </c>
      <c r="L345" s="267">
        <f>+IF(H345=0,"",'Ark1'!U1164)</f>
        <v>287.86825396825401</v>
      </c>
      <c r="M345" s="269">
        <f>+IF(H345=0,"",'Ark1'!W1164)</f>
        <v>0</v>
      </c>
      <c r="N345" s="269">
        <f>+IF(H345=0,"",'Ark1'!X1164)</f>
        <v>24.603174603174608</v>
      </c>
      <c r="O345" s="269">
        <f>+IF(H345=0,"",'Ark1'!AG1164)</f>
        <v>996.07317073170725</v>
      </c>
      <c r="P345" s="269">
        <f>+IF(H345=0,"",'Ark1'!AH1164)</f>
        <v>0</v>
      </c>
      <c r="Q345" s="269">
        <f>+IF(H345=0,"",'Ark1'!AI1164)</f>
        <v>66.666666666666686</v>
      </c>
      <c r="R345" s="269"/>
      <c r="S345" s="269"/>
      <c r="T345" s="269">
        <f>+IF(H345=0,"",'Ark1'!Y1164)</f>
        <v>105.12955699561482</v>
      </c>
      <c r="U345" s="268">
        <f>+IF(H345=0,"",'Ark1'!Z1164)</f>
        <v>1.9542512657215296</v>
      </c>
      <c r="V345" s="269">
        <f t="shared" si="66"/>
        <v>289.00311987801894</v>
      </c>
      <c r="W345" s="269">
        <f t="shared" si="67"/>
        <v>71.967063492063502</v>
      </c>
      <c r="X345" s="267">
        <f t="shared" si="68"/>
        <v>1.826086956521739</v>
      </c>
      <c r="Y345" s="369"/>
      <c r="AB345" s="28"/>
      <c r="AC345" s="27"/>
      <c r="AF345" s="27"/>
      <c r="AG345" s="27"/>
      <c r="AH345" s="27"/>
      <c r="AJ345" s="27"/>
      <c r="AL345" s="27"/>
      <c r="AM345" s="27"/>
    </row>
    <row r="346" spans="1:65">
      <c r="A346" s="369"/>
      <c r="B346" s="369">
        <f>+'Ark1'!C1165</f>
        <v>2023</v>
      </c>
      <c r="C346" s="266">
        <f>+'Ark1'!M1165</f>
        <v>4</v>
      </c>
      <c r="D346" s="266" t="s">
        <v>95</v>
      </c>
      <c r="E346" s="266">
        <f>+'Ark1'!D1165</f>
        <v>11</v>
      </c>
      <c r="F346" s="266" t="s">
        <v>606</v>
      </c>
      <c r="G346" s="266">
        <f>+IF(H346=0,"",'Ark1'!Q1165)</f>
        <v>72</v>
      </c>
      <c r="H346" s="266">
        <f>+'Ark1'!R1165</f>
        <v>112</v>
      </c>
      <c r="I346" s="267">
        <f>+IF(H346=0,"",'Ark1'!AE1165)</f>
        <v>10.026857654431517</v>
      </c>
      <c r="J346" s="267">
        <f>+IF(H346=0,"",'Ark1'!AF1165)</f>
        <v>7.9400958277932068</v>
      </c>
      <c r="K346" s="268">
        <f>+IF(H346=0,"",'Ark1'!S1165)</f>
        <v>4.4107142857142847</v>
      </c>
      <c r="L346" s="267">
        <f>+IF(H346=0,"",'Ark1'!U1165)</f>
        <v>270.32410714285703</v>
      </c>
      <c r="M346" s="269">
        <f>+IF(H346=0,"",'Ark1'!W1165)</f>
        <v>0</v>
      </c>
      <c r="N346" s="269">
        <f>+IF(H346=0,"",'Ark1'!X1165)</f>
        <v>17.857142857142861</v>
      </c>
      <c r="O346" s="269">
        <f>+IF(H346=0,"",'Ark1'!AG1165)</f>
        <v>1081.9009009009005</v>
      </c>
      <c r="P346" s="269">
        <f>+IF(H346=0,"",'Ark1'!AH1165)</f>
        <v>0</v>
      </c>
      <c r="Q346" s="269">
        <f>+IF(H346=0,"",'Ark1'!AI1165)</f>
        <v>51.785714285714306</v>
      </c>
      <c r="R346" s="269"/>
      <c r="S346" s="269"/>
      <c r="T346" s="269">
        <f>+IF(H346=0,"",'Ark1'!Y1165)</f>
        <v>93.534821863242556</v>
      </c>
      <c r="U346" s="268">
        <f>+IF(H346=0,"",'Ark1'!Z1165)</f>
        <v>1.7755963355838444</v>
      </c>
      <c r="V346" s="269">
        <f t="shared" si="66"/>
        <v>249.86032169652299</v>
      </c>
      <c r="W346" s="269">
        <f t="shared" si="67"/>
        <v>67.581026785714258</v>
      </c>
      <c r="X346" s="267">
        <f t="shared" si="68"/>
        <v>1.5555555555555556</v>
      </c>
      <c r="Y346" s="369"/>
      <c r="AB346" s="28"/>
      <c r="AC346" s="27"/>
      <c r="AF346" s="27"/>
      <c r="AG346" s="27"/>
      <c r="AH346" s="27"/>
      <c r="AJ346" s="27"/>
      <c r="AL346" s="27"/>
      <c r="AM346" s="27"/>
    </row>
    <row r="347" spans="1:65">
      <c r="A347" s="369"/>
      <c r="B347" s="369">
        <f>+'Ark1'!C1166</f>
        <v>2023</v>
      </c>
      <c r="C347" s="266">
        <f>+'Ark1'!M1166</f>
        <v>4</v>
      </c>
      <c r="D347" s="266" t="s">
        <v>95</v>
      </c>
      <c r="E347" s="266">
        <f>+'Ark1'!D1166</f>
        <v>12</v>
      </c>
      <c r="F347" s="266" t="s">
        <v>607</v>
      </c>
      <c r="G347" s="266">
        <f>+IF(H347=0,"",'Ark1'!Q1166)</f>
        <v>19</v>
      </c>
      <c r="H347" s="266">
        <f>+'Ark1'!R1166</f>
        <v>32</v>
      </c>
      <c r="I347" s="267">
        <f>+IF(H347=0,"",'Ark1'!AE1166)</f>
        <v>12.403100775193797</v>
      </c>
      <c r="J347" s="267">
        <f>+IF(H347=0,"",'Ark1'!AF1166)</f>
        <v>9.6175058682338843</v>
      </c>
      <c r="K347" s="268">
        <f>+IF(H347=0,"",'Ark1'!S1166)</f>
        <v>5.125</v>
      </c>
      <c r="L347" s="267">
        <f>+IF(H347=0,"",'Ark1'!U1166)</f>
        <v>272.46875000000006</v>
      </c>
      <c r="M347" s="269">
        <f>+IF(H347=0,"",'Ark1'!W1166)</f>
        <v>0</v>
      </c>
      <c r="N347" s="269">
        <f>+IF(H347=0,"",'Ark1'!X1166)</f>
        <v>25</v>
      </c>
      <c r="O347" s="269">
        <f>+IF(H347=0,"",'Ark1'!AG1166)</f>
        <v>1089.8125</v>
      </c>
      <c r="P347" s="269">
        <f>+IF(H347=0,"",'Ark1'!AH1166)</f>
        <v>0</v>
      </c>
      <c r="Q347" s="269">
        <f>+IF(H347=0,"",'Ark1'!AI1166)</f>
        <v>78.125</v>
      </c>
      <c r="R347" s="269"/>
      <c r="S347" s="269"/>
      <c r="T347" s="269">
        <f>+IF(H347=0,"",'Ark1'!Y1166)</f>
        <v>141.04954235458362</v>
      </c>
      <c r="U347" s="268">
        <f>+IF(H347=0,"",'Ark1'!Z1166)</f>
        <v>2.5341418665891622</v>
      </c>
      <c r="V347" s="269">
        <f t="shared" si="66"/>
        <v>250.01433732866897</v>
      </c>
      <c r="W347" s="269">
        <f t="shared" si="67"/>
        <v>68.117187500000014</v>
      </c>
      <c r="X347" s="267">
        <f t="shared" si="68"/>
        <v>1.6842105263157894</v>
      </c>
      <c r="Y347" s="369"/>
      <c r="AB347" s="28"/>
      <c r="AC347" s="27"/>
      <c r="AF347" s="27"/>
      <c r="AG347" s="27"/>
      <c r="AH347" s="27"/>
      <c r="AJ347" s="27"/>
    </row>
    <row r="348" spans="1:65" ht="19.8">
      <c r="A348" s="369"/>
      <c r="B348" s="369"/>
      <c r="C348" s="369"/>
      <c r="D348" s="369"/>
      <c r="E348" s="369"/>
      <c r="F348" s="369"/>
      <c r="G348" s="369"/>
      <c r="H348" s="369"/>
      <c r="I348" s="370"/>
      <c r="J348" s="370"/>
      <c r="K348" s="369"/>
      <c r="L348" s="369"/>
      <c r="M348" s="371"/>
      <c r="N348" s="371"/>
      <c r="O348" s="369"/>
      <c r="P348" s="371"/>
      <c r="Q348" s="371"/>
      <c r="R348" s="371"/>
      <c r="S348" s="371"/>
      <c r="T348" s="371"/>
      <c r="U348" s="369"/>
      <c r="V348" s="369"/>
      <c r="W348" s="371"/>
      <c r="X348" s="370"/>
      <c r="Y348" s="369"/>
      <c r="Z348" s="249"/>
      <c r="AB348" s="28"/>
      <c r="AC348" s="27"/>
      <c r="AD348" s="250"/>
      <c r="AE348" s="86"/>
      <c r="AI348" s="86"/>
      <c r="BA348" s="262" t="e">
        <f>1+#REF!</f>
        <v>#REF!</v>
      </c>
      <c r="BB348" s="27">
        <v>248.30514184397128</v>
      </c>
      <c r="BC348" s="86">
        <f t="shared" ref="BC348:BM348" si="69">+BB348</f>
        <v>248.30514184397128</v>
      </c>
      <c r="BD348" s="86">
        <f t="shared" si="69"/>
        <v>248.30514184397128</v>
      </c>
      <c r="BE348" s="86">
        <f t="shared" si="69"/>
        <v>248.30514184397128</v>
      </c>
      <c r="BF348" s="86">
        <f t="shared" si="69"/>
        <v>248.30514184397128</v>
      </c>
      <c r="BG348" s="86">
        <f t="shared" si="69"/>
        <v>248.30514184397128</v>
      </c>
      <c r="BH348" s="86">
        <f t="shared" si="69"/>
        <v>248.30514184397128</v>
      </c>
      <c r="BI348" s="86">
        <f t="shared" si="69"/>
        <v>248.30514184397128</v>
      </c>
      <c r="BJ348" s="86">
        <f t="shared" si="69"/>
        <v>248.30514184397128</v>
      </c>
      <c r="BK348" s="86">
        <f t="shared" si="69"/>
        <v>248.30514184397128</v>
      </c>
      <c r="BL348" s="86">
        <f t="shared" si="69"/>
        <v>248.30514184397128</v>
      </c>
      <c r="BM348" s="86">
        <f t="shared" si="69"/>
        <v>248.30514184397128</v>
      </c>
    </row>
    <row r="349" spans="1:65" ht="19.8">
      <c r="A349" s="369"/>
      <c r="B349" s="369"/>
      <c r="C349" s="369"/>
      <c r="D349" s="369"/>
      <c r="E349" s="369"/>
      <c r="F349" s="369"/>
      <c r="G349" s="369"/>
      <c r="H349" s="369"/>
      <c r="I349" s="370"/>
      <c r="J349" s="370"/>
      <c r="K349" s="369"/>
      <c r="L349" s="369"/>
      <c r="M349" s="371"/>
      <c r="N349" s="371"/>
      <c r="O349" s="369"/>
      <c r="P349" s="371"/>
      <c r="Q349" s="371"/>
      <c r="R349" s="371"/>
      <c r="S349" s="371"/>
      <c r="T349" s="371"/>
      <c r="U349" s="369"/>
      <c r="V349" s="369"/>
      <c r="W349" s="371"/>
      <c r="X349" s="370"/>
      <c r="Y349" s="369"/>
      <c r="Z349" s="249"/>
      <c r="AB349" s="28"/>
      <c r="AC349" s="27"/>
      <c r="AD349" s="250"/>
      <c r="AE349" s="86"/>
      <c r="AI349" s="86"/>
      <c r="BA349" s="262"/>
      <c r="BB349" s="27"/>
    </row>
    <row r="350" spans="1:65" ht="22.8">
      <c r="A350" s="372" t="s">
        <v>636</v>
      </c>
      <c r="B350" s="369"/>
      <c r="C350" s="369"/>
      <c r="D350" s="373" t="str">
        <f>+D355</f>
        <v>2</v>
      </c>
      <c r="E350" s="369"/>
      <c r="F350" s="369"/>
      <c r="G350" s="369"/>
      <c r="H350" s="272">
        <f>SUM(H355:H366)</f>
        <v>1292</v>
      </c>
      <c r="I350" s="370"/>
      <c r="J350" s="370"/>
      <c r="K350" s="369"/>
      <c r="L350" s="272">
        <f>+Fettgruppe!N30</f>
        <v>319.46470588235258</v>
      </c>
      <c r="M350" s="371"/>
      <c r="N350" s="371"/>
      <c r="O350" s="369"/>
      <c r="P350" s="371"/>
      <c r="Q350" s="371"/>
      <c r="R350" s="371"/>
      <c r="S350" s="371"/>
      <c r="T350" s="371"/>
      <c r="U350" s="369"/>
      <c r="V350" s="272">
        <f>+Fettgruppe!X30</f>
        <v>328.42183394359353</v>
      </c>
      <c r="W350" s="374" t="s">
        <v>635</v>
      </c>
      <c r="X350" s="375"/>
      <c r="Y350" s="369"/>
      <c r="Z350" s="249"/>
      <c r="AB350" s="28"/>
      <c r="AC350" s="27"/>
      <c r="AD350" s="250"/>
      <c r="AE350" s="86"/>
      <c r="AI350" s="86"/>
      <c r="BA350" s="262" t="e">
        <f>1+BA348</f>
        <v>#REF!</v>
      </c>
      <c r="BB350" s="27">
        <v>268.9193823216188</v>
      </c>
      <c r="BC350" s="86">
        <f t="shared" ref="BC350:BM350" si="70">+BB350</f>
        <v>268.9193823216188</v>
      </c>
      <c r="BD350" s="86">
        <f t="shared" si="70"/>
        <v>268.9193823216188</v>
      </c>
      <c r="BE350" s="86">
        <f t="shared" si="70"/>
        <v>268.9193823216188</v>
      </c>
      <c r="BF350" s="86">
        <f t="shared" si="70"/>
        <v>268.9193823216188</v>
      </c>
      <c r="BG350" s="86">
        <f t="shared" si="70"/>
        <v>268.9193823216188</v>
      </c>
      <c r="BH350" s="86">
        <f t="shared" si="70"/>
        <v>268.9193823216188</v>
      </c>
      <c r="BI350" s="86">
        <f t="shared" si="70"/>
        <v>268.9193823216188</v>
      </c>
      <c r="BJ350" s="86">
        <f t="shared" si="70"/>
        <v>268.9193823216188</v>
      </c>
      <c r="BK350" s="86">
        <f t="shared" si="70"/>
        <v>268.9193823216188</v>
      </c>
      <c r="BL350" s="86">
        <f t="shared" si="70"/>
        <v>268.9193823216188</v>
      </c>
      <c r="BM350" s="86">
        <f t="shared" si="70"/>
        <v>268.9193823216188</v>
      </c>
    </row>
    <row r="351" spans="1:65" ht="16.5" customHeight="1">
      <c r="A351" s="369"/>
      <c r="B351" s="369"/>
      <c r="C351" s="369"/>
      <c r="D351" s="373"/>
      <c r="E351" s="369"/>
      <c r="F351" s="369"/>
      <c r="G351" s="369"/>
      <c r="H351" s="369"/>
      <c r="I351" s="369"/>
      <c r="J351" s="369"/>
      <c r="K351" s="369"/>
      <c r="L351" s="369"/>
      <c r="M351" s="371"/>
      <c r="N351" s="371"/>
      <c r="O351" s="369"/>
      <c r="P351" s="371"/>
      <c r="Q351" s="371"/>
      <c r="R351" s="371"/>
      <c r="S351" s="371"/>
      <c r="T351" s="371"/>
      <c r="U351" s="369"/>
      <c r="V351" s="369"/>
      <c r="W351" s="371"/>
      <c r="X351" s="375" t="s">
        <v>4</v>
      </c>
      <c r="Y351" s="369"/>
      <c r="Z351" s="249"/>
      <c r="AB351" s="28"/>
      <c r="AC351" s="27"/>
      <c r="AD351" s="250"/>
      <c r="AE351" s="86"/>
      <c r="AI351" s="86"/>
      <c r="BA351" s="262"/>
      <c r="BB351" s="27"/>
    </row>
    <row r="352" spans="1:65" ht="19.8">
      <c r="A352" s="369"/>
      <c r="B352" s="369"/>
      <c r="C352" s="369"/>
      <c r="D352" s="369"/>
      <c r="E352" s="369"/>
      <c r="F352" s="369"/>
      <c r="G352" s="372" t="s">
        <v>4</v>
      </c>
      <c r="H352" s="369"/>
      <c r="I352" s="370"/>
      <c r="J352" s="370"/>
      <c r="K352" s="372" t="s">
        <v>23</v>
      </c>
      <c r="L352" s="370"/>
      <c r="M352" s="371" t="s">
        <v>402</v>
      </c>
      <c r="N352" s="371" t="s">
        <v>402</v>
      </c>
      <c r="O352" s="374" t="s">
        <v>538</v>
      </c>
      <c r="P352" s="371" t="s">
        <v>402</v>
      </c>
      <c r="Q352" s="371" t="s">
        <v>402</v>
      </c>
      <c r="R352" s="371"/>
      <c r="S352" s="371"/>
      <c r="T352" s="374" t="s">
        <v>422</v>
      </c>
      <c r="U352" s="369"/>
      <c r="V352" s="372" t="s">
        <v>489</v>
      </c>
      <c r="W352" s="374" t="s">
        <v>77</v>
      </c>
      <c r="X352" s="375" t="s">
        <v>9</v>
      </c>
      <c r="Y352" s="369"/>
      <c r="Z352" s="249"/>
      <c r="AB352" s="28"/>
      <c r="AC352" s="27"/>
      <c r="AD352" s="250"/>
      <c r="AE352" s="86"/>
      <c r="AI352" s="86"/>
      <c r="BA352" s="262" t="e">
        <f>1+BA350</f>
        <v>#REF!</v>
      </c>
      <c r="BB352" s="27">
        <v>292.46921194322113</v>
      </c>
      <c r="BC352" s="86">
        <f t="shared" ref="BC352:BM354" si="71">+BB352</f>
        <v>292.46921194322113</v>
      </c>
      <c r="BD352" s="86">
        <f t="shared" si="71"/>
        <v>292.46921194322113</v>
      </c>
      <c r="BE352" s="86">
        <f t="shared" si="71"/>
        <v>292.46921194322113</v>
      </c>
      <c r="BF352" s="86">
        <f t="shared" si="71"/>
        <v>292.46921194322113</v>
      </c>
      <c r="BG352" s="86">
        <f t="shared" si="71"/>
        <v>292.46921194322113</v>
      </c>
      <c r="BH352" s="86">
        <f t="shared" si="71"/>
        <v>292.46921194322113</v>
      </c>
      <c r="BI352" s="86">
        <f t="shared" si="71"/>
        <v>292.46921194322113</v>
      </c>
      <c r="BJ352" s="86">
        <f t="shared" si="71"/>
        <v>292.46921194322113</v>
      </c>
      <c r="BK352" s="86">
        <f t="shared" si="71"/>
        <v>292.46921194322113</v>
      </c>
      <c r="BL352" s="86">
        <f t="shared" si="71"/>
        <v>292.46921194322113</v>
      </c>
      <c r="BM352" s="86">
        <f t="shared" si="71"/>
        <v>292.46921194322113</v>
      </c>
    </row>
    <row r="353" spans="1:65" ht="19.8">
      <c r="A353" s="369"/>
      <c r="B353" s="369"/>
      <c r="C353" s="369"/>
      <c r="D353" s="369"/>
      <c r="E353" s="372"/>
      <c r="F353" s="372"/>
      <c r="G353" s="372" t="s">
        <v>487</v>
      </c>
      <c r="H353" s="372" t="s">
        <v>4</v>
      </c>
      <c r="I353" s="375" t="s">
        <v>4</v>
      </c>
      <c r="J353" s="375" t="s">
        <v>1</v>
      </c>
      <c r="K353" s="372" t="s">
        <v>550</v>
      </c>
      <c r="L353" s="375" t="s">
        <v>23</v>
      </c>
      <c r="M353" s="374" t="s">
        <v>585</v>
      </c>
      <c r="N353" s="374" t="s">
        <v>500</v>
      </c>
      <c r="O353" s="374" t="s">
        <v>563</v>
      </c>
      <c r="P353" s="374" t="s">
        <v>502</v>
      </c>
      <c r="Q353" s="374" t="s">
        <v>571</v>
      </c>
      <c r="R353" s="374"/>
      <c r="S353" s="374"/>
      <c r="T353" s="374"/>
      <c r="U353" s="372" t="s">
        <v>413</v>
      </c>
      <c r="V353" s="372" t="s">
        <v>498</v>
      </c>
      <c r="W353" s="374" t="s">
        <v>423</v>
      </c>
      <c r="X353" s="375" t="s">
        <v>70</v>
      </c>
      <c r="Y353" s="369"/>
      <c r="Z353" s="249"/>
      <c r="AB353" s="28"/>
      <c r="AC353" s="27"/>
      <c r="AD353" s="250"/>
      <c r="AE353" s="86"/>
      <c r="AI353" s="86"/>
      <c r="BA353" s="262" t="e">
        <f>1+BA352</f>
        <v>#REF!</v>
      </c>
      <c r="BB353" s="27">
        <v>314.89908376963371</v>
      </c>
      <c r="BC353" s="86">
        <f t="shared" si="71"/>
        <v>314.89908376963371</v>
      </c>
      <c r="BD353" s="86">
        <f t="shared" si="71"/>
        <v>314.89908376963371</v>
      </c>
      <c r="BE353" s="86">
        <f t="shared" si="71"/>
        <v>314.89908376963371</v>
      </c>
      <c r="BF353" s="86">
        <f t="shared" si="71"/>
        <v>314.89908376963371</v>
      </c>
      <c r="BG353" s="86">
        <f t="shared" si="71"/>
        <v>314.89908376963371</v>
      </c>
      <c r="BH353" s="86">
        <f t="shared" si="71"/>
        <v>314.89908376963371</v>
      </c>
      <c r="BI353" s="86">
        <f t="shared" si="71"/>
        <v>314.89908376963371</v>
      </c>
      <c r="BJ353" s="86">
        <f t="shared" si="71"/>
        <v>314.89908376963371</v>
      </c>
      <c r="BK353" s="86">
        <f t="shared" si="71"/>
        <v>314.89908376963371</v>
      </c>
      <c r="BL353" s="86">
        <f t="shared" si="71"/>
        <v>314.89908376963371</v>
      </c>
      <c r="BM353" s="86">
        <f t="shared" si="71"/>
        <v>314.89908376963371</v>
      </c>
    </row>
    <row r="354" spans="1:65" ht="19.8">
      <c r="A354" s="369"/>
      <c r="B354" s="369"/>
      <c r="C354" s="372" t="s">
        <v>0</v>
      </c>
      <c r="D354" s="372"/>
      <c r="E354" s="372" t="s">
        <v>86</v>
      </c>
      <c r="F354" s="372"/>
      <c r="G354" s="376" t="s">
        <v>488</v>
      </c>
      <c r="H354" s="376" t="s">
        <v>9</v>
      </c>
      <c r="I354" s="377" t="s">
        <v>402</v>
      </c>
      <c r="J354" s="377" t="s">
        <v>402</v>
      </c>
      <c r="K354" s="376" t="s">
        <v>551</v>
      </c>
      <c r="L354" s="377" t="s">
        <v>44</v>
      </c>
      <c r="M354" s="378" t="s">
        <v>561</v>
      </c>
      <c r="N354" s="378" t="s">
        <v>439</v>
      </c>
      <c r="O354" s="378" t="s">
        <v>495</v>
      </c>
      <c r="P354" s="378" t="s">
        <v>482</v>
      </c>
      <c r="Q354" s="378" t="s">
        <v>536</v>
      </c>
      <c r="R354" s="378"/>
      <c r="S354" s="378"/>
      <c r="T354" s="378" t="s">
        <v>1</v>
      </c>
      <c r="U354" s="376" t="s">
        <v>414</v>
      </c>
      <c r="V354" s="376" t="s">
        <v>499</v>
      </c>
      <c r="W354" s="378" t="s">
        <v>424</v>
      </c>
      <c r="X354" s="377" t="s">
        <v>566</v>
      </c>
      <c r="Y354" s="369"/>
      <c r="Z354" s="249"/>
      <c r="AB354" s="28"/>
      <c r="AC354" s="27"/>
      <c r="AD354" s="250"/>
      <c r="AE354" s="86"/>
      <c r="AI354" s="86"/>
      <c r="BA354" s="262" t="e">
        <f>1+BA353</f>
        <v>#REF!</v>
      </c>
      <c r="BB354" s="27">
        <v>325.0188034188032</v>
      </c>
      <c r="BC354" s="86">
        <f t="shared" si="71"/>
        <v>325.0188034188032</v>
      </c>
      <c r="BD354" s="86">
        <f t="shared" si="71"/>
        <v>325.0188034188032</v>
      </c>
      <c r="BE354" s="86">
        <f t="shared" si="71"/>
        <v>325.0188034188032</v>
      </c>
      <c r="BF354" s="86">
        <f t="shared" si="71"/>
        <v>325.0188034188032</v>
      </c>
      <c r="BG354" s="86">
        <f t="shared" si="71"/>
        <v>325.0188034188032</v>
      </c>
      <c r="BH354" s="86">
        <f t="shared" si="71"/>
        <v>325.0188034188032</v>
      </c>
      <c r="BI354" s="86">
        <f t="shared" si="71"/>
        <v>325.0188034188032</v>
      </c>
      <c r="BJ354" s="86">
        <f t="shared" si="71"/>
        <v>325.0188034188032</v>
      </c>
      <c r="BK354" s="86">
        <f t="shared" si="71"/>
        <v>325.0188034188032</v>
      </c>
      <c r="BL354" s="86">
        <f t="shared" si="71"/>
        <v>325.0188034188032</v>
      </c>
      <c r="BM354" s="86">
        <f t="shared" si="71"/>
        <v>325.0188034188032</v>
      </c>
    </row>
    <row r="355" spans="1:65">
      <c r="A355" s="369"/>
      <c r="B355" s="369">
        <f>+'Ark1'!C1167</f>
        <v>2023</v>
      </c>
      <c r="C355" s="266">
        <f>+'Ark1'!M1167</f>
        <v>5</v>
      </c>
      <c r="D355" s="368" t="s">
        <v>96</v>
      </c>
      <c r="E355" s="266">
        <f>+'Ark1'!D1167</f>
        <v>1</v>
      </c>
      <c r="F355" s="266" t="s">
        <v>597</v>
      </c>
      <c r="G355" s="266">
        <f>+IF(H355=0,"",'Ark1'!Q1167)</f>
        <v>56</v>
      </c>
      <c r="H355" s="266">
        <f>+'Ark1'!R1167</f>
        <v>94</v>
      </c>
      <c r="I355" s="267">
        <f>+IF(H355=0,"",'Ark1'!AE1167)</f>
        <v>16.095890410958905</v>
      </c>
      <c r="J355" s="267">
        <f>+IF(H355=0,"",'Ark1'!AF1167)</f>
        <v>14.934050717969082</v>
      </c>
      <c r="K355" s="268">
        <f>+IF(H355=0,"",'Ark1'!S1167)</f>
        <v>5.2340425531914887</v>
      </c>
      <c r="L355" s="267">
        <f>+IF(H355=0,"",'Ark1'!U1167)</f>
        <v>335.26276595744679</v>
      </c>
      <c r="M355" s="269">
        <f>+IF(H355=0,"",'Ark1'!W1167)</f>
        <v>0</v>
      </c>
      <c r="N355" s="269">
        <f>+IF(H355=0,"",'Ark1'!X1167)</f>
        <v>31.914893617021288</v>
      </c>
      <c r="O355" s="269">
        <f>+IF(H355=0,"",'Ark1'!AG1167)</f>
        <v>981.31395348837259</v>
      </c>
      <c r="P355" s="269">
        <f>+IF(H355=0,"",'Ark1'!AH1167)</f>
        <v>0</v>
      </c>
      <c r="Q355" s="269">
        <f>+IF(H355=0,"",'Ark1'!AI1167)</f>
        <v>35.106382978723389</v>
      </c>
      <c r="R355" s="269"/>
      <c r="S355" s="269"/>
      <c r="T355" s="269">
        <f>+IF(H355=0,"",'Ark1'!Y1167)</f>
        <v>93.929222996759933</v>
      </c>
      <c r="U355" s="268">
        <f>+IF(H355=0,"",'Ark1'!Z1167)</f>
        <v>1.8873911517995816</v>
      </c>
      <c r="V355" s="269">
        <f t="shared" ref="V355:V366" si="72">+IF(H355=0,"",1000*L355/O355)</f>
        <v>341.64679383764542</v>
      </c>
      <c r="W355" s="269">
        <f t="shared" ref="W355:W366" si="73">+IF(H355=0,"",L355/C355)</f>
        <v>67.052553191489352</v>
      </c>
      <c r="X355" s="267">
        <f t="shared" ref="X355:X366" si="74">+IF(H355=0,"",H355/G355)</f>
        <v>1.6785714285714286</v>
      </c>
      <c r="Y355" s="369"/>
      <c r="AB355" s="28"/>
      <c r="AC355" s="27"/>
      <c r="AF355" s="27"/>
      <c r="AG355" s="27"/>
      <c r="AH355" s="27"/>
      <c r="AJ355" s="27"/>
    </row>
    <row r="356" spans="1:65">
      <c r="A356" s="369"/>
      <c r="B356" s="369">
        <f>+'Ark1'!C1168</f>
        <v>2023</v>
      </c>
      <c r="C356" s="266">
        <f>+'Ark1'!M1168</f>
        <v>5</v>
      </c>
      <c r="D356" s="368" t="s">
        <v>96</v>
      </c>
      <c r="E356" s="266">
        <f>+'Ark1'!D1168</f>
        <v>2</v>
      </c>
      <c r="F356" s="266" t="s">
        <v>598</v>
      </c>
      <c r="G356" s="266">
        <f>+IF(H356=0,"",'Ark1'!Q1168)</f>
        <v>27</v>
      </c>
      <c r="H356" s="266">
        <f>+'Ark1'!R1168</f>
        <v>59</v>
      </c>
      <c r="I356" s="267">
        <f>+IF(H356=0,"",'Ark1'!AE1168)</f>
        <v>12.742980561555076</v>
      </c>
      <c r="J356" s="267">
        <f>+IF(H356=0,"",'Ark1'!AF1168)</f>
        <v>11.862946552479023</v>
      </c>
      <c r="K356" s="268">
        <f>+IF(H356=0,"",'Ark1'!S1168)</f>
        <v>5.2033898305084749</v>
      </c>
      <c r="L356" s="267">
        <f>+IF(H356=0,"",'Ark1'!U1168)</f>
        <v>341.20508474576263</v>
      </c>
      <c r="M356" s="269">
        <f>+IF(H356=0,"",'Ark1'!W1168)</f>
        <v>0</v>
      </c>
      <c r="N356" s="269">
        <f>+IF(H356=0,"",'Ark1'!X1168)</f>
        <v>37.288135593220353</v>
      </c>
      <c r="O356" s="269">
        <f>+IF(H356=0,"",'Ark1'!AG1168)</f>
        <v>909.36363636363649</v>
      </c>
      <c r="P356" s="269">
        <f>+IF(H356=0,"",'Ark1'!AH1168)</f>
        <v>0</v>
      </c>
      <c r="Q356" s="269">
        <f>+IF(H356=0,"",'Ark1'!AI1168)</f>
        <v>27.118644067796598</v>
      </c>
      <c r="R356" s="269"/>
      <c r="S356" s="269"/>
      <c r="T356" s="269">
        <f>+IF(H356=0,"",'Ark1'!Y1168)</f>
        <v>75.723198925436733</v>
      </c>
      <c r="U356" s="268">
        <f>+IF(H356=0,"",'Ark1'!Z1168)</f>
        <v>1.7249874577480564</v>
      </c>
      <c r="V356" s="269">
        <f t="shared" si="72"/>
        <v>375.21302931154537</v>
      </c>
      <c r="W356" s="269">
        <f t="shared" si="73"/>
        <v>68.241016949152524</v>
      </c>
      <c r="X356" s="267">
        <f t="shared" si="74"/>
        <v>2.1851851851851851</v>
      </c>
      <c r="Y356" s="369"/>
      <c r="AB356" s="28"/>
      <c r="AC356" s="27"/>
      <c r="AF356" s="27"/>
      <c r="AG356" s="27"/>
      <c r="AH356" s="27"/>
      <c r="AJ356" s="27"/>
    </row>
    <row r="357" spans="1:65">
      <c r="A357" s="369"/>
      <c r="B357" s="369">
        <f>+'Ark1'!C1169</f>
        <v>2023</v>
      </c>
      <c r="C357" s="266">
        <f>+'Ark1'!M1169</f>
        <v>5</v>
      </c>
      <c r="D357" s="368" t="s">
        <v>96</v>
      </c>
      <c r="E357" s="266">
        <f>+'Ark1'!D1169</f>
        <v>3</v>
      </c>
      <c r="F357" s="266" t="s">
        <v>599</v>
      </c>
      <c r="G357" s="266">
        <f>+IF(H357=0,"",'Ark1'!Q1169)</f>
        <v>57</v>
      </c>
      <c r="H357" s="266">
        <f>+'Ark1'!R1169</f>
        <v>83</v>
      </c>
      <c r="I357" s="267">
        <f>+IF(H357=0,"",'Ark1'!AE1169)</f>
        <v>15.601503759398501</v>
      </c>
      <c r="J357" s="267">
        <f>+IF(H357=0,"",'Ark1'!AF1169)</f>
        <v>13.362876774438108</v>
      </c>
      <c r="K357" s="268">
        <f>+IF(H357=0,"",'Ark1'!S1169)</f>
        <v>4.8674698795180724</v>
      </c>
      <c r="L357" s="267">
        <f>+IF(H357=0,"",'Ark1'!U1169)</f>
        <v>303.2493975903613</v>
      </c>
      <c r="M357" s="269">
        <f>+IF(H357=0,"",'Ark1'!W1169)</f>
        <v>0</v>
      </c>
      <c r="N357" s="269">
        <f>+IF(H357=0,"",'Ark1'!X1169)</f>
        <v>28.915662650602407</v>
      </c>
      <c r="O357" s="269">
        <f>+IF(H357=0,"",'Ark1'!AG1169)</f>
        <v>941.90789473684197</v>
      </c>
      <c r="P357" s="269">
        <f>+IF(H357=0,"",'Ark1'!AH1169)</f>
        <v>0</v>
      </c>
      <c r="Q357" s="269">
        <f>+IF(H357=0,"",'Ark1'!AI1169)</f>
        <v>42.168674698795179</v>
      </c>
      <c r="R357" s="269"/>
      <c r="S357" s="269"/>
      <c r="T357" s="269">
        <f>+IF(H357=0,"",'Ark1'!Y1169)</f>
        <v>99.604242631725185</v>
      </c>
      <c r="U357" s="268">
        <f>+IF(H357=0,"",'Ark1'!Z1169)</f>
        <v>1.6917310186475276</v>
      </c>
      <c r="V357" s="269">
        <f t="shared" si="72"/>
        <v>321.95228353520235</v>
      </c>
      <c r="W357" s="269">
        <f t="shared" si="73"/>
        <v>60.649879518072261</v>
      </c>
      <c r="X357" s="267">
        <f t="shared" si="74"/>
        <v>1.4561403508771931</v>
      </c>
      <c r="Y357" s="369"/>
      <c r="AB357" s="28"/>
      <c r="AC357" s="27"/>
      <c r="AF357" s="27"/>
      <c r="AG357" s="27"/>
      <c r="AH357" s="27"/>
      <c r="AJ357" s="27"/>
    </row>
    <row r="358" spans="1:65">
      <c r="A358" s="369"/>
      <c r="B358" s="369">
        <f>+'Ark1'!C1170</f>
        <v>2023</v>
      </c>
      <c r="C358" s="266">
        <f>+'Ark1'!M1170</f>
        <v>5</v>
      </c>
      <c r="D358" s="368" t="s">
        <v>96</v>
      </c>
      <c r="E358" s="266">
        <f>+'Ark1'!D1170</f>
        <v>4</v>
      </c>
      <c r="F358" s="266" t="s">
        <v>600</v>
      </c>
      <c r="G358" s="266">
        <f>+IF(H358=0,"",'Ark1'!Q1170)</f>
        <v>49</v>
      </c>
      <c r="H358" s="266">
        <f>+'Ark1'!R1170</f>
        <v>68</v>
      </c>
      <c r="I358" s="267">
        <f>+IF(H358=0,"",'Ark1'!AE1170)</f>
        <v>15.280898876404496</v>
      </c>
      <c r="J358" s="267">
        <f>+IF(H358=0,"",'Ark1'!AF1170)</f>
        <v>13.640062292192445</v>
      </c>
      <c r="K358" s="268">
        <f>+IF(H358=0,"",'Ark1'!S1170)</f>
        <v>5.3235294117647056</v>
      </c>
      <c r="L358" s="267">
        <f>+IF(H358=0,"",'Ark1'!U1170)</f>
        <v>320.46764705882345</v>
      </c>
      <c r="M358" s="269">
        <f>+IF(H358=0,"",'Ark1'!W1170)</f>
        <v>0</v>
      </c>
      <c r="N358" s="269">
        <f>+IF(H358=0,"",'Ark1'!X1170)</f>
        <v>27.941176470588243</v>
      </c>
      <c r="O358" s="269">
        <f>+IF(H358=0,"",'Ark1'!AG1170)</f>
        <v>959.71212121212125</v>
      </c>
      <c r="P358" s="269">
        <f>+IF(H358=0,"",'Ark1'!AH1170)</f>
        <v>0</v>
      </c>
      <c r="Q358" s="269">
        <f>+IF(H358=0,"",'Ark1'!AI1170)</f>
        <v>51.47058823529413</v>
      </c>
      <c r="R358" s="269"/>
      <c r="S358" s="269"/>
      <c r="T358" s="269">
        <f>+IF(H358=0,"",'Ark1'!Y1170)</f>
        <v>115.68342252632796</v>
      </c>
      <c r="U358" s="268">
        <f>+IF(H358=0,"",'Ark1'!Z1170)</f>
        <v>1.9436259055949157</v>
      </c>
      <c r="V358" s="269">
        <f t="shared" si="72"/>
        <v>333.9205997044939</v>
      </c>
      <c r="W358" s="269">
        <f t="shared" si="73"/>
        <v>64.093529411764692</v>
      </c>
      <c r="X358" s="267">
        <f t="shared" si="74"/>
        <v>1.3877551020408163</v>
      </c>
      <c r="Y358" s="369"/>
      <c r="AB358" s="28"/>
      <c r="AC358" s="27"/>
      <c r="AF358" s="27"/>
      <c r="AG358" s="27"/>
      <c r="AH358" s="27"/>
      <c r="AJ358" s="27"/>
    </row>
    <row r="359" spans="1:65">
      <c r="A359" s="369"/>
      <c r="B359" s="369">
        <f>+'Ark1'!C1171</f>
        <v>2023</v>
      </c>
      <c r="C359" s="266">
        <f>+'Ark1'!M1171</f>
        <v>5</v>
      </c>
      <c r="D359" s="368" t="s">
        <v>96</v>
      </c>
      <c r="E359" s="266">
        <f>+'Ark1'!D1171</f>
        <v>5</v>
      </c>
      <c r="F359" s="266" t="s">
        <v>442</v>
      </c>
      <c r="G359" s="266">
        <f>+IF(H359=0,"",'Ark1'!Q1171)</f>
        <v>70</v>
      </c>
      <c r="H359" s="266">
        <f>+'Ark1'!R1171</f>
        <v>109</v>
      </c>
      <c r="I359" s="267">
        <f>+IF(H359=0,"",'Ark1'!AE1171)</f>
        <v>15.68345323741007</v>
      </c>
      <c r="J359" s="267">
        <f>+IF(H359=0,"",'Ark1'!AF1171)</f>
        <v>14.699592382127301</v>
      </c>
      <c r="K359" s="268">
        <f>+IF(H359=0,"",'Ark1'!S1171)</f>
        <v>5.8611111111111116</v>
      </c>
      <c r="L359" s="267">
        <f>+IF(H359=0,"",'Ark1'!U1171)</f>
        <v>331.4412844036699</v>
      </c>
      <c r="M359" s="269">
        <f>+IF(H359=0,"",'Ark1'!W1171)</f>
        <v>0</v>
      </c>
      <c r="N359" s="269">
        <f>+IF(H359=0,"",'Ark1'!X1171)</f>
        <v>35.779816513761475</v>
      </c>
      <c r="O359" s="269">
        <f>+IF(H359=0,"",'Ark1'!AG1171)</f>
        <v>888.18446601941741</v>
      </c>
      <c r="P359" s="269">
        <f>+IF(H359=0,"",'Ark1'!AH1171)</f>
        <v>0</v>
      </c>
      <c r="Q359" s="269">
        <f>+IF(H359=0,"",'Ark1'!AI1171)</f>
        <v>59.633027522935784</v>
      </c>
      <c r="R359" s="269"/>
      <c r="S359" s="269"/>
      <c r="T359" s="269">
        <f>+IF(H359=0,"",'Ark1'!Y1171)</f>
        <v>88.386403756417508</v>
      </c>
      <c r="U359" s="268">
        <f>+IF(H359=0,"",'Ark1'!Z1171)</f>
        <v>1.7882492160787355</v>
      </c>
      <c r="V359" s="269">
        <f t="shared" si="72"/>
        <v>373.16717087959512</v>
      </c>
      <c r="W359" s="269">
        <f t="shared" si="73"/>
        <v>66.288256880733982</v>
      </c>
      <c r="X359" s="267">
        <f t="shared" si="74"/>
        <v>1.5571428571428572</v>
      </c>
      <c r="Y359" s="369"/>
      <c r="AB359" s="28"/>
      <c r="AC359" s="27"/>
      <c r="AF359" s="27"/>
      <c r="AG359" s="27"/>
      <c r="AH359" s="27"/>
      <c r="AJ359" s="27"/>
    </row>
    <row r="360" spans="1:65">
      <c r="A360" s="369"/>
      <c r="B360" s="369">
        <f>+'Ark1'!C1172</f>
        <v>2023</v>
      </c>
      <c r="C360" s="266">
        <f>+'Ark1'!M1172</f>
        <v>5</v>
      </c>
      <c r="D360" s="368" t="s">
        <v>96</v>
      </c>
      <c r="E360" s="266">
        <f>+'Ark1'!D1172</f>
        <v>6</v>
      </c>
      <c r="F360" s="266" t="s">
        <v>601</v>
      </c>
      <c r="G360" s="266">
        <f>+IF(H360=0,"",'Ark1'!Q1172)</f>
        <v>93</v>
      </c>
      <c r="H360" s="266">
        <f>+'Ark1'!R1172</f>
        <v>164</v>
      </c>
      <c r="I360" s="267">
        <f>+IF(H360=0,"",'Ark1'!AE1172)</f>
        <v>17.634408602150533</v>
      </c>
      <c r="J360" s="267">
        <f>+IF(H360=0,"",'Ark1'!AF1172)</f>
        <v>16.194383950759743</v>
      </c>
      <c r="K360" s="268">
        <f>+IF(H360=0,"",'Ark1'!S1172)</f>
        <v>5.4146341463414647</v>
      </c>
      <c r="L360" s="267">
        <f>+IF(H360=0,"",'Ark1'!U1172)</f>
        <v>320.02926829268262</v>
      </c>
      <c r="M360" s="269">
        <f>+IF(H360=0,"",'Ark1'!W1172)</f>
        <v>0</v>
      </c>
      <c r="N360" s="269">
        <f>+IF(H360=0,"",'Ark1'!X1172)</f>
        <v>28.658536585365848</v>
      </c>
      <c r="O360" s="269">
        <f>+IF(H360=0,"",'Ark1'!AG1172)</f>
        <v>931.81987577639757</v>
      </c>
      <c r="P360" s="269">
        <f>+IF(H360=0,"",'Ark1'!AH1172)</f>
        <v>0</v>
      </c>
      <c r="Q360" s="269">
        <f>+IF(H360=0,"",'Ark1'!AI1172)</f>
        <v>50.609756097560968</v>
      </c>
      <c r="R360" s="269"/>
      <c r="S360" s="269"/>
      <c r="T360" s="269">
        <f>+IF(H360=0,"",'Ark1'!Y1172)</f>
        <v>106.41239095258241</v>
      </c>
      <c r="U360" s="268">
        <f>+IF(H360=0,"",'Ark1'!Z1172)</f>
        <v>2.1524303876009943</v>
      </c>
      <c r="V360" s="269">
        <f t="shared" si="72"/>
        <v>343.44541966979659</v>
      </c>
      <c r="W360" s="269">
        <f t="shared" si="73"/>
        <v>64.005853658536523</v>
      </c>
      <c r="X360" s="267">
        <f t="shared" si="74"/>
        <v>1.7634408602150538</v>
      </c>
      <c r="Y360" s="369"/>
      <c r="AB360" s="28"/>
      <c r="AC360" s="27"/>
      <c r="AF360" s="27"/>
      <c r="AG360" s="27"/>
      <c r="AH360" s="27"/>
      <c r="AJ360" s="27"/>
    </row>
    <row r="361" spans="1:65">
      <c r="A361" s="369"/>
      <c r="B361" s="369">
        <f>+'Ark1'!C1173</f>
        <v>2023</v>
      </c>
      <c r="C361" s="266">
        <f>+'Ark1'!M1173</f>
        <v>5</v>
      </c>
      <c r="D361" s="368" t="s">
        <v>96</v>
      </c>
      <c r="E361" s="266">
        <f>+'Ark1'!D1173</f>
        <v>7</v>
      </c>
      <c r="F361" s="266" t="s">
        <v>602</v>
      </c>
      <c r="G361" s="266">
        <f>+IF(H361=0,"",'Ark1'!Q1173)</f>
        <v>67</v>
      </c>
      <c r="H361" s="266">
        <f>+'Ark1'!R1173</f>
        <v>110</v>
      </c>
      <c r="I361" s="267">
        <f>+IF(H361=0,"",'Ark1'!AE1173)</f>
        <v>20.072992700729923</v>
      </c>
      <c r="J361" s="267">
        <f>+IF(H361=0,"",'Ark1'!AF1173)</f>
        <v>19.026200433775966</v>
      </c>
      <c r="K361" s="268">
        <f>+IF(H361=0,"",'Ark1'!S1173)</f>
        <v>5.5181818181818194</v>
      </c>
      <c r="L361" s="267">
        <f>+IF(H361=0,"",'Ark1'!U1173)</f>
        <v>340.20818181818186</v>
      </c>
      <c r="M361" s="269">
        <f>+IF(H361=0,"",'Ark1'!W1173)</f>
        <v>0</v>
      </c>
      <c r="N361" s="269">
        <f>+IF(H361=0,"",'Ark1'!X1173)</f>
        <v>38.181818181818173</v>
      </c>
      <c r="O361" s="269">
        <f>+IF(H361=0,"",'Ark1'!AG1173)</f>
        <v>1002.7614678899082</v>
      </c>
      <c r="P361" s="269">
        <f>+IF(H361=0,"",'Ark1'!AH1173)</f>
        <v>0</v>
      </c>
      <c r="Q361" s="269">
        <f>+IF(H361=0,"",'Ark1'!AI1173)</f>
        <v>57.27272727272728</v>
      </c>
      <c r="R361" s="269"/>
      <c r="S361" s="269"/>
      <c r="T361" s="269">
        <f>+IF(H361=0,"",'Ark1'!Y1173)</f>
        <v>116.1975372386633</v>
      </c>
      <c r="U361" s="268">
        <f>+IF(H361=0,"",'Ark1'!Z1173)</f>
        <v>2.1180257453230436</v>
      </c>
      <c r="V361" s="269">
        <f t="shared" si="72"/>
        <v>339.27129503098627</v>
      </c>
      <c r="W361" s="269">
        <f t="shared" si="73"/>
        <v>68.041636363636371</v>
      </c>
      <c r="X361" s="267">
        <f t="shared" si="74"/>
        <v>1.6417910447761195</v>
      </c>
      <c r="Y361" s="369"/>
      <c r="AB361" s="28"/>
      <c r="AC361" s="27"/>
      <c r="AF361" s="27"/>
      <c r="AG361" s="27"/>
      <c r="AH361" s="27"/>
      <c r="AJ361" s="27"/>
    </row>
    <row r="362" spans="1:65">
      <c r="A362" s="369"/>
      <c r="B362" s="369">
        <f>+'Ark1'!C1174</f>
        <v>2023</v>
      </c>
      <c r="C362" s="266">
        <f>+'Ark1'!M1174</f>
        <v>5</v>
      </c>
      <c r="D362" s="368" t="s">
        <v>96</v>
      </c>
      <c r="E362" s="266">
        <f>+'Ark1'!D1174</f>
        <v>8</v>
      </c>
      <c r="F362" s="266" t="s">
        <v>603</v>
      </c>
      <c r="G362" s="266">
        <f>+IF(H362=0,"",'Ark1'!Q1174)</f>
        <v>77</v>
      </c>
      <c r="H362" s="266">
        <f>+'Ark1'!R1174</f>
        <v>129</v>
      </c>
      <c r="I362" s="267">
        <f>+IF(H362=0,"",'Ark1'!AE1174)</f>
        <v>15.965346534653467</v>
      </c>
      <c r="J362" s="267">
        <f>+IF(H362=0,"",'Ark1'!AF1174)</f>
        <v>14.214652203616696</v>
      </c>
      <c r="K362" s="268">
        <f>+IF(H362=0,"",'Ark1'!S1174)</f>
        <v>5.2325581395348841</v>
      </c>
      <c r="L362" s="267">
        <f>+IF(H362=0,"",'Ark1'!U1174)</f>
        <v>316.12945736434102</v>
      </c>
      <c r="M362" s="269">
        <f>+IF(H362=0,"",'Ark1'!W1174)</f>
        <v>0</v>
      </c>
      <c r="N362" s="269">
        <f>+IF(H362=0,"",'Ark1'!X1174)</f>
        <v>23.255813953488367</v>
      </c>
      <c r="O362" s="269">
        <f>+IF(H362=0,"",'Ark1'!AG1174)</f>
        <v>954.59677419354853</v>
      </c>
      <c r="P362" s="269">
        <f>+IF(H362=0,"",'Ark1'!AH1174)</f>
        <v>0</v>
      </c>
      <c r="Q362" s="269">
        <f>+IF(H362=0,"",'Ark1'!AI1174)</f>
        <v>52.713178294573666</v>
      </c>
      <c r="R362" s="269"/>
      <c r="S362" s="269"/>
      <c r="T362" s="269">
        <f>+IF(H362=0,"",'Ark1'!Y1174)</f>
        <v>97.187717668422579</v>
      </c>
      <c r="U362" s="268">
        <f>+IF(H362=0,"",'Ark1'!Z1174)</f>
        <v>2.0135649588525864</v>
      </c>
      <c r="V362" s="269">
        <f t="shared" si="72"/>
        <v>331.16543645499939</v>
      </c>
      <c r="W362" s="269">
        <f t="shared" si="73"/>
        <v>63.225891472868206</v>
      </c>
      <c r="X362" s="267">
        <f t="shared" si="74"/>
        <v>1.6753246753246753</v>
      </c>
      <c r="Y362" s="369"/>
      <c r="AB362" s="28"/>
      <c r="AC362" s="27"/>
      <c r="AF362" s="27"/>
      <c r="AG362" s="27"/>
      <c r="AH362" s="27"/>
      <c r="AJ362" s="27"/>
    </row>
    <row r="363" spans="1:65">
      <c r="A363" s="369"/>
      <c r="B363" s="369">
        <f>+'Ark1'!C1175</f>
        <v>2023</v>
      </c>
      <c r="C363" s="266">
        <f>+'Ark1'!M1175</f>
        <v>5</v>
      </c>
      <c r="D363" s="368" t="s">
        <v>96</v>
      </c>
      <c r="E363" s="266">
        <f>+'Ark1'!D1175</f>
        <v>9</v>
      </c>
      <c r="F363" s="266" t="s">
        <v>604</v>
      </c>
      <c r="G363" s="266">
        <f>+IF(H363=0,"",'Ark1'!Q1175)</f>
        <v>55</v>
      </c>
      <c r="H363" s="266">
        <f>+'Ark1'!R1175</f>
        <v>84</v>
      </c>
      <c r="I363" s="267">
        <f>+IF(H363=0,"",'Ark1'!AE1175)</f>
        <v>11.491108071135431</v>
      </c>
      <c r="J363" s="267">
        <f>+IF(H363=0,"",'Ark1'!AF1175)</f>
        <v>10.144049529342936</v>
      </c>
      <c r="K363" s="268">
        <f>+IF(H363=0,"",'Ark1'!S1175)</f>
        <v>5.2142857142857153</v>
      </c>
      <c r="L363" s="267">
        <f>+IF(H363=0,"",'Ark1'!U1175)</f>
        <v>314.35238095238105</v>
      </c>
      <c r="M363" s="269">
        <f>+IF(H363=0,"",'Ark1'!W1175)</f>
        <v>0</v>
      </c>
      <c r="N363" s="269">
        <f>+IF(H363=0,"",'Ark1'!X1175)</f>
        <v>28.571428571428577</v>
      </c>
      <c r="O363" s="269">
        <f>+IF(H363=0,"",'Ark1'!AG1175)</f>
        <v>966.75609756097572</v>
      </c>
      <c r="P363" s="269">
        <f>+IF(H363=0,"",'Ark1'!AH1175)</f>
        <v>0</v>
      </c>
      <c r="Q363" s="269">
        <f>+IF(H363=0,"",'Ark1'!AI1175)</f>
        <v>47.619047619047642</v>
      </c>
      <c r="R363" s="269"/>
      <c r="S363" s="269"/>
      <c r="T363" s="269">
        <f>+IF(H363=0,"",'Ark1'!Y1175)</f>
        <v>107.05900962530012</v>
      </c>
      <c r="U363" s="268">
        <f>+IF(H363=0,"",'Ark1'!Z1175)</f>
        <v>1.8839638340188904</v>
      </c>
      <c r="V363" s="269">
        <f t="shared" si="72"/>
        <v>325.16203595245912</v>
      </c>
      <c r="W363" s="269">
        <f t="shared" si="73"/>
        <v>62.870476190476211</v>
      </c>
      <c r="X363" s="267">
        <f t="shared" si="74"/>
        <v>1.5272727272727273</v>
      </c>
      <c r="Y363" s="369"/>
      <c r="AB363" s="28"/>
      <c r="AC363" s="27"/>
      <c r="AF363" s="27"/>
      <c r="AG363" s="27"/>
      <c r="AH363" s="27"/>
      <c r="AJ363" s="27"/>
    </row>
    <row r="364" spans="1:65">
      <c r="A364" s="369"/>
      <c r="B364" s="369">
        <f>+'Ark1'!C1176</f>
        <v>2023</v>
      </c>
      <c r="C364" s="266">
        <f>+'Ark1'!M1176</f>
        <v>5</v>
      </c>
      <c r="D364" s="368" t="s">
        <v>96</v>
      </c>
      <c r="E364" s="266">
        <f>+'Ark1'!D1176</f>
        <v>10</v>
      </c>
      <c r="F364" s="266" t="s">
        <v>605</v>
      </c>
      <c r="G364" s="266">
        <f>+IF(H364=0,"",'Ark1'!Q1176)</f>
        <v>114</v>
      </c>
      <c r="H364" s="266">
        <f>+'Ark1'!R1176</f>
        <v>175</v>
      </c>
      <c r="I364" s="267">
        <f>+IF(H364=0,"",'Ark1'!AE1176)</f>
        <v>18.518518518518519</v>
      </c>
      <c r="J364" s="267">
        <f>+IF(H364=0,"",'Ark1'!AF1176)</f>
        <v>16.856963772702773</v>
      </c>
      <c r="K364" s="268">
        <f>+IF(H364=0,"",'Ark1'!S1176)</f>
        <v>5.12</v>
      </c>
      <c r="L364" s="267">
        <f>+IF(H364=0,"",'Ark1'!U1176)</f>
        <v>311.35428571428577</v>
      </c>
      <c r="M364" s="269">
        <f>+IF(H364=0,"",'Ark1'!W1176)</f>
        <v>0</v>
      </c>
      <c r="N364" s="269">
        <f>+IF(H364=0,"",'Ark1'!X1176)</f>
        <v>31.428571428571423</v>
      </c>
      <c r="O364" s="269">
        <f>+IF(H364=0,"",'Ark1'!AG1176)</f>
        <v>1012.6153846153844</v>
      </c>
      <c r="P364" s="269">
        <f>+IF(H364=0,"",'Ark1'!AH1176)</f>
        <v>0</v>
      </c>
      <c r="Q364" s="269">
        <f>+IF(H364=0,"",'Ark1'!AI1176)</f>
        <v>59.428571428571438</v>
      </c>
      <c r="R364" s="269"/>
      <c r="S364" s="269"/>
      <c r="T364" s="269">
        <f>+IF(H364=0,"",'Ark1'!Y1176)</f>
        <v>103.3260524272754</v>
      </c>
      <c r="U364" s="268">
        <f>+IF(H364=0,"",'Ark1'!Z1176)</f>
        <v>1.8768971354719608</v>
      </c>
      <c r="V364" s="269">
        <f t="shared" si="72"/>
        <v>307.47536571602211</v>
      </c>
      <c r="W364" s="269">
        <f t="shared" si="73"/>
        <v>62.270857142857153</v>
      </c>
      <c r="X364" s="267">
        <f t="shared" si="74"/>
        <v>1.5350877192982457</v>
      </c>
      <c r="Y364" s="369"/>
      <c r="AB364" s="28"/>
      <c r="AC364" s="27"/>
      <c r="AF364" s="27"/>
      <c r="AG364" s="27"/>
      <c r="AH364" s="27"/>
      <c r="AJ364" s="27"/>
    </row>
    <row r="365" spans="1:65">
      <c r="A365" s="369"/>
      <c r="B365" s="369">
        <f>+'Ark1'!C1177</f>
        <v>2023</v>
      </c>
      <c r="C365" s="266">
        <f>+'Ark1'!M1177</f>
        <v>5</v>
      </c>
      <c r="D365" s="368" t="s">
        <v>96</v>
      </c>
      <c r="E365" s="266">
        <f>+'Ark1'!D1177</f>
        <v>11</v>
      </c>
      <c r="F365" s="266" t="s">
        <v>606</v>
      </c>
      <c r="G365" s="266">
        <f>+IF(H365=0,"",'Ark1'!Q1177)</f>
        <v>114</v>
      </c>
      <c r="H365" s="266">
        <f>+'Ark1'!R1177</f>
        <v>184</v>
      </c>
      <c r="I365" s="267">
        <f>+IF(H365=0,"",'Ark1'!AE1177)</f>
        <v>16.472694717994631</v>
      </c>
      <c r="J365" s="267">
        <f>+IF(H365=0,"",'Ark1'!AF1177)</f>
        <v>14.7007807316376</v>
      </c>
      <c r="K365" s="268">
        <f>+IF(H365=0,"",'Ark1'!S1177)</f>
        <v>4.8043478260869561</v>
      </c>
      <c r="L365" s="267">
        <f>+IF(H365=0,"",'Ark1'!U1177)</f>
        <v>304.64891304347833</v>
      </c>
      <c r="M365" s="269">
        <f>+IF(H365=0,"",'Ark1'!W1177)</f>
        <v>0</v>
      </c>
      <c r="N365" s="269">
        <f>+IF(H365=0,"",'Ark1'!X1177)</f>
        <v>28.804347826086957</v>
      </c>
      <c r="O365" s="269">
        <f>+IF(H365=0,"",'Ark1'!AG1177)</f>
        <v>1019.5028901734102</v>
      </c>
      <c r="P365" s="269">
        <f>+IF(H365=0,"",'Ark1'!AH1177)</f>
        <v>0</v>
      </c>
      <c r="Q365" s="269">
        <f>+IF(H365=0,"",'Ark1'!AI1177)</f>
        <v>46.739130434782609</v>
      </c>
      <c r="R365" s="269"/>
      <c r="S365" s="269"/>
      <c r="T365" s="269">
        <f>+IF(H365=0,"",'Ark1'!Y1177)</f>
        <v>108.94834136312043</v>
      </c>
      <c r="U365" s="268">
        <f>+IF(H365=0,"",'Ark1'!Z1177)</f>
        <v>1.8042168627170811</v>
      </c>
      <c r="V365" s="269">
        <f t="shared" si="72"/>
        <v>298.82103913571029</v>
      </c>
      <c r="W365" s="269">
        <f t="shared" si="73"/>
        <v>60.929782608695668</v>
      </c>
      <c r="X365" s="267">
        <f t="shared" si="74"/>
        <v>1.6140350877192982</v>
      </c>
      <c r="Y365" s="369"/>
      <c r="AB365" s="28"/>
      <c r="AC365" s="27"/>
      <c r="AF365" s="27"/>
      <c r="AG365" s="27"/>
      <c r="AH365" s="27"/>
      <c r="AJ365" s="27"/>
    </row>
    <row r="366" spans="1:65">
      <c r="A366" s="369"/>
      <c r="B366" s="369">
        <f>+'Ark1'!C1178</f>
        <v>2023</v>
      </c>
      <c r="C366" s="266">
        <f>+'Ark1'!M1178</f>
        <v>5</v>
      </c>
      <c r="D366" s="368" t="s">
        <v>96</v>
      </c>
      <c r="E366" s="266">
        <f>+'Ark1'!D1178</f>
        <v>12</v>
      </c>
      <c r="F366" s="266" t="s">
        <v>607</v>
      </c>
      <c r="G366" s="266">
        <f>+IF(H366=0,"",'Ark1'!Q1178)</f>
        <v>23</v>
      </c>
      <c r="H366" s="266">
        <f>+'Ark1'!R1178</f>
        <v>33</v>
      </c>
      <c r="I366" s="267">
        <f>+IF(H366=0,"",'Ark1'!AE1178)</f>
        <v>12.790697674418603</v>
      </c>
      <c r="J366" s="267">
        <f>+IF(H366=0,"",'Ark1'!AF1178)</f>
        <v>11.447027055646741</v>
      </c>
      <c r="K366" s="268">
        <f>+IF(H366=0,"",'Ark1'!S1178)</f>
        <v>5.3939393939393936</v>
      </c>
      <c r="L366" s="267">
        <f>+IF(H366=0,"",'Ark1'!U1178)</f>
        <v>314.4727272727273</v>
      </c>
      <c r="M366" s="269">
        <f>+IF(H366=0,"",'Ark1'!W1178)</f>
        <v>0</v>
      </c>
      <c r="N366" s="269">
        <f>+IF(H366=0,"",'Ark1'!X1178)</f>
        <v>27.272727272727277</v>
      </c>
      <c r="O366" s="269">
        <f>+IF(H366=0,"",'Ark1'!AG1178)</f>
        <v>1150.666666666667</v>
      </c>
      <c r="P366" s="269">
        <f>+IF(H366=0,"",'Ark1'!AH1178)</f>
        <v>0</v>
      </c>
      <c r="Q366" s="269">
        <f>+IF(H366=0,"",'Ark1'!AI1178)</f>
        <v>66.666666666666686</v>
      </c>
      <c r="R366" s="269"/>
      <c r="S366" s="269"/>
      <c r="T366" s="269">
        <f>+IF(H366=0,"",'Ark1'!Y1178)</f>
        <v>121.73848591619684</v>
      </c>
      <c r="U366" s="268">
        <f>+IF(H366=0,"",'Ark1'!Z1178)</f>
        <v>2.2822024707591204</v>
      </c>
      <c r="V366" s="269">
        <f t="shared" si="72"/>
        <v>273.29611292531331</v>
      </c>
      <c r="W366" s="269">
        <f t="shared" si="73"/>
        <v>62.894545454545458</v>
      </c>
      <c r="X366" s="267">
        <f t="shared" si="74"/>
        <v>1.4347826086956521</v>
      </c>
      <c r="Y366" s="369"/>
      <c r="AB366" s="28"/>
      <c r="AC366" s="27"/>
      <c r="AF366" s="27"/>
      <c r="AG366" s="27"/>
      <c r="AH366" s="27"/>
      <c r="AJ366" s="27"/>
    </row>
    <row r="367" spans="1:65" ht="19.8">
      <c r="A367" s="369"/>
      <c r="B367" s="369"/>
      <c r="C367" s="369"/>
      <c r="D367" s="369"/>
      <c r="E367" s="369"/>
      <c r="F367" s="369"/>
      <c r="G367" s="369"/>
      <c r="H367" s="369"/>
      <c r="I367" s="370"/>
      <c r="J367" s="370"/>
      <c r="K367" s="369"/>
      <c r="L367" s="369"/>
      <c r="M367" s="371"/>
      <c r="N367" s="371"/>
      <c r="O367" s="369"/>
      <c r="P367" s="371"/>
      <c r="Q367" s="371"/>
      <c r="R367" s="371"/>
      <c r="S367" s="371"/>
      <c r="T367" s="371"/>
      <c r="U367" s="369"/>
      <c r="V367" s="369"/>
      <c r="W367" s="371"/>
      <c r="X367" s="370"/>
      <c r="Y367" s="369"/>
      <c r="Z367" s="249"/>
      <c r="AB367" s="28"/>
      <c r="AC367" s="27"/>
      <c r="AD367" s="250"/>
      <c r="AE367" s="86"/>
      <c r="AI367" s="86"/>
      <c r="BA367" s="262" t="e">
        <f>1+#REF!</f>
        <v>#REF!</v>
      </c>
      <c r="BB367" s="27">
        <v>248.30514184397128</v>
      </c>
      <c r="BC367" s="86">
        <f t="shared" ref="BC367:BM367" si="75">+BB367</f>
        <v>248.30514184397128</v>
      </c>
      <c r="BD367" s="86">
        <f t="shared" si="75"/>
        <v>248.30514184397128</v>
      </c>
      <c r="BE367" s="86">
        <f t="shared" si="75"/>
        <v>248.30514184397128</v>
      </c>
      <c r="BF367" s="86">
        <f t="shared" si="75"/>
        <v>248.30514184397128</v>
      </c>
      <c r="BG367" s="86">
        <f t="shared" si="75"/>
        <v>248.30514184397128</v>
      </c>
      <c r="BH367" s="86">
        <f t="shared" si="75"/>
        <v>248.30514184397128</v>
      </c>
      <c r="BI367" s="86">
        <f t="shared" si="75"/>
        <v>248.30514184397128</v>
      </c>
      <c r="BJ367" s="86">
        <f t="shared" si="75"/>
        <v>248.30514184397128</v>
      </c>
      <c r="BK367" s="86">
        <f t="shared" si="75"/>
        <v>248.30514184397128</v>
      </c>
      <c r="BL367" s="86">
        <f t="shared" si="75"/>
        <v>248.30514184397128</v>
      </c>
      <c r="BM367" s="86">
        <f t="shared" si="75"/>
        <v>248.30514184397128</v>
      </c>
    </row>
    <row r="368" spans="1:65" ht="19.8">
      <c r="A368" s="369"/>
      <c r="B368" s="369"/>
      <c r="C368" s="369"/>
      <c r="D368" s="369"/>
      <c r="E368" s="369"/>
      <c r="F368" s="369"/>
      <c r="G368" s="369"/>
      <c r="H368" s="369"/>
      <c r="I368" s="370"/>
      <c r="J368" s="370"/>
      <c r="K368" s="369"/>
      <c r="L368" s="369"/>
      <c r="M368" s="371"/>
      <c r="N368" s="371"/>
      <c r="O368" s="369"/>
      <c r="P368" s="371"/>
      <c r="Q368" s="371"/>
      <c r="R368" s="371"/>
      <c r="S368" s="371"/>
      <c r="T368" s="371"/>
      <c r="U368" s="369"/>
      <c r="V368" s="369"/>
      <c r="W368" s="371"/>
      <c r="X368" s="370"/>
      <c r="Y368" s="369"/>
      <c r="Z368" s="249"/>
      <c r="AB368" s="28"/>
      <c r="AC368" s="27"/>
      <c r="AD368" s="250"/>
      <c r="AE368" s="86"/>
      <c r="AI368" s="86"/>
      <c r="BA368" s="262"/>
      <c r="BB368" s="27"/>
    </row>
    <row r="369" spans="1:65" ht="22.8">
      <c r="A369" s="372" t="s">
        <v>636</v>
      </c>
      <c r="B369" s="369"/>
      <c r="C369" s="369"/>
      <c r="D369" s="373" t="str">
        <f>+D374</f>
        <v>2+</v>
      </c>
      <c r="E369" s="369"/>
      <c r="F369" s="369"/>
      <c r="G369" s="369"/>
      <c r="H369" s="272">
        <f>SUM(H374:H385)</f>
        <v>1765</v>
      </c>
      <c r="I369" s="370"/>
      <c r="J369" s="370"/>
      <c r="K369" s="369"/>
      <c r="L369" s="272">
        <f>+Fettgruppe!N31</f>
        <v>338.68781869688326</v>
      </c>
      <c r="M369" s="371"/>
      <c r="N369" s="371"/>
      <c r="O369" s="369"/>
      <c r="P369" s="371"/>
      <c r="Q369" s="371"/>
      <c r="R369" s="371"/>
      <c r="S369" s="371"/>
      <c r="T369" s="371"/>
      <c r="U369" s="369"/>
      <c r="V369" s="272">
        <f>+Fettgruppe!X31</f>
        <v>367.13022512226445</v>
      </c>
      <c r="W369" s="374" t="s">
        <v>635</v>
      </c>
      <c r="X369" s="375"/>
      <c r="Y369" s="369"/>
      <c r="Z369" s="249"/>
      <c r="AB369" s="28"/>
      <c r="AC369" s="27"/>
      <c r="AD369" s="250"/>
      <c r="AE369" s="86"/>
      <c r="AI369" s="86"/>
      <c r="BA369" s="262" t="e">
        <f>1+BA367</f>
        <v>#REF!</v>
      </c>
      <c r="BB369" s="27">
        <v>268.9193823216188</v>
      </c>
      <c r="BC369" s="86">
        <f t="shared" ref="BC369:BM369" si="76">+BB369</f>
        <v>268.9193823216188</v>
      </c>
      <c r="BD369" s="86">
        <f t="shared" si="76"/>
        <v>268.9193823216188</v>
      </c>
      <c r="BE369" s="86">
        <f t="shared" si="76"/>
        <v>268.9193823216188</v>
      </c>
      <c r="BF369" s="86">
        <f t="shared" si="76"/>
        <v>268.9193823216188</v>
      </c>
      <c r="BG369" s="86">
        <f t="shared" si="76"/>
        <v>268.9193823216188</v>
      </c>
      <c r="BH369" s="86">
        <f t="shared" si="76"/>
        <v>268.9193823216188</v>
      </c>
      <c r="BI369" s="86">
        <f t="shared" si="76"/>
        <v>268.9193823216188</v>
      </c>
      <c r="BJ369" s="86">
        <f t="shared" si="76"/>
        <v>268.9193823216188</v>
      </c>
      <c r="BK369" s="86">
        <f t="shared" si="76"/>
        <v>268.9193823216188</v>
      </c>
      <c r="BL369" s="86">
        <f t="shared" si="76"/>
        <v>268.9193823216188</v>
      </c>
      <c r="BM369" s="86">
        <f t="shared" si="76"/>
        <v>268.9193823216188</v>
      </c>
    </row>
    <row r="370" spans="1:65" ht="16.5" customHeight="1">
      <c r="A370" s="369"/>
      <c r="B370" s="369"/>
      <c r="C370" s="369"/>
      <c r="D370" s="373"/>
      <c r="E370" s="369"/>
      <c r="F370" s="369"/>
      <c r="G370" s="369"/>
      <c r="H370" s="369"/>
      <c r="I370" s="369"/>
      <c r="J370" s="369"/>
      <c r="K370" s="369"/>
      <c r="L370" s="369"/>
      <c r="M370" s="371"/>
      <c r="N370" s="371"/>
      <c r="O370" s="369"/>
      <c r="P370" s="371"/>
      <c r="Q370" s="371"/>
      <c r="R370" s="371"/>
      <c r="S370" s="371"/>
      <c r="T370" s="371"/>
      <c r="U370" s="369"/>
      <c r="V370" s="369"/>
      <c r="W370" s="371"/>
      <c r="X370" s="375" t="s">
        <v>4</v>
      </c>
      <c r="Y370" s="369"/>
      <c r="Z370" s="249"/>
      <c r="AB370" s="28"/>
      <c r="AC370" s="27"/>
      <c r="AD370" s="250"/>
      <c r="AE370" s="86"/>
      <c r="AI370" s="86"/>
      <c r="BA370" s="262"/>
      <c r="BB370" s="27"/>
    </row>
    <row r="371" spans="1:65" ht="19.8">
      <c r="A371" s="369"/>
      <c r="B371" s="369"/>
      <c r="C371" s="369"/>
      <c r="D371" s="369"/>
      <c r="E371" s="369"/>
      <c r="F371" s="369"/>
      <c r="G371" s="372" t="s">
        <v>4</v>
      </c>
      <c r="H371" s="369"/>
      <c r="I371" s="370"/>
      <c r="J371" s="370"/>
      <c r="K371" s="372" t="s">
        <v>23</v>
      </c>
      <c r="L371" s="370"/>
      <c r="M371" s="371" t="s">
        <v>402</v>
      </c>
      <c r="N371" s="371" t="s">
        <v>402</v>
      </c>
      <c r="O371" s="374" t="s">
        <v>538</v>
      </c>
      <c r="P371" s="371" t="s">
        <v>402</v>
      </c>
      <c r="Q371" s="371" t="s">
        <v>402</v>
      </c>
      <c r="R371" s="371"/>
      <c r="S371" s="371"/>
      <c r="T371" s="374" t="s">
        <v>422</v>
      </c>
      <c r="U371" s="369"/>
      <c r="V371" s="372" t="s">
        <v>489</v>
      </c>
      <c r="W371" s="374" t="s">
        <v>77</v>
      </c>
      <c r="X371" s="375" t="s">
        <v>9</v>
      </c>
      <c r="Y371" s="369"/>
      <c r="Z371" s="249"/>
      <c r="AB371" s="28"/>
      <c r="AC371" s="27"/>
      <c r="AD371" s="250"/>
      <c r="AE371" s="86"/>
      <c r="AI371" s="86"/>
      <c r="BA371" s="262" t="e">
        <f>1+BA369</f>
        <v>#REF!</v>
      </c>
      <c r="BB371" s="27">
        <v>292.46921194322113</v>
      </c>
      <c r="BC371" s="86">
        <f t="shared" ref="BC371:BM373" si="77">+BB371</f>
        <v>292.46921194322113</v>
      </c>
      <c r="BD371" s="86">
        <f t="shared" si="77"/>
        <v>292.46921194322113</v>
      </c>
      <c r="BE371" s="86">
        <f t="shared" si="77"/>
        <v>292.46921194322113</v>
      </c>
      <c r="BF371" s="86">
        <f t="shared" si="77"/>
        <v>292.46921194322113</v>
      </c>
      <c r="BG371" s="86">
        <f t="shared" si="77"/>
        <v>292.46921194322113</v>
      </c>
      <c r="BH371" s="86">
        <f t="shared" si="77"/>
        <v>292.46921194322113</v>
      </c>
      <c r="BI371" s="86">
        <f t="shared" si="77"/>
        <v>292.46921194322113</v>
      </c>
      <c r="BJ371" s="86">
        <f t="shared" si="77"/>
        <v>292.46921194322113</v>
      </c>
      <c r="BK371" s="86">
        <f t="shared" si="77"/>
        <v>292.46921194322113</v>
      </c>
      <c r="BL371" s="86">
        <f t="shared" si="77"/>
        <v>292.46921194322113</v>
      </c>
      <c r="BM371" s="86">
        <f t="shared" si="77"/>
        <v>292.46921194322113</v>
      </c>
    </row>
    <row r="372" spans="1:65" ht="19.8">
      <c r="A372" s="369"/>
      <c r="B372" s="369"/>
      <c r="C372" s="369"/>
      <c r="D372" s="369"/>
      <c r="E372" s="372"/>
      <c r="F372" s="372"/>
      <c r="G372" s="372" t="s">
        <v>487</v>
      </c>
      <c r="H372" s="372" t="s">
        <v>4</v>
      </c>
      <c r="I372" s="375" t="s">
        <v>4</v>
      </c>
      <c r="J372" s="375" t="s">
        <v>1</v>
      </c>
      <c r="K372" s="372" t="s">
        <v>550</v>
      </c>
      <c r="L372" s="375" t="s">
        <v>23</v>
      </c>
      <c r="M372" s="374" t="s">
        <v>585</v>
      </c>
      <c r="N372" s="374" t="s">
        <v>500</v>
      </c>
      <c r="O372" s="374" t="s">
        <v>563</v>
      </c>
      <c r="P372" s="374" t="s">
        <v>502</v>
      </c>
      <c r="Q372" s="374" t="s">
        <v>571</v>
      </c>
      <c r="R372" s="374"/>
      <c r="S372" s="374"/>
      <c r="T372" s="374"/>
      <c r="U372" s="372" t="s">
        <v>413</v>
      </c>
      <c r="V372" s="372" t="s">
        <v>498</v>
      </c>
      <c r="W372" s="374" t="s">
        <v>423</v>
      </c>
      <c r="X372" s="375" t="s">
        <v>70</v>
      </c>
      <c r="Y372" s="369"/>
      <c r="Z372" s="249"/>
      <c r="AB372" s="28"/>
      <c r="AC372" s="27"/>
      <c r="AD372" s="250"/>
      <c r="AE372" s="86"/>
      <c r="AI372" s="86"/>
      <c r="BA372" s="262" t="e">
        <f>1+BA371</f>
        <v>#REF!</v>
      </c>
      <c r="BB372" s="27">
        <v>314.89908376963371</v>
      </c>
      <c r="BC372" s="86">
        <f t="shared" si="77"/>
        <v>314.89908376963371</v>
      </c>
      <c r="BD372" s="86">
        <f t="shared" si="77"/>
        <v>314.89908376963371</v>
      </c>
      <c r="BE372" s="86">
        <f t="shared" si="77"/>
        <v>314.89908376963371</v>
      </c>
      <c r="BF372" s="86">
        <f t="shared" si="77"/>
        <v>314.89908376963371</v>
      </c>
      <c r="BG372" s="86">
        <f t="shared" si="77"/>
        <v>314.89908376963371</v>
      </c>
      <c r="BH372" s="86">
        <f t="shared" si="77"/>
        <v>314.89908376963371</v>
      </c>
      <c r="BI372" s="86">
        <f t="shared" si="77"/>
        <v>314.89908376963371</v>
      </c>
      <c r="BJ372" s="86">
        <f t="shared" si="77"/>
        <v>314.89908376963371</v>
      </c>
      <c r="BK372" s="86">
        <f t="shared" si="77"/>
        <v>314.89908376963371</v>
      </c>
      <c r="BL372" s="86">
        <f t="shared" si="77"/>
        <v>314.89908376963371</v>
      </c>
      <c r="BM372" s="86">
        <f t="shared" si="77"/>
        <v>314.89908376963371</v>
      </c>
    </row>
    <row r="373" spans="1:65" ht="19.8">
      <c r="A373" s="369"/>
      <c r="B373" s="369"/>
      <c r="C373" s="372" t="s">
        <v>0</v>
      </c>
      <c r="D373" s="372"/>
      <c r="E373" s="372" t="s">
        <v>86</v>
      </c>
      <c r="F373" s="372"/>
      <c r="G373" s="376" t="s">
        <v>488</v>
      </c>
      <c r="H373" s="376" t="s">
        <v>9</v>
      </c>
      <c r="I373" s="377" t="s">
        <v>402</v>
      </c>
      <c r="J373" s="377" t="s">
        <v>402</v>
      </c>
      <c r="K373" s="376" t="s">
        <v>551</v>
      </c>
      <c r="L373" s="377" t="s">
        <v>44</v>
      </c>
      <c r="M373" s="378" t="s">
        <v>561</v>
      </c>
      <c r="N373" s="378" t="s">
        <v>439</v>
      </c>
      <c r="O373" s="378" t="s">
        <v>495</v>
      </c>
      <c r="P373" s="378" t="s">
        <v>482</v>
      </c>
      <c r="Q373" s="378" t="s">
        <v>536</v>
      </c>
      <c r="R373" s="378"/>
      <c r="S373" s="378"/>
      <c r="T373" s="378" t="s">
        <v>1</v>
      </c>
      <c r="U373" s="376" t="s">
        <v>414</v>
      </c>
      <c r="V373" s="376" t="s">
        <v>499</v>
      </c>
      <c r="W373" s="378" t="s">
        <v>424</v>
      </c>
      <c r="X373" s="377" t="s">
        <v>566</v>
      </c>
      <c r="Y373" s="369"/>
      <c r="Z373" s="249"/>
      <c r="AB373" s="28"/>
      <c r="AC373" s="27"/>
      <c r="AD373" s="250"/>
      <c r="AE373" s="86"/>
      <c r="AI373" s="86"/>
      <c r="BA373" s="262" t="e">
        <f>1+BA372</f>
        <v>#REF!</v>
      </c>
      <c r="BB373" s="27">
        <v>325.0188034188032</v>
      </c>
      <c r="BC373" s="86">
        <f t="shared" si="77"/>
        <v>325.0188034188032</v>
      </c>
      <c r="BD373" s="86">
        <f t="shared" si="77"/>
        <v>325.0188034188032</v>
      </c>
      <c r="BE373" s="86">
        <f t="shared" si="77"/>
        <v>325.0188034188032</v>
      </c>
      <c r="BF373" s="86">
        <f t="shared" si="77"/>
        <v>325.0188034188032</v>
      </c>
      <c r="BG373" s="86">
        <f t="shared" si="77"/>
        <v>325.0188034188032</v>
      </c>
      <c r="BH373" s="86">
        <f t="shared" si="77"/>
        <v>325.0188034188032</v>
      </c>
      <c r="BI373" s="86">
        <f t="shared" si="77"/>
        <v>325.0188034188032</v>
      </c>
      <c r="BJ373" s="86">
        <f t="shared" si="77"/>
        <v>325.0188034188032</v>
      </c>
      <c r="BK373" s="86">
        <f t="shared" si="77"/>
        <v>325.0188034188032</v>
      </c>
      <c r="BL373" s="86">
        <f t="shared" si="77"/>
        <v>325.0188034188032</v>
      </c>
      <c r="BM373" s="86">
        <f t="shared" si="77"/>
        <v>325.0188034188032</v>
      </c>
    </row>
    <row r="374" spans="1:65">
      <c r="A374" s="369"/>
      <c r="B374" s="369">
        <f>+'Ark1'!C1179</f>
        <v>2023</v>
      </c>
      <c r="C374" s="266">
        <f>+'Ark1'!M1179</f>
        <v>6</v>
      </c>
      <c r="D374" s="266" t="s">
        <v>97</v>
      </c>
      <c r="E374" s="266">
        <f>+'Ark1'!D1179</f>
        <v>1</v>
      </c>
      <c r="F374" s="266" t="s">
        <v>597</v>
      </c>
      <c r="G374" s="266">
        <f>+IF(H374=0,"",'Ark1'!Q1179)</f>
        <v>80</v>
      </c>
      <c r="H374" s="266">
        <f>+'Ark1'!R1179</f>
        <v>130</v>
      </c>
      <c r="I374" s="267">
        <f>+IF(H374=0,"",'Ark1'!AE1179)</f>
        <v>22.260273972602736</v>
      </c>
      <c r="J374" s="267">
        <f>+IF(H374=0,"",'Ark1'!AF1179)</f>
        <v>21.101211321080164</v>
      </c>
      <c r="K374" s="268">
        <f>+IF(H374=0,"",'Ark1'!S1179)</f>
        <v>5.4307692307692301</v>
      </c>
      <c r="L374" s="267">
        <f>+IF(H374=0,"",'Ark1'!U1179)</f>
        <v>342.53076923076907</v>
      </c>
      <c r="M374" s="269">
        <f>+IF(H374=0,"",'Ark1'!W1179)</f>
        <v>0</v>
      </c>
      <c r="N374" s="269">
        <f>+IF(H374=0,"",'Ark1'!X1179)</f>
        <v>36.923076923076913</v>
      </c>
      <c r="O374" s="269">
        <f>+IF(H374=0,"",'Ark1'!AG1179)</f>
        <v>939.758620689655</v>
      </c>
      <c r="P374" s="269">
        <f>+IF(H374=0,"",'Ark1'!AH1179)</f>
        <v>0</v>
      </c>
      <c r="Q374" s="269">
        <f>+IF(H374=0,"",'Ark1'!AI1179)</f>
        <v>33.076923076923087</v>
      </c>
      <c r="R374" s="269"/>
      <c r="S374" s="269"/>
      <c r="T374" s="269">
        <f>+IF(H374=0,"",'Ark1'!Y1179)</f>
        <v>73.357140962401857</v>
      </c>
      <c r="U374" s="268">
        <f>+IF(H374=0,"",'Ark1'!Z1179)</f>
        <v>1.5238537257607079</v>
      </c>
      <c r="V374" s="269">
        <f t="shared" ref="V374:V385" si="78">+IF(H374=0,"",1000*L374/O374)</f>
        <v>364.48803095777731</v>
      </c>
      <c r="W374" s="269">
        <f t="shared" ref="W374:W385" si="79">+IF(H374=0,"",L374/C374)</f>
        <v>57.088461538461509</v>
      </c>
      <c r="X374" s="267">
        <f t="shared" ref="X374:X385" si="80">+IF(H374=0,"",H374/G374)</f>
        <v>1.625</v>
      </c>
      <c r="Y374" s="369"/>
      <c r="AB374" s="28"/>
      <c r="AC374" s="27"/>
      <c r="AF374" s="27"/>
      <c r="AG374" s="27"/>
      <c r="AH374" s="27"/>
      <c r="AJ374" s="27"/>
    </row>
    <row r="375" spans="1:65">
      <c r="A375" s="369"/>
      <c r="B375" s="369">
        <f>+'Ark1'!C1180</f>
        <v>2023</v>
      </c>
      <c r="C375" s="266">
        <f>+'Ark1'!M1180</f>
        <v>6</v>
      </c>
      <c r="D375" s="266" t="s">
        <v>97</v>
      </c>
      <c r="E375" s="266">
        <f>+'Ark1'!D1180</f>
        <v>2</v>
      </c>
      <c r="F375" s="266" t="s">
        <v>598</v>
      </c>
      <c r="G375" s="266">
        <f>+IF(H375=0,"",'Ark1'!Q1180)</f>
        <v>57</v>
      </c>
      <c r="H375" s="266">
        <f>+'Ark1'!R1180</f>
        <v>112</v>
      </c>
      <c r="I375" s="267">
        <f>+IF(H375=0,"",'Ark1'!AE1180)</f>
        <v>24.190064794816404</v>
      </c>
      <c r="J375" s="267">
        <f>+IF(H375=0,"",'Ark1'!AF1180)</f>
        <v>22.889934017806997</v>
      </c>
      <c r="K375" s="268">
        <f>+IF(H375=0,"",'Ark1'!S1180)</f>
        <v>5.0535714285714306</v>
      </c>
      <c r="L375" s="267">
        <f>+IF(H375=0,"",'Ark1'!U1180)</f>
        <v>346.81785714285718</v>
      </c>
      <c r="M375" s="269">
        <f>+IF(H375=0,"",'Ark1'!W1180)</f>
        <v>0</v>
      </c>
      <c r="N375" s="269">
        <f>+IF(H375=0,"",'Ark1'!X1180)</f>
        <v>36.607142857142847</v>
      </c>
      <c r="O375" s="269">
        <f>+IF(H375=0,"",'Ark1'!AG1180)</f>
        <v>918.31958762886597</v>
      </c>
      <c r="P375" s="269">
        <f>+IF(H375=0,"",'Ark1'!AH1180)</f>
        <v>0</v>
      </c>
      <c r="Q375" s="269">
        <f>+IF(H375=0,"",'Ark1'!AI1180)</f>
        <v>17.857142857142861</v>
      </c>
      <c r="R375" s="269"/>
      <c r="S375" s="269"/>
      <c r="T375" s="269">
        <f>+IF(H375=0,"",'Ark1'!Y1180)</f>
        <v>67.117562389604402</v>
      </c>
      <c r="U375" s="268">
        <f>+IF(H375=0,"",'Ark1'!Z1180)</f>
        <v>1.2875730611328819</v>
      </c>
      <c r="V375" s="269">
        <f t="shared" si="78"/>
        <v>377.66575146061433</v>
      </c>
      <c r="W375" s="269">
        <f t="shared" si="79"/>
        <v>57.802976190476194</v>
      </c>
      <c r="X375" s="267">
        <f t="shared" si="80"/>
        <v>1.9649122807017543</v>
      </c>
      <c r="Y375" s="369"/>
      <c r="AB375" s="28"/>
      <c r="AC375" s="27"/>
      <c r="AF375" s="27"/>
      <c r="AG375" s="27"/>
      <c r="AH375" s="27"/>
      <c r="AJ375" s="27"/>
    </row>
    <row r="376" spans="1:65">
      <c r="A376" s="369"/>
      <c r="B376" s="369">
        <f>+'Ark1'!C1181</f>
        <v>2023</v>
      </c>
      <c r="C376" s="266">
        <f>+'Ark1'!M1181</f>
        <v>6</v>
      </c>
      <c r="D376" s="266" t="s">
        <v>97</v>
      </c>
      <c r="E376" s="266">
        <f>+'Ark1'!D1181</f>
        <v>3</v>
      </c>
      <c r="F376" s="266" t="s">
        <v>599</v>
      </c>
      <c r="G376" s="266">
        <f>+IF(H376=0,"",'Ark1'!Q1181)</f>
        <v>68</v>
      </c>
      <c r="H376" s="266">
        <f>+'Ark1'!R1181</f>
        <v>123</v>
      </c>
      <c r="I376" s="267">
        <f>+IF(H376=0,"",'Ark1'!AE1181)</f>
        <v>23.120300751879697</v>
      </c>
      <c r="J376" s="267">
        <f>+IF(H376=0,"",'Ark1'!AF1181)</f>
        <v>22.600997900776953</v>
      </c>
      <c r="K376" s="268">
        <f>+IF(H376=0,"",'Ark1'!S1181)</f>
        <v>5.3170731707317076</v>
      </c>
      <c r="L376" s="267">
        <f>+IF(H376=0,"",'Ark1'!U1181)</f>
        <v>346.09918699187</v>
      </c>
      <c r="M376" s="269">
        <f>+IF(H376=0,"",'Ark1'!W1181)</f>
        <v>0</v>
      </c>
      <c r="N376" s="269">
        <f>+IF(H376=0,"",'Ark1'!X1181)</f>
        <v>43.089430894308947</v>
      </c>
      <c r="O376" s="269">
        <f>+IF(H376=0,"",'Ark1'!AG1181)</f>
        <v>864.17647058823525</v>
      </c>
      <c r="P376" s="269">
        <f>+IF(H376=0,"",'Ark1'!AH1181)</f>
        <v>0</v>
      </c>
      <c r="Q376" s="269">
        <f>+IF(H376=0,"",'Ark1'!AI1181)</f>
        <v>27.642276422764223</v>
      </c>
      <c r="R376" s="269"/>
      <c r="S376" s="269"/>
      <c r="T376" s="269">
        <f>+IF(H376=0,"",'Ark1'!Y1181)</f>
        <v>72.972236056676252</v>
      </c>
      <c r="U376" s="268">
        <f>+IF(H376=0,"",'Ark1'!Z1181)</f>
        <v>1.5477078418589647</v>
      </c>
      <c r="V376" s="269">
        <f t="shared" si="78"/>
        <v>400.4959620762229</v>
      </c>
      <c r="W376" s="269">
        <f t="shared" si="79"/>
        <v>57.683197831978333</v>
      </c>
      <c r="X376" s="267">
        <f t="shared" si="80"/>
        <v>1.8088235294117647</v>
      </c>
      <c r="Y376" s="369"/>
      <c r="AB376" s="28"/>
      <c r="AC376" s="27"/>
      <c r="AF376" s="27"/>
      <c r="AG376" s="27"/>
      <c r="AH376" s="27"/>
      <c r="AJ376" s="27"/>
    </row>
    <row r="377" spans="1:65">
      <c r="A377" s="369"/>
      <c r="B377" s="369">
        <f>+'Ark1'!C1182</f>
        <v>2023</v>
      </c>
      <c r="C377" s="266">
        <f>+'Ark1'!M1182</f>
        <v>6</v>
      </c>
      <c r="D377" s="266" t="s">
        <v>97</v>
      </c>
      <c r="E377" s="266">
        <f>+'Ark1'!D1182</f>
        <v>4</v>
      </c>
      <c r="F377" s="266" t="s">
        <v>600</v>
      </c>
      <c r="G377" s="266">
        <f>+IF(H377=0,"",'Ark1'!Q1182)</f>
        <v>57</v>
      </c>
      <c r="H377" s="266">
        <f>+'Ark1'!R1182</f>
        <v>86</v>
      </c>
      <c r="I377" s="267">
        <f>+IF(H377=0,"",'Ark1'!AE1182)</f>
        <v>19.325842696629213</v>
      </c>
      <c r="J377" s="267">
        <f>+IF(H377=0,"",'Ark1'!AF1182)</f>
        <v>18.587759884629246</v>
      </c>
      <c r="K377" s="268">
        <f>+IF(H377=0,"",'Ark1'!S1182)</f>
        <v>5.2941176470588243</v>
      </c>
      <c r="L377" s="267">
        <f>+IF(H377=0,"",'Ark1'!U1182)</f>
        <v>345.3069767441861</v>
      </c>
      <c r="M377" s="269">
        <f>+IF(H377=0,"",'Ark1'!W1182)</f>
        <v>0</v>
      </c>
      <c r="N377" s="269">
        <f>+IF(H377=0,"",'Ark1'!X1182)</f>
        <v>39.534883720930225</v>
      </c>
      <c r="O377" s="269">
        <f>+IF(H377=0,"",'Ark1'!AG1182)</f>
        <v>924.07142857142878</v>
      </c>
      <c r="P377" s="269">
        <f>+IF(H377=0,"",'Ark1'!AH1182)</f>
        <v>0</v>
      </c>
      <c r="Q377" s="269">
        <f>+IF(H377=0,"",'Ark1'!AI1182)</f>
        <v>32.558139534883722</v>
      </c>
      <c r="R377" s="269"/>
      <c r="S377" s="269"/>
      <c r="T377" s="269">
        <f>+IF(H377=0,"",'Ark1'!Y1182)</f>
        <v>68.333776915988892</v>
      </c>
      <c r="U377" s="268">
        <f>+IF(H377=0,"",'Ark1'!Z1182)</f>
        <v>1.1694730335966064</v>
      </c>
      <c r="V377" s="269">
        <f t="shared" si="78"/>
        <v>373.67996246568788</v>
      </c>
      <c r="W377" s="269">
        <f t="shared" si="79"/>
        <v>57.551162790697681</v>
      </c>
      <c r="X377" s="267">
        <f t="shared" si="80"/>
        <v>1.5087719298245614</v>
      </c>
      <c r="Y377" s="369"/>
      <c r="AB377" s="28"/>
      <c r="AC377" s="27"/>
      <c r="AF377" s="27"/>
      <c r="AG377" s="27"/>
      <c r="AH377" s="27"/>
      <c r="AJ377" s="27"/>
    </row>
    <row r="378" spans="1:65">
      <c r="A378" s="369"/>
      <c r="B378" s="369">
        <f>+'Ark1'!C1183</f>
        <v>2023</v>
      </c>
      <c r="C378" s="266">
        <f>+'Ark1'!M1183</f>
        <v>6</v>
      </c>
      <c r="D378" s="266" t="s">
        <v>97</v>
      </c>
      <c r="E378" s="266">
        <f>+'Ark1'!D1183</f>
        <v>5</v>
      </c>
      <c r="F378" s="266" t="s">
        <v>442</v>
      </c>
      <c r="G378" s="266">
        <f>+IF(H378=0,"",'Ark1'!Q1183)</f>
        <v>84</v>
      </c>
      <c r="H378" s="266">
        <f>+'Ark1'!R1183</f>
        <v>135</v>
      </c>
      <c r="I378" s="267">
        <f>+IF(H378=0,"",'Ark1'!AE1183)</f>
        <v>19.42446043165468</v>
      </c>
      <c r="J378" s="267">
        <f>+IF(H378=0,"",'Ark1'!AF1183)</f>
        <v>18.566631972898172</v>
      </c>
      <c r="K378" s="268">
        <f>+IF(H378=0,"",'Ark1'!S1183)</f>
        <v>5.679104477611939</v>
      </c>
      <c r="L378" s="267">
        <f>+IF(H378=0,"",'Ark1'!U1183)</f>
        <v>338.00814814814805</v>
      </c>
      <c r="M378" s="269">
        <f>+IF(H378=0,"",'Ark1'!W1183)</f>
        <v>0</v>
      </c>
      <c r="N378" s="269">
        <f>+IF(H378=0,"",'Ark1'!X1183)</f>
        <v>36.296296296296305</v>
      </c>
      <c r="O378" s="269">
        <f>+IF(H378=0,"",'Ark1'!AG1183)</f>
        <v>903.60606060606085</v>
      </c>
      <c r="P378" s="269">
        <f>+IF(H378=0,"",'Ark1'!AH1183)</f>
        <v>0</v>
      </c>
      <c r="Q378" s="269">
        <f>+IF(H378=0,"",'Ark1'!AI1183)</f>
        <v>50.370370370370381</v>
      </c>
      <c r="R378" s="269"/>
      <c r="S378" s="269"/>
      <c r="T378" s="269">
        <f>+IF(H378=0,"",'Ark1'!Y1183)</f>
        <v>85.695487630763651</v>
      </c>
      <c r="U378" s="268">
        <f>+IF(H378=0,"",'Ark1'!Z1183)</f>
        <v>1.8478200667366624</v>
      </c>
      <c r="V378" s="269">
        <f t="shared" si="78"/>
        <v>374.06582678456294</v>
      </c>
      <c r="W378" s="269">
        <f t="shared" si="79"/>
        <v>56.334691358024678</v>
      </c>
      <c r="X378" s="267">
        <f t="shared" si="80"/>
        <v>1.6071428571428572</v>
      </c>
      <c r="Y378" s="369"/>
      <c r="AB378" s="28"/>
      <c r="AC378" s="27"/>
      <c r="AF378" s="27"/>
      <c r="AG378" s="27"/>
      <c r="AH378" s="27"/>
      <c r="AJ378" s="27"/>
    </row>
    <row r="379" spans="1:65">
      <c r="A379" s="369"/>
      <c r="B379" s="369">
        <f>+'Ark1'!C1184</f>
        <v>2023</v>
      </c>
      <c r="C379" s="266">
        <f>+'Ark1'!M1184</f>
        <v>6</v>
      </c>
      <c r="D379" s="266" t="s">
        <v>97</v>
      </c>
      <c r="E379" s="266">
        <f>+'Ark1'!D1184</f>
        <v>6</v>
      </c>
      <c r="F379" s="266" t="s">
        <v>601</v>
      </c>
      <c r="G379" s="266">
        <f>+IF(H379=0,"",'Ark1'!Q1184)</f>
        <v>116</v>
      </c>
      <c r="H379" s="266">
        <f>+'Ark1'!R1184</f>
        <v>203</v>
      </c>
      <c r="I379" s="267">
        <f>+IF(H379=0,"",'Ark1'!AE1184)</f>
        <v>21.827956989247316</v>
      </c>
      <c r="J379" s="267">
        <f>+IF(H379=0,"",'Ark1'!AF1184)</f>
        <v>21.156515144128555</v>
      </c>
      <c r="K379" s="268">
        <f>+IF(H379=0,"",'Ark1'!S1184)</f>
        <v>5.5517241379310356</v>
      </c>
      <c r="L379" s="267">
        <f>+IF(H379=0,"",'Ark1'!U1184)</f>
        <v>337.76699507389162</v>
      </c>
      <c r="M379" s="269">
        <f>+IF(H379=0,"",'Ark1'!W1184)</f>
        <v>0</v>
      </c>
      <c r="N379" s="269">
        <f>+IF(H379=0,"",'Ark1'!X1184)</f>
        <v>35.467980295566505</v>
      </c>
      <c r="O379" s="269">
        <f>+IF(H379=0,"",'Ark1'!AG1184)</f>
        <v>898</v>
      </c>
      <c r="P379" s="269">
        <f>+IF(H379=0,"",'Ark1'!AH1184)</f>
        <v>0.4926108374384236</v>
      </c>
      <c r="Q379" s="269">
        <f>+IF(H379=0,"",'Ark1'!AI1184)</f>
        <v>43.842364532019694</v>
      </c>
      <c r="R379" s="269"/>
      <c r="S379" s="269"/>
      <c r="T379" s="269">
        <f>+IF(H379=0,"",'Ark1'!Y1184)</f>
        <v>87.314044736295386</v>
      </c>
      <c r="U379" s="268">
        <f>+IF(H379=0,"",'Ark1'!Z1184)</f>
        <v>1.8439181037023311</v>
      </c>
      <c r="V379" s="269">
        <f t="shared" si="78"/>
        <v>376.1325112181421</v>
      </c>
      <c r="W379" s="269">
        <f t="shared" si="79"/>
        <v>56.294499178981937</v>
      </c>
      <c r="X379" s="267">
        <f t="shared" si="80"/>
        <v>1.75</v>
      </c>
      <c r="Y379" s="369"/>
      <c r="AB379" s="28"/>
      <c r="AC379" s="27"/>
      <c r="AF379" s="27"/>
      <c r="AG379" s="27"/>
      <c r="AH379" s="27"/>
      <c r="AJ379" s="27"/>
    </row>
    <row r="380" spans="1:65">
      <c r="A380" s="369"/>
      <c r="B380" s="369">
        <f>+'Ark1'!C1185</f>
        <v>2023</v>
      </c>
      <c r="C380" s="266">
        <f>+'Ark1'!M1185</f>
        <v>6</v>
      </c>
      <c r="D380" s="266" t="s">
        <v>97</v>
      </c>
      <c r="E380" s="266">
        <f>+'Ark1'!D1185</f>
        <v>7</v>
      </c>
      <c r="F380" s="266" t="s">
        <v>602</v>
      </c>
      <c r="G380" s="266">
        <f>+IF(H380=0,"",'Ark1'!Q1185)</f>
        <v>84</v>
      </c>
      <c r="H380" s="266">
        <f>+'Ark1'!R1185</f>
        <v>108</v>
      </c>
      <c r="I380" s="267">
        <f>+IF(H380=0,"",'Ark1'!AE1185)</f>
        <v>19.708029197080297</v>
      </c>
      <c r="J380" s="267">
        <f>+IF(H380=0,"",'Ark1'!AF1185)</f>
        <v>20.182224540574722</v>
      </c>
      <c r="K380" s="268">
        <f>+IF(H380=0,"",'Ark1'!S1185)</f>
        <v>5.814814814814814</v>
      </c>
      <c r="L380" s="267">
        <f>+IF(H380=0,"",'Ark1'!U1185)</f>
        <v>367.56203703703682</v>
      </c>
      <c r="M380" s="269">
        <f>+IF(H380=0,"",'Ark1'!W1185)</f>
        <v>0</v>
      </c>
      <c r="N380" s="269">
        <f>+IF(H380=0,"",'Ark1'!X1185)</f>
        <v>50.925925925925917</v>
      </c>
      <c r="O380" s="269">
        <f>+IF(H380=0,"",'Ark1'!AG1185)</f>
        <v>972.75</v>
      </c>
      <c r="P380" s="269">
        <f>+IF(H380=0,"",'Ark1'!AH1185)</f>
        <v>0</v>
      </c>
      <c r="Q380" s="269">
        <f>+IF(H380=0,"",'Ark1'!AI1185)</f>
        <v>44.44444444444445</v>
      </c>
      <c r="R380" s="269"/>
      <c r="S380" s="269"/>
      <c r="T380" s="269">
        <f>+IF(H380=0,"",'Ark1'!Y1185)</f>
        <v>106.8724141706618</v>
      </c>
      <c r="U380" s="268">
        <f>+IF(H380=0,"",'Ark1'!Z1185)</f>
        <v>1.96331233788127</v>
      </c>
      <c r="V380" s="269">
        <f t="shared" si="78"/>
        <v>377.85868623699491</v>
      </c>
      <c r="W380" s="269">
        <f t="shared" si="79"/>
        <v>61.260339506172805</v>
      </c>
      <c r="X380" s="267">
        <f t="shared" si="80"/>
        <v>1.2857142857142858</v>
      </c>
      <c r="Y380" s="369"/>
      <c r="AB380" s="28"/>
      <c r="AC380" s="27"/>
      <c r="AF380" s="27"/>
      <c r="AG380" s="27"/>
      <c r="AH380" s="27"/>
      <c r="AJ380" s="27"/>
    </row>
    <row r="381" spans="1:65">
      <c r="A381" s="369"/>
      <c r="B381" s="369">
        <f>+'Ark1'!C1186</f>
        <v>2023</v>
      </c>
      <c r="C381" s="266">
        <f>+'Ark1'!M1186</f>
        <v>6</v>
      </c>
      <c r="D381" s="266" t="s">
        <v>97</v>
      </c>
      <c r="E381" s="266">
        <f>+'Ark1'!D1186</f>
        <v>8</v>
      </c>
      <c r="F381" s="266" t="s">
        <v>603</v>
      </c>
      <c r="G381" s="266">
        <f>+IF(H381=0,"",'Ark1'!Q1186)</f>
        <v>109</v>
      </c>
      <c r="H381" s="266">
        <f>+'Ark1'!R1186</f>
        <v>199</v>
      </c>
      <c r="I381" s="267">
        <f>+IF(H381=0,"",'Ark1'!AE1186)</f>
        <v>24.628712871287128</v>
      </c>
      <c r="J381" s="267">
        <f>+IF(H381=0,"",'Ark1'!AF1186)</f>
        <v>23.617667972616875</v>
      </c>
      <c r="K381" s="268">
        <f>+IF(H381=0,"",'Ark1'!S1186)</f>
        <v>5.3216080402010046</v>
      </c>
      <c r="L381" s="267">
        <f>+IF(H381=0,"",'Ark1'!U1186)</f>
        <v>340.48844221105526</v>
      </c>
      <c r="M381" s="269">
        <f>+IF(H381=0,"",'Ark1'!W1186)</f>
        <v>0</v>
      </c>
      <c r="N381" s="269">
        <f>+IF(H381=0,"",'Ark1'!X1186)</f>
        <v>37.185929648241206</v>
      </c>
      <c r="O381" s="269">
        <f>+IF(H381=0,"",'Ark1'!AG1186)</f>
        <v>887.76410256410236</v>
      </c>
      <c r="P381" s="269">
        <f>+IF(H381=0,"",'Ark1'!AH1186)</f>
        <v>0</v>
      </c>
      <c r="Q381" s="269">
        <f>+IF(H381=0,"",'Ark1'!AI1186)</f>
        <v>36.180904522613055</v>
      </c>
      <c r="R381" s="269"/>
      <c r="S381" s="269"/>
      <c r="T381" s="269">
        <f>+IF(H381=0,"",'Ark1'!Y1186)</f>
        <v>71.835370951111685</v>
      </c>
      <c r="U381" s="268">
        <f>+IF(H381=0,"",'Ark1'!Z1186)</f>
        <v>1.5810070663520004</v>
      </c>
      <c r="V381" s="269">
        <f t="shared" si="78"/>
        <v>383.53481654375611</v>
      </c>
      <c r="W381" s="269">
        <f t="shared" si="79"/>
        <v>56.748073701842543</v>
      </c>
      <c r="X381" s="267">
        <f t="shared" si="80"/>
        <v>1.8256880733944953</v>
      </c>
      <c r="Y381" s="369"/>
      <c r="AB381" s="28"/>
      <c r="AC381" s="27"/>
      <c r="AF381" s="27"/>
      <c r="AG381" s="27"/>
      <c r="AH381" s="27"/>
      <c r="AJ381" s="27"/>
    </row>
    <row r="382" spans="1:65">
      <c r="A382" s="369"/>
      <c r="B382" s="369">
        <f>+'Ark1'!C1187</f>
        <v>2023</v>
      </c>
      <c r="C382" s="266">
        <f>+'Ark1'!M1187</f>
        <v>6</v>
      </c>
      <c r="D382" s="266" t="s">
        <v>97</v>
      </c>
      <c r="E382" s="266">
        <f>+'Ark1'!D1187</f>
        <v>9</v>
      </c>
      <c r="F382" s="266" t="s">
        <v>604</v>
      </c>
      <c r="G382" s="266">
        <f>+IF(H382=0,"",'Ark1'!Q1187)</f>
        <v>80</v>
      </c>
      <c r="H382" s="266">
        <f>+'Ark1'!R1187</f>
        <v>148</v>
      </c>
      <c r="I382" s="267">
        <f>+IF(H382=0,"",'Ark1'!AE1187)</f>
        <v>20.246238030095757</v>
      </c>
      <c r="J382" s="267">
        <f>+IF(H382=0,"",'Ark1'!AF1187)</f>
        <v>18.834772727360036</v>
      </c>
      <c r="K382" s="268">
        <f>+IF(H382=0,"",'Ark1'!S1187)</f>
        <v>4.986486486486486</v>
      </c>
      <c r="L382" s="267">
        <f>+IF(H382=0,"",'Ark1'!U1187)</f>
        <v>331.27094594594593</v>
      </c>
      <c r="M382" s="269">
        <f>+IF(H382=0,"",'Ark1'!W1187)</f>
        <v>0</v>
      </c>
      <c r="N382" s="269">
        <f>+IF(H382=0,"",'Ark1'!X1187)</f>
        <v>36.48648648648647</v>
      </c>
      <c r="O382" s="269">
        <f>+IF(H382=0,"",'Ark1'!AG1187)</f>
        <v>899.70344827586189</v>
      </c>
      <c r="P382" s="269">
        <f>+IF(H382=0,"",'Ark1'!AH1187)</f>
        <v>0</v>
      </c>
      <c r="Q382" s="269">
        <f>+IF(H382=0,"",'Ark1'!AI1187)</f>
        <v>33.108108108108105</v>
      </c>
      <c r="R382" s="269"/>
      <c r="S382" s="269"/>
      <c r="T382" s="269">
        <f>+IF(H382=0,"",'Ark1'!Y1187)</f>
        <v>80.920971001056543</v>
      </c>
      <c r="U382" s="268">
        <f>+IF(H382=0,"",'Ark1'!Z1187)</f>
        <v>1.5810810810810805</v>
      </c>
      <c r="V382" s="269">
        <f t="shared" si="78"/>
        <v>368.20015148410715</v>
      </c>
      <c r="W382" s="269">
        <f t="shared" si="79"/>
        <v>55.211824324324319</v>
      </c>
      <c r="X382" s="267">
        <f t="shared" si="80"/>
        <v>1.85</v>
      </c>
      <c r="Y382" s="369"/>
      <c r="AB382" s="28"/>
      <c r="AC382" s="27"/>
      <c r="AF382" s="27"/>
      <c r="AG382" s="27"/>
      <c r="AH382" s="27"/>
      <c r="AJ382" s="27"/>
    </row>
    <row r="383" spans="1:65">
      <c r="A383" s="369"/>
      <c r="B383" s="369">
        <f>+'Ark1'!C1188</f>
        <v>2023</v>
      </c>
      <c r="C383" s="266">
        <f>+'Ark1'!M1188</f>
        <v>6</v>
      </c>
      <c r="D383" s="266" t="s">
        <v>97</v>
      </c>
      <c r="E383" s="266">
        <f>+'Ark1'!D1188</f>
        <v>10</v>
      </c>
      <c r="F383" s="266" t="s">
        <v>605</v>
      </c>
      <c r="G383" s="266">
        <f>+IF(H383=0,"",'Ark1'!Q1188)</f>
        <v>108</v>
      </c>
      <c r="H383" s="266">
        <f>+'Ark1'!R1188</f>
        <v>195</v>
      </c>
      <c r="I383" s="267">
        <f>+IF(H383=0,"",'Ark1'!AE1188)</f>
        <v>20.63492063492064</v>
      </c>
      <c r="J383" s="267">
        <f>+IF(H383=0,"",'Ark1'!AF1188)</f>
        <v>19.409500438385624</v>
      </c>
      <c r="K383" s="268">
        <f>+IF(H383=0,"",'Ark1'!S1188)</f>
        <v>5.0871794871794878</v>
      </c>
      <c r="L383" s="267">
        <f>+IF(H383=0,"",'Ark1'!U1188)</f>
        <v>321.73128205128199</v>
      </c>
      <c r="M383" s="269">
        <f>+IF(H383=0,"",'Ark1'!W1188)</f>
        <v>0</v>
      </c>
      <c r="N383" s="269">
        <f>+IF(H383=0,"",'Ark1'!X1188)</f>
        <v>28.717948717948723</v>
      </c>
      <c r="O383" s="269">
        <f>+IF(H383=0,"",'Ark1'!AG1188)</f>
        <v>940.07894736842115</v>
      </c>
      <c r="P383" s="269">
        <f>+IF(H383=0,"",'Ark1'!AH1188)</f>
        <v>0</v>
      </c>
      <c r="Q383" s="269">
        <f>+IF(H383=0,"",'Ark1'!AI1188)</f>
        <v>41.025641025641022</v>
      </c>
      <c r="R383" s="269"/>
      <c r="S383" s="269"/>
      <c r="T383" s="269">
        <f>+IF(H383=0,"",'Ark1'!Y1188)</f>
        <v>95.138554270141753</v>
      </c>
      <c r="U383" s="268">
        <f>+IF(H383=0,"",'Ark1'!Z1188)</f>
        <v>1.6353748863995701</v>
      </c>
      <c r="V383" s="269">
        <f t="shared" si="78"/>
        <v>342.23857788955894</v>
      </c>
      <c r="W383" s="269">
        <f t="shared" si="79"/>
        <v>53.621880341880335</v>
      </c>
      <c r="X383" s="267">
        <f t="shared" si="80"/>
        <v>1.8055555555555556</v>
      </c>
      <c r="Y383" s="369"/>
      <c r="AB383" s="28"/>
      <c r="AC383" s="27"/>
      <c r="AF383" s="27"/>
      <c r="AG383" s="27"/>
      <c r="AH383" s="27"/>
      <c r="AJ383" s="27"/>
    </row>
    <row r="384" spans="1:65">
      <c r="A384" s="369"/>
      <c r="B384" s="369">
        <f>+'Ark1'!C1189</f>
        <v>2023</v>
      </c>
      <c r="C384" s="266">
        <f>+'Ark1'!M1189</f>
        <v>6</v>
      </c>
      <c r="D384" s="266" t="s">
        <v>97</v>
      </c>
      <c r="E384" s="266">
        <f>+'Ark1'!D1189</f>
        <v>11</v>
      </c>
      <c r="F384" s="266" t="s">
        <v>606</v>
      </c>
      <c r="G384" s="266">
        <f>+IF(H384=0,"",'Ark1'!Q1189)</f>
        <v>150</v>
      </c>
      <c r="H384" s="266">
        <f>+'Ark1'!R1189</f>
        <v>262</v>
      </c>
      <c r="I384" s="267">
        <f>+IF(H384=0,"",'Ark1'!AE1189)</f>
        <v>23.455684870188005</v>
      </c>
      <c r="J384" s="267">
        <f>+IF(H384=0,"",'Ark1'!AF1189)</f>
        <v>22.975434621265158</v>
      </c>
      <c r="K384" s="268">
        <f>+IF(H384=0,"",'Ark1'!S1189)</f>
        <v>5.1954022988505741</v>
      </c>
      <c r="L384" s="267">
        <f>+IF(H384=0,"",'Ark1'!U1189)</f>
        <v>334.37938931297697</v>
      </c>
      <c r="M384" s="269">
        <f>+IF(H384=0,"",'Ark1'!W1189)</f>
        <v>0</v>
      </c>
      <c r="N384" s="269">
        <f>+IF(H384=0,"",'Ark1'!X1189)</f>
        <v>35.877862595419849</v>
      </c>
      <c r="O384" s="269">
        <f>+IF(H384=0,"",'Ark1'!AG1189)</f>
        <v>966.95634920634916</v>
      </c>
      <c r="P384" s="269">
        <f>+IF(H384=0,"",'Ark1'!AH1189)</f>
        <v>0</v>
      </c>
      <c r="Q384" s="269">
        <f>+IF(H384=0,"",'Ark1'!AI1189)</f>
        <v>36.641221374045799</v>
      </c>
      <c r="R384" s="269"/>
      <c r="S384" s="269"/>
      <c r="T384" s="269">
        <f>+IF(H384=0,"",'Ark1'!Y1189)</f>
        <v>97.061916744261254</v>
      </c>
      <c r="U384" s="268">
        <f>+IF(H384=0,"",'Ark1'!Z1189)</f>
        <v>1.7166031139457021</v>
      </c>
      <c r="V384" s="269">
        <f t="shared" si="78"/>
        <v>345.80608482216002</v>
      </c>
      <c r="W384" s="269">
        <f t="shared" si="79"/>
        <v>55.729898218829497</v>
      </c>
      <c r="X384" s="267">
        <f t="shared" si="80"/>
        <v>1.7466666666666666</v>
      </c>
      <c r="Y384" s="369"/>
      <c r="AB384" s="28"/>
      <c r="AC384" s="27"/>
      <c r="AF384" s="27"/>
      <c r="AG384" s="27"/>
      <c r="AH384" s="27"/>
      <c r="AJ384" s="27"/>
    </row>
    <row r="385" spans="1:65" s="273" customFormat="1">
      <c r="A385" s="379"/>
      <c r="B385" s="369">
        <f>+'Ark1'!C1190</f>
        <v>2023</v>
      </c>
      <c r="C385" s="266">
        <f>+'Ark1'!M1190</f>
        <v>6</v>
      </c>
      <c r="D385" s="266" t="s">
        <v>97</v>
      </c>
      <c r="E385" s="266">
        <f>+'Ark1'!D1190</f>
        <v>12</v>
      </c>
      <c r="F385" s="266" t="s">
        <v>607</v>
      </c>
      <c r="G385" s="266">
        <f>+IF(H385=0,"",'Ark1'!Q1190)</f>
        <v>31</v>
      </c>
      <c r="H385" s="266">
        <f>+'Ark1'!R1190</f>
        <v>64</v>
      </c>
      <c r="I385" s="267">
        <f>+IF(H385=0,"",'Ark1'!AE1190)</f>
        <v>24.806201550387595</v>
      </c>
      <c r="J385" s="267">
        <f>+IF(H385=0,"",'Ark1'!AF1190)</f>
        <v>23.296447291787995</v>
      </c>
      <c r="K385" s="268">
        <f>+IF(H385=0,"",'Ark1'!S1190)</f>
        <v>5.34375</v>
      </c>
      <c r="L385" s="267">
        <f>+IF(H385=0,"",'Ark1'!U1190)</f>
        <v>330</v>
      </c>
      <c r="M385" s="269">
        <f>+IF(H385=0,"",'Ark1'!W1190)</f>
        <v>0</v>
      </c>
      <c r="N385" s="269">
        <f>+IF(H385=0,"",'Ark1'!X1190)</f>
        <v>35.9375</v>
      </c>
      <c r="O385" s="269">
        <f>+IF(H385=0,"",'Ark1'!AG1190)</f>
        <v>968.3650793650794</v>
      </c>
      <c r="P385" s="269">
        <f>+IF(H385=0,"",'Ark1'!AH1190)</f>
        <v>0</v>
      </c>
      <c r="Q385" s="269">
        <f>+IF(H385=0,"",'Ark1'!AI1190)</f>
        <v>48.4375</v>
      </c>
      <c r="R385" s="269"/>
      <c r="S385" s="269"/>
      <c r="T385" s="269">
        <f>+IF(H385=0,"",'Ark1'!Y1190)</f>
        <v>90.080292309139395</v>
      </c>
      <c r="U385" s="268">
        <f>+IF(H385=0,"",'Ark1'!Z1190)</f>
        <v>1.9543121392193219</v>
      </c>
      <c r="V385" s="269">
        <f t="shared" si="78"/>
        <v>340.78056616453847</v>
      </c>
      <c r="W385" s="269">
        <f t="shared" si="79"/>
        <v>55</v>
      </c>
      <c r="X385" s="267">
        <f t="shared" si="80"/>
        <v>2.064516129032258</v>
      </c>
      <c r="Y385" s="369"/>
      <c r="Z385" s="28"/>
      <c r="AA385" s="28"/>
      <c r="AB385" s="28"/>
      <c r="AC385" s="27"/>
      <c r="AD385" s="28"/>
      <c r="AE385" s="28"/>
      <c r="AF385" s="27"/>
      <c r="AG385" s="27"/>
      <c r="AH385" s="27"/>
      <c r="AI385" s="28"/>
      <c r="AJ385" s="27"/>
      <c r="AK385" s="86"/>
    </row>
    <row r="386" spans="1:65" ht="19.8">
      <c r="A386" s="369"/>
      <c r="B386" s="369"/>
      <c r="C386" s="369"/>
      <c r="D386" s="369"/>
      <c r="E386" s="369"/>
      <c r="F386" s="369"/>
      <c r="G386" s="369"/>
      <c r="H386" s="369"/>
      <c r="I386" s="370"/>
      <c r="J386" s="370"/>
      <c r="K386" s="369"/>
      <c r="L386" s="369"/>
      <c r="M386" s="371"/>
      <c r="N386" s="371"/>
      <c r="O386" s="369"/>
      <c r="P386" s="371"/>
      <c r="Q386" s="371"/>
      <c r="R386" s="371"/>
      <c r="S386" s="371"/>
      <c r="T386" s="371"/>
      <c r="U386" s="369"/>
      <c r="V386" s="369"/>
      <c r="W386" s="371"/>
      <c r="X386" s="370"/>
      <c r="Y386" s="369"/>
      <c r="Z386" s="249"/>
      <c r="AB386" s="28"/>
      <c r="AC386" s="27"/>
      <c r="AD386" s="250"/>
      <c r="AE386" s="86"/>
      <c r="AI386" s="86"/>
      <c r="BA386" s="262" t="e">
        <f>1+#REF!</f>
        <v>#REF!</v>
      </c>
      <c r="BB386" s="27">
        <v>248.30514184397128</v>
      </c>
      <c r="BC386" s="86">
        <f t="shared" ref="BC386:BM386" si="81">+BB386</f>
        <v>248.30514184397128</v>
      </c>
      <c r="BD386" s="86">
        <f t="shared" si="81"/>
        <v>248.30514184397128</v>
      </c>
      <c r="BE386" s="86">
        <f t="shared" si="81"/>
        <v>248.30514184397128</v>
      </c>
      <c r="BF386" s="86">
        <f t="shared" si="81"/>
        <v>248.30514184397128</v>
      </c>
      <c r="BG386" s="86">
        <f t="shared" si="81"/>
        <v>248.30514184397128</v>
      </c>
      <c r="BH386" s="86">
        <f t="shared" si="81"/>
        <v>248.30514184397128</v>
      </c>
      <c r="BI386" s="86">
        <f t="shared" si="81"/>
        <v>248.30514184397128</v>
      </c>
      <c r="BJ386" s="86">
        <f t="shared" si="81"/>
        <v>248.30514184397128</v>
      </c>
      <c r="BK386" s="86">
        <f t="shared" si="81"/>
        <v>248.30514184397128</v>
      </c>
      <c r="BL386" s="86">
        <f t="shared" si="81"/>
        <v>248.30514184397128</v>
      </c>
      <c r="BM386" s="86">
        <f t="shared" si="81"/>
        <v>248.30514184397128</v>
      </c>
    </row>
    <row r="387" spans="1:65" ht="19.8">
      <c r="A387" s="369"/>
      <c r="B387" s="369"/>
      <c r="C387" s="369"/>
      <c r="D387" s="369"/>
      <c r="E387" s="369"/>
      <c r="F387" s="369"/>
      <c r="G387" s="369"/>
      <c r="H387" s="369"/>
      <c r="I387" s="370"/>
      <c r="J387" s="370"/>
      <c r="K387" s="369"/>
      <c r="L387" s="369"/>
      <c r="M387" s="371"/>
      <c r="N387" s="371"/>
      <c r="O387" s="369"/>
      <c r="P387" s="371"/>
      <c r="Q387" s="371"/>
      <c r="R387" s="371"/>
      <c r="S387" s="371"/>
      <c r="T387" s="371"/>
      <c r="U387" s="369"/>
      <c r="V387" s="369"/>
      <c r="W387" s="371"/>
      <c r="X387" s="370"/>
      <c r="Y387" s="369"/>
      <c r="Z387" s="249"/>
      <c r="AB387" s="28"/>
      <c r="AC387" s="27"/>
      <c r="AD387" s="250"/>
      <c r="AE387" s="86"/>
      <c r="AI387" s="86"/>
      <c r="BA387" s="262"/>
      <c r="BB387" s="27"/>
    </row>
    <row r="388" spans="1:65" ht="22.8">
      <c r="A388" s="372" t="s">
        <v>636</v>
      </c>
      <c r="B388" s="369"/>
      <c r="C388" s="369"/>
      <c r="D388" s="373" t="str">
        <f>+D393</f>
        <v>3-</v>
      </c>
      <c r="E388" s="369"/>
      <c r="F388" s="369"/>
      <c r="G388" s="369"/>
      <c r="H388" s="272">
        <f>SUM(H393:H404)</f>
        <v>1868</v>
      </c>
      <c r="I388" s="370"/>
      <c r="J388" s="370"/>
      <c r="K388" s="369"/>
      <c r="L388" s="272">
        <f>+Fettgruppe!N32</f>
        <v>367.68961456102699</v>
      </c>
      <c r="M388" s="371"/>
      <c r="N388" s="371"/>
      <c r="O388" s="369"/>
      <c r="P388" s="371"/>
      <c r="Q388" s="371"/>
      <c r="R388" s="371"/>
      <c r="S388" s="371"/>
      <c r="T388" s="371"/>
      <c r="U388" s="369"/>
      <c r="V388" s="272">
        <f>+Fettgruppe!X32</f>
        <v>401.73255591772977</v>
      </c>
      <c r="W388" s="374" t="s">
        <v>635</v>
      </c>
      <c r="X388" s="375"/>
      <c r="Y388" s="369"/>
      <c r="Z388" s="249"/>
      <c r="AB388" s="28"/>
      <c r="AC388" s="27"/>
      <c r="AD388" s="250"/>
      <c r="AE388" s="86"/>
      <c r="AI388" s="86"/>
      <c r="BA388" s="262" t="e">
        <f>1+BA386</f>
        <v>#REF!</v>
      </c>
      <c r="BB388" s="27">
        <v>268.9193823216188</v>
      </c>
      <c r="BC388" s="86">
        <f t="shared" ref="BC388:BM388" si="82">+BB388</f>
        <v>268.9193823216188</v>
      </c>
      <c r="BD388" s="86">
        <f t="shared" si="82"/>
        <v>268.9193823216188</v>
      </c>
      <c r="BE388" s="86">
        <f t="shared" si="82"/>
        <v>268.9193823216188</v>
      </c>
      <c r="BF388" s="86">
        <f t="shared" si="82"/>
        <v>268.9193823216188</v>
      </c>
      <c r="BG388" s="86">
        <f t="shared" si="82"/>
        <v>268.9193823216188</v>
      </c>
      <c r="BH388" s="86">
        <f t="shared" si="82"/>
        <v>268.9193823216188</v>
      </c>
      <c r="BI388" s="86">
        <f t="shared" si="82"/>
        <v>268.9193823216188</v>
      </c>
      <c r="BJ388" s="86">
        <f t="shared" si="82"/>
        <v>268.9193823216188</v>
      </c>
      <c r="BK388" s="86">
        <f t="shared" si="82"/>
        <v>268.9193823216188</v>
      </c>
      <c r="BL388" s="86">
        <f t="shared" si="82"/>
        <v>268.9193823216188</v>
      </c>
      <c r="BM388" s="86">
        <f t="shared" si="82"/>
        <v>268.9193823216188</v>
      </c>
    </row>
    <row r="389" spans="1:65" ht="16.5" customHeight="1">
      <c r="A389" s="369"/>
      <c r="B389" s="369"/>
      <c r="C389" s="369"/>
      <c r="D389" s="373"/>
      <c r="E389" s="369"/>
      <c r="F389" s="369"/>
      <c r="G389" s="369"/>
      <c r="H389" s="369"/>
      <c r="I389" s="369"/>
      <c r="J389" s="369"/>
      <c r="K389" s="369"/>
      <c r="L389" s="369"/>
      <c r="M389" s="371"/>
      <c r="N389" s="371"/>
      <c r="O389" s="369"/>
      <c r="P389" s="371"/>
      <c r="Q389" s="371"/>
      <c r="R389" s="371"/>
      <c r="S389" s="371"/>
      <c r="T389" s="371"/>
      <c r="U389" s="369"/>
      <c r="V389" s="369"/>
      <c r="W389" s="371"/>
      <c r="X389" s="375" t="s">
        <v>4</v>
      </c>
      <c r="Y389" s="369"/>
      <c r="Z389" s="249"/>
      <c r="AB389" s="28"/>
      <c r="AC389" s="27"/>
      <c r="AD389" s="250"/>
      <c r="AE389" s="86"/>
      <c r="AI389" s="86"/>
      <c r="BA389" s="262"/>
      <c r="BB389" s="27"/>
    </row>
    <row r="390" spans="1:65" ht="19.8">
      <c r="A390" s="369"/>
      <c r="B390" s="369"/>
      <c r="C390" s="369"/>
      <c r="D390" s="369"/>
      <c r="E390" s="369"/>
      <c r="F390" s="369"/>
      <c r="G390" s="372" t="s">
        <v>4</v>
      </c>
      <c r="H390" s="369"/>
      <c r="I390" s="370"/>
      <c r="J390" s="370"/>
      <c r="K390" s="372" t="s">
        <v>23</v>
      </c>
      <c r="L390" s="370"/>
      <c r="M390" s="371" t="s">
        <v>402</v>
      </c>
      <c r="N390" s="371" t="s">
        <v>402</v>
      </c>
      <c r="O390" s="374" t="s">
        <v>538</v>
      </c>
      <c r="P390" s="371" t="s">
        <v>402</v>
      </c>
      <c r="Q390" s="371" t="s">
        <v>402</v>
      </c>
      <c r="R390" s="371"/>
      <c r="S390" s="371"/>
      <c r="T390" s="374" t="s">
        <v>422</v>
      </c>
      <c r="U390" s="369"/>
      <c r="V390" s="372" t="s">
        <v>489</v>
      </c>
      <c r="W390" s="374" t="s">
        <v>77</v>
      </c>
      <c r="X390" s="375" t="s">
        <v>9</v>
      </c>
      <c r="Y390" s="369"/>
      <c r="Z390" s="249"/>
      <c r="AB390" s="28"/>
      <c r="AC390" s="27"/>
      <c r="AD390" s="250"/>
      <c r="AE390" s="86"/>
      <c r="AI390" s="86"/>
      <c r="BA390" s="262" t="e">
        <f>1+BA388</f>
        <v>#REF!</v>
      </c>
      <c r="BB390" s="27">
        <v>292.46921194322113</v>
      </c>
      <c r="BC390" s="86">
        <f t="shared" ref="BC390:BM392" si="83">+BB390</f>
        <v>292.46921194322113</v>
      </c>
      <c r="BD390" s="86">
        <f t="shared" si="83"/>
        <v>292.46921194322113</v>
      </c>
      <c r="BE390" s="86">
        <f t="shared" si="83"/>
        <v>292.46921194322113</v>
      </c>
      <c r="BF390" s="86">
        <f t="shared" si="83"/>
        <v>292.46921194322113</v>
      </c>
      <c r="BG390" s="86">
        <f t="shared" si="83"/>
        <v>292.46921194322113</v>
      </c>
      <c r="BH390" s="86">
        <f t="shared" si="83"/>
        <v>292.46921194322113</v>
      </c>
      <c r="BI390" s="86">
        <f t="shared" si="83"/>
        <v>292.46921194322113</v>
      </c>
      <c r="BJ390" s="86">
        <f t="shared" si="83"/>
        <v>292.46921194322113</v>
      </c>
      <c r="BK390" s="86">
        <f t="shared" si="83"/>
        <v>292.46921194322113</v>
      </c>
      <c r="BL390" s="86">
        <f t="shared" si="83"/>
        <v>292.46921194322113</v>
      </c>
      <c r="BM390" s="86">
        <f t="shared" si="83"/>
        <v>292.46921194322113</v>
      </c>
    </row>
    <row r="391" spans="1:65" ht="19.8">
      <c r="A391" s="369"/>
      <c r="B391" s="369"/>
      <c r="C391" s="369"/>
      <c r="D391" s="369"/>
      <c r="E391" s="372"/>
      <c r="F391" s="372"/>
      <c r="G391" s="372" t="s">
        <v>487</v>
      </c>
      <c r="H391" s="372" t="s">
        <v>4</v>
      </c>
      <c r="I391" s="375" t="s">
        <v>4</v>
      </c>
      <c r="J391" s="375" t="s">
        <v>1</v>
      </c>
      <c r="K391" s="372" t="s">
        <v>550</v>
      </c>
      <c r="L391" s="375" t="s">
        <v>23</v>
      </c>
      <c r="M391" s="374" t="s">
        <v>585</v>
      </c>
      <c r="N391" s="374" t="s">
        <v>500</v>
      </c>
      <c r="O391" s="374" t="s">
        <v>563</v>
      </c>
      <c r="P391" s="374" t="s">
        <v>502</v>
      </c>
      <c r="Q391" s="374" t="s">
        <v>571</v>
      </c>
      <c r="R391" s="374"/>
      <c r="S391" s="374"/>
      <c r="T391" s="374"/>
      <c r="U391" s="372" t="s">
        <v>413</v>
      </c>
      <c r="V391" s="372" t="s">
        <v>498</v>
      </c>
      <c r="W391" s="374" t="s">
        <v>423</v>
      </c>
      <c r="X391" s="375" t="s">
        <v>70</v>
      </c>
      <c r="Y391" s="369"/>
      <c r="Z391" s="249"/>
      <c r="AB391" s="28"/>
      <c r="AC391" s="27"/>
      <c r="AD391" s="250"/>
      <c r="AE391" s="86"/>
      <c r="AI391" s="86"/>
      <c r="BA391" s="262" t="e">
        <f>1+BA390</f>
        <v>#REF!</v>
      </c>
      <c r="BB391" s="27">
        <v>314.89908376963371</v>
      </c>
      <c r="BC391" s="86">
        <f t="shared" si="83"/>
        <v>314.89908376963371</v>
      </c>
      <c r="BD391" s="86">
        <f t="shared" si="83"/>
        <v>314.89908376963371</v>
      </c>
      <c r="BE391" s="86">
        <f t="shared" si="83"/>
        <v>314.89908376963371</v>
      </c>
      <c r="BF391" s="86">
        <f t="shared" si="83"/>
        <v>314.89908376963371</v>
      </c>
      <c r="BG391" s="86">
        <f t="shared" si="83"/>
        <v>314.89908376963371</v>
      </c>
      <c r="BH391" s="86">
        <f t="shared" si="83"/>
        <v>314.89908376963371</v>
      </c>
      <c r="BI391" s="86">
        <f t="shared" si="83"/>
        <v>314.89908376963371</v>
      </c>
      <c r="BJ391" s="86">
        <f t="shared" si="83"/>
        <v>314.89908376963371</v>
      </c>
      <c r="BK391" s="86">
        <f t="shared" si="83"/>
        <v>314.89908376963371</v>
      </c>
      <c r="BL391" s="86">
        <f t="shared" si="83"/>
        <v>314.89908376963371</v>
      </c>
      <c r="BM391" s="86">
        <f t="shared" si="83"/>
        <v>314.89908376963371</v>
      </c>
    </row>
    <row r="392" spans="1:65" ht="19.8">
      <c r="A392" s="369"/>
      <c r="B392" s="369"/>
      <c r="C392" s="372" t="s">
        <v>0</v>
      </c>
      <c r="D392" s="372"/>
      <c r="E392" s="372" t="s">
        <v>86</v>
      </c>
      <c r="F392" s="372"/>
      <c r="G392" s="376" t="s">
        <v>488</v>
      </c>
      <c r="H392" s="376" t="s">
        <v>9</v>
      </c>
      <c r="I392" s="377" t="s">
        <v>402</v>
      </c>
      <c r="J392" s="377" t="s">
        <v>402</v>
      </c>
      <c r="K392" s="376" t="s">
        <v>551</v>
      </c>
      <c r="L392" s="377" t="s">
        <v>44</v>
      </c>
      <c r="M392" s="378" t="s">
        <v>561</v>
      </c>
      <c r="N392" s="378" t="s">
        <v>439</v>
      </c>
      <c r="O392" s="378" t="s">
        <v>495</v>
      </c>
      <c r="P392" s="378" t="s">
        <v>482</v>
      </c>
      <c r="Q392" s="378" t="s">
        <v>536</v>
      </c>
      <c r="R392" s="378"/>
      <c r="S392" s="378"/>
      <c r="T392" s="378" t="s">
        <v>1</v>
      </c>
      <c r="U392" s="376" t="s">
        <v>414</v>
      </c>
      <c r="V392" s="376" t="s">
        <v>499</v>
      </c>
      <c r="W392" s="378" t="s">
        <v>424</v>
      </c>
      <c r="X392" s="377" t="s">
        <v>566</v>
      </c>
      <c r="Y392" s="369"/>
      <c r="Z392" s="249"/>
      <c r="AB392" s="28"/>
      <c r="AC392" s="27"/>
      <c r="AD392" s="250"/>
      <c r="AE392" s="86"/>
      <c r="AI392" s="86"/>
      <c r="BA392" s="262" t="e">
        <f>1+BA391</f>
        <v>#REF!</v>
      </c>
      <c r="BB392" s="27">
        <v>325.0188034188032</v>
      </c>
      <c r="BC392" s="86">
        <f t="shared" si="83"/>
        <v>325.0188034188032</v>
      </c>
      <c r="BD392" s="86">
        <f t="shared" si="83"/>
        <v>325.0188034188032</v>
      </c>
      <c r="BE392" s="86">
        <f t="shared" si="83"/>
        <v>325.0188034188032</v>
      </c>
      <c r="BF392" s="86">
        <f t="shared" si="83"/>
        <v>325.0188034188032</v>
      </c>
      <c r="BG392" s="86">
        <f t="shared" si="83"/>
        <v>325.0188034188032</v>
      </c>
      <c r="BH392" s="86">
        <f t="shared" si="83"/>
        <v>325.0188034188032</v>
      </c>
      <c r="BI392" s="86">
        <f t="shared" si="83"/>
        <v>325.0188034188032</v>
      </c>
      <c r="BJ392" s="86">
        <f t="shared" si="83"/>
        <v>325.0188034188032</v>
      </c>
      <c r="BK392" s="86">
        <f t="shared" si="83"/>
        <v>325.0188034188032</v>
      </c>
      <c r="BL392" s="86">
        <f t="shared" si="83"/>
        <v>325.0188034188032</v>
      </c>
      <c r="BM392" s="86">
        <f t="shared" si="83"/>
        <v>325.0188034188032</v>
      </c>
    </row>
    <row r="393" spans="1:65" s="273" customFormat="1">
      <c r="A393" s="379"/>
      <c r="B393" s="369">
        <f>+'Ark1'!C1191</f>
        <v>2023</v>
      </c>
      <c r="C393" s="266">
        <f>+'Ark1'!M1191</f>
        <v>7</v>
      </c>
      <c r="D393" s="266" t="s">
        <v>98</v>
      </c>
      <c r="E393" s="266">
        <f>+'Ark1'!D1191</f>
        <v>1</v>
      </c>
      <c r="F393" s="266" t="s">
        <v>597</v>
      </c>
      <c r="G393" s="266">
        <f>+IF(H393=0,"",'Ark1'!Q1191)</f>
        <v>93</v>
      </c>
      <c r="H393" s="266">
        <f>+'Ark1'!R1191</f>
        <v>139</v>
      </c>
      <c r="I393" s="267">
        <f>+IF(H393=0,"",'Ark1'!AE1191)</f>
        <v>23.801369863013697</v>
      </c>
      <c r="J393" s="267">
        <f>+IF(H393=0,"",'Ark1'!AF1191)</f>
        <v>24.3819002226268</v>
      </c>
      <c r="K393" s="268">
        <f>+IF(H393=0,"",'Ark1'!S1191)</f>
        <v>5.6258992805755392</v>
      </c>
      <c r="L393" s="267">
        <f>+IF(H393=0,"",'Ark1'!U1191)</f>
        <v>370.1589928057553</v>
      </c>
      <c r="M393" s="269">
        <f>+IF(H393=0,"",'Ark1'!W1191)</f>
        <v>100</v>
      </c>
      <c r="N393" s="269">
        <f>+IF(H393=0,"",'Ark1'!X1191)</f>
        <v>56.834532374100704</v>
      </c>
      <c r="O393" s="269">
        <f>+IF(H393=0,"",'Ark1'!AG1191)</f>
        <v>945.7307692307694</v>
      </c>
      <c r="P393" s="269">
        <f>+IF(H393=0,"",'Ark1'!AH1191)</f>
        <v>0</v>
      </c>
      <c r="Q393" s="269">
        <f>+IF(H393=0,"",'Ark1'!AI1191)</f>
        <v>25.899280575539564</v>
      </c>
      <c r="R393" s="269"/>
      <c r="S393" s="269"/>
      <c r="T393" s="269">
        <f>+IF(H393=0,"",'Ark1'!Y1191)</f>
        <v>80.904047273128683</v>
      </c>
      <c r="U393" s="268">
        <f>+IF(H393=0,"",'Ark1'!Z1191)</f>
        <v>1.4753289173320063</v>
      </c>
      <c r="V393" s="269">
        <f t="shared" ref="V393:V404" si="84">+IF(H393=0,"",1000*L393/O393)</f>
        <v>391.39996799177015</v>
      </c>
      <c r="W393" s="269">
        <f t="shared" ref="W393:W404" si="85">+IF(H393=0,"",L393/C393)</f>
        <v>52.879856115107899</v>
      </c>
      <c r="X393" s="267">
        <f t="shared" ref="X393:X404" si="86">+IF(H393=0,"",H393/G393)</f>
        <v>1.4946236559139785</v>
      </c>
      <c r="Y393" s="369"/>
      <c r="Z393" s="28"/>
      <c r="AA393" s="28"/>
      <c r="AB393" s="28"/>
      <c r="AC393" s="27"/>
      <c r="AD393" s="28"/>
      <c r="AE393" s="28"/>
      <c r="AF393" s="27"/>
      <c r="AG393" s="27"/>
      <c r="AH393" s="27"/>
      <c r="AI393" s="28"/>
      <c r="AJ393" s="27"/>
      <c r="AK393" s="86"/>
    </row>
    <row r="394" spans="1:65" s="273" customFormat="1">
      <c r="A394" s="379"/>
      <c r="B394" s="369">
        <f>+'Ark1'!C1192</f>
        <v>2023</v>
      </c>
      <c r="C394" s="266">
        <f>+'Ark1'!M1192</f>
        <v>7</v>
      </c>
      <c r="D394" s="266" t="s">
        <v>98</v>
      </c>
      <c r="E394" s="266">
        <f>+'Ark1'!D1192</f>
        <v>2</v>
      </c>
      <c r="F394" s="266" t="s">
        <v>598</v>
      </c>
      <c r="G394" s="266">
        <f>+IF(H394=0,"",'Ark1'!Q1192)</f>
        <v>67</v>
      </c>
      <c r="H394" s="266">
        <f>+'Ark1'!R1192</f>
        <v>145</v>
      </c>
      <c r="I394" s="267">
        <f>+IF(H394=0,"",'Ark1'!AE1192)</f>
        <v>31.317494600431974</v>
      </c>
      <c r="J394" s="267">
        <f>+IF(H394=0,"",'Ark1'!AF1192)</f>
        <v>31.417412062537259</v>
      </c>
      <c r="K394" s="268">
        <f>+IF(H394=0,"",'Ark1'!S1192)</f>
        <v>5.4275862068965512</v>
      </c>
      <c r="L394" s="267">
        <f>+IF(H394=0,"",'Ark1'!U1192)</f>
        <v>367.68620689655199</v>
      </c>
      <c r="M394" s="269">
        <f>+IF(H394=0,"",'Ark1'!W1192)</f>
        <v>100</v>
      </c>
      <c r="N394" s="269">
        <f>+IF(H394=0,"",'Ark1'!X1192)</f>
        <v>62.758620689655153</v>
      </c>
      <c r="O394" s="269">
        <f>+IF(H394=0,"",'Ark1'!AG1192)</f>
        <v>901.49635036496318</v>
      </c>
      <c r="P394" s="269">
        <f>+IF(H394=0,"",'Ark1'!AH1192)</f>
        <v>0</v>
      </c>
      <c r="Q394" s="269">
        <f>+IF(H394=0,"",'Ark1'!AI1192)</f>
        <v>19.310344827586203</v>
      </c>
      <c r="R394" s="269"/>
      <c r="S394" s="269"/>
      <c r="T394" s="269">
        <f>+IF(H394=0,"",'Ark1'!Y1192)</f>
        <v>68.118953381199717</v>
      </c>
      <c r="U394" s="268">
        <f>+IF(H394=0,"",'Ark1'!Z1192)</f>
        <v>1.2635190463540311</v>
      </c>
      <c r="V394" s="269">
        <f t="shared" si="84"/>
        <v>407.86211363772838</v>
      </c>
      <c r="W394" s="269">
        <f t="shared" si="85"/>
        <v>52.526600985221712</v>
      </c>
      <c r="X394" s="267">
        <f t="shared" si="86"/>
        <v>2.1641791044776117</v>
      </c>
      <c r="Y394" s="369"/>
      <c r="Z394" s="28"/>
      <c r="AA394" s="28"/>
      <c r="AB394" s="28"/>
      <c r="AC394" s="27"/>
      <c r="AD394" s="28"/>
      <c r="AE394" s="28"/>
      <c r="AF394" s="27"/>
      <c r="AG394" s="27"/>
      <c r="AH394" s="27"/>
      <c r="AI394" s="28"/>
      <c r="AJ394" s="27"/>
      <c r="AK394" s="86"/>
    </row>
    <row r="395" spans="1:65" s="273" customFormat="1">
      <c r="A395" s="379"/>
      <c r="B395" s="369">
        <f>+'Ark1'!C1193</f>
        <v>2023</v>
      </c>
      <c r="C395" s="266">
        <f>+'Ark1'!M1193</f>
        <v>7</v>
      </c>
      <c r="D395" s="266" t="s">
        <v>98</v>
      </c>
      <c r="E395" s="266">
        <f>+'Ark1'!D1193</f>
        <v>3</v>
      </c>
      <c r="F395" s="266" t="s">
        <v>599</v>
      </c>
      <c r="G395" s="266">
        <f>+IF(H395=0,"",'Ark1'!Q1193)</f>
        <v>84</v>
      </c>
      <c r="H395" s="266">
        <f>+'Ark1'!R1193</f>
        <v>142</v>
      </c>
      <c r="I395" s="267">
        <f>+IF(H395=0,"",'Ark1'!AE1193)</f>
        <v>26.691729323308277</v>
      </c>
      <c r="J395" s="267">
        <f>+IF(H395=0,"",'Ark1'!AF1193)</f>
        <v>27.771170882278923</v>
      </c>
      <c r="K395" s="268">
        <f>+IF(H395=0,"",'Ark1'!S1193)</f>
        <v>5.577464788732394</v>
      </c>
      <c r="L395" s="267">
        <f>+IF(H395=0,"",'Ark1'!U1193)</f>
        <v>368.36971830985914</v>
      </c>
      <c r="M395" s="269">
        <f>+IF(H395=0,"",'Ark1'!W1193)</f>
        <v>100</v>
      </c>
      <c r="N395" s="269">
        <f>+IF(H395=0,"",'Ark1'!X1193)</f>
        <v>62.676056338028182</v>
      </c>
      <c r="O395" s="269">
        <f>+IF(H395=0,"",'Ark1'!AG1193)</f>
        <v>820.05970149253733</v>
      </c>
      <c r="P395" s="269">
        <f>+IF(H395=0,"",'Ark1'!AH1193)</f>
        <v>0</v>
      </c>
      <c r="Q395" s="269">
        <f>+IF(H395=0,"",'Ark1'!AI1193)</f>
        <v>18.309859154929576</v>
      </c>
      <c r="R395" s="269"/>
      <c r="S395" s="269"/>
      <c r="T395" s="269">
        <f>+IF(H395=0,"",'Ark1'!Y1193)</f>
        <v>68.776329646463566</v>
      </c>
      <c r="U395" s="268">
        <f>+IF(H395=0,"",'Ark1'!Z1193)</f>
        <v>1.1647640374104422</v>
      </c>
      <c r="V395" s="269">
        <f t="shared" si="84"/>
        <v>449.1986591212974</v>
      </c>
      <c r="W395" s="269">
        <f t="shared" si="85"/>
        <v>52.624245472837018</v>
      </c>
      <c r="X395" s="267">
        <f t="shared" si="86"/>
        <v>1.6904761904761905</v>
      </c>
      <c r="Y395" s="369"/>
      <c r="Z395" s="28"/>
      <c r="AA395" s="28"/>
      <c r="AB395" s="28"/>
      <c r="AC395" s="27"/>
      <c r="AD395" s="28"/>
      <c r="AE395" s="28"/>
      <c r="AF395" s="27"/>
      <c r="AG395" s="27"/>
      <c r="AH395" s="27"/>
      <c r="AI395" s="28"/>
      <c r="AJ395" s="27"/>
      <c r="AK395" s="86"/>
    </row>
    <row r="396" spans="1:65" s="273" customFormat="1">
      <c r="A396" s="379"/>
      <c r="B396" s="369">
        <f>+'Ark1'!C1194</f>
        <v>2023</v>
      </c>
      <c r="C396" s="266">
        <f>+'Ark1'!M1194</f>
        <v>7</v>
      </c>
      <c r="D396" s="266" t="s">
        <v>98</v>
      </c>
      <c r="E396" s="266">
        <f>+'Ark1'!D1194</f>
        <v>4</v>
      </c>
      <c r="F396" s="266" t="s">
        <v>600</v>
      </c>
      <c r="G396" s="266">
        <f>+IF(H396=0,"",'Ark1'!Q1194)</f>
        <v>77</v>
      </c>
      <c r="H396" s="266">
        <f>+'Ark1'!R1194</f>
        <v>116</v>
      </c>
      <c r="I396" s="267">
        <f>+IF(H396=0,"",'Ark1'!AE1194)</f>
        <v>26.067415730337089</v>
      </c>
      <c r="J396" s="267">
        <f>+IF(H396=0,"",'Ark1'!AF1194)</f>
        <v>27.232867143372193</v>
      </c>
      <c r="K396" s="268">
        <f>+IF(H396=0,"",'Ark1'!S1194)</f>
        <v>5.8103448275862082</v>
      </c>
      <c r="L396" s="267">
        <f>+IF(H396=0,"",'Ark1'!U1194)</f>
        <v>375.06982758620694</v>
      </c>
      <c r="M396" s="269">
        <f>+IF(H396=0,"",'Ark1'!W1194)</f>
        <v>100</v>
      </c>
      <c r="N396" s="269">
        <f>+IF(H396=0,"",'Ark1'!X1194)</f>
        <v>61.206896551724142</v>
      </c>
      <c r="O396" s="269">
        <f>+IF(H396=0,"",'Ark1'!AG1194)</f>
        <v>869.34210526315803</v>
      </c>
      <c r="P396" s="269">
        <f>+IF(H396=0,"",'Ark1'!AH1194)</f>
        <v>0</v>
      </c>
      <c r="Q396" s="269">
        <f>+IF(H396=0,"",'Ark1'!AI1194)</f>
        <v>25.862068965517246</v>
      </c>
      <c r="R396" s="269"/>
      <c r="S396" s="269"/>
      <c r="T396" s="269">
        <f>+IF(H396=0,"",'Ark1'!Y1194)</f>
        <v>71.735988923738645</v>
      </c>
      <c r="U396" s="268">
        <f>+IF(H396=0,"",'Ark1'!Z1194)</f>
        <v>1.4908559974832796</v>
      </c>
      <c r="V396" s="269">
        <f t="shared" si="84"/>
        <v>431.4410004018726</v>
      </c>
      <c r="W396" s="269">
        <f t="shared" si="85"/>
        <v>53.581403940886709</v>
      </c>
      <c r="X396" s="267">
        <f t="shared" si="86"/>
        <v>1.5064935064935066</v>
      </c>
      <c r="Y396" s="369"/>
      <c r="Z396" s="28"/>
      <c r="AA396" s="28"/>
      <c r="AB396" s="28"/>
      <c r="AC396" s="27"/>
      <c r="AD396" s="28"/>
      <c r="AE396" s="28"/>
      <c r="AF396" s="86"/>
      <c r="AG396" s="86"/>
      <c r="AH396" s="86"/>
      <c r="AI396" s="28"/>
      <c r="AJ396" s="86"/>
      <c r="AK396" s="86"/>
    </row>
    <row r="397" spans="1:65" s="273" customFormat="1">
      <c r="A397" s="379"/>
      <c r="B397" s="369">
        <f>+'Ark1'!C1195</f>
        <v>2023</v>
      </c>
      <c r="C397" s="266">
        <f>+'Ark1'!M1195</f>
        <v>7</v>
      </c>
      <c r="D397" s="266" t="s">
        <v>98</v>
      </c>
      <c r="E397" s="266">
        <f>+'Ark1'!D1195</f>
        <v>5</v>
      </c>
      <c r="F397" s="266" t="s">
        <v>442</v>
      </c>
      <c r="G397" s="266">
        <f>+IF(H397=0,"",'Ark1'!Q1195)</f>
        <v>100</v>
      </c>
      <c r="H397" s="266">
        <f>+'Ark1'!R1195</f>
        <v>151</v>
      </c>
      <c r="I397" s="267">
        <f>+IF(H397=0,"",'Ark1'!AE1195)</f>
        <v>21.726618705035971</v>
      </c>
      <c r="J397" s="267">
        <f>+IF(H397=0,"",'Ark1'!AF1195)</f>
        <v>22.849956097056833</v>
      </c>
      <c r="K397" s="268">
        <f>+IF(H397=0,"",'Ark1'!S1195)</f>
        <v>6.2384105960264877</v>
      </c>
      <c r="L397" s="267">
        <f>+IF(H397=0,"",'Ark1'!U1195)</f>
        <v>371.90860927152335</v>
      </c>
      <c r="M397" s="269">
        <f>+IF(H397=0,"",'Ark1'!W1195)</f>
        <v>100</v>
      </c>
      <c r="N397" s="269">
        <f>+IF(H397=0,"",'Ark1'!X1195)</f>
        <v>57.61589403973511</v>
      </c>
      <c r="O397" s="269">
        <f>+IF(H397=0,"",'Ark1'!AG1195)</f>
        <v>859.13605442176879</v>
      </c>
      <c r="P397" s="269">
        <f>+IF(H397=0,"",'Ark1'!AH1195)</f>
        <v>0</v>
      </c>
      <c r="Q397" s="269">
        <f>+IF(H397=0,"",'Ark1'!AI1195)</f>
        <v>43.708609271523194</v>
      </c>
      <c r="R397" s="269"/>
      <c r="S397" s="269"/>
      <c r="T397" s="269">
        <f>+IF(H397=0,"",'Ark1'!Y1195)</f>
        <v>78.733293563043745</v>
      </c>
      <c r="U397" s="268">
        <f>+IF(H397=0,"",'Ark1'!Z1195)</f>
        <v>1.658646257515398</v>
      </c>
      <c r="V397" s="269">
        <f t="shared" si="84"/>
        <v>432.88674402313615</v>
      </c>
      <c r="W397" s="269">
        <f t="shared" si="85"/>
        <v>53.129801324503333</v>
      </c>
      <c r="X397" s="267">
        <f t="shared" si="86"/>
        <v>1.51</v>
      </c>
      <c r="Y397" s="369"/>
      <c r="Z397" s="28"/>
      <c r="AA397" s="28"/>
      <c r="AB397" s="28"/>
      <c r="AC397" s="27"/>
      <c r="AD397" s="28"/>
      <c r="AE397" s="28"/>
      <c r="AF397" s="86"/>
      <c r="AG397" s="86"/>
      <c r="AH397" s="86"/>
      <c r="AI397" s="28"/>
      <c r="AJ397" s="86"/>
      <c r="AK397" s="86"/>
    </row>
    <row r="398" spans="1:65" s="273" customFormat="1">
      <c r="A398" s="379"/>
      <c r="B398" s="369">
        <f>+'Ark1'!C1196</f>
        <v>2023</v>
      </c>
      <c r="C398" s="266">
        <f>+'Ark1'!M1196</f>
        <v>7</v>
      </c>
      <c r="D398" s="266" t="s">
        <v>98</v>
      </c>
      <c r="E398" s="266">
        <f>+'Ark1'!D1196</f>
        <v>6</v>
      </c>
      <c r="F398" s="266" t="s">
        <v>601</v>
      </c>
      <c r="G398" s="266">
        <f>+IF(H398=0,"",'Ark1'!Q1196)</f>
        <v>128</v>
      </c>
      <c r="H398" s="266">
        <f>+'Ark1'!R1196</f>
        <v>213</v>
      </c>
      <c r="I398" s="267">
        <f>+IF(H398=0,"",'Ark1'!AE1196)</f>
        <v>22.903225806451609</v>
      </c>
      <c r="J398" s="267">
        <f>+IF(H398=0,"",'Ark1'!AF1196)</f>
        <v>24.252574727099603</v>
      </c>
      <c r="K398" s="268">
        <f>+IF(H398=0,"",'Ark1'!S1196)</f>
        <v>5.6572769953051649</v>
      </c>
      <c r="L398" s="267">
        <f>+IF(H398=0,"",'Ark1'!U1196)</f>
        <v>369.01784037558701</v>
      </c>
      <c r="M398" s="269">
        <f>+IF(H398=0,"",'Ark1'!W1196)</f>
        <v>100</v>
      </c>
      <c r="N398" s="269">
        <f>+IF(H398=0,"",'Ark1'!X1196)</f>
        <v>60.093896713615038</v>
      </c>
      <c r="O398" s="269">
        <f>+IF(H398=0,"",'Ark1'!AG1196)</f>
        <v>892.61650485436894</v>
      </c>
      <c r="P398" s="269">
        <f>+IF(H398=0,"",'Ark1'!AH1196)</f>
        <v>0</v>
      </c>
      <c r="Q398" s="269">
        <f>+IF(H398=0,"",'Ark1'!AI1196)</f>
        <v>26.291079812206569</v>
      </c>
      <c r="R398" s="269"/>
      <c r="S398" s="269"/>
      <c r="T398" s="269">
        <f>+IF(H398=0,"",'Ark1'!Y1196)</f>
        <v>81.455099881740821</v>
      </c>
      <c r="U398" s="268">
        <f>+IF(H398=0,"",'Ark1'!Z1196)</f>
        <v>1.5136022087319689</v>
      </c>
      <c r="V398" s="269">
        <f t="shared" si="84"/>
        <v>413.41140161394679</v>
      </c>
      <c r="W398" s="269">
        <f t="shared" si="85"/>
        <v>52.716834339369576</v>
      </c>
      <c r="X398" s="267">
        <f t="shared" si="86"/>
        <v>1.6640625</v>
      </c>
      <c r="Y398" s="369"/>
      <c r="Z398" s="28"/>
      <c r="AA398" s="28"/>
      <c r="AB398" s="28"/>
      <c r="AC398" s="27"/>
      <c r="AD398" s="28"/>
      <c r="AE398" s="28"/>
      <c r="AF398" s="86"/>
      <c r="AG398" s="86"/>
      <c r="AH398" s="86"/>
      <c r="AI398" s="28"/>
      <c r="AJ398" s="86"/>
      <c r="AK398" s="86"/>
    </row>
    <row r="399" spans="1:65" s="273" customFormat="1">
      <c r="A399" s="379"/>
      <c r="B399" s="369">
        <f>+'Ark1'!C1197</f>
        <v>2023</v>
      </c>
      <c r="C399" s="266">
        <f>+'Ark1'!M1197</f>
        <v>7</v>
      </c>
      <c r="D399" s="266" t="s">
        <v>98</v>
      </c>
      <c r="E399" s="266">
        <f>+'Ark1'!D1197</f>
        <v>7</v>
      </c>
      <c r="F399" s="266" t="s">
        <v>602</v>
      </c>
      <c r="G399" s="266">
        <f>+IF(H399=0,"",'Ark1'!Q1197)</f>
        <v>81</v>
      </c>
      <c r="H399" s="266">
        <f>+'Ark1'!R1197</f>
        <v>102</v>
      </c>
      <c r="I399" s="267">
        <f>+IF(H399=0,"",'Ark1'!AE1197)</f>
        <v>18.613138686131379</v>
      </c>
      <c r="J399" s="267">
        <f>+IF(H399=0,"",'Ark1'!AF1197)</f>
        <v>19.580164664037174</v>
      </c>
      <c r="K399" s="268">
        <f>+IF(H399=0,"",'Ark1'!S1197)</f>
        <v>6.0686274509803955</v>
      </c>
      <c r="L399" s="267">
        <f>+IF(H399=0,"",'Ark1'!U1197)</f>
        <v>377.57352941176464</v>
      </c>
      <c r="M399" s="269">
        <f>+IF(H399=0,"",'Ark1'!W1197)</f>
        <v>100</v>
      </c>
      <c r="N399" s="269">
        <f>+IF(H399=0,"",'Ark1'!X1197)</f>
        <v>58.82352941176471</v>
      </c>
      <c r="O399" s="269">
        <f>+IF(H399=0,"",'Ark1'!AG1197)</f>
        <v>947.55555555555554</v>
      </c>
      <c r="P399" s="269">
        <f>+IF(H399=0,"",'Ark1'!AH1197)</f>
        <v>0</v>
      </c>
      <c r="Q399" s="269">
        <f>+IF(H399=0,"",'Ark1'!AI1197)</f>
        <v>38.235294117647058</v>
      </c>
      <c r="R399" s="269"/>
      <c r="S399" s="269"/>
      <c r="T399" s="269">
        <f>+IF(H399=0,"",'Ark1'!Y1197)</f>
        <v>99.473951587367935</v>
      </c>
      <c r="U399" s="268">
        <f>+IF(H399=0,"",'Ark1'!Z1197)</f>
        <v>1.739167052838174</v>
      </c>
      <c r="V399" s="269">
        <f t="shared" si="84"/>
        <v>398.47112625538011</v>
      </c>
      <c r="W399" s="269">
        <f t="shared" si="85"/>
        <v>53.939075630252091</v>
      </c>
      <c r="X399" s="267">
        <f t="shared" si="86"/>
        <v>1.2592592592592593</v>
      </c>
      <c r="Y399" s="369"/>
      <c r="Z399" s="28"/>
      <c r="AA399" s="28"/>
      <c r="AB399" s="28"/>
      <c r="AC399" s="27"/>
      <c r="AD399" s="28"/>
      <c r="AE399" s="28"/>
      <c r="AF399" s="86"/>
      <c r="AG399" s="86"/>
      <c r="AH399" s="86"/>
      <c r="AI399" s="28"/>
      <c r="AJ399" s="86"/>
      <c r="AK399" s="86"/>
    </row>
    <row r="400" spans="1:65" s="273" customFormat="1">
      <c r="A400" s="379"/>
      <c r="B400" s="369">
        <f>+'Ark1'!C1198</f>
        <v>2023</v>
      </c>
      <c r="C400" s="266">
        <f>+'Ark1'!M1198</f>
        <v>7</v>
      </c>
      <c r="D400" s="266" t="s">
        <v>98</v>
      </c>
      <c r="E400" s="266">
        <f>+'Ark1'!D1198</f>
        <v>8</v>
      </c>
      <c r="F400" s="266" t="s">
        <v>603</v>
      </c>
      <c r="G400" s="266">
        <f>+IF(H400=0,"",'Ark1'!Q1198)</f>
        <v>102</v>
      </c>
      <c r="H400" s="266">
        <f>+'Ark1'!R1198</f>
        <v>183</v>
      </c>
      <c r="I400" s="267">
        <f>+IF(H400=0,"",'Ark1'!AE1198)</f>
        <v>22.648514851485153</v>
      </c>
      <c r="J400" s="267">
        <f>+IF(H400=0,"",'Ark1'!AF1198)</f>
        <v>23.655277944313543</v>
      </c>
      <c r="K400" s="268">
        <f>+IF(H400=0,"",'Ark1'!S1198)</f>
        <v>5.7759562841530068</v>
      </c>
      <c r="L400" s="267">
        <f>+IF(H400=0,"",'Ark1'!U1198)</f>
        <v>370.84754098360656</v>
      </c>
      <c r="M400" s="269">
        <f>+IF(H400=0,"",'Ark1'!W1198)</f>
        <v>100</v>
      </c>
      <c r="N400" s="269">
        <f>+IF(H400=0,"",'Ark1'!X1198)</f>
        <v>60.655737704918003</v>
      </c>
      <c r="O400" s="269">
        <f>+IF(H400=0,"",'Ark1'!AG1198)</f>
        <v>902.24581005586595</v>
      </c>
      <c r="P400" s="269">
        <f>+IF(H400=0,"",'Ark1'!AH1198)</f>
        <v>0</v>
      </c>
      <c r="Q400" s="269">
        <f>+IF(H400=0,"",'Ark1'!AI1198)</f>
        <v>36.612021857923501</v>
      </c>
      <c r="R400" s="269"/>
      <c r="S400" s="269"/>
      <c r="T400" s="269">
        <f>+IF(H400=0,"",'Ark1'!Y1198)</f>
        <v>83.662789072406426</v>
      </c>
      <c r="U400" s="268">
        <f>+IF(H400=0,"",'Ark1'!Z1198)</f>
        <v>1.4557483712830639</v>
      </c>
      <c r="V400" s="269">
        <f t="shared" si="84"/>
        <v>411.02716892710657</v>
      </c>
      <c r="W400" s="269">
        <f t="shared" si="85"/>
        <v>52.978220140515226</v>
      </c>
      <c r="X400" s="267">
        <f t="shared" si="86"/>
        <v>1.7941176470588236</v>
      </c>
      <c r="Y400" s="369"/>
      <c r="Z400" s="28"/>
      <c r="AA400" s="28"/>
      <c r="AB400" s="28"/>
      <c r="AC400" s="27"/>
      <c r="AD400" s="28"/>
      <c r="AE400" s="28"/>
      <c r="AF400" s="86"/>
      <c r="AG400" s="86"/>
      <c r="AH400" s="86"/>
      <c r="AI400" s="28"/>
      <c r="AJ400" s="86"/>
      <c r="AK400" s="86"/>
    </row>
    <row r="401" spans="1:65" s="273" customFormat="1">
      <c r="A401" s="379"/>
      <c r="B401" s="369">
        <f>+'Ark1'!C1199</f>
        <v>2023</v>
      </c>
      <c r="C401" s="266">
        <f>+'Ark1'!M1199</f>
        <v>7</v>
      </c>
      <c r="D401" s="266" t="s">
        <v>98</v>
      </c>
      <c r="E401" s="266">
        <f>+'Ark1'!D1199</f>
        <v>9</v>
      </c>
      <c r="F401" s="266" t="s">
        <v>604</v>
      </c>
      <c r="G401" s="266">
        <f>+IF(H401=0,"",'Ark1'!Q1199)</f>
        <v>106</v>
      </c>
      <c r="H401" s="266">
        <f>+'Ark1'!R1199</f>
        <v>190</v>
      </c>
      <c r="I401" s="267">
        <f>+IF(H401=0,"",'Ark1'!AE1199)</f>
        <v>25.991792065663471</v>
      </c>
      <c r="J401" s="267">
        <f>+IF(H401=0,"",'Ark1'!AF1199)</f>
        <v>27.349779855501005</v>
      </c>
      <c r="K401" s="268">
        <f>+IF(H401=0,"",'Ark1'!S1199)</f>
        <v>5.73157894736842</v>
      </c>
      <c r="L401" s="267">
        <f>+IF(H401=0,"",'Ark1'!U1199)</f>
        <v>374.70105263157905</v>
      </c>
      <c r="M401" s="269">
        <f>+IF(H401=0,"",'Ark1'!W1199)</f>
        <v>100</v>
      </c>
      <c r="N401" s="269">
        <f>+IF(H401=0,"",'Ark1'!X1199)</f>
        <v>51.578947368421055</v>
      </c>
      <c r="O401" s="269">
        <f>+IF(H401=0,"",'Ark1'!AG1199)</f>
        <v>955.52173913043487</v>
      </c>
      <c r="P401" s="269">
        <f>+IF(H401=0,"",'Ark1'!AH1199)</f>
        <v>0</v>
      </c>
      <c r="Q401" s="269">
        <f>+IF(H401=0,"",'Ark1'!AI1199)</f>
        <v>34.736842105263158</v>
      </c>
      <c r="R401" s="269"/>
      <c r="S401" s="269"/>
      <c r="T401" s="269">
        <f>+IF(H401=0,"",'Ark1'!Y1199)</f>
        <v>94.902375872579356</v>
      </c>
      <c r="U401" s="268">
        <f>+IF(H401=0,"",'Ark1'!Z1199)</f>
        <v>1.584979704860586</v>
      </c>
      <c r="V401" s="269">
        <f t="shared" si="84"/>
        <v>392.14288622315684</v>
      </c>
      <c r="W401" s="269">
        <f t="shared" si="85"/>
        <v>53.528721804511292</v>
      </c>
      <c r="X401" s="267">
        <f t="shared" si="86"/>
        <v>1.7924528301886793</v>
      </c>
      <c r="Y401" s="369"/>
      <c r="Z401" s="28"/>
      <c r="AA401" s="28"/>
      <c r="AB401" s="28"/>
      <c r="AC401" s="27"/>
      <c r="AD401" s="28"/>
      <c r="AE401" s="28"/>
      <c r="AF401" s="86"/>
      <c r="AG401" s="86"/>
      <c r="AH401" s="86"/>
      <c r="AI401" s="28"/>
      <c r="AJ401" s="86"/>
      <c r="AK401" s="86"/>
    </row>
    <row r="402" spans="1:65">
      <c r="A402" s="369"/>
      <c r="B402" s="369">
        <f>+'Ark1'!C1200</f>
        <v>2023</v>
      </c>
      <c r="C402" s="266">
        <f>+'Ark1'!M1200</f>
        <v>7</v>
      </c>
      <c r="D402" s="266" t="s">
        <v>98</v>
      </c>
      <c r="E402" s="266">
        <f>+'Ark1'!D1200</f>
        <v>10</v>
      </c>
      <c r="F402" s="266" t="s">
        <v>605</v>
      </c>
      <c r="G402" s="266">
        <f>+IF(H402=0,"",'Ark1'!Q1200)</f>
        <v>134</v>
      </c>
      <c r="H402" s="266">
        <f>+'Ark1'!R1200</f>
        <v>185</v>
      </c>
      <c r="I402" s="267">
        <f>+IF(H402=0,"",'Ark1'!AE1200)</f>
        <v>19.576719576719569</v>
      </c>
      <c r="J402" s="267">
        <f>+IF(H402=0,"",'Ark1'!AF1200)</f>
        <v>20.78164435757169</v>
      </c>
      <c r="K402" s="268">
        <f>+IF(H402=0,"",'Ark1'!S1200)</f>
        <v>5.6162162162162179</v>
      </c>
      <c r="L402" s="267">
        <f>+IF(H402=0,"",'Ark1'!U1200)</f>
        <v>363.09621621621631</v>
      </c>
      <c r="M402" s="269">
        <f>+IF(H402=0,"",'Ark1'!W1200)</f>
        <v>100</v>
      </c>
      <c r="N402" s="269">
        <f>+IF(H402=0,"",'Ark1'!X1200)</f>
        <v>51.351351351351347</v>
      </c>
      <c r="O402" s="269">
        <f>+IF(H402=0,"",'Ark1'!AG1200)</f>
        <v>971.5193370165747</v>
      </c>
      <c r="P402" s="269">
        <f>+IF(H402=0,"",'Ark1'!AH1200)</f>
        <v>0</v>
      </c>
      <c r="Q402" s="269">
        <f>+IF(H402=0,"",'Ark1'!AI1200)</f>
        <v>49.189189189189186</v>
      </c>
      <c r="R402" s="269"/>
      <c r="S402" s="269"/>
      <c r="T402" s="269">
        <f>+IF(H402=0,"",'Ark1'!Y1200)</f>
        <v>93.394934388684774</v>
      </c>
      <c r="U402" s="268">
        <f>+IF(H402=0,"",'Ark1'!Z1200)</f>
        <v>1.5798586172654323</v>
      </c>
      <c r="V402" s="269">
        <f t="shared" si="84"/>
        <v>373.7405961792212</v>
      </c>
      <c r="W402" s="269">
        <f t="shared" si="85"/>
        <v>51.870888030888047</v>
      </c>
      <c r="X402" s="267">
        <f t="shared" si="86"/>
        <v>1.3805970149253732</v>
      </c>
      <c r="Y402" s="369"/>
      <c r="AB402" s="28"/>
      <c r="AC402" s="27"/>
    </row>
    <row r="403" spans="1:65">
      <c r="A403" s="369"/>
      <c r="B403" s="369">
        <f>+'Ark1'!C1201</f>
        <v>2023</v>
      </c>
      <c r="C403" s="266">
        <f>+'Ark1'!M1201</f>
        <v>7</v>
      </c>
      <c r="D403" s="266" t="s">
        <v>98</v>
      </c>
      <c r="E403" s="266">
        <f>+'Ark1'!D1201</f>
        <v>11</v>
      </c>
      <c r="F403" s="266" t="s">
        <v>606</v>
      </c>
      <c r="G403" s="266">
        <f>+IF(H403=0,"",'Ark1'!Q1201)</f>
        <v>148</v>
      </c>
      <c r="H403" s="266">
        <f>+'Ark1'!R1201</f>
        <v>255</v>
      </c>
      <c r="I403" s="267">
        <f>+IF(H403=0,"",'Ark1'!AE1201)</f>
        <v>22.829006266786038</v>
      </c>
      <c r="J403" s="267">
        <f>+IF(H403=0,"",'Ark1'!AF1201)</f>
        <v>23.486017901491969</v>
      </c>
      <c r="K403" s="268">
        <f>+IF(H403=0,"",'Ark1'!S1201)</f>
        <v>5.2862745098039214</v>
      </c>
      <c r="L403" s="267">
        <f>+IF(H403=0,"",'Ark1'!U1201)</f>
        <v>351.19333333333321</v>
      </c>
      <c r="M403" s="269">
        <f>+IF(H403=0,"",'Ark1'!W1201)</f>
        <v>100</v>
      </c>
      <c r="N403" s="269">
        <f>+IF(H403=0,"",'Ark1'!X1201)</f>
        <v>51.764705882352942</v>
      </c>
      <c r="O403" s="269">
        <f>+IF(H403=0,"",'Ark1'!AG1201)</f>
        <v>949.77822580645147</v>
      </c>
      <c r="P403" s="269">
        <f>+IF(H403=0,"",'Ark1'!AH1201)</f>
        <v>0</v>
      </c>
      <c r="Q403" s="269">
        <f>+IF(H403=0,"",'Ark1'!AI1201)</f>
        <v>30.980392156862745</v>
      </c>
      <c r="R403" s="269"/>
      <c r="S403" s="269"/>
      <c r="T403" s="269">
        <f>+IF(H403=0,"",'Ark1'!Y1201)</f>
        <v>80.889474791385595</v>
      </c>
      <c r="U403" s="268">
        <f>+IF(H403=0,"",'Ark1'!Z1201)</f>
        <v>1.4308943600917599</v>
      </c>
      <c r="V403" s="269">
        <f t="shared" si="84"/>
        <v>369.76351298761023</v>
      </c>
      <c r="W403" s="269">
        <f t="shared" si="85"/>
        <v>50.170476190476172</v>
      </c>
      <c r="X403" s="267">
        <f t="shared" si="86"/>
        <v>1.722972972972973</v>
      </c>
      <c r="Y403" s="369"/>
      <c r="AB403" s="28"/>
      <c r="AC403" s="27"/>
    </row>
    <row r="404" spans="1:65">
      <c r="A404" s="369"/>
      <c r="B404" s="369">
        <f>+'Ark1'!C1202</f>
        <v>2023</v>
      </c>
      <c r="C404" s="266">
        <f>+'Ark1'!M1202</f>
        <v>7</v>
      </c>
      <c r="D404" s="266" t="s">
        <v>98</v>
      </c>
      <c r="E404" s="266">
        <f>+'Ark1'!D1202</f>
        <v>12</v>
      </c>
      <c r="F404" s="266" t="s">
        <v>607</v>
      </c>
      <c r="G404" s="266">
        <f>+IF(H404=0,"",'Ark1'!Q1202)</f>
        <v>30</v>
      </c>
      <c r="H404" s="266">
        <f>+'Ark1'!R1202</f>
        <v>47</v>
      </c>
      <c r="I404" s="267">
        <f>+IF(H404=0,"",'Ark1'!AE1202)</f>
        <v>18.217054263565895</v>
      </c>
      <c r="J404" s="267">
        <f>+IF(H404=0,"",'Ark1'!AF1202)</f>
        <v>18.977007994917127</v>
      </c>
      <c r="K404" s="268">
        <f>+IF(H404=0,"",'Ark1'!S1202)</f>
        <v>5.5744680851063828</v>
      </c>
      <c r="L404" s="267">
        <f>+IF(H404=0,"",'Ark1'!U1202)</f>
        <v>366.04468085106402</v>
      </c>
      <c r="M404" s="269">
        <f>+IF(H404=0,"",'Ark1'!W1202)</f>
        <v>100</v>
      </c>
      <c r="N404" s="269">
        <f>+IF(H404=0,"",'Ark1'!X1202)</f>
        <v>57.446808510638292</v>
      </c>
      <c r="O404" s="269">
        <f>+IF(H404=0,"",'Ark1'!AG1202)</f>
        <v>953.78723404255356</v>
      </c>
      <c r="P404" s="269">
        <f>+IF(H404=0,"",'Ark1'!AH1202)</f>
        <v>0</v>
      </c>
      <c r="Q404" s="269">
        <f>+IF(H404=0,"",'Ark1'!AI1202)</f>
        <v>36.170212765957451</v>
      </c>
      <c r="R404" s="269"/>
      <c r="S404" s="269"/>
      <c r="T404" s="269">
        <f>+IF(H404=0,"",'Ark1'!Y1202)</f>
        <v>75.641263669897356</v>
      </c>
      <c r="U404" s="268">
        <f>+IF(H404=0,"",'Ark1'!Z1202)</f>
        <v>1.3167445486609204</v>
      </c>
      <c r="V404" s="269">
        <f t="shared" si="84"/>
        <v>383.78022664406183</v>
      </c>
      <c r="W404" s="269">
        <f t="shared" si="85"/>
        <v>52.292097264437714</v>
      </c>
      <c r="X404" s="267">
        <f t="shared" si="86"/>
        <v>1.5666666666666667</v>
      </c>
      <c r="Y404" s="369"/>
      <c r="AB404" s="28"/>
      <c r="AC404" s="27"/>
    </row>
    <row r="405" spans="1:65" ht="19.8">
      <c r="A405" s="369"/>
      <c r="B405" s="369"/>
      <c r="C405" s="369"/>
      <c r="D405" s="369"/>
      <c r="E405" s="369"/>
      <c r="F405" s="369"/>
      <c r="G405" s="369"/>
      <c r="H405" s="369"/>
      <c r="I405" s="370"/>
      <c r="J405" s="370"/>
      <c r="K405" s="369"/>
      <c r="L405" s="369"/>
      <c r="M405" s="371"/>
      <c r="N405" s="371"/>
      <c r="O405" s="369"/>
      <c r="P405" s="371"/>
      <c r="Q405" s="371"/>
      <c r="R405" s="371"/>
      <c r="S405" s="371"/>
      <c r="T405" s="371"/>
      <c r="U405" s="369"/>
      <c r="V405" s="369"/>
      <c r="W405" s="371"/>
      <c r="X405" s="370"/>
      <c r="Y405" s="369"/>
      <c r="Z405" s="249"/>
      <c r="AB405" s="28"/>
      <c r="AC405" s="27"/>
      <c r="AD405" s="250"/>
      <c r="AE405" s="86"/>
      <c r="AI405" s="86"/>
      <c r="BA405" s="262" t="e">
        <f>1+#REF!</f>
        <v>#REF!</v>
      </c>
      <c r="BB405" s="27">
        <v>248.30514184397128</v>
      </c>
      <c r="BC405" s="86">
        <f t="shared" ref="BC405:BM405" si="87">+BB405</f>
        <v>248.30514184397128</v>
      </c>
      <c r="BD405" s="86">
        <f t="shared" si="87"/>
        <v>248.30514184397128</v>
      </c>
      <c r="BE405" s="86">
        <f t="shared" si="87"/>
        <v>248.30514184397128</v>
      </c>
      <c r="BF405" s="86">
        <f t="shared" si="87"/>
        <v>248.30514184397128</v>
      </c>
      <c r="BG405" s="86">
        <f t="shared" si="87"/>
        <v>248.30514184397128</v>
      </c>
      <c r="BH405" s="86">
        <f t="shared" si="87"/>
        <v>248.30514184397128</v>
      </c>
      <c r="BI405" s="86">
        <f t="shared" si="87"/>
        <v>248.30514184397128</v>
      </c>
      <c r="BJ405" s="86">
        <f t="shared" si="87"/>
        <v>248.30514184397128</v>
      </c>
      <c r="BK405" s="86">
        <f t="shared" si="87"/>
        <v>248.30514184397128</v>
      </c>
      <c r="BL405" s="86">
        <f t="shared" si="87"/>
        <v>248.30514184397128</v>
      </c>
      <c r="BM405" s="86">
        <f t="shared" si="87"/>
        <v>248.30514184397128</v>
      </c>
    </row>
    <row r="406" spans="1:65" ht="19.8">
      <c r="A406" s="369"/>
      <c r="B406" s="369"/>
      <c r="C406" s="369"/>
      <c r="D406" s="369"/>
      <c r="E406" s="369"/>
      <c r="F406" s="369"/>
      <c r="G406" s="369"/>
      <c r="H406" s="369"/>
      <c r="I406" s="370"/>
      <c r="J406" s="370"/>
      <c r="K406" s="369"/>
      <c r="L406" s="369"/>
      <c r="M406" s="371"/>
      <c r="N406" s="371"/>
      <c r="O406" s="369"/>
      <c r="P406" s="371"/>
      <c r="Q406" s="371"/>
      <c r="R406" s="371"/>
      <c r="S406" s="371"/>
      <c r="T406" s="371"/>
      <c r="U406" s="369"/>
      <c r="V406" s="369"/>
      <c r="W406" s="371"/>
      <c r="X406" s="370"/>
      <c r="Y406" s="369"/>
      <c r="Z406" s="249"/>
      <c r="AB406" s="28"/>
      <c r="AC406" s="27"/>
      <c r="AD406" s="250"/>
      <c r="AE406" s="86"/>
      <c r="AI406" s="86"/>
      <c r="BA406" s="262"/>
      <c r="BB406" s="27"/>
    </row>
    <row r="407" spans="1:65" ht="22.8">
      <c r="A407" s="372" t="s">
        <v>636</v>
      </c>
      <c r="B407" s="369"/>
      <c r="C407" s="369"/>
      <c r="D407" s="373" t="str">
        <f>+D412</f>
        <v>3</v>
      </c>
      <c r="E407" s="369"/>
      <c r="F407" s="369"/>
      <c r="G407" s="369"/>
      <c r="H407" s="272">
        <f>SUM(H412:H423)</f>
        <v>1140</v>
      </c>
      <c r="I407" s="370"/>
      <c r="J407" s="370"/>
      <c r="K407" s="369"/>
      <c r="L407" s="272">
        <f>+Fettgruppe!N33</f>
        <v>395.97947368421103</v>
      </c>
      <c r="M407" s="371"/>
      <c r="N407" s="371"/>
      <c r="O407" s="369"/>
      <c r="P407" s="371"/>
      <c r="Q407" s="371"/>
      <c r="R407" s="371"/>
      <c r="S407" s="371"/>
      <c r="T407" s="371"/>
      <c r="U407" s="369"/>
      <c r="V407" s="272">
        <f>+Fettgruppe!X33</f>
        <v>409.17537967885409</v>
      </c>
      <c r="W407" s="374" t="s">
        <v>635</v>
      </c>
      <c r="X407" s="375"/>
      <c r="Y407" s="369"/>
      <c r="Z407" s="249"/>
      <c r="AB407" s="28"/>
      <c r="AC407" s="27"/>
      <c r="AD407" s="250"/>
      <c r="AE407" s="86"/>
      <c r="AI407" s="86"/>
      <c r="BA407" s="262" t="e">
        <f>1+BA405</f>
        <v>#REF!</v>
      </c>
      <c r="BB407" s="27">
        <v>268.9193823216188</v>
      </c>
      <c r="BC407" s="86">
        <f t="shared" ref="BC407:BM407" si="88">+BB407</f>
        <v>268.9193823216188</v>
      </c>
      <c r="BD407" s="86">
        <f t="shared" si="88"/>
        <v>268.9193823216188</v>
      </c>
      <c r="BE407" s="86">
        <f t="shared" si="88"/>
        <v>268.9193823216188</v>
      </c>
      <c r="BF407" s="86">
        <f t="shared" si="88"/>
        <v>268.9193823216188</v>
      </c>
      <c r="BG407" s="86">
        <f t="shared" si="88"/>
        <v>268.9193823216188</v>
      </c>
      <c r="BH407" s="86">
        <f t="shared" si="88"/>
        <v>268.9193823216188</v>
      </c>
      <c r="BI407" s="86">
        <f t="shared" si="88"/>
        <v>268.9193823216188</v>
      </c>
      <c r="BJ407" s="86">
        <f t="shared" si="88"/>
        <v>268.9193823216188</v>
      </c>
      <c r="BK407" s="86">
        <f t="shared" si="88"/>
        <v>268.9193823216188</v>
      </c>
      <c r="BL407" s="86">
        <f t="shared" si="88"/>
        <v>268.9193823216188</v>
      </c>
      <c r="BM407" s="86">
        <f t="shared" si="88"/>
        <v>268.9193823216188</v>
      </c>
    </row>
    <row r="408" spans="1:65" ht="16.5" customHeight="1">
      <c r="A408" s="369"/>
      <c r="B408" s="369"/>
      <c r="C408" s="369"/>
      <c r="D408" s="373"/>
      <c r="E408" s="369"/>
      <c r="F408" s="369"/>
      <c r="G408" s="369"/>
      <c r="H408" s="369"/>
      <c r="I408" s="369"/>
      <c r="J408" s="369"/>
      <c r="K408" s="369"/>
      <c r="L408" s="369"/>
      <c r="M408" s="371"/>
      <c r="N408" s="371"/>
      <c r="O408" s="369"/>
      <c r="P408" s="371"/>
      <c r="Q408" s="371"/>
      <c r="R408" s="371"/>
      <c r="S408" s="371"/>
      <c r="T408" s="371"/>
      <c r="U408" s="369"/>
      <c r="V408" s="369"/>
      <c r="W408" s="371"/>
      <c r="X408" s="375" t="s">
        <v>4</v>
      </c>
      <c r="Y408" s="369"/>
      <c r="Z408" s="249"/>
      <c r="AB408" s="28"/>
      <c r="AC408" s="27"/>
      <c r="AD408" s="250"/>
      <c r="AE408" s="86"/>
      <c r="AI408" s="86"/>
      <c r="BA408" s="262"/>
      <c r="BB408" s="27"/>
    </row>
    <row r="409" spans="1:65" ht="19.8">
      <c r="A409" s="369"/>
      <c r="B409" s="369"/>
      <c r="C409" s="369"/>
      <c r="D409" s="369"/>
      <c r="E409" s="369"/>
      <c r="F409" s="369"/>
      <c r="G409" s="372" t="s">
        <v>4</v>
      </c>
      <c r="H409" s="369"/>
      <c r="I409" s="370"/>
      <c r="J409" s="370"/>
      <c r="K409" s="372" t="s">
        <v>23</v>
      </c>
      <c r="L409" s="370"/>
      <c r="M409" s="371" t="s">
        <v>402</v>
      </c>
      <c r="N409" s="371" t="s">
        <v>402</v>
      </c>
      <c r="O409" s="374" t="s">
        <v>538</v>
      </c>
      <c r="P409" s="371" t="s">
        <v>402</v>
      </c>
      <c r="Q409" s="371" t="s">
        <v>402</v>
      </c>
      <c r="R409" s="371"/>
      <c r="S409" s="371"/>
      <c r="T409" s="374" t="s">
        <v>422</v>
      </c>
      <c r="U409" s="369"/>
      <c r="V409" s="372" t="s">
        <v>489</v>
      </c>
      <c r="W409" s="374" t="s">
        <v>77</v>
      </c>
      <c r="X409" s="375" t="s">
        <v>9</v>
      </c>
      <c r="Y409" s="369"/>
      <c r="Z409" s="249"/>
      <c r="AB409" s="28"/>
      <c r="AC409" s="27"/>
      <c r="AD409" s="250"/>
      <c r="AE409" s="86"/>
      <c r="AI409" s="86"/>
      <c r="BA409" s="262" t="e">
        <f>1+BA407</f>
        <v>#REF!</v>
      </c>
      <c r="BB409" s="27">
        <v>292.46921194322113</v>
      </c>
      <c r="BC409" s="86">
        <f t="shared" ref="BC409:BM411" si="89">+BB409</f>
        <v>292.46921194322113</v>
      </c>
      <c r="BD409" s="86">
        <f t="shared" si="89"/>
        <v>292.46921194322113</v>
      </c>
      <c r="BE409" s="86">
        <f t="shared" si="89"/>
        <v>292.46921194322113</v>
      </c>
      <c r="BF409" s="86">
        <f t="shared" si="89"/>
        <v>292.46921194322113</v>
      </c>
      <c r="BG409" s="86">
        <f t="shared" si="89"/>
        <v>292.46921194322113</v>
      </c>
      <c r="BH409" s="86">
        <f t="shared" si="89"/>
        <v>292.46921194322113</v>
      </c>
      <c r="BI409" s="86">
        <f t="shared" si="89"/>
        <v>292.46921194322113</v>
      </c>
      <c r="BJ409" s="86">
        <f t="shared" si="89"/>
        <v>292.46921194322113</v>
      </c>
      <c r="BK409" s="86">
        <f t="shared" si="89"/>
        <v>292.46921194322113</v>
      </c>
      <c r="BL409" s="86">
        <f t="shared" si="89"/>
        <v>292.46921194322113</v>
      </c>
      <c r="BM409" s="86">
        <f t="shared" si="89"/>
        <v>292.46921194322113</v>
      </c>
    </row>
    <row r="410" spans="1:65" ht="19.8">
      <c r="A410" s="369"/>
      <c r="B410" s="369"/>
      <c r="C410" s="369"/>
      <c r="D410" s="369"/>
      <c r="E410" s="372"/>
      <c r="F410" s="372"/>
      <c r="G410" s="372" t="s">
        <v>487</v>
      </c>
      <c r="H410" s="372" t="s">
        <v>4</v>
      </c>
      <c r="I410" s="375" t="s">
        <v>4</v>
      </c>
      <c r="J410" s="375" t="s">
        <v>1</v>
      </c>
      <c r="K410" s="372" t="s">
        <v>550</v>
      </c>
      <c r="L410" s="375" t="s">
        <v>23</v>
      </c>
      <c r="M410" s="374" t="s">
        <v>585</v>
      </c>
      <c r="N410" s="374" t="s">
        <v>500</v>
      </c>
      <c r="O410" s="374" t="s">
        <v>563</v>
      </c>
      <c r="P410" s="374" t="s">
        <v>502</v>
      </c>
      <c r="Q410" s="374" t="s">
        <v>571</v>
      </c>
      <c r="R410" s="374"/>
      <c r="S410" s="374"/>
      <c r="T410" s="374"/>
      <c r="U410" s="372" t="s">
        <v>413</v>
      </c>
      <c r="V410" s="372" t="s">
        <v>498</v>
      </c>
      <c r="W410" s="374" t="s">
        <v>423</v>
      </c>
      <c r="X410" s="375" t="s">
        <v>70</v>
      </c>
      <c r="Y410" s="369"/>
      <c r="Z410" s="249"/>
      <c r="AB410" s="28"/>
      <c r="AC410" s="27"/>
      <c r="AD410" s="250"/>
      <c r="AE410" s="86"/>
      <c r="AI410" s="86"/>
      <c r="BA410" s="262" t="e">
        <f>1+BA409</f>
        <v>#REF!</v>
      </c>
      <c r="BB410" s="27">
        <v>314.89908376963371</v>
      </c>
      <c r="BC410" s="86">
        <f t="shared" si="89"/>
        <v>314.89908376963371</v>
      </c>
      <c r="BD410" s="86">
        <f t="shared" si="89"/>
        <v>314.89908376963371</v>
      </c>
      <c r="BE410" s="86">
        <f t="shared" si="89"/>
        <v>314.89908376963371</v>
      </c>
      <c r="BF410" s="86">
        <f t="shared" si="89"/>
        <v>314.89908376963371</v>
      </c>
      <c r="BG410" s="86">
        <f t="shared" si="89"/>
        <v>314.89908376963371</v>
      </c>
      <c r="BH410" s="86">
        <f t="shared" si="89"/>
        <v>314.89908376963371</v>
      </c>
      <c r="BI410" s="86">
        <f t="shared" si="89"/>
        <v>314.89908376963371</v>
      </c>
      <c r="BJ410" s="86">
        <f t="shared" si="89"/>
        <v>314.89908376963371</v>
      </c>
      <c r="BK410" s="86">
        <f t="shared" si="89"/>
        <v>314.89908376963371</v>
      </c>
      <c r="BL410" s="86">
        <f t="shared" si="89"/>
        <v>314.89908376963371</v>
      </c>
      <c r="BM410" s="86">
        <f t="shared" si="89"/>
        <v>314.89908376963371</v>
      </c>
    </row>
    <row r="411" spans="1:65" ht="19.8">
      <c r="A411" s="369"/>
      <c r="B411" s="369"/>
      <c r="C411" s="372" t="s">
        <v>0</v>
      </c>
      <c r="D411" s="372"/>
      <c r="E411" s="372" t="s">
        <v>86</v>
      </c>
      <c r="F411" s="372"/>
      <c r="G411" s="376" t="s">
        <v>488</v>
      </c>
      <c r="H411" s="376" t="s">
        <v>9</v>
      </c>
      <c r="I411" s="377" t="s">
        <v>402</v>
      </c>
      <c r="J411" s="377" t="s">
        <v>402</v>
      </c>
      <c r="K411" s="376" t="s">
        <v>551</v>
      </c>
      <c r="L411" s="377" t="s">
        <v>44</v>
      </c>
      <c r="M411" s="378" t="s">
        <v>561</v>
      </c>
      <c r="N411" s="378" t="s">
        <v>439</v>
      </c>
      <c r="O411" s="378" t="s">
        <v>495</v>
      </c>
      <c r="P411" s="378" t="s">
        <v>482</v>
      </c>
      <c r="Q411" s="378" t="s">
        <v>536</v>
      </c>
      <c r="R411" s="378"/>
      <c r="S411" s="378"/>
      <c r="T411" s="378" t="s">
        <v>1</v>
      </c>
      <c r="U411" s="376" t="s">
        <v>414</v>
      </c>
      <c r="V411" s="376" t="s">
        <v>499</v>
      </c>
      <c r="W411" s="378" t="s">
        <v>424</v>
      </c>
      <c r="X411" s="377" t="s">
        <v>566</v>
      </c>
      <c r="Y411" s="369"/>
      <c r="Z411" s="249"/>
      <c r="AB411" s="28"/>
      <c r="AC411" s="27"/>
      <c r="AD411" s="250"/>
      <c r="AE411" s="86"/>
      <c r="AI411" s="86"/>
      <c r="BA411" s="262" t="e">
        <f>1+BA410</f>
        <v>#REF!</v>
      </c>
      <c r="BB411" s="27">
        <v>325.0188034188032</v>
      </c>
      <c r="BC411" s="86">
        <f t="shared" si="89"/>
        <v>325.0188034188032</v>
      </c>
      <c r="BD411" s="86">
        <f t="shared" si="89"/>
        <v>325.0188034188032</v>
      </c>
      <c r="BE411" s="86">
        <f t="shared" si="89"/>
        <v>325.0188034188032</v>
      </c>
      <c r="BF411" s="86">
        <f t="shared" si="89"/>
        <v>325.0188034188032</v>
      </c>
      <c r="BG411" s="86">
        <f t="shared" si="89"/>
        <v>325.0188034188032</v>
      </c>
      <c r="BH411" s="86">
        <f t="shared" si="89"/>
        <v>325.0188034188032</v>
      </c>
      <c r="BI411" s="86">
        <f t="shared" si="89"/>
        <v>325.0188034188032</v>
      </c>
      <c r="BJ411" s="86">
        <f t="shared" si="89"/>
        <v>325.0188034188032</v>
      </c>
      <c r="BK411" s="86">
        <f t="shared" si="89"/>
        <v>325.0188034188032</v>
      </c>
      <c r="BL411" s="86">
        <f t="shared" si="89"/>
        <v>325.0188034188032</v>
      </c>
      <c r="BM411" s="86">
        <f t="shared" si="89"/>
        <v>325.0188034188032</v>
      </c>
    </row>
    <row r="412" spans="1:65">
      <c r="A412" s="369"/>
      <c r="B412" s="369">
        <f>+'Ark1'!C1203</f>
        <v>2023</v>
      </c>
      <c r="C412" s="266">
        <f>+'Ark1'!M1203</f>
        <v>8</v>
      </c>
      <c r="D412" s="368" t="s">
        <v>99</v>
      </c>
      <c r="E412" s="266">
        <f>+'Ark1'!D1203</f>
        <v>1</v>
      </c>
      <c r="F412" s="266" t="s">
        <v>597</v>
      </c>
      <c r="G412" s="266">
        <f>+IF(H412=0,"",'Ark1'!Q1203)</f>
        <v>55</v>
      </c>
      <c r="H412" s="266">
        <f>+'Ark1'!R1203</f>
        <v>79</v>
      </c>
      <c r="I412" s="267">
        <f>+IF(H412=0,"",'Ark1'!AE1203)</f>
        <v>13.527397260273972</v>
      </c>
      <c r="J412" s="267">
        <f>+IF(H412=0,"",'Ark1'!AF1203)</f>
        <v>15.216480638860277</v>
      </c>
      <c r="K412" s="268">
        <f>+IF(H412=0,"",'Ark1'!S1203)</f>
        <v>5.9620253164556951</v>
      </c>
      <c r="L412" s="267">
        <f>+IF(H412=0,"",'Ark1'!U1203)</f>
        <v>406.46455696202526</v>
      </c>
      <c r="M412" s="269">
        <f>+IF(H412=0,"",'Ark1'!W1203)</f>
        <v>100</v>
      </c>
      <c r="N412" s="269">
        <f>+IF(H412=0,"",'Ark1'!X1203)</f>
        <v>75.949367088607616</v>
      </c>
      <c r="O412" s="269">
        <f>+IF(H412=0,"",'Ark1'!AG1203)</f>
        <v>971.50632911392381</v>
      </c>
      <c r="P412" s="269">
        <f>+IF(H412=0,"",'Ark1'!AH1203)</f>
        <v>0</v>
      </c>
      <c r="Q412" s="269">
        <f>+IF(H412=0,"",'Ark1'!AI1203)</f>
        <v>27.84810126582278</v>
      </c>
      <c r="R412" s="269"/>
      <c r="S412" s="269"/>
      <c r="T412" s="269">
        <f>+IF(H412=0,"",'Ark1'!Y1203)</f>
        <v>86.618396382594895</v>
      </c>
      <c r="U412" s="268">
        <f>+IF(H412=0,"",'Ark1'!Z1203)</f>
        <v>1.3728196796290479</v>
      </c>
      <c r="V412" s="269">
        <f t="shared" ref="V412:V423" si="90">+IF(H412=0,"",1000*L412/O412)</f>
        <v>418.38590730823859</v>
      </c>
      <c r="W412" s="269">
        <f t="shared" ref="W412:W423" si="91">+IF(H412=0,"",L412/C412)</f>
        <v>50.808069620253157</v>
      </c>
      <c r="X412" s="267">
        <f t="shared" ref="X412:X423" si="92">+IF(H412=0,"",H412/G412)</f>
        <v>1.4363636363636363</v>
      </c>
      <c r="Y412" s="369"/>
      <c r="AB412" s="28"/>
      <c r="AC412" s="27"/>
    </row>
    <row r="413" spans="1:65">
      <c r="A413" s="369"/>
      <c r="B413" s="369">
        <f>+'Ark1'!C1204</f>
        <v>2023</v>
      </c>
      <c r="C413" s="266">
        <f>+'Ark1'!M1204</f>
        <v>8</v>
      </c>
      <c r="D413" s="368" t="s">
        <v>99</v>
      </c>
      <c r="E413" s="266">
        <f>+'Ark1'!D1204</f>
        <v>2</v>
      </c>
      <c r="F413" s="266" t="s">
        <v>598</v>
      </c>
      <c r="G413" s="266">
        <f>+IF(H413=0,"",'Ark1'!Q1204)</f>
        <v>48</v>
      </c>
      <c r="H413" s="266">
        <f>+'Ark1'!R1204</f>
        <v>81</v>
      </c>
      <c r="I413" s="267">
        <f>+IF(H413=0,"",'Ark1'!AE1204)</f>
        <v>17.494600431965441</v>
      </c>
      <c r="J413" s="267">
        <f>+IF(H413=0,"",'Ark1'!AF1204)</f>
        <v>19.668492073827924</v>
      </c>
      <c r="K413" s="268">
        <f>+IF(H413=0,"",'Ark1'!S1204)</f>
        <v>6.0864197530864175</v>
      </c>
      <c r="L413" s="267">
        <f>+IF(H413=0,"",'Ark1'!U1204)</f>
        <v>412.06049382716054</v>
      </c>
      <c r="M413" s="269">
        <f>+IF(H413=0,"",'Ark1'!W1204)</f>
        <v>100</v>
      </c>
      <c r="N413" s="269">
        <f>+IF(H413=0,"",'Ark1'!X1204)</f>
        <v>79.012345679012356</v>
      </c>
      <c r="O413" s="269">
        <f>+IF(H413=0,"",'Ark1'!AG1204)</f>
        <v>954.6962025316451</v>
      </c>
      <c r="P413" s="269">
        <f>+IF(H413=0,"",'Ark1'!AH1204)</f>
        <v>0</v>
      </c>
      <c r="Q413" s="269">
        <f>+IF(H413=0,"",'Ark1'!AI1204)</f>
        <v>32.098765432098766</v>
      </c>
      <c r="R413" s="269"/>
      <c r="S413" s="269"/>
      <c r="T413" s="269">
        <f>+IF(H413=0,"",'Ark1'!Y1204)</f>
        <v>98.222887980414043</v>
      </c>
      <c r="U413" s="268">
        <f>+IF(H413=0,"",'Ark1'!Z1204)</f>
        <v>1.1987393673025528</v>
      </c>
      <c r="V413" s="269">
        <f t="shared" si="90"/>
        <v>431.61425879192399</v>
      </c>
      <c r="W413" s="269">
        <f t="shared" si="91"/>
        <v>51.507561728395068</v>
      </c>
      <c r="X413" s="267">
        <f t="shared" si="92"/>
        <v>1.6875</v>
      </c>
      <c r="Y413" s="369"/>
      <c r="AB413" s="28"/>
      <c r="AC413" s="27"/>
    </row>
    <row r="414" spans="1:65">
      <c r="A414" s="369"/>
      <c r="B414" s="369">
        <f>+'Ark1'!C1205</f>
        <v>2023</v>
      </c>
      <c r="C414" s="266">
        <f>+'Ark1'!M1205</f>
        <v>8</v>
      </c>
      <c r="D414" s="368" t="s">
        <v>99</v>
      </c>
      <c r="E414" s="266">
        <f>+'Ark1'!D1205</f>
        <v>3</v>
      </c>
      <c r="F414" s="266" t="s">
        <v>599</v>
      </c>
      <c r="G414" s="266">
        <f>+IF(H414=0,"",'Ark1'!Q1205)</f>
        <v>66</v>
      </c>
      <c r="H414" s="266">
        <f>+'Ark1'!R1205</f>
        <v>87</v>
      </c>
      <c r="I414" s="267">
        <f>+IF(H414=0,"",'Ark1'!AE1205)</f>
        <v>16.353383458646611</v>
      </c>
      <c r="J414" s="267">
        <f>+IF(H414=0,"",'Ark1'!AF1205)</f>
        <v>18.267753406591996</v>
      </c>
      <c r="K414" s="268">
        <f>+IF(H414=0,"",'Ark1'!S1205)</f>
        <v>5.9770114942528743</v>
      </c>
      <c r="L414" s="267">
        <f>+IF(H414=0,"",'Ark1'!U1205)</f>
        <v>395.4977011494251</v>
      </c>
      <c r="M414" s="269">
        <f>+IF(H414=0,"",'Ark1'!W1205)</f>
        <v>100</v>
      </c>
      <c r="N414" s="269">
        <f>+IF(H414=0,"",'Ark1'!X1205)</f>
        <v>68.965517241379303</v>
      </c>
      <c r="O414" s="269">
        <f>+IF(H414=0,"",'Ark1'!AG1205)</f>
        <v>946.92499999999995</v>
      </c>
      <c r="P414" s="269">
        <f>+IF(H414=0,"",'Ark1'!AH1205)</f>
        <v>0</v>
      </c>
      <c r="Q414" s="269">
        <f>+IF(H414=0,"",'Ark1'!AI1205)</f>
        <v>19.540229885057471</v>
      </c>
      <c r="R414" s="269"/>
      <c r="S414" s="269"/>
      <c r="T414" s="269">
        <f>+IF(H414=0,"",'Ark1'!Y1205)</f>
        <v>79.906889747993759</v>
      </c>
      <c r="U414" s="268">
        <f>+IF(H414=0,"",'Ark1'!Z1205)</f>
        <v>1.2592372394252149</v>
      </c>
      <c r="V414" s="269">
        <f t="shared" si="90"/>
        <v>417.66528621530233</v>
      </c>
      <c r="W414" s="269">
        <f t="shared" si="91"/>
        <v>49.437212643678137</v>
      </c>
      <c r="X414" s="267">
        <f t="shared" si="92"/>
        <v>1.3181818181818181</v>
      </c>
      <c r="Y414" s="369"/>
      <c r="AB414" s="28"/>
      <c r="AC414" s="27"/>
    </row>
    <row r="415" spans="1:65">
      <c r="A415" s="369"/>
      <c r="B415" s="369">
        <f>+'Ark1'!C1206</f>
        <v>2023</v>
      </c>
      <c r="C415" s="266">
        <f>+'Ark1'!M1206</f>
        <v>8</v>
      </c>
      <c r="D415" s="368" t="s">
        <v>99</v>
      </c>
      <c r="E415" s="266">
        <f>+'Ark1'!D1206</f>
        <v>4</v>
      </c>
      <c r="F415" s="266" t="s">
        <v>600</v>
      </c>
      <c r="G415" s="266">
        <f>+IF(H415=0,"",'Ark1'!Q1206)</f>
        <v>56</v>
      </c>
      <c r="H415" s="266">
        <f>+'Ark1'!R1206</f>
        <v>72</v>
      </c>
      <c r="I415" s="267">
        <f>+IF(H415=0,"",'Ark1'!AE1206)</f>
        <v>16.179775280898877</v>
      </c>
      <c r="J415" s="267">
        <f>+IF(H415=0,"",'Ark1'!AF1206)</f>
        <v>18.366870468293072</v>
      </c>
      <c r="K415" s="268">
        <f>+IF(H415=0,"",'Ark1'!S1206)</f>
        <v>6.4722222222222223</v>
      </c>
      <c r="L415" s="267">
        <f>+IF(H415=0,"",'Ark1'!U1206)</f>
        <v>407.54861111111114</v>
      </c>
      <c r="M415" s="269">
        <f>+IF(H415=0,"",'Ark1'!W1206)</f>
        <v>100</v>
      </c>
      <c r="N415" s="269">
        <f>+IF(H415=0,"",'Ark1'!X1206)</f>
        <v>73.6111111111111</v>
      </c>
      <c r="O415" s="269">
        <f>+IF(H415=0,"",'Ark1'!AG1206)</f>
        <v>962.09859154929563</v>
      </c>
      <c r="P415" s="269">
        <f>+IF(H415=0,"",'Ark1'!AH1206)</f>
        <v>0</v>
      </c>
      <c r="Q415" s="269">
        <f>+IF(H415=0,"",'Ark1'!AI1206)</f>
        <v>41.666666666666657</v>
      </c>
      <c r="R415" s="269"/>
      <c r="S415" s="269"/>
      <c r="T415" s="269">
        <f>+IF(H415=0,"",'Ark1'!Y1206)</f>
        <v>108.94938171393572</v>
      </c>
      <c r="U415" s="268">
        <f>+IF(H415=0,"",'Ark1'!Z1206)</f>
        <v>1.5272726437656965</v>
      </c>
      <c r="V415" s="269">
        <f t="shared" si="90"/>
        <v>423.60379143142035</v>
      </c>
      <c r="W415" s="269">
        <f t="shared" si="91"/>
        <v>50.943576388888893</v>
      </c>
      <c r="X415" s="267">
        <f t="shared" si="92"/>
        <v>1.2857142857142858</v>
      </c>
      <c r="Y415" s="369"/>
      <c r="AB415" s="28"/>
      <c r="AC415" s="27"/>
    </row>
    <row r="416" spans="1:65">
      <c r="A416" s="369"/>
      <c r="B416" s="369">
        <f>+'Ark1'!C1207</f>
        <v>2023</v>
      </c>
      <c r="C416" s="266">
        <f>+'Ark1'!M1207</f>
        <v>8</v>
      </c>
      <c r="D416" s="368" t="s">
        <v>99</v>
      </c>
      <c r="E416" s="266">
        <f>+'Ark1'!D1207</f>
        <v>5</v>
      </c>
      <c r="F416" s="266" t="s">
        <v>442</v>
      </c>
      <c r="G416" s="266">
        <f>+IF(H416=0,"",'Ark1'!Q1207)</f>
        <v>73</v>
      </c>
      <c r="H416" s="266">
        <f>+'Ark1'!R1207</f>
        <v>104</v>
      </c>
      <c r="I416" s="267">
        <f>+IF(H416=0,"",'Ark1'!AE1207)</f>
        <v>14.96402877697842</v>
      </c>
      <c r="J416" s="267">
        <f>+IF(H416=0,"",'Ark1'!AF1207)</f>
        <v>16.565487810931703</v>
      </c>
      <c r="K416" s="268">
        <f>+IF(H416=0,"",'Ark1'!S1207)</f>
        <v>6.3173076923076943</v>
      </c>
      <c r="L416" s="267">
        <f>+IF(H416=0,"",'Ark1'!U1207)</f>
        <v>391.4701923076924</v>
      </c>
      <c r="M416" s="269">
        <f>+IF(H416=0,"",'Ark1'!W1207)</f>
        <v>100</v>
      </c>
      <c r="N416" s="269">
        <f>+IF(H416=0,"",'Ark1'!X1207)</f>
        <v>73.076923076923109</v>
      </c>
      <c r="O416" s="269">
        <f>+IF(H416=0,"",'Ark1'!AG1207)</f>
        <v>884.33009708737893</v>
      </c>
      <c r="P416" s="269">
        <f>+IF(H416=0,"",'Ark1'!AH1207)</f>
        <v>0.96153846153846112</v>
      </c>
      <c r="Q416" s="269">
        <f>+IF(H416=0,"",'Ark1'!AI1207)</f>
        <v>37.5</v>
      </c>
      <c r="R416" s="269"/>
      <c r="S416" s="269"/>
      <c r="T416" s="269">
        <f>+IF(H416=0,"",'Ark1'!Y1207)</f>
        <v>70.672890678718801</v>
      </c>
      <c r="U416" s="268">
        <f>+IF(H416=0,"",'Ark1'!Z1207)</f>
        <v>1.495277328772433</v>
      </c>
      <c r="V416" s="269">
        <f t="shared" si="90"/>
        <v>442.67428372847974</v>
      </c>
      <c r="W416" s="269">
        <f t="shared" si="91"/>
        <v>48.93377403846155</v>
      </c>
      <c r="X416" s="267">
        <f t="shared" si="92"/>
        <v>1.4246575342465753</v>
      </c>
      <c r="Y416" s="369"/>
      <c r="AB416" s="28"/>
      <c r="AC416" s="27"/>
    </row>
    <row r="417" spans="1:65">
      <c r="A417" s="369"/>
      <c r="B417" s="369">
        <f>+'Ark1'!C1208</f>
        <v>2023</v>
      </c>
      <c r="C417" s="266">
        <f>+'Ark1'!M1208</f>
        <v>8</v>
      </c>
      <c r="D417" s="368" t="s">
        <v>99</v>
      </c>
      <c r="E417" s="266">
        <f>+'Ark1'!D1208</f>
        <v>6</v>
      </c>
      <c r="F417" s="266" t="s">
        <v>601</v>
      </c>
      <c r="G417" s="266">
        <f>+IF(H417=0,"",'Ark1'!Q1208)</f>
        <v>96</v>
      </c>
      <c r="H417" s="266">
        <f>+'Ark1'!R1208</f>
        <v>116</v>
      </c>
      <c r="I417" s="267">
        <f>+IF(H417=0,"",'Ark1'!AE1208)</f>
        <v>12.473118279569892</v>
      </c>
      <c r="J417" s="267">
        <f>+IF(H417=0,"",'Ark1'!AF1208)</f>
        <v>14.463767454116512</v>
      </c>
      <c r="K417" s="268">
        <f>+IF(H417=0,"",'Ark1'!S1208)</f>
        <v>6.362068965517242</v>
      </c>
      <c r="L417" s="267">
        <f>+IF(H417=0,"",'Ark1'!U1208)</f>
        <v>404.10344827586238</v>
      </c>
      <c r="M417" s="269">
        <f>+IF(H417=0,"",'Ark1'!W1208)</f>
        <v>100</v>
      </c>
      <c r="N417" s="269">
        <f>+IF(H417=0,"",'Ark1'!X1208)</f>
        <v>72.413793103448299</v>
      </c>
      <c r="O417" s="269">
        <f>+IF(H417=0,"",'Ark1'!AG1208)</f>
        <v>1007.1743119266056</v>
      </c>
      <c r="P417" s="269">
        <f>+IF(H417=0,"",'Ark1'!AH1208)</f>
        <v>0</v>
      </c>
      <c r="Q417" s="269">
        <f>+IF(H417=0,"",'Ark1'!AI1208)</f>
        <v>41.379310344827594</v>
      </c>
      <c r="R417" s="269"/>
      <c r="S417" s="269"/>
      <c r="T417" s="269">
        <f>+IF(H417=0,"",'Ark1'!Y1208)</f>
        <v>92.254113010855079</v>
      </c>
      <c r="U417" s="268">
        <f>+IF(H417=0,"",'Ark1'!Z1208)</f>
        <v>1.4936448807285216</v>
      </c>
      <c r="V417" s="269">
        <f t="shared" si="90"/>
        <v>401.22493543631009</v>
      </c>
      <c r="W417" s="269">
        <f t="shared" si="91"/>
        <v>50.512931034482797</v>
      </c>
      <c r="X417" s="267">
        <f t="shared" si="92"/>
        <v>1.2083333333333333</v>
      </c>
      <c r="Y417" s="369"/>
      <c r="AB417" s="28"/>
      <c r="AC417" s="27"/>
    </row>
    <row r="418" spans="1:65">
      <c r="A418" s="369"/>
      <c r="B418" s="369">
        <f>+'Ark1'!C1209</f>
        <v>2023</v>
      </c>
      <c r="C418" s="266">
        <f>+'Ark1'!M1209</f>
        <v>8</v>
      </c>
      <c r="D418" s="368" t="s">
        <v>99</v>
      </c>
      <c r="E418" s="266">
        <f>+'Ark1'!D1209</f>
        <v>7</v>
      </c>
      <c r="F418" s="266" t="s">
        <v>602</v>
      </c>
      <c r="G418" s="266">
        <f>+IF(H418=0,"",'Ark1'!Q1209)</f>
        <v>53</v>
      </c>
      <c r="H418" s="266">
        <f>+'Ark1'!R1209</f>
        <v>61</v>
      </c>
      <c r="I418" s="267">
        <f>+IF(H418=0,"",'Ark1'!AE1209)</f>
        <v>11.131386861313867</v>
      </c>
      <c r="J418" s="267">
        <f>+IF(H418=0,"",'Ark1'!AF1209)</f>
        <v>12.315942639078273</v>
      </c>
      <c r="K418" s="268">
        <f>+IF(H418=0,"",'Ark1'!S1209)</f>
        <v>6.1803278688524594</v>
      </c>
      <c r="L418" s="267">
        <f>+IF(H418=0,"",'Ark1'!U1209)</f>
        <v>397.12131147540993</v>
      </c>
      <c r="M418" s="269">
        <f>+IF(H418=0,"",'Ark1'!W1209)</f>
        <v>100</v>
      </c>
      <c r="N418" s="269">
        <f>+IF(H418=0,"",'Ark1'!X1209)</f>
        <v>70.491803278688522</v>
      </c>
      <c r="O418" s="269">
        <f>+IF(H418=0,"",'Ark1'!AG1209)</f>
        <v>950.26229508196718</v>
      </c>
      <c r="P418" s="269">
        <f>+IF(H418=0,"",'Ark1'!AH1209)</f>
        <v>0</v>
      </c>
      <c r="Q418" s="269">
        <f>+IF(H418=0,"",'Ark1'!AI1209)</f>
        <v>37.704918032786871</v>
      </c>
      <c r="R418" s="269"/>
      <c r="S418" s="269"/>
      <c r="T418" s="269">
        <f>+IF(H418=0,"",'Ark1'!Y1209)</f>
        <v>72.282773756176255</v>
      </c>
      <c r="U418" s="268">
        <f>+IF(H418=0,"",'Ark1'!Z1209)</f>
        <v>1.5418553516101623</v>
      </c>
      <c r="V418" s="269">
        <f t="shared" si="90"/>
        <v>417.90704895973516</v>
      </c>
      <c r="W418" s="269">
        <f t="shared" si="91"/>
        <v>49.640163934426241</v>
      </c>
      <c r="X418" s="267">
        <f t="shared" si="92"/>
        <v>1.1509433962264151</v>
      </c>
      <c r="Y418" s="369"/>
      <c r="AB418" s="28"/>
      <c r="AC418" s="27"/>
    </row>
    <row r="419" spans="1:65">
      <c r="A419" s="369"/>
      <c r="B419" s="369">
        <f>+'Ark1'!C1210</f>
        <v>2023</v>
      </c>
      <c r="C419" s="266">
        <f>+'Ark1'!M1210</f>
        <v>8</v>
      </c>
      <c r="D419" s="368" t="s">
        <v>99</v>
      </c>
      <c r="E419" s="266">
        <f>+'Ark1'!D1210</f>
        <v>8</v>
      </c>
      <c r="F419" s="266" t="s">
        <v>603</v>
      </c>
      <c r="G419" s="266">
        <f>+IF(H419=0,"",'Ark1'!Q1210)</f>
        <v>90</v>
      </c>
      <c r="H419" s="266">
        <f>+'Ark1'!R1210</f>
        <v>109</v>
      </c>
      <c r="I419" s="267">
        <f>+IF(H419=0,"",'Ark1'!AE1210)</f>
        <v>13.490099009900987</v>
      </c>
      <c r="J419" s="267">
        <f>+IF(H419=0,"",'Ark1'!AF1210)</f>
        <v>14.865907728343773</v>
      </c>
      <c r="K419" s="268">
        <f>+IF(H419=0,"",'Ark1'!S1210)</f>
        <v>6.0917431192660558</v>
      </c>
      <c r="L419" s="267">
        <f>+IF(H419=0,"",'Ark1'!U1210)</f>
        <v>391.27614678899073</v>
      </c>
      <c r="M419" s="269">
        <f>+IF(H419=0,"",'Ark1'!W1210)</f>
        <v>100</v>
      </c>
      <c r="N419" s="269">
        <f>+IF(H419=0,"",'Ark1'!X1210)</f>
        <v>70.642201834862391</v>
      </c>
      <c r="O419" s="269">
        <f>+IF(H419=0,"",'Ark1'!AG1210)</f>
        <v>952.82075471698113</v>
      </c>
      <c r="P419" s="269">
        <f>+IF(H419=0,"",'Ark1'!AH1210)</f>
        <v>0</v>
      </c>
      <c r="Q419" s="269">
        <f>+IF(H419=0,"",'Ark1'!AI1210)</f>
        <v>36.697247706422026</v>
      </c>
      <c r="R419" s="269"/>
      <c r="S419" s="269"/>
      <c r="T419" s="269">
        <f>+IF(H419=0,"",'Ark1'!Y1210)</f>
        <v>97.455251456906566</v>
      </c>
      <c r="U419" s="268">
        <f>+IF(H419=0,"",'Ark1'!Z1210)</f>
        <v>1.6058453111586091</v>
      </c>
      <c r="V419" s="269">
        <f t="shared" si="90"/>
        <v>410.65031891041508</v>
      </c>
      <c r="W419" s="269">
        <f t="shared" si="91"/>
        <v>48.909518348623841</v>
      </c>
      <c r="X419" s="267">
        <f t="shared" si="92"/>
        <v>1.211111111111111</v>
      </c>
      <c r="Y419" s="369"/>
      <c r="AB419" s="28"/>
      <c r="AC419" s="27"/>
    </row>
    <row r="420" spans="1:65">
      <c r="A420" s="369"/>
      <c r="B420" s="369">
        <f>+'Ark1'!C1211</f>
        <v>2023</v>
      </c>
      <c r="C420" s="266">
        <f>+'Ark1'!M1211</f>
        <v>8</v>
      </c>
      <c r="D420" s="368" t="s">
        <v>99</v>
      </c>
      <c r="E420" s="266">
        <f>+'Ark1'!D1211</f>
        <v>9</v>
      </c>
      <c r="F420" s="266" t="s">
        <v>604</v>
      </c>
      <c r="G420" s="266">
        <f>+IF(H420=0,"",'Ark1'!Q1211)</f>
        <v>99</v>
      </c>
      <c r="H420" s="266">
        <f>+'Ark1'!R1211</f>
        <v>141</v>
      </c>
      <c r="I420" s="267">
        <f>+IF(H420=0,"",'Ark1'!AE1211)</f>
        <v>19.288645690834471</v>
      </c>
      <c r="J420" s="267">
        <f>+IF(H420=0,"",'Ark1'!AF1211)</f>
        <v>21.033182831149311</v>
      </c>
      <c r="K420" s="268">
        <f>+IF(H420=0,"",'Ark1'!S1211)</f>
        <v>6.0141843971631248</v>
      </c>
      <c r="L420" s="267">
        <f>+IF(H420=0,"",'Ark1'!U1211)</f>
        <v>388.30283687943273</v>
      </c>
      <c r="M420" s="269">
        <f>+IF(H420=0,"",'Ark1'!W1211)</f>
        <v>100</v>
      </c>
      <c r="N420" s="269">
        <f>+IF(H420=0,"",'Ark1'!X1211)</f>
        <v>73.75886524822694</v>
      </c>
      <c r="O420" s="269">
        <f>+IF(H420=0,"",'Ark1'!AG1211)</f>
        <v>908.59259259259227</v>
      </c>
      <c r="P420" s="269">
        <f>+IF(H420=0,"",'Ark1'!AH1211)</f>
        <v>0</v>
      </c>
      <c r="Q420" s="269">
        <f>+IF(H420=0,"",'Ark1'!AI1211)</f>
        <v>41.134751773049629</v>
      </c>
      <c r="R420" s="269"/>
      <c r="S420" s="269"/>
      <c r="T420" s="269">
        <f>+IF(H420=0,"",'Ark1'!Y1211)</f>
        <v>82.647967408609901</v>
      </c>
      <c r="U420" s="268">
        <f>+IF(H420=0,"",'Ark1'!Z1211)</f>
        <v>1.352621912035906</v>
      </c>
      <c r="V420" s="269">
        <f t="shared" si="90"/>
        <v>427.36738120596311</v>
      </c>
      <c r="W420" s="269">
        <f t="shared" si="91"/>
        <v>48.537854609929092</v>
      </c>
      <c r="X420" s="267">
        <f t="shared" si="92"/>
        <v>1.4242424242424243</v>
      </c>
      <c r="Y420" s="369"/>
      <c r="AB420" s="28"/>
      <c r="AC420" s="27"/>
    </row>
    <row r="421" spans="1:65">
      <c r="A421" s="369"/>
      <c r="B421" s="369">
        <f>+'Ark1'!C1212</f>
        <v>2023</v>
      </c>
      <c r="C421" s="266">
        <f>+'Ark1'!M1212</f>
        <v>8</v>
      </c>
      <c r="D421" s="368" t="s">
        <v>99</v>
      </c>
      <c r="E421" s="266">
        <f>+'Ark1'!D1212</f>
        <v>10</v>
      </c>
      <c r="F421" s="266" t="s">
        <v>605</v>
      </c>
      <c r="G421" s="266">
        <f>+IF(H421=0,"",'Ark1'!Q1212)</f>
        <v>97</v>
      </c>
      <c r="H421" s="266">
        <f>+'Ark1'!R1212</f>
        <v>118</v>
      </c>
      <c r="I421" s="267">
        <f>+IF(H421=0,"",'Ark1'!AE1212)</f>
        <v>12.486772486772489</v>
      </c>
      <c r="J421" s="267">
        <f>+IF(H421=0,"",'Ark1'!AF1212)</f>
        <v>13.848871118338137</v>
      </c>
      <c r="K421" s="268">
        <f>+IF(H421=0,"",'Ark1'!S1212)</f>
        <v>5.8983050847457639</v>
      </c>
      <c r="L421" s="267">
        <f>+IF(H421=0,"",'Ark1'!U1212)</f>
        <v>379.35508474576278</v>
      </c>
      <c r="M421" s="269">
        <f>+IF(H421=0,"",'Ark1'!W1212)</f>
        <v>100</v>
      </c>
      <c r="N421" s="269">
        <f>+IF(H421=0,"",'Ark1'!X1212)</f>
        <v>61.01694915254236</v>
      </c>
      <c r="O421" s="269">
        <f>+IF(H421=0,"",'Ark1'!AG1212)</f>
        <v>1019.75</v>
      </c>
      <c r="P421" s="269">
        <f>+IF(H421=0,"",'Ark1'!AH1212)</f>
        <v>0</v>
      </c>
      <c r="Q421" s="269">
        <f>+IF(H421=0,"",'Ark1'!AI1212)</f>
        <v>48.30508474576272</v>
      </c>
      <c r="R421" s="269"/>
      <c r="S421" s="269"/>
      <c r="T421" s="269">
        <f>+IF(H421=0,"",'Ark1'!Y1212)</f>
        <v>92.791175790879393</v>
      </c>
      <c r="U421" s="268">
        <f>+IF(H421=0,"",'Ark1'!Z1212)</f>
        <v>1.3863122065544762</v>
      </c>
      <c r="V421" s="269">
        <f t="shared" si="90"/>
        <v>372.0079281645136</v>
      </c>
      <c r="W421" s="269">
        <f t="shared" si="91"/>
        <v>47.419385593220348</v>
      </c>
      <c r="X421" s="267">
        <f t="shared" si="92"/>
        <v>1.2164948453608246</v>
      </c>
      <c r="Y421" s="369"/>
      <c r="AB421" s="28"/>
      <c r="AC421" s="27"/>
    </row>
    <row r="422" spans="1:65">
      <c r="A422" s="369"/>
      <c r="B422" s="369">
        <f>+'Ark1'!C1213</f>
        <v>2023</v>
      </c>
      <c r="C422" s="266">
        <f>+'Ark1'!M1213</f>
        <v>8</v>
      </c>
      <c r="D422" s="368" t="s">
        <v>99</v>
      </c>
      <c r="E422" s="266">
        <f>+'Ark1'!D1213</f>
        <v>11</v>
      </c>
      <c r="F422" s="266" t="s">
        <v>606</v>
      </c>
      <c r="G422" s="266">
        <f>+IF(H422=0,"",'Ark1'!Q1213)</f>
        <v>103</v>
      </c>
      <c r="H422" s="266">
        <f>+'Ark1'!R1213</f>
        <v>138</v>
      </c>
      <c r="I422" s="267">
        <f>+IF(H422=0,"",'Ark1'!AE1213)</f>
        <v>12.354521038495973</v>
      </c>
      <c r="J422" s="267">
        <f>+IF(H422=0,"",'Ark1'!AF1213)</f>
        <v>14.05846701756318</v>
      </c>
      <c r="K422" s="268">
        <f>+IF(H422=0,"",'Ark1'!S1213)</f>
        <v>5.8985507246376807</v>
      </c>
      <c r="L422" s="267">
        <f>+IF(H422=0,"",'Ark1'!U1213)</f>
        <v>388.45072463768122</v>
      </c>
      <c r="M422" s="269">
        <f>+IF(H422=0,"",'Ark1'!W1213)</f>
        <v>100</v>
      </c>
      <c r="N422" s="269">
        <f>+IF(H422=0,"",'Ark1'!X1213)</f>
        <v>73.913043478260875</v>
      </c>
      <c r="O422" s="269">
        <f>+IF(H422=0,"",'Ark1'!AG1213)</f>
        <v>1044.125</v>
      </c>
      <c r="P422" s="269">
        <f>+IF(H422=0,"",'Ark1'!AH1213)</f>
        <v>0.72463768115942018</v>
      </c>
      <c r="Q422" s="269">
        <f>+IF(H422=0,"",'Ark1'!AI1213)</f>
        <v>43.478260869565219</v>
      </c>
      <c r="R422" s="269"/>
      <c r="S422" s="269"/>
      <c r="T422" s="269">
        <f>+IF(H422=0,"",'Ark1'!Y1213)</f>
        <v>94.225574427999547</v>
      </c>
      <c r="U422" s="268">
        <f>+IF(H422=0,"",'Ark1'!Z1213)</f>
        <v>1.425898420434647</v>
      </c>
      <c r="V422" s="269">
        <f t="shared" si="90"/>
        <v>372.03469377486527</v>
      </c>
      <c r="W422" s="269">
        <f t="shared" si="91"/>
        <v>48.556340579710152</v>
      </c>
      <c r="X422" s="267">
        <f t="shared" si="92"/>
        <v>1.3398058252427185</v>
      </c>
      <c r="Y422" s="369"/>
      <c r="AB422" s="28"/>
      <c r="AC422" s="27"/>
    </row>
    <row r="423" spans="1:65">
      <c r="A423" s="369"/>
      <c r="B423" s="369">
        <f>+'Ark1'!C1214</f>
        <v>2023</v>
      </c>
      <c r="C423" s="266">
        <f>+'Ark1'!M1214</f>
        <v>8</v>
      </c>
      <c r="D423" s="368" t="s">
        <v>99</v>
      </c>
      <c r="E423" s="266">
        <f>+'Ark1'!D1214</f>
        <v>12</v>
      </c>
      <c r="F423" s="266" t="s">
        <v>607</v>
      </c>
      <c r="G423" s="266">
        <f>+IF(H423=0,"",'Ark1'!Q1214)</f>
        <v>28</v>
      </c>
      <c r="H423" s="266">
        <f>+'Ark1'!R1214</f>
        <v>34</v>
      </c>
      <c r="I423" s="267">
        <f>+IF(H423=0,"",'Ark1'!AE1214)</f>
        <v>13.178294573643416</v>
      </c>
      <c r="J423" s="267">
        <f>+IF(H423=0,"",'Ark1'!AF1214)</f>
        <v>16.097933322744037</v>
      </c>
      <c r="K423" s="268">
        <f>+IF(H423=0,"",'Ark1'!S1214)</f>
        <v>6.3529411764705879</v>
      </c>
      <c r="L423" s="267">
        <f>+IF(H423=0,"",'Ark1'!U1214)</f>
        <v>429.23529411764702</v>
      </c>
      <c r="M423" s="269">
        <f>+IF(H423=0,"",'Ark1'!W1214)</f>
        <v>100</v>
      </c>
      <c r="N423" s="269">
        <f>+IF(H423=0,"",'Ark1'!X1214)</f>
        <v>85.294117647058812</v>
      </c>
      <c r="O423" s="269">
        <f>+IF(H423=0,"",'Ark1'!AG1214)</f>
        <v>1007.5454545454544</v>
      </c>
      <c r="P423" s="269">
        <f>+IF(H423=0,"",'Ark1'!AH1214)</f>
        <v>0</v>
      </c>
      <c r="Q423" s="269">
        <f>+IF(H423=0,"",'Ark1'!AI1214)</f>
        <v>32.352941176470594</v>
      </c>
      <c r="R423" s="269"/>
      <c r="S423" s="269"/>
      <c r="T423" s="269">
        <f>+IF(H423=0,"",'Ark1'!Y1214)</f>
        <v>97.803479074269902</v>
      </c>
      <c r="U423" s="268">
        <f>+IF(H423=0,"",'Ark1'!Z1214)</f>
        <v>1.6606581427638964</v>
      </c>
      <c r="V423" s="269">
        <f t="shared" si="90"/>
        <v>426.02077373401767</v>
      </c>
      <c r="W423" s="269">
        <f t="shared" si="91"/>
        <v>53.654411764705877</v>
      </c>
      <c r="X423" s="267">
        <f t="shared" si="92"/>
        <v>1.2142857142857142</v>
      </c>
      <c r="Y423" s="369"/>
      <c r="AB423" s="28"/>
      <c r="AC423" s="27"/>
    </row>
    <row r="424" spans="1:65" ht="19.8">
      <c r="A424" s="369"/>
      <c r="B424" s="369"/>
      <c r="C424" s="369"/>
      <c r="D424" s="369"/>
      <c r="E424" s="369"/>
      <c r="F424" s="369"/>
      <c r="G424" s="369"/>
      <c r="H424" s="369"/>
      <c r="I424" s="370"/>
      <c r="J424" s="370"/>
      <c r="K424" s="369"/>
      <c r="L424" s="369"/>
      <c r="M424" s="371"/>
      <c r="N424" s="371"/>
      <c r="O424" s="369"/>
      <c r="P424" s="371"/>
      <c r="Q424" s="371"/>
      <c r="R424" s="371"/>
      <c r="S424" s="371"/>
      <c r="T424" s="371"/>
      <c r="U424" s="369"/>
      <c r="V424" s="369"/>
      <c r="W424" s="371"/>
      <c r="X424" s="370"/>
      <c r="Y424" s="369"/>
      <c r="Z424" s="249"/>
      <c r="AB424" s="28"/>
      <c r="AC424" s="27"/>
      <c r="AD424" s="250"/>
      <c r="AE424" s="86"/>
      <c r="AI424" s="86"/>
      <c r="BA424" s="262" t="e">
        <f>1+#REF!</f>
        <v>#REF!</v>
      </c>
      <c r="BB424" s="27">
        <v>248.30514184397128</v>
      </c>
      <c r="BC424" s="86">
        <f t="shared" ref="BC424:BM424" si="93">+BB424</f>
        <v>248.30514184397128</v>
      </c>
      <c r="BD424" s="86">
        <f t="shared" si="93"/>
        <v>248.30514184397128</v>
      </c>
      <c r="BE424" s="86">
        <f t="shared" si="93"/>
        <v>248.30514184397128</v>
      </c>
      <c r="BF424" s="86">
        <f t="shared" si="93"/>
        <v>248.30514184397128</v>
      </c>
      <c r="BG424" s="86">
        <f t="shared" si="93"/>
        <v>248.30514184397128</v>
      </c>
      <c r="BH424" s="86">
        <f t="shared" si="93"/>
        <v>248.30514184397128</v>
      </c>
      <c r="BI424" s="86">
        <f t="shared" si="93"/>
        <v>248.30514184397128</v>
      </c>
      <c r="BJ424" s="86">
        <f t="shared" si="93"/>
        <v>248.30514184397128</v>
      </c>
      <c r="BK424" s="86">
        <f t="shared" si="93"/>
        <v>248.30514184397128</v>
      </c>
      <c r="BL424" s="86">
        <f t="shared" si="93"/>
        <v>248.30514184397128</v>
      </c>
      <c r="BM424" s="86">
        <f t="shared" si="93"/>
        <v>248.30514184397128</v>
      </c>
    </row>
    <row r="425" spans="1:65" ht="19.8">
      <c r="A425" s="369"/>
      <c r="B425" s="369"/>
      <c r="C425" s="369"/>
      <c r="D425" s="369"/>
      <c r="E425" s="369"/>
      <c r="F425" s="369"/>
      <c r="G425" s="369"/>
      <c r="H425" s="369"/>
      <c r="I425" s="370"/>
      <c r="J425" s="370"/>
      <c r="K425" s="369"/>
      <c r="L425" s="369"/>
      <c r="M425" s="371"/>
      <c r="N425" s="371"/>
      <c r="O425" s="369"/>
      <c r="P425" s="371"/>
      <c r="Q425" s="371"/>
      <c r="R425" s="371"/>
      <c r="S425" s="371"/>
      <c r="T425" s="371"/>
      <c r="U425" s="369"/>
      <c r="V425" s="369"/>
      <c r="W425" s="371"/>
      <c r="X425" s="370"/>
      <c r="Y425" s="369"/>
      <c r="Z425" s="249"/>
      <c r="AB425" s="28"/>
      <c r="AC425" s="27"/>
      <c r="AD425" s="250"/>
      <c r="AE425" s="86"/>
      <c r="AI425" s="86"/>
      <c r="BA425" s="262"/>
      <c r="BB425" s="27"/>
    </row>
    <row r="426" spans="1:65" ht="22.8">
      <c r="A426" s="372" t="s">
        <v>636</v>
      </c>
      <c r="B426" s="369"/>
      <c r="C426" s="369"/>
      <c r="D426" s="373" t="str">
        <f>+D431</f>
        <v>3+</v>
      </c>
      <c r="E426" s="369"/>
      <c r="F426" s="369"/>
      <c r="G426" s="369"/>
      <c r="H426" s="272">
        <f>SUM(H431:H442)</f>
        <v>518</v>
      </c>
      <c r="I426" s="370"/>
      <c r="J426" s="370"/>
      <c r="K426" s="369"/>
      <c r="L426" s="272">
        <f>+Fettgruppe!N34</f>
        <v>414.91351351351369</v>
      </c>
      <c r="M426" s="371"/>
      <c r="N426" s="371"/>
      <c r="O426" s="369"/>
      <c r="P426" s="371"/>
      <c r="Q426" s="371"/>
      <c r="R426" s="371"/>
      <c r="S426" s="371"/>
      <c r="T426" s="371"/>
      <c r="U426" s="369"/>
      <c r="V426" s="272">
        <f>+Fettgruppe!X34</f>
        <v>397.55442572211183</v>
      </c>
      <c r="W426" s="374" t="s">
        <v>635</v>
      </c>
      <c r="X426" s="375"/>
      <c r="Y426" s="369"/>
      <c r="Z426" s="249"/>
      <c r="AB426" s="28"/>
      <c r="AC426" s="27"/>
      <c r="AD426" s="250"/>
      <c r="AE426" s="86"/>
      <c r="AI426" s="86"/>
      <c r="BA426" s="262" t="e">
        <f>1+BA424</f>
        <v>#REF!</v>
      </c>
      <c r="BB426" s="27">
        <v>268.9193823216188</v>
      </c>
      <c r="BC426" s="86">
        <f t="shared" ref="BC426:BM426" si="94">+BB426</f>
        <v>268.9193823216188</v>
      </c>
      <c r="BD426" s="86">
        <f t="shared" si="94"/>
        <v>268.9193823216188</v>
      </c>
      <c r="BE426" s="86">
        <f t="shared" si="94"/>
        <v>268.9193823216188</v>
      </c>
      <c r="BF426" s="86">
        <f t="shared" si="94"/>
        <v>268.9193823216188</v>
      </c>
      <c r="BG426" s="86">
        <f t="shared" si="94"/>
        <v>268.9193823216188</v>
      </c>
      <c r="BH426" s="86">
        <f t="shared" si="94"/>
        <v>268.9193823216188</v>
      </c>
      <c r="BI426" s="86">
        <f t="shared" si="94"/>
        <v>268.9193823216188</v>
      </c>
      <c r="BJ426" s="86">
        <f t="shared" si="94"/>
        <v>268.9193823216188</v>
      </c>
      <c r="BK426" s="86">
        <f t="shared" si="94"/>
        <v>268.9193823216188</v>
      </c>
      <c r="BL426" s="86">
        <f t="shared" si="94"/>
        <v>268.9193823216188</v>
      </c>
      <c r="BM426" s="86">
        <f t="shared" si="94"/>
        <v>268.9193823216188</v>
      </c>
    </row>
    <row r="427" spans="1:65" ht="16.5" customHeight="1">
      <c r="A427" s="369"/>
      <c r="B427" s="369"/>
      <c r="C427" s="369"/>
      <c r="D427" s="373"/>
      <c r="E427" s="369"/>
      <c r="F427" s="369"/>
      <c r="G427" s="369"/>
      <c r="H427" s="369"/>
      <c r="I427" s="369"/>
      <c r="J427" s="369"/>
      <c r="K427" s="369"/>
      <c r="L427" s="369"/>
      <c r="M427" s="371"/>
      <c r="N427" s="371"/>
      <c r="O427" s="369"/>
      <c r="P427" s="371"/>
      <c r="Q427" s="371"/>
      <c r="R427" s="371"/>
      <c r="S427" s="371"/>
      <c r="T427" s="371"/>
      <c r="U427" s="369"/>
      <c r="V427" s="369"/>
      <c r="W427" s="371"/>
      <c r="X427" s="375" t="s">
        <v>4</v>
      </c>
      <c r="Y427" s="369"/>
      <c r="Z427" s="249"/>
      <c r="AB427" s="28"/>
      <c r="AC427" s="27"/>
      <c r="AD427" s="250"/>
      <c r="AE427" s="86"/>
      <c r="AI427" s="86"/>
      <c r="BA427" s="262"/>
      <c r="BB427" s="27"/>
    </row>
    <row r="428" spans="1:65" ht="19.8">
      <c r="A428" s="369"/>
      <c r="B428" s="369"/>
      <c r="C428" s="369"/>
      <c r="D428" s="369"/>
      <c r="E428" s="369"/>
      <c r="F428" s="369"/>
      <c r="G428" s="372" t="s">
        <v>4</v>
      </c>
      <c r="H428" s="369"/>
      <c r="I428" s="370"/>
      <c r="J428" s="370"/>
      <c r="K428" s="372" t="s">
        <v>23</v>
      </c>
      <c r="L428" s="370"/>
      <c r="M428" s="371" t="s">
        <v>402</v>
      </c>
      <c r="N428" s="371" t="s">
        <v>402</v>
      </c>
      <c r="O428" s="374" t="s">
        <v>538</v>
      </c>
      <c r="P428" s="371" t="s">
        <v>402</v>
      </c>
      <c r="Q428" s="371" t="s">
        <v>402</v>
      </c>
      <c r="R428" s="371"/>
      <c r="S428" s="371"/>
      <c r="T428" s="374" t="s">
        <v>422</v>
      </c>
      <c r="U428" s="369"/>
      <c r="V428" s="372" t="s">
        <v>489</v>
      </c>
      <c r="W428" s="374" t="s">
        <v>77</v>
      </c>
      <c r="X428" s="375" t="s">
        <v>9</v>
      </c>
      <c r="Y428" s="369"/>
      <c r="Z428" s="249"/>
      <c r="AB428" s="28"/>
      <c r="AC428" s="27"/>
      <c r="AD428" s="250"/>
      <c r="AE428" s="86"/>
      <c r="AI428" s="86"/>
      <c r="BA428" s="262" t="e">
        <f>1+BA426</f>
        <v>#REF!</v>
      </c>
      <c r="BB428" s="27">
        <v>292.46921194322113</v>
      </c>
      <c r="BC428" s="86">
        <f t="shared" ref="BC428:BM430" si="95">+BB428</f>
        <v>292.46921194322113</v>
      </c>
      <c r="BD428" s="86">
        <f t="shared" si="95"/>
        <v>292.46921194322113</v>
      </c>
      <c r="BE428" s="86">
        <f t="shared" si="95"/>
        <v>292.46921194322113</v>
      </c>
      <c r="BF428" s="86">
        <f t="shared" si="95"/>
        <v>292.46921194322113</v>
      </c>
      <c r="BG428" s="86">
        <f t="shared" si="95"/>
        <v>292.46921194322113</v>
      </c>
      <c r="BH428" s="86">
        <f t="shared" si="95"/>
        <v>292.46921194322113</v>
      </c>
      <c r="BI428" s="86">
        <f t="shared" si="95"/>
        <v>292.46921194322113</v>
      </c>
      <c r="BJ428" s="86">
        <f t="shared" si="95"/>
        <v>292.46921194322113</v>
      </c>
      <c r="BK428" s="86">
        <f t="shared" si="95"/>
        <v>292.46921194322113</v>
      </c>
      <c r="BL428" s="86">
        <f t="shared" si="95"/>
        <v>292.46921194322113</v>
      </c>
      <c r="BM428" s="86">
        <f t="shared" si="95"/>
        <v>292.46921194322113</v>
      </c>
    </row>
    <row r="429" spans="1:65" ht="19.8">
      <c r="A429" s="369"/>
      <c r="B429" s="369"/>
      <c r="C429" s="369"/>
      <c r="D429" s="369"/>
      <c r="E429" s="372"/>
      <c r="F429" s="372"/>
      <c r="G429" s="372" t="s">
        <v>487</v>
      </c>
      <c r="H429" s="372" t="s">
        <v>4</v>
      </c>
      <c r="I429" s="375" t="s">
        <v>4</v>
      </c>
      <c r="J429" s="375" t="s">
        <v>1</v>
      </c>
      <c r="K429" s="372" t="s">
        <v>550</v>
      </c>
      <c r="L429" s="375" t="s">
        <v>23</v>
      </c>
      <c r="M429" s="374" t="s">
        <v>585</v>
      </c>
      <c r="N429" s="374" t="s">
        <v>500</v>
      </c>
      <c r="O429" s="374" t="s">
        <v>563</v>
      </c>
      <c r="P429" s="374" t="s">
        <v>502</v>
      </c>
      <c r="Q429" s="374" t="s">
        <v>571</v>
      </c>
      <c r="R429" s="374"/>
      <c r="S429" s="374"/>
      <c r="T429" s="374"/>
      <c r="U429" s="372" t="s">
        <v>413</v>
      </c>
      <c r="V429" s="372" t="s">
        <v>498</v>
      </c>
      <c r="W429" s="374" t="s">
        <v>423</v>
      </c>
      <c r="X429" s="375" t="s">
        <v>70</v>
      </c>
      <c r="Y429" s="369"/>
      <c r="Z429" s="249"/>
      <c r="AB429" s="28"/>
      <c r="AC429" s="27"/>
      <c r="AD429" s="250"/>
      <c r="AE429" s="86"/>
      <c r="AI429" s="86"/>
      <c r="BA429" s="262" t="e">
        <f>1+BA428</f>
        <v>#REF!</v>
      </c>
      <c r="BB429" s="27">
        <v>314.89908376963371</v>
      </c>
      <c r="BC429" s="86">
        <f t="shared" si="95"/>
        <v>314.89908376963371</v>
      </c>
      <c r="BD429" s="86">
        <f t="shared" si="95"/>
        <v>314.89908376963371</v>
      </c>
      <c r="BE429" s="86">
        <f t="shared" si="95"/>
        <v>314.89908376963371</v>
      </c>
      <c r="BF429" s="86">
        <f t="shared" si="95"/>
        <v>314.89908376963371</v>
      </c>
      <c r="BG429" s="86">
        <f t="shared" si="95"/>
        <v>314.89908376963371</v>
      </c>
      <c r="BH429" s="86">
        <f t="shared" si="95"/>
        <v>314.89908376963371</v>
      </c>
      <c r="BI429" s="86">
        <f t="shared" si="95"/>
        <v>314.89908376963371</v>
      </c>
      <c r="BJ429" s="86">
        <f t="shared" si="95"/>
        <v>314.89908376963371</v>
      </c>
      <c r="BK429" s="86">
        <f t="shared" si="95"/>
        <v>314.89908376963371</v>
      </c>
      <c r="BL429" s="86">
        <f t="shared" si="95"/>
        <v>314.89908376963371</v>
      </c>
      <c r="BM429" s="86">
        <f t="shared" si="95"/>
        <v>314.89908376963371</v>
      </c>
    </row>
    <row r="430" spans="1:65" ht="19.8">
      <c r="A430" s="369"/>
      <c r="B430" s="369"/>
      <c r="C430" s="372" t="s">
        <v>0</v>
      </c>
      <c r="D430" s="372"/>
      <c r="E430" s="372" t="s">
        <v>86</v>
      </c>
      <c r="F430" s="372"/>
      <c r="G430" s="376" t="s">
        <v>488</v>
      </c>
      <c r="H430" s="376" t="s">
        <v>9</v>
      </c>
      <c r="I430" s="377" t="s">
        <v>402</v>
      </c>
      <c r="J430" s="377" t="s">
        <v>402</v>
      </c>
      <c r="K430" s="376" t="s">
        <v>551</v>
      </c>
      <c r="L430" s="377" t="s">
        <v>44</v>
      </c>
      <c r="M430" s="378" t="s">
        <v>561</v>
      </c>
      <c r="N430" s="378" t="s">
        <v>439</v>
      </c>
      <c r="O430" s="378" t="s">
        <v>495</v>
      </c>
      <c r="P430" s="378" t="s">
        <v>482</v>
      </c>
      <c r="Q430" s="378" t="s">
        <v>536</v>
      </c>
      <c r="R430" s="378"/>
      <c r="S430" s="378"/>
      <c r="T430" s="378" t="s">
        <v>1</v>
      </c>
      <c r="U430" s="376" t="s">
        <v>414</v>
      </c>
      <c r="V430" s="376" t="s">
        <v>499</v>
      </c>
      <c r="W430" s="378" t="s">
        <v>424</v>
      </c>
      <c r="X430" s="377" t="s">
        <v>566</v>
      </c>
      <c r="Y430" s="369"/>
      <c r="Z430" s="249"/>
      <c r="AB430" s="28"/>
      <c r="AC430" s="27"/>
      <c r="AD430" s="250"/>
      <c r="AE430" s="86"/>
      <c r="AI430" s="86"/>
      <c r="BA430" s="262" t="e">
        <f>1+BA429</f>
        <v>#REF!</v>
      </c>
      <c r="BB430" s="27">
        <v>325.0188034188032</v>
      </c>
      <c r="BC430" s="86">
        <f t="shared" si="95"/>
        <v>325.0188034188032</v>
      </c>
      <c r="BD430" s="86">
        <f t="shared" si="95"/>
        <v>325.0188034188032</v>
      </c>
      <c r="BE430" s="86">
        <f t="shared" si="95"/>
        <v>325.0188034188032</v>
      </c>
      <c r="BF430" s="86">
        <f t="shared" si="95"/>
        <v>325.0188034188032</v>
      </c>
      <c r="BG430" s="86">
        <f t="shared" si="95"/>
        <v>325.0188034188032</v>
      </c>
      <c r="BH430" s="86">
        <f t="shared" si="95"/>
        <v>325.0188034188032</v>
      </c>
      <c r="BI430" s="86">
        <f t="shared" si="95"/>
        <v>325.0188034188032</v>
      </c>
      <c r="BJ430" s="86">
        <f t="shared" si="95"/>
        <v>325.0188034188032</v>
      </c>
      <c r="BK430" s="86">
        <f t="shared" si="95"/>
        <v>325.0188034188032</v>
      </c>
      <c r="BL430" s="86">
        <f t="shared" si="95"/>
        <v>325.0188034188032</v>
      </c>
      <c r="BM430" s="86">
        <f t="shared" si="95"/>
        <v>325.0188034188032</v>
      </c>
    </row>
    <row r="431" spans="1:65">
      <c r="A431" s="369"/>
      <c r="B431" s="369">
        <f>+'Ark1'!C1215</f>
        <v>2023</v>
      </c>
      <c r="C431" s="266">
        <f>+'Ark1'!M1215</f>
        <v>9</v>
      </c>
      <c r="D431" s="266" t="s">
        <v>100</v>
      </c>
      <c r="E431" s="266">
        <f>+'Ark1'!D1215</f>
        <v>1</v>
      </c>
      <c r="F431" s="266" t="s">
        <v>597</v>
      </c>
      <c r="G431" s="266">
        <f>+IF(H431=0,"",'Ark1'!Q1215)</f>
        <v>31</v>
      </c>
      <c r="H431" s="266">
        <f>+'Ark1'!R1215</f>
        <v>36</v>
      </c>
      <c r="I431" s="267">
        <f>+IF(H431=0,"",'Ark1'!AE1215)</f>
        <v>6.1643835616438363</v>
      </c>
      <c r="J431" s="267">
        <f>+IF(H431=0,"",'Ark1'!AF1215)</f>
        <v>7.553341818867648</v>
      </c>
      <c r="K431" s="268">
        <f>+IF(H431=0,"",'Ark1'!S1215)</f>
        <v>7.0277777777777777</v>
      </c>
      <c r="L431" s="267">
        <f>+IF(H431=0,"",'Ark1'!U1215)</f>
        <v>442.76388888888886</v>
      </c>
      <c r="M431" s="269">
        <f>+IF(H431=0,"",'Ark1'!W1215)</f>
        <v>100</v>
      </c>
      <c r="N431" s="269">
        <f>+IF(H431=0,"",'Ark1'!X1215)</f>
        <v>88.8888888888889</v>
      </c>
      <c r="O431" s="269">
        <f>+IF(H431=0,"",'Ark1'!AG1215)</f>
        <v>993.35294117647061</v>
      </c>
      <c r="P431" s="269">
        <f>+IF(H431=0,"",'Ark1'!AH1215)</f>
        <v>0</v>
      </c>
      <c r="Q431" s="269">
        <f>+IF(H431=0,"",'Ark1'!AI1215)</f>
        <v>44.44444444444445</v>
      </c>
      <c r="R431" s="269"/>
      <c r="S431" s="269"/>
      <c r="T431" s="269">
        <f>+IF(H431=0,"",'Ark1'!Y1215)</f>
        <v>81.535439304969429</v>
      </c>
      <c r="U431" s="268">
        <f>+IF(H431=0,"",'Ark1'!Z1215)</f>
        <v>1.404083550677792</v>
      </c>
      <c r="V431" s="269">
        <f t="shared" ref="V431:V442" si="96">+IF(H431=0,"",1000*L431/O431)</f>
        <v>445.72666021857708</v>
      </c>
      <c r="W431" s="269">
        <f t="shared" ref="W431:W442" si="97">+IF(H431=0,"",L431/C431)</f>
        <v>49.195987654320987</v>
      </c>
      <c r="X431" s="267">
        <f t="shared" ref="X431:X442" si="98">+IF(H431=0,"",H431/G431)</f>
        <v>1.1612903225806452</v>
      </c>
      <c r="Y431" s="369"/>
      <c r="AB431" s="28"/>
      <c r="AC431" s="27"/>
    </row>
    <row r="432" spans="1:65">
      <c r="A432" s="369"/>
      <c r="B432" s="369">
        <f>+'Ark1'!C1216</f>
        <v>2023</v>
      </c>
      <c r="C432" s="266">
        <f>+'Ark1'!M1216</f>
        <v>9</v>
      </c>
      <c r="D432" s="266" t="s">
        <v>100</v>
      </c>
      <c r="E432" s="266">
        <f>+'Ark1'!D1216</f>
        <v>2</v>
      </c>
      <c r="F432" s="266" t="s">
        <v>598</v>
      </c>
      <c r="G432" s="266">
        <f>+IF(H432=0,"",'Ark1'!Q1216)</f>
        <v>21</v>
      </c>
      <c r="H432" s="266">
        <f>+'Ark1'!R1216</f>
        <v>25</v>
      </c>
      <c r="I432" s="267">
        <f>+IF(H432=0,"",'Ark1'!AE1216)</f>
        <v>5.3995680345572339</v>
      </c>
      <c r="J432" s="267">
        <f>+IF(H432=0,"",'Ark1'!AF1216)</f>
        <v>5.6585461289012811</v>
      </c>
      <c r="K432" s="268">
        <f>+IF(H432=0,"",'Ark1'!S1216)</f>
        <v>6.2</v>
      </c>
      <c r="L432" s="267">
        <f>+IF(H432=0,"",'Ark1'!U1216)</f>
        <v>384.096</v>
      </c>
      <c r="M432" s="269">
        <f>+IF(H432=0,"",'Ark1'!W1216)</f>
        <v>100</v>
      </c>
      <c r="N432" s="269">
        <f>+IF(H432=0,"",'Ark1'!X1216)</f>
        <v>64</v>
      </c>
      <c r="O432" s="269">
        <f>+IF(H432=0,"",'Ark1'!AG1216)</f>
        <v>1294.8399999999999</v>
      </c>
      <c r="P432" s="269">
        <f>+IF(H432=0,"",'Ark1'!AH1216)</f>
        <v>0</v>
      </c>
      <c r="Q432" s="269">
        <f>+IF(H432=0,"",'Ark1'!AI1216)</f>
        <v>64</v>
      </c>
      <c r="R432" s="269"/>
      <c r="S432" s="269"/>
      <c r="T432" s="269">
        <f>+IF(H432=0,"",'Ark1'!Y1216)</f>
        <v>128.45080141439371</v>
      </c>
      <c r="U432" s="268">
        <f>+IF(H432=0,"",'Ark1'!Z1216)</f>
        <v>1.3856406460551003</v>
      </c>
      <c r="V432" s="269">
        <f t="shared" si="96"/>
        <v>296.63587779185076</v>
      </c>
      <c r="W432" s="269">
        <f t="shared" si="97"/>
        <v>42.677333333333337</v>
      </c>
      <c r="X432" s="267">
        <f t="shared" si="98"/>
        <v>1.1904761904761905</v>
      </c>
      <c r="Y432" s="369"/>
      <c r="AB432" s="28"/>
      <c r="AC432" s="27"/>
    </row>
    <row r="433" spans="1:65">
      <c r="A433" s="369"/>
      <c r="B433" s="369">
        <f>+'Ark1'!C1217</f>
        <v>2023</v>
      </c>
      <c r="C433" s="266">
        <f>+'Ark1'!M1217</f>
        <v>9</v>
      </c>
      <c r="D433" s="266" t="s">
        <v>100</v>
      </c>
      <c r="E433" s="266">
        <f>+'Ark1'!D1217</f>
        <v>3</v>
      </c>
      <c r="F433" s="266" t="s">
        <v>599</v>
      </c>
      <c r="G433" s="266">
        <f>+IF(H433=0,"",'Ark1'!Q1217)</f>
        <v>29</v>
      </c>
      <c r="H433" s="266">
        <f>+'Ark1'!R1217</f>
        <v>31</v>
      </c>
      <c r="I433" s="267">
        <f>+IF(H433=0,"",'Ark1'!AE1217)</f>
        <v>5.8270676691729362</v>
      </c>
      <c r="J433" s="267">
        <f>+IF(H433=0,"",'Ark1'!AF1217)</f>
        <v>6.7802675155583509</v>
      </c>
      <c r="K433" s="268">
        <f>+IF(H433=0,"",'Ark1'!S1217)</f>
        <v>6.4838709677419315</v>
      </c>
      <c r="L433" s="267">
        <f>+IF(H433=0,"",'Ark1'!U1217)</f>
        <v>411.96774193548367</v>
      </c>
      <c r="M433" s="269">
        <f>+IF(H433=0,"",'Ark1'!W1217)</f>
        <v>100</v>
      </c>
      <c r="N433" s="269">
        <f>+IF(H433=0,"",'Ark1'!X1217)</f>
        <v>70.967741935483886</v>
      </c>
      <c r="O433" s="269">
        <f>+IF(H433=0,"",'Ark1'!AG1217)</f>
        <v>978.23333333333358</v>
      </c>
      <c r="P433" s="269">
        <f>+IF(H433=0,"",'Ark1'!AH1217)</f>
        <v>0</v>
      </c>
      <c r="Q433" s="269">
        <f>+IF(H433=0,"",'Ark1'!AI1217)</f>
        <v>41.935483870967744</v>
      </c>
      <c r="R433" s="269"/>
      <c r="S433" s="269"/>
      <c r="T433" s="269">
        <f>+IF(H433=0,"",'Ark1'!Y1217)</f>
        <v>108.54335654354844</v>
      </c>
      <c r="U433" s="268">
        <f>+IF(H433=0,"",'Ark1'!Z1217)</f>
        <v>1.7014409024826571</v>
      </c>
      <c r="V433" s="269">
        <f t="shared" si="96"/>
        <v>421.134434799622</v>
      </c>
      <c r="W433" s="269">
        <f t="shared" si="97"/>
        <v>45.774193548387075</v>
      </c>
      <c r="X433" s="267">
        <f t="shared" si="98"/>
        <v>1.0689655172413792</v>
      </c>
      <c r="Y433" s="369"/>
      <c r="AB433" s="28"/>
      <c r="AC433" s="27"/>
    </row>
    <row r="434" spans="1:65">
      <c r="A434" s="369"/>
      <c r="B434" s="369">
        <f>+'Ark1'!C1218</f>
        <v>2023</v>
      </c>
      <c r="C434" s="266">
        <f>+'Ark1'!M1218</f>
        <v>9</v>
      </c>
      <c r="D434" s="266" t="s">
        <v>100</v>
      </c>
      <c r="E434" s="266">
        <f>+'Ark1'!D1218</f>
        <v>4</v>
      </c>
      <c r="F434" s="266" t="s">
        <v>600</v>
      </c>
      <c r="G434" s="266">
        <f>+IF(H434=0,"",'Ark1'!Q1218)</f>
        <v>22</v>
      </c>
      <c r="H434" s="266">
        <f>+'Ark1'!R1218</f>
        <v>30</v>
      </c>
      <c r="I434" s="267">
        <f>+IF(H434=0,"",'Ark1'!AE1218)</f>
        <v>6.741573033707863</v>
      </c>
      <c r="J434" s="267">
        <f>+IF(H434=0,"",'Ark1'!AF1218)</f>
        <v>7.3965093338140449</v>
      </c>
      <c r="K434" s="268">
        <f>+IF(H434=0,"",'Ark1'!S1218)</f>
        <v>6.9333333333333353</v>
      </c>
      <c r="L434" s="267">
        <f>+IF(H434=0,"",'Ark1'!U1218)</f>
        <v>393.89666666666653</v>
      </c>
      <c r="M434" s="269">
        <f>+IF(H434=0,"",'Ark1'!W1218)</f>
        <v>100</v>
      </c>
      <c r="N434" s="269">
        <f>+IF(H434=0,"",'Ark1'!X1218)</f>
        <v>73.333333333333314</v>
      </c>
      <c r="O434" s="269">
        <f>+IF(H434=0,"",'Ark1'!AG1218)</f>
        <v>998.03333333333308</v>
      </c>
      <c r="P434" s="269">
        <f>+IF(H434=0,"",'Ark1'!AH1218)</f>
        <v>0</v>
      </c>
      <c r="Q434" s="269">
        <f>+IF(H434=0,"",'Ark1'!AI1218)</f>
        <v>66.666666666666686</v>
      </c>
      <c r="R434" s="269"/>
      <c r="S434" s="269"/>
      <c r="T434" s="269">
        <f>+IF(H434=0,"",'Ark1'!Y1218)</f>
        <v>82.028748957640317</v>
      </c>
      <c r="U434" s="268">
        <f>+IF(H434=0,"",'Ark1'!Z1218)</f>
        <v>1.6719914938645923</v>
      </c>
      <c r="V434" s="269">
        <f t="shared" si="96"/>
        <v>394.67285661801537</v>
      </c>
      <c r="W434" s="269">
        <f t="shared" si="97"/>
        <v>43.766296296296282</v>
      </c>
      <c r="X434" s="267">
        <f t="shared" si="98"/>
        <v>1.3636363636363635</v>
      </c>
      <c r="Y434" s="369"/>
      <c r="AB434" s="28"/>
      <c r="AC434" s="27"/>
    </row>
    <row r="435" spans="1:65">
      <c r="A435" s="369"/>
      <c r="B435" s="369">
        <f>+'Ark1'!C1219</f>
        <v>2023</v>
      </c>
      <c r="C435" s="266">
        <f>+'Ark1'!M1219</f>
        <v>9</v>
      </c>
      <c r="D435" s="266" t="s">
        <v>100</v>
      </c>
      <c r="E435" s="266">
        <f>+'Ark1'!D1219</f>
        <v>5</v>
      </c>
      <c r="F435" s="266" t="s">
        <v>442</v>
      </c>
      <c r="G435" s="266">
        <f>+IF(H435=0,"",'Ark1'!Q1219)</f>
        <v>46</v>
      </c>
      <c r="H435" s="266">
        <f>+'Ark1'!R1219</f>
        <v>53</v>
      </c>
      <c r="I435" s="267">
        <f>+IF(H435=0,"",'Ark1'!AE1219)</f>
        <v>7.6258992805755392</v>
      </c>
      <c r="J435" s="267">
        <f>+IF(H435=0,"",'Ark1'!AF1219)</f>
        <v>8.8415400778127768</v>
      </c>
      <c r="K435" s="268">
        <f>+IF(H435=0,"",'Ark1'!S1219)</f>
        <v>6.6415094339622636</v>
      </c>
      <c r="L435" s="267">
        <f>+IF(H435=0,"",'Ark1'!U1219)</f>
        <v>409.9962264150945</v>
      </c>
      <c r="M435" s="269">
        <f>+IF(H435=0,"",'Ark1'!W1219)</f>
        <v>100</v>
      </c>
      <c r="N435" s="269">
        <f>+IF(H435=0,"",'Ark1'!X1219)</f>
        <v>75.471698113207523</v>
      </c>
      <c r="O435" s="269">
        <f>+IF(H435=0,"",'Ark1'!AG1219)</f>
        <v>931.05660377358492</v>
      </c>
      <c r="P435" s="269">
        <f>+IF(H435=0,"",'Ark1'!AH1219)</f>
        <v>0</v>
      </c>
      <c r="Q435" s="269">
        <f>+IF(H435=0,"",'Ark1'!AI1219)</f>
        <v>52.830188679245296</v>
      </c>
      <c r="R435" s="269"/>
      <c r="S435" s="269"/>
      <c r="T435" s="269">
        <f>+IF(H435=0,"",'Ark1'!Y1219)</f>
        <v>111.41926082986406</v>
      </c>
      <c r="U435" s="268">
        <f>+IF(H435=0,"",'Ark1'!Z1219)</f>
        <v>1.6494062925293835</v>
      </c>
      <c r="V435" s="269">
        <f t="shared" si="96"/>
        <v>440.3558545778788</v>
      </c>
      <c r="W435" s="269">
        <f t="shared" si="97"/>
        <v>45.55513626834383</v>
      </c>
      <c r="X435" s="267">
        <f t="shared" si="98"/>
        <v>1.1521739130434783</v>
      </c>
      <c r="Y435" s="369"/>
      <c r="AB435" s="28"/>
      <c r="AC435" s="27"/>
    </row>
    <row r="436" spans="1:65">
      <c r="A436" s="369"/>
      <c r="B436" s="369">
        <f>+'Ark1'!C1220</f>
        <v>2023</v>
      </c>
      <c r="C436" s="266">
        <f>+'Ark1'!M1220</f>
        <v>9</v>
      </c>
      <c r="D436" s="266" t="s">
        <v>100</v>
      </c>
      <c r="E436" s="266">
        <f>+'Ark1'!D1220</f>
        <v>6</v>
      </c>
      <c r="F436" s="266" t="s">
        <v>601</v>
      </c>
      <c r="G436" s="266">
        <f>+IF(H436=0,"",'Ark1'!Q1220)</f>
        <v>42</v>
      </c>
      <c r="H436" s="266">
        <f>+'Ark1'!R1220</f>
        <v>54</v>
      </c>
      <c r="I436" s="267">
        <f>+IF(H436=0,"",'Ark1'!AE1220)</f>
        <v>5.8064516129032242</v>
      </c>
      <c r="J436" s="267">
        <f>+IF(H436=0,"",'Ark1'!AF1220)</f>
        <v>6.7952801143870607</v>
      </c>
      <c r="K436" s="268">
        <f>+IF(H436=0,"",'Ark1'!S1220)</f>
        <v>6.5185185185185173</v>
      </c>
      <c r="L436" s="267">
        <f>+IF(H436=0,"",'Ark1'!U1220)</f>
        <v>407.83333333333326</v>
      </c>
      <c r="M436" s="269">
        <f>+IF(H436=0,"",'Ark1'!W1220)</f>
        <v>100</v>
      </c>
      <c r="N436" s="269">
        <f>+IF(H436=0,"",'Ark1'!X1220)</f>
        <v>68.518518518518519</v>
      </c>
      <c r="O436" s="269">
        <f>+IF(H436=0,"",'Ark1'!AG1220)</f>
        <v>933.07547169811323</v>
      </c>
      <c r="P436" s="269">
        <f>+IF(H436=0,"",'Ark1'!AH1220)</f>
        <v>0</v>
      </c>
      <c r="Q436" s="269">
        <f>+IF(H436=0,"",'Ark1'!AI1220)</f>
        <v>50</v>
      </c>
      <c r="R436" s="269"/>
      <c r="S436" s="269"/>
      <c r="T436" s="269">
        <f>+IF(H436=0,"",'Ark1'!Y1220)</f>
        <v>98.093864723010867</v>
      </c>
      <c r="U436" s="268">
        <f>+IF(H436=0,"",'Ark1'!Z1220)</f>
        <v>1.4998856838012304</v>
      </c>
      <c r="V436" s="269">
        <f t="shared" si="96"/>
        <v>437.08504371153748</v>
      </c>
      <c r="W436" s="269">
        <f t="shared" si="97"/>
        <v>45.31481481481481</v>
      </c>
      <c r="X436" s="267">
        <f t="shared" si="98"/>
        <v>1.2857142857142858</v>
      </c>
      <c r="Y436" s="369"/>
      <c r="AB436" s="28"/>
      <c r="AC436" s="27"/>
    </row>
    <row r="437" spans="1:65">
      <c r="A437" s="369"/>
      <c r="B437" s="369">
        <f>+'Ark1'!C1221</f>
        <v>2023</v>
      </c>
      <c r="C437" s="266">
        <f>+'Ark1'!M1221</f>
        <v>9</v>
      </c>
      <c r="D437" s="266" t="s">
        <v>100</v>
      </c>
      <c r="E437" s="266">
        <f>+'Ark1'!D1221</f>
        <v>7</v>
      </c>
      <c r="F437" s="266" t="s">
        <v>602</v>
      </c>
      <c r="G437" s="266">
        <f>+IF(H437=0,"",'Ark1'!Q1221)</f>
        <v>30</v>
      </c>
      <c r="H437" s="266">
        <f>+'Ark1'!R1221</f>
        <v>36</v>
      </c>
      <c r="I437" s="267">
        <f>+IF(H437=0,"",'Ark1'!AE1221)</f>
        <v>6.5693430656934293</v>
      </c>
      <c r="J437" s="267">
        <f>+IF(H437=0,"",'Ark1'!AF1221)</f>
        <v>8.1322823468641747</v>
      </c>
      <c r="K437" s="268">
        <f>+IF(H437=0,"",'Ark1'!S1221)</f>
        <v>7.2222222222222223</v>
      </c>
      <c r="L437" s="267">
        <f>+IF(H437=0,"",'Ark1'!U1221)</f>
        <v>444.31944444444446</v>
      </c>
      <c r="M437" s="269">
        <f>+IF(H437=0,"",'Ark1'!W1221)</f>
        <v>100</v>
      </c>
      <c r="N437" s="269">
        <f>+IF(H437=0,"",'Ark1'!X1221)</f>
        <v>83.333333333333314</v>
      </c>
      <c r="O437" s="269">
        <f>+IF(H437=0,"",'Ark1'!AG1221)</f>
        <v>1046.9411764705883</v>
      </c>
      <c r="P437" s="269">
        <f>+IF(H437=0,"",'Ark1'!AH1221)</f>
        <v>0</v>
      </c>
      <c r="Q437" s="269">
        <f>+IF(H437=0,"",'Ark1'!AI1221)</f>
        <v>66.666666666666686</v>
      </c>
      <c r="R437" s="269"/>
      <c r="S437" s="269"/>
      <c r="T437" s="269">
        <f>+IF(H437=0,"",'Ark1'!Y1221)</f>
        <v>101.77221793857022</v>
      </c>
      <c r="U437" s="268">
        <f>+IF(H437=0,"",'Ark1'!Z1221)</f>
        <v>1.4550889837454213</v>
      </c>
      <c r="V437" s="269">
        <f t="shared" si="96"/>
        <v>424.39771634765452</v>
      </c>
      <c r="W437" s="269">
        <f t="shared" si="97"/>
        <v>49.368827160493829</v>
      </c>
      <c r="X437" s="267">
        <f t="shared" si="98"/>
        <v>1.2</v>
      </c>
      <c r="Y437" s="369"/>
      <c r="AB437" s="28"/>
      <c r="AC437" s="27"/>
    </row>
    <row r="438" spans="1:65">
      <c r="A438" s="369"/>
      <c r="B438" s="369">
        <f>+'Ark1'!C1222</f>
        <v>2023</v>
      </c>
      <c r="C438" s="266">
        <f>+'Ark1'!M1222</f>
        <v>9</v>
      </c>
      <c r="D438" s="266" t="s">
        <v>100</v>
      </c>
      <c r="E438" s="266">
        <f>+'Ark1'!D1222</f>
        <v>8</v>
      </c>
      <c r="F438" s="266" t="s">
        <v>603</v>
      </c>
      <c r="G438" s="266">
        <f>+IF(H438=0,"",'Ark1'!Q1222)</f>
        <v>50</v>
      </c>
      <c r="H438" s="266">
        <f>+'Ark1'!R1222</f>
        <v>60</v>
      </c>
      <c r="I438" s="267">
        <f>+IF(H438=0,"",'Ark1'!AE1222)</f>
        <v>7.4257425742574252</v>
      </c>
      <c r="J438" s="267">
        <f>+IF(H438=0,"",'Ark1'!AF1222)</f>
        <v>9.2738382387797511</v>
      </c>
      <c r="K438" s="268">
        <f>+IF(H438=0,"",'Ark1'!S1222)</f>
        <v>6.55</v>
      </c>
      <c r="L438" s="267">
        <f>+IF(H438=0,"",'Ark1'!U1222)</f>
        <v>443.43166666666656</v>
      </c>
      <c r="M438" s="269">
        <f>+IF(H438=0,"",'Ark1'!W1222)</f>
        <v>100</v>
      </c>
      <c r="N438" s="269">
        <f>+IF(H438=0,"",'Ark1'!X1222)</f>
        <v>80</v>
      </c>
      <c r="O438" s="269">
        <f>+IF(H438=0,"",'Ark1'!AG1222)</f>
        <v>1073.862068965517</v>
      </c>
      <c r="P438" s="269">
        <f>+IF(H438=0,"",'Ark1'!AH1222)</f>
        <v>0</v>
      </c>
      <c r="Q438" s="269">
        <f>+IF(H438=0,"",'Ark1'!AI1222)</f>
        <v>40</v>
      </c>
      <c r="R438" s="269"/>
      <c r="S438" s="269"/>
      <c r="T438" s="269">
        <f>+IF(H438=0,"",'Ark1'!Y1222)</f>
        <v>107.33819837576732</v>
      </c>
      <c r="U438" s="268">
        <f>+IF(H438=0,"",'Ark1'!Z1222)</f>
        <v>1.2305147974188173</v>
      </c>
      <c r="V438" s="269">
        <f t="shared" si="96"/>
        <v>412.93167854772764</v>
      </c>
      <c r="W438" s="269">
        <f t="shared" si="97"/>
        <v>49.27018518518517</v>
      </c>
      <c r="X438" s="267">
        <f t="shared" si="98"/>
        <v>1.2</v>
      </c>
      <c r="Y438" s="369"/>
      <c r="AB438" s="28"/>
      <c r="AC438" s="27"/>
    </row>
    <row r="439" spans="1:65">
      <c r="A439" s="369"/>
      <c r="B439" s="369">
        <f>+'Ark1'!C1223</f>
        <v>2023</v>
      </c>
      <c r="C439" s="266">
        <f>+'Ark1'!M1223</f>
        <v>9</v>
      </c>
      <c r="D439" s="266" t="s">
        <v>100</v>
      </c>
      <c r="E439" s="266">
        <f>+'Ark1'!D1223</f>
        <v>9</v>
      </c>
      <c r="F439" s="266" t="s">
        <v>604</v>
      </c>
      <c r="G439" s="266">
        <f>+IF(H439=0,"",'Ark1'!Q1223)</f>
        <v>36</v>
      </c>
      <c r="H439" s="266">
        <f>+'Ark1'!R1223</f>
        <v>44</v>
      </c>
      <c r="I439" s="267">
        <f>+IF(H439=0,"",'Ark1'!AE1223)</f>
        <v>6.019151846785225</v>
      </c>
      <c r="J439" s="267">
        <f>+IF(H439=0,"",'Ark1'!AF1223)</f>
        <v>7.0600673130077887</v>
      </c>
      <c r="K439" s="268">
        <f>+IF(H439=0,"",'Ark1'!S1223)</f>
        <v>6.5227272727272716</v>
      </c>
      <c r="L439" s="267">
        <f>+IF(H439=0,"",'Ark1'!U1223)</f>
        <v>417.67727272727274</v>
      </c>
      <c r="M439" s="269">
        <f>+IF(H439=0,"",'Ark1'!W1223)</f>
        <v>100</v>
      </c>
      <c r="N439" s="269">
        <f>+IF(H439=0,"",'Ark1'!X1223)</f>
        <v>84.090909090909108</v>
      </c>
      <c r="O439" s="269">
        <f>+IF(H439=0,"",'Ark1'!AG1223)</f>
        <v>1068.4318181818185</v>
      </c>
      <c r="P439" s="269">
        <f>+IF(H439=0,"",'Ark1'!AH1223)</f>
        <v>0</v>
      </c>
      <c r="Q439" s="269">
        <f>+IF(H439=0,"",'Ark1'!AI1223)</f>
        <v>63.636363636363633</v>
      </c>
      <c r="R439" s="269"/>
      <c r="S439" s="269"/>
      <c r="T439" s="269">
        <f>+IF(H439=0,"",'Ark1'!Y1223)</f>
        <v>89.453448695234911</v>
      </c>
      <c r="U439" s="268">
        <f>+IF(H439=0,"",'Ark1'!Z1223)</f>
        <v>1.1963701989319893</v>
      </c>
      <c r="V439" s="269">
        <f t="shared" si="96"/>
        <v>390.92552806789894</v>
      </c>
      <c r="W439" s="269">
        <f t="shared" si="97"/>
        <v>46.408585858585859</v>
      </c>
      <c r="X439" s="267">
        <f t="shared" si="98"/>
        <v>1.2222222222222223</v>
      </c>
      <c r="Y439" s="369"/>
      <c r="AB439" s="28"/>
      <c r="AC439" s="27"/>
    </row>
    <row r="440" spans="1:65">
      <c r="A440" s="369"/>
      <c r="B440" s="369">
        <f>+'Ark1'!C1224</f>
        <v>2023</v>
      </c>
      <c r="C440" s="266">
        <f>+'Ark1'!M1224</f>
        <v>9</v>
      </c>
      <c r="D440" s="266" t="s">
        <v>100</v>
      </c>
      <c r="E440" s="266">
        <f>+'Ark1'!D1224</f>
        <v>10</v>
      </c>
      <c r="F440" s="266" t="s">
        <v>605</v>
      </c>
      <c r="G440" s="266">
        <f>+IF(H440=0,"",'Ark1'!Q1224)</f>
        <v>59</v>
      </c>
      <c r="H440" s="266">
        <f>+'Ark1'!R1224</f>
        <v>65</v>
      </c>
      <c r="I440" s="267">
        <f>+IF(H440=0,"",'Ark1'!AE1224)</f>
        <v>6.8783068783068764</v>
      </c>
      <c r="J440" s="267">
        <f>+IF(H440=0,"",'Ark1'!AF1224)</f>
        <v>8.1984609168539908</v>
      </c>
      <c r="K440" s="268">
        <f>+IF(H440=0,"",'Ark1'!S1224)</f>
        <v>6.46875</v>
      </c>
      <c r="L440" s="267">
        <f>+IF(H440=0,"",'Ark1'!U1224)</f>
        <v>407.69230769230762</v>
      </c>
      <c r="M440" s="269">
        <f>+IF(H440=0,"",'Ark1'!W1224)</f>
        <v>100</v>
      </c>
      <c r="N440" s="269">
        <f>+IF(H440=0,"",'Ark1'!X1224)</f>
        <v>72.307692307692292</v>
      </c>
      <c r="O440" s="269">
        <f>+IF(H440=0,"",'Ark1'!AG1224)</f>
        <v>1183.1147540983602</v>
      </c>
      <c r="P440" s="269">
        <f>+IF(H440=0,"",'Ark1'!AH1224)</f>
        <v>0</v>
      </c>
      <c r="Q440" s="269">
        <f>+IF(H440=0,"",'Ark1'!AI1224)</f>
        <v>63.076923076923087</v>
      </c>
      <c r="R440" s="269"/>
      <c r="S440" s="269"/>
      <c r="T440" s="269">
        <f>+IF(H440=0,"",'Ark1'!Y1224)</f>
        <v>122.36967360319083</v>
      </c>
      <c r="U440" s="268">
        <f>+IF(H440=0,"",'Ark1'!Z1224)</f>
        <v>1.6081177407979899</v>
      </c>
      <c r="V440" s="269">
        <f t="shared" si="96"/>
        <v>344.59236205114001</v>
      </c>
      <c r="W440" s="269">
        <f t="shared" si="97"/>
        <v>45.299145299145295</v>
      </c>
      <c r="X440" s="267">
        <f t="shared" si="98"/>
        <v>1.1016949152542372</v>
      </c>
      <c r="Y440" s="369"/>
      <c r="AB440" s="28"/>
      <c r="AC440" s="27"/>
    </row>
    <row r="441" spans="1:65">
      <c r="A441" s="369"/>
      <c r="B441" s="369">
        <f>+'Ark1'!C1225</f>
        <v>2023</v>
      </c>
      <c r="C441" s="266">
        <f>+'Ark1'!M1225</f>
        <v>9</v>
      </c>
      <c r="D441" s="266" t="s">
        <v>100</v>
      </c>
      <c r="E441" s="266">
        <f>+'Ark1'!D1225</f>
        <v>11</v>
      </c>
      <c r="F441" s="266" t="s">
        <v>606</v>
      </c>
      <c r="G441" s="266">
        <f>+IF(H441=0,"",'Ark1'!Q1225)</f>
        <v>53</v>
      </c>
      <c r="H441" s="266">
        <f>+'Ark1'!R1225</f>
        <v>66</v>
      </c>
      <c r="I441" s="267">
        <f>+IF(H441=0,"",'Ark1'!AE1225)</f>
        <v>5.9086839749328561</v>
      </c>
      <c r="J441" s="267">
        <f>+IF(H441=0,"",'Ark1'!AF1225)</f>
        <v>6.9015680196376179</v>
      </c>
      <c r="K441" s="268">
        <f>+IF(H441=0,"",'Ark1'!S1225)</f>
        <v>6.0454545454545459</v>
      </c>
      <c r="L441" s="267">
        <f>+IF(H441=0,"",'Ark1'!U1225)</f>
        <v>398.73181818181808</v>
      </c>
      <c r="M441" s="269">
        <f>+IF(H441=0,"",'Ark1'!W1225)</f>
        <v>100</v>
      </c>
      <c r="N441" s="269">
        <f>+IF(H441=0,"",'Ark1'!X1225)</f>
        <v>75.757575757575751</v>
      </c>
      <c r="O441" s="269">
        <f>+IF(H441=0,"",'Ark1'!AG1225)</f>
        <v>1090.25</v>
      </c>
      <c r="P441" s="269">
        <f>+IF(H441=0,"",'Ark1'!AH1225)</f>
        <v>0</v>
      </c>
      <c r="Q441" s="269">
        <f>+IF(H441=0,"",'Ark1'!AI1225)</f>
        <v>50</v>
      </c>
      <c r="R441" s="269"/>
      <c r="S441" s="269"/>
      <c r="T441" s="269">
        <f>+IF(H441=0,"",'Ark1'!Y1225)</f>
        <v>104.18451458116181</v>
      </c>
      <c r="U441" s="268">
        <f>+IF(H441=0,"",'Ark1'!Z1225)</f>
        <v>1.4188324071041762</v>
      </c>
      <c r="V441" s="269">
        <f t="shared" si="96"/>
        <v>365.72512559671458</v>
      </c>
      <c r="W441" s="269">
        <f t="shared" si="97"/>
        <v>44.303535353535345</v>
      </c>
      <c r="X441" s="267">
        <f t="shared" si="98"/>
        <v>1.2452830188679245</v>
      </c>
      <c r="Y441" s="369"/>
      <c r="AB441" s="28"/>
      <c r="AC441" s="27"/>
    </row>
    <row r="442" spans="1:65">
      <c r="A442" s="369"/>
      <c r="B442" s="369">
        <f>+'Ark1'!C1226</f>
        <v>2023</v>
      </c>
      <c r="C442" s="266">
        <f>+'Ark1'!M1226</f>
        <v>9</v>
      </c>
      <c r="D442" s="266" t="s">
        <v>100</v>
      </c>
      <c r="E442" s="266">
        <f>+'Ark1'!D1226</f>
        <v>12</v>
      </c>
      <c r="F442" s="266" t="s">
        <v>607</v>
      </c>
      <c r="G442" s="266">
        <f>+IF(H442=0,"",'Ark1'!Q1226)</f>
        <v>14</v>
      </c>
      <c r="H442" s="266">
        <f>+'Ark1'!R1226</f>
        <v>18</v>
      </c>
      <c r="I442" s="267">
        <f>+IF(H442=0,"",'Ark1'!AE1226)</f>
        <v>6.9767441860465107</v>
      </c>
      <c r="J442" s="267">
        <f>+IF(H442=0,"",'Ark1'!AF1226)</f>
        <v>7.99392439243924</v>
      </c>
      <c r="K442" s="268">
        <f>+IF(H442=0,"",'Ark1'!S1226)</f>
        <v>6.166666666666667</v>
      </c>
      <c r="L442" s="267">
        <f>+IF(H442=0,"",'Ark1'!U1226)</f>
        <v>402.61666666666656</v>
      </c>
      <c r="M442" s="269">
        <f>+IF(H442=0,"",'Ark1'!W1226)</f>
        <v>100</v>
      </c>
      <c r="N442" s="269">
        <f>+IF(H442=0,"",'Ark1'!X1226)</f>
        <v>77.777777777777771</v>
      </c>
      <c r="O442" s="269">
        <f>+IF(H442=0,"",'Ark1'!AG1226)</f>
        <v>829.88888888888891</v>
      </c>
      <c r="P442" s="269">
        <f>+IF(H442=0,"",'Ark1'!AH1226)</f>
        <v>0</v>
      </c>
      <c r="Q442" s="269">
        <f>+IF(H442=0,"",'Ark1'!AI1226)</f>
        <v>33.333333333333343</v>
      </c>
      <c r="R442" s="269"/>
      <c r="S442" s="269"/>
      <c r="T442" s="269">
        <f>+IF(H442=0,"",'Ark1'!Y1226)</f>
        <v>67.189485371183395</v>
      </c>
      <c r="U442" s="268">
        <f>+IF(H442=0,"",'Ark1'!Z1226)</f>
        <v>0.7637626158259736</v>
      </c>
      <c r="V442" s="269">
        <f t="shared" si="96"/>
        <v>485.14526710402987</v>
      </c>
      <c r="W442" s="269">
        <f t="shared" si="97"/>
        <v>44.735185185185173</v>
      </c>
      <c r="X442" s="267">
        <f t="shared" si="98"/>
        <v>1.2857142857142858</v>
      </c>
      <c r="Y442" s="369"/>
      <c r="AB442" s="28"/>
      <c r="AC442" s="27"/>
    </row>
    <row r="443" spans="1:65" ht="19.8">
      <c r="A443" s="369"/>
      <c r="B443" s="369"/>
      <c r="C443" s="369"/>
      <c r="D443" s="369"/>
      <c r="E443" s="369"/>
      <c r="F443" s="369"/>
      <c r="G443" s="369"/>
      <c r="H443" s="369"/>
      <c r="I443" s="370"/>
      <c r="J443" s="370"/>
      <c r="K443" s="369"/>
      <c r="L443" s="369"/>
      <c r="M443" s="371"/>
      <c r="N443" s="371"/>
      <c r="O443" s="369"/>
      <c r="P443" s="371"/>
      <c r="Q443" s="371"/>
      <c r="R443" s="371"/>
      <c r="S443" s="371"/>
      <c r="T443" s="371"/>
      <c r="U443" s="369"/>
      <c r="V443" s="369"/>
      <c r="W443" s="371"/>
      <c r="X443" s="370"/>
      <c r="Y443" s="369"/>
      <c r="Z443" s="249"/>
      <c r="AB443" s="28"/>
      <c r="AC443" s="27"/>
      <c r="AD443" s="250"/>
      <c r="AE443" s="86"/>
      <c r="AI443" s="86"/>
      <c r="BA443" s="262" t="e">
        <f>1+#REF!</f>
        <v>#REF!</v>
      </c>
      <c r="BB443" s="27">
        <v>248.30514184397128</v>
      </c>
      <c r="BC443" s="86">
        <f t="shared" ref="BC443:BM443" si="99">+BB443</f>
        <v>248.30514184397128</v>
      </c>
      <c r="BD443" s="86">
        <f t="shared" si="99"/>
        <v>248.30514184397128</v>
      </c>
      <c r="BE443" s="86">
        <f t="shared" si="99"/>
        <v>248.30514184397128</v>
      </c>
      <c r="BF443" s="86">
        <f t="shared" si="99"/>
        <v>248.30514184397128</v>
      </c>
      <c r="BG443" s="86">
        <f t="shared" si="99"/>
        <v>248.30514184397128</v>
      </c>
      <c r="BH443" s="86">
        <f t="shared" si="99"/>
        <v>248.30514184397128</v>
      </c>
      <c r="BI443" s="86">
        <f t="shared" si="99"/>
        <v>248.30514184397128</v>
      </c>
      <c r="BJ443" s="86">
        <f t="shared" si="99"/>
        <v>248.30514184397128</v>
      </c>
      <c r="BK443" s="86">
        <f t="shared" si="99"/>
        <v>248.30514184397128</v>
      </c>
      <c r="BL443" s="86">
        <f t="shared" si="99"/>
        <v>248.30514184397128</v>
      </c>
      <c r="BM443" s="86">
        <f t="shared" si="99"/>
        <v>248.30514184397128</v>
      </c>
    </row>
    <row r="444" spans="1:65" ht="19.8">
      <c r="A444" s="369"/>
      <c r="B444" s="369"/>
      <c r="C444" s="369"/>
      <c r="D444" s="369"/>
      <c r="E444" s="369"/>
      <c r="F444" s="369"/>
      <c r="G444" s="369"/>
      <c r="H444" s="369"/>
      <c r="I444" s="370"/>
      <c r="J444" s="370"/>
      <c r="K444" s="369"/>
      <c r="L444" s="369"/>
      <c r="M444" s="371"/>
      <c r="N444" s="371"/>
      <c r="O444" s="369"/>
      <c r="P444" s="371"/>
      <c r="Q444" s="371"/>
      <c r="R444" s="371"/>
      <c r="S444" s="371"/>
      <c r="T444" s="371"/>
      <c r="U444" s="369"/>
      <c r="V444" s="369"/>
      <c r="W444" s="371"/>
      <c r="X444" s="370"/>
      <c r="Y444" s="369"/>
      <c r="Z444" s="249"/>
      <c r="AB444" s="28"/>
      <c r="AC444" s="27"/>
      <c r="AD444" s="250"/>
      <c r="AE444" s="86"/>
      <c r="AI444" s="86"/>
      <c r="BA444" s="262"/>
      <c r="BB444" s="27"/>
    </row>
    <row r="445" spans="1:65" ht="22.8">
      <c r="A445" s="372" t="s">
        <v>636</v>
      </c>
      <c r="B445" s="369"/>
      <c r="C445" s="369"/>
      <c r="D445" s="373" t="str">
        <f>+D450</f>
        <v>4-</v>
      </c>
      <c r="E445" s="369"/>
      <c r="F445" s="369"/>
      <c r="G445" s="369"/>
      <c r="H445" s="272">
        <f>SUM(H450:H461)</f>
        <v>173</v>
      </c>
      <c r="I445" s="370"/>
      <c r="J445" s="370"/>
      <c r="K445" s="369"/>
      <c r="L445" s="272">
        <f>+Fettgruppe!N35</f>
        <v>422.53526011560672</v>
      </c>
      <c r="M445" s="371"/>
      <c r="N445" s="371"/>
      <c r="O445" s="369"/>
      <c r="P445" s="371"/>
      <c r="Q445" s="371"/>
      <c r="R445" s="371"/>
      <c r="S445" s="371"/>
      <c r="T445" s="371"/>
      <c r="U445" s="369"/>
      <c r="V445" s="272">
        <f>+Fettgruppe!X35</f>
        <v>384.64539877984674</v>
      </c>
      <c r="W445" s="374" t="s">
        <v>635</v>
      </c>
      <c r="X445" s="375"/>
      <c r="Y445" s="369"/>
      <c r="Z445" s="249"/>
      <c r="AB445" s="28"/>
      <c r="AC445" s="27"/>
      <c r="AD445" s="250"/>
      <c r="AE445" s="86"/>
      <c r="AI445" s="86"/>
      <c r="BA445" s="262" t="e">
        <f>1+BA443</f>
        <v>#REF!</v>
      </c>
      <c r="BB445" s="27">
        <v>268.9193823216188</v>
      </c>
      <c r="BC445" s="86">
        <f t="shared" ref="BC445:BM445" si="100">+BB445</f>
        <v>268.9193823216188</v>
      </c>
      <c r="BD445" s="86">
        <f t="shared" si="100"/>
        <v>268.9193823216188</v>
      </c>
      <c r="BE445" s="86">
        <f t="shared" si="100"/>
        <v>268.9193823216188</v>
      </c>
      <c r="BF445" s="86">
        <f t="shared" si="100"/>
        <v>268.9193823216188</v>
      </c>
      <c r="BG445" s="86">
        <f t="shared" si="100"/>
        <v>268.9193823216188</v>
      </c>
      <c r="BH445" s="86">
        <f t="shared" si="100"/>
        <v>268.9193823216188</v>
      </c>
      <c r="BI445" s="86">
        <f t="shared" si="100"/>
        <v>268.9193823216188</v>
      </c>
      <c r="BJ445" s="86">
        <f t="shared" si="100"/>
        <v>268.9193823216188</v>
      </c>
      <c r="BK445" s="86">
        <f t="shared" si="100"/>
        <v>268.9193823216188</v>
      </c>
      <c r="BL445" s="86">
        <f t="shared" si="100"/>
        <v>268.9193823216188</v>
      </c>
      <c r="BM445" s="86">
        <f t="shared" si="100"/>
        <v>268.9193823216188</v>
      </c>
    </row>
    <row r="446" spans="1:65" ht="16.5" customHeight="1">
      <c r="A446" s="369"/>
      <c r="B446" s="369"/>
      <c r="C446" s="369"/>
      <c r="D446" s="373"/>
      <c r="E446" s="369"/>
      <c r="F446" s="369"/>
      <c r="G446" s="369"/>
      <c r="H446" s="369"/>
      <c r="I446" s="369"/>
      <c r="J446" s="369"/>
      <c r="K446" s="369"/>
      <c r="L446" s="369"/>
      <c r="M446" s="371"/>
      <c r="N446" s="371"/>
      <c r="O446" s="369"/>
      <c r="P446" s="371"/>
      <c r="Q446" s="371"/>
      <c r="R446" s="371"/>
      <c r="S446" s="371"/>
      <c r="T446" s="371"/>
      <c r="U446" s="369"/>
      <c r="V446" s="369"/>
      <c r="W446" s="371"/>
      <c r="X446" s="375" t="s">
        <v>4</v>
      </c>
      <c r="Y446" s="369"/>
      <c r="Z446" s="249"/>
      <c r="AB446" s="28"/>
      <c r="AC446" s="27"/>
      <c r="AD446" s="250"/>
      <c r="AE446" s="86"/>
      <c r="AI446" s="86"/>
      <c r="BA446" s="262"/>
      <c r="BB446" s="27"/>
    </row>
    <row r="447" spans="1:65" ht="19.8">
      <c r="A447" s="369"/>
      <c r="B447" s="369"/>
      <c r="C447" s="369"/>
      <c r="D447" s="369"/>
      <c r="E447" s="369"/>
      <c r="F447" s="369"/>
      <c r="G447" s="372" t="s">
        <v>4</v>
      </c>
      <c r="H447" s="369"/>
      <c r="I447" s="370"/>
      <c r="J447" s="370"/>
      <c r="K447" s="372" t="s">
        <v>23</v>
      </c>
      <c r="L447" s="370"/>
      <c r="M447" s="371" t="s">
        <v>402</v>
      </c>
      <c r="N447" s="371" t="s">
        <v>402</v>
      </c>
      <c r="O447" s="374" t="s">
        <v>538</v>
      </c>
      <c r="P447" s="371" t="s">
        <v>402</v>
      </c>
      <c r="Q447" s="371" t="s">
        <v>402</v>
      </c>
      <c r="R447" s="371"/>
      <c r="S447" s="371"/>
      <c r="T447" s="374" t="s">
        <v>422</v>
      </c>
      <c r="U447" s="369"/>
      <c r="V447" s="372" t="s">
        <v>489</v>
      </c>
      <c r="W447" s="374" t="s">
        <v>77</v>
      </c>
      <c r="X447" s="375" t="s">
        <v>9</v>
      </c>
      <c r="Y447" s="369"/>
      <c r="Z447" s="249"/>
      <c r="AB447" s="28"/>
      <c r="AC447" s="27"/>
      <c r="AD447" s="250"/>
      <c r="AE447" s="86"/>
      <c r="AI447" s="86"/>
      <c r="BA447" s="262" t="e">
        <f>1+BA445</f>
        <v>#REF!</v>
      </c>
      <c r="BB447" s="27">
        <v>292.46921194322113</v>
      </c>
      <c r="BC447" s="86">
        <f t="shared" ref="BC447:BM449" si="101">+BB447</f>
        <v>292.46921194322113</v>
      </c>
      <c r="BD447" s="86">
        <f t="shared" si="101"/>
        <v>292.46921194322113</v>
      </c>
      <c r="BE447" s="86">
        <f t="shared" si="101"/>
        <v>292.46921194322113</v>
      </c>
      <c r="BF447" s="86">
        <f t="shared" si="101"/>
        <v>292.46921194322113</v>
      </c>
      <c r="BG447" s="86">
        <f t="shared" si="101"/>
        <v>292.46921194322113</v>
      </c>
      <c r="BH447" s="86">
        <f t="shared" si="101"/>
        <v>292.46921194322113</v>
      </c>
      <c r="BI447" s="86">
        <f t="shared" si="101"/>
        <v>292.46921194322113</v>
      </c>
      <c r="BJ447" s="86">
        <f t="shared" si="101"/>
        <v>292.46921194322113</v>
      </c>
      <c r="BK447" s="86">
        <f t="shared" si="101"/>
        <v>292.46921194322113</v>
      </c>
      <c r="BL447" s="86">
        <f t="shared" si="101"/>
        <v>292.46921194322113</v>
      </c>
      <c r="BM447" s="86">
        <f t="shared" si="101"/>
        <v>292.46921194322113</v>
      </c>
    </row>
    <row r="448" spans="1:65" ht="19.8">
      <c r="A448" s="369"/>
      <c r="B448" s="369"/>
      <c r="C448" s="369"/>
      <c r="D448" s="369"/>
      <c r="E448" s="372"/>
      <c r="F448" s="372"/>
      <c r="G448" s="372" t="s">
        <v>487</v>
      </c>
      <c r="H448" s="372" t="s">
        <v>4</v>
      </c>
      <c r="I448" s="375" t="s">
        <v>4</v>
      </c>
      <c r="J448" s="375" t="s">
        <v>1</v>
      </c>
      <c r="K448" s="372" t="s">
        <v>550</v>
      </c>
      <c r="L448" s="375" t="s">
        <v>23</v>
      </c>
      <c r="M448" s="374" t="s">
        <v>585</v>
      </c>
      <c r="N448" s="374" t="s">
        <v>500</v>
      </c>
      <c r="O448" s="374" t="s">
        <v>563</v>
      </c>
      <c r="P448" s="374" t="s">
        <v>502</v>
      </c>
      <c r="Q448" s="374" t="s">
        <v>571</v>
      </c>
      <c r="R448" s="374"/>
      <c r="S448" s="374"/>
      <c r="T448" s="374"/>
      <c r="U448" s="372" t="s">
        <v>413</v>
      </c>
      <c r="V448" s="372" t="s">
        <v>498</v>
      </c>
      <c r="W448" s="374" t="s">
        <v>423</v>
      </c>
      <c r="X448" s="375" t="s">
        <v>70</v>
      </c>
      <c r="Y448" s="369"/>
      <c r="Z448" s="249"/>
      <c r="AB448" s="28"/>
      <c r="AC448" s="27"/>
      <c r="AD448" s="250"/>
      <c r="AE448" s="86"/>
      <c r="AI448" s="86"/>
      <c r="BA448" s="262" t="e">
        <f>1+BA447</f>
        <v>#REF!</v>
      </c>
      <c r="BB448" s="27">
        <v>314.89908376963371</v>
      </c>
      <c r="BC448" s="86">
        <f t="shared" si="101"/>
        <v>314.89908376963371</v>
      </c>
      <c r="BD448" s="86">
        <f t="shared" si="101"/>
        <v>314.89908376963371</v>
      </c>
      <c r="BE448" s="86">
        <f t="shared" si="101"/>
        <v>314.89908376963371</v>
      </c>
      <c r="BF448" s="86">
        <f t="shared" si="101"/>
        <v>314.89908376963371</v>
      </c>
      <c r="BG448" s="86">
        <f t="shared" si="101"/>
        <v>314.89908376963371</v>
      </c>
      <c r="BH448" s="86">
        <f t="shared" si="101"/>
        <v>314.89908376963371</v>
      </c>
      <c r="BI448" s="86">
        <f t="shared" si="101"/>
        <v>314.89908376963371</v>
      </c>
      <c r="BJ448" s="86">
        <f t="shared" si="101"/>
        <v>314.89908376963371</v>
      </c>
      <c r="BK448" s="86">
        <f t="shared" si="101"/>
        <v>314.89908376963371</v>
      </c>
      <c r="BL448" s="86">
        <f t="shared" si="101"/>
        <v>314.89908376963371</v>
      </c>
      <c r="BM448" s="86">
        <f t="shared" si="101"/>
        <v>314.89908376963371</v>
      </c>
    </row>
    <row r="449" spans="1:65" ht="19.8">
      <c r="A449" s="369"/>
      <c r="B449" s="369"/>
      <c r="C449" s="372" t="s">
        <v>0</v>
      </c>
      <c r="D449" s="372"/>
      <c r="E449" s="372" t="s">
        <v>86</v>
      </c>
      <c r="F449" s="372"/>
      <c r="G449" s="376" t="s">
        <v>488</v>
      </c>
      <c r="H449" s="376" t="s">
        <v>9</v>
      </c>
      <c r="I449" s="377" t="s">
        <v>402</v>
      </c>
      <c r="J449" s="377" t="s">
        <v>402</v>
      </c>
      <c r="K449" s="376" t="s">
        <v>551</v>
      </c>
      <c r="L449" s="377" t="s">
        <v>44</v>
      </c>
      <c r="M449" s="378" t="s">
        <v>561</v>
      </c>
      <c r="N449" s="378" t="s">
        <v>439</v>
      </c>
      <c r="O449" s="378" t="s">
        <v>495</v>
      </c>
      <c r="P449" s="378" t="s">
        <v>482</v>
      </c>
      <c r="Q449" s="378" t="s">
        <v>536</v>
      </c>
      <c r="R449" s="378"/>
      <c r="S449" s="378"/>
      <c r="T449" s="378" t="s">
        <v>1</v>
      </c>
      <c r="U449" s="376" t="s">
        <v>414</v>
      </c>
      <c r="V449" s="376" t="s">
        <v>499</v>
      </c>
      <c r="W449" s="378" t="s">
        <v>424</v>
      </c>
      <c r="X449" s="377" t="s">
        <v>566</v>
      </c>
      <c r="Y449" s="369"/>
      <c r="Z449" s="249"/>
      <c r="AB449" s="28"/>
      <c r="AC449" s="27"/>
      <c r="AD449" s="250"/>
      <c r="AE449" s="86"/>
      <c r="AI449" s="86"/>
      <c r="BA449" s="262" t="e">
        <f>1+BA448</f>
        <v>#REF!</v>
      </c>
      <c r="BB449" s="27">
        <v>325.0188034188032</v>
      </c>
      <c r="BC449" s="86">
        <f t="shared" si="101"/>
        <v>325.0188034188032</v>
      </c>
      <c r="BD449" s="86">
        <f t="shared" si="101"/>
        <v>325.0188034188032</v>
      </c>
      <c r="BE449" s="86">
        <f t="shared" si="101"/>
        <v>325.0188034188032</v>
      </c>
      <c r="BF449" s="86">
        <f t="shared" si="101"/>
        <v>325.0188034188032</v>
      </c>
      <c r="BG449" s="86">
        <f t="shared" si="101"/>
        <v>325.0188034188032</v>
      </c>
      <c r="BH449" s="86">
        <f t="shared" si="101"/>
        <v>325.0188034188032</v>
      </c>
      <c r="BI449" s="86">
        <f t="shared" si="101"/>
        <v>325.0188034188032</v>
      </c>
      <c r="BJ449" s="86">
        <f t="shared" si="101"/>
        <v>325.0188034188032</v>
      </c>
      <c r="BK449" s="86">
        <f t="shared" si="101"/>
        <v>325.0188034188032</v>
      </c>
      <c r="BL449" s="86">
        <f t="shared" si="101"/>
        <v>325.0188034188032</v>
      </c>
      <c r="BM449" s="86">
        <f t="shared" si="101"/>
        <v>325.0188034188032</v>
      </c>
    </row>
    <row r="450" spans="1:65">
      <c r="A450" s="369"/>
      <c r="B450" s="369">
        <f>+'Ark1'!C1227</f>
        <v>2023</v>
      </c>
      <c r="C450" s="266">
        <f>+'Ark1'!M1227</f>
        <v>10</v>
      </c>
      <c r="D450" s="266" t="s">
        <v>101</v>
      </c>
      <c r="E450" s="266">
        <f>+'Ark1'!D1227</f>
        <v>1</v>
      </c>
      <c r="F450" s="266" t="s">
        <v>597</v>
      </c>
      <c r="G450" s="266">
        <f>+IF(H450=0,"",'Ark1'!Q1227)</f>
        <v>16</v>
      </c>
      <c r="H450" s="266">
        <f>+'Ark1'!R1227</f>
        <v>21</v>
      </c>
      <c r="I450" s="267">
        <f>+IF(H450=0,"",'Ark1'!AE1227)</f>
        <v>3.5958904109589054</v>
      </c>
      <c r="J450" s="267">
        <f>+IF(H450=0,"",'Ark1'!AF1227)</f>
        <v>4.4100768721170605</v>
      </c>
      <c r="K450" s="268">
        <f>+IF(H450=0,"",'Ark1'!S1227)</f>
        <v>6.8095238095238084</v>
      </c>
      <c r="L450" s="267">
        <f>+IF(H450=0,"",'Ark1'!U1227)</f>
        <v>443.16190476190491</v>
      </c>
      <c r="M450" s="269">
        <f>+IF(H450=0,"",'Ark1'!W1227)</f>
        <v>100</v>
      </c>
      <c r="N450" s="269">
        <f>+IF(H450=0,"",'Ark1'!X1227)</f>
        <v>76.190476190476218</v>
      </c>
      <c r="O450" s="269">
        <f>+IF(H450=0,"",'Ark1'!AG1227)</f>
        <v>1139.0952380952378</v>
      </c>
      <c r="P450" s="269">
        <f>+IF(H450=0,"",'Ark1'!AH1227)</f>
        <v>0</v>
      </c>
      <c r="Q450" s="269">
        <f>+IF(H450=0,"",'Ark1'!AI1227)</f>
        <v>57.142857142857153</v>
      </c>
      <c r="R450" s="269"/>
      <c r="S450" s="269"/>
      <c r="T450" s="269">
        <f>+IF(H450=0,"",'Ark1'!Y1227)</f>
        <v>85.435921274314637</v>
      </c>
      <c r="U450" s="268">
        <f>+IF(H450=0,"",'Ark1'!Z1227)</f>
        <v>1.1388819755334703</v>
      </c>
      <c r="V450" s="269">
        <f t="shared" ref="V450:V461" si="102">+IF(H450=0,"",1000*L450/O450)</f>
        <v>389.0472806320808</v>
      </c>
      <c r="W450" s="269">
        <f t="shared" ref="W450:W461" si="103">+IF(H450=0,"",L450/C450)</f>
        <v>44.316190476190492</v>
      </c>
      <c r="X450" s="267">
        <f t="shared" ref="X450:X461" si="104">+IF(H450=0,"",H450/G450)</f>
        <v>1.3125</v>
      </c>
      <c r="Y450" s="369"/>
      <c r="AB450" s="28"/>
      <c r="AC450" s="27"/>
    </row>
    <row r="451" spans="1:65">
      <c r="A451" s="369"/>
      <c r="B451" s="369">
        <f>+'Ark1'!C1228</f>
        <v>2023</v>
      </c>
      <c r="C451" s="266">
        <f>+'Ark1'!M1228</f>
        <v>10</v>
      </c>
      <c r="D451" s="266" t="s">
        <v>101</v>
      </c>
      <c r="E451" s="266">
        <f>+'Ark1'!D1228</f>
        <v>2</v>
      </c>
      <c r="F451" s="266" t="s">
        <v>598</v>
      </c>
      <c r="G451" s="266">
        <f>+IF(H451=0,"",'Ark1'!Q1228)</f>
        <v>5</v>
      </c>
      <c r="H451" s="266">
        <f>+'Ark1'!R1228</f>
        <v>6</v>
      </c>
      <c r="I451" s="267">
        <f>+IF(H451=0,"",'Ark1'!AE1228)</f>
        <v>1.2958963282937361</v>
      </c>
      <c r="J451" s="267">
        <f>+IF(H451=0,"",'Ark1'!AF1228)</f>
        <v>1.3290134845987529</v>
      </c>
      <c r="K451" s="268">
        <f>+IF(H451=0,"",'Ark1'!S1228)</f>
        <v>6</v>
      </c>
      <c r="L451" s="267">
        <f>+IF(H451=0,"",'Ark1'!U1228)</f>
        <v>375.88333333333344</v>
      </c>
      <c r="M451" s="269">
        <f>+IF(H451=0,"",'Ark1'!W1228)</f>
        <v>100</v>
      </c>
      <c r="N451" s="269">
        <f>+IF(H451=0,"",'Ark1'!X1228)</f>
        <v>50</v>
      </c>
      <c r="O451" s="269">
        <f>+IF(H451=0,"",'Ark1'!AG1228)</f>
        <v>1267.333333333333</v>
      </c>
      <c r="P451" s="269">
        <f>+IF(H451=0,"",'Ark1'!AH1228)</f>
        <v>0</v>
      </c>
      <c r="Q451" s="269">
        <f>+IF(H451=0,"",'Ark1'!AI1228)</f>
        <v>100</v>
      </c>
      <c r="R451" s="269"/>
      <c r="S451" s="269"/>
      <c r="T451" s="269">
        <f>+IF(H451=0,"",'Ark1'!Y1228)</f>
        <v>171.10988103814699</v>
      </c>
      <c r="U451" s="268">
        <f>+IF(H451=0,"",'Ark1'!Z1228)</f>
        <v>1.7320508075688772</v>
      </c>
      <c r="V451" s="269">
        <f t="shared" si="102"/>
        <v>296.59389794844833</v>
      </c>
      <c r="W451" s="269">
        <f t="shared" si="103"/>
        <v>37.588333333333345</v>
      </c>
      <c r="X451" s="267">
        <f t="shared" si="104"/>
        <v>1.2</v>
      </c>
      <c r="Y451" s="369"/>
      <c r="AB451" s="28"/>
      <c r="AC451" s="27"/>
    </row>
    <row r="452" spans="1:65">
      <c r="A452" s="369"/>
      <c r="B452" s="369">
        <f>+'Ark1'!C1229</f>
        <v>2023</v>
      </c>
      <c r="C452" s="266">
        <f>+'Ark1'!M1229</f>
        <v>10</v>
      </c>
      <c r="D452" s="266" t="s">
        <v>101</v>
      </c>
      <c r="E452" s="266">
        <f>+'Ark1'!D1229</f>
        <v>3</v>
      </c>
      <c r="F452" s="266" t="s">
        <v>599</v>
      </c>
      <c r="G452" s="266">
        <f>+IF(H452=0,"",'Ark1'!Q1229)</f>
        <v>10</v>
      </c>
      <c r="H452" s="266">
        <f>+'Ark1'!R1229</f>
        <v>11</v>
      </c>
      <c r="I452" s="267">
        <f>+IF(H452=0,"",'Ark1'!AE1229)</f>
        <v>2.0676691729323302</v>
      </c>
      <c r="J452" s="267">
        <f>+IF(H452=0,"",'Ark1'!AF1229)</f>
        <v>2.501653788529556</v>
      </c>
      <c r="K452" s="268">
        <f>+IF(H452=0,"",'Ark1'!S1229)</f>
        <v>6.6363636363636376</v>
      </c>
      <c r="L452" s="267">
        <f>+IF(H452=0,"",'Ark1'!U1229)</f>
        <v>428.36363636363637</v>
      </c>
      <c r="M452" s="269">
        <f>+IF(H452=0,"",'Ark1'!W1229)</f>
        <v>100</v>
      </c>
      <c r="N452" s="269">
        <f>+IF(H452=0,"",'Ark1'!X1229)</f>
        <v>90.909090909090892</v>
      </c>
      <c r="O452" s="269">
        <f>+IF(H452=0,"",'Ark1'!AG1229)</f>
        <v>1136.4000000000001</v>
      </c>
      <c r="P452" s="269">
        <f>+IF(H452=0,"",'Ark1'!AH1229)</f>
        <v>0</v>
      </c>
      <c r="Q452" s="269">
        <f>+IF(H452=0,"",'Ark1'!AI1229)</f>
        <v>54.545454545454554</v>
      </c>
      <c r="R452" s="269"/>
      <c r="S452" s="269"/>
      <c r="T452" s="269">
        <f>+IF(H452=0,"",'Ark1'!Y1229)</f>
        <v>121.68027607947349</v>
      </c>
      <c r="U452" s="268">
        <f>+IF(H452=0,"",'Ark1'!Z1229)</f>
        <v>1.431637795274872</v>
      </c>
      <c r="V452" s="269">
        <f t="shared" si="102"/>
        <v>376.94793766599463</v>
      </c>
      <c r="W452" s="269">
        <f t="shared" si="103"/>
        <v>42.836363636363636</v>
      </c>
      <c r="X452" s="267">
        <f t="shared" si="104"/>
        <v>1.1000000000000001</v>
      </c>
      <c r="Y452" s="369"/>
      <c r="AB452" s="28"/>
      <c r="AC452" s="27"/>
    </row>
    <row r="453" spans="1:65">
      <c r="A453" s="369"/>
      <c r="B453" s="369">
        <f>+'Ark1'!C1230</f>
        <v>2023</v>
      </c>
      <c r="C453" s="266">
        <f>+'Ark1'!M1230</f>
        <v>10</v>
      </c>
      <c r="D453" s="266" t="s">
        <v>101</v>
      </c>
      <c r="E453" s="266">
        <f>+'Ark1'!D1230</f>
        <v>4</v>
      </c>
      <c r="F453" s="266" t="s">
        <v>600</v>
      </c>
      <c r="G453" s="266">
        <f>+IF(H453=0,"",'Ark1'!Q1230)</f>
        <v>5</v>
      </c>
      <c r="H453" s="266">
        <f>+'Ark1'!R1230</f>
        <v>8</v>
      </c>
      <c r="I453" s="267">
        <f>+IF(H453=0,"",'Ark1'!AE1230)</f>
        <v>1.7977528089887642</v>
      </c>
      <c r="J453" s="267">
        <f>+IF(H453=0,"",'Ark1'!AF1230)</f>
        <v>1.8472964988182503</v>
      </c>
      <c r="K453" s="268">
        <f>+IF(H453=0,"",'Ark1'!S1230)</f>
        <v>6.125</v>
      </c>
      <c r="L453" s="267">
        <f>+IF(H453=0,"",'Ark1'!U1230)</f>
        <v>368.91250000000002</v>
      </c>
      <c r="M453" s="269">
        <f>+IF(H453=0,"",'Ark1'!W1230)</f>
        <v>100</v>
      </c>
      <c r="N453" s="269">
        <f>+IF(H453=0,"",'Ark1'!X1230)</f>
        <v>50</v>
      </c>
      <c r="O453" s="269">
        <f>+IF(H453=0,"",'Ark1'!AG1230)</f>
        <v>937.375</v>
      </c>
      <c r="P453" s="269">
        <f>+IF(H453=0,"",'Ark1'!AH1230)</f>
        <v>0</v>
      </c>
      <c r="Q453" s="269">
        <f>+IF(H453=0,"",'Ark1'!AI1230)</f>
        <v>62.5</v>
      </c>
      <c r="R453" s="269"/>
      <c r="S453" s="269"/>
      <c r="T453" s="269">
        <f>+IF(H453=0,"",'Ark1'!Y1230)</f>
        <v>133.87357317166811</v>
      </c>
      <c r="U453" s="268">
        <f>+IF(H453=0,"",'Ark1'!Z1230)</f>
        <v>1.9645292056877135</v>
      </c>
      <c r="V453" s="269">
        <f t="shared" si="102"/>
        <v>393.55914121882915</v>
      </c>
      <c r="W453" s="269">
        <f t="shared" si="103"/>
        <v>36.891249999999999</v>
      </c>
      <c r="X453" s="267">
        <f t="shared" si="104"/>
        <v>1.6</v>
      </c>
      <c r="Y453" s="369"/>
      <c r="AB453" s="28"/>
      <c r="AC453" s="27"/>
    </row>
    <row r="454" spans="1:65">
      <c r="A454" s="369"/>
      <c r="B454" s="369">
        <f>+'Ark1'!C1231</f>
        <v>2023</v>
      </c>
      <c r="C454" s="266">
        <f>+'Ark1'!M1231</f>
        <v>10</v>
      </c>
      <c r="D454" s="266" t="s">
        <v>101</v>
      </c>
      <c r="E454" s="266">
        <f>+'Ark1'!D1231</f>
        <v>5</v>
      </c>
      <c r="F454" s="266" t="s">
        <v>442</v>
      </c>
      <c r="G454" s="266">
        <f>+IF(H454=0,"",'Ark1'!Q1231)</f>
        <v>20</v>
      </c>
      <c r="H454" s="266">
        <f>+'Ark1'!R1231</f>
        <v>24</v>
      </c>
      <c r="I454" s="267">
        <f>+IF(H454=0,"",'Ark1'!AE1231)</f>
        <v>3.4532374100719432</v>
      </c>
      <c r="J454" s="267">
        <f>+IF(H454=0,"",'Ark1'!AF1231)</f>
        <v>3.804216472839987</v>
      </c>
      <c r="K454" s="268">
        <f>+IF(H454=0,"",'Ark1'!S1231)</f>
        <v>6.333333333333333</v>
      </c>
      <c r="L454" s="267">
        <f>+IF(H454=0,"",'Ark1'!U1231)</f>
        <v>389.56666666666655</v>
      </c>
      <c r="M454" s="269">
        <f>+IF(H454=0,"",'Ark1'!W1231)</f>
        <v>100</v>
      </c>
      <c r="N454" s="269">
        <f>+IF(H454=0,"",'Ark1'!X1231)</f>
        <v>54.16666666666665</v>
      </c>
      <c r="O454" s="269">
        <f>+IF(H454=0,"",'Ark1'!AG1231)</f>
        <v>975.0833333333336</v>
      </c>
      <c r="P454" s="269">
        <f>+IF(H454=0,"",'Ark1'!AH1231)</f>
        <v>0</v>
      </c>
      <c r="Q454" s="269">
        <f>+IF(H454=0,"",'Ark1'!AI1231)</f>
        <v>54.16666666666665</v>
      </c>
      <c r="R454" s="269"/>
      <c r="S454" s="269"/>
      <c r="T454" s="269">
        <f>+IF(H454=0,"",'Ark1'!Y1231)</f>
        <v>119.2573396297081</v>
      </c>
      <c r="U454" s="268">
        <f>+IF(H454=0,"",'Ark1'!Z1231)</f>
        <v>1.7950549357115029</v>
      </c>
      <c r="V454" s="269">
        <f t="shared" si="102"/>
        <v>399.52140842662999</v>
      </c>
      <c r="W454" s="269">
        <f t="shared" si="103"/>
        <v>38.956666666666656</v>
      </c>
      <c r="X454" s="267">
        <f t="shared" si="104"/>
        <v>1.2</v>
      </c>
      <c r="Y454" s="369"/>
      <c r="AB454" s="28"/>
      <c r="AC454" s="27"/>
    </row>
    <row r="455" spans="1:65">
      <c r="A455" s="369"/>
      <c r="B455" s="369">
        <f>+'Ark1'!C1232</f>
        <v>2023</v>
      </c>
      <c r="C455" s="266">
        <f>+'Ark1'!M1232</f>
        <v>10</v>
      </c>
      <c r="D455" s="266" t="s">
        <v>101</v>
      </c>
      <c r="E455" s="266">
        <f>+'Ark1'!D1232</f>
        <v>6</v>
      </c>
      <c r="F455" s="266" t="s">
        <v>601</v>
      </c>
      <c r="G455" s="266">
        <f>+IF(H455=0,"",'Ark1'!Q1232)</f>
        <v>14</v>
      </c>
      <c r="H455" s="266">
        <f>+'Ark1'!R1232</f>
        <v>17</v>
      </c>
      <c r="I455" s="267">
        <f>+IF(H455=0,"",'Ark1'!AE1232)</f>
        <v>1.827956989247312</v>
      </c>
      <c r="J455" s="267">
        <f>+IF(H455=0,"",'Ark1'!AF1232)</f>
        <v>2.0763818735756381</v>
      </c>
      <c r="K455" s="268">
        <f>+IF(H455=0,"",'Ark1'!S1232)</f>
        <v>6.882352941176471</v>
      </c>
      <c r="L455" s="267">
        <f>+IF(H455=0,"",'Ark1'!U1232)</f>
        <v>395.84705882352944</v>
      </c>
      <c r="M455" s="269">
        <f>+IF(H455=0,"",'Ark1'!W1232)</f>
        <v>100</v>
      </c>
      <c r="N455" s="269">
        <f>+IF(H455=0,"",'Ark1'!X1232)</f>
        <v>70.588235294117652</v>
      </c>
      <c r="O455" s="269">
        <f>+IF(H455=0,"",'Ark1'!AG1232)</f>
        <v>871.9375</v>
      </c>
      <c r="P455" s="269">
        <f>+IF(H455=0,"",'Ark1'!AH1232)</f>
        <v>0</v>
      </c>
      <c r="Q455" s="269">
        <f>+IF(H455=0,"",'Ark1'!AI1232)</f>
        <v>70.588235294117652</v>
      </c>
      <c r="R455" s="269"/>
      <c r="S455" s="269"/>
      <c r="T455" s="269">
        <f>+IF(H455=0,"",'Ark1'!Y1232)</f>
        <v>103.99192342873719</v>
      </c>
      <c r="U455" s="268">
        <f>+IF(H455=0,"",'Ark1'!Z1232)</f>
        <v>1.4093115942012844</v>
      </c>
      <c r="V455" s="269">
        <f t="shared" si="102"/>
        <v>453.98558821421199</v>
      </c>
      <c r="W455" s="269">
        <f t="shared" si="103"/>
        <v>39.584705882352942</v>
      </c>
      <c r="X455" s="267">
        <f t="shared" si="104"/>
        <v>1.2142857142857142</v>
      </c>
      <c r="Y455" s="369"/>
      <c r="AB455" s="28"/>
      <c r="AC455" s="27"/>
    </row>
    <row r="456" spans="1:65">
      <c r="A456" s="369"/>
      <c r="B456" s="369">
        <f>+'Ark1'!C1233</f>
        <v>2023</v>
      </c>
      <c r="C456" s="266">
        <f>+'Ark1'!M1233</f>
        <v>10</v>
      </c>
      <c r="D456" s="266" t="s">
        <v>101</v>
      </c>
      <c r="E456" s="266">
        <f>+'Ark1'!D1233</f>
        <v>7</v>
      </c>
      <c r="F456" s="266" t="s">
        <v>602</v>
      </c>
      <c r="G456" s="266">
        <f>+IF(H456=0,"",'Ark1'!Q1233)</f>
        <v>15</v>
      </c>
      <c r="H456" s="266">
        <f>+'Ark1'!R1233</f>
        <v>15</v>
      </c>
      <c r="I456" s="267">
        <f>+IF(H456=0,"",'Ark1'!AE1233)</f>
        <v>2.737226277372264</v>
      </c>
      <c r="J456" s="267">
        <f>+IF(H456=0,"",'Ark1'!AF1233)</f>
        <v>3.1171164575573722</v>
      </c>
      <c r="K456" s="268">
        <f>+IF(H456=0,"",'Ark1'!S1233)</f>
        <v>6.7333333333333316</v>
      </c>
      <c r="L456" s="267">
        <f>+IF(H456=0,"",'Ark1'!U1233)</f>
        <v>408.74</v>
      </c>
      <c r="M456" s="269">
        <f>+IF(H456=0,"",'Ark1'!W1233)</f>
        <v>100</v>
      </c>
      <c r="N456" s="269">
        <f>+IF(H456=0,"",'Ark1'!X1233)</f>
        <v>66.666666666666686</v>
      </c>
      <c r="O456" s="269">
        <f>+IF(H456=0,"",'Ark1'!AG1233)</f>
        <v>1216.4000000000001</v>
      </c>
      <c r="P456" s="269">
        <f>+IF(H456=0,"",'Ark1'!AH1233)</f>
        <v>0</v>
      </c>
      <c r="Q456" s="269">
        <f>+IF(H456=0,"",'Ark1'!AI1233)</f>
        <v>86.666666666666686</v>
      </c>
      <c r="R456" s="269"/>
      <c r="S456" s="269"/>
      <c r="T456" s="269">
        <f>+IF(H456=0,"",'Ark1'!Y1233)</f>
        <v>110.31811455966776</v>
      </c>
      <c r="U456" s="268">
        <f>+IF(H456=0,"",'Ark1'!Z1233)</f>
        <v>1.2892719737209133</v>
      </c>
      <c r="V456" s="269">
        <f t="shared" si="102"/>
        <v>336.02433410062474</v>
      </c>
      <c r="W456" s="269">
        <f t="shared" si="103"/>
        <v>40.874000000000002</v>
      </c>
      <c r="X456" s="267">
        <f t="shared" si="104"/>
        <v>1</v>
      </c>
      <c r="Y456" s="369"/>
      <c r="AB456" s="28"/>
      <c r="AC456" s="27"/>
    </row>
    <row r="457" spans="1:65">
      <c r="A457" s="369"/>
      <c r="B457" s="369">
        <f>+'Ark1'!C1234</f>
        <v>2023</v>
      </c>
      <c r="C457" s="266">
        <f>+'Ark1'!M1234</f>
        <v>10</v>
      </c>
      <c r="D457" s="266" t="s">
        <v>101</v>
      </c>
      <c r="E457" s="266">
        <f>+'Ark1'!D1234</f>
        <v>8</v>
      </c>
      <c r="F457" s="266" t="s">
        <v>603</v>
      </c>
      <c r="G457" s="266">
        <f>+IF(H457=0,"",'Ark1'!Q1234)</f>
        <v>13</v>
      </c>
      <c r="H457" s="266">
        <f>+'Ark1'!R1234</f>
        <v>16</v>
      </c>
      <c r="I457" s="267">
        <f>+IF(H457=0,"",'Ark1'!AE1234)</f>
        <v>1.98019801980198</v>
      </c>
      <c r="J457" s="267">
        <f>+IF(H457=0,"",'Ark1'!AF1234)</f>
        <v>2.410105544943741</v>
      </c>
      <c r="K457" s="268">
        <f>+IF(H457=0,"",'Ark1'!S1234)</f>
        <v>7</v>
      </c>
      <c r="L457" s="267">
        <f>+IF(H457=0,"",'Ark1'!U1234)</f>
        <v>432.15</v>
      </c>
      <c r="M457" s="269">
        <f>+IF(H457=0,"",'Ark1'!W1234)</f>
        <v>100</v>
      </c>
      <c r="N457" s="269">
        <f>+IF(H457=0,"",'Ark1'!X1234)</f>
        <v>68.75</v>
      </c>
      <c r="O457" s="269">
        <f>+IF(H457=0,"",'Ark1'!AG1234)</f>
        <v>1046.625</v>
      </c>
      <c r="P457" s="269">
        <f>+IF(H457=0,"",'Ark1'!AH1234)</f>
        <v>0</v>
      </c>
      <c r="Q457" s="269">
        <f>+IF(H457=0,"",'Ark1'!AI1234)</f>
        <v>68.75</v>
      </c>
      <c r="R457" s="269"/>
      <c r="S457" s="269"/>
      <c r="T457" s="269">
        <f>+IF(H457=0,"",'Ark1'!Y1234)</f>
        <v>124.71929982965744</v>
      </c>
      <c r="U457" s="268">
        <f>+IF(H457=0,"",'Ark1'!Z1234)</f>
        <v>1.5411035007422438</v>
      </c>
      <c r="V457" s="269">
        <f t="shared" si="102"/>
        <v>412.89860265137941</v>
      </c>
      <c r="W457" s="269">
        <f t="shared" si="103"/>
        <v>43.214999999999996</v>
      </c>
      <c r="X457" s="267">
        <f t="shared" si="104"/>
        <v>1.2307692307692308</v>
      </c>
      <c r="Y457" s="369"/>
      <c r="AB457" s="28"/>
      <c r="AC457" s="27"/>
    </row>
    <row r="458" spans="1:65">
      <c r="A458" s="369"/>
      <c r="B458" s="369">
        <f>+'Ark1'!C1235</f>
        <v>2023</v>
      </c>
      <c r="C458" s="266">
        <f>+'Ark1'!M1235</f>
        <v>10</v>
      </c>
      <c r="D458" s="266" t="s">
        <v>101</v>
      </c>
      <c r="E458" s="266">
        <f>+'Ark1'!D1235</f>
        <v>9</v>
      </c>
      <c r="F458" s="266" t="s">
        <v>604</v>
      </c>
      <c r="G458" s="266">
        <f>+IF(H458=0,"",'Ark1'!Q1235)</f>
        <v>15</v>
      </c>
      <c r="H458" s="266">
        <f>+'Ark1'!R1235</f>
        <v>15</v>
      </c>
      <c r="I458" s="267">
        <f>+IF(H458=0,"",'Ark1'!AE1235)</f>
        <v>2.0519835841313263</v>
      </c>
      <c r="J458" s="267">
        <f>+IF(H458=0,"",'Ark1'!AF1235)</f>
        <v>2.7736554973890377</v>
      </c>
      <c r="K458" s="268">
        <f>+IF(H458=0,"",'Ark1'!S1235)</f>
        <v>7.4</v>
      </c>
      <c r="L458" s="267">
        <f>+IF(H458=0,"",'Ark1'!U1235)</f>
        <v>481.3333333333332</v>
      </c>
      <c r="M458" s="269">
        <f>+IF(H458=0,"",'Ark1'!W1235)</f>
        <v>100</v>
      </c>
      <c r="N458" s="269">
        <f>+IF(H458=0,"",'Ark1'!X1235)</f>
        <v>86.666666666666686</v>
      </c>
      <c r="O458" s="269">
        <f>+IF(H458=0,"",'Ark1'!AG1235)</f>
        <v>1432.214285714286</v>
      </c>
      <c r="P458" s="269">
        <f>+IF(H458=0,"",'Ark1'!AH1235)</f>
        <v>0</v>
      </c>
      <c r="Q458" s="269">
        <f>+IF(H458=0,"",'Ark1'!AI1235)</f>
        <v>73.333333333333314</v>
      </c>
      <c r="R458" s="269"/>
      <c r="S458" s="269"/>
      <c r="T458" s="269">
        <f>+IF(H458=0,"",'Ark1'!Y1235)</f>
        <v>132.17082212887351</v>
      </c>
      <c r="U458" s="268">
        <f>+IF(H458=0,"",'Ark1'!Z1235)</f>
        <v>1.3063945294843597</v>
      </c>
      <c r="V458" s="269">
        <f t="shared" si="102"/>
        <v>336.07633866972537</v>
      </c>
      <c r="W458" s="269">
        <f t="shared" si="103"/>
        <v>48.133333333333319</v>
      </c>
      <c r="X458" s="267">
        <f t="shared" si="104"/>
        <v>1</v>
      </c>
      <c r="Y458" s="369"/>
      <c r="AB458" s="28"/>
      <c r="AC458" s="27"/>
    </row>
    <row r="459" spans="1:65">
      <c r="A459" s="369"/>
      <c r="B459" s="369">
        <f>+'Ark1'!C1236</f>
        <v>2023</v>
      </c>
      <c r="C459" s="266">
        <f>+'Ark1'!M1236</f>
        <v>10</v>
      </c>
      <c r="D459" s="266" t="s">
        <v>101</v>
      </c>
      <c r="E459" s="266">
        <f>+'Ark1'!D1236</f>
        <v>10</v>
      </c>
      <c r="F459" s="266" t="s">
        <v>605</v>
      </c>
      <c r="G459" s="266">
        <f>+IF(H459=0,"",'Ark1'!Q1236)</f>
        <v>14</v>
      </c>
      <c r="H459" s="266">
        <f>+'Ark1'!R1236</f>
        <v>14</v>
      </c>
      <c r="I459" s="267">
        <f>+IF(H459=0,"",'Ark1'!AE1236)</f>
        <v>1.4814814814814816</v>
      </c>
      <c r="J459" s="267">
        <f>+IF(H459=0,"",'Ark1'!AF1236)</f>
        <v>2.1612999232129058</v>
      </c>
      <c r="K459" s="268">
        <f>+IF(H459=0,"",'Ark1'!S1236)</f>
        <v>7.3571428571428559</v>
      </c>
      <c r="L459" s="267">
        <f>+IF(H459=0,"",'Ark1'!U1236)</f>
        <v>499.00000000000006</v>
      </c>
      <c r="M459" s="269">
        <f>+IF(H459=0,"",'Ark1'!W1236)</f>
        <v>100</v>
      </c>
      <c r="N459" s="269">
        <f>+IF(H459=0,"",'Ark1'!X1236)</f>
        <v>92.857142857142875</v>
      </c>
      <c r="O459" s="269">
        <f>+IF(H459=0,"",'Ark1'!AG1236)</f>
        <v>1285.785714285714</v>
      </c>
      <c r="P459" s="269">
        <f>+IF(H459=0,"",'Ark1'!AH1236)</f>
        <v>0</v>
      </c>
      <c r="Q459" s="269">
        <f>+IF(H459=0,"",'Ark1'!AI1236)</f>
        <v>71.428571428571445</v>
      </c>
      <c r="R459" s="269"/>
      <c r="S459" s="269"/>
      <c r="T459" s="269">
        <f>+IF(H459=0,"",'Ark1'!Y1236)</f>
        <v>100.1051447229361</v>
      </c>
      <c r="U459" s="268">
        <f>+IF(H459=0,"",'Ark1'!Z1236)</f>
        <v>1.3942300925673683</v>
      </c>
      <c r="V459" s="269">
        <f t="shared" si="102"/>
        <v>388.08955058052345</v>
      </c>
      <c r="W459" s="269">
        <f t="shared" si="103"/>
        <v>49.900000000000006</v>
      </c>
      <c r="X459" s="267">
        <f t="shared" si="104"/>
        <v>1</v>
      </c>
      <c r="Y459" s="369"/>
      <c r="AB459" s="28"/>
      <c r="AC459" s="27"/>
    </row>
    <row r="460" spans="1:65">
      <c r="A460" s="369"/>
      <c r="B460" s="369">
        <f>+'Ark1'!C1237</f>
        <v>2023</v>
      </c>
      <c r="C460" s="266">
        <f>+'Ark1'!M1237</f>
        <v>10</v>
      </c>
      <c r="D460" s="266" t="s">
        <v>101</v>
      </c>
      <c r="E460" s="266">
        <f>+'Ark1'!D1237</f>
        <v>11</v>
      </c>
      <c r="F460" s="266" t="s">
        <v>606</v>
      </c>
      <c r="G460" s="266">
        <f>+IF(H460=0,"",'Ark1'!Q1237)</f>
        <v>14</v>
      </c>
      <c r="H460" s="266">
        <f>+'Ark1'!R1237</f>
        <v>18</v>
      </c>
      <c r="I460" s="267">
        <f>+IF(H460=0,"",'Ark1'!AE1237)</f>
        <v>1.6114592658907783</v>
      </c>
      <c r="J460" s="267">
        <f>+IF(H460=0,"",'Ark1'!AF1237)</f>
        <v>1.8595155110422263</v>
      </c>
      <c r="K460" s="268">
        <f>+IF(H460=0,"",'Ark1'!S1237)</f>
        <v>6.4444444444444438</v>
      </c>
      <c r="L460" s="267">
        <f>+IF(H460=0,"",'Ark1'!U1237)</f>
        <v>393.91666666666674</v>
      </c>
      <c r="M460" s="269">
        <f>+IF(H460=0,"",'Ark1'!W1237)</f>
        <v>100</v>
      </c>
      <c r="N460" s="269">
        <f>+IF(H460=0,"",'Ark1'!X1237)</f>
        <v>72.222222222222229</v>
      </c>
      <c r="O460" s="269">
        <f>+IF(H460=0,"",'Ark1'!AG1237)</f>
        <v>944.4375</v>
      </c>
      <c r="P460" s="269">
        <f>+IF(H460=0,"",'Ark1'!AH1237)</f>
        <v>0</v>
      </c>
      <c r="Q460" s="269">
        <f>+IF(H460=0,"",'Ark1'!AI1237)</f>
        <v>33.333333333333343</v>
      </c>
      <c r="R460" s="269"/>
      <c r="S460" s="269"/>
      <c r="T460" s="269">
        <f>+IF(H460=0,"",'Ark1'!Y1237)</f>
        <v>79.65429645941542</v>
      </c>
      <c r="U460" s="268">
        <f>+IF(H460=0,"",'Ark1'!Z1237)</f>
        <v>1.2120791238484101</v>
      </c>
      <c r="V460" s="269">
        <f t="shared" si="102"/>
        <v>417.0913021419276</v>
      </c>
      <c r="W460" s="269">
        <f t="shared" si="103"/>
        <v>39.391666666666673</v>
      </c>
      <c r="X460" s="267">
        <f t="shared" si="104"/>
        <v>1.2857142857142858</v>
      </c>
      <c r="Y460" s="369"/>
      <c r="AB460" s="28"/>
      <c r="AC460" s="27"/>
    </row>
    <row r="461" spans="1:65">
      <c r="A461" s="369"/>
      <c r="B461" s="369">
        <f>+'Ark1'!C1238</f>
        <v>2023</v>
      </c>
      <c r="C461" s="266">
        <f>+'Ark1'!M1238</f>
        <v>10</v>
      </c>
      <c r="D461" s="266" t="s">
        <v>101</v>
      </c>
      <c r="E461" s="266">
        <f>+'Ark1'!D1238</f>
        <v>12</v>
      </c>
      <c r="F461" s="266" t="s">
        <v>607</v>
      </c>
      <c r="G461" s="266">
        <f>+IF(H461=0,"",'Ark1'!Q1238)</f>
        <v>7</v>
      </c>
      <c r="H461" s="266">
        <f>+'Ark1'!R1238</f>
        <v>8</v>
      </c>
      <c r="I461" s="267">
        <f>+IF(H461=0,"",'Ark1'!AE1238)</f>
        <v>3.1007751937984498</v>
      </c>
      <c r="J461" s="267">
        <f>+IF(H461=0,"",'Ark1'!AF1238)</f>
        <v>3.8083955454368952</v>
      </c>
      <c r="K461" s="268">
        <f>+IF(H461=0,"",'Ark1'!S1238)</f>
        <v>6.875</v>
      </c>
      <c r="L461" s="267">
        <f>+IF(H461=0,"",'Ark1'!U1238)</f>
        <v>431.57499999999999</v>
      </c>
      <c r="M461" s="269">
        <f>+IF(H461=0,"",'Ark1'!W1238)</f>
        <v>100</v>
      </c>
      <c r="N461" s="269">
        <f>+IF(H461=0,"",'Ark1'!X1238)</f>
        <v>87.5</v>
      </c>
      <c r="O461" s="269">
        <f>+IF(H461=0,"",'Ark1'!AG1238)</f>
        <v>1081.625</v>
      </c>
      <c r="P461" s="269">
        <f>+IF(H461=0,"",'Ark1'!AH1238)</f>
        <v>0</v>
      </c>
      <c r="Q461" s="269">
        <f>+IF(H461=0,"",'Ark1'!AI1238)</f>
        <v>75</v>
      </c>
      <c r="R461" s="269"/>
      <c r="S461" s="269"/>
      <c r="T461" s="269">
        <f>+IF(H461=0,"",'Ark1'!Y1238)</f>
        <v>60.973288208854001</v>
      </c>
      <c r="U461" s="268">
        <f>+IF(H461=0,"",'Ark1'!Z1238)</f>
        <v>1.0532687216470451</v>
      </c>
      <c r="V461" s="269">
        <f t="shared" si="102"/>
        <v>399.00612504333759</v>
      </c>
      <c r="W461" s="269">
        <f t="shared" si="103"/>
        <v>43.157499999999999</v>
      </c>
      <c r="X461" s="267">
        <f t="shared" si="104"/>
        <v>1.1428571428571428</v>
      </c>
      <c r="Y461" s="369"/>
      <c r="AB461" s="28"/>
      <c r="AC461" s="27"/>
    </row>
    <row r="462" spans="1:65" ht="19.8">
      <c r="A462" s="369"/>
      <c r="B462" s="369"/>
      <c r="C462" s="369"/>
      <c r="D462" s="369"/>
      <c r="E462" s="369"/>
      <c r="F462" s="369"/>
      <c r="G462" s="369"/>
      <c r="H462" s="369"/>
      <c r="I462" s="370"/>
      <c r="J462" s="370"/>
      <c r="K462" s="369"/>
      <c r="L462" s="369"/>
      <c r="M462" s="371"/>
      <c r="N462" s="371"/>
      <c r="O462" s="369"/>
      <c r="P462" s="371"/>
      <c r="Q462" s="371"/>
      <c r="R462" s="371"/>
      <c r="S462" s="371"/>
      <c r="T462" s="371"/>
      <c r="U462" s="369"/>
      <c r="V462" s="369"/>
      <c r="W462" s="371"/>
      <c r="X462" s="370"/>
      <c r="Y462" s="369"/>
      <c r="Z462" s="249"/>
      <c r="AB462" s="28"/>
      <c r="AC462" s="27"/>
      <c r="AD462" s="250"/>
      <c r="AE462" s="86"/>
      <c r="AI462" s="86"/>
      <c r="BA462" s="262" t="e">
        <f>1+#REF!</f>
        <v>#REF!</v>
      </c>
      <c r="BB462" s="27">
        <v>248.30514184397128</v>
      </c>
      <c r="BC462" s="86">
        <f t="shared" ref="BC462:BM462" si="105">+BB462</f>
        <v>248.30514184397128</v>
      </c>
      <c r="BD462" s="86">
        <f t="shared" si="105"/>
        <v>248.30514184397128</v>
      </c>
      <c r="BE462" s="86">
        <f t="shared" si="105"/>
        <v>248.30514184397128</v>
      </c>
      <c r="BF462" s="86">
        <f t="shared" si="105"/>
        <v>248.30514184397128</v>
      </c>
      <c r="BG462" s="86">
        <f t="shared" si="105"/>
        <v>248.30514184397128</v>
      </c>
      <c r="BH462" s="86">
        <f t="shared" si="105"/>
        <v>248.30514184397128</v>
      </c>
      <c r="BI462" s="86">
        <f t="shared" si="105"/>
        <v>248.30514184397128</v>
      </c>
      <c r="BJ462" s="86">
        <f t="shared" si="105"/>
        <v>248.30514184397128</v>
      </c>
      <c r="BK462" s="86">
        <f t="shared" si="105"/>
        <v>248.30514184397128</v>
      </c>
      <c r="BL462" s="86">
        <f t="shared" si="105"/>
        <v>248.30514184397128</v>
      </c>
      <c r="BM462" s="86">
        <f t="shared" si="105"/>
        <v>248.30514184397128</v>
      </c>
    </row>
    <row r="463" spans="1:65" ht="19.8">
      <c r="A463" s="369"/>
      <c r="B463" s="369"/>
      <c r="C463" s="369"/>
      <c r="D463" s="369"/>
      <c r="E463" s="369"/>
      <c r="F463" s="369"/>
      <c r="G463" s="369"/>
      <c r="H463" s="369"/>
      <c r="I463" s="370"/>
      <c r="J463" s="370"/>
      <c r="K463" s="369"/>
      <c r="L463" s="369"/>
      <c r="M463" s="371"/>
      <c r="N463" s="371"/>
      <c r="O463" s="369"/>
      <c r="P463" s="371"/>
      <c r="Q463" s="371"/>
      <c r="R463" s="371"/>
      <c r="S463" s="371"/>
      <c r="T463" s="371"/>
      <c r="U463" s="369"/>
      <c r="V463" s="369"/>
      <c r="W463" s="371"/>
      <c r="X463" s="370"/>
      <c r="Y463" s="369"/>
      <c r="Z463" s="249"/>
      <c r="AB463" s="28"/>
      <c r="AC463" s="27"/>
      <c r="AD463" s="250"/>
      <c r="AE463" s="86"/>
      <c r="AI463" s="86"/>
      <c r="BA463" s="262"/>
      <c r="BB463" s="27"/>
    </row>
    <row r="464" spans="1:65" ht="22.8">
      <c r="A464" s="372" t="s">
        <v>636</v>
      </c>
      <c r="B464" s="369"/>
      <c r="C464" s="369"/>
      <c r="D464" s="373" t="str">
        <f>+D469</f>
        <v>4</v>
      </c>
      <c r="E464" s="369"/>
      <c r="F464" s="369"/>
      <c r="G464" s="369"/>
      <c r="H464" s="272">
        <f>SUM(H469:H480)</f>
        <v>117</v>
      </c>
      <c r="I464" s="370"/>
      <c r="J464" s="370"/>
      <c r="K464" s="369"/>
      <c r="L464" s="272">
        <f>+Fettgruppe!N36</f>
        <v>471.39059829059823</v>
      </c>
      <c r="M464" s="371"/>
      <c r="N464" s="371"/>
      <c r="O464" s="369"/>
      <c r="P464" s="371"/>
      <c r="Q464" s="371"/>
      <c r="R464" s="371"/>
      <c r="S464" s="371"/>
      <c r="T464" s="371"/>
      <c r="U464" s="369"/>
      <c r="V464" s="272">
        <f>+Fettgruppe!X36</f>
        <v>406.83776249000522</v>
      </c>
      <c r="W464" s="374" t="s">
        <v>635</v>
      </c>
      <c r="X464" s="375"/>
      <c r="Y464" s="369"/>
      <c r="Z464" s="249"/>
      <c r="AB464" s="28"/>
      <c r="AC464" s="27"/>
      <c r="AD464" s="250"/>
      <c r="AE464" s="86"/>
      <c r="AI464" s="86"/>
      <c r="BA464" s="262" t="e">
        <f>1+BA462</f>
        <v>#REF!</v>
      </c>
      <c r="BB464" s="27">
        <v>268.9193823216188</v>
      </c>
      <c r="BC464" s="86">
        <f t="shared" ref="BC464:BM464" si="106">+BB464</f>
        <v>268.9193823216188</v>
      </c>
      <c r="BD464" s="86">
        <f t="shared" si="106"/>
        <v>268.9193823216188</v>
      </c>
      <c r="BE464" s="86">
        <f t="shared" si="106"/>
        <v>268.9193823216188</v>
      </c>
      <c r="BF464" s="86">
        <f t="shared" si="106"/>
        <v>268.9193823216188</v>
      </c>
      <c r="BG464" s="86">
        <f t="shared" si="106"/>
        <v>268.9193823216188</v>
      </c>
      <c r="BH464" s="86">
        <f t="shared" si="106"/>
        <v>268.9193823216188</v>
      </c>
      <c r="BI464" s="86">
        <f t="shared" si="106"/>
        <v>268.9193823216188</v>
      </c>
      <c r="BJ464" s="86">
        <f t="shared" si="106"/>
        <v>268.9193823216188</v>
      </c>
      <c r="BK464" s="86">
        <f t="shared" si="106"/>
        <v>268.9193823216188</v>
      </c>
      <c r="BL464" s="86">
        <f t="shared" si="106"/>
        <v>268.9193823216188</v>
      </c>
      <c r="BM464" s="86">
        <f t="shared" si="106"/>
        <v>268.9193823216188</v>
      </c>
    </row>
    <row r="465" spans="1:65" ht="16.5" customHeight="1">
      <c r="A465" s="369"/>
      <c r="B465" s="369"/>
      <c r="C465" s="369"/>
      <c r="D465" s="373"/>
      <c r="E465" s="369"/>
      <c r="F465" s="369"/>
      <c r="G465" s="369"/>
      <c r="H465" s="369"/>
      <c r="I465" s="369"/>
      <c r="J465" s="369"/>
      <c r="K465" s="369"/>
      <c r="L465" s="369"/>
      <c r="M465" s="371"/>
      <c r="N465" s="371"/>
      <c r="O465" s="369"/>
      <c r="P465" s="371"/>
      <c r="Q465" s="371"/>
      <c r="R465" s="371"/>
      <c r="S465" s="371"/>
      <c r="T465" s="371"/>
      <c r="U465" s="369"/>
      <c r="V465" s="369"/>
      <c r="W465" s="371"/>
      <c r="X465" s="375" t="s">
        <v>4</v>
      </c>
      <c r="Y465" s="369"/>
      <c r="Z465" s="249"/>
      <c r="AB465" s="28"/>
      <c r="AC465" s="27"/>
      <c r="AD465" s="250"/>
      <c r="AE465" s="86"/>
      <c r="AI465" s="86"/>
      <c r="BA465" s="262"/>
      <c r="BB465" s="27"/>
    </row>
    <row r="466" spans="1:65" ht="19.8">
      <c r="A466" s="369"/>
      <c r="B466" s="369"/>
      <c r="C466" s="369"/>
      <c r="D466" s="369"/>
      <c r="E466" s="369"/>
      <c r="F466" s="369"/>
      <c r="G466" s="372" t="s">
        <v>4</v>
      </c>
      <c r="H466" s="369"/>
      <c r="I466" s="370"/>
      <c r="J466" s="370"/>
      <c r="K466" s="372" t="s">
        <v>23</v>
      </c>
      <c r="L466" s="370"/>
      <c r="M466" s="371" t="s">
        <v>402</v>
      </c>
      <c r="N466" s="371" t="s">
        <v>402</v>
      </c>
      <c r="O466" s="374" t="s">
        <v>538</v>
      </c>
      <c r="P466" s="371" t="s">
        <v>402</v>
      </c>
      <c r="Q466" s="371" t="s">
        <v>402</v>
      </c>
      <c r="R466" s="371"/>
      <c r="S466" s="371"/>
      <c r="T466" s="374" t="s">
        <v>422</v>
      </c>
      <c r="U466" s="369"/>
      <c r="V466" s="372" t="s">
        <v>489</v>
      </c>
      <c r="W466" s="374" t="s">
        <v>77</v>
      </c>
      <c r="X466" s="375" t="s">
        <v>9</v>
      </c>
      <c r="Y466" s="369"/>
      <c r="Z466" s="249"/>
      <c r="AB466" s="28"/>
      <c r="AC466" s="27"/>
      <c r="AD466" s="250"/>
      <c r="AE466" s="86"/>
      <c r="AI466" s="86"/>
      <c r="BA466" s="262" t="e">
        <f>1+BA464</f>
        <v>#REF!</v>
      </c>
      <c r="BB466" s="27">
        <v>292.46921194322113</v>
      </c>
      <c r="BC466" s="86">
        <f t="shared" ref="BC466:BM468" si="107">+BB466</f>
        <v>292.46921194322113</v>
      </c>
      <c r="BD466" s="86">
        <f t="shared" si="107"/>
        <v>292.46921194322113</v>
      </c>
      <c r="BE466" s="86">
        <f t="shared" si="107"/>
        <v>292.46921194322113</v>
      </c>
      <c r="BF466" s="86">
        <f t="shared" si="107"/>
        <v>292.46921194322113</v>
      </c>
      <c r="BG466" s="86">
        <f t="shared" si="107"/>
        <v>292.46921194322113</v>
      </c>
      <c r="BH466" s="86">
        <f t="shared" si="107"/>
        <v>292.46921194322113</v>
      </c>
      <c r="BI466" s="86">
        <f t="shared" si="107"/>
        <v>292.46921194322113</v>
      </c>
      <c r="BJ466" s="86">
        <f t="shared" si="107"/>
        <v>292.46921194322113</v>
      </c>
      <c r="BK466" s="86">
        <f t="shared" si="107"/>
        <v>292.46921194322113</v>
      </c>
      <c r="BL466" s="86">
        <f t="shared" si="107"/>
        <v>292.46921194322113</v>
      </c>
      <c r="BM466" s="86">
        <f t="shared" si="107"/>
        <v>292.46921194322113</v>
      </c>
    </row>
    <row r="467" spans="1:65" ht="19.8">
      <c r="A467" s="369"/>
      <c r="B467" s="369"/>
      <c r="C467" s="369"/>
      <c r="D467" s="369"/>
      <c r="E467" s="372"/>
      <c r="F467" s="372"/>
      <c r="G467" s="372" t="s">
        <v>487</v>
      </c>
      <c r="H467" s="372" t="s">
        <v>4</v>
      </c>
      <c r="I467" s="375" t="s">
        <v>4</v>
      </c>
      <c r="J467" s="375" t="s">
        <v>1</v>
      </c>
      <c r="K467" s="372" t="s">
        <v>550</v>
      </c>
      <c r="L467" s="375" t="s">
        <v>23</v>
      </c>
      <c r="M467" s="374" t="s">
        <v>585</v>
      </c>
      <c r="N467" s="374" t="s">
        <v>500</v>
      </c>
      <c r="O467" s="374" t="s">
        <v>563</v>
      </c>
      <c r="P467" s="374" t="s">
        <v>502</v>
      </c>
      <c r="Q467" s="374" t="s">
        <v>571</v>
      </c>
      <c r="R467" s="374"/>
      <c r="S467" s="374"/>
      <c r="T467" s="374"/>
      <c r="U467" s="372" t="s">
        <v>413</v>
      </c>
      <c r="V467" s="372" t="s">
        <v>498</v>
      </c>
      <c r="W467" s="374" t="s">
        <v>423</v>
      </c>
      <c r="X467" s="375" t="s">
        <v>70</v>
      </c>
      <c r="Y467" s="369"/>
      <c r="Z467" s="249"/>
      <c r="AB467" s="28"/>
      <c r="AC467" s="27"/>
      <c r="AD467" s="250"/>
      <c r="AE467" s="86"/>
      <c r="AI467" s="86"/>
      <c r="BA467" s="262" t="e">
        <f>1+BA466</f>
        <v>#REF!</v>
      </c>
      <c r="BB467" s="27">
        <v>314.89908376963371</v>
      </c>
      <c r="BC467" s="86">
        <f t="shared" si="107"/>
        <v>314.89908376963371</v>
      </c>
      <c r="BD467" s="86">
        <f t="shared" si="107"/>
        <v>314.89908376963371</v>
      </c>
      <c r="BE467" s="86">
        <f t="shared" si="107"/>
        <v>314.89908376963371</v>
      </c>
      <c r="BF467" s="86">
        <f t="shared" si="107"/>
        <v>314.89908376963371</v>
      </c>
      <c r="BG467" s="86">
        <f t="shared" si="107"/>
        <v>314.89908376963371</v>
      </c>
      <c r="BH467" s="86">
        <f t="shared" si="107"/>
        <v>314.89908376963371</v>
      </c>
      <c r="BI467" s="86">
        <f t="shared" si="107"/>
        <v>314.89908376963371</v>
      </c>
      <c r="BJ467" s="86">
        <f t="shared" si="107"/>
        <v>314.89908376963371</v>
      </c>
      <c r="BK467" s="86">
        <f t="shared" si="107"/>
        <v>314.89908376963371</v>
      </c>
      <c r="BL467" s="86">
        <f t="shared" si="107"/>
        <v>314.89908376963371</v>
      </c>
      <c r="BM467" s="86">
        <f t="shared" si="107"/>
        <v>314.89908376963371</v>
      </c>
    </row>
    <row r="468" spans="1:65" ht="19.8">
      <c r="A468" s="369"/>
      <c r="B468" s="369"/>
      <c r="C468" s="372" t="s">
        <v>0</v>
      </c>
      <c r="D468" s="372"/>
      <c r="E468" s="372" t="s">
        <v>86</v>
      </c>
      <c r="F468" s="372"/>
      <c r="G468" s="376" t="s">
        <v>488</v>
      </c>
      <c r="H468" s="376" t="s">
        <v>9</v>
      </c>
      <c r="I468" s="377" t="s">
        <v>402</v>
      </c>
      <c r="J468" s="377" t="s">
        <v>402</v>
      </c>
      <c r="K468" s="376" t="s">
        <v>551</v>
      </c>
      <c r="L468" s="377" t="s">
        <v>44</v>
      </c>
      <c r="M468" s="378" t="s">
        <v>561</v>
      </c>
      <c r="N468" s="378" t="s">
        <v>439</v>
      </c>
      <c r="O468" s="378" t="s">
        <v>495</v>
      </c>
      <c r="P468" s="378" t="s">
        <v>482</v>
      </c>
      <c r="Q468" s="378" t="s">
        <v>536</v>
      </c>
      <c r="R468" s="378"/>
      <c r="S468" s="378"/>
      <c r="T468" s="378" t="s">
        <v>1</v>
      </c>
      <c r="U468" s="376" t="s">
        <v>414</v>
      </c>
      <c r="V468" s="376" t="s">
        <v>499</v>
      </c>
      <c r="W468" s="378" t="s">
        <v>424</v>
      </c>
      <c r="X468" s="377" t="s">
        <v>566</v>
      </c>
      <c r="Y468" s="369"/>
      <c r="Z468" s="249"/>
      <c r="AB468" s="28"/>
      <c r="AC468" s="27"/>
      <c r="AD468" s="250"/>
      <c r="AE468" s="86"/>
      <c r="AI468" s="86"/>
      <c r="BA468" s="262" t="e">
        <f>1+BA467</f>
        <v>#REF!</v>
      </c>
      <c r="BB468" s="27">
        <v>325.0188034188032</v>
      </c>
      <c r="BC468" s="86">
        <f t="shared" si="107"/>
        <v>325.0188034188032</v>
      </c>
      <c r="BD468" s="86">
        <f t="shared" si="107"/>
        <v>325.0188034188032</v>
      </c>
      <c r="BE468" s="86">
        <f t="shared" si="107"/>
        <v>325.0188034188032</v>
      </c>
      <c r="BF468" s="86">
        <f t="shared" si="107"/>
        <v>325.0188034188032</v>
      </c>
      <c r="BG468" s="86">
        <f t="shared" si="107"/>
        <v>325.0188034188032</v>
      </c>
      <c r="BH468" s="86">
        <f t="shared" si="107"/>
        <v>325.0188034188032</v>
      </c>
      <c r="BI468" s="86">
        <f t="shared" si="107"/>
        <v>325.0188034188032</v>
      </c>
      <c r="BJ468" s="86">
        <f t="shared" si="107"/>
        <v>325.0188034188032</v>
      </c>
      <c r="BK468" s="86">
        <f t="shared" si="107"/>
        <v>325.0188034188032</v>
      </c>
      <c r="BL468" s="86">
        <f t="shared" si="107"/>
        <v>325.0188034188032</v>
      </c>
      <c r="BM468" s="86">
        <f t="shared" si="107"/>
        <v>325.0188034188032</v>
      </c>
    </row>
    <row r="469" spans="1:65">
      <c r="A469" s="369"/>
      <c r="B469" s="369">
        <f>+'Ark1'!C1239</f>
        <v>2023</v>
      </c>
      <c r="C469" s="266">
        <f>+'Ark1'!M1239</f>
        <v>11</v>
      </c>
      <c r="D469" s="368" t="s">
        <v>102</v>
      </c>
      <c r="E469" s="266">
        <f>+'Ark1'!D1239</f>
        <v>1</v>
      </c>
      <c r="F469" s="266" t="s">
        <v>597</v>
      </c>
      <c r="G469" s="266">
        <f>+IF(H469=0,"",'Ark1'!Q1239)</f>
        <v>3</v>
      </c>
      <c r="H469" s="266">
        <f>+'Ark1'!R1239</f>
        <v>3</v>
      </c>
      <c r="I469" s="267">
        <f>+IF(H469=0,"",'Ark1'!AE1239)</f>
        <v>0.51369863013698636</v>
      </c>
      <c r="J469" s="267">
        <f>+IF(H469=0,"",'Ark1'!AF1239)</f>
        <v>0.59333977172459496</v>
      </c>
      <c r="K469" s="268">
        <f>+IF(H469=0,"",'Ark1'!S1239)</f>
        <v>7</v>
      </c>
      <c r="L469" s="267">
        <f>+IF(H469=0,"",'Ark1'!U1239)</f>
        <v>417.36666666666656</v>
      </c>
      <c r="M469" s="269">
        <f>+IF(H469=0,"",'Ark1'!W1239)</f>
        <v>100</v>
      </c>
      <c r="N469" s="269">
        <f>+IF(H469=0,"",'Ark1'!X1239)</f>
        <v>100</v>
      </c>
      <c r="O469" s="269">
        <f>+IF(H469=0,"",'Ark1'!AG1239)</f>
        <v>1249</v>
      </c>
      <c r="P469" s="269">
        <f>+IF(H469=0,"",'Ark1'!AH1239)</f>
        <v>0</v>
      </c>
      <c r="Q469" s="269">
        <f>+IF(H469=0,"",'Ark1'!AI1239)</f>
        <v>100</v>
      </c>
      <c r="R469" s="269"/>
      <c r="S469" s="269"/>
      <c r="T469" s="269">
        <f>+IF(H469=0,"",'Ark1'!Y1239)</f>
        <v>62.382493983132818</v>
      </c>
      <c r="U469" s="268">
        <f>+IF(H469=0,"",'Ark1'!Z1239)</f>
        <v>0.81649658092772603</v>
      </c>
      <c r="V469" s="269">
        <f t="shared" ref="V469:V480" si="108">+IF(H469=0,"",1000*L469/O469)</f>
        <v>334.16066186282353</v>
      </c>
      <c r="W469" s="269">
        <f t="shared" ref="W469:W480" si="109">+IF(H469=0,"",L469/C469)</f>
        <v>37.942424242424231</v>
      </c>
      <c r="X469" s="267">
        <f t="shared" ref="X469:X480" si="110">+IF(H469=0,"",H469/G469)</f>
        <v>1</v>
      </c>
      <c r="Y469" s="369"/>
      <c r="AB469" s="28"/>
      <c r="AC469" s="27"/>
    </row>
    <row r="470" spans="1:65">
      <c r="A470" s="369"/>
      <c r="B470" s="369">
        <f>+'Ark1'!C1240</f>
        <v>2023</v>
      </c>
      <c r="C470" s="266">
        <f>+'Ark1'!M1240</f>
        <v>11</v>
      </c>
      <c r="D470" s="368" t="s">
        <v>102</v>
      </c>
      <c r="E470" s="266">
        <f>+'Ark1'!D1240</f>
        <v>2</v>
      </c>
      <c r="F470" s="266" t="s">
        <v>598</v>
      </c>
      <c r="G470" s="266">
        <f>+IF(H470=0,"",'Ark1'!Q1240)</f>
        <v>5</v>
      </c>
      <c r="H470" s="266">
        <f>+'Ark1'!R1240</f>
        <v>5</v>
      </c>
      <c r="I470" s="267">
        <f>+IF(H470=0,"",'Ark1'!AE1240)</f>
        <v>1.0799136069114468</v>
      </c>
      <c r="J470" s="267">
        <f>+IF(H470=0,"",'Ark1'!AF1240)</f>
        <v>1.421943660859659</v>
      </c>
      <c r="K470" s="268">
        <f>+IF(H470=0,"",'Ark1'!S1240)</f>
        <v>7.2</v>
      </c>
      <c r="L470" s="267">
        <f>+IF(H470=0,"",'Ark1'!U1240)</f>
        <v>482.6</v>
      </c>
      <c r="M470" s="269">
        <f>+IF(H470=0,"",'Ark1'!W1240)</f>
        <v>100</v>
      </c>
      <c r="N470" s="269">
        <f>+IF(H470=0,"",'Ark1'!X1240)</f>
        <v>60</v>
      </c>
      <c r="O470" s="269">
        <f>+IF(H470=0,"",'Ark1'!AG1240)</f>
        <v>1087.4000000000001</v>
      </c>
      <c r="P470" s="269">
        <f>+IF(H470=0,"",'Ark1'!AH1240)</f>
        <v>0</v>
      </c>
      <c r="Q470" s="269">
        <f>+IF(H470=0,"",'Ark1'!AI1240)</f>
        <v>100</v>
      </c>
      <c r="R470" s="269"/>
      <c r="S470" s="269"/>
      <c r="T470" s="269">
        <f>+IF(H470=0,"",'Ark1'!Y1240)</f>
        <v>201.6836929451662</v>
      </c>
      <c r="U470" s="268">
        <f>+IF(H470=0,"",'Ark1'!Z1240)</f>
        <v>1.3266499161421563</v>
      </c>
      <c r="V470" s="269">
        <f t="shared" si="108"/>
        <v>443.81092514254181</v>
      </c>
      <c r="W470" s="269">
        <f t="shared" si="109"/>
        <v>43.872727272727275</v>
      </c>
      <c r="X470" s="267">
        <f t="shared" si="110"/>
        <v>1</v>
      </c>
      <c r="Y470" s="369"/>
      <c r="AB470" s="28"/>
      <c r="AC470" s="27"/>
    </row>
    <row r="471" spans="1:65">
      <c r="A471" s="369"/>
      <c r="B471" s="369">
        <f>+'Ark1'!C1241</f>
        <v>2023</v>
      </c>
      <c r="C471" s="266">
        <f>+'Ark1'!M1241</f>
        <v>11</v>
      </c>
      <c r="D471" s="368" t="s">
        <v>102</v>
      </c>
      <c r="E471" s="266">
        <f>+'Ark1'!D1241</f>
        <v>3</v>
      </c>
      <c r="F471" s="266" t="s">
        <v>599</v>
      </c>
      <c r="G471" s="266">
        <f>+IF(H471=0,"",'Ark1'!Q1241)</f>
        <v>3</v>
      </c>
      <c r="H471" s="266">
        <f>+'Ark1'!R1241</f>
        <v>3</v>
      </c>
      <c r="I471" s="267">
        <f>+IF(H471=0,"",'Ark1'!AE1241)</f>
        <v>0.56390977443609025</v>
      </c>
      <c r="J471" s="267">
        <f>+IF(H471=0,"",'Ark1'!AF1241)</f>
        <v>0.80448981022046628</v>
      </c>
      <c r="K471" s="268">
        <f>+IF(H471=0,"",'Ark1'!S1241)</f>
        <v>7.6666666666666687</v>
      </c>
      <c r="L471" s="267">
        <f>+IF(H471=0,"",'Ark1'!U1241)</f>
        <v>505.1</v>
      </c>
      <c r="M471" s="269">
        <f>+IF(H471=0,"",'Ark1'!W1241)</f>
        <v>100</v>
      </c>
      <c r="N471" s="269">
        <f>+IF(H471=0,"",'Ark1'!X1241)</f>
        <v>100</v>
      </c>
      <c r="O471" s="269">
        <f>+IF(H471=0,"",'Ark1'!AG1241)</f>
        <v>1234.666666666667</v>
      </c>
      <c r="P471" s="269">
        <f>+IF(H471=0,"",'Ark1'!AH1241)</f>
        <v>0</v>
      </c>
      <c r="Q471" s="269">
        <f>+IF(H471=0,"",'Ark1'!AI1241)</f>
        <v>100</v>
      </c>
      <c r="R471" s="269"/>
      <c r="S471" s="269"/>
      <c r="T471" s="269">
        <f>+IF(H471=0,"",'Ark1'!Y1241)</f>
        <v>88.626218844463651</v>
      </c>
      <c r="U471" s="268">
        <f>+IF(H471=0,"",'Ark1'!Z1241)</f>
        <v>0.47140452079101841</v>
      </c>
      <c r="V471" s="269">
        <f t="shared" si="108"/>
        <v>409.09827213822882</v>
      </c>
      <c r="W471" s="269">
        <f t="shared" si="109"/>
        <v>45.918181818181822</v>
      </c>
      <c r="X471" s="267">
        <f t="shared" si="110"/>
        <v>1</v>
      </c>
      <c r="Y471" s="369"/>
      <c r="AB471" s="28"/>
      <c r="AC471" s="27"/>
    </row>
    <row r="472" spans="1:65">
      <c r="A472" s="369"/>
      <c r="B472" s="369">
        <f>+'Ark1'!C1242</f>
        <v>2023</v>
      </c>
      <c r="C472" s="266">
        <f>+'Ark1'!M1242</f>
        <v>11</v>
      </c>
      <c r="D472" s="368" t="s">
        <v>102</v>
      </c>
      <c r="E472" s="266">
        <f>+'Ark1'!D1242</f>
        <v>4</v>
      </c>
      <c r="F472" s="266" t="s">
        <v>600</v>
      </c>
      <c r="G472" s="266">
        <f>+IF(H472=0,"",'Ark1'!Q1242)</f>
        <v>6</v>
      </c>
      <c r="H472" s="266">
        <f>+'Ark1'!R1242</f>
        <v>6</v>
      </c>
      <c r="I472" s="267">
        <f>+IF(H472=0,"",'Ark1'!AE1242)</f>
        <v>1.3483146067415723</v>
      </c>
      <c r="J472" s="267">
        <f>+IF(H472=0,"",'Ark1'!AF1242)</f>
        <v>1.7977231302327441</v>
      </c>
      <c r="K472" s="268">
        <f>+IF(H472=0,"",'Ark1'!S1242)</f>
        <v>7.8333333333333313</v>
      </c>
      <c r="L472" s="267">
        <f>+IF(H472=0,"",'Ark1'!U1242)</f>
        <v>478.68333333333322</v>
      </c>
      <c r="M472" s="269">
        <f>+IF(H472=0,"",'Ark1'!W1242)</f>
        <v>100</v>
      </c>
      <c r="N472" s="269">
        <f>+IF(H472=0,"",'Ark1'!X1242)</f>
        <v>83.333333333333314</v>
      </c>
      <c r="O472" s="269">
        <f>+IF(H472=0,"",'Ark1'!AG1242)</f>
        <v>1218</v>
      </c>
      <c r="P472" s="269">
        <f>+IF(H472=0,"",'Ark1'!AH1242)</f>
        <v>0</v>
      </c>
      <c r="Q472" s="269">
        <f>+IF(H472=0,"",'Ark1'!AI1242)</f>
        <v>100</v>
      </c>
      <c r="R472" s="269"/>
      <c r="S472" s="269"/>
      <c r="T472" s="269">
        <f>+IF(H472=0,"",'Ark1'!Y1242)</f>
        <v>108.41126043400143</v>
      </c>
      <c r="U472" s="268">
        <f>+IF(H472=0,"",'Ark1'!Z1242)</f>
        <v>0.37267799624997328</v>
      </c>
      <c r="V472" s="269">
        <f t="shared" si="108"/>
        <v>393.00766283524894</v>
      </c>
      <c r="W472" s="269">
        <f t="shared" si="109"/>
        <v>43.516666666666659</v>
      </c>
      <c r="X472" s="267">
        <f t="shared" si="110"/>
        <v>1</v>
      </c>
      <c r="Y472" s="369"/>
      <c r="AB472" s="28"/>
      <c r="AC472" s="27"/>
    </row>
    <row r="473" spans="1:65">
      <c r="A473" s="369"/>
      <c r="B473" s="369">
        <f>+'Ark1'!C1243</f>
        <v>2023</v>
      </c>
      <c r="C473" s="266">
        <f>+'Ark1'!M1243</f>
        <v>11</v>
      </c>
      <c r="D473" s="368" t="s">
        <v>102</v>
      </c>
      <c r="E473" s="266">
        <f>+'Ark1'!D1243</f>
        <v>5</v>
      </c>
      <c r="F473" s="266" t="s">
        <v>442</v>
      </c>
      <c r="G473" s="266">
        <f>+IF(H473=0,"",'Ark1'!Q1243)</f>
        <v>15</v>
      </c>
      <c r="H473" s="266">
        <f>+'Ark1'!R1243</f>
        <v>16</v>
      </c>
      <c r="I473" s="267">
        <f>+IF(H473=0,"",'Ark1'!AE1243)</f>
        <v>2.3021582733812944</v>
      </c>
      <c r="J473" s="267">
        <f>+IF(H473=0,"",'Ark1'!AF1243)</f>
        <v>3.047043285291009</v>
      </c>
      <c r="K473" s="268">
        <f>+IF(H473=0,"",'Ark1'!S1243)</f>
        <v>8.0625</v>
      </c>
      <c r="L473" s="267">
        <f>+IF(H473=0,"",'Ark1'!U1243)</f>
        <v>468.04374999999999</v>
      </c>
      <c r="M473" s="269">
        <f>+IF(H473=0,"",'Ark1'!W1243)</f>
        <v>100</v>
      </c>
      <c r="N473" s="269">
        <f>+IF(H473=0,"",'Ark1'!X1243)</f>
        <v>93.75</v>
      </c>
      <c r="O473" s="269">
        <f>+IF(H473=0,"",'Ark1'!AG1243)</f>
        <v>940.142857142857</v>
      </c>
      <c r="P473" s="269">
        <f>+IF(H473=0,"",'Ark1'!AH1243)</f>
        <v>0</v>
      </c>
      <c r="Q473" s="269">
        <f>+IF(H473=0,"",'Ark1'!AI1243)</f>
        <v>68.75</v>
      </c>
      <c r="R473" s="269"/>
      <c r="S473" s="269"/>
      <c r="T473" s="269">
        <f>+IF(H473=0,"",'Ark1'!Y1243)</f>
        <v>104.21774662185648</v>
      </c>
      <c r="U473" s="268">
        <f>+IF(H473=0,"",'Ark1'!Z1243)</f>
        <v>1.7488835724541529</v>
      </c>
      <c r="V473" s="269">
        <f t="shared" si="108"/>
        <v>497.84322291445079</v>
      </c>
      <c r="W473" s="269">
        <f t="shared" si="109"/>
        <v>42.549431818181816</v>
      </c>
      <c r="X473" s="267">
        <f t="shared" si="110"/>
        <v>1.0666666666666667</v>
      </c>
      <c r="Y473" s="369"/>
      <c r="AB473" s="28"/>
      <c r="AC473" s="27"/>
    </row>
    <row r="474" spans="1:65">
      <c r="A474" s="369"/>
      <c r="B474" s="369">
        <f>+'Ark1'!C1244</f>
        <v>2023</v>
      </c>
      <c r="C474" s="266">
        <f>+'Ark1'!M1244</f>
        <v>11</v>
      </c>
      <c r="D474" s="368" t="s">
        <v>102</v>
      </c>
      <c r="E474" s="266">
        <f>+'Ark1'!D1244</f>
        <v>6</v>
      </c>
      <c r="F474" s="266" t="s">
        <v>601</v>
      </c>
      <c r="G474" s="266">
        <f>+IF(H474=0,"",'Ark1'!Q1244)</f>
        <v>13</v>
      </c>
      <c r="H474" s="266">
        <f>+'Ark1'!R1244</f>
        <v>15</v>
      </c>
      <c r="I474" s="267">
        <f>+IF(H474=0,"",'Ark1'!AE1244)</f>
        <v>1.6129032258064513</v>
      </c>
      <c r="J474" s="267">
        <f>+IF(H474=0,"",'Ark1'!AF1244)</f>
        <v>2.1435848890101163</v>
      </c>
      <c r="K474" s="268">
        <f>+IF(H474=0,"",'Ark1'!S1244)</f>
        <v>7.8</v>
      </c>
      <c r="L474" s="267">
        <f>+IF(H474=0,"",'Ark1'!U1244)</f>
        <v>463.14666666666653</v>
      </c>
      <c r="M474" s="269">
        <f>+IF(H474=0,"",'Ark1'!W1244)</f>
        <v>100</v>
      </c>
      <c r="N474" s="269">
        <f>+IF(H474=0,"",'Ark1'!X1244)</f>
        <v>80</v>
      </c>
      <c r="O474" s="269">
        <f>+IF(H474=0,"",'Ark1'!AG1244)</f>
        <v>1055.285714285714</v>
      </c>
      <c r="P474" s="269">
        <f>+IF(H474=0,"",'Ark1'!AH1244)</f>
        <v>0</v>
      </c>
      <c r="Q474" s="269">
        <f>+IF(H474=0,"",'Ark1'!AI1244)</f>
        <v>86.666666666666686</v>
      </c>
      <c r="R474" s="269"/>
      <c r="S474" s="269"/>
      <c r="T474" s="269">
        <f>+IF(H474=0,"",'Ark1'!Y1244)</f>
        <v>126.17648416228596</v>
      </c>
      <c r="U474" s="268">
        <f>+IF(H474=0,"",'Ark1'!Z1244)</f>
        <v>1.6411378166788244</v>
      </c>
      <c r="V474" s="269">
        <f t="shared" si="108"/>
        <v>438.88272189883128</v>
      </c>
      <c r="W474" s="269">
        <f t="shared" si="109"/>
        <v>42.104242424242415</v>
      </c>
      <c r="X474" s="267">
        <f t="shared" si="110"/>
        <v>1.1538461538461537</v>
      </c>
      <c r="Y474" s="369"/>
      <c r="AB474" s="28"/>
      <c r="AC474" s="27"/>
    </row>
    <row r="475" spans="1:65">
      <c r="A475" s="369"/>
      <c r="B475" s="369">
        <f>+'Ark1'!C1245</f>
        <v>2023</v>
      </c>
      <c r="C475" s="266">
        <f>+'Ark1'!M1245</f>
        <v>11</v>
      </c>
      <c r="D475" s="368" t="s">
        <v>102</v>
      </c>
      <c r="E475" s="266">
        <f>+'Ark1'!D1245</f>
        <v>7</v>
      </c>
      <c r="F475" s="266" t="s">
        <v>602</v>
      </c>
      <c r="G475" s="266">
        <f>+IF(H475=0,"",'Ark1'!Q1245)</f>
        <v>4</v>
      </c>
      <c r="H475" s="266">
        <f>+'Ark1'!R1245</f>
        <v>5</v>
      </c>
      <c r="I475" s="267">
        <f>+IF(H475=0,"",'Ark1'!AE1245)</f>
        <v>0.91240875912408814</v>
      </c>
      <c r="J475" s="267">
        <f>+IF(H475=0,"",'Ark1'!AF1245)</f>
        <v>1.173818479099747</v>
      </c>
      <c r="K475" s="268">
        <f>+IF(H475=0,"",'Ark1'!S1245)</f>
        <v>7.8</v>
      </c>
      <c r="L475" s="267">
        <f>+IF(H475=0,"",'Ark1'!U1245)</f>
        <v>461.75999999999993</v>
      </c>
      <c r="M475" s="269">
        <f>+IF(H475=0,"",'Ark1'!W1245)</f>
        <v>100</v>
      </c>
      <c r="N475" s="269">
        <f>+IF(H475=0,"",'Ark1'!X1245)</f>
        <v>80</v>
      </c>
      <c r="O475" s="269">
        <f>+IF(H475=0,"",'Ark1'!AG1245)</f>
        <v>977.2</v>
      </c>
      <c r="P475" s="269">
        <f>+IF(H475=0,"",'Ark1'!AH1245)</f>
        <v>0</v>
      </c>
      <c r="Q475" s="269">
        <f>+IF(H475=0,"",'Ark1'!AI1245)</f>
        <v>80</v>
      </c>
      <c r="R475" s="269"/>
      <c r="S475" s="269"/>
      <c r="T475" s="269">
        <f>+IF(H475=0,"",'Ark1'!Y1245)</f>
        <v>101.90563478041862</v>
      </c>
      <c r="U475" s="268">
        <f>+IF(H475=0,"",'Ark1'!Z1245)</f>
        <v>1.6000000000000003</v>
      </c>
      <c r="V475" s="269">
        <f t="shared" si="108"/>
        <v>472.53376995497331</v>
      </c>
      <c r="W475" s="269">
        <f t="shared" si="109"/>
        <v>41.97818181818181</v>
      </c>
      <c r="X475" s="267">
        <f t="shared" si="110"/>
        <v>1.25</v>
      </c>
      <c r="Y475" s="369"/>
      <c r="AB475" s="28"/>
      <c r="AC475" s="27"/>
    </row>
    <row r="476" spans="1:65">
      <c r="A476" s="369"/>
      <c r="B476" s="369">
        <f>+'Ark1'!C1246</f>
        <v>2023</v>
      </c>
      <c r="C476" s="266">
        <f>+'Ark1'!M1246</f>
        <v>11</v>
      </c>
      <c r="D476" s="368" t="s">
        <v>102</v>
      </c>
      <c r="E476" s="266">
        <f>+'Ark1'!D1246</f>
        <v>8</v>
      </c>
      <c r="F476" s="266" t="s">
        <v>603</v>
      </c>
      <c r="G476" s="266">
        <f>+IF(H476=0,"",'Ark1'!Q1246)</f>
        <v>10</v>
      </c>
      <c r="H476" s="266">
        <f>+'Ark1'!R1246</f>
        <v>11</v>
      </c>
      <c r="I476" s="267">
        <f>+IF(H476=0,"",'Ark1'!AE1246)</f>
        <v>1.3613861386138613</v>
      </c>
      <c r="J476" s="267">
        <f>+IF(H476=0,"",'Ark1'!AF1246)</f>
        <v>1.9202696485088473</v>
      </c>
      <c r="K476" s="268">
        <f>+IF(H476=0,"",'Ark1'!S1246)</f>
        <v>7.3636363636363615</v>
      </c>
      <c r="L476" s="267">
        <f>+IF(H476=0,"",'Ark1'!U1246)</f>
        <v>500.82727272727266</v>
      </c>
      <c r="M476" s="269">
        <f>+IF(H476=0,"",'Ark1'!W1246)</f>
        <v>100</v>
      </c>
      <c r="N476" s="269">
        <f>+IF(H476=0,"",'Ark1'!X1246)</f>
        <v>90.909090909090892</v>
      </c>
      <c r="O476" s="269">
        <f>+IF(H476=0,"",'Ark1'!AG1246)</f>
        <v>1216.5</v>
      </c>
      <c r="P476" s="269">
        <f>+IF(H476=0,"",'Ark1'!AH1246)</f>
        <v>0</v>
      </c>
      <c r="Q476" s="269">
        <f>+IF(H476=0,"",'Ark1'!AI1246)</f>
        <v>45.454545454545446</v>
      </c>
      <c r="R476" s="269"/>
      <c r="S476" s="269"/>
      <c r="T476" s="269">
        <f>+IF(H476=0,"",'Ark1'!Y1246)</f>
        <v>112.05502780419275</v>
      </c>
      <c r="U476" s="268">
        <f>+IF(H476=0,"",'Ark1'!Z1246)</f>
        <v>1.6663911618021221</v>
      </c>
      <c r="V476" s="269">
        <f t="shared" si="108"/>
        <v>411.69525090610165</v>
      </c>
      <c r="W476" s="269">
        <f t="shared" si="109"/>
        <v>45.529752066115698</v>
      </c>
      <c r="X476" s="267">
        <f t="shared" si="110"/>
        <v>1.1000000000000001</v>
      </c>
      <c r="Y476" s="369"/>
      <c r="AB476" s="28"/>
      <c r="AC476" s="27"/>
    </row>
    <row r="477" spans="1:65">
      <c r="A477" s="369"/>
      <c r="B477" s="369">
        <f>+'Ark1'!C1247</f>
        <v>2023</v>
      </c>
      <c r="C477" s="266">
        <f>+'Ark1'!M1247</f>
        <v>11</v>
      </c>
      <c r="D477" s="368" t="s">
        <v>102</v>
      </c>
      <c r="E477" s="266">
        <f>+'Ark1'!D1247</f>
        <v>9</v>
      </c>
      <c r="F477" s="266" t="s">
        <v>604</v>
      </c>
      <c r="G477" s="266">
        <f>+IF(H477=0,"",'Ark1'!Q1247)</f>
        <v>10</v>
      </c>
      <c r="H477" s="266">
        <f>+'Ark1'!R1247</f>
        <v>11</v>
      </c>
      <c r="I477" s="267">
        <f>+IF(H477=0,"",'Ark1'!AE1247)</f>
        <v>1.5047879616963062</v>
      </c>
      <c r="J477" s="267">
        <f>+IF(H477=0,"",'Ark1'!AF1247)</f>
        <v>2.0919585887855963</v>
      </c>
      <c r="K477" s="268">
        <f>+IF(H477=0,"",'Ark1'!S1247)</f>
        <v>7.6363636363636385</v>
      </c>
      <c r="L477" s="267">
        <f>+IF(H477=0,"",'Ark1'!U1247)</f>
        <v>495.04545454545456</v>
      </c>
      <c r="M477" s="269">
        <f>+IF(H477=0,"",'Ark1'!W1247)</f>
        <v>100</v>
      </c>
      <c r="N477" s="269">
        <f>+IF(H477=0,"",'Ark1'!X1247)</f>
        <v>100</v>
      </c>
      <c r="O477" s="269">
        <f>+IF(H477=0,"",'Ark1'!AG1247)</f>
        <v>1266.4000000000001</v>
      </c>
      <c r="P477" s="269">
        <f>+IF(H477=0,"",'Ark1'!AH1247)</f>
        <v>0</v>
      </c>
      <c r="Q477" s="269">
        <f>+IF(H477=0,"",'Ark1'!AI1247)</f>
        <v>72.727272727272734</v>
      </c>
      <c r="R477" s="269"/>
      <c r="S477" s="269"/>
      <c r="T477" s="269">
        <f>+IF(H477=0,"",'Ark1'!Y1247)</f>
        <v>80.440981907532176</v>
      </c>
      <c r="U477" s="268">
        <f>+IF(H477=0,"",'Ark1'!Z1247)</f>
        <v>0.88139633771205761</v>
      </c>
      <c r="V477" s="269">
        <f t="shared" si="108"/>
        <v>390.90765520013781</v>
      </c>
      <c r="W477" s="269">
        <f t="shared" si="109"/>
        <v>45.004132231404959</v>
      </c>
      <c r="X477" s="267">
        <f t="shared" si="110"/>
        <v>1.1000000000000001</v>
      </c>
      <c r="Y477" s="369"/>
      <c r="AB477" s="28"/>
      <c r="AC477" s="27"/>
    </row>
    <row r="478" spans="1:65">
      <c r="A478" s="369"/>
      <c r="B478" s="369">
        <f>+'Ark1'!C1248</f>
        <v>2023</v>
      </c>
      <c r="C478" s="266">
        <f>+'Ark1'!M1248</f>
        <v>11</v>
      </c>
      <c r="D478" s="368" t="s">
        <v>102</v>
      </c>
      <c r="E478" s="266">
        <f>+'Ark1'!D1248</f>
        <v>10</v>
      </c>
      <c r="F478" s="266" t="s">
        <v>605</v>
      </c>
      <c r="G478" s="266">
        <f>+IF(H478=0,"",'Ark1'!Q1248)</f>
        <v>11</v>
      </c>
      <c r="H478" s="266">
        <f>+'Ark1'!R1248</f>
        <v>13</v>
      </c>
      <c r="I478" s="267">
        <f>+IF(H478=0,"",'Ark1'!AE1248)</f>
        <v>1.3756613756613751</v>
      </c>
      <c r="J478" s="267">
        <f>+IF(H478=0,"",'Ark1'!AF1248)</f>
        <v>1.8045585917704776</v>
      </c>
      <c r="K478" s="268">
        <f>+IF(H478=0,"",'Ark1'!S1248)</f>
        <v>6.923076923076926</v>
      </c>
      <c r="L478" s="267">
        <f>+IF(H478=0,"",'Ark1'!U1248)</f>
        <v>448.68461538461526</v>
      </c>
      <c r="M478" s="269">
        <f>+IF(H478=0,"",'Ark1'!W1248)</f>
        <v>100</v>
      </c>
      <c r="N478" s="269">
        <f>+IF(H478=0,"",'Ark1'!X1248)</f>
        <v>69.230769230769269</v>
      </c>
      <c r="O478" s="269">
        <f>+IF(H478=0,"",'Ark1'!AG1248)</f>
        <v>1535</v>
      </c>
      <c r="P478" s="269">
        <f>+IF(H478=0,"",'Ark1'!AH1248)</f>
        <v>0</v>
      </c>
      <c r="Q478" s="269">
        <f>+IF(H478=0,"",'Ark1'!AI1248)</f>
        <v>92.307692307692321</v>
      </c>
      <c r="R478" s="269"/>
      <c r="S478" s="269"/>
      <c r="T478" s="269">
        <f>+IF(H478=0,"",'Ark1'!Y1248)</f>
        <v>168.02820205665043</v>
      </c>
      <c r="U478" s="268">
        <f>+IF(H478=0,"",'Ark1'!Z1248)</f>
        <v>1.5423028965971861</v>
      </c>
      <c r="V478" s="269">
        <f t="shared" si="108"/>
        <v>292.30268103232265</v>
      </c>
      <c r="W478" s="269">
        <f t="shared" si="109"/>
        <v>40.789510489510477</v>
      </c>
      <c r="X478" s="267">
        <f t="shared" si="110"/>
        <v>1.1818181818181819</v>
      </c>
      <c r="Y478" s="369"/>
      <c r="AB478" s="28"/>
      <c r="AC478" s="27"/>
    </row>
    <row r="479" spans="1:65">
      <c r="A479" s="369"/>
      <c r="B479" s="369">
        <f>+'Ark1'!C1249</f>
        <v>2023</v>
      </c>
      <c r="C479" s="266">
        <f>+'Ark1'!M1249</f>
        <v>11</v>
      </c>
      <c r="D479" s="368" t="s">
        <v>102</v>
      </c>
      <c r="E479" s="266">
        <f>+'Ark1'!D1249</f>
        <v>11</v>
      </c>
      <c r="F479" s="266" t="s">
        <v>606</v>
      </c>
      <c r="G479" s="266">
        <f>+IF(H479=0,"",'Ark1'!Q1249)</f>
        <v>20</v>
      </c>
      <c r="H479" s="266">
        <f>+'Ark1'!R1249</f>
        <v>23</v>
      </c>
      <c r="I479" s="267">
        <f>+IF(H479=0,"",'Ark1'!AE1249)</f>
        <v>2.0590868397493289</v>
      </c>
      <c r="J479" s="267">
        <f>+IF(H479=0,"",'Ark1'!AF1249)</f>
        <v>2.8763024213957711</v>
      </c>
      <c r="K479" s="268">
        <f>+IF(H479=0,"",'Ark1'!S1249)</f>
        <v>7.6086956521739122</v>
      </c>
      <c r="L479" s="267">
        <f>+IF(H479=0,"",'Ark1'!U1249)</f>
        <v>476.8521739130436</v>
      </c>
      <c r="M479" s="269">
        <f>+IF(H479=0,"",'Ark1'!W1249)</f>
        <v>100</v>
      </c>
      <c r="N479" s="269">
        <f>+IF(H479=0,"",'Ark1'!X1249)</f>
        <v>86.956521739130437</v>
      </c>
      <c r="O479" s="269">
        <f>+IF(H479=0,"",'Ark1'!AG1249)</f>
        <v>1180</v>
      </c>
      <c r="P479" s="269">
        <f>+IF(H479=0,"",'Ark1'!AH1249)</f>
        <v>0</v>
      </c>
      <c r="Q479" s="269">
        <f>+IF(H479=0,"",'Ark1'!AI1249)</f>
        <v>82.608695652173907</v>
      </c>
      <c r="R479" s="269"/>
      <c r="S479" s="269"/>
      <c r="T479" s="269">
        <f>+IF(H479=0,"",'Ark1'!Y1249)</f>
        <v>100.26702119217664</v>
      </c>
      <c r="U479" s="268">
        <f>+IF(H479=0,"",'Ark1'!Z1249)</f>
        <v>0.8203461853962275</v>
      </c>
      <c r="V479" s="269">
        <f t="shared" si="108"/>
        <v>404.11201179071492</v>
      </c>
      <c r="W479" s="269">
        <f t="shared" si="109"/>
        <v>43.35019762845851</v>
      </c>
      <c r="X479" s="267">
        <f t="shared" si="110"/>
        <v>1.1499999999999999</v>
      </c>
      <c r="Y479" s="369"/>
      <c r="AB479" s="28"/>
      <c r="AC479" s="27"/>
    </row>
    <row r="480" spans="1:65">
      <c r="A480" s="369"/>
      <c r="B480" s="369">
        <f>+'Ark1'!C1250</f>
        <v>2023</v>
      </c>
      <c r="C480" s="266">
        <f>+'Ark1'!M1250</f>
        <v>11</v>
      </c>
      <c r="D480" s="368" t="s">
        <v>102</v>
      </c>
      <c r="E480" s="266">
        <f>+'Ark1'!D1250</f>
        <v>12</v>
      </c>
      <c r="F480" s="266" t="s">
        <v>607</v>
      </c>
      <c r="G480" s="266">
        <f>+IF(H480=0,"",'Ark1'!Q1250)</f>
        <v>3</v>
      </c>
      <c r="H480" s="266">
        <f>+'Ark1'!R1250</f>
        <v>6</v>
      </c>
      <c r="I480" s="267">
        <f>+IF(H480=0,"",'Ark1'!AE1250)</f>
        <v>2.3255813953488378</v>
      </c>
      <c r="J480" s="267">
        <f>+IF(H480=0,"",'Ark1'!AF1250)</f>
        <v>2.868375072801399</v>
      </c>
      <c r="K480" s="268">
        <f>+IF(H480=0,"",'Ark1'!S1250)</f>
        <v>6.333333333333333</v>
      </c>
      <c r="L480" s="267">
        <f>+IF(H480=0,"",'Ark1'!U1250)</f>
        <v>433.4</v>
      </c>
      <c r="M480" s="269">
        <f>+IF(H480=0,"",'Ark1'!W1250)</f>
        <v>100</v>
      </c>
      <c r="N480" s="269">
        <f>+IF(H480=0,"",'Ark1'!X1250)</f>
        <v>83.333333333333314</v>
      </c>
      <c r="O480" s="269">
        <f>+IF(H480=0,"",'Ark1'!AG1250)</f>
        <v>886.8333333333336</v>
      </c>
      <c r="P480" s="269">
        <f>+IF(H480=0,"",'Ark1'!AH1250)</f>
        <v>0</v>
      </c>
      <c r="Q480" s="269">
        <f>+IF(H480=0,"",'Ark1'!AI1250)</f>
        <v>16.666666666666671</v>
      </c>
      <c r="R480" s="269"/>
      <c r="S480" s="269"/>
      <c r="T480" s="269">
        <f>+IF(H480=0,"",'Ark1'!Y1250)</f>
        <v>79.200589223397316</v>
      </c>
      <c r="U480" s="268">
        <f>+IF(H480=0,"",'Ark1'!Z1250)</f>
        <v>0.74535599249993412</v>
      </c>
      <c r="V480" s="269">
        <f t="shared" si="108"/>
        <v>488.70513061454596</v>
      </c>
      <c r="W480" s="269">
        <f t="shared" si="109"/>
        <v>39.4</v>
      </c>
      <c r="X480" s="267">
        <f t="shared" si="110"/>
        <v>2</v>
      </c>
      <c r="Y480" s="369"/>
      <c r="AB480" s="28"/>
      <c r="AC480" s="27"/>
    </row>
    <row r="481" spans="1:65" ht="19.8">
      <c r="A481" s="369"/>
      <c r="B481" s="369"/>
      <c r="C481" s="369"/>
      <c r="D481" s="369"/>
      <c r="E481" s="369"/>
      <c r="F481" s="369"/>
      <c r="G481" s="369"/>
      <c r="H481" s="369"/>
      <c r="I481" s="370"/>
      <c r="J481" s="370"/>
      <c r="K481" s="369"/>
      <c r="L481" s="369"/>
      <c r="M481" s="371"/>
      <c r="N481" s="371"/>
      <c r="O481" s="369"/>
      <c r="P481" s="371"/>
      <c r="Q481" s="371"/>
      <c r="R481" s="371"/>
      <c r="S481" s="371"/>
      <c r="T481" s="371"/>
      <c r="U481" s="369"/>
      <c r="V481" s="369"/>
      <c r="W481" s="371"/>
      <c r="X481" s="370"/>
      <c r="Y481" s="369"/>
      <c r="Z481" s="249"/>
      <c r="AB481" s="28"/>
      <c r="AC481" s="27"/>
      <c r="AD481" s="250"/>
      <c r="AE481" s="86"/>
      <c r="AI481" s="86"/>
      <c r="BA481" s="262" t="e">
        <f>1+#REF!</f>
        <v>#REF!</v>
      </c>
      <c r="BB481" s="27">
        <v>248.30514184397128</v>
      </c>
      <c r="BC481" s="86">
        <f t="shared" ref="BC481:BM481" si="111">+BB481</f>
        <v>248.30514184397128</v>
      </c>
      <c r="BD481" s="86">
        <f t="shared" si="111"/>
        <v>248.30514184397128</v>
      </c>
      <c r="BE481" s="86">
        <f t="shared" si="111"/>
        <v>248.30514184397128</v>
      </c>
      <c r="BF481" s="86">
        <f t="shared" si="111"/>
        <v>248.30514184397128</v>
      </c>
      <c r="BG481" s="86">
        <f t="shared" si="111"/>
        <v>248.30514184397128</v>
      </c>
      <c r="BH481" s="86">
        <f t="shared" si="111"/>
        <v>248.30514184397128</v>
      </c>
      <c r="BI481" s="86">
        <f t="shared" si="111"/>
        <v>248.30514184397128</v>
      </c>
      <c r="BJ481" s="86">
        <f t="shared" si="111"/>
        <v>248.30514184397128</v>
      </c>
      <c r="BK481" s="86">
        <f t="shared" si="111"/>
        <v>248.30514184397128</v>
      </c>
      <c r="BL481" s="86">
        <f t="shared" si="111"/>
        <v>248.30514184397128</v>
      </c>
      <c r="BM481" s="86">
        <f t="shared" si="111"/>
        <v>248.30514184397128</v>
      </c>
    </row>
    <row r="482" spans="1:65" ht="19.8">
      <c r="A482" s="369"/>
      <c r="B482" s="369"/>
      <c r="C482" s="369"/>
      <c r="D482" s="369"/>
      <c r="E482" s="369"/>
      <c r="F482" s="369"/>
      <c r="G482" s="369"/>
      <c r="H482" s="369"/>
      <c r="I482" s="370"/>
      <c r="J482" s="370"/>
      <c r="K482" s="369"/>
      <c r="L482" s="369"/>
      <c r="M482" s="371"/>
      <c r="N482" s="371"/>
      <c r="O482" s="369"/>
      <c r="P482" s="371"/>
      <c r="Q482" s="371"/>
      <c r="R482" s="371"/>
      <c r="S482" s="371"/>
      <c r="T482" s="371"/>
      <c r="U482" s="369"/>
      <c r="V482" s="369"/>
      <c r="W482" s="371"/>
      <c r="X482" s="370"/>
      <c r="Y482" s="369"/>
      <c r="Z482" s="249"/>
      <c r="AB482" s="28"/>
      <c r="AC482" s="27"/>
      <c r="AD482" s="250"/>
      <c r="AE482" s="86"/>
      <c r="AI482" s="86"/>
      <c r="BA482" s="262"/>
      <c r="BB482" s="27"/>
    </row>
    <row r="483" spans="1:65" ht="22.8">
      <c r="A483" s="372" t="s">
        <v>636</v>
      </c>
      <c r="B483" s="369"/>
      <c r="C483" s="369"/>
      <c r="D483" s="373" t="str">
        <f>+D488</f>
        <v>4+</v>
      </c>
      <c r="E483" s="369"/>
      <c r="F483" s="369"/>
      <c r="G483" s="369"/>
      <c r="H483" s="272">
        <f>SUM(H488:H499)</f>
        <v>70</v>
      </c>
      <c r="I483" s="370"/>
      <c r="J483" s="370"/>
      <c r="K483" s="369"/>
      <c r="L483" s="272">
        <f>+Fettgruppe!N37</f>
        <v>484.37428571428575</v>
      </c>
      <c r="M483" s="371"/>
      <c r="N483" s="371"/>
      <c r="O483" s="369"/>
      <c r="P483" s="371"/>
      <c r="Q483" s="371"/>
      <c r="R483" s="371"/>
      <c r="S483" s="371"/>
      <c r="T483" s="371"/>
      <c r="U483" s="369"/>
      <c r="V483" s="272">
        <f>+Fettgruppe!X37</f>
        <v>346.22132433914226</v>
      </c>
      <c r="W483" s="374" t="s">
        <v>635</v>
      </c>
      <c r="X483" s="375"/>
      <c r="Y483" s="369"/>
      <c r="Z483" s="249"/>
      <c r="AB483" s="28"/>
      <c r="AC483" s="27"/>
      <c r="AD483" s="250"/>
      <c r="AE483" s="86"/>
      <c r="AI483" s="86"/>
      <c r="BA483" s="262" t="e">
        <f>1+BA481</f>
        <v>#REF!</v>
      </c>
      <c r="BB483" s="27">
        <v>268.9193823216188</v>
      </c>
      <c r="BC483" s="86">
        <f t="shared" ref="BC483:BM483" si="112">+BB483</f>
        <v>268.9193823216188</v>
      </c>
      <c r="BD483" s="86">
        <f t="shared" si="112"/>
        <v>268.9193823216188</v>
      </c>
      <c r="BE483" s="86">
        <f t="shared" si="112"/>
        <v>268.9193823216188</v>
      </c>
      <c r="BF483" s="86">
        <f t="shared" si="112"/>
        <v>268.9193823216188</v>
      </c>
      <c r="BG483" s="86">
        <f t="shared" si="112"/>
        <v>268.9193823216188</v>
      </c>
      <c r="BH483" s="86">
        <f t="shared" si="112"/>
        <v>268.9193823216188</v>
      </c>
      <c r="BI483" s="86">
        <f t="shared" si="112"/>
        <v>268.9193823216188</v>
      </c>
      <c r="BJ483" s="86">
        <f t="shared" si="112"/>
        <v>268.9193823216188</v>
      </c>
      <c r="BK483" s="86">
        <f t="shared" si="112"/>
        <v>268.9193823216188</v>
      </c>
      <c r="BL483" s="86">
        <f t="shared" si="112"/>
        <v>268.9193823216188</v>
      </c>
      <c r="BM483" s="86">
        <f t="shared" si="112"/>
        <v>268.9193823216188</v>
      </c>
    </row>
    <row r="484" spans="1:65" ht="16.5" customHeight="1">
      <c r="A484" s="369"/>
      <c r="B484" s="369"/>
      <c r="C484" s="369"/>
      <c r="D484" s="373"/>
      <c r="E484" s="369"/>
      <c r="F484" s="369"/>
      <c r="G484" s="369"/>
      <c r="H484" s="369"/>
      <c r="I484" s="369"/>
      <c r="J484" s="369"/>
      <c r="K484" s="369"/>
      <c r="L484" s="369"/>
      <c r="M484" s="371"/>
      <c r="N484" s="371"/>
      <c r="O484" s="369"/>
      <c r="P484" s="371"/>
      <c r="Q484" s="371"/>
      <c r="R484" s="371"/>
      <c r="S484" s="371"/>
      <c r="T484" s="371"/>
      <c r="U484" s="369"/>
      <c r="V484" s="369"/>
      <c r="W484" s="371"/>
      <c r="X484" s="375" t="s">
        <v>4</v>
      </c>
      <c r="Y484" s="369"/>
      <c r="Z484" s="249"/>
      <c r="AB484" s="28"/>
      <c r="AC484" s="27"/>
      <c r="AD484" s="250"/>
      <c r="AE484" s="86"/>
      <c r="AI484" s="86"/>
      <c r="BA484" s="262"/>
      <c r="BB484" s="27"/>
    </row>
    <row r="485" spans="1:65" ht="19.8">
      <c r="A485" s="369"/>
      <c r="B485" s="369"/>
      <c r="C485" s="369"/>
      <c r="D485" s="369"/>
      <c r="E485" s="369"/>
      <c r="F485" s="369"/>
      <c r="G485" s="372" t="s">
        <v>4</v>
      </c>
      <c r="H485" s="369"/>
      <c r="I485" s="370"/>
      <c r="J485" s="370"/>
      <c r="K485" s="372" t="s">
        <v>23</v>
      </c>
      <c r="L485" s="370"/>
      <c r="M485" s="371" t="s">
        <v>402</v>
      </c>
      <c r="N485" s="371" t="s">
        <v>402</v>
      </c>
      <c r="O485" s="374" t="s">
        <v>538</v>
      </c>
      <c r="P485" s="371" t="s">
        <v>402</v>
      </c>
      <c r="Q485" s="371" t="s">
        <v>402</v>
      </c>
      <c r="R485" s="371"/>
      <c r="S485" s="371"/>
      <c r="T485" s="374" t="s">
        <v>422</v>
      </c>
      <c r="U485" s="369"/>
      <c r="V485" s="372" t="s">
        <v>489</v>
      </c>
      <c r="W485" s="374" t="s">
        <v>77</v>
      </c>
      <c r="X485" s="375" t="s">
        <v>9</v>
      </c>
      <c r="Y485" s="369"/>
      <c r="Z485" s="249"/>
      <c r="AB485" s="28"/>
      <c r="AC485" s="27"/>
      <c r="AD485" s="250"/>
      <c r="AE485" s="86"/>
      <c r="AI485" s="86"/>
      <c r="BA485" s="262" t="e">
        <f>1+BA483</f>
        <v>#REF!</v>
      </c>
      <c r="BB485" s="27">
        <v>292.46921194322113</v>
      </c>
      <c r="BC485" s="86">
        <f t="shared" ref="BC485:BM487" si="113">+BB485</f>
        <v>292.46921194322113</v>
      </c>
      <c r="BD485" s="86">
        <f t="shared" si="113"/>
        <v>292.46921194322113</v>
      </c>
      <c r="BE485" s="86">
        <f t="shared" si="113"/>
        <v>292.46921194322113</v>
      </c>
      <c r="BF485" s="86">
        <f t="shared" si="113"/>
        <v>292.46921194322113</v>
      </c>
      <c r="BG485" s="86">
        <f t="shared" si="113"/>
        <v>292.46921194322113</v>
      </c>
      <c r="BH485" s="86">
        <f t="shared" si="113"/>
        <v>292.46921194322113</v>
      </c>
      <c r="BI485" s="86">
        <f t="shared" si="113"/>
        <v>292.46921194322113</v>
      </c>
      <c r="BJ485" s="86">
        <f t="shared" si="113"/>
        <v>292.46921194322113</v>
      </c>
      <c r="BK485" s="86">
        <f t="shared" si="113"/>
        <v>292.46921194322113</v>
      </c>
      <c r="BL485" s="86">
        <f t="shared" si="113"/>
        <v>292.46921194322113</v>
      </c>
      <c r="BM485" s="86">
        <f t="shared" si="113"/>
        <v>292.46921194322113</v>
      </c>
    </row>
    <row r="486" spans="1:65" ht="19.8">
      <c r="A486" s="369"/>
      <c r="B486" s="369"/>
      <c r="C486" s="369"/>
      <c r="D486" s="369"/>
      <c r="E486" s="372"/>
      <c r="F486" s="372"/>
      <c r="G486" s="372" t="s">
        <v>487</v>
      </c>
      <c r="H486" s="372" t="s">
        <v>4</v>
      </c>
      <c r="I486" s="375" t="s">
        <v>4</v>
      </c>
      <c r="J486" s="375" t="s">
        <v>1</v>
      </c>
      <c r="K486" s="372" t="s">
        <v>550</v>
      </c>
      <c r="L486" s="375" t="s">
        <v>23</v>
      </c>
      <c r="M486" s="374" t="s">
        <v>585</v>
      </c>
      <c r="N486" s="374" t="s">
        <v>500</v>
      </c>
      <c r="O486" s="374" t="s">
        <v>563</v>
      </c>
      <c r="P486" s="374" t="s">
        <v>502</v>
      </c>
      <c r="Q486" s="374" t="s">
        <v>571</v>
      </c>
      <c r="R486" s="374"/>
      <c r="S486" s="374"/>
      <c r="T486" s="374"/>
      <c r="U486" s="372" t="s">
        <v>413</v>
      </c>
      <c r="V486" s="372" t="s">
        <v>498</v>
      </c>
      <c r="W486" s="374" t="s">
        <v>423</v>
      </c>
      <c r="X486" s="375" t="s">
        <v>70</v>
      </c>
      <c r="Y486" s="369"/>
      <c r="Z486" s="249"/>
      <c r="AB486" s="28"/>
      <c r="AC486" s="27"/>
      <c r="AD486" s="250"/>
      <c r="AE486" s="86"/>
      <c r="AI486" s="86"/>
      <c r="BA486" s="262" t="e">
        <f>1+BA485</f>
        <v>#REF!</v>
      </c>
      <c r="BB486" s="27">
        <v>314.89908376963371</v>
      </c>
      <c r="BC486" s="86">
        <f t="shared" si="113"/>
        <v>314.89908376963371</v>
      </c>
      <c r="BD486" s="86">
        <f t="shared" si="113"/>
        <v>314.89908376963371</v>
      </c>
      <c r="BE486" s="86">
        <f t="shared" si="113"/>
        <v>314.89908376963371</v>
      </c>
      <c r="BF486" s="86">
        <f t="shared" si="113"/>
        <v>314.89908376963371</v>
      </c>
      <c r="BG486" s="86">
        <f t="shared" si="113"/>
        <v>314.89908376963371</v>
      </c>
      <c r="BH486" s="86">
        <f t="shared" si="113"/>
        <v>314.89908376963371</v>
      </c>
      <c r="BI486" s="86">
        <f t="shared" si="113"/>
        <v>314.89908376963371</v>
      </c>
      <c r="BJ486" s="86">
        <f t="shared" si="113"/>
        <v>314.89908376963371</v>
      </c>
      <c r="BK486" s="86">
        <f t="shared" si="113"/>
        <v>314.89908376963371</v>
      </c>
      <c r="BL486" s="86">
        <f t="shared" si="113"/>
        <v>314.89908376963371</v>
      </c>
      <c r="BM486" s="86">
        <f t="shared" si="113"/>
        <v>314.89908376963371</v>
      </c>
    </row>
    <row r="487" spans="1:65" ht="19.8">
      <c r="A487" s="369"/>
      <c r="B487" s="369"/>
      <c r="C487" s="372" t="s">
        <v>0</v>
      </c>
      <c r="D487" s="372"/>
      <c r="E487" s="372" t="s">
        <v>86</v>
      </c>
      <c r="F487" s="372"/>
      <c r="G487" s="376" t="s">
        <v>488</v>
      </c>
      <c r="H487" s="376" t="s">
        <v>9</v>
      </c>
      <c r="I487" s="377" t="s">
        <v>402</v>
      </c>
      <c r="J487" s="377" t="s">
        <v>402</v>
      </c>
      <c r="K487" s="376" t="s">
        <v>551</v>
      </c>
      <c r="L487" s="377" t="s">
        <v>44</v>
      </c>
      <c r="M487" s="378" t="s">
        <v>561</v>
      </c>
      <c r="N487" s="378" t="s">
        <v>439</v>
      </c>
      <c r="O487" s="378" t="s">
        <v>495</v>
      </c>
      <c r="P487" s="378" t="s">
        <v>482</v>
      </c>
      <c r="Q487" s="378" t="s">
        <v>536</v>
      </c>
      <c r="R487" s="378"/>
      <c r="S487" s="378"/>
      <c r="T487" s="378" t="s">
        <v>1</v>
      </c>
      <c r="U487" s="376" t="s">
        <v>414</v>
      </c>
      <c r="V487" s="376" t="s">
        <v>499</v>
      </c>
      <c r="W487" s="378" t="s">
        <v>424</v>
      </c>
      <c r="X487" s="377" t="s">
        <v>566</v>
      </c>
      <c r="Y487" s="369"/>
      <c r="Z487" s="249"/>
      <c r="AB487" s="28"/>
      <c r="AC487" s="27"/>
      <c r="AD487" s="250"/>
      <c r="AE487" s="86"/>
      <c r="AI487" s="86"/>
      <c r="BA487" s="262" t="e">
        <f>1+BA486</f>
        <v>#REF!</v>
      </c>
      <c r="BB487" s="27">
        <v>325.0188034188032</v>
      </c>
      <c r="BC487" s="86">
        <f t="shared" si="113"/>
        <v>325.0188034188032</v>
      </c>
      <c r="BD487" s="86">
        <f t="shared" si="113"/>
        <v>325.0188034188032</v>
      </c>
      <c r="BE487" s="86">
        <f t="shared" si="113"/>
        <v>325.0188034188032</v>
      </c>
      <c r="BF487" s="86">
        <f t="shared" si="113"/>
        <v>325.0188034188032</v>
      </c>
      <c r="BG487" s="86">
        <f t="shared" si="113"/>
        <v>325.0188034188032</v>
      </c>
      <c r="BH487" s="86">
        <f t="shared" si="113"/>
        <v>325.0188034188032</v>
      </c>
      <c r="BI487" s="86">
        <f t="shared" si="113"/>
        <v>325.0188034188032</v>
      </c>
      <c r="BJ487" s="86">
        <f t="shared" si="113"/>
        <v>325.0188034188032</v>
      </c>
      <c r="BK487" s="86">
        <f t="shared" si="113"/>
        <v>325.0188034188032</v>
      </c>
      <c r="BL487" s="86">
        <f t="shared" si="113"/>
        <v>325.0188034188032</v>
      </c>
      <c r="BM487" s="86">
        <f t="shared" si="113"/>
        <v>325.0188034188032</v>
      </c>
    </row>
    <row r="488" spans="1:65">
      <c r="A488" s="369"/>
      <c r="B488" s="369">
        <f>+'Ark1'!C1251</f>
        <v>2023</v>
      </c>
      <c r="C488" s="266">
        <f>+'Ark1'!M1251</f>
        <v>12</v>
      </c>
      <c r="D488" s="266" t="s">
        <v>103</v>
      </c>
      <c r="E488" s="266">
        <f>+'Ark1'!D1251</f>
        <v>1</v>
      </c>
      <c r="F488" s="266" t="s">
        <v>597</v>
      </c>
      <c r="G488" s="266">
        <f>+IF(H488=0,"",'Ark1'!Q1251)</f>
        <v>5</v>
      </c>
      <c r="H488" s="266">
        <f>+'Ark1'!R1251</f>
        <v>6</v>
      </c>
      <c r="I488" s="267">
        <f>+IF(H488=0,"",'Ark1'!AE1251)</f>
        <v>1.0273972602739727</v>
      </c>
      <c r="J488" s="267">
        <f>+IF(H488=0,"",'Ark1'!AF1251)</f>
        <v>1.1812299728279669</v>
      </c>
      <c r="K488" s="268">
        <f>+IF(H488=0,"",'Ark1'!S1251)</f>
        <v>6.6666666666666687</v>
      </c>
      <c r="L488" s="267">
        <f>+IF(H488=0,"",'Ark1'!U1251)</f>
        <v>415.45</v>
      </c>
      <c r="M488" s="269">
        <f>+IF(H488=0,"",'Ark1'!W1251)</f>
        <v>100</v>
      </c>
      <c r="N488" s="269">
        <f>+IF(H488=0,"",'Ark1'!X1251)</f>
        <v>50</v>
      </c>
      <c r="O488" s="269">
        <f>+IF(H488=0,"",'Ark1'!AG1251)</f>
        <v>1228</v>
      </c>
      <c r="P488" s="269">
        <f>+IF(H488=0,"",'Ark1'!AH1251)</f>
        <v>0</v>
      </c>
      <c r="Q488" s="269">
        <f>+IF(H488=0,"",'Ark1'!AI1251)</f>
        <v>100</v>
      </c>
      <c r="R488" s="269"/>
      <c r="S488" s="269"/>
      <c r="T488" s="269">
        <f>+IF(H488=0,"",'Ark1'!Y1251)</f>
        <v>120.12243406902256</v>
      </c>
      <c r="U488" s="268">
        <f>+IF(H488=0,"",'Ark1'!Z1251)</f>
        <v>1.5986105077709052</v>
      </c>
      <c r="V488" s="269">
        <f t="shared" ref="V488:V499" si="114">+IF(H488=0,"",1000*L488/O488)</f>
        <v>338.31433224755699</v>
      </c>
      <c r="W488" s="269">
        <f t="shared" ref="W488:W499" si="115">+IF(H488=0,"",L488/C488)</f>
        <v>34.62083333333333</v>
      </c>
      <c r="X488" s="267">
        <f t="shared" ref="X488:X499" si="116">+IF(H488=0,"",H488/G488)</f>
        <v>1.2</v>
      </c>
      <c r="Y488" s="369"/>
      <c r="AB488" s="28"/>
      <c r="AC488" s="27"/>
    </row>
    <row r="489" spans="1:65">
      <c r="A489" s="369"/>
      <c r="B489" s="369">
        <f>+'Ark1'!C1252</f>
        <v>2023</v>
      </c>
      <c r="C489" s="266">
        <f>+'Ark1'!M1252</f>
        <v>12</v>
      </c>
      <c r="D489" s="266" t="s">
        <v>103</v>
      </c>
      <c r="E489" s="266">
        <f>+'Ark1'!D1252</f>
        <v>2</v>
      </c>
      <c r="F489" s="266" t="s">
        <v>598</v>
      </c>
      <c r="G489" s="266">
        <f>+IF(H489=0,"",'Ark1'!Q1252)</f>
        <v>2</v>
      </c>
      <c r="H489" s="266">
        <f>+'Ark1'!R1252</f>
        <v>2</v>
      </c>
      <c r="I489" s="267">
        <f>+IF(H489=0,"",'Ark1'!AE1252)</f>
        <v>0.43196544276457871</v>
      </c>
      <c r="J489" s="267">
        <f>+IF(H489=0,"",'Ark1'!AF1252)</f>
        <v>0.64355767593238045</v>
      </c>
      <c r="K489" s="268">
        <f>+IF(H489=0,"",'Ark1'!S1252)</f>
        <v>8</v>
      </c>
      <c r="L489" s="267">
        <f>+IF(H489=0,"",'Ark1'!U1252)</f>
        <v>546.04999999999995</v>
      </c>
      <c r="M489" s="269">
        <f>+IF(H489=0,"",'Ark1'!W1252)</f>
        <v>100</v>
      </c>
      <c r="N489" s="269">
        <f>+IF(H489=0,"",'Ark1'!X1252)</f>
        <v>100</v>
      </c>
      <c r="O489" s="269">
        <f>+IF(H489=0,"",'Ark1'!AG1252)</f>
        <v>1624.5</v>
      </c>
      <c r="P489" s="269">
        <f>+IF(H489=0,"",'Ark1'!AH1252)</f>
        <v>0</v>
      </c>
      <c r="Q489" s="269">
        <f>+IF(H489=0,"",'Ark1'!AI1252)</f>
        <v>100</v>
      </c>
      <c r="R489" s="269"/>
      <c r="S489" s="269"/>
      <c r="T489" s="269">
        <f>+IF(H489=0,"",'Ark1'!Y1252)</f>
        <v>117.05000000000037</v>
      </c>
      <c r="U489" s="268">
        <f>+IF(H489=0,"",'Ark1'!Z1252)</f>
        <v>0</v>
      </c>
      <c r="V489" s="269">
        <f t="shared" si="114"/>
        <v>336.13419513696522</v>
      </c>
      <c r="W489" s="269">
        <f t="shared" si="115"/>
        <v>45.504166666666663</v>
      </c>
      <c r="X489" s="267">
        <f t="shared" si="116"/>
        <v>1</v>
      </c>
      <c r="Y489" s="369"/>
      <c r="AB489" s="28"/>
      <c r="AC489" s="27"/>
    </row>
    <row r="490" spans="1:65">
      <c r="A490" s="369"/>
      <c r="B490" s="369">
        <f>+'Ark1'!C1253</f>
        <v>2023</v>
      </c>
      <c r="C490" s="266">
        <f>+'Ark1'!M1253</f>
        <v>12</v>
      </c>
      <c r="D490" s="266" t="s">
        <v>103</v>
      </c>
      <c r="E490" s="266">
        <f>+'Ark1'!D1253</f>
        <v>3</v>
      </c>
      <c r="F490" s="266" t="s">
        <v>599</v>
      </c>
      <c r="G490" s="266">
        <f>+IF(H490=0,"",'Ark1'!Q1253)</f>
        <v>4</v>
      </c>
      <c r="H490" s="266">
        <f>+'Ark1'!R1253</f>
        <v>5</v>
      </c>
      <c r="I490" s="267">
        <f>+IF(H490=0,"",'Ark1'!AE1253)</f>
        <v>0.93984962406015027</v>
      </c>
      <c r="J490" s="267">
        <f>+IF(H490=0,"",'Ark1'!AF1253)</f>
        <v>1.203151064423956</v>
      </c>
      <c r="K490" s="268">
        <f>+IF(H490=0,"",'Ark1'!S1253)</f>
        <v>7.4</v>
      </c>
      <c r="L490" s="267">
        <f>+IF(H490=0,"",'Ark1'!U1253)</f>
        <v>453.24000000000007</v>
      </c>
      <c r="M490" s="269">
        <f>+IF(H490=0,"",'Ark1'!W1253)</f>
        <v>100</v>
      </c>
      <c r="N490" s="269">
        <f>+IF(H490=0,"",'Ark1'!X1253)</f>
        <v>80</v>
      </c>
      <c r="O490" s="269">
        <f>+IF(H490=0,"",'Ark1'!AG1253)</f>
        <v>1025.8</v>
      </c>
      <c r="P490" s="269">
        <f>+IF(H490=0,"",'Ark1'!AH1253)</f>
        <v>0</v>
      </c>
      <c r="Q490" s="269">
        <f>+IF(H490=0,"",'Ark1'!AI1253)</f>
        <v>80</v>
      </c>
      <c r="R490" s="269"/>
      <c r="S490" s="269"/>
      <c r="T490" s="269">
        <f>+IF(H490=0,"",'Ark1'!Y1253)</f>
        <v>76.89019703447201</v>
      </c>
      <c r="U490" s="268">
        <f>+IF(H490=0,"",'Ark1'!Z1253)</f>
        <v>1.356465996625053</v>
      </c>
      <c r="V490" s="269">
        <f t="shared" si="114"/>
        <v>441.84051472021844</v>
      </c>
      <c r="W490" s="269">
        <f t="shared" si="115"/>
        <v>37.770000000000003</v>
      </c>
      <c r="X490" s="267">
        <f t="shared" si="116"/>
        <v>1.25</v>
      </c>
      <c r="Y490" s="369"/>
      <c r="AB490" s="28"/>
      <c r="AC490" s="27"/>
    </row>
    <row r="491" spans="1:65">
      <c r="A491" s="369"/>
      <c r="B491" s="369">
        <f>+'Ark1'!C1254</f>
        <v>2023</v>
      </c>
      <c r="C491" s="266">
        <f>+'Ark1'!M1254</f>
        <v>12</v>
      </c>
      <c r="D491" s="266" t="s">
        <v>103</v>
      </c>
      <c r="E491" s="266">
        <f>+'Ark1'!D1254</f>
        <v>4</v>
      </c>
      <c r="F491" s="266" t="s">
        <v>600</v>
      </c>
      <c r="G491" s="266">
        <f>+IF(H491=0,"",'Ark1'!Q1254)</f>
        <v>1</v>
      </c>
      <c r="H491" s="266">
        <f>+'Ark1'!R1254</f>
        <v>1</v>
      </c>
      <c r="I491" s="267">
        <f>+IF(H491=0,"",'Ark1'!AE1254)</f>
        <v>0.22471910112359553</v>
      </c>
      <c r="J491" s="267">
        <f>+IF(H491=0,"",'Ark1'!AF1254)</f>
        <v>0.2443616552497696</v>
      </c>
      <c r="K491" s="268">
        <f>+IF(H491=0,"",'Ark1'!S1254)</f>
        <v>7</v>
      </c>
      <c r="L491" s="267">
        <f>+IF(H491=0,"",'Ark1'!U1254)</f>
        <v>390.40000000000009</v>
      </c>
      <c r="M491" s="269">
        <f>+IF(H491=0,"",'Ark1'!W1254)</f>
        <v>100</v>
      </c>
      <c r="N491" s="269">
        <f>+IF(H491=0,"",'Ark1'!X1254)</f>
        <v>100</v>
      </c>
      <c r="O491" s="269">
        <f>+IF(H491=0,"",'Ark1'!AG1254)</f>
        <v>1454</v>
      </c>
      <c r="P491" s="269">
        <f>+IF(H491=0,"",'Ark1'!AH1254)</f>
        <v>0</v>
      </c>
      <c r="Q491" s="269">
        <f>+IF(H491=0,"",'Ark1'!AI1254)</f>
        <v>100</v>
      </c>
      <c r="R491" s="269"/>
      <c r="S491" s="269"/>
      <c r="T491" s="269">
        <f>+IF(H491=0,"",'Ark1'!Y1254)</f>
        <v>0</v>
      </c>
      <c r="U491" s="268">
        <f>+IF(H491=0,"",'Ark1'!Z1254)</f>
        <v>0</v>
      </c>
      <c r="V491" s="269">
        <f t="shared" si="114"/>
        <v>268.5006877579093</v>
      </c>
      <c r="W491" s="269">
        <f t="shared" si="115"/>
        <v>32.533333333333339</v>
      </c>
      <c r="X491" s="267">
        <f t="shared" si="116"/>
        <v>1</v>
      </c>
      <c r="Y491" s="369"/>
      <c r="AB491" s="28"/>
      <c r="AC491" s="27"/>
    </row>
    <row r="492" spans="1:65">
      <c r="A492" s="369"/>
      <c r="B492" s="369">
        <f>+'Ark1'!C1255</f>
        <v>2023</v>
      </c>
      <c r="C492" s="266">
        <f>+'Ark1'!M1255</f>
        <v>12</v>
      </c>
      <c r="D492" s="266" t="s">
        <v>103</v>
      </c>
      <c r="E492" s="266">
        <f>+'Ark1'!D1255</f>
        <v>5</v>
      </c>
      <c r="F492" s="266" t="s">
        <v>442</v>
      </c>
      <c r="G492" s="266">
        <f>+IF(H492=0,"",'Ark1'!Q1255)</f>
        <v>2</v>
      </c>
      <c r="H492" s="266">
        <f>+'Ark1'!R1255</f>
        <v>2</v>
      </c>
      <c r="I492" s="267">
        <f>+IF(H492=0,"",'Ark1'!AE1255)</f>
        <v>0.2877697841726618</v>
      </c>
      <c r="J492" s="267">
        <f>+IF(H492=0,"",'Ark1'!AF1255)</f>
        <v>0.45668826143531294</v>
      </c>
      <c r="K492" s="268">
        <f>+IF(H492=0,"",'Ark1'!S1255)</f>
        <v>8</v>
      </c>
      <c r="L492" s="267">
        <f>+IF(H492=0,"",'Ark1'!U1255)</f>
        <v>561.20000000000005</v>
      </c>
      <c r="M492" s="269">
        <f>+IF(H492=0,"",'Ark1'!W1255)</f>
        <v>100</v>
      </c>
      <c r="N492" s="269">
        <f>+IF(H492=0,"",'Ark1'!X1255)</f>
        <v>100</v>
      </c>
      <c r="O492" s="269">
        <f>+IF(H492=0,"",'Ark1'!AG1255)</f>
        <v>1337.5</v>
      </c>
      <c r="P492" s="269">
        <f>+IF(H492=0,"",'Ark1'!AH1255)</f>
        <v>0</v>
      </c>
      <c r="Q492" s="269">
        <f>+IF(H492=0,"",'Ark1'!AI1255)</f>
        <v>100</v>
      </c>
      <c r="R492" s="269"/>
      <c r="S492" s="269"/>
      <c r="T492" s="269">
        <f>+IF(H492=0,"",'Ark1'!Y1255)</f>
        <v>183.09999999999997</v>
      </c>
      <c r="U492" s="268">
        <f>+IF(H492=0,"",'Ark1'!Z1255)</f>
        <v>1</v>
      </c>
      <c r="V492" s="269">
        <f t="shared" si="114"/>
        <v>419.58878504672896</v>
      </c>
      <c r="W492" s="269">
        <f t="shared" si="115"/>
        <v>46.766666666666673</v>
      </c>
      <c r="X492" s="267">
        <f t="shared" si="116"/>
        <v>1</v>
      </c>
      <c r="Y492" s="369"/>
      <c r="AB492" s="28"/>
      <c r="AC492" s="27"/>
    </row>
    <row r="493" spans="1:65">
      <c r="A493" s="369"/>
      <c r="B493" s="369">
        <f>+'Ark1'!C1256</f>
        <v>2023</v>
      </c>
      <c r="C493" s="266">
        <f>+'Ark1'!M1256</f>
        <v>12</v>
      </c>
      <c r="D493" s="266" t="s">
        <v>103</v>
      </c>
      <c r="E493" s="266">
        <f>+'Ark1'!D1256</f>
        <v>6</v>
      </c>
      <c r="F493" s="266" t="s">
        <v>601</v>
      </c>
      <c r="G493" s="266">
        <f>+IF(H493=0,"",'Ark1'!Q1256)</f>
        <v>10</v>
      </c>
      <c r="H493" s="266">
        <f>+'Ark1'!R1256</f>
        <v>12</v>
      </c>
      <c r="I493" s="267">
        <f>+IF(H493=0,"",'Ark1'!AE1256)</f>
        <v>1.290322580645161</v>
      </c>
      <c r="J493" s="267">
        <f>+IF(H493=0,"",'Ark1'!AF1256)</f>
        <v>1.9222901109127457</v>
      </c>
      <c r="K493" s="268">
        <f>+IF(H493=0,"",'Ark1'!S1256)</f>
        <v>8.25</v>
      </c>
      <c r="L493" s="267">
        <f>+IF(H493=0,"",'Ark1'!U1256)</f>
        <v>519.16666666666686</v>
      </c>
      <c r="M493" s="269">
        <f>+IF(H493=0,"",'Ark1'!W1256)</f>
        <v>100</v>
      </c>
      <c r="N493" s="269">
        <f>+IF(H493=0,"",'Ark1'!X1256)</f>
        <v>100</v>
      </c>
      <c r="O493" s="269">
        <f>+IF(H493=0,"",'Ark1'!AG1256)</f>
        <v>1404.083333333333</v>
      </c>
      <c r="P493" s="269">
        <f>+IF(H493=0,"",'Ark1'!AH1256)</f>
        <v>0</v>
      </c>
      <c r="Q493" s="269">
        <f>+IF(H493=0,"",'Ark1'!AI1256)</f>
        <v>100</v>
      </c>
      <c r="R493" s="269"/>
      <c r="S493" s="269"/>
      <c r="T493" s="269">
        <f>+IF(H493=0,"",'Ark1'!Y1256)</f>
        <v>69.292042993565801</v>
      </c>
      <c r="U493" s="268">
        <f>+IF(H493=0,"",'Ark1'!Z1256)</f>
        <v>0.82915619758885006</v>
      </c>
      <c r="V493" s="269">
        <f t="shared" si="114"/>
        <v>369.75488159534711</v>
      </c>
      <c r="W493" s="269">
        <f t="shared" si="115"/>
        <v>43.263888888888907</v>
      </c>
      <c r="X493" s="267">
        <f t="shared" si="116"/>
        <v>1.2</v>
      </c>
      <c r="Y493" s="369"/>
      <c r="AB493" s="28"/>
      <c r="AC493" s="27"/>
    </row>
    <row r="494" spans="1:65">
      <c r="A494" s="369"/>
      <c r="B494" s="369">
        <f>+'Ark1'!C1257</f>
        <v>2023</v>
      </c>
      <c r="C494" s="266">
        <f>+'Ark1'!M1257</f>
        <v>12</v>
      </c>
      <c r="D494" s="266" t="s">
        <v>103</v>
      </c>
      <c r="E494" s="266">
        <f>+'Ark1'!D1257</f>
        <v>7</v>
      </c>
      <c r="F494" s="266" t="s">
        <v>602</v>
      </c>
      <c r="G494" s="266">
        <f>+IF(H494=0,"",'Ark1'!Q1257)</f>
        <v>6</v>
      </c>
      <c r="H494" s="266">
        <f>+'Ark1'!R1257</f>
        <v>6</v>
      </c>
      <c r="I494" s="267">
        <f>+IF(H494=0,"",'Ark1'!AE1257)</f>
        <v>1.0948905109489055</v>
      </c>
      <c r="J494" s="267">
        <f>+IF(H494=0,"",'Ark1'!AF1257)</f>
        <v>1.631337211489674</v>
      </c>
      <c r="K494" s="268">
        <f>+IF(H494=0,"",'Ark1'!S1257)</f>
        <v>7.8333333333333313</v>
      </c>
      <c r="L494" s="267">
        <f>+IF(H494=0,"",'Ark1'!U1257)</f>
        <v>534.78333333333353</v>
      </c>
      <c r="M494" s="269">
        <f>+IF(H494=0,"",'Ark1'!W1257)</f>
        <v>100</v>
      </c>
      <c r="N494" s="269">
        <f>+IF(H494=0,"",'Ark1'!X1257)</f>
        <v>100</v>
      </c>
      <c r="O494" s="269">
        <f>+IF(H494=0,"",'Ark1'!AG1257)</f>
        <v>1425.5</v>
      </c>
      <c r="P494" s="269">
        <f>+IF(H494=0,"",'Ark1'!AH1257)</f>
        <v>0</v>
      </c>
      <c r="Q494" s="269">
        <f>+IF(H494=0,"",'Ark1'!AI1257)</f>
        <v>33.333333333333343</v>
      </c>
      <c r="R494" s="269"/>
      <c r="S494" s="269"/>
      <c r="T494" s="269">
        <f>+IF(H494=0,"",'Ark1'!Y1257)</f>
        <v>64.461472127844203</v>
      </c>
      <c r="U494" s="268">
        <f>+IF(H494=0,"",'Ark1'!Z1257)</f>
        <v>1.0671873729054779</v>
      </c>
      <c r="V494" s="269">
        <f t="shared" si="114"/>
        <v>375.15491640360119</v>
      </c>
      <c r="W494" s="269">
        <f t="shared" si="115"/>
        <v>44.565277777777794</v>
      </c>
      <c r="X494" s="267">
        <f t="shared" si="116"/>
        <v>1</v>
      </c>
      <c r="Y494" s="369"/>
      <c r="AB494" s="28"/>
      <c r="AC494" s="27"/>
    </row>
    <row r="495" spans="1:65">
      <c r="A495" s="369"/>
      <c r="B495" s="369">
        <f>+'Ark1'!C1258</f>
        <v>2023</v>
      </c>
      <c r="C495" s="266">
        <f>+'Ark1'!M1258</f>
        <v>12</v>
      </c>
      <c r="D495" s="266" t="s">
        <v>103</v>
      </c>
      <c r="E495" s="266">
        <f>+'Ark1'!D1258</f>
        <v>8</v>
      </c>
      <c r="F495" s="266" t="s">
        <v>603</v>
      </c>
      <c r="G495" s="266">
        <f>+IF(H495=0,"",'Ark1'!Q1258)</f>
        <v>5</v>
      </c>
      <c r="H495" s="266">
        <f>+'Ark1'!R1258</f>
        <v>5</v>
      </c>
      <c r="I495" s="267">
        <f>+IF(H495=0,"",'Ark1'!AE1258)</f>
        <v>0.61881188118811881</v>
      </c>
      <c r="J495" s="267">
        <f>+IF(H495=0,"",'Ark1'!AF1258)</f>
        <v>0.88242265382095009</v>
      </c>
      <c r="K495" s="268">
        <f>+IF(H495=0,"",'Ark1'!S1258)</f>
        <v>7.6</v>
      </c>
      <c r="L495" s="267">
        <f>+IF(H495=0,"",'Ark1'!U1258)</f>
        <v>506.32</v>
      </c>
      <c r="M495" s="269">
        <f>+IF(H495=0,"",'Ark1'!W1258)</f>
        <v>100</v>
      </c>
      <c r="N495" s="269">
        <f>+IF(H495=0,"",'Ark1'!X1258)</f>
        <v>80</v>
      </c>
      <c r="O495" s="269">
        <f>+IF(H495=0,"",'Ark1'!AG1258)</f>
        <v>1453.6</v>
      </c>
      <c r="P495" s="269">
        <f>+IF(H495=0,"",'Ark1'!AH1258)</f>
        <v>0</v>
      </c>
      <c r="Q495" s="269">
        <f>+IF(H495=0,"",'Ark1'!AI1258)</f>
        <v>80</v>
      </c>
      <c r="R495" s="269"/>
      <c r="S495" s="269"/>
      <c r="T495" s="269">
        <f>+IF(H495=0,"",'Ark1'!Y1258)</f>
        <v>142.44374889759129</v>
      </c>
      <c r="U495" s="268">
        <f>+IF(H495=0,"",'Ark1'!Z1258)</f>
        <v>1.0198039027185559</v>
      </c>
      <c r="V495" s="269">
        <f t="shared" si="114"/>
        <v>348.3214089157953</v>
      </c>
      <c r="W495" s="269">
        <f t="shared" si="115"/>
        <v>42.193333333333335</v>
      </c>
      <c r="X495" s="267">
        <f t="shared" si="116"/>
        <v>1</v>
      </c>
      <c r="Y495" s="369"/>
      <c r="AB495" s="28"/>
      <c r="AC495" s="27"/>
    </row>
    <row r="496" spans="1:65">
      <c r="A496" s="369"/>
      <c r="B496" s="369">
        <f>+'Ark1'!C1259</f>
        <v>2023</v>
      </c>
      <c r="C496" s="266">
        <f>+'Ark1'!M1259</f>
        <v>12</v>
      </c>
      <c r="D496" s="266" t="s">
        <v>103</v>
      </c>
      <c r="E496" s="266">
        <f>+'Ark1'!D1259</f>
        <v>9</v>
      </c>
      <c r="F496" s="266" t="s">
        <v>604</v>
      </c>
      <c r="G496" s="266">
        <f>+IF(H496=0,"",'Ark1'!Q1259)</f>
        <v>8</v>
      </c>
      <c r="H496" s="266">
        <f>+'Ark1'!R1259</f>
        <v>9</v>
      </c>
      <c r="I496" s="267">
        <f>+IF(H496=0,"",'Ark1'!AE1259)</f>
        <v>1.2311901504787963</v>
      </c>
      <c r="J496" s="267">
        <f>+IF(H496=0,"",'Ark1'!AF1259)</f>
        <v>1.5791012357365157</v>
      </c>
      <c r="K496" s="268">
        <f>+IF(H496=0,"",'Ark1'!S1259)</f>
        <v>6.6666666666666687</v>
      </c>
      <c r="L496" s="267">
        <f>+IF(H496=0,"",'Ark1'!U1259)</f>
        <v>456.72222222222246</v>
      </c>
      <c r="M496" s="269">
        <f>+IF(H496=0,"",'Ark1'!W1259)</f>
        <v>100</v>
      </c>
      <c r="N496" s="269">
        <f>+IF(H496=0,"",'Ark1'!X1259)</f>
        <v>77.777777777777771</v>
      </c>
      <c r="O496" s="269">
        <f>+IF(H496=0,"",'Ark1'!AG1259)</f>
        <v>1517.625</v>
      </c>
      <c r="P496" s="269">
        <f>+IF(H496=0,"",'Ark1'!AH1259)</f>
        <v>0</v>
      </c>
      <c r="Q496" s="269">
        <f>+IF(H496=0,"",'Ark1'!AI1259)</f>
        <v>55.555555555555557</v>
      </c>
      <c r="R496" s="269"/>
      <c r="S496" s="269"/>
      <c r="T496" s="269">
        <f>+IF(H496=0,"",'Ark1'!Y1259)</f>
        <v>98.819327594215025</v>
      </c>
      <c r="U496" s="268">
        <f>+IF(H496=0,"",'Ark1'!Z1259)</f>
        <v>0.66666666666666197</v>
      </c>
      <c r="V496" s="269">
        <f t="shared" si="114"/>
        <v>300.94537334468163</v>
      </c>
      <c r="W496" s="269">
        <f t="shared" si="115"/>
        <v>38.060185185185205</v>
      </c>
      <c r="X496" s="267">
        <f t="shared" si="116"/>
        <v>1.125</v>
      </c>
      <c r="Y496" s="369"/>
      <c r="AB496" s="28"/>
      <c r="AC496" s="27"/>
    </row>
    <row r="497" spans="1:65">
      <c r="A497" s="369"/>
      <c r="B497" s="369">
        <f>+'Ark1'!C1260</f>
        <v>2023</v>
      </c>
      <c r="C497" s="266">
        <f>+'Ark1'!M1260</f>
        <v>12</v>
      </c>
      <c r="D497" s="266" t="s">
        <v>103</v>
      </c>
      <c r="E497" s="266">
        <f>+'Ark1'!D1260</f>
        <v>10</v>
      </c>
      <c r="F497" s="266" t="s">
        <v>605</v>
      </c>
      <c r="G497" s="266">
        <f>+IF(H497=0,"",'Ark1'!Q1260)</f>
        <v>8</v>
      </c>
      <c r="H497" s="266">
        <f>+'Ark1'!R1260</f>
        <v>8</v>
      </c>
      <c r="I497" s="267">
        <f>+IF(H497=0,"",'Ark1'!AE1260)</f>
        <v>0.84656084656084651</v>
      </c>
      <c r="J497" s="267">
        <f>+IF(H497=0,"",'Ark1'!AF1260)</f>
        <v>1.2856733597045336</v>
      </c>
      <c r="K497" s="268">
        <f>+IF(H497=0,"",'Ark1'!S1260)</f>
        <v>7.375</v>
      </c>
      <c r="L497" s="267">
        <f>+IF(H497=0,"",'Ark1'!U1260)</f>
        <v>519.46249999999998</v>
      </c>
      <c r="M497" s="269">
        <f>+IF(H497=0,"",'Ark1'!W1260)</f>
        <v>100</v>
      </c>
      <c r="N497" s="269">
        <f>+IF(H497=0,"",'Ark1'!X1260)</f>
        <v>87.5</v>
      </c>
      <c r="O497" s="269">
        <f>+IF(H497=0,"",'Ark1'!AG1260)</f>
        <v>1741</v>
      </c>
      <c r="P497" s="269">
        <f>+IF(H497=0,"",'Ark1'!AH1260)</f>
        <v>0</v>
      </c>
      <c r="Q497" s="269">
        <f>+IF(H497=0,"",'Ark1'!AI1260)</f>
        <v>87.5</v>
      </c>
      <c r="R497" s="269"/>
      <c r="S497" s="269"/>
      <c r="T497" s="269">
        <f>+IF(H497=0,"",'Ark1'!Y1260)</f>
        <v>134.1325364844416</v>
      </c>
      <c r="U497" s="268">
        <f>+IF(H497=0,"",'Ark1'!Z1260)</f>
        <v>0.99215674164922163</v>
      </c>
      <c r="V497" s="269">
        <f t="shared" si="114"/>
        <v>298.37018954623778</v>
      </c>
      <c r="W497" s="269">
        <f t="shared" si="115"/>
        <v>43.288541666666667</v>
      </c>
      <c r="X497" s="267">
        <f t="shared" si="116"/>
        <v>1</v>
      </c>
      <c r="Y497" s="369"/>
      <c r="AB497" s="28"/>
      <c r="AC497" s="27"/>
    </row>
    <row r="498" spans="1:65">
      <c r="A498" s="369"/>
      <c r="B498" s="369">
        <f>+'Ark1'!C1261</f>
        <v>2023</v>
      </c>
      <c r="C498" s="266">
        <f>+'Ark1'!M1261</f>
        <v>12</v>
      </c>
      <c r="D498" s="266" t="s">
        <v>103</v>
      </c>
      <c r="E498" s="266">
        <f>+'Ark1'!D1261</f>
        <v>11</v>
      </c>
      <c r="F498" s="266" t="s">
        <v>606</v>
      </c>
      <c r="G498" s="266">
        <f>+IF(H498=0,"",'Ark1'!Q1261)</f>
        <v>9</v>
      </c>
      <c r="H498" s="266">
        <f>+'Ark1'!R1261</f>
        <v>9</v>
      </c>
      <c r="I498" s="267">
        <f>+IF(H498=0,"",'Ark1'!AE1261)</f>
        <v>0.80572963294538913</v>
      </c>
      <c r="J498" s="267">
        <f>+IF(H498=0,"",'Ark1'!AF1261)</f>
        <v>1.0993184005622743</v>
      </c>
      <c r="K498" s="268">
        <f>+IF(H498=0,"",'Ark1'!S1261)</f>
        <v>7.4444444444444446</v>
      </c>
      <c r="L498" s="267">
        <f>+IF(H498=0,"",'Ark1'!U1261)</f>
        <v>465.75555555555559</v>
      </c>
      <c r="M498" s="269">
        <f>+IF(H498=0,"",'Ark1'!W1261)</f>
        <v>100</v>
      </c>
      <c r="N498" s="269">
        <f>+IF(H498=0,"",'Ark1'!X1261)</f>
        <v>66.666666666666686</v>
      </c>
      <c r="O498" s="269">
        <f>+IF(H498=0,"",'Ark1'!AG1261)</f>
        <v>1429.8888888888887</v>
      </c>
      <c r="P498" s="269">
        <f>+IF(H498=0,"",'Ark1'!AH1261)</f>
        <v>0</v>
      </c>
      <c r="Q498" s="269">
        <f>+IF(H498=0,"",'Ark1'!AI1261)</f>
        <v>100</v>
      </c>
      <c r="R498" s="269"/>
      <c r="S498" s="269"/>
      <c r="T498" s="269">
        <f>+IF(H498=0,"",'Ark1'!Y1261)</f>
        <v>145.04895044325971</v>
      </c>
      <c r="U498" s="268">
        <f>+IF(H498=0,"",'Ark1'!Z1261)</f>
        <v>1.0657403385139377</v>
      </c>
      <c r="V498" s="269">
        <f t="shared" si="114"/>
        <v>325.72849483254339</v>
      </c>
      <c r="W498" s="269">
        <f t="shared" si="115"/>
        <v>38.812962962962963</v>
      </c>
      <c r="X498" s="267">
        <f t="shared" si="116"/>
        <v>1</v>
      </c>
      <c r="Y498" s="369"/>
      <c r="AB498" s="28"/>
      <c r="AC498" s="27"/>
    </row>
    <row r="499" spans="1:65">
      <c r="A499" s="369"/>
      <c r="B499" s="369">
        <f>+'Ark1'!C1262</f>
        <v>2023</v>
      </c>
      <c r="C499" s="266">
        <f>+'Ark1'!M1262</f>
        <v>12</v>
      </c>
      <c r="D499" s="266" t="s">
        <v>103</v>
      </c>
      <c r="E499" s="266">
        <f>+'Ark1'!D1262</f>
        <v>12</v>
      </c>
      <c r="F499" s="266" t="s">
        <v>607</v>
      </c>
      <c r="G499" s="266">
        <f>+IF(H499=0,"",'Ark1'!Q1262)</f>
        <v>4</v>
      </c>
      <c r="H499" s="266">
        <f>+'Ark1'!R1262</f>
        <v>5</v>
      </c>
      <c r="I499" s="267">
        <f>+IF(H499=0,"",'Ark1'!AE1262)</f>
        <v>1.9379844961240311</v>
      </c>
      <c r="J499" s="267">
        <f>+IF(H499=0,"",'Ark1'!AF1262)</f>
        <v>2.3319611372901998</v>
      </c>
      <c r="K499" s="268">
        <f>+IF(H499=0,"",'Ark1'!S1262)</f>
        <v>6.2</v>
      </c>
      <c r="L499" s="267">
        <f>+IF(H499=0,"",'Ark1'!U1262)</f>
        <v>422.82000000000011</v>
      </c>
      <c r="M499" s="269">
        <f>+IF(H499=0,"",'Ark1'!W1262)</f>
        <v>100</v>
      </c>
      <c r="N499" s="269">
        <f>+IF(H499=0,"",'Ark1'!X1262)</f>
        <v>60</v>
      </c>
      <c r="O499" s="269">
        <f>+IF(H499=0,"",'Ark1'!AG1262)</f>
        <v>1031.2</v>
      </c>
      <c r="P499" s="269">
        <f>+IF(H499=0,"",'Ark1'!AH1262)</f>
        <v>0</v>
      </c>
      <c r="Q499" s="269">
        <f>+IF(H499=0,"",'Ark1'!AI1262)</f>
        <v>60</v>
      </c>
      <c r="R499" s="269"/>
      <c r="S499" s="269"/>
      <c r="T499" s="269">
        <f>+IF(H499=0,"",'Ark1'!Y1262)</f>
        <v>96.71767987291642</v>
      </c>
      <c r="U499" s="268">
        <f>+IF(H499=0,"",'Ark1'!Z1262)</f>
        <v>0.97979589711326975</v>
      </c>
      <c r="V499" s="269">
        <f t="shared" si="114"/>
        <v>410.02715283165253</v>
      </c>
      <c r="W499" s="269">
        <f t="shared" si="115"/>
        <v>35.235000000000007</v>
      </c>
      <c r="X499" s="267">
        <f t="shared" si="116"/>
        <v>1.25</v>
      </c>
      <c r="Y499" s="369"/>
      <c r="AB499" s="28"/>
      <c r="AC499" s="27"/>
    </row>
    <row r="500" spans="1:65" ht="19.8">
      <c r="A500" s="369"/>
      <c r="B500" s="369"/>
      <c r="C500" s="369"/>
      <c r="D500" s="369"/>
      <c r="E500" s="369"/>
      <c r="F500" s="369"/>
      <c r="G500" s="369"/>
      <c r="H500" s="369"/>
      <c r="I500" s="370"/>
      <c r="J500" s="370"/>
      <c r="K500" s="369"/>
      <c r="L500" s="369"/>
      <c r="M500" s="371"/>
      <c r="N500" s="371"/>
      <c r="O500" s="369"/>
      <c r="P500" s="371"/>
      <c r="Q500" s="371"/>
      <c r="R500" s="371"/>
      <c r="S500" s="371"/>
      <c r="T500" s="371"/>
      <c r="U500" s="369"/>
      <c r="V500" s="369"/>
      <c r="W500" s="371"/>
      <c r="X500" s="370"/>
      <c r="Y500" s="369"/>
      <c r="Z500" s="249"/>
      <c r="AB500" s="28"/>
      <c r="AC500" s="27"/>
      <c r="AD500" s="250"/>
      <c r="AE500" s="86"/>
      <c r="AI500" s="86"/>
      <c r="BA500" s="262" t="e">
        <f>1+#REF!</f>
        <v>#REF!</v>
      </c>
      <c r="BB500" s="27">
        <v>248.30514184397128</v>
      </c>
      <c r="BC500" s="86">
        <f t="shared" ref="BC500:BM500" si="117">+BB500</f>
        <v>248.30514184397128</v>
      </c>
      <c r="BD500" s="86">
        <f t="shared" si="117"/>
        <v>248.30514184397128</v>
      </c>
      <c r="BE500" s="86">
        <f t="shared" si="117"/>
        <v>248.30514184397128</v>
      </c>
      <c r="BF500" s="86">
        <f t="shared" si="117"/>
        <v>248.30514184397128</v>
      </c>
      <c r="BG500" s="86">
        <f t="shared" si="117"/>
        <v>248.30514184397128</v>
      </c>
      <c r="BH500" s="86">
        <f t="shared" si="117"/>
        <v>248.30514184397128</v>
      </c>
      <c r="BI500" s="86">
        <f t="shared" si="117"/>
        <v>248.30514184397128</v>
      </c>
      <c r="BJ500" s="86">
        <f t="shared" si="117"/>
        <v>248.30514184397128</v>
      </c>
      <c r="BK500" s="86">
        <f t="shared" si="117"/>
        <v>248.30514184397128</v>
      </c>
      <c r="BL500" s="86">
        <f t="shared" si="117"/>
        <v>248.30514184397128</v>
      </c>
      <c r="BM500" s="86">
        <f t="shared" si="117"/>
        <v>248.30514184397128</v>
      </c>
    </row>
    <row r="501" spans="1:65" ht="19.8">
      <c r="A501" s="369"/>
      <c r="B501" s="369"/>
      <c r="C501" s="369"/>
      <c r="D501" s="369"/>
      <c r="E501" s="369"/>
      <c r="F501" s="369"/>
      <c r="G501" s="369"/>
      <c r="H501" s="369"/>
      <c r="I501" s="370"/>
      <c r="J501" s="370"/>
      <c r="K501" s="369"/>
      <c r="L501" s="369"/>
      <c r="M501" s="371"/>
      <c r="N501" s="371"/>
      <c r="O501" s="369"/>
      <c r="P501" s="371"/>
      <c r="Q501" s="371"/>
      <c r="R501" s="371"/>
      <c r="S501" s="371"/>
      <c r="T501" s="371"/>
      <c r="U501" s="369"/>
      <c r="V501" s="369"/>
      <c r="W501" s="371"/>
      <c r="X501" s="370"/>
      <c r="Y501" s="369"/>
      <c r="Z501" s="249"/>
      <c r="AB501" s="28"/>
      <c r="AC501" s="27"/>
      <c r="AD501" s="250"/>
      <c r="AE501" s="86"/>
      <c r="AI501" s="86"/>
      <c r="BA501" s="262"/>
      <c r="BB501" s="27"/>
    </row>
    <row r="502" spans="1:65" ht="22.8">
      <c r="A502" s="372" t="s">
        <v>636</v>
      </c>
      <c r="B502" s="369"/>
      <c r="C502" s="369"/>
      <c r="D502" s="373" t="str">
        <f>+D507</f>
        <v>5-</v>
      </c>
      <c r="E502" s="369"/>
      <c r="F502" s="369"/>
      <c r="G502" s="369"/>
      <c r="H502" s="272">
        <f>SUM(H507:H518)</f>
        <v>9</v>
      </c>
      <c r="I502" s="370"/>
      <c r="J502" s="370"/>
      <c r="K502" s="369"/>
      <c r="L502" s="272">
        <f>+Fettgruppe!N38</f>
        <v>519.96666666666681</v>
      </c>
      <c r="M502" s="371"/>
      <c r="N502" s="371"/>
      <c r="O502" s="369"/>
      <c r="P502" s="371"/>
      <c r="Q502" s="371"/>
      <c r="R502" s="371"/>
      <c r="S502" s="371"/>
      <c r="T502" s="371"/>
      <c r="U502" s="369"/>
      <c r="V502" s="272">
        <f>+Fettgruppe!X38</f>
        <v>396.61835748792282</v>
      </c>
      <c r="W502" s="374" t="s">
        <v>635</v>
      </c>
      <c r="X502" s="375"/>
      <c r="Y502" s="369"/>
      <c r="Z502" s="249"/>
      <c r="AB502" s="28"/>
      <c r="AC502" s="27"/>
      <c r="AD502" s="250"/>
      <c r="AE502" s="86"/>
      <c r="AI502" s="86"/>
      <c r="BA502" s="262" t="e">
        <f>1+BA500</f>
        <v>#REF!</v>
      </c>
      <c r="BB502" s="27">
        <v>268.9193823216188</v>
      </c>
      <c r="BC502" s="86">
        <f t="shared" ref="BC502:BM502" si="118">+BB502</f>
        <v>268.9193823216188</v>
      </c>
      <c r="BD502" s="86">
        <f t="shared" si="118"/>
        <v>268.9193823216188</v>
      </c>
      <c r="BE502" s="86">
        <f t="shared" si="118"/>
        <v>268.9193823216188</v>
      </c>
      <c r="BF502" s="86">
        <f t="shared" si="118"/>
        <v>268.9193823216188</v>
      </c>
      <c r="BG502" s="86">
        <f t="shared" si="118"/>
        <v>268.9193823216188</v>
      </c>
      <c r="BH502" s="86">
        <f t="shared" si="118"/>
        <v>268.9193823216188</v>
      </c>
      <c r="BI502" s="86">
        <f t="shared" si="118"/>
        <v>268.9193823216188</v>
      </c>
      <c r="BJ502" s="86">
        <f t="shared" si="118"/>
        <v>268.9193823216188</v>
      </c>
      <c r="BK502" s="86">
        <f t="shared" si="118"/>
        <v>268.9193823216188</v>
      </c>
      <c r="BL502" s="86">
        <f t="shared" si="118"/>
        <v>268.9193823216188</v>
      </c>
      <c r="BM502" s="86">
        <f t="shared" si="118"/>
        <v>268.9193823216188</v>
      </c>
    </row>
    <row r="503" spans="1:65" ht="16.5" customHeight="1">
      <c r="A503" s="369"/>
      <c r="B503" s="369"/>
      <c r="C503" s="369"/>
      <c r="D503" s="373"/>
      <c r="E503" s="369"/>
      <c r="F503" s="369"/>
      <c r="G503" s="369"/>
      <c r="H503" s="369"/>
      <c r="I503" s="369"/>
      <c r="J503" s="369"/>
      <c r="K503" s="369"/>
      <c r="L503" s="369"/>
      <c r="M503" s="371"/>
      <c r="N503" s="371"/>
      <c r="O503" s="369"/>
      <c r="P503" s="371"/>
      <c r="Q503" s="371"/>
      <c r="R503" s="371"/>
      <c r="S503" s="371"/>
      <c r="T503" s="371"/>
      <c r="U503" s="369"/>
      <c r="V503" s="369"/>
      <c r="W503" s="371"/>
      <c r="X503" s="375" t="s">
        <v>4</v>
      </c>
      <c r="Y503" s="369"/>
      <c r="Z503" s="249"/>
      <c r="AB503" s="28"/>
      <c r="AC503" s="27"/>
      <c r="AD503" s="250"/>
      <c r="AE503" s="86"/>
      <c r="AI503" s="86"/>
      <c r="BA503" s="262"/>
      <c r="BB503" s="27"/>
    </row>
    <row r="504" spans="1:65" ht="19.8">
      <c r="A504" s="369"/>
      <c r="B504" s="369"/>
      <c r="C504" s="369"/>
      <c r="D504" s="369"/>
      <c r="E504" s="369"/>
      <c r="F504" s="369"/>
      <c r="G504" s="372" t="s">
        <v>4</v>
      </c>
      <c r="H504" s="369"/>
      <c r="I504" s="370"/>
      <c r="J504" s="370"/>
      <c r="K504" s="372" t="s">
        <v>23</v>
      </c>
      <c r="L504" s="370"/>
      <c r="M504" s="371" t="s">
        <v>402</v>
      </c>
      <c r="N504" s="371" t="s">
        <v>402</v>
      </c>
      <c r="O504" s="374" t="s">
        <v>538</v>
      </c>
      <c r="P504" s="371" t="s">
        <v>402</v>
      </c>
      <c r="Q504" s="371" t="s">
        <v>402</v>
      </c>
      <c r="R504" s="371"/>
      <c r="S504" s="371"/>
      <c r="T504" s="374" t="s">
        <v>422</v>
      </c>
      <c r="U504" s="369"/>
      <c r="V504" s="372" t="s">
        <v>489</v>
      </c>
      <c r="W504" s="374" t="s">
        <v>77</v>
      </c>
      <c r="X504" s="375" t="s">
        <v>9</v>
      </c>
      <c r="Y504" s="369"/>
      <c r="Z504" s="249"/>
      <c r="AB504" s="28"/>
      <c r="AC504" s="27"/>
      <c r="AD504" s="250"/>
      <c r="AE504" s="86"/>
      <c r="AI504" s="86"/>
      <c r="BA504" s="262" t="e">
        <f>1+BA502</f>
        <v>#REF!</v>
      </c>
      <c r="BB504" s="27">
        <v>292.46921194322113</v>
      </c>
      <c r="BC504" s="86">
        <f t="shared" ref="BC504:BM506" si="119">+BB504</f>
        <v>292.46921194322113</v>
      </c>
      <c r="BD504" s="86">
        <f t="shared" si="119"/>
        <v>292.46921194322113</v>
      </c>
      <c r="BE504" s="86">
        <f t="shared" si="119"/>
        <v>292.46921194322113</v>
      </c>
      <c r="BF504" s="86">
        <f t="shared" si="119"/>
        <v>292.46921194322113</v>
      </c>
      <c r="BG504" s="86">
        <f t="shared" si="119"/>
        <v>292.46921194322113</v>
      </c>
      <c r="BH504" s="86">
        <f t="shared" si="119"/>
        <v>292.46921194322113</v>
      </c>
      <c r="BI504" s="86">
        <f t="shared" si="119"/>
        <v>292.46921194322113</v>
      </c>
      <c r="BJ504" s="86">
        <f t="shared" si="119"/>
        <v>292.46921194322113</v>
      </c>
      <c r="BK504" s="86">
        <f t="shared" si="119"/>
        <v>292.46921194322113</v>
      </c>
      <c r="BL504" s="86">
        <f t="shared" si="119"/>
        <v>292.46921194322113</v>
      </c>
      <c r="BM504" s="86">
        <f t="shared" si="119"/>
        <v>292.46921194322113</v>
      </c>
    </row>
    <row r="505" spans="1:65" ht="19.8">
      <c r="A505" s="369"/>
      <c r="B505" s="369"/>
      <c r="C505" s="369"/>
      <c r="D505" s="369"/>
      <c r="E505" s="372"/>
      <c r="F505" s="372"/>
      <c r="G505" s="372" t="s">
        <v>487</v>
      </c>
      <c r="H505" s="372" t="s">
        <v>4</v>
      </c>
      <c r="I505" s="375" t="s">
        <v>4</v>
      </c>
      <c r="J505" s="375" t="s">
        <v>1</v>
      </c>
      <c r="K505" s="372" t="s">
        <v>550</v>
      </c>
      <c r="L505" s="375" t="s">
        <v>23</v>
      </c>
      <c r="M505" s="374" t="s">
        <v>585</v>
      </c>
      <c r="N505" s="374" t="s">
        <v>500</v>
      </c>
      <c r="O505" s="374" t="s">
        <v>563</v>
      </c>
      <c r="P505" s="374" t="s">
        <v>502</v>
      </c>
      <c r="Q505" s="374" t="s">
        <v>571</v>
      </c>
      <c r="R505" s="374"/>
      <c r="S505" s="374"/>
      <c r="T505" s="374"/>
      <c r="U505" s="372" t="s">
        <v>413</v>
      </c>
      <c r="V505" s="372" t="s">
        <v>498</v>
      </c>
      <c r="W505" s="374" t="s">
        <v>423</v>
      </c>
      <c r="X505" s="375" t="s">
        <v>70</v>
      </c>
      <c r="Y505" s="369"/>
      <c r="Z505" s="249"/>
      <c r="AB505" s="28"/>
      <c r="AC505" s="27"/>
      <c r="AD505" s="250"/>
      <c r="AE505" s="86"/>
      <c r="AI505" s="86"/>
      <c r="BA505" s="262" t="e">
        <f>1+BA504</f>
        <v>#REF!</v>
      </c>
      <c r="BB505" s="27">
        <v>314.89908376963371</v>
      </c>
      <c r="BC505" s="86">
        <f t="shared" si="119"/>
        <v>314.89908376963371</v>
      </c>
      <c r="BD505" s="86">
        <f t="shared" si="119"/>
        <v>314.89908376963371</v>
      </c>
      <c r="BE505" s="86">
        <f t="shared" si="119"/>
        <v>314.89908376963371</v>
      </c>
      <c r="BF505" s="86">
        <f t="shared" si="119"/>
        <v>314.89908376963371</v>
      </c>
      <c r="BG505" s="86">
        <f t="shared" si="119"/>
        <v>314.89908376963371</v>
      </c>
      <c r="BH505" s="86">
        <f t="shared" si="119"/>
        <v>314.89908376963371</v>
      </c>
      <c r="BI505" s="86">
        <f t="shared" si="119"/>
        <v>314.89908376963371</v>
      </c>
      <c r="BJ505" s="86">
        <f t="shared" si="119"/>
        <v>314.89908376963371</v>
      </c>
      <c r="BK505" s="86">
        <f t="shared" si="119"/>
        <v>314.89908376963371</v>
      </c>
      <c r="BL505" s="86">
        <f t="shared" si="119"/>
        <v>314.89908376963371</v>
      </c>
      <c r="BM505" s="86">
        <f t="shared" si="119"/>
        <v>314.89908376963371</v>
      </c>
    </row>
    <row r="506" spans="1:65" ht="19.8">
      <c r="A506" s="369"/>
      <c r="B506" s="369"/>
      <c r="C506" s="372" t="s">
        <v>0</v>
      </c>
      <c r="D506" s="372"/>
      <c r="E506" s="372" t="s">
        <v>86</v>
      </c>
      <c r="F506" s="372"/>
      <c r="G506" s="376" t="s">
        <v>488</v>
      </c>
      <c r="H506" s="376" t="s">
        <v>9</v>
      </c>
      <c r="I506" s="377" t="s">
        <v>402</v>
      </c>
      <c r="J506" s="377" t="s">
        <v>402</v>
      </c>
      <c r="K506" s="376" t="s">
        <v>551</v>
      </c>
      <c r="L506" s="377" t="s">
        <v>44</v>
      </c>
      <c r="M506" s="378" t="s">
        <v>561</v>
      </c>
      <c r="N506" s="378" t="s">
        <v>439</v>
      </c>
      <c r="O506" s="378" t="s">
        <v>495</v>
      </c>
      <c r="P506" s="378" t="s">
        <v>482</v>
      </c>
      <c r="Q506" s="378" t="s">
        <v>536</v>
      </c>
      <c r="R506" s="378"/>
      <c r="S506" s="378"/>
      <c r="T506" s="378" t="s">
        <v>1</v>
      </c>
      <c r="U506" s="376" t="s">
        <v>414</v>
      </c>
      <c r="V506" s="376" t="s">
        <v>499</v>
      </c>
      <c r="W506" s="378" t="s">
        <v>424</v>
      </c>
      <c r="X506" s="377" t="s">
        <v>566</v>
      </c>
      <c r="Y506" s="369"/>
      <c r="Z506" s="249"/>
      <c r="AB506" s="28"/>
      <c r="AC506" s="27"/>
      <c r="AD506" s="250"/>
      <c r="AE506" s="86"/>
      <c r="AI506" s="86"/>
      <c r="BA506" s="262" t="e">
        <f>1+BA505</f>
        <v>#REF!</v>
      </c>
      <c r="BB506" s="27">
        <v>325.0188034188032</v>
      </c>
      <c r="BC506" s="86">
        <f t="shared" si="119"/>
        <v>325.0188034188032</v>
      </c>
      <c r="BD506" s="86">
        <f t="shared" si="119"/>
        <v>325.0188034188032</v>
      </c>
      <c r="BE506" s="86">
        <f t="shared" si="119"/>
        <v>325.0188034188032</v>
      </c>
      <c r="BF506" s="86">
        <f t="shared" si="119"/>
        <v>325.0188034188032</v>
      </c>
      <c r="BG506" s="86">
        <f t="shared" si="119"/>
        <v>325.0188034188032</v>
      </c>
      <c r="BH506" s="86">
        <f t="shared" si="119"/>
        <v>325.0188034188032</v>
      </c>
      <c r="BI506" s="86">
        <f t="shared" si="119"/>
        <v>325.0188034188032</v>
      </c>
      <c r="BJ506" s="86">
        <f t="shared" si="119"/>
        <v>325.0188034188032</v>
      </c>
      <c r="BK506" s="86">
        <f t="shared" si="119"/>
        <v>325.0188034188032</v>
      </c>
      <c r="BL506" s="86">
        <f t="shared" si="119"/>
        <v>325.0188034188032</v>
      </c>
      <c r="BM506" s="86">
        <f t="shared" si="119"/>
        <v>325.0188034188032</v>
      </c>
    </row>
    <row r="507" spans="1:65">
      <c r="A507" s="369"/>
      <c r="B507" s="369">
        <f>+'Ark1'!C1263</f>
        <v>2023</v>
      </c>
      <c r="C507" s="266">
        <f>+'Ark1'!M1263</f>
        <v>13</v>
      </c>
      <c r="D507" s="266" t="s">
        <v>104</v>
      </c>
      <c r="E507" s="266">
        <f>+'Ark1'!D1263</f>
        <v>1</v>
      </c>
      <c r="F507" s="266" t="str">
        <f>+F488</f>
        <v>Jan</v>
      </c>
      <c r="G507" s="266" t="str">
        <f>+IF(H507=0,"",'Ark1'!Q1263)</f>
        <v/>
      </c>
      <c r="H507" s="266">
        <f>+'Ark1'!R1263</f>
        <v>0</v>
      </c>
      <c r="I507" s="267" t="str">
        <f>+IF(H507=0,"",'Ark1'!AE1263)</f>
        <v/>
      </c>
      <c r="J507" s="267" t="str">
        <f>+IF(H507=0,"",'Ark1'!AF1263)</f>
        <v/>
      </c>
      <c r="K507" s="268" t="str">
        <f>+IF(H507=0,"",'Ark1'!S1263)</f>
        <v/>
      </c>
      <c r="L507" s="267" t="str">
        <f>+IF(H507=0,"",'Ark1'!U1263)</f>
        <v/>
      </c>
      <c r="M507" s="269" t="str">
        <f>+IF(H507=0,"",'Ark1'!W1263)</f>
        <v/>
      </c>
      <c r="N507" s="269" t="str">
        <f>+IF(H507=0,"",'Ark1'!X1263)</f>
        <v/>
      </c>
      <c r="O507" s="269" t="str">
        <f>+IF(H507=0,"",'Ark1'!AG1263)</f>
        <v/>
      </c>
      <c r="P507" s="269" t="str">
        <f>+IF(H507=0,"",'Ark1'!AH1263)</f>
        <v/>
      </c>
      <c r="Q507" s="269" t="str">
        <f>+IF(H507=0,"",'Ark1'!AI1263)</f>
        <v/>
      </c>
      <c r="R507" s="269"/>
      <c r="S507" s="269"/>
      <c r="T507" s="269" t="str">
        <f>+IF(H507=0,"",'Ark1'!Y1263)</f>
        <v/>
      </c>
      <c r="U507" s="268" t="str">
        <f>+IF(H507=0,"",'Ark1'!Z1263)</f>
        <v/>
      </c>
      <c r="V507" s="269" t="str">
        <f t="shared" ref="V507:V518" si="120">+IF(H507=0,"",1000*L507/O507)</f>
        <v/>
      </c>
      <c r="W507" s="269" t="str">
        <f t="shared" ref="W507:W518" si="121">+IF(H507=0,"",L507/C507)</f>
        <v/>
      </c>
      <c r="X507" s="267" t="str">
        <f t="shared" ref="X507:X518" si="122">+IF(H507=0,"",H507/G507)</f>
        <v/>
      </c>
      <c r="Y507" s="369"/>
      <c r="AB507" s="28"/>
      <c r="AC507" s="27"/>
    </row>
    <row r="508" spans="1:65">
      <c r="A508" s="369"/>
      <c r="B508" s="369">
        <f>+'Ark1'!C1264</f>
        <v>2023</v>
      </c>
      <c r="C508" s="266">
        <f>+'Ark1'!M1264</f>
        <v>13</v>
      </c>
      <c r="D508" s="266" t="s">
        <v>104</v>
      </c>
      <c r="E508" s="266">
        <f>+'Ark1'!D1264</f>
        <v>2</v>
      </c>
      <c r="F508" s="266" t="str">
        <f t="shared" ref="F508:F518" si="123">+F489</f>
        <v>Feb</v>
      </c>
      <c r="G508" s="266">
        <f>+IF(H508=0,"",'Ark1'!Q1264)</f>
        <v>1</v>
      </c>
      <c r="H508" s="266">
        <f>+'Ark1'!R1264</f>
        <v>1</v>
      </c>
      <c r="I508" s="267">
        <f>+IF(H508=0,"",'Ark1'!AE1264)</f>
        <v>0.21598272138228936</v>
      </c>
      <c r="J508" s="267">
        <f>+IF(H508=0,"",'Ark1'!AF1264)</f>
        <v>0.28568515821995977</v>
      </c>
      <c r="K508" s="268">
        <f>+IF(H508=0,"",'Ark1'!S1264)</f>
        <v>7</v>
      </c>
      <c r="L508" s="267">
        <f>+IF(H508=0,"",'Ark1'!U1264)</f>
        <v>484.8</v>
      </c>
      <c r="M508" s="269">
        <f>+IF(H508=0,"",'Ark1'!W1264)</f>
        <v>100</v>
      </c>
      <c r="N508" s="269">
        <f>+IF(H508=0,"",'Ark1'!X1264)</f>
        <v>100</v>
      </c>
      <c r="O508" s="269">
        <f>+IF(H508=0,"",'Ark1'!AG1264)</f>
        <v>0</v>
      </c>
      <c r="P508" s="269">
        <f>+IF(H508=0,"",'Ark1'!AH1264)</f>
        <v>0</v>
      </c>
      <c r="Q508" s="269">
        <f>+IF(H508=0,"",'Ark1'!AI1264)</f>
        <v>0</v>
      </c>
      <c r="R508" s="269"/>
      <c r="S508" s="269"/>
      <c r="T508" s="269">
        <f>+IF(H508=0,"",'Ark1'!Y1264)</f>
        <v>0</v>
      </c>
      <c r="U508" s="268">
        <f>+IF(H508=0,"",'Ark1'!Z1264)</f>
        <v>0</v>
      </c>
      <c r="V508" s="269" t="e">
        <f t="shared" si="120"/>
        <v>#DIV/0!</v>
      </c>
      <c r="W508" s="269">
        <f t="shared" si="121"/>
        <v>37.292307692307695</v>
      </c>
      <c r="X508" s="267">
        <f t="shared" si="122"/>
        <v>1</v>
      </c>
      <c r="Y508" s="369"/>
      <c r="AB508" s="28"/>
      <c r="AC508" s="27"/>
    </row>
    <row r="509" spans="1:65">
      <c r="A509" s="369"/>
      <c r="B509" s="369">
        <f>+'Ark1'!C1265</f>
        <v>2023</v>
      </c>
      <c r="C509" s="266">
        <f>+'Ark1'!M1265</f>
        <v>13</v>
      </c>
      <c r="D509" s="266" t="s">
        <v>104</v>
      </c>
      <c r="E509" s="266">
        <f>+'Ark1'!D1265</f>
        <v>3</v>
      </c>
      <c r="F509" s="266" t="str">
        <f t="shared" si="123"/>
        <v>Mar</v>
      </c>
      <c r="G509" s="266" t="str">
        <f>+IF(H509=0,"",'Ark1'!Q1265)</f>
        <v/>
      </c>
      <c r="H509" s="266">
        <f>+'Ark1'!R1265</f>
        <v>0</v>
      </c>
      <c r="I509" s="267" t="str">
        <f>+IF(H509=0,"",'Ark1'!AE1265)</f>
        <v/>
      </c>
      <c r="J509" s="267" t="str">
        <f>+IF(H509=0,"",'Ark1'!AF1265)</f>
        <v/>
      </c>
      <c r="K509" s="268" t="str">
        <f>+IF(H509=0,"",'Ark1'!S1265)</f>
        <v/>
      </c>
      <c r="L509" s="267" t="str">
        <f>+IF(H509=0,"",'Ark1'!U1265)</f>
        <v/>
      </c>
      <c r="M509" s="269" t="str">
        <f>+IF(H509=0,"",'Ark1'!W1265)</f>
        <v/>
      </c>
      <c r="N509" s="269" t="str">
        <f>+IF(H509=0,"",'Ark1'!X1265)</f>
        <v/>
      </c>
      <c r="O509" s="269" t="str">
        <f>+IF(H509=0,"",'Ark1'!AG1265)</f>
        <v/>
      </c>
      <c r="P509" s="269" t="str">
        <f>+IF(H509=0,"",'Ark1'!AH1265)</f>
        <v/>
      </c>
      <c r="Q509" s="269" t="str">
        <f>+IF(H509=0,"",'Ark1'!AI1265)</f>
        <v/>
      </c>
      <c r="R509" s="269"/>
      <c r="S509" s="269"/>
      <c r="T509" s="269" t="str">
        <f>+IF(H509=0,"",'Ark1'!Y1265)</f>
        <v/>
      </c>
      <c r="U509" s="268" t="str">
        <f>+IF(H509=0,"",'Ark1'!Z1265)</f>
        <v/>
      </c>
      <c r="V509" s="269" t="str">
        <f t="shared" si="120"/>
        <v/>
      </c>
      <c r="W509" s="269" t="str">
        <f t="shared" si="121"/>
        <v/>
      </c>
      <c r="X509" s="267" t="str">
        <f t="shared" si="122"/>
        <v/>
      </c>
      <c r="Y509" s="369"/>
      <c r="AB509" s="28"/>
      <c r="AC509" s="27"/>
    </row>
    <row r="510" spans="1:65">
      <c r="A510" s="369"/>
      <c r="B510" s="369">
        <f>+'Ark1'!C1266</f>
        <v>2023</v>
      </c>
      <c r="C510" s="266">
        <f>+'Ark1'!M1266</f>
        <v>13</v>
      </c>
      <c r="D510" s="266" t="s">
        <v>104</v>
      </c>
      <c r="E510" s="266">
        <f>+'Ark1'!D1266</f>
        <v>4</v>
      </c>
      <c r="F510" s="266" t="str">
        <f t="shared" si="123"/>
        <v>Apr</v>
      </c>
      <c r="G510" s="266" t="str">
        <f>+IF(H510=0,"",'Ark1'!Q1266)</f>
        <v/>
      </c>
      <c r="H510" s="266">
        <f>+'Ark1'!R1266</f>
        <v>0</v>
      </c>
      <c r="I510" s="267" t="str">
        <f>+IF(H510=0,"",'Ark1'!AE1266)</f>
        <v/>
      </c>
      <c r="J510" s="267" t="str">
        <f>+IF(H510=0,"",'Ark1'!AF1266)</f>
        <v/>
      </c>
      <c r="K510" s="268" t="str">
        <f>+IF(H510=0,"",'Ark1'!S1266)</f>
        <v/>
      </c>
      <c r="L510" s="267" t="str">
        <f>+IF(H510=0,"",'Ark1'!U1266)</f>
        <v/>
      </c>
      <c r="M510" s="269" t="str">
        <f>+IF(H510=0,"",'Ark1'!W1266)</f>
        <v/>
      </c>
      <c r="N510" s="269" t="str">
        <f>+IF(H510=0,"",'Ark1'!X1266)</f>
        <v/>
      </c>
      <c r="O510" s="269" t="str">
        <f>+IF(H510=0,"",'Ark1'!AG1266)</f>
        <v/>
      </c>
      <c r="P510" s="269" t="str">
        <f>+IF(H510=0,"",'Ark1'!AH1266)</f>
        <v/>
      </c>
      <c r="Q510" s="269" t="str">
        <f>+IF(H510=0,"",'Ark1'!AI1266)</f>
        <v/>
      </c>
      <c r="R510" s="269"/>
      <c r="S510" s="269"/>
      <c r="T510" s="269" t="str">
        <f>+IF(H510=0,"",'Ark1'!Y1266)</f>
        <v/>
      </c>
      <c r="U510" s="268" t="str">
        <f>+IF(H510=0,"",'Ark1'!Z1266)</f>
        <v/>
      </c>
      <c r="V510" s="269" t="str">
        <f t="shared" si="120"/>
        <v/>
      </c>
      <c r="W510" s="269" t="str">
        <f t="shared" si="121"/>
        <v/>
      </c>
      <c r="X510" s="267" t="str">
        <f t="shared" si="122"/>
        <v/>
      </c>
      <c r="Y510" s="369"/>
      <c r="AB510" s="28"/>
      <c r="AC510" s="27"/>
    </row>
    <row r="511" spans="1:65">
      <c r="A511" s="369"/>
      <c r="B511" s="369">
        <f>+'Ark1'!C1267</f>
        <v>2023</v>
      </c>
      <c r="C511" s="266">
        <f>+'Ark1'!M1267</f>
        <v>13</v>
      </c>
      <c r="D511" s="266" t="s">
        <v>104</v>
      </c>
      <c r="E511" s="266">
        <f>+'Ark1'!D1267</f>
        <v>5</v>
      </c>
      <c r="F511" s="266" t="str">
        <f t="shared" si="123"/>
        <v>Mai</v>
      </c>
      <c r="G511" s="266">
        <f>+IF(H511=0,"",'Ark1'!Q1267)</f>
        <v>1</v>
      </c>
      <c r="H511" s="266">
        <f>+'Ark1'!R1267</f>
        <v>1</v>
      </c>
      <c r="I511" s="267">
        <f>+IF(H511=0,"",'Ark1'!AE1267)</f>
        <v>0.1438848920863309</v>
      </c>
      <c r="J511" s="267">
        <f>+IF(H511=0,"",'Ark1'!AF1267)</f>
        <v>0.27289809064920195</v>
      </c>
      <c r="K511" s="268">
        <f>+IF(H511=0,"",'Ark1'!S1267)</f>
        <v>11</v>
      </c>
      <c r="L511" s="267">
        <f>+IF(H511=0,"",'Ark1'!U1267)</f>
        <v>670.7</v>
      </c>
      <c r="M511" s="269">
        <f>+IF(H511=0,"",'Ark1'!W1267)</f>
        <v>100</v>
      </c>
      <c r="N511" s="269">
        <f>+IF(H511=0,"",'Ark1'!X1267)</f>
        <v>100</v>
      </c>
      <c r="O511" s="269">
        <f>+IF(H511=0,"",'Ark1'!AG1267)</f>
        <v>0</v>
      </c>
      <c r="P511" s="269">
        <f>+IF(H511=0,"",'Ark1'!AH1267)</f>
        <v>0</v>
      </c>
      <c r="Q511" s="269">
        <f>+IF(H511=0,"",'Ark1'!AI1267)</f>
        <v>0</v>
      </c>
      <c r="R511" s="269"/>
      <c r="S511" s="269"/>
      <c r="T511" s="269">
        <f>+IF(H511=0,"",'Ark1'!Y1267)</f>
        <v>0</v>
      </c>
      <c r="U511" s="268">
        <f>+IF(H511=0,"",'Ark1'!Z1267)</f>
        <v>0</v>
      </c>
      <c r="V511" s="269" t="e">
        <f t="shared" si="120"/>
        <v>#DIV/0!</v>
      </c>
      <c r="W511" s="269">
        <f t="shared" si="121"/>
        <v>51.592307692307699</v>
      </c>
      <c r="X511" s="267">
        <f t="shared" si="122"/>
        <v>1</v>
      </c>
      <c r="Y511" s="369"/>
      <c r="AB511" s="28"/>
      <c r="AC511" s="27"/>
    </row>
    <row r="512" spans="1:65">
      <c r="A512" s="369"/>
      <c r="B512" s="369">
        <f>+'Ark1'!C1268</f>
        <v>2023</v>
      </c>
      <c r="C512" s="266">
        <f>+'Ark1'!M1268</f>
        <v>13</v>
      </c>
      <c r="D512" s="266" t="s">
        <v>104</v>
      </c>
      <c r="E512" s="266">
        <f>+'Ark1'!D1268</f>
        <v>6</v>
      </c>
      <c r="F512" s="266" t="str">
        <f t="shared" si="123"/>
        <v>Jun</v>
      </c>
      <c r="G512" s="266">
        <f>+IF(H512=0,"",'Ark1'!Q1268)</f>
        <v>1</v>
      </c>
      <c r="H512" s="266">
        <f>+'Ark1'!R1268</f>
        <v>1</v>
      </c>
      <c r="I512" s="267">
        <f>+IF(H512=0,"",'Ark1'!AE1268)</f>
        <v>0.10752688172043012</v>
      </c>
      <c r="J512" s="267">
        <f>+IF(H512=0,"",'Ark1'!AF1268)</f>
        <v>0.20216444312520557</v>
      </c>
      <c r="K512" s="268">
        <f>+IF(H512=0,"",'Ark1'!S1268)</f>
        <v>8</v>
      </c>
      <c r="L512" s="267">
        <f>+IF(H512=0,"",'Ark1'!U1268)</f>
        <v>655.20000000000005</v>
      </c>
      <c r="M512" s="269">
        <f>+IF(H512=0,"",'Ark1'!W1268)</f>
        <v>100</v>
      </c>
      <c r="N512" s="269">
        <f>+IF(H512=0,"",'Ark1'!X1268)</f>
        <v>100</v>
      </c>
      <c r="O512" s="269">
        <f>+IF(H512=0,"",'Ark1'!AG1268)</f>
        <v>1982</v>
      </c>
      <c r="P512" s="269">
        <f>+IF(H512=0,"",'Ark1'!AH1268)</f>
        <v>0</v>
      </c>
      <c r="Q512" s="269">
        <f>+IF(H512=0,"",'Ark1'!AI1268)</f>
        <v>100</v>
      </c>
      <c r="R512" s="269"/>
      <c r="S512" s="269"/>
      <c r="T512" s="269">
        <f>+IF(H512=0,"",'Ark1'!Y1268)</f>
        <v>0</v>
      </c>
      <c r="U512" s="268">
        <f>+IF(H512=0,"",'Ark1'!Z1268)</f>
        <v>0</v>
      </c>
      <c r="V512" s="269">
        <f t="shared" si="120"/>
        <v>330.57517658930374</v>
      </c>
      <c r="W512" s="269">
        <f t="shared" si="121"/>
        <v>50.400000000000006</v>
      </c>
      <c r="X512" s="267">
        <f t="shared" si="122"/>
        <v>1</v>
      </c>
      <c r="Y512" s="369"/>
      <c r="AB512" s="28"/>
      <c r="AC512" s="27"/>
    </row>
    <row r="513" spans="1:65">
      <c r="A513" s="369"/>
      <c r="B513" s="369">
        <f>+'Ark1'!C1269</f>
        <v>2023</v>
      </c>
      <c r="C513" s="266">
        <f>+'Ark1'!M1269</f>
        <v>13</v>
      </c>
      <c r="D513" s="266" t="s">
        <v>104</v>
      </c>
      <c r="E513" s="266">
        <f>+'Ark1'!D1269</f>
        <v>7</v>
      </c>
      <c r="F513" s="266" t="str">
        <f t="shared" si="123"/>
        <v>Jul</v>
      </c>
      <c r="G513" s="266">
        <f>+IF(H513=0,"",'Ark1'!Q1269)</f>
        <v>1</v>
      </c>
      <c r="H513" s="266">
        <f>+'Ark1'!R1269</f>
        <v>1</v>
      </c>
      <c r="I513" s="267">
        <f>+IF(H513=0,"",'Ark1'!AE1269)</f>
        <v>0.18248175182481763</v>
      </c>
      <c r="J513" s="267">
        <f>+IF(H513=0,"",'Ark1'!AF1269)</f>
        <v>0.28181201618372753</v>
      </c>
      <c r="K513" s="268">
        <f>+IF(H513=0,"",'Ark1'!S1269)</f>
        <v>10</v>
      </c>
      <c r="L513" s="267">
        <f>+IF(H513=0,"",'Ark1'!U1269)</f>
        <v>554.30000000000007</v>
      </c>
      <c r="M513" s="269">
        <f>+IF(H513=0,"",'Ark1'!W1269)</f>
        <v>100</v>
      </c>
      <c r="N513" s="269">
        <f>+IF(H513=0,"",'Ark1'!X1269)</f>
        <v>100</v>
      </c>
      <c r="O513" s="269">
        <f>+IF(H513=0,"",'Ark1'!AG1269)</f>
        <v>1150</v>
      </c>
      <c r="P513" s="269">
        <f>+IF(H513=0,"",'Ark1'!AH1269)</f>
        <v>0</v>
      </c>
      <c r="Q513" s="269">
        <f>+IF(H513=0,"",'Ark1'!AI1269)</f>
        <v>100</v>
      </c>
      <c r="R513" s="269"/>
      <c r="S513" s="269"/>
      <c r="T513" s="269">
        <f>+IF(H513=0,"",'Ark1'!Y1269)</f>
        <v>0</v>
      </c>
      <c r="U513" s="268">
        <f>+IF(H513=0,"",'Ark1'!Z1269)</f>
        <v>0</v>
      </c>
      <c r="V513" s="269">
        <f t="shared" si="120"/>
        <v>482.00000000000011</v>
      </c>
      <c r="W513" s="269">
        <f t="shared" si="121"/>
        <v>42.638461538461542</v>
      </c>
      <c r="X513" s="267">
        <f t="shared" si="122"/>
        <v>1</v>
      </c>
      <c r="Y513" s="369"/>
      <c r="AB513" s="28"/>
      <c r="AC513" s="27"/>
    </row>
    <row r="514" spans="1:65">
      <c r="A514" s="369"/>
      <c r="B514" s="369">
        <f>+'Ark1'!C1270</f>
        <v>2023</v>
      </c>
      <c r="C514" s="266">
        <f>+'Ark1'!M1270</f>
        <v>13</v>
      </c>
      <c r="D514" s="266" t="s">
        <v>104</v>
      </c>
      <c r="E514" s="266">
        <f>+'Ark1'!D1270</f>
        <v>8</v>
      </c>
      <c r="F514" s="266" t="str">
        <f t="shared" si="123"/>
        <v>Aug</v>
      </c>
      <c r="G514" s="266" t="str">
        <f>+IF(H514=0,"",'Ark1'!Q1270)</f>
        <v/>
      </c>
      <c r="H514" s="266">
        <f>+'Ark1'!R1270</f>
        <v>0</v>
      </c>
      <c r="I514" s="267" t="str">
        <f>+IF(H514=0,"",'Ark1'!AE1270)</f>
        <v/>
      </c>
      <c r="J514" s="267" t="str">
        <f>+IF(H514=0,"",'Ark1'!AF1270)</f>
        <v/>
      </c>
      <c r="K514" s="268" t="str">
        <f>+IF(H514=0,"",'Ark1'!S1270)</f>
        <v/>
      </c>
      <c r="L514" s="267" t="str">
        <f>+IF(H514=0,"",'Ark1'!U1270)</f>
        <v/>
      </c>
      <c r="M514" s="269" t="str">
        <f>+IF(H514=0,"",'Ark1'!W1270)</f>
        <v/>
      </c>
      <c r="N514" s="269" t="str">
        <f>+IF(H514=0,"",'Ark1'!X1270)</f>
        <v/>
      </c>
      <c r="O514" s="269" t="str">
        <f>+IF(H514=0,"",'Ark1'!AG1270)</f>
        <v/>
      </c>
      <c r="P514" s="269" t="str">
        <f>+IF(H514=0,"",'Ark1'!AH1270)</f>
        <v/>
      </c>
      <c r="Q514" s="269" t="str">
        <f>+IF(H514=0,"",'Ark1'!AI1270)</f>
        <v/>
      </c>
      <c r="R514" s="269"/>
      <c r="S514" s="269"/>
      <c r="T514" s="269" t="str">
        <f>+IF(H514=0,"",'Ark1'!Y1270)</f>
        <v/>
      </c>
      <c r="U514" s="268" t="str">
        <f>+IF(H514=0,"",'Ark1'!Z1270)</f>
        <v/>
      </c>
      <c r="V514" s="269" t="str">
        <f t="shared" si="120"/>
        <v/>
      </c>
      <c r="W514" s="269" t="str">
        <f t="shared" si="121"/>
        <v/>
      </c>
      <c r="X514" s="267" t="str">
        <f t="shared" si="122"/>
        <v/>
      </c>
      <c r="Y514" s="369"/>
      <c r="AB514" s="28"/>
      <c r="AC514" s="27"/>
    </row>
    <row r="515" spans="1:65">
      <c r="A515" s="369"/>
      <c r="B515" s="369">
        <f>+'Ark1'!C1271</f>
        <v>2023</v>
      </c>
      <c r="C515" s="266">
        <f>+'Ark1'!M1271</f>
        <v>13</v>
      </c>
      <c r="D515" s="266" t="s">
        <v>104</v>
      </c>
      <c r="E515" s="266">
        <f>+'Ark1'!D1271</f>
        <v>9</v>
      </c>
      <c r="F515" s="266" t="str">
        <f t="shared" si="123"/>
        <v>Sep</v>
      </c>
      <c r="G515" s="266">
        <f>+IF(H515=0,"",'Ark1'!Q1271)</f>
        <v>1</v>
      </c>
      <c r="H515" s="266">
        <f>+'Ark1'!R1271</f>
        <v>1</v>
      </c>
      <c r="I515" s="267">
        <f>+IF(H515=0,"",'Ark1'!AE1271)</f>
        <v>0.1367989056087551</v>
      </c>
      <c r="J515" s="267">
        <f>+IF(H515=0,"",'Ark1'!AF1271)</f>
        <v>0.13461064906996104</v>
      </c>
      <c r="K515" s="268">
        <f>+IF(H515=0,"",'Ark1'!S1271)</f>
        <v>6</v>
      </c>
      <c r="L515" s="267">
        <f>+IF(H515=0,"",'Ark1'!U1271)</f>
        <v>350.40000000000009</v>
      </c>
      <c r="M515" s="269">
        <f>+IF(H515=0,"",'Ark1'!W1271)</f>
        <v>100</v>
      </c>
      <c r="N515" s="269">
        <f>+IF(H515=0,"",'Ark1'!X1271)</f>
        <v>100</v>
      </c>
      <c r="O515" s="269">
        <f>+IF(H515=0,"",'Ark1'!AG1271)</f>
        <v>1032</v>
      </c>
      <c r="P515" s="269">
        <f>+IF(H515=0,"",'Ark1'!AH1271)</f>
        <v>0</v>
      </c>
      <c r="Q515" s="269">
        <f>+IF(H515=0,"",'Ark1'!AI1271)</f>
        <v>0</v>
      </c>
      <c r="R515" s="269"/>
      <c r="S515" s="269"/>
      <c r="T515" s="269">
        <f>+IF(H515=0,"",'Ark1'!Y1271)</f>
        <v>0</v>
      </c>
      <c r="U515" s="268">
        <f>+IF(H515=0,"",'Ark1'!Z1271)</f>
        <v>0</v>
      </c>
      <c r="V515" s="269">
        <f t="shared" si="120"/>
        <v>339.53488372093034</v>
      </c>
      <c r="W515" s="269">
        <f t="shared" si="121"/>
        <v>26.953846153846161</v>
      </c>
      <c r="X515" s="267">
        <f t="shared" si="122"/>
        <v>1</v>
      </c>
      <c r="Y515" s="369"/>
      <c r="AB515" s="28"/>
      <c r="AC515" s="27"/>
    </row>
    <row r="516" spans="1:65">
      <c r="A516" s="369"/>
      <c r="B516" s="369">
        <f>+'Ark1'!C1272</f>
        <v>2023</v>
      </c>
      <c r="C516" s="266">
        <f>+'Ark1'!M1272</f>
        <v>13</v>
      </c>
      <c r="D516" s="266" t="s">
        <v>104</v>
      </c>
      <c r="E516" s="266">
        <f>+'Ark1'!D1272</f>
        <v>10</v>
      </c>
      <c r="F516" s="266" t="str">
        <f t="shared" si="123"/>
        <v>Okt</v>
      </c>
      <c r="G516" s="266">
        <f>+IF(H516=0,"",'Ark1'!Q1272)</f>
        <v>2</v>
      </c>
      <c r="H516" s="266">
        <f>+'Ark1'!R1272</f>
        <v>2</v>
      </c>
      <c r="I516" s="267">
        <f>+IF(H516=0,"",'Ark1'!AE1272)</f>
        <v>0.21164021164021163</v>
      </c>
      <c r="J516" s="267">
        <f>+IF(H516=0,"",'Ark1'!AF1272)</f>
        <v>0.31154151484045178</v>
      </c>
      <c r="K516" s="268">
        <f>+IF(H516=0,"",'Ark1'!S1272)</f>
        <v>7.5</v>
      </c>
      <c r="L516" s="267">
        <f>+IF(H516=0,"",'Ark1'!U1272)</f>
        <v>503.5</v>
      </c>
      <c r="M516" s="269">
        <f>+IF(H516=0,"",'Ark1'!W1272)</f>
        <v>100</v>
      </c>
      <c r="N516" s="269">
        <f>+IF(H516=0,"",'Ark1'!X1272)</f>
        <v>100</v>
      </c>
      <c r="O516" s="269">
        <f>+IF(H516=0,"",'Ark1'!AG1272)</f>
        <v>1329</v>
      </c>
      <c r="P516" s="269">
        <f>+IF(H516=0,"",'Ark1'!AH1272)</f>
        <v>0</v>
      </c>
      <c r="Q516" s="269">
        <f>+IF(H516=0,"",'Ark1'!AI1272)</f>
        <v>100</v>
      </c>
      <c r="R516" s="269"/>
      <c r="S516" s="269"/>
      <c r="T516" s="269">
        <f>+IF(H516=0,"",'Ark1'!Y1272)</f>
        <v>54.5</v>
      </c>
      <c r="U516" s="268">
        <f>+IF(H516=0,"",'Ark1'!Z1272)</f>
        <v>0.5</v>
      </c>
      <c r="V516" s="269">
        <f t="shared" si="120"/>
        <v>378.85628291948836</v>
      </c>
      <c r="W516" s="269">
        <f t="shared" si="121"/>
        <v>38.730769230769234</v>
      </c>
      <c r="X516" s="267">
        <f t="shared" si="122"/>
        <v>1</v>
      </c>
      <c r="Y516" s="369"/>
      <c r="AB516" s="28"/>
      <c r="AC516" s="27"/>
    </row>
    <row r="517" spans="1:65">
      <c r="A517" s="369"/>
      <c r="B517" s="369">
        <f>+'Ark1'!C1273</f>
        <v>2023</v>
      </c>
      <c r="C517" s="266">
        <f>+'Ark1'!M1273</f>
        <v>13</v>
      </c>
      <c r="D517" s="266" t="s">
        <v>104</v>
      </c>
      <c r="E517" s="266">
        <f>+'Ark1'!D1273</f>
        <v>11</v>
      </c>
      <c r="F517" s="266" t="str">
        <f t="shared" si="123"/>
        <v>Nov</v>
      </c>
      <c r="G517" s="266">
        <f>+IF(H517=0,"",'Ark1'!Q1273)</f>
        <v>2</v>
      </c>
      <c r="H517" s="266">
        <f>+'Ark1'!R1273</f>
        <v>2</v>
      </c>
      <c r="I517" s="267">
        <f>+IF(H517=0,"",'Ark1'!AE1273)</f>
        <v>0.17905102954341984</v>
      </c>
      <c r="J517" s="267">
        <f>+IF(H517=0,"",'Ark1'!AF1273)</f>
        <v>0.25105622998670379</v>
      </c>
      <c r="K517" s="268">
        <f>+IF(H517=0,"",'Ark1'!S1273)</f>
        <v>7</v>
      </c>
      <c r="L517" s="267">
        <f>+IF(H517=0,"",'Ark1'!U1273)</f>
        <v>478.65</v>
      </c>
      <c r="M517" s="269">
        <f>+IF(H517=0,"",'Ark1'!W1273)</f>
        <v>100</v>
      </c>
      <c r="N517" s="269">
        <f>+IF(H517=0,"",'Ark1'!X1273)</f>
        <v>50</v>
      </c>
      <c r="O517" s="269">
        <f>+IF(H517=0,"",'Ark1'!AG1273)</f>
        <v>1177.5</v>
      </c>
      <c r="P517" s="269">
        <f>+IF(H517=0,"",'Ark1'!AH1273)</f>
        <v>0</v>
      </c>
      <c r="Q517" s="269">
        <f>+IF(H517=0,"",'Ark1'!AI1273)</f>
        <v>100</v>
      </c>
      <c r="R517" s="269"/>
      <c r="S517" s="269"/>
      <c r="T517" s="269">
        <f>+IF(H517=0,"",'Ark1'!Y1273)</f>
        <v>159.54999999999995</v>
      </c>
      <c r="U517" s="268">
        <f>+IF(H517=0,"",'Ark1'!Z1273)</f>
        <v>1</v>
      </c>
      <c r="V517" s="269">
        <f t="shared" si="120"/>
        <v>406.49681528662421</v>
      </c>
      <c r="W517" s="269">
        <f t="shared" si="121"/>
        <v>36.819230769230771</v>
      </c>
      <c r="X517" s="267">
        <f t="shared" si="122"/>
        <v>1</v>
      </c>
      <c r="Y517" s="369"/>
      <c r="AB517" s="28"/>
      <c r="AC517" s="27"/>
    </row>
    <row r="518" spans="1:65">
      <c r="A518" s="369"/>
      <c r="B518" s="369">
        <f>+'Ark1'!C1274</f>
        <v>2023</v>
      </c>
      <c r="C518" s="266">
        <f>+'Ark1'!M1274</f>
        <v>13</v>
      </c>
      <c r="D518" s="266" t="s">
        <v>104</v>
      </c>
      <c r="E518" s="266">
        <f>+'Ark1'!D1274</f>
        <v>12</v>
      </c>
      <c r="F518" s="266" t="str">
        <f t="shared" si="123"/>
        <v>Des</v>
      </c>
      <c r="G518" s="266" t="str">
        <f>+IF(H518=0,"",'Ark1'!Q1274)</f>
        <v/>
      </c>
      <c r="H518" s="266">
        <f>+'Ark1'!R1274</f>
        <v>0</v>
      </c>
      <c r="I518" s="267" t="str">
        <f>+IF(H518=0,"",'Ark1'!AE1274)</f>
        <v/>
      </c>
      <c r="J518" s="267" t="str">
        <f>+IF(H518=0,"",'Ark1'!AF1274)</f>
        <v/>
      </c>
      <c r="K518" s="268" t="str">
        <f>+IF(H518=0,"",'Ark1'!S1274)</f>
        <v/>
      </c>
      <c r="L518" s="267" t="str">
        <f>+IF(H518=0,"",'Ark1'!U1274)</f>
        <v/>
      </c>
      <c r="M518" s="269" t="str">
        <f>+IF(H518=0,"",'Ark1'!W1274)</f>
        <v/>
      </c>
      <c r="N518" s="269" t="str">
        <f>+IF(H518=0,"",'Ark1'!X1274)</f>
        <v/>
      </c>
      <c r="O518" s="269" t="str">
        <f>+IF(H518=0,"",'Ark1'!AG1274)</f>
        <v/>
      </c>
      <c r="P518" s="269" t="str">
        <f>+IF(H518=0,"",'Ark1'!AH1274)</f>
        <v/>
      </c>
      <c r="Q518" s="269" t="str">
        <f>+IF(H518=0,"",'Ark1'!AI1274)</f>
        <v/>
      </c>
      <c r="R518" s="269"/>
      <c r="S518" s="269"/>
      <c r="T518" s="269" t="str">
        <f>+IF(H518=0,"",'Ark1'!Y1274)</f>
        <v/>
      </c>
      <c r="U518" s="268" t="str">
        <f>+IF(H518=0,"",'Ark1'!Z1274)</f>
        <v/>
      </c>
      <c r="V518" s="269" t="str">
        <f t="shared" si="120"/>
        <v/>
      </c>
      <c r="W518" s="269" t="str">
        <f t="shared" si="121"/>
        <v/>
      </c>
      <c r="X518" s="267" t="str">
        <f t="shared" si="122"/>
        <v/>
      </c>
      <c r="Y518" s="369"/>
      <c r="AB518" s="28"/>
      <c r="AC518" s="27"/>
    </row>
    <row r="519" spans="1:65" ht="19.8">
      <c r="A519" s="369"/>
      <c r="B519" s="369"/>
      <c r="C519" s="369"/>
      <c r="D519" s="369"/>
      <c r="E519" s="369"/>
      <c r="F519" s="369"/>
      <c r="G519" s="369"/>
      <c r="H519" s="369"/>
      <c r="I519" s="370"/>
      <c r="J519" s="370"/>
      <c r="K519" s="369"/>
      <c r="L519" s="369"/>
      <c r="M519" s="371"/>
      <c r="N519" s="371"/>
      <c r="O519" s="369"/>
      <c r="P519" s="371"/>
      <c r="Q519" s="371"/>
      <c r="R519" s="371"/>
      <c r="S519" s="371"/>
      <c r="T519" s="371"/>
      <c r="U519" s="369"/>
      <c r="V519" s="369"/>
      <c r="W519" s="371"/>
      <c r="X519" s="370"/>
      <c r="Y519" s="369"/>
      <c r="Z519" s="249"/>
      <c r="AB519" s="28"/>
      <c r="AC519" s="27"/>
      <c r="AD519" s="250"/>
      <c r="AE519" s="86"/>
      <c r="AI519" s="86"/>
      <c r="BA519" s="262" t="e">
        <f>1+#REF!</f>
        <v>#REF!</v>
      </c>
      <c r="BB519" s="27">
        <v>248.30514184397128</v>
      </c>
      <c r="BC519" s="86">
        <f t="shared" ref="BC519:BM519" si="124">+BB519</f>
        <v>248.30514184397128</v>
      </c>
      <c r="BD519" s="86">
        <f t="shared" si="124"/>
        <v>248.30514184397128</v>
      </c>
      <c r="BE519" s="86">
        <f t="shared" si="124"/>
        <v>248.30514184397128</v>
      </c>
      <c r="BF519" s="86">
        <f t="shared" si="124"/>
        <v>248.30514184397128</v>
      </c>
      <c r="BG519" s="86">
        <f t="shared" si="124"/>
        <v>248.30514184397128</v>
      </c>
      <c r="BH519" s="86">
        <f t="shared" si="124"/>
        <v>248.30514184397128</v>
      </c>
      <c r="BI519" s="86">
        <f t="shared" si="124"/>
        <v>248.30514184397128</v>
      </c>
      <c r="BJ519" s="86">
        <f t="shared" si="124"/>
        <v>248.30514184397128</v>
      </c>
      <c r="BK519" s="86">
        <f t="shared" si="124"/>
        <v>248.30514184397128</v>
      </c>
      <c r="BL519" s="86">
        <f t="shared" si="124"/>
        <v>248.30514184397128</v>
      </c>
      <c r="BM519" s="86">
        <f t="shared" si="124"/>
        <v>248.30514184397128</v>
      </c>
    </row>
    <row r="520" spans="1:65" ht="19.8">
      <c r="A520" s="369"/>
      <c r="B520" s="369"/>
      <c r="C520" s="369"/>
      <c r="D520" s="369"/>
      <c r="E520" s="369"/>
      <c r="F520" s="369"/>
      <c r="G520" s="369"/>
      <c r="H520" s="369"/>
      <c r="I520" s="370"/>
      <c r="J520" s="370"/>
      <c r="K520" s="369"/>
      <c r="L520" s="369"/>
      <c r="M520" s="371"/>
      <c r="N520" s="371"/>
      <c r="O520" s="369"/>
      <c r="P520" s="371"/>
      <c r="Q520" s="371"/>
      <c r="R520" s="371"/>
      <c r="S520" s="371"/>
      <c r="T520" s="371"/>
      <c r="U520" s="369"/>
      <c r="V520" s="369"/>
      <c r="W520" s="371"/>
      <c r="X520" s="370"/>
      <c r="Y520" s="369"/>
      <c r="Z520" s="249"/>
      <c r="AB520" s="28"/>
      <c r="AC520" s="27"/>
      <c r="AD520" s="250"/>
      <c r="AE520" s="86"/>
      <c r="AI520" s="86"/>
      <c r="BA520" s="262"/>
      <c r="BB520" s="27"/>
    </row>
    <row r="521" spans="1:65" ht="22.8">
      <c r="A521" s="372" t="s">
        <v>636</v>
      </c>
      <c r="B521" s="369"/>
      <c r="C521" s="369"/>
      <c r="D521" s="373" t="str">
        <f>+D526</f>
        <v>5</v>
      </c>
      <c r="E521" s="369"/>
      <c r="F521" s="369"/>
      <c r="G521" s="369"/>
      <c r="H521" s="272">
        <f>SUM(H526:H537)</f>
        <v>21</v>
      </c>
      <c r="I521" s="370"/>
      <c r="J521" s="370"/>
      <c r="K521" s="369"/>
      <c r="L521" s="272">
        <f>+Fettgruppe!N39</f>
        <v>516.09047619047612</v>
      </c>
      <c r="M521" s="371"/>
      <c r="N521" s="371"/>
      <c r="O521" s="369"/>
      <c r="P521" s="371"/>
      <c r="Q521" s="371"/>
      <c r="R521" s="371"/>
      <c r="S521" s="371"/>
      <c r="T521" s="371"/>
      <c r="U521" s="369"/>
      <c r="V521" s="272">
        <f>+Fettgruppe!X39</f>
        <v>357.98597176185348</v>
      </c>
      <c r="W521" s="374" t="s">
        <v>635</v>
      </c>
      <c r="X521" s="375"/>
      <c r="Y521" s="369"/>
      <c r="Z521" s="249"/>
      <c r="AB521" s="28"/>
      <c r="AC521" s="27"/>
      <c r="AD521" s="250"/>
      <c r="AE521" s="86"/>
      <c r="AI521" s="86"/>
      <c r="BA521" s="262" t="e">
        <f>1+BA519</f>
        <v>#REF!</v>
      </c>
      <c r="BB521" s="27">
        <v>268.9193823216188</v>
      </c>
      <c r="BC521" s="86">
        <f t="shared" ref="BC521:BM521" si="125">+BB521</f>
        <v>268.9193823216188</v>
      </c>
      <c r="BD521" s="86">
        <f t="shared" si="125"/>
        <v>268.9193823216188</v>
      </c>
      <c r="BE521" s="86">
        <f t="shared" si="125"/>
        <v>268.9193823216188</v>
      </c>
      <c r="BF521" s="86">
        <f t="shared" si="125"/>
        <v>268.9193823216188</v>
      </c>
      <c r="BG521" s="86">
        <f t="shared" si="125"/>
        <v>268.9193823216188</v>
      </c>
      <c r="BH521" s="86">
        <f t="shared" si="125"/>
        <v>268.9193823216188</v>
      </c>
      <c r="BI521" s="86">
        <f t="shared" si="125"/>
        <v>268.9193823216188</v>
      </c>
      <c r="BJ521" s="86">
        <f t="shared" si="125"/>
        <v>268.9193823216188</v>
      </c>
      <c r="BK521" s="86">
        <f t="shared" si="125"/>
        <v>268.9193823216188</v>
      </c>
      <c r="BL521" s="86">
        <f t="shared" si="125"/>
        <v>268.9193823216188</v>
      </c>
      <c r="BM521" s="86">
        <f t="shared" si="125"/>
        <v>268.9193823216188</v>
      </c>
    </row>
    <row r="522" spans="1:65" ht="16.5" customHeight="1">
      <c r="A522" s="369"/>
      <c r="B522" s="369"/>
      <c r="C522" s="369"/>
      <c r="D522" s="373"/>
      <c r="E522" s="369"/>
      <c r="F522" s="369"/>
      <c r="G522" s="369"/>
      <c r="H522" s="369"/>
      <c r="I522" s="369"/>
      <c r="J522" s="369"/>
      <c r="K522" s="369"/>
      <c r="L522" s="369"/>
      <c r="M522" s="371"/>
      <c r="N522" s="371"/>
      <c r="O522" s="369"/>
      <c r="P522" s="371"/>
      <c r="Q522" s="371"/>
      <c r="R522" s="371"/>
      <c r="S522" s="371"/>
      <c r="T522" s="371"/>
      <c r="U522" s="369"/>
      <c r="V522" s="369"/>
      <c r="W522" s="371"/>
      <c r="X522" s="375" t="s">
        <v>4</v>
      </c>
      <c r="Y522" s="369"/>
      <c r="Z522" s="249"/>
      <c r="AB522" s="28"/>
      <c r="AC522" s="27"/>
      <c r="AD522" s="250"/>
      <c r="AE522" s="86"/>
      <c r="AI522" s="86"/>
      <c r="BA522" s="262"/>
      <c r="BB522" s="27"/>
    </row>
    <row r="523" spans="1:65" ht="19.8">
      <c r="A523" s="369"/>
      <c r="B523" s="369"/>
      <c r="C523" s="369"/>
      <c r="D523" s="369"/>
      <c r="E523" s="369"/>
      <c r="F523" s="369"/>
      <c r="G523" s="372" t="s">
        <v>4</v>
      </c>
      <c r="H523" s="369"/>
      <c r="I523" s="370"/>
      <c r="J523" s="370"/>
      <c r="K523" s="372" t="s">
        <v>23</v>
      </c>
      <c r="L523" s="370"/>
      <c r="M523" s="371" t="s">
        <v>402</v>
      </c>
      <c r="N523" s="371" t="s">
        <v>402</v>
      </c>
      <c r="O523" s="374" t="s">
        <v>538</v>
      </c>
      <c r="P523" s="371" t="s">
        <v>402</v>
      </c>
      <c r="Q523" s="371" t="s">
        <v>402</v>
      </c>
      <c r="R523" s="371"/>
      <c r="S523" s="371"/>
      <c r="T523" s="374" t="s">
        <v>422</v>
      </c>
      <c r="U523" s="369"/>
      <c r="V523" s="372" t="s">
        <v>489</v>
      </c>
      <c r="W523" s="374" t="s">
        <v>77</v>
      </c>
      <c r="X523" s="375" t="s">
        <v>9</v>
      </c>
      <c r="Y523" s="369"/>
      <c r="Z523" s="249"/>
      <c r="AB523" s="28"/>
      <c r="AC523" s="27"/>
      <c r="AD523" s="250"/>
      <c r="AE523" s="86"/>
      <c r="AI523" s="86"/>
      <c r="BA523" s="262" t="e">
        <f>1+BA521</f>
        <v>#REF!</v>
      </c>
      <c r="BB523" s="27">
        <v>292.46921194322113</v>
      </c>
      <c r="BC523" s="86">
        <f t="shared" ref="BC523:BM525" si="126">+BB523</f>
        <v>292.46921194322113</v>
      </c>
      <c r="BD523" s="86">
        <f t="shared" si="126"/>
        <v>292.46921194322113</v>
      </c>
      <c r="BE523" s="86">
        <f t="shared" si="126"/>
        <v>292.46921194322113</v>
      </c>
      <c r="BF523" s="86">
        <f t="shared" si="126"/>
        <v>292.46921194322113</v>
      </c>
      <c r="BG523" s="86">
        <f t="shared" si="126"/>
        <v>292.46921194322113</v>
      </c>
      <c r="BH523" s="86">
        <f t="shared" si="126"/>
        <v>292.46921194322113</v>
      </c>
      <c r="BI523" s="86">
        <f t="shared" si="126"/>
        <v>292.46921194322113</v>
      </c>
      <c r="BJ523" s="86">
        <f t="shared" si="126"/>
        <v>292.46921194322113</v>
      </c>
      <c r="BK523" s="86">
        <f t="shared" si="126"/>
        <v>292.46921194322113</v>
      </c>
      <c r="BL523" s="86">
        <f t="shared" si="126"/>
        <v>292.46921194322113</v>
      </c>
      <c r="BM523" s="86">
        <f t="shared" si="126"/>
        <v>292.46921194322113</v>
      </c>
    </row>
    <row r="524" spans="1:65" ht="19.8">
      <c r="A524" s="369"/>
      <c r="B524" s="369"/>
      <c r="C524" s="369"/>
      <c r="D524" s="369"/>
      <c r="E524" s="372"/>
      <c r="F524" s="372"/>
      <c r="G524" s="372" t="s">
        <v>487</v>
      </c>
      <c r="H524" s="372" t="s">
        <v>4</v>
      </c>
      <c r="I524" s="375" t="s">
        <v>4</v>
      </c>
      <c r="J524" s="375" t="s">
        <v>1</v>
      </c>
      <c r="K524" s="372" t="s">
        <v>550</v>
      </c>
      <c r="L524" s="375" t="s">
        <v>23</v>
      </c>
      <c r="M524" s="374" t="s">
        <v>585</v>
      </c>
      <c r="N524" s="374" t="s">
        <v>500</v>
      </c>
      <c r="O524" s="374" t="s">
        <v>563</v>
      </c>
      <c r="P524" s="374" t="s">
        <v>502</v>
      </c>
      <c r="Q524" s="374" t="s">
        <v>571</v>
      </c>
      <c r="R524" s="374"/>
      <c r="S524" s="374"/>
      <c r="T524" s="374"/>
      <c r="U524" s="372" t="s">
        <v>413</v>
      </c>
      <c r="V524" s="372" t="s">
        <v>498</v>
      </c>
      <c r="W524" s="374" t="s">
        <v>423</v>
      </c>
      <c r="X524" s="375" t="s">
        <v>70</v>
      </c>
      <c r="Y524" s="369"/>
      <c r="Z524" s="249"/>
      <c r="AB524" s="28"/>
      <c r="AC524" s="27"/>
      <c r="AD524" s="250"/>
      <c r="AE524" s="86"/>
      <c r="AI524" s="86"/>
      <c r="BA524" s="262" t="e">
        <f>1+BA523</f>
        <v>#REF!</v>
      </c>
      <c r="BB524" s="27">
        <v>314.89908376963371</v>
      </c>
      <c r="BC524" s="86">
        <f t="shared" si="126"/>
        <v>314.89908376963371</v>
      </c>
      <c r="BD524" s="86">
        <f t="shared" si="126"/>
        <v>314.89908376963371</v>
      </c>
      <c r="BE524" s="86">
        <f t="shared" si="126"/>
        <v>314.89908376963371</v>
      </c>
      <c r="BF524" s="86">
        <f t="shared" si="126"/>
        <v>314.89908376963371</v>
      </c>
      <c r="BG524" s="86">
        <f t="shared" si="126"/>
        <v>314.89908376963371</v>
      </c>
      <c r="BH524" s="86">
        <f t="shared" si="126"/>
        <v>314.89908376963371</v>
      </c>
      <c r="BI524" s="86">
        <f t="shared" si="126"/>
        <v>314.89908376963371</v>
      </c>
      <c r="BJ524" s="86">
        <f t="shared" si="126"/>
        <v>314.89908376963371</v>
      </c>
      <c r="BK524" s="86">
        <f t="shared" si="126"/>
        <v>314.89908376963371</v>
      </c>
      <c r="BL524" s="86">
        <f t="shared" si="126"/>
        <v>314.89908376963371</v>
      </c>
      <c r="BM524" s="86">
        <f t="shared" si="126"/>
        <v>314.89908376963371</v>
      </c>
    </row>
    <row r="525" spans="1:65" ht="19.8">
      <c r="A525" s="369"/>
      <c r="B525" s="369"/>
      <c r="C525" s="372" t="s">
        <v>0</v>
      </c>
      <c r="D525" s="372"/>
      <c r="E525" s="372" t="s">
        <v>86</v>
      </c>
      <c r="F525" s="372"/>
      <c r="G525" s="376" t="s">
        <v>488</v>
      </c>
      <c r="H525" s="376" t="s">
        <v>9</v>
      </c>
      <c r="I525" s="377" t="s">
        <v>402</v>
      </c>
      <c r="J525" s="377" t="s">
        <v>402</v>
      </c>
      <c r="K525" s="376" t="s">
        <v>551</v>
      </c>
      <c r="L525" s="377" t="s">
        <v>44</v>
      </c>
      <c r="M525" s="378" t="s">
        <v>561</v>
      </c>
      <c r="N525" s="378" t="s">
        <v>439</v>
      </c>
      <c r="O525" s="378" t="s">
        <v>495</v>
      </c>
      <c r="P525" s="378" t="s">
        <v>482</v>
      </c>
      <c r="Q525" s="378" t="s">
        <v>536</v>
      </c>
      <c r="R525" s="378"/>
      <c r="S525" s="378"/>
      <c r="T525" s="378" t="s">
        <v>1</v>
      </c>
      <c r="U525" s="376" t="s">
        <v>414</v>
      </c>
      <c r="V525" s="376" t="s">
        <v>499</v>
      </c>
      <c r="W525" s="378" t="s">
        <v>424</v>
      </c>
      <c r="X525" s="377" t="s">
        <v>566</v>
      </c>
      <c r="Y525" s="369"/>
      <c r="Z525" s="249"/>
      <c r="AB525" s="28"/>
      <c r="AC525" s="27"/>
      <c r="AD525" s="250"/>
      <c r="AE525" s="86"/>
      <c r="AI525" s="86"/>
      <c r="BA525" s="262" t="e">
        <f>1+BA524</f>
        <v>#REF!</v>
      </c>
      <c r="BB525" s="27">
        <v>325.0188034188032</v>
      </c>
      <c r="BC525" s="86">
        <f t="shared" si="126"/>
        <v>325.0188034188032</v>
      </c>
      <c r="BD525" s="86">
        <f t="shared" si="126"/>
        <v>325.0188034188032</v>
      </c>
      <c r="BE525" s="86">
        <f t="shared" si="126"/>
        <v>325.0188034188032</v>
      </c>
      <c r="BF525" s="86">
        <f t="shared" si="126"/>
        <v>325.0188034188032</v>
      </c>
      <c r="BG525" s="86">
        <f t="shared" si="126"/>
        <v>325.0188034188032</v>
      </c>
      <c r="BH525" s="86">
        <f t="shared" si="126"/>
        <v>325.0188034188032</v>
      </c>
      <c r="BI525" s="86">
        <f t="shared" si="126"/>
        <v>325.0188034188032</v>
      </c>
      <c r="BJ525" s="86">
        <f t="shared" si="126"/>
        <v>325.0188034188032</v>
      </c>
      <c r="BK525" s="86">
        <f t="shared" si="126"/>
        <v>325.0188034188032</v>
      </c>
      <c r="BL525" s="86">
        <f t="shared" si="126"/>
        <v>325.0188034188032</v>
      </c>
      <c r="BM525" s="86">
        <f t="shared" si="126"/>
        <v>325.0188034188032</v>
      </c>
    </row>
    <row r="526" spans="1:65">
      <c r="A526" s="369"/>
      <c r="B526" s="369">
        <f>+'Ark1'!C1275</f>
        <v>2023</v>
      </c>
      <c r="C526" s="266">
        <f>+'Ark1'!M1275</f>
        <v>14</v>
      </c>
      <c r="D526" s="368" t="s">
        <v>105</v>
      </c>
      <c r="E526" s="266">
        <f>+'Ark1'!D1275</f>
        <v>1</v>
      </c>
      <c r="F526" s="266" t="str">
        <f>+F507</f>
        <v>Jan</v>
      </c>
      <c r="G526" s="266">
        <f>+IF(H526=0,"",'Ark1'!Q1275)</f>
        <v>1</v>
      </c>
      <c r="H526" s="266">
        <f>+'Ark1'!R1275</f>
        <v>2</v>
      </c>
      <c r="I526" s="267">
        <f>+IF(H526=0,"",'Ark1'!AE1275)</f>
        <v>0.34246575342465752</v>
      </c>
      <c r="J526" s="267">
        <f>+IF(H526=0,"",'Ark1'!AF1275)</f>
        <v>0.43549177399161626</v>
      </c>
      <c r="K526" s="268">
        <f>+IF(H526=0,"",'Ark1'!S1275)</f>
        <v>7.5</v>
      </c>
      <c r="L526" s="267">
        <f>+IF(H526=0,"",'Ark1'!U1275)</f>
        <v>459.5</v>
      </c>
      <c r="M526" s="269">
        <f>+IF(H526=0,"",'Ark1'!W1275)</f>
        <v>100</v>
      </c>
      <c r="N526" s="269">
        <f>+IF(H526=0,"",'Ark1'!X1275)</f>
        <v>100</v>
      </c>
      <c r="O526" s="269">
        <f>+IF(H526=0,"",'Ark1'!AG1275)</f>
        <v>1445</v>
      </c>
      <c r="P526" s="269">
        <f>+IF(H526=0,"",'Ark1'!AH1275)</f>
        <v>0</v>
      </c>
      <c r="Q526" s="269">
        <f>+IF(H526=0,"",'Ark1'!AI1275)</f>
        <v>100</v>
      </c>
      <c r="R526" s="269"/>
      <c r="S526" s="269"/>
      <c r="T526" s="269">
        <f>+IF(H526=0,"",'Ark1'!Y1275)</f>
        <v>19.900000000000965</v>
      </c>
      <c r="U526" s="268">
        <f>+IF(H526=0,"",'Ark1'!Z1275)</f>
        <v>0.5</v>
      </c>
      <c r="V526" s="269">
        <f t="shared" ref="V526:V537" si="127">+IF(H526=0,"",1000*L526/O526)</f>
        <v>317.9930795847751</v>
      </c>
      <c r="W526" s="269">
        <f t="shared" ref="W526:W537" si="128">+IF(H526=0,"",L526/C526)</f>
        <v>32.821428571428569</v>
      </c>
      <c r="X526" s="267">
        <f t="shared" ref="X526:X537" si="129">+IF(H526=0,"",H526/G526)</f>
        <v>2</v>
      </c>
      <c r="Y526" s="369"/>
      <c r="AB526" s="28"/>
      <c r="AC526" s="27"/>
    </row>
    <row r="527" spans="1:65">
      <c r="A527" s="369"/>
      <c r="B527" s="369">
        <f>+'Ark1'!C1276</f>
        <v>2023</v>
      </c>
      <c r="C527" s="266">
        <f>+'Ark1'!M1276</f>
        <v>14</v>
      </c>
      <c r="D527" s="368" t="s">
        <v>105</v>
      </c>
      <c r="E527" s="266">
        <f>+'Ark1'!D1276</f>
        <v>2</v>
      </c>
      <c r="F527" s="266" t="str">
        <f t="shared" ref="F527:F537" si="130">+F508</f>
        <v>Feb</v>
      </c>
      <c r="G527" s="266">
        <f>+IF(H527=0,"",'Ark1'!Q1276)</f>
        <v>1</v>
      </c>
      <c r="H527" s="266">
        <f>+'Ark1'!R1276</f>
        <v>1</v>
      </c>
      <c r="I527" s="267">
        <f>+IF(H527=0,"",'Ark1'!AE1276)</f>
        <v>0.21598272138228936</v>
      </c>
      <c r="J527" s="267">
        <f>+IF(H527=0,"",'Ark1'!AF1276)</f>
        <v>0.33978148149675919</v>
      </c>
      <c r="K527" s="268">
        <f>+IF(H527=0,"",'Ark1'!S1276)</f>
        <v>8</v>
      </c>
      <c r="L527" s="267">
        <f>+IF(H527=0,"",'Ark1'!U1276)</f>
        <v>576.6</v>
      </c>
      <c r="M527" s="269">
        <f>+IF(H527=0,"",'Ark1'!W1276)</f>
        <v>100</v>
      </c>
      <c r="N527" s="269">
        <f>+IF(H527=0,"",'Ark1'!X1276)</f>
        <v>100</v>
      </c>
      <c r="O527" s="269">
        <f>+IF(H527=0,"",'Ark1'!AG1276)</f>
        <v>1365</v>
      </c>
      <c r="P527" s="269">
        <f>+IF(H527=0,"",'Ark1'!AH1276)</f>
        <v>0</v>
      </c>
      <c r="Q527" s="269">
        <f>+IF(H527=0,"",'Ark1'!AI1276)</f>
        <v>100</v>
      </c>
      <c r="R527" s="269"/>
      <c r="S527" s="269"/>
      <c r="T527" s="269">
        <f>+IF(H527=0,"",'Ark1'!Y1276)</f>
        <v>0</v>
      </c>
      <c r="U527" s="268">
        <f>+IF(H527=0,"",'Ark1'!Z1276)</f>
        <v>0</v>
      </c>
      <c r="V527" s="269">
        <f t="shared" si="127"/>
        <v>422.41758241758242</v>
      </c>
      <c r="W527" s="269">
        <f t="shared" si="128"/>
        <v>41.18571428571429</v>
      </c>
      <c r="X527" s="267">
        <f t="shared" si="129"/>
        <v>1</v>
      </c>
      <c r="Y527" s="369"/>
      <c r="AB527" s="28"/>
      <c r="AC527" s="27"/>
    </row>
    <row r="528" spans="1:65">
      <c r="A528" s="369"/>
      <c r="B528" s="369">
        <f>+'Ark1'!C1277</f>
        <v>2023</v>
      </c>
      <c r="C528" s="266">
        <f>+'Ark1'!M1277</f>
        <v>14</v>
      </c>
      <c r="D528" s="368" t="s">
        <v>105</v>
      </c>
      <c r="E528" s="266">
        <f>+'Ark1'!D1277</f>
        <v>3</v>
      </c>
      <c r="F528" s="266" t="str">
        <f t="shared" si="130"/>
        <v>Mar</v>
      </c>
      <c r="G528" s="266" t="str">
        <f>+IF(H528=0,"",'Ark1'!Q1277)</f>
        <v/>
      </c>
      <c r="H528" s="266">
        <f>+'Ark1'!R1277</f>
        <v>0</v>
      </c>
      <c r="I528" s="267" t="str">
        <f>+IF(H528=0,"",'Ark1'!AE1277)</f>
        <v/>
      </c>
      <c r="J528" s="267" t="str">
        <f>+IF(H528=0,"",'Ark1'!AF1277)</f>
        <v/>
      </c>
      <c r="K528" s="268" t="str">
        <f>+IF(H528=0,"",'Ark1'!S1277)</f>
        <v/>
      </c>
      <c r="L528" s="267" t="str">
        <f>+IF(H528=0,"",'Ark1'!U1277)</f>
        <v/>
      </c>
      <c r="M528" s="269" t="str">
        <f>+IF(H528=0,"",'Ark1'!W1277)</f>
        <v/>
      </c>
      <c r="N528" s="269" t="str">
        <f>+IF(H528=0,"",'Ark1'!X1277)</f>
        <v/>
      </c>
      <c r="O528" s="269" t="str">
        <f>+IF(H528=0,"",'Ark1'!AG1277)</f>
        <v/>
      </c>
      <c r="P528" s="269" t="str">
        <f>+IF(H528=0,"",'Ark1'!AH1277)</f>
        <v/>
      </c>
      <c r="Q528" s="269" t="str">
        <f>+IF(H528=0,"",'Ark1'!AI1277)</f>
        <v/>
      </c>
      <c r="R528" s="269"/>
      <c r="S528" s="269"/>
      <c r="T528" s="269" t="str">
        <f>+IF(H528=0,"",'Ark1'!Y1277)</f>
        <v/>
      </c>
      <c r="U528" s="268" t="str">
        <f>+IF(H528=0,"",'Ark1'!Z1277)</f>
        <v/>
      </c>
      <c r="V528" s="269" t="str">
        <f t="shared" si="127"/>
        <v/>
      </c>
      <c r="W528" s="269" t="str">
        <f t="shared" si="128"/>
        <v/>
      </c>
      <c r="X528" s="267" t="str">
        <f t="shared" si="129"/>
        <v/>
      </c>
      <c r="Y528" s="369"/>
      <c r="AB528" s="28"/>
      <c r="AC528" s="27"/>
    </row>
    <row r="529" spans="1:65">
      <c r="A529" s="369"/>
      <c r="B529" s="369">
        <f>+'Ark1'!C1278</f>
        <v>2023</v>
      </c>
      <c r="C529" s="266">
        <f>+'Ark1'!M1278</f>
        <v>14</v>
      </c>
      <c r="D529" s="368" t="s">
        <v>105</v>
      </c>
      <c r="E529" s="266">
        <f>+'Ark1'!D1278</f>
        <v>4</v>
      </c>
      <c r="F529" s="266" t="str">
        <f t="shared" si="130"/>
        <v>Apr</v>
      </c>
      <c r="G529" s="266">
        <f>+IF(H529=0,"",'Ark1'!Q1278)</f>
        <v>2</v>
      </c>
      <c r="H529" s="266">
        <f>+'Ark1'!R1278</f>
        <v>3</v>
      </c>
      <c r="I529" s="267">
        <f>+IF(H529=0,"",'Ark1'!AE1278)</f>
        <v>0.67415730337078628</v>
      </c>
      <c r="J529" s="267">
        <f>+IF(H529=0,"",'Ark1'!AF1278)</f>
        <v>0.85507801546288498</v>
      </c>
      <c r="K529" s="268">
        <f>+IF(H529=0,"",'Ark1'!S1278)</f>
        <v>8</v>
      </c>
      <c r="L529" s="267">
        <f>+IF(H529=0,"",'Ark1'!U1278)</f>
        <v>455.36666666666656</v>
      </c>
      <c r="M529" s="269">
        <f>+IF(H529=0,"",'Ark1'!W1278)</f>
        <v>100</v>
      </c>
      <c r="N529" s="269">
        <f>+IF(H529=0,"",'Ark1'!X1278)</f>
        <v>100</v>
      </c>
      <c r="O529" s="269">
        <f>+IF(H529=0,"",'Ark1'!AG1278)</f>
        <v>935</v>
      </c>
      <c r="P529" s="269">
        <f>+IF(H529=0,"",'Ark1'!AH1278)</f>
        <v>0</v>
      </c>
      <c r="Q529" s="269">
        <f>+IF(H529=0,"",'Ark1'!AI1278)</f>
        <v>100</v>
      </c>
      <c r="R529" s="269"/>
      <c r="S529" s="269"/>
      <c r="T529" s="269">
        <f>+IF(H529=0,"",'Ark1'!Y1278)</f>
        <v>45.346101143195554</v>
      </c>
      <c r="U529" s="268">
        <f>+IF(H529=0,"",'Ark1'!Z1278)</f>
        <v>0.81649658092772603</v>
      </c>
      <c r="V529" s="269">
        <f t="shared" si="127"/>
        <v>487.02317290552577</v>
      </c>
      <c r="W529" s="269">
        <f t="shared" si="128"/>
        <v>32.526190476190472</v>
      </c>
      <c r="X529" s="267">
        <f t="shared" si="129"/>
        <v>1.5</v>
      </c>
      <c r="Y529" s="369"/>
      <c r="AB529" s="28"/>
      <c r="AC529" s="27"/>
    </row>
    <row r="530" spans="1:65">
      <c r="A530" s="369"/>
      <c r="B530" s="369">
        <f>+'Ark1'!C1279</f>
        <v>2023</v>
      </c>
      <c r="C530" s="266">
        <f>+'Ark1'!M1279</f>
        <v>14</v>
      </c>
      <c r="D530" s="368" t="s">
        <v>105</v>
      </c>
      <c r="E530" s="266">
        <f>+'Ark1'!D1279</f>
        <v>5</v>
      </c>
      <c r="F530" s="266" t="str">
        <f t="shared" si="130"/>
        <v>Mai</v>
      </c>
      <c r="G530" s="266">
        <f>+IF(H530=0,"",'Ark1'!Q1279)</f>
        <v>1</v>
      </c>
      <c r="H530" s="266">
        <f>+'Ark1'!R1279</f>
        <v>1</v>
      </c>
      <c r="I530" s="267">
        <f>+IF(H530=0,"",'Ark1'!AE1279)</f>
        <v>0.1438848920863309</v>
      </c>
      <c r="J530" s="267">
        <f>+IF(H530=0,"",'Ark1'!AF1279)</f>
        <v>0.21589343506555328</v>
      </c>
      <c r="K530" s="268">
        <f>+IF(H530=0,"",'Ark1'!S1279)</f>
        <v>6</v>
      </c>
      <c r="L530" s="267">
        <f>+IF(H530=0,"",'Ark1'!U1279)</f>
        <v>530.6</v>
      </c>
      <c r="M530" s="269">
        <f>+IF(H530=0,"",'Ark1'!W1279)</f>
        <v>100</v>
      </c>
      <c r="N530" s="269">
        <f>+IF(H530=0,"",'Ark1'!X1279)</f>
        <v>100</v>
      </c>
      <c r="O530" s="269">
        <f>+IF(H530=0,"",'Ark1'!AG1279)</f>
        <v>1242</v>
      </c>
      <c r="P530" s="269">
        <f>+IF(H530=0,"",'Ark1'!AH1279)</f>
        <v>0</v>
      </c>
      <c r="Q530" s="269">
        <f>+IF(H530=0,"",'Ark1'!AI1279)</f>
        <v>0</v>
      </c>
      <c r="R530" s="269"/>
      <c r="S530" s="269"/>
      <c r="T530" s="269">
        <f>+IF(H530=0,"",'Ark1'!Y1279)</f>
        <v>0</v>
      </c>
      <c r="U530" s="268">
        <f>+IF(H530=0,"",'Ark1'!Z1279)</f>
        <v>0</v>
      </c>
      <c r="V530" s="269">
        <f t="shared" si="127"/>
        <v>427.21417069243154</v>
      </c>
      <c r="W530" s="269">
        <f t="shared" si="128"/>
        <v>37.9</v>
      </c>
      <c r="X530" s="267">
        <f t="shared" si="129"/>
        <v>1</v>
      </c>
      <c r="Y530" s="369"/>
      <c r="AB530" s="28"/>
      <c r="AC530" s="27"/>
    </row>
    <row r="531" spans="1:65">
      <c r="A531" s="369"/>
      <c r="B531" s="369">
        <f>+'Ark1'!C1280</f>
        <v>2023</v>
      </c>
      <c r="C531" s="266">
        <f>+'Ark1'!M1280</f>
        <v>14</v>
      </c>
      <c r="D531" s="368" t="s">
        <v>105</v>
      </c>
      <c r="E531" s="266">
        <f>+'Ark1'!D1280</f>
        <v>6</v>
      </c>
      <c r="F531" s="266" t="str">
        <f t="shared" si="130"/>
        <v>Jun</v>
      </c>
      <c r="G531" s="266">
        <f>+IF(H531=0,"",'Ark1'!Q1280)</f>
        <v>2</v>
      </c>
      <c r="H531" s="266">
        <f>+'Ark1'!R1280</f>
        <v>2</v>
      </c>
      <c r="I531" s="267">
        <f>+IF(H531=0,"",'Ark1'!AE1280)</f>
        <v>0.21505376344086025</v>
      </c>
      <c r="J531" s="267">
        <f>+IF(H531=0,"",'Ark1'!AF1280)</f>
        <v>0.30466601212122701</v>
      </c>
      <c r="K531" s="268">
        <f>+IF(H531=0,"",'Ark1'!S1280)</f>
        <v>8.5</v>
      </c>
      <c r="L531" s="267">
        <f>+IF(H531=0,"",'Ark1'!U1280)</f>
        <v>493.7</v>
      </c>
      <c r="M531" s="269">
        <f>+IF(H531=0,"",'Ark1'!W1280)</f>
        <v>100</v>
      </c>
      <c r="N531" s="269">
        <f>+IF(H531=0,"",'Ark1'!X1280)</f>
        <v>100</v>
      </c>
      <c r="O531" s="269">
        <f>+IF(H531=0,"",'Ark1'!AG1280)</f>
        <v>963.5</v>
      </c>
      <c r="P531" s="269">
        <f>+IF(H531=0,"",'Ark1'!AH1280)</f>
        <v>0</v>
      </c>
      <c r="Q531" s="269">
        <f>+IF(H531=0,"",'Ark1'!AI1280)</f>
        <v>50</v>
      </c>
      <c r="R531" s="269"/>
      <c r="S531" s="269"/>
      <c r="T531" s="269">
        <f>+IF(H531=0,"",'Ark1'!Y1280)</f>
        <v>62.699999999999811</v>
      </c>
      <c r="U531" s="268">
        <f>+IF(H531=0,"",'Ark1'!Z1280)</f>
        <v>0.5</v>
      </c>
      <c r="V531" s="269">
        <f t="shared" si="127"/>
        <v>512.40269849507001</v>
      </c>
      <c r="W531" s="269">
        <f t="shared" si="128"/>
        <v>35.264285714285712</v>
      </c>
      <c r="X531" s="267">
        <f t="shared" si="129"/>
        <v>1</v>
      </c>
      <c r="Y531" s="369"/>
      <c r="AB531" s="28"/>
      <c r="AC531" s="27"/>
    </row>
    <row r="532" spans="1:65">
      <c r="A532" s="369"/>
      <c r="B532" s="369">
        <f>+'Ark1'!C1281</f>
        <v>2023</v>
      </c>
      <c r="C532" s="266">
        <f>+'Ark1'!M1281</f>
        <v>14</v>
      </c>
      <c r="D532" s="368" t="s">
        <v>105</v>
      </c>
      <c r="E532" s="266">
        <f>+'Ark1'!D1281</f>
        <v>7</v>
      </c>
      <c r="F532" s="266" t="str">
        <f t="shared" si="130"/>
        <v>Jul</v>
      </c>
      <c r="G532" s="266" t="str">
        <f>+IF(H532=0,"",'Ark1'!Q1281)</f>
        <v/>
      </c>
      <c r="H532" s="266">
        <f>+'Ark1'!R1281</f>
        <v>0</v>
      </c>
      <c r="I532" s="267" t="str">
        <f>+IF(H532=0,"",'Ark1'!AE1281)</f>
        <v/>
      </c>
      <c r="J532" s="267" t="str">
        <f>+IF(H532=0,"",'Ark1'!AF1281)</f>
        <v/>
      </c>
      <c r="K532" s="268" t="str">
        <f>+IF(H532=0,"",'Ark1'!S1281)</f>
        <v/>
      </c>
      <c r="L532" s="267" t="str">
        <f>+IF(H532=0,"",'Ark1'!U1281)</f>
        <v/>
      </c>
      <c r="M532" s="269" t="str">
        <f>+IF(H532=0,"",'Ark1'!W1281)</f>
        <v/>
      </c>
      <c r="N532" s="269" t="str">
        <f>+IF(H532=0,"",'Ark1'!X1281)</f>
        <v/>
      </c>
      <c r="O532" s="269" t="str">
        <f>+IF(H532=0,"",'Ark1'!AG1281)</f>
        <v/>
      </c>
      <c r="P532" s="269" t="str">
        <f>+IF(H532=0,"",'Ark1'!AH1281)</f>
        <v/>
      </c>
      <c r="Q532" s="269" t="str">
        <f>+IF(H532=0,"",'Ark1'!AI1281)</f>
        <v/>
      </c>
      <c r="R532" s="269"/>
      <c r="S532" s="269"/>
      <c r="T532" s="269" t="str">
        <f>+IF(H532=0,"",'Ark1'!Y1281)</f>
        <v/>
      </c>
      <c r="U532" s="268" t="str">
        <f>+IF(H532=0,"",'Ark1'!Z1281)</f>
        <v/>
      </c>
      <c r="V532" s="269" t="str">
        <f t="shared" si="127"/>
        <v/>
      </c>
      <c r="W532" s="269" t="str">
        <f t="shared" si="128"/>
        <v/>
      </c>
      <c r="X532" s="267" t="str">
        <f t="shared" si="129"/>
        <v/>
      </c>
      <c r="Y532" s="369"/>
      <c r="AB532" s="28"/>
      <c r="AC532" s="27"/>
    </row>
    <row r="533" spans="1:65">
      <c r="A533" s="369"/>
      <c r="B533" s="369">
        <f>+'Ark1'!C1282</f>
        <v>2023</v>
      </c>
      <c r="C533" s="266">
        <f>+'Ark1'!M1282</f>
        <v>14</v>
      </c>
      <c r="D533" s="368" t="s">
        <v>105</v>
      </c>
      <c r="E533" s="266">
        <f>+'Ark1'!D1282</f>
        <v>8</v>
      </c>
      <c r="F533" s="266" t="str">
        <f t="shared" si="130"/>
        <v>Aug</v>
      </c>
      <c r="G533" s="266">
        <f>+IF(H533=0,"",'Ark1'!Q1282)</f>
        <v>1</v>
      </c>
      <c r="H533" s="266">
        <f>+'Ark1'!R1282</f>
        <v>1</v>
      </c>
      <c r="I533" s="267">
        <f>+IF(H533=0,"",'Ark1'!AE1282)</f>
        <v>0.12376237623762376</v>
      </c>
      <c r="J533" s="267">
        <f>+IF(H533=0,"",'Ark1'!AF1282)</f>
        <v>0.24354112348897844</v>
      </c>
      <c r="K533" s="268">
        <f>+IF(H533=0,"",'Ark1'!S1282)</f>
        <v>9</v>
      </c>
      <c r="L533" s="267">
        <f>+IF(H533=0,"",'Ark1'!U1282)</f>
        <v>698.7</v>
      </c>
      <c r="M533" s="269">
        <f>+IF(H533=0,"",'Ark1'!W1282)</f>
        <v>100</v>
      </c>
      <c r="N533" s="269">
        <f>+IF(H533=0,"",'Ark1'!X1282)</f>
        <v>100</v>
      </c>
      <c r="O533" s="269">
        <f>+IF(H533=0,"",'Ark1'!AG1282)</f>
        <v>2690</v>
      </c>
      <c r="P533" s="269">
        <f>+IF(H533=0,"",'Ark1'!AH1282)</f>
        <v>0</v>
      </c>
      <c r="Q533" s="269">
        <f>+IF(H533=0,"",'Ark1'!AI1282)</f>
        <v>100</v>
      </c>
      <c r="R533" s="269"/>
      <c r="S533" s="269"/>
      <c r="T533" s="269">
        <f>+IF(H533=0,"",'Ark1'!Y1282)</f>
        <v>0</v>
      </c>
      <c r="U533" s="268">
        <f>+IF(H533=0,"",'Ark1'!Z1282)</f>
        <v>0</v>
      </c>
      <c r="V533" s="269">
        <f t="shared" si="127"/>
        <v>259.73977695167287</v>
      </c>
      <c r="W533" s="269">
        <f t="shared" si="128"/>
        <v>49.907142857142858</v>
      </c>
      <c r="X533" s="267">
        <f t="shared" si="129"/>
        <v>1</v>
      </c>
      <c r="Y533" s="369"/>
      <c r="AB533" s="28"/>
      <c r="AC533" s="27"/>
    </row>
    <row r="534" spans="1:65">
      <c r="A534" s="369"/>
      <c r="B534" s="369">
        <f>+'Ark1'!C1283</f>
        <v>2023</v>
      </c>
      <c r="C534" s="266">
        <f>+'Ark1'!M1283</f>
        <v>14</v>
      </c>
      <c r="D534" s="368" t="s">
        <v>105</v>
      </c>
      <c r="E534" s="266">
        <f>+'Ark1'!D1283</f>
        <v>9</v>
      </c>
      <c r="F534" s="266" t="str">
        <f t="shared" si="130"/>
        <v>Sep</v>
      </c>
      <c r="G534" s="266">
        <f>+IF(H534=0,"",'Ark1'!Q1283)</f>
        <v>2</v>
      </c>
      <c r="H534" s="266">
        <f>+'Ark1'!R1283</f>
        <v>2</v>
      </c>
      <c r="I534" s="267">
        <f>+IF(H534=0,"",'Ark1'!AE1283)</f>
        <v>0.2735978112175102</v>
      </c>
      <c r="J534" s="267">
        <f>+IF(H534=0,"",'Ark1'!AF1283)</f>
        <v>0.32957327579086643</v>
      </c>
      <c r="K534" s="268">
        <f>+IF(H534=0,"",'Ark1'!S1283)</f>
        <v>7.5</v>
      </c>
      <c r="L534" s="267">
        <f>+IF(H534=0,"",'Ark1'!U1283)</f>
        <v>428.95</v>
      </c>
      <c r="M534" s="269">
        <f>+IF(H534=0,"",'Ark1'!W1283)</f>
        <v>100</v>
      </c>
      <c r="N534" s="269">
        <f>+IF(H534=0,"",'Ark1'!X1283)</f>
        <v>50</v>
      </c>
      <c r="O534" s="269">
        <f>+IF(H534=0,"",'Ark1'!AG1283)</f>
        <v>1631</v>
      </c>
      <c r="P534" s="269">
        <f>+IF(H534=0,"",'Ark1'!AH1283)</f>
        <v>0</v>
      </c>
      <c r="Q534" s="269">
        <f>+IF(H534=0,"",'Ark1'!AI1283)</f>
        <v>100</v>
      </c>
      <c r="R534" s="269"/>
      <c r="S534" s="269"/>
      <c r="T534" s="269">
        <f>+IF(H534=0,"",'Ark1'!Y1283)</f>
        <v>152.75</v>
      </c>
      <c r="U534" s="268">
        <f>+IF(H534=0,"",'Ark1'!Z1283)</f>
        <v>1.5</v>
      </c>
      <c r="V534" s="269">
        <f t="shared" si="127"/>
        <v>262.99816063764564</v>
      </c>
      <c r="W534" s="269">
        <f t="shared" si="128"/>
        <v>30.639285714285712</v>
      </c>
      <c r="X534" s="267">
        <f t="shared" si="129"/>
        <v>1</v>
      </c>
      <c r="Y534" s="369"/>
      <c r="AB534" s="28"/>
      <c r="AC534" s="27"/>
    </row>
    <row r="535" spans="1:65">
      <c r="A535" s="369"/>
      <c r="B535" s="369">
        <f>+'Ark1'!C1284</f>
        <v>2023</v>
      </c>
      <c r="C535" s="266">
        <f>+'Ark1'!M1284</f>
        <v>14</v>
      </c>
      <c r="D535" s="368" t="s">
        <v>105</v>
      </c>
      <c r="E535" s="266">
        <f>+'Ark1'!D1284</f>
        <v>10</v>
      </c>
      <c r="F535" s="266" t="str">
        <f t="shared" si="130"/>
        <v>Okt</v>
      </c>
      <c r="G535" s="266">
        <f>+IF(H535=0,"",'Ark1'!Q1284)</f>
        <v>4</v>
      </c>
      <c r="H535" s="266">
        <f>+'Ark1'!R1284</f>
        <v>4</v>
      </c>
      <c r="I535" s="267">
        <f>+IF(H535=0,"",'Ark1'!AE1284)</f>
        <v>0.42328042328042326</v>
      </c>
      <c r="J535" s="267">
        <f>+IF(H535=0,"",'Ark1'!AF1284)</f>
        <v>0.72632176205653298</v>
      </c>
      <c r="K535" s="268">
        <f>+IF(H535=0,"",'Ark1'!S1284)</f>
        <v>7.75</v>
      </c>
      <c r="L535" s="267">
        <f>+IF(H535=0,"",'Ark1'!U1284)</f>
        <v>586.92500000000018</v>
      </c>
      <c r="M535" s="269">
        <f>+IF(H535=0,"",'Ark1'!W1284)</f>
        <v>100</v>
      </c>
      <c r="N535" s="269">
        <f>+IF(H535=0,"",'Ark1'!X1284)</f>
        <v>100</v>
      </c>
      <c r="O535" s="269">
        <f>+IF(H535=0,"",'Ark1'!AG1284)</f>
        <v>1938.5</v>
      </c>
      <c r="P535" s="269">
        <f>+IF(H535=0,"",'Ark1'!AH1284)</f>
        <v>0</v>
      </c>
      <c r="Q535" s="269">
        <f>+IF(H535=0,"",'Ark1'!AI1284)</f>
        <v>100</v>
      </c>
      <c r="R535" s="269"/>
      <c r="S535" s="269"/>
      <c r="T535" s="269">
        <f>+IF(H535=0,"",'Ark1'!Y1284)</f>
        <v>46.369137095701184</v>
      </c>
      <c r="U535" s="268">
        <f>+IF(H535=0,"",'Ark1'!Z1284)</f>
        <v>0.82915619758885006</v>
      </c>
      <c r="V535" s="269">
        <f t="shared" si="127"/>
        <v>302.7727624451897</v>
      </c>
      <c r="W535" s="269">
        <f t="shared" si="128"/>
        <v>41.923214285714302</v>
      </c>
      <c r="X535" s="267">
        <f t="shared" si="129"/>
        <v>1</v>
      </c>
      <c r="Y535" s="369"/>
      <c r="AB535" s="28"/>
      <c r="AC535" s="27"/>
    </row>
    <row r="536" spans="1:65">
      <c r="A536" s="369"/>
      <c r="B536" s="369">
        <f>+'Ark1'!C1285</f>
        <v>2023</v>
      </c>
      <c r="C536" s="266">
        <f>+'Ark1'!M1285</f>
        <v>14</v>
      </c>
      <c r="D536" s="368" t="s">
        <v>105</v>
      </c>
      <c r="E536" s="266">
        <f>+'Ark1'!D1285</f>
        <v>11</v>
      </c>
      <c r="F536" s="266" t="str">
        <f t="shared" si="130"/>
        <v>Nov</v>
      </c>
      <c r="G536" s="266">
        <f>+IF(H536=0,"",'Ark1'!Q1285)</f>
        <v>4</v>
      </c>
      <c r="H536" s="266">
        <f>+'Ark1'!R1285</f>
        <v>4</v>
      </c>
      <c r="I536" s="267">
        <f>+IF(H536=0,"",'Ark1'!AE1285)</f>
        <v>0.35810205908683967</v>
      </c>
      <c r="J536" s="267">
        <f>+IF(H536=0,"",'Ark1'!AF1285)</f>
        <v>0.51352053059329839</v>
      </c>
      <c r="K536" s="268">
        <f>+IF(H536=0,"",'Ark1'!S1285)</f>
        <v>8</v>
      </c>
      <c r="L536" s="267">
        <f>+IF(H536=0,"",'Ark1'!U1285)</f>
        <v>489.52499999999998</v>
      </c>
      <c r="M536" s="269">
        <f>+IF(H536=0,"",'Ark1'!W1285)</f>
        <v>100</v>
      </c>
      <c r="N536" s="269">
        <f>+IF(H536=0,"",'Ark1'!X1285)</f>
        <v>100</v>
      </c>
      <c r="O536" s="269">
        <f>+IF(H536=0,"",'Ark1'!AG1285)</f>
        <v>1224.5</v>
      </c>
      <c r="P536" s="269">
        <f>+IF(H536=0,"",'Ark1'!AH1285)</f>
        <v>0</v>
      </c>
      <c r="Q536" s="269">
        <f>+IF(H536=0,"",'Ark1'!AI1285)</f>
        <v>75</v>
      </c>
      <c r="R536" s="269"/>
      <c r="S536" s="269"/>
      <c r="T536" s="269">
        <f>+IF(H536=0,"",'Ark1'!Y1285)</f>
        <v>85.629795486150755</v>
      </c>
      <c r="U536" s="268">
        <f>+IF(H536=0,"",'Ark1'!Z1285)</f>
        <v>0</v>
      </c>
      <c r="V536" s="269">
        <f t="shared" si="127"/>
        <v>399.77541853817883</v>
      </c>
      <c r="W536" s="269">
        <f t="shared" si="128"/>
        <v>34.966071428571425</v>
      </c>
      <c r="X536" s="267">
        <f t="shared" si="129"/>
        <v>1</v>
      </c>
      <c r="Y536" s="369"/>
      <c r="AB536" s="28"/>
      <c r="AC536" s="27"/>
    </row>
    <row r="537" spans="1:65">
      <c r="A537" s="369"/>
      <c r="B537" s="369">
        <f>+'Ark1'!C1286</f>
        <v>2023</v>
      </c>
      <c r="C537" s="266">
        <f>+'Ark1'!M1286</f>
        <v>14</v>
      </c>
      <c r="D537" s="368" t="s">
        <v>105</v>
      </c>
      <c r="E537" s="266">
        <f>+'Ark1'!D1286</f>
        <v>12</v>
      </c>
      <c r="F537" s="266" t="str">
        <f t="shared" si="130"/>
        <v>Des</v>
      </c>
      <c r="G537" s="266">
        <f>+IF(H537=0,"",'Ark1'!Q1286)</f>
        <v>1</v>
      </c>
      <c r="H537" s="266">
        <f>+'Ark1'!R1286</f>
        <v>1</v>
      </c>
      <c r="I537" s="267">
        <f>+IF(H537=0,"",'Ark1'!AE1286)</f>
        <v>0.38759689922480622</v>
      </c>
      <c r="J537" s="267">
        <f>+IF(H537=0,"",'Ark1'!AF1286)</f>
        <v>0.65719807274845121</v>
      </c>
      <c r="K537" s="268">
        <f>+IF(H537=0,"",'Ark1'!S1286)</f>
        <v>9</v>
      </c>
      <c r="L537" s="267">
        <f>+IF(H537=0,"",'Ark1'!U1286)</f>
        <v>595.80000000000018</v>
      </c>
      <c r="M537" s="269">
        <f>+IF(H537=0,"",'Ark1'!W1286)</f>
        <v>100</v>
      </c>
      <c r="N537" s="269">
        <f>+IF(H537=0,"",'Ark1'!X1286)</f>
        <v>100</v>
      </c>
      <c r="O537" s="269">
        <f>+IF(H537=0,"",'Ark1'!AG1286)</f>
        <v>0</v>
      </c>
      <c r="P537" s="269">
        <f>+IF(H537=0,"",'Ark1'!AH1286)</f>
        <v>0</v>
      </c>
      <c r="Q537" s="269">
        <f>+IF(H537=0,"",'Ark1'!AI1286)</f>
        <v>0</v>
      </c>
      <c r="R537" s="269"/>
      <c r="S537" s="269"/>
      <c r="T537" s="269">
        <f>+IF(H537=0,"",'Ark1'!Y1286)</f>
        <v>0</v>
      </c>
      <c r="U537" s="268">
        <f>+IF(H537=0,"",'Ark1'!Z1286)</f>
        <v>0</v>
      </c>
      <c r="V537" s="269" t="e">
        <f t="shared" si="127"/>
        <v>#DIV/0!</v>
      </c>
      <c r="W537" s="269">
        <f t="shared" si="128"/>
        <v>42.557142857142871</v>
      </c>
      <c r="X537" s="267">
        <f t="shared" si="129"/>
        <v>1</v>
      </c>
      <c r="Y537" s="369"/>
      <c r="AB537" s="28"/>
      <c r="AC537" s="27"/>
    </row>
    <row r="538" spans="1:65" ht="19.8">
      <c r="A538" s="369"/>
      <c r="B538" s="369"/>
      <c r="C538" s="369"/>
      <c r="D538" s="369"/>
      <c r="E538" s="369"/>
      <c r="F538" s="369"/>
      <c r="G538" s="369"/>
      <c r="H538" s="369"/>
      <c r="I538" s="370"/>
      <c r="J538" s="370"/>
      <c r="K538" s="369"/>
      <c r="L538" s="369"/>
      <c r="M538" s="371"/>
      <c r="N538" s="371"/>
      <c r="O538" s="369"/>
      <c r="P538" s="371"/>
      <c r="Q538" s="371"/>
      <c r="R538" s="371"/>
      <c r="S538" s="371"/>
      <c r="T538" s="371"/>
      <c r="U538" s="369"/>
      <c r="V538" s="369"/>
      <c r="W538" s="371"/>
      <c r="X538" s="370"/>
      <c r="Y538" s="369"/>
      <c r="Z538" s="249"/>
      <c r="AB538" s="28"/>
      <c r="AC538" s="27"/>
      <c r="AD538" s="250"/>
      <c r="AE538" s="86"/>
      <c r="AI538" s="86"/>
      <c r="BA538" s="262" t="e">
        <f>1+#REF!</f>
        <v>#REF!</v>
      </c>
      <c r="BB538" s="27">
        <v>248.30514184397128</v>
      </c>
      <c r="BC538" s="86">
        <f t="shared" ref="BC538:BM538" si="131">+BB538</f>
        <v>248.30514184397128</v>
      </c>
      <c r="BD538" s="86">
        <f t="shared" si="131"/>
        <v>248.30514184397128</v>
      </c>
      <c r="BE538" s="86">
        <f t="shared" si="131"/>
        <v>248.30514184397128</v>
      </c>
      <c r="BF538" s="86">
        <f t="shared" si="131"/>
        <v>248.30514184397128</v>
      </c>
      <c r="BG538" s="86">
        <f t="shared" si="131"/>
        <v>248.30514184397128</v>
      </c>
      <c r="BH538" s="86">
        <f t="shared" si="131"/>
        <v>248.30514184397128</v>
      </c>
      <c r="BI538" s="86">
        <f t="shared" si="131"/>
        <v>248.30514184397128</v>
      </c>
      <c r="BJ538" s="86">
        <f t="shared" si="131"/>
        <v>248.30514184397128</v>
      </c>
      <c r="BK538" s="86">
        <f t="shared" si="131"/>
        <v>248.30514184397128</v>
      </c>
      <c r="BL538" s="86">
        <f t="shared" si="131"/>
        <v>248.30514184397128</v>
      </c>
      <c r="BM538" s="86">
        <f t="shared" si="131"/>
        <v>248.30514184397128</v>
      </c>
    </row>
    <row r="539" spans="1:65" ht="19.8">
      <c r="A539" s="369"/>
      <c r="B539" s="369"/>
      <c r="C539" s="369"/>
      <c r="D539" s="369"/>
      <c r="E539" s="369"/>
      <c r="F539" s="369"/>
      <c r="G539" s="369"/>
      <c r="H539" s="369"/>
      <c r="I539" s="370"/>
      <c r="J539" s="370"/>
      <c r="K539" s="369"/>
      <c r="L539" s="369"/>
      <c r="M539" s="371"/>
      <c r="N539" s="371"/>
      <c r="O539" s="369"/>
      <c r="P539" s="371"/>
      <c r="Q539" s="371"/>
      <c r="R539" s="371"/>
      <c r="S539" s="371"/>
      <c r="T539" s="371"/>
      <c r="U539" s="369"/>
      <c r="V539" s="369"/>
      <c r="W539" s="371"/>
      <c r="X539" s="370"/>
      <c r="Y539" s="369"/>
      <c r="Z539" s="249"/>
      <c r="AB539" s="28"/>
      <c r="AC539" s="27"/>
      <c r="AD539" s="250"/>
      <c r="AE539" s="86"/>
      <c r="AI539" s="86"/>
      <c r="BA539" s="262"/>
      <c r="BB539" s="27"/>
    </row>
    <row r="540" spans="1:65" ht="22.8">
      <c r="A540" s="372" t="s">
        <v>636</v>
      </c>
      <c r="B540" s="369"/>
      <c r="C540" s="369"/>
      <c r="D540" s="373" t="str">
        <f>+D545</f>
        <v>5+</v>
      </c>
      <c r="E540" s="369"/>
      <c r="F540" s="369"/>
      <c r="G540" s="369"/>
      <c r="H540" s="272">
        <f>SUM(H545:H556)</f>
        <v>8</v>
      </c>
      <c r="I540" s="370"/>
      <c r="J540" s="370"/>
      <c r="K540" s="369"/>
      <c r="L540" s="272">
        <f>+Fettgruppe!N40</f>
        <v>608.33749999999998</v>
      </c>
      <c r="M540" s="371"/>
      <c r="N540" s="371"/>
      <c r="O540" s="369"/>
      <c r="P540" s="371"/>
      <c r="Q540" s="371"/>
      <c r="R540" s="371"/>
      <c r="S540" s="371"/>
      <c r="T540" s="371"/>
      <c r="U540" s="369"/>
      <c r="V540" s="272">
        <f>+Fettgruppe!X40</f>
        <v>305.28084450498238</v>
      </c>
      <c r="W540" s="374" t="s">
        <v>635</v>
      </c>
      <c r="X540" s="375"/>
      <c r="Y540" s="369"/>
      <c r="Z540" s="249"/>
      <c r="AB540" s="28"/>
      <c r="AC540" s="27"/>
      <c r="AD540" s="250"/>
      <c r="AE540" s="86"/>
      <c r="AI540" s="86"/>
      <c r="BA540" s="262" t="e">
        <f>1+BA538</f>
        <v>#REF!</v>
      </c>
      <c r="BB540" s="27">
        <v>268.9193823216188</v>
      </c>
      <c r="BC540" s="86">
        <f t="shared" ref="BC540:BM540" si="132">+BB540</f>
        <v>268.9193823216188</v>
      </c>
      <c r="BD540" s="86">
        <f t="shared" si="132"/>
        <v>268.9193823216188</v>
      </c>
      <c r="BE540" s="86">
        <f t="shared" si="132"/>
        <v>268.9193823216188</v>
      </c>
      <c r="BF540" s="86">
        <f t="shared" si="132"/>
        <v>268.9193823216188</v>
      </c>
      <c r="BG540" s="86">
        <f t="shared" si="132"/>
        <v>268.9193823216188</v>
      </c>
      <c r="BH540" s="86">
        <f t="shared" si="132"/>
        <v>268.9193823216188</v>
      </c>
      <c r="BI540" s="86">
        <f t="shared" si="132"/>
        <v>268.9193823216188</v>
      </c>
      <c r="BJ540" s="86">
        <f t="shared" si="132"/>
        <v>268.9193823216188</v>
      </c>
      <c r="BK540" s="86">
        <f t="shared" si="132"/>
        <v>268.9193823216188</v>
      </c>
      <c r="BL540" s="86">
        <f t="shared" si="132"/>
        <v>268.9193823216188</v>
      </c>
      <c r="BM540" s="86">
        <f t="shared" si="132"/>
        <v>268.9193823216188</v>
      </c>
    </row>
    <row r="541" spans="1:65" ht="16.5" customHeight="1">
      <c r="A541" s="369"/>
      <c r="B541" s="369"/>
      <c r="C541" s="369"/>
      <c r="D541" s="373"/>
      <c r="E541" s="369"/>
      <c r="F541" s="369"/>
      <c r="G541" s="369"/>
      <c r="H541" s="369"/>
      <c r="I541" s="369"/>
      <c r="J541" s="369"/>
      <c r="K541" s="369"/>
      <c r="L541" s="369"/>
      <c r="M541" s="371"/>
      <c r="N541" s="371"/>
      <c r="O541" s="369"/>
      <c r="P541" s="371"/>
      <c r="Q541" s="371"/>
      <c r="R541" s="371"/>
      <c r="S541" s="371"/>
      <c r="T541" s="371"/>
      <c r="U541" s="369"/>
      <c r="V541" s="369"/>
      <c r="W541" s="371"/>
      <c r="X541" s="375" t="s">
        <v>4</v>
      </c>
      <c r="Y541" s="369"/>
      <c r="Z541" s="249"/>
      <c r="AB541" s="28"/>
      <c r="AC541" s="27"/>
      <c r="AD541" s="250"/>
      <c r="AE541" s="86"/>
      <c r="AI541" s="86"/>
      <c r="BA541" s="262"/>
      <c r="BB541" s="27"/>
    </row>
    <row r="542" spans="1:65" ht="19.8">
      <c r="A542" s="369"/>
      <c r="B542" s="369"/>
      <c r="C542" s="369"/>
      <c r="D542" s="369"/>
      <c r="E542" s="369"/>
      <c r="F542" s="369"/>
      <c r="G542" s="372" t="s">
        <v>4</v>
      </c>
      <c r="H542" s="369"/>
      <c r="I542" s="370"/>
      <c r="J542" s="370"/>
      <c r="K542" s="372" t="s">
        <v>23</v>
      </c>
      <c r="L542" s="370"/>
      <c r="M542" s="371" t="s">
        <v>402</v>
      </c>
      <c r="N542" s="371" t="s">
        <v>402</v>
      </c>
      <c r="O542" s="374" t="s">
        <v>538</v>
      </c>
      <c r="P542" s="371" t="s">
        <v>402</v>
      </c>
      <c r="Q542" s="371" t="s">
        <v>402</v>
      </c>
      <c r="R542" s="371"/>
      <c r="S542" s="371"/>
      <c r="T542" s="374" t="s">
        <v>422</v>
      </c>
      <c r="U542" s="369"/>
      <c r="V542" s="372" t="s">
        <v>489</v>
      </c>
      <c r="W542" s="374" t="s">
        <v>77</v>
      </c>
      <c r="X542" s="375" t="s">
        <v>9</v>
      </c>
      <c r="Y542" s="369"/>
      <c r="Z542" s="249"/>
      <c r="AB542" s="28"/>
      <c r="AC542" s="27"/>
      <c r="AD542" s="250"/>
      <c r="AE542" s="86"/>
      <c r="AI542" s="86"/>
      <c r="BA542" s="262" t="e">
        <f>1+BA540</f>
        <v>#REF!</v>
      </c>
      <c r="BB542" s="27">
        <v>292.46921194322113</v>
      </c>
      <c r="BC542" s="86">
        <f t="shared" ref="BC542:BM544" si="133">+BB542</f>
        <v>292.46921194322113</v>
      </c>
      <c r="BD542" s="86">
        <f t="shared" si="133"/>
        <v>292.46921194322113</v>
      </c>
      <c r="BE542" s="86">
        <f t="shared" si="133"/>
        <v>292.46921194322113</v>
      </c>
      <c r="BF542" s="86">
        <f t="shared" si="133"/>
        <v>292.46921194322113</v>
      </c>
      <c r="BG542" s="86">
        <f t="shared" si="133"/>
        <v>292.46921194322113</v>
      </c>
      <c r="BH542" s="86">
        <f t="shared" si="133"/>
        <v>292.46921194322113</v>
      </c>
      <c r="BI542" s="86">
        <f t="shared" si="133"/>
        <v>292.46921194322113</v>
      </c>
      <c r="BJ542" s="86">
        <f t="shared" si="133"/>
        <v>292.46921194322113</v>
      </c>
      <c r="BK542" s="86">
        <f t="shared" si="133"/>
        <v>292.46921194322113</v>
      </c>
      <c r="BL542" s="86">
        <f t="shared" si="133"/>
        <v>292.46921194322113</v>
      </c>
      <c r="BM542" s="86">
        <f t="shared" si="133"/>
        <v>292.46921194322113</v>
      </c>
    </row>
    <row r="543" spans="1:65" ht="19.8">
      <c r="A543" s="369"/>
      <c r="B543" s="369"/>
      <c r="C543" s="369"/>
      <c r="D543" s="369"/>
      <c r="E543" s="372"/>
      <c r="F543" s="372"/>
      <c r="G543" s="372" t="s">
        <v>487</v>
      </c>
      <c r="H543" s="372" t="s">
        <v>4</v>
      </c>
      <c r="I543" s="375" t="s">
        <v>4</v>
      </c>
      <c r="J543" s="375" t="s">
        <v>1</v>
      </c>
      <c r="K543" s="372" t="s">
        <v>550</v>
      </c>
      <c r="L543" s="375" t="s">
        <v>23</v>
      </c>
      <c r="M543" s="374" t="s">
        <v>585</v>
      </c>
      <c r="N543" s="374" t="s">
        <v>500</v>
      </c>
      <c r="O543" s="374" t="s">
        <v>563</v>
      </c>
      <c r="P543" s="374" t="s">
        <v>502</v>
      </c>
      <c r="Q543" s="374" t="s">
        <v>571</v>
      </c>
      <c r="R543" s="374"/>
      <c r="S543" s="374"/>
      <c r="T543" s="374"/>
      <c r="U543" s="372" t="s">
        <v>413</v>
      </c>
      <c r="V543" s="372" t="s">
        <v>498</v>
      </c>
      <c r="W543" s="374" t="s">
        <v>423</v>
      </c>
      <c r="X543" s="375" t="s">
        <v>70</v>
      </c>
      <c r="Y543" s="369"/>
      <c r="Z543" s="249"/>
      <c r="AB543" s="28"/>
      <c r="AC543" s="27"/>
      <c r="AD543" s="250"/>
      <c r="AE543" s="86"/>
      <c r="AI543" s="86"/>
      <c r="BA543" s="262" t="e">
        <f>1+BA542</f>
        <v>#REF!</v>
      </c>
      <c r="BB543" s="27">
        <v>314.89908376963371</v>
      </c>
      <c r="BC543" s="86">
        <f t="shared" si="133"/>
        <v>314.89908376963371</v>
      </c>
      <c r="BD543" s="86">
        <f t="shared" si="133"/>
        <v>314.89908376963371</v>
      </c>
      <c r="BE543" s="86">
        <f t="shared" si="133"/>
        <v>314.89908376963371</v>
      </c>
      <c r="BF543" s="86">
        <f t="shared" si="133"/>
        <v>314.89908376963371</v>
      </c>
      <c r="BG543" s="86">
        <f t="shared" si="133"/>
        <v>314.89908376963371</v>
      </c>
      <c r="BH543" s="86">
        <f t="shared" si="133"/>
        <v>314.89908376963371</v>
      </c>
      <c r="BI543" s="86">
        <f t="shared" si="133"/>
        <v>314.89908376963371</v>
      </c>
      <c r="BJ543" s="86">
        <f t="shared" si="133"/>
        <v>314.89908376963371</v>
      </c>
      <c r="BK543" s="86">
        <f t="shared" si="133"/>
        <v>314.89908376963371</v>
      </c>
      <c r="BL543" s="86">
        <f t="shared" si="133"/>
        <v>314.89908376963371</v>
      </c>
      <c r="BM543" s="86">
        <f t="shared" si="133"/>
        <v>314.89908376963371</v>
      </c>
    </row>
    <row r="544" spans="1:65" ht="19.8">
      <c r="A544" s="369"/>
      <c r="B544" s="369"/>
      <c r="C544" s="372" t="s">
        <v>0</v>
      </c>
      <c r="D544" s="372"/>
      <c r="E544" s="372" t="s">
        <v>86</v>
      </c>
      <c r="F544" s="372"/>
      <c r="G544" s="376" t="s">
        <v>488</v>
      </c>
      <c r="H544" s="376" t="s">
        <v>9</v>
      </c>
      <c r="I544" s="377" t="s">
        <v>402</v>
      </c>
      <c r="J544" s="377" t="s">
        <v>402</v>
      </c>
      <c r="K544" s="376" t="s">
        <v>551</v>
      </c>
      <c r="L544" s="377" t="s">
        <v>44</v>
      </c>
      <c r="M544" s="378" t="s">
        <v>561</v>
      </c>
      <c r="N544" s="378" t="s">
        <v>439</v>
      </c>
      <c r="O544" s="378" t="s">
        <v>495</v>
      </c>
      <c r="P544" s="378" t="s">
        <v>482</v>
      </c>
      <c r="Q544" s="378" t="s">
        <v>536</v>
      </c>
      <c r="R544" s="378"/>
      <c r="S544" s="378"/>
      <c r="T544" s="378" t="s">
        <v>1</v>
      </c>
      <c r="U544" s="376" t="s">
        <v>414</v>
      </c>
      <c r="V544" s="376" t="s">
        <v>499</v>
      </c>
      <c r="W544" s="378" t="s">
        <v>424</v>
      </c>
      <c r="X544" s="377" t="s">
        <v>566</v>
      </c>
      <c r="Y544" s="369"/>
      <c r="Z544" s="249"/>
      <c r="AB544" s="28"/>
      <c r="AC544" s="27"/>
      <c r="AD544" s="250"/>
      <c r="AE544" s="86"/>
      <c r="AI544" s="86"/>
      <c r="BA544" s="262" t="e">
        <f>1+BA543</f>
        <v>#REF!</v>
      </c>
      <c r="BB544" s="27">
        <v>325.0188034188032</v>
      </c>
      <c r="BC544" s="86">
        <f t="shared" si="133"/>
        <v>325.0188034188032</v>
      </c>
      <c r="BD544" s="86">
        <f t="shared" si="133"/>
        <v>325.0188034188032</v>
      </c>
      <c r="BE544" s="86">
        <f t="shared" si="133"/>
        <v>325.0188034188032</v>
      </c>
      <c r="BF544" s="86">
        <f t="shared" si="133"/>
        <v>325.0188034188032</v>
      </c>
      <c r="BG544" s="86">
        <f t="shared" si="133"/>
        <v>325.0188034188032</v>
      </c>
      <c r="BH544" s="86">
        <f t="shared" si="133"/>
        <v>325.0188034188032</v>
      </c>
      <c r="BI544" s="86">
        <f t="shared" si="133"/>
        <v>325.0188034188032</v>
      </c>
      <c r="BJ544" s="86">
        <f t="shared" si="133"/>
        <v>325.0188034188032</v>
      </c>
      <c r="BK544" s="86">
        <f t="shared" si="133"/>
        <v>325.0188034188032</v>
      </c>
      <c r="BL544" s="86">
        <f t="shared" si="133"/>
        <v>325.0188034188032</v>
      </c>
      <c r="BM544" s="86">
        <f t="shared" si="133"/>
        <v>325.0188034188032</v>
      </c>
    </row>
    <row r="545" spans="1:29">
      <c r="A545" s="369"/>
      <c r="B545" s="369">
        <f>+'Ark1'!C1287</f>
        <v>2023</v>
      </c>
      <c r="C545" s="266">
        <f>+'Ark1'!M1287</f>
        <v>15</v>
      </c>
      <c r="D545" s="266" t="s">
        <v>106</v>
      </c>
      <c r="E545" s="266">
        <f>+'Ark1'!D1287</f>
        <v>1</v>
      </c>
      <c r="F545" s="266" t="s">
        <v>597</v>
      </c>
      <c r="G545" s="266" t="str">
        <f>+IF(H545=0,"",'Ark1'!Q1287)</f>
        <v/>
      </c>
      <c r="H545" s="266">
        <f>+'Ark1'!R1287</f>
        <v>0</v>
      </c>
      <c r="I545" s="267" t="str">
        <f>+IF(H545=0,"",'Ark1'!AE1287)</f>
        <v/>
      </c>
      <c r="J545" s="267" t="str">
        <f>+IF(H545=0,"",'Ark1'!AF1287)</f>
        <v/>
      </c>
      <c r="K545" s="268" t="str">
        <f>+IF(H545=0,"",'Ark1'!S1287)</f>
        <v/>
      </c>
      <c r="L545" s="267" t="str">
        <f>+IF(H545=0,"",'Ark1'!U1287)</f>
        <v/>
      </c>
      <c r="M545" s="269" t="str">
        <f>+IF(H545=0,"",'Ark1'!W1287)</f>
        <v/>
      </c>
      <c r="N545" s="269" t="str">
        <f>+IF(H545=0,"",'Ark1'!X1287)</f>
        <v/>
      </c>
      <c r="O545" s="269" t="str">
        <f>+IF(H545=0,"",'Ark1'!AG1287)</f>
        <v/>
      </c>
      <c r="P545" s="269" t="str">
        <f>+IF(H545=0,"",'Ark1'!AH1287)</f>
        <v/>
      </c>
      <c r="Q545" s="269" t="str">
        <f>+IF(H545=0,"",'Ark1'!AI1287)</f>
        <v/>
      </c>
      <c r="R545" s="269"/>
      <c r="S545" s="269"/>
      <c r="T545" s="269" t="str">
        <f>+IF(H545=0,"",'Ark1'!Y1287)</f>
        <v/>
      </c>
      <c r="U545" s="268" t="str">
        <f>+IF(H545=0,"",'Ark1'!Z1287)</f>
        <v/>
      </c>
      <c r="V545" s="269" t="str">
        <f t="shared" ref="V545:V556" si="134">+IF(H545=0,"",1000*L545/O545)</f>
        <v/>
      </c>
      <c r="W545" s="269" t="str">
        <f t="shared" ref="W545:W556" si="135">+IF(H545=0,"",L545/C545)</f>
        <v/>
      </c>
      <c r="X545" s="267" t="str">
        <f t="shared" ref="X545:X556" si="136">+IF(H545=0,"",H545/G545)</f>
        <v/>
      </c>
      <c r="Y545" s="369"/>
      <c r="AB545" s="28"/>
      <c r="AC545" s="27"/>
    </row>
    <row r="546" spans="1:29">
      <c r="A546" s="369"/>
      <c r="B546" s="369">
        <f>+'Ark1'!C1288</f>
        <v>2023</v>
      </c>
      <c r="C546" s="266">
        <f>+'Ark1'!M1288</f>
        <v>15</v>
      </c>
      <c r="D546" s="266" t="s">
        <v>106</v>
      </c>
      <c r="E546" s="266">
        <f>+'Ark1'!D1288</f>
        <v>2</v>
      </c>
      <c r="F546" s="266" t="s">
        <v>598</v>
      </c>
      <c r="G546" s="266" t="str">
        <f>+IF(H546=0,"",'Ark1'!Q1288)</f>
        <v/>
      </c>
      <c r="H546" s="266">
        <f>+'Ark1'!R1288</f>
        <v>0</v>
      </c>
      <c r="I546" s="267" t="str">
        <f>+IF(H546=0,"",'Ark1'!AE1288)</f>
        <v/>
      </c>
      <c r="J546" s="267" t="str">
        <f>+IF(H546=0,"",'Ark1'!AF1288)</f>
        <v/>
      </c>
      <c r="K546" s="268" t="str">
        <f>+IF(H546=0,"",'Ark1'!S1288)</f>
        <v/>
      </c>
      <c r="L546" s="267" t="str">
        <f>+IF(H546=0,"",'Ark1'!U1288)</f>
        <v/>
      </c>
      <c r="M546" s="269" t="str">
        <f>+IF(H546=0,"",'Ark1'!W1288)</f>
        <v/>
      </c>
      <c r="N546" s="269" t="str">
        <f>+IF(H546=0,"",'Ark1'!X1288)</f>
        <v/>
      </c>
      <c r="O546" s="269" t="str">
        <f>+IF(H546=0,"",'Ark1'!AG1288)</f>
        <v/>
      </c>
      <c r="P546" s="269" t="str">
        <f>+IF(H546=0,"",'Ark1'!AH1288)</f>
        <v/>
      </c>
      <c r="Q546" s="269" t="str">
        <f>+IF(H546=0,"",'Ark1'!AI1288)</f>
        <v/>
      </c>
      <c r="R546" s="269"/>
      <c r="S546" s="269"/>
      <c r="T546" s="269" t="str">
        <f>+IF(H546=0,"",'Ark1'!Y1288)</f>
        <v/>
      </c>
      <c r="U546" s="268" t="str">
        <f>+IF(H546=0,"",'Ark1'!Z1288)</f>
        <v/>
      </c>
      <c r="V546" s="269" t="str">
        <f t="shared" si="134"/>
        <v/>
      </c>
      <c r="W546" s="269" t="str">
        <f t="shared" si="135"/>
        <v/>
      </c>
      <c r="X546" s="267" t="str">
        <f t="shared" si="136"/>
        <v/>
      </c>
      <c r="Y546" s="369"/>
      <c r="AB546" s="28"/>
      <c r="AC546" s="27"/>
    </row>
    <row r="547" spans="1:29">
      <c r="A547" s="369"/>
      <c r="B547" s="369">
        <f>+'Ark1'!C1289</f>
        <v>2023</v>
      </c>
      <c r="C547" s="266">
        <f>+'Ark1'!M1289</f>
        <v>15</v>
      </c>
      <c r="D547" s="266" t="s">
        <v>106</v>
      </c>
      <c r="E547" s="266">
        <f>+'Ark1'!D1289</f>
        <v>3</v>
      </c>
      <c r="F547" s="266" t="s">
        <v>599</v>
      </c>
      <c r="G547" s="266">
        <f>+IF(H547=0,"",'Ark1'!Q1289)</f>
        <v>1</v>
      </c>
      <c r="H547" s="266">
        <f>+'Ark1'!R1289</f>
        <v>1</v>
      </c>
      <c r="I547" s="267">
        <f>+IF(H547=0,"",'Ark1'!AE1289)</f>
        <v>0.18796992481203004</v>
      </c>
      <c r="J547" s="267">
        <f>+IF(H547=0,"",'Ark1'!AF1289)</f>
        <v>0.33298753314213447</v>
      </c>
      <c r="K547" s="268">
        <f>+IF(H547=0,"",'Ark1'!S1289)</f>
        <v>9</v>
      </c>
      <c r="L547" s="267">
        <f>+IF(H547=0,"",'Ark1'!U1289)</f>
        <v>627.20000000000005</v>
      </c>
      <c r="M547" s="269">
        <f>+IF(H547=0,"",'Ark1'!W1289)</f>
        <v>100</v>
      </c>
      <c r="N547" s="269">
        <f>+IF(H547=0,"",'Ark1'!X1289)</f>
        <v>100</v>
      </c>
      <c r="O547" s="269">
        <f>+IF(H547=0,"",'Ark1'!AG1289)</f>
        <v>2216</v>
      </c>
      <c r="P547" s="269">
        <f>+IF(H547=0,"",'Ark1'!AH1289)</f>
        <v>0</v>
      </c>
      <c r="Q547" s="269">
        <f>+IF(H547=0,"",'Ark1'!AI1289)</f>
        <v>100</v>
      </c>
      <c r="R547" s="269"/>
      <c r="S547" s="269"/>
      <c r="T547" s="269">
        <f>+IF(H547=0,"",'Ark1'!Y1289)</f>
        <v>0</v>
      </c>
      <c r="U547" s="268">
        <f>+IF(H547=0,"",'Ark1'!Z1289)</f>
        <v>0</v>
      </c>
      <c r="V547" s="269">
        <f t="shared" si="134"/>
        <v>283.03249097472923</v>
      </c>
      <c r="W547" s="269">
        <f t="shared" si="135"/>
        <v>41.81333333333334</v>
      </c>
      <c r="X547" s="267">
        <f t="shared" si="136"/>
        <v>1</v>
      </c>
      <c r="Y547" s="369"/>
      <c r="AB547" s="28"/>
      <c r="AC547" s="27"/>
    </row>
    <row r="548" spans="1:29">
      <c r="A548" s="369"/>
      <c r="B548" s="369">
        <f>+'Ark1'!C1290</f>
        <v>2023</v>
      </c>
      <c r="C548" s="266">
        <f>+'Ark1'!M1290</f>
        <v>15</v>
      </c>
      <c r="D548" s="266" t="s">
        <v>106</v>
      </c>
      <c r="E548" s="266">
        <f>+'Ark1'!D1290</f>
        <v>4</v>
      </c>
      <c r="F548" s="266" t="s">
        <v>600</v>
      </c>
      <c r="G548" s="266">
        <f>+IF(H548=0,"",'Ark1'!Q1290)</f>
        <v>1</v>
      </c>
      <c r="H548" s="266">
        <f>+'Ark1'!R1290</f>
        <v>1</v>
      </c>
      <c r="I548" s="267">
        <f>+IF(H548=0,"",'Ark1'!AE1290)</f>
        <v>0.22471910112359553</v>
      </c>
      <c r="J548" s="267">
        <f>+IF(H548=0,"",'Ark1'!AF1290)</f>
        <v>0.35834284741417299</v>
      </c>
      <c r="K548" s="268">
        <f>+IF(H548=0,"",'Ark1'!S1290)</f>
        <v>9</v>
      </c>
      <c r="L548" s="267">
        <f>+IF(H548=0,"",'Ark1'!U1290)</f>
        <v>572.5</v>
      </c>
      <c r="M548" s="269">
        <f>+IF(H548=0,"",'Ark1'!W1290)</f>
        <v>100</v>
      </c>
      <c r="N548" s="269">
        <f>+IF(H548=0,"",'Ark1'!X1290)</f>
        <v>100</v>
      </c>
      <c r="O548" s="269">
        <f>+IF(H548=0,"",'Ark1'!AG1290)</f>
        <v>1505</v>
      </c>
      <c r="P548" s="269">
        <f>+IF(H548=0,"",'Ark1'!AH1290)</f>
        <v>0</v>
      </c>
      <c r="Q548" s="269">
        <f>+IF(H548=0,"",'Ark1'!AI1290)</f>
        <v>100</v>
      </c>
      <c r="R548" s="269"/>
      <c r="S548" s="269"/>
      <c r="T548" s="269">
        <f>+IF(H548=0,"",'Ark1'!Y1290)</f>
        <v>0</v>
      </c>
      <c r="U548" s="268">
        <f>+IF(H548=0,"",'Ark1'!Z1290)</f>
        <v>0</v>
      </c>
      <c r="V548" s="269">
        <f t="shared" si="134"/>
        <v>380.39867109634554</v>
      </c>
      <c r="W548" s="269">
        <f t="shared" si="135"/>
        <v>38.166666666666664</v>
      </c>
      <c r="X548" s="267">
        <f t="shared" si="136"/>
        <v>1</v>
      </c>
      <c r="Y548" s="369"/>
      <c r="AB548" s="28"/>
      <c r="AC548" s="27"/>
    </row>
    <row r="549" spans="1:29">
      <c r="A549" s="369"/>
      <c r="B549" s="369">
        <f>+'Ark1'!C1291</f>
        <v>2023</v>
      </c>
      <c r="C549" s="266">
        <f>+'Ark1'!M1291</f>
        <v>15</v>
      </c>
      <c r="D549" s="266" t="s">
        <v>106</v>
      </c>
      <c r="E549" s="266">
        <f>+'Ark1'!D1291</f>
        <v>5</v>
      </c>
      <c r="F549" s="266" t="s">
        <v>442</v>
      </c>
      <c r="G549" s="266">
        <f>+IF(H549=0,"",'Ark1'!Q1291)</f>
        <v>1</v>
      </c>
      <c r="H549" s="266">
        <f>+'Ark1'!R1291</f>
        <v>1</v>
      </c>
      <c r="I549" s="267">
        <f>+IF(H549=0,"",'Ark1'!AE1291)</f>
        <v>0.1438848920863309</v>
      </c>
      <c r="J549" s="267">
        <f>+IF(H549=0,"",'Ark1'!AF1291)</f>
        <v>0.25287932509091848</v>
      </c>
      <c r="K549" s="268">
        <f>+IF(H549=0,"",'Ark1'!S1291)</f>
        <v>8</v>
      </c>
      <c r="L549" s="267">
        <f>+IF(H549=0,"",'Ark1'!U1291)</f>
        <v>621.5</v>
      </c>
      <c r="M549" s="269">
        <f>+IF(H549=0,"",'Ark1'!W1291)</f>
        <v>100</v>
      </c>
      <c r="N549" s="269">
        <f>+IF(H549=0,"",'Ark1'!X1291)</f>
        <v>100</v>
      </c>
      <c r="O549" s="269">
        <f>+IF(H549=0,"",'Ark1'!AG1291)</f>
        <v>1893</v>
      </c>
      <c r="P549" s="269">
        <f>+IF(H549=0,"",'Ark1'!AH1291)</f>
        <v>0</v>
      </c>
      <c r="Q549" s="269">
        <f>+IF(H549=0,"",'Ark1'!AI1291)</f>
        <v>100</v>
      </c>
      <c r="R549" s="269"/>
      <c r="S549" s="269"/>
      <c r="T549" s="269">
        <f>+IF(H549=0,"",'Ark1'!Y1291)</f>
        <v>0</v>
      </c>
      <c r="U549" s="268">
        <f>+IF(H549=0,"",'Ark1'!Z1291)</f>
        <v>0</v>
      </c>
      <c r="V549" s="269">
        <f t="shared" si="134"/>
        <v>328.31484416270467</v>
      </c>
      <c r="W549" s="269">
        <f t="shared" si="135"/>
        <v>41.43333333333333</v>
      </c>
      <c r="X549" s="267">
        <f t="shared" si="136"/>
        <v>1</v>
      </c>
      <c r="Y549" s="369"/>
      <c r="AB549" s="28"/>
      <c r="AC549" s="27"/>
    </row>
    <row r="550" spans="1:29">
      <c r="A550" s="369"/>
      <c r="B550" s="369">
        <f>+'Ark1'!C1292</f>
        <v>2023</v>
      </c>
      <c r="C550" s="266">
        <f>+'Ark1'!M1292</f>
        <v>15</v>
      </c>
      <c r="D550" s="266" t="s">
        <v>106</v>
      </c>
      <c r="E550" s="266">
        <f>+'Ark1'!D1292</f>
        <v>6</v>
      </c>
      <c r="F550" s="266" t="s">
        <v>601</v>
      </c>
      <c r="G550" s="266" t="str">
        <f>+IF(H550=0,"",'Ark1'!Q1292)</f>
        <v/>
      </c>
      <c r="H550" s="266">
        <f>+'Ark1'!R1292</f>
        <v>0</v>
      </c>
      <c r="I550" s="267" t="str">
        <f>+IF(H550=0,"",'Ark1'!AE1292)</f>
        <v/>
      </c>
      <c r="J550" s="267" t="str">
        <f>+IF(H550=0,"",'Ark1'!AF1292)</f>
        <v/>
      </c>
      <c r="K550" s="268" t="str">
        <f>+IF(H550=0,"",'Ark1'!S1292)</f>
        <v/>
      </c>
      <c r="L550" s="267" t="str">
        <f>+IF(H550=0,"",'Ark1'!U1292)</f>
        <v/>
      </c>
      <c r="M550" s="269" t="str">
        <f>+IF(H550=0,"",'Ark1'!W1292)</f>
        <v/>
      </c>
      <c r="N550" s="269" t="str">
        <f>+IF(H550=0,"",'Ark1'!X1292)</f>
        <v/>
      </c>
      <c r="O550" s="269" t="str">
        <f>+IF(H550=0,"",'Ark1'!AG1292)</f>
        <v/>
      </c>
      <c r="P550" s="269" t="str">
        <f>+IF(H550=0,"",'Ark1'!AH1292)</f>
        <v/>
      </c>
      <c r="Q550" s="269" t="str">
        <f>+IF(H550=0,"",'Ark1'!AI1292)</f>
        <v/>
      </c>
      <c r="R550" s="269"/>
      <c r="S550" s="269"/>
      <c r="T550" s="269" t="str">
        <f>+IF(H550=0,"",'Ark1'!Y1292)</f>
        <v/>
      </c>
      <c r="U550" s="268" t="str">
        <f>+IF(H550=0,"",'Ark1'!Z1292)</f>
        <v/>
      </c>
      <c r="V550" s="269" t="str">
        <f t="shared" si="134"/>
        <v/>
      </c>
      <c r="W550" s="269" t="str">
        <f t="shared" si="135"/>
        <v/>
      </c>
      <c r="X550" s="267" t="str">
        <f t="shared" si="136"/>
        <v/>
      </c>
      <c r="Y550" s="369"/>
      <c r="AB550" s="28"/>
      <c r="AC550" s="27"/>
    </row>
    <row r="551" spans="1:29">
      <c r="A551" s="369"/>
      <c r="B551" s="369">
        <f>+'Ark1'!C1293</f>
        <v>2023</v>
      </c>
      <c r="C551" s="266">
        <f>+'Ark1'!M1293</f>
        <v>15</v>
      </c>
      <c r="D551" s="266" t="s">
        <v>106</v>
      </c>
      <c r="E551" s="266">
        <f>+'Ark1'!D1293</f>
        <v>7</v>
      </c>
      <c r="F551" s="266" t="s">
        <v>602</v>
      </c>
      <c r="G551" s="266" t="str">
        <f>+IF(H551=0,"",'Ark1'!Q1293)</f>
        <v/>
      </c>
      <c r="H551" s="266">
        <f>+'Ark1'!R1293</f>
        <v>0</v>
      </c>
      <c r="I551" s="267" t="str">
        <f>+IF(H551=0,"",'Ark1'!AE1293)</f>
        <v/>
      </c>
      <c r="J551" s="267" t="str">
        <f>+IF(H551=0,"",'Ark1'!AF1293)</f>
        <v/>
      </c>
      <c r="K551" s="268" t="str">
        <f>+IF(H551=0,"",'Ark1'!S1293)</f>
        <v/>
      </c>
      <c r="L551" s="267" t="str">
        <f>+IF(H551=0,"",'Ark1'!U1293)</f>
        <v/>
      </c>
      <c r="M551" s="269" t="str">
        <f>+IF(H551=0,"",'Ark1'!W1293)</f>
        <v/>
      </c>
      <c r="N551" s="269" t="str">
        <f>+IF(H551=0,"",'Ark1'!X1293)</f>
        <v/>
      </c>
      <c r="O551" s="269" t="str">
        <f>+IF(H551=0,"",'Ark1'!AG1293)</f>
        <v/>
      </c>
      <c r="P551" s="269" t="str">
        <f>+IF(H551=0,"",'Ark1'!AH1293)</f>
        <v/>
      </c>
      <c r="Q551" s="269" t="str">
        <f>+IF(H551=0,"",'Ark1'!AI1293)</f>
        <v/>
      </c>
      <c r="R551" s="269"/>
      <c r="S551" s="269"/>
      <c r="T551" s="269" t="str">
        <f>+IF(H551=0,"",'Ark1'!Y1293)</f>
        <v/>
      </c>
      <c r="U551" s="268" t="str">
        <f>+IF(H551=0,"",'Ark1'!Z1293)</f>
        <v/>
      </c>
      <c r="V551" s="269" t="str">
        <f t="shared" si="134"/>
        <v/>
      </c>
      <c r="W551" s="269" t="str">
        <f t="shared" si="135"/>
        <v/>
      </c>
      <c r="X551" s="267" t="str">
        <f t="shared" si="136"/>
        <v/>
      </c>
      <c r="Y551" s="369"/>
      <c r="AB551" s="28"/>
      <c r="AC551" s="27"/>
    </row>
    <row r="552" spans="1:29">
      <c r="A552" s="369"/>
      <c r="B552" s="369">
        <f>+'Ark1'!C1294</f>
        <v>2023</v>
      </c>
      <c r="C552" s="266">
        <f>+'Ark1'!M1294</f>
        <v>15</v>
      </c>
      <c r="D552" s="266" t="s">
        <v>106</v>
      </c>
      <c r="E552" s="266">
        <f>+'Ark1'!D1294</f>
        <v>8</v>
      </c>
      <c r="F552" s="266" t="s">
        <v>603</v>
      </c>
      <c r="G552" s="266">
        <f>+IF(H552=0,"",'Ark1'!Q1294)</f>
        <v>1</v>
      </c>
      <c r="H552" s="266">
        <f>+'Ark1'!R1294</f>
        <v>1</v>
      </c>
      <c r="I552" s="267">
        <f>+IF(H552=0,"",'Ark1'!AE1294)</f>
        <v>0.12376237623762376</v>
      </c>
      <c r="J552" s="267">
        <f>+IF(H552=0,"",'Ark1'!AF1294)</f>
        <v>0.15249640979880935</v>
      </c>
      <c r="K552" s="268">
        <f>+IF(H552=0,"",'Ark1'!S1294)</f>
        <v>8</v>
      </c>
      <c r="L552" s="267">
        <f>+IF(H552=0,"",'Ark1'!U1294)</f>
        <v>437.5</v>
      </c>
      <c r="M552" s="269">
        <f>+IF(H552=0,"",'Ark1'!W1294)</f>
        <v>100</v>
      </c>
      <c r="N552" s="269">
        <f>+IF(H552=0,"",'Ark1'!X1294)</f>
        <v>100</v>
      </c>
      <c r="O552" s="269">
        <f>+IF(H552=0,"",'Ark1'!AG1294)</f>
        <v>892</v>
      </c>
      <c r="P552" s="269">
        <f>+IF(H552=0,"",'Ark1'!AH1294)</f>
        <v>0</v>
      </c>
      <c r="Q552" s="269">
        <f>+IF(H552=0,"",'Ark1'!AI1294)</f>
        <v>100</v>
      </c>
      <c r="R552" s="269"/>
      <c r="S552" s="269"/>
      <c r="T552" s="269">
        <f>+IF(H552=0,"",'Ark1'!Y1294)</f>
        <v>0</v>
      </c>
      <c r="U552" s="268">
        <f>+IF(H552=0,"",'Ark1'!Z1294)</f>
        <v>0</v>
      </c>
      <c r="V552" s="269">
        <f t="shared" si="134"/>
        <v>490.4708520179372</v>
      </c>
      <c r="W552" s="269">
        <f t="shared" si="135"/>
        <v>29.166666666666668</v>
      </c>
      <c r="X552" s="267">
        <f t="shared" si="136"/>
        <v>1</v>
      </c>
      <c r="Y552" s="369"/>
      <c r="AB552" s="28"/>
      <c r="AC552" s="27"/>
    </row>
    <row r="553" spans="1:29">
      <c r="A553" s="369"/>
      <c r="B553" s="369">
        <f>+'Ark1'!C1295</f>
        <v>2023</v>
      </c>
      <c r="C553" s="266">
        <f>+'Ark1'!M1295</f>
        <v>15</v>
      </c>
      <c r="D553" s="266" t="s">
        <v>106</v>
      </c>
      <c r="E553" s="266">
        <f>+'Ark1'!D1295</f>
        <v>9</v>
      </c>
      <c r="F553" s="266" t="s">
        <v>604</v>
      </c>
      <c r="G553" s="266">
        <f>+IF(H553=0,"",'Ark1'!Q1295)</f>
        <v>1</v>
      </c>
      <c r="H553" s="266">
        <f>+'Ark1'!R1295</f>
        <v>1</v>
      </c>
      <c r="I553" s="267">
        <f>+IF(H553=0,"",'Ark1'!AE1295)</f>
        <v>0.1367989056087551</v>
      </c>
      <c r="J553" s="267">
        <f>+IF(H553=0,"",'Ark1'!AF1295)</f>
        <v>0.21993320945363204</v>
      </c>
      <c r="K553" s="268">
        <f>+IF(H553=0,"",'Ark1'!S1295)</f>
        <v>8</v>
      </c>
      <c r="L553" s="267">
        <f>+IF(H553=0,"",'Ark1'!U1295)</f>
        <v>572.5</v>
      </c>
      <c r="M553" s="269">
        <f>+IF(H553=0,"",'Ark1'!W1295)</f>
        <v>100</v>
      </c>
      <c r="N553" s="269">
        <f>+IF(H553=0,"",'Ark1'!X1295)</f>
        <v>100</v>
      </c>
      <c r="O553" s="269">
        <f>+IF(H553=0,"",'Ark1'!AG1295)</f>
        <v>1748</v>
      </c>
      <c r="P553" s="269">
        <f>+IF(H553=0,"",'Ark1'!AH1295)</f>
        <v>0</v>
      </c>
      <c r="Q553" s="269">
        <f>+IF(H553=0,"",'Ark1'!AI1295)</f>
        <v>100</v>
      </c>
      <c r="R553" s="269"/>
      <c r="S553" s="269"/>
      <c r="T553" s="269">
        <f>+IF(H553=0,"",'Ark1'!Y1295)</f>
        <v>0</v>
      </c>
      <c r="U553" s="268">
        <f>+IF(H553=0,"",'Ark1'!Z1295)</f>
        <v>0</v>
      </c>
      <c r="V553" s="269">
        <f t="shared" si="134"/>
        <v>327.51716247139586</v>
      </c>
      <c r="W553" s="269">
        <f t="shared" si="135"/>
        <v>38.166666666666664</v>
      </c>
      <c r="X553" s="267">
        <f t="shared" si="136"/>
        <v>1</v>
      </c>
      <c r="Y553" s="369"/>
      <c r="AB553" s="28"/>
      <c r="AC553" s="27"/>
    </row>
    <row r="554" spans="1:29">
      <c r="A554" s="369"/>
      <c r="B554" s="369">
        <f>+'Ark1'!C1296</f>
        <v>2023</v>
      </c>
      <c r="C554" s="266">
        <f>+'Ark1'!M1296</f>
        <v>15</v>
      </c>
      <c r="D554" s="266" t="s">
        <v>106</v>
      </c>
      <c r="E554" s="266">
        <f>+'Ark1'!D1296</f>
        <v>10</v>
      </c>
      <c r="F554" s="266" t="s">
        <v>605</v>
      </c>
      <c r="G554" s="266" t="str">
        <f>+IF(H554=0,"",'Ark1'!Q1296)</f>
        <v/>
      </c>
      <c r="H554" s="266">
        <f>+'Ark1'!R1296</f>
        <v>0</v>
      </c>
      <c r="I554" s="267" t="str">
        <f>+IF(H554=0,"",'Ark1'!AE1296)</f>
        <v/>
      </c>
      <c r="J554" s="267" t="str">
        <f>+IF(H554=0,"",'Ark1'!AF1296)</f>
        <v/>
      </c>
      <c r="K554" s="268" t="str">
        <f>+IF(H554=0,"",'Ark1'!S1296)</f>
        <v/>
      </c>
      <c r="L554" s="267" t="str">
        <f>+IF(H554=0,"",'Ark1'!U1296)</f>
        <v/>
      </c>
      <c r="M554" s="269" t="str">
        <f>+IF(H554=0,"",'Ark1'!W1296)</f>
        <v/>
      </c>
      <c r="N554" s="269" t="str">
        <f>+IF(H554=0,"",'Ark1'!X1296)</f>
        <v/>
      </c>
      <c r="O554" s="269" t="str">
        <f>+IF(H554=0,"",'Ark1'!AG1296)</f>
        <v/>
      </c>
      <c r="P554" s="269" t="str">
        <f>+IF(H554=0,"",'Ark1'!AH1296)</f>
        <v/>
      </c>
      <c r="Q554" s="269" t="str">
        <f>+IF(H554=0,"",'Ark1'!AI1296)</f>
        <v/>
      </c>
      <c r="R554" s="269"/>
      <c r="S554" s="269"/>
      <c r="T554" s="269" t="str">
        <f>+IF(H554=0,"",'Ark1'!Y1296)</f>
        <v/>
      </c>
      <c r="U554" s="268" t="str">
        <f>+IF(H554=0,"",'Ark1'!Z1296)</f>
        <v/>
      </c>
      <c r="V554" s="269" t="str">
        <f t="shared" si="134"/>
        <v/>
      </c>
      <c r="W554" s="269" t="str">
        <f t="shared" si="135"/>
        <v/>
      </c>
      <c r="X554" s="267" t="str">
        <f t="shared" si="136"/>
        <v/>
      </c>
      <c r="Y554" s="369"/>
      <c r="AB554" s="28"/>
      <c r="AC554" s="27"/>
    </row>
    <row r="555" spans="1:29">
      <c r="A555" s="369"/>
      <c r="B555" s="369">
        <f>+'Ark1'!C1297</f>
        <v>2023</v>
      </c>
      <c r="C555" s="266">
        <f>+'Ark1'!M1297</f>
        <v>15</v>
      </c>
      <c r="D555" s="266" t="s">
        <v>106</v>
      </c>
      <c r="E555" s="266">
        <f>+'Ark1'!D1297</f>
        <v>11</v>
      </c>
      <c r="F555" s="266" t="s">
        <v>606</v>
      </c>
      <c r="G555" s="266">
        <f>+IF(H555=0,"",'Ark1'!Q1297)</f>
        <v>3</v>
      </c>
      <c r="H555" s="266">
        <f>+'Ark1'!R1297</f>
        <v>3</v>
      </c>
      <c r="I555" s="267">
        <f>+IF(H555=0,"",'Ark1'!AE1297)</f>
        <v>0.26857654431512984</v>
      </c>
      <c r="J555" s="267">
        <f>+IF(H555=0,"",'Ark1'!AF1297)</f>
        <v>0.53381902866179409</v>
      </c>
      <c r="K555" s="268">
        <f>+IF(H555=0,"",'Ark1'!S1297)</f>
        <v>7.6666666666666687</v>
      </c>
      <c r="L555" s="267">
        <f>+IF(H555=0,"",'Ark1'!U1297)</f>
        <v>678.50000000000011</v>
      </c>
      <c r="M555" s="269">
        <f>+IF(H555=0,"",'Ark1'!W1297)</f>
        <v>100</v>
      </c>
      <c r="N555" s="269">
        <f>+IF(H555=0,"",'Ark1'!X1297)</f>
        <v>100</v>
      </c>
      <c r="O555" s="269">
        <f>+IF(H555=0,"",'Ark1'!AG1297)</f>
        <v>2847.5</v>
      </c>
      <c r="P555" s="269">
        <f>+IF(H555=0,"",'Ark1'!AH1297)</f>
        <v>0</v>
      </c>
      <c r="Q555" s="269">
        <f>+IF(H555=0,"",'Ark1'!AI1297)</f>
        <v>33.333333333333343</v>
      </c>
      <c r="R555" s="269"/>
      <c r="S555" s="269"/>
      <c r="T555" s="269">
        <f>+IF(H555=0,"",'Ark1'!Y1297)</f>
        <v>96.748884575826096</v>
      </c>
      <c r="U555" s="268">
        <f>+IF(H555=0,"",'Ark1'!Z1297)</f>
        <v>1.2472191289246417</v>
      </c>
      <c r="V555" s="269">
        <f t="shared" si="134"/>
        <v>238.27919227392454</v>
      </c>
      <c r="W555" s="269">
        <f t="shared" si="135"/>
        <v>45.233333333333341</v>
      </c>
      <c r="X555" s="267">
        <f t="shared" si="136"/>
        <v>1</v>
      </c>
      <c r="Y555" s="369"/>
      <c r="AB555" s="28"/>
      <c r="AC555" s="27"/>
    </row>
    <row r="556" spans="1:29">
      <c r="A556" s="369"/>
      <c r="B556" s="369">
        <f>+'Ark1'!C1298</f>
        <v>2023</v>
      </c>
      <c r="C556" s="266">
        <f>+'Ark1'!M1298</f>
        <v>15</v>
      </c>
      <c r="D556" s="266" t="s">
        <v>106</v>
      </c>
      <c r="E556" s="266">
        <f>+'Ark1'!D1298</f>
        <v>12</v>
      </c>
      <c r="F556" s="266" t="s">
        <v>607</v>
      </c>
      <c r="G556" s="266" t="str">
        <f>+IF(H556=0,"",'Ark1'!Q1298)</f>
        <v/>
      </c>
      <c r="H556" s="266">
        <f>+'Ark1'!R1298</f>
        <v>0</v>
      </c>
      <c r="I556" s="267" t="str">
        <f>+IF(H556=0,"",'Ark1'!AE1298)</f>
        <v/>
      </c>
      <c r="J556" s="267" t="str">
        <f>+IF(H556=0,"",'Ark1'!AF1298)</f>
        <v/>
      </c>
      <c r="K556" s="268" t="str">
        <f>+IF(H556=0,"",'Ark1'!S1298)</f>
        <v/>
      </c>
      <c r="L556" s="267" t="str">
        <f>+IF(H556=0,"",'Ark1'!U1298)</f>
        <v/>
      </c>
      <c r="M556" s="269" t="str">
        <f>+IF(H556=0,"",'Ark1'!W1298)</f>
        <v/>
      </c>
      <c r="N556" s="269" t="str">
        <f>+IF(H556=0,"",'Ark1'!X1298)</f>
        <v/>
      </c>
      <c r="O556" s="269" t="str">
        <f>+IF(H556=0,"",'Ark1'!AG1298)</f>
        <v/>
      </c>
      <c r="P556" s="269" t="str">
        <f>+IF(H556=0,"",'Ark1'!AH1298)</f>
        <v/>
      </c>
      <c r="Q556" s="269" t="str">
        <f>+IF(H556=0,"",'Ark1'!AI1298)</f>
        <v/>
      </c>
      <c r="R556" s="269"/>
      <c r="S556" s="269"/>
      <c r="T556" s="269" t="str">
        <f>+IF(H556=0,"",'Ark1'!Y1298)</f>
        <v/>
      </c>
      <c r="U556" s="268" t="str">
        <f>+IF(H556=0,"",'Ark1'!Z1298)</f>
        <v/>
      </c>
      <c r="V556" s="269" t="str">
        <f t="shared" si="134"/>
        <v/>
      </c>
      <c r="W556" s="269" t="str">
        <f t="shared" si="135"/>
        <v/>
      </c>
      <c r="X556" s="267" t="str">
        <f t="shared" si="136"/>
        <v/>
      </c>
      <c r="Y556" s="369"/>
      <c r="AB556" s="28"/>
      <c r="AC556" s="27"/>
    </row>
    <row r="557" spans="1:29">
      <c r="A557" s="369"/>
      <c r="B557" s="369"/>
      <c r="C557" s="369"/>
      <c r="D557" s="369"/>
      <c r="E557" s="369"/>
      <c r="F557" s="369"/>
      <c r="G557" s="369"/>
      <c r="H557" s="369"/>
      <c r="I557" s="369"/>
      <c r="J557" s="369"/>
      <c r="K557" s="369"/>
      <c r="L557" s="369"/>
      <c r="M557" s="369"/>
      <c r="N557" s="369"/>
      <c r="O557" s="369"/>
      <c r="P557" s="369"/>
      <c r="Q557" s="369"/>
      <c r="R557" s="369"/>
      <c r="S557" s="369"/>
      <c r="T557" s="369"/>
      <c r="U557" s="369"/>
      <c r="V557" s="369"/>
      <c r="W557" s="369"/>
      <c r="X557" s="369"/>
      <c r="Y557" s="369"/>
      <c r="AB557" s="28"/>
      <c r="AC557" s="27"/>
    </row>
    <row r="558" spans="1:29">
      <c r="A558" s="369"/>
      <c r="B558" s="369"/>
      <c r="C558" s="369"/>
      <c r="D558" s="369"/>
      <c r="E558" s="369"/>
      <c r="F558" s="369"/>
      <c r="G558" s="369"/>
      <c r="H558" s="369"/>
      <c r="I558" s="369"/>
      <c r="J558" s="369"/>
      <c r="K558" s="369"/>
      <c r="L558" s="369"/>
      <c r="M558" s="369"/>
      <c r="N558" s="369"/>
      <c r="O558" s="369"/>
      <c r="P558" s="369"/>
      <c r="Q558" s="369"/>
      <c r="R558" s="369"/>
      <c r="S558" s="369"/>
      <c r="T558" s="369"/>
      <c r="U558" s="369"/>
      <c r="V558" s="369"/>
      <c r="W558" s="369"/>
      <c r="X558" s="369"/>
      <c r="Y558" s="369"/>
      <c r="AB558" s="28"/>
      <c r="AC558" s="27"/>
    </row>
    <row r="559" spans="1:29">
      <c r="A559" s="369"/>
      <c r="B559" s="369"/>
      <c r="C559" s="369"/>
      <c r="D559" s="369"/>
      <c r="E559" s="369"/>
      <c r="F559" s="369"/>
      <c r="G559" s="369"/>
      <c r="H559" s="369"/>
      <c r="I559" s="369"/>
      <c r="J559" s="369"/>
      <c r="K559" s="369"/>
      <c r="L559" s="369"/>
      <c r="M559" s="369"/>
      <c r="N559" s="369"/>
      <c r="O559" s="369"/>
      <c r="P559" s="369"/>
      <c r="Q559" s="369"/>
      <c r="R559" s="369"/>
      <c r="S559" s="369"/>
      <c r="T559" s="369"/>
      <c r="U559" s="369"/>
      <c r="V559" s="369"/>
      <c r="W559" s="369"/>
      <c r="X559" s="369"/>
      <c r="Y559" s="369"/>
      <c r="AB559" s="28"/>
      <c r="AC559" s="27"/>
    </row>
    <row r="560" spans="1:29">
      <c r="A560" s="369"/>
      <c r="B560" s="369"/>
      <c r="C560" s="369"/>
      <c r="D560" s="369"/>
      <c r="E560" s="369"/>
      <c r="F560" s="369"/>
      <c r="G560" s="369"/>
      <c r="H560" s="369"/>
      <c r="I560" s="369"/>
      <c r="J560" s="369"/>
      <c r="K560" s="369"/>
      <c r="L560" s="369"/>
      <c r="M560" s="369"/>
      <c r="N560" s="369"/>
      <c r="O560" s="369"/>
      <c r="P560" s="369"/>
      <c r="Q560" s="369"/>
      <c r="R560" s="369"/>
      <c r="S560" s="369"/>
      <c r="T560" s="369"/>
      <c r="U560" s="369"/>
      <c r="V560" s="369"/>
      <c r="W560" s="369"/>
      <c r="X560" s="369"/>
      <c r="Y560" s="369"/>
      <c r="AB560" s="28"/>
      <c r="AC560" s="27"/>
    </row>
    <row r="561" spans="1:29">
      <c r="A561" s="28"/>
      <c r="B561" s="28"/>
      <c r="C561" s="28"/>
      <c r="D561" s="28"/>
      <c r="E561" s="28"/>
      <c r="F561" s="28"/>
      <c r="G561" s="28"/>
      <c r="H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W561" s="28"/>
      <c r="AB561" s="28"/>
      <c r="AC561" s="27"/>
    </row>
    <row r="562" spans="1:29">
      <c r="A562" s="28"/>
      <c r="B562" s="28"/>
      <c r="C562" s="28"/>
      <c r="D562" s="28"/>
      <c r="E562" s="28"/>
      <c r="F562" s="28"/>
      <c r="G562" s="28"/>
      <c r="H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W562" s="28"/>
      <c r="AB562" s="28"/>
      <c r="AC562" s="27"/>
    </row>
    <row r="563" spans="1:29">
      <c r="A563" s="28"/>
      <c r="B563" s="28"/>
      <c r="C563" s="28"/>
      <c r="D563" s="28"/>
      <c r="E563" s="28"/>
      <c r="F563" s="28"/>
      <c r="G563" s="28"/>
      <c r="H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W563" s="28"/>
      <c r="AB563" s="28"/>
      <c r="AC563" s="27"/>
    </row>
    <row r="564" spans="1:29">
      <c r="A564" s="28"/>
      <c r="B564" s="28"/>
      <c r="C564" s="28"/>
      <c r="D564" s="28"/>
      <c r="E564" s="28"/>
      <c r="F564" s="28"/>
      <c r="G564" s="28"/>
      <c r="H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W564" s="28"/>
      <c r="AB564" s="28"/>
      <c r="AC564" s="27"/>
    </row>
    <row r="565" spans="1:29">
      <c r="A565" s="28"/>
      <c r="B565" s="28"/>
      <c r="C565" s="28"/>
      <c r="D565" s="28"/>
      <c r="E565" s="28"/>
      <c r="F565" s="28"/>
      <c r="G565" s="28"/>
      <c r="H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W565" s="28"/>
      <c r="AB565" s="28"/>
      <c r="AC565" s="27"/>
    </row>
    <row r="566" spans="1:29">
      <c r="A566" s="28"/>
      <c r="B566" s="28"/>
      <c r="C566" s="28"/>
      <c r="D566" s="28"/>
      <c r="E566" s="28"/>
      <c r="F566" s="28"/>
      <c r="G566" s="28"/>
      <c r="H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W566" s="28"/>
      <c r="AB566" s="28"/>
      <c r="AC566" s="27"/>
    </row>
    <row r="567" spans="1:29">
      <c r="A567" s="28"/>
      <c r="B567" s="28"/>
      <c r="C567" s="28"/>
      <c r="D567" s="28"/>
      <c r="E567" s="28"/>
      <c r="F567" s="28"/>
      <c r="G567" s="28"/>
      <c r="H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W567" s="28"/>
      <c r="AB567" s="28"/>
      <c r="AC567" s="27"/>
    </row>
    <row r="568" spans="1:29">
      <c r="A568" s="28"/>
      <c r="B568" s="28"/>
      <c r="C568" s="28"/>
      <c r="D568" s="28"/>
      <c r="E568" s="28"/>
      <c r="F568" s="28"/>
      <c r="G568" s="28"/>
      <c r="H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W568" s="28"/>
      <c r="AB568" s="28"/>
      <c r="AC568" s="27"/>
    </row>
    <row r="569" spans="1:29">
      <c r="A569" s="28"/>
      <c r="B569" s="28"/>
      <c r="C569" s="28"/>
      <c r="D569" s="28"/>
      <c r="E569" s="28"/>
      <c r="F569" s="28"/>
      <c r="G569" s="28"/>
      <c r="H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W569" s="28"/>
      <c r="AB569" s="28"/>
      <c r="AC569" s="27"/>
    </row>
    <row r="570" spans="1:29">
      <c r="A570" s="28"/>
      <c r="B570" s="28"/>
      <c r="C570" s="28"/>
      <c r="D570" s="28"/>
      <c r="E570" s="28"/>
      <c r="F570" s="28"/>
      <c r="G570" s="28"/>
      <c r="H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W570" s="28"/>
      <c r="AB570" s="28"/>
      <c r="AC570" s="27"/>
    </row>
    <row r="571" spans="1:29">
      <c r="A571" s="28"/>
      <c r="B571" s="28"/>
      <c r="C571" s="28"/>
      <c r="D571" s="28"/>
      <c r="E571" s="28"/>
      <c r="F571" s="28"/>
      <c r="G571" s="28"/>
      <c r="H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W571" s="28"/>
      <c r="AB571" s="28"/>
      <c r="AC571" s="27"/>
    </row>
    <row r="572" spans="1:29">
      <c r="A572" s="28"/>
      <c r="B572" s="28"/>
      <c r="C572" s="28"/>
      <c r="D572" s="28"/>
      <c r="E572" s="28"/>
      <c r="F572" s="28"/>
      <c r="G572" s="28"/>
      <c r="H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W572" s="28"/>
      <c r="AB572" s="28"/>
      <c r="AC572" s="27"/>
    </row>
    <row r="573" spans="1:29">
      <c r="A573" s="28"/>
      <c r="B573" s="28"/>
      <c r="C573" s="28"/>
      <c r="D573" s="28"/>
      <c r="E573" s="28"/>
      <c r="F573" s="28"/>
      <c r="G573" s="28"/>
      <c r="H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W573" s="28"/>
    </row>
    <row r="574" spans="1:29">
      <c r="A574" s="28"/>
      <c r="B574" s="28"/>
      <c r="C574" s="28"/>
      <c r="D574" s="28"/>
      <c r="E574" s="28"/>
      <c r="F574" s="28"/>
      <c r="G574" s="28"/>
      <c r="H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W574" s="28"/>
    </row>
    <row r="575" spans="1:29">
      <c r="A575" s="34"/>
      <c r="B575" s="34"/>
      <c r="C575" s="34"/>
      <c r="D575" s="34"/>
      <c r="E575" s="34"/>
      <c r="F575" s="34"/>
      <c r="G575" s="34"/>
      <c r="H575" s="34"/>
      <c r="I575" s="72"/>
      <c r="J575" s="72"/>
      <c r="K575" s="34"/>
      <c r="L575" s="34"/>
    </row>
    <row r="576" spans="1:29">
      <c r="A576" s="34"/>
      <c r="B576" s="34"/>
      <c r="C576" s="34"/>
      <c r="D576" s="34"/>
      <c r="E576" s="34"/>
      <c r="F576" s="34"/>
      <c r="G576" s="34"/>
      <c r="H576" s="34"/>
      <c r="I576" s="72"/>
      <c r="J576" s="72"/>
      <c r="K576" s="34"/>
      <c r="L576" s="34"/>
    </row>
    <row r="577" spans="1:12">
      <c r="A577" s="34"/>
      <c r="B577" s="34"/>
      <c r="C577" s="34"/>
      <c r="D577" s="34"/>
      <c r="E577" s="34"/>
      <c r="F577" s="34"/>
      <c r="G577" s="34"/>
      <c r="H577" s="34"/>
      <c r="I577" s="72"/>
      <c r="J577" s="72"/>
      <c r="K577" s="34"/>
      <c r="L577" s="34"/>
    </row>
    <row r="578" spans="1:12">
      <c r="A578" s="34"/>
      <c r="B578" s="34"/>
      <c r="C578" s="34"/>
      <c r="D578" s="34"/>
      <c r="E578" s="34"/>
      <c r="F578" s="34"/>
      <c r="G578" s="34"/>
      <c r="H578" s="34"/>
      <c r="I578" s="72"/>
      <c r="J578" s="72"/>
      <c r="K578" s="34"/>
      <c r="L578" s="34"/>
    </row>
    <row r="579" spans="1:12">
      <c r="A579" s="34"/>
      <c r="B579" s="34"/>
      <c r="C579" s="34"/>
      <c r="D579" s="34"/>
      <c r="E579" s="34"/>
      <c r="F579" s="34"/>
      <c r="G579" s="34"/>
      <c r="H579" s="34"/>
      <c r="I579" s="72"/>
      <c r="J579" s="72"/>
      <c r="K579" s="34"/>
      <c r="L579" s="34"/>
    </row>
    <row r="580" spans="1:12">
      <c r="A580" s="34"/>
      <c r="B580" s="34"/>
      <c r="C580" s="34"/>
      <c r="D580" s="34"/>
      <c r="E580" s="34"/>
      <c r="F580" s="34"/>
      <c r="G580" s="34"/>
      <c r="H580" s="34"/>
      <c r="I580" s="72"/>
      <c r="J580" s="72"/>
      <c r="K580" s="34"/>
      <c r="L580" s="34"/>
    </row>
    <row r="581" spans="1:12">
      <c r="A581" s="34"/>
      <c r="B581" s="34"/>
      <c r="C581" s="34"/>
      <c r="D581" s="34"/>
      <c r="E581" s="34"/>
      <c r="F581" s="34"/>
      <c r="G581" s="34"/>
      <c r="H581" s="34"/>
      <c r="I581" s="72"/>
      <c r="J581" s="72"/>
      <c r="K581" s="34"/>
      <c r="L581" s="34"/>
    </row>
    <row r="582" spans="1:12">
      <c r="A582" s="34"/>
      <c r="B582" s="34"/>
      <c r="C582" s="34"/>
      <c r="D582" s="34"/>
      <c r="E582" s="34"/>
      <c r="F582" s="34"/>
      <c r="G582" s="34"/>
      <c r="H582" s="34"/>
      <c r="I582" s="72"/>
      <c r="J582" s="72"/>
      <c r="K582" s="34"/>
      <c r="L582" s="34"/>
    </row>
    <row r="583" spans="1:12">
      <c r="A583" s="34"/>
      <c r="B583" s="34"/>
      <c r="C583" s="34"/>
      <c r="D583" s="34"/>
      <c r="E583" s="34"/>
      <c r="F583" s="34"/>
      <c r="G583" s="34"/>
      <c r="H583" s="34"/>
      <c r="I583" s="72"/>
      <c r="J583" s="72"/>
      <c r="K583" s="34"/>
      <c r="L583" s="34"/>
    </row>
    <row r="584" spans="1:12">
      <c r="A584" s="34"/>
      <c r="B584" s="34"/>
      <c r="C584" s="34"/>
      <c r="D584" s="34"/>
      <c r="E584" s="34"/>
      <c r="F584" s="34"/>
      <c r="G584" s="34"/>
      <c r="H584" s="34"/>
      <c r="I584" s="72"/>
      <c r="J584" s="72"/>
      <c r="K584" s="34"/>
      <c r="L584" s="34"/>
    </row>
    <row r="585" spans="1:12">
      <c r="A585" s="34"/>
      <c r="B585" s="34"/>
      <c r="C585" s="34"/>
      <c r="D585" s="34"/>
      <c r="E585" s="34"/>
      <c r="F585" s="34"/>
      <c r="G585" s="34"/>
      <c r="H585" s="34"/>
      <c r="I585" s="72"/>
      <c r="J585" s="72"/>
      <c r="K585" s="34"/>
      <c r="L585" s="34"/>
    </row>
    <row r="586" spans="1:12">
      <c r="A586" s="34"/>
      <c r="B586" s="34"/>
      <c r="C586" s="34"/>
      <c r="D586" s="34"/>
      <c r="E586" s="34"/>
      <c r="F586" s="34"/>
      <c r="G586" s="34"/>
      <c r="H586" s="34"/>
      <c r="I586" s="72"/>
      <c r="J586" s="72"/>
      <c r="K586" s="34"/>
      <c r="L586" s="34"/>
    </row>
    <row r="587" spans="1:12">
      <c r="A587" s="34"/>
      <c r="B587" s="34"/>
      <c r="C587" s="34"/>
      <c r="D587" s="34"/>
      <c r="E587" s="34"/>
      <c r="F587" s="34"/>
      <c r="G587" s="34"/>
      <c r="H587" s="34"/>
      <c r="I587" s="72"/>
      <c r="J587" s="72"/>
      <c r="K587" s="34"/>
      <c r="L587" s="34"/>
    </row>
    <row r="588" spans="1:12">
      <c r="A588" s="34"/>
      <c r="B588" s="34"/>
      <c r="C588" s="34"/>
      <c r="D588" s="34"/>
      <c r="E588" s="34"/>
      <c r="F588" s="34"/>
      <c r="G588" s="34"/>
      <c r="H588" s="34"/>
      <c r="I588" s="72"/>
      <c r="J588" s="72"/>
      <c r="K588" s="34"/>
      <c r="L588" s="34"/>
    </row>
    <row r="589" spans="1:12">
      <c r="A589" s="34"/>
      <c r="B589" s="34"/>
      <c r="C589" s="34"/>
      <c r="D589" s="34"/>
      <c r="E589" s="34"/>
      <c r="F589" s="34"/>
      <c r="G589" s="34"/>
      <c r="H589" s="34"/>
      <c r="I589" s="72"/>
      <c r="J589" s="72"/>
      <c r="K589" s="34"/>
      <c r="L589" s="34"/>
    </row>
    <row r="590" spans="1:12">
      <c r="A590" s="34"/>
      <c r="B590" s="34"/>
      <c r="C590" s="34"/>
      <c r="D590" s="34"/>
      <c r="E590" s="34"/>
      <c r="F590" s="34"/>
      <c r="G590" s="34"/>
      <c r="H590" s="34"/>
      <c r="I590" s="72"/>
      <c r="J590" s="72"/>
      <c r="K590" s="34"/>
      <c r="L590" s="34"/>
    </row>
    <row r="591" spans="1:12">
      <c r="A591" s="34"/>
      <c r="B591" s="34"/>
      <c r="C591" s="34"/>
      <c r="D591" s="34"/>
      <c r="E591" s="34"/>
      <c r="F591" s="34"/>
      <c r="G591" s="34"/>
      <c r="H591" s="34"/>
      <c r="I591" s="72"/>
      <c r="J591" s="72"/>
      <c r="K591" s="34"/>
      <c r="L591" s="34"/>
    </row>
    <row r="592" spans="1:12">
      <c r="A592" s="34"/>
      <c r="B592" s="34"/>
      <c r="C592" s="34"/>
      <c r="D592" s="34"/>
      <c r="E592" s="34"/>
      <c r="F592" s="34"/>
      <c r="G592" s="34"/>
      <c r="H592" s="34"/>
      <c r="I592" s="72"/>
      <c r="J592" s="72"/>
      <c r="K592" s="34"/>
      <c r="L592" s="34"/>
    </row>
    <row r="593" spans="1:12">
      <c r="A593" s="34"/>
      <c r="B593" s="34"/>
      <c r="C593" s="34"/>
      <c r="D593" s="34"/>
      <c r="E593" s="34"/>
      <c r="F593" s="34"/>
      <c r="G593" s="34"/>
      <c r="H593" s="34"/>
      <c r="I593" s="72"/>
      <c r="J593" s="72"/>
      <c r="K593" s="34"/>
      <c r="L593" s="34"/>
    </row>
  </sheetData>
  <mergeCells count="1">
    <mergeCell ref="O4:P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5A8A-4ED8-42BB-84FB-1227F6FD8583}">
  <dimension ref="L20"/>
  <sheetViews>
    <sheetView workbookViewId="0">
      <selection activeCell="N31" sqref="N31"/>
    </sheetView>
  </sheetViews>
  <sheetFormatPr baseColWidth="10" defaultRowHeight="15"/>
  <sheetData>
    <row r="20" spans="12:12" ht="15.6">
      <c r="L20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2CCE2-80DC-4392-9D59-3040792A9466}">
  <sheetPr>
    <pageSetUpPr fitToPage="1"/>
  </sheetPr>
  <dimension ref="A1:W355"/>
  <sheetViews>
    <sheetView zoomScale="95" zoomScaleNormal="95" workbookViewId="0">
      <selection activeCell="V19" sqref="V19"/>
    </sheetView>
  </sheetViews>
  <sheetFormatPr baseColWidth="10" defaultRowHeight="15"/>
  <cols>
    <col min="1" max="1" width="5.81640625" customWidth="1"/>
    <col min="2" max="2" width="6.6328125" customWidth="1"/>
    <col min="3" max="3" width="5.54296875" customWidth="1"/>
    <col min="4" max="4" width="6.81640625" customWidth="1"/>
    <col min="5" max="5" width="5.90625" customWidth="1"/>
    <col min="6" max="6" width="8.81640625" style="67" customWidth="1"/>
    <col min="7" max="7" width="5.90625" customWidth="1"/>
    <col min="8" max="8" width="7.08984375" customWidth="1"/>
    <col min="9" max="9" width="8.08984375" customWidth="1"/>
    <col min="10" max="10" width="6.90625" customWidth="1"/>
    <col min="11" max="11" width="8.54296875" customWidth="1"/>
    <col min="12" max="12" width="9.6328125" customWidth="1"/>
    <col min="13" max="13" width="9.54296875" customWidth="1"/>
    <col min="14" max="14" width="7.6328125" customWidth="1"/>
    <col min="15" max="15" width="10.36328125" customWidth="1"/>
    <col min="16" max="16" width="8.90625" customWidth="1"/>
    <col min="17" max="17" width="6.1796875" customWidth="1"/>
    <col min="18" max="18" width="9" customWidth="1"/>
    <col min="19" max="19" width="12.453125" customWidth="1"/>
    <col min="20" max="20" width="5.81640625" customWidth="1"/>
    <col min="21" max="21" width="6.36328125" customWidth="1"/>
    <col min="22" max="22" width="8.54296875" customWidth="1"/>
    <col min="23" max="24" width="8.08984375" customWidth="1"/>
    <col min="25" max="25" width="7.6328125" customWidth="1"/>
    <col min="26" max="26" width="7" customWidth="1"/>
    <col min="27" max="27" width="6.6328125" customWidth="1"/>
    <col min="28" max="28" width="7.6328125" customWidth="1"/>
    <col min="29" max="29" width="8.453125" customWidth="1"/>
    <col min="30" max="30" width="9.453125" customWidth="1"/>
    <col min="31" max="31" width="8.81640625" customWidth="1"/>
    <col min="32" max="32" width="8.36328125" customWidth="1"/>
    <col min="33" max="33" width="7.54296875" customWidth="1"/>
    <col min="34" max="34" width="8.08984375" customWidth="1"/>
    <col min="35" max="35" width="11.08984375" customWidth="1"/>
  </cols>
  <sheetData>
    <row r="1" spans="4:23" ht="17.25" customHeight="1">
      <c r="F1"/>
    </row>
    <row r="2" spans="4:23">
      <c r="F2"/>
      <c r="O2" s="26"/>
      <c r="P2" s="26"/>
      <c r="Q2" s="26"/>
      <c r="R2" s="26"/>
    </row>
    <row r="3" spans="4:23" ht="15" customHeight="1">
      <c r="F3"/>
      <c r="O3" s="26"/>
      <c r="P3" s="392" t="s">
        <v>649</v>
      </c>
      <c r="Q3" s="26"/>
      <c r="R3" s="26"/>
    </row>
    <row r="4" spans="4:23">
      <c r="F4"/>
      <c r="O4" s="26"/>
      <c r="P4" s="26"/>
      <c r="Q4" s="26"/>
      <c r="R4" s="26"/>
    </row>
    <row r="5" spans="4:23">
      <c r="F5"/>
    </row>
    <row r="6" spans="4:23">
      <c r="F6"/>
    </row>
    <row r="7" spans="4:23">
      <c r="F7"/>
    </row>
    <row r="8" spans="4:23">
      <c r="F8"/>
    </row>
    <row r="9" spans="4:23">
      <c r="F9"/>
    </row>
    <row r="10" spans="4:23">
      <c r="F10"/>
    </row>
    <row r="11" spans="4:23">
      <c r="F11"/>
    </row>
    <row r="12" spans="4:23" ht="15.6">
      <c r="F12"/>
      <c r="V12" s="464">
        <f>+År!B36</f>
        <v>7821</v>
      </c>
      <c r="W12" t="s">
        <v>9</v>
      </c>
    </row>
    <row r="13" spans="4:23">
      <c r="F13"/>
    </row>
    <row r="14" spans="4:23">
      <c r="F14"/>
    </row>
    <row r="15" spans="4:23">
      <c r="F15"/>
    </row>
    <row r="16" spans="4:23">
      <c r="F16"/>
    </row>
    <row r="17" spans="1:23">
      <c r="F17"/>
    </row>
    <row r="18" spans="1:23">
      <c r="F18"/>
    </row>
    <row r="19" spans="1:23">
      <c r="F19"/>
    </row>
    <row r="20" spans="1:23">
      <c r="F20"/>
    </row>
    <row r="21" spans="1:23">
      <c r="F21"/>
    </row>
    <row r="22" spans="1:23">
      <c r="F22"/>
    </row>
    <row r="23" spans="1:23">
      <c r="F23"/>
    </row>
    <row r="24" spans="1:23">
      <c r="F24"/>
    </row>
    <row r="25" spans="1:23">
      <c r="F25"/>
    </row>
    <row r="26" spans="1:23">
      <c r="F26"/>
    </row>
    <row r="27" spans="1:23">
      <c r="F27"/>
    </row>
    <row r="28" spans="1:23">
      <c r="A28" t="s">
        <v>2</v>
      </c>
    </row>
    <row r="53" spans="21:22" ht="15.6">
      <c r="U53" s="19">
        <f>+År!G36</f>
        <v>355.74774325533963</v>
      </c>
      <c r="V53" s="3" t="s">
        <v>578</v>
      </c>
    </row>
    <row r="69" spans="20:21">
      <c r="T69" t="s">
        <v>113</v>
      </c>
      <c r="U69" t="s">
        <v>0</v>
      </c>
    </row>
    <row r="70" spans="20:21">
      <c r="T70">
        <v>3</v>
      </c>
      <c r="U70" t="s">
        <v>30</v>
      </c>
    </row>
    <row r="71" spans="20:21">
      <c r="T71">
        <v>4</v>
      </c>
      <c r="U71" t="s">
        <v>31</v>
      </c>
    </row>
    <row r="72" spans="20:21">
      <c r="T72">
        <v>5</v>
      </c>
      <c r="U72" t="s">
        <v>400</v>
      </c>
    </row>
    <row r="73" spans="20:21">
      <c r="T73">
        <v>6</v>
      </c>
      <c r="U73" s="3" t="s">
        <v>32</v>
      </c>
    </row>
    <row r="74" spans="20:21">
      <c r="T74">
        <v>7</v>
      </c>
      <c r="U74" s="3" t="s">
        <v>33</v>
      </c>
    </row>
    <row r="89" spans="20:21" ht="15.6">
      <c r="T89" s="5">
        <f>+År!M36</f>
        <v>5.6429119754350046</v>
      </c>
      <c r="U89" s="3" t="s">
        <v>841</v>
      </c>
    </row>
    <row r="100" spans="6:6" s="516" customFormat="1">
      <c r="F100" s="67"/>
    </row>
    <row r="101" spans="6:6" s="516" customFormat="1">
      <c r="F101" s="67"/>
    </row>
    <row r="102" spans="6:6" s="516" customFormat="1">
      <c r="F102" s="67"/>
    </row>
    <row r="103" spans="6:6" s="516" customFormat="1">
      <c r="F103" s="67"/>
    </row>
    <row r="104" spans="6:6" s="516" customFormat="1">
      <c r="F104" s="67"/>
    </row>
    <row r="105" spans="6:6" s="516" customFormat="1">
      <c r="F105" s="67"/>
    </row>
    <row r="106" spans="6:6" s="516" customFormat="1">
      <c r="F106" s="67"/>
    </row>
    <row r="107" spans="6:6" s="516" customFormat="1">
      <c r="F107" s="67"/>
    </row>
    <row r="108" spans="6:6" s="516" customFormat="1">
      <c r="F108" s="67"/>
    </row>
    <row r="109" spans="6:6" s="516" customFormat="1">
      <c r="F109" s="67"/>
    </row>
    <row r="110" spans="6:6" s="516" customFormat="1">
      <c r="F110" s="67"/>
    </row>
    <row r="111" spans="6:6" s="516" customFormat="1">
      <c r="F111" s="67"/>
    </row>
    <row r="112" spans="6:6" s="516" customFormat="1">
      <c r="F112" s="67"/>
    </row>
    <row r="113" spans="6:6" s="516" customFormat="1">
      <c r="F113" s="67"/>
    </row>
    <row r="114" spans="6:6" s="516" customFormat="1">
      <c r="F114" s="67"/>
    </row>
    <row r="115" spans="6:6" s="516" customFormat="1">
      <c r="F115" s="67"/>
    </row>
    <row r="116" spans="6:6" s="516" customFormat="1">
      <c r="F116" s="67"/>
    </row>
    <row r="117" spans="6:6" s="516" customFormat="1">
      <c r="F117" s="67"/>
    </row>
    <row r="118" spans="6:6" s="516" customFormat="1">
      <c r="F118" s="67"/>
    </row>
    <row r="119" spans="6:6" s="516" customFormat="1">
      <c r="F119" s="67"/>
    </row>
    <row r="120" spans="6:6" s="516" customFormat="1">
      <c r="F120" s="67"/>
    </row>
    <row r="121" spans="6:6" s="516" customFormat="1">
      <c r="F121" s="67"/>
    </row>
    <row r="122" spans="6:6" s="516" customFormat="1">
      <c r="F122" s="67"/>
    </row>
    <row r="123" spans="6:6" s="516" customFormat="1">
      <c r="F123" s="67"/>
    </row>
    <row r="124" spans="6:6" s="516" customFormat="1">
      <c r="F124" s="67"/>
    </row>
    <row r="125" spans="6:6" s="516" customFormat="1">
      <c r="F125" s="67"/>
    </row>
    <row r="126" spans="6:6" s="516" customFormat="1">
      <c r="F126" s="67"/>
    </row>
    <row r="127" spans="6:6" s="516" customFormat="1">
      <c r="F127" s="67"/>
    </row>
    <row r="128" spans="6:6" s="516" customFormat="1">
      <c r="F128" s="67"/>
    </row>
    <row r="129" spans="6:6" s="516" customFormat="1">
      <c r="F129" s="67"/>
    </row>
    <row r="130" spans="6:6" s="516" customFormat="1">
      <c r="F130" s="67"/>
    </row>
    <row r="131" spans="6:6" s="516" customFormat="1">
      <c r="F131" s="67"/>
    </row>
    <row r="132" spans="6:6" s="516" customFormat="1">
      <c r="F132" s="67"/>
    </row>
    <row r="133" spans="6:6" s="516" customFormat="1">
      <c r="F133" s="67"/>
    </row>
    <row r="134" spans="6:6" s="516" customFormat="1">
      <c r="F134" s="67"/>
    </row>
    <row r="135" spans="6:6" s="516" customFormat="1">
      <c r="F135" s="67"/>
    </row>
    <row r="136" spans="6:6" s="516" customFormat="1">
      <c r="F136" s="67"/>
    </row>
    <row r="137" spans="6:6" s="516" customFormat="1">
      <c r="F137" s="67"/>
    </row>
    <row r="138" spans="6:6" s="516" customFormat="1">
      <c r="F138" s="67"/>
    </row>
    <row r="139" spans="6:6" s="516" customFormat="1">
      <c r="F139" s="67"/>
    </row>
    <row r="140" spans="6:6" s="516" customFormat="1">
      <c r="F140" s="67"/>
    </row>
    <row r="141" spans="6:6" s="516" customFormat="1">
      <c r="F141" s="67"/>
    </row>
    <row r="142" spans="6:6" s="516" customFormat="1">
      <c r="F142" s="67"/>
    </row>
    <row r="143" spans="6:6" s="516" customFormat="1">
      <c r="F143" s="67"/>
    </row>
    <row r="144" spans="6:6" s="516" customFormat="1">
      <c r="F144" s="67"/>
    </row>
    <row r="145" spans="6:6" s="516" customFormat="1">
      <c r="F145" s="67"/>
    </row>
    <row r="146" spans="6:6" s="516" customFormat="1">
      <c r="F146" s="67"/>
    </row>
    <row r="147" spans="6:6" s="516" customFormat="1">
      <c r="F147" s="67"/>
    </row>
    <row r="148" spans="6:6" s="516" customFormat="1">
      <c r="F148" s="67"/>
    </row>
    <row r="149" spans="6:6" s="516" customFormat="1">
      <c r="F149" s="67"/>
    </row>
    <row r="150" spans="6:6" s="516" customFormat="1">
      <c r="F150" s="67"/>
    </row>
    <row r="151" spans="6:6" s="516" customFormat="1">
      <c r="F151" s="67"/>
    </row>
    <row r="152" spans="6:6" s="516" customFormat="1">
      <c r="F152" s="67"/>
    </row>
    <row r="153" spans="6:6" s="516" customFormat="1">
      <c r="F153" s="67"/>
    </row>
    <row r="154" spans="6:6" s="516" customFormat="1">
      <c r="F154" s="67"/>
    </row>
    <row r="155" spans="6:6" s="516" customFormat="1">
      <c r="F155" s="67"/>
    </row>
    <row r="156" spans="6:6" s="516" customFormat="1">
      <c r="F156" s="67"/>
    </row>
    <row r="157" spans="6:6" s="516" customFormat="1">
      <c r="F157" s="67"/>
    </row>
    <row r="158" spans="6:6" s="516" customFormat="1">
      <c r="F158" s="67"/>
    </row>
    <row r="159" spans="6:6" s="516" customFormat="1">
      <c r="F159" s="67"/>
    </row>
    <row r="160" spans="6:6" s="516" customFormat="1">
      <c r="F160" s="67"/>
    </row>
    <row r="161" spans="6:21" s="516" customFormat="1">
      <c r="F161" s="67"/>
    </row>
    <row r="162" spans="6:21" s="516" customFormat="1">
      <c r="F162" s="67"/>
    </row>
    <row r="163" spans="6:21" s="516" customFormat="1">
      <c r="F163" s="67"/>
    </row>
    <row r="164" spans="6:21" s="516" customFormat="1">
      <c r="F164" s="67"/>
    </row>
    <row r="165" spans="6:21" s="516" customFormat="1">
      <c r="F165" s="67"/>
    </row>
    <row r="169" spans="6:21">
      <c r="T169" t="s">
        <v>113</v>
      </c>
      <c r="U169" t="s">
        <v>3</v>
      </c>
    </row>
    <row r="170" spans="6:21">
      <c r="T170">
        <v>5</v>
      </c>
      <c r="U170" s="22" t="s">
        <v>96</v>
      </c>
    </row>
    <row r="171" spans="6:21">
      <c r="T171">
        <v>6</v>
      </c>
      <c r="U171" t="s">
        <v>97</v>
      </c>
    </row>
    <row r="172" spans="6:21">
      <c r="T172">
        <v>7</v>
      </c>
      <c r="U172" t="s">
        <v>98</v>
      </c>
    </row>
    <row r="174" spans="6:21">
      <c r="Q174" s="29"/>
    </row>
    <row r="175" spans="6:21">
      <c r="Q175" s="36"/>
    </row>
    <row r="176" spans="6:21">
      <c r="Q176" s="36"/>
    </row>
    <row r="177" spans="1:21">
      <c r="Q177" s="36"/>
    </row>
    <row r="178" spans="1:21">
      <c r="Q178" s="36"/>
    </row>
    <row r="179" spans="1:21" ht="15.6">
      <c r="Q179" s="36"/>
      <c r="T179" s="5">
        <f>+År!Q36</f>
        <v>6.5463495716660303</v>
      </c>
      <c r="U179" s="3" t="s">
        <v>842</v>
      </c>
    </row>
    <row r="180" spans="1:21">
      <c r="Q180" s="36"/>
    </row>
    <row r="181" spans="1:21">
      <c r="Q181" s="36"/>
    </row>
    <row r="182" spans="1:21">
      <c r="Q182" s="36"/>
    </row>
    <row r="183" spans="1:21">
      <c r="A183" s="29"/>
      <c r="B183" s="29"/>
      <c r="C183" s="29"/>
      <c r="D183" s="29"/>
      <c r="E183" s="29"/>
      <c r="F183" s="157"/>
      <c r="G183" s="29"/>
      <c r="H183" s="29"/>
      <c r="I183" s="29"/>
      <c r="Q183" s="36"/>
    </row>
    <row r="184" spans="1:21">
      <c r="A184" s="36"/>
      <c r="B184" s="36"/>
      <c r="C184" s="36"/>
      <c r="D184" s="36"/>
      <c r="E184" s="36"/>
      <c r="F184" s="158"/>
      <c r="G184" s="36"/>
      <c r="H184" s="36"/>
      <c r="I184" s="36"/>
      <c r="Q184" s="36"/>
    </row>
    <row r="185" spans="1:21">
      <c r="A185" s="36"/>
      <c r="B185" s="36"/>
      <c r="C185" s="36"/>
      <c r="D185" s="36"/>
      <c r="E185" s="36"/>
      <c r="F185" s="158"/>
      <c r="G185" s="36"/>
      <c r="H185" s="36"/>
      <c r="I185" s="36"/>
      <c r="Q185" s="36"/>
    </row>
    <row r="186" spans="1:21">
      <c r="A186" s="36"/>
      <c r="B186" s="36"/>
      <c r="C186" s="36"/>
      <c r="D186" s="36"/>
      <c r="E186" s="36"/>
      <c r="F186" s="158"/>
      <c r="G186" s="36"/>
      <c r="H186" s="36"/>
      <c r="I186" s="36"/>
      <c r="Q186" s="36"/>
    </row>
    <row r="187" spans="1:21">
      <c r="A187" s="36"/>
      <c r="B187" s="36"/>
      <c r="C187" s="36"/>
      <c r="D187" s="36"/>
      <c r="E187" s="36"/>
      <c r="F187" s="158"/>
      <c r="G187" s="36"/>
      <c r="H187" s="36"/>
      <c r="I187" s="36"/>
      <c r="Q187" s="36"/>
    </row>
    <row r="188" spans="1:21">
      <c r="A188" s="36"/>
      <c r="B188" s="36"/>
      <c r="C188" s="36"/>
      <c r="D188" s="36"/>
      <c r="E188" s="36"/>
      <c r="F188" s="158"/>
      <c r="G188" s="36"/>
      <c r="H188" s="36"/>
      <c r="I188" s="36"/>
      <c r="Q188" s="36"/>
    </row>
    <row r="189" spans="1:21">
      <c r="A189" s="36"/>
      <c r="B189" s="36"/>
      <c r="C189" s="36"/>
      <c r="D189" s="36"/>
      <c r="E189" s="36"/>
      <c r="F189" s="158"/>
      <c r="G189" s="36"/>
      <c r="H189" s="36"/>
      <c r="I189" s="36"/>
      <c r="Q189" s="36"/>
    </row>
    <row r="190" spans="1:21">
      <c r="A190" s="36"/>
      <c r="B190" s="36"/>
      <c r="C190" s="36"/>
      <c r="D190" s="36"/>
      <c r="E190" s="36"/>
      <c r="F190" s="158"/>
      <c r="G190" s="36"/>
      <c r="H190" s="36"/>
      <c r="I190" s="36"/>
      <c r="Q190" s="36"/>
    </row>
    <row r="191" spans="1:21">
      <c r="A191" s="36"/>
      <c r="B191" s="36"/>
      <c r="C191" s="36"/>
      <c r="D191" s="36"/>
      <c r="E191" s="36"/>
      <c r="F191" s="158"/>
      <c r="G191" s="36"/>
      <c r="H191" s="36"/>
      <c r="I191" s="36"/>
      <c r="Q191" s="36"/>
    </row>
    <row r="192" spans="1:21">
      <c r="A192" s="36"/>
      <c r="B192" s="36"/>
      <c r="C192" s="36"/>
      <c r="D192" s="36"/>
      <c r="E192" s="36"/>
      <c r="F192" s="158"/>
      <c r="G192" s="36"/>
      <c r="H192" s="36"/>
      <c r="I192" s="36"/>
    </row>
    <row r="193" spans="1:9">
      <c r="A193" s="36"/>
      <c r="B193" s="36"/>
      <c r="C193" s="36"/>
      <c r="D193" s="36"/>
      <c r="E193" s="36"/>
      <c r="F193" s="158"/>
      <c r="G193" s="36"/>
      <c r="H193" s="36"/>
      <c r="I193" s="36"/>
    </row>
    <row r="194" spans="1:9">
      <c r="A194" s="36"/>
      <c r="B194" s="36"/>
      <c r="C194" s="36"/>
      <c r="D194" s="36"/>
      <c r="E194" s="36"/>
      <c r="F194" s="158"/>
      <c r="G194" s="36"/>
      <c r="H194" s="36"/>
      <c r="I194" s="36"/>
    </row>
    <row r="195" spans="1:9">
      <c r="A195" s="36"/>
      <c r="B195" s="36"/>
      <c r="C195" s="36"/>
      <c r="D195" s="36"/>
      <c r="E195" s="36"/>
      <c r="F195" s="158"/>
      <c r="G195" s="36"/>
      <c r="H195" s="36"/>
      <c r="I195" s="36"/>
    </row>
    <row r="196" spans="1:9">
      <c r="A196" s="36"/>
      <c r="B196" s="36"/>
      <c r="C196" s="36"/>
      <c r="D196" s="36"/>
      <c r="E196" s="36"/>
      <c r="F196" s="158"/>
      <c r="G196" s="36"/>
      <c r="H196" s="36"/>
      <c r="I196" s="36"/>
    </row>
    <row r="197" spans="1:9">
      <c r="A197" s="36"/>
      <c r="B197" s="36"/>
      <c r="C197" s="36"/>
      <c r="D197" s="36"/>
      <c r="E197" s="36"/>
      <c r="F197" s="158"/>
      <c r="G197" s="36"/>
      <c r="H197" s="36"/>
      <c r="I197" s="36"/>
    </row>
    <row r="198" spans="1:9">
      <c r="A198" s="36"/>
      <c r="B198" s="36"/>
      <c r="C198" s="36"/>
      <c r="D198" s="36"/>
      <c r="E198" s="36"/>
      <c r="F198" s="158"/>
      <c r="G198" s="36"/>
      <c r="H198" s="36"/>
      <c r="I198" s="36"/>
    </row>
    <row r="199" spans="1:9">
      <c r="A199" s="36"/>
      <c r="B199" s="36"/>
      <c r="C199" s="36"/>
      <c r="D199" s="36"/>
      <c r="E199" s="36"/>
      <c r="F199" s="158"/>
      <c r="G199" s="36"/>
      <c r="H199" s="36"/>
      <c r="I199" s="36"/>
    </row>
    <row r="200" spans="1:9">
      <c r="A200" s="36"/>
      <c r="B200" s="36"/>
      <c r="C200" s="36"/>
      <c r="D200" s="36"/>
      <c r="E200" s="36"/>
      <c r="F200" s="158"/>
      <c r="G200" s="36"/>
      <c r="H200" s="36"/>
      <c r="I200" s="36"/>
    </row>
    <row r="220" spans="20:21">
      <c r="T220" t="s">
        <v>113</v>
      </c>
      <c r="U220" t="s">
        <v>3</v>
      </c>
    </row>
    <row r="221" spans="20:21">
      <c r="T221">
        <v>5</v>
      </c>
      <c r="U221" s="22" t="s">
        <v>96</v>
      </c>
    </row>
    <row r="222" spans="20:21">
      <c r="T222">
        <v>6</v>
      </c>
      <c r="U222" t="s">
        <v>97</v>
      </c>
    </row>
    <row r="223" spans="20:21">
      <c r="T223">
        <v>7</v>
      </c>
      <c r="U223" t="s">
        <v>98</v>
      </c>
    </row>
    <row r="271" spans="20:21" ht="15.6">
      <c r="T271" s="19">
        <f>+År!U36/30</f>
        <v>32.980201267899091</v>
      </c>
      <c r="U271" s="3" t="s">
        <v>843</v>
      </c>
    </row>
    <row r="281" spans="21:23">
      <c r="U281" s="3"/>
      <c r="V281" s="3"/>
      <c r="W281" s="3"/>
    </row>
    <row r="284" spans="21:23">
      <c r="U284" s="3"/>
      <c r="V284" s="3"/>
    </row>
    <row r="285" spans="21:23">
      <c r="V285" s="3"/>
    </row>
    <row r="309" spans="21:22" ht="15.6">
      <c r="U309" s="19"/>
      <c r="V309" s="3"/>
    </row>
    <row r="346" spans="21:22">
      <c r="V346" s="3" t="s">
        <v>840</v>
      </c>
    </row>
    <row r="352" spans="21:22" ht="15.6">
      <c r="U352" s="19"/>
      <c r="V352" s="2"/>
    </row>
    <row r="355" spans="23:23">
      <c r="W355" s="3"/>
    </row>
  </sheetData>
  <pageMargins left="0.75" right="0.75" top="1" bottom="1" header="0.5" footer="0.5"/>
  <pageSetup paperSize="9" scale="75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X70"/>
  <sheetViews>
    <sheetView zoomScale="94" zoomScaleNormal="94" workbookViewId="0">
      <pane xSplit="4" ySplit="8" topLeftCell="E9" activePane="bottomRight" state="frozen"/>
      <selection pane="topRight" activeCell="E1" sqref="E1"/>
      <selection pane="bottomLeft" activeCell="A11" sqref="A11"/>
      <selection pane="bottomRight" activeCell="I30" sqref="I30"/>
    </sheetView>
  </sheetViews>
  <sheetFormatPr baseColWidth="10" defaultRowHeight="15"/>
  <cols>
    <col min="1" max="1" width="2" customWidth="1"/>
    <col min="2" max="2" width="5.08984375" customWidth="1"/>
    <col min="3" max="3" width="4.1796875" style="32" customWidth="1"/>
    <col min="4" max="4" width="12.7265625" customWidth="1"/>
    <col min="5" max="5" width="6.6328125" customWidth="1"/>
    <col min="6" max="6" width="6.1796875" customWidth="1"/>
    <col min="7" max="7" width="5.36328125" style="67" customWidth="1"/>
    <col min="8" max="8" width="5.08984375" style="67" customWidth="1"/>
    <col min="9" max="9" width="5.54296875" style="67" customWidth="1"/>
    <col min="10" max="10" width="6.81640625" customWidth="1"/>
    <col min="11" max="11" width="5.08984375" style="67" customWidth="1"/>
    <col min="12" max="12" width="7.6328125" customWidth="1"/>
    <col min="13" max="13" width="5.08984375" style="67" customWidth="1"/>
    <col min="14" max="14" width="7" customWidth="1"/>
    <col min="15" max="15" width="5.54296875" style="11" customWidth="1"/>
    <col min="16" max="16" width="7.453125" style="11" customWidth="1"/>
    <col min="17" max="17" width="6" style="11" customWidth="1"/>
    <col min="18" max="18" width="4.453125" style="11" customWidth="1"/>
    <col min="19" max="19" width="1.36328125" style="11" customWidth="1"/>
    <col min="20" max="20" width="7.1796875" style="67" customWidth="1"/>
    <col min="21" max="21" width="7.90625" style="67" customWidth="1"/>
    <col min="22" max="22" width="6.36328125" style="11" customWidth="1"/>
    <col min="23" max="23" width="4.81640625" customWidth="1"/>
    <col min="24" max="24" width="6.36328125" customWidth="1"/>
    <col min="25" max="25" width="1.1796875" customWidth="1"/>
    <col min="26" max="26" width="6" style="67" customWidth="1"/>
    <col min="27" max="27" width="4.7265625" style="11" customWidth="1"/>
    <col min="28" max="28" width="6.36328125" style="11" customWidth="1"/>
    <col min="29" max="29" width="8.81640625" style="67" customWidth="1"/>
    <col min="30" max="30" width="8.08984375" style="67" customWidth="1"/>
    <col min="31" max="31" width="8.6328125" customWidth="1"/>
    <col min="32" max="32" width="7.54296875" customWidth="1"/>
    <col min="37" max="37" width="11.54296875" style="11"/>
    <col min="41" max="41" width="14" customWidth="1"/>
    <col min="42" max="42" width="12.54296875" customWidth="1"/>
    <col min="43" max="43" width="10.90625" customWidth="1"/>
  </cols>
  <sheetData>
    <row r="1" spans="1:50">
      <c r="A1" s="43"/>
      <c r="B1" s="43"/>
      <c r="C1" s="399"/>
      <c r="D1" s="43"/>
      <c r="E1" s="43"/>
      <c r="F1" s="43"/>
      <c r="G1" s="64"/>
      <c r="H1" s="64"/>
      <c r="I1" s="64"/>
      <c r="J1" s="43"/>
      <c r="K1" s="64"/>
      <c r="L1" s="43"/>
      <c r="M1" s="64"/>
      <c r="N1" s="43"/>
      <c r="O1" s="73"/>
      <c r="P1" s="73"/>
      <c r="Q1" s="73"/>
      <c r="R1" s="73"/>
      <c r="S1" s="73"/>
      <c r="T1" s="64"/>
      <c r="U1" s="64"/>
      <c r="V1" s="73"/>
      <c r="W1" s="43"/>
      <c r="X1" s="43"/>
      <c r="Y1" s="43"/>
      <c r="Z1" s="43"/>
      <c r="AA1" s="73"/>
      <c r="AB1" s="73"/>
      <c r="AC1" s="43"/>
      <c r="AD1" s="4"/>
      <c r="AE1" s="4"/>
      <c r="AF1" s="4"/>
      <c r="AG1" s="4"/>
      <c r="AH1" s="4"/>
      <c r="AK1"/>
    </row>
    <row r="2" spans="1:50" s="199" customFormat="1" ht="31.8">
      <c r="A2" s="198"/>
      <c r="B2" s="198"/>
      <c r="C2" s="152" t="s">
        <v>435</v>
      </c>
      <c r="D2" s="198"/>
      <c r="E2" s="198"/>
      <c r="F2" s="198"/>
      <c r="G2" s="201"/>
      <c r="H2" s="201"/>
      <c r="I2" s="201"/>
      <c r="J2" s="198"/>
      <c r="K2" s="201"/>
      <c r="L2" s="198"/>
      <c r="M2" s="201"/>
      <c r="N2" s="198"/>
      <c r="O2" s="202"/>
      <c r="P2" s="185" t="str">
        <f>+År!B2</f>
        <v>OKSE</v>
      </c>
      <c r="Q2" s="202"/>
      <c r="R2" s="202"/>
      <c r="S2" s="202"/>
      <c r="T2" s="201"/>
      <c r="U2" s="201"/>
      <c r="V2" s="202"/>
      <c r="W2" s="198"/>
      <c r="X2" s="198"/>
      <c r="Y2" s="198"/>
      <c r="Z2" s="198"/>
      <c r="AA2" s="202"/>
      <c r="AB2" s="202"/>
      <c r="AC2" s="198"/>
      <c r="AD2" s="4"/>
      <c r="AE2" s="4"/>
      <c r="AF2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0">
      <c r="A3" s="43"/>
      <c r="B3" s="43"/>
      <c r="C3" s="400"/>
      <c r="D3" s="43"/>
      <c r="E3" s="43"/>
      <c r="F3" s="43"/>
      <c r="G3" s="64"/>
      <c r="H3" s="64"/>
      <c r="I3" s="64"/>
      <c r="J3" s="43"/>
      <c r="K3" s="64"/>
      <c r="L3" s="43"/>
      <c r="M3" s="64"/>
      <c r="N3" s="43"/>
      <c r="O3" s="73"/>
      <c r="P3" s="73"/>
      <c r="Q3" s="73"/>
      <c r="R3" s="73"/>
      <c r="S3" s="73"/>
      <c r="T3" s="64"/>
      <c r="U3" s="64"/>
      <c r="V3" s="73"/>
      <c r="W3" s="43"/>
      <c r="X3" s="43"/>
      <c r="Y3" s="43"/>
      <c r="Z3" s="43"/>
      <c r="AA3" s="73"/>
      <c r="AB3" s="73"/>
      <c r="AC3" s="43"/>
      <c r="AD3" s="4"/>
      <c r="AE3" s="4"/>
      <c r="AG3" s="4"/>
      <c r="AH3" s="4"/>
      <c r="AK3"/>
    </row>
    <row r="4" spans="1:50" s="182" customFormat="1" ht="19.8">
      <c r="A4" s="180"/>
      <c r="B4" s="180"/>
      <c r="C4" s="401"/>
      <c r="D4" s="180"/>
      <c r="E4" s="180"/>
      <c r="F4" s="154" t="s">
        <v>6</v>
      </c>
      <c r="G4" s="176"/>
      <c r="H4" s="200">
        <f>+År!P2</f>
        <v>49</v>
      </c>
      <c r="I4" s="180"/>
      <c r="J4" s="154" t="s">
        <v>421</v>
      </c>
      <c r="K4" s="64"/>
      <c r="L4" s="180"/>
      <c r="M4" s="64"/>
      <c r="N4" s="186"/>
      <c r="O4" s="531">
        <f>SUM(F9:F29)</f>
        <v>7821</v>
      </c>
      <c r="P4" s="532"/>
      <c r="Q4" s="178"/>
      <c r="R4" s="186"/>
      <c r="S4" s="186"/>
      <c r="T4" s="64"/>
      <c r="U4" s="64"/>
      <c r="V4" s="186"/>
      <c r="W4" s="180"/>
      <c r="X4" s="180"/>
      <c r="Y4" s="180"/>
      <c r="Z4" s="180"/>
      <c r="AA4" s="186"/>
      <c r="AB4" s="186"/>
      <c r="AC4" s="180"/>
      <c r="AD4" s="4"/>
      <c r="AE4" s="4"/>
      <c r="AF4"/>
      <c r="AG4" s="4"/>
      <c r="AH4" s="4"/>
      <c r="AI4" s="4"/>
      <c r="AJ4"/>
      <c r="AK4"/>
      <c r="AL4"/>
      <c r="AM4"/>
      <c r="AN4"/>
      <c r="AO4"/>
      <c r="AP4"/>
      <c r="AQ4"/>
      <c r="AR4"/>
      <c r="AS4"/>
      <c r="AT4"/>
      <c r="AU4"/>
      <c r="AV4" s="177"/>
      <c r="AW4" s="179"/>
      <c r="AX4" s="179"/>
    </row>
    <row r="5" spans="1:50" s="182" customFormat="1" ht="19.8">
      <c r="A5" s="180"/>
      <c r="B5" s="180"/>
      <c r="C5" s="401"/>
      <c r="D5" s="180"/>
      <c r="E5" s="180"/>
      <c r="F5" s="154"/>
      <c r="G5" s="176"/>
      <c r="H5" s="176"/>
      <c r="I5" s="176"/>
      <c r="J5" s="154"/>
      <c r="K5" s="176"/>
      <c r="L5" s="154"/>
      <c r="M5" s="176"/>
      <c r="N5" s="154"/>
      <c r="O5" s="178"/>
      <c r="P5" s="178"/>
      <c r="Q5" s="186"/>
      <c r="R5" s="186"/>
      <c r="S5" s="186"/>
      <c r="T5" s="176"/>
      <c r="U5" s="176"/>
      <c r="V5" s="186"/>
      <c r="W5" s="180"/>
      <c r="X5" s="180"/>
      <c r="Y5" s="180"/>
      <c r="Z5" s="180"/>
      <c r="AA5" s="186"/>
      <c r="AB5" s="74" t="s">
        <v>4</v>
      </c>
      <c r="AC5" s="180"/>
      <c r="AD5" s="4"/>
      <c r="AE5" s="4"/>
      <c r="AF5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 s="177"/>
      <c r="AV5" s="179"/>
      <c r="AW5" s="179"/>
    </row>
    <row r="6" spans="1:50" ht="19.8">
      <c r="A6" s="43"/>
      <c r="B6" s="43"/>
      <c r="C6" s="399"/>
      <c r="D6" s="43"/>
      <c r="E6" s="49" t="s">
        <v>4</v>
      </c>
      <c r="F6" s="73"/>
      <c r="G6" s="64"/>
      <c r="H6" s="64"/>
      <c r="I6" s="64"/>
      <c r="J6" s="43"/>
      <c r="K6" s="64"/>
      <c r="L6" s="49" t="s">
        <v>23</v>
      </c>
      <c r="M6" s="64"/>
      <c r="N6" s="64"/>
      <c r="O6" s="173" t="s">
        <v>402</v>
      </c>
      <c r="P6" s="74" t="s">
        <v>538</v>
      </c>
      <c r="Q6" s="74" t="s">
        <v>402</v>
      </c>
      <c r="R6" s="173" t="s">
        <v>402</v>
      </c>
      <c r="S6" s="173"/>
      <c r="T6" s="64"/>
      <c r="U6" s="64"/>
      <c r="V6" s="74" t="s">
        <v>422</v>
      </c>
      <c r="W6" s="43"/>
      <c r="X6" s="43"/>
      <c r="Y6" s="43"/>
      <c r="Z6" s="74" t="s">
        <v>497</v>
      </c>
      <c r="AA6" s="186"/>
      <c r="AB6" s="74" t="s">
        <v>9</v>
      </c>
      <c r="AC6" s="43"/>
      <c r="AD6" s="4"/>
      <c r="AE6" s="4"/>
      <c r="AG6" s="4"/>
      <c r="AH6" s="4"/>
      <c r="AK6"/>
    </row>
    <row r="7" spans="1:50" ht="19.8">
      <c r="A7" s="43"/>
      <c r="B7" s="43"/>
      <c r="C7" s="49" t="s">
        <v>419</v>
      </c>
      <c r="D7" s="43"/>
      <c r="E7" s="49" t="s">
        <v>487</v>
      </c>
      <c r="F7" s="74" t="s">
        <v>4</v>
      </c>
      <c r="G7" s="65" t="s">
        <v>4</v>
      </c>
      <c r="H7" s="65"/>
      <c r="I7" s="65" t="s">
        <v>1</v>
      </c>
      <c r="J7" s="49" t="s">
        <v>23</v>
      </c>
      <c r="K7" s="65"/>
      <c r="L7" s="49" t="s">
        <v>493</v>
      </c>
      <c r="M7" s="65"/>
      <c r="N7" s="65" t="s">
        <v>23</v>
      </c>
      <c r="O7" s="74" t="s">
        <v>585</v>
      </c>
      <c r="P7" s="74" t="s">
        <v>563</v>
      </c>
      <c r="Q7" s="74" t="s">
        <v>502</v>
      </c>
      <c r="R7" s="74" t="s">
        <v>571</v>
      </c>
      <c r="S7" s="74"/>
      <c r="T7" s="432" t="s">
        <v>23</v>
      </c>
      <c r="U7" s="432" t="s">
        <v>23</v>
      </c>
      <c r="V7" s="74" t="s">
        <v>415</v>
      </c>
      <c r="W7" s="49" t="s">
        <v>550</v>
      </c>
      <c r="X7" s="49" t="s">
        <v>413</v>
      </c>
      <c r="Y7" s="49"/>
      <c r="Z7" s="74" t="s">
        <v>498</v>
      </c>
      <c r="AA7" s="186"/>
      <c r="AB7" s="74" t="s">
        <v>70</v>
      </c>
      <c r="AC7" s="43"/>
      <c r="AD7" s="4"/>
      <c r="AE7" s="56"/>
      <c r="AG7" s="1"/>
      <c r="AH7" s="5"/>
      <c r="AK7"/>
    </row>
    <row r="8" spans="1:50" ht="19.8">
      <c r="A8" s="43"/>
      <c r="B8" s="49" t="s">
        <v>89</v>
      </c>
      <c r="C8" s="49" t="s">
        <v>414</v>
      </c>
      <c r="D8" s="46"/>
      <c r="E8" s="50" t="s">
        <v>488</v>
      </c>
      <c r="F8" s="75" t="s">
        <v>9</v>
      </c>
      <c r="G8" s="87" t="s">
        <v>402</v>
      </c>
      <c r="H8" s="195" t="s">
        <v>540</v>
      </c>
      <c r="I8" s="87" t="s">
        <v>402</v>
      </c>
      <c r="J8" s="50" t="s">
        <v>0</v>
      </c>
      <c r="K8" s="195" t="s">
        <v>540</v>
      </c>
      <c r="L8" s="50" t="s">
        <v>414</v>
      </c>
      <c r="M8" s="195" t="s">
        <v>540</v>
      </c>
      <c r="N8" s="87" t="s">
        <v>44</v>
      </c>
      <c r="O8" s="75" t="s">
        <v>561</v>
      </c>
      <c r="P8" s="75" t="s">
        <v>495</v>
      </c>
      <c r="Q8" s="75" t="s">
        <v>482</v>
      </c>
      <c r="R8" s="75" t="s">
        <v>536</v>
      </c>
      <c r="S8" s="75"/>
      <c r="T8" s="432" t="s">
        <v>735</v>
      </c>
      <c r="U8" s="432" t="s">
        <v>736</v>
      </c>
      <c r="V8" s="75" t="s">
        <v>44</v>
      </c>
      <c r="W8" s="50" t="s">
        <v>551</v>
      </c>
      <c r="X8" s="50" t="s">
        <v>414</v>
      </c>
      <c r="Y8" s="50"/>
      <c r="Z8" s="75" t="s">
        <v>499</v>
      </c>
      <c r="AA8" s="186"/>
      <c r="AB8" s="75" t="s">
        <v>566</v>
      </c>
      <c r="AC8" s="43"/>
      <c r="AD8" s="4"/>
      <c r="AE8" s="56"/>
      <c r="AG8" s="1"/>
      <c r="AH8" s="5"/>
      <c r="AK8"/>
    </row>
    <row r="9" spans="1:50" ht="16.05" customHeight="1">
      <c r="A9" s="43"/>
      <c r="B9" s="307">
        <f>+'Ark1'!C494</f>
        <v>2024</v>
      </c>
      <c r="C9" s="307">
        <f>+'Ark1'!N494</f>
        <v>75</v>
      </c>
      <c r="D9" s="307" t="s">
        <v>741</v>
      </c>
      <c r="E9" s="51">
        <f>+'Ark1'!Q494</f>
        <v>0</v>
      </c>
      <c r="F9" s="115">
        <f>+'Ark1'!R494</f>
        <v>0</v>
      </c>
      <c r="G9" s="69">
        <f>+'Ark1'!AE494</f>
        <v>0</v>
      </c>
      <c r="H9" s="69">
        <f t="shared" ref="H9:H29" si="0">+G9-G31</f>
        <v>-1.2413108242303877E-2</v>
      </c>
      <c r="I9" s="69">
        <f>+'Ark1'!AF494</f>
        <v>0</v>
      </c>
      <c r="J9" s="362">
        <f>+'Ark1'!S494</f>
        <v>0</v>
      </c>
      <c r="K9" s="57">
        <f t="shared" ref="K9:K29" si="1">+J9-J31</f>
        <v>-3</v>
      </c>
      <c r="L9" s="63">
        <f>+'Ark1'!T494</f>
        <v>0</v>
      </c>
      <c r="M9" s="57">
        <f t="shared" ref="M9:M29" si="2">+L9-L31</f>
        <v>-2</v>
      </c>
      <c r="N9" s="300">
        <f>+'Ark1'!U494</f>
        <v>0</v>
      </c>
      <c r="O9" s="76">
        <f>+'Ark1'!W494</f>
        <v>0</v>
      </c>
      <c r="P9" s="76">
        <f>+'Ark1'!AG494</f>
        <v>0</v>
      </c>
      <c r="Q9" s="76">
        <f>+'Ark1'!AH494</f>
        <v>0</v>
      </c>
      <c r="R9" s="76">
        <f>+'Ark1'!AI494</f>
        <v>0</v>
      </c>
      <c r="S9" s="75"/>
      <c r="T9" s="382" t="str">
        <f>+IF(F9=0,"",'Ark1'!AR494)</f>
        <v/>
      </c>
      <c r="U9" s="114" t="str">
        <f>+IF(F9=0,"",'Ark1'!AS494)</f>
        <v/>
      </c>
      <c r="V9" s="76">
        <f>+'Ark1'!Y494</f>
        <v>0</v>
      </c>
      <c r="W9" s="53">
        <f>+'Ark1'!Z494</f>
        <v>0</v>
      </c>
      <c r="X9" s="53">
        <f>+'Ark1'!AA494</f>
        <v>0</v>
      </c>
      <c r="Y9" s="50"/>
      <c r="Z9" s="300" t="e">
        <f t="shared" ref="Z9:Z14" si="3">1000*N9/P9</f>
        <v>#DIV/0!</v>
      </c>
      <c r="AA9" s="186"/>
      <c r="AB9" s="76" t="e">
        <f t="shared" ref="AB9:AB14" si="4">+F9/E9</f>
        <v>#DIV/0!</v>
      </c>
      <c r="AC9" s="43"/>
      <c r="AD9" s="4"/>
      <c r="AE9" s="56"/>
      <c r="AG9" s="1"/>
      <c r="AH9" s="5"/>
      <c r="AK9"/>
    </row>
    <row r="10" spans="1:50" ht="16.05" customHeight="1">
      <c r="A10" s="43"/>
      <c r="B10" s="307">
        <f>+'Ark1'!C495</f>
        <v>2024</v>
      </c>
      <c r="C10" s="307">
        <f>+'Ark1'!N495</f>
        <v>100</v>
      </c>
      <c r="D10" s="307" t="s">
        <v>742</v>
      </c>
      <c r="E10" s="51">
        <f>+'Ark1'!Q495</f>
        <v>12</v>
      </c>
      <c r="F10" s="115">
        <f>+'Ark1'!R495</f>
        <v>16</v>
      </c>
      <c r="G10" s="69">
        <f>+'Ark1'!AE495</f>
        <v>0.20457741976729321</v>
      </c>
      <c r="H10" s="69">
        <f t="shared" si="0"/>
        <v>9.285944558655837E-2</v>
      </c>
      <c r="I10" s="69">
        <f>+'Ark1'!AF495</f>
        <v>5.2844709837688061E-2</v>
      </c>
      <c r="J10" s="362">
        <f>+'Ark1'!S495</f>
        <v>2.9375</v>
      </c>
      <c r="K10" s="57">
        <f t="shared" si="1"/>
        <v>0.15972222222222188</v>
      </c>
      <c r="L10" s="63">
        <f>+'Ark1'!T495</f>
        <v>3.3125</v>
      </c>
      <c r="M10" s="57">
        <f t="shared" si="2"/>
        <v>-2.083333333333437E-2</v>
      </c>
      <c r="N10" s="300">
        <f>+'Ark1'!U495</f>
        <v>91.893750000000011</v>
      </c>
      <c r="O10" s="76">
        <f>+'Ark1'!W495</f>
        <v>0</v>
      </c>
      <c r="P10" s="76">
        <f>+'Ark1'!AG495</f>
        <v>829.625</v>
      </c>
      <c r="Q10" s="76">
        <f>+'Ark1'!AH495</f>
        <v>0</v>
      </c>
      <c r="R10" s="76">
        <f>+'Ark1'!AI495</f>
        <v>81.25</v>
      </c>
      <c r="S10" s="75"/>
      <c r="T10" s="382">
        <f>+IF(F10=0,"",'Ark1'!AR495)</f>
        <v>159.125</v>
      </c>
      <c r="U10" s="114">
        <f>+IF(F10=0,"",'Ark1'!AS495)</f>
        <v>22.869101506970271</v>
      </c>
      <c r="V10" s="76">
        <f>+'Ark1'!Y495</f>
        <v>5.2090628655738529</v>
      </c>
      <c r="W10" s="53">
        <f>+'Ark1'!Z495</f>
        <v>0.55551215108222418</v>
      </c>
      <c r="X10" s="53">
        <f>+'Ark1'!AA495</f>
        <v>0.76801285796528196</v>
      </c>
      <c r="Y10" s="50"/>
      <c r="Z10" s="300">
        <f t="shared" si="3"/>
        <v>110.76540605695347</v>
      </c>
      <c r="AA10" s="186"/>
      <c r="AB10" s="76">
        <f t="shared" si="4"/>
        <v>1.3333333333333333</v>
      </c>
      <c r="AC10" s="43"/>
      <c r="AD10" s="4"/>
      <c r="AE10" s="56"/>
      <c r="AG10" s="1"/>
      <c r="AH10" s="5"/>
      <c r="AK10"/>
    </row>
    <row r="11" spans="1:50" ht="16.05" customHeight="1">
      <c r="A11" s="43"/>
      <c r="B11" s="307">
        <f>+'Ark1'!C496</f>
        <v>2024</v>
      </c>
      <c r="C11" s="307">
        <f>+'Ark1'!N496</f>
        <v>125</v>
      </c>
      <c r="D11" s="307" t="s">
        <v>750</v>
      </c>
      <c r="E11" s="51">
        <f>+'Ark1'!Q496</f>
        <v>25</v>
      </c>
      <c r="F11" s="115">
        <f>+'Ark1'!R496</f>
        <v>32</v>
      </c>
      <c r="G11" s="69">
        <f>+'Ark1'!AE496</f>
        <v>0.40915483953458642</v>
      </c>
      <c r="H11" s="69">
        <f t="shared" si="0"/>
        <v>-0.14943503136908787</v>
      </c>
      <c r="I11" s="69">
        <f>+'Ark1'!AF496</f>
        <v>0.13331042185878311</v>
      </c>
      <c r="J11" s="362">
        <f>+'Ark1'!S496</f>
        <v>3</v>
      </c>
      <c r="K11" s="57">
        <f t="shared" si="1"/>
        <v>-0.15555555555555589</v>
      </c>
      <c r="L11" s="63">
        <f>+'Ark1'!T496</f>
        <v>4.21875</v>
      </c>
      <c r="M11" s="57">
        <f t="shared" si="2"/>
        <v>0.39652777777777759</v>
      </c>
      <c r="N11" s="300">
        <f>+'Ark1'!U496</f>
        <v>115.909375</v>
      </c>
      <c r="O11" s="76">
        <f>+'Ark1'!W496</f>
        <v>9.375</v>
      </c>
      <c r="P11" s="76">
        <f>+'Ark1'!AG496</f>
        <v>1023.53125</v>
      </c>
      <c r="Q11" s="76">
        <f>+'Ark1'!AH496</f>
        <v>0</v>
      </c>
      <c r="R11" s="76">
        <f>+'Ark1'!AI496</f>
        <v>78.125</v>
      </c>
      <c r="S11" s="75"/>
      <c r="T11" s="382">
        <f>+IF(F11=0,"",'Ark1'!AR496)</f>
        <v>167.28125</v>
      </c>
      <c r="U11" s="114">
        <f>+IF(F11=0,"",'Ark1'!AS496)</f>
        <v>25.193327501754535</v>
      </c>
      <c r="V11" s="76">
        <f>+'Ark1'!Y496</f>
        <v>8.029413092460489</v>
      </c>
      <c r="W11" s="53">
        <f>+'Ark1'!Z496</f>
        <v>1.1726039399558577</v>
      </c>
      <c r="X11" s="53">
        <f>+'Ark1'!AA496</f>
        <v>1.4520325194361181</v>
      </c>
      <c r="Y11" s="50"/>
      <c r="Z11" s="300">
        <f t="shared" si="3"/>
        <v>113.24458828198944</v>
      </c>
      <c r="AA11" s="186"/>
      <c r="AB11" s="76">
        <f t="shared" si="4"/>
        <v>1.28</v>
      </c>
      <c r="AC11" s="43"/>
      <c r="AD11" s="4"/>
      <c r="AE11" s="56"/>
      <c r="AG11" s="1"/>
      <c r="AH11" s="5"/>
      <c r="AJ11" s="2"/>
      <c r="AK11" s="2"/>
      <c r="AL11" s="2"/>
    </row>
    <row r="12" spans="1:50" ht="16.05" customHeight="1">
      <c r="A12" s="43"/>
      <c r="B12" s="307">
        <f>+'Ark1'!C497</f>
        <v>2024</v>
      </c>
      <c r="C12" s="307">
        <f>+'Ark1'!N497</f>
        <v>150</v>
      </c>
      <c r="D12" s="307" t="s">
        <v>743</v>
      </c>
      <c r="E12" s="51">
        <f>+'Ark1'!Q497</f>
        <v>56</v>
      </c>
      <c r="F12" s="115">
        <f>+'Ark1'!R497</f>
        <v>96</v>
      </c>
      <c r="G12" s="69">
        <f>+'Ark1'!AE497</f>
        <v>1.2274645186037596</v>
      </c>
      <c r="H12" s="69">
        <f t="shared" si="0"/>
        <v>-1.3846305626628252E-2</v>
      </c>
      <c r="I12" s="69">
        <f>+'Ark1'!AF497</f>
        <v>0.47819376688327009</v>
      </c>
      <c r="J12" s="362">
        <f>+'Ark1'!S497</f>
        <v>3.4791666666666656</v>
      </c>
      <c r="K12" s="57">
        <f t="shared" si="1"/>
        <v>0.13916666666666577</v>
      </c>
      <c r="L12" s="63">
        <f>+'Ark1'!T497</f>
        <v>4.9895833333333321</v>
      </c>
      <c r="M12" s="57">
        <f t="shared" si="2"/>
        <v>0.20958333333333101</v>
      </c>
      <c r="N12" s="300">
        <f>+'Ark1'!U497</f>
        <v>138.5916666666667</v>
      </c>
      <c r="O12" s="76">
        <f>+'Ark1'!W497</f>
        <v>16.666666666666671</v>
      </c>
      <c r="P12" s="76">
        <f>+'Ark1'!AG497</f>
        <v>924.6421052631581</v>
      </c>
      <c r="Q12" s="76">
        <f>+'Ark1'!AH497</f>
        <v>0</v>
      </c>
      <c r="R12" s="76">
        <f>+'Ark1'!AI497</f>
        <v>77.083333333333314</v>
      </c>
      <c r="S12" s="75"/>
      <c r="T12" s="382">
        <f>+IF(F12=0,"",'Ark1'!AR497)</f>
        <v>173.82105263157891</v>
      </c>
      <c r="U12" s="114">
        <f>+IF(F12=0,"",'Ark1'!AS497)</f>
        <v>26.706655292370897</v>
      </c>
      <c r="V12" s="76">
        <f>+'Ark1'!Y497</f>
        <v>6.6165617120140228</v>
      </c>
      <c r="W12" s="53">
        <f>+'Ark1'!Z497</f>
        <v>1.1363241786078873</v>
      </c>
      <c r="X12" s="53">
        <f>+'Ark1'!AA497</f>
        <v>1.6924759455864922</v>
      </c>
      <c r="Y12" s="50"/>
      <c r="Z12" s="300">
        <f t="shared" si="3"/>
        <v>149.88682202312509</v>
      </c>
      <c r="AA12" s="186"/>
      <c r="AB12" s="76">
        <f t="shared" si="4"/>
        <v>1.7142857142857142</v>
      </c>
      <c r="AC12" s="43"/>
      <c r="AD12" s="4"/>
      <c r="AE12" s="56"/>
      <c r="AG12" s="13"/>
      <c r="AH12" s="5"/>
      <c r="AJ12" s="2"/>
      <c r="AK12" s="2"/>
      <c r="AL12" s="4"/>
      <c r="AM12" s="4"/>
      <c r="AN12" s="4"/>
    </row>
    <row r="13" spans="1:50" ht="16.05" customHeight="1">
      <c r="A13" s="43"/>
      <c r="B13" s="307">
        <f>+'Ark1'!C498</f>
        <v>2024</v>
      </c>
      <c r="C13" s="307">
        <f>+'Ark1'!N498</f>
        <v>175</v>
      </c>
      <c r="D13" s="307" t="s">
        <v>744</v>
      </c>
      <c r="E13" s="51">
        <f>+'Ark1'!Q498</f>
        <v>85</v>
      </c>
      <c r="F13" s="115">
        <f>+'Ark1'!R498</f>
        <v>148</v>
      </c>
      <c r="G13" s="69">
        <f>+'Ark1'!AE498</f>
        <v>1.8923411328474613</v>
      </c>
      <c r="H13" s="69">
        <f t="shared" si="0"/>
        <v>-0.11858240240576579</v>
      </c>
      <c r="I13" s="69">
        <f>+'Ark1'!AF498</f>
        <v>0.87193591524949221</v>
      </c>
      <c r="J13" s="362">
        <f>+'Ark1'!S498</f>
        <v>3.5878378378378377</v>
      </c>
      <c r="K13" s="57">
        <f t="shared" si="1"/>
        <v>-0.27635969302635921</v>
      </c>
      <c r="L13" s="63">
        <f>+'Ark1'!T498</f>
        <v>5.1013513513513509</v>
      </c>
      <c r="M13" s="57">
        <f t="shared" si="2"/>
        <v>0.20628962295628828</v>
      </c>
      <c r="N13" s="300">
        <f>+'Ark1'!U498</f>
        <v>163.91824324324324</v>
      </c>
      <c r="O13" s="76">
        <f>+'Ark1'!W498</f>
        <v>16.216216216216221</v>
      </c>
      <c r="P13" s="76">
        <f>+'Ark1'!AG498</f>
        <v>929</v>
      </c>
      <c r="Q13" s="76">
        <f>+'Ark1'!AH498</f>
        <v>0</v>
      </c>
      <c r="R13" s="76">
        <f>+'Ark1'!AI498</f>
        <v>66.21621621621621</v>
      </c>
      <c r="S13" s="75"/>
      <c r="T13" s="382">
        <f>+IF(F13=0,"",'Ark1'!AR498)</f>
        <v>181.69930069930075</v>
      </c>
      <c r="U13" s="114">
        <f>+IF(F13=0,"",'Ark1'!AS498)</f>
        <v>27.590316428642197</v>
      </c>
      <c r="V13" s="76">
        <f>+'Ark1'!Y498</f>
        <v>7.3931034075605746</v>
      </c>
      <c r="W13" s="53">
        <f>+'Ark1'!Z498</f>
        <v>1.156234884804368</v>
      </c>
      <c r="X13" s="53">
        <f>+'Ark1'!AA498</f>
        <v>1.7427062864626812</v>
      </c>
      <c r="Y13" s="50"/>
      <c r="Z13" s="300">
        <f t="shared" si="3"/>
        <v>176.4459023070433</v>
      </c>
      <c r="AA13" s="186"/>
      <c r="AB13" s="76">
        <f t="shared" si="4"/>
        <v>1.7411764705882353</v>
      </c>
      <c r="AC13" s="43"/>
      <c r="AD13" s="4"/>
      <c r="AE13" s="56"/>
      <c r="AG13" s="1"/>
      <c r="AH13" s="5"/>
      <c r="AK13"/>
    </row>
    <row r="14" spans="1:50" ht="16.05" customHeight="1">
      <c r="A14" s="43"/>
      <c r="B14" s="307">
        <f>+'Ark1'!C499</f>
        <v>2024</v>
      </c>
      <c r="C14" s="307">
        <f>+'Ark1'!N499</f>
        <v>200</v>
      </c>
      <c r="D14" s="307" t="s">
        <v>745</v>
      </c>
      <c r="E14" s="51">
        <f>+'Ark1'!Q499</f>
        <v>132</v>
      </c>
      <c r="F14" s="115">
        <f>+'Ark1'!R499</f>
        <v>208</v>
      </c>
      <c r="G14" s="69">
        <f>+'Ark1'!AE499</f>
        <v>2.6595064569748113</v>
      </c>
      <c r="H14" s="69">
        <f t="shared" si="0"/>
        <v>0.13964548378712571</v>
      </c>
      <c r="I14" s="69">
        <f>+'Ark1'!AF499</f>
        <v>1.4084087387890989</v>
      </c>
      <c r="J14" s="362">
        <f>+'Ark1'!S499</f>
        <v>3.7403846153846145</v>
      </c>
      <c r="K14" s="57">
        <f t="shared" si="1"/>
        <v>0.11476885183781693</v>
      </c>
      <c r="L14" s="63">
        <f>+'Ark1'!T499</f>
        <v>5.1394230769230758</v>
      </c>
      <c r="M14" s="57">
        <f t="shared" si="2"/>
        <v>0.14927529367184356</v>
      </c>
      <c r="N14" s="300">
        <f>+'Ark1'!U499</f>
        <v>188.39519230769224</v>
      </c>
      <c r="O14" s="76">
        <f>+'Ark1'!W499</f>
        <v>19.711538461538456</v>
      </c>
      <c r="P14" s="76">
        <f>+'Ark1'!AG499</f>
        <v>899.95979899497502</v>
      </c>
      <c r="Q14" s="76">
        <f>+'Ark1'!AH499</f>
        <v>0</v>
      </c>
      <c r="R14" s="76">
        <f>+'Ark1'!AI499</f>
        <v>59.134615384615401</v>
      </c>
      <c r="S14" s="75"/>
      <c r="T14" s="382">
        <f>+IF(F14=0,"",'Ark1'!AR499)</f>
        <v>189.04020100502515</v>
      </c>
      <c r="U14" s="114">
        <f>+IF(F14=0,"",'Ark1'!AS499)</f>
        <v>28.202060159178661</v>
      </c>
      <c r="V14" s="76">
        <f>+'Ark1'!Y499</f>
        <v>7.124920779690334</v>
      </c>
      <c r="W14" s="53">
        <f>+'Ark1'!Z499</f>
        <v>1.2822395695069881</v>
      </c>
      <c r="X14" s="53">
        <f>+'Ark1'!AA499</f>
        <v>1.6480710326615862</v>
      </c>
      <c r="Y14" s="50"/>
      <c r="Z14" s="300">
        <f t="shared" si="3"/>
        <v>209.33734208803716</v>
      </c>
      <c r="AA14" s="186"/>
      <c r="AB14" s="76">
        <f t="shared" si="4"/>
        <v>1.5757575757575757</v>
      </c>
      <c r="AC14" s="43"/>
      <c r="AD14" s="4"/>
      <c r="AE14" s="56"/>
      <c r="AG14" s="1"/>
      <c r="AH14" s="5"/>
      <c r="AK14"/>
    </row>
    <row r="15" spans="1:50" ht="16.05" customHeight="1">
      <c r="A15" s="43"/>
      <c r="B15" s="307">
        <f>+'Ark1'!C500</f>
        <v>2024</v>
      </c>
      <c r="C15" s="307">
        <f>+'Ark1'!N500</f>
        <v>225</v>
      </c>
      <c r="D15" s="307" t="s">
        <v>746</v>
      </c>
      <c r="E15" s="51">
        <f>+'Ark1'!Q500</f>
        <v>185</v>
      </c>
      <c r="F15" s="115">
        <f>+'Ark1'!R500</f>
        <v>279</v>
      </c>
      <c r="G15" s="69">
        <f>+'Ark1'!AE500</f>
        <v>3.5673187571921754</v>
      </c>
      <c r="H15" s="69">
        <f t="shared" si="0"/>
        <v>-0.21867925671050692</v>
      </c>
      <c r="I15" s="69">
        <f>+'Ark1'!AF500</f>
        <v>2.1415998853611602</v>
      </c>
      <c r="J15" s="362">
        <f>+'Ark1'!S500</f>
        <v>3.7985611510791362</v>
      </c>
      <c r="K15" s="57">
        <f t="shared" si="1"/>
        <v>-7.8095418402313044E-4</v>
      </c>
      <c r="L15" s="63">
        <f>+'Ark1'!T500</f>
        <v>5.3835125448028682</v>
      </c>
      <c r="M15" s="57">
        <f t="shared" si="2"/>
        <v>7.5315823491394873E-2</v>
      </c>
      <c r="N15" s="300">
        <f>+'Ark1'!U500</f>
        <v>213.56917562724024</v>
      </c>
      <c r="O15" s="76">
        <f>+'Ark1'!W500</f>
        <v>20.071684587813621</v>
      </c>
      <c r="P15" s="76">
        <f>+'Ark1'!AG500</f>
        <v>926.12962962962979</v>
      </c>
      <c r="Q15" s="76">
        <f>+'Ark1'!AH500</f>
        <v>0.71684587813620071</v>
      </c>
      <c r="R15" s="76">
        <f>+'Ark1'!AI500</f>
        <v>49.103942652329749</v>
      </c>
      <c r="S15" s="75"/>
      <c r="T15" s="382">
        <f>+IF(F15=0,"",'Ark1'!AR500)</f>
        <v>195.63333333333327</v>
      </c>
      <c r="U15" s="114">
        <f>+IF(F15=0,"",'Ark1'!AS500)</f>
        <v>28.81158112256669</v>
      </c>
      <c r="V15" s="76">
        <f>+'Ark1'!Y500</f>
        <v>7.0155165737879059</v>
      </c>
      <c r="W15" s="53">
        <f>+'Ark1'!Z500</f>
        <v>1.139531372021231</v>
      </c>
      <c r="X15" s="53">
        <f>+'Ark1'!AA500</f>
        <v>1.6307574132537472</v>
      </c>
      <c r="Y15" s="50"/>
      <c r="Z15" s="300">
        <f t="shared" ref="Z15:Z19" si="5">1000*N15/P15</f>
        <v>230.60397680252288</v>
      </c>
      <c r="AA15" s="186"/>
      <c r="AB15" s="76">
        <f t="shared" ref="AB15:AB19" si="6">+F15/E15</f>
        <v>1.508108108108108</v>
      </c>
      <c r="AC15" s="43"/>
      <c r="AD15" s="4"/>
      <c r="AE15" s="56"/>
      <c r="AG15" s="1"/>
      <c r="AH15" s="5"/>
      <c r="AK15"/>
    </row>
    <row r="16" spans="1:50" ht="16.05" customHeight="1">
      <c r="A16" s="43"/>
      <c r="B16" s="307">
        <f>+'Ark1'!C501</f>
        <v>2024</v>
      </c>
      <c r="C16" s="307">
        <f>+'Ark1'!N501</f>
        <v>250</v>
      </c>
      <c r="D16" s="307" t="s">
        <v>747</v>
      </c>
      <c r="E16" s="51">
        <f>+'Ark1'!Q501</f>
        <v>227</v>
      </c>
      <c r="F16" s="115">
        <f>+'Ark1'!R501</f>
        <v>355</v>
      </c>
      <c r="G16" s="69">
        <f>+'Ark1'!AE501</f>
        <v>4.5390615010868176</v>
      </c>
      <c r="H16" s="69">
        <f t="shared" si="0"/>
        <v>-0.92270612552688736</v>
      </c>
      <c r="I16" s="69">
        <f>+'Ark1'!AF501</f>
        <v>3.0376273526777142</v>
      </c>
      <c r="J16" s="362">
        <f>+'Ark1'!S501</f>
        <v>4.0028248587570623</v>
      </c>
      <c r="K16" s="57">
        <f t="shared" si="1"/>
        <v>2.8248587570622874E-3</v>
      </c>
      <c r="L16" s="63">
        <f>+'Ark1'!T501</f>
        <v>5.6619718309859133</v>
      </c>
      <c r="M16" s="57">
        <f t="shared" si="2"/>
        <v>0.36651728553136742</v>
      </c>
      <c r="N16" s="300">
        <f>+'Ark1'!U501</f>
        <v>238.07323943661956</v>
      </c>
      <c r="O16" s="76">
        <f>+'Ark1'!W501</f>
        <v>26.47887323943662</v>
      </c>
      <c r="P16" s="76">
        <f>+'Ark1'!AG501</f>
        <v>918.6057971014493</v>
      </c>
      <c r="Q16" s="76">
        <f>+'Ark1'!AH501</f>
        <v>0</v>
      </c>
      <c r="R16" s="76">
        <f>+'Ark1'!AI501</f>
        <v>43.09859154929579</v>
      </c>
      <c r="S16" s="75"/>
      <c r="T16" s="382">
        <f>+IF(F16=0,"",'Ark1'!AR501)</f>
        <v>201.21159420289857</v>
      </c>
      <c r="U16" s="114">
        <f>+IF(F16=0,"",'Ark1'!AS501)</f>
        <v>29.496724248394315</v>
      </c>
      <c r="V16" s="76">
        <f>+'Ark1'!Y501</f>
        <v>6.9196547529810069</v>
      </c>
      <c r="W16" s="53">
        <f>+'Ark1'!Z501</f>
        <v>1.1518198317290735</v>
      </c>
      <c r="X16" s="53">
        <f>+'Ark1'!AA501</f>
        <v>1.6267453203358784</v>
      </c>
      <c r="Y16" s="50"/>
      <c r="Z16" s="300">
        <f t="shared" si="5"/>
        <v>259.16801329561736</v>
      </c>
      <c r="AA16" s="186"/>
      <c r="AB16" s="76">
        <f t="shared" si="6"/>
        <v>1.5638766519823788</v>
      </c>
      <c r="AC16" s="43"/>
      <c r="AD16" s="4"/>
      <c r="AE16" s="56"/>
      <c r="AG16" s="1"/>
      <c r="AH16" s="5"/>
      <c r="AK16"/>
    </row>
    <row r="17" spans="1:40" ht="16.05" customHeight="1">
      <c r="A17" s="43"/>
      <c r="B17" s="307">
        <f>+'Ark1'!C502</f>
        <v>2024</v>
      </c>
      <c r="C17" s="307">
        <f>+'Ark1'!N502</f>
        <v>275</v>
      </c>
      <c r="D17" s="307" t="s">
        <v>748</v>
      </c>
      <c r="E17" s="51">
        <f>+'Ark1'!Q502</f>
        <v>333</v>
      </c>
      <c r="F17" s="115">
        <f>+'Ark1'!R502</f>
        <v>515</v>
      </c>
      <c r="G17" s="69">
        <f>+'Ark1'!AE502</f>
        <v>6.5848356987597523</v>
      </c>
      <c r="H17" s="69">
        <f t="shared" si="0"/>
        <v>-0.41615734989963205</v>
      </c>
      <c r="I17" s="69">
        <f>+'Ark1'!AF502</f>
        <v>4.8680965060923809</v>
      </c>
      <c r="J17" s="362">
        <f>+'Ark1'!S502</f>
        <v>4.2466019417475724</v>
      </c>
      <c r="K17" s="57">
        <f t="shared" si="1"/>
        <v>-5.6589547614130709E-2</v>
      </c>
      <c r="L17" s="63">
        <f>+'Ark1'!T502</f>
        <v>5.8349514563106801</v>
      </c>
      <c r="M17" s="57">
        <f t="shared" si="2"/>
        <v>0.12750464780004123</v>
      </c>
      <c r="N17" s="300">
        <f>+'Ark1'!U502</f>
        <v>263.00038834951459</v>
      </c>
      <c r="O17" s="76">
        <f>+'Ark1'!W502</f>
        <v>27.184466019417474</v>
      </c>
      <c r="P17" s="76">
        <f>+'Ark1'!AG502</f>
        <v>891.29116465863456</v>
      </c>
      <c r="Q17" s="76">
        <f>+'Ark1'!AH502</f>
        <v>0.19417475728155345</v>
      </c>
      <c r="R17" s="76">
        <f>+'Ark1'!AI502</f>
        <v>33.592233009708742</v>
      </c>
      <c r="S17" s="75"/>
      <c r="T17" s="382">
        <f>+IF(F17=0,"",'Ark1'!AR502)</f>
        <v>205.82530120481928</v>
      </c>
      <c r="U17" s="114">
        <f>+IF(F17=0,"",'Ark1'!AS502)</f>
        <v>30.380843410011646</v>
      </c>
      <c r="V17" s="76">
        <f>+'Ark1'!Y502</f>
        <v>7.1302201006718571</v>
      </c>
      <c r="W17" s="53">
        <f>+'Ark1'!Z502</f>
        <v>1.0844725382460485</v>
      </c>
      <c r="X17" s="53">
        <f>+'Ark1'!AA502</f>
        <v>1.4121325014059436</v>
      </c>
      <c r="Y17" s="50"/>
      <c r="Z17" s="300">
        <f t="shared" si="5"/>
        <v>295.07797090106237</v>
      </c>
      <c r="AA17" s="186"/>
      <c r="AB17" s="76">
        <f t="shared" si="6"/>
        <v>1.5465465465465464</v>
      </c>
      <c r="AC17" s="43"/>
      <c r="AD17" s="4"/>
      <c r="AE17" s="56"/>
      <c r="AG17" s="1"/>
      <c r="AH17" s="5"/>
      <c r="AK17"/>
    </row>
    <row r="18" spans="1:40" ht="16.05" customHeight="1">
      <c r="A18" s="43"/>
      <c r="B18" s="307">
        <f>+'Ark1'!C503</f>
        <v>2024</v>
      </c>
      <c r="C18" s="307">
        <f>+'Ark1'!N503</f>
        <v>300</v>
      </c>
      <c r="D18" s="307" t="s">
        <v>749</v>
      </c>
      <c r="E18" s="51">
        <f>+'Ark1'!Q503</f>
        <v>366</v>
      </c>
      <c r="F18" s="115">
        <f>+'Ark1'!R503</f>
        <v>653</v>
      </c>
      <c r="G18" s="69">
        <f>+'Ark1'!AE503</f>
        <v>8.3493159442526519</v>
      </c>
      <c r="H18" s="69">
        <f t="shared" si="0"/>
        <v>0.11942517960518373</v>
      </c>
      <c r="I18" s="69">
        <f>+'Ark1'!AF503</f>
        <v>6.7601297644386769</v>
      </c>
      <c r="J18" s="362">
        <f>+'Ark1'!S503</f>
        <v>4.5375191424196011</v>
      </c>
      <c r="K18" s="57">
        <f t="shared" si="1"/>
        <v>-2.4506916678799229E-3</v>
      </c>
      <c r="L18" s="63">
        <f>+'Ark1'!T503</f>
        <v>5.95405819295559</v>
      </c>
      <c r="M18" s="57">
        <f t="shared" si="2"/>
        <v>1.1373426741410064E-2</v>
      </c>
      <c r="N18" s="300">
        <f>+'Ark1'!U503</f>
        <v>288.03568147013777</v>
      </c>
      <c r="O18" s="76">
        <f>+'Ark1'!W503</f>
        <v>31.546707503828472</v>
      </c>
      <c r="P18" s="76">
        <f>+'Ark1'!AG503</f>
        <v>897.06161137440779</v>
      </c>
      <c r="Q18" s="76">
        <f>+'Ark1'!AH503</f>
        <v>0</v>
      </c>
      <c r="R18" s="76">
        <f>+'Ark1'!AI503</f>
        <v>33.843797856049001</v>
      </c>
      <c r="S18" s="75"/>
      <c r="T18" s="382">
        <f>+IF(F18=0,"",'Ark1'!AR503)</f>
        <v>210.40284360189577</v>
      </c>
      <c r="U18" s="114">
        <f>+IF(F18=0,"",'Ark1'!AS503)</f>
        <v>31.126579178202455</v>
      </c>
      <c r="V18" s="76">
        <f>+'Ark1'!Y503</f>
        <v>7.1631563942138916</v>
      </c>
      <c r="W18" s="53">
        <f>+'Ark1'!Z503</f>
        <v>1.0889468203994492</v>
      </c>
      <c r="X18" s="53">
        <f>+'Ark1'!AA503</f>
        <v>1.450891760310113</v>
      </c>
      <c r="Y18" s="50"/>
      <c r="Z18" s="300">
        <f t="shared" si="5"/>
        <v>321.08795852810152</v>
      </c>
      <c r="AA18" s="186"/>
      <c r="AB18" s="76">
        <f t="shared" si="6"/>
        <v>1.784153005464481</v>
      </c>
      <c r="AC18" s="43"/>
      <c r="AD18" s="4"/>
      <c r="AE18" s="56"/>
      <c r="AG18" s="1"/>
      <c r="AH18" s="5"/>
      <c r="AK18"/>
    </row>
    <row r="19" spans="1:40" ht="16.05" customHeight="1">
      <c r="A19" s="43"/>
      <c r="B19" s="307">
        <f>+'Ark1'!C504</f>
        <v>2024</v>
      </c>
      <c r="C19" s="307">
        <f>+'Ark1'!N504</f>
        <v>325</v>
      </c>
      <c r="D19" s="307" t="s">
        <v>751</v>
      </c>
      <c r="E19" s="51">
        <f>+'Ark1'!Q504</f>
        <v>439</v>
      </c>
      <c r="F19" s="115">
        <f>+'Ark1'!R504</f>
        <v>835</v>
      </c>
      <c r="G19" s="69">
        <f>+'Ark1'!AE504</f>
        <v>10.676384094105613</v>
      </c>
      <c r="H19" s="69">
        <f t="shared" si="0"/>
        <v>1.0810514228047179</v>
      </c>
      <c r="I19" s="69">
        <f>+'Ark1'!AF504</f>
        <v>9.3871907773096286</v>
      </c>
      <c r="J19" s="362">
        <f>+'Ark1'!S504</f>
        <v>4.9365269461077839</v>
      </c>
      <c r="K19" s="57">
        <f t="shared" si="1"/>
        <v>3.6138847789542794E-2</v>
      </c>
      <c r="L19" s="63">
        <f>+'Ark1'!T504</f>
        <v>6.2311377245508979</v>
      </c>
      <c r="M19" s="57">
        <f t="shared" si="2"/>
        <v>4.7470389105344069E-3</v>
      </c>
      <c r="N19" s="300">
        <f>+'Ark1'!U504</f>
        <v>312.79053892215558</v>
      </c>
      <c r="O19" s="76">
        <f>+'Ark1'!W504</f>
        <v>42.035928143712574</v>
      </c>
      <c r="P19" s="76">
        <f>+'Ark1'!AG504</f>
        <v>886.99385749385749</v>
      </c>
      <c r="Q19" s="76">
        <f>+'Ark1'!AH504</f>
        <v>0</v>
      </c>
      <c r="R19" s="76">
        <f>+'Ark1'!AI504</f>
        <v>32.814371257485043</v>
      </c>
      <c r="S19" s="75"/>
      <c r="T19" s="382">
        <f>+IF(F19=0,"",'Ark1'!AR504)</f>
        <v>213.56879606879608</v>
      </c>
      <c r="U19" s="114">
        <f>+IF(F19=0,"",'Ark1'!AS504)</f>
        <v>32.356548923302277</v>
      </c>
      <c r="V19" s="76">
        <f>+'Ark1'!Y504</f>
        <v>7.4172928917059853</v>
      </c>
      <c r="W19" s="53">
        <f>+'Ark1'!Z504</f>
        <v>1.1391960229105531</v>
      </c>
      <c r="X19" s="53">
        <f>+'Ark1'!AA504</f>
        <v>1.4634838342556988</v>
      </c>
      <c r="Y19" s="50"/>
      <c r="Z19" s="300">
        <f t="shared" si="5"/>
        <v>352.64115560611049</v>
      </c>
      <c r="AA19" s="186"/>
      <c r="AB19" s="76">
        <f t="shared" si="6"/>
        <v>1.9020501138952164</v>
      </c>
      <c r="AC19" s="43"/>
      <c r="AD19" s="4"/>
      <c r="AE19" s="56"/>
      <c r="AG19" s="1"/>
      <c r="AH19" s="5"/>
      <c r="AK19"/>
    </row>
    <row r="20" spans="1:40" ht="16.05" customHeight="1">
      <c r="A20" s="43"/>
      <c r="B20" s="307">
        <f>+'Ark1'!C505</f>
        <v>2024</v>
      </c>
      <c r="C20" s="307">
        <f>+'Ark1'!N505</f>
        <v>350</v>
      </c>
      <c r="D20" s="307" t="s">
        <v>764</v>
      </c>
      <c r="E20" s="51">
        <f>+'Ark1'!Q505</f>
        <v>455</v>
      </c>
      <c r="F20" s="115">
        <f>+'Ark1'!R505</f>
        <v>876</v>
      </c>
      <c r="G20" s="69">
        <f>+'Ark1'!AE505</f>
        <v>11.200613732259299</v>
      </c>
      <c r="H20" s="69">
        <f t="shared" si="0"/>
        <v>-0.24427206714487149</v>
      </c>
      <c r="I20" s="69">
        <f>+'Ark1'!AF505</f>
        <v>10.634035522585584</v>
      </c>
      <c r="J20" s="362">
        <f>+'Ark1'!S505</f>
        <v>5.2377142857142882</v>
      </c>
      <c r="K20" s="57">
        <f t="shared" si="1"/>
        <v>1.5371552525569321E-2</v>
      </c>
      <c r="L20" s="63">
        <f>+'Ark1'!T505</f>
        <v>6.4737442922374413</v>
      </c>
      <c r="M20" s="57">
        <f t="shared" si="2"/>
        <v>-3.7101694747374125E-2</v>
      </c>
      <c r="N20" s="300">
        <f>+'Ark1'!U505</f>
        <v>337.75239726027365</v>
      </c>
      <c r="O20" s="76">
        <f>+'Ark1'!W505</f>
        <v>50.799086757990878</v>
      </c>
      <c r="P20" s="76">
        <f>+'Ark1'!AG505</f>
        <v>884.12558685446004</v>
      </c>
      <c r="Q20" s="76">
        <f>+'Ark1'!AH505</f>
        <v>0</v>
      </c>
      <c r="R20" s="76">
        <f>+'Ark1'!AI505</f>
        <v>29.223744292237448</v>
      </c>
      <c r="S20" s="75"/>
      <c r="T20" s="382">
        <f>+IF(F20=0,"",'Ark1'!AR505)</f>
        <v>217.57629107981219</v>
      </c>
      <c r="U20" s="114">
        <f>+IF(F20=0,"",'Ark1'!AS505)</f>
        <v>33.018015794216183</v>
      </c>
      <c r="V20" s="76">
        <f>+'Ark1'!Y505</f>
        <v>7.2844179860008067</v>
      </c>
      <c r="W20" s="53">
        <f>+'Ark1'!Z505</f>
        <v>1.0891336350159802</v>
      </c>
      <c r="X20" s="53">
        <f>+'Ark1'!AA505</f>
        <v>1.4014001962166271</v>
      </c>
      <c r="Y20" s="50"/>
      <c r="Z20" s="300">
        <f t="shared" ref="Z20:Z27" si="7">1000*N20/P20</f>
        <v>382.01857550795279</v>
      </c>
      <c r="AA20" s="186"/>
      <c r="AB20" s="76">
        <f t="shared" ref="AB20:AB27" si="8">+F20/E20</f>
        <v>1.9252747252747253</v>
      </c>
      <c r="AC20" s="43"/>
      <c r="AD20" s="4"/>
      <c r="AE20" s="56"/>
      <c r="AG20" s="1"/>
      <c r="AH20" s="5"/>
      <c r="AK20"/>
    </row>
    <row r="21" spans="1:40" ht="16.05" customHeight="1">
      <c r="A21" s="43"/>
      <c r="B21" s="307">
        <f>+'Ark1'!C506</f>
        <v>2024</v>
      </c>
      <c r="C21" s="307">
        <f>+'Ark1'!N506</f>
        <v>375</v>
      </c>
      <c r="D21" s="307" t="s">
        <v>765</v>
      </c>
      <c r="E21" s="51">
        <f>+'Ark1'!Q506</f>
        <v>486</v>
      </c>
      <c r="F21" s="115">
        <f>+'Ark1'!R506</f>
        <v>823</v>
      </c>
      <c r="G21" s="69">
        <f>+'Ark1'!AE506</f>
        <v>10.522951029280144</v>
      </c>
      <c r="H21" s="69">
        <f t="shared" si="0"/>
        <v>-1.5777868435844056E-2</v>
      </c>
      <c r="I21" s="69">
        <f>+'Ark1'!AF506</f>
        <v>10.723651927067179</v>
      </c>
      <c r="J21" s="362">
        <f>+'Ark1'!S506</f>
        <v>5.7229647630619693</v>
      </c>
      <c r="K21" s="57">
        <f t="shared" si="1"/>
        <v>6.4169013357127547E-2</v>
      </c>
      <c r="L21" s="63">
        <f>+'Ark1'!T506</f>
        <v>6.8347509113001204</v>
      </c>
      <c r="M21" s="57">
        <f t="shared" si="2"/>
        <v>8.0922878320144775E-2</v>
      </c>
      <c r="N21" s="300">
        <f>+'Ark1'!U506</f>
        <v>362.5328068043741</v>
      </c>
      <c r="O21" s="76">
        <f>+'Ark1'!W506</f>
        <v>62.454434993924686</v>
      </c>
      <c r="P21" s="76">
        <f>+'Ark1'!AG506</f>
        <v>893.62939698492482</v>
      </c>
      <c r="Q21" s="76">
        <f>+'Ark1'!AH506</f>
        <v>0.12150668286755772</v>
      </c>
      <c r="R21" s="76">
        <f>+'Ark1'!AI506</f>
        <v>33.535844471445927</v>
      </c>
      <c r="S21" s="75"/>
      <c r="T21" s="382">
        <f>+IF(F21=0,"",'Ark1'!AR506)</f>
        <v>219.76130653266327</v>
      </c>
      <c r="U21" s="114">
        <f>+IF(F21=0,"",'Ark1'!AS506)</f>
        <v>34.389979178262507</v>
      </c>
      <c r="V21" s="76">
        <f>+'Ark1'!Y506</f>
        <v>7.1713259030793877</v>
      </c>
      <c r="W21" s="53">
        <f>+'Ark1'!Z506</f>
        <v>1.1169934291440868</v>
      </c>
      <c r="X21" s="53">
        <f>+'Ark1'!AA506</f>
        <v>1.4437724498417397</v>
      </c>
      <c r="Y21" s="50"/>
      <c r="Z21" s="300">
        <f t="shared" si="7"/>
        <v>405.68585593485113</v>
      </c>
      <c r="AA21" s="186"/>
      <c r="AB21" s="76">
        <f t="shared" si="8"/>
        <v>1.6934156378600822</v>
      </c>
      <c r="AC21" s="43"/>
      <c r="AD21" s="4"/>
      <c r="AE21" s="56"/>
      <c r="AG21" s="1"/>
      <c r="AH21" s="5"/>
      <c r="AK21"/>
    </row>
    <row r="22" spans="1:40" ht="16.05" customHeight="1">
      <c r="A22" s="43"/>
      <c r="B22" s="307">
        <f>+'Ark1'!C507</f>
        <v>2024</v>
      </c>
      <c r="C22" s="307">
        <f>+'Ark1'!N507</f>
        <v>400</v>
      </c>
      <c r="D22" s="307" t="s">
        <v>766</v>
      </c>
      <c r="E22" s="51">
        <f>+'Ark1'!Q507</f>
        <v>449</v>
      </c>
      <c r="F22" s="115">
        <f>+'Ark1'!R507</f>
        <v>729</v>
      </c>
      <c r="G22" s="69">
        <f>+'Ark1'!AE507</f>
        <v>9.3210586881472981</v>
      </c>
      <c r="H22" s="69">
        <f t="shared" si="0"/>
        <v>6.0879939388611248E-2</v>
      </c>
      <c r="I22" s="69">
        <f>+'Ark1'!AF507</f>
        <v>10.146604803768502</v>
      </c>
      <c r="J22" s="362">
        <f>+'Ark1'!S507</f>
        <v>6.1330589849108366</v>
      </c>
      <c r="K22" s="57">
        <f t="shared" si="1"/>
        <v>5.665147820842531E-2</v>
      </c>
      <c r="L22" s="63">
        <f>+'Ark1'!T507</f>
        <v>7.1152263374485605</v>
      </c>
      <c r="M22" s="57">
        <f t="shared" si="2"/>
        <v>0.24659362967376097</v>
      </c>
      <c r="N22" s="300">
        <f>+'Ark1'!U507</f>
        <v>387.2555555555557</v>
      </c>
      <c r="O22" s="76">
        <f>+'Ark1'!W507</f>
        <v>69.272976680384104</v>
      </c>
      <c r="P22" s="76">
        <f>+'Ark1'!AG507</f>
        <v>893.2776203966007</v>
      </c>
      <c r="Q22" s="76">
        <f>+'Ark1'!AH507</f>
        <v>0</v>
      </c>
      <c r="R22" s="76">
        <f>+'Ark1'!AI507</f>
        <v>35.665294924554189</v>
      </c>
      <c r="S22" s="75"/>
      <c r="T22" s="382">
        <f>+IF(F22=0,"",'Ark1'!AR507)</f>
        <v>222.08073654390935</v>
      </c>
      <c r="U22" s="114">
        <f>+IF(F22=0,"",'Ark1'!AS507)</f>
        <v>35.564215879712719</v>
      </c>
      <c r="V22" s="76">
        <f>+'Ark1'!Y507</f>
        <v>7.1295074544409749</v>
      </c>
      <c r="W22" s="53">
        <f>+'Ark1'!Z507</f>
        <v>1.1111686889178205</v>
      </c>
      <c r="X22" s="53">
        <f>+'Ark1'!AA507</f>
        <v>1.5495125069285529</v>
      </c>
      <c r="Y22" s="50"/>
      <c r="Z22" s="300">
        <f t="shared" si="7"/>
        <v>433.52206157769911</v>
      </c>
      <c r="AA22" s="186"/>
      <c r="AB22" s="76">
        <f t="shared" si="8"/>
        <v>1.623608017817372</v>
      </c>
      <c r="AC22" s="43"/>
      <c r="AD22" s="4"/>
      <c r="AE22" s="56"/>
      <c r="AG22" s="1"/>
      <c r="AH22" s="5"/>
      <c r="AK22"/>
    </row>
    <row r="23" spans="1:40" ht="16.05" customHeight="1">
      <c r="A23" s="43"/>
      <c r="B23" s="307">
        <f>+'Ark1'!C508</f>
        <v>2024</v>
      </c>
      <c r="C23" s="307">
        <f>+'Ark1'!N508</f>
        <v>425</v>
      </c>
      <c r="D23" s="307" t="s">
        <v>767</v>
      </c>
      <c r="E23" s="51">
        <f>+'Ark1'!Q508</f>
        <v>368</v>
      </c>
      <c r="F23" s="115">
        <f>+'Ark1'!R508</f>
        <v>546</v>
      </c>
      <c r="G23" s="69">
        <f>+'Ark1'!AE508</f>
        <v>6.9812044495588816</v>
      </c>
      <c r="H23" s="69">
        <f t="shared" si="0"/>
        <v>-0.30529008867349283</v>
      </c>
      <c r="I23" s="69">
        <f>+'Ark1'!AF508</f>
        <v>8.0773262984899237</v>
      </c>
      <c r="J23" s="362">
        <f>+'Ark1'!S508</f>
        <v>6.5027522935779798</v>
      </c>
      <c r="K23" s="57">
        <f t="shared" si="1"/>
        <v>1.981713999436252E-2</v>
      </c>
      <c r="L23" s="63">
        <f>+'Ark1'!T508</f>
        <v>7.2454212454212481</v>
      </c>
      <c r="M23" s="57">
        <f t="shared" si="2"/>
        <v>7.1656339118011836E-2</v>
      </c>
      <c r="N23" s="300">
        <f>+'Ark1'!U508</f>
        <v>411.6038461538468</v>
      </c>
      <c r="O23" s="76">
        <f>+'Ark1'!W508</f>
        <v>75.274725274725242</v>
      </c>
      <c r="P23" s="76">
        <f>+'Ark1'!AG508</f>
        <v>927.94625719769681</v>
      </c>
      <c r="Q23" s="76">
        <f>+'Ark1'!AH508</f>
        <v>0</v>
      </c>
      <c r="R23" s="76">
        <f>+'Ark1'!AI508</f>
        <v>40.659340659340671</v>
      </c>
      <c r="S23" s="75"/>
      <c r="T23" s="382">
        <f>+IF(F23=0,"",'Ark1'!AR508)</f>
        <v>224.8656429942418</v>
      </c>
      <c r="U23" s="114">
        <f>+IF(F23=0,"",'Ark1'!AS508)</f>
        <v>36.454837579075615</v>
      </c>
      <c r="V23" s="76">
        <f>+'Ark1'!Y508</f>
        <v>7.2096828870054432</v>
      </c>
      <c r="W23" s="53">
        <f>+'Ark1'!Z508</f>
        <v>1.1386967071103189</v>
      </c>
      <c r="X23" s="53">
        <f>+'Ark1'!AA508</f>
        <v>1.5637336466899943</v>
      </c>
      <c r="Y23" s="50"/>
      <c r="Z23" s="300">
        <f t="shared" si="7"/>
        <v>443.56431524046286</v>
      </c>
      <c r="AA23" s="186"/>
      <c r="AB23" s="76">
        <f t="shared" si="8"/>
        <v>1.4836956521739131</v>
      </c>
      <c r="AC23" s="43"/>
      <c r="AD23" s="4"/>
      <c r="AE23" s="56"/>
      <c r="AG23" s="1"/>
      <c r="AH23" s="5"/>
      <c r="AK23"/>
    </row>
    <row r="24" spans="1:40" ht="16.05" customHeight="1">
      <c r="A24" s="43"/>
      <c r="B24" s="307">
        <f>+'Ark1'!C509</f>
        <v>2024</v>
      </c>
      <c r="C24" s="307">
        <f>+'Ark1'!N509</f>
        <v>450</v>
      </c>
      <c r="D24" s="307" t="s">
        <v>768</v>
      </c>
      <c r="E24" s="51">
        <f>+'Ark1'!Q509</f>
        <v>295</v>
      </c>
      <c r="F24" s="115">
        <f>+'Ark1'!R509</f>
        <v>395</v>
      </c>
      <c r="G24" s="69">
        <f>+'Ark1'!AE509</f>
        <v>5.0505050505050511</v>
      </c>
      <c r="H24" s="69">
        <f t="shared" si="0"/>
        <v>-0.27471838544330929</v>
      </c>
      <c r="I24" s="69">
        <f>+'Ark1'!AF509</f>
        <v>6.1956405827963117</v>
      </c>
      <c r="J24" s="362">
        <f>+'Ark1'!S509</f>
        <v>6.9772151898734194</v>
      </c>
      <c r="K24" s="57">
        <f t="shared" si="1"/>
        <v>2.8562155144449264E-3</v>
      </c>
      <c r="L24" s="63">
        <f>+'Ark1'!T509</f>
        <v>7.3721518987341774</v>
      </c>
      <c r="M24" s="57">
        <f t="shared" si="2"/>
        <v>-0.10104157445929474</v>
      </c>
      <c r="N24" s="300">
        <f>+'Ark1'!U509</f>
        <v>436.40886075949368</v>
      </c>
      <c r="O24" s="76">
        <f>+'Ark1'!W509</f>
        <v>70.12658227848101</v>
      </c>
      <c r="P24" s="76">
        <f>+'Ark1'!AG509</f>
        <v>1003.2936507936508</v>
      </c>
      <c r="Q24" s="76">
        <f>+'Ark1'!AH509</f>
        <v>0</v>
      </c>
      <c r="R24" s="76">
        <f>+'Ark1'!AI509</f>
        <v>54.177215189873422</v>
      </c>
      <c r="S24" s="75"/>
      <c r="T24" s="382">
        <f>+IF(F24=0,"",'Ark1'!AR509)</f>
        <v>227.12698412698421</v>
      </c>
      <c r="U24" s="114">
        <f>+IF(F24=0,"",'Ark1'!AS509)</f>
        <v>37.535618241897183</v>
      </c>
      <c r="V24" s="76">
        <f>+'Ark1'!Y509</f>
        <v>7.5327435430039005</v>
      </c>
      <c r="W24" s="53">
        <f>+'Ark1'!Z509</f>
        <v>1.2291758448207404</v>
      </c>
      <c r="X24" s="53">
        <f>+'Ark1'!AA509</f>
        <v>1.9306283301243341</v>
      </c>
      <c r="Y24" s="50"/>
      <c r="Z24" s="300">
        <f t="shared" si="7"/>
        <v>434.97620104968712</v>
      </c>
      <c r="AA24" s="186"/>
      <c r="AB24" s="76">
        <f t="shared" si="8"/>
        <v>1.3389830508474576</v>
      </c>
      <c r="AC24" s="43"/>
      <c r="AD24" s="4"/>
      <c r="AE24" s="56"/>
      <c r="AG24" s="1"/>
      <c r="AH24" s="5"/>
      <c r="AJ24" s="2"/>
      <c r="AK24" s="2"/>
      <c r="AL24" s="2"/>
    </row>
    <row r="25" spans="1:40" ht="16.05" customHeight="1">
      <c r="A25" s="43"/>
      <c r="B25" s="307">
        <f>+'Ark1'!C510</f>
        <v>2024</v>
      </c>
      <c r="C25" s="307">
        <f>+'Ark1'!N510</f>
        <v>475</v>
      </c>
      <c r="D25" s="307" t="s">
        <v>769</v>
      </c>
      <c r="E25" s="51">
        <f>+'Ark1'!Q510</f>
        <v>241</v>
      </c>
      <c r="F25" s="115">
        <f>+'Ark1'!R510</f>
        <v>288</v>
      </c>
      <c r="G25" s="69">
        <f>+'Ark1'!AE510</f>
        <v>3.6823935558112786</v>
      </c>
      <c r="H25" s="69">
        <f t="shared" si="0"/>
        <v>0.2191363562084967</v>
      </c>
      <c r="I25" s="69">
        <f>+'Ark1'!AF510</f>
        <v>4.7845290471767798</v>
      </c>
      <c r="J25" s="362">
        <f>+'Ark1'!S510</f>
        <v>7.3125</v>
      </c>
      <c r="K25" s="57">
        <f t="shared" si="1"/>
        <v>-5.8003597122302075E-2</v>
      </c>
      <c r="L25" s="63">
        <f>+'Ark1'!T510</f>
        <v>7.1597222222222223</v>
      </c>
      <c r="M25" s="57">
        <f t="shared" si="2"/>
        <v>-0.28830645161290391</v>
      </c>
      <c r="N25" s="300">
        <f>+'Ark1'!U510</f>
        <v>462.22256944444439</v>
      </c>
      <c r="O25" s="76">
        <f>+'Ark1'!W510</f>
        <v>68.402777777777771</v>
      </c>
      <c r="P25" s="76">
        <f>+'Ark1'!AG510</f>
        <v>1113.0110294117649</v>
      </c>
      <c r="Q25" s="76">
        <f>+'Ark1'!AH510</f>
        <v>0</v>
      </c>
      <c r="R25" s="76">
        <f>+'Ark1'!AI510</f>
        <v>62.5</v>
      </c>
      <c r="S25" s="75"/>
      <c r="T25" s="382">
        <f>+IF(F25=0,"",'Ark1'!AR510)</f>
        <v>229.35294117647061</v>
      </c>
      <c r="U25" s="114">
        <f>+IF(F25=0,"",'Ark1'!AS510)</f>
        <v>38.628973140414757</v>
      </c>
      <c r="V25" s="76">
        <f>+'Ark1'!Y510</f>
        <v>7.1720385145151386</v>
      </c>
      <c r="W25" s="53">
        <f>+'Ark1'!Z510</f>
        <v>1.3068662156301829</v>
      </c>
      <c r="X25" s="53">
        <f>+'Ark1'!AA510</f>
        <v>1.9495839814220064</v>
      </c>
      <c r="Y25" s="50"/>
      <c r="Z25" s="300">
        <f t="shared" si="7"/>
        <v>415.29019679951659</v>
      </c>
      <c r="AA25" s="186"/>
      <c r="AB25" s="76">
        <f t="shared" si="8"/>
        <v>1.1950207468879668</v>
      </c>
      <c r="AC25" s="43"/>
      <c r="AD25" s="4"/>
      <c r="AE25" s="56"/>
      <c r="AG25" s="1"/>
      <c r="AH25" s="5"/>
      <c r="AJ25" s="2"/>
      <c r="AK25" s="2"/>
      <c r="AL25" s="2"/>
    </row>
    <row r="26" spans="1:40" ht="16.05" customHeight="1">
      <c r="A26" s="43"/>
      <c r="B26" s="307">
        <f>+'Ark1'!C511</f>
        <v>2024</v>
      </c>
      <c r="C26" s="307">
        <f>+'Ark1'!N511</f>
        <v>500</v>
      </c>
      <c r="D26" s="307" t="s">
        <v>770</v>
      </c>
      <c r="E26" s="51">
        <f>+'Ark1'!Q511</f>
        <v>216</v>
      </c>
      <c r="F26" s="115">
        <f>+'Ark1'!R511</f>
        <v>248</v>
      </c>
      <c r="G26" s="69">
        <f>+'Ark1'!AE511</f>
        <v>3.1709500063930443</v>
      </c>
      <c r="H26" s="69">
        <f t="shared" si="0"/>
        <v>0.191804028240115</v>
      </c>
      <c r="I26" s="69">
        <f>+'Ark1'!AF511</f>
        <v>4.3442319422351927</v>
      </c>
      <c r="J26" s="362">
        <f>+'Ark1'!S511</f>
        <v>7.7137096774193568</v>
      </c>
      <c r="K26" s="57">
        <f t="shared" si="1"/>
        <v>-0.19462365591397468</v>
      </c>
      <c r="L26" s="63">
        <f>+'Ark1'!T511</f>
        <v>7.2096774193548399</v>
      </c>
      <c r="M26" s="57">
        <f t="shared" si="2"/>
        <v>-0.15698924731182551</v>
      </c>
      <c r="N26" s="300">
        <f>+'Ark1'!U511</f>
        <v>487.3778225806451</v>
      </c>
      <c r="O26" s="76">
        <f>+'Ark1'!W511</f>
        <v>62.096774193548391</v>
      </c>
      <c r="P26" s="76">
        <f>+'Ark1'!AG511</f>
        <v>1253.2936170212763</v>
      </c>
      <c r="Q26" s="76">
        <f>+'Ark1'!AH511</f>
        <v>0</v>
      </c>
      <c r="R26" s="76">
        <f>+'Ark1'!AI511</f>
        <v>75.806451612903217</v>
      </c>
      <c r="S26" s="75"/>
      <c r="T26" s="382">
        <f>+IF(F26=0,"",'Ark1'!AR511)</f>
        <v>231.22553191489357</v>
      </c>
      <c r="U26" s="114">
        <f>+IF(F26=0,"",'Ark1'!AS511)</f>
        <v>39.675273235719423</v>
      </c>
      <c r="V26" s="76">
        <f>+'Ark1'!Y511</f>
        <v>7.2387309594987315</v>
      </c>
      <c r="W26" s="53">
        <f>+'Ark1'!Z511</f>
        <v>1.2615169233787016</v>
      </c>
      <c r="X26" s="53">
        <f>+'Ark1'!AA511</f>
        <v>2.1637564168421526</v>
      </c>
      <c r="Y26" s="50"/>
      <c r="Z26" s="300">
        <f t="shared" si="7"/>
        <v>388.87760694018698</v>
      </c>
      <c r="AA26" s="186"/>
      <c r="AB26" s="76">
        <f t="shared" si="8"/>
        <v>1.1481481481481481</v>
      </c>
      <c r="AC26" s="43"/>
      <c r="AD26" s="4"/>
      <c r="AE26" s="56"/>
      <c r="AG26" s="1"/>
      <c r="AH26" s="5"/>
      <c r="AJ26" s="2"/>
      <c r="AK26" s="2"/>
      <c r="AL26" s="2"/>
    </row>
    <row r="27" spans="1:40" ht="16.05" customHeight="1">
      <c r="A27" s="43"/>
      <c r="B27" s="307">
        <f>+'Ark1'!C512</f>
        <v>2024</v>
      </c>
      <c r="C27" s="307">
        <f>+'Ark1'!N512</f>
        <v>525</v>
      </c>
      <c r="D27" s="307" t="s">
        <v>771</v>
      </c>
      <c r="E27" s="51">
        <f>+'Ark1'!Q512</f>
        <v>162</v>
      </c>
      <c r="F27" s="115">
        <f>+'Ark1'!R512</f>
        <v>179</v>
      </c>
      <c r="G27" s="69">
        <f>+'Ark1'!AE512</f>
        <v>2.2887098836465927</v>
      </c>
      <c r="H27" s="69">
        <f t="shared" si="0"/>
        <v>-2.0128249421927258E-2</v>
      </c>
      <c r="I27" s="69">
        <f>+'Ark1'!AF512</f>
        <v>3.2990582514176818</v>
      </c>
      <c r="J27" s="362">
        <f>+'Ark1'!S512</f>
        <v>7.9269662921348303</v>
      </c>
      <c r="K27" s="57">
        <f t="shared" si="1"/>
        <v>-5.6904675607102106E-2</v>
      </c>
      <c r="L27" s="63">
        <f>+'Ark1'!T512</f>
        <v>7.4134078212290495</v>
      </c>
      <c r="M27" s="57">
        <f t="shared" si="2"/>
        <v>8.5450831981737529E-2</v>
      </c>
      <c r="N27" s="300">
        <f>+'Ark1'!U512</f>
        <v>512.79217877094925</v>
      </c>
      <c r="O27" s="76">
        <f>+'Ark1'!W512</f>
        <v>62.011173184357517</v>
      </c>
      <c r="P27" s="76">
        <f>+'Ark1'!AG512</f>
        <v>1378.2134146341468</v>
      </c>
      <c r="Q27" s="76">
        <f>+'Ark1'!AH512</f>
        <v>0</v>
      </c>
      <c r="R27" s="76">
        <f>+'Ark1'!AI512</f>
        <v>75.418994413407802</v>
      </c>
      <c r="S27" s="75"/>
      <c r="T27" s="382">
        <f>+IF(F27=0,"",'Ark1'!AR512)</f>
        <v>232.93292682926841</v>
      </c>
      <c r="U27" s="114">
        <f>+IF(F27=0,"",'Ark1'!AS512)</f>
        <v>40.829353357981631</v>
      </c>
      <c r="V27" s="76">
        <f>+'Ark1'!Y512</f>
        <v>7.1239187360722447</v>
      </c>
      <c r="W27" s="53">
        <f>+'Ark1'!Z512</f>
        <v>1.0389449074309016</v>
      </c>
      <c r="X27" s="53">
        <f>+'Ark1'!AA512</f>
        <v>2.4189750602397142</v>
      </c>
      <c r="Y27" s="50"/>
      <c r="Z27" s="300">
        <f t="shared" si="7"/>
        <v>372.0702275322667</v>
      </c>
      <c r="AA27" s="186"/>
      <c r="AB27" s="76">
        <f t="shared" si="8"/>
        <v>1.1049382716049383</v>
      </c>
      <c r="AC27" s="43"/>
      <c r="AD27" s="4"/>
      <c r="AE27" s="56"/>
      <c r="AG27" s="1"/>
      <c r="AH27" s="5"/>
      <c r="AJ27" s="2"/>
      <c r="AK27" s="2"/>
      <c r="AL27" s="2"/>
    </row>
    <row r="28" spans="1:40" ht="16.05" customHeight="1">
      <c r="A28" s="43"/>
      <c r="B28" s="307">
        <f>+'Ark1'!C513</f>
        <v>2024</v>
      </c>
      <c r="C28" s="307">
        <f>+'Ark1'!N513</f>
        <v>550</v>
      </c>
      <c r="D28" s="307" t="s">
        <v>771</v>
      </c>
      <c r="E28" s="51">
        <f>+'Ark1'!Q513</f>
        <v>154</v>
      </c>
      <c r="F28" s="115">
        <f>+'Ark1'!R513</f>
        <v>165</v>
      </c>
      <c r="G28" s="69">
        <f>+'Ark1'!AE513</f>
        <v>2.1097046413502101</v>
      </c>
      <c r="H28" s="69">
        <f t="shared" si="0"/>
        <v>0.18567286379310999</v>
      </c>
      <c r="I28" s="69">
        <f>+'Ark1'!AF513</f>
        <v>3.1831938080362279</v>
      </c>
      <c r="J28" s="362">
        <f>+'Ark1'!S513</f>
        <v>7.9636363636363647</v>
      </c>
      <c r="K28" s="57">
        <f t="shared" si="1"/>
        <v>-0.15249266862169719</v>
      </c>
      <c r="L28" s="63">
        <f>+'Ark1'!T513</f>
        <v>7.55151515151515</v>
      </c>
      <c r="M28" s="57">
        <f t="shared" si="2"/>
        <v>-0.10009775171065627</v>
      </c>
      <c r="N28" s="300">
        <f>+'Ark1'!U513</f>
        <v>536.76424242424252</v>
      </c>
      <c r="O28" s="76">
        <f>+'Ark1'!W513</f>
        <v>69.696969696969703</v>
      </c>
      <c r="P28" s="76">
        <f>+'Ark1'!AG513</f>
        <v>1538.0463576158941</v>
      </c>
      <c r="Q28" s="76">
        <f>+'Ark1'!AH513</f>
        <v>0</v>
      </c>
      <c r="R28" s="76">
        <f>+'Ark1'!AI513</f>
        <v>75.151515151515142</v>
      </c>
      <c r="S28" s="75"/>
      <c r="T28" s="382">
        <f>+IF(F28=0,"",'Ark1'!AR513)</f>
        <v>235.02649006622516</v>
      </c>
      <c r="U28" s="114">
        <f>+IF(F28=0,"",'Ark1'!AS513)</f>
        <v>41.652129667328126</v>
      </c>
      <c r="V28" s="76">
        <f>+'Ark1'!Y513</f>
        <v>7.0432168228462055</v>
      </c>
      <c r="W28" s="53">
        <f>+'Ark1'!Z513</f>
        <v>1.2155104132578556</v>
      </c>
      <c r="X28" s="53">
        <f>+'Ark1'!AA513</f>
        <v>2.2814298031585634</v>
      </c>
      <c r="Y28" s="50"/>
      <c r="Z28" s="300">
        <f t="shared" ref="Z28:Z29" si="9">1000*N28/P28</f>
        <v>348.99093890529667</v>
      </c>
      <c r="AA28" s="186"/>
      <c r="AB28" s="76">
        <f t="shared" ref="AB28:AB29" si="10">+F28/E28</f>
        <v>1.0714285714285714</v>
      </c>
      <c r="AC28" s="43"/>
      <c r="AD28" s="4"/>
      <c r="AE28" s="56"/>
      <c r="AG28" s="1"/>
      <c r="AH28" s="5"/>
      <c r="AJ28" s="2"/>
      <c r="AK28" s="2"/>
      <c r="AL28" s="2"/>
    </row>
    <row r="29" spans="1:40" ht="16.05" customHeight="1">
      <c r="A29" s="43"/>
      <c r="B29" s="307">
        <f>+'Ark1'!C514</f>
        <v>2024</v>
      </c>
      <c r="C29" s="307">
        <f>+'Ark1'!N514</f>
        <v>575</v>
      </c>
      <c r="D29" s="307" t="s">
        <v>772</v>
      </c>
      <c r="E29" s="51">
        <f>+'Ark1'!Q514</f>
        <v>396</v>
      </c>
      <c r="F29" s="115">
        <f>+'Ark1'!R514</f>
        <v>435</v>
      </c>
      <c r="G29" s="69">
        <f>+'Ark1'!AE514</f>
        <v>5.5619485999232845</v>
      </c>
      <c r="H29" s="69">
        <f t="shared" si="0"/>
        <v>0.62153151948634378</v>
      </c>
      <c r="I29" s="69">
        <f>+'Ark1'!AF514</f>
        <v>9.4723899779287262</v>
      </c>
      <c r="J29" s="362">
        <f>+'Ark1'!S514</f>
        <v>8.657471264367814</v>
      </c>
      <c r="K29" s="57">
        <f t="shared" si="1"/>
        <v>5.0783172645427754E-3</v>
      </c>
      <c r="L29" s="63">
        <f>+'Ark1'!T514</f>
        <v>7.6459770114942529</v>
      </c>
      <c r="M29" s="57">
        <f t="shared" si="2"/>
        <v>-0.36909836539017071</v>
      </c>
      <c r="N29" s="300">
        <f>+'Ark1'!U514</f>
        <v>605.86344827586277</v>
      </c>
      <c r="O29" s="76">
        <f>+'Ark1'!W514</f>
        <v>66.206896551724142</v>
      </c>
      <c r="P29" s="76">
        <f>+'Ark1'!AG514</f>
        <v>1702.629072681704</v>
      </c>
      <c r="Q29" s="76">
        <f>+'Ark1'!AH514</f>
        <v>0</v>
      </c>
      <c r="R29" s="76">
        <f>+'Ark1'!AI514</f>
        <v>86.89655172413795</v>
      </c>
      <c r="S29" s="75"/>
      <c r="T29" s="382">
        <f>+IF(F29=0,"",'Ark1'!AR514)</f>
        <v>238.74686716791993</v>
      </c>
      <c r="U29" s="114">
        <f>+IF(F29=0,"",'Ark1'!AS514)</f>
        <v>44.62965594452875</v>
      </c>
      <c r="V29" s="76">
        <f>+'Ark1'!Y514</f>
        <v>48.14505498120144</v>
      </c>
      <c r="W29" s="53">
        <f>+'Ark1'!Z514</f>
        <v>1.1406423058364639</v>
      </c>
      <c r="X29" s="53">
        <f>+'Ark1'!AA514</f>
        <v>2.4095024810877619</v>
      </c>
      <c r="Y29" s="50"/>
      <c r="Z29" s="300">
        <f t="shared" si="9"/>
        <v>355.83995245752811</v>
      </c>
      <c r="AA29" s="186"/>
      <c r="AB29" s="76">
        <f t="shared" si="10"/>
        <v>1.0984848484848484</v>
      </c>
      <c r="AC29" s="43"/>
      <c r="AD29" s="4"/>
      <c r="AE29" s="56"/>
      <c r="AG29" s="1"/>
      <c r="AH29" s="5"/>
      <c r="AJ29" s="2"/>
      <c r="AK29" s="2"/>
      <c r="AL29" s="2"/>
    </row>
    <row r="30" spans="1:40" ht="16.0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0"/>
      <c r="Z30" s="43"/>
      <c r="AA30" s="186"/>
      <c r="AB30" s="43"/>
      <c r="AC30" s="43"/>
      <c r="AD30" s="4"/>
      <c r="AE30" s="16"/>
      <c r="AG30" s="5"/>
      <c r="AH30" s="19"/>
      <c r="AK30"/>
    </row>
    <row r="31" spans="1:40" ht="16.05" customHeight="1">
      <c r="A31" s="43"/>
      <c r="B31">
        <f>+'Ark1'!C516</f>
        <v>2023</v>
      </c>
      <c r="C31" s="32">
        <f>+'Ark1'!N516</f>
        <v>75</v>
      </c>
      <c r="D31" s="3" t="s">
        <v>741</v>
      </c>
      <c r="E31">
        <f>+'Ark1'!Q516</f>
        <v>1</v>
      </c>
      <c r="F31" s="11">
        <f>+'Ark1'!R516</f>
        <v>1</v>
      </c>
      <c r="G31" s="70">
        <f>+'Ark1'!AE516</f>
        <v>1.2413108242303877E-2</v>
      </c>
      <c r="H31" s="70"/>
      <c r="I31" s="70">
        <f>+'Ark1'!AF516</f>
        <v>1.9416508204232348E-3</v>
      </c>
      <c r="J31" s="1">
        <f>+'Ark1'!S516</f>
        <v>3</v>
      </c>
      <c r="K31" s="70"/>
      <c r="L31" s="1">
        <f>+'Ark1'!T516</f>
        <v>2</v>
      </c>
      <c r="M31" s="70"/>
      <c r="N31" s="67">
        <f>+'Ark1'!U516</f>
        <v>55.1</v>
      </c>
      <c r="O31" s="11">
        <f>+'Ark1'!W516</f>
        <v>0</v>
      </c>
      <c r="P31" s="11">
        <f>+'Ark1'!AG516</f>
        <v>948</v>
      </c>
      <c r="Q31" s="11">
        <f>+'Ark1'!AH516</f>
        <v>0</v>
      </c>
      <c r="R31" s="11">
        <f>+'Ark1'!AI516</f>
        <v>100</v>
      </c>
      <c r="S31" s="75"/>
      <c r="T31" s="382">
        <f>+IF(F31=0,"",'Ark1'!AR516)</f>
        <v>136</v>
      </c>
      <c r="U31" s="114">
        <f>+IF(F31=0,"",'Ark1'!AS516)</f>
        <v>21.864822918786896</v>
      </c>
      <c r="V31" s="11">
        <f>+'Ark1'!Y516</f>
        <v>0</v>
      </c>
      <c r="W31" s="1">
        <f>+'Ark1'!Z516</f>
        <v>0</v>
      </c>
      <c r="X31" s="1">
        <f>+'Ark1'!AA516</f>
        <v>0</v>
      </c>
      <c r="Y31" s="50"/>
      <c r="Z31" s="11">
        <f t="shared" ref="Z31:Z32" si="11">1000*N31/P31</f>
        <v>58.122362869198312</v>
      </c>
      <c r="AA31" s="186"/>
      <c r="AB31" s="11">
        <f t="shared" ref="AB31:AB32" si="12">+F31/E31</f>
        <v>1</v>
      </c>
      <c r="AC31" s="43"/>
      <c r="AD31" s="4"/>
      <c r="AE31" s="56"/>
      <c r="AG31" s="5"/>
      <c r="AH31" s="5"/>
      <c r="AJ31" s="13"/>
      <c r="AK31" s="13"/>
      <c r="AL31" s="11"/>
      <c r="AM31" s="11"/>
      <c r="AN31" s="11"/>
    </row>
    <row r="32" spans="1:40" ht="16.05" customHeight="1">
      <c r="A32" s="43"/>
      <c r="B32">
        <f>+'Ark1'!C517</f>
        <v>2023</v>
      </c>
      <c r="C32" s="32">
        <f>+'Ark1'!N517</f>
        <v>100</v>
      </c>
      <c r="D32" s="3" t="s">
        <v>742</v>
      </c>
      <c r="E32">
        <f>+'Ark1'!Q517</f>
        <v>9</v>
      </c>
      <c r="F32" s="11">
        <f>+'Ark1'!R517</f>
        <v>9</v>
      </c>
      <c r="G32" s="70">
        <f>+'Ark1'!AE517</f>
        <v>0.11171797418073484</v>
      </c>
      <c r="H32" s="70"/>
      <c r="I32" s="70">
        <f>+'Ark1'!AF517</f>
        <v>2.692939304841082E-2</v>
      </c>
      <c r="J32" s="1">
        <f>+'Ark1'!S517</f>
        <v>2.7777777777777781</v>
      </c>
      <c r="K32" s="70"/>
      <c r="L32" s="1">
        <f>+'Ark1'!T517</f>
        <v>3.3333333333333344</v>
      </c>
      <c r="M32" s="70"/>
      <c r="N32" s="67">
        <f>+'Ark1'!U517</f>
        <v>84.911111111111097</v>
      </c>
      <c r="O32" s="11">
        <f>+'Ark1'!W517</f>
        <v>0</v>
      </c>
      <c r="P32" s="11">
        <f>+'Ark1'!AG517</f>
        <v>945.77777777777771</v>
      </c>
      <c r="Q32" s="11">
        <f>+'Ark1'!AH517</f>
        <v>0</v>
      </c>
      <c r="R32" s="11">
        <f>+'Ark1'!AI517</f>
        <v>100</v>
      </c>
      <c r="S32" s="75"/>
      <c r="T32" s="382">
        <f>+IF(F32=0,"",'Ark1'!AR517)</f>
        <v>155.44444444444443</v>
      </c>
      <c r="U32" s="114">
        <f>+IF(F32=0,"",'Ark1'!AS517)</f>
        <v>22.712183211551704</v>
      </c>
      <c r="V32" s="11">
        <f>+'Ark1'!Y517</f>
        <v>6.2295789842480644</v>
      </c>
      <c r="W32" s="1">
        <f>+'Ark1'!Z517</f>
        <v>0.62853936105470898</v>
      </c>
      <c r="X32" s="1">
        <f>+'Ark1'!AA517</f>
        <v>0.81649658092772492</v>
      </c>
      <c r="Y32" s="50"/>
      <c r="Z32" s="11">
        <f t="shared" si="11"/>
        <v>89.779135338345853</v>
      </c>
      <c r="AA32" s="186"/>
      <c r="AB32" s="11">
        <f t="shared" si="12"/>
        <v>1</v>
      </c>
      <c r="AC32" s="43"/>
      <c r="AD32" s="4"/>
      <c r="AE32" s="56"/>
      <c r="AG32" s="5"/>
      <c r="AH32" s="5"/>
      <c r="AJ32" s="13"/>
      <c r="AK32" s="13"/>
      <c r="AL32" s="11"/>
      <c r="AM32" s="11"/>
      <c r="AN32" s="11"/>
    </row>
    <row r="33" spans="1:40" ht="16.05" customHeight="1">
      <c r="A33" s="43"/>
      <c r="B33">
        <f>+'Ark1'!C518</f>
        <v>2023</v>
      </c>
      <c r="C33" s="32">
        <f>+'Ark1'!N518</f>
        <v>125</v>
      </c>
      <c r="D33" s="3" t="s">
        <v>750</v>
      </c>
      <c r="E33">
        <f>+'Ark1'!Q518</f>
        <v>31</v>
      </c>
      <c r="F33" s="11">
        <f>+'Ark1'!R518</f>
        <v>45</v>
      </c>
      <c r="G33" s="70">
        <f>+'Ark1'!AE518</f>
        <v>0.55858987090367429</v>
      </c>
      <c r="H33" s="70"/>
      <c r="I33" s="70">
        <f>+'Ark1'!AF518</f>
        <v>0.18316356868232112</v>
      </c>
      <c r="J33" s="1">
        <f>+'Ark1'!S518</f>
        <v>3.1555555555555559</v>
      </c>
      <c r="K33" s="70"/>
      <c r="L33" s="1">
        <f>+'Ark1'!T518</f>
        <v>3.8222222222222224</v>
      </c>
      <c r="M33" s="70"/>
      <c r="N33" s="67">
        <f>+'Ark1'!U518</f>
        <v>115.5066666666667</v>
      </c>
      <c r="O33" s="11">
        <f>+'Ark1'!W518</f>
        <v>4.4444444444444446</v>
      </c>
      <c r="P33" s="11">
        <f>+'Ark1'!AG518</f>
        <v>904.6666666666664</v>
      </c>
      <c r="Q33" s="11">
        <f>+'Ark1'!AH518</f>
        <v>0</v>
      </c>
      <c r="R33" s="11">
        <f>+'Ark1'!AI518</f>
        <v>82.222222222222229</v>
      </c>
      <c r="S33" s="75"/>
      <c r="T33" s="382">
        <f>+IF(F33=0,"",'Ark1'!AR518)</f>
        <v>170.2</v>
      </c>
      <c r="U33" s="114">
        <f>+IF(F33=0,"",'Ark1'!AS518)</f>
        <v>23.765593436898286</v>
      </c>
      <c r="V33" s="11">
        <f>+'Ark1'!Y518</f>
        <v>7.1730173412429821</v>
      </c>
      <c r="W33" s="1">
        <f>+'Ark1'!Z518</f>
        <v>0.9878271453730163</v>
      </c>
      <c r="X33" s="1">
        <f>+'Ark1'!AA518</f>
        <v>1.1409331247105279</v>
      </c>
      <c r="Y33" s="50"/>
      <c r="Z33" s="11">
        <f t="shared" ref="Z33:Z49" si="13">1000*N33/P33</f>
        <v>127.67870302137075</v>
      </c>
      <c r="AA33" s="186"/>
      <c r="AB33" s="11">
        <f t="shared" ref="AB33:AB49" si="14">+F33/E33</f>
        <v>1.4516129032258065</v>
      </c>
      <c r="AC33" s="43"/>
      <c r="AD33" s="4"/>
      <c r="AE33" s="56"/>
      <c r="AG33" s="5"/>
      <c r="AH33" s="5"/>
      <c r="AJ33" s="13"/>
      <c r="AK33" s="13"/>
      <c r="AL33" s="11"/>
      <c r="AM33" s="11"/>
      <c r="AN33" s="11"/>
    </row>
    <row r="34" spans="1:40" ht="16.05" customHeight="1">
      <c r="A34" s="43"/>
      <c r="B34">
        <f>+'Ark1'!C519</f>
        <v>2023</v>
      </c>
      <c r="C34" s="32">
        <f>+'Ark1'!N519</f>
        <v>150</v>
      </c>
      <c r="D34" s="3" t="s">
        <v>743</v>
      </c>
      <c r="E34">
        <f>+'Ark1'!Q519</f>
        <v>70</v>
      </c>
      <c r="F34" s="11">
        <f>+'Ark1'!R519</f>
        <v>100</v>
      </c>
      <c r="G34" s="70">
        <f>+'Ark1'!AE519</f>
        <v>1.2413108242303879</v>
      </c>
      <c r="H34" s="70"/>
      <c r="I34" s="70">
        <f>+'Ark1'!AF519</f>
        <v>0.49163585455928838</v>
      </c>
      <c r="J34" s="1">
        <f>+'Ark1'!S519</f>
        <v>3.34</v>
      </c>
      <c r="K34" s="70"/>
      <c r="L34" s="1">
        <f>+'Ark1'!T519</f>
        <v>4.7800000000000011</v>
      </c>
      <c r="M34" s="70"/>
      <c r="N34" s="67">
        <f>+'Ark1'!U519</f>
        <v>139.51599999999999</v>
      </c>
      <c r="O34" s="11">
        <f>+'Ark1'!W519</f>
        <v>16</v>
      </c>
      <c r="P34" s="11">
        <f>+'Ark1'!AG519</f>
        <v>957.12631578947378</v>
      </c>
      <c r="Q34" s="11">
        <f>+'Ark1'!AH519</f>
        <v>0</v>
      </c>
      <c r="R34" s="11">
        <f>+'Ark1'!AI519</f>
        <v>76</v>
      </c>
      <c r="S34" s="75"/>
      <c r="T34" s="382">
        <f>+IF(F34=0,"",'Ark1'!AR519)</f>
        <v>175.52631578947364</v>
      </c>
      <c r="U34" s="114">
        <f>+IF(F34=0,"",'Ark1'!AS519)</f>
        <v>25.986326176570316</v>
      </c>
      <c r="V34" s="11">
        <f>+'Ark1'!Y519</f>
        <v>6.4943624783352156</v>
      </c>
      <c r="W34" s="1">
        <f>+'Ark1'!Z519</f>
        <v>1.0219589032832976</v>
      </c>
      <c r="X34" s="1">
        <f>+'Ark1'!AA519</f>
        <v>1.5848028268526022</v>
      </c>
      <c r="Y34" s="50"/>
      <c r="Z34" s="11">
        <f t="shared" si="13"/>
        <v>145.76550419567343</v>
      </c>
      <c r="AA34" s="186"/>
      <c r="AB34" s="11">
        <f t="shared" si="14"/>
        <v>1.4285714285714286</v>
      </c>
      <c r="AC34" s="43"/>
      <c r="AD34" s="4"/>
      <c r="AE34" s="56"/>
      <c r="AG34" s="5"/>
      <c r="AH34" s="5"/>
      <c r="AJ34" s="13"/>
      <c r="AK34" s="13"/>
      <c r="AL34" s="11"/>
      <c r="AM34" s="11"/>
      <c r="AN34" s="11"/>
    </row>
    <row r="35" spans="1:40" ht="16.05" customHeight="1">
      <c r="A35" s="43"/>
      <c r="B35">
        <f>+'Ark1'!C520</f>
        <v>2023</v>
      </c>
      <c r="C35" s="32">
        <f>+'Ark1'!N520</f>
        <v>175</v>
      </c>
      <c r="D35" s="3" t="s">
        <v>744</v>
      </c>
      <c r="E35">
        <f>+'Ark1'!Q520</f>
        <v>109</v>
      </c>
      <c r="F35" s="11">
        <f>+'Ark1'!R520</f>
        <v>162</v>
      </c>
      <c r="G35" s="70">
        <f>+'Ark1'!AE520</f>
        <v>2.0109235352532271</v>
      </c>
      <c r="H35" s="70"/>
      <c r="I35" s="70">
        <f>+'Ark1'!AF520</f>
        <v>0.93082246989683615</v>
      </c>
      <c r="J35" s="1">
        <f>+'Ark1'!S520</f>
        <v>3.8641975308641969</v>
      </c>
      <c r="K35" s="70"/>
      <c r="L35" s="1">
        <f>+'Ark1'!T520</f>
        <v>4.8950617283950626</v>
      </c>
      <c r="M35" s="70"/>
      <c r="N35" s="67">
        <f>+'Ark1'!U520</f>
        <v>163.05432098765431</v>
      </c>
      <c r="O35" s="11">
        <f>+'Ark1'!W520</f>
        <v>17.901234567901238</v>
      </c>
      <c r="P35" s="11">
        <f>+'Ark1'!AG520</f>
        <v>895.29746835443052</v>
      </c>
      <c r="Q35" s="11">
        <f>+'Ark1'!AH520</f>
        <v>0</v>
      </c>
      <c r="R35" s="11">
        <f>+'Ark1'!AI520</f>
        <v>74.69135802469134</v>
      </c>
      <c r="S35" s="75"/>
      <c r="T35" s="382">
        <f>+IF(F35=0,"",'Ark1'!AR520)</f>
        <v>180.67721518987341</v>
      </c>
      <c r="U35" s="114">
        <f>+IF(F35=0,"",'Ark1'!AS520)</f>
        <v>27.960094502817967</v>
      </c>
      <c r="V35" s="11">
        <f>+'Ark1'!Y520</f>
        <v>6.7103669451777934</v>
      </c>
      <c r="W35" s="1">
        <f>+'Ark1'!Z520</f>
        <v>1.1520575947938971</v>
      </c>
      <c r="X35" s="1">
        <f>+'Ark1'!AA520</f>
        <v>1.80400112469976</v>
      </c>
      <c r="Y35" s="50"/>
      <c r="Z35" s="11">
        <f t="shared" si="13"/>
        <v>182.12306719391316</v>
      </c>
      <c r="AA35" s="186"/>
      <c r="AB35" s="11">
        <f t="shared" si="14"/>
        <v>1.4862385321100917</v>
      </c>
      <c r="AC35" s="43"/>
      <c r="AD35" s="4"/>
      <c r="AE35" s="56"/>
      <c r="AG35" s="5"/>
      <c r="AH35" s="5"/>
      <c r="AJ35" s="13"/>
      <c r="AK35" s="13"/>
      <c r="AL35" s="11"/>
      <c r="AM35" s="11"/>
      <c r="AN35" s="11"/>
    </row>
    <row r="36" spans="1:40" ht="16.05" customHeight="1">
      <c r="A36" s="43"/>
      <c r="B36">
        <f>+'Ark1'!C521</f>
        <v>2023</v>
      </c>
      <c r="C36" s="32">
        <f>+'Ark1'!N521</f>
        <v>200</v>
      </c>
      <c r="D36" s="3" t="s">
        <v>745</v>
      </c>
      <c r="E36">
        <f>+'Ark1'!Q521</f>
        <v>129</v>
      </c>
      <c r="F36" s="11">
        <f>+'Ark1'!R521</f>
        <v>203</v>
      </c>
      <c r="G36" s="70">
        <f>+'Ark1'!AE521</f>
        <v>2.5198609731876855</v>
      </c>
      <c r="H36" s="70"/>
      <c r="I36" s="70">
        <f>+'Ark1'!AF521</f>
        <v>1.3504551462098311</v>
      </c>
      <c r="J36" s="1">
        <f>+'Ark1'!S521</f>
        <v>3.6256157635467976</v>
      </c>
      <c r="K36" s="70"/>
      <c r="L36" s="1">
        <f>+'Ark1'!T521</f>
        <v>4.9901477832512322</v>
      </c>
      <c r="M36" s="70"/>
      <c r="N36" s="67">
        <f>+'Ark1'!U521</f>
        <v>188.78374384236452</v>
      </c>
      <c r="O36" s="11">
        <f>+'Ark1'!W521</f>
        <v>14.285714285714288</v>
      </c>
      <c r="P36" s="11">
        <f>+'Ark1'!AG521</f>
        <v>948.60301507537679</v>
      </c>
      <c r="Q36" s="11">
        <f>+'Ark1'!AH521</f>
        <v>0</v>
      </c>
      <c r="R36" s="11">
        <f>+'Ark1'!AI521</f>
        <v>60.591133004926093</v>
      </c>
      <c r="S36" s="75"/>
      <c r="T36" s="382">
        <f>+IF(F36=0,"",'Ark1'!AR521)</f>
        <v>189.63819095477393</v>
      </c>
      <c r="U36" s="114">
        <f>+IF(F36=0,"",'Ark1'!AS521)</f>
        <v>27.974305771136791</v>
      </c>
      <c r="V36" s="11">
        <f>+'Ark1'!Y521</f>
        <v>7.018026175668024</v>
      </c>
      <c r="W36" s="1">
        <f>+'Ark1'!Z521</f>
        <v>1.2066049713124201</v>
      </c>
      <c r="X36" s="1">
        <f>+'Ark1'!AA521</f>
        <v>1.6638436946507571</v>
      </c>
      <c r="Y36" s="50"/>
      <c r="Z36" s="11">
        <f t="shared" si="13"/>
        <v>199.01238014446287</v>
      </c>
      <c r="AA36" s="186"/>
      <c r="AB36" s="11">
        <f t="shared" si="14"/>
        <v>1.5736434108527131</v>
      </c>
      <c r="AC36" s="43"/>
      <c r="AD36" s="4"/>
      <c r="AE36" s="56"/>
      <c r="AG36" s="5"/>
      <c r="AH36" s="5"/>
      <c r="AJ36" s="13"/>
      <c r="AK36" s="13"/>
      <c r="AL36" s="11"/>
      <c r="AM36" s="11"/>
      <c r="AN36" s="11"/>
    </row>
    <row r="37" spans="1:40" ht="16.05" customHeight="1">
      <c r="A37" s="43"/>
      <c r="B37">
        <f>+'Ark1'!C522</f>
        <v>2023</v>
      </c>
      <c r="C37" s="32">
        <f>+'Ark1'!N522</f>
        <v>225</v>
      </c>
      <c r="D37" s="3" t="s">
        <v>746</v>
      </c>
      <c r="E37">
        <f>+'Ark1'!Q522</f>
        <v>196</v>
      </c>
      <c r="F37" s="11">
        <f>+'Ark1'!R522</f>
        <v>305</v>
      </c>
      <c r="G37" s="70">
        <f>+'Ark1'!AE522</f>
        <v>3.7859980139026823</v>
      </c>
      <c r="H37" s="70"/>
      <c r="I37" s="70">
        <f>+'Ark1'!AF522</f>
        <v>2.2885544018492698</v>
      </c>
      <c r="J37" s="1">
        <f>+'Ark1'!S522</f>
        <v>3.7993421052631593</v>
      </c>
      <c r="K37" s="70"/>
      <c r="L37" s="1">
        <f>+'Ark1'!T522</f>
        <v>5.3081967213114734</v>
      </c>
      <c r="M37" s="70"/>
      <c r="N37" s="67">
        <f>+'Ark1'!U522</f>
        <v>212.93245901639344</v>
      </c>
      <c r="O37" s="11">
        <f>+'Ark1'!W522</f>
        <v>18.360655737704921</v>
      </c>
      <c r="P37" s="11">
        <f>+'Ark1'!AG522</f>
        <v>927.80338983050854</v>
      </c>
      <c r="Q37" s="11">
        <f>+'Ark1'!AH522</f>
        <v>0</v>
      </c>
      <c r="R37" s="11">
        <f>+'Ark1'!AI522</f>
        <v>54.098360655737693</v>
      </c>
      <c r="S37" s="75"/>
      <c r="T37" s="382">
        <f>+IF(F37=0,"",'Ark1'!AR522)</f>
        <v>195.61355932203392</v>
      </c>
      <c r="U37" s="114">
        <f>+IF(F37=0,"",'Ark1'!AS522)</f>
        <v>28.826180524586956</v>
      </c>
      <c r="V37" s="11">
        <f>+'Ark1'!Y522</f>
        <v>7.035285459326734</v>
      </c>
      <c r="W37" s="1">
        <f>+'Ark1'!Z522</f>
        <v>1.215102866843206</v>
      </c>
      <c r="X37" s="1">
        <f>+'Ark1'!AA522</f>
        <v>1.6879801764401212</v>
      </c>
      <c r="Y37" s="50"/>
      <c r="Z37" s="11">
        <f t="shared" si="13"/>
        <v>229.50170407902047</v>
      </c>
      <c r="AA37" s="186"/>
      <c r="AB37" s="11">
        <f t="shared" si="14"/>
        <v>1.5561224489795917</v>
      </c>
      <c r="AC37" s="43"/>
      <c r="AD37" s="4"/>
      <c r="AE37" s="56"/>
      <c r="AG37" s="5"/>
      <c r="AH37" s="5"/>
      <c r="AJ37" s="13"/>
      <c r="AK37" s="13"/>
      <c r="AL37" s="11"/>
      <c r="AM37" s="11"/>
      <c r="AN37" s="11"/>
    </row>
    <row r="38" spans="1:40" ht="16.05" customHeight="1">
      <c r="A38" s="43"/>
      <c r="B38">
        <f>+'Ark1'!C523</f>
        <v>2023</v>
      </c>
      <c r="C38" s="32">
        <f>+'Ark1'!N523</f>
        <v>250</v>
      </c>
      <c r="D38" s="3" t="s">
        <v>747</v>
      </c>
      <c r="E38">
        <f>+'Ark1'!Q523</f>
        <v>244</v>
      </c>
      <c r="F38" s="11">
        <f>+'Ark1'!R523</f>
        <v>440</v>
      </c>
      <c r="G38" s="70">
        <f>+'Ark1'!AE523</f>
        <v>5.461767626613705</v>
      </c>
      <c r="H38" s="70"/>
      <c r="I38" s="70">
        <f>+'Ark1'!AF523</f>
        <v>3.686416133335241</v>
      </c>
      <c r="J38" s="1">
        <f>+'Ark1'!S523</f>
        <v>4</v>
      </c>
      <c r="K38" s="70"/>
      <c r="L38" s="1">
        <f>+'Ark1'!T523</f>
        <v>5.2954545454545459</v>
      </c>
      <c r="M38" s="70"/>
      <c r="N38" s="67">
        <f>+'Ark1'!U523</f>
        <v>237.75636363636369</v>
      </c>
      <c r="O38" s="11">
        <f>+'Ark1'!W523</f>
        <v>17.727272727272723</v>
      </c>
      <c r="P38" s="11">
        <f>+'Ark1'!AG523</f>
        <v>907.77088305489247</v>
      </c>
      <c r="Q38" s="11">
        <f>+'Ark1'!AH523</f>
        <v>0</v>
      </c>
      <c r="R38" s="11">
        <f>+'Ark1'!AI523</f>
        <v>45.22727272727272</v>
      </c>
      <c r="S38" s="75"/>
      <c r="T38" s="382">
        <f>+IF(F38=0,"",'Ark1'!AR523)</f>
        <v>201.21241050119329</v>
      </c>
      <c r="U38" s="114">
        <f>+IF(F38=0,"",'Ark1'!AS523)</f>
        <v>29.447004092950284</v>
      </c>
      <c r="V38" s="11">
        <f>+'Ark1'!Y523</f>
        <v>7.2394001166886479</v>
      </c>
      <c r="W38" s="1">
        <f>+'Ark1'!Z523</f>
        <v>1.0744977685158099</v>
      </c>
      <c r="X38" s="1">
        <f>+'Ark1'!AA523</f>
        <v>1.5415391578570461</v>
      </c>
      <c r="Y38" s="50"/>
      <c r="Z38" s="11">
        <f t="shared" si="13"/>
        <v>261.91230416671851</v>
      </c>
      <c r="AA38" s="186"/>
      <c r="AB38" s="11">
        <f t="shared" si="14"/>
        <v>1.8032786885245902</v>
      </c>
      <c r="AC38" s="43"/>
      <c r="AD38" s="4"/>
      <c r="AE38" s="56"/>
      <c r="AG38" s="5"/>
      <c r="AH38" s="5"/>
      <c r="AJ38" s="13"/>
      <c r="AK38" s="13"/>
      <c r="AL38" s="11"/>
      <c r="AM38" s="11"/>
      <c r="AN38" s="11"/>
    </row>
    <row r="39" spans="1:40" ht="16.05" customHeight="1">
      <c r="A39" s="43"/>
      <c r="B39">
        <f>+'Ark1'!C524</f>
        <v>2023</v>
      </c>
      <c r="C39" s="32">
        <f>+'Ark1'!N524</f>
        <v>275</v>
      </c>
      <c r="D39" s="3" t="s">
        <v>748</v>
      </c>
      <c r="E39">
        <f>+'Ark1'!Q524</f>
        <v>312</v>
      </c>
      <c r="F39" s="11">
        <f>+'Ark1'!R524</f>
        <v>564</v>
      </c>
      <c r="G39" s="70">
        <f>+'Ark1'!AE524</f>
        <v>7.0009930486593843</v>
      </c>
      <c r="H39" s="70"/>
      <c r="I39" s="70">
        <f>+'Ark1'!AF524</f>
        <v>5.228992518618524</v>
      </c>
      <c r="J39" s="1">
        <f>+'Ark1'!S524</f>
        <v>4.3031914893617031</v>
      </c>
      <c r="K39" s="70"/>
      <c r="L39" s="1">
        <f>+'Ark1'!T524</f>
        <v>5.7074468085106389</v>
      </c>
      <c r="M39" s="70"/>
      <c r="N39" s="67">
        <f>+'Ark1'!U524</f>
        <v>263.09911347517703</v>
      </c>
      <c r="O39" s="11">
        <f>+'Ark1'!W524</f>
        <v>24.468085106382969</v>
      </c>
      <c r="P39" s="11">
        <f>+'Ark1'!AG524</f>
        <v>902.42458100558622</v>
      </c>
      <c r="Q39" s="11">
        <f>+'Ark1'!AH524</f>
        <v>0</v>
      </c>
      <c r="R39" s="11">
        <f>+'Ark1'!AI524</f>
        <v>40.248226950354592</v>
      </c>
      <c r="S39" s="75"/>
      <c r="T39" s="382">
        <f>+IF(F39=0,"",'Ark1'!AR524)</f>
        <v>205.95903165735564</v>
      </c>
      <c r="U39" s="114">
        <f>+IF(F39=0,"",'Ark1'!AS524)</f>
        <v>30.351503267854241</v>
      </c>
      <c r="V39" s="11">
        <f>+'Ark1'!Y524</f>
        <v>6.959068469695386</v>
      </c>
      <c r="W39" s="1">
        <f>+'Ark1'!Z524</f>
        <v>1.0443653739251439</v>
      </c>
      <c r="X39" s="1">
        <f>+'Ark1'!AA524</f>
        <v>1.5544084662001747</v>
      </c>
      <c r="Y39" s="50"/>
      <c r="Z39" s="11">
        <f t="shared" si="13"/>
        <v>291.54692703738351</v>
      </c>
      <c r="AA39" s="186"/>
      <c r="AB39" s="11">
        <f t="shared" si="14"/>
        <v>1.8076923076923077</v>
      </c>
      <c r="AC39" s="43"/>
      <c r="AD39" s="4"/>
      <c r="AE39" s="56"/>
      <c r="AG39" s="5"/>
      <c r="AH39" s="5"/>
      <c r="AJ39" s="13"/>
      <c r="AK39" s="13"/>
      <c r="AL39" s="11"/>
      <c r="AM39" s="11"/>
      <c r="AN39" s="11"/>
    </row>
    <row r="40" spans="1:40" ht="16.05" customHeight="1">
      <c r="A40" s="43"/>
      <c r="B40">
        <f>+'Ark1'!C525</f>
        <v>2023</v>
      </c>
      <c r="C40" s="32">
        <f>+'Ark1'!N525</f>
        <v>300</v>
      </c>
      <c r="D40" s="3" t="s">
        <v>749</v>
      </c>
      <c r="E40">
        <f>+'Ark1'!Q525</f>
        <v>367</v>
      </c>
      <c r="F40" s="11">
        <f>+'Ark1'!R525</f>
        <v>663</v>
      </c>
      <c r="G40" s="70">
        <f>+'Ark1'!AE525</f>
        <v>8.2298907646474682</v>
      </c>
      <c r="H40" s="70"/>
      <c r="I40" s="70">
        <f>+'Ark1'!AF525</f>
        <v>6.7242609869069332</v>
      </c>
      <c r="J40" s="1">
        <f>+'Ark1'!S525</f>
        <v>4.539969834087481</v>
      </c>
      <c r="K40" s="70"/>
      <c r="L40" s="1">
        <f>+'Ark1'!T525</f>
        <v>5.94268476621418</v>
      </c>
      <c r="M40" s="70"/>
      <c r="N40" s="67">
        <f>+'Ark1'!U525</f>
        <v>287.81372549019619</v>
      </c>
      <c r="O40" s="11">
        <f>+'Ark1'!W525</f>
        <v>32.277526395173453</v>
      </c>
      <c r="P40" s="11">
        <f>+'Ark1'!AG525</f>
        <v>869.45655608214861</v>
      </c>
      <c r="Q40" s="11">
        <f>+'Ark1'!AH525</f>
        <v>0</v>
      </c>
      <c r="R40" s="11">
        <f>+'Ark1'!AI525</f>
        <v>34.087481146304683</v>
      </c>
      <c r="S40" s="75"/>
      <c r="T40" s="382">
        <f>+IF(F40=0,"",'Ark1'!AR525)</f>
        <v>210.78515007898901</v>
      </c>
      <c r="U40" s="114">
        <f>+IF(F40=0,"",'Ark1'!AS525)</f>
        <v>30.940054840497719</v>
      </c>
      <c r="V40" s="11">
        <f>+'Ark1'!Y525</f>
        <v>7.0355920291485994</v>
      </c>
      <c r="W40" s="1">
        <f>+'Ark1'!Z525</f>
        <v>1.0426000097770725</v>
      </c>
      <c r="X40" s="1">
        <f>+'Ark1'!AA525</f>
        <v>1.4373922786662776</v>
      </c>
      <c r="Y40" s="50"/>
      <c r="Z40" s="11">
        <f t="shared" si="13"/>
        <v>331.02714963368771</v>
      </c>
      <c r="AA40" s="186"/>
      <c r="AB40" s="11">
        <f t="shared" si="14"/>
        <v>1.8065395095367847</v>
      </c>
      <c r="AC40" s="43"/>
      <c r="AD40" s="4"/>
      <c r="AE40" s="56"/>
      <c r="AG40" s="5"/>
      <c r="AH40" s="5"/>
      <c r="AJ40" s="13"/>
      <c r="AK40" s="13"/>
      <c r="AL40" s="11"/>
      <c r="AM40" s="11"/>
      <c r="AN40" s="11"/>
    </row>
    <row r="41" spans="1:40" ht="16.05" customHeight="1">
      <c r="A41" s="43"/>
      <c r="B41">
        <f>+'Ark1'!C526</f>
        <v>2023</v>
      </c>
      <c r="C41" s="32">
        <f>+'Ark1'!N526</f>
        <v>325</v>
      </c>
      <c r="D41" s="3" t="s">
        <v>751</v>
      </c>
      <c r="E41">
        <f>+'Ark1'!Q526</f>
        <v>428</v>
      </c>
      <c r="F41" s="11">
        <f>+'Ark1'!R526</f>
        <v>773</v>
      </c>
      <c r="G41" s="70">
        <f>+'Ark1'!AE526</f>
        <v>9.5953326713008948</v>
      </c>
      <c r="H41" s="70"/>
      <c r="I41" s="70">
        <f>+'Ark1'!AF526</f>
        <v>8.5096846794306309</v>
      </c>
      <c r="J41" s="1">
        <f>+'Ark1'!S526</f>
        <v>4.9003880983182411</v>
      </c>
      <c r="K41" s="70"/>
      <c r="L41" s="1">
        <f>+'Ark1'!T526</f>
        <v>6.2263906856403635</v>
      </c>
      <c r="M41" s="70"/>
      <c r="N41" s="67">
        <f>+'Ark1'!U526</f>
        <v>312.40245795601555</v>
      </c>
      <c r="O41" s="11">
        <f>+'Ark1'!W526</f>
        <v>38.939197930142278</v>
      </c>
      <c r="P41" s="11">
        <f>+'Ark1'!AG526</f>
        <v>863.57588075880767</v>
      </c>
      <c r="Q41" s="11">
        <f>+'Ark1'!AH526</f>
        <v>0</v>
      </c>
      <c r="R41" s="11">
        <f>+'Ark1'!AI526</f>
        <v>29.624838292367404</v>
      </c>
      <c r="S41" s="75"/>
      <c r="T41" s="382">
        <f>+IF(F41=0,"",'Ark1'!AR526)</f>
        <v>214.03523035230353</v>
      </c>
      <c r="U41" s="114">
        <f>+IF(F41=0,"",'Ark1'!AS526)</f>
        <v>32.079117690281556</v>
      </c>
      <c r="V41" s="11">
        <f>+'Ark1'!Y526</f>
        <v>7.0326226827639156</v>
      </c>
      <c r="W41" s="1">
        <f>+'Ark1'!Z526</f>
        <v>1.0976453002388749</v>
      </c>
      <c r="X41" s="1">
        <f>+'Ark1'!AA526</f>
        <v>1.2955200097828083</v>
      </c>
      <c r="Y41" s="50"/>
      <c r="Z41" s="11">
        <f t="shared" si="13"/>
        <v>361.7544965261344</v>
      </c>
      <c r="AA41" s="186"/>
      <c r="AB41" s="11">
        <f t="shared" si="14"/>
        <v>1.8060747663551402</v>
      </c>
      <c r="AC41" s="43"/>
      <c r="AD41" s="4"/>
      <c r="AE41" s="56"/>
      <c r="AG41" s="5"/>
      <c r="AH41" s="5"/>
      <c r="AJ41" s="13"/>
      <c r="AK41" s="13"/>
      <c r="AL41" s="11"/>
      <c r="AM41" s="11"/>
      <c r="AN41" s="11"/>
    </row>
    <row r="42" spans="1:40" ht="16.05" customHeight="1">
      <c r="A42" s="43"/>
      <c r="B42">
        <f>+'Ark1'!C527</f>
        <v>2023</v>
      </c>
      <c r="C42" s="32">
        <f>+'Ark1'!N527</f>
        <v>350</v>
      </c>
      <c r="D42" s="3" t="s">
        <v>764</v>
      </c>
      <c r="E42">
        <f>+'Ark1'!Q527</f>
        <v>481</v>
      </c>
      <c r="F42" s="11">
        <f>+'Ark1'!R527</f>
        <v>922</v>
      </c>
      <c r="G42" s="70">
        <f>+'Ark1'!AE527</f>
        <v>11.444885799404171</v>
      </c>
      <c r="H42" s="70"/>
      <c r="I42" s="70">
        <f>+'Ark1'!AF527</f>
        <v>10.973273088360198</v>
      </c>
      <c r="J42" s="1">
        <f>+'Ark1'!S527</f>
        <v>5.2223427331887189</v>
      </c>
      <c r="K42" s="70"/>
      <c r="L42" s="1">
        <f>+'Ark1'!T527</f>
        <v>6.5108459869848154</v>
      </c>
      <c r="M42" s="70"/>
      <c r="N42" s="67">
        <f>+'Ark1'!U527</f>
        <v>337.74251626898058</v>
      </c>
      <c r="O42" s="11">
        <f>+'Ark1'!W527</f>
        <v>49.457700650759215</v>
      </c>
      <c r="P42" s="11">
        <f>+'Ark1'!AG527</f>
        <v>860.57906458797311</v>
      </c>
      <c r="Q42" s="11">
        <f>+'Ark1'!AH527</f>
        <v>0.10845986984815616</v>
      </c>
      <c r="R42" s="11">
        <f>+'Ark1'!AI527</f>
        <v>25.921908893709329</v>
      </c>
      <c r="S42" s="75"/>
      <c r="T42" s="382">
        <f>+IF(F42=0,"",'Ark1'!AR527)</f>
        <v>217.72494432071264</v>
      </c>
      <c r="U42" s="114">
        <f>+IF(F42=0,"",'Ark1'!AS527)</f>
        <v>32.927353523755698</v>
      </c>
      <c r="V42" s="11">
        <f>+'Ark1'!Y527</f>
        <v>7.4106648659313263</v>
      </c>
      <c r="W42" s="1">
        <f>+'Ark1'!Z527</f>
        <v>1.0072512259652937</v>
      </c>
      <c r="X42" s="1">
        <f>+'Ark1'!AA527</f>
        <v>1.396614880267792</v>
      </c>
      <c r="Y42" s="50"/>
      <c r="Z42" s="11">
        <f t="shared" si="13"/>
        <v>392.45960094402773</v>
      </c>
      <c r="AA42" s="186"/>
      <c r="AB42" s="11">
        <f t="shared" si="14"/>
        <v>1.9168399168399168</v>
      </c>
      <c r="AC42" s="43"/>
      <c r="AD42" s="4"/>
      <c r="AE42" s="55"/>
      <c r="AG42" s="5"/>
      <c r="AH42" s="5"/>
      <c r="AJ42" s="13"/>
      <c r="AK42" s="13"/>
      <c r="AL42" s="11"/>
      <c r="AM42" s="11"/>
      <c r="AN42" s="11"/>
    </row>
    <row r="43" spans="1:40" ht="16.05" customHeight="1">
      <c r="A43" s="43"/>
      <c r="B43">
        <f>+'Ark1'!C528</f>
        <v>2023</v>
      </c>
      <c r="C43" s="32">
        <f>+'Ark1'!N528</f>
        <v>375</v>
      </c>
      <c r="D43" s="3" t="s">
        <v>765</v>
      </c>
      <c r="E43">
        <f>+'Ark1'!Q528</f>
        <v>500</v>
      </c>
      <c r="F43" s="11">
        <f>+'Ark1'!R528</f>
        <v>849</v>
      </c>
      <c r="G43" s="70">
        <f>+'Ark1'!AE528</f>
        <v>10.538728897715988</v>
      </c>
      <c r="H43" s="70"/>
      <c r="I43" s="70">
        <f>+'Ark1'!AF528</f>
        <v>10.842227515383968</v>
      </c>
      <c r="J43" s="1">
        <f>+'Ark1'!S528</f>
        <v>5.6587957497048418</v>
      </c>
      <c r="K43" s="70"/>
      <c r="L43" s="1">
        <f>+'Ark1'!T528</f>
        <v>6.7538280329799756</v>
      </c>
      <c r="M43" s="70"/>
      <c r="N43" s="67">
        <f>+'Ark1'!U528</f>
        <v>362.40259128386327</v>
      </c>
      <c r="O43" s="11">
        <f>+'Ark1'!W528</f>
        <v>61.366313309776189</v>
      </c>
      <c r="P43" s="11">
        <f>+'Ark1'!AG528</f>
        <v>864.26207729468604</v>
      </c>
      <c r="Q43" s="11">
        <f>+'Ark1'!AH528</f>
        <v>0.11778563015312128</v>
      </c>
      <c r="R43" s="11">
        <f>+'Ark1'!AI528</f>
        <v>30.153121319199048</v>
      </c>
      <c r="S43" s="75"/>
      <c r="T43" s="382">
        <f>+IF(F43=0,"",'Ark1'!AR528)</f>
        <v>220.34661835748787</v>
      </c>
      <c r="U43" s="114">
        <f>+IF(F43=0,"",'Ark1'!AS528)</f>
        <v>34.106464359363322</v>
      </c>
      <c r="V43" s="11">
        <f>+'Ark1'!Y528</f>
        <v>7.3003198131866816</v>
      </c>
      <c r="W43" s="1">
        <f>+'Ark1'!Z528</f>
        <v>1.0456866551087305</v>
      </c>
      <c r="X43" s="1">
        <f>+'Ark1'!AA528</f>
        <v>1.3691666319587517</v>
      </c>
      <c r="Y43" s="50"/>
      <c r="Z43" s="11">
        <f t="shared" si="13"/>
        <v>419.32025111903118</v>
      </c>
      <c r="AA43" s="186"/>
      <c r="AB43" s="11">
        <f t="shared" si="14"/>
        <v>1.698</v>
      </c>
      <c r="AC43" s="43"/>
      <c r="AD43"/>
      <c r="AJ43" s="13"/>
      <c r="AK43" s="13"/>
      <c r="AL43" s="11"/>
      <c r="AM43" s="11"/>
      <c r="AN43" s="11"/>
    </row>
    <row r="44" spans="1:40" ht="16.05" customHeight="1">
      <c r="A44" s="43"/>
      <c r="B44">
        <f>+'Ark1'!C529</f>
        <v>2023</v>
      </c>
      <c r="C44" s="32">
        <f>+'Ark1'!N529</f>
        <v>400</v>
      </c>
      <c r="D44" s="3" t="s">
        <v>766</v>
      </c>
      <c r="E44">
        <f>+'Ark1'!Q529</f>
        <v>448</v>
      </c>
      <c r="F44" s="11">
        <f>+'Ark1'!R529</f>
        <v>746</v>
      </c>
      <c r="G44" s="70">
        <f>+'Ark1'!AE529</f>
        <v>9.2601787487586869</v>
      </c>
      <c r="H44" s="70"/>
      <c r="I44" s="70">
        <f>+'Ark1'!AF529</f>
        <v>10.165014243118788</v>
      </c>
      <c r="J44" s="1">
        <f>+'Ark1'!S529</f>
        <v>6.0764075067024113</v>
      </c>
      <c r="K44" s="70"/>
      <c r="L44" s="1">
        <f>+'Ark1'!T529</f>
        <v>6.8686327077747995</v>
      </c>
      <c r="M44" s="70"/>
      <c r="N44" s="67">
        <f>+'Ark1'!U529</f>
        <v>386.67815013404851</v>
      </c>
      <c r="O44" s="11">
        <f>+'Ark1'!W529</f>
        <v>64.745308310991959</v>
      </c>
      <c r="P44" s="11">
        <f>+'Ark1'!AG529</f>
        <v>894.08310249307488</v>
      </c>
      <c r="Q44" s="11">
        <f>+'Ark1'!AH529</f>
        <v>0</v>
      </c>
      <c r="R44" s="11">
        <f>+'Ark1'!AI529</f>
        <v>37.667560321715825</v>
      </c>
      <c r="S44" s="75"/>
      <c r="T44" s="382">
        <f>+IF(F44=0,"",'Ark1'!AR529)</f>
        <v>222.93490304709135</v>
      </c>
      <c r="U44" s="114">
        <f>+IF(F44=0,"",'Ark1'!AS529)</f>
        <v>35.115201248660242</v>
      </c>
      <c r="V44" s="11">
        <f>+'Ark1'!Y529</f>
        <v>7.2171427815282723</v>
      </c>
      <c r="W44" s="1">
        <f>+'Ark1'!Z529</f>
        <v>1.0999907214560913</v>
      </c>
      <c r="X44" s="1">
        <f>+'Ark1'!AA529</f>
        <v>1.4023754289236197</v>
      </c>
      <c r="Y44" s="50"/>
      <c r="Z44" s="11">
        <f t="shared" si="13"/>
        <v>432.48569294714247</v>
      </c>
      <c r="AA44" s="186"/>
      <c r="AB44" s="11">
        <f t="shared" si="14"/>
        <v>1.6651785714285714</v>
      </c>
      <c r="AC44" s="43"/>
      <c r="AD44" s="2"/>
      <c r="AE44" s="55"/>
      <c r="AH44" s="5"/>
      <c r="AJ44" s="13"/>
      <c r="AK44" s="13"/>
      <c r="AL44" s="11"/>
      <c r="AM44" s="11"/>
      <c r="AN44" s="11"/>
    </row>
    <row r="45" spans="1:40" ht="16.05" customHeight="1">
      <c r="A45" s="43"/>
      <c r="B45">
        <f>+'Ark1'!C530</f>
        <v>2023</v>
      </c>
      <c r="C45" s="32">
        <f>+'Ark1'!N530</f>
        <v>425</v>
      </c>
      <c r="D45" s="3" t="s">
        <v>767</v>
      </c>
      <c r="E45">
        <f>+'Ark1'!Q530</f>
        <v>388</v>
      </c>
      <c r="F45" s="11">
        <f>+'Ark1'!R530</f>
        <v>587</v>
      </c>
      <c r="G45" s="70">
        <f>+'Ark1'!AE530</f>
        <v>7.2864945382323745</v>
      </c>
      <c r="H45" s="70"/>
      <c r="I45" s="70">
        <f>+'Ark1'!AF530</f>
        <v>8.5295381471661393</v>
      </c>
      <c r="J45" s="1">
        <f>+'Ark1'!S530</f>
        <v>6.4829351535836173</v>
      </c>
      <c r="K45" s="70"/>
      <c r="L45" s="1">
        <f>+'Ark1'!T530</f>
        <v>7.1737649063032363</v>
      </c>
      <c r="M45" s="70"/>
      <c r="N45" s="67">
        <f>+'Ark1'!U530</f>
        <v>412.35178875638866</v>
      </c>
      <c r="O45" s="11">
        <f>+'Ark1'!W530</f>
        <v>70.868824531516182</v>
      </c>
      <c r="P45" s="11">
        <f>+'Ark1'!AG530</f>
        <v>931.08521739130435</v>
      </c>
      <c r="Q45" s="11">
        <f>+'Ark1'!AH530</f>
        <v>0.17035775127768313</v>
      </c>
      <c r="R45" s="11">
        <f>+'Ark1'!AI530</f>
        <v>40.88586030664397</v>
      </c>
      <c r="S45" s="75"/>
      <c r="T45" s="382">
        <f>+IF(F45=0,"",'Ark1'!AR530)</f>
        <v>225.59478260869565</v>
      </c>
      <c r="U45" s="114">
        <f>+IF(F45=0,"",'Ark1'!AS530)</f>
        <v>36.216983963215007</v>
      </c>
      <c r="V45" s="11">
        <f>+'Ark1'!Y530</f>
        <v>7.3599572277805407</v>
      </c>
      <c r="W45" s="1">
        <f>+'Ark1'!Z530</f>
        <v>1.1893199518009123</v>
      </c>
      <c r="X45" s="1">
        <f>+'Ark1'!AA530</f>
        <v>1.4524114821169383</v>
      </c>
      <c r="Y45" s="50"/>
      <c r="Z45" s="11">
        <f t="shared" si="13"/>
        <v>442.87223237386104</v>
      </c>
      <c r="AA45" s="186"/>
      <c r="AB45" s="11">
        <f t="shared" si="14"/>
        <v>1.5128865979381443</v>
      </c>
      <c r="AC45" s="43"/>
      <c r="AD45" s="2"/>
      <c r="AE45" s="55"/>
      <c r="AJ45" s="13"/>
      <c r="AK45" s="13"/>
      <c r="AL45" s="11"/>
      <c r="AM45" s="11"/>
      <c r="AN45" s="11"/>
    </row>
    <row r="46" spans="1:40" ht="16.05" customHeight="1">
      <c r="A46" s="43"/>
      <c r="B46">
        <f>+'Ark1'!C531</f>
        <v>2023</v>
      </c>
      <c r="C46" s="32">
        <f>+'Ark1'!N531</f>
        <v>450</v>
      </c>
      <c r="D46" s="3" t="s">
        <v>768</v>
      </c>
      <c r="E46">
        <f>+'Ark1'!Q531</f>
        <v>314</v>
      </c>
      <c r="F46" s="11">
        <f>+'Ark1'!R531</f>
        <v>429</v>
      </c>
      <c r="G46" s="70">
        <f>+'Ark1'!AE531</f>
        <v>5.3252234359483603</v>
      </c>
      <c r="H46" s="70"/>
      <c r="I46" s="70">
        <f>+'Ark1'!AF531</f>
        <v>6.598325021352875</v>
      </c>
      <c r="J46" s="1">
        <f>+'Ark1'!S531</f>
        <v>6.9743589743589745</v>
      </c>
      <c r="K46" s="70"/>
      <c r="L46" s="1">
        <f>+'Ark1'!T531</f>
        <v>7.4731934731934722</v>
      </c>
      <c r="M46" s="70"/>
      <c r="N46" s="67">
        <f>+'Ark1'!U531</f>
        <v>436.47249417249441</v>
      </c>
      <c r="O46" s="11">
        <f>+'Ark1'!W531</f>
        <v>73.892773892773903</v>
      </c>
      <c r="P46" s="11">
        <f>+'Ark1'!AG531</f>
        <v>957.14320987654321</v>
      </c>
      <c r="Q46" s="11">
        <f>+'Ark1'!AH531</f>
        <v>0</v>
      </c>
      <c r="R46" s="11">
        <f>+'Ark1'!AI531</f>
        <v>46.386946386946384</v>
      </c>
      <c r="S46" s="75"/>
      <c r="T46" s="382">
        <f>+IF(F46=0,"",'Ark1'!AR531)</f>
        <v>226.82222222222219</v>
      </c>
      <c r="U46" s="114">
        <f>+IF(F46=0,"",'Ark1'!AS531)</f>
        <v>37.666685937164999</v>
      </c>
      <c r="V46" s="11">
        <f>+'Ark1'!Y531</f>
        <v>7.3336811897576242</v>
      </c>
      <c r="W46" s="1">
        <f>+'Ark1'!Z531</f>
        <v>1.2297003905930055</v>
      </c>
      <c r="X46" s="1">
        <f>+'Ark1'!AA531</f>
        <v>1.8791840495736036</v>
      </c>
      <c r="Y46" s="50"/>
      <c r="Z46" s="11">
        <f t="shared" si="13"/>
        <v>456.0158706331863</v>
      </c>
      <c r="AA46" s="186"/>
      <c r="AB46" s="11">
        <f t="shared" si="14"/>
        <v>1.3662420382165605</v>
      </c>
      <c r="AC46" s="43"/>
      <c r="AD46" s="14"/>
      <c r="AE46" s="13"/>
      <c r="AJ46" s="13"/>
      <c r="AK46" s="13"/>
      <c r="AL46" s="11"/>
      <c r="AM46" s="11"/>
      <c r="AN46" s="11"/>
    </row>
    <row r="47" spans="1:40" ht="16.05" customHeight="1">
      <c r="A47" s="43"/>
      <c r="B47">
        <f>+'Ark1'!C532</f>
        <v>2023</v>
      </c>
      <c r="C47" s="32">
        <f>+'Ark1'!N532</f>
        <v>475</v>
      </c>
      <c r="D47" s="3" t="s">
        <v>769</v>
      </c>
      <c r="E47">
        <f>+'Ark1'!Q532</f>
        <v>228</v>
      </c>
      <c r="F47" s="11">
        <f>+'Ark1'!R532</f>
        <v>279</v>
      </c>
      <c r="G47" s="70">
        <f>+'Ark1'!AE532</f>
        <v>3.4632571996027819</v>
      </c>
      <c r="H47" s="70"/>
      <c r="I47" s="70">
        <f>+'Ark1'!AF532</f>
        <v>4.5397945740479742</v>
      </c>
      <c r="J47" s="1">
        <f>+'Ark1'!S532</f>
        <v>7.3705035971223021</v>
      </c>
      <c r="K47" s="70"/>
      <c r="L47" s="1">
        <f>+'Ark1'!T532</f>
        <v>7.4480286738351262</v>
      </c>
      <c r="M47" s="70"/>
      <c r="N47" s="67">
        <f>+'Ark1'!U532</f>
        <v>461.75591397849456</v>
      </c>
      <c r="O47" s="11">
        <f>+'Ark1'!W532</f>
        <v>73.118279569892479</v>
      </c>
      <c r="P47" s="11">
        <f>+'Ark1'!AG532</f>
        <v>1045.6984732824433</v>
      </c>
      <c r="Q47" s="11">
        <f>+'Ark1'!AH532</f>
        <v>0</v>
      </c>
      <c r="R47" s="11">
        <f>+'Ark1'!AI532</f>
        <v>56.989247311827953</v>
      </c>
      <c r="S47" s="75"/>
      <c r="T47" s="382">
        <f>+IF(F47=0,"",'Ark1'!AR532)</f>
        <v>228.92748091603048</v>
      </c>
      <c r="U47" s="114">
        <f>+IF(F47=0,"",'Ark1'!AS532)</f>
        <v>38.784438360103309</v>
      </c>
      <c r="V47" s="11">
        <f>+'Ark1'!Y532</f>
        <v>7.1857554587052803</v>
      </c>
      <c r="W47" s="1">
        <f>+'Ark1'!Z532</f>
        <v>1.2306040802088047</v>
      </c>
      <c r="X47" s="1">
        <f>+'Ark1'!AA532</f>
        <v>1.9683849025599236</v>
      </c>
      <c r="Y47" s="50"/>
      <c r="Z47" s="11">
        <f t="shared" si="13"/>
        <v>441.57654025165078</v>
      </c>
      <c r="AA47" s="186"/>
      <c r="AB47" s="11">
        <f t="shared" si="14"/>
        <v>1.2236842105263157</v>
      </c>
      <c r="AC47" s="43"/>
      <c r="AD47" s="2"/>
      <c r="AE47" s="5"/>
      <c r="AJ47" s="54"/>
      <c r="AK47" s="54"/>
      <c r="AL47" s="11"/>
      <c r="AM47" s="11"/>
      <c r="AN47" s="11"/>
    </row>
    <row r="48" spans="1:40" ht="16.05" customHeight="1">
      <c r="A48" s="43"/>
      <c r="B48">
        <f>+'Ark1'!C533</f>
        <v>2023</v>
      </c>
      <c r="C48" s="32">
        <f>+'Ark1'!N533</f>
        <v>500</v>
      </c>
      <c r="D48" s="3" t="s">
        <v>770</v>
      </c>
      <c r="E48">
        <f>+'Ark1'!Q533</f>
        <v>215</v>
      </c>
      <c r="F48" s="11">
        <f>+'Ark1'!R533</f>
        <v>240</v>
      </c>
      <c r="G48" s="70">
        <f>+'Ark1'!AE533</f>
        <v>2.9791459781529293</v>
      </c>
      <c r="H48" s="70"/>
      <c r="I48" s="70">
        <f>+'Ark1'!AF533</f>
        <v>4.1185550142973888</v>
      </c>
      <c r="J48" s="1">
        <f>+'Ark1'!S533</f>
        <v>7.9083333333333314</v>
      </c>
      <c r="K48" s="70"/>
      <c r="L48" s="1">
        <f>+'Ark1'!T533</f>
        <v>7.3666666666666654</v>
      </c>
      <c r="M48" s="70"/>
      <c r="N48" s="67">
        <f>+'Ark1'!U533</f>
        <v>486.98333333333352</v>
      </c>
      <c r="O48" s="11">
        <f>+'Ark1'!W533</f>
        <v>65.416666666666671</v>
      </c>
      <c r="P48" s="11">
        <f>+'Ark1'!AG533</f>
        <v>1204.765486725664</v>
      </c>
      <c r="Q48" s="11">
        <f>+'Ark1'!AH533</f>
        <v>0</v>
      </c>
      <c r="R48" s="11">
        <f>+'Ark1'!AI533</f>
        <v>75.416666666666686</v>
      </c>
      <c r="S48" s="75"/>
      <c r="T48" s="382">
        <f>+IF(F48=0,"",'Ark1'!AR533)</f>
        <v>229.73893805309737</v>
      </c>
      <c r="U48" s="114">
        <f>+IF(F48=0,"",'Ark1'!AS533)</f>
        <v>40.436620616278375</v>
      </c>
      <c r="V48" s="11">
        <f>+'Ark1'!Y533</f>
        <v>6.9201497254039985</v>
      </c>
      <c r="W48" s="1">
        <f>+'Ark1'!Z533</f>
        <v>1.1796597908813471</v>
      </c>
      <c r="X48" s="1">
        <f>+'Ark1'!AA533</f>
        <v>2.2283526551144366</v>
      </c>
      <c r="Y48" s="50"/>
      <c r="Z48" s="11">
        <f t="shared" si="13"/>
        <v>404.21421322158449</v>
      </c>
      <c r="AA48" s="186"/>
      <c r="AB48" s="11">
        <f t="shared" si="14"/>
        <v>1.1162790697674418</v>
      </c>
      <c r="AC48" s="43"/>
      <c r="AD48" s="4"/>
      <c r="AE48" s="4"/>
      <c r="AG48" s="4"/>
      <c r="AH48" s="4"/>
      <c r="AK48"/>
    </row>
    <row r="49" spans="1:39" ht="16.05" customHeight="1">
      <c r="A49" s="43"/>
      <c r="B49">
        <f>+'Ark1'!C534</f>
        <v>2023</v>
      </c>
      <c r="C49" s="32">
        <f>+'Ark1'!N534</f>
        <v>525</v>
      </c>
      <c r="D49" s="3" t="s">
        <v>771</v>
      </c>
      <c r="E49">
        <f>+'Ark1'!Q534</f>
        <v>167</v>
      </c>
      <c r="F49" s="11">
        <f>+'Ark1'!R534</f>
        <v>186</v>
      </c>
      <c r="G49" s="70">
        <f>+'Ark1'!AE534</f>
        <v>2.3088381330685199</v>
      </c>
      <c r="H49" s="70"/>
      <c r="I49" s="70">
        <f>+'Ark1'!AF534</f>
        <v>3.3575371325742953</v>
      </c>
      <c r="J49" s="1">
        <f>+'Ark1'!S534</f>
        <v>7.9838709677419324</v>
      </c>
      <c r="K49" s="70"/>
      <c r="L49" s="1">
        <f>+'Ark1'!T534</f>
        <v>7.327956989247312</v>
      </c>
      <c r="M49" s="70"/>
      <c r="N49" s="67">
        <f>+'Ark1'!U534</f>
        <v>512.25752688172008</v>
      </c>
      <c r="O49" s="11">
        <f>+'Ark1'!W534</f>
        <v>65.053763440860223</v>
      </c>
      <c r="P49" s="11">
        <f>+'Ark1'!AG534</f>
        <v>1286.0056179775279</v>
      </c>
      <c r="Q49" s="11">
        <f>+'Ark1'!AH534</f>
        <v>0</v>
      </c>
      <c r="R49" s="11">
        <f>+'Ark1'!AI534</f>
        <v>75.806451612903217</v>
      </c>
      <c r="S49" s="75"/>
      <c r="T49" s="382">
        <f>+IF(F49=0,"",'Ark1'!AR534)</f>
        <v>232.93258426966295</v>
      </c>
      <c r="U49" s="114">
        <f>+IF(F49=0,"",'Ark1'!AS534)</f>
        <v>40.886510214446098</v>
      </c>
      <c r="V49" s="11">
        <f>+'Ark1'!Y534</f>
        <v>7.038219190102696</v>
      </c>
      <c r="W49" s="1">
        <f>+'Ark1'!Z534</f>
        <v>1.3339076980029561</v>
      </c>
      <c r="X49" s="1">
        <f>+'Ark1'!AA534</f>
        <v>2.1414930773412766</v>
      </c>
      <c r="Y49" s="50"/>
      <c r="Z49" s="11">
        <f t="shared" si="13"/>
        <v>398.33226209955126</v>
      </c>
      <c r="AA49" s="186"/>
      <c r="AB49" s="11">
        <f t="shared" si="14"/>
        <v>1.1137724550898203</v>
      </c>
      <c r="AC49" s="43"/>
      <c r="AD49" s="4"/>
      <c r="AE49" s="16"/>
      <c r="AG49" s="1"/>
      <c r="AH49" s="19"/>
      <c r="AJ49" s="1"/>
      <c r="AK49" s="5"/>
    </row>
    <row r="50" spans="1:39" ht="16.05" customHeight="1">
      <c r="A50" s="43"/>
      <c r="B50">
        <f>+'Ark1'!C535</f>
        <v>2023</v>
      </c>
      <c r="C50" s="32">
        <f>+'Ark1'!N535</f>
        <v>550</v>
      </c>
      <c r="D50" s="3" t="s">
        <v>771</v>
      </c>
      <c r="E50">
        <f>+'Ark1'!Q535</f>
        <v>144</v>
      </c>
      <c r="F50" s="11">
        <f>+'Ark1'!R535</f>
        <v>155</v>
      </c>
      <c r="G50" s="70">
        <f>+'Ark1'!AE535</f>
        <v>1.9240317775571001</v>
      </c>
      <c r="H50" s="70"/>
      <c r="I50" s="70">
        <f>+'Ark1'!AF535</f>
        <v>2.9328758977844522</v>
      </c>
      <c r="J50" s="1">
        <f>+'Ark1'!S535</f>
        <v>8.1161290322580619</v>
      </c>
      <c r="K50" s="70"/>
      <c r="L50" s="1">
        <f>+'Ark1'!T535</f>
        <v>7.6516129032258062</v>
      </c>
      <c r="M50" s="70"/>
      <c r="N50" s="67">
        <f>+'Ark1'!U535</f>
        <v>536.96064516129024</v>
      </c>
      <c r="O50" s="11">
        <f>+'Ark1'!W535</f>
        <v>67.096774193548399</v>
      </c>
      <c r="P50" s="11">
        <f>+'Ark1'!AG535</f>
        <v>1479.5379310344827</v>
      </c>
      <c r="Q50" s="11">
        <f>+'Ark1'!AH535</f>
        <v>0</v>
      </c>
      <c r="R50" s="11">
        <f>+'Ark1'!AI535</f>
        <v>78.064516129032256</v>
      </c>
      <c r="S50" s="75"/>
      <c r="T50" s="382">
        <f>+IF(F50=0,"",'Ark1'!AR535)</f>
        <v>235.4</v>
      </c>
      <c r="U50" s="114">
        <f>+IF(F50=0,"",'Ark1'!AS535)</f>
        <v>41.448726759427515</v>
      </c>
      <c r="V50" s="11">
        <f>+'Ark1'!Y535</f>
        <v>7.006342718824115</v>
      </c>
      <c r="W50" s="1">
        <f>+'Ark1'!Z535</f>
        <v>1.2336927975936955</v>
      </c>
      <c r="X50" s="1">
        <f>+'Ark1'!AA535</f>
        <v>2.2792006193091723</v>
      </c>
      <c r="Y50" s="50"/>
      <c r="Z50" s="11">
        <f t="shared" ref="Z50:Z51" si="15">1000*N50/P50</f>
        <v>362.92455495605378</v>
      </c>
      <c r="AA50" s="186"/>
      <c r="AB50" s="11">
        <f t="shared" ref="AB50:AB51" si="16">+F50/E50</f>
        <v>1.0763888888888888</v>
      </c>
      <c r="AC50" s="43"/>
      <c r="AD50" s="4"/>
      <c r="AE50" s="16"/>
      <c r="AG50" s="1"/>
      <c r="AH50" s="19"/>
      <c r="AJ50" s="1"/>
      <c r="AK50" s="5"/>
    </row>
    <row r="51" spans="1:39" ht="16.05" customHeight="1">
      <c r="A51" s="43"/>
      <c r="B51">
        <f>+'Ark1'!C536</f>
        <v>2023</v>
      </c>
      <c r="C51" s="32">
        <f>+'Ark1'!N536</f>
        <v>575</v>
      </c>
      <c r="D51" s="3" t="s">
        <v>772</v>
      </c>
      <c r="E51">
        <f>+'Ark1'!Q536</f>
        <v>370</v>
      </c>
      <c r="F51" s="11">
        <f>+'Ark1'!R536</f>
        <v>398</v>
      </c>
      <c r="G51" s="70">
        <f>+'Ark1'!AE536</f>
        <v>4.9404170804369407</v>
      </c>
      <c r="H51" s="70"/>
      <c r="I51" s="70">
        <f>+'Ark1'!AF536</f>
        <v>8.5200025625562255</v>
      </c>
      <c r="J51" s="1">
        <f>+'Ark1'!S536</f>
        <v>8.6523929471032712</v>
      </c>
      <c r="K51" s="70"/>
      <c r="L51" s="1">
        <f>+'Ark1'!T536</f>
        <v>8.0150753768844236</v>
      </c>
      <c r="M51" s="70"/>
      <c r="N51" s="67">
        <f>+'Ark1'!U536</f>
        <v>607.48718592964849</v>
      </c>
      <c r="O51" s="11">
        <f>+'Ark1'!W536</f>
        <v>70.854271356783926</v>
      </c>
      <c r="P51" s="11">
        <f>+'Ark1'!AG536</f>
        <v>1711.1317204301076</v>
      </c>
      <c r="Q51" s="11">
        <f>+'Ark1'!AH536</f>
        <v>0</v>
      </c>
      <c r="R51" s="11">
        <f>+'Ark1'!AI536</f>
        <v>87.437185929648251</v>
      </c>
      <c r="S51" s="75"/>
      <c r="T51" s="382">
        <f>+IF(F51=0,"",'Ark1'!AR536)</f>
        <v>239.25268817204301</v>
      </c>
      <c r="U51" s="114">
        <f>+IF(F51=0,"",'Ark1'!AS536)</f>
        <v>44.52474194937129</v>
      </c>
      <c r="V51" s="11">
        <f>+'Ark1'!Y536</f>
        <v>50.413297994615135</v>
      </c>
      <c r="W51" s="1">
        <f>+'Ark1'!Z536</f>
        <v>1.0995274487367539</v>
      </c>
      <c r="X51" s="1">
        <f>+'Ark1'!AA536</f>
        <v>2.466819788450342</v>
      </c>
      <c r="Y51" s="50"/>
      <c r="Z51" s="11">
        <f t="shared" si="15"/>
        <v>355.02070277614359</v>
      </c>
      <c r="AA51" s="186"/>
      <c r="AB51" s="11">
        <f t="shared" si="16"/>
        <v>1.0756756756756756</v>
      </c>
      <c r="AC51" s="43"/>
      <c r="AD51" s="4"/>
      <c r="AE51" s="16"/>
      <c r="AG51" s="1"/>
      <c r="AH51" s="19"/>
      <c r="AK51"/>
    </row>
    <row r="52" spans="1:39" ht="19.8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0"/>
      <c r="Z52" s="43"/>
      <c r="AA52" s="186"/>
      <c r="AB52" s="43"/>
      <c r="AC52" s="43"/>
      <c r="AD52" s="4"/>
      <c r="AE52" s="16"/>
      <c r="AG52" s="5"/>
      <c r="AH52" s="19"/>
      <c r="AK52"/>
    </row>
    <row r="53" spans="1:39" ht="19.8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186"/>
      <c r="AB53" s="43"/>
      <c r="AC53" s="43"/>
      <c r="AD53" s="4"/>
      <c r="AE53" s="4"/>
      <c r="AG53" s="4"/>
      <c r="AH53" s="4"/>
      <c r="AK53"/>
    </row>
    <row r="54" spans="1:39" ht="19.8">
      <c r="A54" s="43"/>
      <c r="B54" s="43"/>
      <c r="C54" s="399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73"/>
      <c r="Q54" s="73"/>
      <c r="R54" s="73"/>
      <c r="S54" s="73"/>
      <c r="T54" s="43"/>
      <c r="U54" s="43"/>
      <c r="V54" s="73"/>
      <c r="W54" s="43"/>
      <c r="X54" s="43"/>
      <c r="Y54" s="43"/>
      <c r="Z54" s="43"/>
      <c r="AA54" s="186"/>
      <c r="AB54" s="73"/>
      <c r="AC54" s="43"/>
      <c r="AE54" s="1"/>
      <c r="AF54" s="1"/>
      <c r="AG54" s="1"/>
      <c r="AH54" s="1"/>
      <c r="AI54" s="1"/>
      <c r="AJ54" s="1"/>
      <c r="AL54" s="1"/>
      <c r="AM54" s="1"/>
    </row>
    <row r="55" spans="1:39">
      <c r="P55" s="16"/>
      <c r="V55" s="203"/>
      <c r="W55" s="58"/>
      <c r="X55" s="1"/>
      <c r="Y55" s="1"/>
      <c r="AE55" s="1"/>
      <c r="AF55" s="1"/>
      <c r="AG55" s="1"/>
      <c r="AH55" s="1"/>
      <c r="AI55" s="1"/>
      <c r="AJ55" s="1"/>
      <c r="AL55" s="1"/>
      <c r="AM55" s="1"/>
    </row>
    <row r="56" spans="1:39">
      <c r="P56" s="16"/>
      <c r="V56" s="203"/>
      <c r="W56" s="58"/>
      <c r="X56" s="1"/>
      <c r="Y56" s="1"/>
      <c r="AE56" s="1"/>
      <c r="AF56" s="1"/>
      <c r="AG56" s="1"/>
      <c r="AH56" s="1"/>
      <c r="AI56" s="1"/>
      <c r="AJ56" s="1"/>
      <c r="AL56" s="1"/>
      <c r="AM56" s="1"/>
    </row>
    <row r="57" spans="1:39">
      <c r="P57" s="16"/>
      <c r="V57" s="203"/>
      <c r="W57" s="58"/>
      <c r="X57" s="1"/>
      <c r="Y57" s="1"/>
      <c r="AE57" s="1"/>
      <c r="AF57" s="1"/>
      <c r="AG57" s="1"/>
      <c r="AH57" s="1"/>
      <c r="AI57" s="1"/>
      <c r="AJ57" s="1"/>
      <c r="AL57" s="1"/>
      <c r="AM57" s="1"/>
    </row>
    <row r="58" spans="1:39">
      <c r="P58" s="16"/>
      <c r="V58" s="203"/>
      <c r="W58" s="58"/>
      <c r="X58" s="1"/>
      <c r="Y58" s="1"/>
      <c r="AE58" s="1"/>
      <c r="AF58" s="1"/>
      <c r="AG58" s="1"/>
      <c r="AH58" s="1"/>
      <c r="AI58" s="1"/>
      <c r="AJ58" s="1"/>
      <c r="AL58" s="1"/>
      <c r="AM58" s="1"/>
    </row>
    <row r="59" spans="1:39">
      <c r="P59" s="16"/>
      <c r="V59" s="203"/>
      <c r="W59" s="58"/>
      <c r="X59" s="1"/>
      <c r="Y59" s="1"/>
      <c r="AE59" s="1"/>
      <c r="AF59" s="1"/>
      <c r="AG59" s="1"/>
      <c r="AH59" s="1"/>
      <c r="AI59" s="1"/>
      <c r="AJ59" s="1"/>
      <c r="AL59" s="1"/>
      <c r="AM59" s="1"/>
    </row>
    <row r="60" spans="1:39">
      <c r="P60" s="16"/>
      <c r="V60" s="203"/>
      <c r="W60" s="58"/>
      <c r="X60" s="1"/>
      <c r="Y60" s="1"/>
      <c r="AE60" s="1"/>
      <c r="AF60" s="1"/>
      <c r="AG60" s="1"/>
      <c r="AH60" s="1"/>
      <c r="AI60" s="1"/>
      <c r="AJ60" s="1"/>
      <c r="AL60" s="1"/>
      <c r="AM60" s="1"/>
    </row>
    <row r="61" spans="1:39">
      <c r="P61" s="16"/>
      <c r="V61" s="203"/>
      <c r="W61" s="58"/>
      <c r="X61" s="1"/>
      <c r="Y61" s="1"/>
      <c r="AE61" s="1"/>
      <c r="AF61" s="1"/>
      <c r="AG61" s="1"/>
      <c r="AH61" s="1"/>
      <c r="AI61" s="1"/>
      <c r="AJ61" s="1"/>
      <c r="AL61" s="1"/>
      <c r="AM61" s="1"/>
    </row>
    <row r="62" spans="1:39">
      <c r="P62" s="16"/>
      <c r="V62" s="203"/>
      <c r="W62" s="58"/>
      <c r="X62" s="1"/>
      <c r="Y62" s="1"/>
      <c r="AE62" s="1"/>
      <c r="AF62" s="1"/>
      <c r="AG62" s="1"/>
      <c r="AH62" s="1"/>
      <c r="AI62" s="1"/>
      <c r="AJ62" s="1"/>
      <c r="AL62" s="1"/>
      <c r="AM62" s="1"/>
    </row>
    <row r="63" spans="1:39">
      <c r="P63" s="16"/>
      <c r="V63" s="203"/>
      <c r="W63" s="58"/>
      <c r="X63" s="1"/>
      <c r="Y63" s="1"/>
      <c r="AE63" s="1"/>
      <c r="AF63" s="1"/>
      <c r="AG63" s="1"/>
      <c r="AH63" s="1"/>
      <c r="AI63" s="1"/>
      <c r="AJ63" s="1"/>
      <c r="AL63" s="1"/>
      <c r="AM63" s="1"/>
    </row>
    <row r="64" spans="1:39">
      <c r="P64" s="16"/>
      <c r="V64" s="203"/>
      <c r="W64" s="58"/>
      <c r="X64" s="1"/>
      <c r="Y64" s="1"/>
      <c r="AE64" s="1"/>
      <c r="AF64" s="1"/>
      <c r="AG64" s="1"/>
      <c r="AH64" s="1"/>
      <c r="AI64" s="1"/>
      <c r="AJ64" s="1"/>
      <c r="AL64" s="1"/>
      <c r="AM64" s="1"/>
    </row>
    <row r="65" spans="15:39">
      <c r="P65" s="16"/>
      <c r="V65" s="203"/>
      <c r="W65" s="58"/>
      <c r="X65" s="1"/>
      <c r="Y65" s="1"/>
      <c r="AE65" s="1"/>
      <c r="AF65" s="1"/>
      <c r="AG65" s="1"/>
      <c r="AH65" s="1"/>
      <c r="AI65" s="1"/>
      <c r="AJ65" s="1"/>
      <c r="AL65" s="1"/>
      <c r="AM65" s="1"/>
    </row>
    <row r="66" spans="15:39">
      <c r="P66" s="16"/>
      <c r="V66" s="203"/>
      <c r="W66" s="58"/>
      <c r="X66" s="1"/>
      <c r="Y66" s="1"/>
      <c r="AE66" s="1"/>
      <c r="AF66" s="1"/>
      <c r="AG66" s="1"/>
      <c r="AH66" s="1"/>
      <c r="AI66" s="1"/>
      <c r="AJ66" s="1"/>
      <c r="AL66" s="1"/>
      <c r="AM66" s="1"/>
    </row>
    <row r="67" spans="15:39">
      <c r="P67" s="16"/>
      <c r="V67" s="203"/>
      <c r="W67" s="58"/>
      <c r="X67" s="1"/>
      <c r="Y67" s="1"/>
      <c r="AE67" s="1"/>
      <c r="AF67" s="1"/>
      <c r="AG67" s="1"/>
      <c r="AH67" s="1"/>
      <c r="AI67" s="1"/>
      <c r="AJ67" s="1"/>
      <c r="AL67" s="1"/>
      <c r="AM67" s="1"/>
    </row>
    <row r="68" spans="15:39">
      <c r="P68" s="16"/>
      <c r="V68" s="203"/>
      <c r="W68" s="58"/>
      <c r="X68" s="1"/>
      <c r="Y68" s="1"/>
      <c r="AE68" s="1"/>
      <c r="AF68" s="1"/>
      <c r="AG68" s="1"/>
      <c r="AH68" s="1"/>
      <c r="AI68" s="1"/>
      <c r="AJ68" s="1"/>
      <c r="AL68" s="1"/>
      <c r="AM68" s="1"/>
    </row>
    <row r="69" spans="15:39">
      <c r="O69" s="79"/>
      <c r="P69" s="79"/>
      <c r="Q69" s="79"/>
      <c r="R69" s="79"/>
      <c r="S69" s="79"/>
    </row>
    <row r="70" spans="15:39">
      <c r="O70" s="79"/>
      <c r="P70" s="79"/>
      <c r="Q70" s="79"/>
      <c r="R70" s="79"/>
      <c r="S70" s="79"/>
    </row>
  </sheetData>
  <mergeCells count="1">
    <mergeCell ref="O4:P4"/>
  </mergeCells>
  <conditionalFormatting sqref="AE44:AE45">
    <cfRule type="cellIs" dxfId="65" priority="18" stopIfTrue="1" operator="lessThan">
      <formula>0</formula>
    </cfRule>
  </conditionalFormatting>
  <conditionalFormatting sqref="H9:H29 K9:K29 M9:M29">
    <cfRule type="cellIs" dxfId="64" priority="15" operator="lessThan">
      <formula>0</formula>
    </cfRule>
    <cfRule type="cellIs" dxfId="63" priority="16" operator="greaterThan">
      <formula>0</formula>
    </cfRule>
  </conditionalFormatting>
  <conditionalFormatting sqref="T9:T29 T31:T51">
    <cfRule type="top10" dxfId="62" priority="242" percent="1" rank="10"/>
  </conditionalFormatting>
  <conditionalFormatting sqref="U9:U29 U31:U51">
    <cfRule type="top10" dxfId="61" priority="244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B883-A1C8-47B3-BE86-4069A79ECF76}">
  <dimension ref="Y1:BE374"/>
  <sheetViews>
    <sheetView zoomScale="96" zoomScaleNormal="96" workbookViewId="0">
      <selection activeCell="A2" sqref="A2"/>
    </sheetView>
  </sheetViews>
  <sheetFormatPr baseColWidth="10" defaultRowHeight="15"/>
  <cols>
    <col min="25" max="25" width="2" customWidth="1"/>
    <col min="26" max="26" width="5.08984375" customWidth="1"/>
    <col min="27" max="27" width="4.453125" customWidth="1"/>
    <col min="28" max="28" width="8.36328125" customWidth="1"/>
    <col min="29" max="29" width="6.6328125" customWidth="1"/>
    <col min="30" max="30" width="6.1796875" customWidth="1"/>
    <col min="31" max="31" width="7.6328125" customWidth="1"/>
    <col min="32" max="32" width="7" customWidth="1"/>
    <col min="33" max="33" width="5.54296875" style="11" customWidth="1"/>
    <col min="34" max="34" width="7.453125" style="11" customWidth="1"/>
    <col min="35" max="35" width="6" style="11" customWidth="1"/>
    <col min="36" max="36" width="4.453125" style="11" customWidth="1"/>
    <col min="37" max="37" width="6" style="67" customWidth="1"/>
    <col min="38" max="38" width="6.36328125" style="11" customWidth="1"/>
    <col min="39" max="39" width="8.6328125" customWidth="1"/>
    <col min="44" max="44" width="10.90625" style="11"/>
    <col min="48" max="48" width="14" customWidth="1"/>
    <col min="49" max="49" width="12.54296875" customWidth="1"/>
    <col min="50" max="50" width="10.90625" customWidth="1"/>
  </cols>
  <sheetData>
    <row r="1" spans="25:57">
      <c r="AG1"/>
      <c r="AH1"/>
      <c r="AI1"/>
      <c r="AJ1"/>
      <c r="AK1"/>
      <c r="AL1"/>
      <c r="AN1" s="4"/>
      <c r="AO1" s="4"/>
      <c r="AR1"/>
    </row>
    <row r="2" spans="25:57" s="199" customFormat="1" ht="16.05" customHeight="1"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</row>
    <row r="3" spans="25:57">
      <c r="AG3"/>
      <c r="AH3"/>
      <c r="AI3"/>
      <c r="AJ3"/>
      <c r="AK3"/>
      <c r="AL3"/>
      <c r="AN3" s="4"/>
      <c r="AO3" s="4"/>
      <c r="AR3"/>
    </row>
    <row r="4" spans="25:57">
      <c r="Y4" s="43"/>
      <c r="Z4" s="43"/>
      <c r="AA4" s="43"/>
      <c r="AB4" s="43"/>
      <c r="AC4" s="43"/>
      <c r="AD4" s="43"/>
      <c r="AE4" s="43"/>
      <c r="AF4" s="43"/>
      <c r="AG4" s="73"/>
      <c r="AH4" s="73"/>
      <c r="AI4" s="73"/>
      <c r="AJ4" s="73"/>
      <c r="AK4" s="43"/>
      <c r="AL4" s="73"/>
      <c r="AM4" s="4"/>
      <c r="AN4" s="4"/>
      <c r="AO4" s="4"/>
      <c r="AR4"/>
    </row>
    <row r="5" spans="25:57" s="182" customFormat="1" ht="19.8">
      <c r="Y5" s="180"/>
      <c r="Z5" s="180"/>
      <c r="AA5" s="180"/>
      <c r="AB5" s="180"/>
      <c r="AC5" s="180"/>
      <c r="AD5" s="154" t="s">
        <v>6</v>
      </c>
      <c r="AE5" s="180"/>
      <c r="AF5" s="186"/>
      <c r="AG5" s="534">
        <f>SUM(AD11:AD25)</f>
        <v>5565</v>
      </c>
      <c r="AH5" s="525"/>
      <c r="AI5" s="178"/>
      <c r="AJ5" s="186"/>
      <c r="AK5" s="180"/>
      <c r="AL5" s="186"/>
      <c r="AM5" s="4"/>
      <c r="AN5" s="4"/>
      <c r="AO5" s="4"/>
      <c r="AP5" s="4"/>
      <c r="AQ5"/>
      <c r="AR5"/>
      <c r="AS5"/>
      <c r="AT5"/>
      <c r="AU5"/>
      <c r="AV5"/>
      <c r="AW5"/>
      <c r="AX5"/>
      <c r="AY5"/>
      <c r="AZ5"/>
      <c r="BA5"/>
      <c r="BB5"/>
      <c r="BC5" s="177"/>
      <c r="BD5" s="179"/>
      <c r="BE5" s="179"/>
    </row>
    <row r="6" spans="25:57" s="182" customFormat="1" ht="19.8">
      <c r="Y6" s="180"/>
      <c r="Z6" s="180"/>
      <c r="AA6" s="180"/>
      <c r="AB6" s="180"/>
      <c r="AC6" s="180"/>
      <c r="AD6" s="154"/>
      <c r="AE6" s="154"/>
      <c r="AF6" s="154"/>
      <c r="AG6" s="178"/>
      <c r="AH6" s="178"/>
      <c r="AI6" s="186"/>
      <c r="AJ6" s="186"/>
      <c r="AK6" s="180"/>
      <c r="AL6" s="186"/>
      <c r="AM6" s="4"/>
      <c r="AN6" s="4"/>
      <c r="AO6" s="4"/>
      <c r="AP6"/>
      <c r="AQ6"/>
      <c r="AR6"/>
      <c r="AS6"/>
      <c r="AT6"/>
      <c r="AU6"/>
      <c r="AV6"/>
      <c r="AW6"/>
      <c r="AX6"/>
      <c r="AY6"/>
      <c r="AZ6"/>
      <c r="BA6"/>
      <c r="BB6" s="177"/>
      <c r="BC6" s="179"/>
      <c r="BD6" s="179"/>
    </row>
    <row r="7" spans="25:57" s="182" customFormat="1" ht="19.8">
      <c r="Y7" s="180"/>
      <c r="Z7" s="180"/>
      <c r="AA7" s="180"/>
      <c r="AB7" s="180"/>
      <c r="AC7" s="180"/>
      <c r="AD7" s="154"/>
      <c r="AE7" s="154"/>
      <c r="AF7" s="154"/>
      <c r="AG7" s="178"/>
      <c r="AH7" s="178"/>
      <c r="AI7" s="186"/>
      <c r="AJ7" s="186"/>
      <c r="AK7" s="180"/>
      <c r="AL7" s="74" t="s">
        <v>4</v>
      </c>
      <c r="AM7" s="4"/>
      <c r="AN7" s="4"/>
      <c r="AO7" s="4"/>
      <c r="AP7"/>
      <c r="AQ7"/>
      <c r="AR7"/>
      <c r="AS7"/>
      <c r="AT7"/>
      <c r="AU7"/>
      <c r="AV7"/>
      <c r="AW7"/>
      <c r="AX7"/>
      <c r="AY7"/>
      <c r="AZ7"/>
      <c r="BA7"/>
      <c r="BB7" s="177"/>
      <c r="BC7" s="179"/>
      <c r="BD7" s="179"/>
    </row>
    <row r="8" spans="25:57" ht="15.6">
      <c r="Y8" s="43"/>
      <c r="Z8" s="43"/>
      <c r="AA8" s="43"/>
      <c r="AB8" s="43"/>
      <c r="AC8" s="49" t="s">
        <v>4</v>
      </c>
      <c r="AD8" s="73"/>
      <c r="AE8" s="49" t="s">
        <v>23</v>
      </c>
      <c r="AF8" s="64"/>
      <c r="AG8" s="173" t="s">
        <v>402</v>
      </c>
      <c r="AH8" s="74" t="s">
        <v>538</v>
      </c>
      <c r="AI8" s="74" t="s">
        <v>402</v>
      </c>
      <c r="AJ8" s="173" t="s">
        <v>402</v>
      </c>
      <c r="AK8" s="74" t="s">
        <v>497</v>
      </c>
      <c r="AL8" s="74" t="s">
        <v>9</v>
      </c>
      <c r="AM8" s="4"/>
      <c r="AN8" s="4"/>
      <c r="AO8" s="4"/>
      <c r="AR8"/>
    </row>
    <row r="9" spans="25:57" ht="15.6">
      <c r="Y9" s="43"/>
      <c r="Z9" s="43"/>
      <c r="AA9" s="49" t="s">
        <v>419</v>
      </c>
      <c r="AB9" s="43"/>
      <c r="AC9" s="49" t="s">
        <v>487</v>
      </c>
      <c r="AD9" s="74" t="s">
        <v>4</v>
      </c>
      <c r="AE9" s="49" t="s">
        <v>493</v>
      </c>
      <c r="AF9" s="65" t="s">
        <v>23</v>
      </c>
      <c r="AG9" s="74" t="s">
        <v>585</v>
      </c>
      <c r="AH9" s="74" t="s">
        <v>563</v>
      </c>
      <c r="AI9" s="74" t="s">
        <v>502</v>
      </c>
      <c r="AJ9" s="74" t="s">
        <v>571</v>
      </c>
      <c r="AK9" s="74" t="s">
        <v>498</v>
      </c>
      <c r="AL9" s="74" t="s">
        <v>70</v>
      </c>
      <c r="AM9" s="56"/>
      <c r="AN9" s="1"/>
      <c r="AO9" s="5"/>
      <c r="AR9"/>
    </row>
    <row r="10" spans="25:57" ht="15.6">
      <c r="Y10" s="43"/>
      <c r="Z10" s="49" t="s">
        <v>89</v>
      </c>
      <c r="AA10" s="49" t="s">
        <v>414</v>
      </c>
      <c r="AB10" s="46"/>
      <c r="AC10" s="50" t="s">
        <v>488</v>
      </c>
      <c r="AD10" s="75" t="s">
        <v>9</v>
      </c>
      <c r="AE10" s="50" t="s">
        <v>414</v>
      </c>
      <c r="AF10" s="87" t="s">
        <v>44</v>
      </c>
      <c r="AG10" s="75" t="s">
        <v>561</v>
      </c>
      <c r="AH10" s="75" t="s">
        <v>495</v>
      </c>
      <c r="AI10" s="75" t="s">
        <v>482</v>
      </c>
      <c r="AJ10" s="75" t="s">
        <v>536</v>
      </c>
      <c r="AK10" s="75" t="s">
        <v>499</v>
      </c>
      <c r="AL10" s="75" t="s">
        <v>566</v>
      </c>
      <c r="AM10" s="56"/>
      <c r="AN10" s="1"/>
      <c r="AO10" s="5"/>
      <c r="AR10"/>
    </row>
    <row r="11" spans="25:57" ht="15.6">
      <c r="Y11" s="43"/>
      <c r="Z11" s="51">
        <f>+'Ark1'!C493</f>
        <v>2024</v>
      </c>
      <c r="AA11" s="51">
        <f>+'Ark1'!N493</f>
        <v>50</v>
      </c>
      <c r="AB11" s="52" t="s">
        <v>547</v>
      </c>
      <c r="AC11" s="51">
        <f>+'Ark1'!Q493</f>
        <v>0</v>
      </c>
      <c r="AD11" s="76">
        <f>+'Ark1'!R493</f>
        <v>0</v>
      </c>
      <c r="AE11" s="53">
        <f>+'Ark1'!T493</f>
        <v>0</v>
      </c>
      <c r="AF11" s="66">
        <f>+'Ark1'!U493</f>
        <v>0</v>
      </c>
      <c r="AG11" s="76">
        <f>+'Ark1'!W493</f>
        <v>0</v>
      </c>
      <c r="AH11" s="76">
        <f>+'Ark1'!AG493</f>
        <v>0</v>
      </c>
      <c r="AI11" s="76">
        <f>+'Ark1'!AH493</f>
        <v>0</v>
      </c>
      <c r="AJ11" s="76">
        <f>+'Ark1'!AI493</f>
        <v>0</v>
      </c>
      <c r="AK11" s="76" t="e">
        <f t="shared" ref="AK11:AK74" si="0">1000*AF11/AH11</f>
        <v>#DIV/0!</v>
      </c>
      <c r="AL11" s="76" t="e">
        <f t="shared" ref="AL11:AL112" si="1">+AD11/AC11</f>
        <v>#DIV/0!</v>
      </c>
      <c r="AM11" s="56"/>
      <c r="AN11" s="1"/>
      <c r="AO11" s="5"/>
      <c r="AR11"/>
    </row>
    <row r="12" spans="25:57" ht="15.6">
      <c r="Y12" s="43"/>
      <c r="Z12" s="51">
        <f>+'Ark1'!C494</f>
        <v>2024</v>
      </c>
      <c r="AA12" s="51">
        <f>+'Ark1'!N494</f>
        <v>75</v>
      </c>
      <c r="AB12" s="52" t="s">
        <v>461</v>
      </c>
      <c r="AC12" s="51">
        <f>+'Ark1'!Q494</f>
        <v>0</v>
      </c>
      <c r="AD12" s="76">
        <f>+'Ark1'!R494</f>
        <v>0</v>
      </c>
      <c r="AE12" s="53">
        <f>+'Ark1'!T494</f>
        <v>0</v>
      </c>
      <c r="AF12" s="66">
        <f>+'Ark1'!U494</f>
        <v>0</v>
      </c>
      <c r="AG12" s="76">
        <f>+'Ark1'!W494</f>
        <v>0</v>
      </c>
      <c r="AH12" s="76">
        <f>+'Ark1'!AG494</f>
        <v>0</v>
      </c>
      <c r="AI12" s="76">
        <f>+'Ark1'!AH494</f>
        <v>0</v>
      </c>
      <c r="AJ12" s="76">
        <f>+'Ark1'!AI494</f>
        <v>0</v>
      </c>
      <c r="AK12" s="76" t="e">
        <f t="shared" si="0"/>
        <v>#DIV/0!</v>
      </c>
      <c r="AL12" s="76" t="e">
        <f t="shared" si="1"/>
        <v>#DIV/0!</v>
      </c>
      <c r="AM12" s="56"/>
      <c r="AN12" s="1"/>
      <c r="AO12" s="5"/>
      <c r="AR12"/>
    </row>
    <row r="13" spans="25:57" ht="15.6">
      <c r="Y13" s="43"/>
      <c r="Z13" s="51">
        <f>+'Ark1'!C495</f>
        <v>2024</v>
      </c>
      <c r="AA13" s="51">
        <f>+'Ark1'!N495</f>
        <v>100</v>
      </c>
      <c r="AB13" s="52" t="s">
        <v>460</v>
      </c>
      <c r="AC13" s="51">
        <f>+'Ark1'!Q495</f>
        <v>12</v>
      </c>
      <c r="AD13" s="76">
        <f>+'Ark1'!R495</f>
        <v>16</v>
      </c>
      <c r="AE13" s="53">
        <f>+'Ark1'!T495</f>
        <v>3.3125</v>
      </c>
      <c r="AF13" s="66">
        <f>+'Ark1'!U495</f>
        <v>91.893750000000011</v>
      </c>
      <c r="AG13" s="76">
        <f>+'Ark1'!W495</f>
        <v>0</v>
      </c>
      <c r="AH13" s="76">
        <f>+'Ark1'!AG495</f>
        <v>829.625</v>
      </c>
      <c r="AI13" s="76">
        <f>+'Ark1'!AH495</f>
        <v>0</v>
      </c>
      <c r="AJ13" s="76">
        <f>+'Ark1'!AI495</f>
        <v>81.25</v>
      </c>
      <c r="AK13" s="76">
        <f t="shared" si="0"/>
        <v>110.76540605695347</v>
      </c>
      <c r="AL13" s="76">
        <f t="shared" si="1"/>
        <v>1.3333333333333333</v>
      </c>
      <c r="AM13" s="56"/>
      <c r="AN13" s="1"/>
      <c r="AO13" s="5"/>
      <c r="AR13"/>
    </row>
    <row r="14" spans="25:57" ht="15.6">
      <c r="Y14" s="43"/>
      <c r="Z14" s="51">
        <f>+'Ark1'!C496</f>
        <v>2024</v>
      </c>
      <c r="AA14" s="51">
        <f>+'Ark1'!N496</f>
        <v>125</v>
      </c>
      <c r="AB14" s="52" t="s">
        <v>459</v>
      </c>
      <c r="AC14" s="51">
        <f>+'Ark1'!Q496</f>
        <v>25</v>
      </c>
      <c r="AD14" s="76">
        <f>+'Ark1'!R496</f>
        <v>32</v>
      </c>
      <c r="AE14" s="53">
        <f>+'Ark1'!T496</f>
        <v>4.21875</v>
      </c>
      <c r="AF14" s="66">
        <f>+'Ark1'!U496</f>
        <v>115.909375</v>
      </c>
      <c r="AG14" s="76">
        <f>+'Ark1'!W496</f>
        <v>9.375</v>
      </c>
      <c r="AH14" s="76">
        <f>+'Ark1'!AG496</f>
        <v>1023.53125</v>
      </c>
      <c r="AI14" s="76">
        <f>+'Ark1'!AH496</f>
        <v>0</v>
      </c>
      <c r="AJ14" s="76">
        <f>+'Ark1'!AI496</f>
        <v>78.125</v>
      </c>
      <c r="AK14" s="76">
        <f t="shared" si="0"/>
        <v>113.24458828198944</v>
      </c>
      <c r="AL14" s="76">
        <f t="shared" si="1"/>
        <v>1.28</v>
      </c>
      <c r="AM14" s="56"/>
      <c r="AN14" s="1"/>
      <c r="AO14" s="5"/>
      <c r="AQ14" s="2"/>
      <c r="AR14" s="2"/>
      <c r="AS14" s="2"/>
    </row>
    <row r="15" spans="25:57" ht="15.6">
      <c r="Y15" s="43"/>
      <c r="Z15" s="51">
        <f>+'Ark1'!C497</f>
        <v>2024</v>
      </c>
      <c r="AA15" s="51">
        <f>+'Ark1'!N497</f>
        <v>150</v>
      </c>
      <c r="AB15" s="52" t="s">
        <v>458</v>
      </c>
      <c r="AC15" s="51">
        <f>+'Ark1'!Q497</f>
        <v>56</v>
      </c>
      <c r="AD15" s="76">
        <f>+'Ark1'!R497</f>
        <v>96</v>
      </c>
      <c r="AE15" s="53">
        <f>+'Ark1'!T497</f>
        <v>4.9895833333333321</v>
      </c>
      <c r="AF15" s="66">
        <f>+'Ark1'!U497</f>
        <v>138.5916666666667</v>
      </c>
      <c r="AG15" s="76">
        <f>+'Ark1'!W497</f>
        <v>16.666666666666671</v>
      </c>
      <c r="AH15" s="76">
        <f>+'Ark1'!AG497</f>
        <v>924.6421052631581</v>
      </c>
      <c r="AI15" s="76">
        <f>+'Ark1'!AH497</f>
        <v>0</v>
      </c>
      <c r="AJ15" s="76">
        <f>+'Ark1'!AI497</f>
        <v>77.083333333333314</v>
      </c>
      <c r="AK15" s="76">
        <f t="shared" si="0"/>
        <v>149.88682202312509</v>
      </c>
      <c r="AL15" s="76">
        <f t="shared" si="1"/>
        <v>1.7142857142857142</v>
      </c>
      <c r="AM15" s="56"/>
      <c r="AN15" s="13"/>
      <c r="AO15" s="5"/>
      <c r="AQ15" s="2"/>
      <c r="AR15" s="2"/>
      <c r="AS15" s="4"/>
      <c r="AT15" s="4"/>
      <c r="AU15" s="4"/>
    </row>
    <row r="16" spans="25:57" ht="15.6">
      <c r="Y16" s="43"/>
      <c r="Z16" s="51">
        <f>+'Ark1'!C498</f>
        <v>2024</v>
      </c>
      <c r="AA16" s="51">
        <f>+'Ark1'!N498</f>
        <v>175</v>
      </c>
      <c r="AB16" s="52" t="s">
        <v>457</v>
      </c>
      <c r="AC16" s="51">
        <f>+'Ark1'!Q498</f>
        <v>85</v>
      </c>
      <c r="AD16" s="76">
        <f>+'Ark1'!R498</f>
        <v>148</v>
      </c>
      <c r="AE16" s="53">
        <f>+'Ark1'!T498</f>
        <v>5.1013513513513509</v>
      </c>
      <c r="AF16" s="66">
        <f>+'Ark1'!U498</f>
        <v>163.91824324324324</v>
      </c>
      <c r="AG16" s="76">
        <f>+'Ark1'!W498</f>
        <v>16.216216216216221</v>
      </c>
      <c r="AH16" s="76">
        <f>+'Ark1'!AG498</f>
        <v>929</v>
      </c>
      <c r="AI16" s="76">
        <f>+'Ark1'!AH498</f>
        <v>0</v>
      </c>
      <c r="AJ16" s="76">
        <f>+'Ark1'!AI498</f>
        <v>66.21621621621621</v>
      </c>
      <c r="AK16" s="76">
        <f t="shared" si="0"/>
        <v>176.4459023070433</v>
      </c>
      <c r="AL16" s="76">
        <f t="shared" si="1"/>
        <v>1.7411764705882353</v>
      </c>
      <c r="AM16" s="56"/>
      <c r="AN16" s="1"/>
      <c r="AO16" s="5"/>
      <c r="AR16"/>
    </row>
    <row r="17" spans="25:47" ht="15.6">
      <c r="Y17" s="43"/>
      <c r="Z17" s="51">
        <f>+'Ark1'!C499</f>
        <v>2024</v>
      </c>
      <c r="AA17" s="51">
        <f>+'Ark1'!N499</f>
        <v>200</v>
      </c>
      <c r="AB17" s="52" t="s">
        <v>456</v>
      </c>
      <c r="AC17" s="51">
        <f>+'Ark1'!Q499</f>
        <v>132</v>
      </c>
      <c r="AD17" s="76">
        <f>+'Ark1'!R499</f>
        <v>208</v>
      </c>
      <c r="AE17" s="53">
        <f>+'Ark1'!T499</f>
        <v>5.1394230769230758</v>
      </c>
      <c r="AF17" s="66">
        <f>+'Ark1'!U499</f>
        <v>188.39519230769224</v>
      </c>
      <c r="AG17" s="76">
        <f>+'Ark1'!W499</f>
        <v>19.711538461538456</v>
      </c>
      <c r="AH17" s="76">
        <f>+'Ark1'!AG499</f>
        <v>899.95979899497502</v>
      </c>
      <c r="AI17" s="76">
        <f>+'Ark1'!AH499</f>
        <v>0</v>
      </c>
      <c r="AJ17" s="76">
        <f>+'Ark1'!AI499</f>
        <v>59.134615384615401</v>
      </c>
      <c r="AK17" s="76">
        <f t="shared" si="0"/>
        <v>209.33734208803716</v>
      </c>
      <c r="AL17" s="76">
        <f t="shared" si="1"/>
        <v>1.5757575757575757</v>
      </c>
      <c r="AM17" s="56"/>
      <c r="AN17" s="1"/>
      <c r="AO17" s="5"/>
      <c r="AR17"/>
    </row>
    <row r="18" spans="25:47" ht="15.6">
      <c r="Y18" s="43"/>
      <c r="Z18" s="51">
        <f>+'Ark1'!C500</f>
        <v>2024</v>
      </c>
      <c r="AA18" s="51">
        <f>+'Ark1'!N500</f>
        <v>225</v>
      </c>
      <c r="AB18" s="52" t="s">
        <v>455</v>
      </c>
      <c r="AC18" s="51">
        <f>+'Ark1'!Q500</f>
        <v>185</v>
      </c>
      <c r="AD18" s="76">
        <f>+'Ark1'!R500</f>
        <v>279</v>
      </c>
      <c r="AE18" s="53">
        <f>+'Ark1'!T500</f>
        <v>5.3835125448028682</v>
      </c>
      <c r="AF18" s="66">
        <f>+'Ark1'!U500</f>
        <v>213.56917562724024</v>
      </c>
      <c r="AG18" s="76">
        <f>+'Ark1'!W500</f>
        <v>20.071684587813621</v>
      </c>
      <c r="AH18" s="76">
        <f>+'Ark1'!AG500</f>
        <v>926.12962962962979</v>
      </c>
      <c r="AI18" s="76">
        <f>+'Ark1'!AH500</f>
        <v>0.71684587813620071</v>
      </c>
      <c r="AJ18" s="76">
        <f>+'Ark1'!AI500</f>
        <v>49.103942652329749</v>
      </c>
      <c r="AK18" s="76">
        <f t="shared" si="0"/>
        <v>230.60397680252288</v>
      </c>
      <c r="AL18" s="76">
        <f t="shared" si="1"/>
        <v>1.508108108108108</v>
      </c>
      <c r="AM18" s="56"/>
      <c r="AN18" s="1"/>
      <c r="AO18" s="5"/>
      <c r="AQ18" s="2"/>
      <c r="AR18" s="2"/>
      <c r="AS18" s="2"/>
    </row>
    <row r="19" spans="25:47" ht="15.6">
      <c r="Y19" s="43"/>
      <c r="Z19" s="51">
        <f>+'Ark1'!C501</f>
        <v>2024</v>
      </c>
      <c r="AA19" s="51">
        <f>+'Ark1'!N501</f>
        <v>250</v>
      </c>
      <c r="AB19" s="52" t="s">
        <v>454</v>
      </c>
      <c r="AC19" s="51">
        <f>+'Ark1'!Q501</f>
        <v>227</v>
      </c>
      <c r="AD19" s="76">
        <f>+'Ark1'!R501</f>
        <v>355</v>
      </c>
      <c r="AE19" s="53">
        <f>+'Ark1'!T501</f>
        <v>5.6619718309859133</v>
      </c>
      <c r="AF19" s="66">
        <f>+'Ark1'!U501</f>
        <v>238.07323943661956</v>
      </c>
      <c r="AG19" s="76">
        <f>+'Ark1'!W501</f>
        <v>26.47887323943662</v>
      </c>
      <c r="AH19" s="76">
        <f>+'Ark1'!AG501</f>
        <v>918.6057971014493</v>
      </c>
      <c r="AI19" s="76">
        <f>+'Ark1'!AH501</f>
        <v>0</v>
      </c>
      <c r="AJ19" s="76">
        <f>+'Ark1'!AI501</f>
        <v>43.09859154929579</v>
      </c>
      <c r="AK19" s="76">
        <f t="shared" si="0"/>
        <v>259.16801329561736</v>
      </c>
      <c r="AL19" s="76">
        <f t="shared" si="1"/>
        <v>1.5638766519823788</v>
      </c>
      <c r="AM19" s="56"/>
      <c r="AN19" s="1"/>
      <c r="AO19" s="5"/>
      <c r="AQ19" s="2"/>
      <c r="AR19" s="2"/>
      <c r="AS19" s="2"/>
    </row>
    <row r="20" spans="25:47" ht="15.6">
      <c r="Y20" s="43"/>
      <c r="Z20" s="51">
        <f>+'Ark1'!C502</f>
        <v>2024</v>
      </c>
      <c r="AA20" s="51">
        <f>+'Ark1'!N502</f>
        <v>275</v>
      </c>
      <c r="AB20" s="52" t="s">
        <v>453</v>
      </c>
      <c r="AC20" s="51">
        <f>+'Ark1'!Q502</f>
        <v>333</v>
      </c>
      <c r="AD20" s="76">
        <f>+'Ark1'!R502</f>
        <v>515</v>
      </c>
      <c r="AE20" s="53">
        <f>+'Ark1'!T502</f>
        <v>5.8349514563106801</v>
      </c>
      <c r="AF20" s="66">
        <f>+'Ark1'!U502</f>
        <v>263.00038834951459</v>
      </c>
      <c r="AG20" s="76">
        <f>+'Ark1'!W502</f>
        <v>27.184466019417474</v>
      </c>
      <c r="AH20" s="76">
        <f>+'Ark1'!AG502</f>
        <v>891.29116465863456</v>
      </c>
      <c r="AI20" s="76">
        <f>+'Ark1'!AH502</f>
        <v>0.19417475728155345</v>
      </c>
      <c r="AJ20" s="76">
        <f>+'Ark1'!AI502</f>
        <v>33.592233009708742</v>
      </c>
      <c r="AK20" s="76">
        <f t="shared" si="0"/>
        <v>295.07797090106237</v>
      </c>
      <c r="AL20" s="76">
        <f t="shared" si="1"/>
        <v>1.5465465465465464</v>
      </c>
      <c r="AM20" s="56"/>
      <c r="AN20" s="1"/>
      <c r="AO20" s="5"/>
      <c r="AQ20" s="2"/>
      <c r="AR20" s="2"/>
      <c r="AS20" s="2"/>
    </row>
    <row r="21" spans="25:47" ht="15.6">
      <c r="Y21" s="43"/>
      <c r="Z21" s="51">
        <f>+'Ark1'!C503</f>
        <v>2024</v>
      </c>
      <c r="AA21" s="51">
        <f>+'Ark1'!N503</f>
        <v>300</v>
      </c>
      <c r="AB21" s="52" t="s">
        <v>452</v>
      </c>
      <c r="AC21" s="51">
        <f>+'Ark1'!Q503</f>
        <v>366</v>
      </c>
      <c r="AD21" s="76">
        <f>+'Ark1'!R503</f>
        <v>653</v>
      </c>
      <c r="AE21" s="53">
        <f>+'Ark1'!T503</f>
        <v>5.95405819295559</v>
      </c>
      <c r="AF21" s="66">
        <f>+'Ark1'!U503</f>
        <v>288.03568147013777</v>
      </c>
      <c r="AG21" s="76">
        <f>+'Ark1'!W503</f>
        <v>31.546707503828472</v>
      </c>
      <c r="AH21" s="76">
        <f>+'Ark1'!AG503</f>
        <v>897.06161137440779</v>
      </c>
      <c r="AI21" s="76">
        <f>+'Ark1'!AH503</f>
        <v>0</v>
      </c>
      <c r="AJ21" s="76">
        <f>+'Ark1'!AI503</f>
        <v>33.843797856049001</v>
      </c>
      <c r="AK21" s="76">
        <f t="shared" si="0"/>
        <v>321.08795852810152</v>
      </c>
      <c r="AL21" s="76">
        <f t="shared" si="1"/>
        <v>1.784153005464481</v>
      </c>
      <c r="AM21" s="56"/>
      <c r="AN21" s="1"/>
      <c r="AO21" s="5"/>
      <c r="AQ21" s="2"/>
      <c r="AR21" s="2"/>
      <c r="AS21" s="2"/>
    </row>
    <row r="22" spans="25:47" ht="15.6">
      <c r="Y22" s="43"/>
      <c r="Z22" s="51">
        <f>+'Ark1'!C504</f>
        <v>2024</v>
      </c>
      <c r="AA22" s="51">
        <f>+'Ark1'!N504</f>
        <v>325</v>
      </c>
      <c r="AB22" s="52" t="s">
        <v>451</v>
      </c>
      <c r="AC22" s="51">
        <f>+'Ark1'!Q504</f>
        <v>439</v>
      </c>
      <c r="AD22" s="76">
        <f>+'Ark1'!R504</f>
        <v>835</v>
      </c>
      <c r="AE22" s="53">
        <f>+'Ark1'!T504</f>
        <v>6.2311377245508979</v>
      </c>
      <c r="AF22" s="66">
        <f>+'Ark1'!U504</f>
        <v>312.79053892215558</v>
      </c>
      <c r="AG22" s="76">
        <f>+'Ark1'!W504</f>
        <v>42.035928143712574</v>
      </c>
      <c r="AH22" s="76">
        <f>+'Ark1'!AG504</f>
        <v>886.99385749385749</v>
      </c>
      <c r="AI22" s="76">
        <f>+'Ark1'!AH504</f>
        <v>0</v>
      </c>
      <c r="AJ22" s="76">
        <f>+'Ark1'!AI504</f>
        <v>32.814371257485043</v>
      </c>
      <c r="AK22" s="76">
        <f t="shared" si="0"/>
        <v>352.64115560611049</v>
      </c>
      <c r="AL22" s="76">
        <f t="shared" si="1"/>
        <v>1.9020501138952164</v>
      </c>
      <c r="AM22" s="56"/>
      <c r="AN22" s="1"/>
      <c r="AO22" s="5"/>
      <c r="AQ22" s="2"/>
      <c r="AR22" s="2"/>
      <c r="AS22" s="2"/>
    </row>
    <row r="23" spans="25:47" ht="15.6">
      <c r="Y23" s="43"/>
      <c r="Z23" s="51">
        <f>+'Ark1'!C505</f>
        <v>2024</v>
      </c>
      <c r="AA23" s="51">
        <f>+'Ark1'!N505</f>
        <v>350</v>
      </c>
      <c r="AB23" s="52" t="s">
        <v>450</v>
      </c>
      <c r="AC23" s="51">
        <f>+'Ark1'!Q505</f>
        <v>455</v>
      </c>
      <c r="AD23" s="76">
        <f>+'Ark1'!R505</f>
        <v>876</v>
      </c>
      <c r="AE23" s="53">
        <f>+'Ark1'!T505</f>
        <v>6.4737442922374413</v>
      </c>
      <c r="AF23" s="66">
        <f>+'Ark1'!U505</f>
        <v>337.75239726027365</v>
      </c>
      <c r="AG23" s="76">
        <f>+'Ark1'!W505</f>
        <v>50.799086757990878</v>
      </c>
      <c r="AH23" s="76">
        <f>+'Ark1'!AG505</f>
        <v>884.12558685446004</v>
      </c>
      <c r="AI23" s="76">
        <f>+'Ark1'!AH505</f>
        <v>0</v>
      </c>
      <c r="AJ23" s="76">
        <f>+'Ark1'!AI505</f>
        <v>29.223744292237448</v>
      </c>
      <c r="AK23" s="76">
        <f t="shared" si="0"/>
        <v>382.01857550795279</v>
      </c>
      <c r="AL23" s="76">
        <f t="shared" si="1"/>
        <v>1.9252747252747253</v>
      </c>
      <c r="AM23" s="56"/>
      <c r="AN23" s="13"/>
      <c r="AO23" s="5"/>
      <c r="AQ23" s="2"/>
      <c r="AR23" s="2"/>
      <c r="AS23" s="4"/>
      <c r="AT23" s="4"/>
      <c r="AU23" s="4"/>
    </row>
    <row r="24" spans="25:47" ht="15.6">
      <c r="Y24" s="43"/>
      <c r="Z24" s="51">
        <f>+'Ark1'!C506</f>
        <v>2024</v>
      </c>
      <c r="AA24" s="51">
        <f>+'Ark1'!N506</f>
        <v>375</v>
      </c>
      <c r="AB24" s="52" t="s">
        <v>548</v>
      </c>
      <c r="AC24" s="51">
        <f>+'Ark1'!Q506</f>
        <v>486</v>
      </c>
      <c r="AD24" s="76">
        <f>+'Ark1'!R506</f>
        <v>823</v>
      </c>
      <c r="AE24" s="53">
        <f>+'Ark1'!T506</f>
        <v>6.8347509113001204</v>
      </c>
      <c r="AF24" s="66">
        <f>+'Ark1'!U506</f>
        <v>362.5328068043741</v>
      </c>
      <c r="AG24" s="76">
        <f>+'Ark1'!W506</f>
        <v>62.454434993924686</v>
      </c>
      <c r="AH24" s="76">
        <f>+'Ark1'!AG506</f>
        <v>893.62939698492482</v>
      </c>
      <c r="AI24" s="76">
        <f>+'Ark1'!AH506</f>
        <v>0.12150668286755772</v>
      </c>
      <c r="AJ24" s="76">
        <f>+'Ark1'!AI506</f>
        <v>33.535844471445927</v>
      </c>
      <c r="AK24" s="76">
        <f t="shared" si="0"/>
        <v>405.68585593485113</v>
      </c>
      <c r="AL24" s="76">
        <f t="shared" si="1"/>
        <v>1.6934156378600822</v>
      </c>
      <c r="AM24" s="56"/>
      <c r="AN24" s="13"/>
      <c r="AO24" s="5"/>
      <c r="AQ24" s="1"/>
      <c r="AR24" s="1"/>
      <c r="AS24" s="11"/>
      <c r="AT24" s="11"/>
      <c r="AU24" s="11"/>
    </row>
    <row r="25" spans="25:47" ht="15.6">
      <c r="Y25" s="43"/>
      <c r="Z25" s="51">
        <f>+'Ark1'!C507</f>
        <v>2024</v>
      </c>
      <c r="AA25" s="51">
        <f>+'Ark1'!N507</f>
        <v>400</v>
      </c>
      <c r="AB25" s="52" t="s">
        <v>549</v>
      </c>
      <c r="AC25" s="51">
        <f>+'Ark1'!Q507</f>
        <v>449</v>
      </c>
      <c r="AD25" s="76">
        <f>+'Ark1'!R507</f>
        <v>729</v>
      </c>
      <c r="AE25" s="53">
        <f>+'Ark1'!T507</f>
        <v>7.1152263374485605</v>
      </c>
      <c r="AF25" s="66">
        <f>+'Ark1'!U507</f>
        <v>387.2555555555557</v>
      </c>
      <c r="AG25" s="76">
        <f>+'Ark1'!W507</f>
        <v>69.272976680384104</v>
      </c>
      <c r="AH25" s="76">
        <f>+'Ark1'!AG507</f>
        <v>893.2776203966007</v>
      </c>
      <c r="AI25" s="76">
        <f>+'Ark1'!AH507</f>
        <v>0</v>
      </c>
      <c r="AJ25" s="76">
        <f>+'Ark1'!AI507</f>
        <v>35.665294924554189</v>
      </c>
      <c r="AK25" s="76">
        <f t="shared" si="0"/>
        <v>433.52206157769911</v>
      </c>
      <c r="AL25" s="76">
        <f t="shared" si="1"/>
        <v>1.623608017817372</v>
      </c>
      <c r="AM25" s="56"/>
      <c r="AN25" s="13"/>
      <c r="AO25" s="5"/>
      <c r="AQ25" s="1"/>
      <c r="AR25" s="1"/>
      <c r="AS25" s="11"/>
      <c r="AT25" s="11"/>
      <c r="AU25" s="11"/>
    </row>
    <row r="26" spans="25:47" ht="15.6">
      <c r="Y26" s="43"/>
      <c r="Z26">
        <f>+'Ark1'!C508</f>
        <v>2024</v>
      </c>
      <c r="AA26">
        <f>+'Ark1'!N508</f>
        <v>425</v>
      </c>
      <c r="AB26" s="3" t="s">
        <v>547</v>
      </c>
      <c r="AC26">
        <f>+'Ark1'!Q508</f>
        <v>368</v>
      </c>
      <c r="AD26" s="11">
        <f>+'Ark1'!R508</f>
        <v>546</v>
      </c>
      <c r="AE26" s="1">
        <f>+'Ark1'!T508</f>
        <v>7.2454212454212481</v>
      </c>
      <c r="AF26" s="67">
        <f>+'Ark1'!U508</f>
        <v>411.6038461538468</v>
      </c>
      <c r="AG26" s="11">
        <f>+'Ark1'!W508</f>
        <v>75.274725274725242</v>
      </c>
      <c r="AH26" s="11">
        <f>+'Ark1'!AG508</f>
        <v>927.94625719769681</v>
      </c>
      <c r="AI26" s="11">
        <f>+'Ark1'!AH508</f>
        <v>0</v>
      </c>
      <c r="AJ26" s="11">
        <f>+'Ark1'!AI508</f>
        <v>40.659340659340671</v>
      </c>
      <c r="AK26" s="11">
        <f t="shared" si="0"/>
        <v>443.56431524046286</v>
      </c>
      <c r="AL26" s="11">
        <f t="shared" si="1"/>
        <v>1.4836956521739131</v>
      </c>
      <c r="AM26" s="56"/>
      <c r="AN26" s="13"/>
      <c r="AO26" s="5"/>
      <c r="AQ26" s="1"/>
      <c r="AR26" s="1"/>
      <c r="AS26" s="11"/>
      <c r="AT26" s="11"/>
      <c r="AU26" s="11"/>
    </row>
    <row r="27" spans="25:47" ht="15.6">
      <c r="Y27" s="43"/>
      <c r="Z27">
        <f>+'Ark1'!C509</f>
        <v>2024</v>
      </c>
      <c r="AA27">
        <f>+'Ark1'!N509</f>
        <v>450</v>
      </c>
      <c r="AB27" s="3" t="s">
        <v>461</v>
      </c>
      <c r="AC27">
        <f>+'Ark1'!Q509</f>
        <v>295</v>
      </c>
      <c r="AD27" s="11">
        <f>+'Ark1'!R509</f>
        <v>395</v>
      </c>
      <c r="AE27" s="1">
        <f>+'Ark1'!T509</f>
        <v>7.3721518987341774</v>
      </c>
      <c r="AF27" s="67">
        <f>+'Ark1'!U509</f>
        <v>436.40886075949368</v>
      </c>
      <c r="AG27" s="11">
        <f>+'Ark1'!W509</f>
        <v>70.12658227848101</v>
      </c>
      <c r="AH27" s="11">
        <f>+'Ark1'!AG509</f>
        <v>1003.2936507936508</v>
      </c>
      <c r="AI27" s="11">
        <f>+'Ark1'!AH509</f>
        <v>0</v>
      </c>
      <c r="AJ27" s="11">
        <f>+'Ark1'!AI509</f>
        <v>54.177215189873422</v>
      </c>
      <c r="AK27" s="11">
        <f t="shared" si="0"/>
        <v>434.97620104968712</v>
      </c>
      <c r="AL27" s="11">
        <f t="shared" si="1"/>
        <v>1.3389830508474576</v>
      </c>
      <c r="AM27" s="56"/>
      <c r="AN27" s="5"/>
      <c r="AO27" s="5"/>
      <c r="AQ27" s="1"/>
      <c r="AR27" s="1"/>
      <c r="AS27" s="11"/>
      <c r="AT27" s="11"/>
      <c r="AU27" s="11"/>
    </row>
    <row r="28" spans="25:47" ht="15.6">
      <c r="Y28" s="43"/>
      <c r="Z28">
        <f>+'Ark1'!C510</f>
        <v>2024</v>
      </c>
      <c r="AA28">
        <f>+'Ark1'!N510</f>
        <v>475</v>
      </c>
      <c r="AB28" s="3" t="s">
        <v>460</v>
      </c>
      <c r="AC28">
        <f>+'Ark1'!Q510</f>
        <v>241</v>
      </c>
      <c r="AD28" s="11">
        <f>+'Ark1'!R510</f>
        <v>288</v>
      </c>
      <c r="AE28" s="1">
        <f>+'Ark1'!T510</f>
        <v>7.1597222222222223</v>
      </c>
      <c r="AF28" s="67">
        <f>+'Ark1'!U510</f>
        <v>462.22256944444439</v>
      </c>
      <c r="AG28" s="11">
        <f>+'Ark1'!W510</f>
        <v>68.402777777777771</v>
      </c>
      <c r="AH28" s="11">
        <f>+'Ark1'!AG510</f>
        <v>1113.0110294117649</v>
      </c>
      <c r="AI28" s="11">
        <f>+'Ark1'!AH510</f>
        <v>0</v>
      </c>
      <c r="AJ28" s="11">
        <f>+'Ark1'!AI510</f>
        <v>62.5</v>
      </c>
      <c r="AK28" s="11">
        <f t="shared" si="0"/>
        <v>415.29019679951659</v>
      </c>
      <c r="AL28" s="11">
        <f t="shared" si="1"/>
        <v>1.1950207468879668</v>
      </c>
      <c r="AM28" s="56"/>
      <c r="AN28" s="5"/>
      <c r="AO28" s="5"/>
      <c r="AQ28" s="1"/>
      <c r="AR28" s="1"/>
      <c r="AS28" s="11"/>
      <c r="AT28" s="11"/>
      <c r="AU28" s="11"/>
    </row>
    <row r="29" spans="25:47" ht="15.6">
      <c r="Y29" s="43"/>
      <c r="Z29">
        <f>+'Ark1'!C511</f>
        <v>2024</v>
      </c>
      <c r="AA29">
        <f>+'Ark1'!N511</f>
        <v>500</v>
      </c>
      <c r="AB29" s="3" t="s">
        <v>459</v>
      </c>
      <c r="AC29">
        <f>+'Ark1'!Q511</f>
        <v>216</v>
      </c>
      <c r="AD29" s="11">
        <f>+'Ark1'!R511</f>
        <v>248</v>
      </c>
      <c r="AE29" s="1">
        <f>+'Ark1'!T511</f>
        <v>7.2096774193548399</v>
      </c>
      <c r="AF29" s="67">
        <f>+'Ark1'!U511</f>
        <v>487.3778225806451</v>
      </c>
      <c r="AG29" s="11">
        <f>+'Ark1'!W511</f>
        <v>62.096774193548391</v>
      </c>
      <c r="AH29" s="11">
        <f>+'Ark1'!AG511</f>
        <v>1253.2936170212763</v>
      </c>
      <c r="AI29" s="11">
        <f>+'Ark1'!AH511</f>
        <v>0</v>
      </c>
      <c r="AJ29" s="11">
        <f>+'Ark1'!AI511</f>
        <v>75.806451612903217</v>
      </c>
      <c r="AK29" s="11">
        <f t="shared" si="0"/>
        <v>388.87760694018698</v>
      </c>
      <c r="AL29" s="11">
        <f t="shared" si="1"/>
        <v>1.1481481481481481</v>
      </c>
      <c r="AM29" s="56"/>
      <c r="AN29" s="5"/>
      <c r="AO29" s="5"/>
      <c r="AQ29" s="1"/>
      <c r="AR29" s="1"/>
      <c r="AS29" s="11"/>
      <c r="AT29" s="11"/>
      <c r="AU29" s="11"/>
    </row>
    <row r="30" spans="25:47" ht="15.6">
      <c r="Y30" s="43"/>
      <c r="Z30">
        <f>+'Ark1'!C512</f>
        <v>2024</v>
      </c>
      <c r="AA30">
        <f>+'Ark1'!N512</f>
        <v>525</v>
      </c>
      <c r="AB30" s="3" t="s">
        <v>458</v>
      </c>
      <c r="AC30">
        <f>+'Ark1'!Q512</f>
        <v>162</v>
      </c>
      <c r="AD30" s="11">
        <f>+'Ark1'!R512</f>
        <v>179</v>
      </c>
      <c r="AE30" s="1">
        <f>+'Ark1'!T512</f>
        <v>7.4134078212290495</v>
      </c>
      <c r="AF30" s="67">
        <f>+'Ark1'!U512</f>
        <v>512.79217877094925</v>
      </c>
      <c r="AG30" s="11">
        <f>+'Ark1'!W512</f>
        <v>62.011173184357517</v>
      </c>
      <c r="AH30" s="11">
        <f>+'Ark1'!AG512</f>
        <v>1378.2134146341468</v>
      </c>
      <c r="AI30" s="11">
        <f>+'Ark1'!AH512</f>
        <v>0</v>
      </c>
      <c r="AJ30" s="11">
        <f>+'Ark1'!AI512</f>
        <v>75.418994413407802</v>
      </c>
      <c r="AK30" s="11">
        <f t="shared" si="0"/>
        <v>372.0702275322667</v>
      </c>
      <c r="AL30" s="11">
        <f t="shared" si="1"/>
        <v>1.1049382716049383</v>
      </c>
      <c r="AM30" s="56"/>
      <c r="AN30" s="5"/>
      <c r="AO30" s="5"/>
      <c r="AQ30" s="1"/>
      <c r="AR30" s="1"/>
      <c r="AS30" s="11"/>
      <c r="AT30" s="11"/>
      <c r="AU30" s="11"/>
    </row>
    <row r="31" spans="25:47" s="518" customFormat="1" ht="15.6">
      <c r="Y31" s="43"/>
      <c r="AB31" s="3"/>
      <c r="AD31" s="520"/>
      <c r="AE31" s="1"/>
      <c r="AF31" s="67"/>
      <c r="AG31" s="520"/>
      <c r="AH31" s="520"/>
      <c r="AI31" s="520"/>
      <c r="AJ31" s="520"/>
      <c r="AK31" s="520"/>
      <c r="AL31" s="520"/>
      <c r="AM31" s="56"/>
      <c r="AN31" s="5"/>
      <c r="AO31" s="5"/>
      <c r="AQ31" s="1"/>
      <c r="AR31" s="1"/>
      <c r="AS31" s="520"/>
      <c r="AT31" s="520"/>
      <c r="AU31" s="520"/>
    </row>
    <row r="32" spans="25:47" s="518" customFormat="1" ht="15.6">
      <c r="Y32" s="43"/>
      <c r="AB32" s="3"/>
      <c r="AD32" s="520"/>
      <c r="AE32" s="1"/>
      <c r="AF32" s="67"/>
      <c r="AG32" s="520"/>
      <c r="AH32" s="520"/>
      <c r="AI32" s="520"/>
      <c r="AJ32" s="520"/>
      <c r="AK32" s="520"/>
      <c r="AL32" s="520"/>
      <c r="AM32" s="56"/>
      <c r="AN32" s="5"/>
      <c r="AO32" s="5"/>
      <c r="AQ32" s="1"/>
      <c r="AR32" s="1"/>
      <c r="AS32" s="520"/>
      <c r="AT32" s="520"/>
      <c r="AU32" s="520"/>
    </row>
    <row r="33" spans="25:47" s="518" customFormat="1" ht="15.6">
      <c r="Y33" s="43"/>
      <c r="AB33" s="3"/>
      <c r="AD33" s="520"/>
      <c r="AE33" s="1"/>
      <c r="AF33" s="67"/>
      <c r="AG33" s="520"/>
      <c r="AH33" s="520"/>
      <c r="AI33" s="520"/>
      <c r="AJ33" s="520"/>
      <c r="AK33" s="520"/>
      <c r="AL33" s="520"/>
      <c r="AM33" s="56"/>
      <c r="AN33" s="5"/>
      <c r="AO33" s="5"/>
      <c r="AQ33" s="1"/>
      <c r="AR33" s="1"/>
      <c r="AS33" s="520"/>
      <c r="AT33" s="520"/>
      <c r="AU33" s="520"/>
    </row>
    <row r="34" spans="25:47" s="518" customFormat="1" ht="15.6">
      <c r="Y34" s="43"/>
      <c r="AB34" s="3"/>
      <c r="AD34" s="520"/>
      <c r="AE34" s="1"/>
      <c r="AF34" s="67"/>
      <c r="AG34" s="520"/>
      <c r="AH34" s="520"/>
      <c r="AI34" s="520"/>
      <c r="AJ34" s="520"/>
      <c r="AK34" s="520"/>
      <c r="AL34" s="520"/>
      <c r="AM34" s="56"/>
      <c r="AN34" s="5"/>
      <c r="AO34" s="5"/>
      <c r="AQ34" s="1"/>
      <c r="AR34" s="1"/>
      <c r="AS34" s="520"/>
      <c r="AT34" s="520"/>
      <c r="AU34" s="520"/>
    </row>
    <row r="35" spans="25:47" s="518" customFormat="1" ht="15.6">
      <c r="Y35" s="43"/>
      <c r="AB35" s="3"/>
      <c r="AD35" s="520"/>
      <c r="AE35" s="1"/>
      <c r="AF35" s="67"/>
      <c r="AG35" s="520"/>
      <c r="AH35" s="520"/>
      <c r="AI35" s="520"/>
      <c r="AJ35" s="520"/>
      <c r="AK35" s="520"/>
      <c r="AL35" s="520"/>
      <c r="AM35" s="56"/>
      <c r="AN35" s="5"/>
      <c r="AO35" s="5"/>
      <c r="AQ35" s="1"/>
      <c r="AR35" s="1"/>
      <c r="AS35" s="520"/>
      <c r="AT35" s="520"/>
      <c r="AU35" s="520"/>
    </row>
    <row r="36" spans="25:47" s="518" customFormat="1" ht="15.6">
      <c r="Y36" s="43"/>
      <c r="AB36" s="3"/>
      <c r="AD36" s="520"/>
      <c r="AE36" s="1"/>
      <c r="AF36" s="67"/>
      <c r="AG36" s="520"/>
      <c r="AH36" s="520"/>
      <c r="AI36" s="520"/>
      <c r="AJ36" s="520"/>
      <c r="AK36" s="520"/>
      <c r="AL36" s="520"/>
      <c r="AM36" s="56"/>
      <c r="AN36" s="5"/>
      <c r="AO36" s="5"/>
      <c r="AQ36" s="1"/>
      <c r="AR36" s="1"/>
      <c r="AS36" s="520"/>
      <c r="AT36" s="520"/>
      <c r="AU36" s="520"/>
    </row>
    <row r="37" spans="25:47" s="518" customFormat="1" ht="15.6">
      <c r="Y37" s="43"/>
      <c r="AB37" s="3"/>
      <c r="AD37" s="520"/>
      <c r="AE37" s="1"/>
      <c r="AF37" s="67"/>
      <c r="AG37" s="520"/>
      <c r="AH37" s="520"/>
      <c r="AI37" s="520"/>
      <c r="AJ37" s="520"/>
      <c r="AK37" s="520"/>
      <c r="AL37" s="520"/>
      <c r="AM37" s="56"/>
      <c r="AN37" s="5"/>
      <c r="AO37" s="5"/>
      <c r="AQ37" s="1"/>
      <c r="AR37" s="1"/>
      <c r="AS37" s="520"/>
      <c r="AT37" s="520"/>
      <c r="AU37" s="520"/>
    </row>
    <row r="38" spans="25:47" s="518" customFormat="1" ht="15.6">
      <c r="Y38" s="43"/>
      <c r="AB38" s="3"/>
      <c r="AD38" s="520"/>
      <c r="AE38" s="1"/>
      <c r="AF38" s="67"/>
      <c r="AG38" s="520"/>
      <c r="AH38" s="520"/>
      <c r="AI38" s="520"/>
      <c r="AJ38" s="520"/>
      <c r="AK38" s="520"/>
      <c r="AL38" s="520"/>
      <c r="AM38" s="56"/>
      <c r="AN38" s="5"/>
      <c r="AO38" s="5"/>
      <c r="AQ38" s="1"/>
      <c r="AR38" s="1"/>
      <c r="AS38" s="520"/>
      <c r="AT38" s="520"/>
      <c r="AU38" s="520"/>
    </row>
    <row r="39" spans="25:47" s="518" customFormat="1" ht="15.6">
      <c r="Y39" s="43"/>
      <c r="AB39" s="3"/>
      <c r="AD39" s="520"/>
      <c r="AE39" s="1"/>
      <c r="AF39" s="67"/>
      <c r="AG39" s="520"/>
      <c r="AH39" s="520"/>
      <c r="AI39" s="520"/>
      <c r="AJ39" s="520"/>
      <c r="AK39" s="520"/>
      <c r="AL39" s="520"/>
      <c r="AM39" s="56"/>
      <c r="AN39" s="5"/>
      <c r="AO39" s="5"/>
      <c r="AQ39" s="1"/>
      <c r="AR39" s="1"/>
      <c r="AS39" s="520"/>
      <c r="AT39" s="520"/>
      <c r="AU39" s="520"/>
    </row>
    <row r="40" spans="25:47" s="518" customFormat="1" ht="15.6">
      <c r="Y40" s="43"/>
      <c r="AB40" s="3"/>
      <c r="AD40" s="520"/>
      <c r="AE40" s="1"/>
      <c r="AF40" s="67"/>
      <c r="AG40" s="520"/>
      <c r="AH40" s="520"/>
      <c r="AI40" s="520"/>
      <c r="AJ40" s="520"/>
      <c r="AK40" s="520"/>
      <c r="AL40" s="520"/>
      <c r="AM40" s="56"/>
      <c r="AN40" s="5"/>
      <c r="AO40" s="5"/>
      <c r="AQ40" s="1"/>
      <c r="AR40" s="1"/>
      <c r="AS40" s="520"/>
      <c r="AT40" s="520"/>
      <c r="AU40" s="520"/>
    </row>
    <row r="41" spans="25:47" s="518" customFormat="1" ht="15.6">
      <c r="Y41" s="43"/>
      <c r="AB41" s="3"/>
      <c r="AD41" s="520"/>
      <c r="AE41" s="1"/>
      <c r="AF41" s="67"/>
      <c r="AG41" s="520"/>
      <c r="AH41" s="520"/>
      <c r="AI41" s="520"/>
      <c r="AJ41" s="520"/>
      <c r="AK41" s="520"/>
      <c r="AL41" s="520"/>
      <c r="AM41" s="56"/>
      <c r="AN41" s="5"/>
      <c r="AO41" s="5"/>
      <c r="AQ41" s="1"/>
      <c r="AR41" s="1"/>
      <c r="AS41" s="520"/>
      <c r="AT41" s="520"/>
      <c r="AU41" s="520"/>
    </row>
    <row r="42" spans="25:47" s="518" customFormat="1" ht="15.6">
      <c r="Y42" s="43"/>
      <c r="AB42" s="3"/>
      <c r="AD42" s="520"/>
      <c r="AE42" s="1"/>
      <c r="AF42" s="67"/>
      <c r="AG42" s="520"/>
      <c r="AH42" s="520"/>
      <c r="AI42" s="520"/>
      <c r="AJ42" s="520"/>
      <c r="AK42" s="520"/>
      <c r="AL42" s="520"/>
      <c r="AM42" s="56"/>
      <c r="AN42" s="5"/>
      <c r="AO42" s="5"/>
      <c r="AQ42" s="1"/>
      <c r="AR42" s="1"/>
      <c r="AS42" s="520"/>
      <c r="AT42" s="520"/>
      <c r="AU42" s="520"/>
    </row>
    <row r="43" spans="25:47" s="518" customFormat="1" ht="15.6">
      <c r="Y43" s="43"/>
      <c r="AB43" s="3"/>
      <c r="AD43" s="520"/>
      <c r="AE43" s="1"/>
      <c r="AF43" s="67"/>
      <c r="AG43" s="520"/>
      <c r="AH43" s="520"/>
      <c r="AI43" s="520"/>
      <c r="AJ43" s="520"/>
      <c r="AK43" s="520"/>
      <c r="AL43" s="520"/>
      <c r="AM43" s="56"/>
      <c r="AN43" s="5"/>
      <c r="AO43" s="5"/>
      <c r="AQ43" s="1"/>
      <c r="AR43" s="1"/>
      <c r="AS43" s="520"/>
      <c r="AT43" s="520"/>
      <c r="AU43" s="520"/>
    </row>
    <row r="44" spans="25:47" s="518" customFormat="1" ht="15.6">
      <c r="Y44" s="43"/>
      <c r="AB44" s="3"/>
      <c r="AD44" s="520"/>
      <c r="AE44" s="1"/>
      <c r="AF44" s="67"/>
      <c r="AG44" s="520"/>
      <c r="AH44" s="520"/>
      <c r="AI44" s="520"/>
      <c r="AJ44" s="520"/>
      <c r="AK44" s="520"/>
      <c r="AL44" s="520"/>
      <c r="AM44" s="56"/>
      <c r="AN44" s="5"/>
      <c r="AO44" s="5"/>
      <c r="AQ44" s="1"/>
      <c r="AR44" s="1"/>
      <c r="AS44" s="520"/>
      <c r="AT44" s="520"/>
      <c r="AU44" s="520"/>
    </row>
    <row r="45" spans="25:47" s="518" customFormat="1" ht="15.6">
      <c r="Y45" s="43"/>
      <c r="AB45" s="3"/>
      <c r="AD45" s="520"/>
      <c r="AE45" s="1"/>
      <c r="AF45" s="67"/>
      <c r="AG45" s="520"/>
      <c r="AH45" s="520"/>
      <c r="AI45" s="520"/>
      <c r="AJ45" s="520"/>
      <c r="AK45" s="520"/>
      <c r="AL45" s="520"/>
      <c r="AM45" s="56"/>
      <c r="AN45" s="5"/>
      <c r="AO45" s="5"/>
      <c r="AQ45" s="1"/>
      <c r="AR45" s="1"/>
      <c r="AS45" s="520"/>
      <c r="AT45" s="520"/>
      <c r="AU45" s="520"/>
    </row>
    <row r="46" spans="25:47" s="518" customFormat="1" ht="15.6">
      <c r="Y46" s="43"/>
      <c r="AB46" s="3"/>
      <c r="AD46" s="520"/>
      <c r="AE46" s="1"/>
      <c r="AF46" s="67"/>
      <c r="AG46" s="520"/>
      <c r="AH46" s="520"/>
      <c r="AI46" s="520"/>
      <c r="AJ46" s="520"/>
      <c r="AK46" s="520"/>
      <c r="AL46" s="520"/>
      <c r="AM46" s="56"/>
      <c r="AN46" s="5"/>
      <c r="AO46" s="5"/>
      <c r="AQ46" s="1"/>
      <c r="AR46" s="1"/>
      <c r="AS46" s="520"/>
      <c r="AT46" s="520"/>
      <c r="AU46" s="520"/>
    </row>
    <row r="47" spans="25:47" s="518" customFormat="1" ht="15.6">
      <c r="Y47" s="43"/>
      <c r="AB47" s="3"/>
      <c r="AD47" s="520"/>
      <c r="AE47" s="1"/>
      <c r="AF47" s="67"/>
      <c r="AG47" s="520"/>
      <c r="AH47" s="520"/>
      <c r="AI47" s="520"/>
      <c r="AJ47" s="520"/>
      <c r="AK47" s="520"/>
      <c r="AL47" s="520"/>
      <c r="AM47" s="56"/>
      <c r="AN47" s="5"/>
      <c r="AO47" s="5"/>
      <c r="AQ47" s="1"/>
      <c r="AR47" s="1"/>
      <c r="AS47" s="520"/>
      <c r="AT47" s="520"/>
      <c r="AU47" s="520"/>
    </row>
    <row r="48" spans="25:47" s="518" customFormat="1" ht="15.6">
      <c r="Y48" s="43"/>
      <c r="AB48" s="3"/>
      <c r="AD48" s="520"/>
      <c r="AE48" s="1"/>
      <c r="AF48" s="67"/>
      <c r="AG48" s="520"/>
      <c r="AH48" s="520"/>
      <c r="AI48" s="520"/>
      <c r="AJ48" s="520"/>
      <c r="AK48" s="520"/>
      <c r="AL48" s="520"/>
      <c r="AM48" s="56"/>
      <c r="AN48" s="5"/>
      <c r="AO48" s="5"/>
      <c r="AQ48" s="1"/>
      <c r="AR48" s="1"/>
      <c r="AS48" s="520"/>
      <c r="AT48" s="520"/>
      <c r="AU48" s="520"/>
    </row>
    <row r="49" spans="25:47" s="518" customFormat="1" ht="15.6">
      <c r="Y49" s="43"/>
      <c r="AB49" s="3"/>
      <c r="AD49" s="520"/>
      <c r="AE49" s="1"/>
      <c r="AF49" s="67"/>
      <c r="AG49" s="520"/>
      <c r="AH49" s="520"/>
      <c r="AI49" s="520"/>
      <c r="AJ49" s="520"/>
      <c r="AK49" s="520"/>
      <c r="AL49" s="520"/>
      <c r="AM49" s="56"/>
      <c r="AN49" s="5"/>
      <c r="AO49" s="5"/>
      <c r="AQ49" s="1"/>
      <c r="AR49" s="1"/>
      <c r="AS49" s="520"/>
      <c r="AT49" s="520"/>
      <c r="AU49" s="520"/>
    </row>
    <row r="50" spans="25:47" s="518" customFormat="1" ht="15.6">
      <c r="Y50" s="43"/>
      <c r="AB50" s="3"/>
      <c r="AD50" s="520"/>
      <c r="AE50" s="1"/>
      <c r="AF50" s="67"/>
      <c r="AG50" s="520"/>
      <c r="AH50" s="520"/>
      <c r="AI50" s="520"/>
      <c r="AJ50" s="520"/>
      <c r="AK50" s="520"/>
      <c r="AL50" s="520"/>
      <c r="AM50" s="56"/>
      <c r="AN50" s="5"/>
      <c r="AO50" s="5"/>
      <c r="AQ50" s="1"/>
      <c r="AR50" s="1"/>
      <c r="AS50" s="520"/>
      <c r="AT50" s="520"/>
      <c r="AU50" s="520"/>
    </row>
    <row r="51" spans="25:47" s="518" customFormat="1" ht="15.6">
      <c r="Y51" s="43"/>
      <c r="AB51" s="3"/>
      <c r="AD51" s="520"/>
      <c r="AE51" s="1"/>
      <c r="AF51" s="67"/>
      <c r="AG51" s="520"/>
      <c r="AH51" s="520"/>
      <c r="AI51" s="520"/>
      <c r="AJ51" s="520"/>
      <c r="AK51" s="520"/>
      <c r="AL51" s="520"/>
      <c r="AM51" s="56"/>
      <c r="AN51" s="5"/>
      <c r="AO51" s="5"/>
      <c r="AQ51" s="1"/>
      <c r="AR51" s="1"/>
      <c r="AS51" s="520"/>
      <c r="AT51" s="520"/>
      <c r="AU51" s="520"/>
    </row>
    <row r="52" spans="25:47" s="518" customFormat="1" ht="15.6">
      <c r="Y52" s="43"/>
      <c r="AB52" s="3"/>
      <c r="AD52" s="520"/>
      <c r="AE52" s="1"/>
      <c r="AF52" s="67"/>
      <c r="AG52" s="520"/>
      <c r="AH52" s="520"/>
      <c r="AI52" s="520"/>
      <c r="AJ52" s="520"/>
      <c r="AK52" s="520"/>
      <c r="AL52" s="520"/>
      <c r="AM52" s="56"/>
      <c r="AN52" s="5"/>
      <c r="AO52" s="5"/>
      <c r="AQ52" s="1"/>
      <c r="AR52" s="1"/>
      <c r="AS52" s="520"/>
      <c r="AT52" s="520"/>
      <c r="AU52" s="520"/>
    </row>
    <row r="53" spans="25:47" s="518" customFormat="1" ht="15.6">
      <c r="Y53" s="43"/>
      <c r="AB53" s="3"/>
      <c r="AD53" s="520"/>
      <c r="AE53" s="1"/>
      <c r="AF53" s="67"/>
      <c r="AG53" s="520"/>
      <c r="AH53" s="520"/>
      <c r="AI53" s="520"/>
      <c r="AJ53" s="520"/>
      <c r="AK53" s="520"/>
      <c r="AL53" s="520"/>
      <c r="AM53" s="56"/>
      <c r="AN53" s="5"/>
      <c r="AO53" s="5"/>
      <c r="AQ53" s="1"/>
      <c r="AR53" s="1"/>
      <c r="AS53" s="520"/>
      <c r="AT53" s="520"/>
      <c r="AU53" s="520"/>
    </row>
    <row r="54" spans="25:47" s="518" customFormat="1" ht="15.6">
      <c r="Y54" s="43"/>
      <c r="AB54" s="3"/>
      <c r="AD54" s="520"/>
      <c r="AE54" s="1"/>
      <c r="AF54" s="67"/>
      <c r="AG54" s="520"/>
      <c r="AH54" s="520"/>
      <c r="AI54" s="520"/>
      <c r="AJ54" s="520"/>
      <c r="AK54" s="520"/>
      <c r="AL54" s="520"/>
      <c r="AM54" s="56"/>
      <c r="AN54" s="5"/>
      <c r="AO54" s="5"/>
      <c r="AQ54" s="1"/>
      <c r="AR54" s="1"/>
      <c r="AS54" s="520"/>
      <c r="AT54" s="520"/>
      <c r="AU54" s="520"/>
    </row>
    <row r="55" spans="25:47" s="518" customFormat="1" ht="15.6">
      <c r="Y55" s="43"/>
      <c r="AB55" s="3"/>
      <c r="AD55" s="520"/>
      <c r="AE55" s="1"/>
      <c r="AF55" s="67"/>
      <c r="AG55" s="520"/>
      <c r="AH55" s="520"/>
      <c r="AI55" s="520"/>
      <c r="AJ55" s="520"/>
      <c r="AK55" s="520"/>
      <c r="AL55" s="520"/>
      <c r="AM55" s="56"/>
      <c r="AN55" s="5"/>
      <c r="AO55" s="5"/>
      <c r="AQ55" s="1"/>
      <c r="AR55" s="1"/>
      <c r="AS55" s="520"/>
      <c r="AT55" s="520"/>
      <c r="AU55" s="520"/>
    </row>
    <row r="56" spans="25:47" s="518" customFormat="1" ht="15.6">
      <c r="Y56" s="43"/>
      <c r="AB56" s="3"/>
      <c r="AD56" s="520"/>
      <c r="AE56" s="1"/>
      <c r="AF56" s="67"/>
      <c r="AG56" s="520"/>
      <c r="AH56" s="520"/>
      <c r="AI56" s="520"/>
      <c r="AJ56" s="520"/>
      <c r="AK56" s="520"/>
      <c r="AL56" s="520"/>
      <c r="AM56" s="56"/>
      <c r="AN56" s="5"/>
      <c r="AO56" s="5"/>
      <c r="AQ56" s="1"/>
      <c r="AR56" s="1"/>
      <c r="AS56" s="520"/>
      <c r="AT56" s="520"/>
      <c r="AU56" s="520"/>
    </row>
    <row r="57" spans="25:47" s="518" customFormat="1" ht="15.6">
      <c r="Y57" s="43"/>
      <c r="AB57" s="3"/>
      <c r="AD57" s="520"/>
      <c r="AE57" s="1"/>
      <c r="AF57" s="67"/>
      <c r="AG57" s="520"/>
      <c r="AH57" s="520"/>
      <c r="AI57" s="520"/>
      <c r="AJ57" s="520"/>
      <c r="AK57" s="520"/>
      <c r="AL57" s="520"/>
      <c r="AM57" s="56"/>
      <c r="AN57" s="5"/>
      <c r="AO57" s="5"/>
      <c r="AQ57" s="1"/>
      <c r="AR57" s="1"/>
      <c r="AS57" s="520"/>
      <c r="AT57" s="520"/>
      <c r="AU57" s="520"/>
    </row>
    <row r="58" spans="25:47" s="518" customFormat="1" ht="15.6">
      <c r="Y58" s="43"/>
      <c r="AB58" s="3"/>
      <c r="AD58" s="520"/>
      <c r="AE58" s="1"/>
      <c r="AF58" s="67"/>
      <c r="AG58" s="520"/>
      <c r="AH58" s="520"/>
      <c r="AI58" s="520"/>
      <c r="AJ58" s="520"/>
      <c r="AK58" s="520"/>
      <c r="AL58" s="520"/>
      <c r="AM58" s="56"/>
      <c r="AN58" s="5"/>
      <c r="AO58" s="5"/>
      <c r="AQ58" s="1"/>
      <c r="AR58" s="1"/>
      <c r="AS58" s="520"/>
      <c r="AT58" s="520"/>
      <c r="AU58" s="520"/>
    </row>
    <row r="59" spans="25:47" s="518" customFormat="1" ht="15.6">
      <c r="Y59" s="43"/>
      <c r="AB59" s="3"/>
      <c r="AD59" s="520"/>
      <c r="AE59" s="1"/>
      <c r="AF59" s="67"/>
      <c r="AG59" s="520"/>
      <c r="AH59" s="520"/>
      <c r="AI59" s="520"/>
      <c r="AJ59" s="520"/>
      <c r="AK59" s="520"/>
      <c r="AL59" s="520"/>
      <c r="AM59" s="56"/>
      <c r="AN59" s="5"/>
      <c r="AO59" s="5"/>
      <c r="AQ59" s="1"/>
      <c r="AR59" s="1"/>
      <c r="AS59" s="520"/>
      <c r="AT59" s="520"/>
      <c r="AU59" s="520"/>
    </row>
    <row r="60" spans="25:47" s="518" customFormat="1" ht="15.6">
      <c r="Y60" s="43"/>
      <c r="AB60" s="3"/>
      <c r="AD60" s="520"/>
      <c r="AE60" s="1"/>
      <c r="AF60" s="67"/>
      <c r="AG60" s="520"/>
      <c r="AH60" s="520"/>
      <c r="AI60" s="520"/>
      <c r="AJ60" s="520"/>
      <c r="AK60" s="520"/>
      <c r="AL60" s="520"/>
      <c r="AM60" s="56"/>
      <c r="AN60" s="5"/>
      <c r="AO60" s="5"/>
      <c r="AQ60" s="1"/>
      <c r="AR60" s="1"/>
      <c r="AS60" s="520"/>
      <c r="AT60" s="520"/>
      <c r="AU60" s="520"/>
    </row>
    <row r="61" spans="25:47" s="518" customFormat="1" ht="15.6">
      <c r="Y61" s="43"/>
      <c r="AB61" s="3"/>
      <c r="AD61" s="520"/>
      <c r="AE61" s="1"/>
      <c r="AF61" s="67"/>
      <c r="AG61" s="520"/>
      <c r="AH61" s="520"/>
      <c r="AI61" s="520"/>
      <c r="AJ61" s="520"/>
      <c r="AK61" s="520"/>
      <c r="AL61" s="520"/>
      <c r="AM61" s="56"/>
      <c r="AN61" s="5"/>
      <c r="AO61" s="5"/>
      <c r="AQ61" s="1"/>
      <c r="AR61" s="1"/>
      <c r="AS61" s="520"/>
      <c r="AT61" s="520"/>
      <c r="AU61" s="520"/>
    </row>
    <row r="62" spans="25:47" s="518" customFormat="1" ht="15.6">
      <c r="Y62" s="43"/>
      <c r="AB62" s="3"/>
      <c r="AD62" s="520"/>
      <c r="AE62" s="1"/>
      <c r="AF62" s="67"/>
      <c r="AG62" s="520"/>
      <c r="AH62" s="520"/>
      <c r="AI62" s="520"/>
      <c r="AJ62" s="520"/>
      <c r="AK62" s="520"/>
      <c r="AL62" s="520"/>
      <c r="AM62" s="56"/>
      <c r="AN62" s="5"/>
      <c r="AO62" s="5"/>
      <c r="AQ62" s="1"/>
      <c r="AR62" s="1"/>
      <c r="AS62" s="520"/>
      <c r="AT62" s="520"/>
      <c r="AU62" s="520"/>
    </row>
    <row r="63" spans="25:47" ht="15.6">
      <c r="Y63" s="43"/>
      <c r="Z63">
        <f>+'Ark1'!C513</f>
        <v>2024</v>
      </c>
      <c r="AA63">
        <f>+'Ark1'!N513</f>
        <v>550</v>
      </c>
      <c r="AB63" s="3" t="s">
        <v>457</v>
      </c>
      <c r="AC63">
        <f>+'Ark1'!Q513</f>
        <v>154</v>
      </c>
      <c r="AD63" s="11">
        <f>+'Ark1'!R513</f>
        <v>165</v>
      </c>
      <c r="AE63" s="1">
        <f>+'Ark1'!T513</f>
        <v>7.55151515151515</v>
      </c>
      <c r="AF63" s="67">
        <f>+'Ark1'!U513</f>
        <v>536.76424242424252</v>
      </c>
      <c r="AG63" s="11">
        <f>+'Ark1'!W513</f>
        <v>69.696969696969703</v>
      </c>
      <c r="AH63" s="11">
        <f>+'Ark1'!AG513</f>
        <v>1538.0463576158941</v>
      </c>
      <c r="AI63" s="11">
        <f>+'Ark1'!AH513</f>
        <v>0</v>
      </c>
      <c r="AJ63" s="11">
        <f>+'Ark1'!AI513</f>
        <v>75.151515151515142</v>
      </c>
      <c r="AK63" s="11">
        <f t="shared" si="0"/>
        <v>348.99093890529667</v>
      </c>
      <c r="AL63" s="11">
        <f t="shared" si="1"/>
        <v>1.0714285714285714</v>
      </c>
      <c r="AM63" s="56"/>
      <c r="AN63" s="5"/>
      <c r="AO63" s="5"/>
      <c r="AQ63" s="1"/>
      <c r="AR63" s="1"/>
      <c r="AS63" s="11"/>
      <c r="AT63" s="11"/>
      <c r="AU63" s="11"/>
    </row>
    <row r="64" spans="25:47" ht="15.6">
      <c r="Y64" s="43"/>
      <c r="Z64">
        <f>+'Ark1'!C514</f>
        <v>2024</v>
      </c>
      <c r="AA64">
        <f>+'Ark1'!N514</f>
        <v>575</v>
      </c>
      <c r="AB64" s="3" t="s">
        <v>456</v>
      </c>
      <c r="AC64">
        <f>+'Ark1'!Q514</f>
        <v>396</v>
      </c>
      <c r="AD64" s="11">
        <f>+'Ark1'!R514</f>
        <v>435</v>
      </c>
      <c r="AE64" s="1">
        <f>+'Ark1'!T514</f>
        <v>7.6459770114942529</v>
      </c>
      <c r="AF64" s="67">
        <f>+'Ark1'!U514</f>
        <v>605.86344827586277</v>
      </c>
      <c r="AG64" s="11">
        <f>+'Ark1'!W514</f>
        <v>66.206896551724142</v>
      </c>
      <c r="AH64" s="11">
        <f>+'Ark1'!AG514</f>
        <v>1702.629072681704</v>
      </c>
      <c r="AI64" s="11">
        <f>+'Ark1'!AH514</f>
        <v>0</v>
      </c>
      <c r="AJ64" s="11">
        <f>+'Ark1'!AI514</f>
        <v>86.89655172413795</v>
      </c>
      <c r="AK64" s="11">
        <f t="shared" si="0"/>
        <v>355.83995245752811</v>
      </c>
      <c r="AL64" s="11">
        <f t="shared" si="1"/>
        <v>1.0984848484848484</v>
      </c>
      <c r="AM64" s="56"/>
      <c r="AN64" s="5"/>
      <c r="AO64" s="5"/>
      <c r="AQ64" s="1"/>
      <c r="AR64" s="1"/>
      <c r="AS64" s="11"/>
      <c r="AT64" s="11"/>
      <c r="AU64" s="11"/>
    </row>
    <row r="65" spans="25:47" ht="15.6">
      <c r="Y65" s="43"/>
      <c r="Z65">
        <f>+'Ark1'!C515</f>
        <v>2023</v>
      </c>
      <c r="AA65">
        <f>+'Ark1'!N515</f>
        <v>50</v>
      </c>
      <c r="AB65" s="3" t="s">
        <v>455</v>
      </c>
      <c r="AC65">
        <f>+'Ark1'!Q515</f>
        <v>0</v>
      </c>
      <c r="AD65" s="11">
        <f>+'Ark1'!R515</f>
        <v>0</v>
      </c>
      <c r="AE65" s="1">
        <f>+'Ark1'!T515</f>
        <v>0</v>
      </c>
      <c r="AF65" s="67">
        <f>+'Ark1'!U515</f>
        <v>0</v>
      </c>
      <c r="AG65" s="11">
        <f>+'Ark1'!W515</f>
        <v>0</v>
      </c>
      <c r="AH65" s="11">
        <f>+'Ark1'!AG515</f>
        <v>0</v>
      </c>
      <c r="AI65" s="11">
        <f>+'Ark1'!AH515</f>
        <v>0</v>
      </c>
      <c r="AJ65" s="11">
        <f>+'Ark1'!AI515</f>
        <v>0</v>
      </c>
      <c r="AK65" s="11" t="e">
        <f t="shared" si="0"/>
        <v>#DIV/0!</v>
      </c>
      <c r="AL65" s="11" t="e">
        <f t="shared" si="1"/>
        <v>#DIV/0!</v>
      </c>
      <c r="AM65" s="56"/>
      <c r="AN65" s="5"/>
      <c r="AO65" s="5"/>
      <c r="AQ65" s="1"/>
      <c r="AR65" s="1"/>
      <c r="AS65" s="11"/>
      <c r="AT65" s="11"/>
      <c r="AU65" s="11"/>
    </row>
    <row r="66" spans="25:47" ht="15.6">
      <c r="Y66" s="43"/>
      <c r="Z66">
        <f>+'Ark1'!C516</f>
        <v>2023</v>
      </c>
      <c r="AA66">
        <f>+'Ark1'!N516</f>
        <v>75</v>
      </c>
      <c r="AB66" s="3" t="s">
        <v>454</v>
      </c>
      <c r="AC66">
        <f>+'Ark1'!Q516</f>
        <v>1</v>
      </c>
      <c r="AD66" s="11">
        <f>+'Ark1'!R516</f>
        <v>1</v>
      </c>
      <c r="AE66" s="1">
        <f>+'Ark1'!T516</f>
        <v>2</v>
      </c>
      <c r="AF66" s="67">
        <f>+'Ark1'!U516</f>
        <v>55.1</v>
      </c>
      <c r="AG66" s="11">
        <f>+'Ark1'!W516</f>
        <v>0</v>
      </c>
      <c r="AH66" s="11">
        <f>+'Ark1'!AG516</f>
        <v>948</v>
      </c>
      <c r="AI66" s="11">
        <f>+'Ark1'!AH516</f>
        <v>0</v>
      </c>
      <c r="AJ66" s="11">
        <f>+'Ark1'!AI516</f>
        <v>100</v>
      </c>
      <c r="AK66" s="11">
        <f t="shared" si="0"/>
        <v>58.122362869198312</v>
      </c>
      <c r="AL66" s="11">
        <f t="shared" si="1"/>
        <v>1</v>
      </c>
      <c r="AM66" s="56"/>
      <c r="AN66" s="5"/>
      <c r="AO66" s="5"/>
      <c r="AQ66" s="13"/>
      <c r="AR66" s="13"/>
      <c r="AS66" s="11"/>
      <c r="AT66" s="11"/>
      <c r="AU66" s="11"/>
    </row>
    <row r="67" spans="25:47" ht="16.5" customHeight="1">
      <c r="Y67" s="43"/>
      <c r="Z67">
        <f>+'Ark1'!C517</f>
        <v>2023</v>
      </c>
      <c r="AA67">
        <f>+'Ark1'!N517</f>
        <v>100</v>
      </c>
      <c r="AB67" s="3" t="s">
        <v>453</v>
      </c>
      <c r="AC67">
        <f>+'Ark1'!Q517</f>
        <v>9</v>
      </c>
      <c r="AD67" s="11">
        <f>+'Ark1'!R517</f>
        <v>9</v>
      </c>
      <c r="AE67" s="1">
        <f>+'Ark1'!T517</f>
        <v>3.3333333333333344</v>
      </c>
      <c r="AF67" s="67">
        <f>+'Ark1'!U517</f>
        <v>84.911111111111097</v>
      </c>
      <c r="AG67" s="11">
        <f>+'Ark1'!W517</f>
        <v>0</v>
      </c>
      <c r="AH67" s="11">
        <f>+'Ark1'!AG517</f>
        <v>945.77777777777771</v>
      </c>
      <c r="AI67" s="11">
        <f>+'Ark1'!AH517</f>
        <v>0</v>
      </c>
      <c r="AJ67" s="11">
        <f>+'Ark1'!AI517</f>
        <v>100</v>
      </c>
      <c r="AK67" s="11">
        <f t="shared" si="0"/>
        <v>89.779135338345853</v>
      </c>
      <c r="AL67" s="11">
        <f t="shared" si="1"/>
        <v>1</v>
      </c>
      <c r="AM67" s="56"/>
      <c r="AN67" s="5"/>
      <c r="AO67" s="5"/>
      <c r="AQ67" s="13"/>
      <c r="AR67" s="13"/>
      <c r="AS67" s="11"/>
      <c r="AT67" s="11"/>
      <c r="AU67" s="11"/>
    </row>
    <row r="68" spans="25:47" ht="16.5" customHeight="1">
      <c r="Y68" s="43"/>
      <c r="Z68">
        <f>+'Ark1'!C518</f>
        <v>2023</v>
      </c>
      <c r="AA68">
        <f>+'Ark1'!N518</f>
        <v>125</v>
      </c>
      <c r="AB68" s="3" t="s">
        <v>452</v>
      </c>
      <c r="AC68">
        <f>+'Ark1'!Q518</f>
        <v>31</v>
      </c>
      <c r="AD68" s="11">
        <f>+'Ark1'!R518</f>
        <v>45</v>
      </c>
      <c r="AE68" s="1">
        <f>+'Ark1'!T518</f>
        <v>3.8222222222222224</v>
      </c>
      <c r="AF68" s="67">
        <f>+'Ark1'!U518</f>
        <v>115.5066666666667</v>
      </c>
      <c r="AG68" s="11">
        <f>+'Ark1'!W518</f>
        <v>4.4444444444444446</v>
      </c>
      <c r="AH68" s="11">
        <f>+'Ark1'!AG518</f>
        <v>904.6666666666664</v>
      </c>
      <c r="AI68" s="11">
        <f>+'Ark1'!AH518</f>
        <v>0</v>
      </c>
      <c r="AJ68" s="11">
        <f>+'Ark1'!AI518</f>
        <v>82.222222222222229</v>
      </c>
      <c r="AK68" s="11">
        <f t="shared" si="0"/>
        <v>127.67870302137075</v>
      </c>
      <c r="AL68" s="11">
        <f t="shared" si="1"/>
        <v>1.4516129032258065</v>
      </c>
      <c r="AM68" s="55"/>
      <c r="AN68" s="5"/>
      <c r="AO68" s="5"/>
      <c r="AQ68" s="13"/>
      <c r="AR68" s="13"/>
      <c r="AS68" s="11"/>
      <c r="AT68" s="11"/>
      <c r="AU68" s="11"/>
    </row>
    <row r="69" spans="25:47">
      <c r="Y69" s="43"/>
      <c r="Z69">
        <f>+'Ark1'!C519</f>
        <v>2023</v>
      </c>
      <c r="AA69">
        <f>+'Ark1'!N519</f>
        <v>150</v>
      </c>
      <c r="AB69" s="3" t="s">
        <v>451</v>
      </c>
      <c r="AC69">
        <f>+'Ark1'!Q519</f>
        <v>70</v>
      </c>
      <c r="AD69" s="11">
        <f>+'Ark1'!R519</f>
        <v>100</v>
      </c>
      <c r="AE69" s="1">
        <f>+'Ark1'!T519</f>
        <v>4.7800000000000011</v>
      </c>
      <c r="AF69" s="67">
        <f>+'Ark1'!U519</f>
        <v>139.51599999999999</v>
      </c>
      <c r="AG69" s="11">
        <f>+'Ark1'!W519</f>
        <v>16</v>
      </c>
      <c r="AH69" s="11">
        <f>+'Ark1'!AG519</f>
        <v>957.12631578947378</v>
      </c>
      <c r="AI69" s="11">
        <f>+'Ark1'!AH519</f>
        <v>0</v>
      </c>
      <c r="AJ69" s="11">
        <f>+'Ark1'!AI519</f>
        <v>76</v>
      </c>
      <c r="AK69" s="11">
        <f t="shared" si="0"/>
        <v>145.76550419567343</v>
      </c>
      <c r="AL69" s="11">
        <f t="shared" si="1"/>
        <v>1.4285714285714286</v>
      </c>
      <c r="AQ69" s="13"/>
      <c r="AR69" s="13"/>
      <c r="AS69" s="11"/>
      <c r="AT69" s="11"/>
      <c r="AU69" s="11"/>
    </row>
    <row r="70" spans="25:47" ht="17.25" customHeight="1">
      <c r="Y70" s="43"/>
      <c r="Z70">
        <f>+'Ark1'!C520</f>
        <v>2023</v>
      </c>
      <c r="AA70">
        <f>+'Ark1'!N520</f>
        <v>175</v>
      </c>
      <c r="AB70" s="3" t="s">
        <v>450</v>
      </c>
      <c r="AC70">
        <f>+'Ark1'!Q520</f>
        <v>109</v>
      </c>
      <c r="AD70" s="11">
        <f>+'Ark1'!R520</f>
        <v>162</v>
      </c>
      <c r="AE70" s="1">
        <f>+'Ark1'!T520</f>
        <v>4.8950617283950626</v>
      </c>
      <c r="AF70" s="67">
        <f>+'Ark1'!U520</f>
        <v>163.05432098765431</v>
      </c>
      <c r="AG70" s="11">
        <f>+'Ark1'!W520</f>
        <v>17.901234567901238</v>
      </c>
      <c r="AH70" s="11">
        <f>+'Ark1'!AG520</f>
        <v>895.29746835443052</v>
      </c>
      <c r="AI70" s="11">
        <f>+'Ark1'!AH520</f>
        <v>0</v>
      </c>
      <c r="AJ70" s="11">
        <f>+'Ark1'!AI520</f>
        <v>74.69135802469134</v>
      </c>
      <c r="AK70" s="11">
        <f t="shared" si="0"/>
        <v>182.12306719391316</v>
      </c>
      <c r="AL70" s="11">
        <f t="shared" si="1"/>
        <v>1.4862385321100917</v>
      </c>
      <c r="AM70" s="55"/>
      <c r="AO70" s="5"/>
      <c r="AQ70" s="13"/>
      <c r="AR70" s="13"/>
      <c r="AS70" s="11"/>
      <c r="AT70" s="11"/>
      <c r="AU70" s="11"/>
    </row>
    <row r="71" spans="25:47" ht="15.6">
      <c r="Y71" s="43"/>
      <c r="Z71">
        <f>+'Ark1'!C521</f>
        <v>2023</v>
      </c>
      <c r="AA71">
        <f>+'Ark1'!N521</f>
        <v>200</v>
      </c>
      <c r="AB71" s="3" t="s">
        <v>548</v>
      </c>
      <c r="AC71">
        <f>+'Ark1'!Q521</f>
        <v>129</v>
      </c>
      <c r="AD71" s="11">
        <f>+'Ark1'!R521</f>
        <v>203</v>
      </c>
      <c r="AE71" s="1">
        <f>+'Ark1'!T521</f>
        <v>4.9901477832512322</v>
      </c>
      <c r="AF71" s="67">
        <f>+'Ark1'!U521</f>
        <v>188.78374384236452</v>
      </c>
      <c r="AG71" s="11">
        <f>+'Ark1'!W521</f>
        <v>14.285714285714288</v>
      </c>
      <c r="AH71" s="11">
        <f>+'Ark1'!AG521</f>
        <v>948.60301507537679</v>
      </c>
      <c r="AI71" s="11">
        <f>+'Ark1'!AH521</f>
        <v>0</v>
      </c>
      <c r="AJ71" s="11">
        <f>+'Ark1'!AI521</f>
        <v>60.591133004926093</v>
      </c>
      <c r="AK71" s="11">
        <f t="shared" si="0"/>
        <v>199.01238014446287</v>
      </c>
      <c r="AL71" s="11">
        <f t="shared" si="1"/>
        <v>1.5736434108527131</v>
      </c>
      <c r="AM71" s="55"/>
      <c r="AQ71" s="13"/>
      <c r="AR71" s="13"/>
      <c r="AS71" s="11"/>
      <c r="AT71" s="11"/>
      <c r="AU71" s="11"/>
    </row>
    <row r="72" spans="25:47">
      <c r="Y72" s="43"/>
      <c r="Z72">
        <f>+'Ark1'!C522</f>
        <v>2023</v>
      </c>
      <c r="AA72">
        <f>+'Ark1'!N522</f>
        <v>225</v>
      </c>
      <c r="AB72" s="3" t="s">
        <v>549</v>
      </c>
      <c r="AC72">
        <f>+'Ark1'!Q522</f>
        <v>196</v>
      </c>
      <c r="AD72" s="11">
        <f>+'Ark1'!R522</f>
        <v>305</v>
      </c>
      <c r="AE72" s="1">
        <f>+'Ark1'!T522</f>
        <v>5.3081967213114734</v>
      </c>
      <c r="AF72" s="67">
        <f>+'Ark1'!U522</f>
        <v>212.93245901639344</v>
      </c>
      <c r="AG72" s="11">
        <f>+'Ark1'!W522</f>
        <v>18.360655737704921</v>
      </c>
      <c r="AH72" s="11">
        <f>+'Ark1'!AG522</f>
        <v>927.80338983050854</v>
      </c>
      <c r="AI72" s="11">
        <f>+'Ark1'!AH522</f>
        <v>0</v>
      </c>
      <c r="AJ72" s="11">
        <f>+'Ark1'!AI522</f>
        <v>54.098360655737693</v>
      </c>
      <c r="AK72" s="11">
        <f t="shared" si="0"/>
        <v>229.50170407902047</v>
      </c>
      <c r="AL72" s="11">
        <f t="shared" si="1"/>
        <v>1.5561224489795917</v>
      </c>
      <c r="AM72" s="13"/>
      <c r="AQ72" s="13"/>
      <c r="AR72" s="13"/>
      <c r="AS72" s="11"/>
      <c r="AT72" s="11"/>
      <c r="AU72" s="11"/>
    </row>
    <row r="73" spans="25:47" ht="21">
      <c r="Y73" s="43"/>
      <c r="Z73" s="51">
        <f>+'Ark1'!C523</f>
        <v>2023</v>
      </c>
      <c r="AA73" s="51">
        <f>+'Ark1'!N523</f>
        <v>250</v>
      </c>
      <c r="AB73" s="52" t="s">
        <v>547</v>
      </c>
      <c r="AC73" s="51">
        <f>+'Ark1'!Q523</f>
        <v>244</v>
      </c>
      <c r="AD73" s="76">
        <f>+'Ark1'!R523</f>
        <v>440</v>
      </c>
      <c r="AE73" s="53">
        <f>+'Ark1'!T523</f>
        <v>5.2954545454545459</v>
      </c>
      <c r="AF73" s="66">
        <f>+'Ark1'!U523</f>
        <v>237.75636363636369</v>
      </c>
      <c r="AG73" s="76">
        <f>+'Ark1'!W523</f>
        <v>17.727272727272723</v>
      </c>
      <c r="AH73" s="76">
        <f>+'Ark1'!AG523</f>
        <v>907.77088305489247</v>
      </c>
      <c r="AI73" s="76">
        <f>+'Ark1'!AH523</f>
        <v>0</v>
      </c>
      <c r="AJ73" s="76">
        <f>+'Ark1'!AI523</f>
        <v>45.22727272727272</v>
      </c>
      <c r="AK73" s="76">
        <f t="shared" si="0"/>
        <v>261.91230416671851</v>
      </c>
      <c r="AL73" s="76">
        <f t="shared" si="1"/>
        <v>1.8032786885245902</v>
      </c>
      <c r="AM73" s="5"/>
      <c r="AQ73" s="54"/>
      <c r="AR73" s="54"/>
      <c r="AS73" s="11"/>
      <c r="AT73" s="11"/>
      <c r="AU73" s="11"/>
    </row>
    <row r="74" spans="25:47">
      <c r="Y74" s="43"/>
      <c r="Z74" s="51">
        <f>+'Ark1'!C524</f>
        <v>2023</v>
      </c>
      <c r="AA74" s="51">
        <f>+'Ark1'!N524</f>
        <v>275</v>
      </c>
      <c r="AB74" s="52" t="s">
        <v>461</v>
      </c>
      <c r="AC74" s="51">
        <f>+'Ark1'!Q524</f>
        <v>312</v>
      </c>
      <c r="AD74" s="76">
        <f>+'Ark1'!R524</f>
        <v>564</v>
      </c>
      <c r="AE74" s="53">
        <f>+'Ark1'!T524</f>
        <v>5.7074468085106389</v>
      </c>
      <c r="AF74" s="66">
        <f>+'Ark1'!U524</f>
        <v>263.09911347517703</v>
      </c>
      <c r="AG74" s="76">
        <f>+'Ark1'!W524</f>
        <v>24.468085106382969</v>
      </c>
      <c r="AH74" s="76">
        <f>+'Ark1'!AG524</f>
        <v>902.42458100558622</v>
      </c>
      <c r="AI74" s="76">
        <f>+'Ark1'!AH524</f>
        <v>0</v>
      </c>
      <c r="AJ74" s="76">
        <f>+'Ark1'!AI524</f>
        <v>40.248226950354592</v>
      </c>
      <c r="AK74" s="76">
        <f t="shared" si="0"/>
        <v>291.54692703738351</v>
      </c>
      <c r="AL74" s="76">
        <f t="shared" si="1"/>
        <v>1.8076923076923077</v>
      </c>
      <c r="AM74" s="4"/>
      <c r="AN74" s="4"/>
      <c r="AO74" s="4"/>
      <c r="AR74"/>
    </row>
    <row r="75" spans="25:47" ht="15.6">
      <c r="Y75" s="43"/>
      <c r="Z75" s="51">
        <f>+'Ark1'!C525</f>
        <v>2023</v>
      </c>
      <c r="AA75" s="51">
        <f>+'Ark1'!N525</f>
        <v>300</v>
      </c>
      <c r="AB75" s="52" t="s">
        <v>460</v>
      </c>
      <c r="AC75" s="51">
        <f>+'Ark1'!Q525</f>
        <v>367</v>
      </c>
      <c r="AD75" s="76">
        <f>+'Ark1'!R525</f>
        <v>663</v>
      </c>
      <c r="AE75" s="53">
        <f>+'Ark1'!T525</f>
        <v>5.94268476621418</v>
      </c>
      <c r="AF75" s="66">
        <f>+'Ark1'!U525</f>
        <v>287.81372549019619</v>
      </c>
      <c r="AG75" s="76">
        <f>+'Ark1'!W525</f>
        <v>32.277526395173453</v>
      </c>
      <c r="AH75" s="76">
        <f>+'Ark1'!AG525</f>
        <v>869.45655608214861</v>
      </c>
      <c r="AI75" s="76">
        <f>+'Ark1'!AH525</f>
        <v>0</v>
      </c>
      <c r="AJ75" s="76">
        <f>+'Ark1'!AI525</f>
        <v>34.087481146304683</v>
      </c>
      <c r="AK75" s="76">
        <f t="shared" ref="AK75:AK112" si="2">1000*AF75/AH75</f>
        <v>331.02714963368771</v>
      </c>
      <c r="AL75" s="76">
        <f t="shared" si="1"/>
        <v>1.8065395095367847</v>
      </c>
      <c r="AM75" s="16"/>
      <c r="AN75" s="1"/>
      <c r="AO75" s="19"/>
      <c r="AQ75" s="1"/>
      <c r="AR75" s="5"/>
    </row>
    <row r="76" spans="25:47" ht="15.6">
      <c r="Y76" s="43"/>
      <c r="Z76" s="51">
        <f>+'Ark1'!C526</f>
        <v>2023</v>
      </c>
      <c r="AA76" s="51">
        <f>+'Ark1'!N526</f>
        <v>325</v>
      </c>
      <c r="AB76" s="52" t="s">
        <v>459</v>
      </c>
      <c r="AC76" s="51">
        <f>+'Ark1'!Q526</f>
        <v>428</v>
      </c>
      <c r="AD76" s="76">
        <f>+'Ark1'!R526</f>
        <v>773</v>
      </c>
      <c r="AE76" s="53">
        <f>+'Ark1'!T526</f>
        <v>6.2263906856403635</v>
      </c>
      <c r="AF76" s="66">
        <f>+'Ark1'!U526</f>
        <v>312.40245795601555</v>
      </c>
      <c r="AG76" s="76">
        <f>+'Ark1'!W526</f>
        <v>38.939197930142278</v>
      </c>
      <c r="AH76" s="76">
        <f>+'Ark1'!AG526</f>
        <v>863.57588075880767</v>
      </c>
      <c r="AI76" s="76">
        <f>+'Ark1'!AH526</f>
        <v>0</v>
      </c>
      <c r="AJ76" s="76">
        <f>+'Ark1'!AI526</f>
        <v>29.624838292367404</v>
      </c>
      <c r="AK76" s="76">
        <f t="shared" si="2"/>
        <v>361.7544965261344</v>
      </c>
      <c r="AL76" s="76">
        <f t="shared" si="1"/>
        <v>1.8060747663551402</v>
      </c>
      <c r="AM76" s="16"/>
      <c r="AN76" s="1"/>
      <c r="AO76" s="19"/>
      <c r="AR76"/>
    </row>
    <row r="77" spans="25:47" ht="15.6">
      <c r="Y77" s="43"/>
      <c r="Z77" s="51">
        <f>+'Ark1'!C527</f>
        <v>2023</v>
      </c>
      <c r="AA77" s="51">
        <f>+'Ark1'!N527</f>
        <v>350</v>
      </c>
      <c r="AB77" s="52" t="s">
        <v>458</v>
      </c>
      <c r="AC77" s="51">
        <f>+'Ark1'!Q527</f>
        <v>481</v>
      </c>
      <c r="AD77" s="76">
        <f>+'Ark1'!R527</f>
        <v>922</v>
      </c>
      <c r="AE77" s="53">
        <f>+'Ark1'!T527</f>
        <v>6.5108459869848154</v>
      </c>
      <c r="AF77" s="66">
        <f>+'Ark1'!U527</f>
        <v>337.74251626898058</v>
      </c>
      <c r="AG77" s="76">
        <f>+'Ark1'!W527</f>
        <v>49.457700650759215</v>
      </c>
      <c r="AH77" s="76">
        <f>+'Ark1'!AG527</f>
        <v>860.57906458797311</v>
      </c>
      <c r="AI77" s="76">
        <f>+'Ark1'!AH527</f>
        <v>0.10845986984815616</v>
      </c>
      <c r="AJ77" s="76">
        <f>+'Ark1'!AI527</f>
        <v>25.921908893709329</v>
      </c>
      <c r="AK77" s="76">
        <f t="shared" si="2"/>
        <v>392.45960094402773</v>
      </c>
      <c r="AL77" s="76">
        <f t="shared" si="1"/>
        <v>1.9168399168399168</v>
      </c>
      <c r="AM77" s="16"/>
      <c r="AN77" s="1"/>
      <c r="AO77" s="19"/>
      <c r="AR77"/>
    </row>
    <row r="78" spans="25:47" s="518" customFormat="1" ht="15.6">
      <c r="Y78" s="43"/>
      <c r="Z78" s="51"/>
      <c r="AA78" s="51"/>
      <c r="AB78" s="52"/>
      <c r="AC78" s="51"/>
      <c r="AD78" s="76"/>
      <c r="AE78" s="53"/>
      <c r="AF78" s="66"/>
      <c r="AG78" s="76"/>
      <c r="AH78" s="76"/>
      <c r="AI78" s="76"/>
      <c r="AJ78" s="76"/>
      <c r="AK78" s="76"/>
      <c r="AL78" s="76"/>
      <c r="AM78" s="16"/>
      <c r="AN78" s="1"/>
      <c r="AO78" s="19"/>
    </row>
    <row r="79" spans="25:47" s="518" customFormat="1" ht="15.6">
      <c r="Y79" s="43"/>
      <c r="Z79" s="51"/>
      <c r="AA79" s="51"/>
      <c r="AB79" s="52"/>
      <c r="AC79" s="51"/>
      <c r="AD79" s="76"/>
      <c r="AE79" s="53"/>
      <c r="AF79" s="66"/>
      <c r="AG79" s="76"/>
      <c r="AH79" s="76"/>
      <c r="AI79" s="76"/>
      <c r="AJ79" s="76"/>
      <c r="AK79" s="76"/>
      <c r="AL79" s="76"/>
      <c r="AM79" s="16"/>
      <c r="AN79" s="1"/>
      <c r="AO79" s="19"/>
    </row>
    <row r="80" spans="25:47" s="518" customFormat="1" ht="15.6">
      <c r="Y80" s="43"/>
      <c r="Z80" s="51"/>
      <c r="AA80" s="51"/>
      <c r="AB80" s="52"/>
      <c r="AC80" s="51"/>
      <c r="AD80" s="76"/>
      <c r="AE80" s="53"/>
      <c r="AF80" s="66"/>
      <c r="AG80" s="76"/>
      <c r="AH80" s="76"/>
      <c r="AI80" s="76"/>
      <c r="AJ80" s="76"/>
      <c r="AK80" s="76"/>
      <c r="AL80" s="76"/>
      <c r="AM80" s="16"/>
      <c r="AN80" s="1"/>
      <c r="AO80" s="19"/>
    </row>
    <row r="81" spans="25:44" s="518" customFormat="1" ht="15.6">
      <c r="Y81" s="43"/>
      <c r="Z81" s="51"/>
      <c r="AA81" s="51"/>
      <c r="AB81" s="52"/>
      <c r="AC81" s="51"/>
      <c r="AD81" s="76"/>
      <c r="AE81" s="53"/>
      <c r="AF81" s="66"/>
      <c r="AG81" s="76"/>
      <c r="AH81" s="76"/>
      <c r="AI81" s="76"/>
      <c r="AJ81" s="76"/>
      <c r="AK81" s="76"/>
      <c r="AL81" s="76"/>
      <c r="AM81" s="16"/>
      <c r="AN81" s="1"/>
      <c r="AO81" s="19"/>
    </row>
    <row r="82" spans="25:44" s="518" customFormat="1" ht="15.6">
      <c r="Y82" s="43"/>
      <c r="Z82" s="51"/>
      <c r="AA82" s="51"/>
      <c r="AB82" s="52"/>
      <c r="AC82" s="51"/>
      <c r="AD82" s="76"/>
      <c r="AE82" s="53"/>
      <c r="AF82" s="66"/>
      <c r="AG82" s="76"/>
      <c r="AH82" s="76"/>
      <c r="AI82" s="76"/>
      <c r="AJ82" s="76"/>
      <c r="AK82" s="76"/>
      <c r="AL82" s="76"/>
      <c r="AM82" s="16"/>
      <c r="AN82" s="1"/>
      <c r="AO82" s="19"/>
    </row>
    <row r="83" spans="25:44" s="518" customFormat="1" ht="15.6">
      <c r="Y83" s="43"/>
      <c r="Z83" s="51"/>
      <c r="AA83" s="51"/>
      <c r="AB83" s="52"/>
      <c r="AC83" s="51"/>
      <c r="AD83" s="76"/>
      <c r="AE83" s="53"/>
      <c r="AF83" s="66"/>
      <c r="AG83" s="76"/>
      <c r="AH83" s="76"/>
      <c r="AI83" s="76"/>
      <c r="AJ83" s="76"/>
      <c r="AK83" s="76"/>
      <c r="AL83" s="76"/>
      <c r="AM83" s="16"/>
      <c r="AN83" s="1"/>
      <c r="AO83" s="19"/>
    </row>
    <row r="84" spans="25:44" s="518" customFormat="1" ht="15.6">
      <c r="Y84" s="43"/>
      <c r="Z84" s="51"/>
      <c r="AA84" s="51"/>
      <c r="AB84" s="52"/>
      <c r="AC84" s="51"/>
      <c r="AD84" s="76"/>
      <c r="AE84" s="53"/>
      <c r="AF84" s="66"/>
      <c r="AG84" s="76"/>
      <c r="AH84" s="76"/>
      <c r="AI84" s="76"/>
      <c r="AJ84" s="76"/>
      <c r="AK84" s="76"/>
      <c r="AL84" s="76"/>
      <c r="AM84" s="16"/>
      <c r="AN84" s="1"/>
      <c r="AO84" s="19"/>
    </row>
    <row r="85" spans="25:44" s="518" customFormat="1" ht="15.6">
      <c r="Y85" s="43"/>
      <c r="Z85" s="51"/>
      <c r="AA85" s="51"/>
      <c r="AB85" s="52"/>
      <c r="AC85" s="51"/>
      <c r="AD85" s="76"/>
      <c r="AE85" s="53"/>
      <c r="AF85" s="66"/>
      <c r="AG85" s="76"/>
      <c r="AH85" s="76"/>
      <c r="AI85" s="76"/>
      <c r="AJ85" s="76"/>
      <c r="AK85" s="76"/>
      <c r="AL85" s="76"/>
      <c r="AM85" s="16"/>
      <c r="AN85" s="1"/>
      <c r="AO85" s="19"/>
    </row>
    <row r="86" spans="25:44" s="518" customFormat="1" ht="15.6">
      <c r="Y86" s="43"/>
      <c r="Z86" s="51"/>
      <c r="AA86" s="51"/>
      <c r="AB86" s="52"/>
      <c r="AC86" s="51"/>
      <c r="AD86" s="76"/>
      <c r="AE86" s="53"/>
      <c r="AF86" s="66"/>
      <c r="AG86" s="76"/>
      <c r="AH86" s="76"/>
      <c r="AI86" s="76"/>
      <c r="AJ86" s="76"/>
      <c r="AK86" s="76"/>
      <c r="AL86" s="76"/>
      <c r="AM86" s="16"/>
      <c r="AN86" s="1"/>
      <c r="AO86" s="19"/>
    </row>
    <row r="87" spans="25:44" s="518" customFormat="1" ht="15.6">
      <c r="Y87" s="43"/>
      <c r="Z87" s="51"/>
      <c r="AA87" s="51"/>
      <c r="AB87" s="52"/>
      <c r="AC87" s="51"/>
      <c r="AD87" s="76"/>
      <c r="AE87" s="53"/>
      <c r="AF87" s="66"/>
      <c r="AG87" s="76"/>
      <c r="AH87" s="76"/>
      <c r="AI87" s="76"/>
      <c r="AJ87" s="76"/>
      <c r="AK87" s="76"/>
      <c r="AL87" s="76"/>
      <c r="AM87" s="16"/>
      <c r="AN87" s="1"/>
      <c r="AO87" s="19"/>
    </row>
    <row r="88" spans="25:44" s="518" customFormat="1" ht="15.6">
      <c r="Y88" s="43"/>
      <c r="Z88" s="51"/>
      <c r="AA88" s="51"/>
      <c r="AB88" s="52"/>
      <c r="AC88" s="51"/>
      <c r="AD88" s="76"/>
      <c r="AE88" s="53"/>
      <c r="AF88" s="66"/>
      <c r="AG88" s="76"/>
      <c r="AH88" s="76"/>
      <c r="AI88" s="76"/>
      <c r="AJ88" s="76"/>
      <c r="AK88" s="76"/>
      <c r="AL88" s="76"/>
      <c r="AM88" s="16"/>
      <c r="AN88" s="1"/>
      <c r="AO88" s="19"/>
    </row>
    <row r="89" spans="25:44" s="518" customFormat="1" ht="15.6">
      <c r="Y89" s="43"/>
      <c r="Z89" s="51"/>
      <c r="AA89" s="51"/>
      <c r="AB89" s="52"/>
      <c r="AC89" s="51"/>
      <c r="AD89" s="76"/>
      <c r="AE89" s="53"/>
      <c r="AF89" s="66"/>
      <c r="AG89" s="76"/>
      <c r="AH89" s="76"/>
      <c r="AI89" s="76"/>
      <c r="AJ89" s="76"/>
      <c r="AK89" s="76"/>
      <c r="AL89" s="76"/>
      <c r="AM89" s="16"/>
      <c r="AN89" s="1"/>
      <c r="AO89" s="19"/>
    </row>
    <row r="90" spans="25:44" s="518" customFormat="1" ht="15.6">
      <c r="Y90" s="43"/>
      <c r="Z90" s="51"/>
      <c r="AA90" s="51"/>
      <c r="AB90" s="52"/>
      <c r="AC90" s="51"/>
      <c r="AD90" s="76"/>
      <c r="AE90" s="53"/>
      <c r="AF90" s="66"/>
      <c r="AG90" s="76"/>
      <c r="AH90" s="76"/>
      <c r="AI90" s="76"/>
      <c r="AJ90" s="76"/>
      <c r="AK90" s="76"/>
      <c r="AL90" s="76"/>
      <c r="AM90" s="16"/>
      <c r="AN90" s="1"/>
      <c r="AO90" s="19"/>
    </row>
    <row r="91" spans="25:44" s="518" customFormat="1" ht="15.6">
      <c r="Y91" s="43"/>
      <c r="Z91" s="51"/>
      <c r="AA91" s="51"/>
      <c r="AB91" s="52"/>
      <c r="AC91" s="51"/>
      <c r="AD91" s="76"/>
      <c r="AE91" s="53"/>
      <c r="AF91" s="66"/>
      <c r="AG91" s="76"/>
      <c r="AH91" s="76"/>
      <c r="AI91" s="76"/>
      <c r="AJ91" s="76"/>
      <c r="AK91" s="76"/>
      <c r="AL91" s="76"/>
      <c r="AM91" s="16"/>
      <c r="AN91" s="1"/>
      <c r="AO91" s="19"/>
    </row>
    <row r="92" spans="25:44" s="518" customFormat="1" ht="15.6">
      <c r="Y92" s="43"/>
      <c r="Z92" s="51"/>
      <c r="AA92" s="51"/>
      <c r="AB92" s="52"/>
      <c r="AC92" s="51"/>
      <c r="AD92" s="76"/>
      <c r="AE92" s="53"/>
      <c r="AF92" s="66"/>
      <c r="AG92" s="76"/>
      <c r="AH92" s="76"/>
      <c r="AI92" s="76"/>
      <c r="AJ92" s="76"/>
      <c r="AK92" s="76"/>
      <c r="AL92" s="76"/>
      <c r="AM92" s="16"/>
      <c r="AN92" s="1"/>
      <c r="AO92" s="19"/>
    </row>
    <row r="93" spans="25:44" s="518" customFormat="1" ht="15.6">
      <c r="Y93" s="43"/>
      <c r="Z93" s="51"/>
      <c r="AA93" s="51"/>
      <c r="AB93" s="52"/>
      <c r="AC93" s="51"/>
      <c r="AD93" s="76"/>
      <c r="AE93" s="53"/>
      <c r="AF93" s="66"/>
      <c r="AG93" s="76"/>
      <c r="AH93" s="76"/>
      <c r="AI93" s="76"/>
      <c r="AJ93" s="76"/>
      <c r="AK93" s="76"/>
      <c r="AL93" s="76"/>
      <c r="AM93" s="16"/>
      <c r="AN93" s="1"/>
      <c r="AO93" s="19"/>
    </row>
    <row r="94" spans="25:44" s="518" customFormat="1" ht="15.6">
      <c r="Y94" s="43"/>
      <c r="Z94" s="51"/>
      <c r="AA94" s="51"/>
      <c r="AB94" s="52"/>
      <c r="AC94" s="51"/>
      <c r="AD94" s="76"/>
      <c r="AE94" s="53"/>
      <c r="AF94" s="66"/>
      <c r="AG94" s="76"/>
      <c r="AH94" s="76"/>
      <c r="AI94" s="76"/>
      <c r="AJ94" s="76"/>
      <c r="AK94" s="76"/>
      <c r="AL94" s="76"/>
      <c r="AM94" s="16"/>
      <c r="AN94" s="1"/>
      <c r="AO94" s="19"/>
    </row>
    <row r="95" spans="25:44" ht="15.6">
      <c r="Y95" s="43"/>
      <c r="Z95" s="51">
        <f>+'Ark1'!C528</f>
        <v>2023</v>
      </c>
      <c r="AA95" s="51">
        <f>+'Ark1'!N528</f>
        <v>375</v>
      </c>
      <c r="AB95" s="52" t="s">
        <v>457</v>
      </c>
      <c r="AC95" s="51">
        <f>+'Ark1'!Q528</f>
        <v>500</v>
      </c>
      <c r="AD95" s="76">
        <f>+'Ark1'!R528</f>
        <v>849</v>
      </c>
      <c r="AE95" s="53">
        <f>+'Ark1'!T528</f>
        <v>6.7538280329799756</v>
      </c>
      <c r="AF95" s="66">
        <f>+'Ark1'!U528</f>
        <v>362.40259128386327</v>
      </c>
      <c r="AG95" s="76">
        <f>+'Ark1'!W528</f>
        <v>61.366313309776189</v>
      </c>
      <c r="AH95" s="76">
        <f>+'Ark1'!AG528</f>
        <v>864.26207729468604</v>
      </c>
      <c r="AI95" s="76">
        <f>+'Ark1'!AH528</f>
        <v>0.11778563015312128</v>
      </c>
      <c r="AJ95" s="76">
        <f>+'Ark1'!AI528</f>
        <v>30.153121319199048</v>
      </c>
      <c r="AK95" s="76">
        <f t="shared" si="2"/>
        <v>419.32025111903118</v>
      </c>
      <c r="AL95" s="76">
        <f t="shared" si="1"/>
        <v>1.698</v>
      </c>
      <c r="AM95" s="16"/>
      <c r="AN95" s="1"/>
      <c r="AO95" s="19"/>
      <c r="AR95"/>
    </row>
    <row r="96" spans="25:44" ht="15.6">
      <c r="Y96" s="43"/>
      <c r="Z96" s="51">
        <f>+'Ark1'!C529</f>
        <v>2023</v>
      </c>
      <c r="AA96" s="51">
        <f>+'Ark1'!N529</f>
        <v>400</v>
      </c>
      <c r="AB96" s="52" t="s">
        <v>456</v>
      </c>
      <c r="AC96" s="51">
        <f>+'Ark1'!Q529</f>
        <v>448</v>
      </c>
      <c r="AD96" s="76">
        <f>+'Ark1'!R529</f>
        <v>746</v>
      </c>
      <c r="AE96" s="53">
        <f>+'Ark1'!T529</f>
        <v>6.8686327077747995</v>
      </c>
      <c r="AF96" s="66">
        <f>+'Ark1'!U529</f>
        <v>386.67815013404851</v>
      </c>
      <c r="AG96" s="76">
        <f>+'Ark1'!W529</f>
        <v>64.745308310991959</v>
      </c>
      <c r="AH96" s="76">
        <f>+'Ark1'!AG529</f>
        <v>894.08310249307488</v>
      </c>
      <c r="AI96" s="76">
        <f>+'Ark1'!AH529</f>
        <v>0</v>
      </c>
      <c r="AJ96" s="76">
        <f>+'Ark1'!AI529</f>
        <v>37.667560321715825</v>
      </c>
      <c r="AK96" s="76">
        <f t="shared" si="2"/>
        <v>432.48569294714247</v>
      </c>
      <c r="AL96" s="76">
        <f t="shared" si="1"/>
        <v>1.6651785714285714</v>
      </c>
      <c r="AM96" s="16"/>
      <c r="AN96" s="13"/>
      <c r="AO96" s="19"/>
      <c r="AR96"/>
    </row>
    <row r="97" spans="25:44" ht="15.6">
      <c r="Y97" s="43"/>
      <c r="Z97" s="51">
        <f>+'Ark1'!C530</f>
        <v>2023</v>
      </c>
      <c r="AA97" s="51">
        <f>+'Ark1'!N530</f>
        <v>425</v>
      </c>
      <c r="AB97" s="52" t="s">
        <v>455</v>
      </c>
      <c r="AC97" s="51">
        <f>+'Ark1'!Q530</f>
        <v>388</v>
      </c>
      <c r="AD97" s="76">
        <f>+'Ark1'!R530</f>
        <v>587</v>
      </c>
      <c r="AE97" s="53">
        <f>+'Ark1'!T530</f>
        <v>7.1737649063032363</v>
      </c>
      <c r="AF97" s="66">
        <f>+'Ark1'!U530</f>
        <v>412.35178875638866</v>
      </c>
      <c r="AG97" s="76">
        <f>+'Ark1'!W530</f>
        <v>70.868824531516182</v>
      </c>
      <c r="AH97" s="76">
        <f>+'Ark1'!AG530</f>
        <v>931.08521739130435</v>
      </c>
      <c r="AI97" s="76">
        <f>+'Ark1'!AH530</f>
        <v>0.17035775127768313</v>
      </c>
      <c r="AJ97" s="76">
        <f>+'Ark1'!AI530</f>
        <v>40.88586030664397</v>
      </c>
      <c r="AK97" s="76">
        <f t="shared" si="2"/>
        <v>442.87223237386104</v>
      </c>
      <c r="AL97" s="76">
        <f t="shared" si="1"/>
        <v>1.5128865979381443</v>
      </c>
      <c r="AM97" s="16"/>
      <c r="AN97" s="13"/>
      <c r="AO97" s="19"/>
      <c r="AR97"/>
    </row>
    <row r="98" spans="25:44" ht="15.6">
      <c r="Y98" s="43"/>
      <c r="Z98" s="51">
        <f>+'Ark1'!C531</f>
        <v>2023</v>
      </c>
      <c r="AA98" s="51">
        <f>+'Ark1'!N531</f>
        <v>450</v>
      </c>
      <c r="AB98" s="52" t="s">
        <v>454</v>
      </c>
      <c r="AC98" s="51">
        <f>+'Ark1'!Q531</f>
        <v>314</v>
      </c>
      <c r="AD98" s="76">
        <f>+'Ark1'!R531</f>
        <v>429</v>
      </c>
      <c r="AE98" s="53">
        <f>+'Ark1'!T531</f>
        <v>7.4731934731934722</v>
      </c>
      <c r="AF98" s="66">
        <f>+'Ark1'!U531</f>
        <v>436.47249417249441</v>
      </c>
      <c r="AG98" s="76">
        <f>+'Ark1'!W531</f>
        <v>73.892773892773903</v>
      </c>
      <c r="AH98" s="76">
        <f>+'Ark1'!AG531</f>
        <v>957.14320987654321</v>
      </c>
      <c r="AI98" s="76">
        <f>+'Ark1'!AH531</f>
        <v>0</v>
      </c>
      <c r="AJ98" s="76">
        <f>+'Ark1'!AI531</f>
        <v>46.386946386946384</v>
      </c>
      <c r="AK98" s="76">
        <f t="shared" si="2"/>
        <v>456.0158706331863</v>
      </c>
      <c r="AL98" s="76">
        <f t="shared" si="1"/>
        <v>1.3662420382165605</v>
      </c>
      <c r="AM98" s="16"/>
      <c r="AN98" s="13"/>
      <c r="AO98" s="19"/>
      <c r="AR98"/>
    </row>
    <row r="99" spans="25:44" ht="15.6">
      <c r="Y99" s="43"/>
      <c r="Z99" s="51">
        <f>+'Ark1'!C532</f>
        <v>2023</v>
      </c>
      <c r="AA99" s="51">
        <f>+'Ark1'!N532</f>
        <v>475</v>
      </c>
      <c r="AB99" s="52" t="s">
        <v>453</v>
      </c>
      <c r="AC99" s="51">
        <f>+'Ark1'!Q532</f>
        <v>228</v>
      </c>
      <c r="AD99" s="76">
        <f>+'Ark1'!R532</f>
        <v>279</v>
      </c>
      <c r="AE99" s="53">
        <f>+'Ark1'!T532</f>
        <v>7.4480286738351262</v>
      </c>
      <c r="AF99" s="66">
        <f>+'Ark1'!U532</f>
        <v>461.75591397849456</v>
      </c>
      <c r="AG99" s="76">
        <f>+'Ark1'!W532</f>
        <v>73.118279569892479</v>
      </c>
      <c r="AH99" s="76">
        <f>+'Ark1'!AG532</f>
        <v>1045.6984732824433</v>
      </c>
      <c r="AI99" s="76">
        <f>+'Ark1'!AH532</f>
        <v>0</v>
      </c>
      <c r="AJ99" s="76">
        <f>+'Ark1'!AI532</f>
        <v>56.989247311827953</v>
      </c>
      <c r="AK99" s="76">
        <f t="shared" si="2"/>
        <v>441.57654025165078</v>
      </c>
      <c r="AL99" s="76">
        <f t="shared" si="1"/>
        <v>1.2236842105263157</v>
      </c>
      <c r="AM99" s="16"/>
      <c r="AN99" s="13"/>
      <c r="AO99" s="19"/>
      <c r="AR99"/>
    </row>
    <row r="100" spans="25:44" ht="15.6">
      <c r="Y100" s="43"/>
      <c r="Z100" s="51">
        <f>+'Ark1'!C533</f>
        <v>2023</v>
      </c>
      <c r="AA100" s="51">
        <f>+'Ark1'!N533</f>
        <v>500</v>
      </c>
      <c r="AB100" s="52" t="s">
        <v>452</v>
      </c>
      <c r="AC100" s="51">
        <f>+'Ark1'!Q533</f>
        <v>215</v>
      </c>
      <c r="AD100" s="76">
        <f>+'Ark1'!R533</f>
        <v>240</v>
      </c>
      <c r="AE100" s="53">
        <f>+'Ark1'!T533</f>
        <v>7.3666666666666654</v>
      </c>
      <c r="AF100" s="66">
        <f>+'Ark1'!U533</f>
        <v>486.98333333333352</v>
      </c>
      <c r="AG100" s="76">
        <f>+'Ark1'!W533</f>
        <v>65.416666666666671</v>
      </c>
      <c r="AH100" s="76">
        <f>+'Ark1'!AG533</f>
        <v>1204.765486725664</v>
      </c>
      <c r="AI100" s="76">
        <f>+'Ark1'!AH533</f>
        <v>0</v>
      </c>
      <c r="AJ100" s="76">
        <f>+'Ark1'!AI533</f>
        <v>75.416666666666686</v>
      </c>
      <c r="AK100" s="76">
        <f t="shared" si="2"/>
        <v>404.21421322158449</v>
      </c>
      <c r="AL100" s="76">
        <f t="shared" si="1"/>
        <v>1.1162790697674418</v>
      </c>
      <c r="AM100" s="16"/>
      <c r="AN100" s="13"/>
      <c r="AO100" s="19"/>
      <c r="AR100"/>
    </row>
    <row r="101" spans="25:44" ht="15.6">
      <c r="Y101" s="43"/>
      <c r="Z101" s="51">
        <f>+'Ark1'!C534</f>
        <v>2023</v>
      </c>
      <c r="AA101" s="51">
        <f>+'Ark1'!N534</f>
        <v>525</v>
      </c>
      <c r="AB101" s="52" t="s">
        <v>451</v>
      </c>
      <c r="AC101" s="51">
        <f>+'Ark1'!Q534</f>
        <v>167</v>
      </c>
      <c r="AD101" s="76">
        <f>+'Ark1'!R534</f>
        <v>186</v>
      </c>
      <c r="AE101" s="53">
        <f>+'Ark1'!T534</f>
        <v>7.327956989247312</v>
      </c>
      <c r="AF101" s="66">
        <f>+'Ark1'!U534</f>
        <v>512.25752688172008</v>
      </c>
      <c r="AG101" s="76">
        <f>+'Ark1'!W534</f>
        <v>65.053763440860223</v>
      </c>
      <c r="AH101" s="76">
        <f>+'Ark1'!AG534</f>
        <v>1286.0056179775279</v>
      </c>
      <c r="AI101" s="76">
        <f>+'Ark1'!AH534</f>
        <v>0</v>
      </c>
      <c r="AJ101" s="76">
        <f>+'Ark1'!AI534</f>
        <v>75.806451612903217</v>
      </c>
      <c r="AK101" s="76">
        <f t="shared" si="2"/>
        <v>398.33226209955126</v>
      </c>
      <c r="AL101" s="76">
        <f t="shared" si="1"/>
        <v>1.1137724550898203</v>
      </c>
      <c r="AM101" s="16"/>
      <c r="AN101" s="5"/>
      <c r="AO101" s="19"/>
      <c r="AR101"/>
    </row>
    <row r="102" spans="25:44" ht="15.6">
      <c r="Y102" s="43"/>
      <c r="Z102" s="51">
        <f>+'Ark1'!C535</f>
        <v>2023</v>
      </c>
      <c r="AA102" s="51">
        <f>+'Ark1'!N535</f>
        <v>550</v>
      </c>
      <c r="AB102" s="52" t="s">
        <v>450</v>
      </c>
      <c r="AC102" s="51">
        <f>+'Ark1'!Q535</f>
        <v>144</v>
      </c>
      <c r="AD102" s="76">
        <f>+'Ark1'!R535</f>
        <v>155</v>
      </c>
      <c r="AE102" s="53">
        <f>+'Ark1'!T535</f>
        <v>7.6516129032258062</v>
      </c>
      <c r="AF102" s="66">
        <f>+'Ark1'!U535</f>
        <v>536.96064516129024</v>
      </c>
      <c r="AG102" s="76">
        <f>+'Ark1'!W535</f>
        <v>67.096774193548399</v>
      </c>
      <c r="AH102" s="76">
        <f>+'Ark1'!AG535</f>
        <v>1479.5379310344827</v>
      </c>
      <c r="AI102" s="76">
        <f>+'Ark1'!AH535</f>
        <v>0</v>
      </c>
      <c r="AJ102" s="76">
        <f>+'Ark1'!AI535</f>
        <v>78.064516129032256</v>
      </c>
      <c r="AK102" s="76">
        <f t="shared" si="2"/>
        <v>362.92455495605378</v>
      </c>
      <c r="AL102" s="76">
        <f t="shared" si="1"/>
        <v>1.0763888888888888</v>
      </c>
      <c r="AM102" s="16"/>
      <c r="AN102" s="5"/>
      <c r="AO102" s="19"/>
      <c r="AR102"/>
    </row>
    <row r="103" spans="25:44" ht="15.6">
      <c r="Y103" s="43"/>
      <c r="Z103" s="51">
        <f>+'Ark1'!C536</f>
        <v>2023</v>
      </c>
      <c r="AA103" s="51">
        <f>+'Ark1'!N536</f>
        <v>575</v>
      </c>
      <c r="AB103" s="52" t="s">
        <v>548</v>
      </c>
      <c r="AC103" s="51">
        <f>+'Ark1'!Q536</f>
        <v>370</v>
      </c>
      <c r="AD103" s="76">
        <f>+'Ark1'!R536</f>
        <v>398</v>
      </c>
      <c r="AE103" s="53">
        <f>+'Ark1'!T536</f>
        <v>8.0150753768844236</v>
      </c>
      <c r="AF103" s="66">
        <f>+'Ark1'!U536</f>
        <v>607.48718592964849</v>
      </c>
      <c r="AG103" s="76">
        <f>+'Ark1'!W536</f>
        <v>70.854271356783926</v>
      </c>
      <c r="AH103" s="76">
        <f>+'Ark1'!AG536</f>
        <v>1711.1317204301076</v>
      </c>
      <c r="AI103" s="76">
        <f>+'Ark1'!AH536</f>
        <v>0</v>
      </c>
      <c r="AJ103" s="76">
        <f>+'Ark1'!AI536</f>
        <v>87.437185929648251</v>
      </c>
      <c r="AK103" s="76">
        <f t="shared" si="2"/>
        <v>355.02070277614359</v>
      </c>
      <c r="AL103" s="76">
        <f t="shared" si="1"/>
        <v>1.0756756756756756</v>
      </c>
      <c r="AM103" s="16"/>
      <c r="AN103" s="5"/>
      <c r="AO103" s="19"/>
      <c r="AR103"/>
    </row>
    <row r="104" spans="25:44" ht="15.6">
      <c r="Y104" s="43"/>
      <c r="Z104" s="51" t="e">
        <f>+'Ark1'!#REF!</f>
        <v>#REF!</v>
      </c>
      <c r="AA104" s="51" t="e">
        <f>+'Ark1'!#REF!</f>
        <v>#REF!</v>
      </c>
      <c r="AB104" s="52" t="s">
        <v>549</v>
      </c>
      <c r="AC104" s="51" t="e">
        <f>+'Ark1'!#REF!</f>
        <v>#REF!</v>
      </c>
      <c r="AD104" s="76" t="e">
        <f>+'Ark1'!#REF!</f>
        <v>#REF!</v>
      </c>
      <c r="AE104" s="53" t="e">
        <f>+'Ark1'!#REF!</f>
        <v>#REF!</v>
      </c>
      <c r="AF104" s="66" t="e">
        <f>+'Ark1'!#REF!</f>
        <v>#REF!</v>
      </c>
      <c r="AG104" s="76" t="e">
        <f>+'Ark1'!#REF!</f>
        <v>#REF!</v>
      </c>
      <c r="AH104" s="76" t="e">
        <f>+'Ark1'!#REF!</f>
        <v>#REF!</v>
      </c>
      <c r="AI104" s="76" t="e">
        <f>+'Ark1'!#REF!</f>
        <v>#REF!</v>
      </c>
      <c r="AJ104" s="76" t="e">
        <f>+'Ark1'!#REF!</f>
        <v>#REF!</v>
      </c>
      <c r="AK104" s="76" t="e">
        <f t="shared" si="2"/>
        <v>#REF!</v>
      </c>
      <c r="AL104" s="76" t="e">
        <f t="shared" si="1"/>
        <v>#REF!</v>
      </c>
      <c r="AM104" s="16"/>
      <c r="AN104" s="5"/>
      <c r="AO104" s="19"/>
      <c r="AR104"/>
    </row>
    <row r="105" spans="25:44" ht="15.6">
      <c r="Y105" s="43"/>
      <c r="Z105" t="e">
        <f>+'Ark1'!#REF!</f>
        <v>#REF!</v>
      </c>
      <c r="AA105" t="e">
        <f>+'Ark1'!#REF!</f>
        <v>#REF!</v>
      </c>
      <c r="AB105" s="3" t="s">
        <v>547</v>
      </c>
      <c r="AC105" t="e">
        <f>+'Ark1'!#REF!</f>
        <v>#REF!</v>
      </c>
      <c r="AD105" s="11" t="e">
        <f>+'Ark1'!#REF!</f>
        <v>#REF!</v>
      </c>
      <c r="AE105" s="1" t="e">
        <f>+'Ark1'!#REF!</f>
        <v>#REF!</v>
      </c>
      <c r="AF105" s="67" t="e">
        <f>+'Ark1'!#REF!</f>
        <v>#REF!</v>
      </c>
      <c r="AG105" s="11" t="e">
        <f>+'Ark1'!#REF!</f>
        <v>#REF!</v>
      </c>
      <c r="AH105" s="11" t="e">
        <f>+'Ark1'!#REF!</f>
        <v>#REF!</v>
      </c>
      <c r="AI105" s="11" t="e">
        <f>+'Ark1'!#REF!</f>
        <v>#REF!</v>
      </c>
      <c r="AJ105" s="11" t="e">
        <f>+'Ark1'!#REF!</f>
        <v>#REF!</v>
      </c>
      <c r="AK105" s="11" t="e">
        <f t="shared" si="2"/>
        <v>#REF!</v>
      </c>
      <c r="AL105" s="11" t="e">
        <f t="shared" si="1"/>
        <v>#REF!</v>
      </c>
      <c r="AM105" s="16"/>
      <c r="AN105" s="5"/>
      <c r="AO105" s="19"/>
      <c r="AR105"/>
    </row>
    <row r="106" spans="25:44" ht="15.6">
      <c r="Y106" s="43"/>
      <c r="Z106" t="e">
        <f>+'Ark1'!#REF!</f>
        <v>#REF!</v>
      </c>
      <c r="AA106" t="e">
        <f>+'Ark1'!#REF!</f>
        <v>#REF!</v>
      </c>
      <c r="AB106" s="3" t="s">
        <v>461</v>
      </c>
      <c r="AC106" t="e">
        <f>+'Ark1'!#REF!</f>
        <v>#REF!</v>
      </c>
      <c r="AD106" s="11" t="e">
        <f>+'Ark1'!#REF!</f>
        <v>#REF!</v>
      </c>
      <c r="AE106" s="1" t="e">
        <f>+'Ark1'!#REF!</f>
        <v>#REF!</v>
      </c>
      <c r="AF106" s="67" t="e">
        <f>+'Ark1'!#REF!</f>
        <v>#REF!</v>
      </c>
      <c r="AG106" s="11" t="e">
        <f>+'Ark1'!#REF!</f>
        <v>#REF!</v>
      </c>
      <c r="AH106" s="11" t="e">
        <f>+'Ark1'!#REF!</f>
        <v>#REF!</v>
      </c>
      <c r="AI106" s="11" t="e">
        <f>+'Ark1'!#REF!</f>
        <v>#REF!</v>
      </c>
      <c r="AJ106" s="11" t="e">
        <f>+'Ark1'!#REF!</f>
        <v>#REF!</v>
      </c>
      <c r="AK106" s="11" t="e">
        <f t="shared" si="2"/>
        <v>#REF!</v>
      </c>
      <c r="AL106" s="11" t="e">
        <f t="shared" si="1"/>
        <v>#REF!</v>
      </c>
      <c r="AM106" s="16"/>
      <c r="AN106" s="5"/>
      <c r="AO106" s="19"/>
      <c r="AR106"/>
    </row>
    <row r="107" spans="25:44" ht="15.6">
      <c r="Y107" s="43"/>
      <c r="Z107" t="e">
        <f>+'Ark1'!#REF!</f>
        <v>#REF!</v>
      </c>
      <c r="AA107" t="e">
        <f>+'Ark1'!#REF!</f>
        <v>#REF!</v>
      </c>
      <c r="AB107" s="3" t="s">
        <v>460</v>
      </c>
      <c r="AC107" t="e">
        <f>+'Ark1'!#REF!</f>
        <v>#REF!</v>
      </c>
      <c r="AD107" s="11" t="e">
        <f>+'Ark1'!#REF!</f>
        <v>#REF!</v>
      </c>
      <c r="AE107" s="1" t="e">
        <f>+'Ark1'!#REF!</f>
        <v>#REF!</v>
      </c>
      <c r="AF107" s="67" t="e">
        <f>+'Ark1'!#REF!</f>
        <v>#REF!</v>
      </c>
      <c r="AG107" s="11" t="e">
        <f>+'Ark1'!#REF!</f>
        <v>#REF!</v>
      </c>
      <c r="AH107" s="11" t="e">
        <f>+'Ark1'!#REF!</f>
        <v>#REF!</v>
      </c>
      <c r="AI107" s="11" t="e">
        <f>+'Ark1'!#REF!</f>
        <v>#REF!</v>
      </c>
      <c r="AJ107" s="11" t="e">
        <f>+'Ark1'!#REF!</f>
        <v>#REF!</v>
      </c>
      <c r="AK107" s="11" t="e">
        <f t="shared" si="2"/>
        <v>#REF!</v>
      </c>
      <c r="AL107" s="11" t="e">
        <f t="shared" si="1"/>
        <v>#REF!</v>
      </c>
      <c r="AM107" s="16"/>
      <c r="AN107" s="5"/>
      <c r="AO107" s="19"/>
      <c r="AR107"/>
    </row>
    <row r="108" spans="25:44" ht="15.6">
      <c r="Y108" s="43"/>
      <c r="Z108" t="e">
        <f>+'Ark1'!#REF!</f>
        <v>#REF!</v>
      </c>
      <c r="AA108" t="e">
        <f>+'Ark1'!#REF!</f>
        <v>#REF!</v>
      </c>
      <c r="AB108" s="3" t="s">
        <v>459</v>
      </c>
      <c r="AC108" t="e">
        <f>+'Ark1'!#REF!</f>
        <v>#REF!</v>
      </c>
      <c r="AD108" s="11" t="e">
        <f>+'Ark1'!#REF!</f>
        <v>#REF!</v>
      </c>
      <c r="AE108" s="1" t="e">
        <f>+'Ark1'!#REF!</f>
        <v>#REF!</v>
      </c>
      <c r="AF108" s="67" t="e">
        <f>+'Ark1'!#REF!</f>
        <v>#REF!</v>
      </c>
      <c r="AG108" s="11" t="e">
        <f>+'Ark1'!#REF!</f>
        <v>#REF!</v>
      </c>
      <c r="AH108" s="11" t="e">
        <f>+'Ark1'!#REF!</f>
        <v>#REF!</v>
      </c>
      <c r="AI108" s="11" t="e">
        <f>+'Ark1'!#REF!</f>
        <v>#REF!</v>
      </c>
      <c r="AJ108" s="11" t="e">
        <f>+'Ark1'!#REF!</f>
        <v>#REF!</v>
      </c>
      <c r="AK108" s="11" t="e">
        <f t="shared" si="2"/>
        <v>#REF!</v>
      </c>
      <c r="AL108" s="11" t="e">
        <f t="shared" si="1"/>
        <v>#REF!</v>
      </c>
      <c r="AM108" s="16"/>
      <c r="AN108" s="5"/>
      <c r="AO108" s="19"/>
      <c r="AR108"/>
    </row>
    <row r="109" spans="25:44" ht="15.6">
      <c r="Y109" s="43"/>
      <c r="Z109" t="e">
        <f>+'Ark1'!#REF!</f>
        <v>#REF!</v>
      </c>
      <c r="AA109" t="e">
        <f>+'Ark1'!#REF!</f>
        <v>#REF!</v>
      </c>
      <c r="AB109" s="3" t="s">
        <v>458</v>
      </c>
      <c r="AC109" t="e">
        <f>+'Ark1'!#REF!</f>
        <v>#REF!</v>
      </c>
      <c r="AD109" s="11" t="e">
        <f>+'Ark1'!#REF!</f>
        <v>#REF!</v>
      </c>
      <c r="AE109" s="1" t="e">
        <f>+'Ark1'!#REF!</f>
        <v>#REF!</v>
      </c>
      <c r="AF109" s="67" t="e">
        <f>+'Ark1'!#REF!</f>
        <v>#REF!</v>
      </c>
      <c r="AG109" s="11" t="e">
        <f>+'Ark1'!#REF!</f>
        <v>#REF!</v>
      </c>
      <c r="AH109" s="11" t="e">
        <f>+'Ark1'!#REF!</f>
        <v>#REF!</v>
      </c>
      <c r="AI109" s="11" t="e">
        <f>+'Ark1'!#REF!</f>
        <v>#REF!</v>
      </c>
      <c r="AJ109" s="11" t="e">
        <f>+'Ark1'!#REF!</f>
        <v>#REF!</v>
      </c>
      <c r="AK109" s="11" t="e">
        <f t="shared" si="2"/>
        <v>#REF!</v>
      </c>
      <c r="AL109" s="11" t="e">
        <f t="shared" si="1"/>
        <v>#REF!</v>
      </c>
      <c r="AM109" s="19"/>
      <c r="AN109" s="5"/>
      <c r="AO109" s="19"/>
      <c r="AR109"/>
    </row>
    <row r="110" spans="25:44">
      <c r="Y110" s="43"/>
      <c r="Z110" t="e">
        <f>+'Ark1'!#REF!</f>
        <v>#REF!</v>
      </c>
      <c r="AA110" t="e">
        <f>+'Ark1'!#REF!</f>
        <v>#REF!</v>
      </c>
      <c r="AB110" s="3" t="s">
        <v>457</v>
      </c>
      <c r="AC110" t="e">
        <f>+'Ark1'!#REF!</f>
        <v>#REF!</v>
      </c>
      <c r="AD110" s="11" t="e">
        <f>+'Ark1'!#REF!</f>
        <v>#REF!</v>
      </c>
      <c r="AE110" s="1" t="e">
        <f>+'Ark1'!#REF!</f>
        <v>#REF!</v>
      </c>
      <c r="AF110" s="67" t="e">
        <f>+'Ark1'!#REF!</f>
        <v>#REF!</v>
      </c>
      <c r="AG110" s="11" t="e">
        <f>+'Ark1'!#REF!</f>
        <v>#REF!</v>
      </c>
      <c r="AH110" s="11" t="e">
        <f>+'Ark1'!#REF!</f>
        <v>#REF!</v>
      </c>
      <c r="AI110" s="11" t="e">
        <f>+'Ark1'!#REF!</f>
        <v>#REF!</v>
      </c>
      <c r="AJ110" s="11" t="e">
        <f>+'Ark1'!#REF!</f>
        <v>#REF!</v>
      </c>
      <c r="AK110" s="11" t="e">
        <f t="shared" si="2"/>
        <v>#REF!</v>
      </c>
      <c r="AL110" s="11" t="e">
        <f t="shared" si="1"/>
        <v>#REF!</v>
      </c>
      <c r="AM110" s="13"/>
      <c r="AR110"/>
    </row>
    <row r="111" spans="25:44" ht="15.6">
      <c r="Y111" s="43"/>
      <c r="Z111" t="e">
        <f>+'Ark1'!#REF!</f>
        <v>#REF!</v>
      </c>
      <c r="AA111" t="e">
        <f>+'Ark1'!#REF!</f>
        <v>#REF!</v>
      </c>
      <c r="AB111" s="3" t="s">
        <v>456</v>
      </c>
      <c r="AC111" t="e">
        <f>+'Ark1'!#REF!</f>
        <v>#REF!</v>
      </c>
      <c r="AD111" s="11" t="e">
        <f>+'Ark1'!#REF!</f>
        <v>#REF!</v>
      </c>
      <c r="AE111" s="1" t="e">
        <f>+'Ark1'!#REF!</f>
        <v>#REF!</v>
      </c>
      <c r="AF111" s="67" t="e">
        <f>+'Ark1'!#REF!</f>
        <v>#REF!</v>
      </c>
      <c r="AG111" s="11" t="e">
        <f>+'Ark1'!#REF!</f>
        <v>#REF!</v>
      </c>
      <c r="AH111" s="11" t="e">
        <f>+'Ark1'!#REF!</f>
        <v>#REF!</v>
      </c>
      <c r="AI111" s="11" t="e">
        <f>+'Ark1'!#REF!</f>
        <v>#REF!</v>
      </c>
      <c r="AJ111" s="11" t="e">
        <f>+'Ark1'!#REF!</f>
        <v>#REF!</v>
      </c>
      <c r="AK111" s="11" t="e">
        <f t="shared" si="2"/>
        <v>#REF!</v>
      </c>
      <c r="AL111" s="11" t="e">
        <f t="shared" si="1"/>
        <v>#REF!</v>
      </c>
      <c r="AM111" s="19"/>
      <c r="AO111" s="19"/>
      <c r="AR111"/>
    </row>
    <row r="112" spans="25:44">
      <c r="Y112" s="43"/>
      <c r="Z112" t="e">
        <f>+'Ark1'!#REF!</f>
        <v>#REF!</v>
      </c>
      <c r="AA112" t="e">
        <f>+'Ark1'!#REF!</f>
        <v>#REF!</v>
      </c>
      <c r="AB112" s="3" t="s">
        <v>455</v>
      </c>
      <c r="AC112" t="e">
        <f>+'Ark1'!#REF!</f>
        <v>#REF!</v>
      </c>
      <c r="AD112" s="11" t="e">
        <f>+'Ark1'!#REF!</f>
        <v>#REF!</v>
      </c>
      <c r="AE112" s="1" t="e">
        <f>+'Ark1'!#REF!</f>
        <v>#REF!</v>
      </c>
      <c r="AF112" s="67" t="e">
        <f>+'Ark1'!#REF!</f>
        <v>#REF!</v>
      </c>
      <c r="AG112" s="11" t="e">
        <f>+'Ark1'!#REF!</f>
        <v>#REF!</v>
      </c>
      <c r="AH112" s="11" t="e">
        <f>+'Ark1'!#REF!</f>
        <v>#REF!</v>
      </c>
      <c r="AI112" s="11" t="e">
        <f>+'Ark1'!#REF!</f>
        <v>#REF!</v>
      </c>
      <c r="AJ112" s="11" t="e">
        <f>+'Ark1'!#REF!</f>
        <v>#REF!</v>
      </c>
      <c r="AK112" s="11" t="e">
        <f t="shared" si="2"/>
        <v>#REF!</v>
      </c>
      <c r="AL112" s="11" t="e">
        <f t="shared" si="1"/>
        <v>#REF!</v>
      </c>
      <c r="AM112" s="13"/>
      <c r="AR112"/>
    </row>
    <row r="113" spans="25:44" s="518" customFormat="1">
      <c r="Y113" s="43"/>
      <c r="AB113" s="3"/>
      <c r="AD113" s="520"/>
      <c r="AE113" s="1"/>
      <c r="AF113" s="67"/>
      <c r="AG113" s="520"/>
      <c r="AH113" s="520"/>
      <c r="AI113" s="520"/>
      <c r="AJ113" s="520"/>
      <c r="AK113" s="520"/>
      <c r="AL113" s="520"/>
      <c r="AM113" s="13"/>
    </row>
    <row r="114" spans="25:44" s="518" customFormat="1">
      <c r="Y114" s="43"/>
      <c r="AB114" s="3"/>
      <c r="AD114" s="520"/>
      <c r="AE114" s="1"/>
      <c r="AF114" s="67"/>
      <c r="AG114" s="520"/>
      <c r="AH114" s="520"/>
      <c r="AI114" s="520"/>
      <c r="AJ114" s="520"/>
      <c r="AK114" s="520"/>
      <c r="AL114" s="520"/>
      <c r="AM114" s="13"/>
    </row>
    <row r="115" spans="25:44" s="518" customFormat="1">
      <c r="Y115" s="43"/>
      <c r="AB115" s="3"/>
      <c r="AD115" s="520"/>
      <c r="AE115" s="1"/>
      <c r="AF115" s="67"/>
      <c r="AG115" s="520"/>
      <c r="AH115" s="520"/>
      <c r="AI115" s="520"/>
      <c r="AJ115" s="520"/>
      <c r="AK115" s="520"/>
      <c r="AL115" s="520"/>
      <c r="AM115" s="13"/>
    </row>
    <row r="116" spans="25:44" s="518" customFormat="1">
      <c r="Y116" s="43"/>
      <c r="AB116" s="3"/>
      <c r="AD116" s="520"/>
      <c r="AE116" s="1"/>
      <c r="AF116" s="67"/>
      <c r="AG116" s="520"/>
      <c r="AH116" s="520"/>
      <c r="AI116" s="520"/>
      <c r="AJ116" s="520"/>
      <c r="AK116" s="520"/>
      <c r="AL116" s="520"/>
      <c r="AM116" s="13"/>
    </row>
    <row r="117" spans="25:44" s="518" customFormat="1">
      <c r="Y117" s="43"/>
      <c r="AB117" s="3"/>
      <c r="AD117" s="520"/>
      <c r="AE117" s="1"/>
      <c r="AF117" s="67"/>
      <c r="AG117" s="520"/>
      <c r="AH117" s="520"/>
      <c r="AI117" s="520"/>
      <c r="AJ117" s="520"/>
      <c r="AK117" s="520"/>
      <c r="AL117" s="520"/>
      <c r="AM117" s="13"/>
    </row>
    <row r="118" spans="25:44" s="518" customFormat="1">
      <c r="Y118" s="43"/>
      <c r="AB118" s="3"/>
      <c r="AD118" s="520"/>
      <c r="AE118" s="1"/>
      <c r="AF118" s="67"/>
      <c r="AG118" s="520"/>
      <c r="AH118" s="520"/>
      <c r="AI118" s="520"/>
      <c r="AJ118" s="520"/>
      <c r="AK118" s="520"/>
      <c r="AL118" s="520"/>
      <c r="AM118" s="13"/>
    </row>
    <row r="119" spans="25:44" s="518" customFormat="1">
      <c r="Y119" s="43"/>
      <c r="AB119" s="3"/>
      <c r="AD119" s="520"/>
      <c r="AE119" s="1"/>
      <c r="AF119" s="67"/>
      <c r="AG119" s="520"/>
      <c r="AH119" s="520"/>
      <c r="AI119" s="520"/>
      <c r="AJ119" s="520"/>
      <c r="AK119" s="520"/>
      <c r="AL119" s="520"/>
      <c r="AM119" s="13"/>
    </row>
    <row r="120" spans="25:44" s="518" customFormat="1">
      <c r="Y120" s="43"/>
      <c r="AB120" s="3"/>
      <c r="AD120" s="520"/>
      <c r="AE120" s="1"/>
      <c r="AF120" s="67"/>
      <c r="AG120" s="520"/>
      <c r="AH120" s="520"/>
      <c r="AI120" s="520"/>
      <c r="AJ120" s="520"/>
      <c r="AK120" s="520"/>
      <c r="AL120" s="520"/>
      <c r="AM120" s="13"/>
    </row>
    <row r="121" spans="25:44" s="518" customFormat="1">
      <c r="Y121" s="43"/>
      <c r="AB121" s="3"/>
      <c r="AD121" s="520"/>
      <c r="AE121" s="1"/>
      <c r="AF121" s="67"/>
      <c r="AG121" s="520"/>
      <c r="AH121" s="520"/>
      <c r="AI121" s="520"/>
      <c r="AJ121" s="520"/>
      <c r="AK121" s="520"/>
      <c r="AL121" s="520"/>
      <c r="AM121" s="13"/>
    </row>
    <row r="122" spans="25:44" s="518" customFormat="1">
      <c r="Y122" s="43"/>
      <c r="AB122" s="3"/>
      <c r="AD122" s="520"/>
      <c r="AE122" s="1"/>
      <c r="AF122" s="67"/>
      <c r="AG122" s="520"/>
      <c r="AH122" s="520"/>
      <c r="AI122" s="520"/>
      <c r="AJ122" s="520"/>
      <c r="AK122" s="520"/>
      <c r="AL122" s="520"/>
      <c r="AM122" s="13"/>
    </row>
    <row r="123" spans="25:44" s="518" customFormat="1">
      <c r="Y123" s="43"/>
      <c r="AB123" s="3"/>
      <c r="AD123" s="520"/>
      <c r="AE123" s="1"/>
      <c r="AF123" s="67"/>
      <c r="AG123" s="520"/>
      <c r="AH123" s="520"/>
      <c r="AI123" s="520"/>
      <c r="AJ123" s="520"/>
      <c r="AK123" s="520"/>
      <c r="AL123" s="520"/>
      <c r="AM123" s="13"/>
    </row>
    <row r="124" spans="25:44" s="518" customFormat="1">
      <c r="Y124" s="43"/>
      <c r="AB124" s="3"/>
      <c r="AD124" s="520"/>
      <c r="AE124" s="1"/>
      <c r="AF124" s="67"/>
      <c r="AG124" s="520"/>
      <c r="AH124" s="520"/>
      <c r="AI124" s="520"/>
      <c r="AJ124" s="520"/>
      <c r="AK124" s="520"/>
      <c r="AL124" s="520"/>
      <c r="AM124" s="13"/>
    </row>
    <row r="125" spans="25:44" s="518" customFormat="1">
      <c r="Y125" s="43"/>
      <c r="AB125" s="3"/>
      <c r="AD125" s="520"/>
      <c r="AE125" s="1"/>
      <c r="AF125" s="67"/>
      <c r="AG125" s="520"/>
      <c r="AH125" s="520"/>
      <c r="AI125" s="520"/>
      <c r="AJ125" s="520"/>
      <c r="AK125" s="520"/>
      <c r="AL125" s="520"/>
      <c r="AM125" s="13"/>
    </row>
    <row r="126" spans="25:44" s="518" customFormat="1">
      <c r="Y126" s="43"/>
      <c r="AB126" s="3"/>
      <c r="AD126" s="520"/>
      <c r="AE126" s="1"/>
      <c r="AF126" s="67"/>
      <c r="AG126" s="520"/>
      <c r="AH126" s="520"/>
      <c r="AI126" s="520"/>
      <c r="AJ126" s="520"/>
      <c r="AK126" s="520"/>
      <c r="AL126" s="520"/>
      <c r="AM126" s="13"/>
    </row>
    <row r="127" spans="25:44" ht="15.6">
      <c r="Y127" s="43"/>
      <c r="Z127" t="e">
        <f>+'Ark1'!#REF!</f>
        <v>#REF!</v>
      </c>
      <c r="AA127" t="e">
        <f>+'Ark1'!#REF!</f>
        <v>#REF!</v>
      </c>
      <c r="AB127" s="3" t="s">
        <v>452</v>
      </c>
      <c r="AC127" t="e">
        <f>+'Ark1'!#REF!</f>
        <v>#REF!</v>
      </c>
      <c r="AD127" s="11" t="e">
        <f>+'Ark1'!#REF!</f>
        <v>#REF!</v>
      </c>
      <c r="AE127" s="1" t="e">
        <f>+'Ark1'!#REF!</f>
        <v>#REF!</v>
      </c>
      <c r="AF127" s="67" t="e">
        <f>+'Ark1'!#REF!</f>
        <v>#REF!</v>
      </c>
      <c r="AG127" s="11" t="e">
        <f>+'Ark1'!#REF!</f>
        <v>#REF!</v>
      </c>
      <c r="AH127" s="11" t="e">
        <f>+'Ark1'!#REF!</f>
        <v>#REF!</v>
      </c>
      <c r="AI127" s="11" t="e">
        <f>+'Ark1'!#REF!</f>
        <v>#REF!</v>
      </c>
      <c r="AJ127" s="11" t="e">
        <f>+'Ark1'!#REF!</f>
        <v>#REF!</v>
      </c>
      <c r="AK127" s="11" t="e">
        <f t="shared" ref="AK127:AK131" si="3">1000*AF127/AH127</f>
        <v>#REF!</v>
      </c>
      <c r="AL127" s="11" t="e">
        <f t="shared" ref="AL127:AL169" si="4">+AD127/AC127</f>
        <v>#REF!</v>
      </c>
      <c r="AM127" s="13"/>
      <c r="AN127" s="1"/>
      <c r="AO127" s="5"/>
      <c r="AR127"/>
    </row>
    <row r="128" spans="25:44" ht="15.6">
      <c r="Y128" s="43"/>
      <c r="Z128" t="e">
        <f>+'Ark1'!#REF!</f>
        <v>#REF!</v>
      </c>
      <c r="AA128" t="e">
        <f>+'Ark1'!#REF!</f>
        <v>#REF!</v>
      </c>
      <c r="AB128" s="3" t="s">
        <v>451</v>
      </c>
      <c r="AC128" t="e">
        <f>+'Ark1'!#REF!</f>
        <v>#REF!</v>
      </c>
      <c r="AD128" s="11" t="e">
        <f>+'Ark1'!#REF!</f>
        <v>#REF!</v>
      </c>
      <c r="AE128" s="1" t="e">
        <f>+'Ark1'!#REF!</f>
        <v>#REF!</v>
      </c>
      <c r="AF128" s="67" t="e">
        <f>+'Ark1'!#REF!</f>
        <v>#REF!</v>
      </c>
      <c r="AG128" s="11" t="e">
        <f>+'Ark1'!#REF!</f>
        <v>#REF!</v>
      </c>
      <c r="AH128" s="11" t="e">
        <f>+'Ark1'!#REF!</f>
        <v>#REF!</v>
      </c>
      <c r="AI128" s="11" t="e">
        <f>+'Ark1'!#REF!</f>
        <v>#REF!</v>
      </c>
      <c r="AJ128" s="11" t="e">
        <f>+'Ark1'!#REF!</f>
        <v>#REF!</v>
      </c>
      <c r="AK128" s="11" t="e">
        <f t="shared" si="3"/>
        <v>#REF!</v>
      </c>
      <c r="AL128" s="11" t="e">
        <f t="shared" si="4"/>
        <v>#REF!</v>
      </c>
      <c r="AM128" s="13"/>
      <c r="AN128" s="13"/>
      <c r="AO128" s="5"/>
      <c r="AR128"/>
    </row>
    <row r="129" spans="25:44" ht="15.6">
      <c r="Y129" s="43"/>
      <c r="Z129" t="e">
        <f>+'Ark1'!#REF!</f>
        <v>#REF!</v>
      </c>
      <c r="AA129" t="e">
        <f>+'Ark1'!#REF!</f>
        <v>#REF!</v>
      </c>
      <c r="AB129" s="3" t="s">
        <v>450</v>
      </c>
      <c r="AC129" t="e">
        <f>+'Ark1'!#REF!</f>
        <v>#REF!</v>
      </c>
      <c r="AD129" s="11" t="e">
        <f>+'Ark1'!#REF!</f>
        <v>#REF!</v>
      </c>
      <c r="AE129" s="1" t="e">
        <f>+'Ark1'!#REF!</f>
        <v>#REF!</v>
      </c>
      <c r="AF129" s="67" t="e">
        <f>+'Ark1'!#REF!</f>
        <v>#REF!</v>
      </c>
      <c r="AG129" s="11" t="e">
        <f>+'Ark1'!#REF!</f>
        <v>#REF!</v>
      </c>
      <c r="AH129" s="11" t="e">
        <f>+'Ark1'!#REF!</f>
        <v>#REF!</v>
      </c>
      <c r="AI129" s="11" t="e">
        <f>+'Ark1'!#REF!</f>
        <v>#REF!</v>
      </c>
      <c r="AJ129" s="11" t="e">
        <f>+'Ark1'!#REF!</f>
        <v>#REF!</v>
      </c>
      <c r="AK129" s="11" t="e">
        <f t="shared" si="3"/>
        <v>#REF!</v>
      </c>
      <c r="AL129" s="11" t="e">
        <f t="shared" si="4"/>
        <v>#REF!</v>
      </c>
      <c r="AM129" s="13"/>
      <c r="AN129" s="13"/>
      <c r="AO129" s="5"/>
      <c r="AR129"/>
    </row>
    <row r="130" spans="25:44" ht="15.6">
      <c r="Y130" s="43"/>
      <c r="Z130" t="e">
        <f>+'Ark1'!#REF!</f>
        <v>#REF!</v>
      </c>
      <c r="AA130" t="e">
        <f>+'Ark1'!#REF!</f>
        <v>#REF!</v>
      </c>
      <c r="AB130" s="3" t="s">
        <v>548</v>
      </c>
      <c r="AC130" t="e">
        <f>+'Ark1'!#REF!</f>
        <v>#REF!</v>
      </c>
      <c r="AD130" s="11" t="e">
        <f>+'Ark1'!#REF!</f>
        <v>#REF!</v>
      </c>
      <c r="AE130" s="1" t="e">
        <f>+'Ark1'!#REF!</f>
        <v>#REF!</v>
      </c>
      <c r="AF130" s="67" t="e">
        <f>+'Ark1'!#REF!</f>
        <v>#REF!</v>
      </c>
      <c r="AG130" s="11" t="e">
        <f>+'Ark1'!#REF!</f>
        <v>#REF!</v>
      </c>
      <c r="AH130" s="11" t="e">
        <f>+'Ark1'!#REF!</f>
        <v>#REF!</v>
      </c>
      <c r="AI130" s="11" t="e">
        <f>+'Ark1'!#REF!</f>
        <v>#REF!</v>
      </c>
      <c r="AJ130" s="11" t="e">
        <f>+'Ark1'!#REF!</f>
        <v>#REF!</v>
      </c>
      <c r="AK130" s="11" t="e">
        <f t="shared" si="3"/>
        <v>#REF!</v>
      </c>
      <c r="AL130" s="11" t="e">
        <f t="shared" si="4"/>
        <v>#REF!</v>
      </c>
      <c r="AM130" s="13"/>
      <c r="AN130" s="13"/>
      <c r="AO130" s="5"/>
      <c r="AR130"/>
    </row>
    <row r="131" spans="25:44" ht="15.6">
      <c r="Y131" s="43"/>
      <c r="Z131" t="e">
        <f>+'Ark1'!#REF!</f>
        <v>#REF!</v>
      </c>
      <c r="AA131" t="e">
        <f>+'Ark1'!#REF!</f>
        <v>#REF!</v>
      </c>
      <c r="AB131" s="3" t="s">
        <v>549</v>
      </c>
      <c r="AC131" t="e">
        <f>+'Ark1'!#REF!</f>
        <v>#REF!</v>
      </c>
      <c r="AD131" s="11" t="e">
        <f>+'Ark1'!#REF!</f>
        <v>#REF!</v>
      </c>
      <c r="AE131" s="1" t="e">
        <f>+'Ark1'!#REF!</f>
        <v>#REF!</v>
      </c>
      <c r="AF131" s="67" t="e">
        <f>+'Ark1'!#REF!</f>
        <v>#REF!</v>
      </c>
      <c r="AG131" s="11" t="e">
        <f>+'Ark1'!#REF!</f>
        <v>#REF!</v>
      </c>
      <c r="AH131" s="11" t="e">
        <f>+'Ark1'!#REF!</f>
        <v>#REF!</v>
      </c>
      <c r="AI131" s="11" t="e">
        <f>+'Ark1'!#REF!</f>
        <v>#REF!</v>
      </c>
      <c r="AJ131" s="11" t="e">
        <f>+'Ark1'!#REF!</f>
        <v>#REF!</v>
      </c>
      <c r="AK131" s="11" t="e">
        <f t="shared" si="3"/>
        <v>#REF!</v>
      </c>
      <c r="AL131" s="11" t="e">
        <f t="shared" si="4"/>
        <v>#REF!</v>
      </c>
      <c r="AM131" s="13"/>
      <c r="AN131" s="13"/>
      <c r="AO131" s="5"/>
      <c r="AR131"/>
    </row>
    <row r="132" spans="25:44" ht="15.6">
      <c r="Y132" s="43"/>
      <c r="Z132" s="51" t="e">
        <f>+'Ark1'!#REF!</f>
        <v>#REF!</v>
      </c>
      <c r="AA132" s="51" t="e">
        <f>+'Ark1'!#REF!</f>
        <v>#REF!</v>
      </c>
      <c r="AB132" s="52" t="s">
        <v>547</v>
      </c>
      <c r="AC132" s="51" t="e">
        <f>+'Ark1'!#REF!</f>
        <v>#REF!</v>
      </c>
      <c r="AD132" s="76" t="e">
        <f>+'Ark1'!#REF!</f>
        <v>#REF!</v>
      </c>
      <c r="AE132" s="53" t="e">
        <f>+'Ark1'!#REF!</f>
        <v>#REF!</v>
      </c>
      <c r="AF132" s="66" t="e">
        <f>+'Ark1'!#REF!</f>
        <v>#REF!</v>
      </c>
      <c r="AG132" s="76" t="e">
        <f>+'Ark1'!#REF!</f>
        <v>#REF!</v>
      </c>
      <c r="AH132" s="76"/>
      <c r="AI132" s="76"/>
      <c r="AJ132" s="76"/>
      <c r="AK132" s="76"/>
      <c r="AL132" s="76" t="e">
        <f t="shared" si="4"/>
        <v>#REF!</v>
      </c>
      <c r="AM132" s="13"/>
      <c r="AN132" s="5"/>
      <c r="AO132" s="5"/>
      <c r="AR132"/>
    </row>
    <row r="133" spans="25:44" ht="15.6">
      <c r="Y133" s="43"/>
      <c r="Z133" s="51" t="e">
        <f>+'Ark1'!#REF!</f>
        <v>#REF!</v>
      </c>
      <c r="AA133" s="51" t="e">
        <f>+'Ark1'!#REF!</f>
        <v>#REF!</v>
      </c>
      <c r="AB133" s="52" t="s">
        <v>461</v>
      </c>
      <c r="AC133" s="51" t="e">
        <f>+'Ark1'!#REF!</f>
        <v>#REF!</v>
      </c>
      <c r="AD133" s="76" t="e">
        <f>+'Ark1'!#REF!</f>
        <v>#REF!</v>
      </c>
      <c r="AE133" s="53" t="e">
        <f>+'Ark1'!#REF!</f>
        <v>#REF!</v>
      </c>
      <c r="AF133" s="66" t="e">
        <f>+'Ark1'!#REF!</f>
        <v>#REF!</v>
      </c>
      <c r="AG133" s="76" t="e">
        <f>+'Ark1'!#REF!</f>
        <v>#REF!</v>
      </c>
      <c r="AH133" s="76"/>
      <c r="AI133" s="76"/>
      <c r="AJ133" s="76"/>
      <c r="AK133" s="76"/>
      <c r="AL133" s="76" t="e">
        <f t="shared" si="4"/>
        <v>#REF!</v>
      </c>
      <c r="AM133" s="13"/>
      <c r="AN133" s="5"/>
      <c r="AO133" s="5"/>
      <c r="AR133"/>
    </row>
    <row r="134" spans="25:44" ht="15.6">
      <c r="Y134" s="43"/>
      <c r="Z134" s="51" t="e">
        <f>+'Ark1'!#REF!</f>
        <v>#REF!</v>
      </c>
      <c r="AA134" s="51" t="e">
        <f>+'Ark1'!#REF!</f>
        <v>#REF!</v>
      </c>
      <c r="AB134" s="52" t="s">
        <v>460</v>
      </c>
      <c r="AC134" s="51" t="e">
        <f>+'Ark1'!#REF!</f>
        <v>#REF!</v>
      </c>
      <c r="AD134" s="76" t="e">
        <f>+'Ark1'!#REF!</f>
        <v>#REF!</v>
      </c>
      <c r="AE134" s="53" t="e">
        <f>+'Ark1'!#REF!</f>
        <v>#REF!</v>
      </c>
      <c r="AF134" s="66" t="e">
        <f>+'Ark1'!#REF!</f>
        <v>#REF!</v>
      </c>
      <c r="AG134" s="76" t="e">
        <f>+'Ark1'!#REF!</f>
        <v>#REF!</v>
      </c>
      <c r="AH134" s="76"/>
      <c r="AI134" s="76"/>
      <c r="AJ134" s="76"/>
      <c r="AK134" s="76"/>
      <c r="AL134" s="76" t="e">
        <f t="shared" si="4"/>
        <v>#REF!</v>
      </c>
      <c r="AM134" s="13"/>
      <c r="AN134" s="5"/>
      <c r="AO134" s="5"/>
      <c r="AR134"/>
    </row>
    <row r="135" spans="25:44" ht="15.6">
      <c r="Y135" s="43"/>
      <c r="Z135" s="51" t="e">
        <f>+'Ark1'!#REF!</f>
        <v>#REF!</v>
      </c>
      <c r="AA135" s="51" t="e">
        <f>+'Ark1'!#REF!</f>
        <v>#REF!</v>
      </c>
      <c r="AB135" s="52" t="s">
        <v>459</v>
      </c>
      <c r="AC135" s="51" t="e">
        <f>+'Ark1'!#REF!</f>
        <v>#REF!</v>
      </c>
      <c r="AD135" s="76" t="e">
        <f>+'Ark1'!#REF!</f>
        <v>#REF!</v>
      </c>
      <c r="AE135" s="53" t="e">
        <f>+'Ark1'!#REF!</f>
        <v>#REF!</v>
      </c>
      <c r="AF135" s="66" t="e">
        <f>+'Ark1'!#REF!</f>
        <v>#REF!</v>
      </c>
      <c r="AG135" s="76" t="e">
        <f>+'Ark1'!#REF!</f>
        <v>#REF!</v>
      </c>
      <c r="AH135" s="76"/>
      <c r="AI135" s="76"/>
      <c r="AJ135" s="76"/>
      <c r="AK135" s="76"/>
      <c r="AL135" s="76" t="e">
        <f t="shared" si="4"/>
        <v>#REF!</v>
      </c>
      <c r="AM135" s="13"/>
      <c r="AN135" s="5"/>
      <c r="AO135" s="5"/>
      <c r="AR135"/>
    </row>
    <row r="136" spans="25:44" ht="15.6">
      <c r="Y136" s="43"/>
      <c r="Z136" s="51" t="e">
        <f>+'Ark1'!#REF!</f>
        <v>#REF!</v>
      </c>
      <c r="AA136" s="51" t="e">
        <f>+'Ark1'!#REF!</f>
        <v>#REF!</v>
      </c>
      <c r="AB136" s="52" t="s">
        <v>458</v>
      </c>
      <c r="AC136" s="51" t="e">
        <f>+'Ark1'!#REF!</f>
        <v>#REF!</v>
      </c>
      <c r="AD136" s="76" t="e">
        <f>+'Ark1'!#REF!</f>
        <v>#REF!</v>
      </c>
      <c r="AE136" s="53" t="e">
        <f>+'Ark1'!#REF!</f>
        <v>#REF!</v>
      </c>
      <c r="AF136" s="66" t="e">
        <f>+'Ark1'!#REF!</f>
        <v>#REF!</v>
      </c>
      <c r="AG136" s="76" t="e">
        <f>+'Ark1'!#REF!</f>
        <v>#REF!</v>
      </c>
      <c r="AH136" s="76"/>
      <c r="AI136" s="76"/>
      <c r="AJ136" s="76"/>
      <c r="AK136" s="76"/>
      <c r="AL136" s="76" t="e">
        <f t="shared" si="4"/>
        <v>#REF!</v>
      </c>
      <c r="AM136" s="13"/>
      <c r="AN136" s="5"/>
      <c r="AO136" s="5"/>
      <c r="AR136"/>
    </row>
    <row r="137" spans="25:44" ht="15.6">
      <c r="Y137" s="43"/>
      <c r="Z137" s="51" t="e">
        <f>+'Ark1'!#REF!</f>
        <v>#REF!</v>
      </c>
      <c r="AA137" s="51" t="e">
        <f>+'Ark1'!#REF!</f>
        <v>#REF!</v>
      </c>
      <c r="AB137" s="52" t="s">
        <v>457</v>
      </c>
      <c r="AC137" s="51" t="e">
        <f>+'Ark1'!#REF!</f>
        <v>#REF!</v>
      </c>
      <c r="AD137" s="76" t="e">
        <f>+'Ark1'!#REF!</f>
        <v>#REF!</v>
      </c>
      <c r="AE137" s="53" t="e">
        <f>+'Ark1'!#REF!</f>
        <v>#REF!</v>
      </c>
      <c r="AF137" s="66" t="e">
        <f>+'Ark1'!#REF!</f>
        <v>#REF!</v>
      </c>
      <c r="AG137" s="76" t="e">
        <f>+'Ark1'!#REF!</f>
        <v>#REF!</v>
      </c>
      <c r="AH137" s="76"/>
      <c r="AI137" s="76"/>
      <c r="AJ137" s="76"/>
      <c r="AK137" s="76"/>
      <c r="AL137" s="76" t="e">
        <f t="shared" si="4"/>
        <v>#REF!</v>
      </c>
      <c r="AM137" s="13"/>
      <c r="AN137" s="5"/>
      <c r="AO137" s="5"/>
      <c r="AR137"/>
    </row>
    <row r="138" spans="25:44" ht="15.6">
      <c r="Y138" s="43"/>
      <c r="Z138" s="51" t="e">
        <f>+'Ark1'!#REF!</f>
        <v>#REF!</v>
      </c>
      <c r="AA138" s="51" t="e">
        <f>+'Ark1'!#REF!</f>
        <v>#REF!</v>
      </c>
      <c r="AB138" s="52" t="s">
        <v>456</v>
      </c>
      <c r="AC138" s="51" t="e">
        <f>+'Ark1'!#REF!</f>
        <v>#REF!</v>
      </c>
      <c r="AD138" s="76" t="e">
        <f>+'Ark1'!#REF!</f>
        <v>#REF!</v>
      </c>
      <c r="AE138" s="53" t="e">
        <f>+'Ark1'!#REF!</f>
        <v>#REF!</v>
      </c>
      <c r="AF138" s="66" t="e">
        <f>+'Ark1'!#REF!</f>
        <v>#REF!</v>
      </c>
      <c r="AG138" s="76" t="e">
        <f>+'Ark1'!#REF!</f>
        <v>#REF!</v>
      </c>
      <c r="AH138" s="76"/>
      <c r="AI138" s="76"/>
      <c r="AJ138" s="76"/>
      <c r="AK138" s="76"/>
      <c r="AL138" s="76" t="e">
        <f t="shared" si="4"/>
        <v>#REF!</v>
      </c>
      <c r="AM138" s="13"/>
      <c r="AN138" s="5"/>
      <c r="AO138" s="5"/>
      <c r="AR138"/>
    </row>
    <row r="139" spans="25:44" ht="15.6">
      <c r="Y139" s="43"/>
      <c r="Z139" s="51" t="e">
        <f>+'Ark1'!#REF!</f>
        <v>#REF!</v>
      </c>
      <c r="AA139" s="51" t="e">
        <f>+'Ark1'!#REF!</f>
        <v>#REF!</v>
      </c>
      <c r="AB139" s="52" t="s">
        <v>455</v>
      </c>
      <c r="AC139" s="51" t="e">
        <f>+'Ark1'!#REF!</f>
        <v>#REF!</v>
      </c>
      <c r="AD139" s="76" t="e">
        <f>+'Ark1'!#REF!</f>
        <v>#REF!</v>
      </c>
      <c r="AE139" s="53" t="e">
        <f>+'Ark1'!#REF!</f>
        <v>#REF!</v>
      </c>
      <c r="AF139" s="66" t="e">
        <f>+'Ark1'!#REF!</f>
        <v>#REF!</v>
      </c>
      <c r="AG139" s="76" t="e">
        <f>+'Ark1'!#REF!</f>
        <v>#REF!</v>
      </c>
      <c r="AH139" s="76"/>
      <c r="AI139" s="76"/>
      <c r="AJ139" s="76"/>
      <c r="AK139" s="76"/>
      <c r="AL139" s="76" t="e">
        <f t="shared" si="4"/>
        <v>#REF!</v>
      </c>
      <c r="AM139" s="13"/>
      <c r="AN139" s="5"/>
      <c r="AO139" s="5"/>
      <c r="AR139"/>
    </row>
    <row r="140" spans="25:44" ht="15.6">
      <c r="Y140" s="43"/>
      <c r="Z140" s="51" t="e">
        <f>+'Ark1'!#REF!</f>
        <v>#REF!</v>
      </c>
      <c r="AA140" s="51" t="e">
        <f>+'Ark1'!#REF!</f>
        <v>#REF!</v>
      </c>
      <c r="AB140" s="52" t="s">
        <v>454</v>
      </c>
      <c r="AC140" s="51" t="e">
        <f>+'Ark1'!#REF!</f>
        <v>#REF!</v>
      </c>
      <c r="AD140" s="76" t="e">
        <f>+'Ark1'!#REF!</f>
        <v>#REF!</v>
      </c>
      <c r="AE140" s="53" t="e">
        <f>+'Ark1'!#REF!</f>
        <v>#REF!</v>
      </c>
      <c r="AF140" s="66" t="e">
        <f>+'Ark1'!#REF!</f>
        <v>#REF!</v>
      </c>
      <c r="AG140" s="76" t="e">
        <f>+'Ark1'!#REF!</f>
        <v>#REF!</v>
      </c>
      <c r="AH140" s="76"/>
      <c r="AI140" s="76"/>
      <c r="AJ140" s="76"/>
      <c r="AK140" s="76"/>
      <c r="AL140" s="76" t="e">
        <f t="shared" si="4"/>
        <v>#REF!</v>
      </c>
      <c r="AM140" s="5"/>
      <c r="AN140" s="5"/>
      <c r="AO140" s="5"/>
      <c r="AR140"/>
    </row>
    <row r="141" spans="25:44">
      <c r="Y141" s="43"/>
      <c r="Z141" s="51" t="e">
        <f>+'Ark1'!#REF!</f>
        <v>#REF!</v>
      </c>
      <c r="AA141" s="51" t="e">
        <f>+'Ark1'!#REF!</f>
        <v>#REF!</v>
      </c>
      <c r="AB141" s="52" t="s">
        <v>453</v>
      </c>
      <c r="AC141" s="51" t="e">
        <f>+'Ark1'!#REF!</f>
        <v>#REF!</v>
      </c>
      <c r="AD141" s="76" t="e">
        <f>+'Ark1'!#REF!</f>
        <v>#REF!</v>
      </c>
      <c r="AE141" s="53" t="e">
        <f>+'Ark1'!#REF!</f>
        <v>#REF!</v>
      </c>
      <c r="AF141" s="66" t="e">
        <f>+'Ark1'!#REF!</f>
        <v>#REF!</v>
      </c>
      <c r="AG141" s="76" t="e">
        <f>+'Ark1'!#REF!</f>
        <v>#REF!</v>
      </c>
      <c r="AH141" s="76"/>
      <c r="AI141" s="76"/>
      <c r="AJ141" s="76"/>
      <c r="AK141" s="76"/>
      <c r="AL141" s="76" t="e">
        <f t="shared" si="4"/>
        <v>#REF!</v>
      </c>
      <c r="AM141" s="13"/>
      <c r="AR141"/>
    </row>
    <row r="142" spans="25:44" ht="15.6">
      <c r="Y142" s="43"/>
      <c r="Z142" s="51" t="e">
        <f>+'Ark1'!#REF!</f>
        <v>#REF!</v>
      </c>
      <c r="AA142" s="51" t="e">
        <f>+'Ark1'!#REF!</f>
        <v>#REF!</v>
      </c>
      <c r="AB142" s="52" t="s">
        <v>452</v>
      </c>
      <c r="AC142" s="51" t="e">
        <f>+'Ark1'!#REF!</f>
        <v>#REF!</v>
      </c>
      <c r="AD142" s="76" t="e">
        <f>+'Ark1'!#REF!</f>
        <v>#REF!</v>
      </c>
      <c r="AE142" s="53" t="e">
        <f>+'Ark1'!#REF!</f>
        <v>#REF!</v>
      </c>
      <c r="AF142" s="66" t="e">
        <f>+'Ark1'!#REF!</f>
        <v>#REF!</v>
      </c>
      <c r="AG142" s="76" t="e">
        <f>+'Ark1'!#REF!</f>
        <v>#REF!</v>
      </c>
      <c r="AH142" s="76"/>
      <c r="AI142" s="76"/>
      <c r="AJ142" s="76"/>
      <c r="AK142" s="76"/>
      <c r="AL142" s="76" t="e">
        <f t="shared" si="4"/>
        <v>#REF!</v>
      </c>
      <c r="AM142" s="5"/>
      <c r="AO142" s="5"/>
      <c r="AR142"/>
    </row>
    <row r="143" spans="25:44" ht="15.6">
      <c r="Y143" s="43"/>
      <c r="Z143" s="51" t="e">
        <f>+'Ark1'!#REF!</f>
        <v>#REF!</v>
      </c>
      <c r="AA143" s="51" t="e">
        <f>+'Ark1'!#REF!</f>
        <v>#REF!</v>
      </c>
      <c r="AB143" s="52" t="s">
        <v>451</v>
      </c>
      <c r="AC143" s="51" t="e">
        <f>+'Ark1'!#REF!</f>
        <v>#REF!</v>
      </c>
      <c r="AD143" s="76" t="e">
        <f>+'Ark1'!#REF!</f>
        <v>#REF!</v>
      </c>
      <c r="AE143" s="53" t="e">
        <f>+'Ark1'!#REF!</f>
        <v>#REF!</v>
      </c>
      <c r="AF143" s="66" t="e">
        <f>+'Ark1'!#REF!</f>
        <v>#REF!</v>
      </c>
      <c r="AG143" s="76" t="e">
        <f>+'Ark1'!#REF!</f>
        <v>#REF!</v>
      </c>
      <c r="AH143" s="76"/>
      <c r="AI143" s="76"/>
      <c r="AJ143" s="76"/>
      <c r="AK143" s="76"/>
      <c r="AL143" s="76" t="e">
        <f t="shared" si="4"/>
        <v>#REF!</v>
      </c>
      <c r="AM143" s="5"/>
      <c r="AO143" s="5"/>
      <c r="AR143"/>
    </row>
    <row r="144" spans="25:44">
      <c r="Y144" s="43"/>
      <c r="Z144" s="51" t="e">
        <f>+'Ark1'!#REF!</f>
        <v>#REF!</v>
      </c>
      <c r="AA144" s="51" t="e">
        <f>+'Ark1'!#REF!</f>
        <v>#REF!</v>
      </c>
      <c r="AB144" s="52" t="s">
        <v>450</v>
      </c>
      <c r="AC144" s="51" t="e">
        <f>+'Ark1'!#REF!</f>
        <v>#REF!</v>
      </c>
      <c r="AD144" s="76" t="e">
        <f>+'Ark1'!#REF!</f>
        <v>#REF!</v>
      </c>
      <c r="AE144" s="53" t="e">
        <f>+'Ark1'!#REF!</f>
        <v>#REF!</v>
      </c>
      <c r="AF144" s="66" t="e">
        <f>+'Ark1'!#REF!</f>
        <v>#REF!</v>
      </c>
      <c r="AG144" s="76" t="e">
        <f>+'Ark1'!#REF!</f>
        <v>#REF!</v>
      </c>
      <c r="AH144" s="76"/>
      <c r="AI144" s="76"/>
      <c r="AJ144" s="76"/>
      <c r="AK144" s="76"/>
      <c r="AL144" s="76" t="e">
        <f t="shared" si="4"/>
        <v>#REF!</v>
      </c>
      <c r="AM144" s="13"/>
      <c r="AR144"/>
    </row>
    <row r="145" spans="25:44">
      <c r="Y145" s="43"/>
      <c r="Z145" s="51" t="e">
        <f>+'Ark1'!#REF!</f>
        <v>#REF!</v>
      </c>
      <c r="AA145" s="51" t="e">
        <f>+'Ark1'!#REF!</f>
        <v>#REF!</v>
      </c>
      <c r="AB145" s="52" t="s">
        <v>548</v>
      </c>
      <c r="AC145" s="51" t="e">
        <f>+'Ark1'!#REF!</f>
        <v>#REF!</v>
      </c>
      <c r="AD145" s="76" t="e">
        <f>+'Ark1'!#REF!</f>
        <v>#REF!</v>
      </c>
      <c r="AE145" s="53" t="e">
        <f>+'Ark1'!#REF!</f>
        <v>#REF!</v>
      </c>
      <c r="AF145" s="66" t="e">
        <f>+'Ark1'!#REF!</f>
        <v>#REF!</v>
      </c>
      <c r="AG145" s="76" t="e">
        <f>+'Ark1'!#REF!</f>
        <v>#REF!</v>
      </c>
      <c r="AH145" s="76"/>
      <c r="AI145" s="76"/>
      <c r="AJ145" s="76"/>
      <c r="AK145" s="76"/>
      <c r="AL145" s="76" t="e">
        <f t="shared" si="4"/>
        <v>#REF!</v>
      </c>
      <c r="AM145" s="13"/>
      <c r="AR145"/>
    </row>
    <row r="146" spans="25:44">
      <c r="Y146" s="43"/>
      <c r="Z146" s="51" t="e">
        <f>+'Ark1'!#REF!</f>
        <v>#REF!</v>
      </c>
      <c r="AA146" s="51" t="e">
        <f>+'Ark1'!#REF!</f>
        <v>#REF!</v>
      </c>
      <c r="AB146" s="52" t="s">
        <v>549</v>
      </c>
      <c r="AC146" s="51" t="e">
        <f>+'Ark1'!#REF!</f>
        <v>#REF!</v>
      </c>
      <c r="AD146" s="76" t="e">
        <f>+'Ark1'!#REF!</f>
        <v>#REF!</v>
      </c>
      <c r="AE146" s="53" t="e">
        <f>+'Ark1'!#REF!</f>
        <v>#REF!</v>
      </c>
      <c r="AF146" s="66" t="e">
        <f>+'Ark1'!#REF!</f>
        <v>#REF!</v>
      </c>
      <c r="AG146" s="76" t="e">
        <f>+'Ark1'!#REF!</f>
        <v>#REF!</v>
      </c>
      <c r="AH146" s="76"/>
      <c r="AI146" s="76"/>
      <c r="AJ146" s="76"/>
      <c r="AK146" s="76"/>
      <c r="AL146" s="76" t="e">
        <f t="shared" si="4"/>
        <v>#REF!</v>
      </c>
      <c r="AM146" s="13"/>
      <c r="AR146"/>
    </row>
    <row r="147" spans="25:44">
      <c r="Y147" s="43"/>
      <c r="Z147" t="e">
        <f>+'Ark1'!#REF!</f>
        <v>#REF!</v>
      </c>
      <c r="AA147" t="e">
        <f>+'Ark1'!#REF!</f>
        <v>#REF!</v>
      </c>
      <c r="AB147" s="3" t="s">
        <v>547</v>
      </c>
      <c r="AC147" t="e">
        <f>+'Ark1'!#REF!</f>
        <v>#REF!</v>
      </c>
      <c r="AD147" s="11" t="e">
        <f>+'Ark1'!#REF!</f>
        <v>#REF!</v>
      </c>
      <c r="AE147" s="1" t="e">
        <f>+'Ark1'!#REF!</f>
        <v>#REF!</v>
      </c>
      <c r="AF147" s="67" t="e">
        <f>+'Ark1'!#REF!</f>
        <v>#REF!</v>
      </c>
      <c r="AG147" s="11" t="e">
        <f>+'Ark1'!#REF!</f>
        <v>#REF!</v>
      </c>
      <c r="AK147" s="11"/>
      <c r="AL147" s="11" t="e">
        <f t="shared" si="4"/>
        <v>#REF!</v>
      </c>
      <c r="AM147" s="13"/>
      <c r="AR147"/>
    </row>
    <row r="148" spans="25:44">
      <c r="Y148" s="43"/>
      <c r="Z148" t="e">
        <f>+'Ark1'!#REF!</f>
        <v>#REF!</v>
      </c>
      <c r="AA148" t="e">
        <f>+'Ark1'!#REF!</f>
        <v>#REF!</v>
      </c>
      <c r="AB148" s="3" t="s">
        <v>461</v>
      </c>
      <c r="AC148" t="e">
        <f>+'Ark1'!#REF!</f>
        <v>#REF!</v>
      </c>
      <c r="AD148" s="11" t="e">
        <f>+'Ark1'!#REF!</f>
        <v>#REF!</v>
      </c>
      <c r="AE148" s="1" t="e">
        <f>+'Ark1'!#REF!</f>
        <v>#REF!</v>
      </c>
      <c r="AF148" s="67" t="e">
        <f>+'Ark1'!#REF!</f>
        <v>#REF!</v>
      </c>
      <c r="AG148" s="11" t="e">
        <f>+'Ark1'!#REF!</f>
        <v>#REF!</v>
      </c>
      <c r="AK148" s="11"/>
      <c r="AL148" s="11" t="e">
        <f t="shared" si="4"/>
        <v>#REF!</v>
      </c>
      <c r="AM148" s="13"/>
      <c r="AR148"/>
    </row>
    <row r="149" spans="25:44">
      <c r="Y149" s="43"/>
      <c r="Z149" t="e">
        <f>+'Ark1'!#REF!</f>
        <v>#REF!</v>
      </c>
      <c r="AA149" t="e">
        <f>+'Ark1'!#REF!</f>
        <v>#REF!</v>
      </c>
      <c r="AB149" s="3" t="s">
        <v>460</v>
      </c>
      <c r="AC149" t="e">
        <f>+'Ark1'!#REF!</f>
        <v>#REF!</v>
      </c>
      <c r="AD149" s="11" t="e">
        <f>+'Ark1'!#REF!</f>
        <v>#REF!</v>
      </c>
      <c r="AE149" s="1" t="e">
        <f>+'Ark1'!#REF!</f>
        <v>#REF!</v>
      </c>
      <c r="AF149" s="67" t="e">
        <f>+'Ark1'!#REF!</f>
        <v>#REF!</v>
      </c>
      <c r="AG149" s="11" t="e">
        <f>+'Ark1'!#REF!</f>
        <v>#REF!</v>
      </c>
      <c r="AK149" s="11"/>
      <c r="AL149" s="11" t="e">
        <f t="shared" si="4"/>
        <v>#REF!</v>
      </c>
      <c r="AM149" s="13"/>
      <c r="AR149"/>
    </row>
    <row r="150" spans="25:44">
      <c r="Y150" s="43"/>
      <c r="Z150" t="e">
        <f>+'Ark1'!#REF!</f>
        <v>#REF!</v>
      </c>
      <c r="AA150" t="e">
        <f>+'Ark1'!#REF!</f>
        <v>#REF!</v>
      </c>
      <c r="AB150" s="3" t="s">
        <v>459</v>
      </c>
      <c r="AC150" t="e">
        <f>+'Ark1'!#REF!</f>
        <v>#REF!</v>
      </c>
      <c r="AD150" s="11" t="e">
        <f>+'Ark1'!#REF!</f>
        <v>#REF!</v>
      </c>
      <c r="AE150" s="1" t="e">
        <f>+'Ark1'!#REF!</f>
        <v>#REF!</v>
      </c>
      <c r="AF150" s="67" t="e">
        <f>+'Ark1'!#REF!</f>
        <v>#REF!</v>
      </c>
      <c r="AG150" s="11" t="e">
        <f>+'Ark1'!#REF!</f>
        <v>#REF!</v>
      </c>
      <c r="AK150" s="11"/>
      <c r="AL150" s="11" t="e">
        <f t="shared" si="4"/>
        <v>#REF!</v>
      </c>
      <c r="AM150" s="13"/>
      <c r="AR150"/>
    </row>
    <row r="151" spans="25:44">
      <c r="Y151" s="43"/>
      <c r="Z151" t="e">
        <f>+'Ark1'!#REF!</f>
        <v>#REF!</v>
      </c>
      <c r="AA151" t="e">
        <f>+'Ark1'!#REF!</f>
        <v>#REF!</v>
      </c>
      <c r="AB151" s="3" t="s">
        <v>458</v>
      </c>
      <c r="AC151" t="e">
        <f>+'Ark1'!#REF!</f>
        <v>#REF!</v>
      </c>
      <c r="AD151" s="11" t="e">
        <f>+'Ark1'!#REF!</f>
        <v>#REF!</v>
      </c>
      <c r="AE151" s="1" t="e">
        <f>+'Ark1'!#REF!</f>
        <v>#REF!</v>
      </c>
      <c r="AF151" s="67" t="e">
        <f>+'Ark1'!#REF!</f>
        <v>#REF!</v>
      </c>
      <c r="AG151" s="11" t="e">
        <f>+'Ark1'!#REF!</f>
        <v>#REF!</v>
      </c>
      <c r="AK151" s="11"/>
      <c r="AL151" s="11" t="e">
        <f t="shared" si="4"/>
        <v>#REF!</v>
      </c>
      <c r="AM151" s="13"/>
      <c r="AR151"/>
    </row>
    <row r="152" spans="25:44">
      <c r="Y152" s="43"/>
      <c r="Z152" t="e">
        <f>+'Ark1'!#REF!</f>
        <v>#REF!</v>
      </c>
      <c r="AA152" t="e">
        <f>+'Ark1'!#REF!</f>
        <v>#REF!</v>
      </c>
      <c r="AB152" s="3" t="s">
        <v>457</v>
      </c>
      <c r="AC152" t="e">
        <f>+'Ark1'!#REF!</f>
        <v>#REF!</v>
      </c>
      <c r="AD152" s="11" t="e">
        <f>+'Ark1'!#REF!</f>
        <v>#REF!</v>
      </c>
      <c r="AE152" s="1" t="e">
        <f>+'Ark1'!#REF!</f>
        <v>#REF!</v>
      </c>
      <c r="AF152" s="67" t="e">
        <f>+'Ark1'!#REF!</f>
        <v>#REF!</v>
      </c>
      <c r="AG152" s="11" t="e">
        <f>+'Ark1'!#REF!</f>
        <v>#REF!</v>
      </c>
      <c r="AK152" s="11"/>
      <c r="AL152" s="11" t="e">
        <f t="shared" si="4"/>
        <v>#REF!</v>
      </c>
      <c r="AM152" s="13"/>
      <c r="AR152"/>
    </row>
    <row r="153" spans="25:44">
      <c r="Y153" s="43"/>
      <c r="Z153" t="e">
        <f>+'Ark1'!#REF!</f>
        <v>#REF!</v>
      </c>
      <c r="AA153" t="e">
        <f>+'Ark1'!#REF!</f>
        <v>#REF!</v>
      </c>
      <c r="AB153" s="3" t="s">
        <v>456</v>
      </c>
      <c r="AC153" t="e">
        <f>+'Ark1'!#REF!</f>
        <v>#REF!</v>
      </c>
      <c r="AD153" s="11" t="e">
        <f>+'Ark1'!#REF!</f>
        <v>#REF!</v>
      </c>
      <c r="AE153" s="1" t="e">
        <f>+'Ark1'!#REF!</f>
        <v>#REF!</v>
      </c>
      <c r="AF153" s="67" t="e">
        <f>+'Ark1'!#REF!</f>
        <v>#REF!</v>
      </c>
      <c r="AG153" s="11" t="e">
        <f>+'Ark1'!#REF!</f>
        <v>#REF!</v>
      </c>
      <c r="AK153" s="11"/>
      <c r="AL153" s="11" t="e">
        <f t="shared" si="4"/>
        <v>#REF!</v>
      </c>
      <c r="AM153" s="13"/>
      <c r="AR153"/>
    </row>
    <row r="154" spans="25:44">
      <c r="Y154" s="43"/>
      <c r="Z154" t="e">
        <f>+'Ark1'!#REF!</f>
        <v>#REF!</v>
      </c>
      <c r="AA154" t="e">
        <f>+'Ark1'!#REF!</f>
        <v>#REF!</v>
      </c>
      <c r="AB154" s="3" t="s">
        <v>455</v>
      </c>
      <c r="AC154" t="e">
        <f>+'Ark1'!#REF!</f>
        <v>#REF!</v>
      </c>
      <c r="AD154" s="11" t="e">
        <f>+'Ark1'!#REF!</f>
        <v>#REF!</v>
      </c>
      <c r="AE154" s="1" t="e">
        <f>+'Ark1'!#REF!</f>
        <v>#REF!</v>
      </c>
      <c r="AF154" s="67" t="e">
        <f>+'Ark1'!#REF!</f>
        <v>#REF!</v>
      </c>
      <c r="AG154" s="11" t="e">
        <f>+'Ark1'!#REF!</f>
        <v>#REF!</v>
      </c>
      <c r="AK154" s="11"/>
      <c r="AL154" s="11" t="e">
        <f t="shared" si="4"/>
        <v>#REF!</v>
      </c>
      <c r="AM154" s="13"/>
      <c r="AR154"/>
    </row>
    <row r="155" spans="25:44">
      <c r="Y155" s="43"/>
      <c r="Z155" t="e">
        <f>+'Ark1'!#REF!</f>
        <v>#REF!</v>
      </c>
      <c r="AA155" t="e">
        <f>+'Ark1'!#REF!</f>
        <v>#REF!</v>
      </c>
      <c r="AB155" s="3" t="s">
        <v>454</v>
      </c>
      <c r="AC155" t="e">
        <f>+'Ark1'!#REF!</f>
        <v>#REF!</v>
      </c>
      <c r="AD155" s="11" t="e">
        <f>+'Ark1'!#REF!</f>
        <v>#REF!</v>
      </c>
      <c r="AE155" s="1" t="e">
        <f>+'Ark1'!#REF!</f>
        <v>#REF!</v>
      </c>
      <c r="AF155" s="67" t="e">
        <f>+'Ark1'!#REF!</f>
        <v>#REF!</v>
      </c>
      <c r="AG155" s="11" t="e">
        <f>+'Ark1'!#REF!</f>
        <v>#REF!</v>
      </c>
      <c r="AK155" s="11"/>
      <c r="AL155" s="11" t="e">
        <f t="shared" si="4"/>
        <v>#REF!</v>
      </c>
      <c r="AM155" s="13"/>
      <c r="AR155"/>
    </row>
    <row r="156" spans="25:44">
      <c r="Y156" s="43"/>
      <c r="Z156" t="e">
        <f>+'Ark1'!#REF!</f>
        <v>#REF!</v>
      </c>
      <c r="AA156" t="e">
        <f>+'Ark1'!#REF!</f>
        <v>#REF!</v>
      </c>
      <c r="AB156" s="3" t="s">
        <v>453</v>
      </c>
      <c r="AC156" t="e">
        <f>+'Ark1'!#REF!</f>
        <v>#REF!</v>
      </c>
      <c r="AD156" s="11" t="e">
        <f>+'Ark1'!#REF!</f>
        <v>#REF!</v>
      </c>
      <c r="AE156" s="1" t="e">
        <f>+'Ark1'!#REF!</f>
        <v>#REF!</v>
      </c>
      <c r="AF156" s="67" t="e">
        <f>+'Ark1'!#REF!</f>
        <v>#REF!</v>
      </c>
      <c r="AG156" s="11" t="e">
        <f>+'Ark1'!#REF!</f>
        <v>#REF!</v>
      </c>
      <c r="AK156" s="11"/>
      <c r="AL156" s="11" t="e">
        <f t="shared" si="4"/>
        <v>#REF!</v>
      </c>
      <c r="AM156" s="13"/>
      <c r="AR156"/>
    </row>
    <row r="157" spans="25:44">
      <c r="Y157" s="43"/>
      <c r="Z157" t="e">
        <f>+'Ark1'!#REF!</f>
        <v>#REF!</v>
      </c>
      <c r="AA157" t="e">
        <f>+'Ark1'!#REF!</f>
        <v>#REF!</v>
      </c>
      <c r="AB157" s="3" t="s">
        <v>452</v>
      </c>
      <c r="AC157" t="e">
        <f>+'Ark1'!#REF!</f>
        <v>#REF!</v>
      </c>
      <c r="AD157" s="11" t="e">
        <f>+'Ark1'!#REF!</f>
        <v>#REF!</v>
      </c>
      <c r="AE157" s="1" t="e">
        <f>+'Ark1'!#REF!</f>
        <v>#REF!</v>
      </c>
      <c r="AF157" s="67" t="e">
        <f>+'Ark1'!#REF!</f>
        <v>#REF!</v>
      </c>
      <c r="AG157" s="11" t="e">
        <f>+'Ark1'!#REF!</f>
        <v>#REF!</v>
      </c>
      <c r="AK157" s="11"/>
      <c r="AL157" s="11" t="e">
        <f t="shared" si="4"/>
        <v>#REF!</v>
      </c>
      <c r="AM157" s="13"/>
      <c r="AR157"/>
    </row>
    <row r="158" spans="25:44">
      <c r="Y158" s="43"/>
      <c r="Z158" t="e">
        <f>+'Ark1'!#REF!</f>
        <v>#REF!</v>
      </c>
      <c r="AA158" t="e">
        <f>+'Ark1'!#REF!</f>
        <v>#REF!</v>
      </c>
      <c r="AB158" s="3" t="s">
        <v>451</v>
      </c>
      <c r="AC158" t="e">
        <f>+'Ark1'!#REF!</f>
        <v>#REF!</v>
      </c>
      <c r="AD158" s="11" t="e">
        <f>+'Ark1'!#REF!</f>
        <v>#REF!</v>
      </c>
      <c r="AE158" s="1" t="e">
        <f>+'Ark1'!#REF!</f>
        <v>#REF!</v>
      </c>
      <c r="AF158" s="67" t="e">
        <f>+'Ark1'!#REF!</f>
        <v>#REF!</v>
      </c>
      <c r="AG158" s="11" t="e">
        <f>+'Ark1'!#REF!</f>
        <v>#REF!</v>
      </c>
      <c r="AK158" s="11"/>
      <c r="AL158" s="11" t="e">
        <f t="shared" si="4"/>
        <v>#REF!</v>
      </c>
      <c r="AM158" s="13"/>
      <c r="AR158"/>
    </row>
    <row r="159" spans="25:44">
      <c r="Y159" s="43"/>
      <c r="Z159" t="e">
        <f>+'Ark1'!#REF!</f>
        <v>#REF!</v>
      </c>
      <c r="AA159" t="e">
        <f>+'Ark1'!#REF!</f>
        <v>#REF!</v>
      </c>
      <c r="AB159" s="3" t="s">
        <v>450</v>
      </c>
      <c r="AC159" t="e">
        <f>+'Ark1'!#REF!</f>
        <v>#REF!</v>
      </c>
      <c r="AD159" s="11" t="e">
        <f>+'Ark1'!#REF!</f>
        <v>#REF!</v>
      </c>
      <c r="AE159" s="1" t="e">
        <f>+'Ark1'!#REF!</f>
        <v>#REF!</v>
      </c>
      <c r="AF159" s="67" t="e">
        <f>+'Ark1'!#REF!</f>
        <v>#REF!</v>
      </c>
      <c r="AG159" s="11" t="e">
        <f>+'Ark1'!#REF!</f>
        <v>#REF!</v>
      </c>
      <c r="AK159" s="11"/>
      <c r="AL159" s="11" t="e">
        <f t="shared" si="4"/>
        <v>#REF!</v>
      </c>
      <c r="AM159" s="13"/>
      <c r="AR159"/>
    </row>
    <row r="160" spans="25:44">
      <c r="Y160" s="43"/>
      <c r="Z160" t="e">
        <f>+'Ark1'!#REF!</f>
        <v>#REF!</v>
      </c>
      <c r="AA160" t="e">
        <f>+'Ark1'!#REF!</f>
        <v>#REF!</v>
      </c>
      <c r="AB160" s="3" t="s">
        <v>548</v>
      </c>
      <c r="AC160" t="e">
        <f>+'Ark1'!#REF!</f>
        <v>#REF!</v>
      </c>
      <c r="AD160" s="11" t="e">
        <f>+'Ark1'!#REF!</f>
        <v>#REF!</v>
      </c>
      <c r="AE160" s="1" t="e">
        <f>+'Ark1'!#REF!</f>
        <v>#REF!</v>
      </c>
      <c r="AF160" s="67" t="e">
        <f>+'Ark1'!#REF!</f>
        <v>#REF!</v>
      </c>
      <c r="AG160" s="11" t="e">
        <f>+'Ark1'!#REF!</f>
        <v>#REF!</v>
      </c>
      <c r="AK160" s="11"/>
      <c r="AL160" s="11" t="e">
        <f t="shared" si="4"/>
        <v>#REF!</v>
      </c>
      <c r="AM160" s="13"/>
      <c r="AR160"/>
    </row>
    <row r="161" spans="25:44">
      <c r="Y161" s="43"/>
      <c r="Z161" t="e">
        <f>+'Ark1'!#REF!</f>
        <v>#REF!</v>
      </c>
      <c r="AA161" t="e">
        <f>+'Ark1'!#REF!</f>
        <v>#REF!</v>
      </c>
      <c r="AB161" s="3" t="s">
        <v>549</v>
      </c>
      <c r="AC161" t="e">
        <f>+'Ark1'!#REF!</f>
        <v>#REF!</v>
      </c>
      <c r="AD161" s="11" t="e">
        <f>+'Ark1'!#REF!</f>
        <v>#REF!</v>
      </c>
      <c r="AE161" s="1" t="e">
        <f>+'Ark1'!#REF!</f>
        <v>#REF!</v>
      </c>
      <c r="AF161" s="67" t="e">
        <f>+'Ark1'!#REF!</f>
        <v>#REF!</v>
      </c>
      <c r="AG161" s="11" t="e">
        <f>+'Ark1'!#REF!</f>
        <v>#REF!</v>
      </c>
      <c r="AK161" s="11"/>
      <c r="AL161" s="11" t="e">
        <f t="shared" si="4"/>
        <v>#REF!</v>
      </c>
      <c r="AM161" s="13"/>
      <c r="AR161"/>
    </row>
    <row r="162" spans="25:44">
      <c r="Y162" s="43"/>
      <c r="Z162" s="51" t="e">
        <f>+'Ark1'!#REF!</f>
        <v>#REF!</v>
      </c>
      <c r="AA162" s="51" t="e">
        <f>+'Ark1'!#REF!</f>
        <v>#REF!</v>
      </c>
      <c r="AB162" s="52" t="s">
        <v>547</v>
      </c>
      <c r="AC162" s="51" t="e">
        <f>+'Ark1'!#REF!</f>
        <v>#REF!</v>
      </c>
      <c r="AD162" s="76" t="e">
        <f>+'Ark1'!#REF!</f>
        <v>#REF!</v>
      </c>
      <c r="AE162" s="53" t="e">
        <f>+'Ark1'!#REF!</f>
        <v>#REF!</v>
      </c>
      <c r="AF162" s="66" t="e">
        <f>+'Ark1'!#REF!</f>
        <v>#REF!</v>
      </c>
      <c r="AG162" s="76" t="e">
        <f>+'Ark1'!#REF!</f>
        <v>#REF!</v>
      </c>
      <c r="AH162" s="76"/>
      <c r="AI162" s="76"/>
      <c r="AJ162" s="76"/>
      <c r="AK162" s="76"/>
      <c r="AL162" s="76" t="e">
        <f t="shared" si="4"/>
        <v>#REF!</v>
      </c>
      <c r="AM162" s="13"/>
      <c r="AR162"/>
    </row>
    <row r="163" spans="25:44">
      <c r="Y163" s="43"/>
      <c r="Z163" s="51" t="e">
        <f>+'Ark1'!#REF!</f>
        <v>#REF!</v>
      </c>
      <c r="AA163" s="51" t="e">
        <f>+'Ark1'!#REF!</f>
        <v>#REF!</v>
      </c>
      <c r="AB163" s="52" t="s">
        <v>461</v>
      </c>
      <c r="AC163" s="51" t="e">
        <f>+'Ark1'!#REF!</f>
        <v>#REF!</v>
      </c>
      <c r="AD163" s="76" t="e">
        <f>+'Ark1'!#REF!</f>
        <v>#REF!</v>
      </c>
      <c r="AE163" s="53" t="e">
        <f>+'Ark1'!#REF!</f>
        <v>#REF!</v>
      </c>
      <c r="AF163" s="66" t="e">
        <f>+'Ark1'!#REF!</f>
        <v>#REF!</v>
      </c>
      <c r="AG163" s="76" t="e">
        <f>+'Ark1'!#REF!</f>
        <v>#REF!</v>
      </c>
      <c r="AH163" s="76"/>
      <c r="AI163" s="76"/>
      <c r="AJ163" s="76"/>
      <c r="AK163" s="76"/>
      <c r="AL163" s="76" t="e">
        <f t="shared" si="4"/>
        <v>#REF!</v>
      </c>
      <c r="AM163" s="13"/>
      <c r="AR163"/>
    </row>
    <row r="164" spans="25:44">
      <c r="Y164" s="43"/>
      <c r="Z164" s="51" t="e">
        <f>+'Ark1'!#REF!</f>
        <v>#REF!</v>
      </c>
      <c r="AA164" s="51" t="e">
        <f>+'Ark1'!#REF!</f>
        <v>#REF!</v>
      </c>
      <c r="AB164" s="52" t="s">
        <v>460</v>
      </c>
      <c r="AC164" s="51" t="e">
        <f>+'Ark1'!#REF!</f>
        <v>#REF!</v>
      </c>
      <c r="AD164" s="76" t="e">
        <f>+'Ark1'!#REF!</f>
        <v>#REF!</v>
      </c>
      <c r="AE164" s="53" t="e">
        <f>+'Ark1'!#REF!</f>
        <v>#REF!</v>
      </c>
      <c r="AF164" s="66" t="e">
        <f>+'Ark1'!#REF!</f>
        <v>#REF!</v>
      </c>
      <c r="AG164" s="76" t="e">
        <f>+'Ark1'!#REF!</f>
        <v>#REF!</v>
      </c>
      <c r="AH164" s="76"/>
      <c r="AI164" s="76"/>
      <c r="AJ164" s="76"/>
      <c r="AK164" s="76"/>
      <c r="AL164" s="76" t="e">
        <f t="shared" si="4"/>
        <v>#REF!</v>
      </c>
      <c r="AM164" s="13"/>
      <c r="AR164"/>
    </row>
    <row r="165" spans="25:44">
      <c r="Y165" s="43"/>
      <c r="Z165" s="51" t="e">
        <f>+'Ark1'!#REF!</f>
        <v>#REF!</v>
      </c>
      <c r="AA165" s="51" t="e">
        <f>+'Ark1'!#REF!</f>
        <v>#REF!</v>
      </c>
      <c r="AB165" s="52" t="s">
        <v>459</v>
      </c>
      <c r="AC165" s="51" t="e">
        <f>+'Ark1'!#REF!</f>
        <v>#REF!</v>
      </c>
      <c r="AD165" s="76" t="e">
        <f>+'Ark1'!#REF!</f>
        <v>#REF!</v>
      </c>
      <c r="AE165" s="53" t="e">
        <f>+'Ark1'!#REF!</f>
        <v>#REF!</v>
      </c>
      <c r="AF165" s="66" t="e">
        <f>+'Ark1'!#REF!</f>
        <v>#REF!</v>
      </c>
      <c r="AG165" s="76" t="e">
        <f>+'Ark1'!#REF!</f>
        <v>#REF!</v>
      </c>
      <c r="AH165" s="76"/>
      <c r="AI165" s="76"/>
      <c r="AJ165" s="76"/>
      <c r="AK165" s="76"/>
      <c r="AL165" s="76" t="e">
        <f t="shared" si="4"/>
        <v>#REF!</v>
      </c>
      <c r="AM165" s="13"/>
      <c r="AR165"/>
    </row>
    <row r="166" spans="25:44">
      <c r="Y166" s="43"/>
      <c r="Z166" s="51" t="e">
        <f>+'Ark1'!#REF!</f>
        <v>#REF!</v>
      </c>
      <c r="AA166" s="51" t="e">
        <f>+'Ark1'!#REF!</f>
        <v>#REF!</v>
      </c>
      <c r="AB166" s="52" t="s">
        <v>458</v>
      </c>
      <c r="AC166" s="51" t="e">
        <f>+'Ark1'!#REF!</f>
        <v>#REF!</v>
      </c>
      <c r="AD166" s="76" t="e">
        <f>+'Ark1'!#REF!</f>
        <v>#REF!</v>
      </c>
      <c r="AE166" s="53" t="e">
        <f>+'Ark1'!#REF!</f>
        <v>#REF!</v>
      </c>
      <c r="AF166" s="66" t="e">
        <f>+'Ark1'!#REF!</f>
        <v>#REF!</v>
      </c>
      <c r="AG166" s="76" t="e">
        <f>+'Ark1'!#REF!</f>
        <v>#REF!</v>
      </c>
      <c r="AH166" s="76"/>
      <c r="AI166" s="76"/>
      <c r="AJ166" s="76"/>
      <c r="AK166" s="76"/>
      <c r="AL166" s="76" t="e">
        <f t="shared" si="4"/>
        <v>#REF!</v>
      </c>
      <c r="AM166" s="13"/>
      <c r="AR166"/>
    </row>
    <row r="167" spans="25:44">
      <c r="Y167" s="43"/>
      <c r="Z167" s="51" t="e">
        <f>+'Ark1'!#REF!</f>
        <v>#REF!</v>
      </c>
      <c r="AA167" s="51" t="e">
        <f>+'Ark1'!#REF!</f>
        <v>#REF!</v>
      </c>
      <c r="AB167" s="52" t="s">
        <v>457</v>
      </c>
      <c r="AC167" s="51" t="e">
        <f>+'Ark1'!#REF!</f>
        <v>#REF!</v>
      </c>
      <c r="AD167" s="76" t="e">
        <f>+'Ark1'!#REF!</f>
        <v>#REF!</v>
      </c>
      <c r="AE167" s="53" t="e">
        <f>+'Ark1'!#REF!</f>
        <v>#REF!</v>
      </c>
      <c r="AF167" s="66" t="e">
        <f>+'Ark1'!#REF!</f>
        <v>#REF!</v>
      </c>
      <c r="AG167" s="76" t="e">
        <f>+'Ark1'!#REF!</f>
        <v>#REF!</v>
      </c>
      <c r="AH167" s="76"/>
      <c r="AI167" s="76"/>
      <c r="AJ167" s="76"/>
      <c r="AK167" s="76"/>
      <c r="AL167" s="76" t="e">
        <f t="shared" si="4"/>
        <v>#REF!</v>
      </c>
      <c r="AM167" s="13"/>
      <c r="AR167"/>
    </row>
    <row r="168" spans="25:44">
      <c r="Y168" s="43"/>
      <c r="Z168" s="51" t="e">
        <f>+'Ark1'!#REF!</f>
        <v>#REF!</v>
      </c>
      <c r="AA168" s="51" t="e">
        <f>+'Ark1'!#REF!</f>
        <v>#REF!</v>
      </c>
      <c r="AB168" s="52" t="s">
        <v>456</v>
      </c>
      <c r="AC168" s="51" t="e">
        <f>+'Ark1'!#REF!</f>
        <v>#REF!</v>
      </c>
      <c r="AD168" s="76" t="e">
        <f>+'Ark1'!#REF!</f>
        <v>#REF!</v>
      </c>
      <c r="AE168" s="53" t="e">
        <f>+'Ark1'!#REF!</f>
        <v>#REF!</v>
      </c>
      <c r="AF168" s="66" t="e">
        <f>+'Ark1'!#REF!</f>
        <v>#REF!</v>
      </c>
      <c r="AG168" s="76" t="e">
        <f>+'Ark1'!#REF!</f>
        <v>#REF!</v>
      </c>
      <c r="AH168" s="76"/>
      <c r="AI168" s="76"/>
      <c r="AJ168" s="76"/>
      <c r="AK168" s="76"/>
      <c r="AL168" s="76" t="e">
        <f t="shared" si="4"/>
        <v>#REF!</v>
      </c>
      <c r="AM168" s="13"/>
      <c r="AR168"/>
    </row>
    <row r="169" spans="25:44">
      <c r="Y169" s="43"/>
      <c r="Z169" s="51" t="e">
        <f>+'Ark1'!#REF!</f>
        <v>#REF!</v>
      </c>
      <c r="AA169" s="51" t="e">
        <f>+'Ark1'!#REF!</f>
        <v>#REF!</v>
      </c>
      <c r="AB169" s="52" t="s">
        <v>455</v>
      </c>
      <c r="AC169" s="51" t="e">
        <f>+'Ark1'!#REF!</f>
        <v>#REF!</v>
      </c>
      <c r="AD169" s="76" t="e">
        <f>+'Ark1'!#REF!</f>
        <v>#REF!</v>
      </c>
      <c r="AE169" s="53" t="e">
        <f>+'Ark1'!#REF!</f>
        <v>#REF!</v>
      </c>
      <c r="AF169" s="66" t="e">
        <f>+'Ark1'!#REF!</f>
        <v>#REF!</v>
      </c>
      <c r="AG169" s="76" t="e">
        <f>+'Ark1'!#REF!</f>
        <v>#REF!</v>
      </c>
      <c r="AH169" s="76"/>
      <c r="AI169" s="76"/>
      <c r="AJ169" s="76"/>
      <c r="AK169" s="76"/>
      <c r="AL169" s="76" t="e">
        <f t="shared" si="4"/>
        <v>#REF!</v>
      </c>
      <c r="AM169" s="13"/>
      <c r="AR169"/>
    </row>
    <row r="170" spans="25:44">
      <c r="Y170" s="43"/>
      <c r="Z170" s="51" t="e">
        <f>+'Ark1'!#REF!</f>
        <v>#REF!</v>
      </c>
      <c r="AA170" s="51" t="e">
        <f>+'Ark1'!#REF!</f>
        <v>#REF!</v>
      </c>
      <c r="AB170" s="52" t="s">
        <v>454</v>
      </c>
      <c r="AC170" s="51" t="e">
        <f>+'Ark1'!#REF!</f>
        <v>#REF!</v>
      </c>
      <c r="AD170" s="76" t="e">
        <f>+'Ark1'!#REF!</f>
        <v>#REF!</v>
      </c>
      <c r="AE170" s="53" t="e">
        <f>+'Ark1'!#REF!</f>
        <v>#REF!</v>
      </c>
      <c r="AF170" s="66" t="e">
        <f>+'Ark1'!#REF!</f>
        <v>#REF!</v>
      </c>
      <c r="AG170" s="76" t="e">
        <f>+'Ark1'!#REF!</f>
        <v>#REF!</v>
      </c>
      <c r="AH170" s="76"/>
      <c r="AI170" s="76"/>
      <c r="AJ170" s="76"/>
      <c r="AK170" s="76"/>
      <c r="AL170" s="76" t="e">
        <f t="shared" ref="AL170:AL233" si="5">+AD170/AC170</f>
        <v>#REF!</v>
      </c>
      <c r="AM170" s="13"/>
      <c r="AR170"/>
    </row>
    <row r="171" spans="25:44">
      <c r="Y171" s="43"/>
      <c r="Z171" s="51" t="e">
        <f>+'Ark1'!#REF!</f>
        <v>#REF!</v>
      </c>
      <c r="AA171" s="51" t="e">
        <f>+'Ark1'!#REF!</f>
        <v>#REF!</v>
      </c>
      <c r="AB171" s="52" t="s">
        <v>453</v>
      </c>
      <c r="AC171" s="51" t="e">
        <f>+'Ark1'!#REF!</f>
        <v>#REF!</v>
      </c>
      <c r="AD171" s="76" t="e">
        <f>+'Ark1'!#REF!</f>
        <v>#REF!</v>
      </c>
      <c r="AE171" s="53" t="e">
        <f>+'Ark1'!#REF!</f>
        <v>#REF!</v>
      </c>
      <c r="AF171" s="66" t="e">
        <f>+'Ark1'!#REF!</f>
        <v>#REF!</v>
      </c>
      <c r="AG171" s="76" t="e">
        <f>+'Ark1'!#REF!</f>
        <v>#REF!</v>
      </c>
      <c r="AH171" s="76"/>
      <c r="AI171" s="76"/>
      <c r="AJ171" s="76"/>
      <c r="AK171" s="76"/>
      <c r="AL171" s="76" t="e">
        <f t="shared" si="5"/>
        <v>#REF!</v>
      </c>
      <c r="AM171" s="13"/>
      <c r="AR171"/>
    </row>
    <row r="172" spans="25:44">
      <c r="Y172" s="43"/>
      <c r="Z172" s="51" t="e">
        <f>+'Ark1'!#REF!</f>
        <v>#REF!</v>
      </c>
      <c r="AA172" s="51" t="e">
        <f>+'Ark1'!#REF!</f>
        <v>#REF!</v>
      </c>
      <c r="AB172" s="52" t="s">
        <v>452</v>
      </c>
      <c r="AC172" s="51" t="e">
        <f>+'Ark1'!#REF!</f>
        <v>#REF!</v>
      </c>
      <c r="AD172" s="76" t="e">
        <f>+'Ark1'!#REF!</f>
        <v>#REF!</v>
      </c>
      <c r="AE172" s="53" t="e">
        <f>+'Ark1'!#REF!</f>
        <v>#REF!</v>
      </c>
      <c r="AF172" s="66" t="e">
        <f>+'Ark1'!#REF!</f>
        <v>#REF!</v>
      </c>
      <c r="AG172" s="76" t="e">
        <f>+'Ark1'!#REF!</f>
        <v>#REF!</v>
      </c>
      <c r="AH172" s="76"/>
      <c r="AI172" s="76"/>
      <c r="AJ172" s="76"/>
      <c r="AK172" s="76"/>
      <c r="AL172" s="76" t="e">
        <f t="shared" si="5"/>
        <v>#REF!</v>
      </c>
      <c r="AM172" s="13"/>
      <c r="AR172"/>
    </row>
    <row r="173" spans="25:44">
      <c r="Y173" s="43"/>
      <c r="Z173" s="51" t="e">
        <f>+'Ark1'!#REF!</f>
        <v>#REF!</v>
      </c>
      <c r="AA173" s="51" t="e">
        <f>+'Ark1'!#REF!</f>
        <v>#REF!</v>
      </c>
      <c r="AB173" s="52" t="s">
        <v>451</v>
      </c>
      <c r="AC173" s="51" t="e">
        <f>+'Ark1'!#REF!</f>
        <v>#REF!</v>
      </c>
      <c r="AD173" s="76" t="e">
        <f>+'Ark1'!#REF!</f>
        <v>#REF!</v>
      </c>
      <c r="AE173" s="53" t="e">
        <f>+'Ark1'!#REF!</f>
        <v>#REF!</v>
      </c>
      <c r="AF173" s="66" t="e">
        <f>+'Ark1'!#REF!</f>
        <v>#REF!</v>
      </c>
      <c r="AG173" s="76" t="e">
        <f>+'Ark1'!#REF!</f>
        <v>#REF!</v>
      </c>
      <c r="AH173" s="76"/>
      <c r="AI173" s="76"/>
      <c r="AJ173" s="76"/>
      <c r="AK173" s="76"/>
      <c r="AL173" s="76" t="e">
        <f t="shared" si="5"/>
        <v>#REF!</v>
      </c>
      <c r="AM173" s="13"/>
      <c r="AR173"/>
    </row>
    <row r="174" spans="25:44">
      <c r="Y174" s="43"/>
      <c r="Z174" s="51" t="e">
        <f>+'Ark1'!#REF!</f>
        <v>#REF!</v>
      </c>
      <c r="AA174" s="51" t="e">
        <f>+'Ark1'!#REF!</f>
        <v>#REF!</v>
      </c>
      <c r="AB174" s="52" t="s">
        <v>450</v>
      </c>
      <c r="AC174" s="51" t="e">
        <f>+'Ark1'!#REF!</f>
        <v>#REF!</v>
      </c>
      <c r="AD174" s="76" t="e">
        <f>+'Ark1'!#REF!</f>
        <v>#REF!</v>
      </c>
      <c r="AE174" s="53" t="e">
        <f>+'Ark1'!#REF!</f>
        <v>#REF!</v>
      </c>
      <c r="AF174" s="66" t="e">
        <f>+'Ark1'!#REF!</f>
        <v>#REF!</v>
      </c>
      <c r="AG174" s="76" t="e">
        <f>+'Ark1'!#REF!</f>
        <v>#REF!</v>
      </c>
      <c r="AH174" s="76"/>
      <c r="AI174" s="76"/>
      <c r="AJ174" s="76"/>
      <c r="AK174" s="76"/>
      <c r="AL174" s="76" t="e">
        <f t="shared" si="5"/>
        <v>#REF!</v>
      </c>
      <c r="AM174" s="13"/>
      <c r="AR174"/>
    </row>
    <row r="175" spans="25:44">
      <c r="Y175" s="43"/>
      <c r="Z175" s="51" t="e">
        <f>+'Ark1'!#REF!</f>
        <v>#REF!</v>
      </c>
      <c r="AA175" s="51" t="e">
        <f>+'Ark1'!#REF!</f>
        <v>#REF!</v>
      </c>
      <c r="AB175" s="52" t="s">
        <v>548</v>
      </c>
      <c r="AC175" s="51" t="e">
        <f>+'Ark1'!#REF!</f>
        <v>#REF!</v>
      </c>
      <c r="AD175" s="76" t="e">
        <f>+'Ark1'!#REF!</f>
        <v>#REF!</v>
      </c>
      <c r="AE175" s="53" t="e">
        <f>+'Ark1'!#REF!</f>
        <v>#REF!</v>
      </c>
      <c r="AF175" s="66" t="e">
        <f>+'Ark1'!#REF!</f>
        <v>#REF!</v>
      </c>
      <c r="AG175" s="76" t="e">
        <f>+'Ark1'!#REF!</f>
        <v>#REF!</v>
      </c>
      <c r="AH175" s="76"/>
      <c r="AI175" s="76"/>
      <c r="AJ175" s="76"/>
      <c r="AK175" s="76"/>
      <c r="AL175" s="76" t="e">
        <f t="shared" si="5"/>
        <v>#REF!</v>
      </c>
      <c r="AM175" s="13"/>
      <c r="AR175"/>
    </row>
    <row r="176" spans="25:44">
      <c r="Y176" s="43"/>
      <c r="Z176" s="51" t="e">
        <f>+'Ark1'!#REF!</f>
        <v>#REF!</v>
      </c>
      <c r="AA176" s="51" t="e">
        <f>+'Ark1'!#REF!</f>
        <v>#REF!</v>
      </c>
      <c r="AB176" s="52" t="s">
        <v>549</v>
      </c>
      <c r="AC176" s="51" t="e">
        <f>+'Ark1'!#REF!</f>
        <v>#REF!</v>
      </c>
      <c r="AD176" s="76" t="e">
        <f>+'Ark1'!#REF!</f>
        <v>#REF!</v>
      </c>
      <c r="AE176" s="53" t="e">
        <f>+'Ark1'!#REF!</f>
        <v>#REF!</v>
      </c>
      <c r="AF176" s="66" t="e">
        <f>+'Ark1'!#REF!</f>
        <v>#REF!</v>
      </c>
      <c r="AG176" s="76" t="e">
        <f>+'Ark1'!#REF!</f>
        <v>#REF!</v>
      </c>
      <c r="AH176" s="76"/>
      <c r="AI176" s="76"/>
      <c r="AJ176" s="76"/>
      <c r="AK176" s="76"/>
      <c r="AL176" s="76" t="e">
        <f t="shared" si="5"/>
        <v>#REF!</v>
      </c>
      <c r="AM176" s="13"/>
      <c r="AR176"/>
    </row>
    <row r="177" spans="25:44">
      <c r="Y177" s="43"/>
      <c r="Z177" t="e">
        <f>+'Ark1'!#REF!</f>
        <v>#REF!</v>
      </c>
      <c r="AA177" t="e">
        <f>+'Ark1'!#REF!</f>
        <v>#REF!</v>
      </c>
      <c r="AB177" s="3" t="s">
        <v>547</v>
      </c>
      <c r="AC177" t="e">
        <f>+'Ark1'!#REF!</f>
        <v>#REF!</v>
      </c>
      <c r="AD177" s="11" t="e">
        <f>+'Ark1'!#REF!</f>
        <v>#REF!</v>
      </c>
      <c r="AE177" s="1" t="e">
        <f>+'Ark1'!#REF!</f>
        <v>#REF!</v>
      </c>
      <c r="AF177" s="67" t="e">
        <f>+'Ark1'!#REF!</f>
        <v>#REF!</v>
      </c>
      <c r="AG177" s="11" t="e">
        <f>+'Ark1'!#REF!</f>
        <v>#REF!</v>
      </c>
      <c r="AK177" s="11"/>
      <c r="AL177" s="11" t="e">
        <f t="shared" si="5"/>
        <v>#REF!</v>
      </c>
      <c r="AM177" s="13"/>
      <c r="AR177"/>
    </row>
    <row r="178" spans="25:44">
      <c r="Y178" s="43"/>
      <c r="Z178" t="e">
        <f>+'Ark1'!#REF!</f>
        <v>#REF!</v>
      </c>
      <c r="AA178" t="e">
        <f>+'Ark1'!#REF!</f>
        <v>#REF!</v>
      </c>
      <c r="AB178" s="3" t="s">
        <v>461</v>
      </c>
      <c r="AC178" t="e">
        <f>+'Ark1'!#REF!</f>
        <v>#REF!</v>
      </c>
      <c r="AD178" s="11" t="e">
        <f>+'Ark1'!#REF!</f>
        <v>#REF!</v>
      </c>
      <c r="AE178" s="1" t="e">
        <f>+'Ark1'!#REF!</f>
        <v>#REF!</v>
      </c>
      <c r="AF178" s="67" t="e">
        <f>+'Ark1'!#REF!</f>
        <v>#REF!</v>
      </c>
      <c r="AG178" s="11" t="e">
        <f>+'Ark1'!#REF!</f>
        <v>#REF!</v>
      </c>
      <c r="AK178" s="11"/>
      <c r="AL178" s="11" t="e">
        <f t="shared" si="5"/>
        <v>#REF!</v>
      </c>
      <c r="AM178" s="13"/>
      <c r="AR178"/>
    </row>
    <row r="179" spans="25:44">
      <c r="Y179" s="43"/>
      <c r="Z179" t="e">
        <f>+'Ark1'!#REF!</f>
        <v>#REF!</v>
      </c>
      <c r="AA179" t="e">
        <f>+'Ark1'!#REF!</f>
        <v>#REF!</v>
      </c>
      <c r="AB179" s="3" t="s">
        <v>460</v>
      </c>
      <c r="AC179" t="e">
        <f>+'Ark1'!#REF!</f>
        <v>#REF!</v>
      </c>
      <c r="AD179" s="11" t="e">
        <f>+'Ark1'!#REF!</f>
        <v>#REF!</v>
      </c>
      <c r="AE179" s="1" t="e">
        <f>+'Ark1'!#REF!</f>
        <v>#REF!</v>
      </c>
      <c r="AF179" s="67" t="e">
        <f>+'Ark1'!#REF!</f>
        <v>#REF!</v>
      </c>
      <c r="AG179" s="11" t="e">
        <f>+'Ark1'!#REF!</f>
        <v>#REF!</v>
      </c>
      <c r="AK179" s="11"/>
      <c r="AL179" s="11" t="e">
        <f t="shared" si="5"/>
        <v>#REF!</v>
      </c>
      <c r="AM179" s="13"/>
      <c r="AR179"/>
    </row>
    <row r="180" spans="25:44">
      <c r="Y180" s="43"/>
      <c r="Z180" t="e">
        <f>+'Ark1'!#REF!</f>
        <v>#REF!</v>
      </c>
      <c r="AA180" t="e">
        <f>+'Ark1'!#REF!</f>
        <v>#REF!</v>
      </c>
      <c r="AB180" s="3" t="s">
        <v>459</v>
      </c>
      <c r="AC180" t="e">
        <f>+'Ark1'!#REF!</f>
        <v>#REF!</v>
      </c>
      <c r="AD180" s="11" t="e">
        <f>+'Ark1'!#REF!</f>
        <v>#REF!</v>
      </c>
      <c r="AE180" s="1" t="e">
        <f>+'Ark1'!#REF!</f>
        <v>#REF!</v>
      </c>
      <c r="AF180" s="67" t="e">
        <f>+'Ark1'!#REF!</f>
        <v>#REF!</v>
      </c>
      <c r="AG180" s="11" t="e">
        <f>+'Ark1'!#REF!</f>
        <v>#REF!</v>
      </c>
      <c r="AK180" s="11"/>
      <c r="AL180" s="11" t="e">
        <f t="shared" si="5"/>
        <v>#REF!</v>
      </c>
      <c r="AM180" s="13"/>
      <c r="AR180"/>
    </row>
    <row r="181" spans="25:44">
      <c r="Y181" s="43"/>
      <c r="Z181" t="e">
        <f>+'Ark1'!#REF!</f>
        <v>#REF!</v>
      </c>
      <c r="AA181" t="e">
        <f>+'Ark1'!#REF!</f>
        <v>#REF!</v>
      </c>
      <c r="AB181" s="3" t="s">
        <v>458</v>
      </c>
      <c r="AC181" t="e">
        <f>+'Ark1'!#REF!</f>
        <v>#REF!</v>
      </c>
      <c r="AD181" s="11" t="e">
        <f>+'Ark1'!#REF!</f>
        <v>#REF!</v>
      </c>
      <c r="AE181" s="1" t="e">
        <f>+'Ark1'!#REF!</f>
        <v>#REF!</v>
      </c>
      <c r="AF181" s="67" t="e">
        <f>+'Ark1'!#REF!</f>
        <v>#REF!</v>
      </c>
      <c r="AG181" s="11" t="e">
        <f>+'Ark1'!#REF!</f>
        <v>#REF!</v>
      </c>
      <c r="AK181" s="11"/>
      <c r="AL181" s="11" t="e">
        <f t="shared" si="5"/>
        <v>#REF!</v>
      </c>
      <c r="AM181" s="13"/>
      <c r="AR181"/>
    </row>
    <row r="182" spans="25:44">
      <c r="Y182" s="43"/>
      <c r="Z182" t="e">
        <f>+'Ark1'!#REF!</f>
        <v>#REF!</v>
      </c>
      <c r="AA182" t="e">
        <f>+'Ark1'!#REF!</f>
        <v>#REF!</v>
      </c>
      <c r="AB182" s="3" t="s">
        <v>457</v>
      </c>
      <c r="AC182" t="e">
        <f>+'Ark1'!#REF!</f>
        <v>#REF!</v>
      </c>
      <c r="AD182" s="11" t="e">
        <f>+'Ark1'!#REF!</f>
        <v>#REF!</v>
      </c>
      <c r="AE182" s="1" t="e">
        <f>+'Ark1'!#REF!</f>
        <v>#REF!</v>
      </c>
      <c r="AF182" s="67" t="e">
        <f>+'Ark1'!#REF!</f>
        <v>#REF!</v>
      </c>
      <c r="AG182" s="11" t="e">
        <f>+'Ark1'!#REF!</f>
        <v>#REF!</v>
      </c>
      <c r="AK182" s="11"/>
      <c r="AL182" s="11" t="e">
        <f t="shared" si="5"/>
        <v>#REF!</v>
      </c>
      <c r="AM182" s="13"/>
      <c r="AR182"/>
    </row>
    <row r="183" spans="25:44">
      <c r="Y183" s="43"/>
      <c r="Z183" t="e">
        <f>+'Ark1'!#REF!</f>
        <v>#REF!</v>
      </c>
      <c r="AA183" t="e">
        <f>+'Ark1'!#REF!</f>
        <v>#REF!</v>
      </c>
      <c r="AB183" s="3" t="s">
        <v>456</v>
      </c>
      <c r="AC183" t="e">
        <f>+'Ark1'!#REF!</f>
        <v>#REF!</v>
      </c>
      <c r="AD183" s="11" t="e">
        <f>+'Ark1'!#REF!</f>
        <v>#REF!</v>
      </c>
      <c r="AE183" s="1" t="e">
        <f>+'Ark1'!#REF!</f>
        <v>#REF!</v>
      </c>
      <c r="AF183" s="67" t="e">
        <f>+'Ark1'!#REF!</f>
        <v>#REF!</v>
      </c>
      <c r="AG183" s="11" t="e">
        <f>+'Ark1'!#REF!</f>
        <v>#REF!</v>
      </c>
      <c r="AK183" s="11"/>
      <c r="AL183" s="11" t="e">
        <f t="shared" si="5"/>
        <v>#REF!</v>
      </c>
      <c r="AM183" s="13"/>
      <c r="AR183"/>
    </row>
    <row r="184" spans="25:44">
      <c r="Y184" s="43"/>
      <c r="Z184" t="e">
        <f>+'Ark1'!#REF!</f>
        <v>#REF!</v>
      </c>
      <c r="AA184" t="e">
        <f>+'Ark1'!#REF!</f>
        <v>#REF!</v>
      </c>
      <c r="AB184" s="3" t="s">
        <v>455</v>
      </c>
      <c r="AC184" t="e">
        <f>+'Ark1'!#REF!</f>
        <v>#REF!</v>
      </c>
      <c r="AD184" s="11" t="e">
        <f>+'Ark1'!#REF!</f>
        <v>#REF!</v>
      </c>
      <c r="AE184" s="1" t="e">
        <f>+'Ark1'!#REF!</f>
        <v>#REF!</v>
      </c>
      <c r="AF184" s="67" t="e">
        <f>+'Ark1'!#REF!</f>
        <v>#REF!</v>
      </c>
      <c r="AG184" s="11" t="e">
        <f>+'Ark1'!#REF!</f>
        <v>#REF!</v>
      </c>
      <c r="AK184" s="11"/>
      <c r="AL184" s="11" t="e">
        <f t="shared" si="5"/>
        <v>#REF!</v>
      </c>
      <c r="AM184" s="13"/>
      <c r="AR184"/>
    </row>
    <row r="185" spans="25:44">
      <c r="Y185" s="43"/>
      <c r="Z185" t="e">
        <f>+'Ark1'!#REF!</f>
        <v>#REF!</v>
      </c>
      <c r="AA185" t="e">
        <f>+'Ark1'!#REF!</f>
        <v>#REF!</v>
      </c>
      <c r="AB185" s="3" t="s">
        <v>454</v>
      </c>
      <c r="AC185" t="e">
        <f>+'Ark1'!#REF!</f>
        <v>#REF!</v>
      </c>
      <c r="AD185" s="11" t="e">
        <f>+'Ark1'!#REF!</f>
        <v>#REF!</v>
      </c>
      <c r="AE185" s="1" t="e">
        <f>+'Ark1'!#REF!</f>
        <v>#REF!</v>
      </c>
      <c r="AF185" s="67" t="e">
        <f>+'Ark1'!#REF!</f>
        <v>#REF!</v>
      </c>
      <c r="AG185" s="11" t="e">
        <f>+'Ark1'!#REF!</f>
        <v>#REF!</v>
      </c>
      <c r="AK185" s="11"/>
      <c r="AL185" s="11" t="e">
        <f t="shared" si="5"/>
        <v>#REF!</v>
      </c>
      <c r="AM185" s="13"/>
      <c r="AR185"/>
    </row>
    <row r="186" spans="25:44">
      <c r="Y186" s="43"/>
      <c r="Z186" t="e">
        <f>+'Ark1'!#REF!</f>
        <v>#REF!</v>
      </c>
      <c r="AA186" t="e">
        <f>+'Ark1'!#REF!</f>
        <v>#REF!</v>
      </c>
      <c r="AB186" s="3" t="s">
        <v>453</v>
      </c>
      <c r="AC186" t="e">
        <f>+'Ark1'!#REF!</f>
        <v>#REF!</v>
      </c>
      <c r="AD186" s="11" t="e">
        <f>+'Ark1'!#REF!</f>
        <v>#REF!</v>
      </c>
      <c r="AE186" s="1" t="e">
        <f>+'Ark1'!#REF!</f>
        <v>#REF!</v>
      </c>
      <c r="AF186" s="67" t="e">
        <f>+'Ark1'!#REF!</f>
        <v>#REF!</v>
      </c>
      <c r="AG186" s="11" t="e">
        <f>+'Ark1'!#REF!</f>
        <v>#REF!</v>
      </c>
      <c r="AK186" s="11"/>
      <c r="AL186" s="11" t="e">
        <f t="shared" si="5"/>
        <v>#REF!</v>
      </c>
      <c r="AM186" s="13"/>
      <c r="AR186"/>
    </row>
    <row r="187" spans="25:44">
      <c r="Y187" s="43"/>
      <c r="Z187" t="e">
        <f>+'Ark1'!#REF!</f>
        <v>#REF!</v>
      </c>
      <c r="AA187" t="e">
        <f>+'Ark1'!#REF!</f>
        <v>#REF!</v>
      </c>
      <c r="AB187" s="3" t="s">
        <v>452</v>
      </c>
      <c r="AC187" t="e">
        <f>+'Ark1'!#REF!</f>
        <v>#REF!</v>
      </c>
      <c r="AD187" s="11" t="e">
        <f>+'Ark1'!#REF!</f>
        <v>#REF!</v>
      </c>
      <c r="AE187" s="1" t="e">
        <f>+'Ark1'!#REF!</f>
        <v>#REF!</v>
      </c>
      <c r="AF187" s="67" t="e">
        <f>+'Ark1'!#REF!</f>
        <v>#REF!</v>
      </c>
      <c r="AG187" s="11" t="e">
        <f>+'Ark1'!#REF!</f>
        <v>#REF!</v>
      </c>
      <c r="AK187" s="11"/>
      <c r="AL187" s="11" t="e">
        <f t="shared" si="5"/>
        <v>#REF!</v>
      </c>
      <c r="AM187" s="13"/>
      <c r="AR187"/>
    </row>
    <row r="188" spans="25:44">
      <c r="Y188" s="43"/>
      <c r="Z188" t="e">
        <f>+'Ark1'!#REF!</f>
        <v>#REF!</v>
      </c>
      <c r="AA188" t="e">
        <f>+'Ark1'!#REF!</f>
        <v>#REF!</v>
      </c>
      <c r="AB188" s="3" t="s">
        <v>451</v>
      </c>
      <c r="AC188" t="e">
        <f>+'Ark1'!#REF!</f>
        <v>#REF!</v>
      </c>
      <c r="AD188" s="11" t="e">
        <f>+'Ark1'!#REF!</f>
        <v>#REF!</v>
      </c>
      <c r="AE188" s="1" t="e">
        <f>+'Ark1'!#REF!</f>
        <v>#REF!</v>
      </c>
      <c r="AF188" s="67" t="e">
        <f>+'Ark1'!#REF!</f>
        <v>#REF!</v>
      </c>
      <c r="AG188" s="11" t="e">
        <f>+'Ark1'!#REF!</f>
        <v>#REF!</v>
      </c>
      <c r="AK188" s="11"/>
      <c r="AL188" s="11" t="e">
        <f t="shared" si="5"/>
        <v>#REF!</v>
      </c>
      <c r="AM188" s="13"/>
      <c r="AR188"/>
    </row>
    <row r="189" spans="25:44">
      <c r="Y189" s="43"/>
      <c r="Z189" t="e">
        <f>+'Ark1'!#REF!</f>
        <v>#REF!</v>
      </c>
      <c r="AA189" t="e">
        <f>+'Ark1'!#REF!</f>
        <v>#REF!</v>
      </c>
      <c r="AB189" s="3" t="s">
        <v>450</v>
      </c>
      <c r="AC189" t="e">
        <f>+'Ark1'!#REF!</f>
        <v>#REF!</v>
      </c>
      <c r="AD189" s="11" t="e">
        <f>+'Ark1'!#REF!</f>
        <v>#REF!</v>
      </c>
      <c r="AE189" s="1" t="e">
        <f>+'Ark1'!#REF!</f>
        <v>#REF!</v>
      </c>
      <c r="AF189" s="67" t="e">
        <f>+'Ark1'!#REF!</f>
        <v>#REF!</v>
      </c>
      <c r="AG189" s="11" t="e">
        <f>+'Ark1'!#REF!</f>
        <v>#REF!</v>
      </c>
      <c r="AK189" s="11"/>
      <c r="AL189" s="11" t="e">
        <f t="shared" si="5"/>
        <v>#REF!</v>
      </c>
      <c r="AM189" s="13"/>
      <c r="AR189"/>
    </row>
    <row r="190" spans="25:44">
      <c r="Y190" s="43"/>
      <c r="Z190" t="e">
        <f>+'Ark1'!#REF!</f>
        <v>#REF!</v>
      </c>
      <c r="AA190" t="e">
        <f>+'Ark1'!#REF!</f>
        <v>#REF!</v>
      </c>
      <c r="AB190" s="3" t="s">
        <v>548</v>
      </c>
      <c r="AC190" t="e">
        <f>+'Ark1'!#REF!</f>
        <v>#REF!</v>
      </c>
      <c r="AD190" s="11" t="e">
        <f>+'Ark1'!#REF!</f>
        <v>#REF!</v>
      </c>
      <c r="AE190" s="1" t="e">
        <f>+'Ark1'!#REF!</f>
        <v>#REF!</v>
      </c>
      <c r="AF190" s="67" t="e">
        <f>+'Ark1'!#REF!</f>
        <v>#REF!</v>
      </c>
      <c r="AG190" s="11" t="e">
        <f>+'Ark1'!#REF!</f>
        <v>#REF!</v>
      </c>
      <c r="AK190" s="11"/>
      <c r="AL190" s="11" t="e">
        <f t="shared" si="5"/>
        <v>#REF!</v>
      </c>
      <c r="AM190" s="13"/>
      <c r="AR190"/>
    </row>
    <row r="191" spans="25:44">
      <c r="Y191" s="43"/>
      <c r="Z191" t="e">
        <f>+'Ark1'!#REF!</f>
        <v>#REF!</v>
      </c>
      <c r="AA191" t="e">
        <f>+'Ark1'!#REF!</f>
        <v>#REF!</v>
      </c>
      <c r="AB191" s="3" t="s">
        <v>549</v>
      </c>
      <c r="AC191" t="e">
        <f>+'Ark1'!#REF!</f>
        <v>#REF!</v>
      </c>
      <c r="AD191" s="11" t="e">
        <f>+'Ark1'!#REF!</f>
        <v>#REF!</v>
      </c>
      <c r="AE191" s="1" t="e">
        <f>+'Ark1'!#REF!</f>
        <v>#REF!</v>
      </c>
      <c r="AF191" s="67" t="e">
        <f>+'Ark1'!#REF!</f>
        <v>#REF!</v>
      </c>
      <c r="AG191" s="11" t="e">
        <f>+'Ark1'!#REF!</f>
        <v>#REF!</v>
      </c>
      <c r="AK191" s="11"/>
      <c r="AL191" s="11" t="e">
        <f t="shared" si="5"/>
        <v>#REF!</v>
      </c>
      <c r="AM191" s="13"/>
      <c r="AR191"/>
    </row>
    <row r="192" spans="25:44">
      <c r="Y192" s="43"/>
      <c r="Z192" s="51" t="e">
        <f>+'Ark1'!#REF!</f>
        <v>#REF!</v>
      </c>
      <c r="AA192" s="51" t="e">
        <f>+'Ark1'!#REF!</f>
        <v>#REF!</v>
      </c>
      <c r="AB192" s="52" t="s">
        <v>547</v>
      </c>
      <c r="AC192" s="51" t="e">
        <f>+'Ark1'!#REF!</f>
        <v>#REF!</v>
      </c>
      <c r="AD192" s="76" t="e">
        <f>+'Ark1'!#REF!</f>
        <v>#REF!</v>
      </c>
      <c r="AE192" s="53" t="e">
        <f>+'Ark1'!#REF!</f>
        <v>#REF!</v>
      </c>
      <c r="AF192" s="66" t="e">
        <f>+'Ark1'!#REF!</f>
        <v>#REF!</v>
      </c>
      <c r="AG192" s="76" t="e">
        <f>+'Ark1'!#REF!</f>
        <v>#REF!</v>
      </c>
      <c r="AH192" s="76"/>
      <c r="AI192" s="76"/>
      <c r="AJ192" s="76"/>
      <c r="AK192" s="76"/>
      <c r="AL192" s="76" t="e">
        <f t="shared" si="5"/>
        <v>#REF!</v>
      </c>
      <c r="AM192" s="13"/>
      <c r="AR192"/>
    </row>
    <row r="193" spans="25:44">
      <c r="Y193" s="43"/>
      <c r="Z193" s="51" t="e">
        <f>+'Ark1'!#REF!</f>
        <v>#REF!</v>
      </c>
      <c r="AA193" s="51" t="e">
        <f>+'Ark1'!#REF!</f>
        <v>#REF!</v>
      </c>
      <c r="AB193" s="52" t="s">
        <v>461</v>
      </c>
      <c r="AC193" s="51" t="e">
        <f>+'Ark1'!#REF!</f>
        <v>#REF!</v>
      </c>
      <c r="AD193" s="76" t="e">
        <f>+'Ark1'!#REF!</f>
        <v>#REF!</v>
      </c>
      <c r="AE193" s="53" t="e">
        <f>+'Ark1'!#REF!</f>
        <v>#REF!</v>
      </c>
      <c r="AF193" s="66" t="e">
        <f>+'Ark1'!#REF!</f>
        <v>#REF!</v>
      </c>
      <c r="AG193" s="76" t="e">
        <f>+'Ark1'!#REF!</f>
        <v>#REF!</v>
      </c>
      <c r="AH193" s="76"/>
      <c r="AI193" s="76"/>
      <c r="AJ193" s="76"/>
      <c r="AK193" s="76"/>
      <c r="AL193" s="76" t="e">
        <f t="shared" si="5"/>
        <v>#REF!</v>
      </c>
      <c r="AM193" s="13"/>
      <c r="AR193"/>
    </row>
    <row r="194" spans="25:44">
      <c r="Y194" s="43"/>
      <c r="Z194" s="51" t="e">
        <f>+'Ark1'!#REF!</f>
        <v>#REF!</v>
      </c>
      <c r="AA194" s="51" t="e">
        <f>+'Ark1'!#REF!</f>
        <v>#REF!</v>
      </c>
      <c r="AB194" s="52" t="s">
        <v>460</v>
      </c>
      <c r="AC194" s="51" t="e">
        <f>+'Ark1'!#REF!</f>
        <v>#REF!</v>
      </c>
      <c r="AD194" s="76" t="e">
        <f>+'Ark1'!#REF!</f>
        <v>#REF!</v>
      </c>
      <c r="AE194" s="53" t="e">
        <f>+'Ark1'!#REF!</f>
        <v>#REF!</v>
      </c>
      <c r="AF194" s="66" t="e">
        <f>+'Ark1'!#REF!</f>
        <v>#REF!</v>
      </c>
      <c r="AG194" s="76" t="e">
        <f>+'Ark1'!#REF!</f>
        <v>#REF!</v>
      </c>
      <c r="AH194" s="76"/>
      <c r="AI194" s="76"/>
      <c r="AJ194" s="76"/>
      <c r="AK194" s="76"/>
      <c r="AL194" s="76" t="e">
        <f t="shared" si="5"/>
        <v>#REF!</v>
      </c>
      <c r="AM194" s="13"/>
      <c r="AR194"/>
    </row>
    <row r="195" spans="25:44">
      <c r="Y195" s="43"/>
      <c r="Z195" s="51" t="e">
        <f>+'Ark1'!#REF!</f>
        <v>#REF!</v>
      </c>
      <c r="AA195" s="51" t="e">
        <f>+'Ark1'!#REF!</f>
        <v>#REF!</v>
      </c>
      <c r="AB195" s="52" t="s">
        <v>459</v>
      </c>
      <c r="AC195" s="51" t="e">
        <f>+'Ark1'!#REF!</f>
        <v>#REF!</v>
      </c>
      <c r="AD195" s="76" t="e">
        <f>+'Ark1'!#REF!</f>
        <v>#REF!</v>
      </c>
      <c r="AE195" s="53" t="e">
        <f>+'Ark1'!#REF!</f>
        <v>#REF!</v>
      </c>
      <c r="AF195" s="66" t="e">
        <f>+'Ark1'!#REF!</f>
        <v>#REF!</v>
      </c>
      <c r="AG195" s="76" t="e">
        <f>+'Ark1'!#REF!</f>
        <v>#REF!</v>
      </c>
      <c r="AH195" s="76"/>
      <c r="AI195" s="76"/>
      <c r="AJ195" s="76"/>
      <c r="AK195" s="76"/>
      <c r="AL195" s="76" t="e">
        <f t="shared" si="5"/>
        <v>#REF!</v>
      </c>
      <c r="AM195" s="13"/>
      <c r="AR195"/>
    </row>
    <row r="196" spans="25:44">
      <c r="Y196" s="43"/>
      <c r="Z196" s="51" t="e">
        <f>+'Ark1'!#REF!</f>
        <v>#REF!</v>
      </c>
      <c r="AA196" s="51" t="e">
        <f>+'Ark1'!#REF!</f>
        <v>#REF!</v>
      </c>
      <c r="AB196" s="52" t="s">
        <v>458</v>
      </c>
      <c r="AC196" s="51" t="e">
        <f>+'Ark1'!#REF!</f>
        <v>#REF!</v>
      </c>
      <c r="AD196" s="76" t="e">
        <f>+'Ark1'!#REF!</f>
        <v>#REF!</v>
      </c>
      <c r="AE196" s="53" t="e">
        <f>+'Ark1'!#REF!</f>
        <v>#REF!</v>
      </c>
      <c r="AF196" s="66" t="e">
        <f>+'Ark1'!#REF!</f>
        <v>#REF!</v>
      </c>
      <c r="AG196" s="76" t="e">
        <f>+'Ark1'!#REF!</f>
        <v>#REF!</v>
      </c>
      <c r="AH196" s="76"/>
      <c r="AI196" s="76"/>
      <c r="AJ196" s="76"/>
      <c r="AK196" s="76"/>
      <c r="AL196" s="76" t="e">
        <f t="shared" si="5"/>
        <v>#REF!</v>
      </c>
      <c r="AM196" s="13"/>
      <c r="AR196"/>
    </row>
    <row r="197" spans="25:44">
      <c r="Y197" s="43"/>
      <c r="Z197" s="51" t="e">
        <f>+'Ark1'!#REF!</f>
        <v>#REF!</v>
      </c>
      <c r="AA197" s="51" t="e">
        <f>+'Ark1'!#REF!</f>
        <v>#REF!</v>
      </c>
      <c r="AB197" s="52" t="s">
        <v>457</v>
      </c>
      <c r="AC197" s="51" t="e">
        <f>+'Ark1'!#REF!</f>
        <v>#REF!</v>
      </c>
      <c r="AD197" s="76" t="e">
        <f>+'Ark1'!#REF!</f>
        <v>#REF!</v>
      </c>
      <c r="AE197" s="53" t="e">
        <f>+'Ark1'!#REF!</f>
        <v>#REF!</v>
      </c>
      <c r="AF197" s="66" t="e">
        <f>+'Ark1'!#REF!</f>
        <v>#REF!</v>
      </c>
      <c r="AG197" s="76" t="e">
        <f>+'Ark1'!#REF!</f>
        <v>#REF!</v>
      </c>
      <c r="AH197" s="76"/>
      <c r="AI197" s="76"/>
      <c r="AJ197" s="76"/>
      <c r="AK197" s="76"/>
      <c r="AL197" s="76" t="e">
        <f t="shared" si="5"/>
        <v>#REF!</v>
      </c>
      <c r="AM197" s="13"/>
      <c r="AR197"/>
    </row>
    <row r="198" spans="25:44">
      <c r="Y198" s="43"/>
      <c r="Z198" s="51" t="e">
        <f>+'Ark1'!#REF!</f>
        <v>#REF!</v>
      </c>
      <c r="AA198" s="51" t="e">
        <f>+'Ark1'!#REF!</f>
        <v>#REF!</v>
      </c>
      <c r="AB198" s="52" t="s">
        <v>456</v>
      </c>
      <c r="AC198" s="51" t="e">
        <f>+'Ark1'!#REF!</f>
        <v>#REF!</v>
      </c>
      <c r="AD198" s="76" t="e">
        <f>+'Ark1'!#REF!</f>
        <v>#REF!</v>
      </c>
      <c r="AE198" s="53" t="e">
        <f>+'Ark1'!#REF!</f>
        <v>#REF!</v>
      </c>
      <c r="AF198" s="66" t="e">
        <f>+'Ark1'!#REF!</f>
        <v>#REF!</v>
      </c>
      <c r="AG198" s="76" t="e">
        <f>+'Ark1'!#REF!</f>
        <v>#REF!</v>
      </c>
      <c r="AH198" s="76"/>
      <c r="AI198" s="76"/>
      <c r="AJ198" s="76"/>
      <c r="AK198" s="76"/>
      <c r="AL198" s="76" t="e">
        <f t="shared" si="5"/>
        <v>#REF!</v>
      </c>
      <c r="AM198" s="13"/>
      <c r="AR198"/>
    </row>
    <row r="199" spans="25:44">
      <c r="Y199" s="43"/>
      <c r="Z199" s="51" t="e">
        <f>+'Ark1'!#REF!</f>
        <v>#REF!</v>
      </c>
      <c r="AA199" s="51" t="e">
        <f>+'Ark1'!#REF!</f>
        <v>#REF!</v>
      </c>
      <c r="AB199" s="52" t="s">
        <v>455</v>
      </c>
      <c r="AC199" s="51" t="e">
        <f>+'Ark1'!#REF!</f>
        <v>#REF!</v>
      </c>
      <c r="AD199" s="76" t="e">
        <f>+'Ark1'!#REF!</f>
        <v>#REF!</v>
      </c>
      <c r="AE199" s="53" t="e">
        <f>+'Ark1'!#REF!</f>
        <v>#REF!</v>
      </c>
      <c r="AF199" s="66" t="e">
        <f>+'Ark1'!#REF!</f>
        <v>#REF!</v>
      </c>
      <c r="AG199" s="76" t="e">
        <f>+'Ark1'!#REF!</f>
        <v>#REF!</v>
      </c>
      <c r="AH199" s="76"/>
      <c r="AI199" s="76"/>
      <c r="AJ199" s="76"/>
      <c r="AK199" s="76"/>
      <c r="AL199" s="76" t="e">
        <f t="shared" si="5"/>
        <v>#REF!</v>
      </c>
      <c r="AM199" s="13"/>
      <c r="AR199"/>
    </row>
    <row r="200" spans="25:44">
      <c r="Y200" s="43"/>
      <c r="Z200" s="51" t="e">
        <f>+'Ark1'!#REF!</f>
        <v>#REF!</v>
      </c>
      <c r="AA200" s="51" t="e">
        <f>+'Ark1'!#REF!</f>
        <v>#REF!</v>
      </c>
      <c r="AB200" s="52" t="s">
        <v>454</v>
      </c>
      <c r="AC200" s="51" t="e">
        <f>+'Ark1'!#REF!</f>
        <v>#REF!</v>
      </c>
      <c r="AD200" s="76" t="e">
        <f>+'Ark1'!#REF!</f>
        <v>#REF!</v>
      </c>
      <c r="AE200" s="53" t="e">
        <f>+'Ark1'!#REF!</f>
        <v>#REF!</v>
      </c>
      <c r="AF200" s="66" t="e">
        <f>+'Ark1'!#REF!</f>
        <v>#REF!</v>
      </c>
      <c r="AG200" s="76" t="e">
        <f>+'Ark1'!#REF!</f>
        <v>#REF!</v>
      </c>
      <c r="AH200" s="76"/>
      <c r="AI200" s="76"/>
      <c r="AJ200" s="76"/>
      <c r="AK200" s="76"/>
      <c r="AL200" s="76" t="e">
        <f t="shared" si="5"/>
        <v>#REF!</v>
      </c>
      <c r="AM200" s="13"/>
      <c r="AR200"/>
    </row>
    <row r="201" spans="25:44">
      <c r="Y201" s="43"/>
      <c r="Z201" s="51" t="e">
        <f>+'Ark1'!#REF!</f>
        <v>#REF!</v>
      </c>
      <c r="AA201" s="51" t="e">
        <f>+'Ark1'!#REF!</f>
        <v>#REF!</v>
      </c>
      <c r="AB201" s="52" t="s">
        <v>453</v>
      </c>
      <c r="AC201" s="51" t="e">
        <f>+'Ark1'!#REF!</f>
        <v>#REF!</v>
      </c>
      <c r="AD201" s="76" t="e">
        <f>+'Ark1'!#REF!</f>
        <v>#REF!</v>
      </c>
      <c r="AE201" s="53" t="e">
        <f>+'Ark1'!#REF!</f>
        <v>#REF!</v>
      </c>
      <c r="AF201" s="66" t="e">
        <f>+'Ark1'!#REF!</f>
        <v>#REF!</v>
      </c>
      <c r="AG201" s="76" t="e">
        <f>+'Ark1'!#REF!</f>
        <v>#REF!</v>
      </c>
      <c r="AH201" s="76"/>
      <c r="AI201" s="76"/>
      <c r="AJ201" s="76"/>
      <c r="AK201" s="76"/>
      <c r="AL201" s="76" t="e">
        <f t="shared" si="5"/>
        <v>#REF!</v>
      </c>
      <c r="AM201" s="13"/>
      <c r="AR201"/>
    </row>
    <row r="202" spans="25:44">
      <c r="Y202" s="43"/>
      <c r="Z202" s="51" t="e">
        <f>+'Ark1'!#REF!</f>
        <v>#REF!</v>
      </c>
      <c r="AA202" s="51" t="e">
        <f>+'Ark1'!#REF!</f>
        <v>#REF!</v>
      </c>
      <c r="AB202" s="52" t="s">
        <v>452</v>
      </c>
      <c r="AC202" s="51" t="e">
        <f>+'Ark1'!#REF!</f>
        <v>#REF!</v>
      </c>
      <c r="AD202" s="76" t="e">
        <f>+'Ark1'!#REF!</f>
        <v>#REF!</v>
      </c>
      <c r="AE202" s="53" t="e">
        <f>+'Ark1'!#REF!</f>
        <v>#REF!</v>
      </c>
      <c r="AF202" s="66" t="e">
        <f>+'Ark1'!#REF!</f>
        <v>#REF!</v>
      </c>
      <c r="AG202" s="76" t="e">
        <f>+'Ark1'!#REF!</f>
        <v>#REF!</v>
      </c>
      <c r="AH202" s="76"/>
      <c r="AI202" s="76"/>
      <c r="AJ202" s="76"/>
      <c r="AK202" s="76"/>
      <c r="AL202" s="76" t="e">
        <f t="shared" si="5"/>
        <v>#REF!</v>
      </c>
      <c r="AR202"/>
    </row>
    <row r="203" spans="25:44">
      <c r="Y203" s="43"/>
      <c r="Z203" s="51" t="e">
        <f>+'Ark1'!#REF!</f>
        <v>#REF!</v>
      </c>
      <c r="AA203" s="51" t="e">
        <f>+'Ark1'!#REF!</f>
        <v>#REF!</v>
      </c>
      <c r="AB203" s="52" t="s">
        <v>451</v>
      </c>
      <c r="AC203" s="51" t="e">
        <f>+'Ark1'!#REF!</f>
        <v>#REF!</v>
      </c>
      <c r="AD203" s="76" t="e">
        <f>+'Ark1'!#REF!</f>
        <v>#REF!</v>
      </c>
      <c r="AE203" s="53" t="e">
        <f>+'Ark1'!#REF!</f>
        <v>#REF!</v>
      </c>
      <c r="AF203" s="66" t="e">
        <f>+'Ark1'!#REF!</f>
        <v>#REF!</v>
      </c>
      <c r="AG203" s="76" t="e">
        <f>+'Ark1'!#REF!</f>
        <v>#REF!</v>
      </c>
      <c r="AH203" s="76"/>
      <c r="AI203" s="76"/>
      <c r="AJ203" s="76"/>
      <c r="AK203" s="76"/>
      <c r="AL203" s="76" t="e">
        <f t="shared" si="5"/>
        <v>#REF!</v>
      </c>
      <c r="AR203"/>
    </row>
    <row r="204" spans="25:44">
      <c r="Y204" s="43"/>
      <c r="Z204" s="51" t="e">
        <f>+'Ark1'!#REF!</f>
        <v>#REF!</v>
      </c>
      <c r="AA204" s="51" t="e">
        <f>+'Ark1'!#REF!</f>
        <v>#REF!</v>
      </c>
      <c r="AB204" s="52" t="s">
        <v>450</v>
      </c>
      <c r="AC204" s="51" t="e">
        <f>+'Ark1'!#REF!</f>
        <v>#REF!</v>
      </c>
      <c r="AD204" s="76" t="e">
        <f>+'Ark1'!#REF!</f>
        <v>#REF!</v>
      </c>
      <c r="AE204" s="53" t="e">
        <f>+'Ark1'!#REF!</f>
        <v>#REF!</v>
      </c>
      <c r="AF204" s="66" t="e">
        <f>+'Ark1'!#REF!</f>
        <v>#REF!</v>
      </c>
      <c r="AG204" s="76" t="e">
        <f>+'Ark1'!#REF!</f>
        <v>#REF!</v>
      </c>
      <c r="AH204" s="76"/>
      <c r="AI204" s="76"/>
      <c r="AJ204" s="76"/>
      <c r="AK204" s="76"/>
      <c r="AL204" s="76" t="e">
        <f t="shared" si="5"/>
        <v>#REF!</v>
      </c>
      <c r="AR204"/>
    </row>
    <row r="205" spans="25:44">
      <c r="Y205" s="43"/>
      <c r="Z205" s="51" t="e">
        <f>+'Ark1'!#REF!</f>
        <v>#REF!</v>
      </c>
      <c r="AA205" s="51" t="e">
        <f>+'Ark1'!#REF!</f>
        <v>#REF!</v>
      </c>
      <c r="AB205" s="52" t="s">
        <v>548</v>
      </c>
      <c r="AC205" s="51" t="e">
        <f>+'Ark1'!#REF!</f>
        <v>#REF!</v>
      </c>
      <c r="AD205" s="76" t="e">
        <f>+'Ark1'!#REF!</f>
        <v>#REF!</v>
      </c>
      <c r="AE205" s="53" t="e">
        <f>+'Ark1'!#REF!</f>
        <v>#REF!</v>
      </c>
      <c r="AF205" s="66" t="e">
        <f>+'Ark1'!#REF!</f>
        <v>#REF!</v>
      </c>
      <c r="AG205" s="76" t="e">
        <f>+'Ark1'!#REF!</f>
        <v>#REF!</v>
      </c>
      <c r="AH205" s="76"/>
      <c r="AI205" s="76"/>
      <c r="AJ205" s="76"/>
      <c r="AK205" s="76"/>
      <c r="AL205" s="76" t="e">
        <f t="shared" si="5"/>
        <v>#REF!</v>
      </c>
      <c r="AR205"/>
    </row>
    <row r="206" spans="25:44">
      <c r="Y206" s="43"/>
      <c r="Z206" s="51" t="e">
        <f>+'Ark1'!#REF!</f>
        <v>#REF!</v>
      </c>
      <c r="AA206" s="51" t="e">
        <f>+'Ark1'!#REF!</f>
        <v>#REF!</v>
      </c>
      <c r="AB206" s="52" t="s">
        <v>549</v>
      </c>
      <c r="AC206" s="51" t="e">
        <f>+'Ark1'!#REF!</f>
        <v>#REF!</v>
      </c>
      <c r="AD206" s="76" t="e">
        <f>+'Ark1'!#REF!</f>
        <v>#REF!</v>
      </c>
      <c r="AE206" s="53" t="e">
        <f>+'Ark1'!#REF!</f>
        <v>#REF!</v>
      </c>
      <c r="AF206" s="66" t="e">
        <f>+'Ark1'!#REF!</f>
        <v>#REF!</v>
      </c>
      <c r="AG206" s="76" t="e">
        <f>+'Ark1'!#REF!</f>
        <v>#REF!</v>
      </c>
      <c r="AH206" s="76"/>
      <c r="AI206" s="76"/>
      <c r="AJ206" s="76"/>
      <c r="AK206" s="76"/>
      <c r="AL206" s="76" t="e">
        <f t="shared" si="5"/>
        <v>#REF!</v>
      </c>
      <c r="AR206"/>
    </row>
    <row r="207" spans="25:44">
      <c r="Y207" s="43"/>
      <c r="Z207" t="e">
        <f>+'Ark1'!#REF!</f>
        <v>#REF!</v>
      </c>
      <c r="AA207" t="e">
        <f>+'Ark1'!#REF!</f>
        <v>#REF!</v>
      </c>
      <c r="AB207" s="3" t="s">
        <v>547</v>
      </c>
      <c r="AC207" t="e">
        <f>+'Ark1'!#REF!</f>
        <v>#REF!</v>
      </c>
      <c r="AD207" s="11" t="e">
        <f>+'Ark1'!#REF!</f>
        <v>#REF!</v>
      </c>
      <c r="AE207" s="1" t="e">
        <f>+'Ark1'!#REF!</f>
        <v>#REF!</v>
      </c>
      <c r="AF207" s="67" t="e">
        <f>+'Ark1'!#REF!</f>
        <v>#REF!</v>
      </c>
      <c r="AG207" s="11" t="e">
        <f>+'Ark1'!#REF!</f>
        <v>#REF!</v>
      </c>
      <c r="AK207" s="11"/>
      <c r="AL207" s="11" t="e">
        <f t="shared" si="5"/>
        <v>#REF!</v>
      </c>
      <c r="AR207"/>
    </row>
    <row r="208" spans="25:44">
      <c r="Y208" s="43"/>
      <c r="Z208" t="e">
        <f>+'Ark1'!#REF!</f>
        <v>#REF!</v>
      </c>
      <c r="AA208" t="e">
        <f>+'Ark1'!#REF!</f>
        <v>#REF!</v>
      </c>
      <c r="AB208" s="3" t="s">
        <v>461</v>
      </c>
      <c r="AC208" t="e">
        <f>+'Ark1'!#REF!</f>
        <v>#REF!</v>
      </c>
      <c r="AD208" s="11" t="e">
        <f>+'Ark1'!#REF!</f>
        <v>#REF!</v>
      </c>
      <c r="AE208" s="1" t="e">
        <f>+'Ark1'!#REF!</f>
        <v>#REF!</v>
      </c>
      <c r="AF208" s="67" t="e">
        <f>+'Ark1'!#REF!</f>
        <v>#REF!</v>
      </c>
      <c r="AG208" s="11" t="e">
        <f>+'Ark1'!#REF!</f>
        <v>#REF!</v>
      </c>
      <c r="AK208" s="11"/>
      <c r="AL208" s="11" t="e">
        <f t="shared" si="5"/>
        <v>#REF!</v>
      </c>
      <c r="AR208"/>
    </row>
    <row r="209" spans="25:44">
      <c r="Y209" s="43"/>
      <c r="Z209" t="e">
        <f>+'Ark1'!#REF!</f>
        <v>#REF!</v>
      </c>
      <c r="AA209" t="e">
        <f>+'Ark1'!#REF!</f>
        <v>#REF!</v>
      </c>
      <c r="AB209" s="3" t="s">
        <v>460</v>
      </c>
      <c r="AC209" t="e">
        <f>+'Ark1'!#REF!</f>
        <v>#REF!</v>
      </c>
      <c r="AD209" s="11" t="e">
        <f>+'Ark1'!#REF!</f>
        <v>#REF!</v>
      </c>
      <c r="AE209" s="1" t="e">
        <f>+'Ark1'!#REF!</f>
        <v>#REF!</v>
      </c>
      <c r="AF209" s="67" t="e">
        <f>+'Ark1'!#REF!</f>
        <v>#REF!</v>
      </c>
      <c r="AG209" s="11" t="e">
        <f>+'Ark1'!#REF!</f>
        <v>#REF!</v>
      </c>
      <c r="AK209" s="11"/>
      <c r="AL209" s="11" t="e">
        <f t="shared" si="5"/>
        <v>#REF!</v>
      </c>
      <c r="AR209"/>
    </row>
    <row r="210" spans="25:44">
      <c r="Y210" s="43"/>
      <c r="Z210" t="e">
        <f>+'Ark1'!#REF!</f>
        <v>#REF!</v>
      </c>
      <c r="AA210" t="e">
        <f>+'Ark1'!#REF!</f>
        <v>#REF!</v>
      </c>
      <c r="AB210" s="3" t="s">
        <v>459</v>
      </c>
      <c r="AC210" t="e">
        <f>+'Ark1'!#REF!</f>
        <v>#REF!</v>
      </c>
      <c r="AD210" s="11" t="e">
        <f>+'Ark1'!#REF!</f>
        <v>#REF!</v>
      </c>
      <c r="AE210" s="1" t="e">
        <f>+'Ark1'!#REF!</f>
        <v>#REF!</v>
      </c>
      <c r="AF210" s="67" t="e">
        <f>+'Ark1'!#REF!</f>
        <v>#REF!</v>
      </c>
      <c r="AG210" s="11" t="e">
        <f>+'Ark1'!#REF!</f>
        <v>#REF!</v>
      </c>
      <c r="AK210" s="11"/>
      <c r="AL210" s="11" t="e">
        <f t="shared" si="5"/>
        <v>#REF!</v>
      </c>
      <c r="AR210"/>
    </row>
    <row r="211" spans="25:44">
      <c r="Y211" s="43"/>
      <c r="Z211" t="e">
        <f>+'Ark1'!#REF!</f>
        <v>#REF!</v>
      </c>
      <c r="AA211" t="e">
        <f>+'Ark1'!#REF!</f>
        <v>#REF!</v>
      </c>
      <c r="AB211" s="3" t="s">
        <v>458</v>
      </c>
      <c r="AC211" t="e">
        <f>+'Ark1'!#REF!</f>
        <v>#REF!</v>
      </c>
      <c r="AD211" s="11" t="e">
        <f>+'Ark1'!#REF!</f>
        <v>#REF!</v>
      </c>
      <c r="AE211" s="1" t="e">
        <f>+'Ark1'!#REF!</f>
        <v>#REF!</v>
      </c>
      <c r="AF211" s="67" t="e">
        <f>+'Ark1'!#REF!</f>
        <v>#REF!</v>
      </c>
      <c r="AG211" s="11" t="e">
        <f>+'Ark1'!#REF!</f>
        <v>#REF!</v>
      </c>
      <c r="AK211" s="11"/>
      <c r="AL211" s="11" t="e">
        <f t="shared" si="5"/>
        <v>#REF!</v>
      </c>
      <c r="AR211"/>
    </row>
    <row r="212" spans="25:44">
      <c r="Y212" s="43"/>
      <c r="Z212" t="e">
        <f>+'Ark1'!#REF!</f>
        <v>#REF!</v>
      </c>
      <c r="AA212" t="e">
        <f>+'Ark1'!#REF!</f>
        <v>#REF!</v>
      </c>
      <c r="AB212" s="3" t="s">
        <v>457</v>
      </c>
      <c r="AC212" t="e">
        <f>+'Ark1'!#REF!</f>
        <v>#REF!</v>
      </c>
      <c r="AD212" s="11" t="e">
        <f>+'Ark1'!#REF!</f>
        <v>#REF!</v>
      </c>
      <c r="AE212" s="1" t="e">
        <f>+'Ark1'!#REF!</f>
        <v>#REF!</v>
      </c>
      <c r="AF212" s="67" t="e">
        <f>+'Ark1'!#REF!</f>
        <v>#REF!</v>
      </c>
      <c r="AG212" s="11" t="e">
        <f>+'Ark1'!#REF!</f>
        <v>#REF!</v>
      </c>
      <c r="AK212" s="11"/>
      <c r="AL212" s="11" t="e">
        <f t="shared" si="5"/>
        <v>#REF!</v>
      </c>
      <c r="AR212"/>
    </row>
    <row r="213" spans="25:44">
      <c r="Y213" s="43"/>
      <c r="Z213" t="e">
        <f>+'Ark1'!#REF!</f>
        <v>#REF!</v>
      </c>
      <c r="AA213" t="e">
        <f>+'Ark1'!#REF!</f>
        <v>#REF!</v>
      </c>
      <c r="AB213" s="3" t="s">
        <v>456</v>
      </c>
      <c r="AC213" t="e">
        <f>+'Ark1'!#REF!</f>
        <v>#REF!</v>
      </c>
      <c r="AD213" s="11" t="e">
        <f>+'Ark1'!#REF!</f>
        <v>#REF!</v>
      </c>
      <c r="AE213" s="1" t="e">
        <f>+'Ark1'!#REF!</f>
        <v>#REF!</v>
      </c>
      <c r="AF213" s="67" t="e">
        <f>+'Ark1'!#REF!</f>
        <v>#REF!</v>
      </c>
      <c r="AG213" s="11" t="e">
        <f>+'Ark1'!#REF!</f>
        <v>#REF!</v>
      </c>
      <c r="AK213" s="11"/>
      <c r="AL213" s="11" t="e">
        <f t="shared" si="5"/>
        <v>#REF!</v>
      </c>
      <c r="AR213"/>
    </row>
    <row r="214" spans="25:44">
      <c r="Y214" s="43"/>
      <c r="Z214" t="e">
        <f>+'Ark1'!#REF!</f>
        <v>#REF!</v>
      </c>
      <c r="AA214" t="e">
        <f>+'Ark1'!#REF!</f>
        <v>#REF!</v>
      </c>
      <c r="AB214" s="3" t="s">
        <v>455</v>
      </c>
      <c r="AC214" t="e">
        <f>+'Ark1'!#REF!</f>
        <v>#REF!</v>
      </c>
      <c r="AD214" s="11" t="e">
        <f>+'Ark1'!#REF!</f>
        <v>#REF!</v>
      </c>
      <c r="AE214" s="1" t="e">
        <f>+'Ark1'!#REF!</f>
        <v>#REF!</v>
      </c>
      <c r="AF214" s="67" t="e">
        <f>+'Ark1'!#REF!</f>
        <v>#REF!</v>
      </c>
      <c r="AG214" s="11" t="e">
        <f>+'Ark1'!#REF!</f>
        <v>#REF!</v>
      </c>
      <c r="AK214" s="11"/>
      <c r="AL214" s="11" t="e">
        <f t="shared" si="5"/>
        <v>#REF!</v>
      </c>
      <c r="AR214"/>
    </row>
    <row r="215" spans="25:44">
      <c r="Y215" s="43"/>
      <c r="Z215" t="e">
        <f>+'Ark1'!#REF!</f>
        <v>#REF!</v>
      </c>
      <c r="AA215" t="e">
        <f>+'Ark1'!#REF!</f>
        <v>#REF!</v>
      </c>
      <c r="AB215" s="3" t="s">
        <v>454</v>
      </c>
      <c r="AC215" t="e">
        <f>+'Ark1'!#REF!</f>
        <v>#REF!</v>
      </c>
      <c r="AD215" s="11" t="e">
        <f>+'Ark1'!#REF!</f>
        <v>#REF!</v>
      </c>
      <c r="AE215" s="1" t="e">
        <f>+'Ark1'!#REF!</f>
        <v>#REF!</v>
      </c>
      <c r="AF215" s="67" t="e">
        <f>+'Ark1'!#REF!</f>
        <v>#REF!</v>
      </c>
      <c r="AG215" s="11" t="e">
        <f>+'Ark1'!#REF!</f>
        <v>#REF!</v>
      </c>
      <c r="AK215" s="11"/>
      <c r="AL215" s="11" t="e">
        <f t="shared" si="5"/>
        <v>#REF!</v>
      </c>
      <c r="AR215"/>
    </row>
    <row r="216" spans="25:44">
      <c r="Y216" s="43"/>
      <c r="Z216" t="e">
        <f>+'Ark1'!#REF!</f>
        <v>#REF!</v>
      </c>
      <c r="AA216" t="e">
        <f>+'Ark1'!#REF!</f>
        <v>#REF!</v>
      </c>
      <c r="AB216" s="3" t="s">
        <v>453</v>
      </c>
      <c r="AC216" t="e">
        <f>+'Ark1'!#REF!</f>
        <v>#REF!</v>
      </c>
      <c r="AD216" s="11" t="e">
        <f>+'Ark1'!#REF!</f>
        <v>#REF!</v>
      </c>
      <c r="AE216" s="1" t="e">
        <f>+'Ark1'!#REF!</f>
        <v>#REF!</v>
      </c>
      <c r="AF216" s="67" t="e">
        <f>+'Ark1'!#REF!</f>
        <v>#REF!</v>
      </c>
      <c r="AG216" s="11" t="e">
        <f>+'Ark1'!#REF!</f>
        <v>#REF!</v>
      </c>
      <c r="AK216" s="11"/>
      <c r="AL216" s="11" t="e">
        <f t="shared" si="5"/>
        <v>#REF!</v>
      </c>
      <c r="AR216"/>
    </row>
    <row r="217" spans="25:44">
      <c r="Y217" s="43"/>
      <c r="Z217" t="e">
        <f>+'Ark1'!#REF!</f>
        <v>#REF!</v>
      </c>
      <c r="AA217" t="e">
        <f>+'Ark1'!#REF!</f>
        <v>#REF!</v>
      </c>
      <c r="AB217" s="3" t="s">
        <v>452</v>
      </c>
      <c r="AC217" t="e">
        <f>+'Ark1'!#REF!</f>
        <v>#REF!</v>
      </c>
      <c r="AD217" s="11" t="e">
        <f>+'Ark1'!#REF!</f>
        <v>#REF!</v>
      </c>
      <c r="AE217" s="1" t="e">
        <f>+'Ark1'!#REF!</f>
        <v>#REF!</v>
      </c>
      <c r="AF217" s="67" t="e">
        <f>+'Ark1'!#REF!</f>
        <v>#REF!</v>
      </c>
      <c r="AG217" s="11" t="e">
        <f>+'Ark1'!#REF!</f>
        <v>#REF!</v>
      </c>
      <c r="AK217" s="11"/>
      <c r="AL217" s="11" t="e">
        <f t="shared" si="5"/>
        <v>#REF!</v>
      </c>
      <c r="AR217"/>
    </row>
    <row r="218" spans="25:44">
      <c r="Y218" s="43"/>
      <c r="Z218" t="e">
        <f>+'Ark1'!#REF!</f>
        <v>#REF!</v>
      </c>
      <c r="AA218" t="e">
        <f>+'Ark1'!#REF!</f>
        <v>#REF!</v>
      </c>
      <c r="AB218" s="3" t="s">
        <v>451</v>
      </c>
      <c r="AC218" t="e">
        <f>+'Ark1'!#REF!</f>
        <v>#REF!</v>
      </c>
      <c r="AD218" s="11" t="e">
        <f>+'Ark1'!#REF!</f>
        <v>#REF!</v>
      </c>
      <c r="AE218" s="1" t="e">
        <f>+'Ark1'!#REF!</f>
        <v>#REF!</v>
      </c>
      <c r="AF218" s="67" t="e">
        <f>+'Ark1'!#REF!</f>
        <v>#REF!</v>
      </c>
      <c r="AG218" s="11" t="e">
        <f>+'Ark1'!#REF!</f>
        <v>#REF!</v>
      </c>
      <c r="AK218" s="11"/>
      <c r="AL218" s="11" t="e">
        <f t="shared" si="5"/>
        <v>#REF!</v>
      </c>
      <c r="AR218"/>
    </row>
    <row r="219" spans="25:44">
      <c r="Y219" s="43"/>
      <c r="Z219" t="e">
        <f>+'Ark1'!#REF!</f>
        <v>#REF!</v>
      </c>
      <c r="AA219" t="e">
        <f>+'Ark1'!#REF!</f>
        <v>#REF!</v>
      </c>
      <c r="AB219" s="3" t="s">
        <v>450</v>
      </c>
      <c r="AC219" t="e">
        <f>+'Ark1'!#REF!</f>
        <v>#REF!</v>
      </c>
      <c r="AD219" s="11" t="e">
        <f>+'Ark1'!#REF!</f>
        <v>#REF!</v>
      </c>
      <c r="AE219" s="1" t="e">
        <f>+'Ark1'!#REF!</f>
        <v>#REF!</v>
      </c>
      <c r="AF219" s="67" t="e">
        <f>+'Ark1'!#REF!</f>
        <v>#REF!</v>
      </c>
      <c r="AG219" s="11" t="e">
        <f>+'Ark1'!#REF!</f>
        <v>#REF!</v>
      </c>
      <c r="AK219" s="11"/>
      <c r="AL219" s="11" t="e">
        <f t="shared" si="5"/>
        <v>#REF!</v>
      </c>
      <c r="AR219"/>
    </row>
    <row r="220" spans="25:44">
      <c r="Y220" s="43"/>
      <c r="Z220" t="e">
        <f>+'Ark1'!#REF!</f>
        <v>#REF!</v>
      </c>
      <c r="AA220" t="e">
        <f>+'Ark1'!#REF!</f>
        <v>#REF!</v>
      </c>
      <c r="AB220" s="3" t="s">
        <v>548</v>
      </c>
      <c r="AC220" t="e">
        <f>+'Ark1'!#REF!</f>
        <v>#REF!</v>
      </c>
      <c r="AD220" s="11" t="e">
        <f>+'Ark1'!#REF!</f>
        <v>#REF!</v>
      </c>
      <c r="AE220" s="1" t="e">
        <f>+'Ark1'!#REF!</f>
        <v>#REF!</v>
      </c>
      <c r="AF220" s="67" t="e">
        <f>+'Ark1'!#REF!</f>
        <v>#REF!</v>
      </c>
      <c r="AG220" s="11" t="e">
        <f>+'Ark1'!#REF!</f>
        <v>#REF!</v>
      </c>
      <c r="AK220" s="11"/>
      <c r="AL220" s="11" t="e">
        <f t="shared" si="5"/>
        <v>#REF!</v>
      </c>
      <c r="AR220"/>
    </row>
    <row r="221" spans="25:44">
      <c r="Y221" s="43"/>
      <c r="Z221" t="e">
        <f>+'Ark1'!#REF!</f>
        <v>#REF!</v>
      </c>
      <c r="AA221" t="e">
        <f>+'Ark1'!#REF!</f>
        <v>#REF!</v>
      </c>
      <c r="AB221" s="3" t="s">
        <v>549</v>
      </c>
      <c r="AC221" t="e">
        <f>+'Ark1'!#REF!</f>
        <v>#REF!</v>
      </c>
      <c r="AD221" s="11" t="e">
        <f>+'Ark1'!#REF!</f>
        <v>#REF!</v>
      </c>
      <c r="AE221" s="1" t="e">
        <f>+'Ark1'!#REF!</f>
        <v>#REF!</v>
      </c>
      <c r="AF221" s="67" t="e">
        <f>+'Ark1'!#REF!</f>
        <v>#REF!</v>
      </c>
      <c r="AG221" s="11" t="e">
        <f>+'Ark1'!#REF!</f>
        <v>#REF!</v>
      </c>
      <c r="AK221" s="11"/>
      <c r="AL221" s="11" t="e">
        <f t="shared" si="5"/>
        <v>#REF!</v>
      </c>
      <c r="AR221"/>
    </row>
    <row r="222" spans="25:44">
      <c r="Y222" s="43"/>
      <c r="Z222" s="51" t="e">
        <f>+'Ark1'!#REF!</f>
        <v>#REF!</v>
      </c>
      <c r="AA222" s="51" t="e">
        <f>+'Ark1'!#REF!</f>
        <v>#REF!</v>
      </c>
      <c r="AB222" s="52" t="s">
        <v>547</v>
      </c>
      <c r="AC222" s="51" t="e">
        <f>+'Ark1'!#REF!</f>
        <v>#REF!</v>
      </c>
      <c r="AD222" s="76" t="e">
        <f>+'Ark1'!#REF!</f>
        <v>#REF!</v>
      </c>
      <c r="AE222" s="53" t="e">
        <f>+'Ark1'!#REF!</f>
        <v>#REF!</v>
      </c>
      <c r="AF222" s="66" t="e">
        <f>+'Ark1'!#REF!</f>
        <v>#REF!</v>
      </c>
      <c r="AG222" s="76" t="e">
        <f>+'Ark1'!#REF!</f>
        <v>#REF!</v>
      </c>
      <c r="AH222" s="76"/>
      <c r="AI222" s="76"/>
      <c r="AJ222" s="76"/>
      <c r="AK222" s="76"/>
      <c r="AL222" s="76" t="e">
        <f t="shared" si="5"/>
        <v>#REF!</v>
      </c>
      <c r="AR222"/>
    </row>
    <row r="223" spans="25:44">
      <c r="Y223" s="43"/>
      <c r="Z223" s="51" t="e">
        <f>+'Ark1'!#REF!</f>
        <v>#REF!</v>
      </c>
      <c r="AA223" s="51" t="e">
        <f>+'Ark1'!#REF!</f>
        <v>#REF!</v>
      </c>
      <c r="AB223" s="52" t="s">
        <v>461</v>
      </c>
      <c r="AC223" s="51" t="e">
        <f>+'Ark1'!#REF!</f>
        <v>#REF!</v>
      </c>
      <c r="AD223" s="76" t="e">
        <f>+'Ark1'!#REF!</f>
        <v>#REF!</v>
      </c>
      <c r="AE223" s="53" t="e">
        <f>+'Ark1'!#REF!</f>
        <v>#REF!</v>
      </c>
      <c r="AF223" s="66" t="e">
        <f>+'Ark1'!#REF!</f>
        <v>#REF!</v>
      </c>
      <c r="AG223" s="76" t="e">
        <f>+'Ark1'!#REF!</f>
        <v>#REF!</v>
      </c>
      <c r="AH223" s="76"/>
      <c r="AI223" s="76"/>
      <c r="AJ223" s="76"/>
      <c r="AK223" s="76"/>
      <c r="AL223" s="76" t="e">
        <f t="shared" si="5"/>
        <v>#REF!</v>
      </c>
      <c r="AR223"/>
    </row>
    <row r="224" spans="25:44">
      <c r="Y224" s="43"/>
      <c r="Z224" s="51" t="e">
        <f>+'Ark1'!#REF!</f>
        <v>#REF!</v>
      </c>
      <c r="AA224" s="51" t="e">
        <f>+'Ark1'!#REF!</f>
        <v>#REF!</v>
      </c>
      <c r="AB224" s="52" t="s">
        <v>460</v>
      </c>
      <c r="AC224" s="51" t="e">
        <f>+'Ark1'!#REF!</f>
        <v>#REF!</v>
      </c>
      <c r="AD224" s="76" t="e">
        <f>+'Ark1'!#REF!</f>
        <v>#REF!</v>
      </c>
      <c r="AE224" s="53" t="e">
        <f>+'Ark1'!#REF!</f>
        <v>#REF!</v>
      </c>
      <c r="AF224" s="66" t="e">
        <f>+'Ark1'!#REF!</f>
        <v>#REF!</v>
      </c>
      <c r="AG224" s="76" t="e">
        <f>+'Ark1'!#REF!</f>
        <v>#REF!</v>
      </c>
      <c r="AH224" s="76"/>
      <c r="AI224" s="76"/>
      <c r="AJ224" s="76"/>
      <c r="AK224" s="76"/>
      <c r="AL224" s="76" t="e">
        <f t="shared" si="5"/>
        <v>#REF!</v>
      </c>
      <c r="AR224"/>
    </row>
    <row r="225" spans="25:44">
      <c r="Y225" s="43"/>
      <c r="Z225" s="51" t="e">
        <f>+'Ark1'!#REF!</f>
        <v>#REF!</v>
      </c>
      <c r="AA225" s="51" t="e">
        <f>+'Ark1'!#REF!</f>
        <v>#REF!</v>
      </c>
      <c r="AB225" s="52" t="s">
        <v>459</v>
      </c>
      <c r="AC225" s="51" t="e">
        <f>+'Ark1'!#REF!</f>
        <v>#REF!</v>
      </c>
      <c r="AD225" s="76" t="e">
        <f>+'Ark1'!#REF!</f>
        <v>#REF!</v>
      </c>
      <c r="AE225" s="53" t="e">
        <f>+'Ark1'!#REF!</f>
        <v>#REF!</v>
      </c>
      <c r="AF225" s="66" t="e">
        <f>+'Ark1'!#REF!</f>
        <v>#REF!</v>
      </c>
      <c r="AG225" s="76" t="e">
        <f>+'Ark1'!#REF!</f>
        <v>#REF!</v>
      </c>
      <c r="AH225" s="76"/>
      <c r="AI225" s="76"/>
      <c r="AJ225" s="76"/>
      <c r="AK225" s="76"/>
      <c r="AL225" s="76" t="e">
        <f t="shared" si="5"/>
        <v>#REF!</v>
      </c>
      <c r="AR225"/>
    </row>
    <row r="226" spans="25:44">
      <c r="Y226" s="43"/>
      <c r="Z226" s="51" t="e">
        <f>+'Ark1'!#REF!</f>
        <v>#REF!</v>
      </c>
      <c r="AA226" s="51" t="e">
        <f>+'Ark1'!#REF!</f>
        <v>#REF!</v>
      </c>
      <c r="AB226" s="52" t="s">
        <v>458</v>
      </c>
      <c r="AC226" s="51" t="e">
        <f>+'Ark1'!#REF!</f>
        <v>#REF!</v>
      </c>
      <c r="AD226" s="76" t="e">
        <f>+'Ark1'!#REF!</f>
        <v>#REF!</v>
      </c>
      <c r="AE226" s="53" t="e">
        <f>+'Ark1'!#REF!</f>
        <v>#REF!</v>
      </c>
      <c r="AF226" s="66" t="e">
        <f>+'Ark1'!#REF!</f>
        <v>#REF!</v>
      </c>
      <c r="AG226" s="76" t="e">
        <f>+'Ark1'!#REF!</f>
        <v>#REF!</v>
      </c>
      <c r="AH226" s="76"/>
      <c r="AI226" s="76"/>
      <c r="AJ226" s="76"/>
      <c r="AK226" s="76"/>
      <c r="AL226" s="76" t="e">
        <f t="shared" si="5"/>
        <v>#REF!</v>
      </c>
      <c r="AR226"/>
    </row>
    <row r="227" spans="25:44">
      <c r="Y227" s="43"/>
      <c r="Z227" s="51" t="e">
        <f>+'Ark1'!#REF!</f>
        <v>#REF!</v>
      </c>
      <c r="AA227" s="51" t="e">
        <f>+'Ark1'!#REF!</f>
        <v>#REF!</v>
      </c>
      <c r="AB227" s="52" t="s">
        <v>457</v>
      </c>
      <c r="AC227" s="51" t="e">
        <f>+'Ark1'!#REF!</f>
        <v>#REF!</v>
      </c>
      <c r="AD227" s="76" t="e">
        <f>+'Ark1'!#REF!</f>
        <v>#REF!</v>
      </c>
      <c r="AE227" s="53" t="e">
        <f>+'Ark1'!#REF!</f>
        <v>#REF!</v>
      </c>
      <c r="AF227" s="66" t="e">
        <f>+'Ark1'!#REF!</f>
        <v>#REF!</v>
      </c>
      <c r="AG227" s="76" t="e">
        <f>+'Ark1'!#REF!</f>
        <v>#REF!</v>
      </c>
      <c r="AH227" s="76"/>
      <c r="AI227" s="76"/>
      <c r="AJ227" s="76"/>
      <c r="AK227" s="76"/>
      <c r="AL227" s="76" t="e">
        <f t="shared" si="5"/>
        <v>#REF!</v>
      </c>
      <c r="AR227"/>
    </row>
    <row r="228" spans="25:44">
      <c r="Y228" s="43"/>
      <c r="Z228" s="51" t="e">
        <f>+'Ark1'!#REF!</f>
        <v>#REF!</v>
      </c>
      <c r="AA228" s="51" t="e">
        <f>+'Ark1'!#REF!</f>
        <v>#REF!</v>
      </c>
      <c r="AB228" s="52" t="s">
        <v>456</v>
      </c>
      <c r="AC228" s="51" t="e">
        <f>+'Ark1'!#REF!</f>
        <v>#REF!</v>
      </c>
      <c r="AD228" s="76" t="e">
        <f>+'Ark1'!#REF!</f>
        <v>#REF!</v>
      </c>
      <c r="AE228" s="53" t="e">
        <f>+'Ark1'!#REF!</f>
        <v>#REF!</v>
      </c>
      <c r="AF228" s="66" t="e">
        <f>+'Ark1'!#REF!</f>
        <v>#REF!</v>
      </c>
      <c r="AG228" s="76" t="e">
        <f>+'Ark1'!#REF!</f>
        <v>#REF!</v>
      </c>
      <c r="AH228" s="76"/>
      <c r="AI228" s="76"/>
      <c r="AJ228" s="76"/>
      <c r="AK228" s="76"/>
      <c r="AL228" s="76" t="e">
        <f t="shared" si="5"/>
        <v>#REF!</v>
      </c>
      <c r="AR228"/>
    </row>
    <row r="229" spans="25:44">
      <c r="Y229" s="43"/>
      <c r="Z229" s="51" t="e">
        <f>+'Ark1'!#REF!</f>
        <v>#REF!</v>
      </c>
      <c r="AA229" s="51" t="e">
        <f>+'Ark1'!#REF!</f>
        <v>#REF!</v>
      </c>
      <c r="AB229" s="52" t="s">
        <v>455</v>
      </c>
      <c r="AC229" s="51" t="e">
        <f>+'Ark1'!#REF!</f>
        <v>#REF!</v>
      </c>
      <c r="AD229" s="76" t="e">
        <f>+'Ark1'!#REF!</f>
        <v>#REF!</v>
      </c>
      <c r="AE229" s="53" t="e">
        <f>+'Ark1'!#REF!</f>
        <v>#REF!</v>
      </c>
      <c r="AF229" s="66" t="e">
        <f>+'Ark1'!#REF!</f>
        <v>#REF!</v>
      </c>
      <c r="AG229" s="76" t="e">
        <f>+'Ark1'!#REF!</f>
        <v>#REF!</v>
      </c>
      <c r="AH229" s="76"/>
      <c r="AI229" s="76"/>
      <c r="AJ229" s="76"/>
      <c r="AK229" s="76"/>
      <c r="AL229" s="76" t="e">
        <f t="shared" si="5"/>
        <v>#REF!</v>
      </c>
      <c r="AR229"/>
    </row>
    <row r="230" spans="25:44">
      <c r="Y230" s="43"/>
      <c r="Z230" s="51" t="e">
        <f>+'Ark1'!#REF!</f>
        <v>#REF!</v>
      </c>
      <c r="AA230" s="51" t="e">
        <f>+'Ark1'!#REF!</f>
        <v>#REF!</v>
      </c>
      <c r="AB230" s="52" t="s">
        <v>454</v>
      </c>
      <c r="AC230" s="51" t="e">
        <f>+'Ark1'!#REF!</f>
        <v>#REF!</v>
      </c>
      <c r="AD230" s="76" t="e">
        <f>+'Ark1'!#REF!</f>
        <v>#REF!</v>
      </c>
      <c r="AE230" s="53" t="e">
        <f>+'Ark1'!#REF!</f>
        <v>#REF!</v>
      </c>
      <c r="AF230" s="66" t="e">
        <f>+'Ark1'!#REF!</f>
        <v>#REF!</v>
      </c>
      <c r="AG230" s="76" t="e">
        <f>+'Ark1'!#REF!</f>
        <v>#REF!</v>
      </c>
      <c r="AH230" s="76"/>
      <c r="AI230" s="76"/>
      <c r="AJ230" s="76"/>
      <c r="AK230" s="76"/>
      <c r="AL230" s="76" t="e">
        <f t="shared" si="5"/>
        <v>#REF!</v>
      </c>
      <c r="AR230"/>
    </row>
    <row r="231" spans="25:44">
      <c r="Y231" s="43"/>
      <c r="Z231" s="51" t="e">
        <f>+'Ark1'!#REF!</f>
        <v>#REF!</v>
      </c>
      <c r="AA231" s="51" t="e">
        <f>+'Ark1'!#REF!</f>
        <v>#REF!</v>
      </c>
      <c r="AB231" s="52" t="s">
        <v>453</v>
      </c>
      <c r="AC231" s="51" t="e">
        <f>+'Ark1'!#REF!</f>
        <v>#REF!</v>
      </c>
      <c r="AD231" s="76" t="e">
        <f>+'Ark1'!#REF!</f>
        <v>#REF!</v>
      </c>
      <c r="AE231" s="53" t="e">
        <f>+'Ark1'!#REF!</f>
        <v>#REF!</v>
      </c>
      <c r="AF231" s="66" t="e">
        <f>+'Ark1'!#REF!</f>
        <v>#REF!</v>
      </c>
      <c r="AG231" s="76" t="e">
        <f>+'Ark1'!#REF!</f>
        <v>#REF!</v>
      </c>
      <c r="AH231" s="76"/>
      <c r="AI231" s="76"/>
      <c r="AJ231" s="76"/>
      <c r="AK231" s="76"/>
      <c r="AL231" s="76" t="e">
        <f t="shared" si="5"/>
        <v>#REF!</v>
      </c>
      <c r="AR231"/>
    </row>
    <row r="232" spans="25:44">
      <c r="Y232" s="43"/>
      <c r="Z232" s="51" t="e">
        <f>+'Ark1'!#REF!</f>
        <v>#REF!</v>
      </c>
      <c r="AA232" s="51" t="e">
        <f>+'Ark1'!#REF!</f>
        <v>#REF!</v>
      </c>
      <c r="AB232" s="52" t="s">
        <v>452</v>
      </c>
      <c r="AC232" s="51" t="e">
        <f>+'Ark1'!#REF!</f>
        <v>#REF!</v>
      </c>
      <c r="AD232" s="76" t="e">
        <f>+'Ark1'!#REF!</f>
        <v>#REF!</v>
      </c>
      <c r="AE232" s="53" t="e">
        <f>+'Ark1'!#REF!</f>
        <v>#REF!</v>
      </c>
      <c r="AF232" s="66" t="e">
        <f>+'Ark1'!#REF!</f>
        <v>#REF!</v>
      </c>
      <c r="AG232" s="76" t="e">
        <f>+'Ark1'!#REF!</f>
        <v>#REF!</v>
      </c>
      <c r="AH232" s="76"/>
      <c r="AI232" s="76"/>
      <c r="AJ232" s="76"/>
      <c r="AK232" s="76"/>
      <c r="AL232" s="76" t="e">
        <f t="shared" si="5"/>
        <v>#REF!</v>
      </c>
      <c r="AR232"/>
    </row>
    <row r="233" spans="25:44">
      <c r="Y233" s="43"/>
      <c r="Z233" s="51" t="e">
        <f>+'Ark1'!#REF!</f>
        <v>#REF!</v>
      </c>
      <c r="AA233" s="51" t="e">
        <f>+'Ark1'!#REF!</f>
        <v>#REF!</v>
      </c>
      <c r="AB233" s="52" t="s">
        <v>451</v>
      </c>
      <c r="AC233" s="51" t="e">
        <f>+'Ark1'!#REF!</f>
        <v>#REF!</v>
      </c>
      <c r="AD233" s="76" t="e">
        <f>+'Ark1'!#REF!</f>
        <v>#REF!</v>
      </c>
      <c r="AE233" s="53" t="e">
        <f>+'Ark1'!#REF!</f>
        <v>#REF!</v>
      </c>
      <c r="AF233" s="66" t="e">
        <f>+'Ark1'!#REF!</f>
        <v>#REF!</v>
      </c>
      <c r="AG233" s="76" t="e">
        <f>+'Ark1'!#REF!</f>
        <v>#REF!</v>
      </c>
      <c r="AH233" s="76"/>
      <c r="AI233" s="76"/>
      <c r="AJ233" s="76"/>
      <c r="AK233" s="76"/>
      <c r="AL233" s="76" t="e">
        <f t="shared" si="5"/>
        <v>#REF!</v>
      </c>
      <c r="AR233"/>
    </row>
    <row r="234" spans="25:44">
      <c r="Y234" s="43"/>
      <c r="Z234" s="51" t="e">
        <f>+'Ark1'!#REF!</f>
        <v>#REF!</v>
      </c>
      <c r="AA234" s="51" t="e">
        <f>+'Ark1'!#REF!</f>
        <v>#REF!</v>
      </c>
      <c r="AB234" s="52" t="s">
        <v>450</v>
      </c>
      <c r="AC234" s="51" t="e">
        <f>+'Ark1'!#REF!</f>
        <v>#REF!</v>
      </c>
      <c r="AD234" s="76" t="e">
        <f>+'Ark1'!#REF!</f>
        <v>#REF!</v>
      </c>
      <c r="AE234" s="53" t="e">
        <f>+'Ark1'!#REF!</f>
        <v>#REF!</v>
      </c>
      <c r="AF234" s="66" t="e">
        <f>+'Ark1'!#REF!</f>
        <v>#REF!</v>
      </c>
      <c r="AG234" s="76" t="e">
        <f>+'Ark1'!#REF!</f>
        <v>#REF!</v>
      </c>
      <c r="AH234" s="76"/>
      <c r="AI234" s="76"/>
      <c r="AJ234" s="76"/>
      <c r="AK234" s="76"/>
      <c r="AL234" s="76" t="e">
        <f t="shared" ref="AL234:AL297" si="6">+AD234/AC234</f>
        <v>#REF!</v>
      </c>
      <c r="AR234"/>
    </row>
    <row r="235" spans="25:44">
      <c r="Y235" s="43"/>
      <c r="Z235" s="51" t="e">
        <f>+'Ark1'!#REF!</f>
        <v>#REF!</v>
      </c>
      <c r="AA235" s="51" t="e">
        <f>+'Ark1'!#REF!</f>
        <v>#REF!</v>
      </c>
      <c r="AB235" s="52" t="s">
        <v>548</v>
      </c>
      <c r="AC235" s="51" t="e">
        <f>+'Ark1'!#REF!</f>
        <v>#REF!</v>
      </c>
      <c r="AD235" s="76" t="e">
        <f>+'Ark1'!#REF!</f>
        <v>#REF!</v>
      </c>
      <c r="AE235" s="53" t="e">
        <f>+'Ark1'!#REF!</f>
        <v>#REF!</v>
      </c>
      <c r="AF235" s="66" t="e">
        <f>+'Ark1'!#REF!</f>
        <v>#REF!</v>
      </c>
      <c r="AG235" s="76" t="e">
        <f>+'Ark1'!#REF!</f>
        <v>#REF!</v>
      </c>
      <c r="AH235" s="76"/>
      <c r="AI235" s="76"/>
      <c r="AJ235" s="76"/>
      <c r="AK235" s="76"/>
      <c r="AL235" s="76" t="e">
        <f t="shared" si="6"/>
        <v>#REF!</v>
      </c>
      <c r="AR235"/>
    </row>
    <row r="236" spans="25:44">
      <c r="Y236" s="43"/>
      <c r="Z236" s="51" t="e">
        <f>+'Ark1'!#REF!</f>
        <v>#REF!</v>
      </c>
      <c r="AA236" s="51" t="e">
        <f>+'Ark1'!#REF!</f>
        <v>#REF!</v>
      </c>
      <c r="AB236" s="52" t="s">
        <v>549</v>
      </c>
      <c r="AC236" s="51" t="e">
        <f>+'Ark1'!#REF!</f>
        <v>#REF!</v>
      </c>
      <c r="AD236" s="76" t="e">
        <f>+'Ark1'!#REF!</f>
        <v>#REF!</v>
      </c>
      <c r="AE236" s="53" t="e">
        <f>+'Ark1'!#REF!</f>
        <v>#REF!</v>
      </c>
      <c r="AF236" s="66" t="e">
        <f>+'Ark1'!#REF!</f>
        <v>#REF!</v>
      </c>
      <c r="AG236" s="76" t="e">
        <f>+'Ark1'!#REF!</f>
        <v>#REF!</v>
      </c>
      <c r="AH236" s="76"/>
      <c r="AI236" s="76"/>
      <c r="AJ236" s="76"/>
      <c r="AK236" s="76"/>
      <c r="AL236" s="76" t="e">
        <f t="shared" si="6"/>
        <v>#REF!</v>
      </c>
      <c r="AR236"/>
    </row>
    <row r="237" spans="25:44">
      <c r="Y237" s="43"/>
      <c r="Z237" t="e">
        <f>+'Ark1'!#REF!</f>
        <v>#REF!</v>
      </c>
      <c r="AA237" t="e">
        <f>+'Ark1'!#REF!</f>
        <v>#REF!</v>
      </c>
      <c r="AB237" s="3" t="s">
        <v>547</v>
      </c>
      <c r="AC237" t="e">
        <f>+'Ark1'!#REF!</f>
        <v>#REF!</v>
      </c>
      <c r="AD237" s="11" t="e">
        <f>+'Ark1'!#REF!</f>
        <v>#REF!</v>
      </c>
      <c r="AE237" s="1" t="e">
        <f>+'Ark1'!#REF!</f>
        <v>#REF!</v>
      </c>
      <c r="AF237" s="67" t="e">
        <f>+'Ark1'!#REF!</f>
        <v>#REF!</v>
      </c>
      <c r="AG237" s="11" t="e">
        <f>+'Ark1'!#REF!</f>
        <v>#REF!</v>
      </c>
      <c r="AK237" s="11"/>
      <c r="AL237" s="11" t="e">
        <f t="shared" si="6"/>
        <v>#REF!</v>
      </c>
      <c r="AR237"/>
    </row>
    <row r="238" spans="25:44">
      <c r="Y238" s="43"/>
      <c r="Z238" t="e">
        <f>+'Ark1'!#REF!</f>
        <v>#REF!</v>
      </c>
      <c r="AA238" t="e">
        <f>+'Ark1'!#REF!</f>
        <v>#REF!</v>
      </c>
      <c r="AB238" s="3" t="s">
        <v>461</v>
      </c>
      <c r="AC238" t="e">
        <f>+'Ark1'!#REF!</f>
        <v>#REF!</v>
      </c>
      <c r="AD238" s="11" t="e">
        <f>+'Ark1'!#REF!</f>
        <v>#REF!</v>
      </c>
      <c r="AE238" s="1" t="e">
        <f>+'Ark1'!#REF!</f>
        <v>#REF!</v>
      </c>
      <c r="AF238" s="67" t="e">
        <f>+'Ark1'!#REF!</f>
        <v>#REF!</v>
      </c>
      <c r="AG238" s="11" t="e">
        <f>+'Ark1'!#REF!</f>
        <v>#REF!</v>
      </c>
      <c r="AK238" s="11"/>
      <c r="AL238" s="11" t="e">
        <f t="shared" si="6"/>
        <v>#REF!</v>
      </c>
      <c r="AR238"/>
    </row>
    <row r="239" spans="25:44">
      <c r="Y239" s="43"/>
      <c r="Z239" t="e">
        <f>+'Ark1'!#REF!</f>
        <v>#REF!</v>
      </c>
      <c r="AA239" t="e">
        <f>+'Ark1'!#REF!</f>
        <v>#REF!</v>
      </c>
      <c r="AB239" s="3" t="s">
        <v>460</v>
      </c>
      <c r="AC239" t="e">
        <f>+'Ark1'!#REF!</f>
        <v>#REF!</v>
      </c>
      <c r="AD239" s="11" t="e">
        <f>+'Ark1'!#REF!</f>
        <v>#REF!</v>
      </c>
      <c r="AE239" s="1" t="e">
        <f>+'Ark1'!#REF!</f>
        <v>#REF!</v>
      </c>
      <c r="AF239" s="67" t="e">
        <f>+'Ark1'!#REF!</f>
        <v>#REF!</v>
      </c>
      <c r="AG239" s="11" t="e">
        <f>+'Ark1'!#REF!</f>
        <v>#REF!</v>
      </c>
      <c r="AK239" s="11"/>
      <c r="AL239" s="11" t="e">
        <f t="shared" si="6"/>
        <v>#REF!</v>
      </c>
      <c r="AR239"/>
    </row>
    <row r="240" spans="25:44">
      <c r="Y240" s="43"/>
      <c r="Z240" t="e">
        <f>+'Ark1'!#REF!</f>
        <v>#REF!</v>
      </c>
      <c r="AA240" t="e">
        <f>+'Ark1'!#REF!</f>
        <v>#REF!</v>
      </c>
      <c r="AB240" s="3" t="s">
        <v>459</v>
      </c>
      <c r="AC240" t="e">
        <f>+'Ark1'!#REF!</f>
        <v>#REF!</v>
      </c>
      <c r="AD240" s="11" t="e">
        <f>+'Ark1'!#REF!</f>
        <v>#REF!</v>
      </c>
      <c r="AE240" s="1" t="e">
        <f>+'Ark1'!#REF!</f>
        <v>#REF!</v>
      </c>
      <c r="AF240" s="67" t="e">
        <f>+'Ark1'!#REF!</f>
        <v>#REF!</v>
      </c>
      <c r="AG240" s="11" t="e">
        <f>+'Ark1'!#REF!</f>
        <v>#REF!</v>
      </c>
      <c r="AK240" s="11"/>
      <c r="AL240" s="11" t="e">
        <f t="shared" si="6"/>
        <v>#REF!</v>
      </c>
      <c r="AR240"/>
    </row>
    <row r="241" spans="25:44">
      <c r="Y241" s="43"/>
      <c r="Z241" t="e">
        <f>+'Ark1'!#REF!</f>
        <v>#REF!</v>
      </c>
      <c r="AA241" t="e">
        <f>+'Ark1'!#REF!</f>
        <v>#REF!</v>
      </c>
      <c r="AB241" s="3" t="s">
        <v>458</v>
      </c>
      <c r="AC241" t="e">
        <f>+'Ark1'!#REF!</f>
        <v>#REF!</v>
      </c>
      <c r="AD241" s="11" t="e">
        <f>+'Ark1'!#REF!</f>
        <v>#REF!</v>
      </c>
      <c r="AE241" s="1" t="e">
        <f>+'Ark1'!#REF!</f>
        <v>#REF!</v>
      </c>
      <c r="AF241" s="67" t="e">
        <f>+'Ark1'!#REF!</f>
        <v>#REF!</v>
      </c>
      <c r="AG241" s="11" t="e">
        <f>+'Ark1'!#REF!</f>
        <v>#REF!</v>
      </c>
      <c r="AK241" s="11"/>
      <c r="AL241" s="11" t="e">
        <f t="shared" si="6"/>
        <v>#REF!</v>
      </c>
      <c r="AR241"/>
    </row>
    <row r="242" spans="25:44">
      <c r="Y242" s="43"/>
      <c r="Z242" t="e">
        <f>+'Ark1'!#REF!</f>
        <v>#REF!</v>
      </c>
      <c r="AA242" t="e">
        <f>+'Ark1'!#REF!</f>
        <v>#REF!</v>
      </c>
      <c r="AB242" s="3" t="s">
        <v>457</v>
      </c>
      <c r="AC242" t="e">
        <f>+'Ark1'!#REF!</f>
        <v>#REF!</v>
      </c>
      <c r="AD242" s="11" t="e">
        <f>+'Ark1'!#REF!</f>
        <v>#REF!</v>
      </c>
      <c r="AE242" s="1" t="e">
        <f>+'Ark1'!#REF!</f>
        <v>#REF!</v>
      </c>
      <c r="AF242" s="67" t="e">
        <f>+'Ark1'!#REF!</f>
        <v>#REF!</v>
      </c>
      <c r="AG242" s="11" t="e">
        <f>+'Ark1'!#REF!</f>
        <v>#REF!</v>
      </c>
      <c r="AK242" s="11"/>
      <c r="AL242" s="11" t="e">
        <f t="shared" si="6"/>
        <v>#REF!</v>
      </c>
      <c r="AR242"/>
    </row>
    <row r="243" spans="25:44">
      <c r="Y243" s="43"/>
      <c r="Z243" t="e">
        <f>+'Ark1'!#REF!</f>
        <v>#REF!</v>
      </c>
      <c r="AA243" t="e">
        <f>+'Ark1'!#REF!</f>
        <v>#REF!</v>
      </c>
      <c r="AB243" s="3" t="s">
        <v>456</v>
      </c>
      <c r="AC243" t="e">
        <f>+'Ark1'!#REF!</f>
        <v>#REF!</v>
      </c>
      <c r="AD243" s="11" t="e">
        <f>+'Ark1'!#REF!</f>
        <v>#REF!</v>
      </c>
      <c r="AE243" s="1" t="e">
        <f>+'Ark1'!#REF!</f>
        <v>#REF!</v>
      </c>
      <c r="AF243" s="67" t="e">
        <f>+'Ark1'!#REF!</f>
        <v>#REF!</v>
      </c>
      <c r="AG243" s="11" t="e">
        <f>+'Ark1'!#REF!</f>
        <v>#REF!</v>
      </c>
      <c r="AK243" s="11"/>
      <c r="AL243" s="11" t="e">
        <f t="shared" si="6"/>
        <v>#REF!</v>
      </c>
      <c r="AR243"/>
    </row>
    <row r="244" spans="25:44">
      <c r="Y244" s="43"/>
      <c r="Z244" t="e">
        <f>+'Ark1'!#REF!</f>
        <v>#REF!</v>
      </c>
      <c r="AA244" t="e">
        <f>+'Ark1'!#REF!</f>
        <v>#REF!</v>
      </c>
      <c r="AB244" s="3" t="s">
        <v>455</v>
      </c>
      <c r="AC244" t="e">
        <f>+'Ark1'!#REF!</f>
        <v>#REF!</v>
      </c>
      <c r="AD244" s="11" t="e">
        <f>+'Ark1'!#REF!</f>
        <v>#REF!</v>
      </c>
      <c r="AE244" s="1" t="e">
        <f>+'Ark1'!#REF!</f>
        <v>#REF!</v>
      </c>
      <c r="AF244" s="67" t="e">
        <f>+'Ark1'!#REF!</f>
        <v>#REF!</v>
      </c>
      <c r="AG244" s="11" t="e">
        <f>+'Ark1'!#REF!</f>
        <v>#REF!</v>
      </c>
      <c r="AK244" s="11"/>
      <c r="AL244" s="11" t="e">
        <f t="shared" si="6"/>
        <v>#REF!</v>
      </c>
      <c r="AR244"/>
    </row>
    <row r="245" spans="25:44">
      <c r="Y245" s="43"/>
      <c r="Z245" t="e">
        <f>+'Ark1'!#REF!</f>
        <v>#REF!</v>
      </c>
      <c r="AA245" t="e">
        <f>+'Ark1'!#REF!</f>
        <v>#REF!</v>
      </c>
      <c r="AB245" s="3" t="s">
        <v>454</v>
      </c>
      <c r="AC245" t="e">
        <f>+'Ark1'!#REF!</f>
        <v>#REF!</v>
      </c>
      <c r="AD245" s="11" t="e">
        <f>+'Ark1'!#REF!</f>
        <v>#REF!</v>
      </c>
      <c r="AE245" s="1" t="e">
        <f>+'Ark1'!#REF!</f>
        <v>#REF!</v>
      </c>
      <c r="AF245" s="67" t="e">
        <f>+'Ark1'!#REF!</f>
        <v>#REF!</v>
      </c>
      <c r="AG245" s="11" t="e">
        <f>+'Ark1'!#REF!</f>
        <v>#REF!</v>
      </c>
      <c r="AK245" s="11"/>
      <c r="AL245" s="11" t="e">
        <f t="shared" si="6"/>
        <v>#REF!</v>
      </c>
      <c r="AR245"/>
    </row>
    <row r="246" spans="25:44">
      <c r="Y246" s="43"/>
      <c r="Z246" t="e">
        <f>+'Ark1'!#REF!</f>
        <v>#REF!</v>
      </c>
      <c r="AA246" t="e">
        <f>+'Ark1'!#REF!</f>
        <v>#REF!</v>
      </c>
      <c r="AB246" s="3" t="s">
        <v>453</v>
      </c>
      <c r="AC246" t="e">
        <f>+'Ark1'!#REF!</f>
        <v>#REF!</v>
      </c>
      <c r="AD246" s="11" t="e">
        <f>+'Ark1'!#REF!</f>
        <v>#REF!</v>
      </c>
      <c r="AE246" s="1" t="e">
        <f>+'Ark1'!#REF!</f>
        <v>#REF!</v>
      </c>
      <c r="AF246" s="67" t="e">
        <f>+'Ark1'!#REF!</f>
        <v>#REF!</v>
      </c>
      <c r="AG246" s="11" t="e">
        <f>+'Ark1'!#REF!</f>
        <v>#REF!</v>
      </c>
      <c r="AK246" s="11"/>
      <c r="AL246" s="11" t="e">
        <f t="shared" si="6"/>
        <v>#REF!</v>
      </c>
      <c r="AR246"/>
    </row>
    <row r="247" spans="25:44">
      <c r="Y247" s="43"/>
      <c r="Z247" t="e">
        <f>+'Ark1'!#REF!</f>
        <v>#REF!</v>
      </c>
      <c r="AA247" t="e">
        <f>+'Ark1'!#REF!</f>
        <v>#REF!</v>
      </c>
      <c r="AB247" s="3" t="s">
        <v>452</v>
      </c>
      <c r="AC247" t="e">
        <f>+'Ark1'!#REF!</f>
        <v>#REF!</v>
      </c>
      <c r="AD247" s="11" t="e">
        <f>+'Ark1'!#REF!</f>
        <v>#REF!</v>
      </c>
      <c r="AE247" s="1" t="e">
        <f>+'Ark1'!#REF!</f>
        <v>#REF!</v>
      </c>
      <c r="AF247" s="67" t="e">
        <f>+'Ark1'!#REF!</f>
        <v>#REF!</v>
      </c>
      <c r="AG247" s="11" t="e">
        <f>+'Ark1'!#REF!</f>
        <v>#REF!</v>
      </c>
      <c r="AK247" s="11"/>
      <c r="AL247" s="11" t="e">
        <f t="shared" si="6"/>
        <v>#REF!</v>
      </c>
      <c r="AR247"/>
    </row>
    <row r="248" spans="25:44">
      <c r="Y248" s="43"/>
      <c r="Z248" t="e">
        <f>+'Ark1'!#REF!</f>
        <v>#REF!</v>
      </c>
      <c r="AA248" t="e">
        <f>+'Ark1'!#REF!</f>
        <v>#REF!</v>
      </c>
      <c r="AB248" s="3" t="s">
        <v>451</v>
      </c>
      <c r="AC248" t="e">
        <f>+'Ark1'!#REF!</f>
        <v>#REF!</v>
      </c>
      <c r="AD248" s="11" t="e">
        <f>+'Ark1'!#REF!</f>
        <v>#REF!</v>
      </c>
      <c r="AE248" s="1" t="e">
        <f>+'Ark1'!#REF!</f>
        <v>#REF!</v>
      </c>
      <c r="AF248" s="67" t="e">
        <f>+'Ark1'!#REF!</f>
        <v>#REF!</v>
      </c>
      <c r="AG248" s="11" t="e">
        <f>+'Ark1'!#REF!</f>
        <v>#REF!</v>
      </c>
      <c r="AK248" s="11"/>
      <c r="AL248" s="11" t="e">
        <f t="shared" si="6"/>
        <v>#REF!</v>
      </c>
      <c r="AR248"/>
    </row>
    <row r="249" spans="25:44">
      <c r="Y249" s="43"/>
      <c r="Z249" t="e">
        <f>+'Ark1'!#REF!</f>
        <v>#REF!</v>
      </c>
      <c r="AA249" t="e">
        <f>+'Ark1'!#REF!</f>
        <v>#REF!</v>
      </c>
      <c r="AB249" s="3" t="s">
        <v>450</v>
      </c>
      <c r="AC249" t="e">
        <f>+'Ark1'!#REF!</f>
        <v>#REF!</v>
      </c>
      <c r="AD249" s="11" t="e">
        <f>+'Ark1'!#REF!</f>
        <v>#REF!</v>
      </c>
      <c r="AE249" s="1" t="e">
        <f>+'Ark1'!#REF!</f>
        <v>#REF!</v>
      </c>
      <c r="AF249" s="67" t="e">
        <f>+'Ark1'!#REF!</f>
        <v>#REF!</v>
      </c>
      <c r="AG249" s="11" t="e">
        <f>+'Ark1'!#REF!</f>
        <v>#REF!</v>
      </c>
      <c r="AK249" s="11"/>
      <c r="AL249" s="11" t="e">
        <f t="shared" si="6"/>
        <v>#REF!</v>
      </c>
      <c r="AR249"/>
    </row>
    <row r="250" spans="25:44">
      <c r="Y250" s="43"/>
      <c r="Z250" t="e">
        <f>+'Ark1'!#REF!</f>
        <v>#REF!</v>
      </c>
      <c r="AA250" t="e">
        <f>+'Ark1'!#REF!</f>
        <v>#REF!</v>
      </c>
      <c r="AB250" s="3" t="s">
        <v>548</v>
      </c>
      <c r="AC250" t="e">
        <f>+'Ark1'!#REF!</f>
        <v>#REF!</v>
      </c>
      <c r="AD250" s="11" t="e">
        <f>+'Ark1'!#REF!</f>
        <v>#REF!</v>
      </c>
      <c r="AE250" s="1" t="e">
        <f>+'Ark1'!#REF!</f>
        <v>#REF!</v>
      </c>
      <c r="AF250" s="67" t="e">
        <f>+'Ark1'!#REF!</f>
        <v>#REF!</v>
      </c>
      <c r="AG250" s="11" t="e">
        <f>+'Ark1'!#REF!</f>
        <v>#REF!</v>
      </c>
      <c r="AK250" s="11"/>
      <c r="AL250" s="11" t="e">
        <f t="shared" si="6"/>
        <v>#REF!</v>
      </c>
      <c r="AR250"/>
    </row>
    <row r="251" spans="25:44">
      <c r="Y251" s="43"/>
      <c r="Z251" t="e">
        <f>+'Ark1'!#REF!</f>
        <v>#REF!</v>
      </c>
      <c r="AA251" t="e">
        <f>+'Ark1'!#REF!</f>
        <v>#REF!</v>
      </c>
      <c r="AB251" s="3" t="s">
        <v>549</v>
      </c>
      <c r="AC251" t="e">
        <f>+'Ark1'!#REF!</f>
        <v>#REF!</v>
      </c>
      <c r="AD251" s="11" t="e">
        <f>+'Ark1'!#REF!</f>
        <v>#REF!</v>
      </c>
      <c r="AE251" s="1" t="e">
        <f>+'Ark1'!#REF!</f>
        <v>#REF!</v>
      </c>
      <c r="AF251" s="67" t="e">
        <f>+'Ark1'!#REF!</f>
        <v>#REF!</v>
      </c>
      <c r="AG251" s="11" t="e">
        <f>+'Ark1'!#REF!</f>
        <v>#REF!</v>
      </c>
      <c r="AK251" s="11"/>
      <c r="AL251" s="11" t="e">
        <f t="shared" si="6"/>
        <v>#REF!</v>
      </c>
      <c r="AR251"/>
    </row>
    <row r="252" spans="25:44">
      <c r="Y252" s="43"/>
      <c r="Z252" s="51" t="e">
        <f>+'Ark1'!#REF!</f>
        <v>#REF!</v>
      </c>
      <c r="AA252" s="51" t="e">
        <f>+'Ark1'!#REF!</f>
        <v>#REF!</v>
      </c>
      <c r="AB252" s="52" t="s">
        <v>547</v>
      </c>
      <c r="AC252" s="51" t="e">
        <f>+'Ark1'!#REF!</f>
        <v>#REF!</v>
      </c>
      <c r="AD252" s="76" t="e">
        <f>+'Ark1'!#REF!</f>
        <v>#REF!</v>
      </c>
      <c r="AE252" s="53" t="e">
        <f>+'Ark1'!#REF!</f>
        <v>#REF!</v>
      </c>
      <c r="AF252" s="66" t="e">
        <f>+'Ark1'!#REF!</f>
        <v>#REF!</v>
      </c>
      <c r="AG252" s="76" t="e">
        <f>+'Ark1'!#REF!</f>
        <v>#REF!</v>
      </c>
      <c r="AH252" s="76"/>
      <c r="AI252" s="76"/>
      <c r="AJ252" s="76"/>
      <c r="AK252" s="76"/>
      <c r="AL252" s="76" t="e">
        <f t="shared" si="6"/>
        <v>#REF!</v>
      </c>
      <c r="AR252"/>
    </row>
    <row r="253" spans="25:44">
      <c r="Y253" s="43"/>
      <c r="Z253" s="51" t="e">
        <f>+'Ark1'!#REF!</f>
        <v>#REF!</v>
      </c>
      <c r="AA253" s="51" t="e">
        <f>+'Ark1'!#REF!</f>
        <v>#REF!</v>
      </c>
      <c r="AB253" s="52" t="s">
        <v>461</v>
      </c>
      <c r="AC253" s="51" t="e">
        <f>+'Ark1'!#REF!</f>
        <v>#REF!</v>
      </c>
      <c r="AD253" s="76" t="e">
        <f>+'Ark1'!#REF!</f>
        <v>#REF!</v>
      </c>
      <c r="AE253" s="53" t="e">
        <f>+'Ark1'!#REF!</f>
        <v>#REF!</v>
      </c>
      <c r="AF253" s="66" t="e">
        <f>+'Ark1'!#REF!</f>
        <v>#REF!</v>
      </c>
      <c r="AG253" s="76" t="e">
        <f>+'Ark1'!#REF!</f>
        <v>#REF!</v>
      </c>
      <c r="AH253" s="76"/>
      <c r="AI253" s="76"/>
      <c r="AJ253" s="76"/>
      <c r="AK253" s="76"/>
      <c r="AL253" s="76" t="e">
        <f t="shared" si="6"/>
        <v>#REF!</v>
      </c>
      <c r="AR253"/>
    </row>
    <row r="254" spans="25:44">
      <c r="Y254" s="43"/>
      <c r="Z254" s="51" t="e">
        <f>+'Ark1'!#REF!</f>
        <v>#REF!</v>
      </c>
      <c r="AA254" s="51" t="e">
        <f>+'Ark1'!#REF!</f>
        <v>#REF!</v>
      </c>
      <c r="AB254" s="52" t="s">
        <v>460</v>
      </c>
      <c r="AC254" s="51" t="e">
        <f>+'Ark1'!#REF!</f>
        <v>#REF!</v>
      </c>
      <c r="AD254" s="76" t="e">
        <f>+'Ark1'!#REF!</f>
        <v>#REF!</v>
      </c>
      <c r="AE254" s="53" t="e">
        <f>+'Ark1'!#REF!</f>
        <v>#REF!</v>
      </c>
      <c r="AF254" s="66" t="e">
        <f>+'Ark1'!#REF!</f>
        <v>#REF!</v>
      </c>
      <c r="AG254" s="76" t="e">
        <f>+'Ark1'!#REF!</f>
        <v>#REF!</v>
      </c>
      <c r="AH254" s="76"/>
      <c r="AI254" s="76"/>
      <c r="AJ254" s="76"/>
      <c r="AK254" s="76"/>
      <c r="AL254" s="76" t="e">
        <f t="shared" si="6"/>
        <v>#REF!</v>
      </c>
      <c r="AR254"/>
    </row>
    <row r="255" spans="25:44">
      <c r="Y255" s="43"/>
      <c r="Z255" s="51" t="e">
        <f>+'Ark1'!#REF!</f>
        <v>#REF!</v>
      </c>
      <c r="AA255" s="51" t="e">
        <f>+'Ark1'!#REF!</f>
        <v>#REF!</v>
      </c>
      <c r="AB255" s="52" t="s">
        <v>459</v>
      </c>
      <c r="AC255" s="51" t="e">
        <f>+'Ark1'!#REF!</f>
        <v>#REF!</v>
      </c>
      <c r="AD255" s="76" t="e">
        <f>+'Ark1'!#REF!</f>
        <v>#REF!</v>
      </c>
      <c r="AE255" s="53" t="e">
        <f>+'Ark1'!#REF!</f>
        <v>#REF!</v>
      </c>
      <c r="AF255" s="66" t="e">
        <f>+'Ark1'!#REF!</f>
        <v>#REF!</v>
      </c>
      <c r="AG255" s="76" t="e">
        <f>+'Ark1'!#REF!</f>
        <v>#REF!</v>
      </c>
      <c r="AH255" s="76"/>
      <c r="AI255" s="76"/>
      <c r="AJ255" s="76"/>
      <c r="AK255" s="76"/>
      <c r="AL255" s="76" t="e">
        <f t="shared" si="6"/>
        <v>#REF!</v>
      </c>
      <c r="AR255"/>
    </row>
    <row r="256" spans="25:44">
      <c r="Y256" s="43"/>
      <c r="Z256" s="51" t="e">
        <f>+'Ark1'!#REF!</f>
        <v>#REF!</v>
      </c>
      <c r="AA256" s="51" t="e">
        <f>+'Ark1'!#REF!</f>
        <v>#REF!</v>
      </c>
      <c r="AB256" s="52" t="s">
        <v>458</v>
      </c>
      <c r="AC256" s="51" t="e">
        <f>+'Ark1'!#REF!</f>
        <v>#REF!</v>
      </c>
      <c r="AD256" s="76" t="e">
        <f>+'Ark1'!#REF!</f>
        <v>#REF!</v>
      </c>
      <c r="AE256" s="53" t="e">
        <f>+'Ark1'!#REF!</f>
        <v>#REF!</v>
      </c>
      <c r="AF256" s="66" t="e">
        <f>+'Ark1'!#REF!</f>
        <v>#REF!</v>
      </c>
      <c r="AG256" s="76" t="e">
        <f>+'Ark1'!#REF!</f>
        <v>#REF!</v>
      </c>
      <c r="AH256" s="76"/>
      <c r="AI256" s="76"/>
      <c r="AJ256" s="76"/>
      <c r="AK256" s="76"/>
      <c r="AL256" s="76" t="e">
        <f t="shared" si="6"/>
        <v>#REF!</v>
      </c>
      <c r="AR256"/>
    </row>
    <row r="257" spans="25:44">
      <c r="Y257" s="43"/>
      <c r="Z257" s="51" t="e">
        <f>+'Ark1'!#REF!</f>
        <v>#REF!</v>
      </c>
      <c r="AA257" s="51" t="e">
        <f>+'Ark1'!#REF!</f>
        <v>#REF!</v>
      </c>
      <c r="AB257" s="52" t="s">
        <v>457</v>
      </c>
      <c r="AC257" s="51" t="e">
        <f>+'Ark1'!#REF!</f>
        <v>#REF!</v>
      </c>
      <c r="AD257" s="76" t="e">
        <f>+'Ark1'!#REF!</f>
        <v>#REF!</v>
      </c>
      <c r="AE257" s="53" t="e">
        <f>+'Ark1'!#REF!</f>
        <v>#REF!</v>
      </c>
      <c r="AF257" s="66" t="e">
        <f>+'Ark1'!#REF!</f>
        <v>#REF!</v>
      </c>
      <c r="AG257" s="76" t="e">
        <f>+'Ark1'!#REF!</f>
        <v>#REF!</v>
      </c>
      <c r="AH257" s="76"/>
      <c r="AI257" s="76"/>
      <c r="AJ257" s="76"/>
      <c r="AK257" s="76"/>
      <c r="AL257" s="76" t="e">
        <f t="shared" si="6"/>
        <v>#REF!</v>
      </c>
      <c r="AR257"/>
    </row>
    <row r="258" spans="25:44">
      <c r="Y258" s="43"/>
      <c r="Z258" s="51" t="e">
        <f>+'Ark1'!#REF!</f>
        <v>#REF!</v>
      </c>
      <c r="AA258" s="51" t="e">
        <f>+'Ark1'!#REF!</f>
        <v>#REF!</v>
      </c>
      <c r="AB258" s="52" t="s">
        <v>456</v>
      </c>
      <c r="AC258" s="51" t="e">
        <f>+'Ark1'!#REF!</f>
        <v>#REF!</v>
      </c>
      <c r="AD258" s="76" t="e">
        <f>+'Ark1'!#REF!</f>
        <v>#REF!</v>
      </c>
      <c r="AE258" s="53" t="e">
        <f>+'Ark1'!#REF!</f>
        <v>#REF!</v>
      </c>
      <c r="AF258" s="66" t="e">
        <f>+'Ark1'!#REF!</f>
        <v>#REF!</v>
      </c>
      <c r="AG258" s="76" t="e">
        <f>+'Ark1'!#REF!</f>
        <v>#REF!</v>
      </c>
      <c r="AH258" s="76"/>
      <c r="AI258" s="76"/>
      <c r="AJ258" s="76"/>
      <c r="AK258" s="76"/>
      <c r="AL258" s="76" t="e">
        <f t="shared" si="6"/>
        <v>#REF!</v>
      </c>
      <c r="AR258"/>
    </row>
    <row r="259" spans="25:44">
      <c r="Y259" s="43"/>
      <c r="Z259" s="51" t="e">
        <f>+'Ark1'!#REF!</f>
        <v>#REF!</v>
      </c>
      <c r="AA259" s="51" t="e">
        <f>+'Ark1'!#REF!</f>
        <v>#REF!</v>
      </c>
      <c r="AB259" s="52" t="s">
        <v>455</v>
      </c>
      <c r="AC259" s="51" t="e">
        <f>+'Ark1'!#REF!</f>
        <v>#REF!</v>
      </c>
      <c r="AD259" s="76" t="e">
        <f>+'Ark1'!#REF!</f>
        <v>#REF!</v>
      </c>
      <c r="AE259" s="53" t="e">
        <f>+'Ark1'!#REF!</f>
        <v>#REF!</v>
      </c>
      <c r="AF259" s="66" t="e">
        <f>+'Ark1'!#REF!</f>
        <v>#REF!</v>
      </c>
      <c r="AG259" s="76" t="e">
        <f>+'Ark1'!#REF!</f>
        <v>#REF!</v>
      </c>
      <c r="AH259" s="76"/>
      <c r="AI259" s="76"/>
      <c r="AJ259" s="76"/>
      <c r="AK259" s="76"/>
      <c r="AL259" s="76" t="e">
        <f t="shared" si="6"/>
        <v>#REF!</v>
      </c>
      <c r="AR259"/>
    </row>
    <row r="260" spans="25:44">
      <c r="Y260" s="43"/>
      <c r="Z260" s="51" t="e">
        <f>+'Ark1'!#REF!</f>
        <v>#REF!</v>
      </c>
      <c r="AA260" s="51" t="e">
        <f>+'Ark1'!#REF!</f>
        <v>#REF!</v>
      </c>
      <c r="AB260" s="52" t="s">
        <v>454</v>
      </c>
      <c r="AC260" s="51" t="e">
        <f>+'Ark1'!#REF!</f>
        <v>#REF!</v>
      </c>
      <c r="AD260" s="76" t="e">
        <f>+'Ark1'!#REF!</f>
        <v>#REF!</v>
      </c>
      <c r="AE260" s="53" t="e">
        <f>+'Ark1'!#REF!</f>
        <v>#REF!</v>
      </c>
      <c r="AF260" s="66" t="e">
        <f>+'Ark1'!#REF!</f>
        <v>#REF!</v>
      </c>
      <c r="AG260" s="76" t="e">
        <f>+'Ark1'!#REF!</f>
        <v>#REF!</v>
      </c>
      <c r="AH260" s="76"/>
      <c r="AI260" s="76"/>
      <c r="AJ260" s="76"/>
      <c r="AK260" s="76"/>
      <c r="AL260" s="76" t="e">
        <f t="shared" si="6"/>
        <v>#REF!</v>
      </c>
      <c r="AR260"/>
    </row>
    <row r="261" spans="25:44">
      <c r="Y261" s="43"/>
      <c r="Z261" s="51" t="e">
        <f>+'Ark1'!#REF!</f>
        <v>#REF!</v>
      </c>
      <c r="AA261" s="51" t="e">
        <f>+'Ark1'!#REF!</f>
        <v>#REF!</v>
      </c>
      <c r="AB261" s="52" t="s">
        <v>453</v>
      </c>
      <c r="AC261" s="51" t="e">
        <f>+'Ark1'!#REF!</f>
        <v>#REF!</v>
      </c>
      <c r="AD261" s="76" t="e">
        <f>+'Ark1'!#REF!</f>
        <v>#REF!</v>
      </c>
      <c r="AE261" s="53" t="e">
        <f>+'Ark1'!#REF!</f>
        <v>#REF!</v>
      </c>
      <c r="AF261" s="66" t="e">
        <f>+'Ark1'!#REF!</f>
        <v>#REF!</v>
      </c>
      <c r="AG261" s="76" t="e">
        <f>+'Ark1'!#REF!</f>
        <v>#REF!</v>
      </c>
      <c r="AH261" s="76"/>
      <c r="AI261" s="76"/>
      <c r="AJ261" s="76"/>
      <c r="AK261" s="76"/>
      <c r="AL261" s="76" t="e">
        <f t="shared" si="6"/>
        <v>#REF!</v>
      </c>
      <c r="AR261"/>
    </row>
    <row r="262" spans="25:44">
      <c r="Y262" s="43"/>
      <c r="Z262" s="51" t="e">
        <f>+'Ark1'!#REF!</f>
        <v>#REF!</v>
      </c>
      <c r="AA262" s="51" t="e">
        <f>+'Ark1'!#REF!</f>
        <v>#REF!</v>
      </c>
      <c r="AB262" s="52" t="s">
        <v>452</v>
      </c>
      <c r="AC262" s="51" t="e">
        <f>+'Ark1'!#REF!</f>
        <v>#REF!</v>
      </c>
      <c r="AD262" s="76" t="e">
        <f>+'Ark1'!#REF!</f>
        <v>#REF!</v>
      </c>
      <c r="AE262" s="53" t="e">
        <f>+'Ark1'!#REF!</f>
        <v>#REF!</v>
      </c>
      <c r="AF262" s="66" t="e">
        <f>+'Ark1'!#REF!</f>
        <v>#REF!</v>
      </c>
      <c r="AG262" s="76" t="e">
        <f>+'Ark1'!#REF!</f>
        <v>#REF!</v>
      </c>
      <c r="AH262" s="76"/>
      <c r="AI262" s="76"/>
      <c r="AJ262" s="76"/>
      <c r="AK262" s="76"/>
      <c r="AL262" s="76" t="e">
        <f t="shared" si="6"/>
        <v>#REF!</v>
      </c>
      <c r="AR262"/>
    </row>
    <row r="263" spans="25:44">
      <c r="Y263" s="43"/>
      <c r="Z263" s="51" t="e">
        <f>+'Ark1'!#REF!</f>
        <v>#REF!</v>
      </c>
      <c r="AA263" s="51" t="e">
        <f>+'Ark1'!#REF!</f>
        <v>#REF!</v>
      </c>
      <c r="AB263" s="52" t="s">
        <v>451</v>
      </c>
      <c r="AC263" s="51" t="e">
        <f>+'Ark1'!#REF!</f>
        <v>#REF!</v>
      </c>
      <c r="AD263" s="76" t="e">
        <f>+'Ark1'!#REF!</f>
        <v>#REF!</v>
      </c>
      <c r="AE263" s="53" t="e">
        <f>+'Ark1'!#REF!</f>
        <v>#REF!</v>
      </c>
      <c r="AF263" s="66" t="e">
        <f>+'Ark1'!#REF!</f>
        <v>#REF!</v>
      </c>
      <c r="AG263" s="76" t="e">
        <f>+'Ark1'!#REF!</f>
        <v>#REF!</v>
      </c>
      <c r="AH263" s="76"/>
      <c r="AI263" s="76"/>
      <c r="AJ263" s="76"/>
      <c r="AK263" s="76"/>
      <c r="AL263" s="76" t="e">
        <f t="shared" si="6"/>
        <v>#REF!</v>
      </c>
      <c r="AR263"/>
    </row>
    <row r="264" spans="25:44">
      <c r="Y264" s="43"/>
      <c r="Z264" s="51" t="e">
        <f>+'Ark1'!#REF!</f>
        <v>#REF!</v>
      </c>
      <c r="AA264" s="51" t="e">
        <f>+'Ark1'!#REF!</f>
        <v>#REF!</v>
      </c>
      <c r="AB264" s="52" t="s">
        <v>450</v>
      </c>
      <c r="AC264" s="51" t="e">
        <f>+'Ark1'!#REF!</f>
        <v>#REF!</v>
      </c>
      <c r="AD264" s="76" t="e">
        <f>+'Ark1'!#REF!</f>
        <v>#REF!</v>
      </c>
      <c r="AE264" s="53" t="e">
        <f>+'Ark1'!#REF!</f>
        <v>#REF!</v>
      </c>
      <c r="AF264" s="66" t="e">
        <f>+'Ark1'!#REF!</f>
        <v>#REF!</v>
      </c>
      <c r="AG264" s="76" t="e">
        <f>+'Ark1'!#REF!</f>
        <v>#REF!</v>
      </c>
      <c r="AH264" s="76"/>
      <c r="AI264" s="76"/>
      <c r="AJ264" s="76"/>
      <c r="AK264" s="76"/>
      <c r="AL264" s="76" t="e">
        <f t="shared" si="6"/>
        <v>#REF!</v>
      </c>
      <c r="AR264"/>
    </row>
    <row r="265" spans="25:44">
      <c r="Y265" s="43"/>
      <c r="Z265" s="51" t="e">
        <f>+'Ark1'!#REF!</f>
        <v>#REF!</v>
      </c>
      <c r="AA265" s="51" t="e">
        <f>+'Ark1'!#REF!</f>
        <v>#REF!</v>
      </c>
      <c r="AB265" s="52" t="s">
        <v>548</v>
      </c>
      <c r="AC265" s="51" t="e">
        <f>+'Ark1'!#REF!</f>
        <v>#REF!</v>
      </c>
      <c r="AD265" s="76" t="e">
        <f>+'Ark1'!#REF!</f>
        <v>#REF!</v>
      </c>
      <c r="AE265" s="53" t="e">
        <f>+'Ark1'!#REF!</f>
        <v>#REF!</v>
      </c>
      <c r="AF265" s="66" t="e">
        <f>+'Ark1'!#REF!</f>
        <v>#REF!</v>
      </c>
      <c r="AG265" s="76" t="e">
        <f>+'Ark1'!#REF!</f>
        <v>#REF!</v>
      </c>
      <c r="AH265" s="76"/>
      <c r="AI265" s="76"/>
      <c r="AJ265" s="76"/>
      <c r="AK265" s="76"/>
      <c r="AL265" s="76" t="e">
        <f t="shared" si="6"/>
        <v>#REF!</v>
      </c>
      <c r="AR265"/>
    </row>
    <row r="266" spans="25:44">
      <c r="Y266" s="43"/>
      <c r="Z266" s="51" t="e">
        <f>+'Ark1'!#REF!</f>
        <v>#REF!</v>
      </c>
      <c r="AA266" s="51" t="e">
        <f>+'Ark1'!#REF!</f>
        <v>#REF!</v>
      </c>
      <c r="AB266" s="52" t="s">
        <v>549</v>
      </c>
      <c r="AC266" s="51" t="e">
        <f>+'Ark1'!#REF!</f>
        <v>#REF!</v>
      </c>
      <c r="AD266" s="76" t="e">
        <f>+'Ark1'!#REF!</f>
        <v>#REF!</v>
      </c>
      <c r="AE266" s="53" t="e">
        <f>+'Ark1'!#REF!</f>
        <v>#REF!</v>
      </c>
      <c r="AF266" s="66" t="e">
        <f>+'Ark1'!#REF!</f>
        <v>#REF!</v>
      </c>
      <c r="AG266" s="76" t="e">
        <f>+'Ark1'!#REF!</f>
        <v>#REF!</v>
      </c>
      <c r="AH266" s="76"/>
      <c r="AI266" s="76"/>
      <c r="AJ266" s="76"/>
      <c r="AK266" s="76"/>
      <c r="AL266" s="76" t="e">
        <f t="shared" si="6"/>
        <v>#REF!</v>
      </c>
      <c r="AR266"/>
    </row>
    <row r="267" spans="25:44">
      <c r="Y267" s="43"/>
      <c r="Z267" t="e">
        <f>+'Ark1'!#REF!</f>
        <v>#REF!</v>
      </c>
      <c r="AA267" t="e">
        <f>+'Ark1'!#REF!</f>
        <v>#REF!</v>
      </c>
      <c r="AB267" s="3" t="s">
        <v>547</v>
      </c>
      <c r="AC267" t="e">
        <f>+'Ark1'!#REF!</f>
        <v>#REF!</v>
      </c>
      <c r="AD267" s="11" t="e">
        <f>+'Ark1'!#REF!</f>
        <v>#REF!</v>
      </c>
      <c r="AE267" s="1" t="e">
        <f>+'Ark1'!#REF!</f>
        <v>#REF!</v>
      </c>
      <c r="AF267" s="67" t="e">
        <f>+'Ark1'!#REF!</f>
        <v>#REF!</v>
      </c>
      <c r="AG267" s="11" t="e">
        <f>+'Ark1'!#REF!</f>
        <v>#REF!</v>
      </c>
      <c r="AK267" s="11"/>
      <c r="AL267" s="11" t="e">
        <f t="shared" si="6"/>
        <v>#REF!</v>
      </c>
      <c r="AR267"/>
    </row>
    <row r="268" spans="25:44">
      <c r="Y268" s="43"/>
      <c r="Z268" t="e">
        <f>+'Ark1'!#REF!</f>
        <v>#REF!</v>
      </c>
      <c r="AA268" t="e">
        <f>+'Ark1'!#REF!</f>
        <v>#REF!</v>
      </c>
      <c r="AB268" s="3" t="s">
        <v>461</v>
      </c>
      <c r="AC268" t="e">
        <f>+'Ark1'!#REF!</f>
        <v>#REF!</v>
      </c>
      <c r="AD268" s="11" t="e">
        <f>+'Ark1'!#REF!</f>
        <v>#REF!</v>
      </c>
      <c r="AE268" s="1" t="e">
        <f>+'Ark1'!#REF!</f>
        <v>#REF!</v>
      </c>
      <c r="AF268" s="67" t="e">
        <f>+'Ark1'!#REF!</f>
        <v>#REF!</v>
      </c>
      <c r="AG268" s="11" t="e">
        <f>+'Ark1'!#REF!</f>
        <v>#REF!</v>
      </c>
      <c r="AK268" s="11"/>
      <c r="AL268" s="11" t="e">
        <f t="shared" si="6"/>
        <v>#REF!</v>
      </c>
      <c r="AR268"/>
    </row>
    <row r="269" spans="25:44">
      <c r="Y269" s="43"/>
      <c r="Z269" t="e">
        <f>+'Ark1'!#REF!</f>
        <v>#REF!</v>
      </c>
      <c r="AA269" t="e">
        <f>+'Ark1'!#REF!</f>
        <v>#REF!</v>
      </c>
      <c r="AB269" s="3" t="s">
        <v>460</v>
      </c>
      <c r="AC269" t="e">
        <f>+'Ark1'!#REF!</f>
        <v>#REF!</v>
      </c>
      <c r="AD269" s="11" t="e">
        <f>+'Ark1'!#REF!</f>
        <v>#REF!</v>
      </c>
      <c r="AE269" s="1" t="e">
        <f>+'Ark1'!#REF!</f>
        <v>#REF!</v>
      </c>
      <c r="AF269" s="67" t="e">
        <f>+'Ark1'!#REF!</f>
        <v>#REF!</v>
      </c>
      <c r="AG269" s="11" t="e">
        <f>+'Ark1'!#REF!</f>
        <v>#REF!</v>
      </c>
      <c r="AK269" s="11"/>
      <c r="AL269" s="11" t="e">
        <f t="shared" si="6"/>
        <v>#REF!</v>
      </c>
      <c r="AR269"/>
    </row>
    <row r="270" spans="25:44">
      <c r="Y270" s="43"/>
      <c r="Z270" t="e">
        <f>+'Ark1'!#REF!</f>
        <v>#REF!</v>
      </c>
      <c r="AA270" t="e">
        <f>+'Ark1'!#REF!</f>
        <v>#REF!</v>
      </c>
      <c r="AB270" s="3" t="s">
        <v>459</v>
      </c>
      <c r="AC270" t="e">
        <f>+'Ark1'!#REF!</f>
        <v>#REF!</v>
      </c>
      <c r="AD270" s="11" t="e">
        <f>+'Ark1'!#REF!</f>
        <v>#REF!</v>
      </c>
      <c r="AE270" s="1" t="e">
        <f>+'Ark1'!#REF!</f>
        <v>#REF!</v>
      </c>
      <c r="AF270" s="67" t="e">
        <f>+'Ark1'!#REF!</f>
        <v>#REF!</v>
      </c>
      <c r="AG270" s="11" t="e">
        <f>+'Ark1'!#REF!</f>
        <v>#REF!</v>
      </c>
      <c r="AK270" s="11"/>
      <c r="AL270" s="11" t="e">
        <f t="shared" si="6"/>
        <v>#REF!</v>
      </c>
      <c r="AR270"/>
    </row>
    <row r="271" spans="25:44">
      <c r="Y271" s="43"/>
      <c r="Z271" t="e">
        <f>+'Ark1'!#REF!</f>
        <v>#REF!</v>
      </c>
      <c r="AA271" t="e">
        <f>+'Ark1'!#REF!</f>
        <v>#REF!</v>
      </c>
      <c r="AB271" s="3" t="s">
        <v>458</v>
      </c>
      <c r="AC271" t="e">
        <f>+'Ark1'!#REF!</f>
        <v>#REF!</v>
      </c>
      <c r="AD271" s="11" t="e">
        <f>+'Ark1'!#REF!</f>
        <v>#REF!</v>
      </c>
      <c r="AE271" s="1" t="e">
        <f>+'Ark1'!#REF!</f>
        <v>#REF!</v>
      </c>
      <c r="AF271" s="67" t="e">
        <f>+'Ark1'!#REF!</f>
        <v>#REF!</v>
      </c>
      <c r="AG271" s="11" t="e">
        <f>+'Ark1'!#REF!</f>
        <v>#REF!</v>
      </c>
      <c r="AK271" s="11"/>
      <c r="AL271" s="11" t="e">
        <f t="shared" si="6"/>
        <v>#REF!</v>
      </c>
      <c r="AR271"/>
    </row>
    <row r="272" spans="25:44">
      <c r="Y272" s="43"/>
      <c r="Z272" t="e">
        <f>+'Ark1'!#REF!</f>
        <v>#REF!</v>
      </c>
      <c r="AA272" t="e">
        <f>+'Ark1'!#REF!</f>
        <v>#REF!</v>
      </c>
      <c r="AB272" s="3" t="s">
        <v>457</v>
      </c>
      <c r="AC272" t="e">
        <f>+'Ark1'!#REF!</f>
        <v>#REF!</v>
      </c>
      <c r="AD272" s="11" t="e">
        <f>+'Ark1'!#REF!</f>
        <v>#REF!</v>
      </c>
      <c r="AE272" s="1" t="e">
        <f>+'Ark1'!#REF!</f>
        <v>#REF!</v>
      </c>
      <c r="AF272" s="67" t="e">
        <f>+'Ark1'!#REF!</f>
        <v>#REF!</v>
      </c>
      <c r="AG272" s="11" t="e">
        <f>+'Ark1'!#REF!</f>
        <v>#REF!</v>
      </c>
      <c r="AK272" s="11"/>
      <c r="AL272" s="11" t="e">
        <f t="shared" si="6"/>
        <v>#REF!</v>
      </c>
      <c r="AR272"/>
    </row>
    <row r="273" spans="25:44">
      <c r="Y273" s="43"/>
      <c r="Z273" t="e">
        <f>+'Ark1'!#REF!</f>
        <v>#REF!</v>
      </c>
      <c r="AA273" t="e">
        <f>+'Ark1'!#REF!</f>
        <v>#REF!</v>
      </c>
      <c r="AB273" s="3" t="s">
        <v>456</v>
      </c>
      <c r="AC273" t="e">
        <f>+'Ark1'!#REF!</f>
        <v>#REF!</v>
      </c>
      <c r="AD273" s="11" t="e">
        <f>+'Ark1'!#REF!</f>
        <v>#REF!</v>
      </c>
      <c r="AE273" s="1" t="e">
        <f>+'Ark1'!#REF!</f>
        <v>#REF!</v>
      </c>
      <c r="AF273" s="67" t="e">
        <f>+'Ark1'!#REF!</f>
        <v>#REF!</v>
      </c>
      <c r="AG273" s="11" t="e">
        <f>+'Ark1'!#REF!</f>
        <v>#REF!</v>
      </c>
      <c r="AK273" s="11"/>
      <c r="AL273" s="11" t="e">
        <f t="shared" si="6"/>
        <v>#REF!</v>
      </c>
      <c r="AR273"/>
    </row>
    <row r="274" spans="25:44">
      <c r="Y274" s="43"/>
      <c r="Z274" t="e">
        <f>+'Ark1'!#REF!</f>
        <v>#REF!</v>
      </c>
      <c r="AA274" t="e">
        <f>+'Ark1'!#REF!</f>
        <v>#REF!</v>
      </c>
      <c r="AB274" s="3" t="s">
        <v>455</v>
      </c>
      <c r="AC274" t="e">
        <f>+'Ark1'!#REF!</f>
        <v>#REF!</v>
      </c>
      <c r="AD274" s="11" t="e">
        <f>+'Ark1'!#REF!</f>
        <v>#REF!</v>
      </c>
      <c r="AE274" s="1" t="e">
        <f>+'Ark1'!#REF!</f>
        <v>#REF!</v>
      </c>
      <c r="AF274" s="67" t="e">
        <f>+'Ark1'!#REF!</f>
        <v>#REF!</v>
      </c>
      <c r="AG274" s="11" t="e">
        <f>+'Ark1'!#REF!</f>
        <v>#REF!</v>
      </c>
      <c r="AK274" s="11"/>
      <c r="AL274" s="11" t="e">
        <f t="shared" si="6"/>
        <v>#REF!</v>
      </c>
      <c r="AR274"/>
    </row>
    <row r="275" spans="25:44">
      <c r="Y275" s="43"/>
      <c r="Z275" t="e">
        <f>+'Ark1'!#REF!</f>
        <v>#REF!</v>
      </c>
      <c r="AA275" t="e">
        <f>+'Ark1'!#REF!</f>
        <v>#REF!</v>
      </c>
      <c r="AB275" s="3" t="s">
        <v>454</v>
      </c>
      <c r="AC275" t="e">
        <f>+'Ark1'!#REF!</f>
        <v>#REF!</v>
      </c>
      <c r="AD275" s="11" t="e">
        <f>+'Ark1'!#REF!</f>
        <v>#REF!</v>
      </c>
      <c r="AE275" s="1" t="e">
        <f>+'Ark1'!#REF!</f>
        <v>#REF!</v>
      </c>
      <c r="AF275" s="67" t="e">
        <f>+'Ark1'!#REF!</f>
        <v>#REF!</v>
      </c>
      <c r="AG275" s="11" t="e">
        <f>+'Ark1'!#REF!</f>
        <v>#REF!</v>
      </c>
      <c r="AK275" s="11"/>
      <c r="AL275" s="11" t="e">
        <f t="shared" si="6"/>
        <v>#REF!</v>
      </c>
      <c r="AR275"/>
    </row>
    <row r="276" spans="25:44">
      <c r="Y276" s="43"/>
      <c r="Z276" t="e">
        <f>+'Ark1'!#REF!</f>
        <v>#REF!</v>
      </c>
      <c r="AA276" t="e">
        <f>+'Ark1'!#REF!</f>
        <v>#REF!</v>
      </c>
      <c r="AB276" s="3" t="s">
        <v>453</v>
      </c>
      <c r="AC276" t="e">
        <f>+'Ark1'!#REF!</f>
        <v>#REF!</v>
      </c>
      <c r="AD276" s="11" t="e">
        <f>+'Ark1'!#REF!</f>
        <v>#REF!</v>
      </c>
      <c r="AE276" s="1" t="e">
        <f>+'Ark1'!#REF!</f>
        <v>#REF!</v>
      </c>
      <c r="AF276" s="67" t="e">
        <f>+'Ark1'!#REF!</f>
        <v>#REF!</v>
      </c>
      <c r="AG276" s="11" t="e">
        <f>+'Ark1'!#REF!</f>
        <v>#REF!</v>
      </c>
      <c r="AK276" s="11"/>
      <c r="AL276" s="11" t="e">
        <f t="shared" si="6"/>
        <v>#REF!</v>
      </c>
      <c r="AR276"/>
    </row>
    <row r="277" spans="25:44">
      <c r="Y277" s="43"/>
      <c r="Z277" t="e">
        <f>+'Ark1'!#REF!</f>
        <v>#REF!</v>
      </c>
      <c r="AA277" t="e">
        <f>+'Ark1'!#REF!</f>
        <v>#REF!</v>
      </c>
      <c r="AB277" s="3" t="s">
        <v>452</v>
      </c>
      <c r="AC277" t="e">
        <f>+'Ark1'!#REF!</f>
        <v>#REF!</v>
      </c>
      <c r="AD277" s="11" t="e">
        <f>+'Ark1'!#REF!</f>
        <v>#REF!</v>
      </c>
      <c r="AE277" s="1" t="e">
        <f>+'Ark1'!#REF!</f>
        <v>#REF!</v>
      </c>
      <c r="AF277" s="67" t="e">
        <f>+'Ark1'!#REF!</f>
        <v>#REF!</v>
      </c>
      <c r="AG277" s="11" t="e">
        <f>+'Ark1'!#REF!</f>
        <v>#REF!</v>
      </c>
      <c r="AK277" s="11"/>
      <c r="AL277" s="11" t="e">
        <f t="shared" si="6"/>
        <v>#REF!</v>
      </c>
      <c r="AR277"/>
    </row>
    <row r="278" spans="25:44">
      <c r="Y278" s="43"/>
      <c r="Z278" t="e">
        <f>+'Ark1'!#REF!</f>
        <v>#REF!</v>
      </c>
      <c r="AA278" t="e">
        <f>+'Ark1'!#REF!</f>
        <v>#REF!</v>
      </c>
      <c r="AB278" s="3" t="s">
        <v>451</v>
      </c>
      <c r="AC278" t="e">
        <f>+'Ark1'!#REF!</f>
        <v>#REF!</v>
      </c>
      <c r="AD278" s="11" t="e">
        <f>+'Ark1'!#REF!</f>
        <v>#REF!</v>
      </c>
      <c r="AE278" s="1" t="e">
        <f>+'Ark1'!#REF!</f>
        <v>#REF!</v>
      </c>
      <c r="AF278" s="67" t="e">
        <f>+'Ark1'!#REF!</f>
        <v>#REF!</v>
      </c>
      <c r="AG278" s="11" t="e">
        <f>+'Ark1'!#REF!</f>
        <v>#REF!</v>
      </c>
      <c r="AK278" s="11"/>
      <c r="AL278" s="11" t="e">
        <f t="shared" si="6"/>
        <v>#REF!</v>
      </c>
      <c r="AR278"/>
    </row>
    <row r="279" spans="25:44">
      <c r="Y279" s="43"/>
      <c r="Z279" t="e">
        <f>+'Ark1'!#REF!</f>
        <v>#REF!</v>
      </c>
      <c r="AA279" t="e">
        <f>+'Ark1'!#REF!</f>
        <v>#REF!</v>
      </c>
      <c r="AB279" s="3" t="s">
        <v>450</v>
      </c>
      <c r="AC279" t="e">
        <f>+'Ark1'!#REF!</f>
        <v>#REF!</v>
      </c>
      <c r="AD279" s="11" t="e">
        <f>+'Ark1'!#REF!</f>
        <v>#REF!</v>
      </c>
      <c r="AE279" s="1" t="e">
        <f>+'Ark1'!#REF!</f>
        <v>#REF!</v>
      </c>
      <c r="AF279" s="67" t="e">
        <f>+'Ark1'!#REF!</f>
        <v>#REF!</v>
      </c>
      <c r="AG279" s="11" t="e">
        <f>+'Ark1'!#REF!</f>
        <v>#REF!</v>
      </c>
      <c r="AK279" s="11"/>
      <c r="AL279" s="11" t="e">
        <f t="shared" si="6"/>
        <v>#REF!</v>
      </c>
      <c r="AR279"/>
    </row>
    <row r="280" spans="25:44">
      <c r="Y280" s="43"/>
      <c r="Z280" t="e">
        <f>+'Ark1'!#REF!</f>
        <v>#REF!</v>
      </c>
      <c r="AA280" t="e">
        <f>+'Ark1'!#REF!</f>
        <v>#REF!</v>
      </c>
      <c r="AB280" s="3" t="s">
        <v>548</v>
      </c>
      <c r="AC280" t="e">
        <f>+'Ark1'!#REF!</f>
        <v>#REF!</v>
      </c>
      <c r="AD280" s="11" t="e">
        <f>+'Ark1'!#REF!</f>
        <v>#REF!</v>
      </c>
      <c r="AE280" s="1" t="e">
        <f>+'Ark1'!#REF!</f>
        <v>#REF!</v>
      </c>
      <c r="AF280" s="67" t="e">
        <f>+'Ark1'!#REF!</f>
        <v>#REF!</v>
      </c>
      <c r="AG280" s="11" t="e">
        <f>+'Ark1'!#REF!</f>
        <v>#REF!</v>
      </c>
      <c r="AK280" s="11"/>
      <c r="AL280" s="11" t="e">
        <f t="shared" si="6"/>
        <v>#REF!</v>
      </c>
      <c r="AR280"/>
    </row>
    <row r="281" spans="25:44">
      <c r="Y281" s="43"/>
      <c r="Z281" t="e">
        <f>+'Ark1'!#REF!</f>
        <v>#REF!</v>
      </c>
      <c r="AA281" t="e">
        <f>+'Ark1'!#REF!</f>
        <v>#REF!</v>
      </c>
      <c r="AB281" s="3" t="s">
        <v>549</v>
      </c>
      <c r="AC281" t="e">
        <f>+'Ark1'!#REF!</f>
        <v>#REF!</v>
      </c>
      <c r="AD281" s="11" t="e">
        <f>+'Ark1'!#REF!</f>
        <v>#REF!</v>
      </c>
      <c r="AE281" s="1" t="e">
        <f>+'Ark1'!#REF!</f>
        <v>#REF!</v>
      </c>
      <c r="AF281" s="67" t="e">
        <f>+'Ark1'!#REF!</f>
        <v>#REF!</v>
      </c>
      <c r="AG281" s="11" t="e">
        <f>+'Ark1'!#REF!</f>
        <v>#REF!</v>
      </c>
      <c r="AK281" s="11"/>
      <c r="AL281" s="11" t="e">
        <f t="shared" si="6"/>
        <v>#REF!</v>
      </c>
      <c r="AR281"/>
    </row>
    <row r="282" spans="25:44">
      <c r="Y282" s="43"/>
      <c r="Z282" s="51" t="e">
        <f>+'Ark1'!#REF!</f>
        <v>#REF!</v>
      </c>
      <c r="AA282" s="51" t="e">
        <f>+'Ark1'!#REF!</f>
        <v>#REF!</v>
      </c>
      <c r="AB282" s="52" t="s">
        <v>547</v>
      </c>
      <c r="AC282" s="51" t="e">
        <f>+'Ark1'!#REF!</f>
        <v>#REF!</v>
      </c>
      <c r="AD282" s="76" t="e">
        <f>+'Ark1'!#REF!</f>
        <v>#REF!</v>
      </c>
      <c r="AE282" s="53" t="e">
        <f>+'Ark1'!#REF!</f>
        <v>#REF!</v>
      </c>
      <c r="AF282" s="66" t="e">
        <f>+'Ark1'!#REF!</f>
        <v>#REF!</v>
      </c>
      <c r="AG282" s="76" t="e">
        <f>+'Ark1'!#REF!</f>
        <v>#REF!</v>
      </c>
      <c r="AH282" s="76"/>
      <c r="AI282" s="76"/>
      <c r="AJ282" s="76"/>
      <c r="AK282" s="76"/>
      <c r="AL282" s="76" t="e">
        <f t="shared" si="6"/>
        <v>#REF!</v>
      </c>
      <c r="AR282"/>
    </row>
    <row r="283" spans="25:44">
      <c r="Y283" s="43"/>
      <c r="Z283" s="51" t="e">
        <f>+'Ark1'!#REF!</f>
        <v>#REF!</v>
      </c>
      <c r="AA283" s="51" t="e">
        <f>+'Ark1'!#REF!</f>
        <v>#REF!</v>
      </c>
      <c r="AB283" s="52" t="s">
        <v>461</v>
      </c>
      <c r="AC283" s="51" t="e">
        <f>+'Ark1'!#REF!</f>
        <v>#REF!</v>
      </c>
      <c r="AD283" s="76" t="e">
        <f>+'Ark1'!#REF!</f>
        <v>#REF!</v>
      </c>
      <c r="AE283" s="53" t="e">
        <f>+'Ark1'!#REF!</f>
        <v>#REF!</v>
      </c>
      <c r="AF283" s="66" t="e">
        <f>+'Ark1'!#REF!</f>
        <v>#REF!</v>
      </c>
      <c r="AG283" s="76" t="e">
        <f>+'Ark1'!#REF!</f>
        <v>#REF!</v>
      </c>
      <c r="AH283" s="76"/>
      <c r="AI283" s="76"/>
      <c r="AJ283" s="76"/>
      <c r="AK283" s="76"/>
      <c r="AL283" s="76" t="e">
        <f t="shared" si="6"/>
        <v>#REF!</v>
      </c>
      <c r="AR283"/>
    </row>
    <row r="284" spans="25:44">
      <c r="Y284" s="43"/>
      <c r="Z284" s="51" t="e">
        <f>+'Ark1'!#REF!</f>
        <v>#REF!</v>
      </c>
      <c r="AA284" s="51" t="e">
        <f>+'Ark1'!#REF!</f>
        <v>#REF!</v>
      </c>
      <c r="AB284" s="52" t="s">
        <v>460</v>
      </c>
      <c r="AC284" s="51" t="e">
        <f>+'Ark1'!#REF!</f>
        <v>#REF!</v>
      </c>
      <c r="AD284" s="76" t="e">
        <f>+'Ark1'!#REF!</f>
        <v>#REF!</v>
      </c>
      <c r="AE284" s="53" t="e">
        <f>+'Ark1'!#REF!</f>
        <v>#REF!</v>
      </c>
      <c r="AF284" s="66" t="e">
        <f>+'Ark1'!#REF!</f>
        <v>#REF!</v>
      </c>
      <c r="AG284" s="76" t="e">
        <f>+'Ark1'!#REF!</f>
        <v>#REF!</v>
      </c>
      <c r="AH284" s="76"/>
      <c r="AI284" s="76"/>
      <c r="AJ284" s="76"/>
      <c r="AK284" s="76"/>
      <c r="AL284" s="76" t="e">
        <f t="shared" si="6"/>
        <v>#REF!</v>
      </c>
      <c r="AR284"/>
    </row>
    <row r="285" spans="25:44">
      <c r="Y285" s="43"/>
      <c r="Z285" s="51" t="e">
        <f>+'Ark1'!#REF!</f>
        <v>#REF!</v>
      </c>
      <c r="AA285" s="51" t="e">
        <f>+'Ark1'!#REF!</f>
        <v>#REF!</v>
      </c>
      <c r="AB285" s="52" t="s">
        <v>459</v>
      </c>
      <c r="AC285" s="51" t="e">
        <f>+'Ark1'!#REF!</f>
        <v>#REF!</v>
      </c>
      <c r="AD285" s="76" t="e">
        <f>+'Ark1'!#REF!</f>
        <v>#REF!</v>
      </c>
      <c r="AE285" s="53" t="e">
        <f>+'Ark1'!#REF!</f>
        <v>#REF!</v>
      </c>
      <c r="AF285" s="66" t="e">
        <f>+'Ark1'!#REF!</f>
        <v>#REF!</v>
      </c>
      <c r="AG285" s="76" t="e">
        <f>+'Ark1'!#REF!</f>
        <v>#REF!</v>
      </c>
      <c r="AH285" s="76"/>
      <c r="AI285" s="76"/>
      <c r="AJ285" s="76"/>
      <c r="AK285" s="76"/>
      <c r="AL285" s="76" t="e">
        <f t="shared" si="6"/>
        <v>#REF!</v>
      </c>
      <c r="AR285"/>
    </row>
    <row r="286" spans="25:44">
      <c r="Y286" s="43"/>
      <c r="Z286" s="51" t="e">
        <f>+'Ark1'!#REF!</f>
        <v>#REF!</v>
      </c>
      <c r="AA286" s="51" t="e">
        <f>+'Ark1'!#REF!</f>
        <v>#REF!</v>
      </c>
      <c r="AB286" s="52" t="s">
        <v>458</v>
      </c>
      <c r="AC286" s="51" t="e">
        <f>+'Ark1'!#REF!</f>
        <v>#REF!</v>
      </c>
      <c r="AD286" s="76" t="e">
        <f>+'Ark1'!#REF!</f>
        <v>#REF!</v>
      </c>
      <c r="AE286" s="53" t="e">
        <f>+'Ark1'!#REF!</f>
        <v>#REF!</v>
      </c>
      <c r="AF286" s="66" t="e">
        <f>+'Ark1'!#REF!</f>
        <v>#REF!</v>
      </c>
      <c r="AG286" s="76" t="e">
        <f>+'Ark1'!#REF!</f>
        <v>#REF!</v>
      </c>
      <c r="AH286" s="76"/>
      <c r="AI286" s="76"/>
      <c r="AJ286" s="76"/>
      <c r="AK286" s="76"/>
      <c r="AL286" s="76" t="e">
        <f t="shared" si="6"/>
        <v>#REF!</v>
      </c>
      <c r="AR286"/>
    </row>
    <row r="287" spans="25:44">
      <c r="Y287" s="43"/>
      <c r="Z287" s="51" t="e">
        <f>+'Ark1'!#REF!</f>
        <v>#REF!</v>
      </c>
      <c r="AA287" s="51" t="e">
        <f>+'Ark1'!#REF!</f>
        <v>#REF!</v>
      </c>
      <c r="AB287" s="52" t="s">
        <v>457</v>
      </c>
      <c r="AC287" s="51" t="e">
        <f>+'Ark1'!#REF!</f>
        <v>#REF!</v>
      </c>
      <c r="AD287" s="76" t="e">
        <f>+'Ark1'!#REF!</f>
        <v>#REF!</v>
      </c>
      <c r="AE287" s="53" t="e">
        <f>+'Ark1'!#REF!</f>
        <v>#REF!</v>
      </c>
      <c r="AF287" s="66" t="e">
        <f>+'Ark1'!#REF!</f>
        <v>#REF!</v>
      </c>
      <c r="AG287" s="76" t="e">
        <f>+'Ark1'!#REF!</f>
        <v>#REF!</v>
      </c>
      <c r="AH287" s="76"/>
      <c r="AI287" s="76"/>
      <c r="AJ287" s="76"/>
      <c r="AK287" s="76"/>
      <c r="AL287" s="76" t="e">
        <f t="shared" si="6"/>
        <v>#REF!</v>
      </c>
      <c r="AR287"/>
    </row>
    <row r="288" spans="25:44">
      <c r="Y288" s="43"/>
      <c r="Z288" s="51" t="e">
        <f>+'Ark1'!#REF!</f>
        <v>#REF!</v>
      </c>
      <c r="AA288" s="51" t="e">
        <f>+'Ark1'!#REF!</f>
        <v>#REF!</v>
      </c>
      <c r="AB288" s="52" t="s">
        <v>456</v>
      </c>
      <c r="AC288" s="51" t="e">
        <f>+'Ark1'!#REF!</f>
        <v>#REF!</v>
      </c>
      <c r="AD288" s="76" t="e">
        <f>+'Ark1'!#REF!</f>
        <v>#REF!</v>
      </c>
      <c r="AE288" s="53" t="e">
        <f>+'Ark1'!#REF!</f>
        <v>#REF!</v>
      </c>
      <c r="AF288" s="66" t="e">
        <f>+'Ark1'!#REF!</f>
        <v>#REF!</v>
      </c>
      <c r="AG288" s="76" t="e">
        <f>+'Ark1'!#REF!</f>
        <v>#REF!</v>
      </c>
      <c r="AH288" s="76"/>
      <c r="AI288" s="76"/>
      <c r="AJ288" s="76"/>
      <c r="AK288" s="76"/>
      <c r="AL288" s="76" t="e">
        <f t="shared" si="6"/>
        <v>#REF!</v>
      </c>
      <c r="AR288"/>
    </row>
    <row r="289" spans="25:44">
      <c r="Y289" s="43"/>
      <c r="Z289" s="51" t="e">
        <f>+'Ark1'!#REF!</f>
        <v>#REF!</v>
      </c>
      <c r="AA289" s="51" t="e">
        <f>+'Ark1'!#REF!</f>
        <v>#REF!</v>
      </c>
      <c r="AB289" s="52" t="s">
        <v>455</v>
      </c>
      <c r="AC289" s="51" t="e">
        <f>+'Ark1'!#REF!</f>
        <v>#REF!</v>
      </c>
      <c r="AD289" s="76" t="e">
        <f>+'Ark1'!#REF!</f>
        <v>#REF!</v>
      </c>
      <c r="AE289" s="53" t="e">
        <f>+'Ark1'!#REF!</f>
        <v>#REF!</v>
      </c>
      <c r="AF289" s="66" t="e">
        <f>+'Ark1'!#REF!</f>
        <v>#REF!</v>
      </c>
      <c r="AG289" s="76" t="e">
        <f>+'Ark1'!#REF!</f>
        <v>#REF!</v>
      </c>
      <c r="AH289" s="76"/>
      <c r="AI289" s="76"/>
      <c r="AJ289" s="76"/>
      <c r="AK289" s="76"/>
      <c r="AL289" s="76" t="e">
        <f t="shared" si="6"/>
        <v>#REF!</v>
      </c>
      <c r="AR289"/>
    </row>
    <row r="290" spans="25:44">
      <c r="Y290" s="43"/>
      <c r="Z290" s="51" t="e">
        <f>+'Ark1'!#REF!</f>
        <v>#REF!</v>
      </c>
      <c r="AA290" s="51" t="e">
        <f>+'Ark1'!#REF!</f>
        <v>#REF!</v>
      </c>
      <c r="AB290" s="52" t="s">
        <v>454</v>
      </c>
      <c r="AC290" s="51" t="e">
        <f>+'Ark1'!#REF!</f>
        <v>#REF!</v>
      </c>
      <c r="AD290" s="76" t="e">
        <f>+'Ark1'!#REF!</f>
        <v>#REF!</v>
      </c>
      <c r="AE290" s="53" t="e">
        <f>+'Ark1'!#REF!</f>
        <v>#REF!</v>
      </c>
      <c r="AF290" s="66" t="e">
        <f>+'Ark1'!#REF!</f>
        <v>#REF!</v>
      </c>
      <c r="AG290" s="76" t="e">
        <f>+'Ark1'!#REF!</f>
        <v>#REF!</v>
      </c>
      <c r="AH290" s="76"/>
      <c r="AI290" s="76"/>
      <c r="AJ290" s="76"/>
      <c r="AK290" s="76"/>
      <c r="AL290" s="76" t="e">
        <f t="shared" si="6"/>
        <v>#REF!</v>
      </c>
      <c r="AR290"/>
    </row>
    <row r="291" spans="25:44">
      <c r="Y291" s="43"/>
      <c r="Z291" s="51" t="e">
        <f>+'Ark1'!#REF!</f>
        <v>#REF!</v>
      </c>
      <c r="AA291" s="51" t="e">
        <f>+'Ark1'!#REF!</f>
        <v>#REF!</v>
      </c>
      <c r="AB291" s="52" t="s">
        <v>453</v>
      </c>
      <c r="AC291" s="51" t="e">
        <f>+'Ark1'!#REF!</f>
        <v>#REF!</v>
      </c>
      <c r="AD291" s="76" t="e">
        <f>+'Ark1'!#REF!</f>
        <v>#REF!</v>
      </c>
      <c r="AE291" s="53" t="e">
        <f>+'Ark1'!#REF!</f>
        <v>#REF!</v>
      </c>
      <c r="AF291" s="66" t="e">
        <f>+'Ark1'!#REF!</f>
        <v>#REF!</v>
      </c>
      <c r="AG291" s="76" t="e">
        <f>+'Ark1'!#REF!</f>
        <v>#REF!</v>
      </c>
      <c r="AH291" s="76"/>
      <c r="AI291" s="76"/>
      <c r="AJ291" s="76"/>
      <c r="AK291" s="76"/>
      <c r="AL291" s="76" t="e">
        <f t="shared" si="6"/>
        <v>#REF!</v>
      </c>
      <c r="AR291"/>
    </row>
    <row r="292" spans="25:44">
      <c r="Y292" s="43"/>
      <c r="Z292" s="51" t="e">
        <f>+'Ark1'!#REF!</f>
        <v>#REF!</v>
      </c>
      <c r="AA292" s="51" t="e">
        <f>+'Ark1'!#REF!</f>
        <v>#REF!</v>
      </c>
      <c r="AB292" s="52" t="s">
        <v>452</v>
      </c>
      <c r="AC292" s="51" t="e">
        <f>+'Ark1'!#REF!</f>
        <v>#REF!</v>
      </c>
      <c r="AD292" s="76" t="e">
        <f>+'Ark1'!#REF!</f>
        <v>#REF!</v>
      </c>
      <c r="AE292" s="53" t="e">
        <f>+'Ark1'!#REF!</f>
        <v>#REF!</v>
      </c>
      <c r="AF292" s="66" t="e">
        <f>+'Ark1'!#REF!</f>
        <v>#REF!</v>
      </c>
      <c r="AG292" s="76" t="e">
        <f>+'Ark1'!#REF!</f>
        <v>#REF!</v>
      </c>
      <c r="AH292" s="76"/>
      <c r="AI292" s="76"/>
      <c r="AJ292" s="76"/>
      <c r="AK292" s="76"/>
      <c r="AL292" s="76" t="e">
        <f t="shared" si="6"/>
        <v>#REF!</v>
      </c>
      <c r="AR292"/>
    </row>
    <row r="293" spans="25:44">
      <c r="Y293" s="43"/>
      <c r="Z293" s="51" t="e">
        <f>+'Ark1'!#REF!</f>
        <v>#REF!</v>
      </c>
      <c r="AA293" s="51" t="e">
        <f>+'Ark1'!#REF!</f>
        <v>#REF!</v>
      </c>
      <c r="AB293" s="52" t="s">
        <v>451</v>
      </c>
      <c r="AC293" s="51" t="e">
        <f>+'Ark1'!#REF!</f>
        <v>#REF!</v>
      </c>
      <c r="AD293" s="76" t="e">
        <f>+'Ark1'!#REF!</f>
        <v>#REF!</v>
      </c>
      <c r="AE293" s="53" t="e">
        <f>+'Ark1'!#REF!</f>
        <v>#REF!</v>
      </c>
      <c r="AF293" s="66" t="e">
        <f>+'Ark1'!#REF!</f>
        <v>#REF!</v>
      </c>
      <c r="AG293" s="76" t="e">
        <f>+'Ark1'!#REF!</f>
        <v>#REF!</v>
      </c>
      <c r="AH293" s="76"/>
      <c r="AI293" s="76"/>
      <c r="AJ293" s="76"/>
      <c r="AK293" s="76"/>
      <c r="AL293" s="76" t="e">
        <f t="shared" si="6"/>
        <v>#REF!</v>
      </c>
      <c r="AR293"/>
    </row>
    <row r="294" spans="25:44">
      <c r="Y294" s="43"/>
      <c r="Z294" s="51" t="e">
        <f>+'Ark1'!#REF!</f>
        <v>#REF!</v>
      </c>
      <c r="AA294" s="51" t="e">
        <f>+'Ark1'!#REF!</f>
        <v>#REF!</v>
      </c>
      <c r="AB294" s="52" t="s">
        <v>450</v>
      </c>
      <c r="AC294" s="51" t="e">
        <f>+'Ark1'!#REF!</f>
        <v>#REF!</v>
      </c>
      <c r="AD294" s="76" t="e">
        <f>+'Ark1'!#REF!</f>
        <v>#REF!</v>
      </c>
      <c r="AE294" s="53" t="e">
        <f>+'Ark1'!#REF!</f>
        <v>#REF!</v>
      </c>
      <c r="AF294" s="66" t="e">
        <f>+'Ark1'!#REF!</f>
        <v>#REF!</v>
      </c>
      <c r="AG294" s="76" t="e">
        <f>+'Ark1'!#REF!</f>
        <v>#REF!</v>
      </c>
      <c r="AH294" s="76"/>
      <c r="AI294" s="76"/>
      <c r="AJ294" s="76"/>
      <c r="AK294" s="76"/>
      <c r="AL294" s="76" t="e">
        <f t="shared" si="6"/>
        <v>#REF!</v>
      </c>
      <c r="AR294"/>
    </row>
    <row r="295" spans="25:44">
      <c r="Y295" s="43"/>
      <c r="Z295" s="51" t="e">
        <f>+'Ark1'!#REF!</f>
        <v>#REF!</v>
      </c>
      <c r="AA295" s="51" t="e">
        <f>+'Ark1'!#REF!</f>
        <v>#REF!</v>
      </c>
      <c r="AB295" s="52" t="s">
        <v>548</v>
      </c>
      <c r="AC295" s="51" t="e">
        <f>+'Ark1'!#REF!</f>
        <v>#REF!</v>
      </c>
      <c r="AD295" s="76" t="e">
        <f>+'Ark1'!#REF!</f>
        <v>#REF!</v>
      </c>
      <c r="AE295" s="53" t="e">
        <f>+'Ark1'!#REF!</f>
        <v>#REF!</v>
      </c>
      <c r="AF295" s="66" t="e">
        <f>+'Ark1'!#REF!</f>
        <v>#REF!</v>
      </c>
      <c r="AG295" s="76" t="e">
        <f>+'Ark1'!#REF!</f>
        <v>#REF!</v>
      </c>
      <c r="AH295" s="76"/>
      <c r="AI295" s="76"/>
      <c r="AJ295" s="76"/>
      <c r="AK295" s="76"/>
      <c r="AL295" s="76" t="e">
        <f t="shared" si="6"/>
        <v>#REF!</v>
      </c>
      <c r="AR295"/>
    </row>
    <row r="296" spans="25:44">
      <c r="Y296" s="43"/>
      <c r="Z296" s="51" t="e">
        <f>+'Ark1'!#REF!</f>
        <v>#REF!</v>
      </c>
      <c r="AA296" s="51" t="e">
        <f>+'Ark1'!#REF!</f>
        <v>#REF!</v>
      </c>
      <c r="AB296" s="52" t="s">
        <v>549</v>
      </c>
      <c r="AC296" s="51" t="e">
        <f>+'Ark1'!#REF!</f>
        <v>#REF!</v>
      </c>
      <c r="AD296" s="76" t="e">
        <f>+'Ark1'!#REF!</f>
        <v>#REF!</v>
      </c>
      <c r="AE296" s="53" t="e">
        <f>+'Ark1'!#REF!</f>
        <v>#REF!</v>
      </c>
      <c r="AF296" s="66" t="e">
        <f>+'Ark1'!#REF!</f>
        <v>#REF!</v>
      </c>
      <c r="AG296" s="76" t="e">
        <f>+'Ark1'!#REF!</f>
        <v>#REF!</v>
      </c>
      <c r="AH296" s="76"/>
      <c r="AI296" s="76"/>
      <c r="AJ296" s="76"/>
      <c r="AK296" s="76"/>
      <c r="AL296" s="76" t="e">
        <f t="shared" si="6"/>
        <v>#REF!</v>
      </c>
      <c r="AR296"/>
    </row>
    <row r="297" spans="25:44">
      <c r="Y297" s="43"/>
      <c r="Z297" t="e">
        <f>+'Ark1'!#REF!</f>
        <v>#REF!</v>
      </c>
      <c r="AA297" t="e">
        <f>+'Ark1'!#REF!</f>
        <v>#REF!</v>
      </c>
      <c r="AB297" s="3" t="s">
        <v>547</v>
      </c>
      <c r="AC297" t="e">
        <f>+'Ark1'!#REF!</f>
        <v>#REF!</v>
      </c>
      <c r="AD297" s="11" t="e">
        <f>+'Ark1'!#REF!</f>
        <v>#REF!</v>
      </c>
      <c r="AE297" s="1" t="e">
        <f>+'Ark1'!#REF!</f>
        <v>#REF!</v>
      </c>
      <c r="AF297" s="67" t="e">
        <f>+'Ark1'!#REF!</f>
        <v>#REF!</v>
      </c>
      <c r="AG297" s="11" t="e">
        <f>+'Ark1'!#REF!</f>
        <v>#REF!</v>
      </c>
      <c r="AK297" s="11"/>
      <c r="AL297" s="11" t="e">
        <f t="shared" si="6"/>
        <v>#REF!</v>
      </c>
      <c r="AR297"/>
    </row>
    <row r="298" spans="25:44">
      <c r="Y298" s="43"/>
      <c r="Z298" t="e">
        <f>+'Ark1'!#REF!</f>
        <v>#REF!</v>
      </c>
      <c r="AA298" t="e">
        <f>+'Ark1'!#REF!</f>
        <v>#REF!</v>
      </c>
      <c r="AB298" s="3" t="s">
        <v>461</v>
      </c>
      <c r="AC298" t="e">
        <f>+'Ark1'!#REF!</f>
        <v>#REF!</v>
      </c>
      <c r="AD298" s="11" t="e">
        <f>+'Ark1'!#REF!</f>
        <v>#REF!</v>
      </c>
      <c r="AE298" s="1" t="e">
        <f>+'Ark1'!#REF!</f>
        <v>#REF!</v>
      </c>
      <c r="AF298" s="67" t="e">
        <f>+'Ark1'!#REF!</f>
        <v>#REF!</v>
      </c>
      <c r="AG298" s="11" t="e">
        <f>+'Ark1'!#REF!</f>
        <v>#REF!</v>
      </c>
      <c r="AK298" s="11"/>
      <c r="AL298" s="11" t="e">
        <f t="shared" ref="AL298:AL356" si="7">+AD298/AC298</f>
        <v>#REF!</v>
      </c>
      <c r="AR298"/>
    </row>
    <row r="299" spans="25:44">
      <c r="Y299" s="43"/>
      <c r="Z299" t="e">
        <f>+'Ark1'!#REF!</f>
        <v>#REF!</v>
      </c>
      <c r="AA299" t="e">
        <f>+'Ark1'!#REF!</f>
        <v>#REF!</v>
      </c>
      <c r="AB299" s="3" t="s">
        <v>460</v>
      </c>
      <c r="AC299" t="e">
        <f>+'Ark1'!#REF!</f>
        <v>#REF!</v>
      </c>
      <c r="AD299" s="11" t="e">
        <f>+'Ark1'!#REF!</f>
        <v>#REF!</v>
      </c>
      <c r="AE299" s="1" t="e">
        <f>+'Ark1'!#REF!</f>
        <v>#REF!</v>
      </c>
      <c r="AF299" s="67" t="e">
        <f>+'Ark1'!#REF!</f>
        <v>#REF!</v>
      </c>
      <c r="AG299" s="11" t="e">
        <f>+'Ark1'!#REF!</f>
        <v>#REF!</v>
      </c>
      <c r="AK299" s="11"/>
      <c r="AL299" s="11" t="e">
        <f t="shared" si="7"/>
        <v>#REF!</v>
      </c>
      <c r="AR299"/>
    </row>
    <row r="300" spans="25:44">
      <c r="Y300" s="43"/>
      <c r="Z300" t="e">
        <f>+'Ark1'!#REF!</f>
        <v>#REF!</v>
      </c>
      <c r="AA300" t="e">
        <f>+'Ark1'!#REF!</f>
        <v>#REF!</v>
      </c>
      <c r="AB300" s="3" t="s">
        <v>459</v>
      </c>
      <c r="AC300" t="e">
        <f>+'Ark1'!#REF!</f>
        <v>#REF!</v>
      </c>
      <c r="AD300" s="11" t="e">
        <f>+'Ark1'!#REF!</f>
        <v>#REF!</v>
      </c>
      <c r="AE300" s="1" t="e">
        <f>+'Ark1'!#REF!</f>
        <v>#REF!</v>
      </c>
      <c r="AF300" s="67" t="e">
        <f>+'Ark1'!#REF!</f>
        <v>#REF!</v>
      </c>
      <c r="AG300" s="11" t="e">
        <f>+'Ark1'!#REF!</f>
        <v>#REF!</v>
      </c>
      <c r="AK300" s="11"/>
      <c r="AL300" s="11" t="e">
        <f t="shared" si="7"/>
        <v>#REF!</v>
      </c>
      <c r="AR300"/>
    </row>
    <row r="301" spans="25:44">
      <c r="Y301" s="43"/>
      <c r="Z301" t="e">
        <f>+'Ark1'!#REF!</f>
        <v>#REF!</v>
      </c>
      <c r="AA301" t="e">
        <f>+'Ark1'!#REF!</f>
        <v>#REF!</v>
      </c>
      <c r="AB301" s="3" t="s">
        <v>458</v>
      </c>
      <c r="AC301" t="e">
        <f>+'Ark1'!#REF!</f>
        <v>#REF!</v>
      </c>
      <c r="AD301" s="11" t="e">
        <f>+'Ark1'!#REF!</f>
        <v>#REF!</v>
      </c>
      <c r="AE301" s="1" t="e">
        <f>+'Ark1'!#REF!</f>
        <v>#REF!</v>
      </c>
      <c r="AF301" s="67" t="e">
        <f>+'Ark1'!#REF!</f>
        <v>#REF!</v>
      </c>
      <c r="AG301" s="11" t="e">
        <f>+'Ark1'!#REF!</f>
        <v>#REF!</v>
      </c>
      <c r="AK301" s="11"/>
      <c r="AL301" s="11" t="e">
        <f t="shared" si="7"/>
        <v>#REF!</v>
      </c>
      <c r="AR301"/>
    </row>
    <row r="302" spans="25:44">
      <c r="Y302" s="43"/>
      <c r="Z302" t="e">
        <f>+'Ark1'!#REF!</f>
        <v>#REF!</v>
      </c>
      <c r="AA302" t="e">
        <f>+'Ark1'!#REF!</f>
        <v>#REF!</v>
      </c>
      <c r="AB302" s="3" t="s">
        <v>457</v>
      </c>
      <c r="AC302" t="e">
        <f>+'Ark1'!#REF!</f>
        <v>#REF!</v>
      </c>
      <c r="AD302" s="11" t="e">
        <f>+'Ark1'!#REF!</f>
        <v>#REF!</v>
      </c>
      <c r="AE302" s="1" t="e">
        <f>+'Ark1'!#REF!</f>
        <v>#REF!</v>
      </c>
      <c r="AF302" s="67" t="e">
        <f>+'Ark1'!#REF!</f>
        <v>#REF!</v>
      </c>
      <c r="AG302" s="11" t="e">
        <f>+'Ark1'!#REF!</f>
        <v>#REF!</v>
      </c>
      <c r="AK302" s="11"/>
      <c r="AL302" s="11" t="e">
        <f t="shared" si="7"/>
        <v>#REF!</v>
      </c>
      <c r="AR302"/>
    </row>
    <row r="303" spans="25:44">
      <c r="Y303" s="43"/>
      <c r="Z303" t="e">
        <f>+'Ark1'!#REF!</f>
        <v>#REF!</v>
      </c>
      <c r="AA303" t="e">
        <f>+'Ark1'!#REF!</f>
        <v>#REF!</v>
      </c>
      <c r="AB303" s="3" t="s">
        <v>456</v>
      </c>
      <c r="AC303" t="e">
        <f>+'Ark1'!#REF!</f>
        <v>#REF!</v>
      </c>
      <c r="AD303" s="11" t="e">
        <f>+'Ark1'!#REF!</f>
        <v>#REF!</v>
      </c>
      <c r="AE303" s="1" t="e">
        <f>+'Ark1'!#REF!</f>
        <v>#REF!</v>
      </c>
      <c r="AF303" s="67" t="e">
        <f>+'Ark1'!#REF!</f>
        <v>#REF!</v>
      </c>
      <c r="AG303" s="11" t="e">
        <f>+'Ark1'!#REF!</f>
        <v>#REF!</v>
      </c>
      <c r="AK303" s="11"/>
      <c r="AL303" s="11" t="e">
        <f t="shared" si="7"/>
        <v>#REF!</v>
      </c>
      <c r="AR303"/>
    </row>
    <row r="304" spans="25:44">
      <c r="Y304" s="43"/>
      <c r="Z304" t="e">
        <f>+'Ark1'!#REF!</f>
        <v>#REF!</v>
      </c>
      <c r="AA304" t="e">
        <f>+'Ark1'!#REF!</f>
        <v>#REF!</v>
      </c>
      <c r="AB304" s="3" t="s">
        <v>455</v>
      </c>
      <c r="AC304" t="e">
        <f>+'Ark1'!#REF!</f>
        <v>#REF!</v>
      </c>
      <c r="AD304" s="11" t="e">
        <f>+'Ark1'!#REF!</f>
        <v>#REF!</v>
      </c>
      <c r="AE304" s="1" t="e">
        <f>+'Ark1'!#REF!</f>
        <v>#REF!</v>
      </c>
      <c r="AF304" s="67" t="e">
        <f>+'Ark1'!#REF!</f>
        <v>#REF!</v>
      </c>
      <c r="AG304" s="11" t="e">
        <f>+'Ark1'!#REF!</f>
        <v>#REF!</v>
      </c>
      <c r="AK304" s="11"/>
      <c r="AL304" s="11" t="e">
        <f t="shared" si="7"/>
        <v>#REF!</v>
      </c>
      <c r="AR304"/>
    </row>
    <row r="305" spans="25:44">
      <c r="Y305" s="43"/>
      <c r="Z305" t="e">
        <f>+'Ark1'!#REF!</f>
        <v>#REF!</v>
      </c>
      <c r="AA305" t="e">
        <f>+'Ark1'!#REF!</f>
        <v>#REF!</v>
      </c>
      <c r="AB305" s="3" t="s">
        <v>454</v>
      </c>
      <c r="AC305" t="e">
        <f>+'Ark1'!#REF!</f>
        <v>#REF!</v>
      </c>
      <c r="AD305" s="11" t="e">
        <f>+'Ark1'!#REF!</f>
        <v>#REF!</v>
      </c>
      <c r="AE305" s="1" t="e">
        <f>+'Ark1'!#REF!</f>
        <v>#REF!</v>
      </c>
      <c r="AF305" s="67" t="e">
        <f>+'Ark1'!#REF!</f>
        <v>#REF!</v>
      </c>
      <c r="AG305" s="11" t="e">
        <f>+'Ark1'!#REF!</f>
        <v>#REF!</v>
      </c>
      <c r="AK305" s="11"/>
      <c r="AL305" s="11" t="e">
        <f t="shared" si="7"/>
        <v>#REF!</v>
      </c>
      <c r="AR305"/>
    </row>
    <row r="306" spans="25:44">
      <c r="Y306" s="43"/>
      <c r="Z306" t="e">
        <f>+'Ark1'!#REF!</f>
        <v>#REF!</v>
      </c>
      <c r="AA306" t="e">
        <f>+'Ark1'!#REF!</f>
        <v>#REF!</v>
      </c>
      <c r="AB306" s="3" t="s">
        <v>453</v>
      </c>
      <c r="AC306" t="e">
        <f>+'Ark1'!#REF!</f>
        <v>#REF!</v>
      </c>
      <c r="AD306" s="11" t="e">
        <f>+'Ark1'!#REF!</f>
        <v>#REF!</v>
      </c>
      <c r="AE306" s="1" t="e">
        <f>+'Ark1'!#REF!</f>
        <v>#REF!</v>
      </c>
      <c r="AF306" s="67" t="e">
        <f>+'Ark1'!#REF!</f>
        <v>#REF!</v>
      </c>
      <c r="AG306" s="11" t="e">
        <f>+'Ark1'!#REF!</f>
        <v>#REF!</v>
      </c>
      <c r="AK306" s="11"/>
      <c r="AL306" s="11" t="e">
        <f t="shared" si="7"/>
        <v>#REF!</v>
      </c>
      <c r="AR306"/>
    </row>
    <row r="307" spans="25:44">
      <c r="Y307" s="43"/>
      <c r="Z307" t="e">
        <f>+'Ark1'!#REF!</f>
        <v>#REF!</v>
      </c>
      <c r="AA307" t="e">
        <f>+'Ark1'!#REF!</f>
        <v>#REF!</v>
      </c>
      <c r="AB307" s="3" t="s">
        <v>452</v>
      </c>
      <c r="AC307" t="e">
        <f>+'Ark1'!#REF!</f>
        <v>#REF!</v>
      </c>
      <c r="AD307" s="11" t="e">
        <f>+'Ark1'!#REF!</f>
        <v>#REF!</v>
      </c>
      <c r="AE307" s="1" t="e">
        <f>+'Ark1'!#REF!</f>
        <v>#REF!</v>
      </c>
      <c r="AF307" s="67" t="e">
        <f>+'Ark1'!#REF!</f>
        <v>#REF!</v>
      </c>
      <c r="AG307" s="11" t="e">
        <f>+'Ark1'!#REF!</f>
        <v>#REF!</v>
      </c>
      <c r="AK307" s="11"/>
      <c r="AL307" s="11" t="e">
        <f t="shared" si="7"/>
        <v>#REF!</v>
      </c>
      <c r="AR307"/>
    </row>
    <row r="308" spans="25:44">
      <c r="Y308" s="43"/>
      <c r="Z308" t="e">
        <f>+'Ark1'!#REF!</f>
        <v>#REF!</v>
      </c>
      <c r="AA308" t="e">
        <f>+'Ark1'!#REF!</f>
        <v>#REF!</v>
      </c>
      <c r="AB308" s="3" t="s">
        <v>451</v>
      </c>
      <c r="AC308" t="e">
        <f>+'Ark1'!#REF!</f>
        <v>#REF!</v>
      </c>
      <c r="AD308" s="11" t="e">
        <f>+'Ark1'!#REF!</f>
        <v>#REF!</v>
      </c>
      <c r="AE308" s="1" t="e">
        <f>+'Ark1'!#REF!</f>
        <v>#REF!</v>
      </c>
      <c r="AF308" s="67" t="e">
        <f>+'Ark1'!#REF!</f>
        <v>#REF!</v>
      </c>
      <c r="AG308" s="11" t="e">
        <f>+'Ark1'!#REF!</f>
        <v>#REF!</v>
      </c>
      <c r="AK308" s="11"/>
      <c r="AL308" s="11" t="e">
        <f t="shared" si="7"/>
        <v>#REF!</v>
      </c>
      <c r="AR308"/>
    </row>
    <row r="309" spans="25:44">
      <c r="Y309" s="43"/>
      <c r="Z309" t="e">
        <f>+'Ark1'!#REF!</f>
        <v>#REF!</v>
      </c>
      <c r="AA309" t="e">
        <f>+'Ark1'!#REF!</f>
        <v>#REF!</v>
      </c>
      <c r="AB309" s="3" t="s">
        <v>450</v>
      </c>
      <c r="AC309" t="e">
        <f>+'Ark1'!#REF!</f>
        <v>#REF!</v>
      </c>
      <c r="AD309" s="11" t="e">
        <f>+'Ark1'!#REF!</f>
        <v>#REF!</v>
      </c>
      <c r="AE309" s="1" t="e">
        <f>+'Ark1'!#REF!</f>
        <v>#REF!</v>
      </c>
      <c r="AF309" s="67" t="e">
        <f>+'Ark1'!#REF!</f>
        <v>#REF!</v>
      </c>
      <c r="AG309" s="11" t="e">
        <f>+'Ark1'!#REF!</f>
        <v>#REF!</v>
      </c>
      <c r="AK309" s="11"/>
      <c r="AL309" s="11" t="e">
        <f t="shared" si="7"/>
        <v>#REF!</v>
      </c>
      <c r="AR309"/>
    </row>
    <row r="310" spans="25:44">
      <c r="Y310" s="43"/>
      <c r="Z310" t="e">
        <f>+'Ark1'!#REF!</f>
        <v>#REF!</v>
      </c>
      <c r="AA310" t="e">
        <f>+'Ark1'!#REF!</f>
        <v>#REF!</v>
      </c>
      <c r="AB310" s="3" t="s">
        <v>548</v>
      </c>
      <c r="AC310" t="e">
        <f>+'Ark1'!#REF!</f>
        <v>#REF!</v>
      </c>
      <c r="AD310" s="11" t="e">
        <f>+'Ark1'!#REF!</f>
        <v>#REF!</v>
      </c>
      <c r="AE310" s="1" t="e">
        <f>+'Ark1'!#REF!</f>
        <v>#REF!</v>
      </c>
      <c r="AF310" s="67" t="e">
        <f>+'Ark1'!#REF!</f>
        <v>#REF!</v>
      </c>
      <c r="AG310" s="11" t="e">
        <f>+'Ark1'!#REF!</f>
        <v>#REF!</v>
      </c>
      <c r="AK310" s="11"/>
      <c r="AL310" s="11" t="e">
        <f t="shared" si="7"/>
        <v>#REF!</v>
      </c>
      <c r="AR310"/>
    </row>
    <row r="311" spans="25:44">
      <c r="Y311" s="43"/>
      <c r="Z311" t="e">
        <f>+'Ark1'!#REF!</f>
        <v>#REF!</v>
      </c>
      <c r="AA311" t="e">
        <f>+'Ark1'!#REF!</f>
        <v>#REF!</v>
      </c>
      <c r="AB311" s="3" t="s">
        <v>549</v>
      </c>
      <c r="AC311" t="e">
        <f>+'Ark1'!#REF!</f>
        <v>#REF!</v>
      </c>
      <c r="AD311" s="11" t="e">
        <f>+'Ark1'!#REF!</f>
        <v>#REF!</v>
      </c>
      <c r="AE311" s="1" t="e">
        <f>+'Ark1'!#REF!</f>
        <v>#REF!</v>
      </c>
      <c r="AF311" s="67" t="e">
        <f>+'Ark1'!#REF!</f>
        <v>#REF!</v>
      </c>
      <c r="AG311" s="11" t="e">
        <f>+'Ark1'!#REF!</f>
        <v>#REF!</v>
      </c>
      <c r="AK311" s="11"/>
      <c r="AL311" s="11" t="e">
        <f t="shared" si="7"/>
        <v>#REF!</v>
      </c>
      <c r="AR311"/>
    </row>
    <row r="312" spans="25:44">
      <c r="Y312" s="43"/>
      <c r="Z312" s="51" t="e">
        <f>+'Ark1'!#REF!</f>
        <v>#REF!</v>
      </c>
      <c r="AA312" s="51" t="e">
        <f>+'Ark1'!#REF!</f>
        <v>#REF!</v>
      </c>
      <c r="AB312" s="52" t="s">
        <v>547</v>
      </c>
      <c r="AC312" s="51" t="e">
        <f>+'Ark1'!#REF!</f>
        <v>#REF!</v>
      </c>
      <c r="AD312" s="76" t="e">
        <f>+'Ark1'!#REF!</f>
        <v>#REF!</v>
      </c>
      <c r="AE312" s="53" t="e">
        <f>+'Ark1'!#REF!</f>
        <v>#REF!</v>
      </c>
      <c r="AF312" s="66" t="e">
        <f>+'Ark1'!#REF!</f>
        <v>#REF!</v>
      </c>
      <c r="AG312" s="76" t="e">
        <f>+'Ark1'!#REF!</f>
        <v>#REF!</v>
      </c>
      <c r="AH312" s="76"/>
      <c r="AI312" s="76"/>
      <c r="AJ312" s="76"/>
      <c r="AK312" s="76"/>
      <c r="AL312" s="76" t="e">
        <f t="shared" si="7"/>
        <v>#REF!</v>
      </c>
      <c r="AR312"/>
    </row>
    <row r="313" spans="25:44">
      <c r="Y313" s="43"/>
      <c r="Z313" s="51" t="e">
        <f>+'Ark1'!#REF!</f>
        <v>#REF!</v>
      </c>
      <c r="AA313" s="51" t="e">
        <f>+'Ark1'!#REF!</f>
        <v>#REF!</v>
      </c>
      <c r="AB313" s="52" t="s">
        <v>461</v>
      </c>
      <c r="AC313" s="51" t="e">
        <f>+'Ark1'!#REF!</f>
        <v>#REF!</v>
      </c>
      <c r="AD313" s="76" t="e">
        <f>+'Ark1'!#REF!</f>
        <v>#REF!</v>
      </c>
      <c r="AE313" s="53" t="e">
        <f>+'Ark1'!#REF!</f>
        <v>#REF!</v>
      </c>
      <c r="AF313" s="66" t="e">
        <f>+'Ark1'!#REF!</f>
        <v>#REF!</v>
      </c>
      <c r="AG313" s="76" t="e">
        <f>+'Ark1'!#REF!</f>
        <v>#REF!</v>
      </c>
      <c r="AH313" s="76"/>
      <c r="AI313" s="76"/>
      <c r="AJ313" s="76"/>
      <c r="AK313" s="76"/>
      <c r="AL313" s="76" t="e">
        <f t="shared" si="7"/>
        <v>#REF!</v>
      </c>
      <c r="AR313"/>
    </row>
    <row r="314" spans="25:44">
      <c r="Y314" s="43"/>
      <c r="Z314" s="51" t="e">
        <f>+'Ark1'!#REF!</f>
        <v>#REF!</v>
      </c>
      <c r="AA314" s="51" t="e">
        <f>+'Ark1'!#REF!</f>
        <v>#REF!</v>
      </c>
      <c r="AB314" s="52" t="s">
        <v>460</v>
      </c>
      <c r="AC314" s="51" t="e">
        <f>+'Ark1'!#REF!</f>
        <v>#REF!</v>
      </c>
      <c r="AD314" s="76" t="e">
        <f>+'Ark1'!#REF!</f>
        <v>#REF!</v>
      </c>
      <c r="AE314" s="53" t="e">
        <f>+'Ark1'!#REF!</f>
        <v>#REF!</v>
      </c>
      <c r="AF314" s="66" t="e">
        <f>+'Ark1'!#REF!</f>
        <v>#REF!</v>
      </c>
      <c r="AG314" s="76" t="e">
        <f>+'Ark1'!#REF!</f>
        <v>#REF!</v>
      </c>
      <c r="AH314" s="76"/>
      <c r="AI314" s="76"/>
      <c r="AJ314" s="76"/>
      <c r="AK314" s="76"/>
      <c r="AL314" s="76" t="e">
        <f t="shared" si="7"/>
        <v>#REF!</v>
      </c>
      <c r="AR314"/>
    </row>
    <row r="315" spans="25:44">
      <c r="Y315" s="43"/>
      <c r="Z315" s="51" t="e">
        <f>+'Ark1'!#REF!</f>
        <v>#REF!</v>
      </c>
      <c r="AA315" s="51" t="e">
        <f>+'Ark1'!#REF!</f>
        <v>#REF!</v>
      </c>
      <c r="AB315" s="52" t="s">
        <v>459</v>
      </c>
      <c r="AC315" s="51" t="e">
        <f>+'Ark1'!#REF!</f>
        <v>#REF!</v>
      </c>
      <c r="AD315" s="76" t="e">
        <f>+'Ark1'!#REF!</f>
        <v>#REF!</v>
      </c>
      <c r="AE315" s="53" t="e">
        <f>+'Ark1'!#REF!</f>
        <v>#REF!</v>
      </c>
      <c r="AF315" s="66" t="e">
        <f>+'Ark1'!#REF!</f>
        <v>#REF!</v>
      </c>
      <c r="AG315" s="76" t="e">
        <f>+'Ark1'!#REF!</f>
        <v>#REF!</v>
      </c>
      <c r="AH315" s="76"/>
      <c r="AI315" s="76"/>
      <c r="AJ315" s="76"/>
      <c r="AK315" s="76"/>
      <c r="AL315" s="76" t="e">
        <f t="shared" si="7"/>
        <v>#REF!</v>
      </c>
      <c r="AR315"/>
    </row>
    <row r="316" spans="25:44">
      <c r="Y316" s="43"/>
      <c r="Z316" s="51" t="e">
        <f>+'Ark1'!#REF!</f>
        <v>#REF!</v>
      </c>
      <c r="AA316" s="51" t="e">
        <f>+'Ark1'!#REF!</f>
        <v>#REF!</v>
      </c>
      <c r="AB316" s="52" t="s">
        <v>458</v>
      </c>
      <c r="AC316" s="51" t="e">
        <f>+'Ark1'!#REF!</f>
        <v>#REF!</v>
      </c>
      <c r="AD316" s="76" t="e">
        <f>+'Ark1'!#REF!</f>
        <v>#REF!</v>
      </c>
      <c r="AE316" s="53" t="e">
        <f>+'Ark1'!#REF!</f>
        <v>#REF!</v>
      </c>
      <c r="AF316" s="66" t="e">
        <f>+'Ark1'!#REF!</f>
        <v>#REF!</v>
      </c>
      <c r="AG316" s="76" t="e">
        <f>+'Ark1'!#REF!</f>
        <v>#REF!</v>
      </c>
      <c r="AH316" s="76"/>
      <c r="AI316" s="76"/>
      <c r="AJ316" s="76"/>
      <c r="AK316" s="76"/>
      <c r="AL316" s="76" t="e">
        <f t="shared" si="7"/>
        <v>#REF!</v>
      </c>
      <c r="AR316"/>
    </row>
    <row r="317" spans="25:44">
      <c r="Y317" s="43"/>
      <c r="Z317" s="51" t="e">
        <f>+'Ark1'!#REF!</f>
        <v>#REF!</v>
      </c>
      <c r="AA317" s="51" t="e">
        <f>+'Ark1'!#REF!</f>
        <v>#REF!</v>
      </c>
      <c r="AB317" s="52" t="s">
        <v>457</v>
      </c>
      <c r="AC317" s="51" t="e">
        <f>+'Ark1'!#REF!</f>
        <v>#REF!</v>
      </c>
      <c r="AD317" s="76" t="e">
        <f>+'Ark1'!#REF!</f>
        <v>#REF!</v>
      </c>
      <c r="AE317" s="53" t="e">
        <f>+'Ark1'!#REF!</f>
        <v>#REF!</v>
      </c>
      <c r="AF317" s="66" t="e">
        <f>+'Ark1'!#REF!</f>
        <v>#REF!</v>
      </c>
      <c r="AG317" s="76" t="e">
        <f>+'Ark1'!#REF!</f>
        <v>#REF!</v>
      </c>
      <c r="AH317" s="76"/>
      <c r="AI317" s="76"/>
      <c r="AJ317" s="76"/>
      <c r="AK317" s="76"/>
      <c r="AL317" s="76" t="e">
        <f t="shared" si="7"/>
        <v>#REF!</v>
      </c>
      <c r="AR317"/>
    </row>
    <row r="318" spans="25:44">
      <c r="Y318" s="43"/>
      <c r="Z318" s="51" t="e">
        <f>+'Ark1'!#REF!</f>
        <v>#REF!</v>
      </c>
      <c r="AA318" s="51" t="e">
        <f>+'Ark1'!#REF!</f>
        <v>#REF!</v>
      </c>
      <c r="AB318" s="52" t="s">
        <v>456</v>
      </c>
      <c r="AC318" s="51" t="e">
        <f>+'Ark1'!#REF!</f>
        <v>#REF!</v>
      </c>
      <c r="AD318" s="76" t="e">
        <f>+'Ark1'!#REF!</f>
        <v>#REF!</v>
      </c>
      <c r="AE318" s="53" t="e">
        <f>+'Ark1'!#REF!</f>
        <v>#REF!</v>
      </c>
      <c r="AF318" s="66" t="e">
        <f>+'Ark1'!#REF!</f>
        <v>#REF!</v>
      </c>
      <c r="AG318" s="76" t="e">
        <f>+'Ark1'!#REF!</f>
        <v>#REF!</v>
      </c>
      <c r="AH318" s="76"/>
      <c r="AI318" s="76"/>
      <c r="AJ318" s="76"/>
      <c r="AK318" s="76"/>
      <c r="AL318" s="76" t="e">
        <f t="shared" si="7"/>
        <v>#REF!</v>
      </c>
      <c r="AR318"/>
    </row>
    <row r="319" spans="25:44">
      <c r="Y319" s="43"/>
      <c r="Z319" s="51" t="e">
        <f>+'Ark1'!#REF!</f>
        <v>#REF!</v>
      </c>
      <c r="AA319" s="51" t="e">
        <f>+'Ark1'!#REF!</f>
        <v>#REF!</v>
      </c>
      <c r="AB319" s="52" t="s">
        <v>455</v>
      </c>
      <c r="AC319" s="51" t="e">
        <f>+'Ark1'!#REF!</f>
        <v>#REF!</v>
      </c>
      <c r="AD319" s="76" t="e">
        <f>+'Ark1'!#REF!</f>
        <v>#REF!</v>
      </c>
      <c r="AE319" s="53" t="e">
        <f>+'Ark1'!#REF!</f>
        <v>#REF!</v>
      </c>
      <c r="AF319" s="66" t="e">
        <f>+'Ark1'!#REF!</f>
        <v>#REF!</v>
      </c>
      <c r="AG319" s="76" t="e">
        <f>+'Ark1'!#REF!</f>
        <v>#REF!</v>
      </c>
      <c r="AH319" s="76"/>
      <c r="AI319" s="76"/>
      <c r="AJ319" s="76"/>
      <c r="AK319" s="76"/>
      <c r="AL319" s="76" t="e">
        <f t="shared" si="7"/>
        <v>#REF!</v>
      </c>
      <c r="AR319"/>
    </row>
    <row r="320" spans="25:44">
      <c r="Y320" s="43"/>
      <c r="Z320" s="51" t="e">
        <f>+'Ark1'!#REF!</f>
        <v>#REF!</v>
      </c>
      <c r="AA320" s="51" t="e">
        <f>+'Ark1'!#REF!</f>
        <v>#REF!</v>
      </c>
      <c r="AB320" s="52" t="s">
        <v>454</v>
      </c>
      <c r="AC320" s="51" t="e">
        <f>+'Ark1'!#REF!</f>
        <v>#REF!</v>
      </c>
      <c r="AD320" s="76" t="e">
        <f>+'Ark1'!#REF!</f>
        <v>#REF!</v>
      </c>
      <c r="AE320" s="53" t="e">
        <f>+'Ark1'!#REF!</f>
        <v>#REF!</v>
      </c>
      <c r="AF320" s="66" t="e">
        <f>+'Ark1'!#REF!</f>
        <v>#REF!</v>
      </c>
      <c r="AG320" s="76" t="e">
        <f>+'Ark1'!#REF!</f>
        <v>#REF!</v>
      </c>
      <c r="AH320" s="76"/>
      <c r="AI320" s="76"/>
      <c r="AJ320" s="76"/>
      <c r="AK320" s="76"/>
      <c r="AL320" s="76" t="e">
        <f t="shared" si="7"/>
        <v>#REF!</v>
      </c>
      <c r="AR320"/>
    </row>
    <row r="321" spans="25:44">
      <c r="Y321" s="43"/>
      <c r="Z321" s="51" t="e">
        <f>+'Ark1'!#REF!</f>
        <v>#REF!</v>
      </c>
      <c r="AA321" s="51" t="e">
        <f>+'Ark1'!#REF!</f>
        <v>#REF!</v>
      </c>
      <c r="AB321" s="52" t="s">
        <v>453</v>
      </c>
      <c r="AC321" s="51" t="e">
        <f>+'Ark1'!#REF!</f>
        <v>#REF!</v>
      </c>
      <c r="AD321" s="76" t="e">
        <f>+'Ark1'!#REF!</f>
        <v>#REF!</v>
      </c>
      <c r="AE321" s="53" t="e">
        <f>+'Ark1'!#REF!</f>
        <v>#REF!</v>
      </c>
      <c r="AF321" s="66" t="e">
        <f>+'Ark1'!#REF!</f>
        <v>#REF!</v>
      </c>
      <c r="AG321" s="76" t="e">
        <f>+'Ark1'!#REF!</f>
        <v>#REF!</v>
      </c>
      <c r="AH321" s="76"/>
      <c r="AI321" s="76"/>
      <c r="AJ321" s="76"/>
      <c r="AK321" s="76"/>
      <c r="AL321" s="76" t="e">
        <f t="shared" si="7"/>
        <v>#REF!</v>
      </c>
      <c r="AR321"/>
    </row>
    <row r="322" spans="25:44">
      <c r="Y322" s="43"/>
      <c r="Z322" s="51" t="e">
        <f>+'Ark1'!#REF!</f>
        <v>#REF!</v>
      </c>
      <c r="AA322" s="51" t="e">
        <f>+'Ark1'!#REF!</f>
        <v>#REF!</v>
      </c>
      <c r="AB322" s="52" t="s">
        <v>452</v>
      </c>
      <c r="AC322" s="51" t="e">
        <f>+'Ark1'!#REF!</f>
        <v>#REF!</v>
      </c>
      <c r="AD322" s="76" t="e">
        <f>+'Ark1'!#REF!</f>
        <v>#REF!</v>
      </c>
      <c r="AE322" s="53" t="e">
        <f>+'Ark1'!#REF!</f>
        <v>#REF!</v>
      </c>
      <c r="AF322" s="66" t="e">
        <f>+'Ark1'!#REF!</f>
        <v>#REF!</v>
      </c>
      <c r="AG322" s="76" t="e">
        <f>+'Ark1'!#REF!</f>
        <v>#REF!</v>
      </c>
      <c r="AH322" s="76"/>
      <c r="AI322" s="76"/>
      <c r="AJ322" s="76"/>
      <c r="AK322" s="76"/>
      <c r="AL322" s="76" t="e">
        <f t="shared" si="7"/>
        <v>#REF!</v>
      </c>
      <c r="AR322"/>
    </row>
    <row r="323" spans="25:44">
      <c r="Y323" s="43"/>
      <c r="Z323" s="51" t="e">
        <f>+'Ark1'!#REF!</f>
        <v>#REF!</v>
      </c>
      <c r="AA323" s="51" t="e">
        <f>+'Ark1'!#REF!</f>
        <v>#REF!</v>
      </c>
      <c r="AB323" s="52" t="s">
        <v>451</v>
      </c>
      <c r="AC323" s="51" t="e">
        <f>+'Ark1'!#REF!</f>
        <v>#REF!</v>
      </c>
      <c r="AD323" s="76" t="e">
        <f>+'Ark1'!#REF!</f>
        <v>#REF!</v>
      </c>
      <c r="AE323" s="53" t="e">
        <f>+'Ark1'!#REF!</f>
        <v>#REF!</v>
      </c>
      <c r="AF323" s="66" t="e">
        <f>+'Ark1'!#REF!</f>
        <v>#REF!</v>
      </c>
      <c r="AG323" s="76" t="e">
        <f>+'Ark1'!#REF!</f>
        <v>#REF!</v>
      </c>
      <c r="AH323" s="76"/>
      <c r="AI323" s="76"/>
      <c r="AJ323" s="76"/>
      <c r="AK323" s="76"/>
      <c r="AL323" s="76" t="e">
        <f t="shared" si="7"/>
        <v>#REF!</v>
      </c>
      <c r="AR323"/>
    </row>
    <row r="324" spans="25:44">
      <c r="Y324" s="43"/>
      <c r="Z324" s="51" t="e">
        <f>+'Ark1'!#REF!</f>
        <v>#REF!</v>
      </c>
      <c r="AA324" s="51" t="e">
        <f>+'Ark1'!#REF!</f>
        <v>#REF!</v>
      </c>
      <c r="AB324" s="52" t="s">
        <v>450</v>
      </c>
      <c r="AC324" s="51" t="e">
        <f>+'Ark1'!#REF!</f>
        <v>#REF!</v>
      </c>
      <c r="AD324" s="76" t="e">
        <f>+'Ark1'!#REF!</f>
        <v>#REF!</v>
      </c>
      <c r="AE324" s="53" t="e">
        <f>+'Ark1'!#REF!</f>
        <v>#REF!</v>
      </c>
      <c r="AF324" s="66" t="e">
        <f>+'Ark1'!#REF!</f>
        <v>#REF!</v>
      </c>
      <c r="AG324" s="76" t="e">
        <f>+'Ark1'!#REF!</f>
        <v>#REF!</v>
      </c>
      <c r="AH324" s="76"/>
      <c r="AI324" s="76"/>
      <c r="AJ324" s="76"/>
      <c r="AK324" s="76"/>
      <c r="AL324" s="76" t="e">
        <f t="shared" si="7"/>
        <v>#REF!</v>
      </c>
      <c r="AR324"/>
    </row>
    <row r="325" spans="25:44">
      <c r="Y325" s="43"/>
      <c r="Z325" s="51" t="e">
        <f>+'Ark1'!#REF!</f>
        <v>#REF!</v>
      </c>
      <c r="AA325" s="51" t="e">
        <f>+'Ark1'!#REF!</f>
        <v>#REF!</v>
      </c>
      <c r="AB325" s="52" t="s">
        <v>548</v>
      </c>
      <c r="AC325" s="51" t="e">
        <f>+'Ark1'!#REF!</f>
        <v>#REF!</v>
      </c>
      <c r="AD325" s="76" t="e">
        <f>+'Ark1'!#REF!</f>
        <v>#REF!</v>
      </c>
      <c r="AE325" s="53" t="e">
        <f>+'Ark1'!#REF!</f>
        <v>#REF!</v>
      </c>
      <c r="AF325" s="66" t="e">
        <f>+'Ark1'!#REF!</f>
        <v>#REF!</v>
      </c>
      <c r="AG325" s="76" t="e">
        <f>+'Ark1'!#REF!</f>
        <v>#REF!</v>
      </c>
      <c r="AH325" s="76"/>
      <c r="AI325" s="76"/>
      <c r="AJ325" s="76"/>
      <c r="AK325" s="76"/>
      <c r="AL325" s="76" t="e">
        <f t="shared" si="7"/>
        <v>#REF!</v>
      </c>
      <c r="AR325"/>
    </row>
    <row r="326" spans="25:44">
      <c r="Y326" s="43"/>
      <c r="Z326" s="51" t="e">
        <f>+'Ark1'!#REF!</f>
        <v>#REF!</v>
      </c>
      <c r="AA326" s="51" t="e">
        <f>+'Ark1'!#REF!</f>
        <v>#REF!</v>
      </c>
      <c r="AB326" s="52" t="s">
        <v>549</v>
      </c>
      <c r="AC326" s="51" t="e">
        <f>+'Ark1'!#REF!</f>
        <v>#REF!</v>
      </c>
      <c r="AD326" s="76" t="e">
        <f>+'Ark1'!#REF!</f>
        <v>#REF!</v>
      </c>
      <c r="AE326" s="53" t="e">
        <f>+'Ark1'!#REF!</f>
        <v>#REF!</v>
      </c>
      <c r="AF326" s="66" t="e">
        <f>+'Ark1'!#REF!</f>
        <v>#REF!</v>
      </c>
      <c r="AG326" s="76" t="e">
        <f>+'Ark1'!#REF!</f>
        <v>#REF!</v>
      </c>
      <c r="AH326" s="76"/>
      <c r="AI326" s="76"/>
      <c r="AJ326" s="76"/>
      <c r="AK326" s="76"/>
      <c r="AL326" s="76" t="e">
        <f t="shared" si="7"/>
        <v>#REF!</v>
      </c>
      <c r="AR326"/>
    </row>
    <row r="327" spans="25:44">
      <c r="Y327" s="43"/>
      <c r="Z327" t="e">
        <f>+'Ark1'!#REF!</f>
        <v>#REF!</v>
      </c>
      <c r="AA327" t="e">
        <f>+'Ark1'!#REF!</f>
        <v>#REF!</v>
      </c>
      <c r="AB327" s="3" t="s">
        <v>547</v>
      </c>
      <c r="AC327" t="e">
        <f>+'Ark1'!#REF!</f>
        <v>#REF!</v>
      </c>
      <c r="AD327" s="11" t="e">
        <f>+'Ark1'!#REF!</f>
        <v>#REF!</v>
      </c>
      <c r="AE327" s="1" t="e">
        <f>+'Ark1'!#REF!</f>
        <v>#REF!</v>
      </c>
      <c r="AF327" s="67" t="e">
        <f>+'Ark1'!#REF!</f>
        <v>#REF!</v>
      </c>
      <c r="AG327" s="11" t="e">
        <f>+'Ark1'!#REF!</f>
        <v>#REF!</v>
      </c>
      <c r="AK327" s="11"/>
      <c r="AL327" s="11" t="e">
        <f t="shared" si="7"/>
        <v>#REF!</v>
      </c>
      <c r="AR327"/>
    </row>
    <row r="328" spans="25:44">
      <c r="Y328" s="43"/>
      <c r="Z328" t="e">
        <f>+'Ark1'!#REF!</f>
        <v>#REF!</v>
      </c>
      <c r="AA328" t="e">
        <f>+'Ark1'!#REF!</f>
        <v>#REF!</v>
      </c>
      <c r="AB328" s="3" t="s">
        <v>461</v>
      </c>
      <c r="AC328" t="e">
        <f>+'Ark1'!#REF!</f>
        <v>#REF!</v>
      </c>
      <c r="AD328" s="11" t="e">
        <f>+'Ark1'!#REF!</f>
        <v>#REF!</v>
      </c>
      <c r="AE328" s="1" t="e">
        <f>+'Ark1'!#REF!</f>
        <v>#REF!</v>
      </c>
      <c r="AF328" s="67" t="e">
        <f>+'Ark1'!#REF!</f>
        <v>#REF!</v>
      </c>
      <c r="AG328" s="11" t="e">
        <f>+'Ark1'!#REF!</f>
        <v>#REF!</v>
      </c>
      <c r="AK328" s="11"/>
      <c r="AL328" s="11" t="e">
        <f t="shared" si="7"/>
        <v>#REF!</v>
      </c>
      <c r="AR328"/>
    </row>
    <row r="329" spans="25:44">
      <c r="Y329" s="43"/>
      <c r="Z329" t="e">
        <f>+'Ark1'!#REF!</f>
        <v>#REF!</v>
      </c>
      <c r="AA329" t="e">
        <f>+'Ark1'!#REF!</f>
        <v>#REF!</v>
      </c>
      <c r="AB329" s="3" t="s">
        <v>460</v>
      </c>
      <c r="AC329" t="e">
        <f>+'Ark1'!#REF!</f>
        <v>#REF!</v>
      </c>
      <c r="AD329" s="11" t="e">
        <f>+'Ark1'!#REF!</f>
        <v>#REF!</v>
      </c>
      <c r="AE329" s="1" t="e">
        <f>+'Ark1'!#REF!</f>
        <v>#REF!</v>
      </c>
      <c r="AF329" s="67" t="e">
        <f>+'Ark1'!#REF!</f>
        <v>#REF!</v>
      </c>
      <c r="AG329" s="11" t="e">
        <f>+'Ark1'!#REF!</f>
        <v>#REF!</v>
      </c>
      <c r="AK329" s="11"/>
      <c r="AL329" s="11" t="e">
        <f t="shared" si="7"/>
        <v>#REF!</v>
      </c>
      <c r="AR329"/>
    </row>
    <row r="330" spans="25:44">
      <c r="Y330" s="43"/>
      <c r="Z330" t="e">
        <f>+'Ark1'!#REF!</f>
        <v>#REF!</v>
      </c>
      <c r="AA330" t="e">
        <f>+'Ark1'!#REF!</f>
        <v>#REF!</v>
      </c>
      <c r="AB330" s="3" t="s">
        <v>459</v>
      </c>
      <c r="AC330" t="e">
        <f>+'Ark1'!#REF!</f>
        <v>#REF!</v>
      </c>
      <c r="AD330" s="11" t="e">
        <f>+'Ark1'!#REF!</f>
        <v>#REF!</v>
      </c>
      <c r="AE330" s="1" t="e">
        <f>+'Ark1'!#REF!</f>
        <v>#REF!</v>
      </c>
      <c r="AF330" s="67" t="e">
        <f>+'Ark1'!#REF!</f>
        <v>#REF!</v>
      </c>
      <c r="AG330" s="11" t="e">
        <f>+'Ark1'!#REF!</f>
        <v>#REF!</v>
      </c>
      <c r="AK330" s="11"/>
      <c r="AL330" s="11" t="e">
        <f t="shared" si="7"/>
        <v>#REF!</v>
      </c>
      <c r="AR330"/>
    </row>
    <row r="331" spans="25:44">
      <c r="Y331" s="43"/>
      <c r="Z331" t="e">
        <f>+'Ark1'!#REF!</f>
        <v>#REF!</v>
      </c>
      <c r="AA331" t="e">
        <f>+'Ark1'!#REF!</f>
        <v>#REF!</v>
      </c>
      <c r="AB331" s="3" t="s">
        <v>458</v>
      </c>
      <c r="AC331" t="e">
        <f>+'Ark1'!#REF!</f>
        <v>#REF!</v>
      </c>
      <c r="AD331" s="11" t="e">
        <f>+'Ark1'!#REF!</f>
        <v>#REF!</v>
      </c>
      <c r="AE331" s="1" t="e">
        <f>+'Ark1'!#REF!</f>
        <v>#REF!</v>
      </c>
      <c r="AF331" s="67" t="e">
        <f>+'Ark1'!#REF!</f>
        <v>#REF!</v>
      </c>
      <c r="AG331" s="11" t="e">
        <f>+'Ark1'!#REF!</f>
        <v>#REF!</v>
      </c>
      <c r="AK331" s="11"/>
      <c r="AL331" s="11" t="e">
        <f t="shared" si="7"/>
        <v>#REF!</v>
      </c>
      <c r="AR331"/>
    </row>
    <row r="332" spans="25:44">
      <c r="Y332" s="43"/>
      <c r="Z332" t="e">
        <f>+'Ark1'!#REF!</f>
        <v>#REF!</v>
      </c>
      <c r="AA332" t="e">
        <f>+'Ark1'!#REF!</f>
        <v>#REF!</v>
      </c>
      <c r="AB332" s="3" t="s">
        <v>457</v>
      </c>
      <c r="AC332" t="e">
        <f>+'Ark1'!#REF!</f>
        <v>#REF!</v>
      </c>
      <c r="AD332" s="11" t="e">
        <f>+'Ark1'!#REF!</f>
        <v>#REF!</v>
      </c>
      <c r="AE332" s="1" t="e">
        <f>+'Ark1'!#REF!</f>
        <v>#REF!</v>
      </c>
      <c r="AF332" s="67" t="e">
        <f>+'Ark1'!#REF!</f>
        <v>#REF!</v>
      </c>
      <c r="AG332" s="11" t="e">
        <f>+'Ark1'!#REF!</f>
        <v>#REF!</v>
      </c>
      <c r="AK332" s="11"/>
      <c r="AL332" s="11" t="e">
        <f t="shared" si="7"/>
        <v>#REF!</v>
      </c>
      <c r="AR332"/>
    </row>
    <row r="333" spans="25:44">
      <c r="Y333" s="43"/>
      <c r="Z333" t="e">
        <f>+'Ark1'!#REF!</f>
        <v>#REF!</v>
      </c>
      <c r="AA333" t="e">
        <f>+'Ark1'!#REF!</f>
        <v>#REF!</v>
      </c>
      <c r="AB333" s="3" t="s">
        <v>456</v>
      </c>
      <c r="AC333" t="e">
        <f>+'Ark1'!#REF!</f>
        <v>#REF!</v>
      </c>
      <c r="AD333" s="11" t="e">
        <f>+'Ark1'!#REF!</f>
        <v>#REF!</v>
      </c>
      <c r="AE333" s="1" t="e">
        <f>+'Ark1'!#REF!</f>
        <v>#REF!</v>
      </c>
      <c r="AF333" s="67" t="e">
        <f>+'Ark1'!#REF!</f>
        <v>#REF!</v>
      </c>
      <c r="AG333" s="11" t="e">
        <f>+'Ark1'!#REF!</f>
        <v>#REF!</v>
      </c>
      <c r="AK333" s="11"/>
      <c r="AL333" s="11" t="e">
        <f t="shared" si="7"/>
        <v>#REF!</v>
      </c>
      <c r="AR333"/>
    </row>
    <row r="334" spans="25:44">
      <c r="Y334" s="43"/>
      <c r="Z334" t="e">
        <f>+'Ark1'!#REF!</f>
        <v>#REF!</v>
      </c>
      <c r="AA334" t="e">
        <f>+'Ark1'!#REF!</f>
        <v>#REF!</v>
      </c>
      <c r="AB334" s="3" t="s">
        <v>455</v>
      </c>
      <c r="AC334" t="e">
        <f>+'Ark1'!#REF!</f>
        <v>#REF!</v>
      </c>
      <c r="AD334" s="11" t="e">
        <f>+'Ark1'!#REF!</f>
        <v>#REF!</v>
      </c>
      <c r="AE334" s="1" t="e">
        <f>+'Ark1'!#REF!</f>
        <v>#REF!</v>
      </c>
      <c r="AF334" s="67" t="e">
        <f>+'Ark1'!#REF!</f>
        <v>#REF!</v>
      </c>
      <c r="AG334" s="11" t="e">
        <f>+'Ark1'!#REF!</f>
        <v>#REF!</v>
      </c>
      <c r="AK334" s="11"/>
      <c r="AL334" s="11" t="e">
        <f t="shared" si="7"/>
        <v>#REF!</v>
      </c>
      <c r="AR334"/>
    </row>
    <row r="335" spans="25:44">
      <c r="Y335" s="43"/>
      <c r="Z335" t="e">
        <f>+'Ark1'!#REF!</f>
        <v>#REF!</v>
      </c>
      <c r="AA335" t="e">
        <f>+'Ark1'!#REF!</f>
        <v>#REF!</v>
      </c>
      <c r="AB335" s="3" t="s">
        <v>454</v>
      </c>
      <c r="AC335" t="e">
        <f>+'Ark1'!#REF!</f>
        <v>#REF!</v>
      </c>
      <c r="AD335" s="11" t="e">
        <f>+'Ark1'!#REF!</f>
        <v>#REF!</v>
      </c>
      <c r="AE335" s="1" t="e">
        <f>+'Ark1'!#REF!</f>
        <v>#REF!</v>
      </c>
      <c r="AF335" s="67" t="e">
        <f>+'Ark1'!#REF!</f>
        <v>#REF!</v>
      </c>
      <c r="AG335" s="11" t="e">
        <f>+'Ark1'!#REF!</f>
        <v>#REF!</v>
      </c>
      <c r="AK335" s="11"/>
      <c r="AL335" s="11" t="e">
        <f t="shared" si="7"/>
        <v>#REF!</v>
      </c>
      <c r="AR335"/>
    </row>
    <row r="336" spans="25:44">
      <c r="Y336" s="43"/>
      <c r="Z336" t="e">
        <f>+'Ark1'!#REF!</f>
        <v>#REF!</v>
      </c>
      <c r="AA336" t="e">
        <f>+'Ark1'!#REF!</f>
        <v>#REF!</v>
      </c>
      <c r="AB336" s="3" t="s">
        <v>453</v>
      </c>
      <c r="AC336" t="e">
        <f>+'Ark1'!#REF!</f>
        <v>#REF!</v>
      </c>
      <c r="AD336" s="11" t="e">
        <f>+'Ark1'!#REF!</f>
        <v>#REF!</v>
      </c>
      <c r="AE336" s="1" t="e">
        <f>+'Ark1'!#REF!</f>
        <v>#REF!</v>
      </c>
      <c r="AF336" s="67" t="e">
        <f>+'Ark1'!#REF!</f>
        <v>#REF!</v>
      </c>
      <c r="AG336" s="11" t="e">
        <f>+'Ark1'!#REF!</f>
        <v>#REF!</v>
      </c>
      <c r="AK336" s="11"/>
      <c r="AL336" s="11" t="e">
        <f t="shared" si="7"/>
        <v>#REF!</v>
      </c>
      <c r="AR336"/>
    </row>
    <row r="337" spans="25:46">
      <c r="Y337" s="43"/>
      <c r="Z337" t="e">
        <f>+'Ark1'!#REF!</f>
        <v>#REF!</v>
      </c>
      <c r="AA337" t="e">
        <f>+'Ark1'!#REF!</f>
        <v>#REF!</v>
      </c>
      <c r="AB337" s="3" t="s">
        <v>452</v>
      </c>
      <c r="AC337" t="e">
        <f>+'Ark1'!#REF!</f>
        <v>#REF!</v>
      </c>
      <c r="AD337" s="11" t="e">
        <f>+'Ark1'!#REF!</f>
        <v>#REF!</v>
      </c>
      <c r="AE337" s="1" t="e">
        <f>+'Ark1'!#REF!</f>
        <v>#REF!</v>
      </c>
      <c r="AF337" s="67" t="e">
        <f>+'Ark1'!#REF!</f>
        <v>#REF!</v>
      </c>
      <c r="AG337" s="11" t="e">
        <f>+'Ark1'!#REF!</f>
        <v>#REF!</v>
      </c>
      <c r="AK337" s="11"/>
      <c r="AL337" s="11" t="e">
        <f t="shared" si="7"/>
        <v>#REF!</v>
      </c>
      <c r="AR337"/>
    </row>
    <row r="338" spans="25:46">
      <c r="Y338" s="43"/>
      <c r="Z338" t="e">
        <f>+'Ark1'!#REF!</f>
        <v>#REF!</v>
      </c>
      <c r="AA338" t="e">
        <f>+'Ark1'!#REF!</f>
        <v>#REF!</v>
      </c>
      <c r="AB338" s="3" t="s">
        <v>451</v>
      </c>
      <c r="AC338" t="e">
        <f>+'Ark1'!#REF!</f>
        <v>#REF!</v>
      </c>
      <c r="AD338" s="11" t="e">
        <f>+'Ark1'!#REF!</f>
        <v>#REF!</v>
      </c>
      <c r="AE338" s="1" t="e">
        <f>+'Ark1'!#REF!</f>
        <v>#REF!</v>
      </c>
      <c r="AF338" s="67" t="e">
        <f>+'Ark1'!#REF!</f>
        <v>#REF!</v>
      </c>
      <c r="AG338" s="11" t="e">
        <f>+'Ark1'!#REF!</f>
        <v>#REF!</v>
      </c>
      <c r="AK338" s="11"/>
      <c r="AL338" s="11" t="e">
        <f t="shared" si="7"/>
        <v>#REF!</v>
      </c>
      <c r="AR338"/>
    </row>
    <row r="339" spans="25:46">
      <c r="Y339" s="43"/>
      <c r="Z339" t="e">
        <f>+'Ark1'!#REF!</f>
        <v>#REF!</v>
      </c>
      <c r="AA339" t="e">
        <f>+'Ark1'!#REF!</f>
        <v>#REF!</v>
      </c>
      <c r="AB339" s="3" t="s">
        <v>450</v>
      </c>
      <c r="AC339" t="e">
        <f>+'Ark1'!#REF!</f>
        <v>#REF!</v>
      </c>
      <c r="AD339" s="11" t="e">
        <f>+'Ark1'!#REF!</f>
        <v>#REF!</v>
      </c>
      <c r="AE339" s="1" t="e">
        <f>+'Ark1'!#REF!</f>
        <v>#REF!</v>
      </c>
      <c r="AF339" s="67" t="e">
        <f>+'Ark1'!#REF!</f>
        <v>#REF!</v>
      </c>
      <c r="AG339" s="11" t="e">
        <f>+'Ark1'!#REF!</f>
        <v>#REF!</v>
      </c>
      <c r="AK339" s="11"/>
      <c r="AL339" s="11" t="e">
        <f t="shared" si="7"/>
        <v>#REF!</v>
      </c>
      <c r="AR339"/>
    </row>
    <row r="340" spans="25:46">
      <c r="Y340" s="43"/>
      <c r="Z340" t="e">
        <f>+'Ark1'!#REF!</f>
        <v>#REF!</v>
      </c>
      <c r="AA340" t="e">
        <f>+'Ark1'!#REF!</f>
        <v>#REF!</v>
      </c>
      <c r="AB340" s="3" t="s">
        <v>548</v>
      </c>
      <c r="AC340" t="e">
        <f>+'Ark1'!#REF!</f>
        <v>#REF!</v>
      </c>
      <c r="AD340" s="11" t="e">
        <f>+'Ark1'!#REF!</f>
        <v>#REF!</v>
      </c>
      <c r="AE340" s="1" t="e">
        <f>+'Ark1'!#REF!</f>
        <v>#REF!</v>
      </c>
      <c r="AF340" s="67" t="e">
        <f>+'Ark1'!#REF!</f>
        <v>#REF!</v>
      </c>
      <c r="AG340" s="11" t="e">
        <f>+'Ark1'!#REF!</f>
        <v>#REF!</v>
      </c>
      <c r="AK340" s="11"/>
      <c r="AL340" s="11" t="e">
        <f t="shared" si="7"/>
        <v>#REF!</v>
      </c>
      <c r="AR340"/>
    </row>
    <row r="341" spans="25:46">
      <c r="Y341" s="43"/>
      <c r="Z341" t="e">
        <f>+'Ark1'!#REF!</f>
        <v>#REF!</v>
      </c>
      <c r="AA341" t="e">
        <f>+'Ark1'!#REF!</f>
        <v>#REF!</v>
      </c>
      <c r="AB341" s="3" t="s">
        <v>549</v>
      </c>
      <c r="AC341" t="e">
        <f>+'Ark1'!#REF!</f>
        <v>#REF!</v>
      </c>
      <c r="AD341" s="11" t="e">
        <f>+'Ark1'!#REF!</f>
        <v>#REF!</v>
      </c>
      <c r="AE341" s="1" t="e">
        <f>+'Ark1'!#REF!</f>
        <v>#REF!</v>
      </c>
      <c r="AF341" s="67" t="e">
        <f>+'Ark1'!#REF!</f>
        <v>#REF!</v>
      </c>
      <c r="AG341" s="11" t="e">
        <f>+'Ark1'!#REF!</f>
        <v>#REF!</v>
      </c>
      <c r="AK341" s="11"/>
      <c r="AL341" s="11" t="e">
        <f t="shared" si="7"/>
        <v>#REF!</v>
      </c>
      <c r="AR341"/>
    </row>
    <row r="342" spans="25:46">
      <c r="Y342" s="43"/>
      <c r="Z342" s="51" t="e">
        <f>+'Ark1'!#REF!</f>
        <v>#REF!</v>
      </c>
      <c r="AA342" s="51" t="e">
        <f>+'Ark1'!#REF!</f>
        <v>#REF!</v>
      </c>
      <c r="AB342" s="52" t="s">
        <v>547</v>
      </c>
      <c r="AC342" s="51" t="e">
        <f>+'Ark1'!#REF!</f>
        <v>#REF!</v>
      </c>
      <c r="AD342" s="76" t="e">
        <f>+'Ark1'!#REF!</f>
        <v>#REF!</v>
      </c>
      <c r="AE342" s="53" t="e">
        <f>+'Ark1'!#REF!</f>
        <v>#REF!</v>
      </c>
      <c r="AF342" s="66" t="e">
        <f>+'Ark1'!#REF!</f>
        <v>#REF!</v>
      </c>
      <c r="AG342" s="76" t="e">
        <f>+'Ark1'!#REF!</f>
        <v>#REF!</v>
      </c>
      <c r="AH342" s="76"/>
      <c r="AI342" s="76"/>
      <c r="AJ342" s="76"/>
      <c r="AK342" s="76"/>
      <c r="AL342" s="76" t="e">
        <f t="shared" si="7"/>
        <v>#REF!</v>
      </c>
      <c r="AR342"/>
    </row>
    <row r="343" spans="25:46">
      <c r="Y343" s="43"/>
      <c r="Z343" s="51" t="e">
        <f>+'Ark1'!#REF!</f>
        <v>#REF!</v>
      </c>
      <c r="AA343" s="51" t="e">
        <f>+'Ark1'!#REF!</f>
        <v>#REF!</v>
      </c>
      <c r="AB343" s="52" t="s">
        <v>461</v>
      </c>
      <c r="AC343" s="51" t="e">
        <f>+'Ark1'!#REF!</f>
        <v>#REF!</v>
      </c>
      <c r="AD343" s="76" t="e">
        <f>+'Ark1'!#REF!</f>
        <v>#REF!</v>
      </c>
      <c r="AE343" s="53" t="e">
        <f>+'Ark1'!#REF!</f>
        <v>#REF!</v>
      </c>
      <c r="AF343" s="66" t="e">
        <f>+'Ark1'!#REF!</f>
        <v>#REF!</v>
      </c>
      <c r="AG343" s="76" t="e">
        <f>+'Ark1'!#REF!</f>
        <v>#REF!</v>
      </c>
      <c r="AH343" s="76"/>
      <c r="AI343" s="76"/>
      <c r="AJ343" s="76"/>
      <c r="AK343" s="76"/>
      <c r="AL343" s="76" t="e">
        <f t="shared" si="7"/>
        <v>#REF!</v>
      </c>
      <c r="AR343"/>
    </row>
    <row r="344" spans="25:46">
      <c r="Y344" s="43"/>
      <c r="Z344" s="51" t="e">
        <f>+'Ark1'!#REF!</f>
        <v>#REF!</v>
      </c>
      <c r="AA344" s="51" t="e">
        <f>+'Ark1'!#REF!</f>
        <v>#REF!</v>
      </c>
      <c r="AB344" s="52" t="s">
        <v>460</v>
      </c>
      <c r="AC344" s="51" t="e">
        <f>+'Ark1'!#REF!</f>
        <v>#REF!</v>
      </c>
      <c r="AD344" s="76" t="e">
        <f>+'Ark1'!#REF!</f>
        <v>#REF!</v>
      </c>
      <c r="AE344" s="53" t="e">
        <f>+'Ark1'!#REF!</f>
        <v>#REF!</v>
      </c>
      <c r="AF344" s="66" t="e">
        <f>+'Ark1'!#REF!</f>
        <v>#REF!</v>
      </c>
      <c r="AG344" s="76" t="e">
        <f>+'Ark1'!#REF!</f>
        <v>#REF!</v>
      </c>
      <c r="AH344" s="76"/>
      <c r="AI344" s="76"/>
      <c r="AJ344" s="76"/>
      <c r="AK344" s="76"/>
      <c r="AL344" s="76" t="e">
        <f t="shared" si="7"/>
        <v>#REF!</v>
      </c>
      <c r="AM344" s="1"/>
      <c r="AN344" s="1"/>
      <c r="AO344" s="1"/>
      <c r="AP344" s="1"/>
      <c r="AQ344" s="1"/>
      <c r="AS344" s="1"/>
      <c r="AT344" s="1"/>
    </row>
    <row r="345" spans="25:46">
      <c r="Y345" s="43"/>
      <c r="Z345" s="51" t="e">
        <f>+'Ark1'!#REF!</f>
        <v>#REF!</v>
      </c>
      <c r="AA345" s="51" t="e">
        <f>+'Ark1'!#REF!</f>
        <v>#REF!</v>
      </c>
      <c r="AB345" s="52" t="s">
        <v>459</v>
      </c>
      <c r="AC345" s="51" t="e">
        <f>+'Ark1'!#REF!</f>
        <v>#REF!</v>
      </c>
      <c r="AD345" s="76" t="e">
        <f>+'Ark1'!#REF!</f>
        <v>#REF!</v>
      </c>
      <c r="AE345" s="53" t="e">
        <f>+'Ark1'!#REF!</f>
        <v>#REF!</v>
      </c>
      <c r="AF345" s="66" t="e">
        <f>+'Ark1'!#REF!</f>
        <v>#REF!</v>
      </c>
      <c r="AG345" s="76" t="e">
        <f>+'Ark1'!#REF!</f>
        <v>#REF!</v>
      </c>
      <c r="AH345" s="76"/>
      <c r="AI345" s="76"/>
      <c r="AJ345" s="76"/>
      <c r="AK345" s="76"/>
      <c r="AL345" s="76" t="e">
        <f t="shared" si="7"/>
        <v>#REF!</v>
      </c>
      <c r="AM345" s="1"/>
      <c r="AN345" s="1"/>
      <c r="AO345" s="1"/>
      <c r="AP345" s="1"/>
      <c r="AQ345" s="1"/>
      <c r="AS345" s="1"/>
      <c r="AT345" s="1"/>
    </row>
    <row r="346" spans="25:46">
      <c r="Y346" s="43"/>
      <c r="Z346" s="51" t="e">
        <f>+'Ark1'!#REF!</f>
        <v>#REF!</v>
      </c>
      <c r="AA346" s="51" t="e">
        <f>+'Ark1'!#REF!</f>
        <v>#REF!</v>
      </c>
      <c r="AB346" s="52" t="s">
        <v>458</v>
      </c>
      <c r="AC346" s="51" t="e">
        <f>+'Ark1'!#REF!</f>
        <v>#REF!</v>
      </c>
      <c r="AD346" s="76" t="e">
        <f>+'Ark1'!#REF!</f>
        <v>#REF!</v>
      </c>
      <c r="AE346" s="53" t="e">
        <f>+'Ark1'!#REF!</f>
        <v>#REF!</v>
      </c>
      <c r="AF346" s="66" t="e">
        <f>+'Ark1'!#REF!</f>
        <v>#REF!</v>
      </c>
      <c r="AG346" s="76" t="e">
        <f>+'Ark1'!#REF!</f>
        <v>#REF!</v>
      </c>
      <c r="AH346" s="76"/>
      <c r="AI346" s="76"/>
      <c r="AJ346" s="76"/>
      <c r="AK346" s="76"/>
      <c r="AL346" s="76" t="e">
        <f t="shared" si="7"/>
        <v>#REF!</v>
      </c>
      <c r="AM346" s="1"/>
      <c r="AN346" s="1"/>
      <c r="AO346" s="1"/>
      <c r="AP346" s="1"/>
      <c r="AQ346" s="1"/>
      <c r="AS346" s="1"/>
      <c r="AT346" s="1"/>
    </row>
    <row r="347" spans="25:46">
      <c r="Y347" s="43"/>
      <c r="Z347" s="51" t="e">
        <f>+'Ark1'!#REF!</f>
        <v>#REF!</v>
      </c>
      <c r="AA347" s="51" t="e">
        <f>+'Ark1'!#REF!</f>
        <v>#REF!</v>
      </c>
      <c r="AB347" s="52" t="s">
        <v>457</v>
      </c>
      <c r="AC347" s="51" t="e">
        <f>+'Ark1'!#REF!</f>
        <v>#REF!</v>
      </c>
      <c r="AD347" s="76" t="e">
        <f>+'Ark1'!#REF!</f>
        <v>#REF!</v>
      </c>
      <c r="AE347" s="53" t="e">
        <f>+'Ark1'!#REF!</f>
        <v>#REF!</v>
      </c>
      <c r="AF347" s="66" t="e">
        <f>+'Ark1'!#REF!</f>
        <v>#REF!</v>
      </c>
      <c r="AG347" s="76" t="e">
        <f>+'Ark1'!#REF!</f>
        <v>#REF!</v>
      </c>
      <c r="AH347" s="76"/>
      <c r="AI347" s="76"/>
      <c r="AJ347" s="76"/>
      <c r="AK347" s="76"/>
      <c r="AL347" s="76" t="e">
        <f t="shared" si="7"/>
        <v>#REF!</v>
      </c>
      <c r="AM347" s="1"/>
      <c r="AN347" s="1"/>
      <c r="AO347" s="1"/>
      <c r="AP347" s="1"/>
      <c r="AQ347" s="1"/>
      <c r="AS347" s="1"/>
      <c r="AT347" s="1"/>
    </row>
    <row r="348" spans="25:46">
      <c r="Y348" s="43"/>
      <c r="Z348" s="51" t="e">
        <f>+'Ark1'!#REF!</f>
        <v>#REF!</v>
      </c>
      <c r="AA348" s="51" t="e">
        <f>+'Ark1'!#REF!</f>
        <v>#REF!</v>
      </c>
      <c r="AB348" s="52" t="s">
        <v>456</v>
      </c>
      <c r="AC348" s="51" t="e">
        <f>+'Ark1'!#REF!</f>
        <v>#REF!</v>
      </c>
      <c r="AD348" s="76" t="e">
        <f>+'Ark1'!#REF!</f>
        <v>#REF!</v>
      </c>
      <c r="AE348" s="53" t="e">
        <f>+'Ark1'!#REF!</f>
        <v>#REF!</v>
      </c>
      <c r="AF348" s="66" t="e">
        <f>+'Ark1'!#REF!</f>
        <v>#REF!</v>
      </c>
      <c r="AG348" s="76" t="e">
        <f>+'Ark1'!#REF!</f>
        <v>#REF!</v>
      </c>
      <c r="AH348" s="76"/>
      <c r="AI348" s="76"/>
      <c r="AJ348" s="76"/>
      <c r="AK348" s="76"/>
      <c r="AL348" s="76" t="e">
        <f t="shared" si="7"/>
        <v>#REF!</v>
      </c>
      <c r="AM348" s="1"/>
      <c r="AN348" s="1"/>
      <c r="AO348" s="1"/>
      <c r="AP348" s="1"/>
      <c r="AQ348" s="1"/>
      <c r="AS348" s="1"/>
      <c r="AT348" s="1"/>
    </row>
    <row r="349" spans="25:46">
      <c r="Y349" s="43"/>
      <c r="Z349" s="51" t="e">
        <f>+'Ark1'!#REF!</f>
        <v>#REF!</v>
      </c>
      <c r="AA349" s="51" t="e">
        <f>+'Ark1'!#REF!</f>
        <v>#REF!</v>
      </c>
      <c r="AB349" s="52" t="s">
        <v>455</v>
      </c>
      <c r="AC349" s="51" t="e">
        <f>+'Ark1'!#REF!</f>
        <v>#REF!</v>
      </c>
      <c r="AD349" s="76" t="e">
        <f>+'Ark1'!#REF!</f>
        <v>#REF!</v>
      </c>
      <c r="AE349" s="53" t="e">
        <f>+'Ark1'!#REF!</f>
        <v>#REF!</v>
      </c>
      <c r="AF349" s="66" t="e">
        <f>+'Ark1'!#REF!</f>
        <v>#REF!</v>
      </c>
      <c r="AG349" s="76" t="e">
        <f>+'Ark1'!#REF!</f>
        <v>#REF!</v>
      </c>
      <c r="AH349" s="76"/>
      <c r="AI349" s="76"/>
      <c r="AJ349" s="76"/>
      <c r="AK349" s="76"/>
      <c r="AL349" s="76" t="e">
        <f t="shared" si="7"/>
        <v>#REF!</v>
      </c>
      <c r="AM349" s="1"/>
      <c r="AN349" s="1"/>
      <c r="AO349" s="1"/>
      <c r="AP349" s="1"/>
      <c r="AQ349" s="1"/>
      <c r="AS349" s="1"/>
      <c r="AT349" s="1"/>
    </row>
    <row r="350" spans="25:46">
      <c r="Y350" s="43"/>
      <c r="Z350" s="51" t="e">
        <f>+'Ark1'!#REF!</f>
        <v>#REF!</v>
      </c>
      <c r="AA350" s="51" t="e">
        <f>+'Ark1'!#REF!</f>
        <v>#REF!</v>
      </c>
      <c r="AB350" s="52" t="s">
        <v>454</v>
      </c>
      <c r="AC350" s="51" t="e">
        <f>+'Ark1'!#REF!</f>
        <v>#REF!</v>
      </c>
      <c r="AD350" s="76" t="e">
        <f>+'Ark1'!#REF!</f>
        <v>#REF!</v>
      </c>
      <c r="AE350" s="53" t="e">
        <f>+'Ark1'!#REF!</f>
        <v>#REF!</v>
      </c>
      <c r="AF350" s="66" t="e">
        <f>+'Ark1'!#REF!</f>
        <v>#REF!</v>
      </c>
      <c r="AG350" s="76" t="e">
        <f>+'Ark1'!#REF!</f>
        <v>#REF!</v>
      </c>
      <c r="AH350" s="76"/>
      <c r="AI350" s="76"/>
      <c r="AJ350" s="76"/>
      <c r="AK350" s="76"/>
      <c r="AL350" s="76" t="e">
        <f t="shared" si="7"/>
        <v>#REF!</v>
      </c>
      <c r="AM350" s="1"/>
      <c r="AN350" s="1"/>
      <c r="AO350" s="1"/>
      <c r="AP350" s="1"/>
      <c r="AQ350" s="1"/>
      <c r="AS350" s="1"/>
      <c r="AT350" s="1"/>
    </row>
    <row r="351" spans="25:46">
      <c r="Y351" s="43"/>
      <c r="Z351" s="51" t="e">
        <f>+'Ark1'!#REF!</f>
        <v>#REF!</v>
      </c>
      <c r="AA351" s="51" t="e">
        <f>+'Ark1'!#REF!</f>
        <v>#REF!</v>
      </c>
      <c r="AB351" s="52" t="s">
        <v>453</v>
      </c>
      <c r="AC351" s="51" t="e">
        <f>+'Ark1'!#REF!</f>
        <v>#REF!</v>
      </c>
      <c r="AD351" s="76" t="e">
        <f>+'Ark1'!#REF!</f>
        <v>#REF!</v>
      </c>
      <c r="AE351" s="53" t="e">
        <f>+'Ark1'!#REF!</f>
        <v>#REF!</v>
      </c>
      <c r="AF351" s="66" t="e">
        <f>+'Ark1'!#REF!</f>
        <v>#REF!</v>
      </c>
      <c r="AG351" s="76" t="e">
        <f>+'Ark1'!#REF!</f>
        <v>#REF!</v>
      </c>
      <c r="AH351" s="76"/>
      <c r="AI351" s="76"/>
      <c r="AJ351" s="76"/>
      <c r="AK351" s="76"/>
      <c r="AL351" s="76" t="e">
        <f t="shared" si="7"/>
        <v>#REF!</v>
      </c>
      <c r="AM351" s="1"/>
      <c r="AN351" s="1"/>
      <c r="AO351" s="1"/>
      <c r="AP351" s="1"/>
      <c r="AQ351" s="1"/>
      <c r="AS351" s="1"/>
      <c r="AT351" s="1"/>
    </row>
    <row r="352" spans="25:46">
      <c r="Y352" s="43"/>
      <c r="Z352" s="51" t="e">
        <f>+'Ark1'!#REF!</f>
        <v>#REF!</v>
      </c>
      <c r="AA352" s="51" t="e">
        <f>+'Ark1'!#REF!</f>
        <v>#REF!</v>
      </c>
      <c r="AB352" s="52" t="s">
        <v>452</v>
      </c>
      <c r="AC352" s="51" t="e">
        <f>+'Ark1'!#REF!</f>
        <v>#REF!</v>
      </c>
      <c r="AD352" s="76" t="e">
        <f>+'Ark1'!#REF!</f>
        <v>#REF!</v>
      </c>
      <c r="AE352" s="53" t="e">
        <f>+'Ark1'!#REF!</f>
        <v>#REF!</v>
      </c>
      <c r="AF352" s="66" t="e">
        <f>+'Ark1'!#REF!</f>
        <v>#REF!</v>
      </c>
      <c r="AG352" s="76" t="e">
        <f>+'Ark1'!#REF!</f>
        <v>#REF!</v>
      </c>
      <c r="AH352" s="76"/>
      <c r="AI352" s="76"/>
      <c r="AJ352" s="76"/>
      <c r="AK352" s="76"/>
      <c r="AL352" s="76" t="e">
        <f t="shared" si="7"/>
        <v>#REF!</v>
      </c>
      <c r="AM352" s="1"/>
      <c r="AN352" s="1"/>
      <c r="AO352" s="1"/>
      <c r="AP352" s="1"/>
      <c r="AQ352" s="1"/>
      <c r="AS352" s="1"/>
      <c r="AT352" s="1"/>
    </row>
    <row r="353" spans="25:46">
      <c r="Y353" s="43"/>
      <c r="Z353" s="51" t="e">
        <f>+'Ark1'!#REF!</f>
        <v>#REF!</v>
      </c>
      <c r="AA353" s="51" t="e">
        <f>+'Ark1'!#REF!</f>
        <v>#REF!</v>
      </c>
      <c r="AB353" s="52" t="s">
        <v>451</v>
      </c>
      <c r="AC353" s="51" t="e">
        <f>+'Ark1'!#REF!</f>
        <v>#REF!</v>
      </c>
      <c r="AD353" s="76" t="e">
        <f>+'Ark1'!#REF!</f>
        <v>#REF!</v>
      </c>
      <c r="AE353" s="53" t="e">
        <f>+'Ark1'!#REF!</f>
        <v>#REF!</v>
      </c>
      <c r="AF353" s="66" t="e">
        <f>+'Ark1'!#REF!</f>
        <v>#REF!</v>
      </c>
      <c r="AG353" s="76" t="e">
        <f>+'Ark1'!#REF!</f>
        <v>#REF!</v>
      </c>
      <c r="AH353" s="76"/>
      <c r="AI353" s="76"/>
      <c r="AJ353" s="76"/>
      <c r="AK353" s="76"/>
      <c r="AL353" s="76" t="e">
        <f t="shared" si="7"/>
        <v>#REF!</v>
      </c>
      <c r="AM353" s="1"/>
      <c r="AN353" s="1"/>
      <c r="AO353" s="1"/>
      <c r="AP353" s="1"/>
      <c r="AQ353" s="1"/>
      <c r="AS353" s="1"/>
      <c r="AT353" s="1"/>
    </row>
    <row r="354" spans="25:46">
      <c r="Y354" s="43"/>
      <c r="Z354" s="51" t="e">
        <f>+'Ark1'!#REF!</f>
        <v>#REF!</v>
      </c>
      <c r="AA354" s="51" t="e">
        <f>+'Ark1'!#REF!</f>
        <v>#REF!</v>
      </c>
      <c r="AB354" s="52" t="s">
        <v>450</v>
      </c>
      <c r="AC354" s="51" t="e">
        <f>+'Ark1'!#REF!</f>
        <v>#REF!</v>
      </c>
      <c r="AD354" s="76" t="e">
        <f>+'Ark1'!#REF!</f>
        <v>#REF!</v>
      </c>
      <c r="AE354" s="53" t="e">
        <f>+'Ark1'!#REF!</f>
        <v>#REF!</v>
      </c>
      <c r="AF354" s="66" t="e">
        <f>+'Ark1'!#REF!</f>
        <v>#REF!</v>
      </c>
      <c r="AG354" s="76" t="e">
        <f>+'Ark1'!#REF!</f>
        <v>#REF!</v>
      </c>
      <c r="AH354" s="76"/>
      <c r="AI354" s="76"/>
      <c r="AJ354" s="76"/>
      <c r="AK354" s="76"/>
      <c r="AL354" s="76" t="e">
        <f t="shared" si="7"/>
        <v>#REF!</v>
      </c>
      <c r="AM354" s="1"/>
      <c r="AN354" s="1"/>
      <c r="AO354" s="1"/>
      <c r="AP354" s="1"/>
      <c r="AQ354" s="1"/>
      <c r="AS354" s="1"/>
      <c r="AT354" s="1"/>
    </row>
    <row r="355" spans="25:46">
      <c r="Y355" s="43"/>
      <c r="Z355" s="51" t="e">
        <f>+'Ark1'!#REF!</f>
        <v>#REF!</v>
      </c>
      <c r="AA355" s="51" t="e">
        <f>+'Ark1'!#REF!</f>
        <v>#REF!</v>
      </c>
      <c r="AB355" s="52" t="s">
        <v>548</v>
      </c>
      <c r="AC355" s="51" t="e">
        <f>+'Ark1'!#REF!</f>
        <v>#REF!</v>
      </c>
      <c r="AD355" s="76" t="e">
        <f>+'Ark1'!#REF!</f>
        <v>#REF!</v>
      </c>
      <c r="AE355" s="53" t="e">
        <f>+'Ark1'!#REF!</f>
        <v>#REF!</v>
      </c>
      <c r="AF355" s="66" t="e">
        <f>+'Ark1'!#REF!</f>
        <v>#REF!</v>
      </c>
      <c r="AG355" s="76" t="e">
        <f>+'Ark1'!#REF!</f>
        <v>#REF!</v>
      </c>
      <c r="AH355" s="76"/>
      <c r="AI355" s="76"/>
      <c r="AJ355" s="76"/>
      <c r="AK355" s="76"/>
      <c r="AL355" s="76" t="e">
        <f t="shared" si="7"/>
        <v>#REF!</v>
      </c>
      <c r="AM355" s="1"/>
      <c r="AN355" s="1"/>
      <c r="AO355" s="1"/>
      <c r="AP355" s="1"/>
      <c r="AQ355" s="1"/>
      <c r="AS355" s="1"/>
      <c r="AT355" s="1"/>
    </row>
    <row r="356" spans="25:46">
      <c r="Y356" s="43"/>
      <c r="Z356" s="51" t="e">
        <f>+'Ark1'!#REF!</f>
        <v>#REF!</v>
      </c>
      <c r="AA356" s="51" t="e">
        <f>+'Ark1'!#REF!</f>
        <v>#REF!</v>
      </c>
      <c r="AB356" s="52" t="s">
        <v>549</v>
      </c>
      <c r="AC356" s="51" t="e">
        <f>+'Ark1'!#REF!</f>
        <v>#REF!</v>
      </c>
      <c r="AD356" s="76" t="e">
        <f>+'Ark1'!#REF!</f>
        <v>#REF!</v>
      </c>
      <c r="AE356" s="53" t="e">
        <f>+'Ark1'!#REF!</f>
        <v>#REF!</v>
      </c>
      <c r="AF356" s="66" t="e">
        <f>+'Ark1'!#REF!</f>
        <v>#REF!</v>
      </c>
      <c r="AG356" s="76" t="e">
        <f>+'Ark1'!#REF!</f>
        <v>#REF!</v>
      </c>
      <c r="AH356" s="76"/>
      <c r="AI356" s="76"/>
      <c r="AJ356" s="76"/>
      <c r="AK356" s="76"/>
      <c r="AL356" s="76" t="e">
        <f t="shared" si="7"/>
        <v>#REF!</v>
      </c>
      <c r="AM356" s="1"/>
      <c r="AN356" s="1"/>
      <c r="AO356" s="1"/>
      <c r="AP356" s="1"/>
      <c r="AQ356" s="1"/>
      <c r="AS356" s="1"/>
      <c r="AT356" s="1"/>
    </row>
    <row r="357" spans="25:46">
      <c r="Y357" s="43"/>
      <c r="Z357" s="43"/>
      <c r="AA357" s="43"/>
      <c r="AB357" s="43"/>
      <c r="AC357" s="43"/>
      <c r="AD357" s="43"/>
      <c r="AE357" s="43"/>
      <c r="AF357" s="43"/>
      <c r="AG357" s="43"/>
      <c r="AH357" s="73"/>
      <c r="AI357" s="73"/>
      <c r="AJ357" s="73"/>
      <c r="AK357" s="43"/>
      <c r="AL357" s="73"/>
      <c r="AM357" s="1"/>
      <c r="AN357" s="1"/>
      <c r="AO357" s="1"/>
      <c r="AP357" s="1"/>
      <c r="AQ357" s="1"/>
      <c r="AS357" s="1"/>
      <c r="AT357" s="1"/>
    </row>
    <row r="358" spans="25:46">
      <c r="Y358" s="43"/>
      <c r="Z358" s="43"/>
      <c r="AA358" s="43"/>
      <c r="AB358" s="43"/>
      <c r="AC358" s="43"/>
      <c r="AD358" s="43"/>
      <c r="AE358" s="43"/>
      <c r="AF358" s="43"/>
      <c r="AG358" s="43"/>
      <c r="AH358" s="73"/>
      <c r="AI358" s="73"/>
      <c r="AJ358" s="73"/>
      <c r="AK358" s="43"/>
      <c r="AL358" s="73"/>
      <c r="AM358" s="1"/>
      <c r="AN358" s="1"/>
      <c r="AO358" s="1"/>
      <c r="AP358" s="1"/>
      <c r="AQ358" s="1"/>
      <c r="AS358" s="1"/>
      <c r="AT358" s="1"/>
    </row>
    <row r="359" spans="25:46">
      <c r="AH359" s="16"/>
      <c r="AM359" s="1"/>
      <c r="AN359" s="1"/>
      <c r="AO359" s="1"/>
      <c r="AP359" s="1"/>
      <c r="AQ359" s="1"/>
      <c r="AS359" s="1"/>
      <c r="AT359" s="1"/>
    </row>
    <row r="360" spans="25:46">
      <c r="AH360" s="16"/>
      <c r="AM360" s="1"/>
      <c r="AN360" s="1"/>
      <c r="AO360" s="1"/>
      <c r="AP360" s="1"/>
      <c r="AQ360" s="1"/>
      <c r="AS360" s="1"/>
      <c r="AT360" s="1"/>
    </row>
    <row r="361" spans="25:46">
      <c r="AH361" s="16"/>
      <c r="AM361" s="1"/>
      <c r="AN361" s="1"/>
      <c r="AO361" s="1"/>
      <c r="AP361" s="1"/>
      <c r="AQ361" s="1"/>
      <c r="AS361" s="1"/>
      <c r="AT361" s="1"/>
    </row>
    <row r="362" spans="25:46">
      <c r="AH362" s="16"/>
      <c r="AM362" s="1"/>
      <c r="AN362" s="1"/>
      <c r="AO362" s="1"/>
      <c r="AP362" s="1"/>
      <c r="AQ362" s="1"/>
      <c r="AS362" s="1"/>
      <c r="AT362" s="1"/>
    </row>
    <row r="363" spans="25:46">
      <c r="AH363" s="16"/>
      <c r="AM363" s="1"/>
      <c r="AN363" s="1"/>
      <c r="AO363" s="1"/>
      <c r="AP363" s="1"/>
      <c r="AQ363" s="1"/>
      <c r="AS363" s="1"/>
      <c r="AT363" s="1"/>
    </row>
    <row r="364" spans="25:46">
      <c r="AH364" s="16"/>
      <c r="AM364" s="1"/>
      <c r="AN364" s="1"/>
      <c r="AO364" s="1"/>
      <c r="AP364" s="1"/>
      <c r="AQ364" s="1"/>
      <c r="AS364" s="1"/>
      <c r="AT364" s="1"/>
    </row>
    <row r="365" spans="25:46">
      <c r="AH365" s="16"/>
      <c r="AM365" s="1"/>
      <c r="AN365" s="1"/>
      <c r="AO365" s="1"/>
      <c r="AP365" s="1"/>
      <c r="AQ365" s="1"/>
      <c r="AS365" s="1"/>
      <c r="AT365" s="1"/>
    </row>
    <row r="366" spans="25:46">
      <c r="AH366" s="16"/>
      <c r="AM366" s="1"/>
      <c r="AN366" s="1"/>
      <c r="AO366" s="1"/>
      <c r="AP366" s="1"/>
      <c r="AQ366" s="1"/>
      <c r="AS366" s="1"/>
      <c r="AT366" s="1"/>
    </row>
    <row r="367" spans="25:46">
      <c r="AH367" s="16"/>
      <c r="AM367" s="1"/>
      <c r="AN367" s="1"/>
      <c r="AO367" s="1"/>
      <c r="AP367" s="1"/>
      <c r="AQ367" s="1"/>
      <c r="AS367" s="1"/>
      <c r="AT367" s="1"/>
    </row>
    <row r="368" spans="25:46">
      <c r="AH368" s="16"/>
      <c r="AM368" s="1"/>
      <c r="AN368" s="1"/>
      <c r="AO368" s="1"/>
      <c r="AP368" s="1"/>
      <c r="AQ368" s="1"/>
      <c r="AS368" s="1"/>
      <c r="AT368" s="1"/>
    </row>
    <row r="369" spans="33:46">
      <c r="AH369" s="16"/>
      <c r="AM369" s="1"/>
      <c r="AN369" s="1"/>
      <c r="AO369" s="1"/>
      <c r="AP369" s="1"/>
      <c r="AQ369" s="1"/>
      <c r="AS369" s="1"/>
      <c r="AT369" s="1"/>
    </row>
    <row r="370" spans="33:46">
      <c r="AH370" s="16"/>
      <c r="AM370" s="1"/>
      <c r="AN370" s="1"/>
      <c r="AO370" s="1"/>
      <c r="AP370" s="1"/>
      <c r="AQ370" s="1"/>
      <c r="AS370" s="1"/>
      <c r="AT370" s="1"/>
    </row>
    <row r="371" spans="33:46">
      <c r="AH371" s="16"/>
      <c r="AM371" s="1"/>
      <c r="AN371" s="1"/>
      <c r="AO371" s="1"/>
      <c r="AP371" s="1"/>
      <c r="AQ371" s="1"/>
      <c r="AS371" s="1"/>
      <c r="AT371" s="1"/>
    </row>
    <row r="372" spans="33:46">
      <c r="AH372" s="16"/>
      <c r="AM372" s="1"/>
      <c r="AN372" s="1"/>
      <c r="AO372" s="1"/>
      <c r="AP372" s="1"/>
      <c r="AQ372" s="1"/>
      <c r="AS372" s="1"/>
      <c r="AT372" s="1"/>
    </row>
    <row r="373" spans="33:46">
      <c r="AG373" s="79"/>
      <c r="AH373" s="79"/>
      <c r="AI373" s="79"/>
      <c r="AJ373" s="79"/>
    </row>
    <row r="374" spans="33:46">
      <c r="AG374" s="79"/>
      <c r="AH374" s="79"/>
      <c r="AI374" s="79"/>
      <c r="AJ374" s="79"/>
    </row>
  </sheetData>
  <mergeCells count="1">
    <mergeCell ref="AG5:AH5"/>
  </mergeCells>
  <conditionalFormatting sqref="AM70:AM71 AM142:AM143">
    <cfRule type="cellIs" dxfId="60" priority="12" stopIfTrue="1" operator="lessThan">
      <formula>0</formula>
    </cfRule>
  </conditionalFormatting>
  <conditionalFormatting sqref="AM111">
    <cfRule type="cellIs" dxfId="59" priority="14" stopIfTrue="1" operator="greaterThan">
      <formula>0</formula>
    </cfRule>
    <cfRule type="cellIs" dxfId="58" priority="15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C213"/>
  <sheetViews>
    <sheetView zoomScale="86" zoomScaleNormal="86" workbookViewId="0">
      <pane ySplit="10" topLeftCell="A11" activePane="bottomLeft" state="frozen"/>
      <selection pane="bottomLeft" activeCell="AC5" sqref="AC5"/>
    </sheetView>
  </sheetViews>
  <sheetFormatPr baseColWidth="10" defaultRowHeight="15"/>
  <cols>
    <col min="1" max="1" width="1.90625" customWidth="1"/>
    <col min="2" max="2" width="5" customWidth="1"/>
    <col min="3" max="3" width="2.81640625" customWidth="1"/>
    <col min="4" max="4" width="10.90625" customWidth="1"/>
    <col min="5" max="5" width="7.453125" customWidth="1"/>
    <col min="6" max="6" width="7.453125" style="11" customWidth="1"/>
    <col min="7" max="7" width="6.54296875" style="67" customWidth="1"/>
    <col min="8" max="8" width="4.81640625" style="67" customWidth="1"/>
    <col min="9" max="9" width="5.453125" style="67" customWidth="1"/>
    <col min="10" max="10" width="1.54296875" style="67" customWidth="1"/>
    <col min="11" max="11" width="7.81640625" style="11" customWidth="1"/>
    <col min="12" max="12" width="1.90625" style="520" customWidth="1"/>
    <col min="13" max="13" width="7.08984375" customWidth="1"/>
    <col min="14" max="14" width="5.6328125" style="67" customWidth="1"/>
    <col min="15" max="15" width="1.26953125" style="67" customWidth="1"/>
    <col min="16" max="16" width="7.81640625" style="11" customWidth="1"/>
    <col min="17" max="17" width="2.36328125" style="520" customWidth="1"/>
    <col min="18" max="18" width="5.6328125" customWidth="1"/>
    <col min="19" max="19" width="5.36328125" style="67" customWidth="1"/>
    <col min="20" max="20" width="1" style="67" customWidth="1"/>
    <col min="21" max="21" width="7.36328125" customWidth="1"/>
    <col min="22" max="22" width="6" style="11" customWidth="1"/>
    <col min="23" max="23" width="5.54296875" style="11" customWidth="1"/>
    <col min="24" max="24" width="6.6328125" style="11" customWidth="1"/>
    <col min="25" max="25" width="6.90625" style="11" customWidth="1"/>
    <col min="26" max="26" width="6.08984375" customWidth="1"/>
    <col min="27" max="27" width="6.08984375" style="11" customWidth="1"/>
    <col min="28" max="28" width="6.1796875" style="11" customWidth="1"/>
    <col min="29" max="29" width="5" customWidth="1"/>
    <col min="30" max="30" width="6.81640625" customWidth="1"/>
    <col min="31" max="31" width="7.1796875" style="11" customWidth="1"/>
    <col min="32" max="32" width="9.453125" customWidth="1"/>
    <col min="33" max="33" width="9.453125" style="67" customWidth="1"/>
    <col min="34" max="34" width="8" style="67" customWidth="1"/>
    <col min="35" max="35" width="7.81640625" style="67" customWidth="1"/>
    <col min="36" max="36" width="7.90625" customWidth="1"/>
    <col min="37" max="37" width="7.453125" customWidth="1"/>
    <col min="41" max="41" width="9.54296875" customWidth="1"/>
    <col min="42" max="43" width="9.81640625" style="67" customWidth="1"/>
    <col min="45" max="45" width="14" customWidth="1"/>
    <col min="46" max="46" width="12.54296875" customWidth="1"/>
    <col min="47" max="47" width="10.90625" customWidth="1"/>
  </cols>
  <sheetData>
    <row r="1" spans="1:55">
      <c r="A1" s="43"/>
      <c r="B1" s="43"/>
      <c r="C1" s="43"/>
      <c r="D1" s="43"/>
      <c r="E1" s="43"/>
      <c r="F1" s="73"/>
      <c r="G1" s="64"/>
      <c r="H1" s="64"/>
      <c r="I1" s="64"/>
      <c r="J1" s="64"/>
      <c r="K1" s="73"/>
      <c r="L1" s="73"/>
      <c r="M1" s="43"/>
      <c r="N1" s="64"/>
      <c r="O1" s="64"/>
      <c r="P1" s="73"/>
      <c r="Q1" s="73"/>
      <c r="R1" s="43"/>
      <c r="S1" s="64"/>
      <c r="T1" s="64"/>
      <c r="U1" s="43"/>
      <c r="V1" s="73"/>
      <c r="W1" s="73"/>
      <c r="X1" s="73"/>
      <c r="Y1" s="73"/>
      <c r="Z1" s="43"/>
      <c r="AA1" s="73"/>
      <c r="AB1" s="73"/>
      <c r="AC1" s="43"/>
      <c r="AD1" s="43"/>
      <c r="AE1" s="73"/>
      <c r="AF1" s="43"/>
      <c r="AG1" s="64"/>
      <c r="AH1" s="4"/>
      <c r="AI1" s="4"/>
      <c r="AJ1" s="4"/>
      <c r="AK1" s="4"/>
      <c r="AL1" s="4"/>
      <c r="AP1"/>
      <c r="AQ1"/>
    </row>
    <row r="2" spans="1:55" s="199" customFormat="1" ht="31.8">
      <c r="A2" s="198"/>
      <c r="B2" s="198"/>
      <c r="C2" s="152" t="s">
        <v>449</v>
      </c>
      <c r="D2" s="198"/>
      <c r="E2" s="198"/>
      <c r="F2" s="202"/>
      <c r="G2" s="201"/>
      <c r="H2" s="201"/>
      <c r="I2" s="201"/>
      <c r="J2" s="201"/>
      <c r="K2" s="202"/>
      <c r="L2" s="202"/>
      <c r="M2" s="198"/>
      <c r="N2" s="201"/>
      <c r="O2" s="201"/>
      <c r="P2" s="202"/>
      <c r="Q2" s="202"/>
      <c r="R2" s="198"/>
      <c r="S2" s="201"/>
      <c r="T2" s="201"/>
      <c r="U2" s="198"/>
      <c r="V2" s="202"/>
      <c r="W2" s="202"/>
      <c r="X2" s="185" t="str">
        <f>+År!B2</f>
        <v>OKSE</v>
      </c>
      <c r="Y2" s="202"/>
      <c r="Z2" s="198"/>
      <c r="AA2" s="202"/>
      <c r="AB2" s="202"/>
      <c r="AC2" s="198"/>
      <c r="AD2" s="198"/>
      <c r="AE2" s="202"/>
      <c r="AF2" s="198"/>
      <c r="AG2" s="201"/>
      <c r="AH2" s="4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  <c r="AW2"/>
      <c r="AX2"/>
    </row>
    <row r="3" spans="1:55">
      <c r="A3" s="43"/>
      <c r="B3" s="43"/>
      <c r="C3" s="43"/>
      <c r="D3" s="43"/>
      <c r="E3" s="43"/>
      <c r="F3" s="73"/>
      <c r="G3" s="64"/>
      <c r="H3" s="64"/>
      <c r="I3" s="64"/>
      <c r="J3" s="64"/>
      <c r="K3" s="73"/>
      <c r="L3" s="73"/>
      <c r="M3" s="43"/>
      <c r="N3" s="64"/>
      <c r="O3" s="64"/>
      <c r="P3" s="73"/>
      <c r="Q3" s="73"/>
      <c r="R3" s="43"/>
      <c r="S3" s="64"/>
      <c r="T3" s="64"/>
      <c r="U3" s="43"/>
      <c r="V3" s="73"/>
      <c r="W3" s="73"/>
      <c r="X3" s="73"/>
      <c r="Y3" s="73"/>
      <c r="Z3" s="43"/>
      <c r="AA3" s="73"/>
      <c r="AB3" s="73"/>
      <c r="AC3" s="43"/>
      <c r="AD3" s="43"/>
      <c r="AE3" s="73"/>
      <c r="AF3" s="43"/>
      <c r="AG3" s="64"/>
      <c r="AH3" s="4"/>
      <c r="AI3" s="4"/>
      <c r="AJ3" s="4"/>
      <c r="AK3" s="4"/>
      <c r="AL3" s="4"/>
      <c r="AP3"/>
      <c r="AQ3"/>
    </row>
    <row r="4" spans="1:55" ht="19.8">
      <c r="A4" s="43"/>
      <c r="B4" s="43"/>
      <c r="C4" s="43"/>
      <c r="D4" s="43"/>
      <c r="E4" s="43"/>
      <c r="F4" s="73"/>
      <c r="G4" s="64"/>
      <c r="H4" s="180"/>
      <c r="I4" s="64"/>
      <c r="J4" s="64"/>
      <c r="K4" s="73"/>
      <c r="L4" s="73"/>
      <c r="M4" s="43"/>
      <c r="N4" s="180"/>
      <c r="O4" s="180"/>
      <c r="P4" s="73"/>
      <c r="Q4" s="73"/>
      <c r="R4" s="43"/>
      <c r="S4" s="180"/>
      <c r="T4" s="180"/>
      <c r="U4" s="43"/>
      <c r="V4" s="73"/>
      <c r="W4" s="73"/>
      <c r="X4" s="73"/>
      <c r="Y4" s="73"/>
      <c r="Z4" s="43"/>
      <c r="AA4" s="73"/>
      <c r="AB4" s="73"/>
      <c r="AC4" s="43"/>
      <c r="AD4" s="43"/>
      <c r="AE4" s="73"/>
      <c r="AF4" s="43"/>
      <c r="AG4" s="64"/>
      <c r="AH4" s="4"/>
      <c r="AI4" s="4"/>
      <c r="AJ4" s="4"/>
      <c r="AK4" s="4"/>
      <c r="AL4" s="4"/>
      <c r="AP4"/>
      <c r="AQ4"/>
    </row>
    <row r="5" spans="1:55" s="182" customFormat="1" ht="19.8">
      <c r="A5" s="180"/>
      <c r="B5" s="180"/>
      <c r="C5" s="180"/>
      <c r="D5" s="180"/>
      <c r="E5" s="154" t="s">
        <v>6</v>
      </c>
      <c r="F5" s="154"/>
      <c r="G5" s="200">
        <f>+År!P2</f>
        <v>49</v>
      </c>
      <c r="H5" s="176"/>
      <c r="I5" s="181"/>
      <c r="J5" s="181"/>
      <c r="K5" s="178"/>
      <c r="L5" s="178"/>
      <c r="M5" s="180"/>
      <c r="N5" s="176"/>
      <c r="O5" s="176"/>
      <c r="P5" s="178"/>
      <c r="Q5" s="178"/>
      <c r="R5" s="176"/>
      <c r="S5" s="176" t="s">
        <v>421</v>
      </c>
      <c r="T5" s="180"/>
      <c r="U5" s="186"/>
      <c r="V5" s="186"/>
      <c r="W5" s="186"/>
      <c r="X5" s="186"/>
      <c r="Y5" s="531">
        <f>SUM(F11:F16)</f>
        <v>7785</v>
      </c>
      <c r="Z5" s="532"/>
      <c r="AA5" s="178"/>
      <c r="AB5" s="178"/>
      <c r="AC5" s="180"/>
      <c r="AD5" s="186"/>
      <c r="AE5" s="186"/>
      <c r="AF5" s="186"/>
      <c r="AG5" s="180"/>
      <c r="AH5" s="4"/>
      <c r="AI5" s="4"/>
      <c r="AJ5" s="4"/>
      <c r="AK5" s="4"/>
      <c r="AL5" s="4"/>
      <c r="AM5" s="4"/>
      <c r="AN5" s="4"/>
      <c r="AO5"/>
      <c r="AP5"/>
      <c r="AQ5"/>
      <c r="AR5"/>
      <c r="AS5"/>
      <c r="AT5"/>
      <c r="AU5"/>
      <c r="AV5"/>
      <c r="AW5"/>
      <c r="AX5"/>
      <c r="AY5"/>
      <c r="AZ5"/>
      <c r="BA5" s="177"/>
      <c r="BB5" s="179"/>
      <c r="BC5" s="179"/>
    </row>
    <row r="6" spans="1:55" ht="17.399999999999999">
      <c r="A6" s="43"/>
      <c r="B6" s="43"/>
      <c r="C6" s="43"/>
      <c r="D6" s="43"/>
      <c r="E6" s="49"/>
      <c r="F6" s="74"/>
      <c r="G6" s="65"/>
      <c r="H6" s="64"/>
      <c r="I6" s="65"/>
      <c r="J6" s="65"/>
      <c r="K6" s="73"/>
      <c r="L6" s="73"/>
      <c r="M6" s="49"/>
      <c r="N6" s="64"/>
      <c r="O6" s="64"/>
      <c r="P6" s="73"/>
      <c r="Q6" s="73"/>
      <c r="R6" s="49"/>
      <c r="S6" s="64"/>
      <c r="T6" s="64"/>
      <c r="U6" s="49"/>
      <c r="V6" s="74"/>
      <c r="W6" s="194"/>
      <c r="X6" s="73"/>
      <c r="Y6" s="73"/>
      <c r="Z6" s="43"/>
      <c r="AA6" s="73"/>
      <c r="AB6" s="73"/>
      <c r="AC6" s="43"/>
      <c r="AD6" s="43"/>
      <c r="AE6" s="73"/>
      <c r="AF6" s="64"/>
      <c r="AG6" s="64"/>
      <c r="AH6" s="4"/>
      <c r="AI6" s="4"/>
      <c r="AJ6" s="4"/>
      <c r="AK6" s="4"/>
      <c r="AL6" s="4"/>
      <c r="AP6"/>
      <c r="AQ6"/>
      <c r="AY6" s="5"/>
    </row>
    <row r="7" spans="1:55" ht="17.399999999999999">
      <c r="A7" s="43"/>
      <c r="B7" s="43"/>
      <c r="C7" s="43"/>
      <c r="D7" s="43"/>
      <c r="E7" s="49"/>
      <c r="F7" s="74"/>
      <c r="G7" s="65"/>
      <c r="H7" s="64"/>
      <c r="I7" s="65"/>
      <c r="J7" s="65"/>
      <c r="K7" s="73"/>
      <c r="L7" s="73"/>
      <c r="M7" s="49"/>
      <c r="N7" s="64"/>
      <c r="O7" s="64"/>
      <c r="P7" s="73"/>
      <c r="Q7" s="73"/>
      <c r="R7" s="49"/>
      <c r="S7" s="64"/>
      <c r="T7" s="64"/>
      <c r="U7" s="49"/>
      <c r="V7" s="74"/>
      <c r="W7" s="194"/>
      <c r="X7" s="73"/>
      <c r="Y7" s="73"/>
      <c r="Z7" s="43"/>
      <c r="AA7" s="73"/>
      <c r="AB7" s="73"/>
      <c r="AC7" s="43"/>
      <c r="AD7" s="43"/>
      <c r="AE7" s="74" t="s">
        <v>489</v>
      </c>
      <c r="AF7" s="64"/>
      <c r="AG7" s="64"/>
      <c r="AH7" s="4"/>
      <c r="AI7" s="4"/>
      <c r="AJ7" s="4"/>
      <c r="AK7" s="4"/>
      <c r="AL7" s="4"/>
      <c r="AP7"/>
      <c r="AQ7"/>
      <c r="AY7" s="5"/>
    </row>
    <row r="8" spans="1:55" ht="15.6">
      <c r="A8" s="43"/>
      <c r="B8" s="43"/>
      <c r="C8" s="43"/>
      <c r="D8" s="43"/>
      <c r="E8" s="49" t="s">
        <v>4</v>
      </c>
      <c r="F8" s="73"/>
      <c r="G8" s="64"/>
      <c r="H8" s="65"/>
      <c r="I8" s="64"/>
      <c r="J8" s="64"/>
      <c r="K8" s="73"/>
      <c r="L8" s="73"/>
      <c r="M8" s="64"/>
      <c r="N8" s="65"/>
      <c r="O8" s="65"/>
      <c r="P8" s="73"/>
      <c r="Q8" s="73"/>
      <c r="R8" s="49" t="s">
        <v>23</v>
      </c>
      <c r="S8" s="65"/>
      <c r="T8" s="65"/>
      <c r="U8" s="49" t="s">
        <v>23</v>
      </c>
      <c r="V8" s="173" t="s">
        <v>402</v>
      </c>
      <c r="W8" s="74" t="s">
        <v>402</v>
      </c>
      <c r="X8" s="74" t="s">
        <v>402</v>
      </c>
      <c r="Y8" s="74" t="s">
        <v>538</v>
      </c>
      <c r="Z8" s="95" t="s">
        <v>402</v>
      </c>
      <c r="AA8" s="73"/>
      <c r="AB8" s="74" t="s">
        <v>422</v>
      </c>
      <c r="AC8" s="43"/>
      <c r="AD8" s="43"/>
      <c r="AE8" s="74" t="s">
        <v>486</v>
      </c>
      <c r="AF8" s="65" t="s">
        <v>4</v>
      </c>
      <c r="AG8" s="43"/>
      <c r="AH8" s="4"/>
      <c r="AI8" s="4"/>
      <c r="AJ8" s="4"/>
      <c r="AK8" s="4"/>
      <c r="AL8" s="4"/>
      <c r="AP8"/>
      <c r="AQ8"/>
    </row>
    <row r="9" spans="1:55" ht="15.6">
      <c r="A9" s="43"/>
      <c r="B9" s="43"/>
      <c r="C9" s="43"/>
      <c r="D9" s="43"/>
      <c r="E9" s="49" t="s">
        <v>487</v>
      </c>
      <c r="F9" s="74" t="s">
        <v>4</v>
      </c>
      <c r="G9" s="65" t="s">
        <v>4</v>
      </c>
      <c r="H9" s="195"/>
      <c r="I9" s="65" t="s">
        <v>1</v>
      </c>
      <c r="J9" s="65"/>
      <c r="K9" s="432" t="s">
        <v>23</v>
      </c>
      <c r="L9" s="73"/>
      <c r="M9" s="65" t="s">
        <v>23</v>
      </c>
      <c r="N9" s="195"/>
      <c r="O9" s="195"/>
      <c r="P9" s="432" t="s">
        <v>23</v>
      </c>
      <c r="Q9" s="73"/>
      <c r="R9" s="50" t="s">
        <v>0</v>
      </c>
      <c r="S9" s="195"/>
      <c r="T9" s="65"/>
      <c r="U9" s="49" t="s">
        <v>493</v>
      </c>
      <c r="V9" s="74" t="s">
        <v>587</v>
      </c>
      <c r="W9" s="74" t="s">
        <v>585</v>
      </c>
      <c r="X9" s="74" t="s">
        <v>500</v>
      </c>
      <c r="Y9" s="74" t="s">
        <v>563</v>
      </c>
      <c r="Z9" s="65" t="s">
        <v>502</v>
      </c>
      <c r="AA9" s="74" t="s">
        <v>402</v>
      </c>
      <c r="AB9" s="74" t="s">
        <v>415</v>
      </c>
      <c r="AC9" s="49" t="s">
        <v>550</v>
      </c>
      <c r="AD9" s="49" t="s">
        <v>413</v>
      </c>
      <c r="AE9" s="74" t="s">
        <v>70</v>
      </c>
      <c r="AF9" s="65" t="s">
        <v>425</v>
      </c>
      <c r="AG9" s="43"/>
      <c r="AH9" s="4"/>
      <c r="AI9" s="56"/>
      <c r="AJ9" s="56"/>
      <c r="AK9" s="1"/>
      <c r="AL9" s="5"/>
      <c r="AP9"/>
      <c r="AQ9"/>
    </row>
    <row r="10" spans="1:55" ht="15.6">
      <c r="A10" s="43"/>
      <c r="B10" s="49" t="s">
        <v>89</v>
      </c>
      <c r="C10" s="49" t="s">
        <v>433</v>
      </c>
      <c r="D10" s="46"/>
      <c r="E10" s="50" t="s">
        <v>488</v>
      </c>
      <c r="F10" s="75" t="s">
        <v>9</v>
      </c>
      <c r="G10" s="87" t="s">
        <v>402</v>
      </c>
      <c r="H10" s="195" t="s">
        <v>540</v>
      </c>
      <c r="I10" s="87" t="s">
        <v>402</v>
      </c>
      <c r="J10" s="87"/>
      <c r="K10" s="432" t="s">
        <v>735</v>
      </c>
      <c r="L10" s="73"/>
      <c r="M10" s="87" t="s">
        <v>44</v>
      </c>
      <c r="N10" s="195" t="s">
        <v>540</v>
      </c>
      <c r="O10" s="195"/>
      <c r="P10" s="432" t="s">
        <v>736</v>
      </c>
      <c r="Q10" s="73"/>
      <c r="R10" s="50"/>
      <c r="S10" s="195" t="s">
        <v>540</v>
      </c>
      <c r="T10" s="65"/>
      <c r="U10" s="50" t="s">
        <v>414</v>
      </c>
      <c r="V10" s="75" t="s">
        <v>576</v>
      </c>
      <c r="W10" s="75" t="s">
        <v>561</v>
      </c>
      <c r="X10" s="75" t="s">
        <v>439</v>
      </c>
      <c r="Y10" s="75" t="s">
        <v>495</v>
      </c>
      <c r="Z10" s="87" t="s">
        <v>482</v>
      </c>
      <c r="AA10" s="75" t="s">
        <v>483</v>
      </c>
      <c r="AB10" s="75" t="s">
        <v>44</v>
      </c>
      <c r="AC10" s="50" t="s">
        <v>551</v>
      </c>
      <c r="AD10" s="50" t="s">
        <v>414</v>
      </c>
      <c r="AE10" s="75" t="s">
        <v>499</v>
      </c>
      <c r="AF10" s="87" t="s">
        <v>69</v>
      </c>
      <c r="AG10" s="43"/>
      <c r="AH10" s="4"/>
      <c r="AI10" s="56"/>
      <c r="AJ10" s="56"/>
      <c r="AK10" s="1"/>
      <c r="AL10" s="5"/>
      <c r="AP10"/>
      <c r="AQ10"/>
    </row>
    <row r="11" spans="1:55" ht="15.6">
      <c r="A11" s="43"/>
      <c r="B11" s="62">
        <f>+'Ark1'!C368</f>
        <v>2024</v>
      </c>
      <c r="C11" s="62">
        <f>+'Ark1'!K368</f>
        <v>0</v>
      </c>
      <c r="D11" s="62" t="s">
        <v>63</v>
      </c>
      <c r="E11" s="62">
        <f>+'Ark1'!Q368</f>
        <v>2556</v>
      </c>
      <c r="F11" s="98">
        <f>+'Ark1'!R368</f>
        <v>7421</v>
      </c>
      <c r="G11" s="120">
        <f>+'Ark1'!AE368</f>
        <v>94.885564505817626</v>
      </c>
      <c r="H11" s="69">
        <f t="shared" ref="H11:H16" si="0">+G11-G18</f>
        <v>-0.33538882089540323</v>
      </c>
      <c r="I11" s="120">
        <f>+'Ark1'!AF368</f>
        <v>94.811913195223056</v>
      </c>
      <c r="J11" s="87"/>
      <c r="K11" s="382">
        <f>+IF(F11=0,"",'Ark1'!AR368)</f>
        <v>216.40895274937819</v>
      </c>
      <c r="L11" s="73"/>
      <c r="M11" s="351">
        <f>+'Ark1'!U368</f>
        <v>355.47160760005471</v>
      </c>
      <c r="N11" s="69">
        <f t="shared" ref="N11:N16" si="1">+M11-M18</f>
        <v>4.0307654673457023</v>
      </c>
      <c r="O11" s="195"/>
      <c r="P11" s="114">
        <f>+IF(F11=0,"",'Ark1'!AS368)</f>
        <v>34.162399293279307</v>
      </c>
      <c r="Q11" s="73"/>
      <c r="R11" s="63">
        <f>+'Ark1'!S368</f>
        <v>5.6310679611650478</v>
      </c>
      <c r="S11" s="57">
        <f t="shared" ref="S11:S16" si="2">+R11-R18</f>
        <v>5.5725495411623527E-2</v>
      </c>
      <c r="T11" s="65"/>
      <c r="U11" s="63">
        <f>+'Ark1'!T368</f>
        <v>6.5407627004446836</v>
      </c>
      <c r="V11" s="98">
        <f>+'Ark1'!V368</f>
        <v>47.473386336073311</v>
      </c>
      <c r="W11" s="98">
        <f>+'Ark1'!W368</f>
        <v>50.518798005659605</v>
      </c>
      <c r="X11" s="98">
        <f>+'Ark1'!X368</f>
        <v>48.726586713380946</v>
      </c>
      <c r="Y11" s="98">
        <f>+'Ark1'!AG368</f>
        <v>985.10983697153915</v>
      </c>
      <c r="Z11" s="97">
        <f>+'Ark1'!AH368</f>
        <v>5.3901091497102809E-2</v>
      </c>
      <c r="AA11" s="98">
        <f>+'Ark1'!AI368</f>
        <v>45.020886672955129</v>
      </c>
      <c r="AB11" s="98">
        <f>+'Ark1'!Y368</f>
        <v>105.65972985660149</v>
      </c>
      <c r="AC11" s="63">
        <f>+'Ark1'!Z368</f>
        <v>1.7943771686118788</v>
      </c>
      <c r="AD11" s="63">
        <f>+'Ark1'!AA368</f>
        <v>1.8071307380099169</v>
      </c>
      <c r="AE11" s="300">
        <f t="shared" ref="AE11:AE16" si="3">IF(F11=0,"",1000*M11/Y11)</f>
        <v>360.84464316472423</v>
      </c>
      <c r="AF11" s="97">
        <f t="shared" ref="AF11:AF16" si="4">+IF(F11=0,"",F11/E11)</f>
        <v>2.9033646322378717</v>
      </c>
      <c r="AG11" s="43"/>
      <c r="AH11" s="4"/>
      <c r="AI11" s="56"/>
      <c r="AJ11" s="56"/>
      <c r="AK11" s="1"/>
      <c r="AL11" s="5"/>
      <c r="AP11"/>
      <c r="AQ11"/>
    </row>
    <row r="12" spans="1:55" ht="15.6">
      <c r="A12" s="43"/>
      <c r="B12" s="62">
        <f>+'Ark1'!C369</f>
        <v>2024</v>
      </c>
      <c r="C12" s="62">
        <f>+'Ark1'!K369</f>
        <v>4</v>
      </c>
      <c r="D12" s="62" t="s">
        <v>64</v>
      </c>
      <c r="E12" s="62">
        <f>+'Ark1'!Q369</f>
        <v>80</v>
      </c>
      <c r="F12" s="98">
        <f>+'Ark1'!R369</f>
        <v>197</v>
      </c>
      <c r="G12" s="120">
        <f>+'Ark1'!AE369</f>
        <v>2.5188594808847977</v>
      </c>
      <c r="H12" s="69">
        <f t="shared" si="0"/>
        <v>0.48310972914696215</v>
      </c>
      <c r="I12" s="120">
        <f>+'Ark1'!AF369</f>
        <v>2.1198409332182346</v>
      </c>
      <c r="J12" s="87"/>
      <c r="K12" s="382">
        <f>+IF(F12=0,"",'Ark1'!AR369)</f>
        <v>205.80310880829015</v>
      </c>
      <c r="L12" s="73"/>
      <c r="M12" s="351">
        <f>+'Ark1'!U369</f>
        <v>299.39289340101521</v>
      </c>
      <c r="N12" s="69">
        <f t="shared" si="1"/>
        <v>-20.513813916057927</v>
      </c>
      <c r="O12" s="195"/>
      <c r="P12" s="114">
        <f>+IF(F12=0,"",'Ark1'!AS369)</f>
        <v>32.933762243230824</v>
      </c>
      <c r="Q12" s="73"/>
      <c r="R12" s="63">
        <f>+'Ark1'!S369</f>
        <v>5.0862944162436561</v>
      </c>
      <c r="S12" s="57">
        <f t="shared" si="2"/>
        <v>-0.10882753497585629</v>
      </c>
      <c r="T12" s="65"/>
      <c r="U12" s="63">
        <f>+'Ark1'!T369</f>
        <v>6.9796954314720807</v>
      </c>
      <c r="V12" s="98">
        <f>+'Ark1'!V369</f>
        <v>37.56345177664975</v>
      </c>
      <c r="W12" s="98">
        <f>+'Ark1'!W369</f>
        <v>56.345177664974607</v>
      </c>
      <c r="X12" s="98">
        <f>+'Ark1'!X369</f>
        <v>26.395939086294408</v>
      </c>
      <c r="Y12" s="98">
        <f>+'Ark1'!AG369</f>
        <v>1051.1606217616579</v>
      </c>
      <c r="Z12" s="97">
        <f>+'Ark1'!AH369</f>
        <v>0</v>
      </c>
      <c r="AA12" s="98">
        <f>+'Ark1'!AI369</f>
        <v>60.913705583756339</v>
      </c>
      <c r="AB12" s="98">
        <f>+'Ark1'!Y369</f>
        <v>109.9116352517307</v>
      </c>
      <c r="AC12" s="63">
        <f>+'Ark1'!Z369</f>
        <v>1.6395074704942287</v>
      </c>
      <c r="AD12" s="63">
        <f>+'Ark1'!AA369</f>
        <v>2.0351215453118088</v>
      </c>
      <c r="AE12" s="300">
        <f t="shared" si="3"/>
        <v>284.82126061691463</v>
      </c>
      <c r="AF12" s="97">
        <f t="shared" si="4"/>
        <v>2.4624999999999999</v>
      </c>
      <c r="AG12" s="43"/>
      <c r="AH12" s="4"/>
      <c r="AI12" s="56"/>
      <c r="AJ12" s="56"/>
      <c r="AK12" s="1"/>
      <c r="AL12" s="5"/>
      <c r="AN12" s="2"/>
      <c r="AO12" s="2"/>
      <c r="AP12" s="2"/>
      <c r="AQ12"/>
    </row>
    <row r="13" spans="1:55" ht="15.6">
      <c r="A13" s="43"/>
      <c r="B13" s="62">
        <f>+'Ark1'!C370</f>
        <v>2024</v>
      </c>
      <c r="C13" s="62">
        <f>+'Ark1'!K370</f>
        <v>7</v>
      </c>
      <c r="D13" s="62" t="s">
        <v>65</v>
      </c>
      <c r="E13" s="62">
        <f>+'Ark1'!Q370</f>
        <v>154</v>
      </c>
      <c r="F13" s="98">
        <f>+'Ark1'!R370</f>
        <v>166</v>
      </c>
      <c r="G13" s="120">
        <f>+'Ark1'!AE370</f>
        <v>2.1224907300856666</v>
      </c>
      <c r="H13" s="69">
        <f t="shared" si="0"/>
        <v>3.7088545378616722E-2</v>
      </c>
      <c r="I13" s="120">
        <f>+'Ark1'!AF370</f>
        <v>2.5917629175627859</v>
      </c>
      <c r="J13" s="87"/>
      <c r="K13" s="382">
        <f>+IF(F13=0,"",'Ark1'!AR370)</f>
        <v>222.54901960784304</v>
      </c>
      <c r="L13" s="73"/>
      <c r="M13" s="351">
        <f>+'Ark1'!U370</f>
        <v>434.40180722891552</v>
      </c>
      <c r="N13" s="69">
        <f t="shared" si="1"/>
        <v>28.542283419391936</v>
      </c>
      <c r="O13" s="195"/>
      <c r="P13" s="114">
        <f>+IF(F13=0,"",'Ark1'!AS370)</f>
        <v>38.515892632102407</v>
      </c>
      <c r="Q13" s="73"/>
      <c r="R13" s="63">
        <f>+'Ark1'!S370</f>
        <v>6.8915662650602414</v>
      </c>
      <c r="S13" s="57">
        <f t="shared" si="2"/>
        <v>0.36775674125071678</v>
      </c>
      <c r="T13" s="65"/>
      <c r="U13" s="63">
        <f>+'Ark1'!T370</f>
        <v>6.4819277108433742</v>
      </c>
      <c r="V13" s="98">
        <f>+'Ark1'!V370</f>
        <v>74.698795180722897</v>
      </c>
      <c r="W13" s="98">
        <f>+'Ark1'!W370</f>
        <v>46.385542168674689</v>
      </c>
      <c r="X13" s="98">
        <f>+'Ark1'!X370</f>
        <v>74.698795180722897</v>
      </c>
      <c r="Y13" s="98">
        <f>+'Ark1'!AG370</f>
        <v>1278.9411764705883</v>
      </c>
      <c r="Z13" s="97">
        <f>+'Ark1'!AH370</f>
        <v>0</v>
      </c>
      <c r="AA13" s="98">
        <f>+'Ark1'!AI370</f>
        <v>25.903614457831328</v>
      </c>
      <c r="AB13" s="98">
        <f>+'Ark1'!Y370</f>
        <v>116.95509460199052</v>
      </c>
      <c r="AC13" s="63">
        <f>+'Ark1'!Z370</f>
        <v>1.9107309406446125</v>
      </c>
      <c r="AD13" s="63">
        <f>+'Ark1'!AA370</f>
        <v>2.6038037319069098</v>
      </c>
      <c r="AE13" s="300">
        <f t="shared" si="3"/>
        <v>339.65737847905268</v>
      </c>
      <c r="AF13" s="97">
        <f t="shared" si="4"/>
        <v>1.0779220779220779</v>
      </c>
      <c r="AG13" s="43"/>
      <c r="AH13" s="4"/>
      <c r="AI13" s="56"/>
      <c r="AJ13" s="56"/>
      <c r="AK13" s="13"/>
      <c r="AL13" s="5"/>
      <c r="AN13" s="2"/>
      <c r="AO13" s="2"/>
      <c r="AP13" s="4"/>
      <c r="AQ13" s="4"/>
      <c r="AR13" s="4"/>
    </row>
    <row r="14" spans="1:55" ht="15.6">
      <c r="A14" s="43"/>
      <c r="B14" s="62">
        <f>+'Ark1'!C371</f>
        <v>2024</v>
      </c>
      <c r="C14" s="62">
        <f>+'Ark1'!K371</f>
        <v>9</v>
      </c>
      <c r="D14" s="62" t="s">
        <v>66</v>
      </c>
      <c r="E14" s="62">
        <f>+'Ark1'!Q371</f>
        <v>1</v>
      </c>
      <c r="F14" s="98">
        <f>+'Ark1'!R371</f>
        <v>1</v>
      </c>
      <c r="G14" s="120">
        <f>+'Ark1'!AE371</f>
        <v>1.2786088735455824E-2</v>
      </c>
      <c r="H14" s="69">
        <f t="shared" si="0"/>
        <v>3.7298049315194655E-4</v>
      </c>
      <c r="I14" s="120">
        <f>+'Ark1'!AF371</f>
        <v>1.8991460707497999E-2</v>
      </c>
      <c r="J14" s="87"/>
      <c r="K14" s="382">
        <f>+IF(F14=0,"",'Ark1'!AR371)</f>
        <v>232</v>
      </c>
      <c r="L14" s="73"/>
      <c r="M14" s="351">
        <f>+'Ark1'!U371</f>
        <v>528.4</v>
      </c>
      <c r="N14" s="69">
        <f t="shared" si="1"/>
        <v>138.39999999999998</v>
      </c>
      <c r="O14" s="195"/>
      <c r="P14" s="114">
        <f>+IF(F14=0,"",'Ark1'!AS371)</f>
        <v>42.283406453729135</v>
      </c>
      <c r="Q14" s="73"/>
      <c r="R14" s="63">
        <f>+'Ark1'!S371</f>
        <v>8</v>
      </c>
      <c r="S14" s="57">
        <f t="shared" si="2"/>
        <v>0</v>
      </c>
      <c r="T14" s="65"/>
      <c r="U14" s="63">
        <f>+'Ark1'!T371</f>
        <v>7</v>
      </c>
      <c r="V14" s="98">
        <f>+'Ark1'!V371</f>
        <v>100</v>
      </c>
      <c r="W14" s="98">
        <f>+'Ark1'!W371</f>
        <v>100</v>
      </c>
      <c r="X14" s="98">
        <f>+'Ark1'!X371</f>
        <v>100</v>
      </c>
      <c r="Y14" s="98">
        <f>+'Ark1'!AG371</f>
        <v>3596</v>
      </c>
      <c r="Z14" s="97">
        <f>+'Ark1'!AH371</f>
        <v>0</v>
      </c>
      <c r="AA14" s="98">
        <f>+'Ark1'!AI371</f>
        <v>100</v>
      </c>
      <c r="AB14" s="98">
        <f>+'Ark1'!Y371</f>
        <v>0</v>
      </c>
      <c r="AC14" s="63">
        <f>+'Ark1'!Z371</f>
        <v>0</v>
      </c>
      <c r="AD14" s="63">
        <f>+'Ark1'!AA371</f>
        <v>0</v>
      </c>
      <c r="AE14" s="300">
        <f t="shared" si="3"/>
        <v>146.94104560622915</v>
      </c>
      <c r="AF14" s="97">
        <f t="shared" si="4"/>
        <v>1</v>
      </c>
      <c r="AG14" s="43"/>
      <c r="AH14" s="4"/>
      <c r="AI14" s="56"/>
      <c r="AJ14" s="56"/>
      <c r="AK14" s="13"/>
      <c r="AL14" s="5"/>
      <c r="AN14" s="1"/>
      <c r="AO14" s="1"/>
      <c r="AP14" s="11"/>
      <c r="AQ14" s="11"/>
      <c r="AR14" s="11"/>
    </row>
    <row r="15" spans="1:55" ht="15.6">
      <c r="A15" s="43"/>
      <c r="B15" s="62">
        <f>+'Ark1'!C372</f>
        <v>2024</v>
      </c>
      <c r="C15" s="62">
        <f>+'Ark1'!K372</f>
        <v>11</v>
      </c>
      <c r="D15" s="62" t="s">
        <v>661</v>
      </c>
      <c r="E15" s="62">
        <f>+'Ark1'!Q372</f>
        <v>0</v>
      </c>
      <c r="F15" s="98">
        <f>+'Ark1'!R372</f>
        <v>0</v>
      </c>
      <c r="G15" s="120">
        <f>+'Ark1'!AE372</f>
        <v>0</v>
      </c>
      <c r="H15" s="69">
        <f t="shared" si="0"/>
        <v>0</v>
      </c>
      <c r="I15" s="120">
        <f>+'Ark1'!AF372</f>
        <v>0</v>
      </c>
      <c r="J15" s="87"/>
      <c r="K15" s="382" t="str">
        <f>+IF(F15=0,"",'Ark1'!AR372)</f>
        <v/>
      </c>
      <c r="L15" s="73"/>
      <c r="M15" s="351">
        <f>+'Ark1'!U372</f>
        <v>0</v>
      </c>
      <c r="N15" s="69">
        <f t="shared" si="1"/>
        <v>0</v>
      </c>
      <c r="O15" s="195"/>
      <c r="P15" s="114" t="str">
        <f>+IF(F15=0,"",'Ark1'!AS372)</f>
        <v/>
      </c>
      <c r="Q15" s="73"/>
      <c r="R15" s="63">
        <f>+'Ark1'!S372</f>
        <v>0</v>
      </c>
      <c r="S15" s="57">
        <f t="shared" si="2"/>
        <v>0</v>
      </c>
      <c r="T15" s="65"/>
      <c r="U15" s="63">
        <f>+'Ark1'!T372</f>
        <v>0</v>
      </c>
      <c r="V15" s="98">
        <f>+'Ark1'!V372</f>
        <v>0</v>
      </c>
      <c r="W15" s="98">
        <f>+'Ark1'!W372</f>
        <v>0</v>
      </c>
      <c r="X15" s="98">
        <f>+'Ark1'!X372</f>
        <v>0</v>
      </c>
      <c r="Y15" s="98">
        <f>+'Ark1'!AG372</f>
        <v>0</v>
      </c>
      <c r="Z15" s="97">
        <f>+'Ark1'!AH372</f>
        <v>0</v>
      </c>
      <c r="AA15" s="98">
        <f>+'Ark1'!AI372</f>
        <v>0</v>
      </c>
      <c r="AB15" s="98">
        <f>+'Ark1'!Y372</f>
        <v>0</v>
      </c>
      <c r="AC15" s="63">
        <f>+'Ark1'!Z372</f>
        <v>0</v>
      </c>
      <c r="AD15" s="63">
        <f>+'Ark1'!AA372</f>
        <v>0</v>
      </c>
      <c r="AE15" s="300" t="str">
        <f t="shared" si="3"/>
        <v/>
      </c>
      <c r="AF15" s="97" t="str">
        <f t="shared" si="4"/>
        <v/>
      </c>
      <c r="AG15" s="43"/>
      <c r="AH15" s="4"/>
      <c r="AI15" s="56"/>
      <c r="AJ15" s="56"/>
      <c r="AK15" s="13"/>
      <c r="AL15" s="5"/>
      <c r="AN15" s="1"/>
      <c r="AO15" s="1"/>
      <c r="AP15" s="11"/>
      <c r="AQ15" s="11"/>
      <c r="AR15" s="11"/>
    </row>
    <row r="16" spans="1:55" ht="15.6">
      <c r="A16" s="43"/>
      <c r="B16" s="62">
        <f>+'Ark1'!C373</f>
        <v>2024</v>
      </c>
      <c r="C16" s="62">
        <f>+'Ark1'!K373</f>
        <v>12</v>
      </c>
      <c r="D16" s="62" t="s">
        <v>662</v>
      </c>
      <c r="E16" s="62">
        <f>+'Ark1'!Q373</f>
        <v>0</v>
      </c>
      <c r="F16" s="98">
        <f>+'Ark1'!R373</f>
        <v>0</v>
      </c>
      <c r="G16" s="120">
        <f>+'Ark1'!AE373</f>
        <v>0</v>
      </c>
      <c r="H16" s="69">
        <f t="shared" si="0"/>
        <v>0</v>
      </c>
      <c r="I16" s="120">
        <f>+'Ark1'!AF373</f>
        <v>0</v>
      </c>
      <c r="J16" s="87"/>
      <c r="K16" s="382" t="str">
        <f>+IF(F16=0,"",'Ark1'!AR373)</f>
        <v/>
      </c>
      <c r="L16" s="73"/>
      <c r="M16" s="351">
        <f>+'Ark1'!U373</f>
        <v>0</v>
      </c>
      <c r="N16" s="69">
        <f t="shared" si="1"/>
        <v>0</v>
      </c>
      <c r="O16" s="195"/>
      <c r="P16" s="114" t="str">
        <f>+IF(F16=0,"",'Ark1'!AS373)</f>
        <v/>
      </c>
      <c r="Q16" s="73"/>
      <c r="R16" s="63">
        <f>+'Ark1'!S373</f>
        <v>0</v>
      </c>
      <c r="S16" s="57">
        <f t="shared" si="2"/>
        <v>0</v>
      </c>
      <c r="T16" s="65"/>
      <c r="U16" s="63">
        <f>+'Ark1'!T373</f>
        <v>0</v>
      </c>
      <c r="V16" s="98">
        <f>+'Ark1'!V373</f>
        <v>0</v>
      </c>
      <c r="W16" s="98">
        <f>+'Ark1'!W373</f>
        <v>0</v>
      </c>
      <c r="X16" s="98">
        <f>+'Ark1'!X373</f>
        <v>0</v>
      </c>
      <c r="Y16" s="98">
        <f>+'Ark1'!AG373</f>
        <v>0</v>
      </c>
      <c r="Z16" s="97">
        <f>+'Ark1'!AH373</f>
        <v>0</v>
      </c>
      <c r="AA16" s="98">
        <f>+'Ark1'!AI373</f>
        <v>0</v>
      </c>
      <c r="AB16" s="98">
        <f>+'Ark1'!Y373</f>
        <v>0</v>
      </c>
      <c r="AC16" s="63">
        <f>+'Ark1'!Z373</f>
        <v>0</v>
      </c>
      <c r="AD16" s="63">
        <f>+'Ark1'!AA373</f>
        <v>0</v>
      </c>
      <c r="AE16" s="300" t="str">
        <f t="shared" si="3"/>
        <v/>
      </c>
      <c r="AF16" s="97" t="str">
        <f t="shared" si="4"/>
        <v/>
      </c>
      <c r="AG16" s="43"/>
      <c r="AH16" s="4"/>
      <c r="AI16" s="56"/>
      <c r="AJ16" s="56"/>
      <c r="AK16" s="13"/>
      <c r="AL16" s="5"/>
      <c r="AN16" s="1"/>
      <c r="AO16" s="1"/>
      <c r="AP16" s="11"/>
      <c r="AQ16" s="11"/>
      <c r="AR16" s="11"/>
    </row>
    <row r="17" spans="1:46" ht="15.6">
      <c r="A17" s="43"/>
      <c r="B17" s="43"/>
      <c r="C17" s="43"/>
      <c r="D17" s="43"/>
      <c r="E17" s="43"/>
      <c r="F17" s="43"/>
      <c r="G17" s="43"/>
      <c r="H17" s="43"/>
      <c r="I17" s="43"/>
      <c r="J17" s="87"/>
      <c r="K17" s="43"/>
      <c r="L17" s="73"/>
      <c r="M17" s="43"/>
      <c r="N17" s="43"/>
      <c r="O17" s="195"/>
      <c r="P17" s="43"/>
      <c r="Q17" s="73"/>
      <c r="R17" s="43"/>
      <c r="S17" s="43"/>
      <c r="T17" s="65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"/>
      <c r="AI17" s="56"/>
      <c r="AJ17" s="56"/>
      <c r="AK17" s="13"/>
      <c r="AL17" s="5"/>
      <c r="AN17" s="1"/>
      <c r="AO17" s="1"/>
      <c r="AP17" s="11"/>
      <c r="AQ17" s="11"/>
      <c r="AR17" s="11"/>
    </row>
    <row r="18" spans="1:46" ht="15.6">
      <c r="A18" s="43"/>
      <c r="B18" s="3">
        <f>+'Ark1'!C374</f>
        <v>2023</v>
      </c>
      <c r="C18" s="3">
        <f>+'Ark1'!K374</f>
        <v>0</v>
      </c>
      <c r="D18" s="3" t="str">
        <f t="shared" ref="D18:D23" si="5">+D11</f>
        <v>Ordinær</v>
      </c>
      <c r="E18" s="3">
        <f>+'Ark1'!Q374</f>
        <v>2521</v>
      </c>
      <c r="F18" s="16">
        <f>+'Ark1'!R374</f>
        <v>7671</v>
      </c>
      <c r="G18" s="70">
        <f>+'Ark1'!AE374</f>
        <v>95.22095332671303</v>
      </c>
      <c r="H18" s="70"/>
      <c r="I18" s="70">
        <f>+'Ark1'!AF374</f>
        <v>95.000030657644558</v>
      </c>
      <c r="J18" s="87"/>
      <c r="K18" s="382">
        <f>+IF(F18=0,"",'Ark1'!AR374)</f>
        <v>216.23232188210127</v>
      </c>
      <c r="L18" s="73"/>
      <c r="M18" s="56">
        <f>+'Ark1'!U374</f>
        <v>351.44084213270901</v>
      </c>
      <c r="N18" s="70"/>
      <c r="O18" s="195"/>
      <c r="P18" s="114">
        <f>+IF(F18=0,"",'Ark1'!AS374)</f>
        <v>33.890934080068085</v>
      </c>
      <c r="Q18" s="73"/>
      <c r="R18" s="13">
        <f>+'Ark1'!S374</f>
        <v>5.5753424657534243</v>
      </c>
      <c r="S18" s="58"/>
      <c r="T18" s="65"/>
      <c r="U18" s="13">
        <f>+'Ark1'!T374</f>
        <v>6.488723764828574</v>
      </c>
      <c r="V18" s="16">
        <f>+'Ark1'!V374</f>
        <v>45.46995176639291</v>
      </c>
      <c r="W18" s="16">
        <f>+'Ark1'!W374</f>
        <v>48.755051492634593</v>
      </c>
      <c r="X18" s="16">
        <f>+'Ark1'!X374</f>
        <v>47.920740451049411</v>
      </c>
      <c r="Y18" s="16">
        <f>+'Ark1'!AG374</f>
        <v>962.90870204518114</v>
      </c>
      <c r="Z18" s="56">
        <f>+'Ark1'!AH374</f>
        <v>2.6072220049537225E-2</v>
      </c>
      <c r="AA18" s="16">
        <f>+'Ark1'!AI374</f>
        <v>44.427062964411405</v>
      </c>
      <c r="AB18" s="16">
        <f>+'Ark1'!Y374</f>
        <v>104.86217043052424</v>
      </c>
      <c r="AC18" s="13">
        <f>+'Ark1'!Z374</f>
        <v>1.7701383528076005</v>
      </c>
      <c r="AD18" s="13">
        <f>+'Ark1'!AA374</f>
        <v>1.8146686669203151</v>
      </c>
      <c r="AE18" s="16">
        <f t="shared" ref="AE18:AE23" si="6">IF(F18=0,"",1000*M18/Y18)</f>
        <v>364.97836335497033</v>
      </c>
      <c r="AF18" s="56">
        <f>+IF(F18=0,"",F18/E18)</f>
        <v>3.0428401428004759</v>
      </c>
      <c r="AG18" s="43"/>
      <c r="AH18" s="4"/>
      <c r="AI18" s="56"/>
      <c r="AJ18" s="56"/>
      <c r="AK18" s="13"/>
      <c r="AL18" s="5"/>
      <c r="AN18" s="1"/>
      <c r="AO18" s="1"/>
      <c r="AP18" s="11"/>
      <c r="AQ18" s="11"/>
      <c r="AR18" s="11"/>
    </row>
    <row r="19" spans="1:46" ht="15.6">
      <c r="A19" s="43"/>
      <c r="B19">
        <f>+'Ark1'!C375</f>
        <v>2023</v>
      </c>
      <c r="C19">
        <f>+'Ark1'!K375</f>
        <v>4</v>
      </c>
      <c r="D19" s="3" t="str">
        <f t="shared" si="5"/>
        <v>Økologisk</v>
      </c>
      <c r="E19">
        <f>+'Ark1'!Q375</f>
        <v>72</v>
      </c>
      <c r="F19" s="11">
        <f>+'Ark1'!R375</f>
        <v>164</v>
      </c>
      <c r="G19" s="70">
        <f>+'Ark1'!AE375</f>
        <v>2.0357497517378356</v>
      </c>
      <c r="H19" s="70"/>
      <c r="I19" s="70">
        <f>+'Ark1'!AF375</f>
        <v>1.8487863484257436</v>
      </c>
      <c r="J19" s="87"/>
      <c r="K19" s="382">
        <f>+IF(F19=0,"",'Ark1'!AR375)</f>
        <v>210.21604938271599</v>
      </c>
      <c r="L19" s="73"/>
      <c r="M19" s="67">
        <f>+'Ark1'!U375</f>
        <v>319.90670731707314</v>
      </c>
      <c r="N19" s="70"/>
      <c r="O19" s="195"/>
      <c r="P19" s="114">
        <f>+IF(F19=0,"",'Ark1'!AS375)</f>
        <v>33.268676528766946</v>
      </c>
      <c r="Q19" s="73"/>
      <c r="R19" s="1">
        <f>+'Ark1'!S375</f>
        <v>5.1951219512195124</v>
      </c>
      <c r="S19" s="70"/>
      <c r="T19" s="65"/>
      <c r="U19" s="1">
        <f>+'Ark1'!T375</f>
        <v>6.75</v>
      </c>
      <c r="V19" s="11">
        <f>+'Ark1'!V375</f>
        <v>40.853658536585357</v>
      </c>
      <c r="W19" s="11">
        <f>+'Ark1'!W375</f>
        <v>56.707317073170735</v>
      </c>
      <c r="X19" s="11">
        <f>+'Ark1'!X375</f>
        <v>31.707317073170728</v>
      </c>
      <c r="Y19" s="11">
        <f>+'Ark1'!AG375</f>
        <v>1070.2777777777778</v>
      </c>
      <c r="Z19" s="67">
        <f>+'Ark1'!AH375</f>
        <v>0.6097560975609756</v>
      </c>
      <c r="AA19" s="11">
        <f>+'Ark1'!AI375</f>
        <v>54.268292682926813</v>
      </c>
      <c r="AB19" s="11">
        <f>+'Ark1'!Y375</f>
        <v>108.76172161729644</v>
      </c>
      <c r="AC19" s="1">
        <f>+'Ark1'!Z375</f>
        <v>1.5998401169373275</v>
      </c>
      <c r="AD19" s="1">
        <f>+'Ark1'!AA375</f>
        <v>2.1395662883956246</v>
      </c>
      <c r="AE19" s="11">
        <f t="shared" si="6"/>
        <v>298.90063491862526</v>
      </c>
      <c r="AF19" s="67">
        <f>+IF(F19=0,"",F19/E19)</f>
        <v>2.2777777777777777</v>
      </c>
      <c r="AG19" s="43"/>
      <c r="AH19" s="4"/>
      <c r="AI19" s="56"/>
      <c r="AJ19" s="56"/>
      <c r="AK19" s="13"/>
      <c r="AL19" s="5"/>
      <c r="AN19" s="1"/>
      <c r="AO19" s="1"/>
      <c r="AP19" s="11"/>
      <c r="AQ19" s="11"/>
      <c r="AR19" s="11"/>
    </row>
    <row r="20" spans="1:46" ht="15.6">
      <c r="A20" s="43"/>
      <c r="B20">
        <f>+'Ark1'!C376</f>
        <v>2023</v>
      </c>
      <c r="C20">
        <f>+'Ark1'!K376</f>
        <v>7</v>
      </c>
      <c r="D20" s="3" t="str">
        <f t="shared" si="5"/>
        <v>Nødslakt</v>
      </c>
      <c r="E20">
        <f>+'Ark1'!Q376</f>
        <v>152</v>
      </c>
      <c r="F20" s="11">
        <f>+'Ark1'!R376</f>
        <v>168</v>
      </c>
      <c r="G20" s="70">
        <f>+'Ark1'!AE376</f>
        <v>2.0854021847070499</v>
      </c>
      <c r="H20" s="70"/>
      <c r="I20" s="70">
        <f>+'Ark1'!AF376</f>
        <v>2.4027276987307702</v>
      </c>
      <c r="J20" s="87"/>
      <c r="K20" s="382">
        <f>+IF(F20=0,"",'Ark1'!AR376)</f>
        <v>225.27272727272728</v>
      </c>
      <c r="L20" s="73"/>
      <c r="M20" s="67">
        <f>+'Ark1'!U376</f>
        <v>405.85952380952358</v>
      </c>
      <c r="N20" s="70"/>
      <c r="O20" s="195"/>
      <c r="P20" s="114">
        <f>+IF(F20=0,"",'Ark1'!AS376)</f>
        <v>36.548875978553205</v>
      </c>
      <c r="Q20" s="73"/>
      <c r="R20" s="1">
        <f>+'Ark1'!S376</f>
        <v>6.5238095238095246</v>
      </c>
      <c r="S20" s="70"/>
      <c r="T20" s="65"/>
      <c r="U20" s="1">
        <f>+'Ark1'!T376</f>
        <v>6.3452380952380976</v>
      </c>
      <c r="V20" s="11">
        <f>+'Ark1'!V376</f>
        <v>64.880952380952394</v>
      </c>
      <c r="W20" s="11">
        <f>+'Ark1'!W376</f>
        <v>44.642857142857153</v>
      </c>
      <c r="X20" s="11">
        <f>+'Ark1'!X376</f>
        <v>62.5</v>
      </c>
      <c r="Y20" s="11">
        <f>+'Ark1'!AG376</f>
        <v>1200.5681818181815</v>
      </c>
      <c r="Z20" s="67">
        <f>+'Ark1'!AH376</f>
        <v>0</v>
      </c>
      <c r="AA20" s="11">
        <f>+'Ark1'!AI376</f>
        <v>21.428571428571423</v>
      </c>
      <c r="AB20" s="11">
        <f>+'Ark1'!Y376</f>
        <v>129.6463909833648</v>
      </c>
      <c r="AC20" s="1">
        <f>+'Ark1'!Z376</f>
        <v>2.0986174047066957</v>
      </c>
      <c r="AD20" s="1">
        <f>+'Ark1'!AA376</f>
        <v>2.3729329231135834</v>
      </c>
      <c r="AE20" s="11">
        <f t="shared" si="6"/>
        <v>338.05620535010013</v>
      </c>
      <c r="AF20" s="67">
        <f t="shared" ref="AF20:AF25" si="7">+IF(F20=0,"",F20/E20)</f>
        <v>1.1052631578947369</v>
      </c>
      <c r="AG20" s="43"/>
      <c r="AH20" s="4"/>
      <c r="AI20" s="56"/>
      <c r="AJ20" s="56"/>
      <c r="AK20" s="5"/>
      <c r="AL20" s="5"/>
      <c r="AN20" s="1"/>
      <c r="AO20" s="1"/>
      <c r="AP20" s="11"/>
      <c r="AQ20" s="11"/>
      <c r="AR20" s="11"/>
    </row>
    <row r="21" spans="1:46" ht="15.6">
      <c r="A21" s="43"/>
      <c r="B21">
        <f>+'Ark1'!C377</f>
        <v>2023</v>
      </c>
      <c r="C21">
        <f>+'Ark1'!K377</f>
        <v>9</v>
      </c>
      <c r="D21" s="3" t="str">
        <f t="shared" si="5"/>
        <v>Spesial</v>
      </c>
      <c r="E21">
        <f>+'Ark1'!Q377</f>
        <v>1</v>
      </c>
      <c r="F21" s="11">
        <f>+'Ark1'!R377</f>
        <v>1</v>
      </c>
      <c r="G21" s="70">
        <f>+'Ark1'!AE377</f>
        <v>1.2413108242303877E-2</v>
      </c>
      <c r="H21" s="70"/>
      <c r="I21" s="70">
        <f>+'Ark1'!AF377</f>
        <v>1.374308203203373E-2</v>
      </c>
      <c r="J21" s="87"/>
      <c r="K21" s="382">
        <f>+IF(F21=0,"",'Ark1'!AR377)</f>
        <v>219</v>
      </c>
      <c r="L21" s="73"/>
      <c r="M21" s="67">
        <f>+'Ark1'!U377</f>
        <v>390</v>
      </c>
      <c r="N21" s="70"/>
      <c r="O21" s="195"/>
      <c r="P21" s="114">
        <f>+IF(F21=0,"",'Ark1'!AS377)</f>
        <v>37.130625254023457</v>
      </c>
      <c r="Q21" s="73"/>
      <c r="R21" s="1">
        <f>+'Ark1'!S377</f>
        <v>8</v>
      </c>
      <c r="S21" s="70"/>
      <c r="T21" s="65"/>
      <c r="U21" s="1">
        <f>+'Ark1'!T377</f>
        <v>5</v>
      </c>
      <c r="V21" s="11">
        <f>+'Ark1'!V377</f>
        <v>100</v>
      </c>
      <c r="W21" s="11">
        <f>+'Ark1'!W377</f>
        <v>0</v>
      </c>
      <c r="X21" s="11">
        <f>+'Ark1'!X377</f>
        <v>100</v>
      </c>
      <c r="Y21" s="11">
        <f>+'Ark1'!AG377</f>
        <v>732</v>
      </c>
      <c r="Z21" s="67">
        <f>+'Ark1'!AH377</f>
        <v>0</v>
      </c>
      <c r="AA21" s="11">
        <f>+'Ark1'!AI377</f>
        <v>100</v>
      </c>
      <c r="AB21" s="11">
        <f>+'Ark1'!Y377</f>
        <v>0</v>
      </c>
      <c r="AC21" s="1">
        <f>+'Ark1'!Z377</f>
        <v>0</v>
      </c>
      <c r="AD21" s="1">
        <f>+'Ark1'!AA377</f>
        <v>0</v>
      </c>
      <c r="AE21" s="11">
        <f t="shared" si="6"/>
        <v>532.78688524590166</v>
      </c>
      <c r="AF21" s="67">
        <f t="shared" si="7"/>
        <v>1</v>
      </c>
      <c r="AG21" s="43"/>
      <c r="AH21" s="4"/>
      <c r="AI21" s="56"/>
      <c r="AJ21" s="56"/>
      <c r="AK21" s="5"/>
      <c r="AL21" s="5"/>
      <c r="AN21" s="1"/>
      <c r="AO21" s="1"/>
      <c r="AP21" s="11"/>
      <c r="AQ21" s="11"/>
      <c r="AR21" s="11"/>
    </row>
    <row r="22" spans="1:46" ht="15.6">
      <c r="A22" s="43"/>
      <c r="B22">
        <f>+'Ark1'!C378</f>
        <v>2023</v>
      </c>
      <c r="C22">
        <f>+'Ark1'!K378</f>
        <v>11</v>
      </c>
      <c r="D22" s="3" t="str">
        <f t="shared" si="5"/>
        <v>Lim Uniq ♂</v>
      </c>
      <c r="E22">
        <f>+'Ark1'!Q378</f>
        <v>0</v>
      </c>
      <c r="F22" s="11">
        <f>+'Ark1'!R378</f>
        <v>0</v>
      </c>
      <c r="G22" s="70">
        <f>+'Ark1'!AE378</f>
        <v>0</v>
      </c>
      <c r="H22" s="70"/>
      <c r="I22" s="70">
        <f>+'Ark1'!AF378</f>
        <v>0</v>
      </c>
      <c r="J22" s="87"/>
      <c r="K22" s="382" t="str">
        <f>+IF(F22=0,"",'Ark1'!AR378)</f>
        <v/>
      </c>
      <c r="L22" s="73"/>
      <c r="M22" s="67">
        <f>+'Ark1'!U378</f>
        <v>0</v>
      </c>
      <c r="N22" s="70"/>
      <c r="O22" s="195"/>
      <c r="P22" s="114" t="str">
        <f>+IF(F22=0,"",'Ark1'!AS378)</f>
        <v/>
      </c>
      <c r="Q22" s="73"/>
      <c r="R22" s="1">
        <f>+'Ark1'!S378</f>
        <v>0</v>
      </c>
      <c r="S22" s="70"/>
      <c r="T22" s="65"/>
      <c r="U22" s="1">
        <f>+'Ark1'!T378</f>
        <v>0</v>
      </c>
      <c r="V22" s="11">
        <f>+'Ark1'!V378</f>
        <v>0</v>
      </c>
      <c r="W22" s="11">
        <f>+'Ark1'!W378</f>
        <v>0</v>
      </c>
      <c r="X22" s="11">
        <f>+'Ark1'!X378</f>
        <v>0</v>
      </c>
      <c r="Y22" s="11">
        <f>+'Ark1'!AG378</f>
        <v>0</v>
      </c>
      <c r="Z22" s="67">
        <f>+'Ark1'!AH378</f>
        <v>0</v>
      </c>
      <c r="AA22" s="11">
        <f>+'Ark1'!AI378</f>
        <v>0</v>
      </c>
      <c r="AB22" s="11">
        <f>+'Ark1'!Y378</f>
        <v>0</v>
      </c>
      <c r="AC22" s="1">
        <f>+'Ark1'!Z378</f>
        <v>0</v>
      </c>
      <c r="AD22" s="1">
        <f>+'Ark1'!AA378</f>
        <v>0</v>
      </c>
      <c r="AE22" s="11" t="str">
        <f t="shared" si="6"/>
        <v/>
      </c>
      <c r="AF22" s="67" t="str">
        <f t="shared" si="7"/>
        <v/>
      </c>
      <c r="AG22" s="43"/>
      <c r="AH22" s="4"/>
      <c r="AI22" s="56"/>
      <c r="AJ22" s="56"/>
      <c r="AK22" s="5"/>
      <c r="AL22" s="5"/>
      <c r="AN22" s="1"/>
      <c r="AO22" s="1"/>
      <c r="AP22" s="11"/>
      <c r="AQ22" s="11"/>
      <c r="AR22" s="11"/>
    </row>
    <row r="23" spans="1:46" ht="15.6">
      <c r="A23" s="43"/>
      <c r="B23">
        <f>+'Ark1'!C379</f>
        <v>2023</v>
      </c>
      <c r="C23">
        <f>+'Ark1'!K379</f>
        <v>12</v>
      </c>
      <c r="D23" s="3" t="str">
        <f t="shared" si="5"/>
        <v>Lim Uniq ♀</v>
      </c>
      <c r="E23">
        <f>+'Ark1'!Q379</f>
        <v>0</v>
      </c>
      <c r="F23" s="11">
        <f>+'Ark1'!R379</f>
        <v>0</v>
      </c>
      <c r="G23" s="70">
        <f>+'Ark1'!AE379</f>
        <v>0</v>
      </c>
      <c r="H23" s="70"/>
      <c r="I23" s="70">
        <f>+'Ark1'!AF379</f>
        <v>0</v>
      </c>
      <c r="J23" s="87"/>
      <c r="K23" s="382" t="str">
        <f>+IF(F23=0,"",'Ark1'!AR379)</f>
        <v/>
      </c>
      <c r="L23" s="73"/>
      <c r="M23" s="67">
        <f>+'Ark1'!U379</f>
        <v>0</v>
      </c>
      <c r="N23" s="70"/>
      <c r="O23" s="195"/>
      <c r="P23" s="114" t="str">
        <f>+IF(F23=0,"",'Ark1'!AS379)</f>
        <v/>
      </c>
      <c r="Q23" s="73"/>
      <c r="R23" s="1">
        <f>+'Ark1'!S379</f>
        <v>0</v>
      </c>
      <c r="S23" s="70"/>
      <c r="T23" s="65"/>
      <c r="U23" s="1">
        <f>+'Ark1'!T379</f>
        <v>0</v>
      </c>
      <c r="V23" s="11">
        <f>+'Ark1'!V379</f>
        <v>0</v>
      </c>
      <c r="W23" s="11">
        <f>+'Ark1'!W379</f>
        <v>0</v>
      </c>
      <c r="X23" s="11">
        <f>+'Ark1'!X379</f>
        <v>0</v>
      </c>
      <c r="Y23" s="11">
        <f>+'Ark1'!AG379</f>
        <v>0</v>
      </c>
      <c r="Z23" s="67">
        <f>+'Ark1'!AH379</f>
        <v>0</v>
      </c>
      <c r="AA23" s="11">
        <f>+'Ark1'!AI379</f>
        <v>0</v>
      </c>
      <c r="AB23" s="11">
        <f>+'Ark1'!Y379</f>
        <v>0</v>
      </c>
      <c r="AC23" s="1">
        <f>+'Ark1'!Z379</f>
        <v>0</v>
      </c>
      <c r="AD23" s="1">
        <f>+'Ark1'!AA379</f>
        <v>0</v>
      </c>
      <c r="AE23" s="11" t="str">
        <f t="shared" si="6"/>
        <v/>
      </c>
      <c r="AF23" s="67" t="str">
        <f t="shared" si="7"/>
        <v/>
      </c>
      <c r="AG23" s="43"/>
      <c r="AH23" s="4"/>
      <c r="AI23" s="56"/>
      <c r="AJ23" s="56"/>
      <c r="AK23" s="5"/>
      <c r="AL23" s="5"/>
      <c r="AN23" s="1"/>
      <c r="AO23" s="1"/>
      <c r="AP23" s="11"/>
      <c r="AQ23" s="11"/>
      <c r="AR23" s="11"/>
    </row>
    <row r="24" spans="1:46" ht="15.6">
      <c r="A24" s="43"/>
      <c r="B24" s="43"/>
      <c r="C24" s="43"/>
      <c r="D24" s="43"/>
      <c r="E24" s="43"/>
      <c r="F24" s="43"/>
      <c r="G24" s="43"/>
      <c r="H24" s="43"/>
      <c r="I24" s="43"/>
      <c r="J24" s="87"/>
      <c r="K24" s="43"/>
      <c r="L24" s="73"/>
      <c r="M24" s="43"/>
      <c r="N24" s="43"/>
      <c r="O24" s="195"/>
      <c r="P24" s="43"/>
      <c r="Q24" s="73"/>
      <c r="R24" s="43"/>
      <c r="S24" s="43"/>
      <c r="T24" s="65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"/>
      <c r="AI24" s="56"/>
      <c r="AJ24" s="56"/>
      <c r="AK24" s="5"/>
      <c r="AL24" s="5"/>
      <c r="AN24" s="1"/>
      <c r="AO24" s="1"/>
      <c r="AP24" s="11"/>
      <c r="AQ24" s="11"/>
      <c r="AR24" s="11"/>
    </row>
    <row r="25" spans="1:46" ht="15.6">
      <c r="A25" s="43"/>
      <c r="B25" s="51">
        <f>+'Ark1'!C380</f>
        <v>2022</v>
      </c>
      <c r="C25" s="51">
        <f>+'Ark1'!K380</f>
        <v>0</v>
      </c>
      <c r="D25" s="52" t="str">
        <f t="shared" ref="D25:D30" si="8">+D18</f>
        <v>Ordinær</v>
      </c>
      <c r="E25" s="51">
        <f>+'Ark1'!Q380</f>
        <v>2546</v>
      </c>
      <c r="F25" s="76">
        <f>+'Ark1'!R380</f>
        <v>6623</v>
      </c>
      <c r="G25" s="69">
        <f>+'Ark1'!AE380</f>
        <v>95.117047249748666</v>
      </c>
      <c r="H25" s="69"/>
      <c r="I25" s="69">
        <f>+'Ark1'!AF380</f>
        <v>94.801280857364446</v>
      </c>
      <c r="J25" s="87"/>
      <c r="K25" s="382">
        <f>+IF(F25=0,"",'Ark1'!AR380)</f>
        <v>217.85657370517924</v>
      </c>
      <c r="L25" s="73"/>
      <c r="M25" s="66">
        <f>+'Ark1'!U380</f>
        <v>371.07674165785926</v>
      </c>
      <c r="N25" s="69"/>
      <c r="O25" s="195"/>
      <c r="P25" s="114">
        <f>+IF(F25=0,"",'Ark1'!AS380)</f>
        <v>35.077173158368282</v>
      </c>
      <c r="Q25" s="73"/>
      <c r="R25" s="53">
        <f>+'Ark1'!S380</f>
        <v>5.9168430601753856</v>
      </c>
      <c r="S25" s="69"/>
      <c r="T25" s="65"/>
      <c r="U25" s="53">
        <f>+'Ark1'!T380</f>
        <v>6.5545825154763691</v>
      </c>
      <c r="V25" s="76">
        <f>+'Ark1'!V380</f>
        <v>53.933262871810363</v>
      </c>
      <c r="W25" s="76">
        <f>+'Ark1'!W380</f>
        <v>50.641703155669639</v>
      </c>
      <c r="X25" s="76">
        <f>+'Ark1'!X380</f>
        <v>56.107504152196881</v>
      </c>
      <c r="Y25" s="76">
        <f>+'Ark1'!AG380</f>
        <v>984.28378792522221</v>
      </c>
      <c r="Z25" s="66">
        <f>+'Ark1'!AH380</f>
        <v>6.0395591121848113E-2</v>
      </c>
      <c r="AA25" s="76">
        <f>+'Ark1'!AI380</f>
        <v>46.021440434848245</v>
      </c>
      <c r="AB25" s="76">
        <f>+'Ark1'!Y380</f>
        <v>105.76448704588438</v>
      </c>
      <c r="AC25" s="53">
        <f>+'Ark1'!Z380</f>
        <v>1.7862182481186579</v>
      </c>
      <c r="AD25" s="53">
        <f>+'Ark1'!AA380</f>
        <v>1.8086818333888399</v>
      </c>
      <c r="AE25" s="76">
        <f>IF(F25=0,"",1000*M25/Y25)</f>
        <v>377.00178161021444</v>
      </c>
      <c r="AF25" s="66">
        <f t="shared" si="7"/>
        <v>2.6013354281225451</v>
      </c>
      <c r="AG25" s="43"/>
      <c r="AH25" s="4"/>
      <c r="AI25" s="56"/>
      <c r="AJ25" s="56"/>
      <c r="AK25" s="5"/>
      <c r="AL25" s="5"/>
      <c r="AN25" s="1"/>
      <c r="AO25" s="1"/>
      <c r="AP25" s="11"/>
      <c r="AQ25" s="11"/>
      <c r="AR25" s="11"/>
    </row>
    <row r="26" spans="1:46" ht="15.6">
      <c r="A26" s="43"/>
      <c r="B26" s="51">
        <f>+'Ark1'!C381</f>
        <v>2022</v>
      </c>
      <c r="C26" s="51">
        <f>+'Ark1'!K381</f>
        <v>4</v>
      </c>
      <c r="D26" s="52" t="str">
        <f t="shared" si="8"/>
        <v>Økologisk</v>
      </c>
      <c r="E26" s="51">
        <f>+'Ark1'!Q381</f>
        <v>74</v>
      </c>
      <c r="F26" s="76">
        <f>+'Ark1'!R381</f>
        <v>139</v>
      </c>
      <c r="G26" s="69">
        <f>+'Ark1'!AE381</f>
        <v>1.9962659773086311</v>
      </c>
      <c r="H26" s="69"/>
      <c r="I26" s="69">
        <f>+'Ark1'!AF381</f>
        <v>1.8797965244403347</v>
      </c>
      <c r="J26" s="87"/>
      <c r="K26" s="382">
        <f>+IF(F26=0,"",'Ark1'!AR381)</f>
        <v>213.09774436090223</v>
      </c>
      <c r="L26" s="73"/>
      <c r="M26" s="66">
        <f>+'Ark1'!U381</f>
        <v>350.5906474820145</v>
      </c>
      <c r="N26" s="69"/>
      <c r="O26" s="195"/>
      <c r="P26" s="114">
        <f>+IF(F26=0,"",'Ark1'!AS381)</f>
        <v>35.098609846174142</v>
      </c>
      <c r="Q26" s="73"/>
      <c r="R26" s="53">
        <f>+'Ark1'!S381</f>
        <v>5.8043478260869552</v>
      </c>
      <c r="S26" s="69"/>
      <c r="T26" s="65"/>
      <c r="U26" s="53">
        <f>+'Ark1'!T381</f>
        <v>6.6690647482014382</v>
      </c>
      <c r="V26" s="76">
        <f>+'Ark1'!V381</f>
        <v>56.115107913669057</v>
      </c>
      <c r="W26" s="76">
        <f>+'Ark1'!W381</f>
        <v>55.39568345323741</v>
      </c>
      <c r="X26" s="76">
        <f>+'Ark1'!X381</f>
        <v>46.762589928057558</v>
      </c>
      <c r="Y26" s="76">
        <f>+'Ark1'!AG381</f>
        <v>1074.0977443609024</v>
      </c>
      <c r="Z26" s="66">
        <f>+'Ark1'!AH381</f>
        <v>0</v>
      </c>
      <c r="AA26" s="76">
        <f>+'Ark1'!AI381</f>
        <v>61.87050359712228</v>
      </c>
      <c r="AB26" s="76">
        <f>+'Ark1'!Y381</f>
        <v>110.51602240170664</v>
      </c>
      <c r="AC26" s="53">
        <f>+'Ark1'!Z381</f>
        <v>1.6793861023320711</v>
      </c>
      <c r="AD26" s="53">
        <f>+'Ark1'!AA381</f>
        <v>1.8285839519116875</v>
      </c>
      <c r="AE26" s="76">
        <f>IF(F26=0,"",1000*M26/Y26)</f>
        <v>326.4047888775886</v>
      </c>
      <c r="AF26" s="66">
        <f>+IF(F26=0,"",F26/E26)</f>
        <v>1.8783783783783783</v>
      </c>
      <c r="AG26" s="43"/>
      <c r="AH26" s="4"/>
      <c r="AI26" s="56"/>
      <c r="AJ26" s="56"/>
      <c r="AK26" s="5"/>
      <c r="AL26" s="5"/>
      <c r="AN26" s="1"/>
      <c r="AO26" s="1"/>
      <c r="AP26" s="11"/>
      <c r="AQ26" s="11"/>
      <c r="AR26" s="11"/>
    </row>
    <row r="27" spans="1:46" ht="15.6">
      <c r="A27" s="43"/>
      <c r="B27" s="51">
        <f>+'Ark1'!C382</f>
        <v>2022</v>
      </c>
      <c r="C27" s="51">
        <f>+'Ark1'!K382</f>
        <v>7</v>
      </c>
      <c r="D27" s="52" t="str">
        <f t="shared" si="8"/>
        <v>Nødslakt</v>
      </c>
      <c r="E27" s="51">
        <f>+'Ark1'!Q382</f>
        <v>171</v>
      </c>
      <c r="F27" s="76">
        <f>+'Ark1'!R382</f>
        <v>186</v>
      </c>
      <c r="G27" s="69">
        <f>+'Ark1'!AE382</f>
        <v>2.6712623869021974</v>
      </c>
      <c r="H27" s="69"/>
      <c r="I27" s="69">
        <f>+'Ark1'!AF382</f>
        <v>3.0811056242122072</v>
      </c>
      <c r="J27" s="87"/>
      <c r="K27" s="382">
        <f>+IF(F27=0,"",'Ark1'!AR382)</f>
        <v>225.9830508474576</v>
      </c>
      <c r="L27" s="73"/>
      <c r="M27" s="66">
        <f>+'Ark1'!U382</f>
        <v>429.43548387096791</v>
      </c>
      <c r="N27" s="69"/>
      <c r="O27" s="195"/>
      <c r="P27" s="114">
        <f>+IF(F27=0,"",'Ark1'!AS382)</f>
        <v>40.303796149940247</v>
      </c>
      <c r="Q27" s="73"/>
      <c r="R27" s="53">
        <f>+'Ark1'!S382</f>
        <v>6.9892473118279579</v>
      </c>
      <c r="S27" s="69"/>
      <c r="T27" s="65"/>
      <c r="U27" s="53">
        <f>+'Ark1'!T382</f>
        <v>6.139784946236559</v>
      </c>
      <c r="V27" s="76">
        <f>+'Ark1'!V382</f>
        <v>74.193548387096783</v>
      </c>
      <c r="W27" s="76">
        <f>+'Ark1'!W382</f>
        <v>38.172043010752688</v>
      </c>
      <c r="X27" s="76">
        <f>+'Ark1'!X382</f>
        <v>75.806451612903217</v>
      </c>
      <c r="Y27" s="76">
        <f>+'Ark1'!AG382</f>
        <v>1362.7796610169487</v>
      </c>
      <c r="Z27" s="66">
        <f>+'Ark1'!AH382</f>
        <v>0</v>
      </c>
      <c r="AA27" s="76">
        <f>+'Ark1'!AI382</f>
        <v>28.494623655913976</v>
      </c>
      <c r="AB27" s="76">
        <f>+'Ark1'!Y382</f>
        <v>113.8755448225686</v>
      </c>
      <c r="AC27" s="53">
        <f>+'Ark1'!Z382</f>
        <v>2.0080195328266122</v>
      </c>
      <c r="AD27" s="53">
        <f>+'Ark1'!AA382</f>
        <v>2.2675428312131807</v>
      </c>
      <c r="AE27" s="76">
        <f>1000*M27/Y27</f>
        <v>315.1173268542251</v>
      </c>
      <c r="AF27" s="66">
        <f>+F27/E27</f>
        <v>1.0877192982456141</v>
      </c>
      <c r="AG27" s="43"/>
      <c r="AH27" s="4"/>
      <c r="AI27" s="56"/>
      <c r="AJ27" s="56"/>
      <c r="AK27" s="5"/>
      <c r="AL27" s="5"/>
      <c r="AN27" s="1"/>
      <c r="AO27" s="1"/>
      <c r="AP27" s="11"/>
      <c r="AQ27" s="11"/>
      <c r="AR27" s="11"/>
    </row>
    <row r="28" spans="1:46" ht="15.6">
      <c r="A28" s="43"/>
      <c r="B28" s="51">
        <f>+'Ark1'!C383</f>
        <v>2022</v>
      </c>
      <c r="C28" s="51">
        <f>+'Ark1'!K383</f>
        <v>9</v>
      </c>
      <c r="D28" s="52" t="str">
        <f t="shared" si="8"/>
        <v>Spesial</v>
      </c>
      <c r="E28" s="51">
        <f>+'Ark1'!Q383</f>
        <v>0</v>
      </c>
      <c r="F28" s="76">
        <f>+'Ark1'!R383</f>
        <v>0</v>
      </c>
      <c r="G28" s="69">
        <f>+'Ark1'!AE383</f>
        <v>0</v>
      </c>
      <c r="H28" s="69"/>
      <c r="I28" s="69">
        <f>+'Ark1'!AF383</f>
        <v>0</v>
      </c>
      <c r="J28" s="87"/>
      <c r="K28" s="382" t="str">
        <f>+IF(F28=0,"",'Ark1'!AR383)</f>
        <v/>
      </c>
      <c r="L28" s="73"/>
      <c r="M28" s="66">
        <f>+'Ark1'!U383</f>
        <v>0</v>
      </c>
      <c r="N28" s="69"/>
      <c r="O28" s="195"/>
      <c r="P28" s="114" t="str">
        <f>+IF(F28=0,"",'Ark1'!AS383)</f>
        <v/>
      </c>
      <c r="Q28" s="73"/>
      <c r="R28" s="53">
        <f>+'Ark1'!S383</f>
        <v>0</v>
      </c>
      <c r="S28" s="69"/>
      <c r="T28" s="65"/>
      <c r="U28" s="53">
        <f>+'Ark1'!T383</f>
        <v>0</v>
      </c>
      <c r="V28" s="76">
        <f>+'Ark1'!V383</f>
        <v>0</v>
      </c>
      <c r="W28" s="76">
        <f>+'Ark1'!W383</f>
        <v>0</v>
      </c>
      <c r="X28" s="76">
        <f>+'Ark1'!X383</f>
        <v>0</v>
      </c>
      <c r="Y28" s="76">
        <f>+'Ark1'!AG383</f>
        <v>0</v>
      </c>
      <c r="Z28" s="66">
        <f>+'Ark1'!AH383</f>
        <v>0</v>
      </c>
      <c r="AA28" s="76">
        <f>+'Ark1'!AI383</f>
        <v>0</v>
      </c>
      <c r="AB28" s="76">
        <f>+'Ark1'!Y383</f>
        <v>0</v>
      </c>
      <c r="AC28" s="53">
        <f>+'Ark1'!Z383</f>
        <v>0</v>
      </c>
      <c r="AD28" s="53">
        <f>+'Ark1'!AA383</f>
        <v>0</v>
      </c>
      <c r="AE28" s="76" t="e">
        <f>1000*M28/Y28</f>
        <v>#DIV/0!</v>
      </c>
      <c r="AF28" s="66" t="e">
        <f>+F28/E28</f>
        <v>#DIV/0!</v>
      </c>
      <c r="AG28" s="43"/>
      <c r="AH28" s="4"/>
      <c r="AI28" s="56"/>
      <c r="AJ28" s="56"/>
      <c r="AK28" s="5"/>
      <c r="AL28" s="5"/>
      <c r="AN28" s="1"/>
      <c r="AO28" s="1"/>
      <c r="AP28" s="11"/>
      <c r="AQ28" s="11"/>
      <c r="AR28" s="11"/>
    </row>
    <row r="29" spans="1:46" ht="15.6">
      <c r="A29" s="43"/>
      <c r="B29" s="51">
        <f>+'Ark1'!C384</f>
        <v>2022</v>
      </c>
      <c r="C29" s="51">
        <f>+'Ark1'!K384</f>
        <v>11</v>
      </c>
      <c r="D29" s="52" t="str">
        <f t="shared" si="8"/>
        <v>Lim Uniq ♂</v>
      </c>
      <c r="E29" s="51">
        <f>+'Ark1'!Q384</f>
        <v>0</v>
      </c>
      <c r="F29" s="76">
        <f>+'Ark1'!R384</f>
        <v>0</v>
      </c>
      <c r="G29" s="69">
        <f>+'Ark1'!AE384</f>
        <v>0</v>
      </c>
      <c r="H29" s="69"/>
      <c r="I29" s="69">
        <f>+'Ark1'!AF384</f>
        <v>0</v>
      </c>
      <c r="J29" s="87"/>
      <c r="K29" s="382" t="str">
        <f>+IF(F29=0,"",'Ark1'!AR384)</f>
        <v/>
      </c>
      <c r="L29" s="73"/>
      <c r="M29" s="66">
        <f>+'Ark1'!U384</f>
        <v>0</v>
      </c>
      <c r="N29" s="69"/>
      <c r="O29" s="195"/>
      <c r="P29" s="114" t="str">
        <f>+IF(F29=0,"",'Ark1'!AS384)</f>
        <v/>
      </c>
      <c r="Q29" s="73"/>
      <c r="R29" s="53">
        <f>+'Ark1'!S384</f>
        <v>0</v>
      </c>
      <c r="S29" s="69"/>
      <c r="T29" s="65"/>
      <c r="U29" s="53">
        <f>+'Ark1'!T384</f>
        <v>0</v>
      </c>
      <c r="V29" s="76">
        <f>+'Ark1'!V384</f>
        <v>0</v>
      </c>
      <c r="W29" s="76">
        <f>+'Ark1'!W384</f>
        <v>0</v>
      </c>
      <c r="X29" s="76">
        <f>+'Ark1'!X384</f>
        <v>0</v>
      </c>
      <c r="Y29" s="76">
        <f>+'Ark1'!AG384</f>
        <v>0</v>
      </c>
      <c r="Z29" s="66">
        <f>+'Ark1'!AH384</f>
        <v>0</v>
      </c>
      <c r="AA29" s="76">
        <f>+'Ark1'!AI384</f>
        <v>0</v>
      </c>
      <c r="AB29" s="76">
        <f>+'Ark1'!Y384</f>
        <v>0</v>
      </c>
      <c r="AC29" s="53">
        <f>+'Ark1'!Z384</f>
        <v>0</v>
      </c>
      <c r="AD29" s="53">
        <f>+'Ark1'!AA384</f>
        <v>0</v>
      </c>
      <c r="AE29" s="76" t="e">
        <f>1000*M29/Y29</f>
        <v>#DIV/0!</v>
      </c>
      <c r="AF29" s="66" t="e">
        <f>+F29/E29</f>
        <v>#DIV/0!</v>
      </c>
      <c r="AG29" s="43"/>
      <c r="AH29" s="4"/>
      <c r="AI29" s="56"/>
      <c r="AJ29" s="56"/>
      <c r="AK29" s="5"/>
      <c r="AL29" s="5"/>
      <c r="AN29" s="13"/>
      <c r="AO29" s="13"/>
      <c r="AP29" s="11"/>
      <c r="AQ29" s="11"/>
      <c r="AR29" s="11"/>
    </row>
    <row r="30" spans="1:46" ht="16.5" customHeight="1">
      <c r="A30" s="43"/>
      <c r="B30" s="51">
        <f>+'Ark1'!C385</f>
        <v>2022</v>
      </c>
      <c r="C30" s="51">
        <f>+'Ark1'!K385</f>
        <v>12</v>
      </c>
      <c r="D30" s="52" t="str">
        <f t="shared" si="8"/>
        <v>Lim Uniq ♀</v>
      </c>
      <c r="E30" s="51">
        <f>+'Ark1'!Q385</f>
        <v>0</v>
      </c>
      <c r="F30" s="76">
        <f>+'Ark1'!R385</f>
        <v>0</v>
      </c>
      <c r="G30" s="69">
        <f>+'Ark1'!AE385</f>
        <v>0</v>
      </c>
      <c r="H30" s="69"/>
      <c r="I30" s="69">
        <f>+'Ark1'!AF385</f>
        <v>0</v>
      </c>
      <c r="J30" s="87"/>
      <c r="K30" s="382" t="str">
        <f>+IF(F30=0,"",'Ark1'!AR385)</f>
        <v/>
      </c>
      <c r="L30" s="73"/>
      <c r="M30" s="66">
        <f>+'Ark1'!U385</f>
        <v>0</v>
      </c>
      <c r="N30" s="69"/>
      <c r="O30" s="195"/>
      <c r="P30" s="114" t="str">
        <f>+IF(F30=0,"",'Ark1'!AS385)</f>
        <v/>
      </c>
      <c r="Q30" s="73"/>
      <c r="R30" s="53">
        <f>+'Ark1'!S385</f>
        <v>0</v>
      </c>
      <c r="S30" s="69"/>
      <c r="T30" s="65"/>
      <c r="U30" s="53">
        <f>+'Ark1'!T385</f>
        <v>0</v>
      </c>
      <c r="V30" s="76">
        <f>+'Ark1'!V385</f>
        <v>0</v>
      </c>
      <c r="W30" s="76">
        <f>+'Ark1'!W385</f>
        <v>0</v>
      </c>
      <c r="X30" s="76">
        <f>+'Ark1'!X385</f>
        <v>0</v>
      </c>
      <c r="Y30" s="76">
        <f>+'Ark1'!AG385</f>
        <v>0</v>
      </c>
      <c r="Z30" s="66">
        <f>+'Ark1'!AH385</f>
        <v>0</v>
      </c>
      <c r="AA30" s="76">
        <f>+'Ark1'!AI385</f>
        <v>0</v>
      </c>
      <c r="AB30" s="76">
        <f>+'Ark1'!Y385</f>
        <v>0</v>
      </c>
      <c r="AC30" s="53">
        <f>+'Ark1'!Z385</f>
        <v>0</v>
      </c>
      <c r="AD30" s="53">
        <f>+'Ark1'!AA385</f>
        <v>0</v>
      </c>
      <c r="AE30" s="76" t="e">
        <f>1000*M30/Y30</f>
        <v>#DIV/0!</v>
      </c>
      <c r="AF30" s="66" t="e">
        <f>+F30/E30</f>
        <v>#DIV/0!</v>
      </c>
      <c r="AG30" s="43"/>
      <c r="AH30" s="4"/>
      <c r="AI30" s="56"/>
      <c r="AJ30" s="56"/>
      <c r="AK30" s="5"/>
      <c r="AL30" s="5"/>
      <c r="AN30" s="13"/>
      <c r="AO30" s="13"/>
      <c r="AP30" s="11"/>
      <c r="AQ30" s="11"/>
      <c r="AR30" s="11"/>
    </row>
    <row r="31" spans="1:46" ht="16.5" customHeight="1">
      <c r="A31" s="43"/>
      <c r="B31" s="43"/>
      <c r="C31" s="43"/>
      <c r="D31" s="43"/>
      <c r="E31" s="43"/>
      <c r="F31" s="43"/>
      <c r="G31" s="43"/>
      <c r="H31" s="43"/>
      <c r="I31" s="43"/>
      <c r="J31" s="87"/>
      <c r="K31" s="43"/>
      <c r="L31" s="73"/>
      <c r="M31" s="43"/>
      <c r="N31" s="43"/>
      <c r="O31" s="195"/>
      <c r="P31" s="43"/>
      <c r="Q31" s="73"/>
      <c r="R31" s="43"/>
      <c r="S31" s="43"/>
      <c r="T31" s="65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"/>
      <c r="AI31" s="56"/>
      <c r="AJ31" s="56"/>
      <c r="AK31" s="5"/>
      <c r="AL31" s="5"/>
      <c r="AN31" s="13"/>
      <c r="AO31" s="13"/>
      <c r="AP31" s="11"/>
      <c r="AQ31" s="11"/>
      <c r="AR31" s="11"/>
    </row>
    <row r="32" spans="1:46" ht="15.6">
      <c r="A32" s="43"/>
      <c r="B32" s="43"/>
      <c r="C32" s="43"/>
      <c r="D32" s="43"/>
      <c r="E32" s="43"/>
      <c r="F32" s="43"/>
      <c r="G32" s="43"/>
      <c r="H32" s="43"/>
      <c r="I32" s="43"/>
      <c r="J32" s="87"/>
      <c r="K32" s="43"/>
      <c r="L32" s="43"/>
      <c r="M32" s="43"/>
      <c r="N32" s="43"/>
      <c r="O32" s="43"/>
      <c r="P32" s="43"/>
      <c r="Q32" s="43"/>
      <c r="R32" s="43"/>
      <c r="S32" s="43"/>
      <c r="T32" s="65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J32" s="1"/>
      <c r="AK32" s="1"/>
      <c r="AL32" s="1"/>
      <c r="AM32" s="1"/>
      <c r="AN32" s="1"/>
      <c r="AO32" s="1"/>
      <c r="AS32" s="13"/>
      <c r="AT32" s="13"/>
    </row>
    <row r="33" spans="1:46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J33" s="1"/>
      <c r="AK33" s="1"/>
      <c r="AL33" s="1"/>
      <c r="AM33" s="1"/>
      <c r="AN33" s="1"/>
      <c r="AO33" s="1"/>
      <c r="AS33" s="13"/>
      <c r="AT33" s="13"/>
    </row>
    <row r="34" spans="1:46">
      <c r="H34" s="70"/>
      <c r="N34" s="70"/>
      <c r="O34" s="70"/>
      <c r="S34" s="70"/>
      <c r="T34" s="70"/>
      <c r="Y34" s="16"/>
      <c r="AB34" s="203"/>
      <c r="AC34" s="58"/>
      <c r="AD34" s="1"/>
      <c r="AF34" s="1"/>
      <c r="AJ34" s="1"/>
      <c r="AK34" s="1"/>
      <c r="AL34" s="1"/>
      <c r="AM34" s="1"/>
      <c r="AN34" s="1"/>
      <c r="AO34" s="1"/>
      <c r="AS34" s="13"/>
      <c r="AT34" s="13"/>
    </row>
    <row r="35" spans="1:46">
      <c r="H35" s="70"/>
      <c r="N35" s="70"/>
      <c r="O35" s="70"/>
      <c r="S35" s="70"/>
      <c r="T35" s="70"/>
      <c r="Y35" s="16"/>
      <c r="AB35" s="203"/>
      <c r="AC35" s="58"/>
      <c r="AD35" s="1"/>
      <c r="AF35" s="1"/>
      <c r="AJ35" s="1"/>
      <c r="AK35" s="1"/>
      <c r="AL35" s="1"/>
      <c r="AM35" s="1"/>
      <c r="AN35" s="1"/>
      <c r="AO35" s="1"/>
      <c r="AS35" s="13"/>
      <c r="AT35" s="13"/>
    </row>
    <row r="36" spans="1:46">
      <c r="H36" s="70"/>
      <c r="N36" s="70"/>
      <c r="O36" s="70"/>
      <c r="S36" s="70"/>
      <c r="T36" s="70"/>
      <c r="Y36" s="16"/>
      <c r="AB36" s="203"/>
      <c r="AC36" s="58"/>
      <c r="AD36" s="1"/>
      <c r="AF36" s="1"/>
      <c r="AJ36" s="1"/>
      <c r="AK36" s="1"/>
      <c r="AL36" s="1"/>
      <c r="AM36" s="1"/>
      <c r="AN36" s="1"/>
      <c r="AO36" s="1"/>
      <c r="AS36" s="13"/>
      <c r="AT36" s="13"/>
    </row>
    <row r="37" spans="1:46">
      <c r="H37" s="70"/>
      <c r="N37" s="70"/>
      <c r="O37" s="70"/>
      <c r="S37" s="70"/>
      <c r="T37" s="70"/>
      <c r="Y37" s="16"/>
      <c r="AB37" s="203"/>
      <c r="AC37" s="58"/>
      <c r="AD37" s="1"/>
      <c r="AF37" s="1"/>
      <c r="AJ37" s="1"/>
      <c r="AK37" s="1"/>
      <c r="AL37" s="1"/>
      <c r="AM37" s="1"/>
      <c r="AN37" s="1"/>
      <c r="AO37" s="1"/>
      <c r="AS37" s="13"/>
      <c r="AT37" s="13"/>
    </row>
    <row r="38" spans="1:46">
      <c r="H38" s="70"/>
      <c r="N38" s="70"/>
      <c r="O38" s="70"/>
      <c r="S38" s="70"/>
      <c r="T38" s="70"/>
      <c r="Y38" s="16"/>
      <c r="AB38" s="203"/>
      <c r="AC38" s="58"/>
      <c r="AD38" s="1"/>
      <c r="AF38" s="1"/>
      <c r="AJ38" s="1"/>
      <c r="AK38" s="1"/>
      <c r="AL38" s="1"/>
      <c r="AM38" s="1"/>
      <c r="AN38" s="1"/>
      <c r="AO38" s="1"/>
      <c r="AS38" s="13"/>
      <c r="AT38" s="13"/>
    </row>
    <row r="39" spans="1:46">
      <c r="H39" s="70"/>
      <c r="N39" s="70"/>
      <c r="O39" s="70"/>
      <c r="S39" s="70"/>
      <c r="T39" s="70"/>
      <c r="Y39" s="16"/>
      <c r="AB39" s="203"/>
      <c r="AC39" s="58"/>
      <c r="AD39" s="1"/>
      <c r="AF39" s="1"/>
      <c r="AJ39" s="1"/>
      <c r="AK39" s="1"/>
      <c r="AL39" s="1"/>
      <c r="AM39" s="1"/>
      <c r="AN39" s="1"/>
      <c r="AO39" s="1"/>
      <c r="AS39" s="13"/>
      <c r="AT39" s="13"/>
    </row>
    <row r="40" spans="1:46">
      <c r="H40" s="70"/>
      <c r="N40" s="70"/>
      <c r="O40" s="70"/>
      <c r="S40" s="70"/>
      <c r="T40" s="70"/>
      <c r="Y40" s="16"/>
      <c r="AB40" s="203"/>
      <c r="AC40" s="58"/>
      <c r="AD40" s="1"/>
      <c r="AF40" s="1"/>
      <c r="AJ40" s="1"/>
      <c r="AK40" s="1"/>
      <c r="AL40" s="1"/>
      <c r="AM40" s="1"/>
      <c r="AN40" s="1"/>
      <c r="AO40" s="1"/>
      <c r="AS40" s="13"/>
      <c r="AT40" s="13"/>
    </row>
    <row r="41" spans="1:46">
      <c r="H41" s="70"/>
      <c r="N41" s="70"/>
      <c r="O41" s="70"/>
      <c r="S41" s="70"/>
      <c r="T41" s="70"/>
      <c r="Y41" s="16"/>
      <c r="AB41" s="203"/>
      <c r="AC41" s="58"/>
      <c r="AD41" s="1"/>
      <c r="AF41" s="1"/>
      <c r="AJ41" s="1"/>
      <c r="AK41" s="1"/>
      <c r="AL41" s="1"/>
      <c r="AM41" s="1"/>
      <c r="AN41" s="1"/>
      <c r="AO41" s="1"/>
      <c r="AS41" s="13"/>
      <c r="AT41" s="13"/>
    </row>
    <row r="42" spans="1:46">
      <c r="H42" s="70"/>
      <c r="N42" s="70"/>
      <c r="O42" s="70"/>
      <c r="S42" s="70"/>
      <c r="T42" s="70"/>
      <c r="Y42" s="16"/>
      <c r="AB42" s="203"/>
      <c r="AC42" s="58"/>
      <c r="AD42" s="1"/>
      <c r="AF42" s="1"/>
      <c r="AJ42" s="1"/>
      <c r="AK42" s="1"/>
      <c r="AL42" s="1"/>
      <c r="AM42" s="1"/>
      <c r="AN42" s="1"/>
      <c r="AO42" s="1"/>
      <c r="AS42" s="13"/>
      <c r="AT42" s="13"/>
    </row>
    <row r="43" spans="1:46">
      <c r="H43" s="70"/>
      <c r="N43" s="70"/>
      <c r="O43" s="70"/>
      <c r="S43" s="70"/>
      <c r="T43" s="70"/>
      <c r="Y43" s="16"/>
      <c r="AB43" s="203"/>
      <c r="AC43" s="58"/>
      <c r="AD43" s="1"/>
      <c r="AF43" s="1"/>
      <c r="AJ43" s="1"/>
      <c r="AK43" s="1"/>
      <c r="AL43" s="1"/>
      <c r="AM43" s="1"/>
      <c r="AN43" s="1"/>
      <c r="AO43" s="1"/>
      <c r="AS43" s="13"/>
      <c r="AT43" s="13"/>
    </row>
    <row r="44" spans="1:46">
      <c r="H44" s="70"/>
      <c r="N44" s="70"/>
      <c r="O44" s="70"/>
      <c r="S44" s="70"/>
      <c r="T44" s="70"/>
      <c r="Y44" s="16"/>
      <c r="AB44" s="203"/>
      <c r="AC44" s="58"/>
      <c r="AD44" s="1"/>
      <c r="AF44" s="1"/>
      <c r="AJ44" s="1"/>
      <c r="AK44" s="1"/>
      <c r="AL44" s="1"/>
      <c r="AM44" s="1"/>
      <c r="AN44" s="1"/>
      <c r="AO44" s="1"/>
      <c r="AS44" s="13"/>
      <c r="AT44" s="13"/>
    </row>
    <row r="45" spans="1:46">
      <c r="H45" s="70"/>
      <c r="N45" s="70"/>
      <c r="O45" s="70"/>
      <c r="S45" s="70"/>
      <c r="T45" s="70"/>
      <c r="Y45" s="16"/>
      <c r="AB45" s="203"/>
      <c r="AC45" s="58"/>
      <c r="AD45" s="1"/>
      <c r="AF45" s="1"/>
      <c r="AJ45" s="1"/>
      <c r="AK45" s="1"/>
      <c r="AL45" s="1"/>
      <c r="AM45" s="1"/>
      <c r="AN45" s="1"/>
      <c r="AO45" s="1"/>
      <c r="AS45" s="13"/>
      <c r="AT45" s="13"/>
    </row>
    <row r="46" spans="1:46">
      <c r="H46" s="70"/>
      <c r="N46" s="70"/>
      <c r="O46" s="70"/>
      <c r="S46" s="70"/>
      <c r="T46" s="70"/>
      <c r="Y46" s="16"/>
      <c r="AB46" s="203"/>
      <c r="AC46" s="58"/>
      <c r="AD46" s="1"/>
      <c r="AF46" s="1"/>
      <c r="AS46" s="13"/>
      <c r="AT46" s="13"/>
    </row>
    <row r="47" spans="1:46">
      <c r="H47" s="70"/>
      <c r="N47" s="70"/>
      <c r="O47" s="70"/>
      <c r="S47" s="70"/>
      <c r="T47" s="70"/>
      <c r="Y47" s="16"/>
      <c r="AB47" s="203"/>
      <c r="AC47" s="58"/>
      <c r="AD47" s="1"/>
      <c r="AF47" s="1"/>
      <c r="AS47" s="13"/>
      <c r="AT47" s="13"/>
    </row>
    <row r="48" spans="1:46">
      <c r="H48" s="70"/>
      <c r="N48" s="70"/>
      <c r="O48" s="70"/>
      <c r="S48" s="70"/>
      <c r="T48" s="70"/>
      <c r="Y48" s="16"/>
      <c r="AB48" s="203"/>
      <c r="AC48" s="58"/>
      <c r="AD48" s="1"/>
      <c r="AF48" s="1"/>
      <c r="AJ48" s="1"/>
      <c r="AK48" s="1"/>
      <c r="AL48" s="1"/>
      <c r="AM48" s="1"/>
      <c r="AN48" s="1"/>
      <c r="AO48" s="1"/>
      <c r="AS48" s="13"/>
      <c r="AT48" s="13"/>
    </row>
    <row r="49" spans="7:46">
      <c r="H49" s="70"/>
      <c r="N49" s="70"/>
      <c r="O49" s="70"/>
      <c r="S49" s="70"/>
      <c r="T49" s="70"/>
      <c r="Y49" s="16"/>
      <c r="AB49" s="203"/>
      <c r="AC49" s="58"/>
      <c r="AD49" s="1"/>
      <c r="AF49" s="1"/>
      <c r="AJ49" s="1"/>
      <c r="AK49" s="1"/>
      <c r="AL49" s="1"/>
      <c r="AM49" s="1"/>
      <c r="AN49" s="1"/>
      <c r="AO49" s="1"/>
      <c r="AS49" s="13"/>
      <c r="AT49" s="13"/>
    </row>
    <row r="50" spans="7:46">
      <c r="H50" s="70"/>
      <c r="N50" s="70"/>
      <c r="O50" s="70"/>
      <c r="S50" s="70"/>
      <c r="T50" s="70"/>
      <c r="V50" s="77"/>
      <c r="Y50" s="16"/>
      <c r="AB50" s="203"/>
      <c r="AC50" s="58"/>
      <c r="AD50" s="1"/>
      <c r="AF50" s="1"/>
      <c r="AJ50" s="1"/>
      <c r="AK50" s="1"/>
      <c r="AL50" s="1"/>
      <c r="AM50" s="1"/>
      <c r="AN50" s="1"/>
      <c r="AO50" s="1"/>
      <c r="AS50" s="13"/>
      <c r="AT50" s="13"/>
    </row>
    <row r="51" spans="7:46">
      <c r="H51" s="70"/>
      <c r="N51" s="70"/>
      <c r="O51" s="70"/>
      <c r="S51" s="70"/>
      <c r="T51" s="70"/>
      <c r="V51" s="77"/>
      <c r="Y51" s="16"/>
      <c r="AB51" s="203"/>
      <c r="AC51" s="58"/>
      <c r="AD51" s="1"/>
      <c r="AF51" s="1"/>
      <c r="AJ51" s="1"/>
      <c r="AK51" s="1"/>
      <c r="AL51" s="1"/>
      <c r="AM51" s="1"/>
      <c r="AN51" s="1"/>
      <c r="AO51" s="1"/>
      <c r="AS51" s="13"/>
      <c r="AT51" s="13"/>
    </row>
    <row r="52" spans="7:46">
      <c r="H52" s="70"/>
      <c r="N52" s="70"/>
      <c r="O52" s="70"/>
      <c r="S52" s="70"/>
      <c r="T52" s="70"/>
      <c r="V52" s="77"/>
      <c r="Y52" s="16"/>
      <c r="AB52" s="203"/>
      <c r="AC52" s="58"/>
      <c r="AD52" s="1"/>
      <c r="AF52" s="1"/>
      <c r="AJ52" s="1"/>
      <c r="AK52" s="1"/>
      <c r="AL52" s="1"/>
      <c r="AM52" s="1"/>
      <c r="AN52" s="1"/>
      <c r="AO52" s="1"/>
      <c r="AS52" s="13"/>
      <c r="AT52" s="13"/>
    </row>
    <row r="53" spans="7:46">
      <c r="H53" s="70"/>
      <c r="N53" s="70"/>
      <c r="O53" s="70"/>
      <c r="S53" s="70"/>
      <c r="T53" s="70"/>
      <c r="V53" s="77"/>
      <c r="Y53" s="16"/>
      <c r="AB53" s="203"/>
      <c r="AC53" s="58"/>
      <c r="AD53" s="1"/>
      <c r="AF53" s="1"/>
      <c r="AJ53" s="1"/>
      <c r="AK53" s="1"/>
      <c r="AL53" s="1"/>
      <c r="AM53" s="1"/>
      <c r="AN53" s="1"/>
      <c r="AO53" s="1"/>
      <c r="AS53" s="13"/>
      <c r="AT53" s="13"/>
    </row>
    <row r="54" spans="7:46">
      <c r="H54" s="70"/>
      <c r="N54" s="70"/>
      <c r="O54" s="70"/>
      <c r="S54" s="70"/>
      <c r="T54" s="70"/>
      <c r="V54" s="77"/>
      <c r="Y54" s="16"/>
      <c r="AB54" s="203"/>
      <c r="AC54" s="58"/>
      <c r="AD54" s="1"/>
      <c r="AF54" s="1"/>
      <c r="AJ54" s="1"/>
      <c r="AK54" s="1"/>
      <c r="AL54" s="1"/>
      <c r="AM54" s="1"/>
      <c r="AN54" s="1"/>
      <c r="AO54" s="1"/>
      <c r="AS54" s="13"/>
      <c r="AT54" s="13"/>
    </row>
    <row r="55" spans="7:46">
      <c r="H55" s="70"/>
      <c r="N55" s="70"/>
      <c r="O55" s="70"/>
      <c r="S55" s="70"/>
      <c r="T55" s="70"/>
      <c r="V55" s="77"/>
      <c r="Y55" s="16"/>
      <c r="AB55" s="203"/>
      <c r="AC55" s="58"/>
      <c r="AD55" s="1"/>
      <c r="AF55" s="1"/>
      <c r="AJ55" s="1"/>
      <c r="AK55" s="1"/>
      <c r="AL55" s="1"/>
      <c r="AM55" s="1"/>
      <c r="AN55" s="1"/>
      <c r="AO55" s="1"/>
      <c r="AS55" s="13"/>
      <c r="AT55" s="13"/>
    </row>
    <row r="56" spans="7:46">
      <c r="H56" s="70"/>
      <c r="N56" s="70"/>
      <c r="O56" s="70"/>
      <c r="S56" s="70"/>
      <c r="T56" s="70"/>
      <c r="V56" s="77"/>
      <c r="Y56" s="16"/>
      <c r="AB56" s="203"/>
      <c r="AC56" s="58"/>
      <c r="AD56" s="1"/>
      <c r="AF56" s="1"/>
      <c r="AJ56" s="1"/>
      <c r="AK56" s="1"/>
      <c r="AL56" s="1"/>
      <c r="AM56" s="1"/>
      <c r="AN56" s="1"/>
      <c r="AO56" s="1"/>
      <c r="AS56" s="13"/>
      <c r="AT56" s="13"/>
    </row>
    <row r="57" spans="7:46">
      <c r="H57" s="70"/>
      <c r="N57" s="70"/>
      <c r="O57" s="70"/>
      <c r="S57" s="70"/>
      <c r="T57" s="70"/>
      <c r="V57" s="77"/>
      <c r="Y57" s="16"/>
      <c r="AB57" s="203"/>
      <c r="AC57" s="58"/>
      <c r="AD57" s="1"/>
      <c r="AF57" s="1"/>
      <c r="AJ57" s="1"/>
      <c r="AK57" s="1"/>
      <c r="AL57" s="1"/>
      <c r="AM57" s="1"/>
      <c r="AN57" s="1"/>
      <c r="AO57" s="1"/>
      <c r="AS57" s="13"/>
      <c r="AT57" s="13"/>
    </row>
    <row r="58" spans="7:46">
      <c r="H58" s="70"/>
      <c r="N58" s="70"/>
      <c r="O58" s="70"/>
      <c r="S58" s="70"/>
      <c r="T58" s="70"/>
      <c r="V58" s="77"/>
      <c r="Y58" s="16"/>
      <c r="AB58" s="203"/>
      <c r="AC58" s="58"/>
      <c r="AD58" s="1"/>
      <c r="AF58" s="1"/>
      <c r="AJ58" s="1"/>
      <c r="AK58" s="1"/>
      <c r="AL58" s="1"/>
      <c r="AM58" s="1"/>
      <c r="AN58" s="1"/>
      <c r="AO58" s="1"/>
      <c r="AS58" s="13"/>
      <c r="AT58" s="13"/>
    </row>
    <row r="59" spans="7:46">
      <c r="H59" s="70"/>
      <c r="N59" s="70"/>
      <c r="O59" s="70"/>
      <c r="S59" s="70"/>
      <c r="T59" s="70"/>
      <c r="V59" s="77"/>
      <c r="Y59" s="16"/>
      <c r="AB59" s="203"/>
      <c r="AC59" s="58"/>
      <c r="AD59" s="1"/>
      <c r="AF59" s="1"/>
      <c r="AJ59" s="1"/>
      <c r="AK59" s="1"/>
      <c r="AL59" s="1"/>
      <c r="AM59" s="1"/>
      <c r="AN59" s="1"/>
      <c r="AO59" s="1"/>
      <c r="AS59" s="13"/>
      <c r="AT59" s="13"/>
    </row>
    <row r="60" spans="7:46">
      <c r="H60" s="70"/>
      <c r="N60" s="70"/>
      <c r="O60" s="70"/>
      <c r="S60" s="70"/>
      <c r="T60" s="70"/>
      <c r="V60" s="77"/>
      <c r="Y60" s="16"/>
      <c r="AB60" s="203"/>
      <c r="AC60" s="58"/>
      <c r="AD60" s="1"/>
      <c r="AF60" s="1"/>
      <c r="AJ60" s="1"/>
      <c r="AK60" s="1"/>
      <c r="AL60" s="1"/>
      <c r="AM60" s="1"/>
      <c r="AN60" s="1"/>
      <c r="AO60" s="1"/>
      <c r="AS60" s="13"/>
      <c r="AT60" s="13"/>
    </row>
    <row r="61" spans="7:46">
      <c r="G61" s="68"/>
      <c r="H61" s="70"/>
      <c r="I61" s="68"/>
      <c r="J61" s="68"/>
      <c r="M61" s="14"/>
      <c r="N61" s="70"/>
      <c r="O61" s="70"/>
      <c r="R61" s="14"/>
      <c r="S61" s="70"/>
      <c r="T61" s="70"/>
      <c r="U61" s="14"/>
      <c r="V61" s="77"/>
      <c r="Y61" s="16"/>
      <c r="AB61" s="203"/>
      <c r="AC61" s="58"/>
      <c r="AD61" s="1"/>
      <c r="AF61" s="1"/>
      <c r="AJ61" s="1"/>
      <c r="AK61" s="1"/>
      <c r="AL61" s="1"/>
      <c r="AM61" s="1"/>
      <c r="AN61" s="1"/>
      <c r="AO61" s="1"/>
      <c r="AS61" s="13"/>
      <c r="AT61" s="13"/>
    </row>
    <row r="62" spans="7:46">
      <c r="G62" s="68"/>
      <c r="H62" s="70"/>
      <c r="I62" s="68"/>
      <c r="J62" s="68"/>
      <c r="M62" s="14"/>
      <c r="N62" s="70"/>
      <c r="O62" s="70"/>
      <c r="R62" s="14"/>
      <c r="S62" s="70"/>
      <c r="T62" s="70"/>
      <c r="U62" s="14"/>
      <c r="V62" s="77"/>
      <c r="Y62" s="16"/>
      <c r="AB62" s="203"/>
      <c r="AC62" s="58"/>
      <c r="AD62" s="1"/>
      <c r="AF62" s="1"/>
      <c r="AJ62" s="1"/>
      <c r="AK62" s="1"/>
      <c r="AL62" s="1"/>
      <c r="AM62" s="1"/>
      <c r="AN62" s="1"/>
      <c r="AO62" s="1"/>
      <c r="AS62" s="13"/>
      <c r="AT62" s="13"/>
    </row>
    <row r="63" spans="7:46">
      <c r="G63" s="68"/>
      <c r="H63" s="70"/>
      <c r="I63" s="68"/>
      <c r="J63" s="68"/>
      <c r="M63" s="14"/>
      <c r="N63" s="70"/>
      <c r="O63" s="70"/>
      <c r="R63" s="14"/>
      <c r="S63" s="70"/>
      <c r="T63" s="70"/>
      <c r="U63" s="14"/>
      <c r="V63" s="77"/>
      <c r="Y63" s="16"/>
      <c r="AB63" s="203"/>
      <c r="AC63" s="58"/>
      <c r="AD63" s="1"/>
      <c r="AF63" s="1"/>
      <c r="AJ63" s="1"/>
      <c r="AK63" s="1"/>
      <c r="AL63" s="1"/>
      <c r="AM63" s="1"/>
      <c r="AN63" s="1"/>
      <c r="AO63" s="1"/>
    </row>
    <row r="64" spans="7:46">
      <c r="G64" s="68"/>
      <c r="H64" s="70"/>
      <c r="I64" s="68"/>
      <c r="J64" s="68"/>
      <c r="M64" s="14"/>
      <c r="N64" s="70"/>
      <c r="O64" s="70"/>
      <c r="R64" s="14"/>
      <c r="S64" s="70"/>
      <c r="T64" s="70"/>
      <c r="U64" s="14"/>
      <c r="V64" s="77"/>
      <c r="Y64" s="16"/>
      <c r="AB64" s="203"/>
      <c r="AC64" s="58"/>
      <c r="AD64" s="1"/>
      <c r="AF64" s="1"/>
      <c r="AJ64" s="1"/>
      <c r="AK64" s="1"/>
      <c r="AL64" s="1"/>
      <c r="AM64" s="1"/>
      <c r="AN64" s="1"/>
      <c r="AO64" s="1"/>
    </row>
    <row r="65" spans="7:44">
      <c r="G65" s="68"/>
      <c r="H65" s="70"/>
      <c r="I65" s="68"/>
      <c r="J65" s="68"/>
      <c r="M65" s="14"/>
      <c r="N65" s="70"/>
      <c r="O65" s="70"/>
      <c r="R65" s="14"/>
      <c r="S65" s="70"/>
      <c r="T65" s="70"/>
      <c r="U65" s="14"/>
      <c r="V65" s="77"/>
      <c r="Y65" s="16"/>
      <c r="AB65" s="203"/>
      <c r="AC65" s="58"/>
      <c r="AD65" s="1"/>
      <c r="AF65" s="1"/>
      <c r="AJ65" s="1"/>
      <c r="AK65" s="1"/>
      <c r="AL65" s="1"/>
      <c r="AM65" s="1"/>
      <c r="AN65" s="1"/>
      <c r="AO65" s="1"/>
    </row>
    <row r="66" spans="7:44">
      <c r="G66" s="68"/>
      <c r="H66" s="70"/>
      <c r="I66" s="68"/>
      <c r="J66" s="68"/>
      <c r="M66" s="14"/>
      <c r="N66" s="70"/>
      <c r="O66" s="70"/>
      <c r="R66" s="14"/>
      <c r="S66" s="70"/>
      <c r="T66" s="70"/>
      <c r="U66" s="14"/>
      <c r="V66" s="77"/>
      <c r="Y66" s="16"/>
      <c r="AB66" s="203"/>
      <c r="AC66" s="58"/>
      <c r="AD66" s="1"/>
      <c r="AF66" s="1"/>
      <c r="AJ66" s="1"/>
      <c r="AK66" s="1"/>
      <c r="AL66" s="1"/>
      <c r="AM66" s="1"/>
      <c r="AN66" s="1"/>
      <c r="AO66" s="1"/>
    </row>
    <row r="67" spans="7:44">
      <c r="G67" s="68"/>
      <c r="H67" s="70"/>
      <c r="I67" s="68"/>
      <c r="J67" s="68"/>
      <c r="M67" s="14"/>
      <c r="N67" s="70"/>
      <c r="O67" s="70"/>
      <c r="R67" s="14"/>
      <c r="S67" s="70"/>
      <c r="T67" s="70"/>
      <c r="U67" s="14"/>
      <c r="V67" s="77"/>
      <c r="Y67" s="16"/>
      <c r="AB67" s="203"/>
      <c r="AC67" s="58"/>
      <c r="AD67" s="1"/>
      <c r="AF67" s="1"/>
      <c r="AJ67" s="1"/>
      <c r="AK67" s="1"/>
      <c r="AL67" s="1"/>
      <c r="AM67" s="1"/>
      <c r="AN67" s="1"/>
      <c r="AO67" s="1"/>
    </row>
    <row r="68" spans="7:44">
      <c r="G68" s="68"/>
      <c r="H68" s="70"/>
      <c r="I68" s="68"/>
      <c r="J68" s="68"/>
      <c r="M68" s="14"/>
      <c r="N68" s="70"/>
      <c r="O68" s="70"/>
      <c r="R68" s="14"/>
      <c r="S68" s="70"/>
      <c r="T68" s="70"/>
      <c r="U68" s="14"/>
      <c r="V68" s="77"/>
      <c r="Y68" s="16"/>
      <c r="AB68" s="203"/>
      <c r="AC68" s="58"/>
      <c r="AD68" s="1"/>
      <c r="AF68" s="1"/>
      <c r="AJ68" s="1"/>
      <c r="AK68" s="1"/>
      <c r="AL68" s="1"/>
      <c r="AM68" s="1"/>
      <c r="AN68" s="1"/>
      <c r="AO68" s="1"/>
    </row>
    <row r="69" spans="7:44">
      <c r="G69" s="68"/>
      <c r="H69" s="70"/>
      <c r="I69" s="68"/>
      <c r="J69" s="68"/>
      <c r="M69" s="14"/>
      <c r="N69" s="70"/>
      <c r="O69" s="70"/>
      <c r="R69" s="14"/>
      <c r="S69" s="70"/>
      <c r="T69" s="70"/>
      <c r="U69" s="14"/>
      <c r="V69" s="77"/>
      <c r="Y69" s="16"/>
      <c r="AB69" s="203"/>
      <c r="AC69" s="58"/>
      <c r="AD69" s="1"/>
      <c r="AF69" s="1"/>
      <c r="AJ69" s="1"/>
      <c r="AK69" s="1"/>
      <c r="AL69" s="1"/>
      <c r="AM69" s="1"/>
      <c r="AN69" s="1"/>
      <c r="AO69" s="1"/>
    </row>
    <row r="70" spans="7:44">
      <c r="G70" s="68"/>
      <c r="H70" s="70"/>
      <c r="I70" s="68"/>
      <c r="J70" s="68"/>
      <c r="M70" s="14"/>
      <c r="N70" s="70"/>
      <c r="O70" s="70"/>
      <c r="R70" s="14"/>
      <c r="S70" s="70"/>
      <c r="T70" s="70"/>
      <c r="U70" s="14"/>
      <c r="V70" s="77"/>
      <c r="Y70" s="16"/>
      <c r="AB70" s="203"/>
      <c r="AC70" s="58"/>
      <c r="AD70" s="1"/>
      <c r="AF70" s="1"/>
      <c r="AJ70" s="1"/>
      <c r="AK70" s="1"/>
      <c r="AL70" s="1"/>
      <c r="AM70" s="1"/>
      <c r="AN70" s="1"/>
      <c r="AO70" s="1"/>
    </row>
    <row r="71" spans="7:44">
      <c r="G71" s="68"/>
      <c r="H71" s="70"/>
      <c r="I71" s="68"/>
      <c r="J71" s="68"/>
      <c r="M71" s="14"/>
      <c r="N71" s="70"/>
      <c r="O71" s="70"/>
      <c r="R71" s="14"/>
      <c r="S71" s="70"/>
      <c r="T71" s="70"/>
      <c r="U71" s="14"/>
      <c r="V71" s="77"/>
      <c r="Y71" s="16"/>
      <c r="AB71" s="203"/>
      <c r="AC71" s="58"/>
      <c r="AD71" s="1"/>
      <c r="AF71" s="1"/>
      <c r="AJ71" s="1"/>
      <c r="AK71" s="1"/>
      <c r="AL71" s="1"/>
      <c r="AM71" s="1"/>
      <c r="AN71" s="1"/>
      <c r="AO71" s="1"/>
    </row>
    <row r="72" spans="7:44">
      <c r="G72" s="68"/>
      <c r="H72" s="70"/>
      <c r="I72" s="68"/>
      <c r="J72" s="68"/>
      <c r="M72" s="14"/>
      <c r="N72" s="70"/>
      <c r="O72" s="70"/>
      <c r="R72" s="14"/>
      <c r="S72" s="70"/>
      <c r="T72" s="70"/>
      <c r="U72" s="14"/>
      <c r="V72" s="77"/>
      <c r="Y72" s="16"/>
      <c r="AB72" s="203"/>
      <c r="AC72" s="58"/>
      <c r="AD72" s="1"/>
      <c r="AF72" s="1"/>
      <c r="AJ72" s="1"/>
      <c r="AK72" s="1"/>
      <c r="AL72" s="1"/>
      <c r="AM72" s="1"/>
      <c r="AN72" s="1"/>
      <c r="AO72" s="1"/>
    </row>
    <row r="73" spans="7:44">
      <c r="G73" s="68"/>
      <c r="H73" s="70"/>
      <c r="I73" s="68"/>
      <c r="J73" s="68"/>
      <c r="M73" s="14"/>
      <c r="N73" s="70"/>
      <c r="O73" s="70"/>
      <c r="R73" s="14"/>
      <c r="S73" s="70"/>
      <c r="T73" s="70"/>
      <c r="U73" s="14"/>
      <c r="V73" s="77"/>
      <c r="Y73" s="16"/>
      <c r="AB73" s="203"/>
      <c r="AC73" s="58"/>
      <c r="AD73" s="1"/>
      <c r="AF73" s="1"/>
      <c r="AJ73" s="1"/>
      <c r="AK73" s="1"/>
      <c r="AL73" s="1"/>
      <c r="AM73" s="1"/>
      <c r="AN73" s="1"/>
      <c r="AO73" s="1"/>
      <c r="AR73" s="14"/>
    </row>
    <row r="74" spans="7:44">
      <c r="G74" s="68"/>
      <c r="H74" s="70"/>
      <c r="I74" s="68"/>
      <c r="J74" s="68"/>
      <c r="M74" s="14"/>
      <c r="N74" s="70"/>
      <c r="O74" s="70"/>
      <c r="R74" s="14"/>
      <c r="S74" s="70"/>
      <c r="T74" s="70"/>
      <c r="U74" s="14"/>
      <c r="V74" s="77"/>
      <c r="Y74" s="16"/>
      <c r="AB74" s="203"/>
      <c r="AC74" s="58"/>
      <c r="AD74" s="1"/>
      <c r="AF74" s="1"/>
      <c r="AJ74" s="1"/>
      <c r="AK74" s="1"/>
      <c r="AL74" s="1"/>
      <c r="AM74" s="1"/>
      <c r="AN74" s="1"/>
      <c r="AO74" s="1"/>
      <c r="AR74" s="14"/>
    </row>
    <row r="75" spans="7:44">
      <c r="G75" s="68"/>
      <c r="H75" s="70"/>
      <c r="I75" s="68"/>
      <c r="J75" s="68"/>
      <c r="M75" s="14"/>
      <c r="N75" s="70"/>
      <c r="O75" s="70"/>
      <c r="R75" s="14"/>
      <c r="S75" s="70"/>
      <c r="T75" s="70"/>
      <c r="U75" s="14"/>
      <c r="V75" s="77"/>
      <c r="Y75" s="16"/>
      <c r="AB75" s="203"/>
      <c r="AC75" s="58"/>
      <c r="AD75" s="1"/>
      <c r="AF75" s="1"/>
      <c r="AJ75" s="1"/>
      <c r="AK75" s="1"/>
      <c r="AL75" s="1"/>
      <c r="AM75" s="1"/>
      <c r="AN75" s="1"/>
      <c r="AO75" s="1"/>
      <c r="AR75" s="14"/>
    </row>
    <row r="76" spans="7:44">
      <c r="G76" s="68"/>
      <c r="H76" s="70"/>
      <c r="I76" s="68"/>
      <c r="J76" s="68"/>
      <c r="M76" s="14"/>
      <c r="N76" s="70"/>
      <c r="O76" s="70"/>
      <c r="R76" s="14"/>
      <c r="S76" s="70"/>
      <c r="T76" s="70"/>
      <c r="U76" s="14"/>
      <c r="V76" s="77"/>
      <c r="Y76" s="16"/>
      <c r="AB76" s="203"/>
      <c r="AC76" s="58"/>
      <c r="AD76" s="1"/>
      <c r="AF76" s="1"/>
      <c r="AJ76" s="1"/>
      <c r="AK76" s="1"/>
      <c r="AL76" s="1"/>
      <c r="AM76" s="1"/>
      <c r="AN76" s="1"/>
      <c r="AO76" s="1"/>
      <c r="AR76" s="14"/>
    </row>
    <row r="77" spans="7:44">
      <c r="G77" s="68"/>
      <c r="H77" s="70"/>
      <c r="I77" s="68"/>
      <c r="J77" s="68"/>
      <c r="M77" s="14"/>
      <c r="N77" s="70"/>
      <c r="O77" s="70"/>
      <c r="R77" s="14"/>
      <c r="S77" s="70"/>
      <c r="T77" s="70"/>
      <c r="U77" s="14"/>
      <c r="V77" s="77"/>
      <c r="Y77" s="16"/>
      <c r="AB77" s="203"/>
      <c r="AC77" s="58"/>
      <c r="AD77" s="1"/>
      <c r="AF77" s="1"/>
      <c r="AJ77" s="1"/>
      <c r="AK77" s="1"/>
      <c r="AL77" s="1"/>
      <c r="AM77" s="1"/>
      <c r="AN77" s="1"/>
      <c r="AO77" s="1"/>
      <c r="AR77" s="14"/>
    </row>
    <row r="78" spans="7:44">
      <c r="G78" s="68"/>
      <c r="H78" s="70"/>
      <c r="I78" s="68"/>
      <c r="J78" s="68"/>
      <c r="M78" s="14"/>
      <c r="N78" s="70"/>
      <c r="O78" s="70"/>
      <c r="R78" s="14"/>
      <c r="S78" s="70"/>
      <c r="T78" s="70"/>
      <c r="U78" s="14"/>
      <c r="V78" s="77"/>
      <c r="Y78" s="16"/>
      <c r="AB78" s="203"/>
      <c r="AC78" s="58"/>
      <c r="AD78" s="1"/>
      <c r="AF78" s="1"/>
      <c r="AJ78" s="1"/>
      <c r="AK78" s="1"/>
      <c r="AL78" s="1"/>
      <c r="AM78" s="1"/>
      <c r="AN78" s="1"/>
      <c r="AO78" s="1"/>
      <c r="AR78" s="14"/>
    </row>
    <row r="79" spans="7:44">
      <c r="G79" s="68"/>
      <c r="H79" s="70"/>
      <c r="I79" s="68"/>
      <c r="J79" s="68"/>
      <c r="M79" s="14"/>
      <c r="N79" s="70"/>
      <c r="O79" s="70"/>
      <c r="R79" s="14"/>
      <c r="S79" s="70"/>
      <c r="T79" s="70"/>
      <c r="U79" s="14"/>
      <c r="V79" s="77"/>
      <c r="Y79" s="16"/>
      <c r="AB79" s="203"/>
      <c r="AC79" s="58"/>
      <c r="AD79" s="1"/>
      <c r="AF79" s="1"/>
      <c r="AJ79" s="1"/>
      <c r="AK79" s="1"/>
      <c r="AL79" s="1"/>
      <c r="AM79" s="1"/>
      <c r="AN79" s="1"/>
      <c r="AO79" s="1"/>
      <c r="AR79" s="14"/>
    </row>
    <row r="80" spans="7:44">
      <c r="G80" s="68"/>
      <c r="H80" s="70"/>
      <c r="I80" s="68"/>
      <c r="J80" s="68"/>
      <c r="M80" s="14"/>
      <c r="N80" s="70"/>
      <c r="O80" s="70"/>
      <c r="R80" s="14"/>
      <c r="S80" s="70"/>
      <c r="T80" s="70"/>
      <c r="U80" s="14"/>
      <c r="V80" s="77"/>
      <c r="Y80" s="16"/>
      <c r="AB80" s="203"/>
      <c r="AC80" s="58"/>
      <c r="AD80" s="1"/>
      <c r="AF80" s="1"/>
      <c r="AJ80" s="1"/>
      <c r="AK80" s="1"/>
      <c r="AL80" s="1"/>
      <c r="AM80" s="1"/>
      <c r="AN80" s="1"/>
      <c r="AO80" s="1"/>
      <c r="AR80" s="14"/>
    </row>
    <row r="81" spans="7:44">
      <c r="G81" s="68"/>
      <c r="H81" s="70"/>
      <c r="I81" s="68"/>
      <c r="J81" s="68"/>
      <c r="M81" s="14"/>
      <c r="N81" s="70"/>
      <c r="O81" s="70"/>
      <c r="R81" s="14"/>
      <c r="S81" s="70"/>
      <c r="T81" s="70"/>
      <c r="U81" s="14"/>
      <c r="V81" s="77"/>
      <c r="Y81" s="16"/>
      <c r="AB81" s="203"/>
      <c r="AC81" s="58"/>
      <c r="AD81" s="1"/>
      <c r="AF81" s="1"/>
      <c r="AJ81" s="1"/>
      <c r="AK81" s="1"/>
      <c r="AL81" s="1"/>
      <c r="AM81" s="1"/>
      <c r="AN81" s="1"/>
      <c r="AO81" s="1"/>
      <c r="AR81" s="14"/>
    </row>
    <row r="82" spans="7:44">
      <c r="G82" s="68"/>
      <c r="H82" s="70"/>
      <c r="I82" s="68"/>
      <c r="J82" s="68"/>
      <c r="M82" s="14"/>
      <c r="N82" s="70"/>
      <c r="O82" s="70"/>
      <c r="R82" s="14"/>
      <c r="S82" s="70"/>
      <c r="T82" s="70"/>
      <c r="U82" s="14"/>
      <c r="V82" s="77"/>
      <c r="Y82" s="16"/>
      <c r="AB82" s="203"/>
      <c r="AC82" s="58"/>
      <c r="AD82" s="1"/>
      <c r="AF82" s="1"/>
      <c r="AJ82" s="1"/>
      <c r="AK82" s="1"/>
      <c r="AL82" s="1"/>
      <c r="AM82" s="1"/>
      <c r="AN82" s="1"/>
      <c r="AO82" s="1"/>
      <c r="AR82" s="14"/>
    </row>
    <row r="83" spans="7:44">
      <c r="G83" s="68"/>
      <c r="H83" s="70"/>
      <c r="I83" s="68"/>
      <c r="J83" s="68"/>
      <c r="M83" s="14"/>
      <c r="N83" s="70"/>
      <c r="O83" s="70"/>
      <c r="R83" s="14"/>
      <c r="S83" s="70"/>
      <c r="T83" s="70"/>
      <c r="U83" s="14"/>
      <c r="V83" s="77"/>
      <c r="Y83" s="16"/>
      <c r="AB83" s="203"/>
      <c r="AC83" s="58"/>
      <c r="AD83" s="1"/>
      <c r="AF83" s="1"/>
      <c r="AJ83" s="1"/>
      <c r="AK83" s="1"/>
      <c r="AL83" s="1"/>
      <c r="AM83" s="1"/>
      <c r="AN83" s="1"/>
      <c r="AO83" s="1"/>
      <c r="AR83" s="14"/>
    </row>
    <row r="84" spans="7:44">
      <c r="G84" s="68"/>
      <c r="H84" s="70"/>
      <c r="I84" s="68"/>
      <c r="J84" s="68"/>
      <c r="M84" s="14"/>
      <c r="N84" s="70"/>
      <c r="O84" s="70"/>
      <c r="R84" s="14"/>
      <c r="S84" s="70"/>
      <c r="T84" s="70"/>
      <c r="U84" s="14"/>
      <c r="V84" s="77"/>
      <c r="Y84" s="16"/>
      <c r="AB84" s="203"/>
      <c r="AC84" s="58"/>
      <c r="AD84" s="1"/>
      <c r="AF84" s="1"/>
      <c r="AJ84" s="1"/>
      <c r="AK84" s="1"/>
      <c r="AL84" s="1"/>
      <c r="AM84" s="1"/>
      <c r="AN84" s="1"/>
      <c r="AO84" s="1"/>
      <c r="AR84" s="14"/>
    </row>
    <row r="85" spans="7:44">
      <c r="G85" s="68"/>
      <c r="H85" s="70"/>
      <c r="I85" s="68"/>
      <c r="J85" s="68"/>
      <c r="M85" s="14"/>
      <c r="N85" s="70"/>
      <c r="O85" s="70"/>
      <c r="R85" s="14"/>
      <c r="S85" s="70"/>
      <c r="T85" s="70"/>
      <c r="U85" s="14"/>
      <c r="V85" s="77"/>
      <c r="Y85" s="16"/>
      <c r="AB85" s="203"/>
      <c r="AC85" s="58"/>
      <c r="AD85" s="1"/>
      <c r="AF85" s="1"/>
      <c r="AJ85" s="1"/>
      <c r="AK85" s="1"/>
      <c r="AL85" s="1"/>
      <c r="AM85" s="1"/>
      <c r="AN85" s="1"/>
      <c r="AO85" s="1"/>
      <c r="AR85" s="14"/>
    </row>
    <row r="86" spans="7:44">
      <c r="G86" s="68"/>
      <c r="H86" s="70"/>
      <c r="I86" s="68"/>
      <c r="J86" s="68"/>
      <c r="K86" s="77"/>
      <c r="L86" s="77"/>
      <c r="M86" s="14"/>
      <c r="N86" s="70"/>
      <c r="O86" s="70"/>
      <c r="P86" s="77"/>
      <c r="Q86" s="77"/>
      <c r="R86" s="14"/>
      <c r="S86" s="70"/>
      <c r="T86" s="70"/>
      <c r="U86" s="14"/>
      <c r="V86" s="77"/>
      <c r="W86" s="77"/>
      <c r="X86" s="77"/>
      <c r="Y86" s="77"/>
      <c r="Z86" s="14"/>
      <c r="AA86" s="77"/>
      <c r="AB86" s="77"/>
      <c r="AC86" s="14"/>
      <c r="AD86" s="14"/>
      <c r="AE86" s="77"/>
      <c r="AF86" s="14"/>
      <c r="AG86" s="68"/>
      <c r="AJ86" s="1"/>
      <c r="AK86" s="1"/>
      <c r="AL86" s="1"/>
      <c r="AM86" s="1"/>
      <c r="AN86" s="1"/>
      <c r="AO86" s="1"/>
      <c r="AR86" s="14"/>
    </row>
    <row r="87" spans="7:44">
      <c r="G87" s="68"/>
      <c r="H87" s="70"/>
      <c r="I87" s="68"/>
      <c r="J87" s="68"/>
      <c r="K87" s="77"/>
      <c r="L87" s="77"/>
      <c r="M87" s="14"/>
      <c r="N87" s="70"/>
      <c r="O87" s="70"/>
      <c r="P87" s="77"/>
      <c r="Q87" s="77"/>
      <c r="R87" s="14"/>
      <c r="S87" s="70"/>
      <c r="T87" s="70"/>
      <c r="U87" s="14"/>
      <c r="V87" s="77"/>
      <c r="W87" s="77"/>
      <c r="X87" s="77"/>
      <c r="Y87" s="77"/>
      <c r="Z87" s="14"/>
      <c r="AA87" s="77"/>
      <c r="AB87" s="77"/>
      <c r="AC87" s="14"/>
      <c r="AD87" s="14"/>
      <c r="AE87" s="77"/>
      <c r="AF87" s="14"/>
      <c r="AG87" s="68"/>
      <c r="AJ87" s="1"/>
      <c r="AK87" s="1"/>
      <c r="AL87" s="1"/>
      <c r="AM87" s="1"/>
      <c r="AN87" s="1"/>
      <c r="AO87" s="1"/>
      <c r="AR87" s="14"/>
    </row>
    <row r="88" spans="7:44">
      <c r="G88" s="68"/>
      <c r="H88" s="70"/>
      <c r="I88" s="68"/>
      <c r="J88" s="68"/>
      <c r="K88" s="77"/>
      <c r="L88" s="77"/>
      <c r="M88" s="14"/>
      <c r="N88" s="70"/>
      <c r="O88" s="70"/>
      <c r="P88" s="77"/>
      <c r="Q88" s="77"/>
      <c r="R88" s="14"/>
      <c r="S88" s="70"/>
      <c r="T88" s="70"/>
      <c r="U88" s="14"/>
      <c r="V88" s="77"/>
      <c r="W88" s="77"/>
      <c r="X88" s="77"/>
      <c r="Y88" s="77"/>
      <c r="Z88" s="14"/>
      <c r="AA88" s="77"/>
      <c r="AB88" s="77"/>
      <c r="AC88" s="14"/>
      <c r="AD88" s="14"/>
      <c r="AE88" s="77"/>
      <c r="AF88" s="14"/>
      <c r="AG88" s="68"/>
      <c r="AJ88" s="1"/>
      <c r="AK88" s="1"/>
      <c r="AL88" s="1"/>
      <c r="AM88" s="1"/>
      <c r="AN88" s="1"/>
      <c r="AO88" s="1"/>
      <c r="AR88" s="14"/>
    </row>
    <row r="89" spans="7:44">
      <c r="G89" s="68"/>
      <c r="H89" s="70"/>
      <c r="I89" s="68"/>
      <c r="J89" s="68"/>
      <c r="K89" s="77"/>
      <c r="L89" s="77"/>
      <c r="M89" s="14"/>
      <c r="N89" s="70"/>
      <c r="O89" s="70"/>
      <c r="P89" s="77"/>
      <c r="Q89" s="77"/>
      <c r="R89" s="14"/>
      <c r="S89" s="70"/>
      <c r="T89" s="70"/>
      <c r="U89" s="14"/>
      <c r="V89" s="77"/>
      <c r="W89" s="77"/>
      <c r="X89" s="77"/>
      <c r="Y89" s="77"/>
      <c r="Z89" s="14"/>
      <c r="AA89" s="77"/>
      <c r="AB89" s="77"/>
      <c r="AC89" s="14"/>
      <c r="AD89" s="14"/>
      <c r="AE89" s="77"/>
      <c r="AF89" s="14"/>
      <c r="AG89" s="68"/>
      <c r="AJ89" s="1"/>
      <c r="AK89" s="1"/>
      <c r="AL89" s="1"/>
      <c r="AM89" s="1"/>
      <c r="AN89" s="1"/>
      <c r="AO89" s="1"/>
      <c r="AR89" s="14"/>
    </row>
    <row r="90" spans="7:44">
      <c r="G90" s="68"/>
      <c r="H90" s="70"/>
      <c r="I90" s="68"/>
      <c r="J90" s="68"/>
      <c r="K90" s="77"/>
      <c r="L90" s="77"/>
      <c r="M90" s="14"/>
      <c r="N90" s="70"/>
      <c r="O90" s="70"/>
      <c r="P90" s="77"/>
      <c r="Q90" s="77"/>
      <c r="R90" s="14"/>
      <c r="S90" s="70"/>
      <c r="T90" s="70"/>
      <c r="U90" s="14"/>
      <c r="V90" s="77"/>
      <c r="W90" s="77"/>
      <c r="X90" s="77"/>
      <c r="Y90" s="77"/>
      <c r="Z90" s="14"/>
      <c r="AA90" s="77"/>
      <c r="AB90" s="77"/>
      <c r="AC90" s="14"/>
      <c r="AD90" s="14"/>
      <c r="AE90" s="77"/>
      <c r="AF90" s="14"/>
      <c r="AG90" s="68"/>
      <c r="AJ90" s="1"/>
      <c r="AK90" s="1"/>
      <c r="AL90" s="1"/>
      <c r="AM90" s="1"/>
      <c r="AN90" s="1"/>
      <c r="AO90" s="1"/>
      <c r="AR90" s="14"/>
    </row>
    <row r="91" spans="7:44">
      <c r="G91" s="68"/>
      <c r="H91" s="70"/>
      <c r="I91" s="68"/>
      <c r="J91" s="68"/>
      <c r="K91" s="77"/>
      <c r="L91" s="77"/>
      <c r="M91" s="14"/>
      <c r="N91" s="70"/>
      <c r="O91" s="70"/>
      <c r="P91" s="77"/>
      <c r="Q91" s="77"/>
      <c r="R91" s="14"/>
      <c r="S91" s="70"/>
      <c r="T91" s="70"/>
      <c r="U91" s="14"/>
      <c r="V91" s="77"/>
      <c r="W91" s="77"/>
      <c r="X91" s="77"/>
      <c r="Y91" s="77"/>
      <c r="Z91" s="14"/>
      <c r="AA91" s="77"/>
      <c r="AB91" s="77"/>
      <c r="AC91" s="14"/>
      <c r="AD91" s="14"/>
      <c r="AE91" s="77"/>
      <c r="AF91" s="14"/>
      <c r="AG91" s="68"/>
      <c r="AJ91" s="1"/>
      <c r="AK91" s="1"/>
      <c r="AL91" s="1"/>
      <c r="AM91" s="1"/>
      <c r="AN91" s="1"/>
      <c r="AO91" s="1"/>
      <c r="AR91" s="14"/>
    </row>
    <row r="92" spans="7:44">
      <c r="G92" s="68"/>
      <c r="H92" s="70"/>
      <c r="I92" s="68"/>
      <c r="J92" s="68"/>
      <c r="K92" s="77"/>
      <c r="L92" s="77"/>
      <c r="M92" s="14"/>
      <c r="N92" s="70"/>
      <c r="O92" s="70"/>
      <c r="P92" s="77"/>
      <c r="Q92" s="77"/>
      <c r="R92" s="14"/>
      <c r="S92" s="70"/>
      <c r="T92" s="70"/>
      <c r="U92" s="14"/>
      <c r="V92" s="77"/>
      <c r="W92" s="77"/>
      <c r="X92" s="77"/>
      <c r="Y92" s="77"/>
      <c r="Z92" s="14"/>
      <c r="AA92" s="77"/>
      <c r="AB92" s="77"/>
      <c r="AC92" s="14"/>
      <c r="AD92" s="14"/>
      <c r="AE92" s="77"/>
      <c r="AF92" s="14"/>
      <c r="AG92" s="68"/>
      <c r="AJ92" s="1"/>
      <c r="AK92" s="1"/>
      <c r="AL92" s="1"/>
      <c r="AM92" s="1"/>
      <c r="AN92" s="1"/>
      <c r="AO92" s="1"/>
      <c r="AR92" s="14"/>
    </row>
    <row r="93" spans="7:44">
      <c r="G93" s="68"/>
      <c r="H93" s="70"/>
      <c r="I93" s="68"/>
      <c r="J93" s="68"/>
      <c r="K93" s="77"/>
      <c r="L93" s="77"/>
      <c r="M93" s="14"/>
      <c r="N93" s="70"/>
      <c r="O93" s="70"/>
      <c r="P93" s="77"/>
      <c r="Q93" s="77"/>
      <c r="R93" s="14"/>
      <c r="S93" s="70"/>
      <c r="T93" s="70"/>
      <c r="U93" s="14"/>
      <c r="V93" s="77"/>
      <c r="W93" s="77"/>
      <c r="X93" s="77"/>
      <c r="Y93" s="77"/>
      <c r="Z93" s="14"/>
      <c r="AA93" s="77"/>
      <c r="AB93" s="77"/>
      <c r="AC93" s="14"/>
      <c r="AD93" s="14"/>
      <c r="AE93" s="77"/>
      <c r="AF93" s="14"/>
      <c r="AG93" s="68"/>
      <c r="AJ93" s="1"/>
      <c r="AK93" s="1"/>
      <c r="AL93" s="1"/>
      <c r="AM93" s="1"/>
      <c r="AN93" s="1"/>
      <c r="AO93" s="1"/>
      <c r="AR93" s="14"/>
    </row>
    <row r="94" spans="7:44">
      <c r="G94" s="68"/>
      <c r="H94" s="70"/>
      <c r="I94" s="68"/>
      <c r="J94" s="68"/>
      <c r="K94" s="77"/>
      <c r="L94" s="77"/>
      <c r="M94" s="14"/>
      <c r="N94" s="70"/>
      <c r="O94" s="70"/>
      <c r="P94" s="77"/>
      <c r="Q94" s="77"/>
      <c r="R94" s="14"/>
      <c r="S94" s="70"/>
      <c r="T94" s="70"/>
      <c r="U94" s="14"/>
      <c r="V94" s="77"/>
      <c r="W94" s="77"/>
      <c r="X94" s="77"/>
      <c r="Y94" s="77"/>
      <c r="Z94" s="14"/>
      <c r="AA94" s="77"/>
      <c r="AB94" s="77"/>
      <c r="AC94" s="14"/>
      <c r="AD94" s="14"/>
      <c r="AE94" s="77"/>
      <c r="AF94" s="14"/>
      <c r="AG94" s="68"/>
      <c r="AJ94" s="1"/>
      <c r="AK94" s="1"/>
      <c r="AL94" s="1"/>
      <c r="AM94" s="1"/>
      <c r="AN94" s="1"/>
      <c r="AO94" s="1"/>
      <c r="AR94" s="14"/>
    </row>
    <row r="95" spans="7:44">
      <c r="G95" s="68"/>
      <c r="H95" s="70"/>
      <c r="I95" s="68"/>
      <c r="J95" s="68"/>
      <c r="K95" s="77"/>
      <c r="L95" s="77"/>
      <c r="M95" s="14"/>
      <c r="N95" s="70"/>
      <c r="O95" s="70"/>
      <c r="P95" s="77"/>
      <c r="Q95" s="77"/>
      <c r="R95" s="14"/>
      <c r="S95" s="70"/>
      <c r="T95" s="70"/>
      <c r="U95" s="14"/>
      <c r="V95" s="77"/>
      <c r="W95" s="77"/>
      <c r="X95" s="77"/>
      <c r="Y95" s="77"/>
      <c r="Z95" s="14"/>
      <c r="AA95" s="77"/>
      <c r="AB95" s="77"/>
      <c r="AC95" s="14"/>
      <c r="AD95" s="14"/>
      <c r="AE95" s="77"/>
      <c r="AF95" s="14"/>
      <c r="AG95" s="68"/>
      <c r="AJ95" s="1"/>
      <c r="AK95" s="1"/>
      <c r="AL95" s="1"/>
      <c r="AM95" s="1"/>
      <c r="AN95" s="1"/>
      <c r="AO95" s="1"/>
      <c r="AR95" s="14"/>
    </row>
    <row r="96" spans="7:44">
      <c r="G96" s="68"/>
      <c r="H96" s="70"/>
      <c r="I96" s="68"/>
      <c r="J96" s="68"/>
      <c r="K96" s="77"/>
      <c r="L96" s="77"/>
      <c r="M96" s="14"/>
      <c r="N96" s="70"/>
      <c r="O96" s="70"/>
      <c r="P96" s="77"/>
      <c r="Q96" s="77"/>
      <c r="R96" s="14"/>
      <c r="S96" s="70"/>
      <c r="T96" s="70"/>
      <c r="U96" s="14"/>
      <c r="V96" s="77"/>
      <c r="W96" s="77"/>
      <c r="X96" s="77"/>
      <c r="Y96" s="77"/>
      <c r="Z96" s="14"/>
      <c r="AA96" s="77"/>
      <c r="AB96" s="77"/>
      <c r="AC96" s="14"/>
      <c r="AD96" s="14"/>
      <c r="AE96" s="77"/>
      <c r="AF96" s="14"/>
      <c r="AG96" s="68"/>
      <c r="AJ96" s="1"/>
      <c r="AK96" s="1"/>
      <c r="AL96" s="1"/>
      <c r="AM96" s="1"/>
      <c r="AN96" s="1"/>
      <c r="AO96" s="1"/>
      <c r="AR96" s="14"/>
    </row>
    <row r="97" spans="7:44">
      <c r="G97" s="68"/>
      <c r="H97" s="70"/>
      <c r="I97" s="68"/>
      <c r="J97" s="68"/>
      <c r="K97" s="77"/>
      <c r="L97" s="77"/>
      <c r="M97" s="14"/>
      <c r="N97" s="70"/>
      <c r="O97" s="70"/>
      <c r="P97" s="77"/>
      <c r="Q97" s="77"/>
      <c r="R97" s="14"/>
      <c r="S97" s="70"/>
      <c r="T97" s="70"/>
      <c r="U97" s="14"/>
      <c r="V97" s="77"/>
      <c r="W97" s="77"/>
      <c r="X97" s="77"/>
      <c r="Y97" s="77"/>
      <c r="Z97" s="14"/>
      <c r="AA97" s="77"/>
      <c r="AB97" s="77"/>
      <c r="AC97" s="14"/>
      <c r="AD97" s="14"/>
      <c r="AE97" s="77"/>
      <c r="AF97" s="14"/>
      <c r="AG97" s="68"/>
      <c r="AJ97" s="1"/>
      <c r="AK97" s="1"/>
      <c r="AL97" s="1"/>
      <c r="AM97" s="1"/>
      <c r="AN97" s="1"/>
      <c r="AO97" s="1"/>
      <c r="AR97" s="14"/>
    </row>
    <row r="98" spans="7:44">
      <c r="G98" s="68"/>
      <c r="H98" s="70"/>
      <c r="I98" s="68"/>
      <c r="J98" s="68"/>
      <c r="K98" s="77"/>
      <c r="L98" s="77"/>
      <c r="M98" s="14"/>
      <c r="N98" s="70"/>
      <c r="O98" s="70"/>
      <c r="P98" s="77"/>
      <c r="Q98" s="77"/>
      <c r="R98" s="14"/>
      <c r="S98" s="70"/>
      <c r="T98" s="70"/>
      <c r="U98" s="14"/>
      <c r="V98" s="77"/>
      <c r="W98" s="77"/>
      <c r="X98" s="77"/>
      <c r="Y98" s="77"/>
      <c r="Z98" s="14"/>
      <c r="AA98" s="77"/>
      <c r="AB98" s="77"/>
      <c r="AC98" s="14"/>
      <c r="AD98" s="14"/>
      <c r="AE98" s="77"/>
      <c r="AF98" s="14"/>
      <c r="AG98" s="68"/>
      <c r="AJ98" s="1"/>
      <c r="AK98" s="1"/>
      <c r="AL98" s="1"/>
      <c r="AM98" s="1"/>
      <c r="AN98" s="1"/>
      <c r="AO98" s="1"/>
      <c r="AR98" s="14"/>
    </row>
    <row r="99" spans="7:44">
      <c r="G99" s="68"/>
      <c r="H99" s="70"/>
      <c r="I99" s="68"/>
      <c r="J99" s="68"/>
      <c r="K99" s="77"/>
      <c r="L99" s="77"/>
      <c r="M99" s="14"/>
      <c r="N99" s="70"/>
      <c r="O99" s="70"/>
      <c r="P99" s="77"/>
      <c r="Q99" s="77"/>
      <c r="R99" s="14"/>
      <c r="S99" s="70"/>
      <c r="T99" s="70"/>
      <c r="U99" s="14"/>
      <c r="V99" s="77"/>
      <c r="W99" s="77"/>
      <c r="X99" s="77"/>
      <c r="Y99" s="77"/>
      <c r="Z99" s="14"/>
      <c r="AA99" s="77"/>
      <c r="AB99" s="77"/>
      <c r="AC99" s="14"/>
      <c r="AD99" s="14"/>
      <c r="AE99" s="77"/>
      <c r="AF99" s="14"/>
      <c r="AG99" s="68"/>
      <c r="AJ99" s="1"/>
      <c r="AK99" s="1"/>
      <c r="AL99" s="1"/>
      <c r="AM99" s="1"/>
      <c r="AN99" s="1"/>
      <c r="AO99" s="1"/>
      <c r="AR99" s="14"/>
    </row>
    <row r="100" spans="7:44">
      <c r="G100" s="68"/>
      <c r="H100" s="70"/>
      <c r="I100" s="68"/>
      <c r="J100" s="68"/>
      <c r="K100" s="77"/>
      <c r="L100" s="77"/>
      <c r="M100" s="14"/>
      <c r="N100" s="70"/>
      <c r="O100" s="70"/>
      <c r="P100" s="77"/>
      <c r="Q100" s="77"/>
      <c r="R100" s="14"/>
      <c r="S100" s="70"/>
      <c r="T100" s="70"/>
      <c r="U100" s="14"/>
      <c r="V100" s="77"/>
      <c r="W100" s="77"/>
      <c r="X100" s="77"/>
      <c r="Y100" s="77"/>
      <c r="Z100" s="14"/>
      <c r="AA100" s="77"/>
      <c r="AB100" s="77"/>
      <c r="AC100" s="14"/>
      <c r="AD100" s="14"/>
      <c r="AE100" s="77"/>
      <c r="AF100" s="14"/>
      <c r="AG100" s="68"/>
      <c r="AJ100" s="1"/>
      <c r="AK100" s="1"/>
      <c r="AL100" s="1"/>
      <c r="AM100" s="1"/>
      <c r="AN100" s="1"/>
      <c r="AO100" s="1"/>
      <c r="AR100" s="14"/>
    </row>
    <row r="101" spans="7:44">
      <c r="G101" s="68"/>
      <c r="H101" s="70"/>
      <c r="I101" s="68"/>
      <c r="J101" s="68"/>
      <c r="K101" s="77"/>
      <c r="L101" s="77"/>
      <c r="M101" s="14"/>
      <c r="N101" s="70"/>
      <c r="O101" s="70"/>
      <c r="P101" s="77"/>
      <c r="Q101" s="77"/>
      <c r="R101" s="14"/>
      <c r="S101" s="70"/>
      <c r="T101" s="70"/>
      <c r="U101" s="14"/>
      <c r="V101" s="77"/>
      <c r="W101" s="77"/>
      <c r="X101" s="77"/>
      <c r="Y101" s="77"/>
      <c r="Z101" s="14"/>
      <c r="AA101" s="77"/>
      <c r="AB101" s="77"/>
      <c r="AC101" s="14"/>
      <c r="AD101" s="14"/>
      <c r="AE101" s="77"/>
      <c r="AF101" s="14"/>
      <c r="AG101" s="68"/>
      <c r="AJ101" s="1"/>
      <c r="AK101" s="1"/>
      <c r="AL101" s="1"/>
      <c r="AM101" s="1"/>
      <c r="AN101" s="1"/>
      <c r="AO101" s="1"/>
      <c r="AR101" s="14"/>
    </row>
    <row r="102" spans="7:44">
      <c r="G102" s="68"/>
      <c r="H102" s="70"/>
      <c r="I102" s="68"/>
      <c r="J102" s="68"/>
      <c r="K102" s="77"/>
      <c r="L102" s="77"/>
      <c r="M102" s="14"/>
      <c r="N102" s="70"/>
      <c r="O102" s="70"/>
      <c r="P102" s="77"/>
      <c r="Q102" s="77"/>
      <c r="R102" s="14"/>
      <c r="S102" s="70"/>
      <c r="T102" s="70"/>
      <c r="U102" s="14"/>
      <c r="V102" s="77"/>
      <c r="W102" s="77"/>
      <c r="X102" s="77"/>
      <c r="Y102" s="77"/>
      <c r="Z102" s="14"/>
      <c r="AA102" s="77"/>
      <c r="AB102" s="77"/>
      <c r="AC102" s="14"/>
      <c r="AD102" s="14"/>
      <c r="AE102" s="77"/>
      <c r="AF102" s="14"/>
      <c r="AG102" s="68"/>
      <c r="AJ102" s="1"/>
      <c r="AK102" s="1"/>
      <c r="AL102" s="1"/>
      <c r="AM102" s="1"/>
      <c r="AN102" s="1"/>
      <c r="AO102" s="1"/>
      <c r="AR102" s="14"/>
    </row>
    <row r="103" spans="7:44">
      <c r="G103" s="68"/>
      <c r="H103" s="70"/>
      <c r="I103" s="68"/>
      <c r="J103" s="68"/>
      <c r="K103" s="77"/>
      <c r="L103" s="77"/>
      <c r="M103" s="14"/>
      <c r="N103" s="70"/>
      <c r="O103" s="70"/>
      <c r="P103" s="77"/>
      <c r="Q103" s="77"/>
      <c r="R103" s="14"/>
      <c r="S103" s="70"/>
      <c r="T103" s="70"/>
      <c r="U103" s="14"/>
      <c r="V103" s="77"/>
      <c r="W103" s="77"/>
      <c r="X103" s="77"/>
      <c r="Y103" s="77"/>
      <c r="Z103" s="14"/>
      <c r="AA103" s="77"/>
      <c r="AB103" s="77"/>
      <c r="AC103" s="14"/>
      <c r="AD103" s="14"/>
      <c r="AE103" s="77"/>
      <c r="AF103" s="14"/>
      <c r="AG103" s="68"/>
      <c r="AJ103" s="1"/>
      <c r="AK103" s="1"/>
      <c r="AL103" s="1"/>
      <c r="AM103" s="1"/>
      <c r="AN103" s="1"/>
      <c r="AO103" s="1"/>
      <c r="AR103" s="14"/>
    </row>
    <row r="104" spans="7:44">
      <c r="G104" s="68"/>
      <c r="H104" s="70"/>
      <c r="I104" s="68"/>
      <c r="J104" s="68"/>
      <c r="K104" s="77"/>
      <c r="L104" s="77"/>
      <c r="M104" s="14"/>
      <c r="N104" s="70"/>
      <c r="O104" s="70"/>
      <c r="P104" s="77"/>
      <c r="Q104" s="77"/>
      <c r="R104" s="14"/>
      <c r="S104" s="70"/>
      <c r="T104" s="70"/>
      <c r="U104" s="14"/>
      <c r="V104" s="77"/>
      <c r="W104" s="77"/>
      <c r="X104" s="77"/>
      <c r="Y104" s="77"/>
      <c r="Z104" s="14"/>
      <c r="AA104" s="77"/>
      <c r="AB104" s="77"/>
      <c r="AC104" s="14"/>
      <c r="AD104" s="14"/>
      <c r="AE104" s="77"/>
      <c r="AF104" s="14"/>
      <c r="AG104" s="68"/>
      <c r="AJ104" s="1"/>
      <c r="AK104" s="1"/>
      <c r="AL104" s="1"/>
      <c r="AM104" s="1"/>
      <c r="AN104" s="1"/>
      <c r="AO104" s="1"/>
      <c r="AR104" s="14"/>
    </row>
    <row r="105" spans="7:44">
      <c r="G105" s="68"/>
      <c r="H105" s="68"/>
      <c r="I105" s="68"/>
      <c r="J105" s="68"/>
      <c r="K105" s="77"/>
      <c r="L105" s="77"/>
      <c r="M105" s="14"/>
      <c r="N105" s="68"/>
      <c r="O105" s="68"/>
      <c r="P105" s="77"/>
      <c r="Q105" s="77"/>
      <c r="R105" s="14"/>
      <c r="S105" s="68"/>
      <c r="T105" s="68"/>
      <c r="U105" s="14"/>
      <c r="V105" s="77"/>
      <c r="W105" s="77"/>
      <c r="X105" s="77"/>
      <c r="Y105" s="77"/>
      <c r="Z105" s="14"/>
      <c r="AA105" s="77"/>
      <c r="AB105" s="77"/>
      <c r="AC105" s="14"/>
      <c r="AD105" s="14"/>
      <c r="AE105" s="77"/>
      <c r="AF105" s="14"/>
      <c r="AG105" s="68"/>
      <c r="AJ105" s="1"/>
      <c r="AK105" s="1"/>
      <c r="AL105" s="1"/>
      <c r="AM105" s="1"/>
      <c r="AN105" s="1"/>
      <c r="AO105" s="1"/>
      <c r="AR105" s="14"/>
    </row>
    <row r="106" spans="7:44">
      <c r="G106" s="68"/>
      <c r="H106" s="68"/>
      <c r="I106" s="68"/>
      <c r="J106" s="68"/>
      <c r="K106" s="77"/>
      <c r="L106" s="77"/>
      <c r="M106" s="14"/>
      <c r="N106" s="68"/>
      <c r="O106" s="68"/>
      <c r="P106" s="77"/>
      <c r="Q106" s="77"/>
      <c r="R106" s="14"/>
      <c r="S106" s="68"/>
      <c r="T106" s="68"/>
      <c r="U106" s="14"/>
      <c r="V106" s="77"/>
      <c r="W106" s="77"/>
      <c r="X106" s="77"/>
      <c r="Y106" s="77"/>
      <c r="Z106" s="14"/>
      <c r="AA106" s="77"/>
      <c r="AB106" s="77"/>
      <c r="AC106" s="14"/>
      <c r="AD106" s="14"/>
      <c r="AE106" s="77"/>
      <c r="AF106" s="14"/>
      <c r="AG106" s="68"/>
      <c r="AJ106" s="1"/>
      <c r="AK106" s="1"/>
      <c r="AL106" s="1"/>
      <c r="AM106" s="1"/>
      <c r="AN106" s="1"/>
      <c r="AO106" s="1"/>
      <c r="AR106" s="14"/>
    </row>
    <row r="107" spans="7:44">
      <c r="G107" s="68"/>
      <c r="H107" s="68"/>
      <c r="I107" s="68"/>
      <c r="J107" s="68"/>
      <c r="K107" s="77"/>
      <c r="L107" s="77"/>
      <c r="M107" s="14"/>
      <c r="N107" s="68"/>
      <c r="O107" s="68"/>
      <c r="P107" s="77"/>
      <c r="Q107" s="77"/>
      <c r="R107" s="14"/>
      <c r="S107" s="68"/>
      <c r="T107" s="68"/>
      <c r="U107" s="14"/>
      <c r="V107" s="77"/>
      <c r="W107" s="77"/>
      <c r="X107" s="77"/>
      <c r="Y107" s="77"/>
      <c r="Z107" s="14"/>
      <c r="AA107" s="77"/>
      <c r="AB107" s="77"/>
      <c r="AC107" s="14"/>
      <c r="AD107" s="14"/>
      <c r="AE107" s="77"/>
      <c r="AF107" s="14"/>
      <c r="AG107" s="68"/>
      <c r="AJ107" s="1"/>
      <c r="AK107" s="1"/>
      <c r="AL107" s="1"/>
      <c r="AM107" s="1"/>
      <c r="AN107" s="1"/>
      <c r="AO107" s="1"/>
      <c r="AR107" s="14"/>
    </row>
    <row r="108" spans="7:44">
      <c r="G108" s="68"/>
      <c r="H108" s="68"/>
      <c r="I108" s="68"/>
      <c r="J108" s="68"/>
      <c r="K108" s="77"/>
      <c r="L108" s="77"/>
      <c r="M108" s="14"/>
      <c r="N108" s="68"/>
      <c r="O108" s="68"/>
      <c r="P108" s="77"/>
      <c r="Q108" s="77"/>
      <c r="R108" s="14"/>
      <c r="S108" s="68"/>
      <c r="T108" s="68"/>
      <c r="U108" s="14"/>
      <c r="V108" s="77"/>
      <c r="W108" s="77"/>
      <c r="X108" s="77"/>
      <c r="Y108" s="77"/>
      <c r="Z108" s="14"/>
      <c r="AA108" s="77"/>
      <c r="AB108" s="77"/>
      <c r="AC108" s="14"/>
      <c r="AD108" s="14"/>
      <c r="AE108" s="77"/>
      <c r="AF108" s="14"/>
      <c r="AG108" s="68"/>
      <c r="AJ108" s="1"/>
      <c r="AK108" s="1"/>
      <c r="AL108" s="1"/>
      <c r="AM108" s="1"/>
      <c r="AN108" s="1"/>
      <c r="AO108" s="1"/>
      <c r="AR108" s="14"/>
    </row>
    <row r="109" spans="7:44">
      <c r="G109" s="68"/>
      <c r="H109" s="68"/>
      <c r="I109" s="68"/>
      <c r="J109" s="68"/>
      <c r="K109" s="77"/>
      <c r="L109" s="77"/>
      <c r="M109" s="14"/>
      <c r="N109" s="68"/>
      <c r="O109" s="68"/>
      <c r="P109" s="77"/>
      <c r="Q109" s="77"/>
      <c r="R109" s="14"/>
      <c r="S109" s="68"/>
      <c r="T109" s="68"/>
      <c r="U109" s="14"/>
      <c r="V109" s="77"/>
      <c r="W109" s="77"/>
      <c r="X109" s="77"/>
      <c r="Y109" s="77"/>
      <c r="Z109" s="14"/>
      <c r="AA109" s="77"/>
      <c r="AB109" s="77"/>
      <c r="AC109" s="14"/>
      <c r="AD109" s="14"/>
      <c r="AE109" s="77"/>
      <c r="AF109" s="14"/>
      <c r="AG109" s="68"/>
      <c r="AH109" s="68"/>
      <c r="AI109" s="68"/>
      <c r="AJ109" s="14"/>
      <c r="AK109" s="14"/>
      <c r="AL109" s="14"/>
      <c r="AM109" s="14"/>
      <c r="AN109" s="14"/>
      <c r="AO109" s="14"/>
      <c r="AP109" s="68"/>
      <c r="AQ109" s="68"/>
      <c r="AR109" s="14"/>
    </row>
    <row r="110" spans="7:44">
      <c r="G110" s="68"/>
      <c r="H110" s="68"/>
      <c r="I110" s="68"/>
      <c r="J110" s="68"/>
      <c r="K110" s="77"/>
      <c r="L110" s="77"/>
      <c r="M110" s="14"/>
      <c r="N110" s="68"/>
      <c r="O110" s="68"/>
      <c r="P110" s="77"/>
      <c r="Q110" s="77"/>
      <c r="R110" s="14"/>
      <c r="S110" s="68"/>
      <c r="T110" s="68"/>
      <c r="U110" s="14"/>
      <c r="V110" s="77"/>
      <c r="W110" s="77"/>
      <c r="X110" s="77"/>
      <c r="Y110" s="77"/>
      <c r="Z110" s="14"/>
      <c r="AA110" s="77"/>
      <c r="AB110" s="77"/>
      <c r="AC110" s="14"/>
      <c r="AD110" s="14"/>
      <c r="AE110" s="77"/>
      <c r="AF110" s="14"/>
      <c r="AG110" s="68"/>
      <c r="AH110" s="68"/>
      <c r="AI110" s="68"/>
      <c r="AJ110" s="14"/>
      <c r="AK110" s="14"/>
      <c r="AL110" s="14"/>
      <c r="AM110" s="14"/>
      <c r="AN110" s="14"/>
      <c r="AO110" s="14"/>
      <c r="AP110" s="68"/>
      <c r="AQ110" s="68"/>
      <c r="AR110" s="14"/>
    </row>
    <row r="111" spans="7:44">
      <c r="G111" s="68"/>
      <c r="H111" s="68"/>
      <c r="I111" s="68"/>
      <c r="J111" s="68"/>
      <c r="K111" s="77"/>
      <c r="L111" s="77"/>
      <c r="M111" s="14"/>
      <c r="N111" s="68"/>
      <c r="O111" s="68"/>
      <c r="P111" s="77"/>
      <c r="Q111" s="77"/>
      <c r="R111" s="14"/>
      <c r="S111" s="68"/>
      <c r="T111" s="68"/>
      <c r="U111" s="14"/>
      <c r="V111" s="77"/>
      <c r="W111" s="77"/>
      <c r="X111" s="77"/>
      <c r="Y111" s="77"/>
      <c r="Z111" s="14"/>
      <c r="AA111" s="77"/>
      <c r="AB111" s="77"/>
      <c r="AC111" s="14"/>
      <c r="AD111" s="14"/>
      <c r="AE111" s="77"/>
      <c r="AF111" s="14"/>
      <c r="AG111" s="68"/>
      <c r="AH111" s="68"/>
      <c r="AI111" s="68"/>
      <c r="AJ111" s="14"/>
      <c r="AK111" s="14"/>
      <c r="AL111" s="14"/>
      <c r="AM111" s="14"/>
      <c r="AN111" s="14"/>
      <c r="AO111" s="14"/>
      <c r="AP111" s="68"/>
      <c r="AQ111" s="68"/>
      <c r="AR111" s="14"/>
    </row>
    <row r="112" spans="7:44">
      <c r="G112" s="68"/>
      <c r="H112" s="68"/>
      <c r="I112" s="68"/>
      <c r="J112" s="68"/>
      <c r="K112" s="77"/>
      <c r="L112" s="77"/>
      <c r="M112" s="14"/>
      <c r="N112" s="68"/>
      <c r="O112" s="68"/>
      <c r="P112" s="77"/>
      <c r="Q112" s="77"/>
      <c r="R112" s="14"/>
      <c r="S112" s="68"/>
      <c r="T112" s="68"/>
      <c r="U112" s="14"/>
      <c r="V112" s="77"/>
      <c r="W112" s="77"/>
      <c r="X112" s="77"/>
      <c r="Y112" s="77"/>
      <c r="Z112" s="14"/>
      <c r="AA112" s="77"/>
      <c r="AB112" s="77"/>
      <c r="AC112" s="14"/>
      <c r="AD112" s="14"/>
      <c r="AE112" s="77"/>
      <c r="AF112" s="14"/>
      <c r="AG112" s="68"/>
      <c r="AH112" s="68"/>
      <c r="AI112" s="68"/>
      <c r="AJ112" s="14"/>
      <c r="AK112" s="14"/>
      <c r="AL112" s="14"/>
      <c r="AM112" s="14"/>
      <c r="AN112" s="14"/>
      <c r="AO112" s="14"/>
      <c r="AP112" s="68"/>
      <c r="AQ112" s="68"/>
      <c r="AR112" s="14"/>
    </row>
    <row r="113" spans="7:44">
      <c r="G113" s="68"/>
      <c r="H113" s="68"/>
      <c r="I113" s="68"/>
      <c r="J113" s="68"/>
      <c r="K113" s="77"/>
      <c r="L113" s="77"/>
      <c r="M113" s="14"/>
      <c r="N113" s="68"/>
      <c r="O113" s="68"/>
      <c r="P113" s="77"/>
      <c r="Q113" s="77"/>
      <c r="R113" s="14"/>
      <c r="S113" s="68"/>
      <c r="T113" s="68"/>
      <c r="U113" s="14"/>
      <c r="V113" s="77"/>
      <c r="W113" s="77"/>
      <c r="X113" s="77"/>
      <c r="Y113" s="77"/>
      <c r="Z113" s="14"/>
      <c r="AA113" s="77"/>
      <c r="AB113" s="77"/>
      <c r="AC113" s="14"/>
      <c r="AD113" s="14"/>
      <c r="AE113" s="77"/>
      <c r="AF113" s="14"/>
      <c r="AG113" s="68"/>
      <c r="AH113" s="68"/>
      <c r="AI113" s="68"/>
      <c r="AJ113" s="14"/>
      <c r="AK113" s="14"/>
      <c r="AL113" s="14"/>
      <c r="AM113" s="14"/>
      <c r="AN113" s="14"/>
      <c r="AO113" s="14"/>
      <c r="AP113" s="68"/>
      <c r="AQ113" s="68"/>
      <c r="AR113" s="14"/>
    </row>
    <row r="114" spans="7:44">
      <c r="G114" s="68"/>
      <c r="H114" s="68"/>
      <c r="I114" s="68"/>
      <c r="J114" s="68"/>
      <c r="K114" s="77"/>
      <c r="L114" s="77"/>
      <c r="M114" s="14"/>
      <c r="N114" s="68"/>
      <c r="O114" s="68"/>
      <c r="P114" s="77"/>
      <c r="Q114" s="77"/>
      <c r="R114" s="14"/>
      <c r="S114" s="68"/>
      <c r="T114" s="68"/>
      <c r="U114" s="14"/>
      <c r="V114" s="77"/>
      <c r="W114" s="77"/>
      <c r="X114" s="77"/>
      <c r="Y114" s="77"/>
      <c r="Z114" s="14"/>
      <c r="AA114" s="77"/>
      <c r="AB114" s="77"/>
      <c r="AC114" s="14"/>
      <c r="AD114" s="14"/>
      <c r="AE114" s="77"/>
      <c r="AF114" s="14"/>
      <c r="AG114" s="68"/>
      <c r="AH114" s="68"/>
      <c r="AI114" s="68"/>
      <c r="AJ114" s="14"/>
      <c r="AK114" s="14"/>
      <c r="AL114" s="14"/>
      <c r="AM114" s="14"/>
      <c r="AN114" s="14"/>
      <c r="AO114" s="14"/>
      <c r="AP114" s="68"/>
      <c r="AQ114" s="68"/>
      <c r="AR114" s="14"/>
    </row>
    <row r="115" spans="7:44">
      <c r="G115" s="68"/>
      <c r="H115" s="68"/>
      <c r="I115" s="68"/>
      <c r="J115" s="68"/>
      <c r="K115" s="77"/>
      <c r="L115" s="77"/>
      <c r="M115" s="14"/>
      <c r="N115" s="68"/>
      <c r="O115" s="68"/>
      <c r="P115" s="77"/>
      <c r="Q115" s="77"/>
      <c r="R115" s="14"/>
      <c r="S115" s="68"/>
      <c r="T115" s="68"/>
      <c r="U115" s="14"/>
      <c r="V115" s="77"/>
      <c r="W115" s="77"/>
      <c r="X115" s="77"/>
      <c r="Y115" s="77"/>
      <c r="Z115" s="14"/>
      <c r="AA115" s="77"/>
      <c r="AB115" s="77"/>
      <c r="AC115" s="14"/>
      <c r="AD115" s="14"/>
      <c r="AE115" s="77"/>
      <c r="AF115" s="14"/>
      <c r="AG115" s="68"/>
      <c r="AH115" s="68"/>
      <c r="AI115" s="68"/>
      <c r="AJ115" s="14"/>
      <c r="AK115" s="14"/>
      <c r="AL115" s="14"/>
      <c r="AM115" s="14"/>
      <c r="AN115" s="14"/>
      <c r="AO115" s="14"/>
      <c r="AP115" s="68"/>
      <c r="AQ115" s="68"/>
      <c r="AR115" s="14"/>
    </row>
    <row r="116" spans="7:44">
      <c r="G116" s="68"/>
      <c r="H116" s="68"/>
      <c r="I116" s="68"/>
      <c r="J116" s="68"/>
      <c r="K116" s="77"/>
      <c r="L116" s="77"/>
      <c r="M116" s="14"/>
      <c r="N116" s="68"/>
      <c r="O116" s="68"/>
      <c r="P116" s="77"/>
      <c r="Q116" s="77"/>
      <c r="R116" s="14"/>
      <c r="S116" s="68"/>
      <c r="T116" s="68"/>
      <c r="U116" s="14"/>
      <c r="V116" s="77"/>
      <c r="W116" s="77"/>
      <c r="X116" s="77"/>
      <c r="Y116" s="77"/>
      <c r="Z116" s="14"/>
      <c r="AA116" s="77"/>
      <c r="AB116" s="77"/>
      <c r="AC116" s="14"/>
      <c r="AD116" s="14"/>
      <c r="AE116" s="77"/>
      <c r="AF116" s="14"/>
      <c r="AG116" s="68"/>
      <c r="AH116" s="68"/>
      <c r="AI116" s="68"/>
      <c r="AJ116" s="14"/>
      <c r="AK116" s="14"/>
      <c r="AL116" s="14"/>
      <c r="AM116" s="14"/>
      <c r="AN116" s="14"/>
      <c r="AO116" s="14"/>
      <c r="AP116" s="68"/>
      <c r="AQ116" s="68"/>
      <c r="AR116" s="14"/>
    </row>
    <row r="117" spans="7:44">
      <c r="G117" s="68"/>
      <c r="H117" s="68"/>
      <c r="I117" s="68"/>
      <c r="J117" s="68"/>
      <c r="K117" s="77"/>
      <c r="L117" s="77"/>
      <c r="M117" s="14"/>
      <c r="N117" s="68"/>
      <c r="O117" s="68"/>
      <c r="P117" s="77"/>
      <c r="Q117" s="77"/>
      <c r="R117" s="14"/>
      <c r="S117" s="68"/>
      <c r="T117" s="68"/>
      <c r="U117" s="14"/>
      <c r="V117" s="77"/>
      <c r="W117" s="77"/>
      <c r="X117" s="77"/>
      <c r="Y117" s="77"/>
      <c r="Z117" s="14"/>
      <c r="AA117" s="77"/>
      <c r="AB117" s="77"/>
      <c r="AC117" s="14"/>
      <c r="AD117" s="14"/>
      <c r="AE117" s="77"/>
      <c r="AF117" s="14"/>
      <c r="AG117" s="68"/>
      <c r="AH117" s="68"/>
      <c r="AI117" s="68"/>
      <c r="AJ117" s="14"/>
      <c r="AK117" s="14"/>
      <c r="AL117" s="14"/>
      <c r="AM117" s="14"/>
      <c r="AN117" s="14"/>
      <c r="AO117" s="14"/>
      <c r="AP117" s="68"/>
      <c r="AQ117" s="68"/>
      <c r="AR117" s="14"/>
    </row>
    <row r="118" spans="7:44">
      <c r="G118" s="68"/>
      <c r="H118" s="68"/>
      <c r="I118" s="68"/>
      <c r="J118" s="68"/>
      <c r="K118" s="77"/>
      <c r="L118" s="77"/>
      <c r="M118" s="14"/>
      <c r="N118" s="68"/>
      <c r="O118" s="68"/>
      <c r="P118" s="77"/>
      <c r="Q118" s="77"/>
      <c r="R118" s="14"/>
      <c r="S118" s="68"/>
      <c r="T118" s="68"/>
      <c r="U118" s="14"/>
      <c r="V118" s="77"/>
      <c r="W118" s="77"/>
      <c r="X118" s="77"/>
      <c r="Y118" s="77"/>
      <c r="Z118" s="14"/>
      <c r="AA118" s="77"/>
      <c r="AB118" s="77"/>
      <c r="AC118" s="14"/>
      <c r="AD118" s="14"/>
      <c r="AE118" s="77"/>
      <c r="AF118" s="14"/>
      <c r="AG118" s="68"/>
      <c r="AH118" s="68"/>
      <c r="AI118" s="68"/>
      <c r="AJ118" s="14"/>
      <c r="AK118" s="14"/>
      <c r="AL118" s="14"/>
      <c r="AM118" s="14"/>
      <c r="AN118" s="14"/>
      <c r="AO118" s="14"/>
      <c r="AP118" s="68"/>
      <c r="AQ118" s="68"/>
      <c r="AR118" s="14"/>
    </row>
    <row r="119" spans="7:44">
      <c r="G119" s="68"/>
      <c r="H119" s="68"/>
      <c r="I119" s="68"/>
      <c r="J119" s="68"/>
      <c r="K119" s="77"/>
      <c r="L119" s="77"/>
      <c r="M119" s="14"/>
      <c r="N119" s="68"/>
      <c r="O119" s="68"/>
      <c r="P119" s="77"/>
      <c r="Q119" s="77"/>
      <c r="R119" s="14"/>
      <c r="S119" s="68"/>
      <c r="T119" s="68"/>
      <c r="U119" s="14"/>
      <c r="V119" s="77"/>
      <c r="W119" s="77"/>
      <c r="X119" s="77"/>
      <c r="Y119" s="77"/>
      <c r="Z119" s="14"/>
      <c r="AA119" s="77"/>
      <c r="AB119" s="77"/>
      <c r="AC119" s="14"/>
      <c r="AD119" s="14"/>
      <c r="AE119" s="77"/>
      <c r="AF119" s="14"/>
      <c r="AG119" s="68"/>
      <c r="AH119" s="68"/>
      <c r="AI119" s="68"/>
      <c r="AJ119" s="14"/>
      <c r="AK119" s="14"/>
      <c r="AL119" s="14"/>
      <c r="AM119" s="14"/>
      <c r="AN119" s="14"/>
      <c r="AO119" s="14"/>
      <c r="AP119" s="68"/>
      <c r="AQ119" s="68"/>
      <c r="AR119" s="14"/>
    </row>
    <row r="120" spans="7:44">
      <c r="G120" s="68"/>
      <c r="H120" s="68"/>
      <c r="I120" s="68"/>
      <c r="J120" s="68"/>
      <c r="K120" s="77"/>
      <c r="L120" s="77"/>
      <c r="M120" s="14"/>
      <c r="N120" s="68"/>
      <c r="O120" s="68"/>
      <c r="P120" s="77"/>
      <c r="Q120" s="77"/>
      <c r="R120" s="14"/>
      <c r="S120" s="68"/>
      <c r="T120" s="68"/>
      <c r="U120" s="14"/>
      <c r="V120" s="77"/>
      <c r="W120" s="77"/>
      <c r="X120" s="77"/>
      <c r="Y120" s="77"/>
      <c r="Z120" s="14"/>
      <c r="AA120" s="77"/>
      <c r="AB120" s="77"/>
      <c r="AC120" s="14"/>
      <c r="AD120" s="14"/>
      <c r="AE120" s="77"/>
      <c r="AF120" s="14"/>
      <c r="AG120" s="68"/>
      <c r="AH120" s="68"/>
      <c r="AI120" s="68"/>
      <c r="AJ120" s="14"/>
      <c r="AK120" s="14"/>
      <c r="AL120" s="14"/>
      <c r="AM120" s="14"/>
      <c r="AN120" s="14"/>
      <c r="AO120" s="14"/>
      <c r="AP120" s="68"/>
      <c r="AQ120" s="68"/>
      <c r="AR120" s="14"/>
    </row>
    <row r="121" spans="7:44">
      <c r="G121" s="68"/>
      <c r="H121" s="68"/>
      <c r="I121" s="68"/>
      <c r="J121" s="68"/>
      <c r="K121" s="77"/>
      <c r="L121" s="77"/>
      <c r="M121" s="14"/>
      <c r="N121" s="68"/>
      <c r="O121" s="68"/>
      <c r="P121" s="77"/>
      <c r="Q121" s="77"/>
      <c r="R121" s="14"/>
      <c r="S121" s="68"/>
      <c r="T121" s="68"/>
      <c r="U121" s="14"/>
      <c r="V121" s="77"/>
      <c r="W121" s="77"/>
      <c r="X121" s="77"/>
      <c r="Y121" s="77"/>
      <c r="Z121" s="14"/>
      <c r="AA121" s="77"/>
      <c r="AB121" s="77"/>
      <c r="AC121" s="14"/>
      <c r="AD121" s="14"/>
      <c r="AE121" s="77"/>
      <c r="AF121" s="14"/>
      <c r="AG121" s="68"/>
      <c r="AH121" s="68"/>
      <c r="AI121" s="68"/>
      <c r="AJ121" s="14"/>
      <c r="AK121" s="14"/>
      <c r="AL121" s="14"/>
      <c r="AM121" s="14"/>
      <c r="AN121" s="14"/>
      <c r="AO121" s="14"/>
      <c r="AP121" s="68"/>
      <c r="AQ121" s="68"/>
      <c r="AR121" s="14"/>
    </row>
    <row r="122" spans="7:44">
      <c r="G122" s="68"/>
      <c r="H122" s="68"/>
      <c r="I122" s="68"/>
      <c r="J122" s="68"/>
      <c r="K122" s="77"/>
      <c r="L122" s="77"/>
      <c r="M122" s="14"/>
      <c r="N122" s="68"/>
      <c r="O122" s="68"/>
      <c r="P122" s="77"/>
      <c r="Q122" s="77"/>
      <c r="R122" s="14"/>
      <c r="S122" s="68"/>
      <c r="T122" s="68"/>
      <c r="U122" s="14"/>
      <c r="V122" s="77"/>
      <c r="W122" s="77"/>
      <c r="X122" s="77"/>
      <c r="Y122" s="77"/>
      <c r="Z122" s="14"/>
      <c r="AA122" s="77"/>
      <c r="AB122" s="77"/>
      <c r="AC122" s="14"/>
      <c r="AD122" s="14"/>
      <c r="AE122" s="77"/>
      <c r="AF122" s="14"/>
      <c r="AG122" s="68"/>
      <c r="AH122" s="68"/>
      <c r="AI122" s="68"/>
      <c r="AJ122" s="14"/>
      <c r="AK122" s="14"/>
      <c r="AL122" s="14"/>
      <c r="AM122" s="14"/>
      <c r="AN122" s="14"/>
      <c r="AO122" s="14"/>
      <c r="AP122" s="68"/>
      <c r="AQ122" s="68"/>
      <c r="AR122" s="14"/>
    </row>
    <row r="123" spans="7:44">
      <c r="G123" s="68"/>
      <c r="H123" s="68"/>
      <c r="I123" s="68"/>
      <c r="J123" s="68"/>
      <c r="K123" s="77"/>
      <c r="L123" s="77"/>
      <c r="M123" s="14"/>
      <c r="N123" s="68"/>
      <c r="O123" s="68"/>
      <c r="P123" s="77"/>
      <c r="Q123" s="77"/>
      <c r="R123" s="14"/>
      <c r="S123" s="68"/>
      <c r="T123" s="68"/>
      <c r="U123" s="14"/>
      <c r="V123" s="77"/>
      <c r="W123" s="77"/>
      <c r="X123" s="77"/>
      <c r="Y123" s="77"/>
      <c r="Z123" s="14"/>
      <c r="AA123" s="77"/>
      <c r="AB123" s="77"/>
      <c r="AC123" s="14"/>
      <c r="AD123" s="14"/>
      <c r="AE123" s="77"/>
      <c r="AF123" s="14"/>
      <c r="AG123" s="68"/>
      <c r="AH123" s="68"/>
      <c r="AI123" s="68"/>
      <c r="AJ123" s="14"/>
      <c r="AK123" s="14"/>
      <c r="AL123" s="14"/>
      <c r="AM123" s="14"/>
      <c r="AN123" s="14"/>
      <c r="AO123" s="14"/>
      <c r="AP123" s="68"/>
      <c r="AQ123" s="68"/>
      <c r="AR123" s="14"/>
    </row>
    <row r="124" spans="7:44">
      <c r="G124" s="68"/>
      <c r="H124" s="68"/>
      <c r="I124" s="68"/>
      <c r="J124" s="68"/>
      <c r="K124" s="77"/>
      <c r="L124" s="77"/>
      <c r="M124" s="14"/>
      <c r="N124" s="68"/>
      <c r="O124" s="68"/>
      <c r="P124" s="77"/>
      <c r="Q124" s="77"/>
      <c r="R124" s="14"/>
      <c r="S124" s="68"/>
      <c r="T124" s="68"/>
      <c r="U124" s="14"/>
      <c r="V124" s="77"/>
      <c r="W124" s="77"/>
      <c r="X124" s="77"/>
      <c r="Y124" s="77"/>
      <c r="Z124" s="14"/>
      <c r="AA124" s="77"/>
      <c r="AB124" s="77"/>
      <c r="AC124" s="14"/>
      <c r="AD124" s="14"/>
      <c r="AE124" s="77"/>
      <c r="AF124" s="14"/>
      <c r="AG124" s="68"/>
      <c r="AH124" s="68"/>
      <c r="AI124" s="68"/>
      <c r="AJ124" s="14"/>
      <c r="AK124" s="14"/>
      <c r="AL124" s="14"/>
      <c r="AM124" s="14"/>
      <c r="AN124" s="14"/>
      <c r="AO124" s="14"/>
      <c r="AP124" s="68"/>
      <c r="AQ124" s="68"/>
      <c r="AR124" s="14"/>
    </row>
    <row r="125" spans="7:44">
      <c r="G125" s="68"/>
      <c r="H125" s="68"/>
      <c r="I125" s="68"/>
      <c r="J125" s="68"/>
      <c r="K125" s="77"/>
      <c r="L125" s="77"/>
      <c r="M125" s="14"/>
      <c r="N125" s="68"/>
      <c r="O125" s="68"/>
      <c r="P125" s="77"/>
      <c r="Q125" s="77"/>
      <c r="R125" s="14"/>
      <c r="S125" s="68"/>
      <c r="T125" s="68"/>
      <c r="U125" s="14"/>
      <c r="V125" s="77"/>
      <c r="W125" s="77"/>
      <c r="X125" s="77"/>
      <c r="Y125" s="77"/>
      <c r="Z125" s="14"/>
      <c r="AA125" s="77"/>
      <c r="AB125" s="77"/>
      <c r="AC125" s="14"/>
      <c r="AD125" s="14"/>
      <c r="AE125" s="77"/>
      <c r="AF125" s="14"/>
      <c r="AG125" s="68"/>
      <c r="AH125" s="68"/>
      <c r="AI125" s="68"/>
      <c r="AJ125" s="14"/>
      <c r="AK125" s="14"/>
      <c r="AL125" s="14"/>
      <c r="AM125" s="14"/>
      <c r="AN125" s="14"/>
      <c r="AO125" s="14"/>
      <c r="AP125" s="68"/>
      <c r="AQ125" s="68"/>
      <c r="AR125" s="14"/>
    </row>
    <row r="126" spans="7:44">
      <c r="G126" s="68"/>
      <c r="H126" s="68"/>
      <c r="I126" s="68"/>
      <c r="J126" s="68"/>
      <c r="K126" s="77"/>
      <c r="L126" s="77"/>
      <c r="M126" s="14"/>
      <c r="N126" s="68"/>
      <c r="O126" s="68"/>
      <c r="P126" s="77"/>
      <c r="Q126" s="77"/>
      <c r="R126" s="14"/>
      <c r="S126" s="68"/>
      <c r="T126" s="68"/>
      <c r="U126" s="14"/>
      <c r="V126" s="77"/>
      <c r="W126" s="77"/>
      <c r="X126" s="77"/>
      <c r="Y126" s="77"/>
      <c r="Z126" s="14"/>
      <c r="AA126" s="77"/>
      <c r="AB126" s="77"/>
      <c r="AC126" s="14"/>
      <c r="AD126" s="14"/>
      <c r="AE126" s="77"/>
      <c r="AF126" s="14"/>
      <c r="AG126" s="68"/>
      <c r="AH126" s="68"/>
      <c r="AI126" s="68"/>
      <c r="AJ126" s="14"/>
      <c r="AK126" s="14"/>
      <c r="AL126" s="14"/>
      <c r="AM126" s="14"/>
      <c r="AN126" s="14"/>
      <c r="AO126" s="14"/>
      <c r="AP126" s="68"/>
      <c r="AQ126" s="68"/>
      <c r="AR126" s="14"/>
    </row>
    <row r="127" spans="7:44">
      <c r="G127" s="68"/>
      <c r="H127" s="68"/>
      <c r="I127" s="68"/>
      <c r="J127" s="68"/>
      <c r="K127" s="77"/>
      <c r="L127" s="77"/>
      <c r="M127" s="14"/>
      <c r="N127" s="68"/>
      <c r="O127" s="68"/>
      <c r="P127" s="77"/>
      <c r="Q127" s="77"/>
      <c r="R127" s="14"/>
      <c r="S127" s="68"/>
      <c r="T127" s="68"/>
      <c r="U127" s="14"/>
      <c r="V127" s="77"/>
      <c r="W127" s="77"/>
      <c r="X127" s="77"/>
      <c r="Y127" s="77"/>
      <c r="Z127" s="14"/>
      <c r="AA127" s="77"/>
      <c r="AB127" s="77"/>
      <c r="AC127" s="14"/>
      <c r="AD127" s="14"/>
      <c r="AE127" s="77"/>
      <c r="AF127" s="14"/>
      <c r="AG127" s="68"/>
      <c r="AH127" s="68"/>
      <c r="AI127" s="68"/>
      <c r="AJ127" s="14"/>
      <c r="AK127" s="14"/>
      <c r="AL127" s="14"/>
      <c r="AM127" s="14"/>
      <c r="AN127" s="14"/>
      <c r="AO127" s="14"/>
      <c r="AP127" s="68"/>
      <c r="AQ127" s="68"/>
      <c r="AR127" s="14"/>
    </row>
    <row r="128" spans="7:44">
      <c r="G128" s="68"/>
      <c r="H128" s="68"/>
      <c r="I128" s="68"/>
      <c r="J128" s="68"/>
      <c r="K128" s="77"/>
      <c r="L128" s="77"/>
      <c r="M128" s="14"/>
      <c r="N128" s="68"/>
      <c r="O128" s="68"/>
      <c r="P128" s="77"/>
      <c r="Q128" s="77"/>
      <c r="R128" s="14"/>
      <c r="S128" s="68"/>
      <c r="T128" s="68"/>
      <c r="U128" s="14"/>
      <c r="V128" s="77"/>
      <c r="W128" s="77"/>
      <c r="X128" s="77"/>
      <c r="Y128" s="77"/>
      <c r="Z128" s="14"/>
      <c r="AA128" s="77"/>
      <c r="AB128" s="77"/>
      <c r="AC128" s="14"/>
      <c r="AD128" s="14"/>
      <c r="AE128" s="77"/>
      <c r="AF128" s="14"/>
      <c r="AG128" s="68"/>
      <c r="AH128" s="68"/>
      <c r="AI128" s="68"/>
      <c r="AJ128" s="14"/>
      <c r="AK128" s="14"/>
      <c r="AL128" s="14"/>
      <c r="AM128" s="14"/>
      <c r="AN128" s="14"/>
      <c r="AO128" s="14"/>
      <c r="AP128" s="68"/>
      <c r="AQ128" s="68"/>
      <c r="AR128" s="14"/>
    </row>
    <row r="129" spans="7:44">
      <c r="G129" s="68"/>
      <c r="H129" s="68"/>
      <c r="I129" s="68"/>
      <c r="J129" s="68"/>
      <c r="K129" s="77"/>
      <c r="L129" s="77"/>
      <c r="M129" s="14"/>
      <c r="N129" s="68"/>
      <c r="O129" s="68"/>
      <c r="P129" s="77"/>
      <c r="Q129" s="77"/>
      <c r="R129" s="14"/>
      <c r="S129" s="68"/>
      <c r="T129" s="68"/>
      <c r="U129" s="14"/>
      <c r="V129" s="77"/>
      <c r="W129" s="77"/>
      <c r="X129" s="77"/>
      <c r="Y129" s="77"/>
      <c r="Z129" s="14"/>
      <c r="AA129" s="77"/>
      <c r="AB129" s="77"/>
      <c r="AC129" s="14"/>
      <c r="AD129" s="14"/>
      <c r="AE129" s="77"/>
      <c r="AF129" s="14"/>
      <c r="AG129" s="68"/>
      <c r="AH129" s="68"/>
      <c r="AI129" s="68"/>
      <c r="AJ129" s="14"/>
      <c r="AK129" s="14"/>
      <c r="AL129" s="14"/>
      <c r="AM129" s="14"/>
      <c r="AN129" s="14"/>
      <c r="AO129" s="14"/>
      <c r="AP129" s="68"/>
      <c r="AQ129" s="68"/>
      <c r="AR129" s="14"/>
    </row>
    <row r="130" spans="7:44">
      <c r="G130" s="68"/>
      <c r="H130" s="68"/>
      <c r="I130" s="68"/>
      <c r="J130" s="68"/>
      <c r="K130" s="77"/>
      <c r="L130" s="77"/>
      <c r="M130" s="14"/>
      <c r="N130" s="68"/>
      <c r="O130" s="68"/>
      <c r="P130" s="77"/>
      <c r="Q130" s="77"/>
      <c r="R130" s="14"/>
      <c r="S130" s="68"/>
      <c r="T130" s="68"/>
      <c r="U130" s="14"/>
      <c r="V130" s="77"/>
      <c r="W130" s="77"/>
      <c r="X130" s="77"/>
      <c r="Y130" s="77"/>
      <c r="Z130" s="14"/>
      <c r="AA130" s="77"/>
      <c r="AB130" s="77"/>
      <c r="AC130" s="14"/>
      <c r="AD130" s="14"/>
      <c r="AE130" s="77"/>
      <c r="AF130" s="14"/>
      <c r="AG130" s="68"/>
      <c r="AH130" s="68"/>
      <c r="AI130" s="68"/>
      <c r="AJ130" s="14"/>
      <c r="AK130" s="14"/>
      <c r="AL130" s="14"/>
      <c r="AM130" s="14"/>
      <c r="AN130" s="14"/>
      <c r="AO130" s="14"/>
      <c r="AP130" s="68"/>
      <c r="AQ130" s="68"/>
      <c r="AR130" s="14"/>
    </row>
    <row r="131" spans="7:44">
      <c r="G131" s="68"/>
      <c r="H131" s="68"/>
      <c r="I131" s="68"/>
      <c r="J131" s="68"/>
      <c r="K131" s="77"/>
      <c r="L131" s="77"/>
      <c r="M131" s="14"/>
      <c r="N131" s="68"/>
      <c r="O131" s="68"/>
      <c r="P131" s="77"/>
      <c r="Q131" s="77"/>
      <c r="R131" s="14"/>
      <c r="S131" s="68"/>
      <c r="T131" s="68"/>
      <c r="U131" s="14"/>
      <c r="V131" s="77"/>
      <c r="W131" s="77"/>
      <c r="X131" s="77"/>
      <c r="Y131" s="77"/>
      <c r="Z131" s="14"/>
      <c r="AA131" s="77"/>
      <c r="AB131" s="77"/>
      <c r="AC131" s="14"/>
      <c r="AD131" s="14"/>
      <c r="AE131" s="77"/>
      <c r="AF131" s="14"/>
      <c r="AG131" s="68"/>
      <c r="AH131" s="68"/>
      <c r="AI131" s="68"/>
      <c r="AJ131" s="14"/>
      <c r="AK131" s="14"/>
      <c r="AL131" s="14"/>
      <c r="AM131" s="14"/>
      <c r="AN131" s="14"/>
      <c r="AO131" s="14"/>
      <c r="AP131" s="68"/>
      <c r="AQ131" s="68"/>
      <c r="AR131" s="14"/>
    </row>
    <row r="132" spans="7:44">
      <c r="G132" s="68"/>
      <c r="H132" s="68"/>
      <c r="I132" s="68"/>
      <c r="J132" s="68"/>
      <c r="K132" s="77"/>
      <c r="L132" s="77"/>
      <c r="M132" s="14"/>
      <c r="N132" s="68"/>
      <c r="O132" s="68"/>
      <c r="P132" s="77"/>
      <c r="Q132" s="77"/>
      <c r="R132" s="14"/>
      <c r="S132" s="68"/>
      <c r="T132" s="68"/>
      <c r="U132" s="14"/>
      <c r="V132" s="77"/>
      <c r="W132" s="77"/>
      <c r="X132" s="77"/>
      <c r="Y132" s="77"/>
      <c r="Z132" s="14"/>
      <c r="AA132" s="77"/>
      <c r="AB132" s="77"/>
      <c r="AC132" s="14"/>
      <c r="AD132" s="14"/>
      <c r="AE132" s="77"/>
      <c r="AF132" s="14"/>
      <c r="AG132" s="68"/>
      <c r="AH132" s="68"/>
      <c r="AI132" s="68"/>
      <c r="AJ132" s="14"/>
      <c r="AK132" s="14"/>
      <c r="AL132" s="14"/>
      <c r="AM132" s="14"/>
      <c r="AN132" s="14"/>
      <c r="AO132" s="14"/>
      <c r="AP132" s="68"/>
      <c r="AQ132" s="68"/>
      <c r="AR132" s="14"/>
    </row>
    <row r="133" spans="7:44">
      <c r="G133" s="68"/>
      <c r="H133" s="68"/>
      <c r="I133" s="68"/>
      <c r="J133" s="68"/>
      <c r="K133" s="77"/>
      <c r="L133" s="77"/>
      <c r="M133" s="14"/>
      <c r="N133" s="68"/>
      <c r="O133" s="68"/>
      <c r="P133" s="77"/>
      <c r="Q133" s="77"/>
      <c r="R133" s="14"/>
      <c r="S133" s="68"/>
      <c r="T133" s="68"/>
      <c r="U133" s="14"/>
      <c r="V133" s="77"/>
      <c r="W133" s="77"/>
      <c r="X133" s="77"/>
      <c r="Y133" s="77"/>
      <c r="Z133" s="14"/>
      <c r="AA133" s="77"/>
      <c r="AB133" s="77"/>
      <c r="AC133" s="14"/>
      <c r="AD133" s="14"/>
      <c r="AE133" s="77"/>
      <c r="AF133" s="14"/>
      <c r="AG133" s="68"/>
      <c r="AH133" s="68"/>
      <c r="AI133" s="68"/>
      <c r="AJ133" s="14"/>
      <c r="AK133" s="14"/>
      <c r="AL133" s="14"/>
      <c r="AM133" s="14"/>
      <c r="AN133" s="14"/>
      <c r="AO133" s="14"/>
      <c r="AP133" s="68"/>
      <c r="AQ133" s="68"/>
      <c r="AR133" s="14"/>
    </row>
    <row r="134" spans="7:44">
      <c r="G134" s="68"/>
      <c r="H134" s="68"/>
      <c r="I134" s="68"/>
      <c r="J134" s="68"/>
      <c r="K134" s="77"/>
      <c r="L134" s="77"/>
      <c r="M134" s="14"/>
      <c r="N134" s="68"/>
      <c r="O134" s="68"/>
      <c r="P134" s="77"/>
      <c r="Q134" s="77"/>
      <c r="R134" s="14"/>
      <c r="S134" s="68"/>
      <c r="T134" s="68"/>
      <c r="U134" s="14"/>
      <c r="V134" s="77"/>
      <c r="W134" s="77"/>
      <c r="X134" s="77"/>
      <c r="Y134" s="77"/>
      <c r="Z134" s="14"/>
      <c r="AA134" s="77"/>
      <c r="AB134" s="77"/>
      <c r="AC134" s="14"/>
      <c r="AD134" s="14"/>
      <c r="AE134" s="77"/>
      <c r="AF134" s="14"/>
      <c r="AG134" s="68"/>
      <c r="AH134" s="68"/>
      <c r="AI134" s="68"/>
      <c r="AJ134" s="14"/>
      <c r="AK134" s="14"/>
      <c r="AL134" s="14"/>
      <c r="AM134" s="14"/>
      <c r="AN134" s="14"/>
      <c r="AO134" s="14"/>
      <c r="AP134" s="68"/>
      <c r="AQ134" s="68"/>
      <c r="AR134" s="14"/>
    </row>
    <row r="135" spans="7:44">
      <c r="G135" s="68"/>
      <c r="H135" s="68"/>
      <c r="I135" s="68"/>
      <c r="J135" s="68"/>
      <c r="K135" s="77"/>
      <c r="L135" s="77"/>
      <c r="M135" s="14"/>
      <c r="N135" s="68"/>
      <c r="O135" s="68"/>
      <c r="P135" s="77"/>
      <c r="Q135" s="77"/>
      <c r="R135" s="14"/>
      <c r="S135" s="68"/>
      <c r="T135" s="68"/>
      <c r="U135" s="14"/>
      <c r="V135" s="77"/>
      <c r="W135" s="77"/>
      <c r="X135" s="77"/>
      <c r="Y135" s="77"/>
      <c r="Z135" s="14"/>
      <c r="AA135" s="77"/>
      <c r="AB135" s="77"/>
      <c r="AC135" s="14"/>
      <c r="AD135" s="14"/>
      <c r="AE135" s="77"/>
      <c r="AF135" s="14"/>
      <c r="AG135" s="68"/>
      <c r="AH135" s="68"/>
      <c r="AI135" s="68"/>
      <c r="AJ135" s="14"/>
      <c r="AK135" s="14"/>
      <c r="AL135" s="14"/>
      <c r="AM135" s="14"/>
      <c r="AN135" s="14"/>
      <c r="AO135" s="14"/>
      <c r="AP135" s="68"/>
      <c r="AQ135" s="68"/>
      <c r="AR135" s="14"/>
    </row>
    <row r="136" spans="7:44">
      <c r="G136" s="68"/>
      <c r="H136" s="68"/>
      <c r="I136" s="68"/>
      <c r="J136" s="68"/>
      <c r="K136" s="77"/>
      <c r="L136" s="77"/>
      <c r="M136" s="14"/>
      <c r="N136" s="68"/>
      <c r="O136" s="68"/>
      <c r="P136" s="77"/>
      <c r="Q136" s="77"/>
      <c r="R136" s="14"/>
      <c r="S136" s="68"/>
      <c r="T136" s="68"/>
      <c r="U136" s="14"/>
      <c r="V136" s="77"/>
      <c r="W136" s="77"/>
      <c r="X136" s="77"/>
      <c r="Y136" s="77"/>
      <c r="Z136" s="14"/>
      <c r="AA136" s="77"/>
      <c r="AB136" s="77"/>
      <c r="AC136" s="14"/>
      <c r="AD136" s="14"/>
      <c r="AE136" s="77"/>
      <c r="AF136" s="14"/>
      <c r="AG136" s="68"/>
      <c r="AH136" s="68"/>
      <c r="AI136" s="68"/>
      <c r="AJ136" s="14"/>
      <c r="AK136" s="14"/>
      <c r="AL136" s="14"/>
      <c r="AM136" s="14"/>
      <c r="AN136" s="14"/>
      <c r="AO136" s="14"/>
      <c r="AP136" s="68"/>
      <c r="AQ136" s="68"/>
      <c r="AR136" s="14"/>
    </row>
    <row r="137" spans="7:44">
      <c r="G137" s="68"/>
      <c r="H137" s="68"/>
      <c r="I137" s="68"/>
      <c r="J137" s="68"/>
      <c r="K137" s="77"/>
      <c r="L137" s="77"/>
      <c r="M137" s="14"/>
      <c r="N137" s="68"/>
      <c r="O137" s="68"/>
      <c r="P137" s="77"/>
      <c r="Q137" s="77"/>
      <c r="R137" s="14"/>
      <c r="S137" s="68"/>
      <c r="T137" s="68"/>
      <c r="U137" s="14"/>
      <c r="V137" s="77"/>
      <c r="W137" s="77"/>
      <c r="X137" s="77"/>
      <c r="Y137" s="77"/>
      <c r="Z137" s="14"/>
      <c r="AA137" s="77"/>
      <c r="AB137" s="77"/>
      <c r="AC137" s="14"/>
      <c r="AD137" s="14"/>
      <c r="AE137" s="77"/>
      <c r="AF137" s="14"/>
      <c r="AG137" s="68"/>
      <c r="AH137" s="68"/>
      <c r="AI137" s="68"/>
      <c r="AJ137" s="14"/>
      <c r="AK137" s="14"/>
      <c r="AL137" s="14"/>
      <c r="AM137" s="14"/>
      <c r="AN137" s="14"/>
      <c r="AO137" s="14"/>
      <c r="AP137" s="68"/>
      <c r="AQ137" s="68"/>
      <c r="AR137" s="14"/>
    </row>
    <row r="138" spans="7:44">
      <c r="G138" s="68"/>
      <c r="H138" s="68"/>
      <c r="I138" s="68"/>
      <c r="J138" s="68"/>
      <c r="K138" s="77"/>
      <c r="L138" s="77"/>
      <c r="M138" s="14"/>
      <c r="N138" s="68"/>
      <c r="O138" s="68"/>
      <c r="P138" s="77"/>
      <c r="Q138" s="77"/>
      <c r="R138" s="14"/>
      <c r="S138" s="68"/>
      <c r="T138" s="68"/>
      <c r="U138" s="14"/>
      <c r="V138" s="77"/>
      <c r="W138" s="77"/>
      <c r="X138" s="77"/>
      <c r="Y138" s="77"/>
      <c r="Z138" s="14"/>
      <c r="AA138" s="77"/>
      <c r="AB138" s="77"/>
      <c r="AC138" s="14"/>
      <c r="AD138" s="14"/>
      <c r="AE138" s="77"/>
      <c r="AF138" s="14"/>
      <c r="AG138" s="68"/>
      <c r="AH138" s="68"/>
      <c r="AI138" s="68"/>
      <c r="AJ138" s="14"/>
      <c r="AK138" s="14"/>
      <c r="AL138" s="14"/>
      <c r="AM138" s="14"/>
      <c r="AN138" s="14"/>
      <c r="AO138" s="14"/>
      <c r="AP138" s="68"/>
      <c r="AQ138" s="68"/>
      <c r="AR138" s="14"/>
    </row>
    <row r="139" spans="7:44">
      <c r="G139" s="68"/>
      <c r="H139" s="68"/>
      <c r="I139" s="68"/>
      <c r="J139" s="68"/>
      <c r="K139" s="77"/>
      <c r="L139" s="77"/>
      <c r="M139" s="14"/>
      <c r="N139" s="68"/>
      <c r="O139" s="68"/>
      <c r="P139" s="77"/>
      <c r="Q139" s="77"/>
      <c r="R139" s="14"/>
      <c r="S139" s="68"/>
      <c r="T139" s="68"/>
      <c r="U139" s="14"/>
      <c r="V139" s="77"/>
      <c r="W139" s="77"/>
      <c r="X139" s="77"/>
      <c r="Y139" s="77"/>
      <c r="Z139" s="14"/>
      <c r="AA139" s="77"/>
      <c r="AB139" s="77"/>
      <c r="AC139" s="14"/>
      <c r="AD139" s="14"/>
      <c r="AE139" s="77"/>
      <c r="AF139" s="14"/>
      <c r="AG139" s="68"/>
      <c r="AH139" s="68"/>
      <c r="AI139" s="68"/>
      <c r="AJ139" s="14"/>
      <c r="AK139" s="14"/>
      <c r="AL139" s="14"/>
      <c r="AM139" s="14"/>
      <c r="AN139" s="14"/>
      <c r="AO139" s="14"/>
      <c r="AP139" s="68"/>
      <c r="AQ139" s="68"/>
      <c r="AR139" s="14"/>
    </row>
    <row r="140" spans="7:44">
      <c r="G140" s="68"/>
      <c r="H140" s="68"/>
      <c r="I140" s="68"/>
      <c r="J140" s="68"/>
      <c r="K140" s="77"/>
      <c r="L140" s="77"/>
      <c r="M140" s="14"/>
      <c r="N140" s="68"/>
      <c r="O140" s="68"/>
      <c r="P140" s="77"/>
      <c r="Q140" s="77"/>
      <c r="R140" s="14"/>
      <c r="S140" s="68"/>
      <c r="T140" s="68"/>
      <c r="U140" s="14"/>
      <c r="V140" s="77"/>
      <c r="W140" s="77"/>
      <c r="X140" s="77"/>
      <c r="Y140" s="77"/>
      <c r="Z140" s="14"/>
      <c r="AA140" s="77"/>
      <c r="AB140" s="77"/>
      <c r="AC140" s="14"/>
      <c r="AD140" s="14"/>
      <c r="AE140" s="77"/>
      <c r="AF140" s="14"/>
      <c r="AG140" s="68"/>
      <c r="AH140" s="68"/>
      <c r="AI140" s="68"/>
      <c r="AJ140" s="14"/>
      <c r="AK140" s="14"/>
      <c r="AL140" s="14"/>
      <c r="AM140" s="14"/>
      <c r="AN140" s="14"/>
      <c r="AO140" s="14"/>
      <c r="AP140" s="68"/>
      <c r="AQ140" s="68"/>
      <c r="AR140" s="14"/>
    </row>
    <row r="141" spans="7:44">
      <c r="G141" s="68"/>
      <c r="H141" s="68"/>
      <c r="I141" s="68"/>
      <c r="J141" s="68"/>
      <c r="K141" s="77"/>
      <c r="L141" s="77"/>
      <c r="M141" s="14"/>
      <c r="N141" s="68"/>
      <c r="O141" s="68"/>
      <c r="P141" s="77"/>
      <c r="Q141" s="77"/>
      <c r="R141" s="14"/>
      <c r="S141" s="68"/>
      <c r="T141" s="68"/>
      <c r="U141" s="14"/>
      <c r="V141" s="77"/>
      <c r="W141" s="77"/>
      <c r="X141" s="77"/>
      <c r="Y141" s="77"/>
      <c r="Z141" s="14"/>
      <c r="AA141" s="77"/>
      <c r="AB141" s="77"/>
      <c r="AC141" s="14"/>
      <c r="AD141" s="14"/>
      <c r="AE141" s="77"/>
      <c r="AF141" s="14"/>
      <c r="AG141" s="68"/>
      <c r="AH141" s="68"/>
      <c r="AI141" s="68"/>
      <c r="AJ141" s="14"/>
      <c r="AK141" s="14"/>
      <c r="AL141" s="14"/>
      <c r="AM141" s="14"/>
      <c r="AN141" s="14"/>
      <c r="AO141" s="14"/>
      <c r="AP141" s="68"/>
      <c r="AQ141" s="68"/>
      <c r="AR141" s="14"/>
    </row>
    <row r="142" spans="7:44">
      <c r="G142" s="68"/>
      <c r="H142" s="68"/>
      <c r="I142" s="68"/>
      <c r="J142" s="68"/>
      <c r="K142" s="77"/>
      <c r="L142" s="77"/>
      <c r="M142" s="14"/>
      <c r="N142" s="68"/>
      <c r="O142" s="68"/>
      <c r="P142" s="77"/>
      <c r="Q142" s="77"/>
      <c r="R142" s="14"/>
      <c r="S142" s="68"/>
      <c r="T142" s="68"/>
      <c r="U142" s="14"/>
      <c r="V142" s="77"/>
      <c r="W142" s="77"/>
      <c r="X142" s="77"/>
      <c r="Y142" s="77"/>
      <c r="Z142" s="14"/>
      <c r="AA142" s="77"/>
      <c r="AB142" s="77"/>
      <c r="AC142" s="14"/>
      <c r="AD142" s="14"/>
      <c r="AE142" s="77"/>
      <c r="AF142" s="14"/>
      <c r="AG142" s="68"/>
      <c r="AH142" s="68"/>
      <c r="AI142" s="68"/>
      <c r="AJ142" s="14"/>
      <c r="AK142" s="14"/>
      <c r="AL142" s="14"/>
      <c r="AM142" s="14"/>
      <c r="AN142" s="14"/>
      <c r="AO142" s="14"/>
      <c r="AP142" s="68"/>
      <c r="AQ142" s="68"/>
      <c r="AR142" s="14"/>
    </row>
    <row r="143" spans="7:44">
      <c r="G143" s="68"/>
      <c r="H143" s="68"/>
      <c r="I143" s="68"/>
      <c r="J143" s="68"/>
      <c r="K143" s="77"/>
      <c r="L143" s="77"/>
      <c r="M143" s="14"/>
      <c r="N143" s="68"/>
      <c r="O143" s="68"/>
      <c r="P143" s="77"/>
      <c r="Q143" s="77"/>
      <c r="R143" s="14"/>
      <c r="S143" s="68"/>
      <c r="T143" s="68"/>
      <c r="U143" s="14"/>
      <c r="V143" s="77"/>
      <c r="W143" s="77"/>
      <c r="X143" s="77"/>
      <c r="Y143" s="77"/>
      <c r="Z143" s="14"/>
      <c r="AA143" s="77"/>
      <c r="AB143" s="77"/>
      <c r="AC143" s="14"/>
      <c r="AD143" s="14"/>
      <c r="AE143" s="77"/>
      <c r="AF143" s="14"/>
      <c r="AG143" s="68"/>
      <c r="AH143" s="68"/>
      <c r="AI143" s="68"/>
      <c r="AJ143" s="14"/>
      <c r="AK143" s="14"/>
      <c r="AL143" s="14"/>
      <c r="AM143" s="14"/>
      <c r="AN143" s="14"/>
      <c r="AO143" s="14"/>
      <c r="AP143" s="68"/>
      <c r="AQ143" s="68"/>
      <c r="AR143" s="14"/>
    </row>
    <row r="144" spans="7:44">
      <c r="G144" s="68"/>
      <c r="H144" s="68"/>
      <c r="I144" s="68"/>
      <c r="J144" s="68"/>
      <c r="K144" s="77"/>
      <c r="L144" s="77"/>
      <c r="M144" s="14"/>
      <c r="N144" s="68"/>
      <c r="O144" s="68"/>
      <c r="P144" s="77"/>
      <c r="Q144" s="77"/>
      <c r="R144" s="14"/>
      <c r="S144" s="68"/>
      <c r="T144" s="68"/>
      <c r="U144" s="14"/>
      <c r="V144" s="77"/>
      <c r="W144" s="77"/>
      <c r="X144" s="77"/>
      <c r="Y144" s="77"/>
      <c r="Z144" s="14"/>
      <c r="AA144" s="77"/>
      <c r="AB144" s="77"/>
      <c r="AC144" s="14"/>
      <c r="AD144" s="14"/>
      <c r="AE144" s="77"/>
      <c r="AF144" s="14"/>
      <c r="AG144" s="68"/>
      <c r="AH144" s="68"/>
      <c r="AI144" s="68"/>
      <c r="AJ144" s="14"/>
      <c r="AK144" s="14"/>
      <c r="AL144" s="14"/>
      <c r="AM144" s="14"/>
      <c r="AN144" s="14"/>
      <c r="AO144" s="14"/>
      <c r="AP144" s="68"/>
      <c r="AQ144" s="68"/>
      <c r="AR144" s="14"/>
    </row>
    <row r="145" spans="7:44">
      <c r="G145" s="68"/>
      <c r="H145" s="68"/>
      <c r="I145" s="68"/>
      <c r="J145" s="68"/>
      <c r="K145" s="77"/>
      <c r="L145" s="77"/>
      <c r="M145" s="14"/>
      <c r="N145" s="68"/>
      <c r="O145" s="68"/>
      <c r="P145" s="77"/>
      <c r="Q145" s="77"/>
      <c r="R145" s="14"/>
      <c r="S145" s="68"/>
      <c r="T145" s="68"/>
      <c r="U145" s="14"/>
      <c r="V145" s="77"/>
      <c r="W145" s="77"/>
      <c r="X145" s="77"/>
      <c r="Y145" s="77"/>
      <c r="Z145" s="14"/>
      <c r="AA145" s="77"/>
      <c r="AB145" s="77"/>
      <c r="AC145" s="14"/>
      <c r="AD145" s="14"/>
      <c r="AE145" s="77"/>
      <c r="AF145" s="14"/>
      <c r="AG145" s="68"/>
      <c r="AH145" s="68"/>
      <c r="AI145" s="68"/>
      <c r="AJ145" s="14"/>
      <c r="AK145" s="14"/>
      <c r="AL145" s="14"/>
      <c r="AM145" s="14"/>
      <c r="AN145" s="14"/>
      <c r="AO145" s="14"/>
      <c r="AP145" s="68"/>
      <c r="AQ145" s="68"/>
      <c r="AR145" s="14"/>
    </row>
    <row r="146" spans="7:44">
      <c r="G146" s="68"/>
      <c r="H146" s="68"/>
      <c r="I146" s="68"/>
      <c r="J146" s="68"/>
      <c r="K146" s="77"/>
      <c r="L146" s="77"/>
      <c r="M146" s="14"/>
      <c r="N146" s="68"/>
      <c r="O146" s="68"/>
      <c r="P146" s="77"/>
      <c r="Q146" s="77"/>
      <c r="R146" s="14"/>
      <c r="S146" s="68"/>
      <c r="T146" s="68"/>
      <c r="U146" s="14"/>
      <c r="V146" s="77"/>
      <c r="W146" s="77"/>
      <c r="X146" s="77"/>
      <c r="Y146" s="77"/>
      <c r="Z146" s="14"/>
      <c r="AA146" s="77"/>
      <c r="AB146" s="77"/>
      <c r="AC146" s="14"/>
      <c r="AD146" s="14"/>
      <c r="AE146" s="77"/>
      <c r="AF146" s="14"/>
      <c r="AG146" s="68"/>
      <c r="AH146" s="68"/>
      <c r="AI146" s="68"/>
      <c r="AJ146" s="14"/>
      <c r="AK146" s="14"/>
      <c r="AL146" s="14"/>
      <c r="AM146" s="14"/>
      <c r="AN146" s="14"/>
      <c r="AO146" s="14"/>
      <c r="AP146" s="68"/>
      <c r="AQ146" s="68"/>
      <c r="AR146" s="14"/>
    </row>
    <row r="147" spans="7:44">
      <c r="G147" s="68"/>
      <c r="H147" s="68"/>
      <c r="I147" s="68"/>
      <c r="J147" s="68"/>
      <c r="K147" s="77"/>
      <c r="L147" s="77"/>
      <c r="M147" s="14"/>
      <c r="N147" s="68"/>
      <c r="O147" s="68"/>
      <c r="P147" s="77"/>
      <c r="Q147" s="77"/>
      <c r="R147" s="14"/>
      <c r="S147" s="68"/>
      <c r="T147" s="68"/>
      <c r="U147" s="14"/>
      <c r="V147" s="77"/>
      <c r="W147" s="77"/>
      <c r="X147" s="77"/>
      <c r="Y147" s="77"/>
      <c r="Z147" s="14"/>
      <c r="AA147" s="77"/>
      <c r="AB147" s="77"/>
      <c r="AC147" s="14"/>
      <c r="AD147" s="14"/>
      <c r="AE147" s="77"/>
      <c r="AF147" s="14"/>
      <c r="AG147" s="68"/>
      <c r="AH147" s="68"/>
      <c r="AI147" s="68"/>
      <c r="AJ147" s="14"/>
      <c r="AK147" s="14"/>
      <c r="AL147" s="14"/>
      <c r="AM147" s="14"/>
      <c r="AN147" s="14"/>
      <c r="AO147" s="14"/>
      <c r="AP147" s="68"/>
      <c r="AQ147" s="68"/>
      <c r="AR147" s="14"/>
    </row>
    <row r="148" spans="7:44">
      <c r="G148" s="68"/>
      <c r="H148" s="68"/>
      <c r="I148" s="68"/>
      <c r="J148" s="68"/>
      <c r="K148" s="77"/>
      <c r="L148" s="77"/>
      <c r="M148" s="14"/>
      <c r="N148" s="68"/>
      <c r="O148" s="68"/>
      <c r="P148" s="77"/>
      <c r="Q148" s="77"/>
      <c r="R148" s="14"/>
      <c r="S148" s="68"/>
      <c r="T148" s="68"/>
      <c r="U148" s="14"/>
      <c r="V148" s="77"/>
      <c r="W148" s="77"/>
      <c r="X148" s="77"/>
      <c r="Y148" s="77"/>
      <c r="Z148" s="14"/>
      <c r="AA148" s="77"/>
      <c r="AB148" s="77"/>
      <c r="AC148" s="14"/>
      <c r="AD148" s="14"/>
      <c r="AE148" s="77"/>
      <c r="AF148" s="14"/>
      <c r="AG148" s="68"/>
      <c r="AH148" s="68"/>
      <c r="AI148" s="68"/>
      <c r="AJ148" s="14"/>
      <c r="AK148" s="14"/>
      <c r="AL148" s="14"/>
      <c r="AM148" s="14"/>
      <c r="AN148" s="14"/>
      <c r="AO148" s="14"/>
      <c r="AP148" s="68"/>
      <c r="AQ148" s="68"/>
      <c r="AR148" s="14"/>
    </row>
    <row r="149" spans="7:44">
      <c r="G149" s="68"/>
      <c r="H149" s="68"/>
      <c r="I149" s="68"/>
      <c r="J149" s="68"/>
      <c r="K149" s="77"/>
      <c r="L149" s="77"/>
      <c r="M149" s="14"/>
      <c r="N149" s="68"/>
      <c r="O149" s="68"/>
      <c r="P149" s="77"/>
      <c r="Q149" s="77"/>
      <c r="R149" s="14"/>
      <c r="S149" s="68"/>
      <c r="T149" s="68"/>
      <c r="U149" s="14"/>
      <c r="V149" s="77"/>
      <c r="W149" s="77"/>
      <c r="X149" s="77"/>
      <c r="Y149" s="77"/>
      <c r="Z149" s="14"/>
      <c r="AA149" s="77"/>
      <c r="AB149" s="77"/>
      <c r="AC149" s="14"/>
      <c r="AD149" s="14"/>
      <c r="AE149" s="77"/>
      <c r="AF149" s="14"/>
      <c r="AG149" s="68"/>
      <c r="AH149" s="68"/>
      <c r="AI149" s="68"/>
      <c r="AJ149" s="14"/>
      <c r="AK149" s="14"/>
      <c r="AL149" s="14"/>
      <c r="AM149" s="14"/>
      <c r="AN149" s="14"/>
      <c r="AO149" s="14"/>
      <c r="AP149" s="68"/>
      <c r="AQ149" s="68"/>
      <c r="AR149" s="14"/>
    </row>
    <row r="150" spans="7:44">
      <c r="G150" s="68"/>
      <c r="H150" s="68"/>
      <c r="I150" s="68"/>
      <c r="J150" s="68"/>
      <c r="K150" s="77"/>
      <c r="L150" s="77"/>
      <c r="M150" s="14"/>
      <c r="N150" s="68"/>
      <c r="O150" s="68"/>
      <c r="P150" s="77"/>
      <c r="Q150" s="77"/>
      <c r="R150" s="14"/>
      <c r="S150" s="68"/>
      <c r="T150" s="68"/>
      <c r="U150" s="14"/>
      <c r="V150" s="77"/>
      <c r="W150" s="77"/>
      <c r="X150" s="77"/>
      <c r="Y150" s="77"/>
      <c r="Z150" s="14"/>
      <c r="AA150" s="77"/>
      <c r="AB150" s="77"/>
      <c r="AC150" s="14"/>
      <c r="AD150" s="14"/>
      <c r="AE150" s="77"/>
      <c r="AF150" s="14"/>
      <c r="AG150" s="68"/>
      <c r="AH150" s="68"/>
      <c r="AI150" s="68"/>
      <c r="AJ150" s="14"/>
      <c r="AK150" s="14"/>
      <c r="AL150" s="14"/>
      <c r="AM150" s="14"/>
      <c r="AN150" s="14"/>
      <c r="AO150" s="14"/>
      <c r="AP150" s="68"/>
      <c r="AQ150" s="68"/>
      <c r="AR150" s="14"/>
    </row>
    <row r="151" spans="7:44">
      <c r="G151" s="68"/>
      <c r="H151" s="68"/>
      <c r="I151" s="68"/>
      <c r="J151" s="68"/>
      <c r="K151" s="77"/>
      <c r="L151" s="77"/>
      <c r="M151" s="14"/>
      <c r="N151" s="68"/>
      <c r="O151" s="68"/>
      <c r="P151" s="77"/>
      <c r="Q151" s="77"/>
      <c r="R151" s="14"/>
      <c r="S151" s="68"/>
      <c r="T151" s="68"/>
      <c r="U151" s="14"/>
      <c r="V151" s="77"/>
      <c r="W151" s="77"/>
      <c r="X151" s="77"/>
      <c r="Y151" s="77"/>
      <c r="Z151" s="14"/>
      <c r="AA151" s="77"/>
      <c r="AB151" s="77"/>
      <c r="AC151" s="14"/>
      <c r="AD151" s="14"/>
      <c r="AE151" s="77"/>
      <c r="AF151" s="14"/>
      <c r="AG151" s="68"/>
      <c r="AH151" s="68"/>
      <c r="AI151" s="68"/>
      <c r="AJ151" s="14"/>
      <c r="AK151" s="14"/>
      <c r="AL151" s="14"/>
      <c r="AM151" s="14"/>
      <c r="AN151" s="14"/>
      <c r="AO151" s="14"/>
      <c r="AP151" s="68"/>
      <c r="AQ151" s="68"/>
      <c r="AR151" s="14"/>
    </row>
    <row r="152" spans="7:44">
      <c r="G152" s="68"/>
      <c r="H152" s="68"/>
      <c r="I152" s="68"/>
      <c r="J152" s="68"/>
      <c r="K152" s="77"/>
      <c r="L152" s="77"/>
      <c r="M152" s="14"/>
      <c r="N152" s="68"/>
      <c r="O152" s="68"/>
      <c r="P152" s="77"/>
      <c r="Q152" s="77"/>
      <c r="R152" s="14"/>
      <c r="S152" s="68"/>
      <c r="T152" s="68"/>
      <c r="U152" s="14"/>
      <c r="V152" s="77"/>
      <c r="W152" s="77"/>
      <c r="X152" s="77"/>
      <c r="Y152" s="77"/>
      <c r="Z152" s="14"/>
      <c r="AA152" s="77"/>
      <c r="AB152" s="77"/>
      <c r="AC152" s="14"/>
      <c r="AD152" s="14"/>
      <c r="AE152" s="77"/>
      <c r="AF152" s="14"/>
      <c r="AG152" s="68"/>
      <c r="AH152" s="68"/>
      <c r="AI152" s="68"/>
      <c r="AJ152" s="14"/>
      <c r="AK152" s="14"/>
      <c r="AL152" s="14"/>
      <c r="AM152" s="14"/>
      <c r="AN152" s="14"/>
      <c r="AO152" s="14"/>
      <c r="AP152" s="68"/>
      <c r="AQ152" s="68"/>
      <c r="AR152" s="14"/>
    </row>
    <row r="153" spans="7:44">
      <c r="G153" s="68"/>
      <c r="H153" s="68"/>
      <c r="I153" s="68"/>
      <c r="J153" s="68"/>
      <c r="K153" s="77"/>
      <c r="L153" s="77"/>
      <c r="M153" s="14"/>
      <c r="N153" s="68"/>
      <c r="O153" s="68"/>
      <c r="P153" s="77"/>
      <c r="Q153" s="77"/>
      <c r="R153" s="14"/>
      <c r="S153" s="68"/>
      <c r="T153" s="68"/>
      <c r="U153" s="14"/>
      <c r="V153" s="77"/>
      <c r="W153" s="77"/>
      <c r="X153" s="77"/>
      <c r="Y153" s="77"/>
      <c r="Z153" s="14"/>
      <c r="AA153" s="77"/>
      <c r="AB153" s="77"/>
      <c r="AC153" s="14"/>
      <c r="AD153" s="14"/>
      <c r="AE153" s="77"/>
      <c r="AF153" s="14"/>
      <c r="AG153" s="68"/>
      <c r="AH153" s="68"/>
      <c r="AI153" s="68"/>
      <c r="AJ153" s="14"/>
      <c r="AK153" s="14"/>
      <c r="AL153" s="14"/>
      <c r="AM153" s="14"/>
      <c r="AN153" s="14"/>
      <c r="AO153" s="14"/>
      <c r="AP153" s="68"/>
      <c r="AQ153" s="68"/>
      <c r="AR153" s="14"/>
    </row>
    <row r="154" spans="7:44">
      <c r="G154" s="68"/>
      <c r="H154" s="68"/>
      <c r="I154" s="68"/>
      <c r="J154" s="68"/>
      <c r="K154" s="77"/>
      <c r="L154" s="77"/>
      <c r="M154" s="14"/>
      <c r="N154" s="68"/>
      <c r="O154" s="68"/>
      <c r="P154" s="77"/>
      <c r="Q154" s="77"/>
      <c r="R154" s="14"/>
      <c r="S154" s="68"/>
      <c r="T154" s="68"/>
      <c r="U154" s="14"/>
      <c r="V154" s="77"/>
      <c r="W154" s="77"/>
      <c r="X154" s="77"/>
      <c r="Y154" s="77"/>
      <c r="Z154" s="14"/>
      <c r="AA154" s="77"/>
      <c r="AB154" s="77"/>
      <c r="AC154" s="14"/>
      <c r="AD154" s="14"/>
      <c r="AE154" s="77"/>
      <c r="AF154" s="14"/>
      <c r="AG154" s="68"/>
      <c r="AH154" s="68"/>
      <c r="AI154" s="68"/>
      <c r="AJ154" s="14"/>
      <c r="AK154" s="14"/>
      <c r="AL154" s="14"/>
      <c r="AM154" s="14"/>
      <c r="AN154" s="14"/>
      <c r="AO154" s="14"/>
      <c r="AP154" s="68"/>
      <c r="AQ154" s="68"/>
      <c r="AR154" s="14"/>
    </row>
    <row r="155" spans="7:44">
      <c r="G155" s="68"/>
      <c r="H155" s="68"/>
      <c r="I155" s="68"/>
      <c r="J155" s="68"/>
      <c r="K155" s="77"/>
      <c r="L155" s="77"/>
      <c r="M155" s="14"/>
      <c r="N155" s="68"/>
      <c r="O155" s="68"/>
      <c r="P155" s="77"/>
      <c r="Q155" s="77"/>
      <c r="R155" s="14"/>
      <c r="S155" s="68"/>
      <c r="T155" s="68"/>
      <c r="U155" s="14"/>
      <c r="V155" s="77"/>
      <c r="W155" s="77"/>
      <c r="X155" s="77"/>
      <c r="Y155" s="77"/>
      <c r="Z155" s="14"/>
      <c r="AA155" s="77"/>
      <c r="AB155" s="77"/>
      <c r="AC155" s="14"/>
      <c r="AD155" s="14"/>
      <c r="AE155" s="77"/>
      <c r="AF155" s="14"/>
      <c r="AG155" s="68"/>
      <c r="AH155" s="68"/>
      <c r="AI155" s="68"/>
      <c r="AJ155" s="14"/>
      <c r="AK155" s="14"/>
      <c r="AL155" s="14"/>
      <c r="AM155" s="14"/>
      <c r="AN155" s="14"/>
      <c r="AO155" s="14"/>
      <c r="AP155" s="68"/>
      <c r="AQ155" s="68"/>
      <c r="AR155" s="14"/>
    </row>
    <row r="156" spans="7:44">
      <c r="G156" s="68"/>
      <c r="H156" s="68"/>
      <c r="I156" s="68"/>
      <c r="J156" s="68"/>
      <c r="K156" s="78"/>
      <c r="L156" s="78"/>
      <c r="M156" s="14"/>
      <c r="N156" s="68"/>
      <c r="O156" s="68"/>
      <c r="P156" s="78"/>
      <c r="Q156" s="78"/>
      <c r="R156" s="14"/>
      <c r="S156" s="68"/>
      <c r="T156" s="68"/>
      <c r="U156" s="14"/>
      <c r="V156" s="78"/>
      <c r="W156" s="78"/>
      <c r="X156" s="78"/>
      <c r="Y156" s="78"/>
      <c r="Z156" s="30"/>
      <c r="AA156" s="78"/>
      <c r="AB156" s="78"/>
      <c r="AC156" s="30"/>
      <c r="AD156" s="30"/>
      <c r="AH156" s="68"/>
      <c r="AI156" s="68"/>
      <c r="AJ156" s="14"/>
      <c r="AK156" s="14"/>
      <c r="AL156" s="14"/>
      <c r="AM156" s="14"/>
      <c r="AN156" s="14"/>
      <c r="AO156" s="14"/>
      <c r="AP156" s="68"/>
      <c r="AQ156" s="68"/>
      <c r="AR156" s="14"/>
    </row>
    <row r="157" spans="7:44">
      <c r="G157" s="68"/>
      <c r="H157" s="68"/>
      <c r="I157" s="68"/>
      <c r="J157" s="68"/>
      <c r="K157" s="79"/>
      <c r="L157" s="79"/>
      <c r="M157" s="14"/>
      <c r="N157" s="68"/>
      <c r="O157" s="68"/>
      <c r="P157" s="79"/>
      <c r="Q157" s="79"/>
      <c r="R157" s="14"/>
      <c r="S157" s="68"/>
      <c r="T157" s="68"/>
      <c r="U157" s="14"/>
      <c r="V157" s="79"/>
      <c r="W157" s="79"/>
      <c r="X157" s="79"/>
      <c r="Y157" s="79"/>
      <c r="Z157" s="34"/>
      <c r="AA157" s="79"/>
      <c r="AB157" s="79"/>
      <c r="AC157" s="34"/>
      <c r="AD157" s="34"/>
      <c r="AH157" s="68"/>
      <c r="AI157" s="68"/>
      <c r="AJ157" s="14"/>
      <c r="AK157" s="14"/>
      <c r="AL157" s="14"/>
      <c r="AM157" s="14"/>
      <c r="AN157" s="14"/>
      <c r="AO157" s="14"/>
      <c r="AP157" s="68"/>
      <c r="AQ157" s="68"/>
      <c r="AR157" s="14"/>
    </row>
    <row r="158" spans="7:44">
      <c r="G158" s="68"/>
      <c r="H158" s="68"/>
      <c r="I158" s="68"/>
      <c r="J158" s="68"/>
      <c r="K158" s="79"/>
      <c r="L158" s="79"/>
      <c r="M158" s="14"/>
      <c r="N158" s="68"/>
      <c r="O158" s="68"/>
      <c r="P158" s="79"/>
      <c r="Q158" s="79"/>
      <c r="R158" s="14"/>
      <c r="S158" s="68"/>
      <c r="T158" s="68"/>
      <c r="U158" s="14"/>
      <c r="V158" s="79"/>
      <c r="W158" s="79"/>
      <c r="X158" s="79"/>
      <c r="Y158" s="79"/>
      <c r="Z158" s="34"/>
      <c r="AA158" s="79"/>
      <c r="AB158" s="79"/>
      <c r="AC158" s="34"/>
      <c r="AD158" s="34"/>
      <c r="AH158" s="68"/>
      <c r="AI158" s="68"/>
      <c r="AJ158" s="14"/>
      <c r="AK158" s="14"/>
      <c r="AL158" s="14"/>
      <c r="AM158" s="14"/>
      <c r="AN158" s="14"/>
      <c r="AO158" s="14"/>
      <c r="AP158" s="68"/>
      <c r="AQ158" s="68"/>
      <c r="AR158" s="14"/>
    </row>
    <row r="159" spans="7:44">
      <c r="G159" s="68"/>
      <c r="H159" s="68"/>
      <c r="I159" s="68"/>
      <c r="J159" s="68"/>
      <c r="K159" s="79"/>
      <c r="L159" s="79"/>
      <c r="M159" s="14"/>
      <c r="N159" s="68"/>
      <c r="O159" s="68"/>
      <c r="P159" s="79"/>
      <c r="Q159" s="79"/>
      <c r="R159" s="14"/>
      <c r="S159" s="68"/>
      <c r="T159" s="68"/>
      <c r="U159" s="14"/>
      <c r="V159" s="79"/>
      <c r="W159" s="79"/>
      <c r="X159" s="79"/>
      <c r="Y159" s="79"/>
      <c r="Z159" s="34"/>
      <c r="AA159" s="79"/>
      <c r="AB159" s="79"/>
      <c r="AC159" s="34"/>
      <c r="AD159" s="34"/>
      <c r="AH159" s="68"/>
      <c r="AI159" s="68"/>
      <c r="AJ159" s="14"/>
      <c r="AK159" s="14"/>
      <c r="AL159" s="14"/>
      <c r="AM159" s="14"/>
      <c r="AN159" s="14"/>
      <c r="AO159" s="14"/>
      <c r="AP159" s="68"/>
      <c r="AQ159" s="68"/>
      <c r="AR159" s="14"/>
    </row>
    <row r="160" spans="7:44">
      <c r="G160" s="68"/>
      <c r="H160" s="68"/>
      <c r="I160" s="68"/>
      <c r="J160" s="68"/>
      <c r="K160" s="79"/>
      <c r="L160" s="79"/>
      <c r="M160" s="14"/>
      <c r="N160" s="68"/>
      <c r="O160" s="68"/>
      <c r="P160" s="79"/>
      <c r="Q160" s="79"/>
      <c r="R160" s="14"/>
      <c r="S160" s="68"/>
      <c r="T160" s="68"/>
      <c r="U160" s="14"/>
      <c r="V160" s="79"/>
      <c r="W160" s="79"/>
      <c r="X160" s="79"/>
      <c r="Y160" s="79"/>
      <c r="Z160" s="34"/>
      <c r="AA160" s="79"/>
      <c r="AB160" s="79"/>
      <c r="AC160" s="34"/>
      <c r="AD160" s="34"/>
      <c r="AH160" s="68"/>
      <c r="AI160" s="68"/>
      <c r="AJ160" s="14"/>
      <c r="AK160" s="14"/>
      <c r="AL160" s="14"/>
      <c r="AM160" s="14"/>
      <c r="AN160" s="14"/>
      <c r="AO160" s="14"/>
      <c r="AP160" s="68"/>
      <c r="AQ160" s="68"/>
      <c r="AR160" s="14"/>
    </row>
    <row r="161" spans="1:44">
      <c r="G161" s="68"/>
      <c r="H161" s="68"/>
      <c r="I161" s="68"/>
      <c r="J161" s="68"/>
      <c r="K161" s="79"/>
      <c r="L161" s="79"/>
      <c r="M161" s="14"/>
      <c r="N161" s="68"/>
      <c r="O161" s="68"/>
      <c r="P161" s="79"/>
      <c r="Q161" s="79"/>
      <c r="R161" s="14"/>
      <c r="S161" s="68"/>
      <c r="T161" s="68"/>
      <c r="U161" s="14"/>
      <c r="V161" s="79"/>
      <c r="W161" s="79"/>
      <c r="X161" s="79"/>
      <c r="Y161" s="79"/>
      <c r="Z161" s="34"/>
      <c r="AA161" s="79"/>
      <c r="AB161" s="79"/>
      <c r="AC161" s="34"/>
      <c r="AD161" s="34"/>
      <c r="AH161" s="68"/>
      <c r="AI161" s="68"/>
      <c r="AJ161" s="14"/>
      <c r="AK161" s="14"/>
      <c r="AL161" s="14"/>
      <c r="AM161" s="14"/>
      <c r="AN161" s="14"/>
      <c r="AO161" s="14"/>
      <c r="AP161" s="68"/>
      <c r="AQ161" s="68"/>
      <c r="AR161" s="14"/>
    </row>
    <row r="162" spans="1:44">
      <c r="G162" s="68"/>
      <c r="H162" s="68"/>
      <c r="I162" s="68"/>
      <c r="J162" s="68"/>
      <c r="K162" s="79"/>
      <c r="L162" s="79"/>
      <c r="M162" s="14"/>
      <c r="N162" s="68"/>
      <c r="O162" s="68"/>
      <c r="P162" s="79"/>
      <c r="Q162" s="79"/>
      <c r="R162" s="14"/>
      <c r="S162" s="68"/>
      <c r="T162" s="68"/>
      <c r="U162" s="14"/>
      <c r="V162" s="79"/>
      <c r="W162" s="79"/>
      <c r="X162" s="79"/>
      <c r="Y162" s="79"/>
      <c r="Z162" s="34"/>
      <c r="AA162" s="79"/>
      <c r="AB162" s="79"/>
      <c r="AC162" s="34"/>
      <c r="AD162" s="34"/>
      <c r="AH162" s="68"/>
      <c r="AI162" s="68"/>
      <c r="AJ162" s="14"/>
      <c r="AK162" s="14"/>
      <c r="AL162" s="14"/>
      <c r="AM162" s="14"/>
      <c r="AN162" s="14"/>
      <c r="AO162" s="14"/>
      <c r="AP162" s="68"/>
      <c r="AQ162" s="68"/>
      <c r="AR162" s="14"/>
    </row>
    <row r="163" spans="1:44">
      <c r="G163" s="68"/>
      <c r="H163" s="68"/>
      <c r="I163" s="68"/>
      <c r="J163" s="68"/>
      <c r="K163" s="79"/>
      <c r="L163" s="79"/>
      <c r="M163" s="14"/>
      <c r="N163" s="68"/>
      <c r="O163" s="68"/>
      <c r="P163" s="79"/>
      <c r="Q163" s="79"/>
      <c r="R163" s="14"/>
      <c r="S163" s="68"/>
      <c r="T163" s="68"/>
      <c r="U163" s="14"/>
      <c r="V163" s="79"/>
      <c r="W163" s="79"/>
      <c r="X163" s="79"/>
      <c r="Y163" s="79"/>
      <c r="Z163" s="34"/>
      <c r="AA163" s="79"/>
      <c r="AB163" s="79"/>
      <c r="AC163" s="34"/>
      <c r="AD163" s="34"/>
      <c r="AH163" s="68"/>
      <c r="AI163" s="68"/>
      <c r="AJ163" s="14"/>
      <c r="AK163" s="14"/>
      <c r="AL163" s="14"/>
      <c r="AM163" s="14"/>
      <c r="AN163" s="14"/>
      <c r="AO163" s="14"/>
      <c r="AP163" s="68"/>
      <c r="AQ163" s="68"/>
      <c r="AR163" s="14"/>
    </row>
    <row r="164" spans="1:44">
      <c r="G164" s="68"/>
      <c r="H164" s="68"/>
      <c r="I164" s="68"/>
      <c r="J164" s="68"/>
      <c r="K164" s="79"/>
      <c r="L164" s="79"/>
      <c r="M164" s="14"/>
      <c r="N164" s="68"/>
      <c r="O164" s="68"/>
      <c r="P164" s="79"/>
      <c r="Q164" s="79"/>
      <c r="R164" s="14"/>
      <c r="S164" s="68"/>
      <c r="T164" s="68"/>
      <c r="U164" s="14"/>
      <c r="V164" s="79"/>
      <c r="W164" s="79"/>
      <c r="X164" s="79"/>
      <c r="Y164" s="79"/>
      <c r="Z164" s="34"/>
      <c r="AA164" s="79"/>
      <c r="AB164" s="79"/>
      <c r="AC164" s="34"/>
      <c r="AD164" s="34"/>
      <c r="AH164" s="68"/>
      <c r="AI164" s="68"/>
      <c r="AJ164" s="14"/>
      <c r="AK164" s="14"/>
      <c r="AL164" s="14"/>
      <c r="AM164" s="14"/>
      <c r="AN164" s="14"/>
      <c r="AO164" s="14"/>
      <c r="AP164" s="68"/>
      <c r="AQ164" s="68"/>
      <c r="AR164" s="14"/>
    </row>
    <row r="165" spans="1:44">
      <c r="G165" s="68"/>
      <c r="H165" s="68"/>
      <c r="I165" s="68"/>
      <c r="J165" s="68"/>
      <c r="K165" s="79"/>
      <c r="L165" s="79"/>
      <c r="M165" s="14"/>
      <c r="N165" s="68"/>
      <c r="O165" s="68"/>
      <c r="P165" s="79"/>
      <c r="Q165" s="79"/>
      <c r="R165" s="14"/>
      <c r="S165" s="68"/>
      <c r="T165" s="68"/>
      <c r="U165" s="14"/>
      <c r="V165" s="79"/>
      <c r="W165" s="79"/>
      <c r="X165" s="79"/>
      <c r="Y165" s="79"/>
      <c r="Z165" s="34"/>
      <c r="AA165" s="79"/>
      <c r="AB165" s="79"/>
      <c r="AC165" s="34"/>
      <c r="AD165" s="34"/>
      <c r="AH165" s="68"/>
      <c r="AI165" s="68"/>
      <c r="AJ165" s="14"/>
      <c r="AK165" s="14"/>
      <c r="AL165" s="14"/>
      <c r="AM165" s="14"/>
      <c r="AN165" s="14"/>
      <c r="AO165" s="14"/>
      <c r="AP165" s="68"/>
      <c r="AQ165" s="68"/>
      <c r="AR165" s="14"/>
    </row>
    <row r="166" spans="1:44">
      <c r="G166" s="68"/>
      <c r="H166" s="71"/>
      <c r="I166" s="68"/>
      <c r="J166" s="68"/>
      <c r="K166" s="79"/>
      <c r="L166" s="79"/>
      <c r="M166" s="14"/>
      <c r="N166" s="71"/>
      <c r="O166" s="71"/>
      <c r="P166" s="79"/>
      <c r="Q166" s="79"/>
      <c r="R166" s="14"/>
      <c r="S166" s="71"/>
      <c r="T166" s="71"/>
      <c r="U166" s="14"/>
      <c r="V166" s="79"/>
      <c r="W166" s="79"/>
      <c r="X166" s="79"/>
      <c r="Y166" s="79"/>
      <c r="Z166" s="34"/>
      <c r="AA166" s="79"/>
      <c r="AB166" s="79"/>
      <c r="AC166" s="34"/>
      <c r="AD166" s="34"/>
      <c r="AH166" s="68"/>
      <c r="AI166" s="68"/>
      <c r="AJ166" s="14"/>
      <c r="AK166" s="14"/>
      <c r="AL166" s="14"/>
      <c r="AM166" s="14"/>
      <c r="AN166" s="14"/>
      <c r="AO166" s="14"/>
      <c r="AP166" s="68"/>
      <c r="AQ166" s="68"/>
      <c r="AR166" s="14"/>
    </row>
    <row r="167" spans="1:44">
      <c r="A167" s="30"/>
      <c r="B167" s="30"/>
      <c r="C167" s="30"/>
      <c r="D167" s="30"/>
      <c r="E167" s="30"/>
      <c r="F167" s="78"/>
      <c r="G167" s="71"/>
      <c r="H167" s="72"/>
      <c r="I167" s="71"/>
      <c r="J167" s="71"/>
      <c r="K167" s="79"/>
      <c r="L167" s="79"/>
      <c r="M167" s="30"/>
      <c r="N167" s="72"/>
      <c r="O167" s="72"/>
      <c r="P167" s="79"/>
      <c r="Q167" s="79"/>
      <c r="R167" s="30"/>
      <c r="S167" s="72"/>
      <c r="T167" s="72"/>
      <c r="U167" s="30"/>
      <c r="V167" s="79"/>
      <c r="W167" s="79"/>
      <c r="X167" s="79"/>
      <c r="Y167" s="79"/>
      <c r="Z167" s="34"/>
      <c r="AA167" s="79"/>
      <c r="AB167" s="79"/>
      <c r="AC167" s="34"/>
      <c r="AD167" s="34"/>
      <c r="AH167" s="68"/>
      <c r="AI167" s="68"/>
      <c r="AJ167" s="14"/>
      <c r="AK167" s="14"/>
      <c r="AL167" s="14"/>
      <c r="AM167" s="14"/>
      <c r="AN167" s="14"/>
      <c r="AO167" s="14"/>
      <c r="AP167" s="68"/>
      <c r="AQ167" s="68"/>
      <c r="AR167" s="14"/>
    </row>
    <row r="168" spans="1:44">
      <c r="A168" s="34"/>
      <c r="B168" s="34"/>
      <c r="C168" s="34"/>
      <c r="D168" s="34"/>
      <c r="E168" s="34"/>
      <c r="F168" s="79"/>
      <c r="G168" s="72"/>
      <c r="H168" s="72"/>
      <c r="I168" s="72"/>
      <c r="J168" s="72"/>
      <c r="K168" s="79"/>
      <c r="L168" s="79"/>
      <c r="M168" s="34"/>
      <c r="N168" s="72"/>
      <c r="O168" s="72"/>
      <c r="P168" s="79"/>
      <c r="Q168" s="79"/>
      <c r="R168" s="34"/>
      <c r="S168" s="72"/>
      <c r="T168" s="72"/>
      <c r="U168" s="34"/>
      <c r="V168" s="79"/>
      <c r="W168" s="79"/>
      <c r="X168" s="79"/>
      <c r="Y168" s="79"/>
      <c r="Z168" s="34"/>
      <c r="AA168" s="79"/>
      <c r="AB168" s="79"/>
      <c r="AC168" s="34"/>
      <c r="AD168" s="34"/>
      <c r="AH168" s="68"/>
      <c r="AI168" s="68"/>
      <c r="AJ168" s="14"/>
      <c r="AK168" s="14"/>
      <c r="AL168" s="14"/>
      <c r="AM168" s="14"/>
      <c r="AN168" s="14"/>
      <c r="AO168" s="14"/>
      <c r="AP168" s="68"/>
      <c r="AQ168" s="68"/>
      <c r="AR168" s="14"/>
    </row>
    <row r="169" spans="1:44">
      <c r="A169" s="34"/>
      <c r="B169" s="34"/>
      <c r="C169" s="34"/>
      <c r="D169" s="34"/>
      <c r="E169" s="34"/>
      <c r="F169" s="79"/>
      <c r="G169" s="72"/>
      <c r="H169" s="72"/>
      <c r="I169" s="72"/>
      <c r="J169" s="72"/>
      <c r="K169" s="79"/>
      <c r="L169" s="79"/>
      <c r="M169" s="34"/>
      <c r="N169" s="72"/>
      <c r="O169" s="72"/>
      <c r="P169" s="79"/>
      <c r="Q169" s="79"/>
      <c r="R169" s="34"/>
      <c r="S169" s="72"/>
      <c r="T169" s="72"/>
      <c r="U169" s="34"/>
      <c r="V169" s="79"/>
      <c r="W169" s="79"/>
      <c r="X169" s="79"/>
      <c r="Y169" s="79"/>
      <c r="Z169" s="34"/>
      <c r="AA169" s="79"/>
      <c r="AB169" s="79"/>
      <c r="AC169" s="34"/>
      <c r="AD169" s="34"/>
      <c r="AH169" s="68"/>
      <c r="AI169" s="68"/>
      <c r="AJ169" s="14"/>
      <c r="AK169" s="14"/>
      <c r="AL169" s="14"/>
      <c r="AM169" s="14"/>
      <c r="AN169" s="14"/>
      <c r="AO169" s="14"/>
      <c r="AP169" s="68"/>
      <c r="AQ169" s="68"/>
      <c r="AR169" s="14"/>
    </row>
    <row r="170" spans="1:44">
      <c r="A170" s="34"/>
      <c r="B170" s="34"/>
      <c r="C170" s="34"/>
      <c r="D170" s="34"/>
      <c r="E170" s="34"/>
      <c r="F170" s="79"/>
      <c r="G170" s="72"/>
      <c r="H170" s="72"/>
      <c r="I170" s="72"/>
      <c r="J170" s="72"/>
      <c r="K170" s="79"/>
      <c r="L170" s="79"/>
      <c r="M170" s="34"/>
      <c r="N170" s="72"/>
      <c r="O170" s="72"/>
      <c r="P170" s="79"/>
      <c r="Q170" s="79"/>
      <c r="R170" s="34"/>
      <c r="S170" s="72"/>
      <c r="T170" s="72"/>
      <c r="U170" s="34"/>
      <c r="V170" s="79"/>
      <c r="W170" s="79"/>
      <c r="X170" s="79"/>
      <c r="Y170" s="79"/>
      <c r="Z170" s="34"/>
      <c r="AA170" s="79"/>
      <c r="AB170" s="79"/>
      <c r="AC170" s="34"/>
      <c r="AD170" s="34"/>
      <c r="AH170" s="68"/>
      <c r="AI170" s="68"/>
      <c r="AJ170" s="14"/>
      <c r="AK170" s="14"/>
      <c r="AL170" s="14"/>
      <c r="AM170" s="14"/>
      <c r="AN170" s="14"/>
      <c r="AO170" s="14"/>
      <c r="AP170" s="68"/>
      <c r="AQ170" s="68"/>
      <c r="AR170" s="14"/>
    </row>
    <row r="171" spans="1:44">
      <c r="A171" s="34"/>
      <c r="B171" s="34"/>
      <c r="C171" s="34"/>
      <c r="D171" s="34"/>
      <c r="E171" s="34"/>
      <c r="F171" s="79"/>
      <c r="G171" s="72"/>
      <c r="H171" s="72"/>
      <c r="I171" s="72"/>
      <c r="J171" s="72"/>
      <c r="K171" s="79"/>
      <c r="L171" s="79"/>
      <c r="M171" s="34"/>
      <c r="N171" s="72"/>
      <c r="O171" s="72"/>
      <c r="P171" s="79"/>
      <c r="Q171" s="79"/>
      <c r="R171" s="34"/>
      <c r="S171" s="72"/>
      <c r="T171" s="72"/>
      <c r="U171" s="34"/>
      <c r="V171" s="79"/>
      <c r="W171" s="79"/>
      <c r="X171" s="79"/>
      <c r="Y171" s="79"/>
      <c r="Z171" s="34"/>
      <c r="AA171" s="79"/>
      <c r="AB171" s="79"/>
      <c r="AC171" s="34"/>
      <c r="AD171" s="34"/>
      <c r="AH171" s="68"/>
      <c r="AI171" s="68"/>
      <c r="AJ171" s="14"/>
      <c r="AK171" s="14"/>
      <c r="AL171" s="14"/>
      <c r="AM171" s="14"/>
      <c r="AN171" s="14"/>
      <c r="AO171" s="14"/>
      <c r="AP171" s="68"/>
      <c r="AQ171" s="68"/>
      <c r="AR171" s="14"/>
    </row>
    <row r="172" spans="1:44">
      <c r="A172" s="34"/>
      <c r="B172" s="34"/>
      <c r="C172" s="34"/>
      <c r="D172" s="34"/>
      <c r="E172" s="34"/>
      <c r="F172" s="79"/>
      <c r="G172" s="72"/>
      <c r="H172" s="72"/>
      <c r="I172" s="72"/>
      <c r="J172" s="72"/>
      <c r="K172" s="79"/>
      <c r="L172" s="79"/>
      <c r="M172" s="34"/>
      <c r="N172" s="72"/>
      <c r="O172" s="72"/>
      <c r="P172" s="79"/>
      <c r="Q172" s="79"/>
      <c r="R172" s="34"/>
      <c r="S172" s="72"/>
      <c r="T172" s="72"/>
      <c r="U172" s="34"/>
      <c r="V172" s="79"/>
      <c r="W172" s="79"/>
      <c r="X172" s="79"/>
      <c r="Y172" s="79"/>
      <c r="Z172" s="34"/>
      <c r="AA172" s="79"/>
      <c r="AB172" s="79"/>
      <c r="AC172" s="34"/>
      <c r="AD172" s="34"/>
      <c r="AH172" s="68"/>
      <c r="AI172" s="68"/>
      <c r="AJ172" s="14"/>
      <c r="AK172" s="14"/>
      <c r="AL172" s="14"/>
      <c r="AM172" s="14"/>
      <c r="AN172" s="14"/>
      <c r="AO172" s="14"/>
      <c r="AP172" s="68"/>
      <c r="AQ172" s="68"/>
      <c r="AR172" s="14"/>
    </row>
    <row r="173" spans="1:44">
      <c r="A173" s="34"/>
      <c r="B173" s="34"/>
      <c r="C173" s="34"/>
      <c r="D173" s="34"/>
      <c r="E173" s="34"/>
      <c r="F173" s="79"/>
      <c r="G173" s="72"/>
      <c r="H173" s="72"/>
      <c r="I173" s="72"/>
      <c r="J173" s="72"/>
      <c r="K173" s="79"/>
      <c r="L173" s="79"/>
      <c r="M173" s="34"/>
      <c r="N173" s="72"/>
      <c r="O173" s="72"/>
      <c r="P173" s="79"/>
      <c r="Q173" s="79"/>
      <c r="R173" s="34"/>
      <c r="S173" s="72"/>
      <c r="T173" s="72"/>
      <c r="U173" s="34"/>
      <c r="V173" s="79"/>
      <c r="W173" s="79"/>
      <c r="X173" s="79"/>
      <c r="Y173" s="79"/>
      <c r="Z173" s="34"/>
      <c r="AA173" s="79"/>
      <c r="AB173" s="79"/>
      <c r="AC173" s="34"/>
      <c r="AD173" s="34"/>
      <c r="AH173" s="68"/>
      <c r="AI173" s="68"/>
      <c r="AJ173" s="14"/>
      <c r="AK173" s="14"/>
      <c r="AL173" s="14"/>
      <c r="AM173" s="14"/>
      <c r="AN173" s="14"/>
      <c r="AO173" s="14"/>
      <c r="AP173" s="68"/>
      <c r="AQ173" s="68"/>
      <c r="AR173" s="14"/>
    </row>
    <row r="174" spans="1:44">
      <c r="A174" s="34"/>
      <c r="B174" s="34"/>
      <c r="C174" s="34"/>
      <c r="D174" s="34"/>
      <c r="E174" s="34"/>
      <c r="F174" s="79"/>
      <c r="G174" s="72"/>
      <c r="H174" s="72"/>
      <c r="I174" s="72"/>
      <c r="J174" s="72"/>
      <c r="K174" s="79"/>
      <c r="L174" s="79"/>
      <c r="M174" s="34"/>
      <c r="N174" s="72"/>
      <c r="O174" s="72"/>
      <c r="P174" s="79"/>
      <c r="Q174" s="79"/>
      <c r="R174" s="34"/>
      <c r="S174" s="72"/>
      <c r="T174" s="72"/>
      <c r="U174" s="34"/>
      <c r="V174" s="79"/>
      <c r="W174" s="79"/>
      <c r="X174" s="79"/>
      <c r="Y174" s="79"/>
      <c r="Z174" s="34"/>
      <c r="AA174" s="79"/>
      <c r="AB174" s="79"/>
      <c r="AC174" s="34"/>
      <c r="AD174" s="34"/>
      <c r="AH174" s="68"/>
      <c r="AI174" s="68"/>
      <c r="AJ174" s="14"/>
      <c r="AK174" s="14"/>
      <c r="AL174" s="14"/>
      <c r="AM174" s="14"/>
      <c r="AN174" s="14"/>
      <c r="AO174" s="14"/>
      <c r="AP174" s="68"/>
      <c r="AQ174" s="68"/>
      <c r="AR174" s="14"/>
    </row>
    <row r="175" spans="1:44">
      <c r="A175" s="34"/>
      <c r="B175" s="34"/>
      <c r="C175" s="34"/>
      <c r="D175" s="34"/>
      <c r="E175" s="34"/>
      <c r="F175" s="79"/>
      <c r="G175" s="72"/>
      <c r="H175" s="72"/>
      <c r="I175" s="72"/>
      <c r="J175" s="72"/>
      <c r="K175" s="79"/>
      <c r="L175" s="79"/>
      <c r="M175" s="34"/>
      <c r="N175" s="72"/>
      <c r="O175" s="72"/>
      <c r="P175" s="79"/>
      <c r="Q175" s="79"/>
      <c r="R175" s="34"/>
      <c r="S175" s="72"/>
      <c r="T175" s="72"/>
      <c r="U175" s="34"/>
      <c r="V175" s="79"/>
      <c r="W175" s="79"/>
      <c r="X175" s="79"/>
      <c r="Y175" s="79"/>
      <c r="Z175" s="34"/>
      <c r="AA175" s="79"/>
      <c r="AB175" s="79"/>
      <c r="AC175" s="34"/>
      <c r="AD175" s="34"/>
      <c r="AH175" s="68"/>
      <c r="AI175" s="68"/>
      <c r="AJ175" s="14"/>
      <c r="AK175" s="14"/>
      <c r="AL175" s="14"/>
      <c r="AM175" s="14"/>
      <c r="AN175" s="14"/>
      <c r="AO175" s="14"/>
      <c r="AP175" s="68"/>
      <c r="AQ175" s="68"/>
      <c r="AR175" s="14"/>
    </row>
    <row r="176" spans="1:44">
      <c r="A176" s="34"/>
      <c r="B176" s="34"/>
      <c r="C176" s="34"/>
      <c r="D176" s="34"/>
      <c r="E176" s="34"/>
      <c r="F176" s="79"/>
      <c r="G176" s="72"/>
      <c r="H176" s="72"/>
      <c r="I176" s="72"/>
      <c r="J176" s="72"/>
      <c r="K176" s="79"/>
      <c r="L176" s="79"/>
      <c r="M176" s="34"/>
      <c r="N176" s="72"/>
      <c r="O176" s="72"/>
      <c r="P176" s="79"/>
      <c r="Q176" s="79"/>
      <c r="R176" s="34"/>
      <c r="S176" s="72"/>
      <c r="T176" s="72"/>
      <c r="U176" s="34"/>
      <c r="V176" s="79"/>
      <c r="W176" s="79"/>
      <c r="X176" s="79"/>
      <c r="Y176" s="79"/>
      <c r="Z176" s="34"/>
      <c r="AA176" s="79"/>
      <c r="AB176" s="79"/>
      <c r="AC176" s="34"/>
      <c r="AD176" s="34"/>
      <c r="AH176" s="68"/>
      <c r="AI176" s="68"/>
      <c r="AJ176" s="14"/>
      <c r="AK176" s="14"/>
      <c r="AL176" s="14"/>
      <c r="AM176" s="14"/>
      <c r="AN176" s="14"/>
      <c r="AO176" s="14"/>
      <c r="AP176" s="68"/>
      <c r="AQ176" s="68"/>
      <c r="AR176" s="14"/>
    </row>
    <row r="177" spans="1:44">
      <c r="A177" s="34"/>
      <c r="B177" s="34"/>
      <c r="C177" s="34"/>
      <c r="D177" s="34"/>
      <c r="E177" s="34"/>
      <c r="F177" s="79"/>
      <c r="G177" s="72"/>
      <c r="H177" s="72"/>
      <c r="I177" s="72"/>
      <c r="J177" s="72"/>
      <c r="K177" s="79"/>
      <c r="L177" s="79"/>
      <c r="M177" s="34"/>
      <c r="N177" s="72"/>
      <c r="O177" s="72"/>
      <c r="P177" s="79"/>
      <c r="Q177" s="79"/>
      <c r="R177" s="34"/>
      <c r="S177" s="72"/>
      <c r="T177" s="72"/>
      <c r="U177" s="34"/>
      <c r="V177" s="79"/>
      <c r="W177" s="79"/>
      <c r="X177" s="79"/>
      <c r="Y177" s="79"/>
      <c r="Z177" s="34"/>
      <c r="AA177" s="79"/>
      <c r="AB177" s="79"/>
      <c r="AC177" s="34"/>
      <c r="AD177" s="34"/>
      <c r="AH177" s="68"/>
      <c r="AI177" s="68"/>
      <c r="AJ177" s="14"/>
      <c r="AK177" s="14"/>
      <c r="AL177" s="14"/>
      <c r="AM177" s="14"/>
      <c r="AN177" s="14"/>
      <c r="AO177" s="14"/>
      <c r="AP177" s="68"/>
      <c r="AQ177" s="68"/>
      <c r="AR177" s="14"/>
    </row>
    <row r="178" spans="1:44">
      <c r="A178" s="34"/>
      <c r="B178" s="34"/>
      <c r="C178" s="34"/>
      <c r="D178" s="34"/>
      <c r="E178" s="34"/>
      <c r="F178" s="79"/>
      <c r="G178" s="72"/>
      <c r="H178" s="72"/>
      <c r="I178" s="72"/>
      <c r="J178" s="72"/>
      <c r="K178" s="79"/>
      <c r="L178" s="79"/>
      <c r="M178" s="34"/>
      <c r="N178" s="72"/>
      <c r="O178" s="72"/>
      <c r="P178" s="79"/>
      <c r="Q178" s="79"/>
      <c r="R178" s="34"/>
      <c r="S178" s="72"/>
      <c r="T178" s="72"/>
      <c r="U178" s="34"/>
      <c r="V178" s="79"/>
      <c r="W178" s="79"/>
      <c r="X178" s="79"/>
      <c r="Y178" s="79"/>
      <c r="Z178" s="34"/>
      <c r="AA178" s="79"/>
      <c r="AB178" s="79"/>
      <c r="AC178" s="34"/>
      <c r="AD178" s="34"/>
      <c r="AH178" s="68"/>
      <c r="AI178" s="68"/>
      <c r="AJ178" s="14"/>
      <c r="AK178" s="14"/>
      <c r="AL178" s="14"/>
      <c r="AM178" s="14"/>
      <c r="AN178" s="14"/>
      <c r="AO178" s="14"/>
      <c r="AP178" s="68"/>
      <c r="AQ178" s="68"/>
      <c r="AR178" s="14"/>
    </row>
    <row r="179" spans="1:44">
      <c r="A179" s="34"/>
      <c r="B179" s="34"/>
      <c r="C179" s="34"/>
      <c r="D179" s="34"/>
      <c r="E179" s="34"/>
      <c r="F179" s="79"/>
      <c r="G179" s="72"/>
      <c r="H179" s="72"/>
      <c r="I179" s="72"/>
      <c r="J179" s="72"/>
      <c r="K179" s="79"/>
      <c r="L179" s="79"/>
      <c r="M179" s="34"/>
      <c r="N179" s="72"/>
      <c r="O179" s="72"/>
      <c r="P179" s="79"/>
      <c r="Q179" s="79"/>
      <c r="R179" s="34"/>
      <c r="S179" s="72"/>
      <c r="T179" s="72"/>
      <c r="U179" s="34"/>
      <c r="V179" s="79"/>
      <c r="W179" s="79"/>
      <c r="X179" s="79"/>
      <c r="Y179" s="79"/>
      <c r="Z179" s="34"/>
      <c r="AA179" s="79"/>
      <c r="AB179" s="79"/>
      <c r="AC179" s="34"/>
      <c r="AD179" s="34"/>
    </row>
    <row r="180" spans="1:44">
      <c r="A180" s="34"/>
      <c r="B180" s="34"/>
      <c r="C180" s="34"/>
      <c r="D180" s="34"/>
      <c r="E180" s="34"/>
      <c r="F180" s="79"/>
      <c r="G180" s="72"/>
      <c r="H180" s="72"/>
      <c r="I180" s="72"/>
      <c r="J180" s="72"/>
      <c r="K180" s="79"/>
      <c r="L180" s="79"/>
      <c r="M180" s="34"/>
      <c r="N180" s="72"/>
      <c r="O180" s="72"/>
      <c r="P180" s="79"/>
      <c r="Q180" s="79"/>
      <c r="R180" s="34"/>
      <c r="S180" s="72"/>
      <c r="T180" s="72"/>
      <c r="U180" s="34"/>
      <c r="V180" s="79"/>
      <c r="W180" s="79"/>
      <c r="X180" s="79"/>
      <c r="Y180" s="79"/>
      <c r="Z180" s="34"/>
      <c r="AA180" s="79"/>
      <c r="AB180" s="79"/>
      <c r="AC180" s="34"/>
      <c r="AD180" s="34"/>
    </row>
    <row r="181" spans="1:44">
      <c r="A181" s="34"/>
      <c r="B181" s="34"/>
      <c r="C181" s="34"/>
      <c r="D181" s="34"/>
      <c r="E181" s="34"/>
      <c r="F181" s="79"/>
      <c r="G181" s="72"/>
      <c r="H181" s="72"/>
      <c r="I181" s="72"/>
      <c r="J181" s="72"/>
      <c r="K181" s="79"/>
      <c r="L181" s="79"/>
      <c r="M181" s="34"/>
      <c r="N181" s="72"/>
      <c r="O181" s="72"/>
      <c r="P181" s="79"/>
      <c r="Q181" s="79"/>
      <c r="R181" s="34"/>
      <c r="S181" s="72"/>
      <c r="T181" s="72"/>
      <c r="U181" s="34"/>
      <c r="V181" s="79"/>
      <c r="W181" s="79"/>
      <c r="X181" s="79"/>
      <c r="Y181" s="79"/>
      <c r="Z181" s="34"/>
      <c r="AA181" s="79"/>
      <c r="AB181" s="79"/>
      <c r="AC181" s="34"/>
      <c r="AD181" s="34"/>
    </row>
    <row r="182" spans="1:44">
      <c r="A182" s="34"/>
      <c r="B182" s="34"/>
      <c r="C182" s="34"/>
      <c r="D182" s="34"/>
      <c r="E182" s="34"/>
      <c r="F182" s="79"/>
      <c r="G182" s="72"/>
      <c r="H182" s="72"/>
      <c r="I182" s="72"/>
      <c r="J182" s="72"/>
      <c r="K182" s="79"/>
      <c r="L182" s="79"/>
      <c r="M182" s="34"/>
      <c r="N182" s="72"/>
      <c r="O182" s="72"/>
      <c r="P182" s="79"/>
      <c r="Q182" s="79"/>
      <c r="R182" s="34"/>
      <c r="S182" s="72"/>
      <c r="T182" s="72"/>
      <c r="U182" s="34"/>
      <c r="V182" s="79"/>
      <c r="W182" s="79"/>
      <c r="X182" s="79"/>
      <c r="Y182" s="79"/>
      <c r="Z182" s="34"/>
      <c r="AA182" s="79"/>
      <c r="AB182" s="79"/>
      <c r="AC182" s="34"/>
      <c r="AD182" s="34"/>
    </row>
    <row r="183" spans="1:44">
      <c r="A183" s="34"/>
      <c r="B183" s="34"/>
      <c r="C183" s="34"/>
      <c r="D183" s="34"/>
      <c r="E183" s="34"/>
      <c r="F183" s="79"/>
      <c r="G183" s="72"/>
      <c r="H183" s="72"/>
      <c r="I183" s="72"/>
      <c r="J183" s="72"/>
      <c r="K183" s="79"/>
      <c r="L183" s="79"/>
      <c r="M183" s="34"/>
      <c r="N183" s="72"/>
      <c r="O183" s="72"/>
      <c r="P183" s="79"/>
      <c r="Q183" s="79"/>
      <c r="R183" s="34"/>
      <c r="S183" s="72"/>
      <c r="T183" s="72"/>
      <c r="U183" s="34"/>
      <c r="V183" s="79"/>
      <c r="W183" s="79"/>
      <c r="X183" s="79"/>
      <c r="Y183" s="79"/>
      <c r="Z183" s="34"/>
      <c r="AA183" s="79"/>
      <c r="AB183" s="79"/>
      <c r="AC183" s="34"/>
      <c r="AD183" s="34"/>
    </row>
    <row r="184" spans="1:44">
      <c r="A184" s="34"/>
      <c r="B184" s="34"/>
      <c r="C184" s="34"/>
      <c r="D184" s="34"/>
      <c r="E184" s="34"/>
      <c r="F184" s="79"/>
      <c r="G184" s="72"/>
      <c r="H184" s="72"/>
      <c r="I184" s="72"/>
      <c r="J184" s="72"/>
      <c r="K184" s="79"/>
      <c r="L184" s="79"/>
      <c r="M184" s="34"/>
      <c r="N184" s="72"/>
      <c r="O184" s="72"/>
      <c r="P184" s="79"/>
      <c r="Q184" s="79"/>
      <c r="R184" s="34"/>
      <c r="S184" s="72"/>
      <c r="T184" s="72"/>
      <c r="U184" s="34"/>
      <c r="V184" s="79"/>
      <c r="W184" s="79"/>
      <c r="X184" s="79"/>
      <c r="Y184" s="79"/>
      <c r="Z184" s="34"/>
      <c r="AA184" s="79"/>
      <c r="AB184" s="79"/>
      <c r="AC184" s="34"/>
      <c r="AD184" s="34"/>
    </row>
    <row r="185" spans="1:44">
      <c r="A185" s="34"/>
      <c r="B185" s="34"/>
      <c r="C185" s="34"/>
      <c r="D185" s="34"/>
      <c r="E185" s="34"/>
      <c r="F185" s="79"/>
      <c r="G185" s="72"/>
      <c r="H185" s="72"/>
      <c r="I185" s="72"/>
      <c r="J185" s="72"/>
      <c r="K185" s="79"/>
      <c r="L185" s="79"/>
      <c r="M185" s="34"/>
      <c r="N185" s="72"/>
      <c r="O185" s="72"/>
      <c r="P185" s="79"/>
      <c r="Q185" s="79"/>
      <c r="R185" s="34"/>
      <c r="S185" s="72"/>
      <c r="T185" s="72"/>
      <c r="U185" s="34"/>
      <c r="V185" s="79"/>
      <c r="W185" s="79"/>
      <c r="X185" s="79"/>
      <c r="Y185" s="79"/>
      <c r="Z185" s="34"/>
      <c r="AA185" s="79"/>
      <c r="AB185" s="79"/>
      <c r="AC185" s="34"/>
      <c r="AD185" s="34"/>
    </row>
    <row r="186" spans="1:44">
      <c r="A186" s="34"/>
      <c r="B186" s="34"/>
      <c r="C186" s="34"/>
      <c r="D186" s="34"/>
      <c r="E186" s="34"/>
      <c r="F186" s="79"/>
      <c r="G186" s="72"/>
      <c r="H186" s="72"/>
      <c r="I186" s="72"/>
      <c r="J186" s="72"/>
      <c r="K186" s="79"/>
      <c r="L186" s="79"/>
      <c r="M186" s="34"/>
      <c r="N186" s="72"/>
      <c r="O186" s="72"/>
      <c r="P186" s="79"/>
      <c r="Q186" s="79"/>
      <c r="R186" s="34"/>
      <c r="S186" s="72"/>
      <c r="T186" s="72"/>
      <c r="U186" s="34"/>
      <c r="V186" s="79"/>
      <c r="W186" s="79"/>
      <c r="X186" s="79"/>
      <c r="Y186" s="79"/>
      <c r="Z186" s="34"/>
      <c r="AA186" s="79"/>
      <c r="AB186" s="79"/>
      <c r="AC186" s="34"/>
      <c r="AD186" s="34"/>
    </row>
    <row r="187" spans="1:44">
      <c r="A187" s="34"/>
      <c r="B187" s="34"/>
      <c r="C187" s="34"/>
      <c r="D187" s="34"/>
      <c r="E187" s="34"/>
      <c r="F187" s="79"/>
      <c r="G187" s="72"/>
      <c r="H187" s="72"/>
      <c r="I187" s="72"/>
      <c r="J187" s="72"/>
      <c r="K187" s="79"/>
      <c r="L187" s="79"/>
      <c r="M187" s="34"/>
      <c r="N187" s="72"/>
      <c r="O187" s="72"/>
      <c r="P187" s="79"/>
      <c r="Q187" s="79"/>
      <c r="R187" s="34"/>
      <c r="S187" s="72"/>
      <c r="T187" s="72"/>
      <c r="U187" s="34"/>
      <c r="V187" s="79"/>
      <c r="W187" s="79"/>
      <c r="X187" s="79"/>
      <c r="Y187" s="79"/>
      <c r="Z187" s="34"/>
      <c r="AA187" s="79"/>
      <c r="AB187" s="79"/>
      <c r="AC187" s="34"/>
      <c r="AD187" s="34"/>
    </row>
    <row r="188" spans="1:44">
      <c r="A188" s="34"/>
      <c r="B188" s="34"/>
      <c r="C188" s="34"/>
      <c r="D188" s="34"/>
      <c r="E188" s="34"/>
      <c r="F188" s="79"/>
      <c r="G188" s="72"/>
      <c r="H188" s="72"/>
      <c r="I188" s="72"/>
      <c r="J188" s="72"/>
      <c r="K188" s="79"/>
      <c r="L188" s="79"/>
      <c r="M188" s="34"/>
      <c r="N188" s="72"/>
      <c r="O188" s="72"/>
      <c r="P188" s="79"/>
      <c r="Q188" s="79"/>
      <c r="R188" s="34"/>
      <c r="S188" s="72"/>
      <c r="T188" s="72"/>
      <c r="U188" s="34"/>
      <c r="V188" s="79"/>
      <c r="W188" s="79"/>
      <c r="X188" s="79"/>
      <c r="Y188" s="79"/>
      <c r="Z188" s="34"/>
      <c r="AA188" s="79"/>
      <c r="AB188" s="79"/>
      <c r="AC188" s="34"/>
      <c r="AD188" s="34"/>
    </row>
    <row r="189" spans="1:44">
      <c r="A189" s="34"/>
      <c r="B189" s="34"/>
      <c r="C189" s="34"/>
      <c r="D189" s="34"/>
      <c r="E189" s="34"/>
      <c r="F189" s="79"/>
      <c r="G189" s="72"/>
      <c r="H189" s="72"/>
      <c r="I189" s="72"/>
      <c r="J189" s="72"/>
      <c r="K189" s="79"/>
      <c r="L189" s="79"/>
      <c r="M189" s="34"/>
      <c r="N189" s="72"/>
      <c r="O189" s="72"/>
      <c r="P189" s="79"/>
      <c r="Q189" s="79"/>
      <c r="R189" s="34"/>
      <c r="S189" s="72"/>
      <c r="T189" s="72"/>
      <c r="U189" s="34"/>
      <c r="V189" s="79"/>
      <c r="W189" s="79"/>
      <c r="X189" s="79"/>
      <c r="Y189" s="79"/>
      <c r="Z189" s="34"/>
      <c r="AA189" s="79"/>
      <c r="AB189" s="79"/>
      <c r="AC189" s="34"/>
      <c r="AD189" s="34"/>
    </row>
    <row r="190" spans="1:44">
      <c r="A190" s="34"/>
      <c r="B190" s="34"/>
      <c r="C190" s="34"/>
      <c r="D190" s="34"/>
      <c r="E190" s="34"/>
      <c r="F190" s="79"/>
      <c r="G190" s="72"/>
      <c r="H190" s="72"/>
      <c r="I190" s="72"/>
      <c r="J190" s="72"/>
      <c r="K190" s="79"/>
      <c r="L190" s="79"/>
      <c r="M190" s="34"/>
      <c r="N190" s="72"/>
      <c r="O190" s="72"/>
      <c r="P190" s="79"/>
      <c r="Q190" s="79"/>
      <c r="R190" s="34"/>
      <c r="S190" s="72"/>
      <c r="T190" s="72"/>
      <c r="U190" s="34"/>
      <c r="V190" s="79"/>
      <c r="W190" s="79"/>
      <c r="X190" s="79"/>
      <c r="Y190" s="79"/>
      <c r="Z190" s="34"/>
      <c r="AA190" s="79"/>
      <c r="AB190" s="79"/>
      <c r="AC190" s="34"/>
      <c r="AD190" s="34"/>
    </row>
    <row r="191" spans="1:44">
      <c r="A191" s="34"/>
      <c r="B191" s="34"/>
      <c r="C191" s="34"/>
      <c r="D191" s="34"/>
      <c r="E191" s="34"/>
      <c r="F191" s="79"/>
      <c r="G191" s="72"/>
      <c r="H191" s="72"/>
      <c r="I191" s="72"/>
      <c r="J191" s="72"/>
      <c r="K191" s="79"/>
      <c r="L191" s="79"/>
      <c r="M191" s="34"/>
      <c r="N191" s="72"/>
      <c r="O191" s="72"/>
      <c r="P191" s="79"/>
      <c r="Q191" s="79"/>
      <c r="R191" s="34"/>
      <c r="S191" s="72"/>
      <c r="T191" s="72"/>
      <c r="U191" s="34"/>
      <c r="V191" s="79"/>
      <c r="W191" s="79"/>
      <c r="X191" s="79"/>
      <c r="Y191" s="79"/>
      <c r="Z191" s="34"/>
      <c r="AA191" s="79"/>
    </row>
    <row r="192" spans="1:44">
      <c r="A192" s="34"/>
      <c r="B192" s="34"/>
      <c r="C192" s="34"/>
      <c r="D192" s="34"/>
      <c r="E192" s="34"/>
      <c r="F192" s="79"/>
      <c r="G192" s="72"/>
      <c r="H192" s="72"/>
      <c r="I192" s="72"/>
      <c r="J192" s="72"/>
      <c r="K192" s="79"/>
      <c r="L192" s="79"/>
      <c r="M192" s="34"/>
      <c r="N192" s="72"/>
      <c r="O192" s="72"/>
      <c r="P192" s="79"/>
      <c r="Q192" s="79"/>
      <c r="R192" s="34"/>
      <c r="S192" s="72"/>
      <c r="T192" s="72"/>
      <c r="U192" s="34"/>
      <c r="V192" s="79"/>
      <c r="W192" s="79"/>
      <c r="X192" s="79"/>
      <c r="Y192" s="79"/>
      <c r="Z192" s="34"/>
      <c r="AA192" s="79"/>
    </row>
    <row r="193" spans="1:27">
      <c r="A193" s="34"/>
      <c r="B193" s="34"/>
      <c r="C193" s="34"/>
      <c r="D193" s="34"/>
      <c r="E193" s="34"/>
      <c r="F193" s="79"/>
      <c r="G193" s="72"/>
      <c r="H193" s="72"/>
      <c r="I193" s="72"/>
      <c r="J193" s="72"/>
      <c r="K193" s="79"/>
      <c r="L193" s="79"/>
      <c r="M193" s="34"/>
      <c r="N193" s="72"/>
      <c r="O193" s="72"/>
      <c r="P193" s="79"/>
      <c r="Q193" s="79"/>
      <c r="R193" s="34"/>
      <c r="S193" s="72"/>
      <c r="T193" s="72"/>
      <c r="U193" s="34"/>
      <c r="V193" s="79"/>
      <c r="W193" s="79"/>
      <c r="X193" s="79"/>
      <c r="Y193" s="79"/>
      <c r="Z193" s="34"/>
      <c r="AA193" s="79"/>
    </row>
    <row r="194" spans="1:27">
      <c r="A194" s="34"/>
      <c r="B194" s="34"/>
      <c r="C194" s="34"/>
      <c r="D194" s="34"/>
      <c r="E194" s="34"/>
      <c r="F194" s="79"/>
      <c r="G194" s="72"/>
      <c r="H194" s="72"/>
      <c r="I194" s="72"/>
      <c r="J194" s="72"/>
      <c r="K194" s="79"/>
      <c r="L194" s="79"/>
      <c r="M194" s="34"/>
      <c r="N194" s="72"/>
      <c r="O194" s="72"/>
      <c r="P194" s="79"/>
      <c r="Q194" s="79"/>
      <c r="R194" s="34"/>
      <c r="S194" s="72"/>
      <c r="T194" s="72"/>
      <c r="U194" s="34"/>
      <c r="V194" s="79"/>
      <c r="W194" s="79"/>
      <c r="X194" s="79"/>
      <c r="Y194" s="79"/>
      <c r="Z194" s="34"/>
      <c r="AA194" s="79"/>
    </row>
    <row r="195" spans="1:27">
      <c r="A195" s="34"/>
      <c r="B195" s="34"/>
      <c r="C195" s="34"/>
      <c r="D195" s="34"/>
      <c r="E195" s="34"/>
      <c r="F195" s="79"/>
      <c r="G195" s="72"/>
      <c r="H195" s="72"/>
      <c r="I195" s="72"/>
      <c r="J195" s="72"/>
      <c r="K195" s="79"/>
      <c r="L195" s="79"/>
      <c r="M195" s="34"/>
      <c r="N195" s="72"/>
      <c r="O195" s="72"/>
      <c r="P195" s="79"/>
      <c r="Q195" s="79"/>
      <c r="R195" s="34"/>
      <c r="S195" s="72"/>
      <c r="T195" s="72"/>
      <c r="U195" s="34"/>
      <c r="V195" s="79"/>
      <c r="W195" s="79"/>
      <c r="X195" s="79"/>
      <c r="Y195" s="79"/>
      <c r="Z195" s="34"/>
      <c r="AA195" s="79"/>
    </row>
    <row r="196" spans="1:27">
      <c r="A196" s="34"/>
      <c r="B196" s="34"/>
      <c r="C196" s="34"/>
      <c r="D196" s="34"/>
      <c r="E196" s="34"/>
      <c r="F196" s="79"/>
      <c r="G196" s="72"/>
      <c r="H196" s="72"/>
      <c r="I196" s="72"/>
      <c r="J196" s="72"/>
      <c r="K196" s="79"/>
      <c r="L196" s="79"/>
      <c r="M196" s="34"/>
      <c r="N196" s="72"/>
      <c r="O196" s="72"/>
      <c r="P196" s="79"/>
      <c r="Q196" s="79"/>
      <c r="R196" s="34"/>
      <c r="S196" s="72"/>
      <c r="T196" s="72"/>
      <c r="U196" s="34"/>
      <c r="V196" s="79"/>
      <c r="W196" s="79"/>
      <c r="X196" s="79"/>
      <c r="Y196" s="79"/>
      <c r="Z196" s="34"/>
      <c r="AA196" s="79"/>
    </row>
    <row r="197" spans="1:27">
      <c r="A197" s="34"/>
      <c r="B197" s="34"/>
      <c r="C197" s="34"/>
      <c r="D197" s="34"/>
      <c r="E197" s="34"/>
      <c r="F197" s="79"/>
      <c r="G197" s="72"/>
      <c r="H197" s="72"/>
      <c r="I197" s="72"/>
      <c r="J197" s="72"/>
      <c r="K197" s="79"/>
      <c r="L197" s="79"/>
      <c r="M197" s="34"/>
      <c r="N197" s="72"/>
      <c r="O197" s="72"/>
      <c r="P197" s="79"/>
      <c r="Q197" s="79"/>
      <c r="R197" s="34"/>
      <c r="S197" s="72"/>
      <c r="T197" s="72"/>
      <c r="U197" s="34"/>
      <c r="V197" s="79"/>
      <c r="W197" s="79"/>
      <c r="X197" s="79"/>
      <c r="Y197" s="79"/>
      <c r="Z197" s="34"/>
      <c r="AA197" s="79"/>
    </row>
    <row r="198" spans="1:27">
      <c r="A198" s="34"/>
      <c r="B198" s="34"/>
      <c r="C198" s="34"/>
      <c r="D198" s="34"/>
      <c r="E198" s="34"/>
      <c r="F198" s="79"/>
      <c r="G198" s="72"/>
      <c r="H198" s="72"/>
      <c r="I198" s="72"/>
      <c r="J198" s="72"/>
      <c r="K198" s="79"/>
      <c r="L198" s="79"/>
      <c r="M198" s="34"/>
      <c r="N198" s="72"/>
      <c r="O198" s="72"/>
      <c r="P198" s="79"/>
      <c r="Q198" s="79"/>
      <c r="R198" s="34"/>
      <c r="S198" s="72"/>
      <c r="T198" s="72"/>
      <c r="U198" s="34"/>
      <c r="V198" s="79"/>
      <c r="W198" s="79"/>
      <c r="X198" s="79"/>
      <c r="Y198" s="79"/>
      <c r="Z198" s="34"/>
      <c r="AA198" s="79"/>
    </row>
    <row r="199" spans="1:27">
      <c r="A199" s="34"/>
      <c r="B199" s="34"/>
      <c r="C199" s="34"/>
      <c r="D199" s="34"/>
      <c r="E199" s="34"/>
      <c r="F199" s="79"/>
      <c r="G199" s="72"/>
      <c r="H199" s="72"/>
      <c r="I199" s="72"/>
      <c r="J199" s="72"/>
      <c r="K199" s="79"/>
      <c r="L199" s="79"/>
      <c r="M199" s="34"/>
      <c r="N199" s="72"/>
      <c r="O199" s="72"/>
      <c r="P199" s="79"/>
      <c r="Q199" s="79"/>
      <c r="R199" s="34"/>
      <c r="S199" s="72"/>
      <c r="T199" s="72"/>
      <c r="U199" s="34"/>
      <c r="V199" s="79"/>
      <c r="W199" s="79"/>
      <c r="X199" s="79"/>
      <c r="Y199" s="79"/>
      <c r="Z199" s="34"/>
      <c r="AA199" s="79"/>
    </row>
    <row r="200" spans="1:27">
      <c r="A200" s="34"/>
      <c r="B200" s="34"/>
      <c r="C200" s="34"/>
      <c r="D200" s="34"/>
      <c r="E200" s="34"/>
      <c r="F200" s="79"/>
      <c r="G200" s="72"/>
      <c r="H200" s="72"/>
      <c r="I200" s="72"/>
      <c r="J200" s="72"/>
      <c r="K200" s="79"/>
      <c r="L200" s="79"/>
      <c r="M200" s="34"/>
      <c r="N200" s="72"/>
      <c r="O200" s="72"/>
      <c r="P200" s="79"/>
      <c r="Q200" s="79"/>
      <c r="R200" s="34"/>
      <c r="S200" s="72"/>
      <c r="T200" s="72"/>
      <c r="U200" s="34"/>
      <c r="V200" s="79"/>
      <c r="W200" s="79"/>
      <c r="X200" s="79"/>
      <c r="Y200" s="79"/>
      <c r="Z200" s="34"/>
      <c r="AA200" s="79"/>
    </row>
    <row r="201" spans="1:27">
      <c r="A201" s="34"/>
      <c r="B201" s="34"/>
      <c r="C201" s="34"/>
      <c r="D201" s="34"/>
      <c r="E201" s="34"/>
      <c r="F201" s="79"/>
      <c r="G201" s="72"/>
      <c r="I201" s="72"/>
      <c r="J201" s="72"/>
      <c r="K201" s="79"/>
      <c r="L201" s="79"/>
      <c r="M201" s="34"/>
      <c r="P201" s="79"/>
      <c r="Q201" s="79"/>
      <c r="R201" s="34"/>
      <c r="U201" s="34"/>
      <c r="V201" s="79"/>
      <c r="W201" s="79"/>
      <c r="X201" s="79"/>
      <c r="Y201" s="79"/>
      <c r="Z201" s="34"/>
      <c r="AA201" s="79"/>
    </row>
    <row r="202" spans="1:27">
      <c r="K202" s="79"/>
      <c r="L202" s="79"/>
      <c r="P202" s="79"/>
      <c r="Q202" s="79"/>
      <c r="V202" s="79"/>
      <c r="W202" s="79"/>
      <c r="X202" s="79"/>
      <c r="Y202" s="79"/>
      <c r="Z202" s="34"/>
      <c r="AA202" s="79"/>
    </row>
    <row r="203" spans="1:27">
      <c r="K203" s="79"/>
      <c r="L203" s="79"/>
      <c r="P203" s="79"/>
      <c r="Q203" s="79"/>
      <c r="V203" s="79"/>
      <c r="W203" s="79"/>
      <c r="X203" s="79"/>
      <c r="Y203" s="79"/>
      <c r="Z203" s="34"/>
      <c r="AA203" s="79"/>
    </row>
    <row r="204" spans="1:27">
      <c r="K204" s="79"/>
      <c r="L204" s="79"/>
      <c r="P204" s="79"/>
      <c r="Q204" s="79"/>
      <c r="V204" s="79"/>
      <c r="W204" s="79"/>
      <c r="X204" s="79"/>
      <c r="Y204" s="79"/>
      <c r="Z204" s="34"/>
      <c r="AA204" s="79"/>
    </row>
    <row r="205" spans="1:27">
      <c r="K205" s="79"/>
      <c r="L205" s="79"/>
      <c r="P205" s="79"/>
      <c r="Q205" s="79"/>
      <c r="V205" s="79"/>
      <c r="W205" s="79"/>
      <c r="X205" s="79"/>
      <c r="Y205" s="79"/>
      <c r="Z205" s="34"/>
      <c r="AA205" s="79"/>
    </row>
    <row r="206" spans="1:27">
      <c r="K206" s="79"/>
      <c r="L206" s="79"/>
      <c r="P206" s="79"/>
      <c r="Q206" s="79"/>
      <c r="V206" s="79"/>
      <c r="W206" s="79"/>
      <c r="X206" s="79"/>
      <c r="Y206" s="79"/>
      <c r="Z206" s="34"/>
      <c r="AA206" s="79"/>
    </row>
    <row r="207" spans="1:27">
      <c r="K207" s="79"/>
      <c r="L207" s="79"/>
      <c r="P207" s="79"/>
      <c r="Q207" s="79"/>
      <c r="V207" s="79"/>
      <c r="W207" s="79"/>
      <c r="X207" s="79"/>
      <c r="Y207" s="79"/>
      <c r="Z207" s="34"/>
      <c r="AA207" s="79"/>
    </row>
    <row r="208" spans="1:27">
      <c r="K208" s="79"/>
      <c r="L208" s="79"/>
      <c r="P208" s="79"/>
      <c r="Q208" s="79"/>
      <c r="V208" s="79"/>
      <c r="W208" s="79"/>
      <c r="X208" s="79"/>
      <c r="Y208" s="79"/>
      <c r="Z208" s="34"/>
      <c r="AA208" s="79"/>
    </row>
    <row r="209" spans="11:27">
      <c r="K209" s="79"/>
      <c r="L209" s="79"/>
      <c r="P209" s="79"/>
      <c r="Q209" s="79"/>
      <c r="V209" s="79"/>
      <c r="W209" s="79"/>
      <c r="X209" s="79"/>
      <c r="Y209" s="79"/>
      <c r="Z209" s="34"/>
      <c r="AA209" s="79"/>
    </row>
    <row r="210" spans="11:27">
      <c r="K210" s="79"/>
      <c r="L210" s="79"/>
      <c r="P210" s="79"/>
      <c r="Q210" s="79"/>
      <c r="V210" s="79"/>
      <c r="W210" s="79"/>
      <c r="X210" s="79"/>
      <c r="Y210" s="79"/>
      <c r="Z210" s="34"/>
      <c r="AA210" s="79"/>
    </row>
    <row r="211" spans="11:27">
      <c r="K211" s="79"/>
      <c r="L211" s="79"/>
      <c r="P211" s="79"/>
      <c r="Q211" s="79"/>
      <c r="V211" s="79"/>
      <c r="W211" s="79"/>
      <c r="X211" s="79"/>
      <c r="Y211" s="79"/>
      <c r="Z211" s="34"/>
      <c r="AA211" s="79"/>
    </row>
    <row r="212" spans="11:27">
      <c r="K212" s="79"/>
      <c r="L212" s="79"/>
      <c r="P212" s="79"/>
      <c r="Q212" s="79"/>
      <c r="V212" s="79"/>
      <c r="W212" s="79"/>
      <c r="X212" s="79"/>
      <c r="Y212" s="79"/>
      <c r="Z212" s="34"/>
      <c r="AA212" s="79"/>
    </row>
    <row r="213" spans="11:27">
      <c r="K213" s="79"/>
      <c r="L213" s="79"/>
      <c r="P213" s="79"/>
      <c r="Q213" s="79"/>
      <c r="V213" s="79"/>
      <c r="W213" s="79"/>
      <c r="X213" s="79"/>
      <c r="Y213" s="79"/>
      <c r="Z213" s="34"/>
      <c r="AA213" s="79"/>
    </row>
  </sheetData>
  <mergeCells count="1">
    <mergeCell ref="Y5:Z5"/>
  </mergeCells>
  <conditionalFormatting sqref="H11:H16 S11:S16 N11:N16 N18:N20 S18:S20 H18:H20">
    <cfRule type="cellIs" dxfId="57" priority="7" operator="lessThan">
      <formula>0</formula>
    </cfRule>
    <cfRule type="cellIs" dxfId="56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84E8-17B4-4E49-8B82-3B2023184C9A}">
  <dimension ref="A1:AY308"/>
  <sheetViews>
    <sheetView zoomScale="94" zoomScaleNormal="94" workbookViewId="0">
      <selection activeCell="Z14" sqref="Z14"/>
    </sheetView>
  </sheetViews>
  <sheetFormatPr baseColWidth="10" defaultRowHeight="15"/>
  <cols>
    <col min="1" max="1" width="8.453125" customWidth="1"/>
    <col min="2" max="2" width="9.6328125" customWidth="1"/>
    <col min="3" max="3" width="10.90625" customWidth="1"/>
    <col min="4" max="4" width="7.453125" customWidth="1"/>
    <col min="5" max="5" width="7.453125" style="11" customWidth="1"/>
    <col min="6" max="6" width="6.54296875" style="67" customWidth="1"/>
    <col min="7" max="7" width="4.54296875" style="67" customWidth="1"/>
    <col min="8" max="8" width="5.453125" style="67" customWidth="1"/>
    <col min="9" max="9" width="5.6328125" customWidth="1"/>
    <col min="10" max="10" width="6.08984375" style="67" customWidth="1"/>
    <col min="11" max="11" width="7.36328125" customWidth="1"/>
    <col min="12" max="12" width="7.08984375" customWidth="1"/>
    <col min="13" max="13" width="5.6328125" style="67" customWidth="1"/>
    <col min="14" max="14" width="6" style="11" customWidth="1"/>
    <col min="15" max="15" width="5.54296875" style="11" customWidth="1"/>
    <col min="16" max="16" width="6.6328125" style="11" customWidth="1"/>
    <col min="17" max="17" width="6.90625" style="11" customWidth="1"/>
    <col min="18" max="18" width="6.08984375" customWidth="1"/>
    <col min="19" max="19" width="5.453125" style="11" customWidth="1"/>
    <col min="20" max="20" width="6.1796875" style="11" customWidth="1"/>
    <col min="21" max="21" width="5" customWidth="1"/>
    <col min="22" max="22" width="6.81640625" customWidth="1"/>
    <col min="23" max="23" width="6.453125" style="11" customWidth="1"/>
    <col min="24" max="24" width="5.54296875" style="11" customWidth="1"/>
    <col min="25" max="25" width="6.36328125" style="11" customWidth="1"/>
    <col min="26" max="26" width="7.1796875" style="11" customWidth="1"/>
    <col min="27" max="27" width="9.089843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L1"/>
      <c r="AM1"/>
    </row>
    <row r="2" spans="1:51" s="199" customFormat="1" ht="16.05" customHeight="1">
      <c r="A2" s="4"/>
      <c r="B2" s="4"/>
      <c r="C2" s="4"/>
      <c r="D2" s="4"/>
      <c r="E2" s="4"/>
      <c r="F2" s="4"/>
      <c r="G2" s="4"/>
      <c r="H2" s="4"/>
      <c r="I2"/>
      <c r="J2" s="70"/>
      <c r="K2"/>
      <c r="L2"/>
      <c r="M2" s="70"/>
      <c r="N2" s="11"/>
      <c r="O2" s="11"/>
      <c r="P2" s="11"/>
      <c r="Q2" s="16"/>
      <c r="R2"/>
      <c r="S2" s="11"/>
      <c r="T2" s="203"/>
      <c r="U2" s="58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"/>
      <c r="B3" s="4"/>
      <c r="C3" s="4"/>
      <c r="D3" s="4"/>
      <c r="E3" s="4"/>
      <c r="F3" s="4"/>
      <c r="G3" s="4"/>
      <c r="H3" s="4"/>
      <c r="J3" s="70"/>
      <c r="M3" s="70"/>
      <c r="Q3" s="16"/>
      <c r="T3" s="203"/>
      <c r="U3" s="58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L3"/>
      <c r="AM3"/>
    </row>
    <row r="4" spans="1:51">
      <c r="A4" s="4"/>
      <c r="B4" s="4"/>
      <c r="C4" s="4"/>
      <c r="D4" s="4"/>
      <c r="E4" s="4"/>
      <c r="F4" s="4"/>
      <c r="G4" s="4"/>
      <c r="H4" s="4"/>
      <c r="J4" s="70"/>
      <c r="M4" s="70"/>
      <c r="Q4" s="16"/>
      <c r="T4" s="203"/>
      <c r="U4" s="58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L4"/>
      <c r="AM4"/>
    </row>
    <row r="5" spans="1:51" s="182" customFormat="1" ht="19.8">
      <c r="A5" s="4"/>
      <c r="B5" s="4"/>
      <c r="C5" s="4"/>
      <c r="D5" s="4"/>
      <c r="E5" s="4"/>
      <c r="F5" s="4"/>
      <c r="G5" s="4"/>
      <c r="H5" s="4"/>
      <c r="I5"/>
      <c r="J5" s="70"/>
      <c r="K5"/>
      <c r="L5"/>
      <c r="M5" s="70"/>
      <c r="N5" s="11"/>
      <c r="O5" s="11"/>
      <c r="P5" s="11"/>
      <c r="Q5" s="16"/>
      <c r="R5"/>
      <c r="S5" s="11"/>
      <c r="T5" s="203"/>
      <c r="U5" s="58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 s="177"/>
      <c r="AX5" s="179"/>
      <c r="AY5" s="179"/>
    </row>
    <row r="6" spans="1:51" ht="15.6">
      <c r="A6" s="4"/>
      <c r="B6" s="4"/>
      <c r="C6" s="4"/>
      <c r="D6" s="4"/>
      <c r="E6" s="4"/>
      <c r="F6" s="4"/>
      <c r="G6" s="4"/>
      <c r="H6" s="4"/>
      <c r="J6" s="70"/>
      <c r="M6" s="70"/>
      <c r="Q6" s="16"/>
      <c r="T6" s="203"/>
      <c r="U6" s="58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L6"/>
      <c r="AM6"/>
      <c r="AU6" s="5"/>
    </row>
    <row r="7" spans="1:51" ht="15.6">
      <c r="A7" s="4"/>
      <c r="B7" s="4"/>
      <c r="C7" s="4"/>
      <c r="D7" s="4"/>
      <c r="E7" s="4"/>
      <c r="F7" s="4"/>
      <c r="G7" s="4"/>
      <c r="H7" s="4"/>
      <c r="J7" s="70"/>
      <c r="M7" s="70"/>
      <c r="Q7" s="16"/>
      <c r="T7" s="203"/>
      <c r="U7" s="58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L7"/>
      <c r="AM7"/>
      <c r="AU7" s="5"/>
    </row>
    <row r="8" spans="1:51">
      <c r="A8" s="4"/>
      <c r="B8" s="4"/>
      <c r="C8" s="4"/>
      <c r="D8" s="4"/>
      <c r="E8" s="4"/>
      <c r="F8" s="4"/>
      <c r="G8" s="4"/>
      <c r="H8" s="4"/>
      <c r="J8" s="70"/>
      <c r="M8" s="70"/>
      <c r="Q8" s="16"/>
      <c r="T8" s="203"/>
      <c r="U8" s="58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L8"/>
      <c r="AM8"/>
    </row>
    <row r="9" spans="1:51">
      <c r="A9" s="4"/>
      <c r="B9" s="4"/>
      <c r="C9" s="4"/>
      <c r="D9" s="4"/>
      <c r="E9" s="4"/>
      <c r="F9" s="4"/>
      <c r="G9" s="4"/>
      <c r="H9" s="4"/>
      <c r="J9" s="70"/>
      <c r="M9" s="70"/>
      <c r="Q9" s="16"/>
      <c r="T9" s="203"/>
      <c r="U9" s="58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L9"/>
      <c r="AM9"/>
    </row>
    <row r="10" spans="1:51">
      <c r="A10" s="4"/>
      <c r="B10" s="4"/>
      <c r="C10" s="4"/>
      <c r="D10" s="4"/>
      <c r="E10" s="4"/>
      <c r="F10" s="4"/>
      <c r="G10" s="4"/>
      <c r="H10" s="4"/>
      <c r="J10" s="70"/>
      <c r="M10" s="70"/>
      <c r="Q10" s="16"/>
      <c r="T10" s="203"/>
      <c r="U10" s="58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L10"/>
      <c r="AM10"/>
    </row>
    <row r="11" spans="1:51">
      <c r="A11" s="4"/>
      <c r="B11" s="4"/>
      <c r="C11" s="4"/>
      <c r="D11" s="4"/>
      <c r="E11" s="4"/>
      <c r="F11" s="4"/>
      <c r="G11" s="4"/>
      <c r="H11" s="4"/>
      <c r="J11" s="70"/>
      <c r="M11" s="70"/>
      <c r="Q11" s="16"/>
      <c r="T11" s="203"/>
      <c r="U11" s="5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L11"/>
      <c r="AM11"/>
    </row>
    <row r="12" spans="1:51" ht="15.6">
      <c r="A12" s="4"/>
      <c r="B12" s="4"/>
      <c r="C12" s="4"/>
      <c r="D12" s="4"/>
      <c r="E12" s="4"/>
      <c r="F12" s="4"/>
      <c r="G12" s="4"/>
      <c r="H12" s="4"/>
      <c r="J12" s="70"/>
      <c r="M12" s="70"/>
      <c r="Q12" s="16"/>
      <c r="T12" s="203"/>
      <c r="U12" s="58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K12" s="2"/>
      <c r="AL12" s="2"/>
      <c r="AM12"/>
    </row>
    <row r="13" spans="1:51" ht="15.6">
      <c r="A13" s="4"/>
      <c r="B13" s="4"/>
      <c r="C13" s="4"/>
      <c r="D13" s="4"/>
      <c r="E13" s="4"/>
      <c r="F13" s="4"/>
      <c r="G13" s="4"/>
      <c r="H13" s="4"/>
      <c r="J13" s="70"/>
      <c r="M13" s="70"/>
      <c r="Q13" s="16"/>
      <c r="T13" s="203"/>
      <c r="U13" s="58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K13" s="2"/>
      <c r="AL13" s="4"/>
      <c r="AM13" s="4"/>
      <c r="AN13" s="4"/>
    </row>
    <row r="14" spans="1:51">
      <c r="A14" s="4"/>
      <c r="B14" s="4"/>
      <c r="C14" s="4"/>
      <c r="D14" s="4"/>
      <c r="E14" s="4"/>
      <c r="F14" s="4"/>
      <c r="G14" s="4"/>
      <c r="H14" s="4"/>
      <c r="J14" s="70"/>
      <c r="M14" s="70"/>
      <c r="Q14" s="16"/>
      <c r="T14" s="203"/>
      <c r="U14" s="58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K14" s="1"/>
      <c r="AL14" s="11"/>
      <c r="AM14" s="11"/>
      <c r="AN14" s="11"/>
    </row>
    <row r="15" spans="1:51">
      <c r="A15" s="4"/>
      <c r="B15" s="4"/>
      <c r="C15" s="4"/>
      <c r="D15" s="4"/>
      <c r="E15" s="4"/>
      <c r="F15" s="4"/>
      <c r="G15" s="4"/>
      <c r="H15" s="4"/>
      <c r="J15" s="70"/>
      <c r="M15" s="70"/>
      <c r="Q15" s="16"/>
      <c r="T15" s="203"/>
      <c r="U15" s="58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K15" s="1"/>
      <c r="AL15" s="11"/>
      <c r="AM15" s="11"/>
      <c r="AN15" s="11"/>
    </row>
    <row r="16" spans="1:51">
      <c r="A16" s="4"/>
      <c r="B16" s="4"/>
      <c r="C16" s="4"/>
      <c r="D16" s="4"/>
      <c r="E16" s="4"/>
      <c r="F16" s="4"/>
      <c r="G16" s="4"/>
      <c r="H16" s="4"/>
      <c r="J16" s="70"/>
      <c r="M16" s="70"/>
      <c r="Q16" s="16"/>
      <c r="T16" s="203"/>
      <c r="U16" s="58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K16" s="1"/>
      <c r="AL16" s="11"/>
      <c r="AM16" s="11"/>
      <c r="AN16" s="11"/>
    </row>
    <row r="17" spans="1:40">
      <c r="A17" s="4"/>
      <c r="B17" s="4"/>
      <c r="C17" s="4"/>
      <c r="D17" s="4"/>
      <c r="E17" s="4"/>
      <c r="F17" s="4"/>
      <c r="G17" s="4"/>
      <c r="H17" s="4"/>
      <c r="J17" s="70"/>
      <c r="M17" s="70"/>
      <c r="Q17" s="16"/>
      <c r="T17" s="203"/>
      <c r="U17" s="5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K17" s="1"/>
      <c r="AL17" s="11"/>
      <c r="AM17" s="11"/>
      <c r="AN17" s="11"/>
    </row>
    <row r="18" spans="1:40">
      <c r="A18" s="4"/>
      <c r="B18" s="4"/>
      <c r="C18" s="4"/>
      <c r="D18" s="4"/>
      <c r="E18" s="4"/>
      <c r="F18" s="4"/>
      <c r="G18" s="4"/>
      <c r="H18" s="4"/>
      <c r="J18" s="70"/>
      <c r="M18" s="70"/>
      <c r="Q18" s="16"/>
      <c r="T18" s="203"/>
      <c r="U18" s="58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K18" s="1"/>
      <c r="AL18" s="11"/>
      <c r="AM18" s="11"/>
      <c r="AN18" s="11"/>
    </row>
    <row r="19" spans="1:40">
      <c r="A19" s="4"/>
      <c r="B19" s="4"/>
      <c r="C19" s="4"/>
      <c r="D19" s="4"/>
      <c r="E19" s="4"/>
      <c r="F19" s="4"/>
      <c r="G19" s="4"/>
      <c r="H19" s="4"/>
      <c r="J19" s="70"/>
      <c r="M19" s="70"/>
      <c r="Q19" s="16"/>
      <c r="T19" s="203"/>
      <c r="U19" s="5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K19" s="1"/>
      <c r="AL19" s="11"/>
      <c r="AM19" s="11"/>
      <c r="AN19" s="11"/>
    </row>
    <row r="20" spans="1:40">
      <c r="A20" s="4"/>
      <c r="B20" s="4"/>
      <c r="C20" s="4"/>
      <c r="D20" s="4"/>
      <c r="E20" s="4"/>
      <c r="F20" s="4"/>
      <c r="G20" s="4"/>
      <c r="H20" s="4"/>
      <c r="J20" s="70"/>
      <c r="M20" s="70"/>
      <c r="Q20" s="16"/>
      <c r="T20" s="203"/>
      <c r="U20" s="58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K20" s="1"/>
      <c r="AL20" s="11"/>
      <c r="AM20" s="11"/>
      <c r="AN20" s="11"/>
    </row>
    <row r="21" spans="1:40">
      <c r="A21" s="4"/>
      <c r="B21" s="4"/>
      <c r="C21" s="4"/>
      <c r="D21" s="4"/>
      <c r="E21" s="4"/>
      <c r="F21" s="4"/>
      <c r="G21" s="4"/>
      <c r="H21" s="4"/>
      <c r="J21" s="70"/>
      <c r="M21" s="70"/>
      <c r="Q21" s="16"/>
      <c r="T21" s="203"/>
      <c r="U21" s="58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K21" s="1"/>
      <c r="AL21" s="11"/>
      <c r="AM21" s="11"/>
      <c r="AN21" s="11"/>
    </row>
    <row r="22" spans="1:40">
      <c r="A22" s="4"/>
      <c r="B22" s="4"/>
      <c r="C22" s="4"/>
      <c r="D22" s="4"/>
      <c r="E22" s="4"/>
      <c r="F22" s="4"/>
      <c r="G22" s="4"/>
      <c r="H22" s="4"/>
      <c r="J22" s="70"/>
      <c r="M22" s="70"/>
      <c r="Q22" s="16"/>
      <c r="T22" s="203"/>
      <c r="U22" s="58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K22" s="1"/>
      <c r="AL22" s="11"/>
      <c r="AM22" s="11"/>
      <c r="AN22" s="11"/>
    </row>
    <row r="23" spans="1:40">
      <c r="A23" s="4"/>
      <c r="B23" s="4"/>
      <c r="C23" s="4"/>
      <c r="D23" s="4"/>
      <c r="E23" s="4"/>
      <c r="F23" s="4"/>
      <c r="G23" s="4"/>
      <c r="H23" s="4"/>
      <c r="J23" s="70"/>
      <c r="M23" s="70"/>
      <c r="Q23" s="16"/>
      <c r="T23" s="203"/>
      <c r="U23" s="58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K23" s="1"/>
      <c r="AL23" s="11"/>
      <c r="AM23" s="11"/>
      <c r="AN23" s="11"/>
    </row>
    <row r="24" spans="1:40">
      <c r="A24" s="4"/>
      <c r="B24" s="4"/>
      <c r="C24" s="4"/>
      <c r="D24" s="4"/>
      <c r="E24" s="4"/>
      <c r="F24" s="4"/>
      <c r="G24" s="4"/>
      <c r="H24" s="4"/>
      <c r="J24" s="70"/>
      <c r="M24" s="70"/>
      <c r="Q24" s="16"/>
      <c r="T24" s="203"/>
      <c r="U24" s="58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K24" s="1"/>
      <c r="AL24" s="11"/>
      <c r="AM24" s="11"/>
      <c r="AN24" s="11"/>
    </row>
    <row r="25" spans="1:40">
      <c r="A25" s="4"/>
      <c r="B25" s="4"/>
      <c r="C25" s="4"/>
      <c r="D25" s="4"/>
      <c r="E25" s="4"/>
      <c r="F25" s="4"/>
      <c r="G25" s="4"/>
      <c r="H25" s="4"/>
      <c r="J25" s="70"/>
      <c r="M25" s="70"/>
      <c r="Q25" s="16"/>
      <c r="T25" s="203"/>
      <c r="U25" s="58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K25" s="1"/>
      <c r="AL25" s="11"/>
      <c r="AM25" s="11"/>
      <c r="AN25" s="11"/>
    </row>
    <row r="26" spans="1:40">
      <c r="A26" s="4"/>
      <c r="B26" s="4"/>
      <c r="C26" s="4"/>
      <c r="D26" s="4"/>
      <c r="E26" s="4"/>
      <c r="F26" s="4"/>
      <c r="G26" s="4"/>
      <c r="H26" s="4"/>
      <c r="J26" s="70"/>
      <c r="M26" s="70"/>
      <c r="Q26" s="16"/>
      <c r="T26" s="203"/>
      <c r="U26" s="58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K26" s="1"/>
      <c r="AL26" s="11"/>
      <c r="AM26" s="11"/>
      <c r="AN26" s="11"/>
    </row>
    <row r="27" spans="1:40">
      <c r="A27" s="4"/>
      <c r="B27" s="4"/>
      <c r="C27" s="4"/>
      <c r="D27" s="4"/>
      <c r="E27" s="4"/>
      <c r="F27" s="4"/>
      <c r="G27" s="4"/>
      <c r="H27" s="4"/>
      <c r="J27" s="70"/>
      <c r="M27" s="70"/>
      <c r="Q27" s="16"/>
      <c r="T27" s="203"/>
      <c r="U27" s="58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K27" s="13"/>
      <c r="AL27" s="11"/>
      <c r="AM27" s="11"/>
      <c r="AN27" s="11"/>
    </row>
    <row r="28" spans="1:40" ht="16.5" customHeight="1">
      <c r="A28" s="4"/>
      <c r="B28" s="4"/>
      <c r="C28" s="4"/>
      <c r="D28" s="4"/>
      <c r="E28" s="4"/>
      <c r="F28" s="4"/>
      <c r="G28" s="4"/>
      <c r="H28" s="4"/>
      <c r="J28" s="70"/>
      <c r="M28" s="70"/>
      <c r="Q28" s="16"/>
      <c r="T28" s="203"/>
      <c r="U28" s="58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K28" s="13"/>
      <c r="AL28" s="11"/>
      <c r="AM28" s="11"/>
      <c r="AN28" s="11"/>
    </row>
    <row r="29" spans="1:40" ht="16.5" customHeight="1">
      <c r="A29" s="4"/>
      <c r="B29" s="4"/>
      <c r="C29" s="4"/>
      <c r="D29" s="4"/>
      <c r="E29" s="4"/>
      <c r="F29" s="4"/>
      <c r="G29" s="4"/>
      <c r="H29" s="4"/>
      <c r="J29" s="70"/>
      <c r="M29" s="70"/>
      <c r="Q29" s="16"/>
      <c r="T29" s="203"/>
      <c r="U29" s="5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K29" s="13"/>
      <c r="AL29" s="11"/>
      <c r="AM29" s="11"/>
      <c r="AN29" s="11"/>
    </row>
    <row r="30" spans="1:40" ht="16.5" customHeight="1">
      <c r="A30" s="4"/>
      <c r="B30" s="4"/>
      <c r="C30" s="4"/>
      <c r="D30" s="4"/>
      <c r="E30" s="4"/>
      <c r="F30" s="4"/>
      <c r="G30" s="4"/>
      <c r="H30" s="4"/>
      <c r="J30" s="70"/>
      <c r="M30" s="70"/>
      <c r="Q30" s="16"/>
      <c r="T30" s="203"/>
      <c r="U30" s="58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K30" s="13"/>
      <c r="AL30" s="11"/>
      <c r="AM30" s="11"/>
      <c r="AN30" s="11"/>
    </row>
    <row r="31" spans="1:40" ht="16.5" customHeight="1">
      <c r="A31" s="4"/>
      <c r="B31" s="4"/>
      <c r="C31" s="4"/>
      <c r="D31" s="4"/>
      <c r="E31" s="4"/>
      <c r="F31" s="4"/>
      <c r="G31" s="4"/>
      <c r="H31" s="4"/>
      <c r="J31" s="70"/>
      <c r="M31" s="70"/>
      <c r="Q31" s="16"/>
      <c r="T31" s="203"/>
      <c r="U31" s="5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K31" s="13"/>
      <c r="AL31" s="11"/>
      <c r="AM31" s="11"/>
      <c r="AN31" s="11"/>
    </row>
    <row r="32" spans="1:40">
      <c r="A32" s="4"/>
      <c r="B32" s="4"/>
      <c r="C32" s="4"/>
      <c r="D32" s="4"/>
      <c r="E32" s="4"/>
      <c r="F32" s="4"/>
      <c r="G32" s="4"/>
      <c r="H32" s="4"/>
      <c r="J32" s="70"/>
      <c r="M32" s="70"/>
      <c r="Q32" s="16"/>
      <c r="T32" s="203"/>
      <c r="U32" s="58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K32" s="13"/>
      <c r="AL32" s="11"/>
      <c r="AM32" s="11"/>
      <c r="AN32" s="11"/>
    </row>
    <row r="33" spans="1:40" ht="17.25" customHeight="1">
      <c r="A33" s="4"/>
      <c r="B33" s="4"/>
      <c r="C33" s="4"/>
      <c r="D33" s="4"/>
      <c r="E33" s="4"/>
      <c r="F33" s="4"/>
      <c r="G33" s="4"/>
      <c r="H33" s="4"/>
      <c r="J33" s="70"/>
      <c r="M33" s="70"/>
      <c r="Q33" s="16"/>
      <c r="T33" s="203"/>
      <c r="U33" s="5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K33" s="13"/>
      <c r="AL33" s="11"/>
      <c r="AM33" s="11"/>
      <c r="AN33" s="11"/>
    </row>
    <row r="34" spans="1:40">
      <c r="A34" s="4"/>
      <c r="B34" s="4"/>
      <c r="C34" s="4"/>
      <c r="D34" s="4"/>
      <c r="E34" s="4"/>
      <c r="F34" s="4"/>
      <c r="G34" s="4"/>
      <c r="H34" s="4"/>
      <c r="J34" s="70"/>
      <c r="M34" s="70"/>
      <c r="Q34" s="16"/>
      <c r="T34" s="203"/>
      <c r="U34" s="58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K34" s="13"/>
      <c r="AL34" s="11"/>
      <c r="AM34" s="11"/>
      <c r="AN34" s="11"/>
    </row>
    <row r="35" spans="1:40">
      <c r="A35" s="4"/>
      <c r="B35" s="4"/>
      <c r="C35" s="4"/>
      <c r="D35" s="4"/>
      <c r="E35" s="4"/>
      <c r="F35" s="4"/>
      <c r="G35" s="4"/>
      <c r="H35" s="4"/>
      <c r="J35" s="70"/>
      <c r="M35" s="70"/>
      <c r="Q35" s="16"/>
      <c r="T35" s="203"/>
      <c r="U35" s="5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K35" s="13"/>
      <c r="AL35" s="11"/>
      <c r="AM35" s="11"/>
      <c r="AN35" s="11"/>
    </row>
    <row r="36" spans="1:40" ht="21">
      <c r="A36" s="4"/>
      <c r="B36" s="4"/>
      <c r="C36" s="4"/>
      <c r="D36" s="4"/>
      <c r="E36" s="4"/>
      <c r="F36" s="4"/>
      <c r="G36" s="4"/>
      <c r="H36" s="4"/>
      <c r="J36" s="70"/>
      <c r="M36" s="70"/>
      <c r="Q36" s="16"/>
      <c r="T36" s="203"/>
      <c r="U36" s="58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K36" s="54"/>
      <c r="AL36" s="11"/>
      <c r="AM36" s="11"/>
      <c r="AN36" s="11"/>
    </row>
    <row r="37" spans="1:40">
      <c r="A37" s="4"/>
      <c r="B37" s="4"/>
      <c r="C37" s="4"/>
      <c r="D37" s="4"/>
      <c r="E37" s="4"/>
      <c r="F37" s="4"/>
      <c r="G37" s="4"/>
      <c r="H37" s="4"/>
      <c r="J37" s="70"/>
      <c r="M37" s="70"/>
      <c r="Q37" s="16"/>
      <c r="T37" s="203"/>
      <c r="U37" s="5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L37"/>
      <c r="AM37"/>
    </row>
    <row r="38" spans="1:40" ht="15.6">
      <c r="A38" s="4"/>
      <c r="B38" s="4"/>
      <c r="C38" s="4"/>
      <c r="D38" s="4"/>
      <c r="E38" s="4"/>
      <c r="F38" s="4"/>
      <c r="G38" s="4"/>
      <c r="H38" s="4"/>
      <c r="J38" s="70"/>
      <c r="M38" s="70"/>
      <c r="Q38" s="16"/>
      <c r="T38" s="203"/>
      <c r="U38" s="58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K38" s="5"/>
      <c r="AL38"/>
      <c r="AM38"/>
    </row>
    <row r="39" spans="1:40">
      <c r="A39" s="4"/>
      <c r="B39" s="4"/>
      <c r="C39" s="4"/>
      <c r="D39" s="4"/>
      <c r="E39" s="4"/>
      <c r="F39" s="4"/>
      <c r="G39" s="4"/>
      <c r="H39" s="4"/>
      <c r="J39" s="70"/>
      <c r="M39" s="70"/>
      <c r="Q39" s="16"/>
      <c r="T39" s="203"/>
      <c r="U39" s="5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L39"/>
      <c r="AM39"/>
    </row>
    <row r="40" spans="1:40">
      <c r="A40" s="4"/>
      <c r="B40" s="4"/>
      <c r="C40" s="4"/>
      <c r="D40" s="4"/>
      <c r="E40" s="4"/>
      <c r="F40" s="4"/>
      <c r="G40" s="4"/>
      <c r="H40" s="4"/>
      <c r="J40" s="70"/>
      <c r="M40" s="70"/>
      <c r="Q40" s="16"/>
      <c r="T40" s="203"/>
      <c r="U40" s="58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L40"/>
      <c r="AM40"/>
    </row>
    <row r="41" spans="1:40">
      <c r="A41" s="4"/>
      <c r="B41" s="4"/>
      <c r="C41" s="4"/>
      <c r="D41" s="4"/>
      <c r="E41" s="4"/>
      <c r="F41" s="4"/>
      <c r="G41" s="4"/>
      <c r="H41" s="4"/>
      <c r="J41" s="70"/>
      <c r="M41" s="70"/>
      <c r="Q41" s="16"/>
      <c r="T41" s="203"/>
      <c r="U41" s="58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L41"/>
      <c r="AM41"/>
    </row>
    <row r="42" spans="1:40">
      <c r="A42" s="4"/>
      <c r="B42" s="4"/>
      <c r="C42" s="4"/>
      <c r="D42" s="4"/>
      <c r="E42" s="4"/>
      <c r="F42" s="4"/>
      <c r="G42" s="4"/>
      <c r="H42" s="4"/>
      <c r="J42" s="70"/>
      <c r="M42" s="70"/>
      <c r="Q42" s="16"/>
      <c r="T42" s="203"/>
      <c r="U42" s="58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L42"/>
      <c r="AM42"/>
    </row>
    <row r="43" spans="1:40">
      <c r="A43" s="4"/>
      <c r="B43" s="4"/>
      <c r="C43" s="4"/>
      <c r="D43" s="4"/>
      <c r="E43" s="4"/>
      <c r="F43" s="4"/>
      <c r="G43" s="4"/>
      <c r="H43" s="4"/>
      <c r="J43" s="70"/>
      <c r="M43" s="70"/>
      <c r="Q43" s="16"/>
      <c r="T43" s="203"/>
      <c r="U43" s="5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L43"/>
      <c r="AM43"/>
    </row>
    <row r="44" spans="1:40">
      <c r="A44" s="4"/>
      <c r="B44" s="4"/>
      <c r="C44" s="4"/>
      <c r="D44" s="4"/>
      <c r="E44" s="4"/>
      <c r="F44" s="4"/>
      <c r="G44" s="4"/>
      <c r="H44" s="4"/>
      <c r="J44" s="70"/>
      <c r="M44" s="70"/>
      <c r="Q44" s="16"/>
      <c r="T44" s="203"/>
      <c r="U44" s="58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L44"/>
      <c r="AM44"/>
    </row>
    <row r="45" spans="1:40">
      <c r="A45" s="4"/>
      <c r="B45" s="4"/>
      <c r="C45" s="4"/>
      <c r="D45" s="4"/>
      <c r="E45" s="4"/>
      <c r="F45" s="4"/>
      <c r="G45" s="4"/>
      <c r="H45" s="4"/>
      <c r="J45" s="70"/>
      <c r="M45" s="70"/>
      <c r="Q45" s="16"/>
      <c r="T45" s="203"/>
      <c r="U45" s="5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L45"/>
      <c r="AM45"/>
    </row>
    <row r="46" spans="1:40">
      <c r="A46" s="4"/>
      <c r="B46" s="4"/>
      <c r="C46" s="4"/>
      <c r="D46" s="4"/>
      <c r="E46" s="4"/>
      <c r="F46" s="4"/>
      <c r="G46" s="4"/>
      <c r="H46" s="4"/>
      <c r="J46" s="70"/>
      <c r="M46" s="70"/>
      <c r="Q46" s="16"/>
      <c r="T46" s="203"/>
      <c r="U46" s="58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L46"/>
      <c r="AM46"/>
    </row>
    <row r="47" spans="1:40">
      <c r="A47" s="4"/>
      <c r="B47" s="4"/>
      <c r="C47" s="4"/>
      <c r="D47" s="4"/>
      <c r="E47" s="4"/>
      <c r="F47" s="4"/>
      <c r="G47" s="4"/>
      <c r="H47" s="4"/>
      <c r="J47" s="70"/>
      <c r="M47" s="70"/>
      <c r="Q47" s="16"/>
      <c r="T47" s="203"/>
      <c r="U47" s="5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L47"/>
      <c r="AM47"/>
    </row>
    <row r="48" spans="1:40">
      <c r="A48" s="4"/>
      <c r="B48" s="4"/>
      <c r="C48" s="4"/>
      <c r="D48" s="4"/>
      <c r="E48" s="4"/>
      <c r="F48" s="4"/>
      <c r="G48" s="4"/>
      <c r="H48" s="4"/>
      <c r="J48" s="70"/>
      <c r="M48" s="70"/>
      <c r="Q48" s="16"/>
      <c r="T48" s="203"/>
      <c r="U48" s="58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L48"/>
      <c r="AM48"/>
    </row>
    <row r="49" spans="1:39">
      <c r="A49" s="4"/>
      <c r="B49" s="4"/>
      <c r="C49" s="4"/>
      <c r="D49" s="4"/>
      <c r="E49" s="4"/>
      <c r="F49" s="4"/>
      <c r="G49" s="4"/>
      <c r="H49" s="4"/>
      <c r="J49" s="70"/>
      <c r="M49" s="70"/>
      <c r="Q49" s="16"/>
      <c r="T49" s="203"/>
      <c r="U49" s="5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/>
      <c r="AM49"/>
    </row>
    <row r="50" spans="1:39">
      <c r="A50" s="4"/>
      <c r="B50" s="4"/>
      <c r="C50" s="4"/>
      <c r="D50" s="4"/>
      <c r="E50" s="4"/>
      <c r="F50" s="4"/>
      <c r="G50" s="4"/>
      <c r="H50" s="4"/>
      <c r="J50" s="70"/>
      <c r="M50" s="70"/>
      <c r="Q50" s="16"/>
      <c r="T50" s="203"/>
      <c r="U50" s="58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L50"/>
      <c r="AM50"/>
    </row>
    <row r="51" spans="1:39">
      <c r="A51" s="4"/>
      <c r="B51" s="4"/>
      <c r="C51" s="4"/>
      <c r="D51" s="4"/>
      <c r="E51" s="4"/>
      <c r="F51" s="4"/>
      <c r="G51" s="4"/>
      <c r="H51" s="4"/>
      <c r="J51" s="70"/>
      <c r="M51" s="70"/>
      <c r="Q51" s="16"/>
      <c r="T51" s="203"/>
      <c r="U51" s="58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L51"/>
      <c r="AM51"/>
    </row>
    <row r="52" spans="1:39">
      <c r="A52" s="4"/>
      <c r="B52" s="4"/>
      <c r="C52" s="4"/>
      <c r="D52" s="4"/>
      <c r="E52" s="4"/>
      <c r="F52" s="4"/>
      <c r="G52" s="4"/>
      <c r="H52" s="4"/>
      <c r="J52" s="70"/>
      <c r="M52" s="70"/>
      <c r="Q52" s="16"/>
      <c r="T52" s="203"/>
      <c r="U52" s="58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L52"/>
      <c r="AM52"/>
    </row>
    <row r="53" spans="1:39">
      <c r="A53" s="4"/>
      <c r="B53" s="4"/>
      <c r="C53" s="4"/>
      <c r="D53" s="4"/>
      <c r="E53" s="4"/>
      <c r="F53" s="4"/>
      <c r="G53" s="4"/>
      <c r="H53" s="4"/>
      <c r="J53" s="70"/>
      <c r="M53" s="70"/>
      <c r="Q53" s="16"/>
      <c r="T53" s="203"/>
      <c r="U53" s="58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L53"/>
      <c r="AM53"/>
    </row>
    <row r="54" spans="1:39">
      <c r="A54" s="4"/>
      <c r="B54" s="4"/>
      <c r="C54" s="4"/>
      <c r="D54" s="4"/>
      <c r="E54" s="4"/>
      <c r="F54" s="4"/>
      <c r="G54" s="4"/>
      <c r="H54" s="4"/>
      <c r="J54" s="70"/>
      <c r="M54" s="70"/>
      <c r="Q54" s="16"/>
      <c r="T54" s="203"/>
      <c r="U54" s="58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L54"/>
      <c r="AM54"/>
    </row>
    <row r="55" spans="1:39">
      <c r="A55" s="4"/>
      <c r="B55" s="4"/>
      <c r="C55" s="4"/>
      <c r="D55" s="4"/>
      <c r="E55" s="4"/>
      <c r="F55" s="4"/>
      <c r="G55" s="4"/>
      <c r="H55" s="4"/>
      <c r="J55" s="70"/>
      <c r="M55" s="70"/>
      <c r="Q55" s="16"/>
      <c r="T55" s="203"/>
      <c r="U55" s="58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L55"/>
      <c r="AM55"/>
    </row>
    <row r="56" spans="1:39">
      <c r="A56" s="4"/>
      <c r="B56" s="4"/>
      <c r="C56" s="4"/>
      <c r="D56" s="4"/>
      <c r="E56" s="4"/>
      <c r="F56" s="4"/>
      <c r="G56" s="4"/>
      <c r="H56" s="4"/>
      <c r="J56" s="70"/>
      <c r="M56" s="70"/>
      <c r="Q56" s="16"/>
      <c r="T56" s="203"/>
      <c r="U56" s="58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L56"/>
      <c r="AM56"/>
    </row>
    <row r="57" spans="1:39">
      <c r="A57" s="4"/>
      <c r="B57" s="4"/>
      <c r="C57" s="4"/>
      <c r="D57" s="4"/>
      <c r="E57" s="4"/>
      <c r="F57" s="4"/>
      <c r="G57" s="4"/>
      <c r="H57" s="4"/>
      <c r="J57" s="70"/>
      <c r="M57" s="70"/>
      <c r="Q57" s="16"/>
      <c r="T57" s="203"/>
      <c r="U57" s="5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L57"/>
      <c r="AM57"/>
    </row>
    <row r="58" spans="1:39">
      <c r="A58" s="4"/>
      <c r="B58" s="4"/>
      <c r="C58" s="4"/>
      <c r="D58" s="4"/>
      <c r="E58" s="4"/>
      <c r="F58" s="4"/>
      <c r="G58" s="4"/>
      <c r="H58" s="4"/>
      <c r="J58" s="70"/>
      <c r="M58" s="70"/>
      <c r="Q58" s="16"/>
      <c r="T58" s="203"/>
      <c r="U58" s="58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L58"/>
      <c r="AM58"/>
    </row>
    <row r="59" spans="1:39">
      <c r="A59" s="4"/>
      <c r="B59" s="4"/>
      <c r="C59" s="4"/>
      <c r="D59" s="4"/>
      <c r="E59" s="4"/>
      <c r="F59" s="4"/>
      <c r="G59" s="4"/>
      <c r="H59" s="4"/>
      <c r="J59" s="70"/>
      <c r="M59" s="70"/>
      <c r="Q59" s="16"/>
      <c r="T59" s="203"/>
      <c r="U59" s="5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L59"/>
      <c r="AM59"/>
    </row>
    <row r="60" spans="1:39">
      <c r="A60" s="4"/>
      <c r="B60" s="4"/>
      <c r="C60" s="4"/>
      <c r="D60" s="4"/>
      <c r="E60" s="4"/>
      <c r="F60" s="4"/>
      <c r="G60" s="4"/>
      <c r="H60" s="4"/>
      <c r="J60" s="70"/>
      <c r="M60" s="70"/>
      <c r="Q60" s="16"/>
      <c r="T60" s="203"/>
      <c r="U60" s="58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L60"/>
      <c r="AM60"/>
    </row>
    <row r="61" spans="1:39">
      <c r="A61" s="4"/>
      <c r="B61" s="4"/>
      <c r="C61" s="4"/>
      <c r="D61" s="4"/>
      <c r="E61" s="4"/>
      <c r="F61" s="4"/>
      <c r="G61" s="4"/>
      <c r="H61" s="4"/>
      <c r="J61" s="70"/>
      <c r="M61" s="70"/>
      <c r="Q61" s="16"/>
      <c r="T61" s="203"/>
      <c r="U61" s="5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L61"/>
      <c r="AM61"/>
    </row>
    <row r="62" spans="1:39">
      <c r="A62" s="4"/>
      <c r="B62" s="4"/>
      <c r="C62" s="4"/>
      <c r="D62" s="4"/>
      <c r="E62" s="4"/>
      <c r="F62" s="4"/>
      <c r="G62" s="4"/>
      <c r="H62" s="4"/>
      <c r="J62" s="70"/>
      <c r="M62" s="70"/>
      <c r="Q62" s="16"/>
      <c r="T62" s="203"/>
      <c r="U62" s="58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L62"/>
      <c r="AM62"/>
    </row>
    <row r="63" spans="1:39">
      <c r="A63" s="4"/>
      <c r="B63" s="4"/>
      <c r="C63" s="4"/>
      <c r="D63" s="4"/>
      <c r="E63" s="4"/>
      <c r="F63" s="4"/>
      <c r="G63" s="4"/>
      <c r="H63" s="4"/>
      <c r="J63" s="70"/>
      <c r="M63" s="70"/>
      <c r="Q63" s="16"/>
      <c r="T63" s="203"/>
      <c r="U63" s="5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L63"/>
      <c r="AM63"/>
    </row>
    <row r="64" spans="1:39">
      <c r="A64" s="4"/>
      <c r="B64" s="4"/>
      <c r="C64" s="4"/>
      <c r="D64" s="4"/>
      <c r="E64" s="4"/>
      <c r="F64" s="4"/>
      <c r="G64" s="4"/>
      <c r="H64" s="4"/>
      <c r="J64" s="70"/>
      <c r="M64" s="70"/>
      <c r="Q64" s="16"/>
      <c r="T64" s="203"/>
      <c r="U64" s="58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L64"/>
      <c r="AM64"/>
    </row>
    <row r="65" spans="1:39">
      <c r="A65" s="4"/>
      <c r="B65" s="4"/>
      <c r="C65" s="4"/>
      <c r="D65" s="4"/>
      <c r="E65" s="4"/>
      <c r="F65" s="4"/>
      <c r="G65" s="4"/>
      <c r="H65" s="4"/>
      <c r="J65" s="70"/>
      <c r="M65" s="70"/>
      <c r="Q65" s="16"/>
      <c r="T65" s="203"/>
      <c r="U65" s="5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L65"/>
      <c r="AM65"/>
    </row>
    <row r="66" spans="1:39">
      <c r="A66" s="4"/>
      <c r="B66" s="4"/>
      <c r="C66" s="4"/>
      <c r="D66" s="4"/>
      <c r="E66" s="4"/>
      <c r="F66" s="4"/>
      <c r="G66" s="4"/>
      <c r="H66" s="4"/>
      <c r="J66" s="70"/>
      <c r="M66" s="70"/>
      <c r="Q66" s="16"/>
      <c r="T66" s="203"/>
      <c r="U66" s="5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L66"/>
      <c r="AM66"/>
    </row>
    <row r="67" spans="1:39">
      <c r="A67" s="4"/>
      <c r="B67" s="4"/>
      <c r="C67" s="4"/>
      <c r="D67" s="4"/>
      <c r="E67" s="4"/>
      <c r="F67" s="4"/>
      <c r="G67" s="4"/>
      <c r="H67" s="4"/>
      <c r="J67" s="70"/>
      <c r="M67" s="70"/>
      <c r="Q67" s="16"/>
      <c r="T67" s="203"/>
      <c r="U67" s="58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L67"/>
      <c r="AM67"/>
    </row>
    <row r="68" spans="1:39">
      <c r="A68" s="4"/>
      <c r="B68" s="4"/>
      <c r="C68" s="4"/>
      <c r="D68" s="4"/>
      <c r="E68" s="4"/>
      <c r="F68" s="4"/>
      <c r="G68" s="4"/>
      <c r="H68" s="4"/>
      <c r="J68" s="70"/>
      <c r="M68" s="70"/>
      <c r="Q68" s="16"/>
      <c r="T68" s="203"/>
      <c r="U68" s="5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L68"/>
      <c r="AM68"/>
    </row>
    <row r="69" spans="1:39">
      <c r="A69" s="4"/>
      <c r="B69" s="4"/>
      <c r="C69" s="4"/>
      <c r="D69" s="4"/>
      <c r="E69" s="4"/>
      <c r="F69" s="4"/>
      <c r="G69" s="4"/>
      <c r="H69" s="4"/>
      <c r="J69" s="70"/>
      <c r="M69" s="70"/>
      <c r="Q69" s="16"/>
      <c r="T69" s="203"/>
      <c r="U69" s="58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L69"/>
      <c r="AM69"/>
    </row>
    <row r="70" spans="1:39">
      <c r="A70" s="4"/>
      <c r="B70" s="4"/>
      <c r="C70" s="4"/>
      <c r="D70" s="4"/>
      <c r="E70" s="4"/>
      <c r="F70" s="4"/>
      <c r="G70" s="4"/>
      <c r="H70" s="4"/>
      <c r="J70" s="70"/>
      <c r="M70" s="70"/>
      <c r="Q70" s="16"/>
      <c r="T70" s="203"/>
      <c r="U70" s="58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L70"/>
      <c r="AM70"/>
    </row>
    <row r="71" spans="1:39">
      <c r="A71" s="4"/>
      <c r="B71" s="4"/>
      <c r="C71" s="4"/>
      <c r="D71" s="4"/>
      <c r="E71" s="4"/>
      <c r="F71" s="4"/>
      <c r="G71" s="4"/>
      <c r="H71" s="4"/>
      <c r="J71" s="70"/>
      <c r="M71" s="70"/>
      <c r="Q71" s="16"/>
      <c r="T71" s="203"/>
      <c r="U71" s="58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L71"/>
      <c r="AM71"/>
    </row>
    <row r="72" spans="1:39">
      <c r="A72" s="4"/>
      <c r="B72" s="4"/>
      <c r="C72" s="4"/>
      <c r="D72" s="4"/>
      <c r="E72" s="4"/>
      <c r="F72" s="4"/>
      <c r="G72" s="4"/>
      <c r="H72" s="4"/>
      <c r="J72" s="70"/>
      <c r="M72" s="70"/>
      <c r="Q72" s="16"/>
      <c r="T72" s="203"/>
      <c r="U72" s="58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L72"/>
      <c r="AM72"/>
    </row>
    <row r="73" spans="1:39">
      <c r="A73" s="4"/>
      <c r="B73" s="4"/>
      <c r="C73" s="4"/>
      <c r="D73" s="4"/>
      <c r="E73" s="4"/>
      <c r="F73" s="4"/>
      <c r="G73" s="4"/>
      <c r="H73" s="4"/>
      <c r="J73" s="70"/>
      <c r="M73" s="70"/>
      <c r="Q73" s="16"/>
      <c r="T73" s="203"/>
      <c r="U73" s="58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L73"/>
      <c r="AM73"/>
    </row>
    <row r="74" spans="1:39">
      <c r="A74" s="4"/>
      <c r="B74" s="4"/>
      <c r="C74" s="4"/>
      <c r="D74" s="4"/>
      <c r="E74" s="4"/>
      <c r="F74" s="4"/>
      <c r="G74" s="4"/>
      <c r="H74" s="4"/>
      <c r="J74" s="70"/>
      <c r="M74" s="70"/>
      <c r="Q74" s="16"/>
      <c r="T74" s="203"/>
      <c r="U74" s="58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L74"/>
      <c r="AM74"/>
    </row>
    <row r="75" spans="1:39">
      <c r="A75" s="4"/>
      <c r="B75" s="4"/>
      <c r="C75" s="4"/>
      <c r="D75" s="4"/>
      <c r="E75" s="4"/>
      <c r="F75" s="4"/>
      <c r="G75" s="4"/>
      <c r="H75" s="4"/>
      <c r="J75" s="70"/>
      <c r="M75" s="70"/>
      <c r="Q75" s="16"/>
      <c r="T75" s="203"/>
      <c r="U75" s="58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L75"/>
      <c r="AM75"/>
    </row>
    <row r="76" spans="1:39">
      <c r="A76" s="4"/>
      <c r="B76" s="4"/>
      <c r="C76" s="4"/>
      <c r="D76" s="4"/>
      <c r="E76" s="4"/>
      <c r="F76" s="4"/>
      <c r="G76" s="4"/>
      <c r="H76" s="4"/>
      <c r="J76" s="70"/>
      <c r="M76" s="70"/>
      <c r="Q76" s="16"/>
      <c r="T76" s="203"/>
      <c r="U76" s="58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L76"/>
      <c r="AM76"/>
    </row>
    <row r="77" spans="1:39">
      <c r="A77" s="4"/>
      <c r="B77" s="4"/>
      <c r="C77" s="4"/>
      <c r="D77" s="4"/>
      <c r="E77" s="4"/>
      <c r="F77" s="4"/>
      <c r="G77" s="4"/>
      <c r="H77" s="4"/>
      <c r="J77" s="70"/>
      <c r="M77" s="70"/>
      <c r="Q77" s="16"/>
      <c r="T77" s="203"/>
      <c r="U77" s="58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L77"/>
      <c r="AM77"/>
    </row>
    <row r="78" spans="1:39">
      <c r="A78" s="4"/>
      <c r="B78" s="4"/>
      <c r="C78" s="4"/>
      <c r="D78" s="4"/>
      <c r="E78" s="4"/>
      <c r="F78" s="4"/>
      <c r="G78" s="4"/>
      <c r="H78" s="4"/>
      <c r="J78" s="70"/>
      <c r="M78" s="70"/>
      <c r="Q78" s="16"/>
      <c r="T78" s="203"/>
      <c r="U78" s="58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L78"/>
      <c r="AM78"/>
    </row>
    <row r="79" spans="1:39">
      <c r="A79" s="4"/>
      <c r="B79" s="4"/>
      <c r="C79" s="4"/>
      <c r="D79" s="4"/>
      <c r="E79" s="4"/>
      <c r="F79" s="4"/>
      <c r="G79" s="4"/>
      <c r="H79" s="4"/>
      <c r="J79" s="70"/>
      <c r="M79" s="70"/>
      <c r="Q79" s="16"/>
      <c r="T79" s="203"/>
      <c r="U79" s="58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L79"/>
      <c r="AM79"/>
    </row>
    <row r="80" spans="1:39">
      <c r="A80" s="4"/>
      <c r="B80" s="4"/>
      <c r="C80" s="4"/>
      <c r="D80" s="4"/>
      <c r="E80" s="4"/>
      <c r="F80" s="4"/>
      <c r="G80" s="4"/>
      <c r="H80" s="4"/>
      <c r="J80" s="70"/>
      <c r="M80" s="70"/>
      <c r="Q80" s="16"/>
      <c r="T80" s="203"/>
      <c r="U80" s="58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L80"/>
      <c r="AM80"/>
    </row>
    <row r="81" spans="1:39">
      <c r="A81" s="4"/>
      <c r="B81" s="4"/>
      <c r="C81" s="4"/>
      <c r="D81" s="4"/>
      <c r="E81" s="4"/>
      <c r="F81" s="4"/>
      <c r="G81" s="4"/>
      <c r="H81" s="4"/>
      <c r="J81" s="70"/>
      <c r="M81" s="70"/>
      <c r="Q81" s="16"/>
      <c r="T81" s="203"/>
      <c r="U81" s="5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L81"/>
      <c r="AM81"/>
    </row>
    <row r="82" spans="1:39">
      <c r="A82" s="4"/>
      <c r="B82" s="4"/>
      <c r="C82" s="4"/>
      <c r="D82" s="4"/>
      <c r="E82" s="4"/>
      <c r="F82" s="4"/>
      <c r="G82" s="4"/>
      <c r="H82" s="4"/>
      <c r="J82" s="70"/>
      <c r="M82" s="70"/>
      <c r="Q82" s="16"/>
      <c r="T82" s="203"/>
      <c r="U82" s="58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L82"/>
      <c r="AM82"/>
    </row>
    <row r="83" spans="1:39">
      <c r="A83" s="4"/>
      <c r="B83" s="4"/>
      <c r="C83" s="4"/>
      <c r="D83" s="4"/>
      <c r="E83" s="4"/>
      <c r="F83" s="4"/>
      <c r="G83" s="4"/>
      <c r="H83" s="4"/>
      <c r="J83" s="70"/>
      <c r="M83" s="70"/>
      <c r="Q83" s="16"/>
      <c r="T83" s="203"/>
      <c r="U83" s="5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L83"/>
      <c r="AM83"/>
    </row>
    <row r="84" spans="1:39">
      <c r="A84" s="4"/>
      <c r="B84" s="4"/>
      <c r="C84" s="4"/>
      <c r="D84" s="4"/>
      <c r="E84" s="4"/>
      <c r="F84" s="4"/>
      <c r="G84" s="4"/>
      <c r="H84" s="4"/>
      <c r="J84" s="70"/>
      <c r="M84" s="70"/>
      <c r="Q84" s="16"/>
      <c r="T84" s="203"/>
      <c r="U84" s="58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L84"/>
      <c r="AM84"/>
    </row>
    <row r="85" spans="1:39">
      <c r="A85" s="4"/>
      <c r="B85" s="4"/>
      <c r="C85" s="4"/>
      <c r="D85" s="4"/>
      <c r="E85" s="4"/>
      <c r="F85" s="4"/>
      <c r="G85" s="4"/>
      <c r="H85" s="4"/>
      <c r="J85" s="70"/>
      <c r="M85" s="70"/>
      <c r="Q85" s="16"/>
      <c r="T85" s="203"/>
      <c r="U85" s="5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L85"/>
      <c r="AM85"/>
    </row>
    <row r="86" spans="1:39">
      <c r="A86" s="4"/>
      <c r="B86" s="4"/>
      <c r="C86" s="4"/>
      <c r="D86" s="4"/>
      <c r="E86" s="4"/>
      <c r="F86" s="4"/>
      <c r="G86" s="4"/>
      <c r="H86" s="4"/>
      <c r="J86" s="70"/>
      <c r="M86" s="70"/>
      <c r="Q86" s="16"/>
      <c r="T86" s="203"/>
      <c r="U86" s="5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L86"/>
      <c r="AM86"/>
    </row>
    <row r="87" spans="1:39">
      <c r="A87" s="4"/>
      <c r="B87" s="4"/>
      <c r="C87" s="4"/>
      <c r="D87" s="4"/>
      <c r="E87" s="4"/>
      <c r="F87" s="4"/>
      <c r="G87" s="4"/>
      <c r="H87" s="4"/>
      <c r="J87" s="70"/>
      <c r="M87" s="70"/>
      <c r="Q87" s="16"/>
      <c r="T87" s="203"/>
      <c r="U87" s="58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L87"/>
      <c r="AM87"/>
    </row>
    <row r="88" spans="1:39">
      <c r="A88" s="4"/>
      <c r="B88" s="4"/>
      <c r="C88" s="4"/>
      <c r="D88" s="4"/>
      <c r="E88" s="4"/>
      <c r="F88" s="4"/>
      <c r="G88" s="4"/>
      <c r="H88" s="4"/>
      <c r="J88" s="70"/>
      <c r="M88" s="70"/>
      <c r="Q88" s="16"/>
      <c r="T88" s="203"/>
      <c r="U88" s="5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L88"/>
      <c r="AM88"/>
    </row>
    <row r="89" spans="1:39">
      <c r="A89" s="4"/>
      <c r="B89" s="4"/>
      <c r="C89" s="4"/>
      <c r="D89" s="4"/>
      <c r="E89" s="4"/>
      <c r="F89" s="4"/>
      <c r="G89" s="4"/>
      <c r="H89" s="4"/>
      <c r="J89" s="70"/>
      <c r="M89" s="70"/>
      <c r="Q89" s="16"/>
      <c r="T89" s="203"/>
      <c r="U89" s="58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L89"/>
      <c r="AM89"/>
    </row>
    <row r="90" spans="1:39">
      <c r="A90" s="4"/>
      <c r="B90" s="4"/>
      <c r="C90" s="4"/>
      <c r="D90" s="4"/>
      <c r="E90" s="4"/>
      <c r="F90" s="4"/>
      <c r="G90" s="4"/>
      <c r="H90" s="4"/>
      <c r="J90" s="70"/>
      <c r="M90" s="70"/>
      <c r="Q90" s="16"/>
      <c r="T90" s="203"/>
      <c r="U90" s="58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L90"/>
      <c r="AM90"/>
    </row>
    <row r="91" spans="1:39">
      <c r="A91" s="4"/>
      <c r="B91" s="4"/>
      <c r="C91" s="4"/>
      <c r="D91" s="4"/>
      <c r="E91" s="4"/>
      <c r="F91" s="4"/>
      <c r="G91" s="4"/>
      <c r="H91" s="4"/>
      <c r="J91" s="70"/>
      <c r="M91" s="70"/>
      <c r="Q91" s="16"/>
      <c r="T91" s="203"/>
      <c r="U91" s="58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L91"/>
      <c r="AM91"/>
    </row>
    <row r="92" spans="1:39">
      <c r="A92" s="4"/>
      <c r="B92" s="4"/>
      <c r="C92" s="4"/>
      <c r="D92" s="4"/>
      <c r="E92" s="4"/>
      <c r="F92" s="4"/>
      <c r="G92" s="4"/>
      <c r="H92" s="4"/>
      <c r="J92" s="70"/>
      <c r="M92" s="70"/>
      <c r="Q92" s="16"/>
      <c r="T92" s="203"/>
      <c r="U92" s="58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L92"/>
      <c r="AM92"/>
    </row>
    <row r="93" spans="1:39">
      <c r="A93" s="4"/>
      <c r="B93" s="4"/>
      <c r="C93" s="4"/>
      <c r="D93" s="4"/>
      <c r="E93" s="4"/>
      <c r="F93" s="4"/>
      <c r="G93" s="4"/>
      <c r="H93" s="4"/>
      <c r="J93" s="70"/>
      <c r="M93" s="70"/>
      <c r="Q93" s="16"/>
      <c r="T93" s="203"/>
      <c r="U93" s="58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L93"/>
      <c r="AM93"/>
    </row>
    <row r="94" spans="1:39">
      <c r="A94" s="4"/>
      <c r="B94" s="4"/>
      <c r="C94" s="4"/>
      <c r="D94" s="4"/>
      <c r="E94" s="4"/>
      <c r="F94" s="4"/>
      <c r="G94" s="4"/>
      <c r="H94" s="4"/>
      <c r="J94" s="70"/>
      <c r="M94" s="70"/>
      <c r="Q94" s="16"/>
      <c r="T94" s="203"/>
      <c r="U94" s="58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L94"/>
      <c r="AM94"/>
    </row>
    <row r="95" spans="1:39">
      <c r="A95" s="4"/>
      <c r="B95" s="4"/>
      <c r="C95" s="4"/>
      <c r="D95" s="4"/>
      <c r="E95" s="4"/>
      <c r="F95" s="4"/>
      <c r="G95" s="4"/>
      <c r="H95" s="4"/>
      <c r="J95" s="70"/>
      <c r="M95" s="70"/>
      <c r="Q95" s="16"/>
      <c r="T95" s="203"/>
      <c r="U95" s="58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L95"/>
      <c r="AM95"/>
    </row>
    <row r="96" spans="1:39">
      <c r="A96" s="4"/>
      <c r="B96" s="4"/>
      <c r="C96" s="4"/>
      <c r="D96" s="4"/>
      <c r="E96" s="4"/>
      <c r="F96" s="4"/>
      <c r="G96" s="4"/>
      <c r="H96" s="4"/>
      <c r="J96" s="70"/>
      <c r="M96" s="70"/>
      <c r="Q96" s="16"/>
      <c r="T96" s="203"/>
      <c r="U96" s="58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L96"/>
      <c r="AM96"/>
    </row>
    <row r="97" spans="1:39">
      <c r="A97" s="4"/>
      <c r="B97" s="4"/>
      <c r="C97" s="4"/>
      <c r="D97" s="4"/>
      <c r="E97" s="4"/>
      <c r="F97" s="4"/>
      <c r="G97" s="4"/>
      <c r="H97" s="4"/>
      <c r="J97" s="70"/>
      <c r="M97" s="70"/>
      <c r="Q97" s="16"/>
      <c r="T97" s="203"/>
      <c r="U97" s="58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L97"/>
      <c r="AM97"/>
    </row>
    <row r="98" spans="1:39">
      <c r="A98" s="4"/>
      <c r="B98" s="4"/>
      <c r="C98" s="4"/>
      <c r="D98" s="4"/>
      <c r="E98" s="4"/>
      <c r="F98" s="4"/>
      <c r="G98" s="4"/>
      <c r="H98" s="4"/>
      <c r="J98" s="70"/>
      <c r="M98" s="70"/>
      <c r="Q98" s="16"/>
      <c r="T98" s="203"/>
      <c r="U98" s="58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L98"/>
      <c r="AM98"/>
    </row>
    <row r="99" spans="1:39">
      <c r="A99" s="4"/>
      <c r="B99" s="4"/>
      <c r="C99" s="4"/>
      <c r="D99" s="4"/>
      <c r="E99" s="4"/>
      <c r="F99" s="4"/>
      <c r="G99" s="4"/>
      <c r="H99" s="4"/>
      <c r="J99" s="70"/>
      <c r="M99" s="70"/>
      <c r="Q99" s="16"/>
      <c r="T99" s="203"/>
      <c r="U99" s="58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L99"/>
      <c r="AM99"/>
    </row>
    <row r="100" spans="1:39">
      <c r="A100" s="4"/>
      <c r="B100" s="4"/>
      <c r="C100" s="4"/>
      <c r="D100" s="4"/>
      <c r="E100" s="4"/>
      <c r="F100" s="4"/>
      <c r="G100" s="4"/>
      <c r="H100" s="4"/>
      <c r="J100" s="70"/>
      <c r="M100" s="70"/>
      <c r="Q100" s="16"/>
      <c r="T100" s="203"/>
      <c r="U100" s="58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L100"/>
      <c r="AM100"/>
    </row>
    <row r="101" spans="1:39">
      <c r="A101" s="4"/>
      <c r="B101" s="4"/>
      <c r="C101" s="4"/>
      <c r="D101" s="4"/>
      <c r="E101" s="4"/>
      <c r="F101" s="4"/>
      <c r="G101" s="4"/>
      <c r="H101" s="4"/>
      <c r="J101" s="70"/>
      <c r="M101" s="70"/>
      <c r="Q101" s="16"/>
      <c r="T101" s="203"/>
      <c r="U101" s="58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L101"/>
      <c r="AM101"/>
    </row>
    <row r="102" spans="1:39">
      <c r="A102" s="4"/>
      <c r="B102" s="4"/>
      <c r="C102" s="4"/>
      <c r="D102" s="4"/>
      <c r="E102" s="4"/>
      <c r="F102" s="4"/>
      <c r="G102" s="4"/>
      <c r="H102" s="4"/>
      <c r="J102" s="70"/>
      <c r="M102" s="70"/>
      <c r="Q102" s="16"/>
      <c r="T102" s="203"/>
      <c r="U102" s="58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L102"/>
      <c r="AM102"/>
    </row>
    <row r="103" spans="1:39">
      <c r="A103" s="4"/>
      <c r="B103" s="4"/>
      <c r="C103" s="4"/>
      <c r="D103" s="4"/>
      <c r="E103" s="4"/>
      <c r="F103" s="4"/>
      <c r="G103" s="4"/>
      <c r="H103" s="4"/>
      <c r="J103" s="70"/>
      <c r="M103" s="70"/>
      <c r="Q103" s="16"/>
      <c r="T103" s="203"/>
      <c r="U103" s="58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L103"/>
      <c r="AM103"/>
    </row>
    <row r="104" spans="1:39">
      <c r="A104" s="4"/>
      <c r="B104" s="4"/>
      <c r="C104" s="4"/>
      <c r="D104" s="4"/>
      <c r="E104" s="4"/>
      <c r="F104" s="4"/>
      <c r="G104" s="4"/>
      <c r="H104" s="4"/>
      <c r="J104" s="70"/>
      <c r="M104" s="70"/>
      <c r="Q104" s="16"/>
      <c r="T104" s="203"/>
      <c r="U104" s="58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L104"/>
      <c r="AM104"/>
    </row>
    <row r="105" spans="1:39">
      <c r="A105" s="4"/>
      <c r="B105" s="4"/>
      <c r="C105" s="4"/>
      <c r="D105" s="4"/>
      <c r="E105" s="4"/>
      <c r="F105" s="4"/>
      <c r="G105" s="4"/>
      <c r="H105" s="4"/>
      <c r="J105" s="70"/>
      <c r="M105" s="70"/>
      <c r="Q105" s="16"/>
      <c r="T105" s="203"/>
      <c r="U105" s="58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L105"/>
      <c r="AM105"/>
    </row>
    <row r="106" spans="1:39">
      <c r="A106" s="4"/>
      <c r="B106" s="4"/>
      <c r="C106" s="4"/>
      <c r="D106" s="4"/>
      <c r="E106" s="4"/>
      <c r="F106" s="4"/>
      <c r="G106" s="4"/>
      <c r="H106" s="4"/>
      <c r="J106" s="70"/>
      <c r="M106" s="70"/>
      <c r="Q106" s="16"/>
      <c r="T106" s="203"/>
      <c r="U106" s="58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L106"/>
      <c r="AM106"/>
    </row>
    <row r="107" spans="1:39">
      <c r="A107" s="4"/>
      <c r="B107" s="4"/>
      <c r="C107" s="4"/>
      <c r="D107" s="4"/>
      <c r="E107" s="4"/>
      <c r="F107" s="4"/>
      <c r="G107" s="4"/>
      <c r="H107" s="4"/>
      <c r="J107" s="70"/>
      <c r="M107" s="70"/>
      <c r="Q107" s="16"/>
      <c r="T107" s="203"/>
      <c r="U107" s="58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L107"/>
      <c r="AM107"/>
    </row>
    <row r="108" spans="1:39">
      <c r="A108" s="4"/>
      <c r="B108" s="4"/>
      <c r="C108" s="4"/>
      <c r="D108" s="4"/>
      <c r="E108" s="4"/>
      <c r="F108" s="4"/>
      <c r="G108" s="4"/>
      <c r="H108" s="4"/>
      <c r="J108" s="70"/>
      <c r="M108" s="70"/>
      <c r="Q108" s="16"/>
      <c r="T108" s="203"/>
      <c r="U108" s="58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L108"/>
      <c r="AM108"/>
    </row>
    <row r="109" spans="1:39">
      <c r="A109" s="4"/>
      <c r="B109" s="4"/>
      <c r="C109" s="4"/>
      <c r="D109" s="4"/>
      <c r="E109" s="4"/>
      <c r="F109" s="4"/>
      <c r="G109" s="4"/>
      <c r="H109" s="4"/>
      <c r="J109" s="70"/>
      <c r="M109" s="70"/>
      <c r="Q109" s="16"/>
      <c r="T109" s="203"/>
      <c r="U109" s="58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L109"/>
      <c r="AM109"/>
    </row>
    <row r="110" spans="1:39">
      <c r="A110" s="4"/>
      <c r="B110" s="4"/>
      <c r="C110" s="4"/>
      <c r="D110" s="4"/>
      <c r="E110" s="4"/>
      <c r="F110" s="4"/>
      <c r="G110" s="4"/>
      <c r="H110" s="4"/>
      <c r="J110" s="70"/>
      <c r="M110" s="70"/>
      <c r="Q110" s="16"/>
      <c r="T110" s="203"/>
      <c r="U110" s="58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L110"/>
      <c r="AM110"/>
    </row>
    <row r="111" spans="1:39">
      <c r="A111" s="4"/>
      <c r="B111" s="4"/>
      <c r="C111" s="4"/>
      <c r="D111" s="4"/>
      <c r="E111" s="4"/>
      <c r="F111" s="4"/>
      <c r="G111" s="4"/>
      <c r="H111" s="4"/>
      <c r="J111" s="70"/>
      <c r="M111" s="70"/>
      <c r="Q111" s="16"/>
      <c r="T111" s="203"/>
      <c r="U111" s="5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L111"/>
      <c r="AM111"/>
    </row>
    <row r="112" spans="1:39">
      <c r="A112" s="4"/>
      <c r="B112" s="4"/>
      <c r="C112" s="4"/>
      <c r="D112" s="4"/>
      <c r="E112" s="4"/>
      <c r="F112" s="4"/>
      <c r="G112" s="4"/>
      <c r="H112" s="4"/>
      <c r="J112" s="70"/>
      <c r="M112" s="70"/>
      <c r="Q112" s="16"/>
      <c r="T112" s="203"/>
      <c r="U112" s="58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L112"/>
      <c r="AM112"/>
    </row>
    <row r="113" spans="1:42">
      <c r="A113" s="4"/>
      <c r="B113" s="4"/>
      <c r="C113" s="4"/>
      <c r="D113" s="4"/>
      <c r="E113" s="4"/>
      <c r="F113" s="4"/>
      <c r="G113" s="4"/>
      <c r="H113" s="4"/>
      <c r="J113" s="70"/>
      <c r="M113" s="70"/>
      <c r="Q113" s="16"/>
      <c r="T113" s="203"/>
      <c r="U113" s="58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L113"/>
      <c r="AM113"/>
    </row>
    <row r="114" spans="1:42">
      <c r="A114" s="4"/>
      <c r="B114" s="4"/>
      <c r="C114" s="4"/>
      <c r="D114" s="4"/>
      <c r="E114" s="4"/>
      <c r="F114" s="4"/>
      <c r="G114" s="4"/>
      <c r="H114" s="4"/>
      <c r="J114" s="70"/>
      <c r="M114" s="70"/>
      <c r="Q114" s="16"/>
      <c r="T114" s="203"/>
      <c r="U114" s="58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K114" s="1"/>
      <c r="AO114" s="13"/>
      <c r="AP114" s="13"/>
    </row>
    <row r="115" spans="1:42">
      <c r="A115" s="4"/>
      <c r="B115" s="4"/>
      <c r="C115" s="4"/>
      <c r="D115" s="4"/>
      <c r="E115" s="4"/>
      <c r="F115" s="4"/>
      <c r="G115" s="4"/>
      <c r="H115" s="4"/>
      <c r="J115" s="70"/>
      <c r="M115" s="70"/>
      <c r="Q115" s="16"/>
      <c r="T115" s="203"/>
      <c r="U115" s="58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K115" s="1"/>
      <c r="AO115" s="13"/>
      <c r="AP115" s="13"/>
    </row>
    <row r="116" spans="1:42">
      <c r="A116" s="4"/>
      <c r="B116" s="4"/>
      <c r="C116" s="4"/>
      <c r="D116" s="4"/>
      <c r="E116" s="4"/>
      <c r="F116" s="4"/>
      <c r="G116" s="4"/>
      <c r="H116" s="4"/>
      <c r="J116" s="70"/>
      <c r="M116" s="70"/>
      <c r="Q116" s="16"/>
      <c r="T116" s="203"/>
      <c r="U116" s="58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K116" s="1"/>
      <c r="AO116" s="13"/>
      <c r="AP116" s="13"/>
    </row>
    <row r="117" spans="1:42">
      <c r="A117" s="4"/>
      <c r="B117" s="4"/>
      <c r="C117" s="4"/>
      <c r="D117" s="4"/>
      <c r="E117" s="4"/>
      <c r="F117" s="4"/>
      <c r="G117" s="4"/>
      <c r="H117" s="4"/>
      <c r="J117" s="70"/>
      <c r="M117" s="70"/>
      <c r="Q117" s="16"/>
      <c r="T117" s="203"/>
      <c r="U117" s="58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K117" s="1"/>
      <c r="AO117" s="13"/>
      <c r="AP117" s="13"/>
    </row>
    <row r="118" spans="1:42">
      <c r="A118" s="4"/>
      <c r="B118" s="4"/>
      <c r="C118" s="4"/>
      <c r="D118" s="4"/>
      <c r="E118" s="4"/>
      <c r="F118" s="4"/>
      <c r="G118" s="4"/>
      <c r="H118" s="4"/>
      <c r="J118" s="70"/>
      <c r="M118" s="70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K118" s="1"/>
      <c r="AO118" s="13"/>
      <c r="AP118" s="13"/>
    </row>
    <row r="119" spans="1:42">
      <c r="A119" s="4"/>
      <c r="B119" s="4"/>
      <c r="C119" s="4"/>
      <c r="D119" s="4"/>
      <c r="E119" s="4"/>
      <c r="F119" s="4"/>
      <c r="G119" s="4"/>
      <c r="H119" s="4"/>
      <c r="J119" s="70"/>
      <c r="M119" s="70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K119" s="1"/>
      <c r="AO119" s="13"/>
      <c r="AP119" s="13"/>
    </row>
    <row r="120" spans="1:42">
      <c r="A120" s="4"/>
      <c r="B120" s="4"/>
      <c r="C120" s="4"/>
      <c r="D120" s="4"/>
      <c r="E120" s="4"/>
      <c r="F120" s="4"/>
      <c r="G120" s="4"/>
      <c r="H120" s="4"/>
      <c r="J120" s="70"/>
      <c r="M120" s="70"/>
      <c r="Q120" s="16"/>
      <c r="T120" s="203"/>
      <c r="U120" s="58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K120" s="1"/>
      <c r="AO120" s="13"/>
      <c r="AP120" s="13"/>
    </row>
    <row r="121" spans="1:42">
      <c r="A121" s="4"/>
      <c r="B121" s="4"/>
      <c r="C121" s="4"/>
      <c r="D121" s="4"/>
      <c r="E121" s="4"/>
      <c r="F121" s="4"/>
      <c r="G121" s="4"/>
      <c r="H121" s="4"/>
      <c r="J121" s="70"/>
      <c r="M121" s="70"/>
      <c r="Q121" s="16"/>
      <c r="T121" s="203"/>
      <c r="U121" s="58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K121" s="1"/>
      <c r="AO121" s="13"/>
      <c r="AP121" s="13"/>
    </row>
    <row r="122" spans="1:42">
      <c r="A122" s="4"/>
      <c r="B122" s="4"/>
      <c r="C122" s="4"/>
      <c r="D122" s="4"/>
      <c r="E122" s="4"/>
      <c r="F122" s="4"/>
      <c r="G122" s="4"/>
      <c r="H122" s="4"/>
      <c r="J122" s="70"/>
      <c r="M122" s="70"/>
      <c r="Q122" s="16"/>
      <c r="T122" s="203"/>
      <c r="U122" s="58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K122" s="1"/>
      <c r="AO122" s="13"/>
      <c r="AP122" s="13"/>
    </row>
    <row r="123" spans="1:42">
      <c r="A123" s="4"/>
      <c r="B123" s="4"/>
      <c r="C123" s="4"/>
      <c r="D123" s="4"/>
      <c r="E123" s="4"/>
      <c r="F123" s="4"/>
      <c r="G123" s="4"/>
      <c r="H123" s="4"/>
      <c r="J123" s="70"/>
      <c r="M123" s="70"/>
      <c r="Q123" s="16"/>
      <c r="T123" s="203"/>
      <c r="U123" s="58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K123" s="1"/>
      <c r="AO123" s="13"/>
      <c r="AP123" s="13"/>
    </row>
    <row r="124" spans="1:42">
      <c r="A124" s="4"/>
      <c r="B124" s="4"/>
      <c r="C124" s="4"/>
      <c r="D124" s="4"/>
      <c r="E124" s="4"/>
      <c r="F124" s="4"/>
      <c r="G124" s="4"/>
      <c r="H124" s="4"/>
      <c r="J124" s="70"/>
      <c r="M124" s="70"/>
      <c r="Q124" s="16"/>
      <c r="T124" s="203"/>
      <c r="U124" s="58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K124" s="1"/>
      <c r="AO124" s="13"/>
      <c r="AP124" s="13"/>
    </row>
    <row r="125" spans="1:42">
      <c r="A125" s="4"/>
      <c r="B125" s="4"/>
      <c r="C125" s="4"/>
      <c r="D125" s="4"/>
      <c r="E125" s="4"/>
      <c r="F125" s="4"/>
      <c r="G125" s="4"/>
      <c r="H125" s="4"/>
      <c r="J125" s="70"/>
      <c r="M125" s="70"/>
      <c r="Q125" s="16"/>
      <c r="T125" s="203"/>
      <c r="U125" s="58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K125" s="1"/>
      <c r="AO125" s="13"/>
      <c r="AP125" s="13"/>
    </row>
    <row r="126" spans="1:42">
      <c r="A126" s="4"/>
      <c r="B126" s="4"/>
      <c r="C126" s="4"/>
      <c r="D126" s="4"/>
      <c r="E126" s="4"/>
      <c r="F126" s="4"/>
      <c r="G126" s="4"/>
      <c r="H126" s="4"/>
      <c r="J126" s="70"/>
      <c r="M126" s="70"/>
      <c r="Q126" s="16"/>
      <c r="T126" s="203"/>
      <c r="U126" s="58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K126" s="1"/>
      <c r="AO126" s="13"/>
      <c r="AP126" s="13"/>
    </row>
    <row r="127" spans="1:42">
      <c r="A127" s="4"/>
      <c r="B127" s="4"/>
      <c r="C127" s="4"/>
      <c r="D127" s="4"/>
      <c r="E127" s="4"/>
      <c r="F127" s="4"/>
      <c r="G127" s="4"/>
      <c r="H127" s="4"/>
      <c r="J127" s="70"/>
      <c r="M127" s="70"/>
      <c r="Q127" s="16"/>
      <c r="T127" s="203"/>
      <c r="U127" s="58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K127" s="1"/>
      <c r="AO127" s="13"/>
      <c r="AP127" s="13"/>
    </row>
    <row r="128" spans="1:42">
      <c r="G128" s="70"/>
      <c r="J128" s="70"/>
      <c r="M128" s="70"/>
      <c r="Q128" s="16"/>
      <c r="T128" s="203"/>
      <c r="U128" s="58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K128" s="1"/>
      <c r="AO128" s="13"/>
      <c r="AP128" s="13"/>
    </row>
    <row r="129" spans="7:42">
      <c r="G129" s="70"/>
      <c r="J129" s="70"/>
      <c r="M129" s="70"/>
      <c r="Q129" s="16"/>
      <c r="T129" s="203"/>
      <c r="U129" s="58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K129" s="1"/>
      <c r="AO129" s="13"/>
      <c r="AP129" s="13"/>
    </row>
    <row r="130" spans="7:42">
      <c r="G130" s="70"/>
      <c r="J130" s="70"/>
      <c r="M130" s="70"/>
      <c r="Q130" s="16"/>
      <c r="T130" s="203"/>
      <c r="U130" s="58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K130" s="1"/>
      <c r="AO130" s="13"/>
      <c r="AP130" s="13"/>
    </row>
    <row r="131" spans="7:42">
      <c r="G131" s="70"/>
      <c r="J131" s="70"/>
      <c r="M131" s="70"/>
      <c r="Q131" s="16"/>
      <c r="T131" s="203"/>
      <c r="U131" s="58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K131" s="1"/>
      <c r="AO131" s="13"/>
      <c r="AP131" s="13"/>
    </row>
    <row r="132" spans="7:42">
      <c r="G132" s="70"/>
      <c r="J132" s="70"/>
      <c r="M132" s="70"/>
      <c r="Q132" s="16"/>
      <c r="T132" s="203"/>
      <c r="U132" s="58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K132" s="1"/>
      <c r="AO132" s="13"/>
      <c r="AP132" s="13"/>
    </row>
    <row r="133" spans="7:42">
      <c r="G133" s="70"/>
      <c r="J133" s="70"/>
      <c r="M133" s="70"/>
      <c r="Q133" s="16"/>
      <c r="T133" s="203"/>
      <c r="U133" s="58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K133" s="1"/>
      <c r="AO133" s="13"/>
      <c r="AP133" s="13"/>
    </row>
    <row r="134" spans="7:42">
      <c r="G134" s="70"/>
      <c r="J134" s="70"/>
      <c r="M134" s="70"/>
      <c r="Q134" s="16"/>
      <c r="T134" s="203"/>
      <c r="U134" s="58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K134" s="1"/>
      <c r="AO134" s="13"/>
      <c r="AP134" s="13"/>
    </row>
    <row r="135" spans="7:42">
      <c r="G135" s="70"/>
      <c r="J135" s="70"/>
      <c r="M135" s="70"/>
      <c r="Q135" s="16"/>
      <c r="T135" s="203"/>
      <c r="U135" s="58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K135" s="1"/>
      <c r="AO135" s="13"/>
      <c r="AP135" s="13"/>
    </row>
    <row r="136" spans="7:42">
      <c r="G136" s="70"/>
      <c r="J136" s="70"/>
      <c r="M136" s="70"/>
      <c r="Q136" s="16"/>
      <c r="T136" s="203"/>
      <c r="U136" s="58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K136" s="1"/>
      <c r="AO136" s="13"/>
      <c r="AP136" s="13"/>
    </row>
    <row r="137" spans="7:42">
      <c r="G137" s="70"/>
      <c r="J137" s="70"/>
      <c r="M137" s="70"/>
      <c r="Q137" s="16"/>
      <c r="T137" s="203"/>
      <c r="U137" s="58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K137" s="1"/>
      <c r="AO137" s="13"/>
      <c r="AP137" s="13"/>
    </row>
    <row r="138" spans="7:42">
      <c r="G138" s="70"/>
      <c r="J138" s="70"/>
      <c r="M138" s="70"/>
      <c r="Q138" s="16"/>
      <c r="T138" s="203"/>
      <c r="U138" s="58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K138" s="1"/>
      <c r="AO138" s="13"/>
      <c r="AP138" s="13"/>
    </row>
    <row r="139" spans="7:42">
      <c r="G139" s="70"/>
      <c r="J139" s="70"/>
      <c r="M139" s="70"/>
      <c r="Q139" s="16"/>
      <c r="T139" s="203"/>
      <c r="U139" s="58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K139" s="1"/>
      <c r="AO139" s="13"/>
      <c r="AP139" s="13"/>
    </row>
    <row r="140" spans="7:42">
      <c r="G140" s="70"/>
      <c r="J140" s="70"/>
      <c r="M140" s="70"/>
      <c r="Q140" s="16"/>
      <c r="T140" s="203"/>
      <c r="U140" s="58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K140" s="1"/>
      <c r="AO140" s="13"/>
      <c r="AP140" s="13"/>
    </row>
    <row r="141" spans="7:42">
      <c r="G141" s="70"/>
      <c r="J141" s="70"/>
      <c r="M141" s="70"/>
      <c r="Q141" s="16"/>
      <c r="T141" s="203"/>
      <c r="U141" s="58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O141" s="13"/>
      <c r="AP141" s="13"/>
    </row>
    <row r="142" spans="7:42">
      <c r="G142" s="70"/>
      <c r="J142" s="70"/>
      <c r="M142" s="70"/>
      <c r="Q142" s="16"/>
      <c r="T142" s="203"/>
      <c r="U142" s="58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O142" s="13"/>
      <c r="AP142" s="13"/>
    </row>
    <row r="143" spans="7:42">
      <c r="G143" s="70"/>
      <c r="J143" s="70"/>
      <c r="M143" s="70"/>
      <c r="Q143" s="16"/>
      <c r="T143" s="203"/>
      <c r="U143" s="58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K143" s="1"/>
      <c r="AO143" s="13"/>
      <c r="AP143" s="13"/>
    </row>
    <row r="144" spans="7:42">
      <c r="G144" s="70"/>
      <c r="J144" s="70"/>
      <c r="M144" s="70"/>
      <c r="Q144" s="16"/>
      <c r="T144" s="203"/>
      <c r="U144" s="58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K144" s="1"/>
      <c r="AO144" s="13"/>
      <c r="AP144" s="13"/>
    </row>
    <row r="145" spans="6:42">
      <c r="G145" s="70"/>
      <c r="J145" s="70"/>
      <c r="M145" s="70"/>
      <c r="N145" s="312"/>
      <c r="Q145" s="16"/>
      <c r="T145" s="203"/>
      <c r="U145" s="58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K145" s="1"/>
      <c r="AO145" s="13"/>
      <c r="AP145" s="13"/>
    </row>
    <row r="146" spans="6:42">
      <c r="G146" s="70"/>
      <c r="J146" s="70"/>
      <c r="M146" s="70"/>
      <c r="N146" s="312"/>
      <c r="Q146" s="16"/>
      <c r="T146" s="203"/>
      <c r="U146" s="58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K146" s="1"/>
      <c r="AO146" s="13"/>
      <c r="AP146" s="13"/>
    </row>
    <row r="147" spans="6:42">
      <c r="G147" s="70"/>
      <c r="J147" s="70"/>
      <c r="M147" s="70"/>
      <c r="N147" s="312"/>
      <c r="Q147" s="16"/>
      <c r="T147" s="203"/>
      <c r="U147" s="58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K147" s="1"/>
      <c r="AO147" s="13"/>
      <c r="AP147" s="13"/>
    </row>
    <row r="148" spans="6:42">
      <c r="G148" s="70"/>
      <c r="J148" s="70"/>
      <c r="M148" s="70"/>
      <c r="N148" s="312"/>
      <c r="Q148" s="16"/>
      <c r="T148" s="203"/>
      <c r="U148" s="58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K148" s="1"/>
      <c r="AO148" s="13"/>
      <c r="AP148" s="13"/>
    </row>
    <row r="149" spans="6:42">
      <c r="G149" s="70"/>
      <c r="J149" s="70"/>
      <c r="M149" s="70"/>
      <c r="N149" s="312"/>
      <c r="Q149" s="16"/>
      <c r="T149" s="203"/>
      <c r="U149" s="58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K149" s="1"/>
      <c r="AO149" s="13"/>
      <c r="AP149" s="13"/>
    </row>
    <row r="150" spans="6:42">
      <c r="G150" s="70"/>
      <c r="J150" s="70"/>
      <c r="M150" s="70"/>
      <c r="N150" s="312"/>
      <c r="Q150" s="16"/>
      <c r="T150" s="203"/>
      <c r="U150" s="58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K150" s="1"/>
      <c r="AO150" s="13"/>
      <c r="AP150" s="13"/>
    </row>
    <row r="151" spans="6:42">
      <c r="G151" s="70"/>
      <c r="J151" s="70"/>
      <c r="M151" s="70"/>
      <c r="N151" s="312"/>
      <c r="Q151" s="16"/>
      <c r="T151" s="203"/>
      <c r="U151" s="5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K151" s="1"/>
      <c r="AO151" s="13"/>
      <c r="AP151" s="13"/>
    </row>
    <row r="152" spans="6:42">
      <c r="G152" s="70"/>
      <c r="J152" s="70"/>
      <c r="M152" s="70"/>
      <c r="N152" s="312"/>
      <c r="Q152" s="16"/>
      <c r="T152" s="203"/>
      <c r="U152" s="58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K152" s="1"/>
      <c r="AO152" s="13"/>
      <c r="AP152" s="13"/>
    </row>
    <row r="153" spans="6:42">
      <c r="G153" s="70"/>
      <c r="J153" s="70"/>
      <c r="M153" s="70"/>
      <c r="N153" s="312"/>
      <c r="Q153" s="16"/>
      <c r="T153" s="203"/>
      <c r="U153" s="58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K153" s="1"/>
      <c r="AO153" s="13"/>
      <c r="AP153" s="13"/>
    </row>
    <row r="154" spans="6:42">
      <c r="G154" s="70"/>
      <c r="J154" s="70"/>
      <c r="M154" s="70"/>
      <c r="N154" s="312"/>
      <c r="Q154" s="16"/>
      <c r="T154" s="203"/>
      <c r="U154" s="58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K154" s="1"/>
      <c r="AO154" s="13"/>
      <c r="AP154" s="13"/>
    </row>
    <row r="155" spans="6:42">
      <c r="G155" s="70"/>
      <c r="J155" s="70"/>
      <c r="M155" s="70"/>
      <c r="N155" s="312"/>
      <c r="Q155" s="16"/>
      <c r="T155" s="203"/>
      <c r="U155" s="5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K155" s="1"/>
      <c r="AO155" s="13"/>
      <c r="AP155" s="13"/>
    </row>
    <row r="156" spans="6:42">
      <c r="F156" s="396"/>
      <c r="G156" s="70"/>
      <c r="H156" s="396"/>
      <c r="I156" s="32"/>
      <c r="J156" s="70"/>
      <c r="K156" s="32"/>
      <c r="L156" s="32"/>
      <c r="M156" s="70"/>
      <c r="N156" s="312"/>
      <c r="Q156" s="16"/>
      <c r="T156" s="203"/>
      <c r="U156" s="58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K156" s="1"/>
      <c r="AO156" s="13"/>
      <c r="AP156" s="13"/>
    </row>
    <row r="157" spans="6:42">
      <c r="F157" s="396"/>
      <c r="G157" s="70"/>
      <c r="H157" s="396"/>
      <c r="I157" s="32"/>
      <c r="J157" s="70"/>
      <c r="K157" s="32"/>
      <c r="L157" s="32"/>
      <c r="M157" s="70"/>
      <c r="N157" s="312"/>
      <c r="Q157" s="16"/>
      <c r="T157" s="203"/>
      <c r="U157" s="58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K157" s="1"/>
      <c r="AO157" s="13"/>
      <c r="AP157" s="13"/>
    </row>
    <row r="158" spans="6:42">
      <c r="F158" s="396"/>
      <c r="G158" s="70"/>
      <c r="H158" s="396"/>
      <c r="I158" s="32"/>
      <c r="J158" s="70"/>
      <c r="K158" s="32"/>
      <c r="L158" s="32"/>
      <c r="M158" s="70"/>
      <c r="N158" s="312"/>
      <c r="Q158" s="16"/>
      <c r="T158" s="203"/>
      <c r="U158" s="58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K158" s="1"/>
    </row>
    <row r="159" spans="6:42">
      <c r="F159" s="396"/>
      <c r="G159" s="70"/>
      <c r="H159" s="396"/>
      <c r="I159" s="32"/>
      <c r="J159" s="70"/>
      <c r="K159" s="32"/>
      <c r="L159" s="32"/>
      <c r="M159" s="70"/>
      <c r="N159" s="312"/>
      <c r="Q159" s="16"/>
      <c r="T159" s="203"/>
      <c r="U159" s="58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K159" s="1"/>
    </row>
    <row r="160" spans="6:42">
      <c r="F160" s="396"/>
      <c r="G160" s="70"/>
      <c r="H160" s="396"/>
      <c r="I160" s="32"/>
      <c r="J160" s="70"/>
      <c r="K160" s="32"/>
      <c r="L160" s="32"/>
      <c r="M160" s="70"/>
      <c r="N160" s="312"/>
      <c r="Q160" s="16"/>
      <c r="T160" s="203"/>
      <c r="U160" s="58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K160" s="1"/>
    </row>
    <row r="161" spans="6:40">
      <c r="F161" s="396"/>
      <c r="G161" s="70"/>
      <c r="H161" s="396"/>
      <c r="I161" s="32"/>
      <c r="J161" s="70"/>
      <c r="K161" s="32"/>
      <c r="L161" s="32"/>
      <c r="M161" s="70"/>
      <c r="N161" s="312"/>
      <c r="Q161" s="16"/>
      <c r="T161" s="203"/>
      <c r="U161" s="58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K161" s="1"/>
    </row>
    <row r="162" spans="6:40">
      <c r="F162" s="396"/>
      <c r="G162" s="70"/>
      <c r="H162" s="396"/>
      <c r="I162" s="32"/>
      <c r="J162" s="70"/>
      <c r="K162" s="32"/>
      <c r="L162" s="32"/>
      <c r="M162" s="70"/>
      <c r="N162" s="312"/>
      <c r="Q162" s="16"/>
      <c r="T162" s="203"/>
      <c r="U162" s="58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K162" s="1"/>
    </row>
    <row r="163" spans="6:40">
      <c r="F163" s="396"/>
      <c r="G163" s="70"/>
      <c r="H163" s="396"/>
      <c r="I163" s="32"/>
      <c r="J163" s="70"/>
      <c r="K163" s="32"/>
      <c r="L163" s="32"/>
      <c r="M163" s="70"/>
      <c r="N163" s="312"/>
      <c r="Q163" s="16"/>
      <c r="T163" s="203"/>
      <c r="U163" s="5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K163" s="1"/>
    </row>
    <row r="164" spans="6:40">
      <c r="F164" s="396"/>
      <c r="G164" s="70"/>
      <c r="H164" s="396"/>
      <c r="I164" s="32"/>
      <c r="J164" s="70"/>
      <c r="K164" s="32"/>
      <c r="L164" s="32"/>
      <c r="M164" s="70"/>
      <c r="N164" s="312"/>
      <c r="Q164" s="16"/>
      <c r="T164" s="203"/>
      <c r="U164" s="58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K164" s="1"/>
    </row>
    <row r="165" spans="6:40">
      <c r="F165" s="396"/>
      <c r="G165" s="70"/>
      <c r="H165" s="396"/>
      <c r="I165" s="32"/>
      <c r="J165" s="70"/>
      <c r="K165" s="32"/>
      <c r="L165" s="32"/>
      <c r="M165" s="70"/>
      <c r="N165" s="312"/>
      <c r="Q165" s="16"/>
      <c r="T165" s="203"/>
      <c r="U165" s="58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K165" s="1"/>
    </row>
    <row r="166" spans="6:40">
      <c r="F166" s="396"/>
      <c r="G166" s="70"/>
      <c r="H166" s="396"/>
      <c r="I166" s="32"/>
      <c r="J166" s="70"/>
      <c r="K166" s="32"/>
      <c r="L166" s="32"/>
      <c r="M166" s="70"/>
      <c r="N166" s="312"/>
      <c r="Q166" s="16"/>
      <c r="T166" s="203"/>
      <c r="U166" s="58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K166" s="1"/>
    </row>
    <row r="167" spans="6:40">
      <c r="F167" s="396"/>
      <c r="G167" s="70"/>
      <c r="H167" s="396"/>
      <c r="I167" s="32"/>
      <c r="J167" s="70"/>
      <c r="K167" s="32"/>
      <c r="L167" s="32"/>
      <c r="M167" s="70"/>
      <c r="N167" s="312"/>
      <c r="Q167" s="16"/>
      <c r="T167" s="203"/>
      <c r="U167" s="5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K167" s="1"/>
    </row>
    <row r="168" spans="6:40">
      <c r="F168" s="396"/>
      <c r="G168" s="70"/>
      <c r="H168" s="396"/>
      <c r="I168" s="32"/>
      <c r="J168" s="70"/>
      <c r="K168" s="32"/>
      <c r="L168" s="32"/>
      <c r="M168" s="70"/>
      <c r="N168" s="312"/>
      <c r="Q168" s="16"/>
      <c r="T168" s="203"/>
      <c r="U168" s="58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K168" s="1"/>
      <c r="AN168" s="32"/>
    </row>
    <row r="169" spans="6:40">
      <c r="F169" s="396"/>
      <c r="G169" s="70"/>
      <c r="H169" s="396"/>
      <c r="I169" s="32"/>
      <c r="J169" s="70"/>
      <c r="K169" s="32"/>
      <c r="L169" s="32"/>
      <c r="M169" s="70"/>
      <c r="N169" s="312"/>
      <c r="Q169" s="16"/>
      <c r="T169" s="203"/>
      <c r="U169" s="58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K169" s="1"/>
      <c r="AN169" s="32"/>
    </row>
    <row r="170" spans="6:40">
      <c r="F170" s="396"/>
      <c r="G170" s="70"/>
      <c r="H170" s="396"/>
      <c r="I170" s="32"/>
      <c r="J170" s="70"/>
      <c r="K170" s="32"/>
      <c r="L170" s="32"/>
      <c r="M170" s="70"/>
      <c r="N170" s="312"/>
      <c r="Q170" s="16"/>
      <c r="T170" s="203"/>
      <c r="U170" s="58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K170" s="1"/>
      <c r="AN170" s="32"/>
    </row>
    <row r="171" spans="6:40">
      <c r="F171" s="396"/>
      <c r="G171" s="70"/>
      <c r="H171" s="396"/>
      <c r="I171" s="32"/>
      <c r="J171" s="70"/>
      <c r="K171" s="32"/>
      <c r="L171" s="32"/>
      <c r="M171" s="70"/>
      <c r="N171" s="312"/>
      <c r="Q171" s="16"/>
      <c r="T171" s="203"/>
      <c r="U171" s="5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K171" s="1"/>
      <c r="AN171" s="32"/>
    </row>
    <row r="172" spans="6:40">
      <c r="F172" s="396"/>
      <c r="G172" s="70"/>
      <c r="H172" s="396"/>
      <c r="I172" s="32"/>
      <c r="J172" s="70"/>
      <c r="K172" s="32"/>
      <c r="L172" s="32"/>
      <c r="M172" s="70"/>
      <c r="N172" s="312"/>
      <c r="Q172" s="16"/>
      <c r="T172" s="203"/>
      <c r="U172" s="58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K172" s="1"/>
      <c r="AN172" s="32"/>
    </row>
    <row r="173" spans="6:40">
      <c r="F173" s="396"/>
      <c r="G173" s="70"/>
      <c r="H173" s="396"/>
      <c r="I173" s="32"/>
      <c r="J173" s="70"/>
      <c r="K173" s="32"/>
      <c r="L173" s="32"/>
      <c r="M173" s="70"/>
      <c r="N173" s="312"/>
      <c r="Q173" s="16"/>
      <c r="T173" s="203"/>
      <c r="U173" s="58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K173" s="1"/>
      <c r="AN173" s="32"/>
    </row>
    <row r="174" spans="6:40">
      <c r="F174" s="396"/>
      <c r="G174" s="70"/>
      <c r="H174" s="396"/>
      <c r="I174" s="32"/>
      <c r="J174" s="70"/>
      <c r="K174" s="32"/>
      <c r="L174" s="32"/>
      <c r="M174" s="70"/>
      <c r="N174" s="312"/>
      <c r="Q174" s="16"/>
      <c r="T174" s="203"/>
      <c r="U174" s="5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K174" s="1"/>
      <c r="AN174" s="32"/>
    </row>
    <row r="175" spans="6:40">
      <c r="F175" s="396"/>
      <c r="G175" s="70"/>
      <c r="H175" s="396"/>
      <c r="I175" s="32"/>
      <c r="J175" s="70"/>
      <c r="K175" s="32"/>
      <c r="L175" s="32"/>
      <c r="M175" s="70"/>
      <c r="N175" s="312"/>
      <c r="Q175" s="16"/>
      <c r="T175" s="203"/>
      <c r="U175" s="58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K175" s="1"/>
      <c r="AN175" s="32"/>
    </row>
    <row r="176" spans="6:40">
      <c r="F176" s="396"/>
      <c r="G176" s="70"/>
      <c r="H176" s="396"/>
      <c r="I176" s="32"/>
      <c r="J176" s="70"/>
      <c r="K176" s="32"/>
      <c r="L176" s="32"/>
      <c r="M176" s="70"/>
      <c r="N176" s="312"/>
      <c r="Q176" s="16"/>
      <c r="T176" s="203"/>
      <c r="U176" s="58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K176" s="1"/>
      <c r="AN176" s="32"/>
    </row>
    <row r="177" spans="6:40">
      <c r="F177" s="396"/>
      <c r="G177" s="70"/>
      <c r="H177" s="396"/>
      <c r="I177" s="32"/>
      <c r="J177" s="70"/>
      <c r="K177" s="32"/>
      <c r="L177" s="32"/>
      <c r="M177" s="70"/>
      <c r="N177" s="312"/>
      <c r="Q177" s="16"/>
      <c r="T177" s="203"/>
      <c r="U177" s="58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K177" s="1"/>
      <c r="AN177" s="32"/>
    </row>
    <row r="178" spans="6:40">
      <c r="F178" s="396"/>
      <c r="G178" s="70"/>
      <c r="H178" s="396"/>
      <c r="I178" s="32"/>
      <c r="J178" s="70"/>
      <c r="K178" s="32"/>
      <c r="L178" s="32"/>
      <c r="M178" s="70"/>
      <c r="N178" s="312"/>
      <c r="Q178" s="16"/>
      <c r="T178" s="203"/>
      <c r="U178" s="5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K178" s="1"/>
      <c r="AN178" s="32"/>
    </row>
    <row r="179" spans="6:40">
      <c r="F179" s="396"/>
      <c r="G179" s="70"/>
      <c r="H179" s="396"/>
      <c r="I179" s="32"/>
      <c r="J179" s="70"/>
      <c r="K179" s="32"/>
      <c r="L179" s="32"/>
      <c r="M179" s="70"/>
      <c r="N179" s="312"/>
      <c r="Q179" s="16"/>
      <c r="T179" s="203"/>
      <c r="U179" s="58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K179" s="1"/>
      <c r="AN179" s="32"/>
    </row>
    <row r="180" spans="6:40">
      <c r="F180" s="396"/>
      <c r="G180" s="70"/>
      <c r="H180" s="396"/>
      <c r="I180" s="32"/>
      <c r="J180" s="70"/>
      <c r="K180" s="32"/>
      <c r="L180" s="32"/>
      <c r="M180" s="70"/>
      <c r="N180" s="312"/>
      <c r="Q180" s="16"/>
      <c r="T180" s="203"/>
      <c r="U180" s="58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K180" s="1"/>
      <c r="AN180" s="32"/>
    </row>
    <row r="181" spans="6:40">
      <c r="F181" s="396"/>
      <c r="G181" s="70"/>
      <c r="H181" s="396"/>
      <c r="I181" s="32"/>
      <c r="J181" s="70"/>
      <c r="K181" s="32"/>
      <c r="L181" s="32"/>
      <c r="M181" s="70"/>
      <c r="N181" s="312"/>
      <c r="O181" s="312"/>
      <c r="P181" s="312"/>
      <c r="Q181" s="312"/>
      <c r="R181" s="32"/>
      <c r="S181" s="312"/>
      <c r="T181" s="312"/>
      <c r="U181" s="32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K181" s="1"/>
      <c r="AN181" s="32"/>
    </row>
    <row r="182" spans="6:40">
      <c r="F182" s="396"/>
      <c r="G182" s="70"/>
      <c r="H182" s="396"/>
      <c r="I182" s="32"/>
      <c r="J182" s="70"/>
      <c r="K182" s="32"/>
      <c r="L182" s="32"/>
      <c r="M182" s="70"/>
      <c r="N182" s="312"/>
      <c r="O182" s="312"/>
      <c r="P182" s="312"/>
      <c r="Q182" s="312"/>
      <c r="R182" s="32"/>
      <c r="S182" s="312"/>
      <c r="T182" s="312"/>
      <c r="U182" s="32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K182" s="1"/>
      <c r="AN182" s="32"/>
    </row>
    <row r="183" spans="6:40">
      <c r="F183" s="396"/>
      <c r="G183" s="70"/>
      <c r="H183" s="396"/>
      <c r="I183" s="32"/>
      <c r="J183" s="70"/>
      <c r="K183" s="32"/>
      <c r="L183" s="32"/>
      <c r="M183" s="70"/>
      <c r="N183" s="312"/>
      <c r="O183" s="312"/>
      <c r="P183" s="312"/>
      <c r="Q183" s="312"/>
      <c r="R183" s="32"/>
      <c r="S183" s="312"/>
      <c r="T183" s="312"/>
      <c r="U183" s="3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K183" s="1"/>
      <c r="AN183" s="32"/>
    </row>
    <row r="184" spans="6:40">
      <c r="F184" s="396"/>
      <c r="G184" s="70"/>
      <c r="H184" s="396"/>
      <c r="I184" s="32"/>
      <c r="J184" s="70"/>
      <c r="K184" s="32"/>
      <c r="L184" s="32"/>
      <c r="M184" s="70"/>
      <c r="N184" s="312"/>
      <c r="O184" s="312"/>
      <c r="P184" s="312"/>
      <c r="Q184" s="312"/>
      <c r="R184" s="32"/>
      <c r="S184" s="312"/>
      <c r="T184" s="312"/>
      <c r="U184" s="3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K184" s="1"/>
      <c r="AN184" s="32"/>
    </row>
    <row r="185" spans="6:40">
      <c r="F185" s="396"/>
      <c r="G185" s="70"/>
      <c r="H185" s="396"/>
      <c r="I185" s="32"/>
      <c r="J185" s="70"/>
      <c r="K185" s="32"/>
      <c r="L185" s="32"/>
      <c r="M185" s="70"/>
      <c r="N185" s="312"/>
      <c r="O185" s="312"/>
      <c r="P185" s="312"/>
      <c r="Q185" s="312"/>
      <c r="R185" s="32"/>
      <c r="S185" s="312"/>
      <c r="T185" s="312"/>
      <c r="U185" s="32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K185" s="1"/>
      <c r="AN185" s="32"/>
    </row>
    <row r="186" spans="6:40">
      <c r="F186" s="396"/>
      <c r="G186" s="70"/>
      <c r="H186" s="396"/>
      <c r="I186" s="32"/>
      <c r="J186" s="70"/>
      <c r="K186" s="32"/>
      <c r="L186" s="32"/>
      <c r="M186" s="70"/>
      <c r="N186" s="312"/>
      <c r="O186" s="312"/>
      <c r="P186" s="312"/>
      <c r="Q186" s="312"/>
      <c r="R186" s="32"/>
      <c r="S186" s="312"/>
      <c r="T186" s="312"/>
      <c r="U186" s="32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K186" s="1"/>
      <c r="AN186" s="32"/>
    </row>
    <row r="187" spans="6:40">
      <c r="F187" s="396"/>
      <c r="G187" s="70"/>
      <c r="H187" s="396"/>
      <c r="I187" s="32"/>
      <c r="J187" s="70"/>
      <c r="K187" s="32"/>
      <c r="L187" s="32"/>
      <c r="M187" s="70"/>
      <c r="N187" s="312"/>
      <c r="O187" s="312"/>
      <c r="P187" s="312"/>
      <c r="Q187" s="312"/>
      <c r="R187" s="32"/>
      <c r="S187" s="312"/>
      <c r="T187" s="312"/>
      <c r="U187" s="3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K187" s="1"/>
      <c r="AN187" s="32"/>
    </row>
    <row r="188" spans="6:40">
      <c r="F188" s="396"/>
      <c r="G188" s="70"/>
      <c r="H188" s="396"/>
      <c r="I188" s="32"/>
      <c r="J188" s="70"/>
      <c r="K188" s="32"/>
      <c r="L188" s="32"/>
      <c r="M188" s="70"/>
      <c r="N188" s="312"/>
      <c r="O188" s="312"/>
      <c r="P188" s="312"/>
      <c r="Q188" s="312"/>
      <c r="R188" s="32"/>
      <c r="S188" s="312"/>
      <c r="T188" s="312"/>
      <c r="U188" s="32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K188" s="1"/>
      <c r="AN188" s="32"/>
    </row>
    <row r="189" spans="6:40">
      <c r="F189" s="396"/>
      <c r="G189" s="70"/>
      <c r="H189" s="396"/>
      <c r="I189" s="32"/>
      <c r="J189" s="70"/>
      <c r="K189" s="32"/>
      <c r="L189" s="32"/>
      <c r="M189" s="70"/>
      <c r="N189" s="312"/>
      <c r="O189" s="312"/>
      <c r="P189" s="312"/>
      <c r="Q189" s="312"/>
      <c r="R189" s="32"/>
      <c r="S189" s="312"/>
      <c r="T189" s="312"/>
      <c r="U189" s="32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K189" s="1"/>
      <c r="AN189" s="32"/>
    </row>
    <row r="190" spans="6:40">
      <c r="F190" s="396"/>
      <c r="G190" s="70"/>
      <c r="H190" s="396"/>
      <c r="I190" s="32"/>
      <c r="J190" s="70"/>
      <c r="K190" s="32"/>
      <c r="L190" s="32"/>
      <c r="M190" s="70"/>
      <c r="N190" s="312"/>
      <c r="O190" s="312"/>
      <c r="P190" s="312"/>
      <c r="Q190" s="312"/>
      <c r="R190" s="32"/>
      <c r="S190" s="312"/>
      <c r="T190" s="312"/>
      <c r="U190" s="3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K190" s="1"/>
      <c r="AN190" s="32"/>
    </row>
    <row r="191" spans="6:40">
      <c r="F191" s="396"/>
      <c r="G191" s="70"/>
      <c r="H191" s="396"/>
      <c r="I191" s="32"/>
      <c r="J191" s="70"/>
      <c r="K191" s="32"/>
      <c r="L191" s="32"/>
      <c r="M191" s="70"/>
      <c r="N191" s="312"/>
      <c r="O191" s="312"/>
      <c r="P191" s="312"/>
      <c r="Q191" s="312"/>
      <c r="R191" s="32"/>
      <c r="S191" s="312"/>
      <c r="T191" s="312"/>
      <c r="U191" s="3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K191" s="1"/>
      <c r="AN191" s="32"/>
    </row>
    <row r="192" spans="6:40">
      <c r="F192" s="396"/>
      <c r="G192" s="70"/>
      <c r="H192" s="396"/>
      <c r="I192" s="32"/>
      <c r="J192" s="70"/>
      <c r="K192" s="32"/>
      <c r="L192" s="32"/>
      <c r="M192" s="70"/>
      <c r="N192" s="312"/>
      <c r="O192" s="312"/>
      <c r="P192" s="312"/>
      <c r="Q192" s="312"/>
      <c r="R192" s="32"/>
      <c r="S192" s="312"/>
      <c r="T192" s="312"/>
      <c r="U192" s="32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K192" s="1"/>
      <c r="AN192" s="32"/>
    </row>
    <row r="193" spans="6:40">
      <c r="F193" s="396"/>
      <c r="G193" s="70"/>
      <c r="H193" s="396"/>
      <c r="I193" s="32"/>
      <c r="J193" s="70"/>
      <c r="K193" s="32"/>
      <c r="L193" s="32"/>
      <c r="M193" s="70"/>
      <c r="N193" s="312"/>
      <c r="O193" s="312"/>
      <c r="P193" s="312"/>
      <c r="Q193" s="312"/>
      <c r="R193" s="32"/>
      <c r="S193" s="312"/>
      <c r="T193" s="312"/>
      <c r="U193" s="32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K193" s="1"/>
      <c r="AN193" s="32"/>
    </row>
    <row r="194" spans="6:40">
      <c r="F194" s="396"/>
      <c r="G194" s="70"/>
      <c r="H194" s="396"/>
      <c r="I194" s="32"/>
      <c r="J194" s="70"/>
      <c r="K194" s="32"/>
      <c r="L194" s="32"/>
      <c r="M194" s="70"/>
      <c r="N194" s="312"/>
      <c r="O194" s="312"/>
      <c r="P194" s="312"/>
      <c r="Q194" s="312"/>
      <c r="R194" s="32"/>
      <c r="S194" s="312"/>
      <c r="T194" s="312"/>
      <c r="U194" s="3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K194" s="1"/>
      <c r="AN194" s="32"/>
    </row>
    <row r="195" spans="6:40">
      <c r="F195" s="396"/>
      <c r="G195" s="70"/>
      <c r="H195" s="396"/>
      <c r="I195" s="32"/>
      <c r="J195" s="70"/>
      <c r="K195" s="32"/>
      <c r="L195" s="32"/>
      <c r="M195" s="70"/>
      <c r="N195" s="312"/>
      <c r="O195" s="312"/>
      <c r="P195" s="312"/>
      <c r="Q195" s="312"/>
      <c r="R195" s="32"/>
      <c r="S195" s="312"/>
      <c r="T195" s="312"/>
      <c r="U195" s="32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K195" s="1"/>
      <c r="AN195" s="32"/>
    </row>
    <row r="196" spans="6:40">
      <c r="F196" s="396"/>
      <c r="G196" s="70"/>
      <c r="H196" s="396"/>
      <c r="I196" s="32"/>
      <c r="J196" s="70"/>
      <c r="K196" s="32"/>
      <c r="L196" s="32"/>
      <c r="M196" s="70"/>
      <c r="N196" s="312"/>
      <c r="O196" s="312"/>
      <c r="P196" s="312"/>
      <c r="Q196" s="312"/>
      <c r="R196" s="32"/>
      <c r="S196" s="312"/>
      <c r="T196" s="312"/>
      <c r="U196" s="32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K196" s="1"/>
      <c r="AN196" s="32"/>
    </row>
    <row r="197" spans="6:40">
      <c r="F197" s="396"/>
      <c r="G197" s="70"/>
      <c r="H197" s="396"/>
      <c r="I197" s="32"/>
      <c r="J197" s="70"/>
      <c r="K197" s="32"/>
      <c r="L197" s="32"/>
      <c r="M197" s="70"/>
      <c r="N197" s="312"/>
      <c r="O197" s="312"/>
      <c r="P197" s="312"/>
      <c r="Q197" s="312"/>
      <c r="R197" s="32"/>
      <c r="S197" s="312"/>
      <c r="T197" s="312"/>
      <c r="U197" s="32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K197" s="1"/>
      <c r="AN197" s="32"/>
    </row>
    <row r="198" spans="6:40">
      <c r="F198" s="396"/>
      <c r="G198" s="70"/>
      <c r="H198" s="396"/>
      <c r="I198" s="32"/>
      <c r="J198" s="70"/>
      <c r="K198" s="32"/>
      <c r="L198" s="32"/>
      <c r="M198" s="70"/>
      <c r="N198" s="312"/>
      <c r="O198" s="312"/>
      <c r="P198" s="312"/>
      <c r="Q198" s="312"/>
      <c r="R198" s="32"/>
      <c r="S198" s="312"/>
      <c r="T198" s="312"/>
      <c r="U198" s="32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K198" s="1"/>
      <c r="AN198" s="32"/>
    </row>
    <row r="199" spans="6:40">
      <c r="F199" s="396"/>
      <c r="G199" s="70"/>
      <c r="H199" s="396"/>
      <c r="I199" s="32"/>
      <c r="J199" s="70"/>
      <c r="K199" s="32"/>
      <c r="L199" s="32"/>
      <c r="M199" s="70"/>
      <c r="N199" s="312"/>
      <c r="O199" s="312"/>
      <c r="P199" s="312"/>
      <c r="Q199" s="312"/>
      <c r="R199" s="32"/>
      <c r="S199" s="312"/>
      <c r="T199" s="312"/>
      <c r="U199" s="32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K199" s="1"/>
      <c r="AN199" s="32"/>
    </row>
    <row r="200" spans="6:40">
      <c r="F200" s="396"/>
      <c r="G200" s="396"/>
      <c r="H200" s="396"/>
      <c r="I200" s="32"/>
      <c r="J200" s="396"/>
      <c r="K200" s="32"/>
      <c r="L200" s="32"/>
      <c r="M200" s="396"/>
      <c r="N200" s="312"/>
      <c r="O200" s="312"/>
      <c r="P200" s="312"/>
      <c r="Q200" s="312"/>
      <c r="R200" s="32"/>
      <c r="S200" s="312"/>
      <c r="T200" s="312"/>
      <c r="U200" s="32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K200" s="1"/>
      <c r="AN200" s="32"/>
    </row>
    <row r="201" spans="6:40">
      <c r="F201" s="396"/>
      <c r="G201" s="396"/>
      <c r="H201" s="396"/>
      <c r="I201" s="32"/>
      <c r="J201" s="396"/>
      <c r="K201" s="32"/>
      <c r="L201" s="32"/>
      <c r="M201" s="396"/>
      <c r="N201" s="312"/>
      <c r="O201" s="312"/>
      <c r="P201" s="312"/>
      <c r="Q201" s="312"/>
      <c r="R201" s="32"/>
      <c r="S201" s="312"/>
      <c r="T201" s="312"/>
      <c r="U201" s="32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K201" s="1"/>
      <c r="AN201" s="32"/>
    </row>
    <row r="202" spans="6:40">
      <c r="F202" s="396"/>
      <c r="G202" s="396"/>
      <c r="H202" s="396"/>
      <c r="I202" s="32"/>
      <c r="J202" s="396"/>
      <c r="K202" s="32"/>
      <c r="L202" s="32"/>
      <c r="M202" s="396"/>
      <c r="N202" s="312"/>
      <c r="O202" s="312"/>
      <c r="P202" s="312"/>
      <c r="Q202" s="312"/>
      <c r="R202" s="32"/>
      <c r="S202" s="312"/>
      <c r="T202" s="312"/>
      <c r="U202" s="32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K202" s="1"/>
      <c r="AN202" s="32"/>
    </row>
    <row r="203" spans="6:40">
      <c r="F203" s="396"/>
      <c r="G203" s="396"/>
      <c r="H203" s="396"/>
      <c r="I203" s="32"/>
      <c r="J203" s="396"/>
      <c r="K203" s="32"/>
      <c r="L203" s="32"/>
      <c r="M203" s="396"/>
      <c r="N203" s="312"/>
      <c r="O203" s="312"/>
      <c r="P203" s="312"/>
      <c r="Q203" s="312"/>
      <c r="R203" s="32"/>
      <c r="S203" s="312"/>
      <c r="T203" s="312"/>
      <c r="U203" s="32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K203" s="1"/>
      <c r="AN203" s="32"/>
    </row>
    <row r="204" spans="6:40">
      <c r="F204" s="396"/>
      <c r="G204" s="396"/>
      <c r="H204" s="396"/>
      <c r="I204" s="32"/>
      <c r="J204" s="396"/>
      <c r="K204" s="32"/>
      <c r="L204" s="32"/>
      <c r="M204" s="396"/>
      <c r="N204" s="312"/>
      <c r="O204" s="312"/>
      <c r="P204" s="312"/>
      <c r="Q204" s="312"/>
      <c r="R204" s="32"/>
      <c r="S204" s="312"/>
      <c r="T204" s="312"/>
      <c r="U204" s="32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K204" s="32"/>
      <c r="AL204" s="396"/>
      <c r="AM204" s="396"/>
      <c r="AN204" s="32"/>
    </row>
    <row r="205" spans="6:40">
      <c r="F205" s="396"/>
      <c r="G205" s="396"/>
      <c r="H205" s="396"/>
      <c r="I205" s="32"/>
      <c r="J205" s="396"/>
      <c r="K205" s="32"/>
      <c r="L205" s="32"/>
      <c r="M205" s="396"/>
      <c r="N205" s="312"/>
      <c r="O205" s="312"/>
      <c r="P205" s="312"/>
      <c r="Q205" s="312"/>
      <c r="R205" s="32"/>
      <c r="S205" s="312"/>
      <c r="T205" s="312"/>
      <c r="U205" s="32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K205" s="32"/>
      <c r="AL205" s="396"/>
      <c r="AM205" s="396"/>
      <c r="AN205" s="32"/>
    </row>
    <row r="206" spans="6:40">
      <c r="F206" s="396"/>
      <c r="G206" s="396"/>
      <c r="H206" s="396"/>
      <c r="I206" s="32"/>
      <c r="J206" s="396"/>
      <c r="K206" s="32"/>
      <c r="L206" s="32"/>
      <c r="M206" s="396"/>
      <c r="N206" s="312"/>
      <c r="O206" s="312"/>
      <c r="P206" s="312"/>
      <c r="Q206" s="312"/>
      <c r="R206" s="32"/>
      <c r="S206" s="312"/>
      <c r="T206" s="312"/>
      <c r="U206" s="32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K206" s="32"/>
      <c r="AL206" s="396"/>
      <c r="AM206" s="396"/>
      <c r="AN206" s="32"/>
    </row>
    <row r="207" spans="6:40">
      <c r="F207" s="396"/>
      <c r="G207" s="396"/>
      <c r="H207" s="396"/>
      <c r="I207" s="32"/>
      <c r="J207" s="396"/>
      <c r="K207" s="32"/>
      <c r="L207" s="32"/>
      <c r="M207" s="396"/>
      <c r="N207" s="312"/>
      <c r="O207" s="312"/>
      <c r="P207" s="312"/>
      <c r="Q207" s="312"/>
      <c r="R207" s="32"/>
      <c r="S207" s="312"/>
      <c r="T207" s="312"/>
      <c r="U207" s="3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K207" s="32"/>
      <c r="AL207" s="396"/>
      <c r="AM207" s="396"/>
      <c r="AN207" s="32"/>
    </row>
    <row r="208" spans="6:40">
      <c r="F208" s="396"/>
      <c r="G208" s="396"/>
      <c r="H208" s="396"/>
      <c r="I208" s="32"/>
      <c r="J208" s="396"/>
      <c r="K208" s="32"/>
      <c r="L208" s="32"/>
      <c r="M208" s="396"/>
      <c r="N208" s="312"/>
      <c r="O208" s="312"/>
      <c r="P208" s="312"/>
      <c r="Q208" s="312"/>
      <c r="R208" s="32"/>
      <c r="S208" s="312"/>
      <c r="T208" s="312"/>
      <c r="U208" s="32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K208" s="32"/>
      <c r="AL208" s="396"/>
      <c r="AM208" s="396"/>
      <c r="AN208" s="32"/>
    </row>
    <row r="209" spans="6:40">
      <c r="F209" s="396"/>
      <c r="G209" s="396"/>
      <c r="H209" s="396"/>
      <c r="I209" s="32"/>
      <c r="J209" s="396"/>
      <c r="K209" s="32"/>
      <c r="L209" s="32"/>
      <c r="M209" s="396"/>
      <c r="N209" s="312"/>
      <c r="O209" s="312"/>
      <c r="P209" s="312"/>
      <c r="Q209" s="312"/>
      <c r="R209" s="32"/>
      <c r="S209" s="312"/>
      <c r="T209" s="312"/>
      <c r="U209" s="3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K209" s="32"/>
      <c r="AL209" s="396"/>
      <c r="AM209" s="396"/>
      <c r="AN209" s="32"/>
    </row>
    <row r="210" spans="6:40">
      <c r="F210" s="396"/>
      <c r="G210" s="396"/>
      <c r="H210" s="396"/>
      <c r="I210" s="32"/>
      <c r="J210" s="396"/>
      <c r="K210" s="32"/>
      <c r="L210" s="32"/>
      <c r="M210" s="396"/>
      <c r="N210" s="312"/>
      <c r="O210" s="312"/>
      <c r="P210" s="312"/>
      <c r="Q210" s="312"/>
      <c r="R210" s="32"/>
      <c r="S210" s="312"/>
      <c r="T210" s="312"/>
      <c r="U210" s="32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K210" s="32"/>
      <c r="AL210" s="396"/>
      <c r="AM210" s="396"/>
      <c r="AN210" s="32"/>
    </row>
    <row r="211" spans="6:40">
      <c r="F211" s="396"/>
      <c r="G211" s="396"/>
      <c r="H211" s="396"/>
      <c r="I211" s="32"/>
      <c r="J211" s="396"/>
      <c r="K211" s="32"/>
      <c r="L211" s="32"/>
      <c r="M211" s="396"/>
      <c r="N211" s="312"/>
      <c r="O211" s="312"/>
      <c r="P211" s="312"/>
      <c r="Q211" s="312"/>
      <c r="R211" s="32"/>
      <c r="S211" s="312"/>
      <c r="T211" s="312"/>
      <c r="U211" s="3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K211" s="32"/>
      <c r="AL211" s="396"/>
      <c r="AM211" s="396"/>
      <c r="AN211" s="32"/>
    </row>
    <row r="212" spans="6:40">
      <c r="F212" s="396"/>
      <c r="G212" s="396"/>
      <c r="H212" s="396"/>
      <c r="I212" s="32"/>
      <c r="J212" s="396"/>
      <c r="K212" s="32"/>
      <c r="L212" s="32"/>
      <c r="M212" s="396"/>
      <c r="N212" s="312"/>
      <c r="O212" s="312"/>
      <c r="P212" s="312"/>
      <c r="Q212" s="312"/>
      <c r="R212" s="32"/>
      <c r="S212" s="312"/>
      <c r="T212" s="312"/>
      <c r="U212" s="32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K212" s="32"/>
      <c r="AL212" s="396"/>
      <c r="AM212" s="396"/>
      <c r="AN212" s="32"/>
    </row>
    <row r="213" spans="6:40">
      <c r="F213" s="396"/>
      <c r="G213" s="396"/>
      <c r="H213" s="396"/>
      <c r="I213" s="32"/>
      <c r="J213" s="396"/>
      <c r="K213" s="32"/>
      <c r="L213" s="32"/>
      <c r="M213" s="396"/>
      <c r="N213" s="312"/>
      <c r="O213" s="312"/>
      <c r="P213" s="312"/>
      <c r="Q213" s="312"/>
      <c r="R213" s="32"/>
      <c r="S213" s="312"/>
      <c r="T213" s="312"/>
      <c r="U213" s="3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K213" s="32"/>
      <c r="AL213" s="396"/>
      <c r="AM213" s="396"/>
      <c r="AN213" s="32"/>
    </row>
    <row r="214" spans="6:40">
      <c r="F214" s="396"/>
      <c r="G214" s="396"/>
      <c r="H214" s="396"/>
      <c r="I214" s="32"/>
      <c r="J214" s="396"/>
      <c r="K214" s="32"/>
      <c r="L214" s="32"/>
      <c r="M214" s="396"/>
      <c r="N214" s="312"/>
      <c r="O214" s="312"/>
      <c r="P214" s="312"/>
      <c r="Q214" s="312"/>
      <c r="R214" s="32"/>
      <c r="S214" s="312"/>
      <c r="T214" s="312"/>
      <c r="U214" s="3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K214" s="32"/>
      <c r="AL214" s="396"/>
      <c r="AM214" s="396"/>
      <c r="AN214" s="32"/>
    </row>
    <row r="215" spans="6:40">
      <c r="F215" s="396"/>
      <c r="G215" s="396"/>
      <c r="H215" s="396"/>
      <c r="I215" s="32"/>
      <c r="J215" s="396"/>
      <c r="K215" s="32"/>
      <c r="L215" s="32"/>
      <c r="M215" s="396"/>
      <c r="N215" s="312"/>
      <c r="O215" s="312"/>
      <c r="P215" s="312"/>
      <c r="Q215" s="312"/>
      <c r="R215" s="32"/>
      <c r="S215" s="312"/>
      <c r="T215" s="312"/>
      <c r="U215" s="32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K215" s="32"/>
      <c r="AL215" s="396"/>
      <c r="AM215" s="396"/>
      <c r="AN215" s="32"/>
    </row>
    <row r="216" spans="6:40">
      <c r="F216" s="396"/>
      <c r="G216" s="396"/>
      <c r="H216" s="396"/>
      <c r="I216" s="32"/>
      <c r="J216" s="396"/>
      <c r="K216" s="32"/>
      <c r="L216" s="32"/>
      <c r="M216" s="396"/>
      <c r="N216" s="312"/>
      <c r="O216" s="312"/>
      <c r="P216" s="312"/>
      <c r="Q216" s="312"/>
      <c r="R216" s="32"/>
      <c r="S216" s="312"/>
      <c r="T216" s="312"/>
      <c r="U216" s="3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K216" s="32"/>
      <c r="AL216" s="396"/>
      <c r="AM216" s="396"/>
      <c r="AN216" s="32"/>
    </row>
    <row r="217" spans="6:40">
      <c r="F217" s="396"/>
      <c r="G217" s="396"/>
      <c r="H217" s="396"/>
      <c r="I217" s="32"/>
      <c r="J217" s="396"/>
      <c r="K217" s="32"/>
      <c r="L217" s="32"/>
      <c r="M217" s="396"/>
      <c r="N217" s="312"/>
      <c r="O217" s="312"/>
      <c r="P217" s="312"/>
      <c r="Q217" s="312"/>
      <c r="R217" s="32"/>
      <c r="S217" s="312"/>
      <c r="T217" s="312"/>
      <c r="U217" s="32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K217" s="32"/>
      <c r="AL217" s="396"/>
      <c r="AM217" s="396"/>
      <c r="AN217" s="32"/>
    </row>
    <row r="218" spans="6:40">
      <c r="F218" s="396"/>
      <c r="G218" s="396"/>
      <c r="H218" s="396"/>
      <c r="I218" s="32"/>
      <c r="J218" s="396"/>
      <c r="K218" s="32"/>
      <c r="L218" s="32"/>
      <c r="M218" s="396"/>
      <c r="N218" s="312"/>
      <c r="O218" s="312"/>
      <c r="P218" s="312"/>
      <c r="Q218" s="312"/>
      <c r="R218" s="32"/>
      <c r="S218" s="312"/>
      <c r="T218" s="312"/>
      <c r="U218" s="3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K218" s="32"/>
      <c r="AL218" s="396"/>
      <c r="AM218" s="396"/>
      <c r="AN218" s="32"/>
    </row>
    <row r="219" spans="6:40">
      <c r="F219" s="396"/>
      <c r="G219" s="396"/>
      <c r="H219" s="396"/>
      <c r="I219" s="32"/>
      <c r="J219" s="396"/>
      <c r="K219" s="32"/>
      <c r="L219" s="32"/>
      <c r="M219" s="396"/>
      <c r="N219" s="312"/>
      <c r="O219" s="312"/>
      <c r="P219" s="312"/>
      <c r="Q219" s="312"/>
      <c r="R219" s="32"/>
      <c r="S219" s="312"/>
      <c r="T219" s="312"/>
      <c r="U219" s="32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K219" s="32"/>
      <c r="AL219" s="396"/>
      <c r="AM219" s="396"/>
      <c r="AN219" s="32"/>
    </row>
    <row r="220" spans="6:40">
      <c r="F220" s="396"/>
      <c r="G220" s="396"/>
      <c r="H220" s="396"/>
      <c r="I220" s="32"/>
      <c r="J220" s="396"/>
      <c r="K220" s="32"/>
      <c r="L220" s="32"/>
      <c r="M220" s="396"/>
      <c r="N220" s="312"/>
      <c r="O220" s="312"/>
      <c r="P220" s="312"/>
      <c r="Q220" s="312"/>
      <c r="R220" s="32"/>
      <c r="S220" s="312"/>
      <c r="T220" s="312"/>
      <c r="U220" s="3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K220" s="32"/>
      <c r="AL220" s="396"/>
      <c r="AM220" s="396"/>
      <c r="AN220" s="32"/>
    </row>
    <row r="221" spans="6:40">
      <c r="F221" s="396"/>
      <c r="G221" s="396"/>
      <c r="H221" s="396"/>
      <c r="I221" s="32"/>
      <c r="J221" s="396"/>
      <c r="K221" s="32"/>
      <c r="L221" s="32"/>
      <c r="M221" s="396"/>
      <c r="N221" s="312"/>
      <c r="O221" s="312"/>
      <c r="P221" s="312"/>
      <c r="Q221" s="312"/>
      <c r="R221" s="32"/>
      <c r="S221" s="312"/>
      <c r="T221" s="312"/>
      <c r="U221" s="32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K221" s="32"/>
      <c r="AL221" s="396"/>
      <c r="AM221" s="396"/>
      <c r="AN221" s="32"/>
    </row>
    <row r="222" spans="6:40">
      <c r="F222" s="396"/>
      <c r="G222" s="396"/>
      <c r="H222" s="396"/>
      <c r="I222" s="32"/>
      <c r="J222" s="396"/>
      <c r="K222" s="32"/>
      <c r="L222" s="32"/>
      <c r="M222" s="396"/>
      <c r="N222" s="312"/>
      <c r="O222" s="312"/>
      <c r="P222" s="312"/>
      <c r="Q222" s="312"/>
      <c r="R222" s="32"/>
      <c r="S222" s="312"/>
      <c r="T222" s="312"/>
      <c r="U222" s="32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K222" s="32"/>
      <c r="AL222" s="396"/>
      <c r="AM222" s="396"/>
      <c r="AN222" s="32"/>
    </row>
    <row r="223" spans="6:40">
      <c r="F223" s="396"/>
      <c r="G223" s="396"/>
      <c r="H223" s="396"/>
      <c r="I223" s="32"/>
      <c r="J223" s="396"/>
      <c r="K223" s="32"/>
      <c r="L223" s="32"/>
      <c r="M223" s="396"/>
      <c r="N223" s="312"/>
      <c r="O223" s="312"/>
      <c r="P223" s="312"/>
      <c r="Q223" s="312"/>
      <c r="R223" s="32"/>
      <c r="S223" s="312"/>
      <c r="T223" s="312"/>
      <c r="U223" s="32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K223" s="32"/>
      <c r="AL223" s="396"/>
      <c r="AM223" s="396"/>
      <c r="AN223" s="32"/>
    </row>
    <row r="224" spans="6:40">
      <c r="F224" s="396"/>
      <c r="G224" s="396"/>
      <c r="H224" s="396"/>
      <c r="I224" s="32"/>
      <c r="J224" s="396"/>
      <c r="K224" s="32"/>
      <c r="L224" s="32"/>
      <c r="M224" s="396"/>
      <c r="N224" s="312"/>
      <c r="O224" s="312"/>
      <c r="P224" s="312"/>
      <c r="Q224" s="312"/>
      <c r="R224" s="32"/>
      <c r="S224" s="312"/>
      <c r="T224" s="312"/>
      <c r="U224" s="32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K224" s="32"/>
      <c r="AL224" s="396"/>
      <c r="AM224" s="396"/>
      <c r="AN224" s="32"/>
    </row>
    <row r="225" spans="6:40">
      <c r="F225" s="396"/>
      <c r="G225" s="396"/>
      <c r="H225" s="396"/>
      <c r="I225" s="32"/>
      <c r="J225" s="396"/>
      <c r="K225" s="32"/>
      <c r="L225" s="32"/>
      <c r="M225" s="396"/>
      <c r="N225" s="312"/>
      <c r="O225" s="312"/>
      <c r="P225" s="312"/>
      <c r="Q225" s="312"/>
      <c r="R225" s="32"/>
      <c r="S225" s="312"/>
      <c r="T225" s="312"/>
      <c r="U225" s="32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K225" s="32"/>
      <c r="AL225" s="396"/>
      <c r="AM225" s="396"/>
      <c r="AN225" s="32"/>
    </row>
    <row r="226" spans="6:40">
      <c r="F226" s="396"/>
      <c r="G226" s="396"/>
      <c r="H226" s="396"/>
      <c r="I226" s="32"/>
      <c r="J226" s="396"/>
      <c r="K226" s="32"/>
      <c r="L226" s="32"/>
      <c r="M226" s="396"/>
      <c r="N226" s="312"/>
      <c r="O226" s="312"/>
      <c r="P226" s="312"/>
      <c r="Q226" s="312"/>
      <c r="R226" s="32"/>
      <c r="S226" s="312"/>
      <c r="T226" s="312"/>
      <c r="U226" s="3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K226" s="32"/>
      <c r="AL226" s="396"/>
      <c r="AM226" s="396"/>
      <c r="AN226" s="32"/>
    </row>
    <row r="227" spans="6:40">
      <c r="F227" s="396"/>
      <c r="G227" s="396"/>
      <c r="H227" s="396"/>
      <c r="I227" s="32"/>
      <c r="J227" s="396"/>
      <c r="K227" s="32"/>
      <c r="L227" s="32"/>
      <c r="M227" s="396"/>
      <c r="N227" s="312"/>
      <c r="O227" s="312"/>
      <c r="P227" s="312"/>
      <c r="Q227" s="312"/>
      <c r="R227" s="32"/>
      <c r="S227" s="312"/>
      <c r="T227" s="312"/>
      <c r="U227" s="3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K227" s="32"/>
      <c r="AL227" s="396"/>
      <c r="AM227" s="396"/>
      <c r="AN227" s="32"/>
    </row>
    <row r="228" spans="6:40">
      <c r="F228" s="396"/>
      <c r="G228" s="396"/>
      <c r="H228" s="396"/>
      <c r="I228" s="32"/>
      <c r="J228" s="396"/>
      <c r="K228" s="32"/>
      <c r="L228" s="32"/>
      <c r="M228" s="396"/>
      <c r="N228" s="312"/>
      <c r="O228" s="312"/>
      <c r="P228" s="312"/>
      <c r="Q228" s="312"/>
      <c r="R228" s="32"/>
      <c r="S228" s="312"/>
      <c r="T228" s="312"/>
      <c r="U228" s="3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K228" s="32"/>
      <c r="AL228" s="396"/>
      <c r="AM228" s="396"/>
      <c r="AN228" s="32"/>
    </row>
    <row r="229" spans="6:40">
      <c r="F229" s="396"/>
      <c r="G229" s="396"/>
      <c r="H229" s="396"/>
      <c r="I229" s="32"/>
      <c r="J229" s="396"/>
      <c r="K229" s="32"/>
      <c r="L229" s="32"/>
      <c r="M229" s="396"/>
      <c r="N229" s="312"/>
      <c r="O229" s="312"/>
      <c r="P229" s="312"/>
      <c r="Q229" s="312"/>
      <c r="R229" s="32"/>
      <c r="S229" s="312"/>
      <c r="T229" s="312"/>
      <c r="U229" s="3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K229" s="32"/>
      <c r="AL229" s="396"/>
      <c r="AM229" s="396"/>
      <c r="AN229" s="32"/>
    </row>
    <row r="230" spans="6:40">
      <c r="F230" s="396"/>
      <c r="G230" s="396"/>
      <c r="H230" s="396"/>
      <c r="I230" s="32"/>
      <c r="J230" s="396"/>
      <c r="K230" s="32"/>
      <c r="L230" s="32"/>
      <c r="M230" s="396"/>
      <c r="N230" s="312"/>
      <c r="O230" s="312"/>
      <c r="P230" s="312"/>
      <c r="Q230" s="312"/>
      <c r="R230" s="32"/>
      <c r="S230" s="312"/>
      <c r="T230" s="312"/>
      <c r="U230" s="32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K230" s="32"/>
      <c r="AL230" s="396"/>
      <c r="AM230" s="396"/>
      <c r="AN230" s="32"/>
    </row>
    <row r="231" spans="6:40">
      <c r="F231" s="396"/>
      <c r="G231" s="396"/>
      <c r="H231" s="396"/>
      <c r="I231" s="32"/>
      <c r="J231" s="396"/>
      <c r="K231" s="32"/>
      <c r="L231" s="32"/>
      <c r="M231" s="396"/>
      <c r="N231" s="312"/>
      <c r="O231" s="312"/>
      <c r="P231" s="312"/>
      <c r="Q231" s="312"/>
      <c r="R231" s="32"/>
      <c r="S231" s="312"/>
      <c r="T231" s="312"/>
      <c r="U231" s="3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K231" s="32"/>
      <c r="AL231" s="396"/>
      <c r="AM231" s="396"/>
      <c r="AN231" s="32"/>
    </row>
    <row r="232" spans="6:40">
      <c r="F232" s="396"/>
      <c r="G232" s="396"/>
      <c r="H232" s="396"/>
      <c r="I232" s="32"/>
      <c r="J232" s="396"/>
      <c r="K232" s="32"/>
      <c r="L232" s="32"/>
      <c r="M232" s="396"/>
      <c r="N232" s="312"/>
      <c r="O232" s="312"/>
      <c r="P232" s="312"/>
      <c r="Q232" s="312"/>
      <c r="R232" s="32"/>
      <c r="S232" s="312"/>
      <c r="T232" s="312"/>
      <c r="U232" s="3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K232" s="32"/>
      <c r="AL232" s="396"/>
      <c r="AM232" s="396"/>
      <c r="AN232" s="32"/>
    </row>
    <row r="233" spans="6:40">
      <c r="F233" s="396"/>
      <c r="G233" s="396"/>
      <c r="H233" s="396"/>
      <c r="I233" s="32"/>
      <c r="J233" s="396"/>
      <c r="K233" s="32"/>
      <c r="L233" s="32"/>
      <c r="M233" s="396"/>
      <c r="N233" s="312"/>
      <c r="O233" s="312"/>
      <c r="P233" s="312"/>
      <c r="Q233" s="312"/>
      <c r="R233" s="32"/>
      <c r="S233" s="312"/>
      <c r="T233" s="312"/>
      <c r="U233" s="3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K233" s="32"/>
      <c r="AL233" s="396"/>
      <c r="AM233" s="396"/>
      <c r="AN233" s="32"/>
    </row>
    <row r="234" spans="6:40">
      <c r="F234" s="396"/>
      <c r="G234" s="396"/>
      <c r="H234" s="396"/>
      <c r="I234" s="32"/>
      <c r="J234" s="396"/>
      <c r="K234" s="32"/>
      <c r="L234" s="32"/>
      <c r="M234" s="396"/>
      <c r="N234" s="312"/>
      <c r="O234" s="312"/>
      <c r="P234" s="312"/>
      <c r="Q234" s="312"/>
      <c r="R234" s="32"/>
      <c r="S234" s="312"/>
      <c r="T234" s="312"/>
      <c r="U234" s="32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K234" s="32"/>
      <c r="AL234" s="396"/>
      <c r="AM234" s="396"/>
      <c r="AN234" s="32"/>
    </row>
    <row r="235" spans="6:40">
      <c r="F235" s="396"/>
      <c r="G235" s="396"/>
      <c r="H235" s="396"/>
      <c r="I235" s="32"/>
      <c r="J235" s="396"/>
      <c r="K235" s="32"/>
      <c r="L235" s="32"/>
      <c r="M235" s="396"/>
      <c r="N235" s="312"/>
      <c r="O235" s="312"/>
      <c r="P235" s="312"/>
      <c r="Q235" s="312"/>
      <c r="R235" s="32"/>
      <c r="S235" s="312"/>
      <c r="T235" s="312"/>
      <c r="U235" s="3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K235" s="32"/>
      <c r="AL235" s="396"/>
      <c r="AM235" s="396"/>
      <c r="AN235" s="32"/>
    </row>
    <row r="236" spans="6:40">
      <c r="F236" s="396"/>
      <c r="G236" s="396"/>
      <c r="H236" s="396"/>
      <c r="I236" s="32"/>
      <c r="J236" s="396"/>
      <c r="K236" s="32"/>
      <c r="L236" s="32"/>
      <c r="M236" s="396"/>
      <c r="N236" s="312"/>
      <c r="O236" s="312"/>
      <c r="P236" s="312"/>
      <c r="Q236" s="312"/>
      <c r="R236" s="32"/>
      <c r="S236" s="312"/>
      <c r="T236" s="312"/>
      <c r="U236" s="32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K236" s="32"/>
      <c r="AL236" s="396"/>
      <c r="AM236" s="396"/>
      <c r="AN236" s="32"/>
    </row>
    <row r="237" spans="6:40">
      <c r="F237" s="396"/>
      <c r="G237" s="396"/>
      <c r="H237" s="396"/>
      <c r="I237" s="32"/>
      <c r="J237" s="396"/>
      <c r="K237" s="32"/>
      <c r="L237" s="32"/>
      <c r="M237" s="396"/>
      <c r="N237" s="312"/>
      <c r="O237" s="312"/>
      <c r="P237" s="312"/>
      <c r="Q237" s="312"/>
      <c r="R237" s="32"/>
      <c r="S237" s="312"/>
      <c r="T237" s="312"/>
      <c r="U237" s="3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K237" s="32"/>
      <c r="AL237" s="396"/>
      <c r="AM237" s="396"/>
      <c r="AN237" s="32"/>
    </row>
    <row r="238" spans="6:40">
      <c r="F238" s="396"/>
      <c r="G238" s="396"/>
      <c r="H238" s="396"/>
      <c r="I238" s="32"/>
      <c r="J238" s="396"/>
      <c r="K238" s="32"/>
      <c r="L238" s="32"/>
      <c r="M238" s="396"/>
      <c r="N238" s="312"/>
      <c r="O238" s="312"/>
      <c r="P238" s="312"/>
      <c r="Q238" s="312"/>
      <c r="R238" s="32"/>
      <c r="S238" s="312"/>
      <c r="T238" s="312"/>
      <c r="U238" s="3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K238" s="32"/>
      <c r="AL238" s="396"/>
      <c r="AM238" s="396"/>
      <c r="AN238" s="32"/>
    </row>
    <row r="239" spans="6:40">
      <c r="F239" s="396"/>
      <c r="G239" s="396"/>
      <c r="H239" s="396"/>
      <c r="I239" s="32"/>
      <c r="J239" s="396"/>
      <c r="K239" s="32"/>
      <c r="L239" s="32"/>
      <c r="M239" s="396"/>
      <c r="N239" s="312"/>
      <c r="O239" s="312"/>
      <c r="P239" s="312"/>
      <c r="Q239" s="312"/>
      <c r="R239" s="32"/>
      <c r="S239" s="312"/>
      <c r="T239" s="312"/>
      <c r="U239" s="3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K239" s="32"/>
      <c r="AL239" s="396"/>
      <c r="AM239" s="396"/>
      <c r="AN239" s="32"/>
    </row>
    <row r="240" spans="6:40">
      <c r="F240" s="396"/>
      <c r="G240" s="396"/>
      <c r="H240" s="396"/>
      <c r="I240" s="32"/>
      <c r="J240" s="396"/>
      <c r="K240" s="32"/>
      <c r="L240" s="32"/>
      <c r="M240" s="396"/>
      <c r="N240" s="312"/>
      <c r="O240" s="312"/>
      <c r="P240" s="312"/>
      <c r="Q240" s="312"/>
      <c r="R240" s="32"/>
      <c r="S240" s="312"/>
      <c r="T240" s="312"/>
      <c r="U240" s="3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K240" s="32"/>
      <c r="AL240" s="396"/>
      <c r="AM240" s="396"/>
      <c r="AN240" s="32"/>
    </row>
    <row r="241" spans="6:40">
      <c r="F241" s="396"/>
      <c r="G241" s="396"/>
      <c r="H241" s="396"/>
      <c r="I241" s="32"/>
      <c r="J241" s="396"/>
      <c r="K241" s="32"/>
      <c r="L241" s="32"/>
      <c r="M241" s="396"/>
      <c r="N241" s="312"/>
      <c r="O241" s="312"/>
      <c r="P241" s="312"/>
      <c r="Q241" s="312"/>
      <c r="R241" s="32"/>
      <c r="S241" s="312"/>
      <c r="T241" s="312"/>
      <c r="U241" s="3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K241" s="32"/>
      <c r="AL241" s="396"/>
      <c r="AM241" s="396"/>
      <c r="AN241" s="32"/>
    </row>
    <row r="242" spans="6:40">
      <c r="F242" s="396"/>
      <c r="G242" s="396"/>
      <c r="H242" s="396"/>
      <c r="I242" s="32"/>
      <c r="J242" s="396"/>
      <c r="K242" s="32"/>
      <c r="L242" s="32"/>
      <c r="M242" s="396"/>
      <c r="N242" s="312"/>
      <c r="O242" s="312"/>
      <c r="P242" s="312"/>
      <c r="Q242" s="312"/>
      <c r="R242" s="32"/>
      <c r="S242" s="312"/>
      <c r="T242" s="312"/>
      <c r="U242" s="3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K242" s="32"/>
      <c r="AL242" s="396"/>
      <c r="AM242" s="396"/>
      <c r="AN242" s="32"/>
    </row>
    <row r="243" spans="6:40">
      <c r="F243" s="396"/>
      <c r="G243" s="396"/>
      <c r="H243" s="396"/>
      <c r="I243" s="32"/>
      <c r="J243" s="396"/>
      <c r="K243" s="32"/>
      <c r="L243" s="32"/>
      <c r="M243" s="396"/>
      <c r="N243" s="312"/>
      <c r="O243" s="312"/>
      <c r="P243" s="312"/>
      <c r="Q243" s="312"/>
      <c r="R243" s="32"/>
      <c r="S243" s="312"/>
      <c r="T243" s="312"/>
      <c r="U243" s="3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K243" s="32"/>
      <c r="AL243" s="396"/>
      <c r="AM243" s="396"/>
      <c r="AN243" s="32"/>
    </row>
    <row r="244" spans="6:40">
      <c r="F244" s="396"/>
      <c r="G244" s="396"/>
      <c r="H244" s="396"/>
      <c r="I244" s="32"/>
      <c r="J244" s="396"/>
      <c r="K244" s="32"/>
      <c r="L244" s="32"/>
      <c r="M244" s="396"/>
      <c r="N244" s="312"/>
      <c r="O244" s="312"/>
      <c r="P244" s="312"/>
      <c r="Q244" s="312"/>
      <c r="R244" s="32"/>
      <c r="S244" s="312"/>
      <c r="T244" s="312"/>
      <c r="U244" s="3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K244" s="32"/>
      <c r="AL244" s="396"/>
      <c r="AM244" s="396"/>
      <c r="AN244" s="32"/>
    </row>
    <row r="245" spans="6:40">
      <c r="F245" s="396"/>
      <c r="G245" s="396"/>
      <c r="H245" s="396"/>
      <c r="I245" s="32"/>
      <c r="J245" s="396"/>
      <c r="K245" s="32"/>
      <c r="L245" s="32"/>
      <c r="M245" s="396"/>
      <c r="N245" s="312"/>
      <c r="O245" s="312"/>
      <c r="P245" s="312"/>
      <c r="Q245" s="312"/>
      <c r="R245" s="32"/>
      <c r="S245" s="312"/>
      <c r="T245" s="312"/>
      <c r="U245" s="32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K245" s="32"/>
      <c r="AL245" s="396"/>
      <c r="AM245" s="396"/>
      <c r="AN245" s="32"/>
    </row>
    <row r="246" spans="6:40">
      <c r="F246" s="396"/>
      <c r="G246" s="396"/>
      <c r="H246" s="396"/>
      <c r="I246" s="32"/>
      <c r="J246" s="396"/>
      <c r="K246" s="32"/>
      <c r="L246" s="32"/>
      <c r="M246" s="396"/>
      <c r="N246" s="312"/>
      <c r="O246" s="312"/>
      <c r="P246" s="312"/>
      <c r="Q246" s="312"/>
      <c r="R246" s="32"/>
      <c r="S246" s="312"/>
      <c r="T246" s="312"/>
      <c r="U246" s="32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K246" s="32"/>
      <c r="AL246" s="396"/>
      <c r="AM246" s="396"/>
      <c r="AN246" s="32"/>
    </row>
    <row r="247" spans="6:40">
      <c r="F247" s="396"/>
      <c r="G247" s="396"/>
      <c r="H247" s="396"/>
      <c r="I247" s="32"/>
      <c r="J247" s="396"/>
      <c r="K247" s="32"/>
      <c r="L247" s="32"/>
      <c r="M247" s="396"/>
      <c r="N247" s="312"/>
      <c r="O247" s="312"/>
      <c r="P247" s="312"/>
      <c r="Q247" s="312"/>
      <c r="R247" s="32"/>
      <c r="S247" s="312"/>
      <c r="T247" s="312"/>
      <c r="U247" s="3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K247" s="32"/>
      <c r="AL247" s="396"/>
      <c r="AM247" s="396"/>
      <c r="AN247" s="32"/>
    </row>
    <row r="248" spans="6:40">
      <c r="F248" s="396"/>
      <c r="G248" s="396"/>
      <c r="H248" s="396"/>
      <c r="I248" s="32"/>
      <c r="J248" s="396"/>
      <c r="K248" s="32"/>
      <c r="L248" s="32"/>
      <c r="M248" s="396"/>
      <c r="N248" s="312"/>
      <c r="O248" s="312"/>
      <c r="P248" s="312"/>
      <c r="Q248" s="312"/>
      <c r="R248" s="32"/>
      <c r="S248" s="312"/>
      <c r="T248" s="312"/>
      <c r="U248" s="3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K248" s="32"/>
      <c r="AL248" s="396"/>
      <c r="AM248" s="396"/>
      <c r="AN248" s="32"/>
    </row>
    <row r="249" spans="6:40">
      <c r="F249" s="396"/>
      <c r="G249" s="396"/>
      <c r="H249" s="396"/>
      <c r="I249" s="32"/>
      <c r="J249" s="396"/>
      <c r="K249" s="32"/>
      <c r="L249" s="32"/>
      <c r="M249" s="396"/>
      <c r="N249" s="312"/>
      <c r="O249" s="312"/>
      <c r="P249" s="312"/>
      <c r="Q249" s="312"/>
      <c r="R249" s="32"/>
      <c r="S249" s="312"/>
      <c r="T249" s="312"/>
      <c r="U249" s="3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K249" s="32"/>
      <c r="AL249" s="396"/>
      <c r="AM249" s="396"/>
      <c r="AN249" s="32"/>
    </row>
    <row r="250" spans="6:40">
      <c r="F250" s="396"/>
      <c r="G250" s="396"/>
      <c r="H250" s="396"/>
      <c r="I250" s="32"/>
      <c r="J250" s="396"/>
      <c r="K250" s="32"/>
      <c r="L250" s="32"/>
      <c r="M250" s="396"/>
      <c r="N250" s="312"/>
      <c r="O250" s="312"/>
      <c r="P250" s="312"/>
      <c r="Q250" s="312"/>
      <c r="R250" s="32"/>
      <c r="S250" s="312"/>
      <c r="T250" s="312"/>
      <c r="U250" s="3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K250" s="32"/>
      <c r="AL250" s="396"/>
      <c r="AM250" s="396"/>
      <c r="AN250" s="32"/>
    </row>
    <row r="251" spans="6:40">
      <c r="F251" s="396"/>
      <c r="G251" s="396"/>
      <c r="H251" s="396"/>
      <c r="I251" s="32"/>
      <c r="J251" s="396"/>
      <c r="K251" s="32"/>
      <c r="L251" s="32"/>
      <c r="M251" s="396"/>
      <c r="N251" s="78"/>
      <c r="O251" s="78"/>
      <c r="P251" s="78"/>
      <c r="Q251" s="78"/>
      <c r="R251" s="30"/>
      <c r="S251" s="78"/>
      <c r="T251" s="78"/>
      <c r="U251" s="30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K251" s="32"/>
      <c r="AL251" s="396"/>
      <c r="AM251" s="396"/>
      <c r="AN251" s="32"/>
    </row>
    <row r="252" spans="6:40">
      <c r="F252" s="396"/>
      <c r="G252" s="396"/>
      <c r="H252" s="396"/>
      <c r="I252" s="32"/>
      <c r="J252" s="396"/>
      <c r="K252" s="32"/>
      <c r="L252" s="32"/>
      <c r="M252" s="396"/>
      <c r="N252" s="79"/>
      <c r="O252" s="79"/>
      <c r="P252" s="79"/>
      <c r="Q252" s="79"/>
      <c r="R252" s="34"/>
      <c r="S252" s="79"/>
      <c r="T252" s="79"/>
      <c r="U252" s="3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K252" s="32"/>
      <c r="AL252" s="396"/>
      <c r="AM252" s="396"/>
      <c r="AN252" s="32"/>
    </row>
    <row r="253" spans="6:40">
      <c r="F253" s="396"/>
      <c r="G253" s="396"/>
      <c r="H253" s="396"/>
      <c r="I253" s="32"/>
      <c r="J253" s="396"/>
      <c r="K253" s="32"/>
      <c r="L253" s="32"/>
      <c r="M253" s="396"/>
      <c r="N253" s="79"/>
      <c r="O253" s="79"/>
      <c r="P253" s="79"/>
      <c r="Q253" s="79"/>
      <c r="R253" s="34"/>
      <c r="S253" s="79"/>
      <c r="T253" s="79"/>
      <c r="U253" s="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K253" s="32"/>
      <c r="AL253" s="396"/>
      <c r="AM253" s="396"/>
      <c r="AN253" s="32"/>
    </row>
    <row r="254" spans="6:40">
      <c r="F254" s="396"/>
      <c r="G254" s="396"/>
      <c r="H254" s="396"/>
      <c r="I254" s="32"/>
      <c r="J254" s="396"/>
      <c r="K254" s="32"/>
      <c r="L254" s="32"/>
      <c r="M254" s="396"/>
      <c r="N254" s="79"/>
      <c r="O254" s="79"/>
      <c r="P254" s="79"/>
      <c r="Q254" s="79"/>
      <c r="R254" s="34"/>
      <c r="S254" s="79"/>
      <c r="T254" s="79"/>
      <c r="U254" s="3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K254" s="32"/>
      <c r="AL254" s="396"/>
      <c r="AM254" s="396"/>
      <c r="AN254" s="32"/>
    </row>
    <row r="255" spans="6:40">
      <c r="F255" s="396"/>
      <c r="G255" s="396"/>
      <c r="H255" s="396"/>
      <c r="I255" s="32"/>
      <c r="J255" s="396"/>
      <c r="K255" s="32"/>
      <c r="L255" s="32"/>
      <c r="M255" s="396"/>
      <c r="N255" s="79"/>
      <c r="O255" s="79"/>
      <c r="P255" s="79"/>
      <c r="Q255" s="79"/>
      <c r="R255" s="34"/>
      <c r="S255" s="79"/>
      <c r="T255" s="79"/>
      <c r="U255" s="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K255" s="32"/>
      <c r="AL255" s="396"/>
      <c r="AM255" s="396"/>
      <c r="AN255" s="32"/>
    </row>
    <row r="256" spans="6:40">
      <c r="F256" s="396"/>
      <c r="G256" s="396"/>
      <c r="H256" s="396"/>
      <c r="I256" s="32"/>
      <c r="J256" s="396"/>
      <c r="K256" s="32"/>
      <c r="L256" s="32"/>
      <c r="M256" s="396"/>
      <c r="N256" s="79"/>
      <c r="O256" s="79"/>
      <c r="P256" s="79"/>
      <c r="Q256" s="79"/>
      <c r="R256" s="34"/>
      <c r="S256" s="79"/>
      <c r="T256" s="79"/>
      <c r="U256" s="3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K256" s="32"/>
      <c r="AL256" s="396"/>
      <c r="AM256" s="396"/>
      <c r="AN256" s="32"/>
    </row>
    <row r="257" spans="1:40">
      <c r="F257" s="396"/>
      <c r="G257" s="396"/>
      <c r="H257" s="396"/>
      <c r="I257" s="32"/>
      <c r="J257" s="396"/>
      <c r="K257" s="32"/>
      <c r="L257" s="32"/>
      <c r="M257" s="396"/>
      <c r="N257" s="79"/>
      <c r="O257" s="79"/>
      <c r="P257" s="79"/>
      <c r="Q257" s="79"/>
      <c r="R257" s="34"/>
      <c r="S257" s="79"/>
      <c r="T257" s="79"/>
      <c r="U257" s="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K257" s="32"/>
      <c r="AL257" s="396"/>
      <c r="AM257" s="396"/>
      <c r="AN257" s="32"/>
    </row>
    <row r="258" spans="1:40">
      <c r="F258" s="396"/>
      <c r="G258" s="396"/>
      <c r="H258" s="396"/>
      <c r="I258" s="32"/>
      <c r="J258" s="396"/>
      <c r="K258" s="32"/>
      <c r="L258" s="32"/>
      <c r="M258" s="396"/>
      <c r="N258" s="79"/>
      <c r="O258" s="79"/>
      <c r="P258" s="79"/>
      <c r="Q258" s="79"/>
      <c r="R258" s="34"/>
      <c r="S258" s="79"/>
      <c r="T258" s="79"/>
      <c r="U258" s="3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K258" s="32"/>
      <c r="AL258" s="396"/>
      <c r="AM258" s="396"/>
      <c r="AN258" s="32"/>
    </row>
    <row r="259" spans="1:40">
      <c r="F259" s="396"/>
      <c r="G259" s="396"/>
      <c r="H259" s="396"/>
      <c r="I259" s="32"/>
      <c r="J259" s="396"/>
      <c r="K259" s="32"/>
      <c r="L259" s="32"/>
      <c r="M259" s="396"/>
      <c r="N259" s="79"/>
      <c r="O259" s="79"/>
      <c r="P259" s="79"/>
      <c r="Q259" s="79"/>
      <c r="R259" s="34"/>
      <c r="S259" s="79"/>
      <c r="T259" s="79"/>
      <c r="U259" s="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K259" s="32"/>
      <c r="AL259" s="396"/>
      <c r="AM259" s="396"/>
      <c r="AN259" s="32"/>
    </row>
    <row r="260" spans="1:40">
      <c r="F260" s="396"/>
      <c r="G260" s="396"/>
      <c r="H260" s="396"/>
      <c r="I260" s="32"/>
      <c r="J260" s="396"/>
      <c r="K260" s="32"/>
      <c r="L260" s="32"/>
      <c r="M260" s="396"/>
      <c r="N260" s="79"/>
      <c r="O260" s="79"/>
      <c r="P260" s="79"/>
      <c r="Q260" s="79"/>
      <c r="R260" s="34"/>
      <c r="S260" s="79"/>
      <c r="T260" s="79"/>
      <c r="U260" s="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K260" s="32"/>
      <c r="AL260" s="396"/>
      <c r="AM260" s="396"/>
      <c r="AN260" s="32"/>
    </row>
    <row r="261" spans="1:40">
      <c r="F261" s="396"/>
      <c r="G261" s="71"/>
      <c r="H261" s="396"/>
      <c r="I261" s="32"/>
      <c r="J261" s="71"/>
      <c r="K261" s="32"/>
      <c r="L261" s="32"/>
      <c r="M261" s="71"/>
      <c r="N261" s="79"/>
      <c r="O261" s="79"/>
      <c r="P261" s="79"/>
      <c r="Q261" s="79"/>
      <c r="R261" s="34"/>
      <c r="S261" s="79"/>
      <c r="T261" s="79"/>
      <c r="U261" s="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K261" s="32"/>
      <c r="AL261" s="396"/>
      <c r="AM261" s="396"/>
      <c r="AN261" s="32"/>
    </row>
    <row r="262" spans="1:40">
      <c r="A262" s="30"/>
      <c r="B262" s="30"/>
      <c r="C262" s="30"/>
      <c r="D262" s="30"/>
      <c r="E262" s="78"/>
      <c r="F262" s="71"/>
      <c r="G262" s="72"/>
      <c r="H262" s="71"/>
      <c r="I262" s="30"/>
      <c r="J262" s="72"/>
      <c r="K262" s="30"/>
      <c r="L262" s="30"/>
      <c r="M262" s="72"/>
      <c r="N262" s="79"/>
      <c r="O262" s="79"/>
      <c r="P262" s="79"/>
      <c r="Q262" s="79"/>
      <c r="R262" s="34"/>
      <c r="S262" s="79"/>
      <c r="T262" s="79"/>
      <c r="U262" s="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K262" s="32"/>
      <c r="AL262" s="396"/>
      <c r="AM262" s="396"/>
      <c r="AN262" s="32"/>
    </row>
    <row r="263" spans="1:40">
      <c r="A263" s="34"/>
      <c r="B263" s="34"/>
      <c r="C263" s="34"/>
      <c r="D263" s="34"/>
      <c r="E263" s="79"/>
      <c r="F263" s="72"/>
      <c r="G263" s="72"/>
      <c r="H263" s="72"/>
      <c r="I263" s="34"/>
      <c r="J263" s="72"/>
      <c r="K263" s="34"/>
      <c r="L263" s="34"/>
      <c r="M263" s="72"/>
      <c r="N263" s="79"/>
      <c r="O263" s="79"/>
      <c r="P263" s="79"/>
      <c r="Q263" s="79"/>
      <c r="R263" s="34"/>
      <c r="S263" s="79"/>
      <c r="T263" s="79"/>
      <c r="U263" s="3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K263" s="32"/>
      <c r="AL263" s="396"/>
      <c r="AM263" s="396"/>
      <c r="AN263" s="32"/>
    </row>
    <row r="264" spans="1:40">
      <c r="A264" s="34"/>
      <c r="B264" s="34"/>
      <c r="C264" s="34"/>
      <c r="D264" s="34"/>
      <c r="E264" s="79"/>
      <c r="F264" s="72"/>
      <c r="G264" s="72"/>
      <c r="H264" s="72"/>
      <c r="I264" s="34"/>
      <c r="J264" s="72"/>
      <c r="K264" s="34"/>
      <c r="L264" s="34"/>
      <c r="M264" s="72"/>
      <c r="N264" s="79"/>
      <c r="O264" s="79"/>
      <c r="P264" s="79"/>
      <c r="Q264" s="79"/>
      <c r="R264" s="34"/>
      <c r="S264" s="79"/>
      <c r="T264" s="79"/>
      <c r="U264" s="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K264" s="32"/>
      <c r="AL264" s="396"/>
      <c r="AM264" s="396"/>
      <c r="AN264" s="32"/>
    </row>
    <row r="265" spans="1:40">
      <c r="A265" s="34"/>
      <c r="B265" s="34"/>
      <c r="C265" s="34"/>
      <c r="D265" s="34"/>
      <c r="E265" s="79"/>
      <c r="F265" s="72"/>
      <c r="G265" s="72"/>
      <c r="H265" s="72"/>
      <c r="I265" s="34"/>
      <c r="J265" s="72"/>
      <c r="K265" s="34"/>
      <c r="L265" s="34"/>
      <c r="M265" s="72"/>
      <c r="N265" s="79"/>
      <c r="O265" s="79"/>
      <c r="P265" s="79"/>
      <c r="Q265" s="79"/>
      <c r="R265" s="34"/>
      <c r="S265" s="79"/>
      <c r="T265" s="79"/>
      <c r="U265" s="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K265" s="32"/>
      <c r="AL265" s="396"/>
      <c r="AM265" s="396"/>
      <c r="AN265" s="32"/>
    </row>
    <row r="266" spans="1:40">
      <c r="A266" s="34"/>
      <c r="B266" s="34"/>
      <c r="C266" s="34"/>
      <c r="D266" s="34"/>
      <c r="E266" s="79"/>
      <c r="F266" s="72"/>
      <c r="G266" s="72"/>
      <c r="H266" s="72"/>
      <c r="I266" s="34"/>
      <c r="J266" s="72"/>
      <c r="K266" s="34"/>
      <c r="L266" s="34"/>
      <c r="M266" s="72"/>
      <c r="N266" s="79"/>
      <c r="O266" s="79"/>
      <c r="P266" s="79"/>
      <c r="Q266" s="79"/>
      <c r="R266" s="34"/>
      <c r="S266" s="79"/>
      <c r="T266" s="79"/>
      <c r="U266" s="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K266" s="32"/>
      <c r="AL266" s="396"/>
      <c r="AM266" s="396"/>
      <c r="AN266" s="32"/>
    </row>
    <row r="267" spans="1:40">
      <c r="A267" s="34"/>
      <c r="B267" s="34"/>
      <c r="C267" s="34"/>
      <c r="D267" s="34"/>
      <c r="E267" s="79"/>
      <c r="F267" s="72"/>
      <c r="G267" s="72"/>
      <c r="H267" s="72"/>
      <c r="I267" s="34"/>
      <c r="J267" s="72"/>
      <c r="K267" s="34"/>
      <c r="L267" s="34"/>
      <c r="M267" s="72"/>
      <c r="N267" s="79"/>
      <c r="O267" s="79"/>
      <c r="P267" s="79"/>
      <c r="Q267" s="79"/>
      <c r="R267" s="34"/>
      <c r="S267" s="79"/>
      <c r="T267" s="79"/>
      <c r="U267" s="3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K267" s="32"/>
      <c r="AL267" s="396"/>
      <c r="AM267" s="396"/>
      <c r="AN267" s="32"/>
    </row>
    <row r="268" spans="1:40">
      <c r="A268" s="34"/>
      <c r="B268" s="34"/>
      <c r="C268" s="34"/>
      <c r="D268" s="34"/>
      <c r="E268" s="79"/>
      <c r="F268" s="72"/>
      <c r="G268" s="72"/>
      <c r="H268" s="72"/>
      <c r="I268" s="34"/>
      <c r="J268" s="72"/>
      <c r="K268" s="34"/>
      <c r="L268" s="34"/>
      <c r="M268" s="72"/>
      <c r="N268" s="79"/>
      <c r="O268" s="79"/>
      <c r="P268" s="79"/>
      <c r="Q268" s="79"/>
      <c r="R268" s="34"/>
      <c r="S268" s="79"/>
      <c r="T268" s="79"/>
      <c r="U268" s="3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K268" s="32"/>
      <c r="AL268" s="396"/>
      <c r="AM268" s="396"/>
      <c r="AN268" s="32"/>
    </row>
    <row r="269" spans="1:40">
      <c r="A269" s="34"/>
      <c r="B269" s="34"/>
      <c r="C269" s="34"/>
      <c r="D269" s="34"/>
      <c r="E269" s="79"/>
      <c r="F269" s="72"/>
      <c r="G269" s="72"/>
      <c r="H269" s="72"/>
      <c r="I269" s="34"/>
      <c r="J269" s="72"/>
      <c r="K269" s="34"/>
      <c r="L269" s="34"/>
      <c r="M269" s="72"/>
      <c r="N269" s="79"/>
      <c r="O269" s="79"/>
      <c r="P269" s="79"/>
      <c r="Q269" s="79"/>
      <c r="R269" s="34"/>
      <c r="S269" s="79"/>
      <c r="T269" s="79"/>
      <c r="U269" s="3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K269" s="32"/>
      <c r="AL269" s="396"/>
      <c r="AM269" s="396"/>
      <c r="AN269" s="32"/>
    </row>
    <row r="270" spans="1:40">
      <c r="A270" s="34"/>
      <c r="B270" s="34"/>
      <c r="C270" s="34"/>
      <c r="D270" s="34"/>
      <c r="E270" s="79"/>
      <c r="F270" s="72"/>
      <c r="G270" s="72"/>
      <c r="H270" s="72"/>
      <c r="I270" s="34"/>
      <c r="J270" s="72"/>
      <c r="K270" s="34"/>
      <c r="L270" s="34"/>
      <c r="M270" s="72"/>
      <c r="N270" s="79"/>
      <c r="O270" s="79"/>
      <c r="P270" s="79"/>
      <c r="Q270" s="79"/>
      <c r="R270" s="34"/>
      <c r="S270" s="79"/>
      <c r="T270" s="79"/>
      <c r="U270" s="3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K270" s="32"/>
      <c r="AL270" s="396"/>
      <c r="AM270" s="396"/>
      <c r="AN270" s="32"/>
    </row>
    <row r="271" spans="1:40">
      <c r="A271" s="34"/>
      <c r="B271" s="34"/>
      <c r="C271" s="34"/>
      <c r="D271" s="34"/>
      <c r="E271" s="79"/>
      <c r="F271" s="72"/>
      <c r="G271" s="72"/>
      <c r="H271" s="72"/>
      <c r="I271" s="34"/>
      <c r="J271" s="72"/>
      <c r="K271" s="34"/>
      <c r="L271" s="34"/>
      <c r="M271" s="72"/>
      <c r="N271" s="79"/>
      <c r="O271" s="79"/>
      <c r="P271" s="79"/>
      <c r="Q271" s="79"/>
      <c r="R271" s="34"/>
      <c r="S271" s="79"/>
      <c r="T271" s="79"/>
      <c r="U271" s="3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K271" s="32"/>
      <c r="AL271" s="396"/>
      <c r="AM271" s="396"/>
      <c r="AN271" s="32"/>
    </row>
    <row r="272" spans="1:40">
      <c r="A272" s="34"/>
      <c r="B272" s="34"/>
      <c r="C272" s="34"/>
      <c r="D272" s="34"/>
      <c r="E272" s="79"/>
      <c r="F272" s="72"/>
      <c r="G272" s="72"/>
      <c r="H272" s="72"/>
      <c r="I272" s="34"/>
      <c r="J272" s="72"/>
      <c r="K272" s="34"/>
      <c r="L272" s="34"/>
      <c r="M272" s="72"/>
      <c r="N272" s="79"/>
      <c r="O272" s="79"/>
      <c r="P272" s="79"/>
      <c r="Q272" s="79"/>
      <c r="R272" s="34"/>
      <c r="S272" s="79"/>
      <c r="T272" s="79"/>
      <c r="U272" s="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K272" s="32"/>
      <c r="AL272" s="396"/>
      <c r="AM272" s="396"/>
      <c r="AN272" s="32"/>
    </row>
    <row r="273" spans="1:40">
      <c r="A273" s="34"/>
      <c r="B273" s="34"/>
      <c r="C273" s="34"/>
      <c r="D273" s="34"/>
      <c r="E273" s="79"/>
      <c r="F273" s="72"/>
      <c r="G273" s="72"/>
      <c r="H273" s="72"/>
      <c r="I273" s="34"/>
      <c r="J273" s="72"/>
      <c r="K273" s="34"/>
      <c r="L273" s="34"/>
      <c r="M273" s="72"/>
      <c r="N273" s="79"/>
      <c r="O273" s="79"/>
      <c r="P273" s="79"/>
      <c r="Q273" s="79"/>
      <c r="R273" s="34"/>
      <c r="S273" s="79"/>
      <c r="T273" s="79"/>
      <c r="U273" s="3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K273" s="32"/>
      <c r="AL273" s="396"/>
      <c r="AM273" s="396"/>
      <c r="AN273" s="32"/>
    </row>
    <row r="274" spans="1:40">
      <c r="A274" s="34"/>
      <c r="B274" s="34"/>
      <c r="C274" s="34"/>
      <c r="D274" s="34"/>
      <c r="E274" s="79"/>
      <c r="F274" s="72"/>
      <c r="G274" s="72"/>
      <c r="H274" s="72"/>
      <c r="I274" s="34"/>
      <c r="J274" s="72"/>
      <c r="K274" s="34"/>
      <c r="L274" s="34"/>
      <c r="M274" s="72"/>
      <c r="N274" s="79"/>
      <c r="O274" s="79"/>
      <c r="P274" s="79"/>
      <c r="Q274" s="79"/>
      <c r="R274" s="34"/>
      <c r="S274" s="79"/>
      <c r="T274" s="79"/>
      <c r="U274" s="3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40">
      <c r="A275" s="34"/>
      <c r="B275" s="34"/>
      <c r="C275" s="34"/>
      <c r="D275" s="34"/>
      <c r="E275" s="79"/>
      <c r="F275" s="72"/>
      <c r="G275" s="72"/>
      <c r="H275" s="72"/>
      <c r="I275" s="34"/>
      <c r="J275" s="72"/>
      <c r="K275" s="34"/>
      <c r="L275" s="34"/>
      <c r="M275" s="72"/>
      <c r="N275" s="79"/>
      <c r="O275" s="79"/>
      <c r="P275" s="79"/>
      <c r="Q275" s="79"/>
      <c r="R275" s="34"/>
      <c r="S275" s="79"/>
      <c r="T275" s="79"/>
      <c r="U275" s="3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40">
      <c r="A276" s="34"/>
      <c r="B276" s="34"/>
      <c r="C276" s="34"/>
      <c r="D276" s="34"/>
      <c r="E276" s="79"/>
      <c r="F276" s="72"/>
      <c r="G276" s="72"/>
      <c r="H276" s="72"/>
      <c r="I276" s="34"/>
      <c r="J276" s="72"/>
      <c r="K276" s="34"/>
      <c r="L276" s="34"/>
      <c r="M276" s="72"/>
      <c r="N276" s="79"/>
      <c r="O276" s="79"/>
      <c r="P276" s="79"/>
      <c r="Q276" s="79"/>
      <c r="R276" s="34"/>
      <c r="S276" s="79"/>
      <c r="T276" s="79"/>
      <c r="U276" s="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40">
      <c r="A277" s="34"/>
      <c r="B277" s="34"/>
      <c r="C277" s="34"/>
      <c r="D277" s="34"/>
      <c r="E277" s="79"/>
      <c r="F277" s="72"/>
      <c r="G277" s="72"/>
      <c r="H277" s="72"/>
      <c r="I277" s="34"/>
      <c r="J277" s="72"/>
      <c r="K277" s="34"/>
      <c r="L277" s="34"/>
      <c r="M277" s="72"/>
      <c r="N277" s="79"/>
      <c r="O277" s="79"/>
      <c r="P277" s="79"/>
      <c r="Q277" s="79"/>
      <c r="R277" s="34"/>
      <c r="S277" s="79"/>
      <c r="T277" s="79"/>
      <c r="U277" s="3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40">
      <c r="A278" s="34"/>
      <c r="B278" s="34"/>
      <c r="C278" s="34"/>
      <c r="D278" s="34"/>
      <c r="E278" s="79"/>
      <c r="F278" s="72"/>
      <c r="G278" s="72"/>
      <c r="H278" s="72"/>
      <c r="I278" s="34"/>
      <c r="J278" s="72"/>
      <c r="K278" s="34"/>
      <c r="L278" s="34"/>
      <c r="M278" s="72"/>
      <c r="N278" s="79"/>
      <c r="O278" s="79"/>
      <c r="P278" s="79"/>
      <c r="Q278" s="79"/>
      <c r="R278" s="34"/>
      <c r="S278" s="79"/>
      <c r="T278" s="79"/>
      <c r="U278" s="3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40">
      <c r="A279" s="34"/>
      <c r="B279" s="34"/>
      <c r="C279" s="34"/>
      <c r="D279" s="34"/>
      <c r="E279" s="79"/>
      <c r="F279" s="72"/>
      <c r="G279" s="72"/>
      <c r="H279" s="72"/>
      <c r="I279" s="34"/>
      <c r="J279" s="72"/>
      <c r="K279" s="34"/>
      <c r="L279" s="34"/>
      <c r="M279" s="72"/>
      <c r="N279" s="79"/>
      <c r="O279" s="79"/>
      <c r="P279" s="79"/>
      <c r="Q279" s="79"/>
      <c r="R279" s="34"/>
      <c r="S279" s="79"/>
      <c r="T279" s="79"/>
      <c r="U279" s="3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40">
      <c r="A280" s="34"/>
      <c r="B280" s="34"/>
      <c r="C280" s="34"/>
      <c r="D280" s="34"/>
      <c r="E280" s="79"/>
      <c r="F280" s="72"/>
      <c r="G280" s="72"/>
      <c r="H280" s="72"/>
      <c r="I280" s="34"/>
      <c r="J280" s="72"/>
      <c r="K280" s="34"/>
      <c r="L280" s="34"/>
      <c r="M280" s="72"/>
      <c r="N280" s="79"/>
      <c r="O280" s="79"/>
      <c r="P280" s="79"/>
      <c r="Q280" s="79"/>
      <c r="R280" s="34"/>
      <c r="S280" s="79"/>
      <c r="T280" s="79"/>
      <c r="U280" s="3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40">
      <c r="A281" s="34"/>
      <c r="B281" s="34"/>
      <c r="C281" s="34"/>
      <c r="D281" s="34"/>
      <c r="E281" s="79"/>
      <c r="F281" s="72"/>
      <c r="G281" s="72"/>
      <c r="H281" s="72"/>
      <c r="I281" s="34"/>
      <c r="J281" s="72"/>
      <c r="K281" s="34"/>
      <c r="L281" s="34"/>
      <c r="M281" s="72"/>
      <c r="N281" s="79"/>
      <c r="O281" s="79"/>
      <c r="P281" s="79"/>
      <c r="Q281" s="79"/>
      <c r="R281" s="34"/>
      <c r="S281" s="79"/>
      <c r="T281" s="79"/>
      <c r="U281" s="3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40">
      <c r="A282" s="34"/>
      <c r="B282" s="34"/>
      <c r="C282" s="34"/>
      <c r="D282" s="34"/>
      <c r="E282" s="79"/>
      <c r="F282" s="72"/>
      <c r="G282" s="72"/>
      <c r="H282" s="72"/>
      <c r="I282" s="34"/>
      <c r="J282" s="72"/>
      <c r="K282" s="34"/>
      <c r="L282" s="34"/>
      <c r="M282" s="72"/>
      <c r="N282" s="79"/>
      <c r="O282" s="79"/>
      <c r="P282" s="79"/>
      <c r="Q282" s="79"/>
      <c r="R282" s="34"/>
      <c r="S282" s="79"/>
      <c r="T282" s="79"/>
      <c r="U282" s="3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40">
      <c r="A283" s="34"/>
      <c r="B283" s="34"/>
      <c r="C283" s="34"/>
      <c r="D283" s="34"/>
      <c r="E283" s="79"/>
      <c r="F283" s="72"/>
      <c r="G283" s="72"/>
      <c r="H283" s="72"/>
      <c r="I283" s="34"/>
      <c r="J283" s="72"/>
      <c r="K283" s="34"/>
      <c r="L283" s="34"/>
      <c r="M283" s="72"/>
      <c r="N283" s="79"/>
      <c r="O283" s="79"/>
      <c r="P283" s="79"/>
      <c r="Q283" s="79"/>
      <c r="R283" s="34"/>
      <c r="S283" s="79"/>
      <c r="T283" s="79"/>
      <c r="U283" s="3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40">
      <c r="A284" s="34"/>
      <c r="B284" s="34"/>
      <c r="C284" s="34"/>
      <c r="D284" s="34"/>
      <c r="E284" s="79"/>
      <c r="F284" s="72"/>
      <c r="G284" s="72"/>
      <c r="H284" s="72"/>
      <c r="I284" s="34"/>
      <c r="J284" s="72"/>
      <c r="K284" s="34"/>
      <c r="L284" s="34"/>
      <c r="M284" s="72"/>
      <c r="N284" s="79"/>
      <c r="O284" s="79"/>
      <c r="P284" s="79"/>
      <c r="Q284" s="79"/>
      <c r="R284" s="34"/>
      <c r="S284" s="79"/>
      <c r="T284" s="79"/>
      <c r="U284" s="3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40">
      <c r="A285" s="34"/>
      <c r="B285" s="34"/>
      <c r="C285" s="34"/>
      <c r="D285" s="34"/>
      <c r="E285" s="79"/>
      <c r="F285" s="72"/>
      <c r="G285" s="72"/>
      <c r="H285" s="72"/>
      <c r="I285" s="34"/>
      <c r="J285" s="72"/>
      <c r="K285" s="34"/>
      <c r="L285" s="34"/>
      <c r="M285" s="72"/>
      <c r="N285" s="79"/>
      <c r="O285" s="79"/>
      <c r="P285" s="79"/>
      <c r="Q285" s="79"/>
      <c r="R285" s="34"/>
      <c r="S285" s="79"/>
      <c r="T285" s="79"/>
      <c r="U285" s="3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40">
      <c r="A286" s="34"/>
      <c r="B286" s="34"/>
      <c r="C286" s="34"/>
      <c r="D286" s="34"/>
      <c r="E286" s="79"/>
      <c r="F286" s="72"/>
      <c r="G286" s="72"/>
      <c r="H286" s="72"/>
      <c r="I286" s="34"/>
      <c r="J286" s="72"/>
      <c r="K286" s="34"/>
      <c r="L286" s="34"/>
      <c r="M286" s="72"/>
      <c r="N286" s="79"/>
      <c r="O286" s="79"/>
      <c r="P286" s="79"/>
      <c r="Q286" s="79"/>
      <c r="R286" s="34"/>
      <c r="S286" s="79"/>
    </row>
    <row r="287" spans="1:40">
      <c r="A287" s="34"/>
      <c r="B287" s="34"/>
      <c r="C287" s="34"/>
      <c r="D287" s="34"/>
      <c r="E287" s="79"/>
      <c r="F287" s="72"/>
      <c r="G287" s="72"/>
      <c r="H287" s="72"/>
      <c r="I287" s="34"/>
      <c r="J287" s="72"/>
      <c r="K287" s="34"/>
      <c r="L287" s="34"/>
      <c r="M287" s="72"/>
      <c r="N287" s="79"/>
      <c r="O287" s="79"/>
      <c r="P287" s="79"/>
      <c r="Q287" s="79"/>
      <c r="R287" s="34"/>
      <c r="S287" s="79"/>
    </row>
    <row r="288" spans="1:40">
      <c r="A288" s="34"/>
      <c r="B288" s="34"/>
      <c r="C288" s="34"/>
      <c r="D288" s="34"/>
      <c r="E288" s="79"/>
      <c r="F288" s="72"/>
      <c r="G288" s="72"/>
      <c r="H288" s="72"/>
      <c r="I288" s="34"/>
      <c r="J288" s="72"/>
      <c r="K288" s="34"/>
      <c r="L288" s="34"/>
      <c r="M288" s="72"/>
      <c r="N288" s="79"/>
      <c r="O288" s="79"/>
      <c r="P288" s="79"/>
      <c r="Q288" s="79"/>
      <c r="R288" s="34"/>
      <c r="S288" s="79"/>
    </row>
    <row r="289" spans="1:19">
      <c r="A289" s="34"/>
      <c r="B289" s="34"/>
      <c r="C289" s="34"/>
      <c r="D289" s="34"/>
      <c r="E289" s="79"/>
      <c r="F289" s="72"/>
      <c r="G289" s="72"/>
      <c r="H289" s="72"/>
      <c r="I289" s="34"/>
      <c r="J289" s="72"/>
      <c r="K289" s="34"/>
      <c r="L289" s="34"/>
      <c r="M289" s="72"/>
      <c r="N289" s="79"/>
      <c r="O289" s="79"/>
      <c r="P289" s="79"/>
      <c r="Q289" s="79"/>
      <c r="R289" s="34"/>
      <c r="S289" s="79"/>
    </row>
    <row r="290" spans="1:19">
      <c r="A290" s="34"/>
      <c r="B290" s="34"/>
      <c r="C290" s="34"/>
      <c r="D290" s="34"/>
      <c r="E290" s="79"/>
      <c r="F290" s="72"/>
      <c r="G290" s="72"/>
      <c r="H290" s="72"/>
      <c r="I290" s="34"/>
      <c r="J290" s="72"/>
      <c r="K290" s="34"/>
      <c r="L290" s="34"/>
      <c r="M290" s="72"/>
      <c r="N290" s="79"/>
      <c r="O290" s="79"/>
      <c r="P290" s="79"/>
      <c r="Q290" s="79"/>
      <c r="R290" s="34"/>
      <c r="S290" s="79"/>
    </row>
    <row r="291" spans="1:19">
      <c r="A291" s="34"/>
      <c r="B291" s="34"/>
      <c r="C291" s="34"/>
      <c r="D291" s="34"/>
      <c r="E291" s="79"/>
      <c r="F291" s="72"/>
      <c r="G291" s="72"/>
      <c r="H291" s="72"/>
      <c r="I291" s="34"/>
      <c r="J291" s="72"/>
      <c r="K291" s="34"/>
      <c r="L291" s="34"/>
      <c r="M291" s="72"/>
      <c r="N291" s="79"/>
      <c r="O291" s="79"/>
      <c r="P291" s="79"/>
      <c r="Q291" s="79"/>
      <c r="R291" s="34"/>
      <c r="S291" s="79"/>
    </row>
    <row r="292" spans="1:19">
      <c r="A292" s="34"/>
      <c r="B292" s="34"/>
      <c r="C292" s="34"/>
      <c r="D292" s="34"/>
      <c r="E292" s="79"/>
      <c r="F292" s="72"/>
      <c r="G292" s="72"/>
      <c r="H292" s="72"/>
      <c r="I292" s="34"/>
      <c r="J292" s="72"/>
      <c r="K292" s="34"/>
      <c r="L292" s="34"/>
      <c r="M292" s="72"/>
      <c r="N292" s="79"/>
      <c r="O292" s="79"/>
      <c r="P292" s="79"/>
      <c r="Q292" s="79"/>
      <c r="R292" s="34"/>
      <c r="S292" s="79"/>
    </row>
    <row r="293" spans="1:19">
      <c r="A293" s="34"/>
      <c r="B293" s="34"/>
      <c r="C293" s="34"/>
      <c r="D293" s="34"/>
      <c r="E293" s="79"/>
      <c r="F293" s="72"/>
      <c r="G293" s="72"/>
      <c r="H293" s="72"/>
      <c r="I293" s="34"/>
      <c r="J293" s="72"/>
      <c r="K293" s="34"/>
      <c r="L293" s="34"/>
      <c r="M293" s="72"/>
      <c r="N293" s="79"/>
      <c r="O293" s="79"/>
      <c r="P293" s="79"/>
      <c r="Q293" s="79"/>
      <c r="R293" s="34"/>
      <c r="S293" s="79"/>
    </row>
    <row r="294" spans="1:19">
      <c r="A294" s="34"/>
      <c r="B294" s="34"/>
      <c r="C294" s="34"/>
      <c r="D294" s="34"/>
      <c r="E294" s="79"/>
      <c r="F294" s="72"/>
      <c r="G294" s="72"/>
      <c r="H294" s="72"/>
      <c r="I294" s="34"/>
      <c r="J294" s="72"/>
      <c r="K294" s="34"/>
      <c r="L294" s="34"/>
      <c r="M294" s="72"/>
      <c r="N294" s="79"/>
      <c r="O294" s="79"/>
      <c r="P294" s="79"/>
      <c r="Q294" s="79"/>
      <c r="R294" s="34"/>
      <c r="S294" s="79"/>
    </row>
    <row r="295" spans="1:19">
      <c r="A295" s="34"/>
      <c r="B295" s="34"/>
      <c r="C295" s="34"/>
      <c r="D295" s="34"/>
      <c r="E295" s="79"/>
      <c r="F295" s="72"/>
      <c r="G295" s="72"/>
      <c r="H295" s="72"/>
      <c r="I295" s="34"/>
      <c r="J295" s="72"/>
      <c r="K295" s="34"/>
      <c r="L295" s="34"/>
      <c r="M295" s="72"/>
      <c r="N295" s="79"/>
      <c r="O295" s="79"/>
      <c r="P295" s="79"/>
      <c r="Q295" s="79"/>
      <c r="R295" s="34"/>
      <c r="S295" s="79"/>
    </row>
    <row r="296" spans="1:19">
      <c r="A296" s="34"/>
      <c r="B296" s="34"/>
      <c r="C296" s="34"/>
      <c r="D296" s="34"/>
      <c r="E296" s="79"/>
      <c r="F296" s="72"/>
      <c r="H296" s="72"/>
      <c r="I296" s="34"/>
      <c r="K296" s="34"/>
      <c r="L296" s="34"/>
      <c r="N296" s="79"/>
      <c r="O296" s="79"/>
      <c r="P296" s="79"/>
      <c r="Q296" s="79"/>
      <c r="R296" s="34"/>
      <c r="S296" s="79"/>
    </row>
    <row r="297" spans="1:19">
      <c r="N297" s="79"/>
      <c r="O297" s="79"/>
      <c r="P297" s="79"/>
      <c r="Q297" s="79"/>
      <c r="R297" s="34"/>
      <c r="S297" s="79"/>
    </row>
    <row r="298" spans="1:19">
      <c r="N298" s="79"/>
      <c r="O298" s="79"/>
      <c r="P298" s="79"/>
      <c r="Q298" s="79"/>
      <c r="R298" s="34"/>
      <c r="S298" s="79"/>
    </row>
    <row r="299" spans="1:19">
      <c r="N299" s="79"/>
      <c r="O299" s="79"/>
      <c r="P299" s="79"/>
      <c r="Q299" s="79"/>
      <c r="R299" s="34"/>
      <c r="S299" s="79"/>
    </row>
    <row r="300" spans="1:19">
      <c r="N300" s="79"/>
      <c r="O300" s="79"/>
      <c r="P300" s="79"/>
      <c r="Q300" s="79"/>
      <c r="R300" s="34"/>
      <c r="S300" s="79"/>
    </row>
    <row r="301" spans="1:19">
      <c r="N301" s="79"/>
      <c r="O301" s="79"/>
      <c r="P301" s="79"/>
      <c r="Q301" s="79"/>
      <c r="R301" s="34"/>
      <c r="S301" s="79"/>
    </row>
    <row r="302" spans="1:19">
      <c r="N302" s="79"/>
      <c r="O302" s="79"/>
      <c r="P302" s="79"/>
      <c r="Q302" s="79"/>
      <c r="R302" s="34"/>
      <c r="S302" s="79"/>
    </row>
    <row r="303" spans="1:19">
      <c r="N303" s="79"/>
      <c r="O303" s="79"/>
      <c r="P303" s="79"/>
      <c r="Q303" s="79"/>
      <c r="R303" s="34"/>
      <c r="S303" s="79"/>
    </row>
    <row r="304" spans="1:19">
      <c r="N304" s="79"/>
      <c r="O304" s="79"/>
      <c r="P304" s="79"/>
      <c r="Q304" s="79"/>
      <c r="R304" s="34"/>
      <c r="S304" s="79"/>
    </row>
    <row r="305" spans="14:19">
      <c r="N305" s="79"/>
      <c r="O305" s="79"/>
      <c r="P305" s="79"/>
      <c r="Q305" s="79"/>
      <c r="R305" s="34"/>
      <c r="S305" s="79"/>
    </row>
    <row r="306" spans="14:19">
      <c r="N306" s="79"/>
      <c r="O306" s="79"/>
      <c r="P306" s="79"/>
      <c r="Q306" s="79"/>
      <c r="R306" s="34"/>
      <c r="S306" s="79"/>
    </row>
    <row r="307" spans="14:19">
      <c r="N307" s="79"/>
      <c r="O307" s="79"/>
      <c r="P307" s="79"/>
      <c r="Q307" s="79"/>
      <c r="R307" s="34"/>
      <c r="S307" s="79"/>
    </row>
    <row r="308" spans="14:19">
      <c r="N308" s="79"/>
      <c r="O308" s="79"/>
      <c r="P308" s="79"/>
      <c r="Q308" s="79"/>
      <c r="R308" s="34"/>
      <c r="S30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125"/>
  <sheetViews>
    <sheetView zoomScale="86" zoomScaleNormal="86" workbookViewId="0">
      <pane xSplit="8" ySplit="9" topLeftCell="I28" activePane="bottomRight" state="frozen"/>
      <selection pane="topRight" activeCell="I1" sqref="I1"/>
      <selection pane="bottomLeft" activeCell="A10" sqref="A10"/>
      <selection pane="bottomRight" activeCell="U127" sqref="U127"/>
    </sheetView>
  </sheetViews>
  <sheetFormatPr baseColWidth="10" defaultRowHeight="15.6"/>
  <cols>
    <col min="1" max="1" width="3.1796875" customWidth="1"/>
    <col min="2" max="2" width="3.90625" style="4" customWidth="1"/>
    <col min="3" max="3" width="17.1796875" style="4" customWidth="1"/>
    <col min="4" max="4" width="5.08984375" style="32" customWidth="1"/>
    <col min="5" max="5" width="6.1796875" customWidth="1"/>
    <col min="6" max="6" width="5.6328125" customWidth="1"/>
    <col min="7" max="7" width="6.6328125" style="463" customWidth="1"/>
    <col min="8" max="8" width="6" style="319" customWidth="1"/>
    <col min="9" max="9" width="5.1796875" customWidth="1"/>
    <col min="10" max="11" width="5.54296875" customWidth="1"/>
    <col min="12" max="12" width="2.1796875" style="518" customWidth="1"/>
    <col min="13" max="13" width="6.08984375" style="19" customWidth="1"/>
    <col min="14" max="14" width="5.81640625" style="11" customWidth="1"/>
    <col min="15" max="15" width="6.6328125" style="11" customWidth="1"/>
    <col min="16" max="16" width="2.08984375" style="520" customWidth="1"/>
    <col min="17" max="17" width="6.6328125" style="11" customWidth="1"/>
    <col min="18" max="18" width="1.81640625" style="11" customWidth="1"/>
    <col min="19" max="19" width="7.1796875" customWidth="1"/>
    <col min="20" max="20" width="6.36328125" style="1" customWidth="1"/>
    <col min="21" max="21" width="7" customWidth="1"/>
    <col min="22" max="22" width="6.54296875" style="1" customWidth="1"/>
    <col min="23" max="23" width="7.36328125" customWidth="1"/>
    <col min="24" max="24" width="5.36328125" style="67" customWidth="1"/>
    <col min="25" max="25" width="7" style="67" customWidth="1"/>
    <col min="26" max="26" width="4.36328125" style="11" customWidth="1"/>
    <col min="27" max="27" width="6" style="11" customWidth="1"/>
    <col min="28" max="28" width="5.08984375" style="11" customWidth="1"/>
    <col min="29" max="29" width="5.36328125" customWidth="1"/>
    <col min="30" max="30" width="6.453125" style="1" customWidth="1"/>
    <col min="31" max="31" width="6" customWidth="1"/>
    <col min="32" max="32" width="5.6328125" customWidth="1"/>
    <col min="33" max="33" width="5.6328125" style="11" customWidth="1"/>
    <col min="34" max="34" width="6.90625" style="11" customWidth="1"/>
    <col min="35" max="35" width="8" style="11" customWidth="1"/>
    <col min="36" max="36" width="8.08984375" style="11" customWidth="1"/>
    <col min="37" max="37" width="6" style="11" customWidth="1"/>
    <col min="38" max="38" width="8.36328125" style="11" customWidth="1"/>
    <col min="39" max="39" width="6.54296875" style="11" customWidth="1"/>
    <col min="40" max="40" width="6.36328125" customWidth="1"/>
    <col min="43" max="43" width="16.36328125" customWidth="1"/>
  </cols>
  <sheetData>
    <row r="1" spans="1:39">
      <c r="A1" s="103"/>
      <c r="B1" s="304"/>
      <c r="C1" s="304"/>
      <c r="D1" s="303"/>
      <c r="E1" s="103"/>
      <c r="F1" s="103"/>
      <c r="G1" s="479"/>
      <c r="H1" s="313"/>
      <c r="I1" s="103"/>
      <c r="J1" s="103"/>
      <c r="K1" s="103"/>
      <c r="L1" s="103"/>
      <c r="M1" s="107"/>
      <c r="N1" s="118"/>
      <c r="O1" s="118"/>
      <c r="P1" s="118"/>
      <c r="Q1" s="118"/>
      <c r="R1" s="118"/>
      <c r="S1" s="103"/>
      <c r="T1" s="124"/>
      <c r="U1" s="103"/>
      <c r="V1" s="124"/>
      <c r="W1" s="103"/>
      <c r="X1" s="103"/>
      <c r="Y1" s="103"/>
      <c r="Z1" s="103"/>
      <c r="AA1" s="103"/>
      <c r="AB1" s="103"/>
      <c r="AC1" s="103"/>
      <c r="AD1" s="103"/>
      <c r="AE1" s="103"/>
      <c r="AF1" s="118"/>
      <c r="AG1"/>
      <c r="AH1"/>
      <c r="AI1"/>
      <c r="AJ1"/>
      <c r="AK1"/>
      <c r="AL1"/>
      <c r="AM1"/>
    </row>
    <row r="2" spans="1:39" ht="31.8">
      <c r="A2" s="103"/>
      <c r="B2" s="304"/>
      <c r="C2" s="304"/>
      <c r="D2" s="165" t="s">
        <v>569</v>
      </c>
      <c r="E2" s="164"/>
      <c r="F2" s="164"/>
      <c r="G2" s="480"/>
      <c r="H2" s="314"/>
      <c r="I2" s="164"/>
      <c r="J2" s="164"/>
      <c r="K2" s="164" t="str">
        <f>+År!B2</f>
        <v>OKSE</v>
      </c>
      <c r="L2" s="164"/>
      <c r="M2" s="107"/>
      <c r="N2" s="219"/>
      <c r="O2" s="219"/>
      <c r="P2" s="219"/>
      <c r="Q2" s="219"/>
      <c r="R2" s="219"/>
      <c r="S2" s="103"/>
      <c r="T2" s="334"/>
      <c r="U2" s="103"/>
      <c r="V2" s="334"/>
      <c r="W2" s="103"/>
      <c r="X2" s="103"/>
      <c r="Y2" s="103"/>
      <c r="Z2" s="103"/>
      <c r="AA2" s="103"/>
      <c r="AB2" s="103"/>
      <c r="AC2" s="103"/>
      <c r="AD2" s="103"/>
      <c r="AE2" s="103"/>
      <c r="AF2" s="118"/>
      <c r="AG2"/>
      <c r="AH2"/>
      <c r="AI2"/>
      <c r="AJ2"/>
      <c r="AK2"/>
      <c r="AL2"/>
      <c r="AM2"/>
    </row>
    <row r="3" spans="1:39">
      <c r="A3" s="103"/>
      <c r="B3" s="304"/>
      <c r="C3" s="304"/>
      <c r="D3" s="303"/>
      <c r="E3" s="103"/>
      <c r="F3" s="103"/>
      <c r="G3" s="479"/>
      <c r="H3" s="313"/>
      <c r="I3" s="103"/>
      <c r="J3" s="103"/>
      <c r="K3" s="104"/>
      <c r="L3" s="104"/>
      <c r="M3" s="107"/>
      <c r="N3" s="118"/>
      <c r="O3" s="118"/>
      <c r="P3" s="118"/>
      <c r="Q3" s="118"/>
      <c r="R3" s="118"/>
      <c r="S3" s="103"/>
      <c r="T3" s="124"/>
      <c r="U3" s="103"/>
      <c r="V3" s="124"/>
      <c r="W3" s="103"/>
      <c r="X3" s="103"/>
      <c r="Y3" s="103"/>
      <c r="Z3" s="103"/>
      <c r="AA3" s="103"/>
      <c r="AB3" s="103"/>
      <c r="AC3" s="103"/>
      <c r="AD3" s="103"/>
      <c r="AE3" s="103"/>
      <c r="AF3" s="118"/>
      <c r="AG3"/>
      <c r="AH3"/>
      <c r="AI3"/>
      <c r="AJ3"/>
      <c r="AK3"/>
      <c r="AL3"/>
      <c r="AM3"/>
    </row>
    <row r="4" spans="1:39" ht="24.6">
      <c r="A4" s="103"/>
      <c r="B4" s="304"/>
      <c r="C4" s="165" t="s">
        <v>472</v>
      </c>
      <c r="D4" s="165"/>
      <c r="E4" s="177">
        <f>+År!P2</f>
        <v>49</v>
      </c>
      <c r="F4" s="165"/>
      <c r="G4" s="481"/>
      <c r="H4" s="165"/>
      <c r="I4" s="165" t="s">
        <v>416</v>
      </c>
      <c r="J4" s="335"/>
      <c r="K4" s="165"/>
      <c r="L4" s="165"/>
      <c r="M4" s="103"/>
      <c r="N4" s="103"/>
      <c r="O4" s="310"/>
      <c r="P4" s="310"/>
      <c r="Q4" s="458"/>
      <c r="R4" s="310"/>
      <c r="S4" s="335"/>
      <c r="T4" s="542">
        <f>SUM(G10:G45)</f>
        <v>7573</v>
      </c>
      <c r="U4" s="532"/>
      <c r="V4" s="532"/>
      <c r="W4" s="166" t="s">
        <v>570</v>
      </c>
      <c r="X4" s="310"/>
      <c r="Y4" s="310"/>
      <c r="Z4" s="310"/>
      <c r="AA4" s="310"/>
      <c r="AB4" s="543">
        <f>+G10</f>
        <v>310</v>
      </c>
      <c r="AC4" s="525"/>
      <c r="AD4" s="311"/>
      <c r="AE4" s="103"/>
      <c r="AF4" s="118"/>
      <c r="AG4"/>
      <c r="AH4"/>
      <c r="AI4"/>
      <c r="AJ4"/>
      <c r="AK4"/>
      <c r="AL4"/>
      <c r="AM4"/>
    </row>
    <row r="5" spans="1:39" ht="22.8">
      <c r="A5" s="131"/>
      <c r="B5" s="304"/>
      <c r="C5" s="304"/>
      <c r="D5" s="303"/>
      <c r="E5" s="103"/>
      <c r="F5" s="103"/>
      <c r="G5" s="479"/>
      <c r="H5" s="313"/>
      <c r="I5" s="103"/>
      <c r="J5" s="103"/>
      <c r="K5" s="103"/>
      <c r="L5" s="103"/>
      <c r="M5" s="107"/>
      <c r="N5" s="118"/>
      <c r="O5" s="118"/>
      <c r="P5" s="118"/>
      <c r="Q5" s="118"/>
      <c r="R5" s="118"/>
      <c r="S5" s="105"/>
      <c r="T5" s="124"/>
      <c r="U5" s="103"/>
      <c r="V5" s="124"/>
      <c r="W5" s="103"/>
      <c r="X5" s="103"/>
      <c r="Y5" s="103"/>
      <c r="Z5" s="103"/>
      <c r="AA5" s="103"/>
      <c r="AB5" s="103"/>
      <c r="AC5" s="103"/>
      <c r="AD5" s="124"/>
      <c r="AE5" s="103"/>
      <c r="AF5" s="118"/>
      <c r="AG5"/>
      <c r="AH5"/>
      <c r="AI5"/>
      <c r="AJ5"/>
      <c r="AK5"/>
      <c r="AL5"/>
      <c r="AM5"/>
    </row>
    <row r="6" spans="1:39" ht="15.75" customHeight="1">
      <c r="A6" s="131"/>
      <c r="B6" s="304"/>
      <c r="C6" s="304"/>
      <c r="D6" s="303"/>
      <c r="E6" s="105" t="s">
        <v>47</v>
      </c>
      <c r="F6" s="103"/>
      <c r="G6" s="479"/>
      <c r="H6" s="313"/>
      <c r="I6" s="105"/>
      <c r="J6" s="103"/>
      <c r="K6" s="103"/>
      <c r="L6" s="103"/>
      <c r="M6" s="107" t="s">
        <v>23</v>
      </c>
      <c r="N6" s="118"/>
      <c r="O6" s="118"/>
      <c r="P6" s="118"/>
      <c r="Q6" s="118"/>
      <c r="R6" s="118"/>
      <c r="S6" s="105"/>
      <c r="T6" s="124"/>
      <c r="U6" s="105" t="s">
        <v>23</v>
      </c>
      <c r="V6" s="124"/>
      <c r="W6" s="103"/>
      <c r="X6" s="105" t="s">
        <v>62</v>
      </c>
      <c r="Y6" s="105"/>
      <c r="Z6" s="103"/>
      <c r="AA6" s="103"/>
      <c r="AB6" s="119" t="s">
        <v>402</v>
      </c>
      <c r="AC6" s="103"/>
      <c r="AD6" s="124"/>
      <c r="AE6" s="103"/>
      <c r="AF6" s="118"/>
      <c r="AG6"/>
      <c r="AH6"/>
      <c r="AI6"/>
      <c r="AJ6"/>
      <c r="AK6"/>
      <c r="AL6"/>
      <c r="AM6"/>
    </row>
    <row r="7" spans="1:39">
      <c r="A7" s="105"/>
      <c r="B7" s="304"/>
      <c r="C7" s="304"/>
      <c r="D7" s="303"/>
      <c r="E7" s="105" t="s">
        <v>487</v>
      </c>
      <c r="F7" s="103"/>
      <c r="G7" s="479"/>
      <c r="H7" s="313"/>
      <c r="I7" s="103"/>
      <c r="J7" s="103"/>
      <c r="K7" s="103"/>
      <c r="L7" s="103"/>
      <c r="M7" s="107" t="s">
        <v>501</v>
      </c>
      <c r="N7" s="118"/>
      <c r="O7" s="118"/>
      <c r="P7" s="118"/>
      <c r="Q7" s="118"/>
      <c r="R7" s="118"/>
      <c r="S7" s="105" t="s">
        <v>23</v>
      </c>
      <c r="T7" s="124"/>
      <c r="U7" s="105" t="s">
        <v>493</v>
      </c>
      <c r="V7" s="124"/>
      <c r="W7" s="119"/>
      <c r="X7" s="107" t="s">
        <v>629</v>
      </c>
      <c r="Y7" s="107"/>
      <c r="Z7" s="119"/>
      <c r="AA7" s="119" t="s">
        <v>402</v>
      </c>
      <c r="AB7" s="107" t="s">
        <v>412</v>
      </c>
      <c r="AC7" s="118"/>
      <c r="AD7" s="103"/>
      <c r="AE7" s="103"/>
      <c r="AF7" s="103"/>
      <c r="AG7"/>
      <c r="AH7"/>
      <c r="AI7"/>
      <c r="AJ7"/>
      <c r="AK7"/>
      <c r="AL7"/>
      <c r="AM7"/>
    </row>
    <row r="8" spans="1:39">
      <c r="A8" s="105"/>
      <c r="B8" s="304"/>
      <c r="C8" s="304"/>
      <c r="D8" s="304"/>
      <c r="E8" s="105" t="s">
        <v>488</v>
      </c>
      <c r="F8" s="116"/>
      <c r="G8" s="482" t="s">
        <v>4</v>
      </c>
      <c r="H8" s="407"/>
      <c r="I8" s="105" t="s">
        <v>4</v>
      </c>
      <c r="J8" s="103"/>
      <c r="K8" s="116" t="s">
        <v>1</v>
      </c>
      <c r="L8" s="116"/>
      <c r="M8" s="107" t="s">
        <v>44</v>
      </c>
      <c r="N8" s="118"/>
      <c r="O8" s="459" t="s">
        <v>23</v>
      </c>
      <c r="P8" s="118"/>
      <c r="Q8" s="432" t="s">
        <v>23</v>
      </c>
      <c r="R8" s="118"/>
      <c r="S8" s="105" t="s">
        <v>43</v>
      </c>
      <c r="T8" s="124"/>
      <c r="U8" s="105" t="s">
        <v>414</v>
      </c>
      <c r="V8" s="124"/>
      <c r="W8" s="107" t="s">
        <v>23</v>
      </c>
      <c r="X8" s="107" t="s">
        <v>628</v>
      </c>
      <c r="Y8" s="107" t="s">
        <v>630</v>
      </c>
      <c r="Z8" s="107" t="s">
        <v>594</v>
      </c>
      <c r="AA8" s="107" t="s">
        <v>541</v>
      </c>
      <c r="AB8" s="235" t="s">
        <v>627</v>
      </c>
      <c r="AC8" s="107" t="s">
        <v>535</v>
      </c>
      <c r="AD8" s="105"/>
      <c r="AE8" s="105"/>
      <c r="AF8" s="105"/>
      <c r="AG8"/>
      <c r="AH8"/>
      <c r="AI8"/>
      <c r="AJ8"/>
      <c r="AK8"/>
      <c r="AL8"/>
      <c r="AM8"/>
    </row>
    <row r="9" spans="1:39" ht="17.399999999999999">
      <c r="A9" s="105"/>
      <c r="B9" s="106" t="s">
        <v>711</v>
      </c>
      <c r="C9" s="304"/>
      <c r="D9" s="304" t="s">
        <v>89</v>
      </c>
      <c r="E9" s="105"/>
      <c r="F9" s="116" t="s">
        <v>540</v>
      </c>
      <c r="G9" s="482" t="s">
        <v>9</v>
      </c>
      <c r="H9" s="407" t="s">
        <v>540</v>
      </c>
      <c r="I9" s="107" t="s">
        <v>402</v>
      </c>
      <c r="J9" s="116" t="s">
        <v>540</v>
      </c>
      <c r="K9" s="117" t="s">
        <v>402</v>
      </c>
      <c r="L9" s="117"/>
      <c r="M9" s="125"/>
      <c r="N9" s="235" t="s">
        <v>540</v>
      </c>
      <c r="O9" s="459" t="s">
        <v>735</v>
      </c>
      <c r="P9" s="118"/>
      <c r="Q9" s="432" t="s">
        <v>736</v>
      </c>
      <c r="R9" s="118"/>
      <c r="S9" s="105"/>
      <c r="T9" s="125" t="s">
        <v>540</v>
      </c>
      <c r="U9" s="105"/>
      <c r="V9" s="125" t="s">
        <v>540</v>
      </c>
      <c r="W9" s="107" t="s">
        <v>537</v>
      </c>
      <c r="X9" s="107"/>
      <c r="Y9" s="107" t="s">
        <v>43</v>
      </c>
      <c r="Z9" s="107" t="s">
        <v>595</v>
      </c>
      <c r="AA9" s="107" t="s">
        <v>561</v>
      </c>
      <c r="AB9" s="107" t="s">
        <v>578</v>
      </c>
      <c r="AC9" s="107" t="s">
        <v>1</v>
      </c>
      <c r="AD9" s="105" t="s">
        <v>0</v>
      </c>
      <c r="AE9" s="105" t="s">
        <v>539</v>
      </c>
      <c r="AF9" s="105"/>
      <c r="AG9"/>
      <c r="AH9"/>
      <c r="AI9"/>
      <c r="AJ9"/>
      <c r="AK9"/>
      <c r="AL9"/>
      <c r="AM9"/>
    </row>
    <row r="10" spans="1:39" ht="16.2">
      <c r="A10" s="105"/>
      <c r="B10" s="308">
        <f>+'Ark1'!AP1351</f>
        <v>0</v>
      </c>
      <c r="C10" s="308" t="str">
        <f>VLOOKUP(B10,RNR!$D$1:$E$38,2)</f>
        <v>Datamangel</v>
      </c>
      <c r="D10" s="305">
        <f>+'Ark1'!C1351</f>
        <v>2024</v>
      </c>
      <c r="E10" s="175">
        <f>+'Ark1'!Q1351</f>
        <v>212</v>
      </c>
      <c r="F10" s="187">
        <f>+E10-E46</f>
        <v>175</v>
      </c>
      <c r="G10" s="483">
        <f>+'Ark1'!R1351</f>
        <v>310</v>
      </c>
      <c r="H10" s="408">
        <f t="shared" ref="H10:H41" si="0">+G10-G48</f>
        <v>-36</v>
      </c>
      <c r="I10" s="189">
        <f>+IF(G10=0,"",'Ark1'!AE1351)</f>
        <v>3.9636875079913056</v>
      </c>
      <c r="J10" s="344">
        <f t="shared" ref="J10:J41" si="1">+IF(G10=0,"",IF(G48=0,"",I10-I48))</f>
        <v>-0.33124794384583423</v>
      </c>
      <c r="K10" s="189">
        <f>+IF(G10=0,"",'Ark1'!AF1351)</f>
        <v>4.380248866487622</v>
      </c>
      <c r="L10" s="117"/>
      <c r="M10" s="302">
        <f>+IF(G10=0,"",'Ark1'!U1351)</f>
        <v>393.1348387096773</v>
      </c>
      <c r="N10" s="346">
        <f t="shared" ref="N10:N41" si="2">+IF(G10=0,"",IF(G48=0,"",M10-M48))</f>
        <v>23.721543911989784</v>
      </c>
      <c r="O10" s="433">
        <f>+IF(G10=0,"",'Ark1'!AR1351)</f>
        <v>215.125</v>
      </c>
      <c r="P10" s="118"/>
      <c r="Q10" s="114">
        <f>+IF(G10=0,"",'Ark1'!AS1351)</f>
        <v>32.10127143217187</v>
      </c>
      <c r="R10" s="118"/>
      <c r="S10" s="384">
        <f>+IF(G10=0,"",'Ark1'!S1351)</f>
        <v>6.058441558441559</v>
      </c>
      <c r="T10" s="345">
        <f t="shared" ref="T10:T41" si="3">+IF(G10=0,"",IF(G48=0,"",S10-S48))</f>
        <v>0.32237117720988806</v>
      </c>
      <c r="U10" s="190">
        <f>+IF(G10=0,"",'Ark1'!T1351)</f>
        <v>6.6741935483870973</v>
      </c>
      <c r="V10" s="345">
        <f t="shared" ref="V10:V41" si="4">+IF(G10=0,"",IF(G48=0,"",U10-U48))</f>
        <v>0.39962707439865852</v>
      </c>
      <c r="W10" s="302">
        <f>+IF(G10=0,"",'Ark1'!AG1351)</f>
        <v>950</v>
      </c>
      <c r="X10" s="302"/>
      <c r="Y10" s="302">
        <f t="shared" ref="Y10:Y46" si="5">+IF(G10=0,"",M10/S10)</f>
        <v>64.890423538360452</v>
      </c>
      <c r="Z10" s="188">
        <f>+'Ark1'!AH1351</f>
        <v>0</v>
      </c>
      <c r="AA10" s="188">
        <f>+'Ark1'!W1351</f>
        <v>53.22580645161289</v>
      </c>
      <c r="AB10" s="302">
        <f>+'Ark1'!X1351</f>
        <v>60.322580645161281</v>
      </c>
      <c r="AC10" s="188">
        <f>+'Ark1'!Y1351</f>
        <v>122.36628124718111</v>
      </c>
      <c r="AD10" s="190">
        <f>+'Ark1'!Z1351</f>
        <v>1.90715006405348</v>
      </c>
      <c r="AE10" s="190">
        <f>+'Ark1'!AA1351</f>
        <v>2.3155111944387756</v>
      </c>
      <c r="AF10" s="105"/>
      <c r="AG10"/>
      <c r="AH10"/>
      <c r="AI10"/>
      <c r="AJ10"/>
      <c r="AK10"/>
      <c r="AL10"/>
      <c r="AM10"/>
    </row>
    <row r="11" spans="1:39" ht="16.2">
      <c r="A11" s="105"/>
      <c r="B11" s="308">
        <f>+'Ark1'!AP1352</f>
        <v>1</v>
      </c>
      <c r="C11" s="308" t="str">
        <f>VLOOKUP(B11,RNR!$D$1:$E$38,2)</f>
        <v>NRF</v>
      </c>
      <c r="D11" s="305">
        <f>+'Ark1'!C1352</f>
        <v>2024</v>
      </c>
      <c r="E11" s="175">
        <f>+'Ark1'!Q1352</f>
        <v>821</v>
      </c>
      <c r="F11" s="187">
        <f t="shared" ref="F11:F44" si="6">+E11-E48</f>
        <v>597</v>
      </c>
      <c r="G11" s="483">
        <f>+'Ark1'!R1352</f>
        <v>3422</v>
      </c>
      <c r="H11" s="408">
        <f t="shared" si="0"/>
        <v>-225</v>
      </c>
      <c r="I11" s="189">
        <f>+IF(G11=0,"",'Ark1'!AE1352)</f>
        <v>43.753995652729806</v>
      </c>
      <c r="J11" s="344">
        <f t="shared" si="1"/>
        <v>-1.5166101069524203</v>
      </c>
      <c r="K11" s="189">
        <f>+IF(G11=0,"",'Ark1'!AF1352)</f>
        <v>41.788161038242045</v>
      </c>
      <c r="L11" s="117"/>
      <c r="M11" s="302">
        <f>+IF(G11=0,"",'Ark1'!U1352)</f>
        <v>339.76426066627738</v>
      </c>
      <c r="N11" s="346">
        <f t="shared" si="2"/>
        <v>-0.94777662464667856</v>
      </c>
      <c r="O11" s="433">
        <f>+IF(G11=0,"",'Ark1'!AR1352)</f>
        <v>219.25277615429567</v>
      </c>
      <c r="P11" s="118"/>
      <c r="Q11" s="114">
        <f>+IF(G11=0,"",'Ark1'!AS1352)</f>
        <v>31.872132397352299</v>
      </c>
      <c r="R11" s="118"/>
      <c r="S11" s="384">
        <f>+IF(G11=0,"",'Ark1'!S1352)</f>
        <v>4.7716374269005852</v>
      </c>
      <c r="T11" s="345">
        <f t="shared" si="3"/>
        <v>-1.0375186206077025E-2</v>
      </c>
      <c r="U11" s="190">
        <f>+IF(G11=0,"",'Ark1'!T1352)</f>
        <v>6.5549386323787262</v>
      </c>
      <c r="V11" s="345">
        <f t="shared" si="4"/>
        <v>3.47850815150057E-2</v>
      </c>
      <c r="W11" s="302">
        <f>+IF(G11=0,"",'Ark1'!AG1352)</f>
        <v>847.24167153711312</v>
      </c>
      <c r="X11" s="302">
        <f t="shared" ref="X11:X46" si="7">IF(G11=0,"",1000*M11/W11)</f>
        <v>401.02401956912496</v>
      </c>
      <c r="Y11" s="302">
        <f t="shared" si="5"/>
        <v>71.20496179169487</v>
      </c>
      <c r="Z11" s="188">
        <f>+'Ark1'!AH1352</f>
        <v>0</v>
      </c>
      <c r="AA11" s="188">
        <f>+'Ark1'!W1352</f>
        <v>53.156049094097021</v>
      </c>
      <c r="AB11" s="302">
        <f>+'Ark1'!X1352</f>
        <v>43.483343074225594</v>
      </c>
      <c r="AC11" s="188">
        <f>+'Ark1'!Y1352</f>
        <v>69.256489459725941</v>
      </c>
      <c r="AD11" s="190">
        <f>+'Ark1'!Z1352</f>
        <v>1.1302016938463497</v>
      </c>
      <c r="AE11" s="190">
        <f>+'Ark1'!AA1352</f>
        <v>1.4846941228914627</v>
      </c>
      <c r="AF11" s="105"/>
      <c r="AG11"/>
      <c r="AH11"/>
      <c r="AI11"/>
      <c r="AJ11"/>
      <c r="AK11"/>
      <c r="AL11"/>
      <c r="AM11"/>
    </row>
    <row r="12" spans="1:39" ht="16.2">
      <c r="A12" s="105"/>
      <c r="B12" s="308">
        <f>+'Ark1'!AP1353</f>
        <v>2</v>
      </c>
      <c r="C12" s="308" t="str">
        <f>VLOOKUP(B12,RNR!$D$1:$E$38,2)</f>
        <v>Jersey</v>
      </c>
      <c r="D12" s="305">
        <f>+'Ark1'!C1353</f>
        <v>2024</v>
      </c>
      <c r="E12" s="175">
        <f>+'Ark1'!Q1353</f>
        <v>21</v>
      </c>
      <c r="F12" s="187">
        <f t="shared" si="6"/>
        <v>-823</v>
      </c>
      <c r="G12" s="483">
        <f>+'Ark1'!R1353</f>
        <v>23</v>
      </c>
      <c r="H12" s="408">
        <f t="shared" si="0"/>
        <v>-11</v>
      </c>
      <c r="I12" s="189">
        <f>+IF(G12=0,"",'Ark1'!AE1353)</f>
        <v>0.29408004091548395</v>
      </c>
      <c r="J12" s="344">
        <f t="shared" si="1"/>
        <v>-0.12796563932284755</v>
      </c>
      <c r="K12" s="189">
        <f>+IF(G12=0,"",'Ark1'!AF1353)</f>
        <v>0.25048313391880278</v>
      </c>
      <c r="L12" s="117"/>
      <c r="M12" s="302">
        <f>+IF(G12=0,"",'Ark1'!U1353)</f>
        <v>303.00869565217403</v>
      </c>
      <c r="N12" s="346">
        <f t="shared" si="2"/>
        <v>6.1704603580564594</v>
      </c>
      <c r="O12" s="433">
        <f>+IF(G12=0,"",'Ark1'!AR1353)</f>
        <v>215.13043478260872</v>
      </c>
      <c r="P12" s="118"/>
      <c r="Q12" s="114">
        <f>+IF(G12=0,"",'Ark1'!AS1353)</f>
        <v>30.329220754759081</v>
      </c>
      <c r="R12" s="118"/>
      <c r="S12" s="384">
        <f>+IF(G12=0,"",'Ark1'!S1353)</f>
        <v>3.9565217391304346</v>
      </c>
      <c r="T12" s="345">
        <f t="shared" si="3"/>
        <v>-0.21994884910485979</v>
      </c>
      <c r="U12" s="190">
        <f>+IF(G12=0,"",'Ark1'!T1353)</f>
        <v>7.2608695652173916</v>
      </c>
      <c r="V12" s="345">
        <f t="shared" si="4"/>
        <v>0.55498721227621584</v>
      </c>
      <c r="W12" s="302">
        <f>+IF(G12=0,"",'Ark1'!AG1353)</f>
        <v>933.52173913043487</v>
      </c>
      <c r="X12" s="302">
        <f t="shared" si="7"/>
        <v>324.58665176284296</v>
      </c>
      <c r="Y12" s="302">
        <f t="shared" si="5"/>
        <v>76.584615384615418</v>
      </c>
      <c r="Z12" s="188">
        <f>+'Ark1'!AH1353</f>
        <v>0</v>
      </c>
      <c r="AA12" s="188">
        <f>+'Ark1'!W1353</f>
        <v>65.217391304347828</v>
      </c>
      <c r="AB12" s="302">
        <f>+'Ark1'!X1353</f>
        <v>13.043478260869565</v>
      </c>
      <c r="AC12" s="188">
        <f>+'Ark1'!Y1353</f>
        <v>49.285679312100115</v>
      </c>
      <c r="AD12" s="190">
        <f>+'Ark1'!Z1353</f>
        <v>1.122042426135996</v>
      </c>
      <c r="AE12" s="190">
        <f>+'Ark1'!AA1353</f>
        <v>1.3899449880996311</v>
      </c>
      <c r="AF12" s="105"/>
      <c r="AG12"/>
      <c r="AH12"/>
      <c r="AI12"/>
      <c r="AJ12"/>
      <c r="AK12"/>
      <c r="AL12"/>
      <c r="AM12"/>
    </row>
    <row r="13" spans="1:39" ht="16.2">
      <c r="A13" s="105"/>
      <c r="B13" s="308">
        <f>+'Ark1'!AP1354</f>
        <v>3</v>
      </c>
      <c r="C13" s="308" t="str">
        <f>VLOOKUP(B13,RNR!$D$1:$E$38,2)</f>
        <v>Sidet Trønderfe og Nordlandsfe</v>
      </c>
      <c r="D13" s="305">
        <f>+'Ark1'!C1354</f>
        <v>2024</v>
      </c>
      <c r="E13" s="175">
        <f>+'Ark1'!Q1354</f>
        <v>69</v>
      </c>
      <c r="F13" s="187">
        <f t="shared" si="6"/>
        <v>42</v>
      </c>
      <c r="G13" s="483">
        <f>+'Ark1'!R1354</f>
        <v>104</v>
      </c>
      <c r="H13" s="408">
        <f t="shared" si="0"/>
        <v>10</v>
      </c>
      <c r="I13" s="189">
        <f>+IF(G13=0,"",'Ark1'!AE1354)</f>
        <v>1.3297532284874056</v>
      </c>
      <c r="J13" s="344">
        <f t="shared" si="1"/>
        <v>0.16292105371084165</v>
      </c>
      <c r="K13" s="189">
        <f>+IF(G13=0,"",'Ark1'!AF1354)</f>
        <v>1.0297368392394055</v>
      </c>
      <c r="L13" s="117"/>
      <c r="M13" s="302">
        <f>+IF(G13=0,"",'Ark1'!U1354)</f>
        <v>275.48461538461544</v>
      </c>
      <c r="N13" s="346">
        <f t="shared" si="2"/>
        <v>-0.70687397708650224</v>
      </c>
      <c r="O13" s="433">
        <f>+IF(G13=0,"",'Ark1'!AR1354)</f>
        <v>205.97115384615387</v>
      </c>
      <c r="P13" s="118"/>
      <c r="Q13" s="114">
        <f>+IF(G13=0,"",'Ark1'!AS1354)</f>
        <v>30.824009290165325</v>
      </c>
      <c r="R13" s="118"/>
      <c r="S13" s="384">
        <f>+IF(G13=0,"",'Ark1'!S1354)</f>
        <v>3.9038461538461551</v>
      </c>
      <c r="T13" s="345">
        <f t="shared" si="3"/>
        <v>-7.4877250409163931E-2</v>
      </c>
      <c r="U13" s="190">
        <f>+IF(G13=0,"",'Ark1'!T1354)</f>
        <v>7.2211538461538449</v>
      </c>
      <c r="V13" s="345">
        <f t="shared" si="4"/>
        <v>0.29562193126022773</v>
      </c>
      <c r="W13" s="302">
        <f>+IF(G13=0,"",'Ark1'!AG1354)</f>
        <v>1045.7692307692305</v>
      </c>
      <c r="X13" s="302">
        <f t="shared" si="7"/>
        <v>263.42773078337638</v>
      </c>
      <c r="Y13" s="302">
        <f t="shared" si="5"/>
        <v>70.567487684729059</v>
      </c>
      <c r="Z13" s="188">
        <f>+'Ark1'!AH1354</f>
        <v>0</v>
      </c>
      <c r="AA13" s="188">
        <f>+'Ark1'!W1354</f>
        <v>70.192307692307722</v>
      </c>
      <c r="AB13" s="302">
        <f>+'Ark1'!X1354</f>
        <v>16.34615384615385</v>
      </c>
      <c r="AC13" s="188">
        <f>+'Ark1'!Y1354</f>
        <v>71.69028575062238</v>
      </c>
      <c r="AD13" s="190">
        <f>+'Ark1'!Z1354</f>
        <v>1.113891573659584</v>
      </c>
      <c r="AE13" s="190">
        <f>+'Ark1'!AA1354</f>
        <v>2.0613509888925474</v>
      </c>
      <c r="AF13" s="105"/>
      <c r="AG13"/>
      <c r="AH13"/>
      <c r="AI13"/>
      <c r="AJ13"/>
      <c r="AK13"/>
      <c r="AL13"/>
      <c r="AM13"/>
    </row>
    <row r="14" spans="1:39" ht="16.2">
      <c r="A14" s="105"/>
      <c r="B14" s="308">
        <f>+'Ark1'!AP1355</f>
        <v>4</v>
      </c>
      <c r="C14" s="308" t="str">
        <f>VLOOKUP(B14,RNR!$D$1:$E$38,2)</f>
        <v>Telemarkfe</v>
      </c>
      <c r="D14" s="305">
        <f>+'Ark1'!C1355</f>
        <v>2024</v>
      </c>
      <c r="E14" s="175">
        <f>+'Ark1'!Q1355</f>
        <v>21</v>
      </c>
      <c r="F14" s="187">
        <f t="shared" si="6"/>
        <v>-47</v>
      </c>
      <c r="G14" s="483">
        <f>+'Ark1'!R1355</f>
        <v>25</v>
      </c>
      <c r="H14" s="408">
        <f t="shared" si="0"/>
        <v>-10</v>
      </c>
      <c r="I14" s="189">
        <f>+IF(G14=0,"",'Ark1'!AE1355)</f>
        <v>0.31965221838639563</v>
      </c>
      <c r="J14" s="344">
        <f t="shared" si="1"/>
        <v>-0.11480657009423989</v>
      </c>
      <c r="K14" s="189">
        <f>+IF(G14=0,"",'Ark1'!AF1355)</f>
        <v>0.24918924181912461</v>
      </c>
      <c r="L14" s="117"/>
      <c r="M14" s="302">
        <f>+IF(G14=0,"",'Ark1'!U1355)</f>
        <v>277.32799999999997</v>
      </c>
      <c r="N14" s="346">
        <f t="shared" si="2"/>
        <v>1.7279999999999518</v>
      </c>
      <c r="O14" s="433">
        <f>+IF(G14=0,"",'Ark1'!AR1355)</f>
        <v>203.36</v>
      </c>
      <c r="P14" s="118"/>
      <c r="Q14" s="114">
        <f>+IF(G14=0,"",'Ark1'!AS1355)</f>
        <v>32.874549569222424</v>
      </c>
      <c r="R14" s="118"/>
      <c r="S14" s="384">
        <f>+IF(G14=0,"",'Ark1'!S1355)</f>
        <v>4.4400000000000004</v>
      </c>
      <c r="T14" s="345">
        <f t="shared" si="3"/>
        <v>-1.7142857142856016E-2</v>
      </c>
      <c r="U14" s="190">
        <f>+IF(G14=0,"",'Ark1'!T1355)</f>
        <v>6.5199999999999987</v>
      </c>
      <c r="V14" s="345">
        <f t="shared" si="4"/>
        <v>-0.42285714285714526</v>
      </c>
      <c r="W14" s="302">
        <f>+IF(G14=0,"",'Ark1'!AG1355)</f>
        <v>1050.8399999999999</v>
      </c>
      <c r="X14" s="302">
        <f t="shared" si="7"/>
        <v>263.91077614099197</v>
      </c>
      <c r="Y14" s="302">
        <f t="shared" si="5"/>
        <v>62.461261261261249</v>
      </c>
      <c r="Z14" s="188">
        <f>+'Ark1'!AH1355</f>
        <v>0</v>
      </c>
      <c r="AA14" s="188">
        <f>+'Ark1'!W1355</f>
        <v>36</v>
      </c>
      <c r="AB14" s="302">
        <f>+'Ark1'!X1355</f>
        <v>4</v>
      </c>
      <c r="AC14" s="188">
        <f>+'Ark1'!Y1355</f>
        <v>42.725641200572063</v>
      </c>
      <c r="AD14" s="190">
        <f>+'Ark1'!Z1355</f>
        <v>0.85229103010649854</v>
      </c>
      <c r="AE14" s="190">
        <f>+'Ark1'!AA1355</f>
        <v>1.4998666607402138</v>
      </c>
      <c r="AF14" s="105"/>
      <c r="AG14"/>
      <c r="AH14"/>
      <c r="AI14"/>
      <c r="AJ14"/>
      <c r="AK14"/>
      <c r="AL14"/>
      <c r="AM14"/>
    </row>
    <row r="15" spans="1:39" ht="16.2">
      <c r="A15" s="105"/>
      <c r="B15" s="308">
        <f>+'Ark1'!AP1356</f>
        <v>5</v>
      </c>
      <c r="C15" s="308" t="str">
        <f>VLOOKUP(B15,RNR!$D$1:$E$38,2)</f>
        <v>Dølafe</v>
      </c>
      <c r="D15" s="305">
        <f>+'Ark1'!C1356</f>
        <v>2024</v>
      </c>
      <c r="E15" s="175">
        <f>+'Ark1'!Q1356</f>
        <v>13</v>
      </c>
      <c r="F15" s="187">
        <f t="shared" si="6"/>
        <v>-12</v>
      </c>
      <c r="G15" s="483">
        <f>+'Ark1'!R1356</f>
        <v>21</v>
      </c>
      <c r="H15" s="408">
        <f t="shared" si="0"/>
        <v>14</v>
      </c>
      <c r="I15" s="189">
        <f>+IF(G15=0,"",'Ark1'!AE1356)</f>
        <v>0.26850786344457234</v>
      </c>
      <c r="J15" s="344">
        <f t="shared" si="1"/>
        <v>0.18161610574844522</v>
      </c>
      <c r="K15" s="189">
        <f>+IF(G15=0,"",'Ark1'!AF1356)</f>
        <v>0.17351452471156004</v>
      </c>
      <c r="L15" s="117"/>
      <c r="M15" s="302">
        <f>+IF(G15=0,"",'Ark1'!U1356)</f>
        <v>229.89047619047608</v>
      </c>
      <c r="N15" s="346">
        <f t="shared" si="2"/>
        <v>-10.252380952381117</v>
      </c>
      <c r="O15" s="433">
        <f>+IF(G15=0,"",'Ark1'!AR1356)</f>
        <v>198.71428571428575</v>
      </c>
      <c r="P15" s="118"/>
      <c r="Q15" s="114">
        <f>+IF(G15=0,"",'Ark1'!AS1356)</f>
        <v>29.126910366400441</v>
      </c>
      <c r="R15" s="118"/>
      <c r="S15" s="384">
        <f>+IF(G15=0,"",'Ark1'!S1356)</f>
        <v>3.2380952380952377</v>
      </c>
      <c r="T15" s="345">
        <f t="shared" si="3"/>
        <v>-4.7619047619047006E-2</v>
      </c>
      <c r="U15" s="190">
        <f>+IF(G15=0,"",'Ark1'!T1356)</f>
        <v>6.2380952380952399</v>
      </c>
      <c r="V15" s="345">
        <f t="shared" si="4"/>
        <v>-4.7619047619044785E-2</v>
      </c>
      <c r="W15" s="302">
        <f>+IF(G15=0,"",'Ark1'!AG1356)</f>
        <v>1013.6190476190473</v>
      </c>
      <c r="X15" s="302">
        <f t="shared" si="7"/>
        <v>226.80165366907823</v>
      </c>
      <c r="Y15" s="302">
        <f t="shared" si="5"/>
        <v>70.995588235294093</v>
      </c>
      <c r="Z15" s="188">
        <f>+'Ark1'!AH1356</f>
        <v>0</v>
      </c>
      <c r="AA15" s="188">
        <f>+'Ark1'!W1356</f>
        <v>47.619047619047642</v>
      </c>
      <c r="AB15" s="302">
        <f>+'Ark1'!X1356</f>
        <v>0</v>
      </c>
      <c r="AC15" s="188">
        <f>+'Ark1'!Y1356</f>
        <v>39.834298511063047</v>
      </c>
      <c r="AD15" s="190">
        <f>+'Ark1'!Z1356</f>
        <v>0.92090855265779648</v>
      </c>
      <c r="AE15" s="190">
        <f>+'Ark1'!AA1356</f>
        <v>1.7431433540688701</v>
      </c>
      <c r="AF15" s="105"/>
      <c r="AG15"/>
      <c r="AH15"/>
      <c r="AI15"/>
      <c r="AJ15"/>
      <c r="AK15"/>
      <c r="AL15"/>
      <c r="AM15"/>
    </row>
    <row r="16" spans="1:39" ht="16.2">
      <c r="A16" s="105"/>
      <c r="B16" s="308">
        <f>+'Ark1'!AP1357</f>
        <v>6</v>
      </c>
      <c r="C16" s="308" t="str">
        <f>VLOOKUP(B16,RNR!$D$1:$E$38,2)</f>
        <v>Østlandsk Rødkolle</v>
      </c>
      <c r="D16" s="305">
        <f>+'Ark1'!C1357</f>
        <v>2024</v>
      </c>
      <c r="E16" s="175">
        <f>+'Ark1'!Q1357</f>
        <v>14</v>
      </c>
      <c r="F16" s="187">
        <f t="shared" si="6"/>
        <v>8</v>
      </c>
      <c r="G16" s="483">
        <f>+'Ark1'!R1357</f>
        <v>16</v>
      </c>
      <c r="H16" s="408">
        <f t="shared" si="0"/>
        <v>9</v>
      </c>
      <c r="I16" s="189">
        <f>+IF(G16=0,"",'Ark1'!AE1357)</f>
        <v>0.20457741976729321</v>
      </c>
      <c r="J16" s="344">
        <f t="shared" si="1"/>
        <v>0.11768566207116611</v>
      </c>
      <c r="K16" s="189">
        <f>+IF(G16=0,"",'Ark1'!AF1357)</f>
        <v>0.20824115100903276</v>
      </c>
      <c r="L16" s="117"/>
      <c r="M16" s="302">
        <f>+IF(G16=0,"",'Ark1'!U1357)</f>
        <v>362.11875000000009</v>
      </c>
      <c r="N16" s="346">
        <f t="shared" si="2"/>
        <v>-34.395535714285813</v>
      </c>
      <c r="O16" s="433">
        <f>+IF(G16=0,"",'Ark1'!AR1357)</f>
        <v>220.3125</v>
      </c>
      <c r="P16" s="118"/>
      <c r="Q16" s="114">
        <f>+IF(G16=0,"",'Ark1'!AS1357)</f>
        <v>33.392470858287211</v>
      </c>
      <c r="R16" s="118"/>
      <c r="S16" s="384">
        <f>+IF(G16=0,"",'Ark1'!S1357)</f>
        <v>4.875</v>
      </c>
      <c r="T16" s="345">
        <f t="shared" si="3"/>
        <v>-0.4107142857142847</v>
      </c>
      <c r="U16" s="190">
        <f>+IF(G16=0,"",'Ark1'!T1357)</f>
        <v>6.3125</v>
      </c>
      <c r="V16" s="345">
        <f t="shared" si="4"/>
        <v>-1.4017857142857117</v>
      </c>
      <c r="W16" s="302">
        <f>+IF(G16=0,"",'Ark1'!AG1357)</f>
        <v>1118.75</v>
      </c>
      <c r="X16" s="302">
        <f t="shared" si="7"/>
        <v>323.68156424581014</v>
      </c>
      <c r="Y16" s="302">
        <f t="shared" si="5"/>
        <v>74.280769230769252</v>
      </c>
      <c r="Z16" s="188">
        <f>+'Ark1'!AH1357</f>
        <v>0</v>
      </c>
      <c r="AA16" s="188">
        <f>+'Ark1'!W1357</f>
        <v>56.25</v>
      </c>
      <c r="AB16" s="302">
        <f>+'Ark1'!X1357</f>
        <v>56.25</v>
      </c>
      <c r="AC16" s="188">
        <f>+'Ark1'!Y1357</f>
        <v>77.931325687668618</v>
      </c>
      <c r="AD16" s="190">
        <f>+'Ark1'!Z1357</f>
        <v>0.92702481088695809</v>
      </c>
      <c r="AE16" s="190">
        <f>+'Ark1'!AA1357</f>
        <v>1.9273929931386595</v>
      </c>
      <c r="AF16" s="105"/>
      <c r="AG16"/>
      <c r="AH16"/>
      <c r="AI16"/>
      <c r="AJ16"/>
      <c r="AK16"/>
      <c r="AL16"/>
      <c r="AM16"/>
    </row>
    <row r="17" spans="1:39" ht="16.2">
      <c r="A17" s="105"/>
      <c r="B17" s="308">
        <f>+'Ark1'!AP1358</f>
        <v>7</v>
      </c>
      <c r="C17" s="308" t="str">
        <f>VLOOKUP(B17,RNR!$D$1:$E$38,2)</f>
        <v>Vestlandsk Raukolle</v>
      </c>
      <c r="D17" s="305">
        <f>+'Ark1'!C1358</f>
        <v>2024</v>
      </c>
      <c r="E17" s="175">
        <f>+'Ark1'!Q1358</f>
        <v>18</v>
      </c>
      <c r="F17" s="187">
        <f t="shared" si="6"/>
        <v>11</v>
      </c>
      <c r="G17" s="483">
        <f>+'Ark1'!R1358</f>
        <v>26</v>
      </c>
      <c r="H17" s="408">
        <f t="shared" si="0"/>
        <v>1</v>
      </c>
      <c r="I17" s="189">
        <f>+IF(G17=0,"",'Ark1'!AE1358)</f>
        <v>0.33243830712185141</v>
      </c>
      <c r="J17" s="344">
        <f t="shared" si="1"/>
        <v>2.2110601064254498E-2</v>
      </c>
      <c r="K17" s="189">
        <f>+IF(G17=0,"",'Ark1'!AF1358)</f>
        <v>0.27579669519111699</v>
      </c>
      <c r="L17" s="117"/>
      <c r="M17" s="302">
        <f>+IF(G17=0,"",'Ark1'!U1358)</f>
        <v>295.1346153846153</v>
      </c>
      <c r="N17" s="346">
        <f t="shared" si="2"/>
        <v>9.0226153846152783</v>
      </c>
      <c r="O17" s="433">
        <f>+IF(G17=0,"",'Ark1'!AR1358)</f>
        <v>208.11538461538464</v>
      </c>
      <c r="P17" s="118"/>
      <c r="Q17" s="114">
        <f>+IF(G17=0,"",'Ark1'!AS1358)</f>
        <v>32.394522926388085</v>
      </c>
      <c r="R17" s="118"/>
      <c r="S17" s="384">
        <f>+IF(G17=0,"",'Ark1'!S1358)</f>
        <v>4.3076923076923057</v>
      </c>
      <c r="T17" s="345">
        <f t="shared" si="3"/>
        <v>0.10769230769230553</v>
      </c>
      <c r="U17" s="190">
        <f>+IF(G17=0,"",'Ark1'!T1358)</f>
        <v>7.3076923076923102</v>
      </c>
      <c r="V17" s="345">
        <f t="shared" si="4"/>
        <v>6.7692307692309939E-2</v>
      </c>
      <c r="W17" s="302">
        <f>+IF(G17=0,"",'Ark1'!AG1358)</f>
        <v>1042.3461538461536</v>
      </c>
      <c r="X17" s="302">
        <f t="shared" si="7"/>
        <v>283.1445334120512</v>
      </c>
      <c r="Y17" s="302">
        <f t="shared" si="5"/>
        <v>68.513392857142875</v>
      </c>
      <c r="Z17" s="188">
        <f>+'Ark1'!AH1358</f>
        <v>0</v>
      </c>
      <c r="AA17" s="188">
        <f>+'Ark1'!W1358</f>
        <v>69.230769230769269</v>
      </c>
      <c r="AB17" s="302">
        <f>+'Ark1'!X1358</f>
        <v>15.38461538461538</v>
      </c>
      <c r="AC17" s="188">
        <f>+'Ark1'!Y1358</f>
        <v>61.093333026089752</v>
      </c>
      <c r="AD17" s="190">
        <f>+'Ark1'!Z1358</f>
        <v>1.0658774200423859</v>
      </c>
      <c r="AE17" s="190">
        <f>+'Ark1'!AA1358</f>
        <v>1.4876215081395183</v>
      </c>
      <c r="AF17" s="105"/>
      <c r="AG17"/>
      <c r="AH17"/>
      <c r="AI17"/>
      <c r="AJ17"/>
      <c r="AK17"/>
      <c r="AL17"/>
      <c r="AM17"/>
    </row>
    <row r="18" spans="1:39" ht="16.2">
      <c r="A18" s="105"/>
      <c r="B18" s="308">
        <f>+'Ark1'!AP1359</f>
        <v>8</v>
      </c>
      <c r="C18" s="308" t="str">
        <f>VLOOKUP(B18,RNR!$D$1:$E$38,2)</f>
        <v>Vestlandsk fjordfe</v>
      </c>
      <c r="D18" s="305">
        <f>+'Ark1'!C1359</f>
        <v>2024</v>
      </c>
      <c r="E18" s="175">
        <f>+'Ark1'!Q1359</f>
        <v>49</v>
      </c>
      <c r="F18" s="187">
        <f t="shared" si="6"/>
        <v>36</v>
      </c>
      <c r="G18" s="483">
        <f>+'Ark1'!R1359</f>
        <v>96</v>
      </c>
      <c r="H18" s="408">
        <f t="shared" si="0"/>
        <v>19</v>
      </c>
      <c r="I18" s="189">
        <f>+IF(G18=0,"",'Ark1'!AE1359)</f>
        <v>1.2274645186037596</v>
      </c>
      <c r="J18" s="344">
        <f t="shared" si="1"/>
        <v>0.27165518394636134</v>
      </c>
      <c r="K18" s="189">
        <f>+IF(G18=0,"",'Ark1'!AF1359)</f>
        <v>0.80962782236054753</v>
      </c>
      <c r="L18" s="117"/>
      <c r="M18" s="302">
        <f>+IF(G18=0,"",'Ark1'!U1359)</f>
        <v>234.64895833333341</v>
      </c>
      <c r="N18" s="346">
        <f t="shared" si="2"/>
        <v>-9.912080627705592</v>
      </c>
      <c r="O18" s="433">
        <f>+IF(G18=0,"",'Ark1'!AR1359)</f>
        <v>196.66666666666663</v>
      </c>
      <c r="P18" s="118"/>
      <c r="Q18" s="114">
        <f>+IF(G18=0,"",'Ark1'!AS1359)</f>
        <v>30.19920539697403</v>
      </c>
      <c r="R18" s="118"/>
      <c r="S18" s="384">
        <f>+IF(G18=0,"",'Ark1'!S1359)</f>
        <v>3.71875</v>
      </c>
      <c r="T18" s="345">
        <f t="shared" si="3"/>
        <v>-7.3457792207792583E-2</v>
      </c>
      <c r="U18" s="190">
        <f>+IF(G18=0,"",'Ark1'!T1359)</f>
        <v>6.9166666666666687</v>
      </c>
      <c r="V18" s="345">
        <f t="shared" si="4"/>
        <v>-4.4372294372291954E-2</v>
      </c>
      <c r="W18" s="302">
        <f>+IF(G18=0,"",'Ark1'!AG1359)</f>
        <v>997.21875</v>
      </c>
      <c r="X18" s="302">
        <f t="shared" si="7"/>
        <v>235.30339590318914</v>
      </c>
      <c r="Y18" s="302">
        <f t="shared" si="5"/>
        <v>63.098879551820751</v>
      </c>
      <c r="Z18" s="188">
        <f>+'Ark1'!AH1359</f>
        <v>0</v>
      </c>
      <c r="AA18" s="188">
        <f>+'Ark1'!W1359</f>
        <v>59.375</v>
      </c>
      <c r="AB18" s="302">
        <f>+'Ark1'!X1359</f>
        <v>3.125</v>
      </c>
      <c r="AC18" s="188">
        <f>+'Ark1'!Y1359</f>
        <v>62.862140823510735</v>
      </c>
      <c r="AD18" s="190">
        <f>+'Ark1'!Z1359</f>
        <v>1.0378576190884758</v>
      </c>
      <c r="AE18" s="190">
        <f>+'Ark1'!AA1359</f>
        <v>2.129488723196773</v>
      </c>
      <c r="AF18" s="105"/>
      <c r="AG18"/>
      <c r="AH18"/>
      <c r="AI18"/>
      <c r="AJ18"/>
      <c r="AK18"/>
      <c r="AL18"/>
      <c r="AM18"/>
    </row>
    <row r="19" spans="1:39" ht="16.2">
      <c r="A19" s="105"/>
      <c r="B19" s="308">
        <f>+'Ark1'!AP1360</f>
        <v>9</v>
      </c>
      <c r="C19" s="308" t="str">
        <f>VLOOKUP(B19,RNR!$D$1:$E$38,2)</f>
        <v>Holstein</v>
      </c>
      <c r="D19" s="305">
        <f>+'Ark1'!C1360</f>
        <v>2024</v>
      </c>
      <c r="E19" s="175">
        <f>+'Ark1'!Q1360</f>
        <v>74</v>
      </c>
      <c r="F19" s="187">
        <f t="shared" si="6"/>
        <v>26</v>
      </c>
      <c r="G19" s="483">
        <f>+'Ark1'!R1360</f>
        <v>132</v>
      </c>
      <c r="H19" s="408">
        <f t="shared" si="0"/>
        <v>21</v>
      </c>
      <c r="I19" s="189">
        <f>+IF(G19=0,"",'Ark1'!AE1360)</f>
        <v>1.6877637130801679</v>
      </c>
      <c r="J19" s="344">
        <f t="shared" si="1"/>
        <v>0.30990869818443834</v>
      </c>
      <c r="K19" s="189">
        <f>+IF(G19=0,"",'Ark1'!AF1360)</f>
        <v>1.7090265974257068</v>
      </c>
      <c r="L19" s="117"/>
      <c r="M19" s="302">
        <f>+IF(G19=0,"",'Ark1'!U1360)</f>
        <v>360.22954545454513</v>
      </c>
      <c r="N19" s="346">
        <f t="shared" si="2"/>
        <v>4.9178337428335794</v>
      </c>
      <c r="O19" s="433">
        <f>+IF(G19=0,"",'Ark1'!AR1360)</f>
        <v>226.74242424242425</v>
      </c>
      <c r="P19" s="118"/>
      <c r="Q19" s="114">
        <f>+IF(G19=0,"",'Ark1'!AS1360)</f>
        <v>30.317550816969202</v>
      </c>
      <c r="R19" s="118"/>
      <c r="S19" s="384">
        <f>+IF(G19=0,"",'Ark1'!S1360)</f>
        <v>4.2727272727272716</v>
      </c>
      <c r="T19" s="345">
        <f t="shared" si="3"/>
        <v>-1.5561015561016411E-2</v>
      </c>
      <c r="U19" s="190">
        <f>+IF(G19=0,"",'Ark1'!T1360)</f>
        <v>6.4393939393939394</v>
      </c>
      <c r="V19" s="345">
        <f t="shared" si="4"/>
        <v>-0.20925470925470879</v>
      </c>
      <c r="W19" s="302">
        <f>+IF(G19=0,"",'Ark1'!AG1360)</f>
        <v>851.15151515151501</v>
      </c>
      <c r="X19" s="302">
        <f t="shared" si="7"/>
        <v>423.22611079464508</v>
      </c>
      <c r="Y19" s="302">
        <f t="shared" si="5"/>
        <v>84.309042553191432</v>
      </c>
      <c r="Z19" s="188">
        <f>+'Ark1'!AH1360</f>
        <v>0</v>
      </c>
      <c r="AA19" s="188">
        <f>+'Ark1'!W1360</f>
        <v>46.212121212121211</v>
      </c>
      <c r="AB19" s="302">
        <f>+'Ark1'!X1360</f>
        <v>52.27272727272728</v>
      </c>
      <c r="AC19" s="188">
        <f>+'Ark1'!Y1360</f>
        <v>89.502275862919177</v>
      </c>
      <c r="AD19" s="190">
        <f>+'Ark1'!Z1360</f>
        <v>1.0946904162538456</v>
      </c>
      <c r="AE19" s="190">
        <f>+'Ark1'!AA1360</f>
        <v>1.5533813350508876</v>
      </c>
      <c r="AF19" s="105"/>
      <c r="AG19"/>
      <c r="AH19"/>
      <c r="AI19"/>
      <c r="AJ19"/>
      <c r="AK19"/>
      <c r="AL19"/>
      <c r="AM19"/>
    </row>
    <row r="20" spans="1:39" ht="16.2">
      <c r="A20" s="105"/>
      <c r="B20" s="308">
        <f>+'Ark1'!AP1361</f>
        <v>10</v>
      </c>
      <c r="C20" s="308" t="str">
        <f>VLOOKUP(B20,RNR!$D$1:$E$38,2)</f>
        <v>Rød Dansk Mælkefe</v>
      </c>
      <c r="D20" s="305">
        <f>+'Ark1'!C1361</f>
        <v>2024</v>
      </c>
      <c r="E20" s="175">
        <f>+'Ark1'!Q1361</f>
        <v>0</v>
      </c>
      <c r="F20" s="187">
        <f t="shared" si="6"/>
        <v>-53</v>
      </c>
      <c r="G20" s="483">
        <f>+'Ark1'!R1361</f>
        <v>0</v>
      </c>
      <c r="H20" s="408">
        <f t="shared" si="0"/>
        <v>0</v>
      </c>
      <c r="I20" s="189" t="str">
        <f>+IF(G20=0,"",'Ark1'!AE1361)</f>
        <v/>
      </c>
      <c r="J20" s="344" t="str">
        <f t="shared" si="1"/>
        <v/>
      </c>
      <c r="K20" s="189" t="str">
        <f>+IF(G20=0,"",'Ark1'!AF1361)</f>
        <v/>
      </c>
      <c r="L20" s="117"/>
      <c r="M20" s="302" t="str">
        <f>+IF(G20=0,"",'Ark1'!U1361)</f>
        <v/>
      </c>
      <c r="N20" s="346" t="str">
        <f t="shared" si="2"/>
        <v/>
      </c>
      <c r="O20" s="433" t="str">
        <f>+IF(G20=0,"",'Ark1'!AR1361)</f>
        <v/>
      </c>
      <c r="P20" s="118"/>
      <c r="Q20" s="114" t="str">
        <f>+IF(G20=0,"",'Ark1'!AS1361)</f>
        <v/>
      </c>
      <c r="R20" s="118"/>
      <c r="S20" s="384" t="str">
        <f>+IF(G20=0,"",'Ark1'!S1361)</f>
        <v/>
      </c>
      <c r="T20" s="345" t="str">
        <f t="shared" si="3"/>
        <v/>
      </c>
      <c r="U20" s="190" t="str">
        <f>+IF(G20=0,"",'Ark1'!T1361)</f>
        <v/>
      </c>
      <c r="V20" s="345" t="str">
        <f t="shared" si="4"/>
        <v/>
      </c>
      <c r="W20" s="302" t="str">
        <f>+IF(G20=0,"",'Ark1'!AG1361)</f>
        <v/>
      </c>
      <c r="X20" s="302" t="str">
        <f t="shared" si="7"/>
        <v/>
      </c>
      <c r="Y20" s="302" t="str">
        <f t="shared" si="5"/>
        <v/>
      </c>
      <c r="Z20" s="188">
        <f>+'Ark1'!AH1361</f>
        <v>0</v>
      </c>
      <c r="AA20" s="188">
        <f>+'Ark1'!W1361</f>
        <v>0</v>
      </c>
      <c r="AB20" s="302">
        <f>+'Ark1'!X1361</f>
        <v>0</v>
      </c>
      <c r="AC20" s="188">
        <f>+'Ark1'!Y1361</f>
        <v>0</v>
      </c>
      <c r="AD20" s="190">
        <f>+'Ark1'!Z1361</f>
        <v>0</v>
      </c>
      <c r="AE20" s="190">
        <f>+'Ark1'!AA1361</f>
        <v>0</v>
      </c>
      <c r="AF20" s="105"/>
      <c r="AG20"/>
      <c r="AH20"/>
      <c r="AI20"/>
      <c r="AJ20"/>
      <c r="AK20"/>
      <c r="AL20"/>
      <c r="AM20"/>
    </row>
    <row r="21" spans="1:39" ht="16.2">
      <c r="A21" s="105"/>
      <c r="B21" s="308">
        <f>+'Ark1'!AP1362</f>
        <v>11</v>
      </c>
      <c r="C21" s="308" t="str">
        <f>VLOOKUP(B21,RNR!$D$1:$E$38,2)</f>
        <v>Brown Swiss</v>
      </c>
      <c r="D21" s="305">
        <f>+'Ark1'!C1362</f>
        <v>2024</v>
      </c>
      <c r="E21" s="175">
        <f>+'Ark1'!Q1362</f>
        <v>9</v>
      </c>
      <c r="F21" s="187">
        <f t="shared" si="6"/>
        <v>9</v>
      </c>
      <c r="G21" s="483">
        <f>+'Ark1'!R1362</f>
        <v>11</v>
      </c>
      <c r="H21" s="408">
        <f t="shared" si="0"/>
        <v>1</v>
      </c>
      <c r="I21" s="189">
        <f>+IF(G21=0,"",'Ark1'!AE1362)</f>
        <v>0.14064697609001403</v>
      </c>
      <c r="J21" s="344">
        <f t="shared" si="1"/>
        <v>1.6515893666975257E-2</v>
      </c>
      <c r="K21" s="189">
        <f>+IF(G21=0,"",'Ark1'!AF1362)</f>
        <v>0.15836161056644038</v>
      </c>
      <c r="L21" s="117"/>
      <c r="M21" s="302">
        <f>+IF(G21=0,"",'Ark1'!U1362)</f>
        <v>400.55454545454546</v>
      </c>
      <c r="N21" s="346">
        <f t="shared" si="2"/>
        <v>6.0645454545453958</v>
      </c>
      <c r="O21" s="433">
        <f>+IF(G21=0,"",'Ark1'!AR1362)</f>
        <v>226.72727272727272</v>
      </c>
      <c r="P21" s="118"/>
      <c r="Q21" s="114">
        <f>+IF(G21=0,"",'Ark1'!AS1362)</f>
        <v>33.891782757277888</v>
      </c>
      <c r="R21" s="118"/>
      <c r="S21" s="384">
        <f>+IF(G21=0,"",'Ark1'!S1362)</f>
        <v>5.4545454545454541</v>
      </c>
      <c r="T21" s="345">
        <f t="shared" si="3"/>
        <v>0.3545454545454545</v>
      </c>
      <c r="U21" s="190">
        <f>+IF(G21=0,"",'Ark1'!T1362)</f>
        <v>6.6363636363636376</v>
      </c>
      <c r="V21" s="345">
        <f t="shared" si="4"/>
        <v>-0.26363636363636278</v>
      </c>
      <c r="W21" s="302">
        <f>+IF(G21=0,"",'Ark1'!AG1362)</f>
        <v>890.81818181818187</v>
      </c>
      <c r="X21" s="302">
        <f t="shared" si="7"/>
        <v>449.64792325747527</v>
      </c>
      <c r="Y21" s="302">
        <f t="shared" si="5"/>
        <v>73.435000000000002</v>
      </c>
      <c r="Z21" s="188">
        <f>+'Ark1'!AH1362</f>
        <v>0</v>
      </c>
      <c r="AA21" s="188">
        <f>+'Ark1'!W1362</f>
        <v>63.636363636363633</v>
      </c>
      <c r="AB21" s="302">
        <f>+'Ark1'!X1362</f>
        <v>72.727272727272734</v>
      </c>
      <c r="AC21" s="188">
        <f>+'Ark1'!Y1362</f>
        <v>83.74871899846795</v>
      </c>
      <c r="AD21" s="190">
        <f>+'Ark1'!Z1362</f>
        <v>0.78202956973114912</v>
      </c>
      <c r="AE21" s="190">
        <f>+'Ark1'!AA1362</f>
        <v>1.2264306875665456</v>
      </c>
      <c r="AF21" s="105"/>
      <c r="AG21"/>
      <c r="AH21"/>
      <c r="AI21"/>
      <c r="AJ21"/>
      <c r="AK21"/>
      <c r="AL21"/>
      <c r="AM21"/>
    </row>
    <row r="22" spans="1:39" ht="16.2">
      <c r="A22" s="105"/>
      <c r="B22" s="308">
        <f>+'Ark1'!AP1363</f>
        <v>12</v>
      </c>
      <c r="C22" s="308" t="str">
        <f>VLOOKUP(B22,RNR!$D$1:$E$38,2)</f>
        <v>Jarlsbergfe</v>
      </c>
      <c r="D22" s="305">
        <f>+'Ark1'!C1363</f>
        <v>2024</v>
      </c>
      <c r="E22" s="175">
        <f>+'Ark1'!Q1363</f>
        <v>2</v>
      </c>
      <c r="F22" s="187">
        <f t="shared" si="6"/>
        <v>-8</v>
      </c>
      <c r="G22" s="483">
        <f>+'Ark1'!R1363</f>
        <v>29</v>
      </c>
      <c r="H22" s="408">
        <f t="shared" si="0"/>
        <v>26</v>
      </c>
      <c r="I22" s="189">
        <f>+IF(G22=0,"",'Ark1'!AE1363)</f>
        <v>0.37079657332821886</v>
      </c>
      <c r="J22" s="344">
        <f t="shared" si="1"/>
        <v>0.33355724860130725</v>
      </c>
      <c r="K22" s="189">
        <f>+IF(G22=0,"",'Ark1'!AF1363)</f>
        <v>0.29793662667449844</v>
      </c>
      <c r="L22" s="117"/>
      <c r="M22" s="302">
        <f>+IF(G22=0,"",'Ark1'!U1363)</f>
        <v>285.8448275862068</v>
      </c>
      <c r="N22" s="346">
        <f t="shared" si="2"/>
        <v>-98.521839080459756</v>
      </c>
      <c r="O22" s="433">
        <f>+IF(G22=0,"",'Ark1'!AR1363)</f>
        <v>207.96551724137925</v>
      </c>
      <c r="P22" s="118"/>
      <c r="Q22" s="114">
        <f>+IF(G22=0,"",'Ark1'!AS1363)</f>
        <v>31.720387574164377</v>
      </c>
      <c r="R22" s="118"/>
      <c r="S22" s="384">
        <f>+IF(G22=0,"",'Ark1'!S1363)</f>
        <v>4.3793103448275872</v>
      </c>
      <c r="T22" s="345">
        <f t="shared" si="3"/>
        <v>-1.6206896551724128</v>
      </c>
      <c r="U22" s="190">
        <f>+IF(G22=0,"",'Ark1'!T1363)</f>
        <v>7.1034482758620694</v>
      </c>
      <c r="V22" s="345">
        <f t="shared" si="4"/>
        <v>-0.56321839080459934</v>
      </c>
      <c r="W22" s="302">
        <f>+IF(G22=0,"",'Ark1'!AG1363)</f>
        <v>812.89655172413757</v>
      </c>
      <c r="X22" s="302">
        <f t="shared" si="7"/>
        <v>351.63739713243405</v>
      </c>
      <c r="Y22" s="302">
        <f t="shared" si="5"/>
        <v>65.271653543307053</v>
      </c>
      <c r="Z22" s="188">
        <f>+'Ark1'!AH1363</f>
        <v>0</v>
      </c>
      <c r="AA22" s="188">
        <f>+'Ark1'!W1363</f>
        <v>55.172413793103438</v>
      </c>
      <c r="AB22" s="302">
        <f>+'Ark1'!X1363</f>
        <v>3.4482758620689653</v>
      </c>
      <c r="AC22" s="188">
        <f>+'Ark1'!Y1363</f>
        <v>27.350894661115181</v>
      </c>
      <c r="AD22" s="190">
        <f>+'Ark1'!Z1363</f>
        <v>0.48521542343000879</v>
      </c>
      <c r="AE22" s="190">
        <f>+'Ark1'!AA1363</f>
        <v>1.2688530684809716</v>
      </c>
      <c r="AF22" s="105"/>
      <c r="AG22"/>
      <c r="AH22"/>
      <c r="AI22"/>
      <c r="AJ22"/>
      <c r="AK22"/>
      <c r="AL22"/>
      <c r="AM22"/>
    </row>
    <row r="23" spans="1:39" ht="16.2">
      <c r="A23" s="105"/>
      <c r="B23" s="308">
        <f>+'Ark1'!AP1364</f>
        <v>13</v>
      </c>
      <c r="C23" s="308" t="str">
        <f>VLOOKUP(B23,RNR!$D$1:$E$38,2)</f>
        <v>Fleckvieh</v>
      </c>
      <c r="D23" s="305">
        <f>+'Ark1'!C1364</f>
        <v>2024</v>
      </c>
      <c r="E23" s="175">
        <f>+'Ark1'!Q1364</f>
        <v>23</v>
      </c>
      <c r="F23" s="187">
        <f t="shared" si="6"/>
        <v>20</v>
      </c>
      <c r="G23" s="483">
        <f>+'Ark1'!R1364</f>
        <v>29</v>
      </c>
      <c r="H23" s="408">
        <f t="shared" si="0"/>
        <v>-12</v>
      </c>
      <c r="I23" s="189">
        <f>+IF(G23=0,"",'Ark1'!AE1364)</f>
        <v>0.37079657332821886</v>
      </c>
      <c r="J23" s="344">
        <f t="shared" si="1"/>
        <v>-0.13814086460624003</v>
      </c>
      <c r="K23" s="189">
        <f>+IF(G23=0,"",'Ark1'!AF1364)</f>
        <v>0.43700846252157055</v>
      </c>
      <c r="L23" s="117"/>
      <c r="M23" s="302">
        <f>+IF(G23=0,"",'Ark1'!U1364)</f>
        <v>419.27241379310351</v>
      </c>
      <c r="N23" s="346">
        <f t="shared" si="2"/>
        <v>-9.0105130361647525</v>
      </c>
      <c r="O23" s="433">
        <f>+IF(G23=0,"",'Ark1'!AR1364)</f>
        <v>223.79310344827596</v>
      </c>
      <c r="P23" s="118"/>
      <c r="Q23" s="114">
        <f>+IF(G23=0,"",'Ark1'!AS1364)</f>
        <v>36.633150890024659</v>
      </c>
      <c r="R23" s="118"/>
      <c r="S23" s="384">
        <f>+IF(G23=0,"",'Ark1'!S1364)</f>
        <v>6.5517241379310356</v>
      </c>
      <c r="T23" s="345">
        <f t="shared" si="3"/>
        <v>-0.42388561816652448</v>
      </c>
      <c r="U23" s="190">
        <f>+IF(G23=0,"",'Ark1'!T1364)</f>
        <v>5.862068965517242</v>
      </c>
      <c r="V23" s="345">
        <f t="shared" si="4"/>
        <v>-0.67451640033641524</v>
      </c>
      <c r="W23" s="302">
        <f>+IF(G23=0,"",'Ark1'!AG1364)</f>
        <v>1026.7586206896549</v>
      </c>
      <c r="X23" s="302">
        <f t="shared" si="7"/>
        <v>408.34564750134354</v>
      </c>
      <c r="Y23" s="302">
        <f t="shared" si="5"/>
        <v>63.99421052631579</v>
      </c>
      <c r="Z23" s="188">
        <f>+'Ark1'!AH1364</f>
        <v>0</v>
      </c>
      <c r="AA23" s="188">
        <f>+'Ark1'!W1364</f>
        <v>37.931034482758605</v>
      </c>
      <c r="AB23" s="302">
        <f>+'Ark1'!X1364</f>
        <v>75.86206896551721</v>
      </c>
      <c r="AC23" s="188">
        <f>+'Ark1'!Y1364</f>
        <v>108.98396242836586</v>
      </c>
      <c r="AD23" s="190">
        <f>+'Ark1'!Z1364</f>
        <v>1.7535423634608449</v>
      </c>
      <c r="AE23" s="190">
        <f>+'Ark1'!AA1364</f>
        <v>1.5696285071366975</v>
      </c>
      <c r="AF23" s="105"/>
      <c r="AG23"/>
      <c r="AH23"/>
      <c r="AI23"/>
      <c r="AJ23"/>
      <c r="AK23"/>
      <c r="AL23"/>
      <c r="AM23"/>
    </row>
    <row r="24" spans="1:39" ht="16.2">
      <c r="A24" s="105"/>
      <c r="B24" s="308">
        <f>+'Ark1'!AP1365</f>
        <v>14</v>
      </c>
      <c r="C24" s="308" t="str">
        <f>VLOOKUP(B24,RNR!$D$1:$E$38,2)</f>
        <v>Canadisk Ayrshire</v>
      </c>
      <c r="D24" s="305">
        <f>+'Ark1'!C1365</f>
        <v>2024</v>
      </c>
      <c r="E24" s="175">
        <f>+'Ark1'!Q1365</f>
        <v>0</v>
      </c>
      <c r="F24" s="187">
        <f t="shared" si="6"/>
        <v>-29</v>
      </c>
      <c r="G24" s="483">
        <f>+'Ark1'!R1365</f>
        <v>0</v>
      </c>
      <c r="H24" s="408">
        <f t="shared" si="0"/>
        <v>0</v>
      </c>
      <c r="I24" s="189" t="str">
        <f>+IF(G24=0,"",'Ark1'!AE1365)</f>
        <v/>
      </c>
      <c r="J24" s="344" t="str">
        <f t="shared" si="1"/>
        <v/>
      </c>
      <c r="K24" s="189" t="str">
        <f>+IF(G24=0,"",'Ark1'!AF1365)</f>
        <v/>
      </c>
      <c r="L24" s="117"/>
      <c r="M24" s="302" t="str">
        <f>+IF(G24=0,"",'Ark1'!U1365)</f>
        <v/>
      </c>
      <c r="N24" s="346" t="str">
        <f t="shared" si="2"/>
        <v/>
      </c>
      <c r="O24" s="433" t="str">
        <f>+IF(G24=0,"",'Ark1'!AR1365)</f>
        <v/>
      </c>
      <c r="P24" s="118"/>
      <c r="Q24" s="114" t="str">
        <f>+IF(G24=0,"",'Ark1'!AS1365)</f>
        <v/>
      </c>
      <c r="R24" s="118"/>
      <c r="S24" s="384" t="str">
        <f>+IF(G24=0,"",'Ark1'!S1365)</f>
        <v/>
      </c>
      <c r="T24" s="345" t="str">
        <f t="shared" si="3"/>
        <v/>
      </c>
      <c r="U24" s="190" t="str">
        <f>+IF(G24=0,"",'Ark1'!T1365)</f>
        <v/>
      </c>
      <c r="V24" s="345" t="str">
        <f t="shared" si="4"/>
        <v/>
      </c>
      <c r="W24" s="302" t="str">
        <f>+IF(G24=0,"",'Ark1'!AG1365)</f>
        <v/>
      </c>
      <c r="X24" s="302" t="str">
        <f t="shared" si="7"/>
        <v/>
      </c>
      <c r="Y24" s="302" t="str">
        <f t="shared" si="5"/>
        <v/>
      </c>
      <c r="Z24" s="188">
        <f>+'Ark1'!AH1365</f>
        <v>0</v>
      </c>
      <c r="AA24" s="188">
        <f>+'Ark1'!W1365</f>
        <v>0</v>
      </c>
      <c r="AB24" s="302">
        <f>+'Ark1'!X1365</f>
        <v>0</v>
      </c>
      <c r="AC24" s="188">
        <f>+'Ark1'!Y1365</f>
        <v>0</v>
      </c>
      <c r="AD24" s="190">
        <f>+'Ark1'!Z1365</f>
        <v>0</v>
      </c>
      <c r="AE24" s="190">
        <f>+'Ark1'!AA1365</f>
        <v>0</v>
      </c>
      <c r="AF24" s="105"/>
      <c r="AG24"/>
      <c r="AH24"/>
      <c r="AI24"/>
      <c r="AJ24"/>
      <c r="AK24"/>
      <c r="AL24"/>
      <c r="AM24"/>
    </row>
    <row r="25" spans="1:39" ht="16.2">
      <c r="A25" s="105"/>
      <c r="B25" s="308">
        <f>+'Ark1'!AP1366</f>
        <v>15</v>
      </c>
      <c r="C25" s="308" t="str">
        <f>VLOOKUP(B25,RNR!$D$1:$E$38,2)</f>
        <v>Montbéliard</v>
      </c>
      <c r="D25" s="305">
        <f>+'Ark1'!C1366</f>
        <v>2024</v>
      </c>
      <c r="E25" s="175">
        <f>+'Ark1'!Q1366</f>
        <v>0</v>
      </c>
      <c r="F25" s="187">
        <f t="shared" si="6"/>
        <v>0</v>
      </c>
      <c r="G25" s="483">
        <f>+'Ark1'!R1366</f>
        <v>0</v>
      </c>
      <c r="H25" s="408">
        <f t="shared" si="0"/>
        <v>-6</v>
      </c>
      <c r="I25" s="189" t="str">
        <f>+IF(G25=0,"",'Ark1'!AE1366)</f>
        <v/>
      </c>
      <c r="J25" s="344" t="str">
        <f t="shared" si="1"/>
        <v/>
      </c>
      <c r="K25" s="189" t="str">
        <f>+IF(G25=0,"",'Ark1'!AF1366)</f>
        <v/>
      </c>
      <c r="L25" s="117"/>
      <c r="M25" s="302" t="str">
        <f>+IF(G25=0,"",'Ark1'!U1366)</f>
        <v/>
      </c>
      <c r="N25" s="346" t="str">
        <f t="shared" si="2"/>
        <v/>
      </c>
      <c r="O25" s="433" t="str">
        <f>+IF(G25=0,"",'Ark1'!AR1366)</f>
        <v/>
      </c>
      <c r="P25" s="118"/>
      <c r="Q25" s="114" t="str">
        <f>+IF(G25=0,"",'Ark1'!AS1366)</f>
        <v/>
      </c>
      <c r="R25" s="118"/>
      <c r="S25" s="384" t="str">
        <f>+IF(G25=0,"",'Ark1'!S1366)</f>
        <v/>
      </c>
      <c r="T25" s="345" t="str">
        <f t="shared" si="3"/>
        <v/>
      </c>
      <c r="U25" s="190" t="str">
        <f>+IF(G25=0,"",'Ark1'!T1366)</f>
        <v/>
      </c>
      <c r="V25" s="345" t="str">
        <f t="shared" si="4"/>
        <v/>
      </c>
      <c r="W25" s="302" t="str">
        <f>+IF(G25=0,"",'Ark1'!AG1366)</f>
        <v/>
      </c>
      <c r="X25" s="302" t="str">
        <f t="shared" si="7"/>
        <v/>
      </c>
      <c r="Y25" s="302" t="str">
        <f t="shared" si="5"/>
        <v/>
      </c>
      <c r="Z25" s="188">
        <f>+'Ark1'!AH1366</f>
        <v>0</v>
      </c>
      <c r="AA25" s="188">
        <f>+'Ark1'!W1366</f>
        <v>0</v>
      </c>
      <c r="AB25" s="302">
        <f>+'Ark1'!X1366</f>
        <v>0</v>
      </c>
      <c r="AC25" s="188">
        <f>+'Ark1'!Y1366</f>
        <v>0</v>
      </c>
      <c r="AD25" s="190">
        <f>+'Ark1'!Z1366</f>
        <v>0</v>
      </c>
      <c r="AE25" s="190">
        <f>+'Ark1'!AA1366</f>
        <v>0</v>
      </c>
      <c r="AF25" s="105"/>
      <c r="AG25"/>
      <c r="AH25"/>
      <c r="AI25"/>
      <c r="AJ25"/>
      <c r="AK25"/>
      <c r="AL25"/>
      <c r="AM25"/>
    </row>
    <row r="26" spans="1:39" ht="16.2">
      <c r="A26" s="105"/>
      <c r="B26" s="308">
        <f>+'Ark1'!AP1367</f>
        <v>16</v>
      </c>
      <c r="C26" s="308" t="str">
        <f>VLOOKUP(B26,RNR!$D$1:$E$38,2)</f>
        <v>Mørefe</v>
      </c>
      <c r="D26" s="305">
        <f>+'Ark1'!C1367</f>
        <v>2024</v>
      </c>
      <c r="E26" s="175">
        <f>+'Ark1'!Q1367</f>
        <v>0</v>
      </c>
      <c r="F26" s="187">
        <f t="shared" si="6"/>
        <v>-1</v>
      </c>
      <c r="G26" s="483">
        <f>+'Ark1'!R1367</f>
        <v>0</v>
      </c>
      <c r="H26" s="408">
        <f t="shared" si="0"/>
        <v>0</v>
      </c>
      <c r="I26" s="189" t="str">
        <f>+IF(G26=0,"",'Ark1'!AE1367)</f>
        <v/>
      </c>
      <c r="J26" s="344" t="str">
        <f t="shared" si="1"/>
        <v/>
      </c>
      <c r="K26" s="189" t="str">
        <f>+IF(G26=0,"",'Ark1'!AF1367)</f>
        <v/>
      </c>
      <c r="L26" s="117"/>
      <c r="M26" s="302" t="str">
        <f>+IF(G26=0,"",'Ark1'!U1367)</f>
        <v/>
      </c>
      <c r="N26" s="346" t="str">
        <f t="shared" si="2"/>
        <v/>
      </c>
      <c r="O26" s="433" t="str">
        <f>+IF(G26=0,"",'Ark1'!AR1367)</f>
        <v/>
      </c>
      <c r="P26" s="118"/>
      <c r="Q26" s="114" t="str">
        <f>+IF(G26=0,"",'Ark1'!AS1367)</f>
        <v/>
      </c>
      <c r="R26" s="118"/>
      <c r="S26" s="384" t="str">
        <f>+IF(G26=0,"",'Ark1'!S1367)</f>
        <v/>
      </c>
      <c r="T26" s="345" t="str">
        <f t="shared" si="3"/>
        <v/>
      </c>
      <c r="U26" s="190" t="str">
        <f>+IF(G26=0,"",'Ark1'!T1367)</f>
        <v/>
      </c>
      <c r="V26" s="345" t="str">
        <f t="shared" si="4"/>
        <v/>
      </c>
      <c r="W26" s="302" t="str">
        <f>+IF(G26=0,"",'Ark1'!AG1367)</f>
        <v/>
      </c>
      <c r="X26" s="302" t="str">
        <f t="shared" si="7"/>
        <v/>
      </c>
      <c r="Y26" s="302" t="str">
        <f t="shared" si="5"/>
        <v/>
      </c>
      <c r="Z26" s="188">
        <f>+'Ark1'!AH1367</f>
        <v>0</v>
      </c>
      <c r="AA26" s="188">
        <f>+'Ark1'!W1367</f>
        <v>0</v>
      </c>
      <c r="AB26" s="302">
        <f>+'Ark1'!X1367</f>
        <v>0</v>
      </c>
      <c r="AC26" s="188">
        <f>+'Ark1'!Y1367</f>
        <v>0</v>
      </c>
      <c r="AD26" s="190">
        <f>+'Ark1'!Z1367</f>
        <v>0</v>
      </c>
      <c r="AE26" s="190">
        <f>+'Ark1'!AA1367</f>
        <v>0</v>
      </c>
      <c r="AF26" s="105"/>
      <c r="AG26"/>
      <c r="AH26"/>
      <c r="AI26"/>
      <c r="AJ26"/>
      <c r="AK26"/>
      <c r="AL26"/>
      <c r="AM26"/>
    </row>
    <row r="27" spans="1:39" ht="16.2">
      <c r="A27" s="105"/>
      <c r="B27" s="308">
        <f>+'Ark1'!AP1368</f>
        <v>17</v>
      </c>
      <c r="C27" s="308" t="str">
        <f>VLOOKUP(B27,RNR!$D$1:$E$38,2)</f>
        <v>Normande</v>
      </c>
      <c r="D27" s="305">
        <f>+'Ark1'!C1368</f>
        <v>2024</v>
      </c>
      <c r="E27" s="175">
        <f>+'Ark1'!Q1368</f>
        <v>0</v>
      </c>
      <c r="F27" s="187">
        <f t="shared" si="6"/>
        <v>0</v>
      </c>
      <c r="G27" s="483">
        <f>+'Ark1'!R1368</f>
        <v>0</v>
      </c>
      <c r="H27" s="408">
        <f t="shared" si="0"/>
        <v>0</v>
      </c>
      <c r="I27" s="189" t="str">
        <f>+IF(G27=0,"",'Ark1'!AE1368)</f>
        <v/>
      </c>
      <c r="J27" s="344" t="str">
        <f t="shared" si="1"/>
        <v/>
      </c>
      <c r="K27" s="189" t="str">
        <f>+IF(G27=0,"",'Ark1'!AF1368)</f>
        <v/>
      </c>
      <c r="L27" s="117"/>
      <c r="M27" s="302" t="str">
        <f>+IF(G27=0,"",'Ark1'!U1368)</f>
        <v/>
      </c>
      <c r="N27" s="346" t="str">
        <f t="shared" si="2"/>
        <v/>
      </c>
      <c r="O27" s="433" t="str">
        <f>+IF(G27=0,"",'Ark1'!AR1368)</f>
        <v/>
      </c>
      <c r="P27" s="118"/>
      <c r="Q27" s="114" t="str">
        <f>+IF(G27=0,"",'Ark1'!AS1368)</f>
        <v/>
      </c>
      <c r="R27" s="118"/>
      <c r="S27" s="384" t="str">
        <f>+IF(G27=0,"",'Ark1'!S1368)</f>
        <v/>
      </c>
      <c r="T27" s="345" t="str">
        <f t="shared" si="3"/>
        <v/>
      </c>
      <c r="U27" s="190" t="str">
        <f>+IF(G27=0,"",'Ark1'!T1368)</f>
        <v/>
      </c>
      <c r="V27" s="345" t="str">
        <f t="shared" si="4"/>
        <v/>
      </c>
      <c r="W27" s="302" t="str">
        <f>+IF(G27=0,"",'Ark1'!AG1368)</f>
        <v/>
      </c>
      <c r="X27" s="302" t="str">
        <f t="shared" si="7"/>
        <v/>
      </c>
      <c r="Y27" s="302" t="str">
        <f t="shared" si="5"/>
        <v/>
      </c>
      <c r="Z27" s="188">
        <f>+'Ark1'!AH1368</f>
        <v>0</v>
      </c>
      <c r="AA27" s="188">
        <f>+'Ark1'!W1368</f>
        <v>0</v>
      </c>
      <c r="AB27" s="302">
        <f>+'Ark1'!X1368</f>
        <v>0</v>
      </c>
      <c r="AC27" s="188">
        <f>+'Ark1'!Y1368</f>
        <v>0</v>
      </c>
      <c r="AD27" s="190">
        <f>+'Ark1'!Z1368</f>
        <v>0</v>
      </c>
      <c r="AE27" s="190">
        <f>+'Ark1'!AA1368</f>
        <v>0</v>
      </c>
      <c r="AF27" s="105"/>
      <c r="AG27"/>
      <c r="AH27"/>
      <c r="AI27"/>
      <c r="AJ27"/>
      <c r="AK27"/>
      <c r="AL27"/>
      <c r="AM27"/>
    </row>
    <row r="28" spans="1:39" ht="16.2">
      <c r="A28" s="105">
        <v>1</v>
      </c>
      <c r="B28" s="308">
        <f>+'Ark1'!AP1369</f>
        <v>21</v>
      </c>
      <c r="C28" s="308" t="str">
        <f>VLOOKUP(B28,RNR!$D$1:$E$38,2)</f>
        <v>Hereford</v>
      </c>
      <c r="D28" s="305">
        <f>+'Ark1'!C1369</f>
        <v>2024</v>
      </c>
      <c r="E28" s="175">
        <f>+'Ark1'!Q1369</f>
        <v>295</v>
      </c>
      <c r="F28" s="187">
        <f t="shared" si="6"/>
        <v>295</v>
      </c>
      <c r="G28" s="483">
        <f>+'Ark1'!R1369</f>
        <v>492</v>
      </c>
      <c r="H28" s="408">
        <f t="shared" si="0"/>
        <v>-10</v>
      </c>
      <c r="I28" s="189">
        <f>+IF(G28=0,"",'Ark1'!AE1369)</f>
        <v>6.2907556578442669</v>
      </c>
      <c r="J28" s="344">
        <f t="shared" si="1"/>
        <v>5.9375320207720961E-2</v>
      </c>
      <c r="K28" s="189">
        <f>+IF(G28=0,"",'Ark1'!AF1369)</f>
        <v>6.6685509569392405</v>
      </c>
      <c r="L28" s="117"/>
      <c r="M28" s="302">
        <f>+IF(G28=0,"",'Ark1'!U1369)</f>
        <v>377.11239837398409</v>
      </c>
      <c r="N28" s="346">
        <f t="shared" si="2"/>
        <v>-9.6830199527093441</v>
      </c>
      <c r="O28" s="433">
        <f>+IF(G28=0,"",'Ark1'!AR1369)</f>
        <v>217.51626016260164</v>
      </c>
      <c r="P28" s="118"/>
      <c r="Q28" s="114">
        <f>+IF(G28=0,"",'Ark1'!AS1369)</f>
        <v>35.599441607868123</v>
      </c>
      <c r="R28" s="118"/>
      <c r="S28" s="384">
        <f>+IF(G28=0,"",'Ark1'!S1369)</f>
        <v>6.132113821138212</v>
      </c>
      <c r="T28" s="345">
        <f t="shared" si="3"/>
        <v>-0.14477860914067264</v>
      </c>
      <c r="U28" s="190">
        <f>+IF(G28=0,"",'Ark1'!T1369)</f>
        <v>7.2662601626016254</v>
      </c>
      <c r="V28" s="345">
        <f t="shared" si="4"/>
        <v>-0.31142908042626427</v>
      </c>
      <c r="W28" s="302">
        <f>+IF(G28=0,"",'Ark1'!AG1369)</f>
        <v>1098.0894308943091</v>
      </c>
      <c r="X28" s="302">
        <f t="shared" si="7"/>
        <v>343.42594306445073</v>
      </c>
      <c r="Y28" s="302">
        <f t="shared" si="5"/>
        <v>61.497944978455472</v>
      </c>
      <c r="Z28" s="188">
        <f>+'Ark1'!AH1369</f>
        <v>0</v>
      </c>
      <c r="AA28" s="188">
        <f>+'Ark1'!W1369</f>
        <v>64.83739837398376</v>
      </c>
      <c r="AB28" s="302">
        <f>+'Ark1'!X1369</f>
        <v>56.707317073170735</v>
      </c>
      <c r="AC28" s="188">
        <f>+'Ark1'!Y1369</f>
        <v>112.61350312514725</v>
      </c>
      <c r="AD28" s="190">
        <f>+'Ark1'!Z1369</f>
        <v>1.4058621473276309</v>
      </c>
      <c r="AE28" s="190">
        <f>+'Ark1'!AA1369</f>
        <v>2.0963188403205506</v>
      </c>
      <c r="AF28" s="105"/>
      <c r="AG28"/>
      <c r="AH28"/>
      <c r="AI28"/>
      <c r="AJ28"/>
      <c r="AK28"/>
      <c r="AL28"/>
      <c r="AM28"/>
    </row>
    <row r="29" spans="1:39" ht="16.2">
      <c r="A29" s="105">
        <f>1+A28</f>
        <v>2</v>
      </c>
      <c r="B29" s="308">
        <f>+'Ark1'!AP1370</f>
        <v>22</v>
      </c>
      <c r="C29" s="308" t="str">
        <f>VLOOKUP(B29,RNR!$D$1:$E$38,2)</f>
        <v>Charolais</v>
      </c>
      <c r="D29" s="305">
        <f>+'Ark1'!C1370</f>
        <v>2024</v>
      </c>
      <c r="E29" s="175">
        <f>+'Ark1'!Q1370</f>
        <v>356</v>
      </c>
      <c r="F29" s="187">
        <f t="shared" si="6"/>
        <v>56</v>
      </c>
      <c r="G29" s="483">
        <f>+'Ark1'!R1370</f>
        <v>533</v>
      </c>
      <c r="H29" s="408">
        <f t="shared" si="0"/>
        <v>-12</v>
      </c>
      <c r="I29" s="189">
        <f>+IF(G29=0,"",'Ark1'!AE1370)</f>
        <v>6.8149852959979533</v>
      </c>
      <c r="J29" s="344">
        <f t="shared" si="1"/>
        <v>4.9841303942338655E-2</v>
      </c>
      <c r="K29" s="189">
        <f>+IF(G29=0,"",'Ark1'!AF1370)</f>
        <v>8.7115203228577158</v>
      </c>
      <c r="L29" s="117"/>
      <c r="M29" s="302">
        <f>+IF(G29=0,"",'Ark1'!U1370)</f>
        <v>454.74840525328369</v>
      </c>
      <c r="N29" s="346">
        <f t="shared" si="2"/>
        <v>19.063818097320564</v>
      </c>
      <c r="O29" s="433">
        <f>+IF(G29=0,"",'Ark1'!AR1370)</f>
        <v>223.65853658536579</v>
      </c>
      <c r="P29" s="118"/>
      <c r="Q29" s="114">
        <f>+IF(G29=0,"",'Ark1'!AS1370)</f>
        <v>39.781661437903594</v>
      </c>
      <c r="R29" s="118"/>
      <c r="S29" s="384">
        <f>+IF(G29=0,"",'Ark1'!S1370)</f>
        <v>7.9793621013133214</v>
      </c>
      <c r="T29" s="345">
        <f t="shared" si="3"/>
        <v>0.19220613801056974</v>
      </c>
      <c r="U29" s="190">
        <f>+IF(G29=0,"",'Ark1'!T1370)</f>
        <v>5.7729831144465278</v>
      </c>
      <c r="V29" s="345">
        <f t="shared" si="4"/>
        <v>-3.8026059865397421E-2</v>
      </c>
      <c r="W29" s="302">
        <f>+IF(G29=0,"",'Ark1'!AG1370)</f>
        <v>1214.2026266416503</v>
      </c>
      <c r="X29" s="302">
        <f t="shared" si="7"/>
        <v>374.52431354976335</v>
      </c>
      <c r="Y29" s="302">
        <f t="shared" si="5"/>
        <v>56.990571361392007</v>
      </c>
      <c r="Z29" s="188">
        <f>+'Ark1'!AH1370</f>
        <v>0</v>
      </c>
      <c r="AA29" s="188">
        <f>+'Ark1'!W1370</f>
        <v>33.02063789868668</v>
      </c>
      <c r="AB29" s="302">
        <f>+'Ark1'!X1370</f>
        <v>80.112570356472801</v>
      </c>
      <c r="AC29" s="188">
        <f>+'Ark1'!Y1370</f>
        <v>119.4050992712541</v>
      </c>
      <c r="AD29" s="190">
        <f>+'Ark1'!Z1370</f>
        <v>1.3578850285218471</v>
      </c>
      <c r="AE29" s="190">
        <f>+'Ark1'!AA1370</f>
        <v>1.560253838038705</v>
      </c>
      <c r="AF29" s="105"/>
      <c r="AG29"/>
      <c r="AH29"/>
      <c r="AI29"/>
      <c r="AJ29"/>
      <c r="AK29"/>
      <c r="AL29"/>
      <c r="AM29"/>
    </row>
    <row r="30" spans="1:39" ht="16.2">
      <c r="A30" s="105">
        <f t="shared" ref="A30:A46" si="8">1+A29</f>
        <v>3</v>
      </c>
      <c r="B30" s="308">
        <f>+'Ark1'!AP1371</f>
        <v>23</v>
      </c>
      <c r="C30" s="308" t="str">
        <f>VLOOKUP(B30,RNR!$D$1:$E$38,2)</f>
        <v>Aberdeen Angus</v>
      </c>
      <c r="D30" s="305">
        <f>+'Ark1'!C1371</f>
        <v>2024</v>
      </c>
      <c r="E30" s="175">
        <f>+'Ark1'!Q1371</f>
        <v>395</v>
      </c>
      <c r="F30" s="187">
        <f t="shared" si="6"/>
        <v>76</v>
      </c>
      <c r="G30" s="483">
        <f>+'Ark1'!R1371</f>
        <v>648</v>
      </c>
      <c r="H30" s="408">
        <f t="shared" si="0"/>
        <v>78</v>
      </c>
      <c r="I30" s="189">
        <f>+IF(G30=0,"",'Ark1'!AE1371)</f>
        <v>8.2853855005753765</v>
      </c>
      <c r="J30" s="344">
        <f t="shared" si="1"/>
        <v>1.2099138024621716</v>
      </c>
      <c r="K30" s="189">
        <f>+IF(G30=0,"",'Ark1'!AF1371)</f>
        <v>9.062664667986752</v>
      </c>
      <c r="L30" s="117"/>
      <c r="M30" s="302">
        <f>+IF(G30=0,"",'Ark1'!U1371)</f>
        <v>389.1216049382719</v>
      </c>
      <c r="N30" s="346">
        <f t="shared" si="2"/>
        <v>-2.3192722547108247</v>
      </c>
      <c r="O30" s="433">
        <f>+IF(G30=0,"",'Ark1'!AR1371)</f>
        <v>216.4614197530864</v>
      </c>
      <c r="P30" s="118"/>
      <c r="Q30" s="114">
        <f>+IF(G30=0,"",'Ark1'!AS1371)</f>
        <v>37.18644325767881</v>
      </c>
      <c r="R30" s="118"/>
      <c r="S30" s="384">
        <f>+IF(G30=0,"",'Ark1'!S1371)</f>
        <v>6.5046296296296306</v>
      </c>
      <c r="T30" s="345">
        <f t="shared" si="3"/>
        <v>-1.8177387914230181E-2</v>
      </c>
      <c r="U30" s="190">
        <f>+IF(G30=0,"",'Ark1'!T1371)</f>
        <v>7.814814814814814</v>
      </c>
      <c r="V30" s="345">
        <f t="shared" si="4"/>
        <v>4.4639376218319704E-2</v>
      </c>
      <c r="W30" s="302">
        <f>+IF(G30=0,"",'Ark1'!AG1371)</f>
        <v>1119.2669753086418</v>
      </c>
      <c r="X30" s="302">
        <f t="shared" si="7"/>
        <v>347.65754151816213</v>
      </c>
      <c r="Y30" s="302">
        <f t="shared" si="5"/>
        <v>59.822253855278802</v>
      </c>
      <c r="Z30" s="188">
        <f>+'Ark1'!AH1371</f>
        <v>0</v>
      </c>
      <c r="AA30" s="188">
        <f>+'Ark1'!W1371</f>
        <v>71.913580246913583</v>
      </c>
      <c r="AB30" s="302">
        <f>+'Ark1'!X1371</f>
        <v>61.265432098765459</v>
      </c>
      <c r="AC30" s="188">
        <f>+'Ark1'!Y1371</f>
        <v>117.38983420723362</v>
      </c>
      <c r="AD30" s="190">
        <f>+'Ark1'!Z1371</f>
        <v>1.5713415825334196</v>
      </c>
      <c r="AE30" s="190">
        <f>+'Ark1'!AA1371</f>
        <v>2.3153332752722631</v>
      </c>
      <c r="AF30" s="105"/>
      <c r="AG30"/>
      <c r="AH30"/>
      <c r="AI30"/>
      <c r="AJ30"/>
      <c r="AK30"/>
      <c r="AL30"/>
      <c r="AM30"/>
    </row>
    <row r="31" spans="1:39" ht="16.2">
      <c r="A31" s="105">
        <f t="shared" si="8"/>
        <v>4</v>
      </c>
      <c r="B31" s="308">
        <f>+'Ark1'!AP1372</f>
        <v>24</v>
      </c>
      <c r="C31" s="308" t="str">
        <f>VLOOKUP(B31,RNR!$D$1:$E$38,2)</f>
        <v>Limousin</v>
      </c>
      <c r="D31" s="305">
        <f>+'Ark1'!C1372</f>
        <v>2024</v>
      </c>
      <c r="E31" s="175">
        <f>+'Ark1'!Q1372</f>
        <v>263</v>
      </c>
      <c r="F31" s="187">
        <f t="shared" si="6"/>
        <v>-88</v>
      </c>
      <c r="G31" s="483">
        <f>+'Ark1'!R1372</f>
        <v>435</v>
      </c>
      <c r="H31" s="408">
        <f t="shared" si="0"/>
        <v>10</v>
      </c>
      <c r="I31" s="189">
        <f>+IF(G31=0,"",'Ark1'!AE1372)</f>
        <v>5.5619485999232845</v>
      </c>
      <c r="J31" s="344">
        <f t="shared" si="1"/>
        <v>0.28637759694414022</v>
      </c>
      <c r="K31" s="189">
        <f>+IF(G31=0,"",'Ark1'!AF1372)</f>
        <v>6.6983679815473742</v>
      </c>
      <c r="L31" s="117"/>
      <c r="M31" s="302">
        <f>+IF(G31=0,"",'Ark1'!U1372)</f>
        <v>428.43425287356337</v>
      </c>
      <c r="N31" s="346">
        <f t="shared" si="2"/>
        <v>-15.097511832319185</v>
      </c>
      <c r="O31" s="433">
        <f>+IF(G31=0,"",'Ark1'!AR1372)</f>
        <v>217.60919540229881</v>
      </c>
      <c r="P31" s="118"/>
      <c r="Q31" s="114">
        <f>+IF(G31=0,"",'Ark1'!AS1372)</f>
        <v>40.65979989714647</v>
      </c>
      <c r="R31" s="118"/>
      <c r="S31" s="384">
        <f>+IF(G31=0,"",'Ark1'!S1372)</f>
        <v>8.3793103448275872</v>
      </c>
      <c r="T31" s="345">
        <f t="shared" si="3"/>
        <v>-0.14663305139882787</v>
      </c>
      <c r="U31" s="190">
        <f>+IF(G31=0,"",'Ark1'!T1372)</f>
        <v>5.4091954022988498</v>
      </c>
      <c r="V31" s="345">
        <f t="shared" si="4"/>
        <v>-0.1460987153482094</v>
      </c>
      <c r="W31" s="302">
        <f>+IF(G31=0,"",'Ark1'!AG1372)</f>
        <v>1223.7655172413797</v>
      </c>
      <c r="X31" s="302">
        <f t="shared" si="7"/>
        <v>350.09505239152571</v>
      </c>
      <c r="Y31" s="302">
        <f t="shared" si="5"/>
        <v>51.130013717421136</v>
      </c>
      <c r="Z31" s="188">
        <f>+'Ark1'!AH1372</f>
        <v>0.22988505747126439</v>
      </c>
      <c r="AA31" s="188">
        <f>+'Ark1'!W1372</f>
        <v>24.137931034482754</v>
      </c>
      <c r="AB31" s="302">
        <f>+'Ark1'!X1372</f>
        <v>71.494252873563198</v>
      </c>
      <c r="AC31" s="188">
        <f>+'Ark1'!Y1372</f>
        <v>116.38819290387856</v>
      </c>
      <c r="AD31" s="190">
        <f>+'Ark1'!Z1372</f>
        <v>1.4874291584432653</v>
      </c>
      <c r="AE31" s="190">
        <f>+'Ark1'!AA1372</f>
        <v>1.6422323035519162</v>
      </c>
      <c r="AF31" s="105"/>
      <c r="AG31"/>
      <c r="AH31"/>
      <c r="AI31"/>
      <c r="AJ31"/>
      <c r="AK31"/>
      <c r="AL31"/>
      <c r="AM31"/>
    </row>
    <row r="32" spans="1:39" ht="16.2">
      <c r="A32" s="105">
        <f t="shared" si="8"/>
        <v>5</v>
      </c>
      <c r="B32" s="308">
        <f>+'Ark1'!AP1373</f>
        <v>25</v>
      </c>
      <c r="C32" s="308" t="str">
        <f>VLOOKUP(B32,RNR!$D$1:$E$38,2)</f>
        <v>Kjøttsimmental</v>
      </c>
      <c r="D32" s="305">
        <f>+'Ark1'!C1373</f>
        <v>2024</v>
      </c>
      <c r="E32" s="175">
        <f>+'Ark1'!Q1373</f>
        <v>150</v>
      </c>
      <c r="F32" s="187">
        <f t="shared" si="6"/>
        <v>-114</v>
      </c>
      <c r="G32" s="483">
        <f>+'Ark1'!R1373</f>
        <v>219</v>
      </c>
      <c r="H32" s="408">
        <f t="shared" si="0"/>
        <v>26</v>
      </c>
      <c r="I32" s="189">
        <f>+IF(G32=0,"",'Ark1'!AE1373)</f>
        <v>2.8001534330648248</v>
      </c>
      <c r="J32" s="344">
        <f t="shared" si="1"/>
        <v>0.40442354230017763</v>
      </c>
      <c r="K32" s="189">
        <f>+IF(G32=0,"",'Ark1'!AF1373)</f>
        <v>3.5683890802551321</v>
      </c>
      <c r="L32" s="117"/>
      <c r="M32" s="302">
        <f>+IF(G32=0,"",'Ark1'!U1373)</f>
        <v>453.34885844748879</v>
      </c>
      <c r="N32" s="346">
        <f t="shared" si="2"/>
        <v>40.305335131426716</v>
      </c>
      <c r="O32" s="433">
        <f>+IF(G32=0,"",'Ark1'!AR1373)</f>
        <v>225.84931506849321</v>
      </c>
      <c r="P32" s="118"/>
      <c r="Q32" s="114">
        <f>+IF(G32=0,"",'Ark1'!AS1373)</f>
        <v>38.544583038039249</v>
      </c>
      <c r="R32" s="118"/>
      <c r="S32" s="384">
        <f>+IF(G32=0,"",'Ark1'!S1373)</f>
        <v>7.15525114155251</v>
      </c>
      <c r="T32" s="345">
        <f t="shared" si="3"/>
        <v>0.58012160787375144</v>
      </c>
      <c r="U32" s="190">
        <f>+IF(G32=0,"",'Ark1'!T1373)</f>
        <v>5.8584474885844751</v>
      </c>
      <c r="V32" s="345">
        <f t="shared" si="4"/>
        <v>0.28331795490571654</v>
      </c>
      <c r="W32" s="302">
        <f>+IF(G32=0,"",'Ark1'!AG1373)</f>
        <v>1256.5981735159817</v>
      </c>
      <c r="X32" s="302">
        <f t="shared" si="7"/>
        <v>360.77472337796854</v>
      </c>
      <c r="Y32" s="302">
        <f t="shared" si="5"/>
        <v>63.358902361199789</v>
      </c>
      <c r="Z32" s="188">
        <f>+'Ark1'!AH1373</f>
        <v>0</v>
      </c>
      <c r="AA32" s="188">
        <f>+'Ark1'!W1373</f>
        <v>36.986301369863007</v>
      </c>
      <c r="AB32" s="302">
        <f>+'Ark1'!X1373</f>
        <v>75.799086757990864</v>
      </c>
      <c r="AC32" s="188">
        <f>+'Ark1'!Y1373</f>
        <v>117.23953248861436</v>
      </c>
      <c r="AD32" s="190">
        <f>+'Ark1'!Z1373</f>
        <v>1.3493131369308329</v>
      </c>
      <c r="AE32" s="190">
        <f>+'Ark1'!AA1373</f>
        <v>1.5769629677263997</v>
      </c>
      <c r="AF32" s="105"/>
      <c r="AG32"/>
      <c r="AH32"/>
      <c r="AI32"/>
      <c r="AJ32"/>
      <c r="AK32"/>
      <c r="AL32"/>
      <c r="AM32"/>
    </row>
    <row r="33" spans="1:39" ht="16.2">
      <c r="A33" s="105">
        <f t="shared" si="8"/>
        <v>6</v>
      </c>
      <c r="B33" s="308">
        <f>+'Ark1'!AP1374</f>
        <v>26</v>
      </c>
      <c r="C33" s="308" t="str">
        <f>VLOOKUP(B33,RNR!$D$1:$E$38,2)</f>
        <v>Blonde d`Aquitaine</v>
      </c>
      <c r="D33" s="305">
        <f>+'Ark1'!C1374</f>
        <v>2024</v>
      </c>
      <c r="E33" s="175">
        <f>+'Ark1'!Q1374</f>
        <v>24</v>
      </c>
      <c r="F33" s="187">
        <f t="shared" si="6"/>
        <v>-105</v>
      </c>
      <c r="G33" s="483">
        <f>+'Ark1'!R1374</f>
        <v>45</v>
      </c>
      <c r="H33" s="408">
        <f t="shared" si="0"/>
        <v>17</v>
      </c>
      <c r="I33" s="189">
        <f>+IF(G33=0,"",'Ark1'!AE1374)</f>
        <v>0.57537399309551218</v>
      </c>
      <c r="J33" s="344">
        <f t="shared" si="1"/>
        <v>0.22780696231100378</v>
      </c>
      <c r="K33" s="189">
        <f>+IF(G33=0,"",'Ark1'!AF1374)</f>
        <v>0.66414043818590396</v>
      </c>
      <c r="L33" s="117"/>
      <c r="M33" s="302">
        <f>+IF(G33=0,"",'Ark1'!U1374)</f>
        <v>410.63111111111095</v>
      </c>
      <c r="N33" s="346">
        <f t="shared" si="2"/>
        <v>-26.447460317460354</v>
      </c>
      <c r="O33" s="433">
        <f>+IF(G33=0,"",'Ark1'!AR1374)</f>
        <v>221.75555555555556</v>
      </c>
      <c r="P33" s="118"/>
      <c r="Q33" s="114">
        <f>+IF(G33=0,"",'Ark1'!AS1374)</f>
        <v>36.130888384283246</v>
      </c>
      <c r="R33" s="118"/>
      <c r="S33" s="384">
        <f>+IF(G33=0,"",'Ark1'!S1374)</f>
        <v>6.9333333333333353</v>
      </c>
      <c r="T33" s="345">
        <f t="shared" si="3"/>
        <v>-0.20952380952380878</v>
      </c>
      <c r="U33" s="190">
        <f>+IF(G33=0,"",'Ark1'!T1374)</f>
        <v>5.4888888888888889</v>
      </c>
      <c r="V33" s="345">
        <f t="shared" si="4"/>
        <v>0.63174603174603305</v>
      </c>
      <c r="W33" s="302">
        <f>+IF(G33=0,"",'Ark1'!AG1374)</f>
        <v>1281.2444444444443</v>
      </c>
      <c r="X33" s="302">
        <f t="shared" si="7"/>
        <v>320.4939642014707</v>
      </c>
      <c r="Y33" s="302">
        <f t="shared" si="5"/>
        <v>59.225641025640989</v>
      </c>
      <c r="Z33" s="188">
        <f>+'Ark1'!AH1374</f>
        <v>0</v>
      </c>
      <c r="AA33" s="188">
        <f>+'Ark1'!W1374</f>
        <v>15.555555555555555</v>
      </c>
      <c r="AB33" s="302">
        <f>+'Ark1'!X1374</f>
        <v>60</v>
      </c>
      <c r="AC33" s="188">
        <f>+'Ark1'!Y1374</f>
        <v>152.25846128244871</v>
      </c>
      <c r="AD33" s="190">
        <f>+'Ark1'!Z1374</f>
        <v>2.0483055327649602</v>
      </c>
      <c r="AE33" s="190">
        <f>+'Ark1'!AA1374</f>
        <v>1.614135093096434</v>
      </c>
      <c r="AF33" s="105"/>
      <c r="AG33"/>
      <c r="AH33"/>
      <c r="AI33"/>
      <c r="AJ33"/>
      <c r="AK33"/>
      <c r="AL33"/>
      <c r="AM33"/>
    </row>
    <row r="34" spans="1:39" ht="16.2">
      <c r="A34" s="105">
        <f t="shared" si="8"/>
        <v>7</v>
      </c>
      <c r="B34" s="308">
        <f>+'Ark1'!AP1375</f>
        <v>27</v>
      </c>
      <c r="C34" s="308" t="str">
        <f>VLOOKUP(B34,RNR!$D$1:$E$38,2)</f>
        <v>Highland</v>
      </c>
      <c r="D34" s="305">
        <f>+'Ark1'!C1375</f>
        <v>2024</v>
      </c>
      <c r="E34" s="175">
        <f>+'Ark1'!Q1375</f>
        <v>92</v>
      </c>
      <c r="F34" s="187">
        <f t="shared" si="6"/>
        <v>70</v>
      </c>
      <c r="G34" s="483">
        <f>+'Ark1'!R1375</f>
        <v>206</v>
      </c>
      <c r="H34" s="408">
        <f t="shared" si="0"/>
        <v>-86</v>
      </c>
      <c r="I34" s="189">
        <f>+IF(G34=0,"",'Ark1'!AE1375)</f>
        <v>2.6339342795038991</v>
      </c>
      <c r="J34" s="344">
        <f t="shared" si="1"/>
        <v>-0.99069332724883141</v>
      </c>
      <c r="K34" s="189">
        <f>+IF(G34=0,"",'Ark1'!AF1375)</f>
        <v>1.6507403524799289</v>
      </c>
      <c r="L34" s="117"/>
      <c r="M34" s="302">
        <f>+IF(G34=0,"",'Ark1'!U1375)</f>
        <v>222.95436893203873</v>
      </c>
      <c r="N34" s="346">
        <f t="shared" si="2"/>
        <v>-1.4247406570022179</v>
      </c>
      <c r="O34" s="433">
        <f>+IF(G34=0,"",'Ark1'!AR1375)</f>
        <v>189.74757281553391</v>
      </c>
      <c r="P34" s="118"/>
      <c r="Q34" s="114">
        <f>+IF(G34=0,"",'Ark1'!AS1375)</f>
        <v>31.303336740411098</v>
      </c>
      <c r="R34" s="118"/>
      <c r="S34" s="384">
        <f>+IF(G34=0,"",'Ark1'!S1375)</f>
        <v>4.6601941747572804</v>
      </c>
      <c r="T34" s="345">
        <f t="shared" si="3"/>
        <v>6.0879106264129845E-2</v>
      </c>
      <c r="U34" s="190">
        <f>+IF(G34=0,"",'Ark1'!T1375)</f>
        <v>5.7087378640776683</v>
      </c>
      <c r="V34" s="345">
        <f t="shared" si="4"/>
        <v>0.13682005585849044</v>
      </c>
      <c r="W34" s="302">
        <f>+IF(G34=0,"",'Ark1'!AG1375)</f>
        <v>1205.0339805825242</v>
      </c>
      <c r="X34" s="302">
        <f t="shared" si="7"/>
        <v>185.0191550816356</v>
      </c>
      <c r="Y34" s="302">
        <f t="shared" si="5"/>
        <v>47.842291666666654</v>
      </c>
      <c r="Z34" s="188">
        <f>+'Ark1'!AH1375</f>
        <v>0</v>
      </c>
      <c r="AA34" s="188">
        <f>+'Ark1'!W1375</f>
        <v>27.66990291262136</v>
      </c>
      <c r="AB34" s="302">
        <f>+'Ark1'!X1375</f>
        <v>7.2815533980582527</v>
      </c>
      <c r="AC34" s="188">
        <f>+'Ark1'!Y1375</f>
        <v>78.027786657197851</v>
      </c>
      <c r="AD34" s="190">
        <f>+'Ark1'!Z1375</f>
        <v>1.1195820827282257</v>
      </c>
      <c r="AE34" s="190">
        <f>+'Ark1'!AA1375</f>
        <v>1.5956924294308752</v>
      </c>
      <c r="AF34" s="105"/>
      <c r="AG34"/>
      <c r="AH34"/>
      <c r="AI34"/>
      <c r="AJ34"/>
      <c r="AK34"/>
      <c r="AL34"/>
      <c r="AM34"/>
    </row>
    <row r="35" spans="1:39" ht="16.2">
      <c r="A35" s="105">
        <f t="shared" si="8"/>
        <v>8</v>
      </c>
      <c r="B35" s="308">
        <f>+'Ark1'!AP1376</f>
        <v>28</v>
      </c>
      <c r="C35" s="308" t="str">
        <f>VLOOKUP(B35,RNR!$D$1:$E$38,2)</f>
        <v>Tiroler Grauvieh</v>
      </c>
      <c r="D35" s="305">
        <f>+'Ark1'!C1376</f>
        <v>2024</v>
      </c>
      <c r="E35" s="175">
        <f>+'Ark1'!Q1376</f>
        <v>65</v>
      </c>
      <c r="F35" s="187">
        <f t="shared" si="6"/>
        <v>-36</v>
      </c>
      <c r="G35" s="483">
        <f>+'Ark1'!R1376</f>
        <v>80</v>
      </c>
      <c r="H35" s="408">
        <f t="shared" si="0"/>
        <v>9</v>
      </c>
      <c r="I35" s="189">
        <f>+IF(G35=0,"",'Ark1'!AE1376)</f>
        <v>1.022887098836466</v>
      </c>
      <c r="J35" s="344">
        <f t="shared" si="1"/>
        <v>0.14155641363289095</v>
      </c>
      <c r="K35" s="189">
        <f>+IF(G35=0,"",'Ark1'!AF1376)</f>
        <v>1.0697899880138868</v>
      </c>
      <c r="L35" s="117"/>
      <c r="M35" s="302">
        <f>+IF(G35=0,"",'Ark1'!U1376)</f>
        <v>372.06</v>
      </c>
      <c r="N35" s="346">
        <f t="shared" si="2"/>
        <v>-17.531549295774425</v>
      </c>
      <c r="O35" s="433">
        <f>+IF(G35=0,"",'Ark1'!AR1376)</f>
        <v>214.33750000000001</v>
      </c>
      <c r="P35" s="118"/>
      <c r="Q35" s="114">
        <f>+IF(G35=0,"",'Ark1'!AS1376)</f>
        <v>37.34683742884927</v>
      </c>
      <c r="R35" s="118"/>
      <c r="S35" s="384">
        <f>+IF(G35=0,"",'Ark1'!S1376)</f>
        <v>6.5875000000000004</v>
      </c>
      <c r="T35" s="345">
        <f t="shared" si="3"/>
        <v>-7.4471830985912923E-2</v>
      </c>
      <c r="U35" s="190">
        <f>+IF(G35=0,"",'Ark1'!T1376)</f>
        <v>6.1375000000000002</v>
      </c>
      <c r="V35" s="345">
        <f t="shared" si="4"/>
        <v>0.15158450704225501</v>
      </c>
      <c r="W35" s="302">
        <f>+IF(G35=0,"",'Ark1'!AG1376)</f>
        <v>1098.6375</v>
      </c>
      <c r="X35" s="302">
        <f t="shared" si="7"/>
        <v>338.655835068437</v>
      </c>
      <c r="Y35" s="302">
        <f t="shared" si="5"/>
        <v>56.479696394686904</v>
      </c>
      <c r="Z35" s="188">
        <f>+'Ark1'!AH1376</f>
        <v>0</v>
      </c>
      <c r="AA35" s="188">
        <f>+'Ark1'!W1376</f>
        <v>45</v>
      </c>
      <c r="AB35" s="302">
        <f>+'Ark1'!X1376</f>
        <v>68.75</v>
      </c>
      <c r="AC35" s="188">
        <f>+'Ark1'!Y1376</f>
        <v>76.494758970794251</v>
      </c>
      <c r="AD35" s="190">
        <f>+'Ark1'!Z1376</f>
        <v>1.3387844299961031</v>
      </c>
      <c r="AE35" s="190">
        <f>+'Ark1'!AA1376</f>
        <v>1.8489439553431579</v>
      </c>
      <c r="AF35" s="105"/>
      <c r="AG35"/>
      <c r="AH35"/>
      <c r="AI35"/>
      <c r="AJ35"/>
      <c r="AK35"/>
      <c r="AL35"/>
      <c r="AM35"/>
    </row>
    <row r="36" spans="1:39" ht="16.2">
      <c r="A36" s="105">
        <f t="shared" si="8"/>
        <v>9</v>
      </c>
      <c r="B36" s="308">
        <f>+'Ark1'!AP1377</f>
        <v>29</v>
      </c>
      <c r="C36" s="308" t="str">
        <f>VLOOKUP(B36,RNR!$D$1:$E$38,2)</f>
        <v>Dexter</v>
      </c>
      <c r="D36" s="305">
        <f>+'Ark1'!C1377</f>
        <v>2024</v>
      </c>
      <c r="E36" s="175">
        <f>+'Ark1'!Q1377</f>
        <v>78</v>
      </c>
      <c r="F36" s="187">
        <f t="shared" si="6"/>
        <v>19</v>
      </c>
      <c r="G36" s="483">
        <f>+'Ark1'!R1377</f>
        <v>171</v>
      </c>
      <c r="H36" s="408">
        <f t="shared" si="0"/>
        <v>-46</v>
      </c>
      <c r="I36" s="189">
        <f>+IF(G36=0,"",'Ark1'!AE1377)</f>
        <v>2.1864211737629473</v>
      </c>
      <c r="J36" s="344">
        <f t="shared" si="1"/>
        <v>-0.50722331481699312</v>
      </c>
      <c r="K36" s="189">
        <f>+IF(G36=0,"",'Ark1'!AF1377)</f>
        <v>1.1583748729604624</v>
      </c>
      <c r="L36" s="117"/>
      <c r="M36" s="302">
        <f>+IF(G36=0,"",'Ark1'!U1377)</f>
        <v>188.47660818713453</v>
      </c>
      <c r="N36" s="346">
        <f t="shared" si="2"/>
        <v>-2.5289217667826733</v>
      </c>
      <c r="O36" s="433">
        <f>+IF(G36=0,"",'Ark1'!AR1377)</f>
        <v>178.92982456140348</v>
      </c>
      <c r="P36" s="118"/>
      <c r="Q36" s="114">
        <f>+IF(G36=0,"",'Ark1'!AS1377)</f>
        <v>32.479780833860282</v>
      </c>
      <c r="R36" s="118"/>
      <c r="S36" s="384">
        <f>+IF(G36=0,"",'Ark1'!S1377)</f>
        <v>4.8654970760233924</v>
      </c>
      <c r="T36" s="345">
        <f t="shared" si="3"/>
        <v>4.0612283396664672E-2</v>
      </c>
      <c r="U36" s="190">
        <f>+IF(G36=0,"",'Ark1'!T1377)</f>
        <v>6.9239766081871323</v>
      </c>
      <c r="V36" s="345">
        <f t="shared" si="4"/>
        <v>8.526693076777736E-2</v>
      </c>
      <c r="W36" s="302">
        <f>+IF(G36=0,"",'Ark1'!AG1377)</f>
        <v>1050.2105263157891</v>
      </c>
      <c r="X36" s="302">
        <f t="shared" si="7"/>
        <v>179.46554853941851</v>
      </c>
      <c r="Y36" s="302">
        <f t="shared" si="5"/>
        <v>38.737379807692307</v>
      </c>
      <c r="Z36" s="188">
        <f>+'Ark1'!AH1377</f>
        <v>0</v>
      </c>
      <c r="AA36" s="188">
        <f>+'Ark1'!W1377</f>
        <v>56.725146198830394</v>
      </c>
      <c r="AB36" s="302">
        <f>+'Ark1'!X1377</f>
        <v>0</v>
      </c>
      <c r="AC36" s="188">
        <f>+'Ark1'!Y1377</f>
        <v>46.691039151357749</v>
      </c>
      <c r="AD36" s="190">
        <f>+'Ark1'!Z1377</f>
        <v>1.0142448368972552</v>
      </c>
      <c r="AE36" s="190">
        <f>+'Ark1'!AA1377</f>
        <v>2.0029389165789326</v>
      </c>
      <c r="AF36" s="105"/>
      <c r="AG36"/>
      <c r="AH36"/>
      <c r="AI36"/>
      <c r="AJ36"/>
      <c r="AK36"/>
      <c r="AL36"/>
      <c r="AM36"/>
    </row>
    <row r="37" spans="1:39" ht="16.2">
      <c r="A37" s="105">
        <f t="shared" si="8"/>
        <v>10</v>
      </c>
      <c r="B37" s="308">
        <f>+'Ark1'!AP1378</f>
        <v>30</v>
      </c>
      <c r="C37" s="308" t="str">
        <f>VLOOKUP(B37,RNR!$D$1:$E$38,2)</f>
        <v>Piemontese</v>
      </c>
      <c r="D37" s="305">
        <f>+'Ark1'!C1378</f>
        <v>2024</v>
      </c>
      <c r="E37" s="175">
        <f>+'Ark1'!Q1378</f>
        <v>3</v>
      </c>
      <c r="F37" s="187">
        <f t="shared" si="6"/>
        <v>-93</v>
      </c>
      <c r="G37" s="483">
        <f>+'Ark1'!R1378</f>
        <v>3</v>
      </c>
      <c r="H37" s="408">
        <f t="shared" si="0"/>
        <v>1</v>
      </c>
      <c r="I37" s="189">
        <f>+IF(G37=0,"",'Ark1'!AE1378)</f>
        <v>3.8358266206367488E-2</v>
      </c>
      <c r="J37" s="344">
        <f t="shared" si="1"/>
        <v>1.3532049721759733E-2</v>
      </c>
      <c r="K37" s="189">
        <f>+IF(G37=0,"",'Ark1'!AF1378)</f>
        <v>4.4668030596666471E-2</v>
      </c>
      <c r="L37" s="117"/>
      <c r="M37" s="302">
        <f>+IF(G37=0,"",'Ark1'!U1378)</f>
        <v>414.26666666666654</v>
      </c>
      <c r="N37" s="346">
        <f t="shared" si="2"/>
        <v>-149.03333333333342</v>
      </c>
      <c r="O37" s="433">
        <f>+IF(G37=0,"",'Ark1'!AR1378)</f>
        <v>212</v>
      </c>
      <c r="P37" s="118"/>
      <c r="Q37" s="114">
        <f>+IF(G37=0,"",'Ark1'!AS1378)</f>
        <v>43.100364183730129</v>
      </c>
      <c r="R37" s="118"/>
      <c r="S37" s="384">
        <f>+IF(G37=0,"",'Ark1'!S1378)</f>
        <v>8.6666666666666643</v>
      </c>
      <c r="T37" s="345">
        <f t="shared" si="3"/>
        <v>-0.8333333333333357</v>
      </c>
      <c r="U37" s="190">
        <f>+IF(G37=0,"",'Ark1'!T1378)</f>
        <v>4</v>
      </c>
      <c r="V37" s="345">
        <f t="shared" si="4"/>
        <v>-2</v>
      </c>
      <c r="W37" s="302">
        <f>+IF(G37=0,"",'Ark1'!AG1378)</f>
        <v>1472.6666666666667</v>
      </c>
      <c r="X37" s="302">
        <f t="shared" si="7"/>
        <v>281.30375735626967</v>
      </c>
      <c r="Y37" s="302">
        <f t="shared" si="5"/>
        <v>47.8</v>
      </c>
      <c r="Z37" s="188">
        <f>+'Ark1'!AH1378</f>
        <v>0</v>
      </c>
      <c r="AA37" s="188">
        <f>+'Ark1'!W1378</f>
        <v>0</v>
      </c>
      <c r="AB37" s="302">
        <f>+'Ark1'!X1378</f>
        <v>66.666666666666686</v>
      </c>
      <c r="AC37" s="188">
        <f>+'Ark1'!Y1378</f>
        <v>90.687240312822269</v>
      </c>
      <c r="AD37" s="190">
        <f>+'Ark1'!Z1378</f>
        <v>1.8856180831641287</v>
      </c>
      <c r="AE37" s="190">
        <f>+'Ark1'!AA1378</f>
        <v>0</v>
      </c>
      <c r="AF37" s="105"/>
      <c r="AG37"/>
      <c r="AH37"/>
      <c r="AI37"/>
      <c r="AJ37"/>
      <c r="AK37"/>
      <c r="AL37"/>
      <c r="AM37"/>
    </row>
    <row r="38" spans="1:39" ht="16.2">
      <c r="A38" s="105">
        <f t="shared" si="8"/>
        <v>11</v>
      </c>
      <c r="B38" s="308">
        <f>+'Ark1'!AP1379</f>
        <v>31</v>
      </c>
      <c r="C38" s="308" t="str">
        <f>VLOOKUP(B38,RNR!$D$1:$E$38,2)</f>
        <v>Galloway</v>
      </c>
      <c r="D38" s="305">
        <f>+'Ark1'!C1379</f>
        <v>2024</v>
      </c>
      <c r="E38" s="175">
        <f>+'Ark1'!Q1379</f>
        <v>43</v>
      </c>
      <c r="F38" s="187">
        <f t="shared" si="6"/>
        <v>41</v>
      </c>
      <c r="G38" s="483">
        <f>+'Ark1'!R1379</f>
        <v>62</v>
      </c>
      <c r="H38" s="408">
        <f t="shared" si="0"/>
        <v>-2</v>
      </c>
      <c r="I38" s="189">
        <f>+IF(G38=0,"",'Ark1'!AE1379)</f>
        <v>0.79273750159826117</v>
      </c>
      <c r="J38" s="344">
        <f t="shared" si="1"/>
        <v>-1.7014259091869821E-3</v>
      </c>
      <c r="K38" s="189">
        <f>+IF(G38=0,"",'Ark1'!AF1379)</f>
        <v>0.67545839991336676</v>
      </c>
      <c r="L38" s="117"/>
      <c r="M38" s="302">
        <f>+IF(G38=0,"",'Ark1'!U1379)</f>
        <v>303.11774193548376</v>
      </c>
      <c r="N38" s="346">
        <f t="shared" si="2"/>
        <v>-0.63538306451624749</v>
      </c>
      <c r="O38" s="433">
        <f>+IF(G38=0,"",'Ark1'!AR1379)</f>
        <v>203.90322580645156</v>
      </c>
      <c r="P38" s="118"/>
      <c r="Q38" s="114">
        <f>+IF(G38=0,"",'Ark1'!AS1379)</f>
        <v>35.001088641922244</v>
      </c>
      <c r="R38" s="118"/>
      <c r="S38" s="384">
        <f>+IF(G38=0,"",'Ark1'!S1379)</f>
        <v>5.6935483870967749</v>
      </c>
      <c r="T38" s="345">
        <f t="shared" si="3"/>
        <v>-0.22832661290322509</v>
      </c>
      <c r="U38" s="190">
        <f>+IF(G38=0,"",'Ark1'!T1379)</f>
        <v>7.0645161290322562</v>
      </c>
      <c r="V38" s="345">
        <f t="shared" si="4"/>
        <v>0.23639112903225623</v>
      </c>
      <c r="W38" s="302">
        <f>+IF(G38=0,"",'Ark1'!AG1379)</f>
        <v>1120.7258064516127</v>
      </c>
      <c r="X38" s="302">
        <f t="shared" si="7"/>
        <v>270.46556810822477</v>
      </c>
      <c r="Y38" s="302">
        <f t="shared" si="5"/>
        <v>53.238810198300257</v>
      </c>
      <c r="Z38" s="188">
        <f>+'Ark1'!AH1379</f>
        <v>0</v>
      </c>
      <c r="AA38" s="188">
        <f>+'Ark1'!W1379</f>
        <v>58.064516129032242</v>
      </c>
      <c r="AB38" s="302">
        <f>+'Ark1'!X1379</f>
        <v>27.41935483870968</v>
      </c>
      <c r="AC38" s="188">
        <f>+'Ark1'!Y1379</f>
        <v>80.505695098472813</v>
      </c>
      <c r="AD38" s="190">
        <f>+'Ark1'!Z1379</f>
        <v>1.158262180992178</v>
      </c>
      <c r="AE38" s="190">
        <f>+'Ark1'!AA1379</f>
        <v>1.4576933584122598</v>
      </c>
      <c r="AF38" s="105"/>
      <c r="AG38"/>
      <c r="AH38"/>
      <c r="AI38"/>
      <c r="AJ38"/>
      <c r="AK38"/>
      <c r="AL38"/>
      <c r="AM38"/>
    </row>
    <row r="39" spans="1:39" ht="16.2">
      <c r="A39" s="105">
        <f t="shared" si="8"/>
        <v>12</v>
      </c>
      <c r="B39" s="308">
        <f>+'Ark1'!AP1380</f>
        <v>32</v>
      </c>
      <c r="C39" s="308" t="str">
        <f>VLOOKUP(B39,RNR!$D$1:$E$38,2)</f>
        <v>Salers</v>
      </c>
      <c r="D39" s="305">
        <f>+'Ark1'!C1380</f>
        <v>2024</v>
      </c>
      <c r="E39" s="175">
        <f>+'Ark1'!Q1380</f>
        <v>1</v>
      </c>
      <c r="F39" s="187">
        <f t="shared" si="6"/>
        <v>-40</v>
      </c>
      <c r="G39" s="483">
        <f>+'Ark1'!R1380</f>
        <v>1</v>
      </c>
      <c r="H39" s="408">
        <f t="shared" si="0"/>
        <v>1</v>
      </c>
      <c r="I39" s="189">
        <f>+IF(G39=0,"",'Ark1'!AE1380)</f>
        <v>1.2786088735455824E-2</v>
      </c>
      <c r="J39" s="344" t="str">
        <f t="shared" si="1"/>
        <v/>
      </c>
      <c r="K39" s="189">
        <f>+IF(G39=0,"",'Ark1'!AF1380)</f>
        <v>1.3686503098817672E-2</v>
      </c>
      <c r="L39" s="117"/>
      <c r="M39" s="302">
        <f>+IF(G39=0,"",'Ark1'!U1380)</f>
        <v>380.8</v>
      </c>
      <c r="N39" s="346" t="str">
        <f t="shared" si="2"/>
        <v/>
      </c>
      <c r="O39" s="433">
        <f>+IF(G39=0,"",'Ark1'!AR1380)</f>
        <v>222</v>
      </c>
      <c r="P39" s="118"/>
      <c r="Q39" s="114">
        <f>+IF(G39=0,"",'Ark1'!AS1380)</f>
        <v>34.822989534457754</v>
      </c>
      <c r="R39" s="118"/>
      <c r="S39" s="384">
        <f>+IF(G39=0,"",'Ark1'!S1380)</f>
        <v>7</v>
      </c>
      <c r="T39" s="345" t="str">
        <f t="shared" si="3"/>
        <v/>
      </c>
      <c r="U39" s="190">
        <f>+IF(G39=0,"",'Ark1'!T1380)</f>
        <v>4</v>
      </c>
      <c r="V39" s="345" t="str">
        <f t="shared" si="4"/>
        <v/>
      </c>
      <c r="W39" s="302">
        <f>+IF(G39=0,"",'Ark1'!AG1380)</f>
        <v>774</v>
      </c>
      <c r="X39" s="302">
        <f t="shared" si="7"/>
        <v>491.98966408268734</v>
      </c>
      <c r="Y39" s="302">
        <f t="shared" si="5"/>
        <v>54.4</v>
      </c>
      <c r="Z39" s="188">
        <f>+'Ark1'!AH1380</f>
        <v>0</v>
      </c>
      <c r="AA39" s="188">
        <f>+'Ark1'!W1380</f>
        <v>0</v>
      </c>
      <c r="AB39" s="302">
        <f>+'Ark1'!X1380</f>
        <v>100</v>
      </c>
      <c r="AC39" s="188">
        <f>+'Ark1'!Y1380</f>
        <v>0</v>
      </c>
      <c r="AD39" s="190">
        <f>+'Ark1'!Z1380</f>
        <v>0</v>
      </c>
      <c r="AE39" s="190">
        <f>+'Ark1'!AA1380</f>
        <v>0</v>
      </c>
      <c r="AF39" s="105"/>
      <c r="AG39"/>
      <c r="AH39"/>
      <c r="AI39"/>
      <c r="AJ39"/>
      <c r="AK39"/>
      <c r="AL39"/>
      <c r="AM39"/>
    </row>
    <row r="40" spans="1:39" ht="16.2">
      <c r="A40" s="105">
        <f t="shared" si="8"/>
        <v>13</v>
      </c>
      <c r="B40" s="308">
        <f>+'Ark1'!AP1381</f>
        <v>33</v>
      </c>
      <c r="C40" s="308" t="str">
        <f>VLOOKUP(B40,RNR!$D$1:$E$38,2)</f>
        <v>Chianina</v>
      </c>
      <c r="D40" s="305">
        <f>+'Ark1'!C1381</f>
        <v>2024</v>
      </c>
      <c r="E40" s="175">
        <f>+'Ark1'!Q1381</f>
        <v>0</v>
      </c>
      <c r="F40" s="187">
        <f t="shared" si="6"/>
        <v>0</v>
      </c>
      <c r="G40" s="483">
        <f>+'Ark1'!R1381</f>
        <v>0</v>
      </c>
      <c r="H40" s="408">
        <f t="shared" si="0"/>
        <v>0</v>
      </c>
      <c r="I40" s="189" t="str">
        <f>+IF(G40=0,"",'Ark1'!AE1381)</f>
        <v/>
      </c>
      <c r="J40" s="344" t="str">
        <f t="shared" si="1"/>
        <v/>
      </c>
      <c r="K40" s="189" t="str">
        <f>+IF(G40=0,"",'Ark1'!AF1381)</f>
        <v/>
      </c>
      <c r="L40" s="117"/>
      <c r="M40" s="302" t="str">
        <f>+IF(G40=0,"",'Ark1'!U1381)</f>
        <v/>
      </c>
      <c r="N40" s="346" t="str">
        <f t="shared" si="2"/>
        <v/>
      </c>
      <c r="O40" s="433" t="str">
        <f>+IF(G40=0,"",'Ark1'!AR1381)</f>
        <v/>
      </c>
      <c r="P40" s="118"/>
      <c r="Q40" s="114" t="str">
        <f>+IF(G40=0,"",'Ark1'!AS1381)</f>
        <v/>
      </c>
      <c r="R40" s="118"/>
      <c r="S40" s="384" t="str">
        <f>+IF(G40=0,"",'Ark1'!S1381)</f>
        <v/>
      </c>
      <c r="T40" s="345" t="str">
        <f t="shared" si="3"/>
        <v/>
      </c>
      <c r="U40" s="190" t="str">
        <f>+IF(G40=0,"",'Ark1'!T1381)</f>
        <v/>
      </c>
      <c r="V40" s="345" t="str">
        <f t="shared" si="4"/>
        <v/>
      </c>
      <c r="W40" s="302" t="str">
        <f>+IF(G40=0,"",'Ark1'!AG1381)</f>
        <v/>
      </c>
      <c r="X40" s="302" t="str">
        <f t="shared" si="7"/>
        <v/>
      </c>
      <c r="Y40" s="302" t="str">
        <f t="shared" si="5"/>
        <v/>
      </c>
      <c r="Z40" s="188">
        <f>+'Ark1'!AH1381</f>
        <v>0</v>
      </c>
      <c r="AA40" s="188">
        <f>+'Ark1'!W1381</f>
        <v>0</v>
      </c>
      <c r="AB40" s="302">
        <f>+'Ark1'!X1381</f>
        <v>0</v>
      </c>
      <c r="AC40" s="188">
        <f>+'Ark1'!Y1381</f>
        <v>0</v>
      </c>
      <c r="AD40" s="190">
        <f>+'Ark1'!Z1381</f>
        <v>0</v>
      </c>
      <c r="AE40" s="190">
        <f>+'Ark1'!AA1381</f>
        <v>0</v>
      </c>
      <c r="AF40" s="105"/>
      <c r="AG40"/>
      <c r="AH40"/>
      <c r="AI40"/>
      <c r="AJ40"/>
      <c r="AK40"/>
      <c r="AL40"/>
      <c r="AM40"/>
    </row>
    <row r="41" spans="1:39" ht="16.2">
      <c r="A41" s="105">
        <f t="shared" si="8"/>
        <v>14</v>
      </c>
      <c r="B41" s="308">
        <f>+'Ark1'!AP1382</f>
        <v>34</v>
      </c>
      <c r="C41" s="308" t="str">
        <f>VLOOKUP(B41,RNR!$D$1:$E$38,2)</f>
        <v>Belgisk blå</v>
      </c>
      <c r="D41" s="305">
        <f>+'Ark1'!C1382</f>
        <v>2024</v>
      </c>
      <c r="E41" s="175">
        <f>+'Ark1'!Q1382</f>
        <v>0</v>
      </c>
      <c r="F41" s="187">
        <f t="shared" si="6"/>
        <v>0</v>
      </c>
      <c r="G41" s="483">
        <f>+'Ark1'!R1382</f>
        <v>0</v>
      </c>
      <c r="H41" s="408">
        <f t="shared" si="0"/>
        <v>0</v>
      </c>
      <c r="I41" s="189" t="str">
        <f>+IF(G41=0,"",'Ark1'!AE1382)</f>
        <v/>
      </c>
      <c r="J41" s="344" t="str">
        <f t="shared" si="1"/>
        <v/>
      </c>
      <c r="K41" s="189" t="str">
        <f>+IF(G41=0,"",'Ark1'!AF1382)</f>
        <v/>
      </c>
      <c r="L41" s="117"/>
      <c r="M41" s="302" t="str">
        <f>+IF(G41=0,"",'Ark1'!U1382)</f>
        <v/>
      </c>
      <c r="N41" s="346" t="str">
        <f t="shared" si="2"/>
        <v/>
      </c>
      <c r="O41" s="433" t="str">
        <f>+IF(G41=0,"",'Ark1'!AR1382)</f>
        <v/>
      </c>
      <c r="P41" s="118"/>
      <c r="Q41" s="114" t="str">
        <f>+IF(G41=0,"",'Ark1'!AS1382)</f>
        <v/>
      </c>
      <c r="R41" s="118"/>
      <c r="S41" s="384" t="str">
        <f>+IF(G41=0,"",'Ark1'!S1382)</f>
        <v/>
      </c>
      <c r="T41" s="345" t="str">
        <f t="shared" si="3"/>
        <v/>
      </c>
      <c r="U41" s="190" t="str">
        <f>+IF(G41=0,"",'Ark1'!T1382)</f>
        <v/>
      </c>
      <c r="V41" s="345" t="str">
        <f t="shared" si="4"/>
        <v/>
      </c>
      <c r="W41" s="302" t="str">
        <f>+IF(G41=0,"",'Ark1'!AG1382)</f>
        <v/>
      </c>
      <c r="X41" s="302" t="str">
        <f t="shared" si="7"/>
        <v/>
      </c>
      <c r="Y41" s="302" t="str">
        <f t="shared" si="5"/>
        <v/>
      </c>
      <c r="Z41" s="188">
        <f>+'Ark1'!AH1382</f>
        <v>0</v>
      </c>
      <c r="AA41" s="188">
        <f>+'Ark1'!W1382</f>
        <v>0</v>
      </c>
      <c r="AB41" s="302">
        <f>+'Ark1'!X1382</f>
        <v>0</v>
      </c>
      <c r="AC41" s="188">
        <f>+'Ark1'!Y1382</f>
        <v>0</v>
      </c>
      <c r="AD41" s="190">
        <f>+'Ark1'!Z1382</f>
        <v>0</v>
      </c>
      <c r="AE41" s="190">
        <f>+'Ark1'!AA1382</f>
        <v>0</v>
      </c>
      <c r="AF41" s="105"/>
      <c r="AG41"/>
      <c r="AH41"/>
      <c r="AI41"/>
      <c r="AJ41"/>
      <c r="AK41"/>
      <c r="AL41"/>
      <c r="AM41"/>
    </row>
    <row r="42" spans="1:39" ht="16.2">
      <c r="A42" s="105">
        <f t="shared" si="8"/>
        <v>15</v>
      </c>
      <c r="B42" s="308">
        <f>+'Ark1'!AP1383</f>
        <v>39</v>
      </c>
      <c r="C42" s="308" t="str">
        <f>VLOOKUP(B42,RNR!$D$1:$E$38,2)</f>
        <v>Wagyu</v>
      </c>
      <c r="D42" s="305">
        <f>+'Ark1'!C1383</f>
        <v>2024</v>
      </c>
      <c r="E42" s="175">
        <f>+'Ark1'!Q1383</f>
        <v>10</v>
      </c>
      <c r="F42" s="187">
        <f t="shared" si="6"/>
        <v>10</v>
      </c>
      <c r="G42" s="483">
        <f>+'Ark1'!R1383</f>
        <v>20</v>
      </c>
      <c r="H42" s="408">
        <f t="shared" ref="H42:H43" si="9">+G42-G81</f>
        <v>15</v>
      </c>
      <c r="I42" s="189">
        <f>+IF(G42=0,"",'Ark1'!AE1384)</f>
        <v>3.8358266206367488E-2</v>
      </c>
      <c r="J42" s="344">
        <f t="shared" ref="J42:J43" si="10">+IF(G42=0,"",IF(G81=0,"",I42-I81))</f>
        <v>-2.37072750051519E-2</v>
      </c>
      <c r="K42" s="189">
        <f>+IF(G42=0,"",'Ark1'!AF1384)</f>
        <v>1.9167573798843124E-2</v>
      </c>
      <c r="L42" s="117"/>
      <c r="M42" s="302">
        <f>+IF(G42=0,"",'Ark1'!U1384)</f>
        <v>177.76666666666662</v>
      </c>
      <c r="N42" s="346">
        <f>+IF(G42=0,"",IF(G81=0,"",M42-M81))</f>
        <v>22.166666666666629</v>
      </c>
      <c r="O42" s="433">
        <f>+IF(G42=0,"",'Ark1'!AR1384)</f>
        <v>190.66666666666663</v>
      </c>
      <c r="P42" s="118"/>
      <c r="Q42" s="114">
        <f>+IF(G42=0,"",'Ark1'!AS1384)</f>
        <v>24.799225288919875</v>
      </c>
      <c r="R42" s="118"/>
      <c r="S42" s="384">
        <f>+IF(G42=0,"",'Ark1'!S1384)</f>
        <v>2.6666666666666661</v>
      </c>
      <c r="T42" s="345">
        <f t="shared" ref="T42:T43" si="11">+IF(G42=0,"",IF(G81=0,"",S42-S81))</f>
        <v>0.26666666666666616</v>
      </c>
      <c r="U42" s="190">
        <f>+IF(G42=0,"",'Ark1'!T1384)</f>
        <v>5.6666666666666679</v>
      </c>
      <c r="V42" s="345">
        <f t="shared" ref="V42:V43" si="12">+IF(G42=0,"",IF(G81=0,"",U42-U81))</f>
        <v>-1.7333333333333325</v>
      </c>
      <c r="W42" s="302">
        <f>+IF(G42=0,"",'Ark1'!AG1383)</f>
        <v>1036.95</v>
      </c>
      <c r="X42" s="302">
        <f t="shared" si="7"/>
        <v>171.43224520629406</v>
      </c>
      <c r="Y42" s="302">
        <f t="shared" si="5"/>
        <v>66.662499999999994</v>
      </c>
      <c r="Z42" s="188">
        <f>+'Ark1'!AH1383</f>
        <v>0</v>
      </c>
      <c r="AA42" s="188">
        <f>+'Ark1'!W1383</f>
        <v>90</v>
      </c>
      <c r="AB42" s="302">
        <f>+'Ark1'!X1383</f>
        <v>70</v>
      </c>
      <c r="AC42" s="188">
        <f>+'Ark1'!Y1383</f>
        <v>73.929419719080755</v>
      </c>
      <c r="AD42" s="190">
        <f>+'Ark1'!Z1383</f>
        <v>1.0234744745229372</v>
      </c>
      <c r="AE42" s="190">
        <f>+'Ark1'!AA1383</f>
        <v>2.2671568097509298</v>
      </c>
      <c r="AF42" s="105"/>
      <c r="AG42"/>
      <c r="AH42"/>
      <c r="AI42"/>
      <c r="AJ42"/>
      <c r="AK42"/>
      <c r="AL42"/>
      <c r="AM42"/>
    </row>
    <row r="43" spans="1:39" ht="16.2">
      <c r="A43" s="105">
        <f t="shared" si="8"/>
        <v>16</v>
      </c>
      <c r="B43" s="308">
        <f>+'Ark1'!AP1384</f>
        <v>40</v>
      </c>
      <c r="C43" s="308" t="str">
        <f>VLOOKUP(B43,RNR!$D$1:$E$38,2)</f>
        <v>Jak (Bos Grunniens)</v>
      </c>
      <c r="D43" s="305">
        <f>+'Ark1'!C1384</f>
        <v>2024</v>
      </c>
      <c r="E43" s="175">
        <f>+'Ark1'!Q1384</f>
        <v>1</v>
      </c>
      <c r="F43" s="187">
        <f t="shared" si="6"/>
        <v>-10</v>
      </c>
      <c r="G43" s="483">
        <f>+'Ark1'!R1384</f>
        <v>3</v>
      </c>
      <c r="H43" s="408">
        <f t="shared" si="9"/>
        <v>3</v>
      </c>
      <c r="I43" s="189">
        <f>+IF(G43=0,"",'Ark1'!AE1385)</f>
        <v>0</v>
      </c>
      <c r="J43" s="344" t="str">
        <f t="shared" si="10"/>
        <v/>
      </c>
      <c r="K43" s="189">
        <f>+IF(G43=0,"",'Ark1'!AF1385)</f>
        <v>0</v>
      </c>
      <c r="L43" s="117"/>
      <c r="M43" s="302">
        <f>+IF(G43=0,"",'Ark1'!U1385)</f>
        <v>0</v>
      </c>
      <c r="N43" s="346" t="str">
        <f>+IF(G43=0,"",IF(G82=0,"",M43-M82))</f>
        <v/>
      </c>
      <c r="O43" s="433">
        <f>+IF(G43=0,"",'Ark1'!AR1385)</f>
        <v>0</v>
      </c>
      <c r="P43" s="118"/>
      <c r="Q43" s="114">
        <f>+IF(G43=0,"",'Ark1'!AS1385)</f>
        <v>0</v>
      </c>
      <c r="R43" s="118"/>
      <c r="S43" s="384">
        <f>+IF(G43=0,"",'Ark1'!S1385)</f>
        <v>0</v>
      </c>
      <c r="T43" s="345" t="str">
        <f t="shared" si="11"/>
        <v/>
      </c>
      <c r="U43" s="190">
        <f>+IF(G43=0,"",'Ark1'!T1385)</f>
        <v>0</v>
      </c>
      <c r="V43" s="345" t="str">
        <f t="shared" si="12"/>
        <v/>
      </c>
      <c r="W43" s="302">
        <f>+IF(G43=0,"",'Ark1'!AG1384)</f>
        <v>1861.3333333333328</v>
      </c>
      <c r="X43" s="302">
        <f t="shared" si="7"/>
        <v>0</v>
      </c>
      <c r="Y43" s="302" t="e">
        <f t="shared" si="5"/>
        <v>#DIV/0!</v>
      </c>
      <c r="Z43" s="188">
        <f>+'Ark1'!AH1384</f>
        <v>0</v>
      </c>
      <c r="AA43" s="188">
        <f>+'Ark1'!W1384</f>
        <v>33.333333333333343</v>
      </c>
      <c r="AB43" s="302">
        <f>+'Ark1'!X1384</f>
        <v>0</v>
      </c>
      <c r="AC43" s="188">
        <f>+'Ark1'!Y1384</f>
        <v>59.437661087525647</v>
      </c>
      <c r="AD43" s="190">
        <f>+'Ark1'!Z1384</f>
        <v>0.94280904158206369</v>
      </c>
      <c r="AE43" s="190">
        <f>+'Ark1'!AA1384</f>
        <v>1.6996731711975941</v>
      </c>
      <c r="AF43" s="105"/>
      <c r="AG43"/>
      <c r="AH43"/>
      <c r="AI43"/>
      <c r="AJ43"/>
      <c r="AK43"/>
      <c r="AL43"/>
      <c r="AM43"/>
    </row>
    <row r="44" spans="1:39" ht="16.2">
      <c r="A44" s="105">
        <f t="shared" si="8"/>
        <v>17</v>
      </c>
      <c r="B44" s="308">
        <f>+'Ark1'!AP1385</f>
        <v>42</v>
      </c>
      <c r="C44" s="308" t="str">
        <f>VLOOKUP(B44,RNR!$D$1:$E$38,2)</f>
        <v>Pinzgauer</v>
      </c>
      <c r="D44" s="305">
        <f>+'Ark1'!C1385</f>
        <v>2024</v>
      </c>
      <c r="E44" s="175">
        <f>+'Ark1'!Q1385</f>
        <v>0</v>
      </c>
      <c r="F44" s="187">
        <f t="shared" si="6"/>
        <v>-1</v>
      </c>
      <c r="G44" s="483">
        <f>+'Ark1'!R1385</f>
        <v>0</v>
      </c>
      <c r="H44" s="408">
        <f>+G44-G84</f>
        <v>-35</v>
      </c>
      <c r="I44" s="189" t="str">
        <f>+IF(G44=0,"",'Ark1'!AE1386)</f>
        <v/>
      </c>
      <c r="J44" s="344" t="str">
        <f>+IF(G44=0,"",IF(G84=0,"",I44-I84))</f>
        <v/>
      </c>
      <c r="K44" s="189" t="str">
        <f>+IF(G44=0,"",'Ark1'!AF1386)</f>
        <v/>
      </c>
      <c r="L44" s="117"/>
      <c r="M44" s="302" t="str">
        <f>+IF(G44=0,"",'Ark1'!U1386)</f>
        <v/>
      </c>
      <c r="N44" s="346" t="str">
        <f>+IF(G44=0,"",IF(G84=0,"",M44-M84))</f>
        <v/>
      </c>
      <c r="O44" s="433" t="str">
        <f>+IF(G44=0,"",'Ark1'!AR1386)</f>
        <v/>
      </c>
      <c r="P44" s="118"/>
      <c r="Q44" s="114" t="str">
        <f>+IF(G44=0,"",'Ark1'!AS1386)</f>
        <v/>
      </c>
      <c r="R44" s="118"/>
      <c r="S44" s="384" t="str">
        <f>+IF(G44=0,"",'Ark1'!S1386)</f>
        <v/>
      </c>
      <c r="T44" s="345" t="str">
        <f>+IF(G44=0,"",IF(G84=0,"",S44-S84))</f>
        <v/>
      </c>
      <c r="U44" s="190" t="str">
        <f>+IF(G44=0,"",'Ark1'!T1386)</f>
        <v/>
      </c>
      <c r="V44" s="345" t="str">
        <f>+IF(G44=0,"",IF(G84=0,"",U44-U84))</f>
        <v/>
      </c>
      <c r="W44" s="302" t="str">
        <f>+IF(G44=0,"",'Ark1'!AG1385)</f>
        <v/>
      </c>
      <c r="X44" s="302" t="str">
        <f t="shared" si="7"/>
        <v/>
      </c>
      <c r="Y44" s="302" t="str">
        <f t="shared" si="5"/>
        <v/>
      </c>
      <c r="Z44" s="188">
        <f>+'Ark1'!AH1385</f>
        <v>0</v>
      </c>
      <c r="AA44" s="188">
        <f>+'Ark1'!W1385</f>
        <v>0</v>
      </c>
      <c r="AB44" s="302">
        <f>+'Ark1'!X1385</f>
        <v>0</v>
      </c>
      <c r="AC44" s="188">
        <f>+'Ark1'!Y1385</f>
        <v>0</v>
      </c>
      <c r="AD44" s="190">
        <f>+'Ark1'!Z1385</f>
        <v>0</v>
      </c>
      <c r="AE44" s="190">
        <f>+'Ark1'!AA1385</f>
        <v>0</v>
      </c>
      <c r="AF44" s="105"/>
      <c r="AG44"/>
      <c r="AH44"/>
      <c r="AI44"/>
      <c r="AJ44"/>
      <c r="AK44"/>
      <c r="AL44"/>
      <c r="AM44"/>
    </row>
    <row r="45" spans="1:39" ht="16.2">
      <c r="A45" s="105">
        <f t="shared" si="8"/>
        <v>18</v>
      </c>
      <c r="B45" s="308">
        <f>+'Ark1'!AP1386</f>
        <v>98</v>
      </c>
      <c r="C45" s="308" t="str">
        <f>VLOOKUP(B45,RNR!$D$1:$E$38,2)</f>
        <v>Krysning</v>
      </c>
      <c r="D45" s="305">
        <f>+'Ark1'!C1386</f>
        <v>2024</v>
      </c>
      <c r="E45" s="175">
        <f>+'Ark1'!Q1386</f>
        <v>188</v>
      </c>
      <c r="F45" s="187">
        <f>+E45-E84</f>
        <v>164</v>
      </c>
      <c r="G45" s="483">
        <f>+'Ark1'!R1386</f>
        <v>411</v>
      </c>
      <c r="H45" s="408">
        <f>+G45-G85</f>
        <v>411</v>
      </c>
      <c r="I45" s="189">
        <f>+IF(G45=0,"",'Ark1'!AE1387)</f>
        <v>0.67766270297915876</v>
      </c>
      <c r="J45" s="344" t="str">
        <f>+IF(G45=0,"",IF(G85=0,"",I45-I85))</f>
        <v/>
      </c>
      <c r="K45" s="189">
        <f>+IF(G45=0,"",'Ark1'!AF1387)</f>
        <v>0.5735751794978774</v>
      </c>
      <c r="L45" s="117"/>
      <c r="M45" s="302">
        <f>+IF(G45=0,"",'Ark1'!U1387)</f>
        <v>301.10566037735862</v>
      </c>
      <c r="N45" s="346" t="str">
        <f>+IF(G45=0,"",IF(G85=0,"",M45-M85))</f>
        <v/>
      </c>
      <c r="O45" s="433">
        <f>+IF(G45=0,"",'Ark1'!AR1387)</f>
        <v>208.69811320754715</v>
      </c>
      <c r="P45" s="118"/>
      <c r="Q45" s="114">
        <f>+IF(G45=0,"",'Ark1'!AS1387)</f>
        <v>32.046069136553925</v>
      </c>
      <c r="R45" s="118"/>
      <c r="S45" s="384">
        <f>+IF(G45=0,"",'Ark1'!S1387)</f>
        <v>4.6415094339622645</v>
      </c>
      <c r="T45" s="345" t="str">
        <f>+IF(G45=0,"",IF(G85=0,"",S45-S85))</f>
        <v/>
      </c>
      <c r="U45" s="190">
        <f>+IF(G45=0,"",'Ark1'!T1387)</f>
        <v>6.6981132075471699</v>
      </c>
      <c r="V45" s="345" t="str">
        <f>+IF(G45=0,"",IF(G85=0,"",U45-U85))</f>
        <v/>
      </c>
      <c r="W45" s="302">
        <f>+IF(G45=0,"",'Ark1'!AG1386)</f>
        <v>968.65693430656893</v>
      </c>
      <c r="X45" s="302">
        <f t="shared" si="7"/>
        <v>310.8486087418666</v>
      </c>
      <c r="Y45" s="302">
        <f t="shared" si="5"/>
        <v>64.872357723577252</v>
      </c>
      <c r="Z45" s="188">
        <f>+'Ark1'!AH1386</f>
        <v>0</v>
      </c>
      <c r="AA45" s="188">
        <f>+'Ark1'!W1386</f>
        <v>41.1192214111922</v>
      </c>
      <c r="AB45" s="302">
        <f>+'Ark1'!X1386</f>
        <v>39.90267639902676</v>
      </c>
      <c r="AC45" s="188">
        <f>+'Ark1'!Y1386</f>
        <v>93.202805889494911</v>
      </c>
      <c r="AD45" s="190">
        <f>+'Ark1'!Z1386</f>
        <v>1.6985141670513983</v>
      </c>
      <c r="AE45" s="190">
        <f>+'Ark1'!AA1386</f>
        <v>1.7565123821549249</v>
      </c>
      <c r="AF45" s="105"/>
      <c r="AG45"/>
      <c r="AH45"/>
      <c r="AI45"/>
      <c r="AJ45"/>
      <c r="AK45"/>
      <c r="AL45"/>
      <c r="AM45"/>
    </row>
    <row r="46" spans="1:39" ht="16.2">
      <c r="A46" s="105">
        <f t="shared" si="8"/>
        <v>19</v>
      </c>
      <c r="B46" s="308">
        <f>+'Ark1'!AP1387</f>
        <v>99</v>
      </c>
      <c r="C46" s="308" t="str">
        <f>VLOOKUP(B46,RNR!$D$1:$E$38,2)</f>
        <v>Ukjent rase</v>
      </c>
      <c r="D46" s="305">
        <f>+'Ark1'!C1387</f>
        <v>2024</v>
      </c>
      <c r="E46" s="175">
        <f>+'Ark1'!Q1387</f>
        <v>37</v>
      </c>
      <c r="F46" s="187">
        <f>+E46-E85</f>
        <v>37</v>
      </c>
      <c r="G46" s="483">
        <f>+'Ark1'!R1387</f>
        <v>53</v>
      </c>
      <c r="H46" s="408">
        <f>+G46-G86</f>
        <v>-220</v>
      </c>
      <c r="I46" s="189">
        <f>+IF(G46=0,"",'Ark1'!AE1388)</f>
        <v>4.2949354518371399</v>
      </c>
      <c r="J46" s="344">
        <f>+IF(G46=0,"",IF(G86=0,"",I46-I86))</f>
        <v>0.37421162590004453</v>
      </c>
      <c r="K46" s="189">
        <f>+IF(G46=0,"",'Ark1'!AF1388)</f>
        <v>4.5041013233037459</v>
      </c>
      <c r="L46" s="117"/>
      <c r="M46" s="302">
        <f>+IF(G46=0,"",'Ark1'!U1388)</f>
        <v>369.41329479768751</v>
      </c>
      <c r="N46" s="346">
        <f>+IF(G46=0,"",IF(G86=0,"",M46-M86))</f>
        <v>-21.178500074107205</v>
      </c>
      <c r="O46" s="433">
        <f>+IF(G46=0,"",'Ark1'!AR1388)</f>
        <v>221.5</v>
      </c>
      <c r="P46" s="118"/>
      <c r="Q46" s="114">
        <f>+IF(G46=0,"",'Ark1'!AS1388)</f>
        <v>34.780331607829794</v>
      </c>
      <c r="R46" s="118"/>
      <c r="S46" s="384">
        <f>+IF(G46=0,"",'Ark1'!S1388)</f>
        <v>5.7360703812316709</v>
      </c>
      <c r="T46" s="345">
        <f>+IF(G46=0,"",IF(G86=0,"",S46-S86))</f>
        <v>-0.55980976858106324</v>
      </c>
      <c r="U46" s="190">
        <f>+IF(G46=0,"",'Ark1'!T1388)</f>
        <v>6.2745664739884388</v>
      </c>
      <c r="V46" s="345">
        <f>+IF(G46=0,"",IF(G86=0,"",U46-U86))</f>
        <v>-0.17964598022401734</v>
      </c>
      <c r="W46" s="302">
        <f>+IF(G46=0,"",'Ark1'!AG1387)</f>
        <v>1066.9433962264156</v>
      </c>
      <c r="X46" s="302">
        <f t="shared" si="7"/>
        <v>346.2351387189189</v>
      </c>
      <c r="Y46" s="302">
        <f t="shared" si="5"/>
        <v>64.401806506140829</v>
      </c>
      <c r="Z46" s="188">
        <f>+'Ark1'!AH1387</f>
        <v>5.6603773584905639</v>
      </c>
      <c r="AA46" s="188">
        <f>+'Ark1'!W1387</f>
        <v>49.056603773584911</v>
      </c>
      <c r="AB46" s="302">
        <f>+'Ark1'!X1387</f>
        <v>35.84905660377359</v>
      </c>
      <c r="AC46" s="188">
        <f>+'Ark1'!Y1387</f>
        <v>94.524181622250907</v>
      </c>
      <c r="AD46" s="190">
        <f>+'Ark1'!Z1387</f>
        <v>1.3188665748906623</v>
      </c>
      <c r="AE46" s="190">
        <f>+'Ark1'!AA1387</f>
        <v>1.9385357794779361</v>
      </c>
      <c r="AF46" s="105"/>
      <c r="AG46"/>
      <c r="AH46"/>
      <c r="AI46"/>
      <c r="AJ46"/>
      <c r="AK46"/>
      <c r="AL46"/>
      <c r="AM46"/>
    </row>
    <row r="47" spans="1:39">
      <c r="A47" s="105"/>
      <c r="B47" s="105"/>
      <c r="C47" s="105"/>
      <c r="D47" s="105"/>
      <c r="E47" s="105"/>
      <c r="F47" s="105"/>
      <c r="G47" s="482"/>
      <c r="H47" s="316"/>
      <c r="I47" s="105"/>
      <c r="J47" s="105"/>
      <c r="K47" s="105"/>
      <c r="L47" s="117"/>
      <c r="M47" s="105"/>
      <c r="N47" s="105"/>
      <c r="O47" s="107"/>
      <c r="P47" s="118"/>
      <c r="Q47" s="105"/>
      <c r="R47" s="118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/>
      <c r="AH47"/>
      <c r="AI47"/>
      <c r="AJ47"/>
      <c r="AK47"/>
      <c r="AL47"/>
      <c r="AM47"/>
    </row>
    <row r="48" spans="1:39">
      <c r="A48" s="105"/>
      <c r="B48" s="309">
        <f>+'Ark1'!AP1388</f>
        <v>0</v>
      </c>
      <c r="C48" s="309" t="str">
        <f>VLOOKUP(B48,RNR!$D$1:$E$38,2)</f>
        <v>Datamangel</v>
      </c>
      <c r="D48" s="306">
        <f>+'Ark1'!C1388</f>
        <v>2023</v>
      </c>
      <c r="E48" s="109">
        <f>+'Ark1'!Q1388</f>
        <v>224</v>
      </c>
      <c r="F48" s="112"/>
      <c r="G48" s="484">
        <f>+'Ark1'!R1388</f>
        <v>346</v>
      </c>
      <c r="H48" s="409"/>
      <c r="I48" s="112">
        <f>+'Ark1'!AE1388</f>
        <v>4.2949354518371399</v>
      </c>
      <c r="J48" s="112"/>
      <c r="K48" s="112">
        <f>+'Ark1'!AF1388</f>
        <v>4.5041013233037459</v>
      </c>
      <c r="L48" s="117"/>
      <c r="M48" s="301">
        <f>+'Ark1'!U1388</f>
        <v>369.41329479768751</v>
      </c>
      <c r="N48" s="110"/>
      <c r="O48" s="110">
        <f>+IF(G48=0,"",'Ark1'!AR1388)</f>
        <v>221.5</v>
      </c>
      <c r="P48" s="118"/>
      <c r="Q48" s="110">
        <f>+IF(G48=0,"",'Ark1'!AS1388)</f>
        <v>34.780331607829794</v>
      </c>
      <c r="R48" s="118"/>
      <c r="S48" s="111">
        <f>+'Ark1'!S1388</f>
        <v>5.7360703812316709</v>
      </c>
      <c r="T48" s="111"/>
      <c r="U48" s="111">
        <f>+IF(G48=0,"",'Ark1'!T1388)</f>
        <v>6.2745664739884388</v>
      </c>
      <c r="V48" s="111"/>
      <c r="W48" s="110">
        <f>+'Ark1'!AG1388</f>
        <v>895.46666666666692</v>
      </c>
      <c r="X48" s="110">
        <f t="shared" ref="X48:X84" si="13">IF(G48=0,"",1000*M48/W48)</f>
        <v>412.53718150426675</v>
      </c>
      <c r="Y48" s="110"/>
      <c r="Z48" s="110">
        <f>+'Ark1'!AH1388</f>
        <v>0</v>
      </c>
      <c r="AA48" s="110">
        <f>+'Ark1'!W1388</f>
        <v>42.774566473988429</v>
      </c>
      <c r="AB48" s="110">
        <f>+'Ark1'!X1388</f>
        <v>50.578034682080919</v>
      </c>
      <c r="AC48" s="110">
        <f>+'Ark1'!Y1388</f>
        <v>114.35119895244353</v>
      </c>
      <c r="AD48" s="111">
        <f>+'Ark1'!Z1388</f>
        <v>1.8543292706486847</v>
      </c>
      <c r="AE48" s="111">
        <f>+'Ark1'!AA1388</f>
        <v>2.192285597620657</v>
      </c>
      <c r="AF48" s="105"/>
      <c r="AG48"/>
      <c r="AH48"/>
      <c r="AI48"/>
      <c r="AJ48"/>
      <c r="AK48"/>
      <c r="AL48"/>
      <c r="AM48"/>
    </row>
    <row r="49" spans="1:39">
      <c r="A49" s="105"/>
      <c r="B49" s="309">
        <f>+'Ark1'!AP1389</f>
        <v>1</v>
      </c>
      <c r="C49" s="309" t="str">
        <f>VLOOKUP(B49,RNR!$D$1:$E$38,2)</f>
        <v>NRF</v>
      </c>
      <c r="D49" s="306">
        <f>+'Ark1'!C1389</f>
        <v>2023</v>
      </c>
      <c r="E49" s="109">
        <f>+'Ark1'!Q1389</f>
        <v>844</v>
      </c>
      <c r="F49" s="112"/>
      <c r="G49" s="484">
        <f>+'Ark1'!R1389</f>
        <v>3647</v>
      </c>
      <c r="H49" s="409"/>
      <c r="I49" s="112">
        <f>+'Ark1'!AE1389</f>
        <v>45.270605759682226</v>
      </c>
      <c r="J49" s="112"/>
      <c r="K49" s="112">
        <f>+'Ark1'!AF1389</f>
        <v>43.786756137184696</v>
      </c>
      <c r="L49" s="117"/>
      <c r="M49" s="301">
        <f>+'Ark1'!U1389</f>
        <v>340.71203729092406</v>
      </c>
      <c r="N49" s="110"/>
      <c r="O49" s="110">
        <f>+IF(G49=0,"",'Ark1'!AR1389)</f>
        <v>219.74444749108861</v>
      </c>
      <c r="P49" s="118"/>
      <c r="Q49" s="110">
        <f>+IF(G49=0,"",'Ark1'!AS1389)</f>
        <v>31.735646664414261</v>
      </c>
      <c r="R49" s="118"/>
      <c r="S49" s="111">
        <f>+'Ark1'!S1389</f>
        <v>4.7820126131066623</v>
      </c>
      <c r="T49" s="111"/>
      <c r="U49" s="111">
        <f>+IF(G49=0,"",'Ark1'!T1389)</f>
        <v>6.5201535508637205</v>
      </c>
      <c r="V49" s="111"/>
      <c r="W49" s="110">
        <f>+'Ark1'!AG1389</f>
        <v>837.46531395667682</v>
      </c>
      <c r="X49" s="110">
        <f t="shared" si="13"/>
        <v>406.83719267273381</v>
      </c>
      <c r="Y49" s="110"/>
      <c r="Z49" s="110">
        <f>+'Ark1'!AH1389</f>
        <v>2.7419797093501504E-2</v>
      </c>
      <c r="AA49" s="110">
        <f>+'Ark1'!W1389</f>
        <v>51.987935289278873</v>
      </c>
      <c r="AB49" s="110">
        <f>+'Ark1'!X1389</f>
        <v>44.584590074033443</v>
      </c>
      <c r="AC49" s="110">
        <f>+'Ark1'!Y1389</f>
        <v>70.352266947454964</v>
      </c>
      <c r="AD49" s="111">
        <f>+'Ark1'!Z1389</f>
        <v>1.1514943054869631</v>
      </c>
      <c r="AE49" s="111">
        <f>+'Ark1'!AA1389</f>
        <v>1.436744934229983</v>
      </c>
      <c r="AF49" s="105"/>
      <c r="AG49"/>
      <c r="AH49"/>
      <c r="AI49"/>
      <c r="AJ49"/>
      <c r="AK49"/>
      <c r="AL49"/>
      <c r="AM49"/>
    </row>
    <row r="50" spans="1:39">
      <c r="A50" s="105"/>
      <c r="B50" s="309">
        <f>+'Ark1'!AP1390</f>
        <v>2</v>
      </c>
      <c r="C50" s="309" t="str">
        <f>VLOOKUP(B50,RNR!$D$1:$E$38,2)</f>
        <v>Jersey</v>
      </c>
      <c r="D50" s="306">
        <f>+'Ark1'!C1390</f>
        <v>2023</v>
      </c>
      <c r="E50" s="109">
        <f>+'Ark1'!Q1390</f>
        <v>27</v>
      </c>
      <c r="F50" s="112"/>
      <c r="G50" s="484">
        <f>+'Ark1'!R1390</f>
        <v>34</v>
      </c>
      <c r="H50" s="409"/>
      <c r="I50" s="112">
        <f>+'Ark1'!AE1390</f>
        <v>0.4220456802383315</v>
      </c>
      <c r="J50" s="112"/>
      <c r="K50" s="112">
        <f>+'Ark1'!AF1390</f>
        <v>0.35564629591872032</v>
      </c>
      <c r="L50" s="117"/>
      <c r="M50" s="301">
        <f>+'Ark1'!U1390</f>
        <v>296.83823529411757</v>
      </c>
      <c r="N50" s="110"/>
      <c r="O50" s="110">
        <f>+IF(G50=0,"",'Ark1'!AR1390)</f>
        <v>211.58823529411765</v>
      </c>
      <c r="P50" s="118"/>
      <c r="Q50" s="110">
        <f>+IF(G50=0,"",'Ark1'!AS1390)</f>
        <v>31.180937655013128</v>
      </c>
      <c r="R50" s="118"/>
      <c r="S50" s="111">
        <f>+'Ark1'!S1390</f>
        <v>4.1764705882352944</v>
      </c>
      <c r="T50" s="111"/>
      <c r="U50" s="111">
        <f>+IF(G50=0,"",'Ark1'!T1390)</f>
        <v>6.7058823529411757</v>
      </c>
      <c r="V50" s="111"/>
      <c r="W50" s="110">
        <f>+'Ark1'!AG1390</f>
        <v>923.23529411764707</v>
      </c>
      <c r="X50" s="110">
        <f t="shared" si="13"/>
        <v>321.51959222682376</v>
      </c>
      <c r="Y50" s="110"/>
      <c r="Z50" s="110">
        <f>+'Ark1'!AH1390</f>
        <v>0</v>
      </c>
      <c r="AA50" s="110">
        <f>+'Ark1'!W1390</f>
        <v>58.82352941176471</v>
      </c>
      <c r="AB50" s="110">
        <f>+'Ark1'!X1390</f>
        <v>11.76470588235294</v>
      </c>
      <c r="AC50" s="110">
        <f>+'Ark1'!Y1390</f>
        <v>53.041044122374807</v>
      </c>
      <c r="AD50" s="111">
        <f>+'Ark1'!Z1390</f>
        <v>1.3166487815058456</v>
      </c>
      <c r="AE50" s="111">
        <f>+'Ark1'!AA1390</f>
        <v>1.8235294117647047</v>
      </c>
      <c r="AF50" s="105"/>
      <c r="AG50"/>
      <c r="AH50"/>
      <c r="AI50"/>
      <c r="AJ50"/>
      <c r="AK50"/>
      <c r="AL50"/>
      <c r="AM50"/>
    </row>
    <row r="51" spans="1:39">
      <c r="A51" s="105"/>
      <c r="B51" s="309">
        <f>+'Ark1'!AP1391</f>
        <v>3</v>
      </c>
      <c r="C51" s="309" t="str">
        <f>VLOOKUP(B51,RNR!$D$1:$E$38,2)</f>
        <v>Sidet Trønderfe og Nordlandsfe</v>
      </c>
      <c r="D51" s="306">
        <f>+'Ark1'!C1391</f>
        <v>2023</v>
      </c>
      <c r="E51" s="109">
        <f>+'Ark1'!Q1391</f>
        <v>68</v>
      </c>
      <c r="F51" s="112"/>
      <c r="G51" s="484">
        <f>+'Ark1'!R1391</f>
        <v>94</v>
      </c>
      <c r="H51" s="409"/>
      <c r="I51" s="112">
        <f>+'Ark1'!AE1391</f>
        <v>1.166832174776564</v>
      </c>
      <c r="J51" s="112"/>
      <c r="K51" s="112">
        <f>+'Ark1'!AF1391</f>
        <v>0.91486639927092495</v>
      </c>
      <c r="L51" s="117"/>
      <c r="M51" s="301">
        <f>+'Ark1'!U1391</f>
        <v>276.19148936170194</v>
      </c>
      <c r="N51" s="110"/>
      <c r="O51" s="110">
        <f>+IF(G51=0,"",'Ark1'!AR1391)</f>
        <v>206.80851063829783</v>
      </c>
      <c r="P51" s="118"/>
      <c r="Q51" s="110">
        <f>+IF(G51=0,"",'Ark1'!AS1391)</f>
        <v>30.846460793666921</v>
      </c>
      <c r="R51" s="118"/>
      <c r="S51" s="111">
        <f>+'Ark1'!S1391</f>
        <v>3.978723404255319</v>
      </c>
      <c r="T51" s="111"/>
      <c r="U51" s="111">
        <f>+IF(G51=0,"",'Ark1'!T1391)</f>
        <v>6.9255319148936172</v>
      </c>
      <c r="V51" s="111"/>
      <c r="W51" s="110">
        <f>+'Ark1'!AG1391</f>
        <v>977.48936170212789</v>
      </c>
      <c r="X51" s="110">
        <f t="shared" si="13"/>
        <v>282.55191328196395</v>
      </c>
      <c r="Y51" s="110"/>
      <c r="Z51" s="110">
        <f>+'Ark1'!AH1391</f>
        <v>0</v>
      </c>
      <c r="AA51" s="110">
        <f>+'Ark1'!W1391</f>
        <v>62.765957446808514</v>
      </c>
      <c r="AB51" s="110">
        <f>+'Ark1'!X1391</f>
        <v>12.765957446808516</v>
      </c>
      <c r="AC51" s="110">
        <f>+'Ark1'!Y1391</f>
        <v>59.983942283117955</v>
      </c>
      <c r="AD51" s="111">
        <f>+'Ark1'!Z1391</f>
        <v>1.0312017715789488</v>
      </c>
      <c r="AE51" s="111">
        <f>+'Ark1'!AA1391</f>
        <v>1.8290758141990231</v>
      </c>
      <c r="AF51" s="105"/>
      <c r="AG51"/>
      <c r="AH51"/>
      <c r="AI51"/>
      <c r="AJ51"/>
      <c r="AK51"/>
      <c r="AL51"/>
      <c r="AM51"/>
    </row>
    <row r="52" spans="1:39">
      <c r="A52" s="105"/>
      <c r="B52" s="309">
        <f>+'Ark1'!AP1392</f>
        <v>4</v>
      </c>
      <c r="C52" s="309" t="str">
        <f>VLOOKUP(B52,RNR!$D$1:$E$38,2)</f>
        <v>Telemarkfe</v>
      </c>
      <c r="D52" s="306">
        <f>+'Ark1'!C1392</f>
        <v>2023</v>
      </c>
      <c r="E52" s="109">
        <f>+'Ark1'!Q1392</f>
        <v>25</v>
      </c>
      <c r="F52" s="112"/>
      <c r="G52" s="484">
        <f>+'Ark1'!R1392</f>
        <v>35</v>
      </c>
      <c r="H52" s="409"/>
      <c r="I52" s="112">
        <f>+'Ark1'!AE1392</f>
        <v>0.43445878848063552</v>
      </c>
      <c r="J52" s="112"/>
      <c r="K52" s="112">
        <f>+'Ark1'!AF1392</f>
        <v>0.33991222892563561</v>
      </c>
      <c r="L52" s="117"/>
      <c r="M52" s="301">
        <f>+'Ark1'!U1392</f>
        <v>275.60000000000002</v>
      </c>
      <c r="N52" s="110"/>
      <c r="O52" s="110">
        <f>+IF(G52=0,"",'Ark1'!AR1392)</f>
        <v>201.05714285714279</v>
      </c>
      <c r="P52" s="118"/>
      <c r="Q52" s="110">
        <f>+IF(G52=0,"",'Ark1'!AS1392)</f>
        <v>33.226973206508937</v>
      </c>
      <c r="R52" s="118"/>
      <c r="S52" s="111">
        <f>+'Ark1'!S1392</f>
        <v>4.4571428571428564</v>
      </c>
      <c r="T52" s="111"/>
      <c r="U52" s="111">
        <f>+IF(G52=0,"",'Ark1'!T1392)</f>
        <v>6.9428571428571439</v>
      </c>
      <c r="V52" s="111"/>
      <c r="W52" s="110">
        <f>+'Ark1'!AG1392</f>
        <v>1013</v>
      </c>
      <c r="X52" s="110">
        <f t="shared" si="13"/>
        <v>272.06317867719645</v>
      </c>
      <c r="Y52" s="110"/>
      <c r="Z52" s="110">
        <f>+'Ark1'!AH1392</f>
        <v>0</v>
      </c>
      <c r="AA52" s="110">
        <f>+'Ark1'!W1392</f>
        <v>51.428571428571438</v>
      </c>
      <c r="AB52" s="110">
        <f>+'Ark1'!X1392</f>
        <v>17.142857142857139</v>
      </c>
      <c r="AC52" s="110">
        <f>+'Ark1'!Y1392</f>
        <v>74.294233577425757</v>
      </c>
      <c r="AD52" s="111">
        <f>+'Ark1'!Z1392</f>
        <v>0.90531311530027825</v>
      </c>
      <c r="AE52" s="111">
        <f>+'Ark1'!AA1392</f>
        <v>1.835255640314482</v>
      </c>
      <c r="AF52" s="105"/>
      <c r="AG52"/>
      <c r="AH52"/>
      <c r="AI52"/>
      <c r="AJ52"/>
      <c r="AK52"/>
      <c r="AL52"/>
      <c r="AM52"/>
    </row>
    <row r="53" spans="1:39">
      <c r="A53" s="105"/>
      <c r="B53" s="309">
        <f>+'Ark1'!AP1393</f>
        <v>5</v>
      </c>
      <c r="C53" s="309" t="str">
        <f>VLOOKUP(B53,RNR!$D$1:$E$38,2)</f>
        <v>Dølafe</v>
      </c>
      <c r="D53" s="306">
        <f>+'Ark1'!C1393</f>
        <v>2023</v>
      </c>
      <c r="E53" s="109">
        <f>+'Ark1'!Q1393</f>
        <v>6</v>
      </c>
      <c r="F53" s="112"/>
      <c r="G53" s="484">
        <f>+'Ark1'!R1393</f>
        <v>7</v>
      </c>
      <c r="H53" s="409"/>
      <c r="I53" s="112">
        <f>+'Ark1'!AE1393</f>
        <v>8.68917576961271E-2</v>
      </c>
      <c r="J53" s="112"/>
      <c r="K53" s="112">
        <f>+'Ark1'!AF1393</f>
        <v>5.9236207425253269E-2</v>
      </c>
      <c r="L53" s="117"/>
      <c r="M53" s="301">
        <f>+'Ark1'!U1393</f>
        <v>240.1428571428572</v>
      </c>
      <c r="N53" s="110"/>
      <c r="O53" s="110">
        <f>+IF(G53=0,"",'Ark1'!AR1393)</f>
        <v>202.14285714285711</v>
      </c>
      <c r="P53" s="118"/>
      <c r="Q53" s="110">
        <f>+IF(G53=0,"",'Ark1'!AS1393)</f>
        <v>28.153116657941094</v>
      </c>
      <c r="R53" s="118"/>
      <c r="S53" s="111">
        <f>+'Ark1'!S1393</f>
        <v>3.2857142857142847</v>
      </c>
      <c r="T53" s="111"/>
      <c r="U53" s="111">
        <f>+IF(G53=0,"",'Ark1'!T1393)</f>
        <v>6.2857142857142847</v>
      </c>
      <c r="V53" s="111"/>
      <c r="W53" s="110">
        <f>+'Ark1'!AG1393</f>
        <v>977.142857142857</v>
      </c>
      <c r="X53" s="110">
        <f t="shared" si="13"/>
        <v>245.76023391812873</v>
      </c>
      <c r="Y53" s="110"/>
      <c r="Z53" s="110">
        <f>+'Ark1'!AH1393</f>
        <v>0</v>
      </c>
      <c r="AA53" s="110">
        <f>+'Ark1'!W1393</f>
        <v>42.857142857142847</v>
      </c>
      <c r="AB53" s="110">
        <f>+'Ark1'!X1393</f>
        <v>14.285714285714288</v>
      </c>
      <c r="AC53" s="110">
        <f>+'Ark1'!Y1393</f>
        <v>76.752419359594271</v>
      </c>
      <c r="AD53" s="111">
        <f>+'Ark1'!Z1393</f>
        <v>0.88063057185271221</v>
      </c>
      <c r="AE53" s="111">
        <f>+'Ark1'!AA1393</f>
        <v>1.7496355305594138</v>
      </c>
      <c r="AF53" s="105"/>
      <c r="AG53"/>
      <c r="AH53"/>
      <c r="AI53"/>
      <c r="AJ53"/>
      <c r="AK53"/>
      <c r="AL53"/>
      <c r="AM53"/>
    </row>
    <row r="54" spans="1:39">
      <c r="A54" s="105"/>
      <c r="B54" s="309">
        <f>+'Ark1'!AP1394</f>
        <v>6</v>
      </c>
      <c r="C54" s="309" t="str">
        <f>VLOOKUP(B54,RNR!$D$1:$E$38,2)</f>
        <v>Østlandsk Rødkolle</v>
      </c>
      <c r="D54" s="306">
        <f>+'Ark1'!C1394</f>
        <v>2023</v>
      </c>
      <c r="E54" s="109">
        <f>+'Ark1'!Q1394</f>
        <v>7</v>
      </c>
      <c r="F54" s="112"/>
      <c r="G54" s="484">
        <f>+'Ark1'!R1394</f>
        <v>7</v>
      </c>
      <c r="H54" s="409"/>
      <c r="I54" s="112">
        <f>+'Ark1'!AE1394</f>
        <v>8.68917576961271E-2</v>
      </c>
      <c r="J54" s="112"/>
      <c r="K54" s="112">
        <f>+'Ark1'!AF1394</f>
        <v>9.7808457661828122E-2</v>
      </c>
      <c r="L54" s="117"/>
      <c r="M54" s="301">
        <f>+'Ark1'!U1394</f>
        <v>396.5142857142859</v>
      </c>
      <c r="N54" s="110"/>
      <c r="O54" s="110">
        <f>+IF(G54=0,"",'Ark1'!AR1394)</f>
        <v>223.28571428571425</v>
      </c>
      <c r="P54" s="118"/>
      <c r="Q54" s="110">
        <f>+IF(G54=0,"",'Ark1'!AS1394)</f>
        <v>35.044455329751877</v>
      </c>
      <c r="R54" s="118"/>
      <c r="S54" s="111">
        <f>+'Ark1'!S1394</f>
        <v>5.2857142857142847</v>
      </c>
      <c r="T54" s="111"/>
      <c r="U54" s="111">
        <f>+IF(G54=0,"",'Ark1'!T1394)</f>
        <v>7.7142857142857117</v>
      </c>
      <c r="V54" s="111"/>
      <c r="W54" s="110">
        <f>+'Ark1'!AG1394</f>
        <v>1162.4285714285711</v>
      </c>
      <c r="X54" s="110">
        <f t="shared" si="13"/>
        <v>341.10851665232912</v>
      </c>
      <c r="Y54" s="110"/>
      <c r="Z54" s="110">
        <f>+'Ark1'!AH1394</f>
        <v>0</v>
      </c>
      <c r="AA54" s="110">
        <f>+'Ark1'!W1394</f>
        <v>85.714285714285694</v>
      </c>
      <c r="AB54" s="110">
        <f>+'Ark1'!X1394</f>
        <v>71.428571428571445</v>
      </c>
      <c r="AC54" s="110">
        <f>+'Ark1'!Y1394</f>
        <v>91.741896155486316</v>
      </c>
      <c r="AD54" s="111">
        <f>+'Ark1'!Z1394</f>
        <v>1.4846149779161819</v>
      </c>
      <c r="AE54" s="111">
        <f>+'Ark1'!AA1394</f>
        <v>1.3850513878332349</v>
      </c>
      <c r="AF54" s="105"/>
      <c r="AG54"/>
      <c r="AH54"/>
      <c r="AI54"/>
      <c r="AJ54"/>
      <c r="AK54"/>
      <c r="AL54"/>
      <c r="AM54"/>
    </row>
    <row r="55" spans="1:39">
      <c r="A55" s="105"/>
      <c r="B55" s="309">
        <f>+'Ark1'!AP1395</f>
        <v>7</v>
      </c>
      <c r="C55" s="309" t="str">
        <f>VLOOKUP(B55,RNR!$D$1:$E$38,2)</f>
        <v>Vestlandsk Raukolle</v>
      </c>
      <c r="D55" s="306">
        <f>+'Ark1'!C1395</f>
        <v>2023</v>
      </c>
      <c r="E55" s="109">
        <f>+'Ark1'!Q1395</f>
        <v>13</v>
      </c>
      <c r="F55" s="112"/>
      <c r="G55" s="484">
        <f>+'Ark1'!R1395</f>
        <v>25</v>
      </c>
      <c r="H55" s="409"/>
      <c r="I55" s="112">
        <f>+'Ark1'!AE1395</f>
        <v>0.31032770605759691</v>
      </c>
      <c r="J55" s="112"/>
      <c r="K55" s="112">
        <f>+'Ark1'!AF1395</f>
        <v>0.25205517220187496</v>
      </c>
      <c r="L55" s="117"/>
      <c r="M55" s="301">
        <f>+'Ark1'!U1395</f>
        <v>286.11200000000002</v>
      </c>
      <c r="N55" s="110"/>
      <c r="O55" s="110">
        <f>+IF(G55=0,"",'Ark1'!AR1395)</f>
        <v>207.08</v>
      </c>
      <c r="P55" s="118"/>
      <c r="Q55" s="110">
        <f>+IF(G55=0,"",'Ark1'!AS1395)</f>
        <v>31.862614628649943</v>
      </c>
      <c r="R55" s="118"/>
      <c r="S55" s="111">
        <f>+'Ark1'!S1395</f>
        <v>4.2</v>
      </c>
      <c r="T55" s="111"/>
      <c r="U55" s="111">
        <f>+IF(G55=0,"",'Ark1'!T1395)</f>
        <v>7.24</v>
      </c>
      <c r="V55" s="111"/>
      <c r="W55" s="110">
        <f>+'Ark1'!AG1395</f>
        <v>984.76</v>
      </c>
      <c r="X55" s="110">
        <f t="shared" si="13"/>
        <v>290.53982696291484</v>
      </c>
      <c r="Y55" s="110"/>
      <c r="Z55" s="110">
        <f>+'Ark1'!AH1395</f>
        <v>0</v>
      </c>
      <c r="AA55" s="110">
        <f>+'Ark1'!W1395</f>
        <v>64</v>
      </c>
      <c r="AB55" s="110">
        <f>+'Ark1'!X1395</f>
        <v>12</v>
      </c>
      <c r="AC55" s="110">
        <f>+'Ark1'!Y1395</f>
        <v>55.436733814321855</v>
      </c>
      <c r="AD55" s="111">
        <f>+'Ark1'!Z1395</f>
        <v>0.84852813742385691</v>
      </c>
      <c r="AE55" s="111">
        <f>+'Ark1'!AA1395</f>
        <v>1.5041276541570527</v>
      </c>
      <c r="AF55" s="105"/>
      <c r="AG55"/>
      <c r="AH55"/>
      <c r="AI55"/>
      <c r="AJ55"/>
      <c r="AK55"/>
      <c r="AL55"/>
      <c r="AM55"/>
    </row>
    <row r="56" spans="1:39">
      <c r="A56" s="105"/>
      <c r="B56" s="309">
        <f>+'Ark1'!AP1396</f>
        <v>8</v>
      </c>
      <c r="C56" s="309" t="str">
        <f>VLOOKUP(B56,RNR!$D$1:$E$38,2)</f>
        <v>Vestlandsk fjordfe</v>
      </c>
      <c r="D56" s="306">
        <f>+'Ark1'!C1396</f>
        <v>2023</v>
      </c>
      <c r="E56" s="109">
        <f>+'Ark1'!Q1396</f>
        <v>48</v>
      </c>
      <c r="F56" s="112"/>
      <c r="G56" s="484">
        <f>+'Ark1'!R1396</f>
        <v>77</v>
      </c>
      <c r="H56" s="409"/>
      <c r="I56" s="112">
        <f>+'Ark1'!AE1396</f>
        <v>0.95580933465739826</v>
      </c>
      <c r="J56" s="112"/>
      <c r="K56" s="112">
        <f>+'Ark1'!AF1396</f>
        <v>0.66358647785034475</v>
      </c>
      <c r="L56" s="117"/>
      <c r="M56" s="301">
        <f>+'Ark1'!U1396</f>
        <v>244.561038961039</v>
      </c>
      <c r="N56" s="110"/>
      <c r="O56" s="110">
        <f>+IF(G56=0,"",'Ark1'!AR1396)</f>
        <v>199.51948051948057</v>
      </c>
      <c r="P56" s="118"/>
      <c r="Q56" s="110">
        <f>+IF(G56=0,"",'Ark1'!AS1396)</f>
        <v>30.576238633386232</v>
      </c>
      <c r="R56" s="118"/>
      <c r="S56" s="111">
        <f>+'Ark1'!S1396</f>
        <v>3.7922077922077926</v>
      </c>
      <c r="T56" s="111"/>
      <c r="U56" s="111">
        <f>+IF(G56=0,"",'Ark1'!T1396)</f>
        <v>6.9610389610389607</v>
      </c>
      <c r="V56" s="111"/>
      <c r="W56" s="110">
        <f>+'Ark1'!AG1396</f>
        <v>921.59740259740283</v>
      </c>
      <c r="X56" s="110">
        <f t="shared" si="13"/>
        <v>265.36645857700489</v>
      </c>
      <c r="Y56" s="110"/>
      <c r="Z56" s="110">
        <f>+'Ark1'!AH1396</f>
        <v>0</v>
      </c>
      <c r="AA56" s="110">
        <f>+'Ark1'!W1396</f>
        <v>63.636363636363633</v>
      </c>
      <c r="AB56" s="110">
        <f>+'Ark1'!X1396</f>
        <v>1.2987012987012985</v>
      </c>
      <c r="AC56" s="110">
        <f>+'Ark1'!Y1396</f>
        <v>40.837508719326607</v>
      </c>
      <c r="AD56" s="111">
        <f>+'Ark1'!Z1396</f>
        <v>0.81124663307747547</v>
      </c>
      <c r="AE56" s="111">
        <f>+'Ark1'!AA1396</f>
        <v>1.5662143825123493</v>
      </c>
      <c r="AF56" s="105"/>
      <c r="AG56"/>
      <c r="AH56"/>
      <c r="AI56"/>
      <c r="AJ56"/>
      <c r="AK56"/>
      <c r="AL56"/>
      <c r="AM56"/>
    </row>
    <row r="57" spans="1:39">
      <c r="A57" s="105"/>
      <c r="B57" s="309">
        <f>+'Ark1'!AP1397</f>
        <v>9</v>
      </c>
      <c r="C57" s="309" t="str">
        <f>VLOOKUP(B57,RNR!$D$1:$E$38,2)</f>
        <v>Holstein</v>
      </c>
      <c r="D57" s="306">
        <f>+'Ark1'!C1397</f>
        <v>2023</v>
      </c>
      <c r="E57" s="109">
        <f>+'Ark1'!Q1397</f>
        <v>53</v>
      </c>
      <c r="F57" s="112"/>
      <c r="G57" s="484">
        <f>+'Ark1'!R1397</f>
        <v>111</v>
      </c>
      <c r="H57" s="409"/>
      <c r="I57" s="112">
        <f>+'Ark1'!AE1397</f>
        <v>1.3778550148957296</v>
      </c>
      <c r="J57" s="112"/>
      <c r="K57" s="112">
        <f>+'Ark1'!AF1397</f>
        <v>1.3897991233605107</v>
      </c>
      <c r="L57" s="117"/>
      <c r="M57" s="301">
        <f>+'Ark1'!U1397</f>
        <v>355.31171171171155</v>
      </c>
      <c r="N57" s="110"/>
      <c r="O57" s="110">
        <f>+IF(G57=0,"",'Ark1'!AR1397)</f>
        <v>225.14414414414409</v>
      </c>
      <c r="P57" s="118"/>
      <c r="Q57" s="110">
        <f>+IF(G57=0,"",'Ark1'!AS1397)</f>
        <v>30.732700146843904</v>
      </c>
      <c r="R57" s="118"/>
      <c r="S57" s="111">
        <f>+'Ark1'!S1397</f>
        <v>4.288288288288288</v>
      </c>
      <c r="T57" s="111"/>
      <c r="U57" s="111">
        <f>+IF(G57=0,"",'Ark1'!T1397)</f>
        <v>6.6486486486486482</v>
      </c>
      <c r="V57" s="111"/>
      <c r="W57" s="110">
        <f>+'Ark1'!AG1397</f>
        <v>836.39639639639643</v>
      </c>
      <c r="X57" s="110">
        <f t="shared" si="13"/>
        <v>424.81258078414453</v>
      </c>
      <c r="Y57" s="110"/>
      <c r="Z57" s="110">
        <f>+'Ark1'!AH1397</f>
        <v>0</v>
      </c>
      <c r="AA57" s="110">
        <f>+'Ark1'!W1397</f>
        <v>56.756756756756758</v>
      </c>
      <c r="AB57" s="110">
        <f>+'Ark1'!X1397</f>
        <v>48.648648648648653</v>
      </c>
      <c r="AC57" s="110">
        <f>+'Ark1'!Y1397</f>
        <v>79.146038741186743</v>
      </c>
      <c r="AD57" s="111">
        <f>+'Ark1'!Z1397</f>
        <v>1.2548097547012731</v>
      </c>
      <c r="AE57" s="111">
        <f>+'Ark1'!AA1397</f>
        <v>1.3533318820077151</v>
      </c>
      <c r="AF57" s="105"/>
      <c r="AG57"/>
      <c r="AH57"/>
      <c r="AI57"/>
      <c r="AJ57"/>
      <c r="AK57"/>
      <c r="AL57"/>
      <c r="AM57"/>
    </row>
    <row r="58" spans="1:39">
      <c r="A58" s="105"/>
      <c r="B58" s="309">
        <f>+'Ark1'!AP1398</f>
        <v>10</v>
      </c>
      <c r="C58" s="309" t="str">
        <f>VLOOKUP(B58,RNR!$D$1:$E$38,2)</f>
        <v>Rød Dansk Mælkefe</v>
      </c>
      <c r="D58" s="306">
        <f>+'Ark1'!C1398</f>
        <v>2023</v>
      </c>
      <c r="E58" s="109">
        <f>+'Ark1'!Q1398</f>
        <v>0</v>
      </c>
      <c r="F58" s="112"/>
      <c r="G58" s="484">
        <f>+'Ark1'!R1398</f>
        <v>0</v>
      </c>
      <c r="H58" s="409"/>
      <c r="I58" s="112">
        <f>+'Ark1'!AE1398</f>
        <v>0</v>
      </c>
      <c r="J58" s="112"/>
      <c r="K58" s="112">
        <f>+'Ark1'!AF1398</f>
        <v>0</v>
      </c>
      <c r="L58" s="117"/>
      <c r="M58" s="301">
        <f>+'Ark1'!U1398</f>
        <v>0</v>
      </c>
      <c r="N58" s="110"/>
      <c r="O58" s="110" t="str">
        <f>+IF(G58=0,"",'Ark1'!AR1398)</f>
        <v/>
      </c>
      <c r="P58" s="118"/>
      <c r="Q58" s="110" t="str">
        <f>+IF(G58=0,"",'Ark1'!AS1398)</f>
        <v/>
      </c>
      <c r="R58" s="118"/>
      <c r="S58" s="111">
        <f>+'Ark1'!S1398</f>
        <v>0</v>
      </c>
      <c r="T58" s="111"/>
      <c r="U58" s="111" t="str">
        <f>+IF(G58=0,"",'Ark1'!T1398)</f>
        <v/>
      </c>
      <c r="V58" s="111"/>
      <c r="W58" s="110">
        <f>+'Ark1'!AG1398</f>
        <v>0</v>
      </c>
      <c r="X58" s="110" t="str">
        <f t="shared" si="13"/>
        <v/>
      </c>
      <c r="Y58" s="110"/>
      <c r="Z58" s="110">
        <f>+'Ark1'!AH1398</f>
        <v>0</v>
      </c>
      <c r="AA58" s="110">
        <f>+'Ark1'!W1398</f>
        <v>0</v>
      </c>
      <c r="AB58" s="110">
        <f>+'Ark1'!X1398</f>
        <v>0</v>
      </c>
      <c r="AC58" s="110">
        <f>+'Ark1'!Y1398</f>
        <v>0</v>
      </c>
      <c r="AD58" s="111">
        <f>+'Ark1'!Z1398</f>
        <v>0</v>
      </c>
      <c r="AE58" s="111">
        <f>+'Ark1'!AA1398</f>
        <v>0</v>
      </c>
      <c r="AF58" s="105"/>
      <c r="AG58"/>
      <c r="AH58"/>
      <c r="AI58"/>
      <c r="AJ58"/>
      <c r="AK58"/>
      <c r="AL58"/>
      <c r="AM58"/>
    </row>
    <row r="59" spans="1:39">
      <c r="A59" s="105"/>
      <c r="B59" s="309">
        <f>+'Ark1'!AP1399</f>
        <v>11</v>
      </c>
      <c r="C59" s="309" t="str">
        <f>VLOOKUP(B59,RNR!$D$1:$E$38,2)</f>
        <v>Brown Swiss</v>
      </c>
      <c r="D59" s="306">
        <f>+'Ark1'!C1399</f>
        <v>2023</v>
      </c>
      <c r="E59" s="109">
        <f>+'Ark1'!Q1399</f>
        <v>10</v>
      </c>
      <c r="F59" s="112"/>
      <c r="G59" s="484">
        <f>+'Ark1'!R1399</f>
        <v>10</v>
      </c>
      <c r="H59" s="409"/>
      <c r="I59" s="112">
        <f>+'Ark1'!AE1399</f>
        <v>0.12413108242303877</v>
      </c>
      <c r="J59" s="112"/>
      <c r="K59" s="112">
        <f>+'Ark1'!AF1399</f>
        <v>0.13901303668761553</v>
      </c>
      <c r="L59" s="117"/>
      <c r="M59" s="301">
        <f>+'Ark1'!U1399</f>
        <v>394.49000000000007</v>
      </c>
      <c r="N59" s="110"/>
      <c r="O59" s="110">
        <f>+IF(G59=0,"",'Ark1'!AR1399)</f>
        <v>227</v>
      </c>
      <c r="P59" s="118"/>
      <c r="Q59" s="110">
        <f>+IF(G59=0,"",'Ark1'!AS1399)</f>
        <v>31.989059147033498</v>
      </c>
      <c r="R59" s="118"/>
      <c r="S59" s="111">
        <f>+'Ark1'!S1399</f>
        <v>5.0999999999999996</v>
      </c>
      <c r="T59" s="111"/>
      <c r="U59" s="111">
        <f>+IF(G59=0,"",'Ark1'!T1399)</f>
        <v>6.9</v>
      </c>
      <c r="V59" s="111"/>
      <c r="W59" s="110">
        <f>+'Ark1'!AG1399</f>
        <v>1103.8</v>
      </c>
      <c r="X59" s="110">
        <f t="shared" si="13"/>
        <v>357.39264359485423</v>
      </c>
      <c r="Y59" s="110"/>
      <c r="Z59" s="110">
        <f>+'Ark1'!AH1399</f>
        <v>0</v>
      </c>
      <c r="AA59" s="110">
        <f>+'Ark1'!W1399</f>
        <v>60</v>
      </c>
      <c r="AB59" s="110">
        <f>+'Ark1'!X1399</f>
        <v>40</v>
      </c>
      <c r="AC59" s="110">
        <f>+'Ark1'!Y1399</f>
        <v>167.07171184853519</v>
      </c>
      <c r="AD59" s="111">
        <f>+'Ark1'!Z1399</f>
        <v>1.3747727084867529</v>
      </c>
      <c r="AE59" s="111">
        <f>+'Ark1'!AA1399</f>
        <v>3.0149626863362649</v>
      </c>
      <c r="AF59" s="105"/>
      <c r="AG59"/>
      <c r="AH59"/>
      <c r="AI59"/>
      <c r="AJ59"/>
      <c r="AK59"/>
      <c r="AL59"/>
      <c r="AM59"/>
    </row>
    <row r="60" spans="1:39">
      <c r="A60" s="105"/>
      <c r="B60" s="309">
        <f>+'Ark1'!AP1400</f>
        <v>12</v>
      </c>
      <c r="C60" s="309" t="str">
        <f>VLOOKUP(B60,RNR!$D$1:$E$38,2)</f>
        <v>Jarlsbergfe</v>
      </c>
      <c r="D60" s="306">
        <f>+'Ark1'!C1400</f>
        <v>2023</v>
      </c>
      <c r="E60" s="109">
        <f>+'Ark1'!Q1400</f>
        <v>3</v>
      </c>
      <c r="F60" s="112"/>
      <c r="G60" s="484">
        <f>+'Ark1'!R1400</f>
        <v>3</v>
      </c>
      <c r="H60" s="409"/>
      <c r="I60" s="112">
        <f>+'Ark1'!AE1400</f>
        <v>3.7239324726911618E-2</v>
      </c>
      <c r="J60" s="112"/>
      <c r="K60" s="112">
        <f>+'Ark1'!AF1400</f>
        <v>4.0633712541379874E-2</v>
      </c>
      <c r="L60" s="117"/>
      <c r="M60" s="301">
        <f>+'Ark1'!U1400</f>
        <v>384.36666666666656</v>
      </c>
      <c r="N60" s="110"/>
      <c r="O60" s="110">
        <f>+IF(G60=0,"",'Ark1'!AR1400)</f>
        <v>220</v>
      </c>
      <c r="P60" s="118"/>
      <c r="Q60" s="110">
        <f>+IF(G60=0,"",'Ark1'!AS1400)</f>
        <v>35.806487455746755</v>
      </c>
      <c r="R60" s="118"/>
      <c r="S60" s="111">
        <f>+'Ark1'!S1400</f>
        <v>6</v>
      </c>
      <c r="T60" s="111"/>
      <c r="U60" s="111">
        <f>+IF(G60=0,"",'Ark1'!T1400)</f>
        <v>7.6666666666666687</v>
      </c>
      <c r="V60" s="111"/>
      <c r="W60" s="110">
        <f>+'Ark1'!AG1400</f>
        <v>873</v>
      </c>
      <c r="X60" s="110">
        <f t="shared" si="13"/>
        <v>440.28255059182885</v>
      </c>
      <c r="Y60" s="110"/>
      <c r="Z60" s="110">
        <f>+'Ark1'!AH1400</f>
        <v>0</v>
      </c>
      <c r="AA60" s="110">
        <f>+'Ark1'!W1400</f>
        <v>66.666666666666686</v>
      </c>
      <c r="AB60" s="110">
        <f>+'Ark1'!X1400</f>
        <v>33.333333333333343</v>
      </c>
      <c r="AC60" s="110">
        <f>+'Ark1'!Y1400</f>
        <v>75.351192573324553</v>
      </c>
      <c r="AD60" s="111">
        <f>+'Ark1'!Z1400</f>
        <v>1.4142135623730951</v>
      </c>
      <c r="AE60" s="111">
        <f>+'Ark1'!AA1400</f>
        <v>1.2472191289246417</v>
      </c>
      <c r="AF60" s="105"/>
      <c r="AG60"/>
      <c r="AH60"/>
      <c r="AI60"/>
      <c r="AJ60"/>
      <c r="AK60"/>
      <c r="AL60"/>
      <c r="AM60"/>
    </row>
    <row r="61" spans="1:39">
      <c r="A61" s="105"/>
      <c r="B61" s="309">
        <f>+'Ark1'!AP1401</f>
        <v>13</v>
      </c>
      <c r="C61" s="309" t="str">
        <f>VLOOKUP(B61,RNR!$D$1:$E$38,2)</f>
        <v>Fleckvieh</v>
      </c>
      <c r="D61" s="306">
        <f>+'Ark1'!C1401</f>
        <v>2023</v>
      </c>
      <c r="E61" s="109">
        <f>+'Ark1'!Q1401</f>
        <v>29</v>
      </c>
      <c r="F61" s="112"/>
      <c r="G61" s="484">
        <f>+'Ark1'!R1401</f>
        <v>41</v>
      </c>
      <c r="H61" s="409"/>
      <c r="I61" s="112">
        <f>+'Ark1'!AE1401</f>
        <v>0.50893743793445889</v>
      </c>
      <c r="J61" s="112"/>
      <c r="K61" s="112">
        <f>+'Ark1'!AF1401</f>
        <v>0.61877698269153947</v>
      </c>
      <c r="L61" s="117"/>
      <c r="M61" s="301">
        <f>+'Ark1'!U1401</f>
        <v>428.28292682926826</v>
      </c>
      <c r="N61" s="110"/>
      <c r="O61" s="110">
        <f>+IF(G61=0,"",'Ark1'!AR1401)</f>
        <v>225.19512195121956</v>
      </c>
      <c r="P61" s="118"/>
      <c r="Q61" s="110">
        <f>+IF(G61=0,"",'Ark1'!AS1401)</f>
        <v>37.20623390886211</v>
      </c>
      <c r="R61" s="118"/>
      <c r="S61" s="111">
        <f>+'Ark1'!S1401</f>
        <v>6.9756097560975601</v>
      </c>
      <c r="T61" s="111"/>
      <c r="U61" s="111">
        <f>+IF(G61=0,"",'Ark1'!T1401)</f>
        <v>6.5365853658536572</v>
      </c>
      <c r="V61" s="111"/>
      <c r="W61" s="110">
        <f>+'Ark1'!AG1401</f>
        <v>857.29268292682912</v>
      </c>
      <c r="X61" s="110">
        <f t="shared" si="13"/>
        <v>499.5760903581895</v>
      </c>
      <c r="Y61" s="110"/>
      <c r="Z61" s="110">
        <f>+'Ark1'!AH1401</f>
        <v>0</v>
      </c>
      <c r="AA61" s="110">
        <f>+'Ark1'!W1401</f>
        <v>51.219512195121951</v>
      </c>
      <c r="AB61" s="110">
        <f>+'Ark1'!X1401</f>
        <v>78.048780487804876</v>
      </c>
      <c r="AC61" s="110">
        <f>+'Ark1'!Y1401</f>
        <v>87.977984780669814</v>
      </c>
      <c r="AD61" s="111">
        <f>+'Ark1'!Z1401</f>
        <v>1.3702021370915265</v>
      </c>
      <c r="AE61" s="111">
        <f>+'Ark1'!AA1401</f>
        <v>1.6244708102777301</v>
      </c>
      <c r="AF61" s="105"/>
      <c r="AG61"/>
      <c r="AH61"/>
      <c r="AI61"/>
      <c r="AJ61"/>
      <c r="AK61"/>
      <c r="AL61"/>
      <c r="AM61"/>
    </row>
    <row r="62" spans="1:39">
      <c r="A62" s="105"/>
      <c r="B62" s="309">
        <f>+'Ark1'!AP1402</f>
        <v>14</v>
      </c>
      <c r="C62" s="309" t="str">
        <f>VLOOKUP(B62,RNR!$D$1:$E$38,2)</f>
        <v>Canadisk Ayrshire</v>
      </c>
      <c r="D62" s="306">
        <f>+'Ark1'!C1402</f>
        <v>2023</v>
      </c>
      <c r="E62" s="109">
        <f>+'Ark1'!Q1402</f>
        <v>0</v>
      </c>
      <c r="F62" s="112"/>
      <c r="G62" s="484">
        <f>+'Ark1'!R1402</f>
        <v>0</v>
      </c>
      <c r="H62" s="409"/>
      <c r="I62" s="112">
        <f>+'Ark1'!AE1402</f>
        <v>0</v>
      </c>
      <c r="J62" s="112"/>
      <c r="K62" s="112">
        <f>+'Ark1'!AF1402</f>
        <v>0</v>
      </c>
      <c r="L62" s="117"/>
      <c r="M62" s="301">
        <f>+'Ark1'!U1402</f>
        <v>0</v>
      </c>
      <c r="N62" s="110"/>
      <c r="O62" s="110" t="str">
        <f>+IF(G62=0,"",'Ark1'!AR1402)</f>
        <v/>
      </c>
      <c r="P62" s="118"/>
      <c r="Q62" s="110" t="str">
        <f>+IF(G62=0,"",'Ark1'!AS1402)</f>
        <v/>
      </c>
      <c r="R62" s="118"/>
      <c r="S62" s="111">
        <f>+'Ark1'!S1402</f>
        <v>0</v>
      </c>
      <c r="T62" s="111"/>
      <c r="U62" s="111" t="str">
        <f>+IF(G62=0,"",'Ark1'!T1402)</f>
        <v/>
      </c>
      <c r="V62" s="111"/>
      <c r="W62" s="110">
        <f>+'Ark1'!AG1402</f>
        <v>0</v>
      </c>
      <c r="X62" s="110" t="str">
        <f t="shared" si="13"/>
        <v/>
      </c>
      <c r="Y62" s="110"/>
      <c r="Z62" s="110">
        <f>+'Ark1'!AH1402</f>
        <v>0</v>
      </c>
      <c r="AA62" s="110">
        <f>+'Ark1'!W1402</f>
        <v>0</v>
      </c>
      <c r="AB62" s="110">
        <f>+'Ark1'!X1402</f>
        <v>0</v>
      </c>
      <c r="AC62" s="110">
        <f>+'Ark1'!Y1402</f>
        <v>0</v>
      </c>
      <c r="AD62" s="111">
        <f>+'Ark1'!Z1402</f>
        <v>0</v>
      </c>
      <c r="AE62" s="111">
        <f>+'Ark1'!AA1402</f>
        <v>0</v>
      </c>
      <c r="AF62" s="105"/>
      <c r="AG62"/>
      <c r="AH62"/>
      <c r="AI62"/>
      <c r="AJ62"/>
      <c r="AK62"/>
      <c r="AL62"/>
      <c r="AM62"/>
    </row>
    <row r="63" spans="1:39">
      <c r="A63" s="105"/>
      <c r="B63" s="309">
        <f>+'Ark1'!AP1403</f>
        <v>15</v>
      </c>
      <c r="C63" s="309" t="str">
        <f>VLOOKUP(B63,RNR!$D$1:$E$38,2)</f>
        <v>Montbéliard</v>
      </c>
      <c r="D63" s="306">
        <f>+'Ark1'!C1403</f>
        <v>2023</v>
      </c>
      <c r="E63" s="109">
        <f>+'Ark1'!Q1403</f>
        <v>1</v>
      </c>
      <c r="F63" s="112"/>
      <c r="G63" s="484">
        <f>+'Ark1'!R1403</f>
        <v>6</v>
      </c>
      <c r="H63" s="409"/>
      <c r="I63" s="112">
        <f>+'Ark1'!AE1403</f>
        <v>7.4478649453823237E-2</v>
      </c>
      <c r="J63" s="112"/>
      <c r="K63" s="112">
        <f>+'Ark1'!AF1403</f>
        <v>6.7330530355402443E-2</v>
      </c>
      <c r="L63" s="117"/>
      <c r="M63" s="301">
        <f>+'Ark1'!U1403</f>
        <v>318.4500000000001</v>
      </c>
      <c r="N63" s="110"/>
      <c r="O63" s="110">
        <f>+IF(G63=0,"",'Ark1'!AR1403)</f>
        <v>222.3333333333334</v>
      </c>
      <c r="P63" s="118"/>
      <c r="Q63" s="110">
        <f>+IF(G63=0,"",'Ark1'!AS1403)</f>
        <v>28.857624835581113</v>
      </c>
      <c r="R63" s="118"/>
      <c r="S63" s="111">
        <f>+'Ark1'!S1403</f>
        <v>4.3333333333333321</v>
      </c>
      <c r="T63" s="111"/>
      <c r="U63" s="111">
        <f>+IF(G63=0,"",'Ark1'!T1403)</f>
        <v>7.1666666666666687</v>
      </c>
      <c r="V63" s="111"/>
      <c r="W63" s="110">
        <f>+'Ark1'!AG1403</f>
        <v>781.66666666666652</v>
      </c>
      <c r="X63" s="110">
        <f t="shared" si="13"/>
        <v>407.39872068230301</v>
      </c>
      <c r="Y63" s="110"/>
      <c r="Z63" s="110">
        <f>+'Ark1'!AH1403</f>
        <v>0</v>
      </c>
      <c r="AA63" s="110">
        <f>+'Ark1'!W1403</f>
        <v>66.666666666666686</v>
      </c>
      <c r="AB63" s="110">
        <f>+'Ark1'!X1403</f>
        <v>33.333333333333343</v>
      </c>
      <c r="AC63" s="110">
        <f>+'Ark1'!Y1403</f>
        <v>33.045965462266459</v>
      </c>
      <c r="AD63" s="111">
        <f>+'Ark1'!Z1403</f>
        <v>0.47140452079103318</v>
      </c>
      <c r="AE63" s="111">
        <f>+'Ark1'!AA1403</f>
        <v>1.3437096247164235</v>
      </c>
      <c r="AF63" s="105"/>
      <c r="AG63"/>
      <c r="AH63"/>
      <c r="AI63"/>
      <c r="AJ63"/>
      <c r="AK63"/>
      <c r="AL63"/>
      <c r="AM63"/>
    </row>
    <row r="64" spans="1:39">
      <c r="A64" s="105"/>
      <c r="B64" s="309">
        <f>+'Ark1'!AP1404</f>
        <v>16</v>
      </c>
      <c r="C64" s="309" t="str">
        <f>VLOOKUP(B64,RNR!$D$1:$E$38,2)</f>
        <v>Mørefe</v>
      </c>
      <c r="D64" s="306">
        <f>+'Ark1'!C1404</f>
        <v>2023</v>
      </c>
      <c r="E64" s="109">
        <f>+'Ark1'!Q1404</f>
        <v>0</v>
      </c>
      <c r="F64" s="112"/>
      <c r="G64" s="484">
        <f>+'Ark1'!R1404</f>
        <v>0</v>
      </c>
      <c r="H64" s="409"/>
      <c r="I64" s="112">
        <f>+'Ark1'!AE1404</f>
        <v>0</v>
      </c>
      <c r="J64" s="112"/>
      <c r="K64" s="112">
        <f>+'Ark1'!AF1404</f>
        <v>0</v>
      </c>
      <c r="L64" s="117"/>
      <c r="M64" s="301">
        <f>+'Ark1'!U1404</f>
        <v>0</v>
      </c>
      <c r="N64" s="110"/>
      <c r="O64" s="110" t="str">
        <f>+IF(G64=0,"",'Ark1'!AR1404)</f>
        <v/>
      </c>
      <c r="P64" s="118"/>
      <c r="Q64" s="110" t="str">
        <f>+IF(G64=0,"",'Ark1'!AS1404)</f>
        <v/>
      </c>
      <c r="R64" s="118"/>
      <c r="S64" s="111">
        <f>+'Ark1'!S1404</f>
        <v>0</v>
      </c>
      <c r="T64" s="111"/>
      <c r="U64" s="111" t="str">
        <f>+IF(G64=0,"",'Ark1'!T1404)</f>
        <v/>
      </c>
      <c r="V64" s="111"/>
      <c r="W64" s="110">
        <f>+'Ark1'!AG1404</f>
        <v>0</v>
      </c>
      <c r="X64" s="110" t="str">
        <f t="shared" si="13"/>
        <v/>
      </c>
      <c r="Y64" s="110"/>
      <c r="Z64" s="110">
        <f>+'Ark1'!AH1404</f>
        <v>0</v>
      </c>
      <c r="AA64" s="110">
        <f>+'Ark1'!W1404</f>
        <v>0</v>
      </c>
      <c r="AB64" s="110">
        <f>+'Ark1'!X1404</f>
        <v>0</v>
      </c>
      <c r="AC64" s="110">
        <f>+'Ark1'!Y1404</f>
        <v>0</v>
      </c>
      <c r="AD64" s="111">
        <f>+'Ark1'!Z1404</f>
        <v>0</v>
      </c>
      <c r="AE64" s="111">
        <f>+'Ark1'!AA1404</f>
        <v>0</v>
      </c>
      <c r="AF64" s="105"/>
      <c r="AG64"/>
      <c r="AH64"/>
      <c r="AI64"/>
      <c r="AJ64"/>
      <c r="AK64"/>
      <c r="AL64"/>
      <c r="AM64"/>
    </row>
    <row r="65" spans="1:39">
      <c r="A65" s="105"/>
      <c r="B65" s="309">
        <f>+'Ark1'!AP1405</f>
        <v>17</v>
      </c>
      <c r="C65" s="309" t="str">
        <f>VLOOKUP(B65,RNR!$D$1:$E$38,2)</f>
        <v>Normande</v>
      </c>
      <c r="D65" s="306">
        <f>+'Ark1'!C1405</f>
        <v>2023</v>
      </c>
      <c r="E65" s="109">
        <f>+'Ark1'!Q1405</f>
        <v>0</v>
      </c>
      <c r="F65" s="112"/>
      <c r="G65" s="484">
        <f>+'Ark1'!R1405</f>
        <v>0</v>
      </c>
      <c r="H65" s="409"/>
      <c r="I65" s="112">
        <f>+'Ark1'!AE1405</f>
        <v>0</v>
      </c>
      <c r="J65" s="112"/>
      <c r="K65" s="112">
        <f>+'Ark1'!AF1405</f>
        <v>0</v>
      </c>
      <c r="L65" s="117"/>
      <c r="M65" s="301">
        <f>+'Ark1'!U1405</f>
        <v>0</v>
      </c>
      <c r="N65" s="110"/>
      <c r="O65" s="110" t="str">
        <f>+IF(G65=0,"",'Ark1'!AR1405)</f>
        <v/>
      </c>
      <c r="P65" s="118"/>
      <c r="Q65" s="110" t="str">
        <f>+IF(G65=0,"",'Ark1'!AS1405)</f>
        <v/>
      </c>
      <c r="R65" s="118"/>
      <c r="S65" s="111">
        <f>+'Ark1'!S1405</f>
        <v>0</v>
      </c>
      <c r="T65" s="111"/>
      <c r="U65" s="111" t="str">
        <f>+IF(G65=0,"",'Ark1'!T1405)</f>
        <v/>
      </c>
      <c r="V65" s="111"/>
      <c r="W65" s="110">
        <f>+'Ark1'!AG1405</f>
        <v>0</v>
      </c>
      <c r="X65" s="110" t="str">
        <f t="shared" si="13"/>
        <v/>
      </c>
      <c r="Y65" s="110"/>
      <c r="Z65" s="110">
        <f>+'Ark1'!AH1405</f>
        <v>0</v>
      </c>
      <c r="AA65" s="110">
        <f>+'Ark1'!W1405</f>
        <v>0</v>
      </c>
      <c r="AB65" s="110">
        <f>+'Ark1'!X1405</f>
        <v>0</v>
      </c>
      <c r="AC65" s="110">
        <f>+'Ark1'!Y1405</f>
        <v>0</v>
      </c>
      <c r="AD65" s="111">
        <f>+'Ark1'!Z1405</f>
        <v>0</v>
      </c>
      <c r="AE65" s="111">
        <f>+'Ark1'!AA1405</f>
        <v>0</v>
      </c>
      <c r="AF65" s="105"/>
      <c r="AG65"/>
      <c r="AH65"/>
      <c r="AI65"/>
      <c r="AJ65"/>
      <c r="AK65"/>
      <c r="AL65"/>
      <c r="AM65"/>
    </row>
    <row r="66" spans="1:39">
      <c r="A66" s="105">
        <v>1</v>
      </c>
      <c r="B66" s="309">
        <f>+'Ark1'!AP1406</f>
        <v>21</v>
      </c>
      <c r="C66" s="309" t="str">
        <f>VLOOKUP(B66,RNR!$D$1:$E$38,2)</f>
        <v>Hereford</v>
      </c>
      <c r="D66" s="306">
        <f>+'Ark1'!C1406</f>
        <v>2023</v>
      </c>
      <c r="E66" s="109">
        <f>+'Ark1'!Q1406</f>
        <v>300</v>
      </c>
      <c r="F66" s="112"/>
      <c r="G66" s="484">
        <f>+'Ark1'!R1406</f>
        <v>502</v>
      </c>
      <c r="H66" s="409"/>
      <c r="I66" s="112">
        <f>+'Ark1'!AE1406</f>
        <v>6.231380337636546</v>
      </c>
      <c r="J66" s="112"/>
      <c r="K66" s="112">
        <f>+'Ark1'!AF1406</f>
        <v>6.8423387286324147</v>
      </c>
      <c r="L66" s="117"/>
      <c r="M66" s="301">
        <f>+'Ark1'!U1406</f>
        <v>386.79541832669344</v>
      </c>
      <c r="N66" s="110"/>
      <c r="O66" s="110">
        <f>+IF(G66=0,"",'Ark1'!AR1406)</f>
        <v>218.96414342629487</v>
      </c>
      <c r="P66" s="118"/>
      <c r="Q66" s="110">
        <f>+IF(G66=0,"",'Ark1'!AS1406)</f>
        <v>35.872239625318528</v>
      </c>
      <c r="R66" s="118"/>
      <c r="S66" s="111">
        <f>+'Ark1'!S1406</f>
        <v>6.2768924302788847</v>
      </c>
      <c r="T66" s="111"/>
      <c r="U66" s="111">
        <f>+IF(G66=0,"",'Ark1'!T1406)</f>
        <v>7.5776892430278897</v>
      </c>
      <c r="V66" s="111"/>
      <c r="W66" s="110">
        <f>+'Ark1'!AG1406</f>
        <v>1100.3286852589645</v>
      </c>
      <c r="X66" s="110">
        <f t="shared" si="13"/>
        <v>351.52716048265194</v>
      </c>
      <c r="Y66" s="110"/>
      <c r="Z66" s="110">
        <f>+'Ark1'!AH1406</f>
        <v>0</v>
      </c>
      <c r="AA66" s="110">
        <f>+'Ark1'!W1406</f>
        <v>68.725099601593641</v>
      </c>
      <c r="AB66" s="110">
        <f>+'Ark1'!X1406</f>
        <v>59.960159362549803</v>
      </c>
      <c r="AC66" s="110">
        <f>+'Ark1'!Y1406</f>
        <v>112.31364343177773</v>
      </c>
      <c r="AD66" s="111">
        <f>+'Ark1'!Z1406</f>
        <v>1.3585438303663098</v>
      </c>
      <c r="AE66" s="111">
        <f>+'Ark1'!AA1406</f>
        <v>2.1711941192417816</v>
      </c>
      <c r="AF66" s="105"/>
      <c r="AG66"/>
      <c r="AH66"/>
      <c r="AI66"/>
      <c r="AJ66"/>
      <c r="AK66"/>
      <c r="AL66"/>
      <c r="AM66"/>
    </row>
    <row r="67" spans="1:39">
      <c r="A67" s="105">
        <f>1+A66</f>
        <v>2</v>
      </c>
      <c r="B67" s="309">
        <f>+'Ark1'!AP1407</f>
        <v>22</v>
      </c>
      <c r="C67" s="309" t="str">
        <f>VLOOKUP(B67,RNR!$D$1:$E$38,2)</f>
        <v>Charolais</v>
      </c>
      <c r="D67" s="306">
        <f>+'Ark1'!C1407</f>
        <v>2023</v>
      </c>
      <c r="E67" s="109">
        <f>+'Ark1'!Q1407</f>
        <v>319</v>
      </c>
      <c r="F67" s="112"/>
      <c r="G67" s="484">
        <f>+'Ark1'!R1407</f>
        <v>545</v>
      </c>
      <c r="H67" s="409"/>
      <c r="I67" s="112">
        <f>+'Ark1'!AE1407</f>
        <v>6.7651439920556147</v>
      </c>
      <c r="J67" s="112"/>
      <c r="K67" s="112">
        <f>+'Ark1'!AF1407</f>
        <v>8.3673556837193779</v>
      </c>
      <c r="L67" s="117"/>
      <c r="M67" s="301">
        <f>+'Ark1'!U1407</f>
        <v>435.68458715596313</v>
      </c>
      <c r="N67" s="110"/>
      <c r="O67" s="110">
        <f>+IF(G67=0,"",'Ark1'!AR1407)</f>
        <v>221.46055045871563</v>
      </c>
      <c r="P67" s="118"/>
      <c r="Q67" s="110">
        <f>+IF(G67=0,"",'Ark1'!AS1407)</f>
        <v>39.083554605829562</v>
      </c>
      <c r="R67" s="118"/>
      <c r="S67" s="111">
        <f>+'Ark1'!S1407</f>
        <v>7.7871559633027516</v>
      </c>
      <c r="T67" s="111"/>
      <c r="U67" s="111">
        <f>+IF(G67=0,"",'Ark1'!T1407)</f>
        <v>5.8110091743119252</v>
      </c>
      <c r="V67" s="111"/>
      <c r="W67" s="110">
        <f>+'Ark1'!AG1407</f>
        <v>1145.4073394495413</v>
      </c>
      <c r="X67" s="110">
        <f t="shared" si="13"/>
        <v>380.37523608443439</v>
      </c>
      <c r="Y67" s="110"/>
      <c r="Z67" s="110">
        <f>+'Ark1'!AH1407</f>
        <v>0.36697247706422026</v>
      </c>
      <c r="AA67" s="110">
        <f>+'Ark1'!W1407</f>
        <v>32.110091743119241</v>
      </c>
      <c r="AB67" s="110">
        <f>+'Ark1'!X1407</f>
        <v>70.825688073394474</v>
      </c>
      <c r="AC67" s="110">
        <f>+'Ark1'!Y1407</f>
        <v>122.91233327335929</v>
      </c>
      <c r="AD67" s="111">
        <f>+'Ark1'!Z1407</f>
        <v>1.3554579386251211</v>
      </c>
      <c r="AE67" s="111">
        <f>+'Ark1'!AA1407</f>
        <v>1.5990444078462756</v>
      </c>
      <c r="AF67" s="105"/>
      <c r="AG67"/>
      <c r="AH67"/>
      <c r="AI67"/>
      <c r="AJ67"/>
      <c r="AK67"/>
      <c r="AL67"/>
      <c r="AM67"/>
    </row>
    <row r="68" spans="1:39">
      <c r="A68" s="105">
        <f t="shared" ref="A68:A84" si="14">1+A67</f>
        <v>3</v>
      </c>
      <c r="B68" s="309">
        <f>+'Ark1'!AP1408</f>
        <v>23</v>
      </c>
      <c r="C68" s="309" t="str">
        <f>VLOOKUP(B68,RNR!$D$1:$E$38,2)</f>
        <v>Aberdeen Angus</v>
      </c>
      <c r="D68" s="306">
        <f>+'Ark1'!C1408</f>
        <v>2023</v>
      </c>
      <c r="E68" s="109">
        <f>+'Ark1'!Q1408</f>
        <v>351</v>
      </c>
      <c r="F68" s="112"/>
      <c r="G68" s="484">
        <f>+'Ark1'!R1408</f>
        <v>570</v>
      </c>
      <c r="H68" s="409"/>
      <c r="I68" s="112">
        <f>+'Ark1'!AE1408</f>
        <v>7.0754716981132049</v>
      </c>
      <c r="J68" s="112"/>
      <c r="K68" s="112">
        <f>+'Ark1'!AF1408</f>
        <v>7.8624982794718496</v>
      </c>
      <c r="L68" s="117"/>
      <c r="M68" s="301">
        <f>+'Ark1'!U1408</f>
        <v>391.44087719298273</v>
      </c>
      <c r="N68" s="110"/>
      <c r="O68" s="110">
        <f>+IF(G68=0,"",'Ark1'!AR1408)</f>
        <v>216.88947368421049</v>
      </c>
      <c r="P68" s="118"/>
      <c r="Q68" s="110">
        <f>+IF(G68=0,"",'Ark1'!AS1408)</f>
        <v>37.185951856544129</v>
      </c>
      <c r="R68" s="118"/>
      <c r="S68" s="111">
        <f>+'Ark1'!S1408</f>
        <v>6.5228070175438608</v>
      </c>
      <c r="T68" s="111"/>
      <c r="U68" s="111">
        <f>+IF(G68=0,"",'Ark1'!T1408)</f>
        <v>7.7701754385964943</v>
      </c>
      <c r="V68" s="111"/>
      <c r="W68" s="110">
        <f>+'Ark1'!AG1408</f>
        <v>1119.5017543859649</v>
      </c>
      <c r="X68" s="110">
        <f t="shared" si="13"/>
        <v>349.65633207755354</v>
      </c>
      <c r="Y68" s="110"/>
      <c r="Z68" s="110">
        <f>+'Ark1'!AH1408</f>
        <v>0</v>
      </c>
      <c r="AA68" s="110">
        <f>+'Ark1'!W1408</f>
        <v>70.526315789473685</v>
      </c>
      <c r="AB68" s="110">
        <f>+'Ark1'!X1408</f>
        <v>60.70175438596489</v>
      </c>
      <c r="AC68" s="110">
        <f>+'Ark1'!Y1408</f>
        <v>122.2725960716764</v>
      </c>
      <c r="AD68" s="111">
        <f>+'Ark1'!Z1408</f>
        <v>1.547042174303455</v>
      </c>
      <c r="AE68" s="111">
        <f>+'Ark1'!AA1408</f>
        <v>2.2944987536768888</v>
      </c>
      <c r="AF68" s="105"/>
      <c r="AG68"/>
      <c r="AH68"/>
      <c r="AI68"/>
      <c r="AJ68"/>
      <c r="AK68"/>
      <c r="AL68"/>
      <c r="AM68"/>
    </row>
    <row r="69" spans="1:39">
      <c r="A69" s="105">
        <f t="shared" si="14"/>
        <v>4</v>
      </c>
      <c r="B69" s="309">
        <f>+'Ark1'!AP1409</f>
        <v>24</v>
      </c>
      <c r="C69" s="309" t="str">
        <f>VLOOKUP(B69,RNR!$D$1:$E$38,2)</f>
        <v>Limousin</v>
      </c>
      <c r="D69" s="306">
        <f>+'Ark1'!C1409</f>
        <v>2023</v>
      </c>
      <c r="E69" s="109">
        <f>+'Ark1'!Q1409</f>
        <v>264</v>
      </c>
      <c r="F69" s="112"/>
      <c r="G69" s="484">
        <f>+'Ark1'!R1409</f>
        <v>425</v>
      </c>
      <c r="H69" s="409"/>
      <c r="I69" s="112">
        <f>+'Ark1'!AE1409</f>
        <v>5.2755710029791443</v>
      </c>
      <c r="J69" s="112"/>
      <c r="K69" s="112">
        <f>+'Ark1'!AF1409</f>
        <v>6.6425248874882072</v>
      </c>
      <c r="L69" s="117"/>
      <c r="M69" s="301">
        <f>+'Ark1'!U1409</f>
        <v>443.53176470588255</v>
      </c>
      <c r="N69" s="110"/>
      <c r="O69" s="110">
        <f>+IF(G69=0,"",'Ark1'!AR1409)</f>
        <v>219.49882352941177</v>
      </c>
      <c r="P69" s="118"/>
      <c r="Q69" s="110">
        <f>+IF(G69=0,"",'Ark1'!AS1409)</f>
        <v>41.190600850417553</v>
      </c>
      <c r="R69" s="118"/>
      <c r="S69" s="111">
        <f>+'Ark1'!S1409</f>
        <v>8.5259433962264151</v>
      </c>
      <c r="T69" s="111"/>
      <c r="U69" s="111">
        <f>+IF(G69=0,"",'Ark1'!T1409)</f>
        <v>5.5552941176470592</v>
      </c>
      <c r="V69" s="111"/>
      <c r="W69" s="110">
        <f>+'Ark1'!AG1409</f>
        <v>1189.3694117647055</v>
      </c>
      <c r="X69" s="110">
        <f t="shared" si="13"/>
        <v>372.91337772660575</v>
      </c>
      <c r="Y69" s="110"/>
      <c r="Z69" s="110">
        <f>+'Ark1'!AH1409</f>
        <v>0</v>
      </c>
      <c r="AA69" s="110">
        <f>+'Ark1'!W1409</f>
        <v>25.882352941176471</v>
      </c>
      <c r="AB69" s="110">
        <f>+'Ark1'!X1409</f>
        <v>81.647058823529392</v>
      </c>
      <c r="AC69" s="110">
        <f>+'Ark1'!Y1409</f>
        <v>110.76787962089529</v>
      </c>
      <c r="AD69" s="111">
        <f>+'Ark1'!Z1409</f>
        <v>1.4050521546491992</v>
      </c>
      <c r="AE69" s="111">
        <f>+'Ark1'!AA1409</f>
        <v>1.4543651036350111</v>
      </c>
      <c r="AF69" s="105"/>
      <c r="AG69"/>
      <c r="AH69"/>
      <c r="AI69"/>
      <c r="AJ69"/>
      <c r="AK69"/>
      <c r="AL69"/>
      <c r="AM69"/>
    </row>
    <row r="70" spans="1:39">
      <c r="A70" s="105">
        <f t="shared" si="14"/>
        <v>5</v>
      </c>
      <c r="B70" s="309">
        <f>+'Ark1'!AP1410</f>
        <v>25</v>
      </c>
      <c r="C70" s="309" t="str">
        <f>VLOOKUP(B70,RNR!$D$1:$E$38,2)</f>
        <v>Kjøttsimmental</v>
      </c>
      <c r="D70" s="306">
        <f>+'Ark1'!C1410</f>
        <v>2023</v>
      </c>
      <c r="E70" s="109">
        <f>+'Ark1'!Q1410</f>
        <v>129</v>
      </c>
      <c r="F70" s="112"/>
      <c r="G70" s="484">
        <f>+'Ark1'!R1410</f>
        <v>193</v>
      </c>
      <c r="H70" s="409"/>
      <c r="I70" s="112">
        <f>+'Ark1'!AE1410</f>
        <v>2.3957298907646472</v>
      </c>
      <c r="J70" s="112"/>
      <c r="K70" s="112">
        <f>+'Ark1'!AF1410</f>
        <v>2.8091353014883325</v>
      </c>
      <c r="L70" s="117"/>
      <c r="M70" s="301">
        <f>+'Ark1'!U1410</f>
        <v>413.04352331606208</v>
      </c>
      <c r="N70" s="110"/>
      <c r="O70" s="110">
        <f>+IF(G70=0,"",'Ark1'!AR1410)</f>
        <v>221.82901554404145</v>
      </c>
      <c r="P70" s="118"/>
      <c r="Q70" s="110">
        <f>+IF(G70=0,"",'Ark1'!AS1410)</f>
        <v>36.611780778029008</v>
      </c>
      <c r="R70" s="118"/>
      <c r="S70" s="111">
        <f>+'Ark1'!S1410</f>
        <v>6.5751295336787585</v>
      </c>
      <c r="T70" s="111"/>
      <c r="U70" s="111">
        <f>+IF(G70=0,"",'Ark1'!T1410)</f>
        <v>5.5751295336787585</v>
      </c>
      <c r="V70" s="111"/>
      <c r="W70" s="110">
        <f>+'Ark1'!AG1410</f>
        <v>1162.2849740932645</v>
      </c>
      <c r="X70" s="110">
        <f t="shared" si="13"/>
        <v>355.37198924755131</v>
      </c>
      <c r="Y70" s="110"/>
      <c r="Z70" s="110">
        <f>+'Ark1'!AH1410</f>
        <v>0</v>
      </c>
      <c r="AA70" s="110">
        <f>+'Ark1'!W1410</f>
        <v>28.497409326424876</v>
      </c>
      <c r="AB70" s="110">
        <f>+'Ark1'!X1410</f>
        <v>62.694300518134703</v>
      </c>
      <c r="AC70" s="110">
        <f>+'Ark1'!Y1410</f>
        <v>128.43795531223697</v>
      </c>
      <c r="AD70" s="111">
        <f>+'Ark1'!Z1410</f>
        <v>1.518727006071966</v>
      </c>
      <c r="AE70" s="111">
        <f>+'Ark1'!AA1410</f>
        <v>1.6114239539571285</v>
      </c>
      <c r="AF70" s="105"/>
      <c r="AG70"/>
      <c r="AH70"/>
      <c r="AI70"/>
      <c r="AJ70"/>
      <c r="AK70"/>
      <c r="AL70"/>
      <c r="AM70"/>
    </row>
    <row r="71" spans="1:39">
      <c r="A71" s="105">
        <f t="shared" si="14"/>
        <v>6</v>
      </c>
      <c r="B71" s="309">
        <f>+'Ark1'!AP1411</f>
        <v>26</v>
      </c>
      <c r="C71" s="309" t="str">
        <f>VLOOKUP(B71,RNR!$D$1:$E$38,2)</f>
        <v>Blonde d`Aquitaine</v>
      </c>
      <c r="D71" s="306">
        <f>+'Ark1'!C1411</f>
        <v>2023</v>
      </c>
      <c r="E71" s="109">
        <f>+'Ark1'!Q1411</f>
        <v>22</v>
      </c>
      <c r="F71" s="112"/>
      <c r="G71" s="484">
        <f>+'Ark1'!R1411</f>
        <v>28</v>
      </c>
      <c r="H71" s="409"/>
      <c r="I71" s="112">
        <f>+'Ark1'!AE1411</f>
        <v>0.3475670307845084</v>
      </c>
      <c r="J71" s="112"/>
      <c r="K71" s="112">
        <f>+'Ark1'!AF1411</f>
        <v>0.43125791416521975</v>
      </c>
      <c r="L71" s="117"/>
      <c r="M71" s="301">
        <f>+'Ark1'!U1411</f>
        <v>437.07857142857131</v>
      </c>
      <c r="N71" s="110"/>
      <c r="O71" s="110">
        <f>+IF(G71=0,"",'Ark1'!AR1411)</f>
        <v>226.1071428571428</v>
      </c>
      <c r="P71" s="118"/>
      <c r="Q71" s="110">
        <f>+IF(G71=0,"",'Ark1'!AS1411)</f>
        <v>37.03720708928013</v>
      </c>
      <c r="R71" s="118"/>
      <c r="S71" s="111">
        <f>+'Ark1'!S1411</f>
        <v>7.1428571428571441</v>
      </c>
      <c r="T71" s="111"/>
      <c r="U71" s="111">
        <f>+IF(G71=0,"",'Ark1'!T1411)</f>
        <v>4.8571428571428559</v>
      </c>
      <c r="V71" s="111"/>
      <c r="W71" s="110">
        <f>+'Ark1'!AG1411</f>
        <v>1332.464285714286</v>
      </c>
      <c r="X71" s="110">
        <f t="shared" si="13"/>
        <v>328.02272910021696</v>
      </c>
      <c r="Y71" s="110"/>
      <c r="Z71" s="110">
        <f>+'Ark1'!AH1411</f>
        <v>0</v>
      </c>
      <c r="AA71" s="110">
        <f>+'Ark1'!W1411</f>
        <v>21.428571428571423</v>
      </c>
      <c r="AB71" s="110">
        <f>+'Ark1'!X1411</f>
        <v>64.285714285714306</v>
      </c>
      <c r="AC71" s="110">
        <f>+'Ark1'!Y1411</f>
        <v>139.20457031994056</v>
      </c>
      <c r="AD71" s="111">
        <f>+'Ark1'!Z1411</f>
        <v>1.8266731217920595</v>
      </c>
      <c r="AE71" s="111">
        <f>+'Ark1'!AA1411</f>
        <v>1.66292096097469</v>
      </c>
      <c r="AF71" s="105"/>
      <c r="AG71"/>
      <c r="AH71"/>
      <c r="AI71"/>
      <c r="AJ71"/>
      <c r="AK71"/>
      <c r="AL71"/>
      <c r="AM71"/>
    </row>
    <row r="72" spans="1:39">
      <c r="A72" s="105">
        <f t="shared" si="14"/>
        <v>7</v>
      </c>
      <c r="B72" s="309">
        <f>+'Ark1'!AP1412</f>
        <v>27</v>
      </c>
      <c r="C72" s="309" t="str">
        <f>VLOOKUP(B72,RNR!$D$1:$E$38,2)</f>
        <v>Highland</v>
      </c>
      <c r="D72" s="306">
        <f>+'Ark1'!C1412</f>
        <v>2023</v>
      </c>
      <c r="E72" s="109">
        <f>+'Ark1'!Q1412</f>
        <v>101</v>
      </c>
      <c r="F72" s="112"/>
      <c r="G72" s="484">
        <f>+'Ark1'!R1412</f>
        <v>292</v>
      </c>
      <c r="H72" s="409"/>
      <c r="I72" s="112">
        <f>+'Ark1'!AE1412</f>
        <v>3.6246276067527305</v>
      </c>
      <c r="J72" s="112"/>
      <c r="K72" s="112">
        <f>+'Ark1'!AF1412</f>
        <v>2.3087919711082341</v>
      </c>
      <c r="L72" s="117"/>
      <c r="M72" s="301">
        <f>+'Ark1'!U1412</f>
        <v>224.37910958904095</v>
      </c>
      <c r="N72" s="110"/>
      <c r="O72" s="110">
        <f>+IF(G72=0,"",'Ark1'!AR1412)</f>
        <v>190.93493150684927</v>
      </c>
      <c r="P72" s="118"/>
      <c r="Q72" s="110">
        <f>+IF(G72=0,"",'Ark1'!AS1412)</f>
        <v>31.128811522108201</v>
      </c>
      <c r="R72" s="118"/>
      <c r="S72" s="111">
        <f>+'Ark1'!S1412</f>
        <v>4.5993150684931505</v>
      </c>
      <c r="T72" s="111"/>
      <c r="U72" s="111">
        <f>+IF(G72=0,"",'Ark1'!T1412)</f>
        <v>5.5719178082191778</v>
      </c>
      <c r="V72" s="111"/>
      <c r="W72" s="110">
        <f>+'Ark1'!AG1412</f>
        <v>1193.0068493150684</v>
      </c>
      <c r="X72" s="110">
        <f t="shared" si="13"/>
        <v>188.07864323483304</v>
      </c>
      <c r="Y72" s="110"/>
      <c r="Z72" s="110">
        <f>+'Ark1'!AH1412</f>
        <v>0</v>
      </c>
      <c r="AA72" s="110">
        <f>+'Ark1'!W1412</f>
        <v>25.342465753424655</v>
      </c>
      <c r="AB72" s="110">
        <f>+'Ark1'!X1412</f>
        <v>6.1643835616438363</v>
      </c>
      <c r="AC72" s="110">
        <f>+'Ark1'!Y1412</f>
        <v>73.693009151732795</v>
      </c>
      <c r="AD72" s="111">
        <f>+'Ark1'!Z1412</f>
        <v>1.104349841293385</v>
      </c>
      <c r="AE72" s="111">
        <f>+'Ark1'!AA1412</f>
        <v>1.9084255560103889</v>
      </c>
      <c r="AF72" s="105"/>
      <c r="AG72"/>
      <c r="AH72"/>
      <c r="AI72"/>
      <c r="AJ72"/>
      <c r="AK72"/>
      <c r="AL72"/>
      <c r="AM72"/>
    </row>
    <row r="73" spans="1:39">
      <c r="A73" s="105">
        <f t="shared" si="14"/>
        <v>8</v>
      </c>
      <c r="B73" s="309">
        <f>+'Ark1'!AP1413</f>
        <v>28</v>
      </c>
      <c r="C73" s="309" t="str">
        <f>VLOOKUP(B73,RNR!$D$1:$E$38,2)</f>
        <v>Tiroler Grauvieh</v>
      </c>
      <c r="D73" s="306">
        <f>+'Ark1'!C1413</f>
        <v>2023</v>
      </c>
      <c r="E73" s="109">
        <f>+'Ark1'!Q1413</f>
        <v>59</v>
      </c>
      <c r="F73" s="112"/>
      <c r="G73" s="484">
        <f>+'Ark1'!R1413</f>
        <v>71</v>
      </c>
      <c r="H73" s="409"/>
      <c r="I73" s="112">
        <f>+'Ark1'!AE1413</f>
        <v>0.88133068520357505</v>
      </c>
      <c r="J73" s="112"/>
      <c r="K73" s="112">
        <f>+'Ark1'!AF1413</f>
        <v>0.97473690278996483</v>
      </c>
      <c r="L73" s="117"/>
      <c r="M73" s="301">
        <f>+'Ark1'!U1413</f>
        <v>389.59154929577443</v>
      </c>
      <c r="N73" s="110"/>
      <c r="O73" s="110">
        <f>+IF(G73=0,"",'Ark1'!AR1413)</f>
        <v>216.5352112676056</v>
      </c>
      <c r="P73" s="118"/>
      <c r="Q73" s="110">
        <f>+IF(G73=0,"",'Ark1'!AS1413)</f>
        <v>37.877248406494758</v>
      </c>
      <c r="R73" s="118"/>
      <c r="S73" s="111">
        <f>+'Ark1'!S1413</f>
        <v>6.6619718309859133</v>
      </c>
      <c r="T73" s="111"/>
      <c r="U73" s="111">
        <f>+IF(G73=0,"",'Ark1'!T1413)</f>
        <v>5.9859154929577452</v>
      </c>
      <c r="V73" s="111"/>
      <c r="W73" s="110">
        <f>+'Ark1'!AG1413</f>
        <v>1222.8028169014085</v>
      </c>
      <c r="X73" s="110">
        <f t="shared" si="13"/>
        <v>318.6053743996128</v>
      </c>
      <c r="Y73" s="110"/>
      <c r="Z73" s="110">
        <f>+'Ark1'!AH1413</f>
        <v>0</v>
      </c>
      <c r="AA73" s="110">
        <f>+'Ark1'!W1413</f>
        <v>43.661971830985912</v>
      </c>
      <c r="AB73" s="110">
        <f>+'Ark1'!X1413</f>
        <v>73.239436619718305</v>
      </c>
      <c r="AC73" s="110">
        <f>+'Ark1'!Y1413</f>
        <v>83.663901291356822</v>
      </c>
      <c r="AD73" s="111">
        <f>+'Ark1'!Z1413</f>
        <v>1.310237716006508</v>
      </c>
      <c r="AE73" s="111">
        <f>+'Ark1'!AA1413</f>
        <v>1.4485831615606855</v>
      </c>
      <c r="AF73" s="105"/>
      <c r="AG73"/>
      <c r="AH73"/>
      <c r="AI73"/>
      <c r="AJ73"/>
      <c r="AK73"/>
      <c r="AL73"/>
      <c r="AM73"/>
    </row>
    <row r="74" spans="1:39">
      <c r="A74" s="105">
        <f t="shared" si="14"/>
        <v>9</v>
      </c>
      <c r="B74" s="309">
        <f>+'Ark1'!AP1414</f>
        <v>29</v>
      </c>
      <c r="C74" s="309" t="str">
        <f>VLOOKUP(B74,RNR!$D$1:$E$38,2)</f>
        <v>Dexter</v>
      </c>
      <c r="D74" s="306">
        <f>+'Ark1'!C1414</f>
        <v>2023</v>
      </c>
      <c r="E74" s="109">
        <f>+'Ark1'!Q1414</f>
        <v>96</v>
      </c>
      <c r="F74" s="112"/>
      <c r="G74" s="484">
        <f>+'Ark1'!R1414</f>
        <v>217</v>
      </c>
      <c r="H74" s="409"/>
      <c r="I74" s="112">
        <f>+'Ark1'!AE1414</f>
        <v>2.6936444885799404</v>
      </c>
      <c r="J74" s="112"/>
      <c r="K74" s="112">
        <f>+'Ark1'!AF1414</f>
        <v>1.4605795196926741</v>
      </c>
      <c r="L74" s="117"/>
      <c r="M74" s="301">
        <f>+'Ark1'!U1414</f>
        <v>191.0055299539172</v>
      </c>
      <c r="N74" s="110"/>
      <c r="O74" s="110">
        <f>+IF(G74=0,"",'Ark1'!AR1414)</f>
        <v>180.37327188940097</v>
      </c>
      <c r="P74" s="118"/>
      <c r="Q74" s="110">
        <f>+IF(G74=0,"",'Ark1'!AS1414)</f>
        <v>32.058331417514843</v>
      </c>
      <c r="R74" s="118"/>
      <c r="S74" s="111">
        <f>+'Ark1'!S1414</f>
        <v>4.8248847926267278</v>
      </c>
      <c r="T74" s="111"/>
      <c r="U74" s="111">
        <f>+IF(G74=0,"",'Ark1'!T1414)</f>
        <v>6.838709677419355</v>
      </c>
      <c r="V74" s="111"/>
      <c r="W74" s="110">
        <f>+'Ark1'!AG1414</f>
        <v>1108.119815668203</v>
      </c>
      <c r="X74" s="110">
        <f t="shared" si="13"/>
        <v>172.36902296412748</v>
      </c>
      <c r="Y74" s="110"/>
      <c r="Z74" s="110">
        <f>+'Ark1'!AH1414</f>
        <v>0</v>
      </c>
      <c r="AA74" s="110">
        <f>+'Ark1'!W1414</f>
        <v>54.377880184331801</v>
      </c>
      <c r="AB74" s="110">
        <f>+'Ark1'!X1414</f>
        <v>0.46082949308755761</v>
      </c>
      <c r="AC74" s="110">
        <f>+'Ark1'!Y1414</f>
        <v>48.548439080587407</v>
      </c>
      <c r="AD74" s="111">
        <f>+'Ark1'!Z1414</f>
        <v>0.89891286650374236</v>
      </c>
      <c r="AE74" s="111">
        <f>+'Ark1'!AA1414</f>
        <v>2.1864210584297479</v>
      </c>
      <c r="AF74" s="105"/>
      <c r="AG74"/>
      <c r="AH74"/>
      <c r="AI74"/>
      <c r="AJ74"/>
      <c r="AK74"/>
      <c r="AL74"/>
      <c r="AM74"/>
    </row>
    <row r="75" spans="1:39">
      <c r="A75" s="105">
        <f t="shared" si="14"/>
        <v>10</v>
      </c>
      <c r="B75" s="309">
        <f>+'Ark1'!AP1415</f>
        <v>30</v>
      </c>
      <c r="C75" s="309" t="str">
        <f>VLOOKUP(B75,RNR!$D$1:$E$38,2)</f>
        <v>Piemontese</v>
      </c>
      <c r="D75" s="306">
        <f>+'Ark1'!C1415</f>
        <v>2023</v>
      </c>
      <c r="E75" s="109">
        <f>+'Ark1'!Q1415</f>
        <v>2</v>
      </c>
      <c r="F75" s="112"/>
      <c r="G75" s="484">
        <f>+'Ark1'!R1415</f>
        <v>2</v>
      </c>
      <c r="H75" s="409"/>
      <c r="I75" s="112">
        <f>+'Ark1'!AE1415</f>
        <v>2.4826216484607755E-2</v>
      </c>
      <c r="J75" s="112"/>
      <c r="K75" s="112">
        <f>+'Ark1'!AF1415</f>
        <v>3.9699887736639114E-2</v>
      </c>
      <c r="L75" s="117"/>
      <c r="M75" s="301">
        <f>+'Ark1'!U1415</f>
        <v>563.29999999999995</v>
      </c>
      <c r="N75" s="110"/>
      <c r="O75" s="110">
        <f>+IF(G75=0,"",'Ark1'!AR1415)</f>
        <v>228.5</v>
      </c>
      <c r="P75" s="118"/>
      <c r="Q75" s="110">
        <f>+IF(G75=0,"",'Ark1'!AS1415)</f>
        <v>46.950590126814951</v>
      </c>
      <c r="R75" s="118"/>
      <c r="S75" s="111">
        <f>+'Ark1'!S1415</f>
        <v>9.5</v>
      </c>
      <c r="T75" s="111"/>
      <c r="U75" s="111">
        <f>+IF(G75=0,"",'Ark1'!T1415)</f>
        <v>6</v>
      </c>
      <c r="V75" s="111"/>
      <c r="W75" s="110">
        <f>+'Ark1'!AG1415</f>
        <v>1501</v>
      </c>
      <c r="X75" s="110">
        <f t="shared" si="13"/>
        <v>375.28314457028648</v>
      </c>
      <c r="Y75" s="110"/>
      <c r="Z75" s="110">
        <f>+'Ark1'!AH1415</f>
        <v>0</v>
      </c>
      <c r="AA75" s="110">
        <f>+'Ark1'!W1415</f>
        <v>50</v>
      </c>
      <c r="AB75" s="110">
        <f>+'Ark1'!X1415</f>
        <v>100</v>
      </c>
      <c r="AC75" s="110">
        <f>+'Ark1'!Y1415</f>
        <v>73.700000000000443</v>
      </c>
      <c r="AD75" s="111">
        <f>+'Ark1'!Z1415</f>
        <v>0.5</v>
      </c>
      <c r="AE75" s="111">
        <f>+'Ark1'!AA1415</f>
        <v>1</v>
      </c>
      <c r="AF75" s="105"/>
      <c r="AG75"/>
      <c r="AH75"/>
      <c r="AI75"/>
      <c r="AJ75"/>
      <c r="AK75"/>
      <c r="AL75"/>
      <c r="AM75"/>
    </row>
    <row r="76" spans="1:39">
      <c r="A76" s="105">
        <f t="shared" si="14"/>
        <v>11</v>
      </c>
      <c r="B76" s="309">
        <f>+'Ark1'!AP1416</f>
        <v>31</v>
      </c>
      <c r="C76" s="309" t="str">
        <f>VLOOKUP(B76,RNR!$D$1:$E$38,2)</f>
        <v>Galloway</v>
      </c>
      <c r="D76" s="306">
        <f>+'Ark1'!C1416</f>
        <v>2023</v>
      </c>
      <c r="E76" s="109">
        <f>+'Ark1'!Q1416</f>
        <v>41</v>
      </c>
      <c r="F76" s="112"/>
      <c r="G76" s="484">
        <f>+'Ark1'!R1416</f>
        <v>64</v>
      </c>
      <c r="H76" s="409"/>
      <c r="I76" s="112">
        <f>+'Ark1'!AE1416</f>
        <v>0.79443892750744816</v>
      </c>
      <c r="J76" s="112"/>
      <c r="K76" s="112">
        <f>+'Ark1'!AF1416</f>
        <v>0.68504682902344383</v>
      </c>
      <c r="L76" s="117"/>
      <c r="M76" s="301">
        <f>+'Ark1'!U1416</f>
        <v>303.75312500000001</v>
      </c>
      <c r="N76" s="110"/>
      <c r="O76" s="110">
        <f>+IF(G76=0,"",'Ark1'!AR1416)</f>
        <v>202.078125</v>
      </c>
      <c r="P76" s="118"/>
      <c r="Q76" s="110">
        <f>+IF(G76=0,"",'Ark1'!AS1416)</f>
        <v>35.712794467189497</v>
      </c>
      <c r="R76" s="118"/>
      <c r="S76" s="111">
        <f>+'Ark1'!S1416</f>
        <v>5.921875</v>
      </c>
      <c r="T76" s="111"/>
      <c r="U76" s="111">
        <f>+IF(G76=0,"",'Ark1'!T1416)</f>
        <v>6.828125</v>
      </c>
      <c r="V76" s="111"/>
      <c r="W76" s="110">
        <f>+'Ark1'!AG1416</f>
        <v>1158.234375</v>
      </c>
      <c r="X76" s="110">
        <f t="shared" si="13"/>
        <v>262.25531857487823</v>
      </c>
      <c r="Y76" s="110"/>
      <c r="Z76" s="110">
        <f>+'Ark1'!AH1416</f>
        <v>0</v>
      </c>
      <c r="AA76" s="110">
        <f>+'Ark1'!W1416</f>
        <v>50</v>
      </c>
      <c r="AB76" s="110">
        <f>+'Ark1'!X1416</f>
        <v>28.125</v>
      </c>
      <c r="AC76" s="110">
        <f>+'Ark1'!Y1416</f>
        <v>88.703366214222015</v>
      </c>
      <c r="AD76" s="111">
        <f>+'Ark1'!Z1416</f>
        <v>1.0353847035643324</v>
      </c>
      <c r="AE76" s="111">
        <f>+'Ark1'!AA1416</f>
        <v>2.3687726746935849</v>
      </c>
      <c r="AF76" s="105"/>
      <c r="AG76"/>
      <c r="AH76"/>
      <c r="AI76"/>
      <c r="AJ76"/>
      <c r="AK76"/>
      <c r="AL76"/>
      <c r="AM76"/>
    </row>
    <row r="77" spans="1:39">
      <c r="A77" s="105">
        <f t="shared" si="14"/>
        <v>12</v>
      </c>
      <c r="B77" s="309">
        <f>+'Ark1'!AP1417</f>
        <v>32</v>
      </c>
      <c r="C77" s="309" t="str">
        <f>VLOOKUP(B77,RNR!$D$1:$E$38,2)</f>
        <v>Salers</v>
      </c>
      <c r="D77" s="306">
        <f>+'Ark1'!C1417</f>
        <v>2023</v>
      </c>
      <c r="E77" s="109">
        <f>+'Ark1'!Q1417</f>
        <v>0</v>
      </c>
      <c r="F77" s="112"/>
      <c r="G77" s="484">
        <f>+'Ark1'!R1417</f>
        <v>0</v>
      </c>
      <c r="H77" s="409"/>
      <c r="I77" s="112">
        <f>+'Ark1'!AE1417</f>
        <v>0</v>
      </c>
      <c r="J77" s="112"/>
      <c r="K77" s="112">
        <f>+'Ark1'!AF1417</f>
        <v>0</v>
      </c>
      <c r="L77" s="117"/>
      <c r="M77" s="301">
        <f>+'Ark1'!U1417</f>
        <v>0</v>
      </c>
      <c r="N77" s="110"/>
      <c r="O77" s="110" t="str">
        <f>+IF(G77=0,"",'Ark1'!AR1417)</f>
        <v/>
      </c>
      <c r="P77" s="118"/>
      <c r="Q77" s="110" t="str">
        <f>+IF(G77=0,"",'Ark1'!AS1417)</f>
        <v/>
      </c>
      <c r="R77" s="118"/>
      <c r="S77" s="111">
        <f>+'Ark1'!S1417</f>
        <v>0</v>
      </c>
      <c r="T77" s="111"/>
      <c r="U77" s="111" t="str">
        <f>+IF(G77=0,"",'Ark1'!T1417)</f>
        <v/>
      </c>
      <c r="V77" s="111"/>
      <c r="W77" s="110">
        <f>+'Ark1'!AG1417</f>
        <v>0</v>
      </c>
      <c r="X77" s="110" t="str">
        <f t="shared" si="13"/>
        <v/>
      </c>
      <c r="Y77" s="110"/>
      <c r="Z77" s="110">
        <f>+'Ark1'!AH1417</f>
        <v>0</v>
      </c>
      <c r="AA77" s="110">
        <f>+'Ark1'!W1417</f>
        <v>0</v>
      </c>
      <c r="AB77" s="110">
        <f>+'Ark1'!X1417</f>
        <v>0</v>
      </c>
      <c r="AC77" s="110">
        <f>+'Ark1'!Y1417</f>
        <v>0</v>
      </c>
      <c r="AD77" s="111">
        <f>+'Ark1'!Z1417</f>
        <v>0</v>
      </c>
      <c r="AE77" s="111">
        <f>+'Ark1'!AA1417</f>
        <v>0</v>
      </c>
      <c r="AF77" s="105"/>
      <c r="AG77"/>
      <c r="AH77"/>
      <c r="AI77"/>
      <c r="AJ77"/>
      <c r="AK77"/>
      <c r="AL77"/>
      <c r="AM77"/>
    </row>
    <row r="78" spans="1:39">
      <c r="A78" s="105">
        <f t="shared" si="14"/>
        <v>13</v>
      </c>
      <c r="B78" s="309">
        <f>+'Ark1'!AP1418</f>
        <v>33</v>
      </c>
      <c r="C78" s="309" t="str">
        <f>VLOOKUP(B78,RNR!$D$1:$E$38,2)</f>
        <v>Chianina</v>
      </c>
      <c r="D78" s="306">
        <f>+'Ark1'!C1418</f>
        <v>2023</v>
      </c>
      <c r="E78" s="109">
        <f>+'Ark1'!Q1418</f>
        <v>0</v>
      </c>
      <c r="F78" s="112"/>
      <c r="G78" s="484">
        <f>+'Ark1'!R1418</f>
        <v>0</v>
      </c>
      <c r="H78" s="409"/>
      <c r="I78" s="112">
        <f>+'Ark1'!AE1418</f>
        <v>0</v>
      </c>
      <c r="J78" s="112"/>
      <c r="K78" s="112">
        <f>+'Ark1'!AF1418</f>
        <v>0</v>
      </c>
      <c r="L78" s="117"/>
      <c r="M78" s="301">
        <f>+'Ark1'!U1418</f>
        <v>0</v>
      </c>
      <c r="N78" s="110"/>
      <c r="O78" s="110" t="str">
        <f>+IF(G78=0,"",'Ark1'!AR1418)</f>
        <v/>
      </c>
      <c r="P78" s="118"/>
      <c r="Q78" s="110" t="str">
        <f>+IF(G78=0,"",'Ark1'!AS1418)</f>
        <v/>
      </c>
      <c r="R78" s="118"/>
      <c r="S78" s="111">
        <f>+'Ark1'!S1418</f>
        <v>0</v>
      </c>
      <c r="T78" s="111"/>
      <c r="U78" s="111" t="str">
        <f>+IF(G78=0,"",'Ark1'!T1418)</f>
        <v/>
      </c>
      <c r="V78" s="111"/>
      <c r="W78" s="110">
        <f>+'Ark1'!AG1418</f>
        <v>0</v>
      </c>
      <c r="X78" s="110" t="str">
        <f t="shared" si="13"/>
        <v/>
      </c>
      <c r="Y78" s="110"/>
      <c r="Z78" s="110">
        <f>+'Ark1'!AH1418</f>
        <v>0</v>
      </c>
      <c r="AA78" s="110">
        <f>+'Ark1'!W1418</f>
        <v>0</v>
      </c>
      <c r="AB78" s="110">
        <f>+'Ark1'!X1418</f>
        <v>0</v>
      </c>
      <c r="AC78" s="110">
        <f>+'Ark1'!Y1418</f>
        <v>0</v>
      </c>
      <c r="AD78" s="111">
        <f>+'Ark1'!Z1418</f>
        <v>0</v>
      </c>
      <c r="AE78" s="111">
        <f>+'Ark1'!AA1418</f>
        <v>0</v>
      </c>
      <c r="AF78" s="105"/>
      <c r="AG78"/>
      <c r="AH78"/>
      <c r="AI78"/>
      <c r="AJ78"/>
      <c r="AK78"/>
      <c r="AL78"/>
      <c r="AM78"/>
    </row>
    <row r="79" spans="1:39">
      <c r="A79" s="105">
        <f t="shared" si="14"/>
        <v>14</v>
      </c>
      <c r="B79" s="309">
        <f>+'Ark1'!AP1419</f>
        <v>34</v>
      </c>
      <c r="C79" s="309" t="str">
        <f>VLOOKUP(B79,RNR!$D$1:$E$38,2)</f>
        <v>Belgisk blå</v>
      </c>
      <c r="D79" s="306">
        <f>+'Ark1'!C1419</f>
        <v>2023</v>
      </c>
      <c r="E79" s="109">
        <f>+'Ark1'!Q1419</f>
        <v>0</v>
      </c>
      <c r="F79" s="112"/>
      <c r="G79" s="484">
        <f>+'Ark1'!R1419</f>
        <v>0</v>
      </c>
      <c r="H79" s="409"/>
      <c r="I79" s="112">
        <f>+'Ark1'!AE1419</f>
        <v>0</v>
      </c>
      <c r="J79" s="112"/>
      <c r="K79" s="112">
        <f>+'Ark1'!AF1419</f>
        <v>0</v>
      </c>
      <c r="L79" s="117"/>
      <c r="M79" s="301">
        <f>+'Ark1'!U1419</f>
        <v>0</v>
      </c>
      <c r="N79" s="110"/>
      <c r="O79" s="110" t="str">
        <f>+IF(G79=0,"",'Ark1'!AR1419)</f>
        <v/>
      </c>
      <c r="P79" s="118"/>
      <c r="Q79" s="110" t="str">
        <f>+IF(G79=0,"",'Ark1'!AS1419)</f>
        <v/>
      </c>
      <c r="R79" s="118"/>
      <c r="S79" s="111">
        <f>+'Ark1'!S1419</f>
        <v>0</v>
      </c>
      <c r="T79" s="111"/>
      <c r="U79" s="111" t="str">
        <f>+IF(G79=0,"",'Ark1'!T1419)</f>
        <v/>
      </c>
      <c r="V79" s="111"/>
      <c r="W79" s="110">
        <f>+'Ark1'!AG1419</f>
        <v>0</v>
      </c>
      <c r="X79" s="110" t="str">
        <f t="shared" si="13"/>
        <v/>
      </c>
      <c r="Y79" s="110"/>
      <c r="Z79" s="110">
        <f>+'Ark1'!AH1419</f>
        <v>0</v>
      </c>
      <c r="AA79" s="110">
        <f>+'Ark1'!W1419</f>
        <v>0</v>
      </c>
      <c r="AB79" s="110">
        <f>+'Ark1'!X1419</f>
        <v>0</v>
      </c>
      <c r="AC79" s="110">
        <f>+'Ark1'!Y1419</f>
        <v>0</v>
      </c>
      <c r="AD79" s="111">
        <f>+'Ark1'!Z1419</f>
        <v>0</v>
      </c>
      <c r="AE79" s="111">
        <f>+'Ark1'!AA1419</f>
        <v>0</v>
      </c>
      <c r="AF79" s="105"/>
      <c r="AG79"/>
      <c r="AH79"/>
      <c r="AI79"/>
      <c r="AJ79"/>
      <c r="AK79"/>
      <c r="AL79"/>
      <c r="AM79"/>
    </row>
    <row r="80" spans="1:39">
      <c r="A80" s="105">
        <f t="shared" si="14"/>
        <v>15</v>
      </c>
      <c r="B80" s="309">
        <f>+'Ark1'!AP1420</f>
        <v>39</v>
      </c>
      <c r="C80" s="309" t="str">
        <f>VLOOKUP(B80,RNR!$D$1:$E$38,2)</f>
        <v>Wagyu</v>
      </c>
      <c r="D80" s="306">
        <f>+'Ark1'!C1420</f>
        <v>2023</v>
      </c>
      <c r="E80" s="109">
        <f>+'Ark1'!Q1420</f>
        <v>11</v>
      </c>
      <c r="F80" s="112"/>
      <c r="G80" s="484">
        <f>+'Ark1'!R1420</f>
        <v>16</v>
      </c>
      <c r="H80" s="409"/>
      <c r="I80" s="112">
        <f>+'Ark1'!AE1420</f>
        <v>0.19860973187686204</v>
      </c>
      <c r="J80" s="112"/>
      <c r="K80" s="112">
        <f>+'Ark1'!AF1420</f>
        <v>0.23152159809914141</v>
      </c>
      <c r="L80" s="117"/>
      <c r="M80" s="301">
        <f>+'Ark1'!U1420</f>
        <v>410.63125000000002</v>
      </c>
      <c r="N80" s="110"/>
      <c r="O80" s="110">
        <f>+IF(G80=0,"",'Ark1'!AR1420)</f>
        <v>221.75</v>
      </c>
      <c r="P80" s="118"/>
      <c r="Q80" s="110">
        <f>+IF(G80=0,"",'Ark1'!AS1420)</f>
        <v>37.672201286185157</v>
      </c>
      <c r="R80" s="118"/>
      <c r="S80" s="111">
        <f>+'Ark1'!S1420</f>
        <v>6.8125</v>
      </c>
      <c r="T80" s="111"/>
      <c r="U80" s="111">
        <f>+IF(G80=0,"",'Ark1'!T1420)</f>
        <v>11.1875</v>
      </c>
      <c r="V80" s="111"/>
      <c r="W80" s="110">
        <f>+'Ark1'!AG1420</f>
        <v>1131.5</v>
      </c>
      <c r="X80" s="110">
        <f t="shared" si="13"/>
        <v>362.9087494476359</v>
      </c>
      <c r="Y80" s="110"/>
      <c r="Z80" s="110">
        <f>+'Ark1'!AH1420</f>
        <v>0</v>
      </c>
      <c r="AA80" s="110">
        <f>+'Ark1'!W1420</f>
        <v>93.75</v>
      </c>
      <c r="AB80" s="110">
        <f>+'Ark1'!X1420</f>
        <v>93.75</v>
      </c>
      <c r="AC80" s="110">
        <f>+'Ark1'!Y1420</f>
        <v>56.226458615472957</v>
      </c>
      <c r="AD80" s="111">
        <f>+'Ark1'!Z1420</f>
        <v>1.1301963325015705</v>
      </c>
      <c r="AE80" s="111">
        <f>+'Ark1'!AA1420</f>
        <v>2.1857135562557128</v>
      </c>
      <c r="AF80" s="105"/>
      <c r="AG80"/>
      <c r="AH80"/>
      <c r="AI80"/>
      <c r="AJ80"/>
      <c r="AK80"/>
      <c r="AL80"/>
      <c r="AM80"/>
    </row>
    <row r="81" spans="1:39">
      <c r="A81" s="105">
        <f t="shared" si="14"/>
        <v>16</v>
      </c>
      <c r="B81" s="309">
        <f>+'Ark1'!AP1421</f>
        <v>40</v>
      </c>
      <c r="C81" s="309" t="str">
        <f>VLOOKUP(B81,RNR!$D$1:$E$38,2)</f>
        <v>Jak (Bos Grunniens)</v>
      </c>
      <c r="D81" s="306">
        <f>+'Ark1'!C1421</f>
        <v>2023</v>
      </c>
      <c r="E81" s="109">
        <f>+'Ark1'!Q1421</f>
        <v>1</v>
      </c>
      <c r="F81" s="112"/>
      <c r="G81" s="484">
        <f>+'Ark1'!R1421</f>
        <v>5</v>
      </c>
      <c r="H81" s="409"/>
      <c r="I81" s="112">
        <f>+'Ark1'!AE1421</f>
        <v>6.2065541211519387E-2</v>
      </c>
      <c r="J81" s="112"/>
      <c r="K81" s="112">
        <f>+'Ark1'!AF1421</f>
        <v>2.7415686720313543E-2</v>
      </c>
      <c r="L81" s="117"/>
      <c r="M81" s="301">
        <f>+'Ark1'!U1421</f>
        <v>155.6</v>
      </c>
      <c r="N81" s="110"/>
      <c r="O81" s="110">
        <f>+IF(G81=0,"",'Ark1'!AR1421)</f>
        <v>183.6</v>
      </c>
      <c r="P81" s="118"/>
      <c r="Q81" s="110">
        <f>+IF(G81=0,"",'Ark1'!AS1421)</f>
        <v>25.070096685846377</v>
      </c>
      <c r="R81" s="118"/>
      <c r="S81" s="111">
        <f>+'Ark1'!S1421</f>
        <v>2.4</v>
      </c>
      <c r="T81" s="111"/>
      <c r="U81" s="111">
        <f>+IF(G81=0,"",'Ark1'!T1421)</f>
        <v>7.4</v>
      </c>
      <c r="V81" s="111"/>
      <c r="W81" s="110">
        <f>+'Ark1'!AG1421</f>
        <v>1616.2</v>
      </c>
      <c r="X81" s="110">
        <f t="shared" si="13"/>
        <v>96.275213463680231</v>
      </c>
      <c r="Y81" s="110"/>
      <c r="Z81" s="110">
        <f>+'Ark1'!AH1421</f>
        <v>0</v>
      </c>
      <c r="AA81" s="110">
        <f>+'Ark1'!W1421</f>
        <v>100</v>
      </c>
      <c r="AB81" s="110">
        <f>+'Ark1'!X1421</f>
        <v>0</v>
      </c>
      <c r="AC81" s="110">
        <f>+'Ark1'!Y1421</f>
        <v>20.528906449199976</v>
      </c>
      <c r="AD81" s="111">
        <f>+'Ark1'!Z1421</f>
        <v>0.48989794855663599</v>
      </c>
      <c r="AE81" s="111">
        <f>+'Ark1'!AA1421</f>
        <v>0.48989794855663321</v>
      </c>
      <c r="AF81" s="105"/>
      <c r="AG81"/>
      <c r="AH81"/>
      <c r="AI81"/>
      <c r="AJ81"/>
      <c r="AK81"/>
      <c r="AL81"/>
      <c r="AM81"/>
    </row>
    <row r="82" spans="1:39">
      <c r="A82" s="105">
        <f t="shared" si="14"/>
        <v>17</v>
      </c>
      <c r="B82" s="309">
        <f>+'Ark1'!AP1422</f>
        <v>42</v>
      </c>
      <c r="C82" s="309" t="str">
        <f>VLOOKUP(B82,RNR!$D$1:$E$38,2)</f>
        <v>Pinzgauer</v>
      </c>
      <c r="D82" s="306">
        <f>+'Ark1'!C1422</f>
        <v>2023</v>
      </c>
      <c r="E82" s="109">
        <f>+'Ark1'!Q1422</f>
        <v>0</v>
      </c>
      <c r="F82" s="112"/>
      <c r="G82" s="484">
        <f>+'Ark1'!R1422</f>
        <v>0</v>
      </c>
      <c r="H82" s="409"/>
      <c r="I82" s="112">
        <f>+'Ark1'!AE1422</f>
        <v>0</v>
      </c>
      <c r="J82" s="112"/>
      <c r="K82" s="112">
        <f>+'Ark1'!AF1422</f>
        <v>0</v>
      </c>
      <c r="L82" s="117"/>
      <c r="M82" s="301">
        <f>+'Ark1'!U1422</f>
        <v>0</v>
      </c>
      <c r="N82" s="110"/>
      <c r="O82" s="110" t="str">
        <f>+IF(G82=0,"",'Ark1'!AR1422)</f>
        <v/>
      </c>
      <c r="P82" s="118"/>
      <c r="Q82" s="110" t="str">
        <f>+IF(G82=0,"",'Ark1'!AS1422)</f>
        <v/>
      </c>
      <c r="R82" s="118"/>
      <c r="S82" s="111">
        <f>+'Ark1'!S1422</f>
        <v>0</v>
      </c>
      <c r="T82" s="111"/>
      <c r="U82" s="111" t="str">
        <f>+IF(G82=0,"",'Ark1'!T1422)</f>
        <v/>
      </c>
      <c r="V82" s="111"/>
      <c r="W82" s="110">
        <f>+'Ark1'!AG1422</f>
        <v>0</v>
      </c>
      <c r="X82" s="110" t="str">
        <f t="shared" si="13"/>
        <v/>
      </c>
      <c r="Y82" s="110"/>
      <c r="Z82" s="110">
        <f>+'Ark1'!AH1422</f>
        <v>0</v>
      </c>
      <c r="AA82" s="110">
        <f>+'Ark1'!W1422</f>
        <v>0</v>
      </c>
      <c r="AB82" s="110">
        <f>+'Ark1'!X1422</f>
        <v>0</v>
      </c>
      <c r="AC82" s="110">
        <f>+'Ark1'!Y1422</f>
        <v>0</v>
      </c>
      <c r="AD82" s="111">
        <f>+'Ark1'!Z1422</f>
        <v>0</v>
      </c>
      <c r="AE82" s="111">
        <f>+'Ark1'!AA1422</f>
        <v>0</v>
      </c>
      <c r="AF82" s="105"/>
      <c r="AG82"/>
      <c r="AH82"/>
      <c r="AI82"/>
      <c r="AJ82"/>
      <c r="AK82"/>
      <c r="AL82"/>
      <c r="AM82"/>
    </row>
    <row r="83" spans="1:39" s="512" customFormat="1">
      <c r="A83" s="105">
        <f t="shared" si="14"/>
        <v>18</v>
      </c>
      <c r="B83" s="309">
        <f>+'Ark1'!AP1423</f>
        <v>98</v>
      </c>
      <c r="C83" s="309" t="str">
        <f>VLOOKUP(B83,RNR!$D$1:$E$38,2)</f>
        <v>Krysning</v>
      </c>
      <c r="D83" s="306">
        <f>+'Ark1'!C1423</f>
        <v>2023</v>
      </c>
      <c r="E83" s="109">
        <f>+'Ark1'!Q1423</f>
        <v>183</v>
      </c>
      <c r="F83" s="112"/>
      <c r="G83" s="484">
        <f>+'Ark1'!R1423</f>
        <v>428</v>
      </c>
      <c r="H83" s="409"/>
      <c r="I83" s="112">
        <f>+'Ark1'!AE1423</f>
        <v>5.3128103277060577</v>
      </c>
      <c r="J83" s="112"/>
      <c r="K83" s="112">
        <f>+'Ark1'!AF1423</f>
        <v>4.879544705082969</v>
      </c>
      <c r="L83" s="117"/>
      <c r="M83" s="301">
        <f>+'Ark1'!U1423</f>
        <v>323.53107476635506</v>
      </c>
      <c r="N83" s="110"/>
      <c r="O83" s="110">
        <f>+IF(G83=0,"",'Ark1'!AR1423)</f>
        <v>210.57009345794401</v>
      </c>
      <c r="P83" s="118"/>
      <c r="Q83" s="110">
        <f>+IF(G83=0,"",'Ark1'!AS1423)</f>
        <v>33.773311048302475</v>
      </c>
      <c r="R83" s="118"/>
      <c r="S83" s="111">
        <f>+'Ark1'!S1423</f>
        <v>5.7149532710280395</v>
      </c>
      <c r="T83" s="111"/>
      <c r="U83" s="111">
        <f>+IF(G83=0,"",'Ark1'!T1423)</f>
        <v>5.9205607476635507</v>
      </c>
      <c r="V83" s="111"/>
      <c r="W83" s="110">
        <f>+'Ark1'!AG1423</f>
        <v>915.0257009345795</v>
      </c>
      <c r="X83" s="110">
        <f t="shared" si="13"/>
        <v>353.5759426603102</v>
      </c>
      <c r="Y83" s="110"/>
      <c r="Z83" s="110">
        <f>+'Ark1'!AH1423</f>
        <v>0</v>
      </c>
      <c r="AA83" s="110">
        <f>+'Ark1'!W1423</f>
        <v>36.214953271028037</v>
      </c>
      <c r="AB83" s="110">
        <f>+'Ark1'!X1423</f>
        <v>39.953271028037378</v>
      </c>
      <c r="AC83" s="110">
        <f>+'Ark1'!Y1423</f>
        <v>97.518048613510757</v>
      </c>
      <c r="AD83" s="111">
        <f>+'Ark1'!Z1423</f>
        <v>1.8003272671501804</v>
      </c>
      <c r="AE83" s="111">
        <f>+'Ark1'!AA1423</f>
        <v>1.9099463376401065</v>
      </c>
      <c r="AF83" s="105"/>
    </row>
    <row r="84" spans="1:39">
      <c r="A84" s="105">
        <f t="shared" si="14"/>
        <v>19</v>
      </c>
      <c r="B84" s="309">
        <f>+'Ark1'!AP1424</f>
        <v>99</v>
      </c>
      <c r="C84" s="309" t="str">
        <f>VLOOKUP(B84,RNR!$D$1:$E$38,2)</f>
        <v>Ukjent rase</v>
      </c>
      <c r="D84" s="306">
        <f>+'Ark1'!C1424</f>
        <v>2023</v>
      </c>
      <c r="E84" s="109">
        <f>+'Ark1'!Q1424</f>
        <v>24</v>
      </c>
      <c r="F84" s="112"/>
      <c r="G84" s="484">
        <f>+'Ark1'!R1424</f>
        <v>35</v>
      </c>
      <c r="H84" s="409"/>
      <c r="I84" s="112">
        <f>+'Ark1'!AE1424</f>
        <v>0.43445878848063552</v>
      </c>
      <c r="J84" s="112"/>
      <c r="K84" s="112">
        <f>+'Ark1'!AF1424</f>
        <v>0.39865509494461054</v>
      </c>
      <c r="L84" s="117"/>
      <c r="M84" s="301">
        <f>+'Ark1'!U1424</f>
        <v>323.22857142857151</v>
      </c>
      <c r="N84" s="110"/>
      <c r="O84" s="110">
        <f>+IF(G84=0,"",'Ark1'!AR1424)</f>
        <v>211.48571428571435</v>
      </c>
      <c r="P84" s="118"/>
      <c r="Q84" s="110">
        <f>+IF(G84=0,"",'Ark1'!AS1424)</f>
        <v>33.173770207753527</v>
      </c>
      <c r="R84" s="118"/>
      <c r="S84" s="111">
        <f>+'Ark1'!S1424</f>
        <v>4.8857142857142879</v>
      </c>
      <c r="T84" s="111"/>
      <c r="U84" s="111">
        <f>+IF(G84=0,"",'Ark1'!T1424)</f>
        <v>6.1142857142857112</v>
      </c>
      <c r="V84" s="111"/>
      <c r="W84" s="110">
        <f>+'Ark1'!AG1424</f>
        <v>940.25714285714309</v>
      </c>
      <c r="X84" s="110">
        <f t="shared" si="13"/>
        <v>343.76614300039506</v>
      </c>
      <c r="Y84" s="110"/>
      <c r="Z84" s="110">
        <f>+'Ark1'!AH1424</f>
        <v>0</v>
      </c>
      <c r="AA84" s="110">
        <f>+'Ark1'!W1424</f>
        <v>51.428571428571438</v>
      </c>
      <c r="AB84" s="110">
        <f>+'Ark1'!X1424</f>
        <v>48.571428571428562</v>
      </c>
      <c r="AC84" s="110">
        <f>+'Ark1'!Y1424</f>
        <v>92.888773953210276</v>
      </c>
      <c r="AD84" s="111">
        <f>+'Ark1'!Z1424</f>
        <v>1.5815260003540612</v>
      </c>
      <c r="AE84" s="111">
        <f>+'Ark1'!AA1424</f>
        <v>1.7851999259215221</v>
      </c>
      <c r="AF84" s="105"/>
      <c r="AG84"/>
      <c r="AH84"/>
      <c r="AI84"/>
      <c r="AJ84"/>
      <c r="AK84"/>
      <c r="AL84"/>
      <c r="AM84"/>
    </row>
    <row r="85" spans="1:39">
      <c r="A85" s="105"/>
      <c r="B85" s="105"/>
      <c r="C85" s="105"/>
      <c r="D85" s="105"/>
      <c r="E85" s="105"/>
      <c r="F85" s="105"/>
      <c r="G85" s="482"/>
      <c r="H85" s="105"/>
      <c r="I85" s="105"/>
      <c r="J85" s="105"/>
      <c r="K85" s="105"/>
      <c r="L85" s="117"/>
      <c r="M85" s="105"/>
      <c r="N85" s="105"/>
      <c r="O85" s="107"/>
      <c r="P85" s="118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/>
      <c r="AH85"/>
      <c r="AI85"/>
      <c r="AJ85"/>
      <c r="AK85"/>
      <c r="AL85"/>
      <c r="AM85"/>
    </row>
    <row r="86" spans="1:39">
      <c r="A86" s="105"/>
      <c r="B86" s="4">
        <f>+'Ark1'!AP1425</f>
        <v>0</v>
      </c>
      <c r="C86" s="4" t="str">
        <f>VLOOKUP(B86,RNR!$D$1:$E$38,2)</f>
        <v>Datamangel</v>
      </c>
      <c r="D86" s="32">
        <f>+'Ark1'!C1425</f>
        <v>2022</v>
      </c>
      <c r="E86">
        <f>+'Ark1'!Q1425</f>
        <v>212</v>
      </c>
      <c r="F86" s="67"/>
      <c r="G86" s="463">
        <f>+'Ark1'!R1425</f>
        <v>273</v>
      </c>
      <c r="H86" s="410"/>
      <c r="I86" s="67">
        <f>+'Ark1'!AE1425</f>
        <v>3.9207238259370953</v>
      </c>
      <c r="J86" s="67"/>
      <c r="K86" s="67">
        <f>+'Ark1'!AF1425</f>
        <v>4.1132156398688204</v>
      </c>
      <c r="L86" s="117"/>
      <c r="M86" s="19">
        <f>+'Ark1'!U1425</f>
        <v>390.59179487179472</v>
      </c>
      <c r="O86" s="11">
        <f>+IF(G86=0,"",'Ark1'!AR1425)</f>
        <v>214.46511627906975</v>
      </c>
      <c r="P86" s="118"/>
      <c r="Q86" s="11">
        <f>+IF(G86=0,"",'Ark1'!AS1425)</f>
        <v>35.223910571232651</v>
      </c>
      <c r="R86" s="105"/>
      <c r="S86" s="1">
        <f>+'Ark1'!S1425</f>
        <v>6.2958801498127341</v>
      </c>
      <c r="U86" s="1">
        <f>+'Ark1'!T1425</f>
        <v>6.4542124542124562</v>
      </c>
      <c r="W86" s="11">
        <f>+'Ark1'!AG1425</f>
        <v>816.83720930232516</v>
      </c>
      <c r="X86" s="11" t="e">
        <f>IF(G86=0,"",1000*M86/#REF!)</f>
        <v>#REF!</v>
      </c>
      <c r="Y86" s="11"/>
      <c r="Z86" s="11">
        <f>+'Ark1'!AH1425</f>
        <v>0</v>
      </c>
      <c r="AA86" s="11">
        <f>+'Ark1'!W1425</f>
        <v>46.886446886446883</v>
      </c>
      <c r="AB86" s="11">
        <f>+'Ark1'!X1425</f>
        <v>62.271062271062291</v>
      </c>
      <c r="AC86" s="11">
        <f>+'Ark1'!Y1425</f>
        <v>109.52814192070784</v>
      </c>
      <c r="AD86" s="1">
        <f>+'Ark1'!Z1425</f>
        <v>1.607898119483073</v>
      </c>
      <c r="AE86" s="1">
        <f>+'Ark1'!AA1425</f>
        <v>2.0449864143110306</v>
      </c>
      <c r="AF86" s="105"/>
      <c r="AG86"/>
      <c r="AH86"/>
      <c r="AI86"/>
      <c r="AJ86"/>
      <c r="AK86"/>
      <c r="AL86"/>
      <c r="AM86"/>
    </row>
    <row r="87" spans="1:39">
      <c r="A87" s="105"/>
      <c r="B87" s="4">
        <f>+'Ark1'!AP1426</f>
        <v>1</v>
      </c>
      <c r="C87" s="4" t="str">
        <f>VLOOKUP(B87,RNR!$D$1:$E$38,2)</f>
        <v>NRF</v>
      </c>
      <c r="D87" s="32">
        <f>+'Ark1'!C1426</f>
        <v>2022</v>
      </c>
      <c r="E87">
        <f>+'Ark1'!Q1426</f>
        <v>801</v>
      </c>
      <c r="F87" s="67"/>
      <c r="G87" s="463">
        <f>+'Ark1'!R1426</f>
        <v>3014</v>
      </c>
      <c r="H87" s="410"/>
      <c r="I87" s="67">
        <f>+'Ark1'!AE1426</f>
        <v>43.285939968404406</v>
      </c>
      <c r="J87" s="67"/>
      <c r="K87" s="67">
        <f>+'Ark1'!AF1426</f>
        <v>40.923914547029256</v>
      </c>
      <c r="L87" s="117"/>
      <c r="M87" s="19">
        <f>+'Ark1'!U1426</f>
        <v>351.99638686131306</v>
      </c>
      <c r="O87" s="11">
        <f>+IF(G87=0,"",'Ark1'!AR1426)</f>
        <v>220.26244193762437</v>
      </c>
      <c r="P87" s="118"/>
      <c r="Q87" s="11">
        <f>+IF(G87=0,"",'Ark1'!AS1426)</f>
        <v>32.61101771579262</v>
      </c>
      <c r="R87" s="105"/>
      <c r="S87" s="1">
        <f>+'Ark1'!S1426</f>
        <v>5.0076386582530734</v>
      </c>
      <c r="U87" s="1">
        <f>+'Ark1'!T1426</f>
        <v>6.6194426011944243</v>
      </c>
      <c r="W87" s="11">
        <f>+'Ark1'!AG1426</f>
        <v>841.61977438619749</v>
      </c>
      <c r="X87" s="11" t="e">
        <f>IF(G87=0,"",1000*M87/#REF!)</f>
        <v>#REF!</v>
      </c>
      <c r="Y87" s="11"/>
      <c r="Z87" s="11">
        <f>+'Ark1'!AH1426</f>
        <v>0</v>
      </c>
      <c r="AA87" s="11">
        <f>+'Ark1'!W1426</f>
        <v>53.483742534837425</v>
      </c>
      <c r="AB87" s="11">
        <f>+'Ark1'!X1426</f>
        <v>51.82481751824816</v>
      </c>
      <c r="AC87" s="11">
        <f>+'Ark1'!Y1426</f>
        <v>69.046707722843692</v>
      </c>
      <c r="AD87" s="1">
        <f>+'Ark1'!Z1426</f>
        <v>1.1067139880664671</v>
      </c>
      <c r="AE87" s="1">
        <f>+'Ark1'!AA1426</f>
        <v>1.502983171979031</v>
      </c>
      <c r="AF87" s="105"/>
      <c r="AG87"/>
      <c r="AH87"/>
      <c r="AI87"/>
      <c r="AJ87"/>
      <c r="AK87"/>
      <c r="AL87"/>
      <c r="AM87"/>
    </row>
    <row r="88" spans="1:39">
      <c r="A88" s="105"/>
      <c r="B88" s="4">
        <f>+'Ark1'!AP1427</f>
        <v>2</v>
      </c>
      <c r="C88" s="4" t="str">
        <f>VLOOKUP(B88,RNR!$D$1:$E$38,2)</f>
        <v>Jersey</v>
      </c>
      <c r="D88" s="32">
        <f>+'Ark1'!C1427</f>
        <v>2022</v>
      </c>
      <c r="E88">
        <f>+'Ark1'!Q1427</f>
        <v>24</v>
      </c>
      <c r="F88" s="67"/>
      <c r="G88" s="463">
        <f>+'Ark1'!R1427</f>
        <v>26</v>
      </c>
      <c r="H88" s="410"/>
      <c r="I88" s="67">
        <f>+'Ark1'!AE1427</f>
        <v>0.3734022691368663</v>
      </c>
      <c r="J88" s="67"/>
      <c r="K88" s="67">
        <f>+'Ark1'!AF1427</f>
        <v>0.31275102572754682</v>
      </c>
      <c r="L88" s="117"/>
      <c r="M88" s="19">
        <f>+'Ark1'!U1427</f>
        <v>311.8384615384615</v>
      </c>
      <c r="O88" s="11">
        <f>+IF(G88=0,"",'Ark1'!AR1427)</f>
        <v>215.34615384615395</v>
      </c>
      <c r="P88" s="118"/>
      <c r="Q88" s="11">
        <f>+IF(G88=0,"",'Ark1'!AS1427)</f>
        <v>31.217388291821141</v>
      </c>
      <c r="R88" s="105"/>
      <c r="S88" s="1">
        <f>+'Ark1'!S1427</f>
        <v>4.3846153846153859</v>
      </c>
      <c r="U88" s="1">
        <f>+'Ark1'!T1427</f>
        <v>6.6538461538461551</v>
      </c>
      <c r="W88" s="11">
        <f>+'Ark1'!AG1427</f>
        <v>855.42307692307679</v>
      </c>
      <c r="X88" s="11" t="e">
        <f>IF(G88=0,"",1000*M88/#REF!)</f>
        <v>#REF!</v>
      </c>
      <c r="Y88" s="11"/>
      <c r="Z88" s="11">
        <f>+'Ark1'!AH1427</f>
        <v>0</v>
      </c>
      <c r="AA88" s="11">
        <f>+'Ark1'!W1427</f>
        <v>50</v>
      </c>
      <c r="AB88" s="11">
        <f>+'Ark1'!X1427</f>
        <v>19.230769230769223</v>
      </c>
      <c r="AC88" s="11">
        <f>+'Ark1'!Y1427</f>
        <v>36.326056307613797</v>
      </c>
      <c r="AD88" s="1">
        <f>+'Ark1'!Z1427</f>
        <v>0.92307692307692157</v>
      </c>
      <c r="AE88" s="1">
        <f>+'Ark1'!AA1427</f>
        <v>1.4396128670932979</v>
      </c>
      <c r="AF88" s="105"/>
      <c r="AG88"/>
      <c r="AH88"/>
      <c r="AI88"/>
      <c r="AJ88"/>
      <c r="AK88"/>
      <c r="AL88"/>
      <c r="AM88"/>
    </row>
    <row r="89" spans="1:39">
      <c r="A89" s="105"/>
      <c r="B89" s="4">
        <f>+'Ark1'!AP1428</f>
        <v>3</v>
      </c>
      <c r="C89" s="4" t="str">
        <f>VLOOKUP(B89,RNR!$D$1:$E$38,2)</f>
        <v>Sidet Trønderfe og Nordlandsfe</v>
      </c>
      <c r="D89" s="32">
        <f>+'Ark1'!C1428</f>
        <v>2022</v>
      </c>
      <c r="E89">
        <f>+'Ark1'!Q1428</f>
        <v>56</v>
      </c>
      <c r="F89" s="67"/>
      <c r="G89" s="463">
        <f>+'Ark1'!R1428</f>
        <v>86</v>
      </c>
      <c r="H89" s="410"/>
      <c r="I89" s="67">
        <f>+'Ark1'!AE1428</f>
        <v>1.235099813298866</v>
      </c>
      <c r="J89" s="67"/>
      <c r="K89" s="67">
        <f>+'Ark1'!AF1428</f>
        <v>0.95146084639366091</v>
      </c>
      <c r="L89" s="117"/>
      <c r="M89" s="19">
        <f>+'Ark1'!U1428</f>
        <v>286.81162790697658</v>
      </c>
      <c r="O89" s="11">
        <f>+IF(G89=0,"",'Ark1'!AR1428)</f>
        <v>207.44186046511632</v>
      </c>
      <c r="P89" s="118"/>
      <c r="Q89" s="11">
        <f>+IF(G89=0,"",'Ark1'!AS1428)</f>
        <v>31.603432424168577</v>
      </c>
      <c r="R89" s="105"/>
      <c r="S89" s="1">
        <f>+'Ark1'!S1428</f>
        <v>4.1627906976744189</v>
      </c>
      <c r="U89" s="1">
        <f>+'Ark1'!T1428</f>
        <v>6.825581395348836</v>
      </c>
      <c r="W89" s="11">
        <f>+'Ark1'!AG1428</f>
        <v>1030.2790697674416</v>
      </c>
      <c r="X89" s="11" t="e">
        <f>IF(G89=0,"",1000*M89/#REF!)</f>
        <v>#REF!</v>
      </c>
      <c r="Y89" s="11"/>
      <c r="Z89" s="11">
        <f>+'Ark1'!AH1428</f>
        <v>0</v>
      </c>
      <c r="AA89" s="11">
        <f>+'Ark1'!W1428</f>
        <v>59.302325581395309</v>
      </c>
      <c r="AB89" s="11">
        <f>+'Ark1'!X1428</f>
        <v>15.11627906976744</v>
      </c>
      <c r="AC89" s="11">
        <f>+'Ark1'!Y1428</f>
        <v>67.078153686584656</v>
      </c>
      <c r="AD89" s="1">
        <f>+'Ark1'!Z1428</f>
        <v>0.93833679078288357</v>
      </c>
      <c r="AE89" s="1">
        <f>+'Ark1'!AA1428</f>
        <v>1.8120517759500243</v>
      </c>
      <c r="AF89" s="105"/>
      <c r="AG89"/>
      <c r="AH89"/>
      <c r="AI89"/>
      <c r="AJ89"/>
      <c r="AK89"/>
      <c r="AL89"/>
      <c r="AM89"/>
    </row>
    <row r="90" spans="1:39">
      <c r="A90" s="105"/>
      <c r="B90" s="4">
        <f>+'Ark1'!AP1429</f>
        <v>4</v>
      </c>
      <c r="C90" s="4" t="str">
        <f>VLOOKUP(B90,RNR!$D$1:$E$38,2)</f>
        <v>Telemarkfe</v>
      </c>
      <c r="D90" s="32">
        <f>+'Ark1'!C1429</f>
        <v>2022</v>
      </c>
      <c r="E90">
        <f>+'Ark1'!Q1429</f>
        <v>12</v>
      </c>
      <c r="F90" s="67"/>
      <c r="G90" s="463">
        <f>+'Ark1'!R1429</f>
        <v>13</v>
      </c>
      <c r="H90" s="410"/>
      <c r="I90" s="67">
        <f>+'Ark1'!AE1429</f>
        <v>0.18670113456843315</v>
      </c>
      <c r="J90" s="67"/>
      <c r="K90" s="67">
        <f>+'Ark1'!AF1429</f>
        <v>0.13599296248087842</v>
      </c>
      <c r="L90" s="117"/>
      <c r="M90" s="19">
        <f>+'Ark1'!U1429</f>
        <v>271.19230769230757</v>
      </c>
      <c r="O90" s="11">
        <f>+IF(G90=0,"",'Ark1'!AR1429)</f>
        <v>203.15384615384619</v>
      </c>
      <c r="P90" s="118"/>
      <c r="Q90" s="11">
        <f>+IF(G90=0,"",'Ark1'!AS1429)</f>
        <v>32.060836674221797</v>
      </c>
      <c r="R90" s="105"/>
      <c r="S90" s="1">
        <f>+'Ark1'!S1429</f>
        <v>4.3076923076923057</v>
      </c>
      <c r="U90" s="1">
        <f>+'Ark1'!T1429</f>
        <v>6.3076923076923057</v>
      </c>
      <c r="W90" s="11">
        <f>+'Ark1'!AG1429</f>
        <v>924.07692307692321</v>
      </c>
      <c r="X90" s="11" t="e">
        <f>IF(G90=0,"",1000*M90/#REF!)</f>
        <v>#REF!</v>
      </c>
      <c r="Y90" s="11"/>
      <c r="Z90" s="11">
        <f>+'Ark1'!AH1429</f>
        <v>0</v>
      </c>
      <c r="AA90" s="11">
        <f>+'Ark1'!W1429</f>
        <v>46.15384615384616</v>
      </c>
      <c r="AB90" s="11">
        <f>+'Ark1'!X1429</f>
        <v>7.6923076923076898</v>
      </c>
      <c r="AC90" s="11">
        <f>+'Ark1'!Y1429</f>
        <v>48.099423657805005</v>
      </c>
      <c r="AD90" s="1">
        <f>+'Ark1'!Z1429</f>
        <v>0.91016612047686396</v>
      </c>
      <c r="AE90" s="1">
        <f>+'Ark1'!AA1429</f>
        <v>1.1357556200179559</v>
      </c>
      <c r="AF90" s="105"/>
      <c r="AG90"/>
      <c r="AH90"/>
      <c r="AI90"/>
      <c r="AJ90"/>
      <c r="AK90"/>
      <c r="AL90"/>
      <c r="AM90"/>
    </row>
    <row r="91" spans="1:39">
      <c r="A91" s="105"/>
      <c r="B91" s="4">
        <f>+'Ark1'!AP1430</f>
        <v>5</v>
      </c>
      <c r="C91" s="4" t="str">
        <f>VLOOKUP(B91,RNR!$D$1:$E$38,2)</f>
        <v>Dølafe</v>
      </c>
      <c r="D91" s="32">
        <f>+'Ark1'!C1430</f>
        <v>2022</v>
      </c>
      <c r="E91">
        <f>+'Ark1'!Q1430</f>
        <v>16</v>
      </c>
      <c r="F91" s="67"/>
      <c r="G91" s="463">
        <f>+'Ark1'!R1430</f>
        <v>21</v>
      </c>
      <c r="H91" s="410"/>
      <c r="I91" s="67">
        <f>+'Ark1'!AE1430</f>
        <v>0.30159414045669963</v>
      </c>
      <c r="J91" s="67"/>
      <c r="K91" s="67">
        <f>+'Ark1'!AF1430</f>
        <v>0.22640677747419316</v>
      </c>
      <c r="L91" s="117"/>
      <c r="M91" s="19">
        <f>+'Ark1'!U1430</f>
        <v>279.49523809523811</v>
      </c>
      <c r="O91" s="11">
        <f>+IF(G91=0,"",'Ark1'!AR1430)</f>
        <v>203.85714285714289</v>
      </c>
      <c r="P91" s="118"/>
      <c r="Q91" s="11">
        <f>+IF(G91=0,"",'Ark1'!AS1430)</f>
        <v>32.678945859469067</v>
      </c>
      <c r="R91" s="105"/>
      <c r="S91" s="1">
        <f>+'Ark1'!S1430</f>
        <v>4.4285714285714306</v>
      </c>
      <c r="U91" s="1">
        <f>+'Ark1'!T1430</f>
        <v>6.8571428571428559</v>
      </c>
      <c r="W91" s="11">
        <f>+'Ark1'!AG1430</f>
        <v>978.38095238095275</v>
      </c>
      <c r="X91" s="11" t="e">
        <f>IF(G91=0,"",1000*M91/#REF!)</f>
        <v>#REF!</v>
      </c>
      <c r="Y91" s="11"/>
      <c r="Z91" s="11">
        <f>+'Ark1'!AH1430</f>
        <v>0</v>
      </c>
      <c r="AA91" s="11">
        <f>+'Ark1'!W1430</f>
        <v>71.428571428571445</v>
      </c>
      <c r="AB91" s="11">
        <f>+'Ark1'!X1430</f>
        <v>9.5238095238095273</v>
      </c>
      <c r="AC91" s="11">
        <f>+'Ark1'!Y1430</f>
        <v>52.728572503687936</v>
      </c>
      <c r="AD91" s="1">
        <f>+'Ark1'!Z1430</f>
        <v>0.84916926191080944</v>
      </c>
      <c r="AE91" s="1">
        <f>+'Ark1'!AA1430</f>
        <v>1.456862718169369</v>
      </c>
      <c r="AF91" s="105"/>
      <c r="AG91"/>
      <c r="AH91"/>
      <c r="AI91"/>
      <c r="AJ91"/>
      <c r="AK91"/>
      <c r="AL91"/>
      <c r="AM91"/>
    </row>
    <row r="92" spans="1:39">
      <c r="A92" s="105"/>
      <c r="B92" s="4">
        <f>+'Ark1'!AP1431</f>
        <v>6</v>
      </c>
      <c r="C92" s="4" t="str">
        <f>VLOOKUP(B92,RNR!$D$1:$E$38,2)</f>
        <v>Østlandsk Rødkolle</v>
      </c>
      <c r="D92" s="32">
        <f>+'Ark1'!C1431</f>
        <v>2022</v>
      </c>
      <c r="E92">
        <f>+'Ark1'!Q1431</f>
        <v>12</v>
      </c>
      <c r="F92" s="67"/>
      <c r="G92" s="463">
        <f>+'Ark1'!R1431</f>
        <v>15</v>
      </c>
      <c r="H92" s="410"/>
      <c r="I92" s="67">
        <f>+'Ark1'!AE1431</f>
        <v>0.21542438604049979</v>
      </c>
      <c r="J92" s="67"/>
      <c r="K92" s="67">
        <f>+'Ark1'!AF1431</f>
        <v>0.18764367209991004</v>
      </c>
      <c r="L92" s="117"/>
      <c r="M92" s="19">
        <f>+'Ark1'!U1431</f>
        <v>324.3</v>
      </c>
      <c r="O92" s="11">
        <f>+IF(G92=0,"",'Ark1'!AR1431)</f>
        <v>218.2</v>
      </c>
      <c r="P92" s="118"/>
      <c r="Q92" s="11">
        <f>+IF(G92=0,"",'Ark1'!AS1431)</f>
        <v>30.940049147052807</v>
      </c>
      <c r="R92" s="105"/>
      <c r="S92" s="1">
        <f>+'Ark1'!S1431</f>
        <v>4.3333333333333321</v>
      </c>
      <c r="U92" s="1">
        <f>+'Ark1'!T1431</f>
        <v>6.9333333333333353</v>
      </c>
      <c r="W92" s="11">
        <f>+'Ark1'!AG1431</f>
        <v>886.26666666666642</v>
      </c>
      <c r="X92" s="11" t="e">
        <f>IF(G92=0,"",1000*M92/#REF!)</f>
        <v>#REF!</v>
      </c>
      <c r="Y92" s="11"/>
      <c r="Z92" s="11">
        <f>+'Ark1'!AH1431</f>
        <v>0</v>
      </c>
      <c r="AA92" s="11">
        <f>+'Ark1'!W1431</f>
        <v>66.666666666666686</v>
      </c>
      <c r="AB92" s="11">
        <f>+'Ark1'!X1431</f>
        <v>26.666666666666675</v>
      </c>
      <c r="AC92" s="11">
        <f>+'Ark1'!Y1431</f>
        <v>65.01833587535134</v>
      </c>
      <c r="AD92" s="1">
        <f>+'Ark1'!Z1431</f>
        <v>0.9428090415820648</v>
      </c>
      <c r="AE92" s="1">
        <f>+'Ark1'!AA1431</f>
        <v>1.1813363431112889</v>
      </c>
      <c r="AF92" s="105"/>
      <c r="AG92"/>
      <c r="AH92"/>
      <c r="AI92"/>
      <c r="AJ92"/>
      <c r="AK92"/>
      <c r="AL92"/>
      <c r="AM92"/>
    </row>
    <row r="93" spans="1:39">
      <c r="A93" s="105"/>
      <c r="B93" s="4">
        <f>+'Ark1'!AP1432</f>
        <v>7</v>
      </c>
      <c r="C93" s="4" t="str">
        <f>VLOOKUP(B93,RNR!$D$1:$E$38,2)</f>
        <v>Vestlandsk Raukolle</v>
      </c>
      <c r="D93" s="32">
        <f>+'Ark1'!C1432</f>
        <v>2022</v>
      </c>
      <c r="E93">
        <f>+'Ark1'!Q1432</f>
        <v>12</v>
      </c>
      <c r="F93" s="67"/>
      <c r="G93" s="463">
        <f>+'Ark1'!R1432</f>
        <v>25</v>
      </c>
      <c r="H93" s="410"/>
      <c r="I93" s="67">
        <f>+'Ark1'!AE1432</f>
        <v>0.35904064340083303</v>
      </c>
      <c r="J93" s="67"/>
      <c r="K93" s="67">
        <f>+'Ark1'!AF1432</f>
        <v>0.27175448040782546</v>
      </c>
      <c r="L93" s="117"/>
      <c r="M93" s="19">
        <f>+'Ark1'!U1432</f>
        <v>281.8</v>
      </c>
      <c r="O93" s="11">
        <f>+IF(G93=0,"",'Ark1'!AR1432)</f>
        <v>204.76</v>
      </c>
      <c r="P93" s="118"/>
      <c r="Q93" s="11">
        <f>+IF(G93=0,"",'Ark1'!AS1432)</f>
        <v>32.346769197479198</v>
      </c>
      <c r="R93" s="105"/>
      <c r="S93" s="1">
        <f>+'Ark1'!S1432</f>
        <v>4.2800000000000011</v>
      </c>
      <c r="U93" s="1">
        <f>+'Ark1'!T1432</f>
        <v>7.12</v>
      </c>
      <c r="W93" s="11">
        <f>+'Ark1'!AG1432</f>
        <v>965.28</v>
      </c>
      <c r="X93" s="11" t="e">
        <f>IF(G93=0,"",1000*M93/#REF!)</f>
        <v>#REF!</v>
      </c>
      <c r="Y93" s="11"/>
      <c r="Z93" s="11">
        <f>+'Ark1'!AH1432</f>
        <v>0</v>
      </c>
      <c r="AA93" s="11">
        <f>+'Ark1'!W1432</f>
        <v>76</v>
      </c>
      <c r="AB93" s="11">
        <f>+'Ark1'!X1432</f>
        <v>12</v>
      </c>
      <c r="AC93" s="11">
        <f>+'Ark1'!Y1432</f>
        <v>66.338857391426288</v>
      </c>
      <c r="AD93" s="1">
        <f>+'Ark1'!Z1432</f>
        <v>1.3422369388450011</v>
      </c>
      <c r="AE93" s="1">
        <f>+'Ark1'!AA1432</f>
        <v>1.2749901960407362</v>
      </c>
      <c r="AF93" s="105"/>
      <c r="AG93"/>
      <c r="AH93"/>
      <c r="AI93"/>
      <c r="AJ93"/>
      <c r="AK93"/>
      <c r="AL93"/>
      <c r="AM93"/>
    </row>
    <row r="94" spans="1:39">
      <c r="A94" s="105"/>
      <c r="B94" s="4">
        <f>+'Ark1'!AP1433</f>
        <v>8</v>
      </c>
      <c r="C94" s="4" t="str">
        <f>VLOOKUP(B94,RNR!$D$1:$E$38,2)</f>
        <v>Vestlandsk fjordfe</v>
      </c>
      <c r="D94" s="32">
        <f>+'Ark1'!C1433</f>
        <v>2022</v>
      </c>
      <c r="E94">
        <f>+'Ark1'!Q1433</f>
        <v>43</v>
      </c>
      <c r="F94" s="67"/>
      <c r="G94" s="463">
        <f>+'Ark1'!R1433</f>
        <v>72</v>
      </c>
      <c r="H94" s="410"/>
      <c r="I94" s="67">
        <f>+'Ark1'!AE1433</f>
        <v>1.0340370529943987</v>
      </c>
      <c r="J94" s="67"/>
      <c r="K94" s="67">
        <f>+'Ark1'!AF1433</f>
        <v>0.69171563814841452</v>
      </c>
      <c r="L94" s="117"/>
      <c r="M94" s="19">
        <f>+'Ark1'!U1433</f>
        <v>249.05736111111125</v>
      </c>
      <c r="O94" s="11">
        <f>+IF(G94=0,"",'Ark1'!AR1433)</f>
        <v>199.79166666666663</v>
      </c>
      <c r="P94" s="118"/>
      <c r="Q94" s="11">
        <f>+IF(G94=0,"",'Ark1'!AS1433)</f>
        <v>30.992297431388128</v>
      </c>
      <c r="R94" s="105"/>
      <c r="S94" s="1">
        <f>+'Ark1'!S1433</f>
        <v>3.8888888888888888</v>
      </c>
      <c r="U94" s="1">
        <f>+'Ark1'!T1433</f>
        <v>6.0555555555555562</v>
      </c>
      <c r="W94" s="11">
        <f>+'Ark1'!AG1433</f>
        <v>934.375</v>
      </c>
      <c r="X94" s="11" t="e">
        <f>IF(G94=0,"",1000*M94/#REF!)</f>
        <v>#REF!</v>
      </c>
      <c r="Y94" s="11"/>
      <c r="Z94" s="11">
        <f>+'Ark1'!AH1433</f>
        <v>0</v>
      </c>
      <c r="AA94" s="11">
        <f>+'Ark1'!W1433</f>
        <v>30.555555555555561</v>
      </c>
      <c r="AB94" s="11">
        <f>+'Ark1'!X1433</f>
        <v>1.3888888888888891</v>
      </c>
      <c r="AC94" s="11">
        <f>+'Ark1'!Y1433</f>
        <v>45.562547484902737</v>
      </c>
      <c r="AD94" s="1">
        <f>+'Ark1'!Z1433</f>
        <v>0.92128466398761244</v>
      </c>
      <c r="AE94" s="1">
        <f>+'Ark1'!AA1433</f>
        <v>1.7550632221034796</v>
      </c>
      <c r="AF94" s="105"/>
      <c r="AG94"/>
      <c r="AH94"/>
      <c r="AI94"/>
      <c r="AJ94"/>
      <c r="AK94"/>
      <c r="AL94"/>
      <c r="AM94"/>
    </row>
    <row r="95" spans="1:39">
      <c r="A95" s="105"/>
      <c r="B95" s="4">
        <f>+'Ark1'!AP1434</f>
        <v>9</v>
      </c>
      <c r="C95" s="4" t="str">
        <f>VLOOKUP(B95,RNR!$D$1:$E$38,2)</f>
        <v>Holstein</v>
      </c>
      <c r="D95" s="32">
        <f>+'Ark1'!C1434</f>
        <v>2022</v>
      </c>
      <c r="E95">
        <f>+'Ark1'!Q1434</f>
        <v>56</v>
      </c>
      <c r="F95" s="67"/>
      <c r="G95" s="463">
        <f>+'Ark1'!R1434</f>
        <v>116</v>
      </c>
      <c r="H95" s="410"/>
      <c r="I95" s="67">
        <f>+'Ark1'!AE1434</f>
        <v>1.6659485853798652</v>
      </c>
      <c r="J95" s="67"/>
      <c r="K95" s="67">
        <f>+'Ark1'!AF1434</f>
        <v>1.6210928166877829</v>
      </c>
      <c r="L95" s="117"/>
      <c r="M95" s="19">
        <f>+'Ark1'!U1434</f>
        <v>362.28818965517223</v>
      </c>
      <c r="O95" s="11">
        <f>+IF(G95=0,"",'Ark1'!AR1434)</f>
        <v>227.66379310344831</v>
      </c>
      <c r="P95" s="118"/>
      <c r="Q95" s="11">
        <f>+IF(G95=0,"",'Ark1'!AS1434)</f>
        <v>30.443554115021705</v>
      </c>
      <c r="R95" s="105"/>
      <c r="S95" s="1">
        <f>+'Ark1'!S1434</f>
        <v>4.3189655172413772</v>
      </c>
      <c r="U95" s="1">
        <f>+'Ark1'!T1434</f>
        <v>6.56034482758621</v>
      </c>
      <c r="W95" s="11">
        <f>+'Ark1'!AG1434</f>
        <v>824.36206896551698</v>
      </c>
      <c r="X95" s="11" t="e">
        <f>IF(G95=0,"",1000*M95/#REF!)</f>
        <v>#REF!</v>
      </c>
      <c r="Y95" s="11"/>
      <c r="Z95" s="11">
        <f>+'Ark1'!AH1434</f>
        <v>0</v>
      </c>
      <c r="AA95" s="11">
        <f>+'Ark1'!W1434</f>
        <v>56.03448275862069</v>
      </c>
      <c r="AB95" s="11">
        <f>+'Ark1'!X1434</f>
        <v>56.03448275862069</v>
      </c>
      <c r="AC95" s="11">
        <f>+'Ark1'!Y1434</f>
        <v>72.915555452146819</v>
      </c>
      <c r="AD95" s="1">
        <f>+'Ark1'!Z1434</f>
        <v>1.1492061572730936</v>
      </c>
      <c r="AE95" s="1">
        <f>+'Ark1'!AA1434</f>
        <v>1.6520039716880976</v>
      </c>
      <c r="AF95" s="105"/>
      <c r="AG95"/>
      <c r="AH95"/>
      <c r="AI95"/>
      <c r="AJ95"/>
      <c r="AK95"/>
      <c r="AL95"/>
      <c r="AM95"/>
    </row>
    <row r="96" spans="1:39">
      <c r="A96" s="105"/>
      <c r="B96" s="4">
        <f>+'Ark1'!AP1435</f>
        <v>10</v>
      </c>
      <c r="C96" s="4" t="str">
        <f>VLOOKUP(B96,RNR!$D$1:$E$38,2)</f>
        <v>Rød Dansk Mælkefe</v>
      </c>
      <c r="D96" s="32">
        <f>+'Ark1'!C1435</f>
        <v>2022</v>
      </c>
      <c r="E96">
        <f>+'Ark1'!Q1435</f>
        <v>0</v>
      </c>
      <c r="F96" s="67"/>
      <c r="G96" s="463">
        <f>+'Ark1'!R1435</f>
        <v>0</v>
      </c>
      <c r="H96" s="410"/>
      <c r="I96" s="67">
        <f>+'Ark1'!AE1435</f>
        <v>0</v>
      </c>
      <c r="J96" s="67"/>
      <c r="K96" s="67">
        <f>+'Ark1'!AF1435</f>
        <v>0</v>
      </c>
      <c r="L96" s="117"/>
      <c r="M96" s="19">
        <f>+'Ark1'!U1435</f>
        <v>0</v>
      </c>
      <c r="O96" s="11" t="str">
        <f>+IF(G96=0,"",'Ark1'!AR1435)</f>
        <v/>
      </c>
      <c r="P96" s="118"/>
      <c r="Q96" s="11" t="str">
        <f>+IF(G96=0,"",'Ark1'!AS1435)</f>
        <v/>
      </c>
      <c r="R96" s="105"/>
      <c r="S96" s="1">
        <f>+'Ark1'!S1435</f>
        <v>0</v>
      </c>
      <c r="U96" s="1">
        <f>+'Ark1'!T1435</f>
        <v>0</v>
      </c>
      <c r="W96" s="11">
        <f>+'Ark1'!AG1435</f>
        <v>0</v>
      </c>
      <c r="X96" s="11" t="str">
        <f>IF(G96=0,"",1000*M96/#REF!)</f>
        <v/>
      </c>
      <c r="Y96" s="11"/>
      <c r="Z96" s="11">
        <f>+'Ark1'!AH1435</f>
        <v>0</v>
      </c>
      <c r="AA96" s="11">
        <f>+'Ark1'!W1435</f>
        <v>0</v>
      </c>
      <c r="AB96" s="11">
        <f>+'Ark1'!X1435</f>
        <v>0</v>
      </c>
      <c r="AC96" s="11">
        <f>+'Ark1'!Y1435</f>
        <v>0</v>
      </c>
      <c r="AD96" s="1">
        <f>+'Ark1'!Z1435</f>
        <v>0</v>
      </c>
      <c r="AE96" s="1">
        <f>+'Ark1'!AA1435</f>
        <v>0</v>
      </c>
      <c r="AF96" s="105"/>
      <c r="AG96"/>
      <c r="AH96"/>
      <c r="AI96"/>
      <c r="AJ96"/>
      <c r="AK96"/>
      <c r="AL96"/>
      <c r="AM96"/>
    </row>
    <row r="97" spans="1:39">
      <c r="A97" s="105"/>
      <c r="B97" s="4">
        <f>+'Ark1'!AP1436</f>
        <v>11</v>
      </c>
      <c r="C97" s="4" t="str">
        <f>VLOOKUP(B97,RNR!$D$1:$E$38,2)</f>
        <v>Brown Swiss</v>
      </c>
      <c r="D97" s="32">
        <f>+'Ark1'!C1436</f>
        <v>2022</v>
      </c>
      <c r="E97">
        <f>+'Ark1'!Q1436</f>
        <v>7</v>
      </c>
      <c r="F97" s="67"/>
      <c r="G97" s="463">
        <f>+'Ark1'!R1436</f>
        <v>9</v>
      </c>
      <c r="H97" s="410"/>
      <c r="I97" s="67">
        <f>+'Ark1'!AE1436</f>
        <v>0.12925463162429984</v>
      </c>
      <c r="J97" s="67"/>
      <c r="K97" s="67">
        <f>+'Ark1'!AF1436</f>
        <v>0.11576085105803888</v>
      </c>
      <c r="L97" s="117"/>
      <c r="M97" s="19">
        <f>+'Ark1'!U1436</f>
        <v>333.4444444444444</v>
      </c>
      <c r="O97" s="11">
        <f>+IF(G97=0,"",'Ark1'!AR1436)</f>
        <v>219.6666666666666</v>
      </c>
      <c r="P97" s="118"/>
      <c r="Q97" s="11">
        <f>+IF(G97=0,"",'Ark1'!AS1436)</f>
        <v>30.805027363816087</v>
      </c>
      <c r="R97" s="105"/>
      <c r="S97" s="1">
        <f>+'Ark1'!S1436</f>
        <v>4.3333333333333321</v>
      </c>
      <c r="U97" s="1">
        <f>+'Ark1'!T1436</f>
        <v>5.7777777777777777</v>
      </c>
      <c r="W97" s="11">
        <f>+'Ark1'!AG1436</f>
        <v>998.55555555555554</v>
      </c>
      <c r="X97" s="11" t="e">
        <f>IF(G97=0,"",1000*M97/#REF!)</f>
        <v>#REF!</v>
      </c>
      <c r="Y97" s="11"/>
      <c r="Z97" s="11">
        <f>+'Ark1'!AH1436</f>
        <v>0</v>
      </c>
      <c r="AA97" s="11">
        <f>+'Ark1'!W1436</f>
        <v>33.333333333333343</v>
      </c>
      <c r="AB97" s="11">
        <f>+'Ark1'!X1436</f>
        <v>22.222222222222225</v>
      </c>
      <c r="AC97" s="11">
        <f>+'Ark1'!Y1436</f>
        <v>98.336509678768294</v>
      </c>
      <c r="AD97" s="1">
        <f>+'Ark1'!Z1436</f>
        <v>0.81649658092772814</v>
      </c>
      <c r="AE97" s="1">
        <f>+'Ark1'!AA1436</f>
        <v>1.7497795275581796</v>
      </c>
      <c r="AF97" s="105"/>
      <c r="AG97"/>
      <c r="AH97"/>
      <c r="AI97"/>
      <c r="AJ97"/>
      <c r="AK97"/>
      <c r="AL97"/>
      <c r="AM97"/>
    </row>
    <row r="98" spans="1:39">
      <c r="A98" s="105"/>
      <c r="B98" s="4">
        <f>+'Ark1'!AP1437</f>
        <v>12</v>
      </c>
      <c r="C98" s="4" t="str">
        <f>VLOOKUP(B98,RNR!$D$1:$E$38,2)</f>
        <v>Jarlsbergfe</v>
      </c>
      <c r="D98" s="32">
        <f>+'Ark1'!C1437</f>
        <v>2022</v>
      </c>
      <c r="E98">
        <f>+'Ark1'!Q1437</f>
        <v>3</v>
      </c>
      <c r="F98" s="67"/>
      <c r="G98" s="463">
        <f>+'Ark1'!R1437</f>
        <v>7</v>
      </c>
      <c r="H98" s="410"/>
      <c r="I98" s="67">
        <f>+'Ark1'!AE1437</f>
        <v>0.10053138015223324</v>
      </c>
      <c r="J98" s="67"/>
      <c r="K98" s="67">
        <f>+'Ark1'!AF1437</f>
        <v>6.9537516228699317E-2</v>
      </c>
      <c r="L98" s="117"/>
      <c r="M98" s="19">
        <f>+'Ark1'!U1437</f>
        <v>257.52857142857141</v>
      </c>
      <c r="O98" s="11">
        <f>+IF(G98=0,"",'Ark1'!AR1437)</f>
        <v>199.71428571428575</v>
      </c>
      <c r="P98" s="118"/>
      <c r="Q98" s="11">
        <f>+IF(G98=0,"",'Ark1'!AS1437)</f>
        <v>32.530221990325117</v>
      </c>
      <c r="R98" s="105"/>
      <c r="S98" s="1">
        <f>+'Ark1'!S1437</f>
        <v>4.4285714285714306</v>
      </c>
      <c r="U98" s="1">
        <f>+'Ark1'!T1437</f>
        <v>6.1428571428571441</v>
      </c>
      <c r="W98" s="11">
        <f>+'Ark1'!AG1437</f>
        <v>835.28571428571445</v>
      </c>
      <c r="X98" s="11" t="e">
        <f>IF(G98=0,"",1000*M98/#REF!)</f>
        <v>#REF!</v>
      </c>
      <c r="Y98" s="11"/>
      <c r="Z98" s="11">
        <f>+'Ark1'!AH1437</f>
        <v>0</v>
      </c>
      <c r="AA98" s="11">
        <f>+'Ark1'!W1437</f>
        <v>57.142857142857153</v>
      </c>
      <c r="AB98" s="11">
        <f>+'Ark1'!X1437</f>
        <v>0</v>
      </c>
      <c r="AC98" s="11">
        <f>+'Ark1'!Y1437</f>
        <v>49.215929891672808</v>
      </c>
      <c r="AD98" s="1">
        <f>+'Ark1'!Z1437</f>
        <v>1.678191446352961</v>
      </c>
      <c r="AE98" s="1">
        <f>+'Ark1'!AA1437</f>
        <v>1.1248582677159717</v>
      </c>
      <c r="AF98" s="105"/>
      <c r="AG98"/>
      <c r="AH98"/>
      <c r="AI98"/>
      <c r="AJ98"/>
      <c r="AK98"/>
      <c r="AL98"/>
      <c r="AM98"/>
    </row>
    <row r="99" spans="1:39">
      <c r="A99" s="105"/>
      <c r="B99" s="4">
        <f>+'Ark1'!AP1438</f>
        <v>13</v>
      </c>
      <c r="C99" s="4" t="str">
        <f>VLOOKUP(B99,RNR!$D$1:$E$38,2)</f>
        <v>Fleckvieh</v>
      </c>
      <c r="D99" s="32">
        <f>+'Ark1'!C1438</f>
        <v>2022</v>
      </c>
      <c r="E99">
        <f>+'Ark1'!Q1438</f>
        <v>36</v>
      </c>
      <c r="F99" s="67"/>
      <c r="G99" s="463">
        <f>+'Ark1'!R1438</f>
        <v>38</v>
      </c>
      <c r="H99" s="410"/>
      <c r="I99" s="67">
        <f>+'Ark1'!AE1438</f>
        <v>0.54574177796926604</v>
      </c>
      <c r="J99" s="67"/>
      <c r="K99" s="67">
        <f>+'Ark1'!AF1438</f>
        <v>0.63642623440065715</v>
      </c>
      <c r="L99" s="117"/>
      <c r="M99" s="19">
        <f>+'Ark1'!U1438</f>
        <v>434.17894736842095</v>
      </c>
      <c r="O99" s="11">
        <f>+IF(G99=0,"",'Ark1'!AR1438)</f>
        <v>226.92105263157899</v>
      </c>
      <c r="P99" s="118"/>
      <c r="Q99" s="11">
        <f>+IF(G99=0,"",'Ark1'!AS1438)</f>
        <v>36.559297910917159</v>
      </c>
      <c r="R99" s="105"/>
      <c r="S99" s="1">
        <f>+'Ark1'!S1438</f>
        <v>6.7631578947368434</v>
      </c>
      <c r="U99" s="1">
        <f>+'Ark1'!T1438</f>
        <v>6.7105263157894761</v>
      </c>
      <c r="W99" s="11">
        <f>+'Ark1'!AG1438</f>
        <v>930.57894736842115</v>
      </c>
      <c r="X99" s="11" t="e">
        <f>IF(G99=0,"",1000*M99/#REF!)</f>
        <v>#REF!</v>
      </c>
      <c r="Y99" s="11"/>
      <c r="Z99" s="11">
        <f>+'Ark1'!AH1438</f>
        <v>0</v>
      </c>
      <c r="AA99" s="11">
        <f>+'Ark1'!W1438</f>
        <v>50</v>
      </c>
      <c r="AB99" s="11">
        <f>+'Ark1'!X1438</f>
        <v>81.578947368421055</v>
      </c>
      <c r="AC99" s="11">
        <f>+'Ark1'!Y1438</f>
        <v>98.498710004629686</v>
      </c>
      <c r="AD99" s="1">
        <f>+'Ark1'!Z1438</f>
        <v>1.346226901308279</v>
      </c>
      <c r="AE99" s="1">
        <f>+'Ark1'!AA1438</f>
        <v>1.431008013086583</v>
      </c>
      <c r="AF99" s="105"/>
      <c r="AG99"/>
      <c r="AH99"/>
      <c r="AI99"/>
      <c r="AJ99"/>
      <c r="AK99"/>
      <c r="AL99"/>
      <c r="AM99"/>
    </row>
    <row r="100" spans="1:39">
      <c r="A100" s="105"/>
      <c r="B100" s="4">
        <f>+'Ark1'!AP1439</f>
        <v>14</v>
      </c>
      <c r="C100" s="4" t="str">
        <f>VLOOKUP(B100,RNR!$D$1:$E$38,2)</f>
        <v>Canadisk Ayrshire</v>
      </c>
      <c r="D100" s="32">
        <f>+'Ark1'!C1439</f>
        <v>2022</v>
      </c>
      <c r="E100">
        <f>+'Ark1'!Q1439</f>
        <v>0</v>
      </c>
      <c r="F100" s="67"/>
      <c r="G100" s="463">
        <f>+'Ark1'!R1439</f>
        <v>0</v>
      </c>
      <c r="H100" s="410"/>
      <c r="I100" s="67">
        <f>+'Ark1'!AE1439</f>
        <v>0</v>
      </c>
      <c r="J100" s="67"/>
      <c r="K100" s="67">
        <f>+'Ark1'!AF1439</f>
        <v>0</v>
      </c>
      <c r="L100" s="117"/>
      <c r="M100" s="19">
        <f>+'Ark1'!U1439</f>
        <v>0</v>
      </c>
      <c r="O100" s="11" t="str">
        <f>+IF(G100=0,"",'Ark1'!AR1439)</f>
        <v/>
      </c>
      <c r="P100" s="118"/>
      <c r="Q100" s="11" t="str">
        <f>+IF(G100=0,"",'Ark1'!AS1439)</f>
        <v/>
      </c>
      <c r="R100" s="105"/>
      <c r="S100" s="1">
        <f>+'Ark1'!S1439</f>
        <v>0</v>
      </c>
      <c r="U100" s="1">
        <f>+'Ark1'!T1439</f>
        <v>0</v>
      </c>
      <c r="W100" s="11">
        <f>+'Ark1'!AG1439</f>
        <v>0</v>
      </c>
      <c r="X100" s="11" t="str">
        <f>IF(G100=0,"",1000*M100/#REF!)</f>
        <v/>
      </c>
      <c r="Y100" s="11"/>
      <c r="Z100" s="11">
        <f>+'Ark1'!AH1439</f>
        <v>0</v>
      </c>
      <c r="AA100" s="11">
        <f>+'Ark1'!W1439</f>
        <v>0</v>
      </c>
      <c r="AB100" s="11">
        <f>+'Ark1'!X1439</f>
        <v>0</v>
      </c>
      <c r="AC100" s="11">
        <f>+'Ark1'!Y1439</f>
        <v>0</v>
      </c>
      <c r="AD100" s="1">
        <f>+'Ark1'!Z1439</f>
        <v>0</v>
      </c>
      <c r="AE100" s="1">
        <f>+'Ark1'!AA1439</f>
        <v>0</v>
      </c>
      <c r="AF100" s="105"/>
      <c r="AG100"/>
      <c r="AH100"/>
      <c r="AI100"/>
      <c r="AJ100"/>
      <c r="AK100"/>
      <c r="AL100"/>
      <c r="AM100"/>
    </row>
    <row r="101" spans="1:39">
      <c r="A101" s="105"/>
      <c r="B101" s="4">
        <f>+'Ark1'!AP1440</f>
        <v>15</v>
      </c>
      <c r="C101" s="4" t="str">
        <f>VLOOKUP(B101,RNR!$D$1:$E$38,2)</f>
        <v>Montbéliard</v>
      </c>
      <c r="D101" s="32">
        <f>+'Ark1'!C1440</f>
        <v>2022</v>
      </c>
      <c r="E101">
        <f>+'Ark1'!Q1440</f>
        <v>1</v>
      </c>
      <c r="F101" s="67"/>
      <c r="G101" s="463">
        <f>+'Ark1'!R1440</f>
        <v>1</v>
      </c>
      <c r="H101" s="410"/>
      <c r="I101" s="67">
        <f>+'Ark1'!AE1440</f>
        <v>1.436162573603332E-2</v>
      </c>
      <c r="J101" s="67"/>
      <c r="K101" s="67">
        <f>+'Ark1'!AF1440</f>
        <v>9.6165212158510812E-3</v>
      </c>
      <c r="L101" s="117"/>
      <c r="M101" s="19">
        <f>+'Ark1'!U1440</f>
        <v>249.3</v>
      </c>
      <c r="O101" s="11">
        <f>+IF(G101=0,"",'Ark1'!AR1440)</f>
        <v>205</v>
      </c>
      <c r="P101" s="118"/>
      <c r="Q101" s="11">
        <f>+IF(G101=0,"",'Ark1'!AS1440)</f>
        <v>28.902656664877178</v>
      </c>
      <c r="R101" s="105"/>
      <c r="S101" s="1">
        <f>+'Ark1'!S1440</f>
        <v>4</v>
      </c>
      <c r="U101" s="1">
        <f>+'Ark1'!T1440</f>
        <v>4</v>
      </c>
      <c r="W101" s="11">
        <f>+'Ark1'!AG1440</f>
        <v>751</v>
      </c>
      <c r="X101" s="11" t="e">
        <f>IF(G101=0,"",1000*M101/#REF!)</f>
        <v>#REF!</v>
      </c>
      <c r="Y101" s="11"/>
      <c r="Z101" s="11">
        <f>+'Ark1'!AH1440</f>
        <v>0</v>
      </c>
      <c r="AA101" s="11">
        <f>+'Ark1'!W1440</f>
        <v>0</v>
      </c>
      <c r="AB101" s="11">
        <f>+'Ark1'!X1440</f>
        <v>0</v>
      </c>
      <c r="AC101" s="11">
        <f>+'Ark1'!Y1440</f>
        <v>0</v>
      </c>
      <c r="AD101" s="1">
        <f>+'Ark1'!Z1440</f>
        <v>0</v>
      </c>
      <c r="AE101" s="1">
        <f>+'Ark1'!AA1440</f>
        <v>0</v>
      </c>
      <c r="AF101" s="105"/>
      <c r="AG101"/>
      <c r="AH101"/>
      <c r="AI101"/>
      <c r="AJ101"/>
      <c r="AK101"/>
      <c r="AL101"/>
      <c r="AM101"/>
    </row>
    <row r="102" spans="1:39">
      <c r="A102" s="105"/>
      <c r="B102" s="4">
        <f>+'Ark1'!AP1441</f>
        <v>16</v>
      </c>
      <c r="C102" s="4" t="str">
        <f>VLOOKUP(B102,RNR!$D$1:$E$38,2)</f>
        <v>Mørefe</v>
      </c>
      <c r="D102" s="32">
        <f>+'Ark1'!C1441</f>
        <v>2022</v>
      </c>
      <c r="E102">
        <f>+'Ark1'!Q1441</f>
        <v>0</v>
      </c>
      <c r="F102" s="67"/>
      <c r="G102" s="463">
        <f>+'Ark1'!R1441</f>
        <v>0</v>
      </c>
      <c r="H102" s="410"/>
      <c r="I102" s="67">
        <f>+'Ark1'!AE1441</f>
        <v>0</v>
      </c>
      <c r="J102" s="67"/>
      <c r="K102" s="67">
        <f>+'Ark1'!AF1441</f>
        <v>0</v>
      </c>
      <c r="L102" s="117"/>
      <c r="M102" s="19">
        <f>+'Ark1'!U1441</f>
        <v>0</v>
      </c>
      <c r="O102" s="11" t="str">
        <f>+IF(G102=0,"",'Ark1'!AR1441)</f>
        <v/>
      </c>
      <c r="P102" s="118"/>
      <c r="Q102" s="11" t="str">
        <f>+IF(G102=0,"",'Ark1'!AS1441)</f>
        <v/>
      </c>
      <c r="R102" s="105"/>
      <c r="S102" s="1">
        <f>+'Ark1'!S1441</f>
        <v>0</v>
      </c>
      <c r="U102" s="1">
        <f>+'Ark1'!T1441</f>
        <v>0</v>
      </c>
      <c r="W102" s="11">
        <f>+'Ark1'!AG1441</f>
        <v>0</v>
      </c>
      <c r="X102" s="11" t="str">
        <f>IF(G102=0,"",1000*M102/#REF!)</f>
        <v/>
      </c>
      <c r="Y102" s="11"/>
      <c r="Z102" s="11">
        <f>+'Ark1'!AH1441</f>
        <v>0</v>
      </c>
      <c r="AA102" s="11">
        <f>+'Ark1'!W1441</f>
        <v>0</v>
      </c>
      <c r="AB102" s="11">
        <f>+'Ark1'!X1441</f>
        <v>0</v>
      </c>
      <c r="AC102" s="11">
        <f>+'Ark1'!Y1441</f>
        <v>0</v>
      </c>
      <c r="AD102" s="1">
        <f>+'Ark1'!Z1441</f>
        <v>0</v>
      </c>
      <c r="AE102" s="1">
        <f>+'Ark1'!AA1441</f>
        <v>0</v>
      </c>
      <c r="AF102" s="105"/>
      <c r="AG102"/>
      <c r="AH102"/>
      <c r="AI102"/>
      <c r="AJ102"/>
      <c r="AK102"/>
      <c r="AL102"/>
      <c r="AM102"/>
    </row>
    <row r="103" spans="1:39">
      <c r="A103" s="105"/>
      <c r="B103" s="4">
        <f>+'Ark1'!AP1442</f>
        <v>17</v>
      </c>
      <c r="C103" s="4" t="str">
        <f>VLOOKUP(B103,RNR!$D$1:$E$38,2)</f>
        <v>Normande</v>
      </c>
      <c r="D103" s="32">
        <f>+'Ark1'!C1442</f>
        <v>2022</v>
      </c>
      <c r="E103">
        <f>+'Ark1'!Q1442</f>
        <v>0</v>
      </c>
      <c r="F103" s="67"/>
      <c r="G103" s="463">
        <f>+'Ark1'!R1442</f>
        <v>0</v>
      </c>
      <c r="H103" s="410"/>
      <c r="I103" s="67">
        <f>+'Ark1'!AE1442</f>
        <v>0</v>
      </c>
      <c r="J103" s="67"/>
      <c r="K103" s="67">
        <f>+'Ark1'!AF1442</f>
        <v>0</v>
      </c>
      <c r="L103" s="117"/>
      <c r="M103" s="19">
        <f>+'Ark1'!U1442</f>
        <v>0</v>
      </c>
      <c r="O103" s="11" t="str">
        <f>+IF(G103=0,"",'Ark1'!AR1442)</f>
        <v/>
      </c>
      <c r="P103" s="118"/>
      <c r="Q103" s="11" t="str">
        <f>+IF(G103=0,"",'Ark1'!AS1442)</f>
        <v/>
      </c>
      <c r="R103" s="105"/>
      <c r="S103" s="1">
        <f>+'Ark1'!S1442</f>
        <v>0</v>
      </c>
      <c r="U103" s="1">
        <f>+'Ark1'!T1442</f>
        <v>0</v>
      </c>
      <c r="W103" s="11">
        <f>+'Ark1'!AG1442</f>
        <v>0</v>
      </c>
      <c r="X103" s="11" t="str">
        <f>IF(G103=0,"",1000*M103/#REF!)</f>
        <v/>
      </c>
      <c r="Y103" s="11"/>
      <c r="Z103" s="11">
        <f>+'Ark1'!AH1442</f>
        <v>0</v>
      </c>
      <c r="AA103" s="11">
        <f>+'Ark1'!W1442</f>
        <v>0</v>
      </c>
      <c r="AB103" s="11">
        <f>+'Ark1'!X1442</f>
        <v>0</v>
      </c>
      <c r="AC103" s="11">
        <f>+'Ark1'!Y1442</f>
        <v>0</v>
      </c>
      <c r="AD103" s="1">
        <f>+'Ark1'!Z1442</f>
        <v>0</v>
      </c>
      <c r="AE103" s="1">
        <f>+'Ark1'!AA1442</f>
        <v>0</v>
      </c>
      <c r="AF103" s="105"/>
      <c r="AG103"/>
      <c r="AH103"/>
      <c r="AI103"/>
      <c r="AJ103"/>
      <c r="AK103"/>
      <c r="AL103"/>
      <c r="AM103"/>
    </row>
    <row r="104" spans="1:39">
      <c r="A104" s="105">
        <v>1</v>
      </c>
      <c r="B104" s="4">
        <f>+'Ark1'!AP1443</f>
        <v>21</v>
      </c>
      <c r="C104" s="4" t="str">
        <f>VLOOKUP(B104,RNR!$D$1:$E$38,2)</f>
        <v>Hereford</v>
      </c>
      <c r="D104" s="32">
        <f>+'Ark1'!C1443</f>
        <v>2022</v>
      </c>
      <c r="E104">
        <f>+'Ark1'!Q1443</f>
        <v>301</v>
      </c>
      <c r="F104" s="67"/>
      <c r="G104" s="463">
        <f>+'Ark1'!R1443</f>
        <v>506</v>
      </c>
      <c r="H104" s="410"/>
      <c r="I104" s="67">
        <f>+'Ark1'!AE1443</f>
        <v>7.2669826224328604</v>
      </c>
      <c r="J104" s="67"/>
      <c r="K104" s="67">
        <f>+'Ark1'!AF1443</f>
        <v>7.6928285315711884</v>
      </c>
      <c r="L104" s="117"/>
      <c r="M104" s="19">
        <f>+'Ark1'!U1443</f>
        <v>394.13029644268801</v>
      </c>
      <c r="O104" s="11">
        <f>+IF(G104=0,"",'Ark1'!AR1443)</f>
        <v>218.69762845849803</v>
      </c>
      <c r="P104" s="118"/>
      <c r="Q104" s="11">
        <f>+IF(G104=0,"",'Ark1'!AS1443)</f>
        <v>36.754309049079225</v>
      </c>
      <c r="R104" s="105"/>
      <c r="S104" s="1">
        <f>+'Ark1'!S1443</f>
        <v>6.4841897233201582</v>
      </c>
      <c r="U104" s="1">
        <f>+'Ark1'!T1443</f>
        <v>7.5415019762845859</v>
      </c>
      <c r="W104" s="11">
        <f>+'Ark1'!AG1443</f>
        <v>1080.0158102766798</v>
      </c>
      <c r="X104" s="11" t="e">
        <f>IF(G104=0,"",1000*M104/#REF!)</f>
        <v>#REF!</v>
      </c>
      <c r="Y104" s="11"/>
      <c r="Z104" s="11">
        <f>+'Ark1'!AH1443</f>
        <v>0</v>
      </c>
      <c r="AA104" s="11">
        <f>+'Ark1'!W1443</f>
        <v>69.762845849802389</v>
      </c>
      <c r="AB104" s="11">
        <f>+'Ark1'!X1443</f>
        <v>63.636363636363633</v>
      </c>
      <c r="AC104" s="11">
        <f>+'Ark1'!Y1443</f>
        <v>107.86160698677585</v>
      </c>
      <c r="AD104" s="1">
        <f>+'Ark1'!Z1443</f>
        <v>1.2161410473333345</v>
      </c>
      <c r="AE104" s="1">
        <f>+'Ark1'!AA1443</f>
        <v>2.1160166818392958</v>
      </c>
      <c r="AF104" s="105"/>
      <c r="AG104"/>
      <c r="AH104"/>
      <c r="AI104"/>
      <c r="AJ104"/>
      <c r="AK104"/>
      <c r="AL104"/>
      <c r="AM104"/>
    </row>
    <row r="105" spans="1:39">
      <c r="A105" s="105">
        <f>1+A104</f>
        <v>2</v>
      </c>
      <c r="B105" s="4">
        <f>+'Ark1'!AP1444</f>
        <v>22</v>
      </c>
      <c r="C105" s="4" t="str">
        <f>VLOOKUP(B105,RNR!$D$1:$E$38,2)</f>
        <v>Charolais</v>
      </c>
      <c r="D105" s="32">
        <f>+'Ark1'!C1444</f>
        <v>2022</v>
      </c>
      <c r="E105">
        <f>+'Ark1'!Q1444</f>
        <v>376</v>
      </c>
      <c r="F105" s="67"/>
      <c r="G105" s="463">
        <f>+'Ark1'!R1444</f>
        <v>578</v>
      </c>
      <c r="H105" s="410"/>
      <c r="I105" s="67">
        <f>+'Ark1'!AE1444</f>
        <v>8.3010196754272574</v>
      </c>
      <c r="J105" s="67"/>
      <c r="K105" s="67">
        <f>+'Ark1'!AF1444</f>
        <v>10.487920762148782</v>
      </c>
      <c r="L105" s="117"/>
      <c r="M105" s="19">
        <f>+'Ark1'!U1444</f>
        <v>470.39840830449822</v>
      </c>
      <c r="O105" s="11">
        <f>+IF(G105=0,"",'Ark1'!AR1444)</f>
        <v>224.89446366782005</v>
      </c>
      <c r="P105" s="118"/>
      <c r="Q105" s="11">
        <f>+IF(G105=0,"",'Ark1'!AS1444)</f>
        <v>40.54262716679321</v>
      </c>
      <c r="R105" s="105"/>
      <c r="S105" s="1">
        <f>+'Ark1'!S1444</f>
        <v>8.1557093425605558</v>
      </c>
      <c r="U105" s="1">
        <f>+'Ark1'!T1444</f>
        <v>5.7491349480968861</v>
      </c>
      <c r="W105" s="11">
        <f>+'Ark1'!AG1444</f>
        <v>1224.3944636678202</v>
      </c>
      <c r="X105" s="11" t="e">
        <f>IF(G105=0,"",1000*M105/#REF!)</f>
        <v>#REF!</v>
      </c>
      <c r="Y105" s="11"/>
      <c r="Z105" s="11">
        <f>+'Ark1'!AH1444</f>
        <v>0.51903114186851196</v>
      </c>
      <c r="AA105" s="11">
        <f>+'Ark1'!W1444</f>
        <v>32.352941176470594</v>
      </c>
      <c r="AB105" s="11">
        <f>+'Ark1'!X1444</f>
        <v>83.737024221453296</v>
      </c>
      <c r="AC105" s="11">
        <f>+'Ark1'!Y1444</f>
        <v>118.58357458114658</v>
      </c>
      <c r="AD105" s="1">
        <f>+'Ark1'!Z1444</f>
        <v>1.2588689925610761</v>
      </c>
      <c r="AE105" s="1">
        <f>+'Ark1'!AA1444</f>
        <v>1.6484366964923605</v>
      </c>
      <c r="AF105" s="105"/>
      <c r="AG105"/>
      <c r="AH105"/>
      <c r="AI105"/>
      <c r="AJ105"/>
      <c r="AK105"/>
      <c r="AL105"/>
      <c r="AM105"/>
    </row>
    <row r="106" spans="1:39">
      <c r="A106" s="105">
        <f t="shared" ref="A106:A122" si="15">1+A105</f>
        <v>3</v>
      </c>
      <c r="B106" s="4">
        <f>+'Ark1'!AP1445</f>
        <v>23</v>
      </c>
      <c r="C106" s="4" t="str">
        <f>VLOOKUP(B106,RNR!$D$1:$E$38,2)</f>
        <v>Aberdeen Angus</v>
      </c>
      <c r="D106" s="32">
        <f>+'Ark1'!C1445</f>
        <v>2022</v>
      </c>
      <c r="E106">
        <f>+'Ark1'!Q1445</f>
        <v>327</v>
      </c>
      <c r="F106" s="67"/>
      <c r="G106" s="463">
        <f>+'Ark1'!R1445</f>
        <v>471</v>
      </c>
      <c r="H106" s="410"/>
      <c r="I106" s="67">
        <f>+'Ark1'!AE1445</f>
        <v>6.7643257216716952</v>
      </c>
      <c r="J106" s="67"/>
      <c r="K106" s="67">
        <f>+'Ark1'!AF1445</f>
        <v>7.4717461360601778</v>
      </c>
      <c r="L106" s="117"/>
      <c r="M106" s="19">
        <f>+'Ark1'!U1445</f>
        <v>411.24959660297208</v>
      </c>
      <c r="O106" s="11">
        <f>+IF(G106=0,"",'Ark1'!AR1445)</f>
        <v>218.47983014862001</v>
      </c>
      <c r="P106" s="118"/>
      <c r="Q106" s="11">
        <f>+IF(G106=0,"",'Ark1'!AS1445)</f>
        <v>38.676934509639445</v>
      </c>
      <c r="R106" s="105"/>
      <c r="S106" s="1">
        <f>+'Ark1'!S1445</f>
        <v>6.8938428874734612</v>
      </c>
      <c r="U106" s="1">
        <f>+'Ark1'!T1445</f>
        <v>8.0594479830148629</v>
      </c>
      <c r="W106" s="11">
        <f>+'Ark1'!AG1445</f>
        <v>1133.2144373673038</v>
      </c>
      <c r="X106" s="11" t="e">
        <f>IF(G106=0,"",1000*M106/#REF!)</f>
        <v>#REF!</v>
      </c>
      <c r="Y106" s="11"/>
      <c r="Z106" s="11">
        <f>+'Ark1'!AH1445</f>
        <v>0.21231422505307856</v>
      </c>
      <c r="AA106" s="11">
        <f>+'Ark1'!W1445</f>
        <v>79.830148619957527</v>
      </c>
      <c r="AB106" s="11">
        <f>+'Ark1'!X1445</f>
        <v>70.700636942675146</v>
      </c>
      <c r="AC106" s="11">
        <f>+'Ark1'!Y1445</f>
        <v>105.86465302715324</v>
      </c>
      <c r="AD106" s="1">
        <f>+'Ark1'!Z1445</f>
        <v>1.3119507398881838</v>
      </c>
      <c r="AE106" s="1">
        <f>+'Ark1'!AA1445</f>
        <v>2.0160373233976681</v>
      </c>
      <c r="AF106" s="105"/>
      <c r="AG106"/>
      <c r="AH106"/>
      <c r="AI106"/>
      <c r="AJ106"/>
      <c r="AK106"/>
      <c r="AL106"/>
      <c r="AM106"/>
    </row>
    <row r="107" spans="1:39">
      <c r="A107" s="105">
        <f t="shared" si="15"/>
        <v>4</v>
      </c>
      <c r="B107" s="4">
        <f>+'Ark1'!AP1446</f>
        <v>24</v>
      </c>
      <c r="C107" s="4" t="str">
        <f>VLOOKUP(B107,RNR!$D$1:$E$38,2)</f>
        <v>Limousin</v>
      </c>
      <c r="D107" s="32">
        <f>+'Ark1'!C1446</f>
        <v>2022</v>
      </c>
      <c r="E107">
        <f>+'Ark1'!Q1446</f>
        <v>273</v>
      </c>
      <c r="F107" s="67"/>
      <c r="G107" s="463">
        <f>+'Ark1'!R1446</f>
        <v>414</v>
      </c>
      <c r="H107" s="410"/>
      <c r="I107" s="67">
        <f>+'Ark1'!AE1446</f>
        <v>5.9457130547177917</v>
      </c>
      <c r="J107" s="67"/>
      <c r="K107" s="67">
        <f>+'Ark1'!AF1446</f>
        <v>7.3986949057618752</v>
      </c>
      <c r="L107" s="117"/>
      <c r="M107" s="19">
        <f>+'Ark1'!U1446</f>
        <v>463.2965458937195</v>
      </c>
      <c r="O107" s="11">
        <f>+IF(G107=0,"",'Ark1'!AR1446)</f>
        <v>220.3333333333334</v>
      </c>
      <c r="P107" s="118"/>
      <c r="Q107" s="11">
        <f>+IF(G107=0,"",'Ark1'!AS1446)</f>
        <v>42.531205534939808</v>
      </c>
      <c r="R107" s="105"/>
      <c r="S107" s="1">
        <f>+'Ark1'!S1446</f>
        <v>8.8111380145278435</v>
      </c>
      <c r="U107" s="1">
        <f>+'Ark1'!T1446</f>
        <v>5.6352657004830924</v>
      </c>
      <c r="W107" s="11">
        <f>+'Ark1'!AG1446</f>
        <v>1300.0966183574876</v>
      </c>
      <c r="X107" s="11" t="e">
        <f>IF(G107=0,"",1000*M107/#REF!)</f>
        <v>#REF!</v>
      </c>
      <c r="Y107" s="11"/>
      <c r="Z107" s="11">
        <f>+'Ark1'!AH1446</f>
        <v>0</v>
      </c>
      <c r="AA107" s="11">
        <f>+'Ark1'!W1446</f>
        <v>28.260869565217391</v>
      </c>
      <c r="AB107" s="11">
        <f>+'Ark1'!X1446</f>
        <v>85.265700483091777</v>
      </c>
      <c r="AC107" s="11">
        <f>+'Ark1'!Y1446</f>
        <v>113.55692263001784</v>
      </c>
      <c r="AD107" s="1">
        <f>+'Ark1'!Z1446</f>
        <v>1.388037759324094</v>
      </c>
      <c r="AE107" s="1">
        <f>+'Ark1'!AA1446</f>
        <v>1.6255249027918623</v>
      </c>
      <c r="AF107" s="105"/>
      <c r="AG107"/>
      <c r="AH107"/>
      <c r="AI107"/>
      <c r="AJ107"/>
      <c r="AK107"/>
      <c r="AL107"/>
      <c r="AM107"/>
    </row>
    <row r="108" spans="1:39">
      <c r="A108" s="105">
        <f t="shared" si="15"/>
        <v>5</v>
      </c>
      <c r="B108" s="4">
        <f>+'Ark1'!AP1447</f>
        <v>25</v>
      </c>
      <c r="C108" s="4" t="str">
        <f>VLOOKUP(B108,RNR!$D$1:$E$38,2)</f>
        <v>Kjøttsimmental</v>
      </c>
      <c r="D108" s="32">
        <f>+'Ark1'!C1447</f>
        <v>2022</v>
      </c>
      <c r="E108">
        <f>+'Ark1'!Q1447</f>
        <v>141</v>
      </c>
      <c r="F108" s="67"/>
      <c r="G108" s="463">
        <f>+'Ark1'!R1447</f>
        <v>201</v>
      </c>
      <c r="H108" s="410"/>
      <c r="I108" s="67">
        <f>+'Ark1'!AE1447</f>
        <v>2.8866867729426975</v>
      </c>
      <c r="J108" s="67"/>
      <c r="K108" s="67">
        <f>+'Ark1'!AF1447</f>
        <v>3.4518774851648319</v>
      </c>
      <c r="L108" s="117"/>
      <c r="M108" s="19">
        <f>+'Ark1'!U1447</f>
        <v>445.20865671641775</v>
      </c>
      <c r="O108" s="11">
        <f>+IF(G108=0,"",'Ark1'!AR1447)</f>
        <v>224.61194029850736</v>
      </c>
      <c r="P108" s="118"/>
      <c r="Q108" s="11">
        <f>+IF(G108=0,"",'Ark1'!AS1447)</f>
        <v>38.475197365895653</v>
      </c>
      <c r="R108" s="105"/>
      <c r="S108" s="1">
        <f>+'Ark1'!S1447</f>
        <v>7.0149253731343277</v>
      </c>
      <c r="U108" s="1">
        <f>+'Ark1'!T1447</f>
        <v>5.7164179104477606</v>
      </c>
      <c r="W108" s="11">
        <f>+'Ark1'!AG1447</f>
        <v>1261.2139303482588</v>
      </c>
      <c r="X108" s="11" t="e">
        <f>IF(G108=0,"",1000*M108/#REF!)</f>
        <v>#REF!</v>
      </c>
      <c r="Y108" s="11"/>
      <c r="Z108" s="11">
        <f>+'Ark1'!AH1447</f>
        <v>0</v>
      </c>
      <c r="AA108" s="11">
        <f>+'Ark1'!W1447</f>
        <v>33.333333333333343</v>
      </c>
      <c r="AB108" s="11">
        <f>+'Ark1'!X1447</f>
        <v>80.099502487562191</v>
      </c>
      <c r="AC108" s="11">
        <f>+'Ark1'!Y1447</f>
        <v>112.9903363793166</v>
      </c>
      <c r="AD108" s="1">
        <f>+'Ark1'!Z1447</f>
        <v>1.3024187675905612</v>
      </c>
      <c r="AE108" s="1">
        <f>+'Ark1'!AA1447</f>
        <v>1.746119821866766</v>
      </c>
      <c r="AF108" s="105"/>
      <c r="AG108"/>
      <c r="AH108"/>
      <c r="AI108"/>
      <c r="AJ108"/>
      <c r="AK108"/>
      <c r="AL108"/>
      <c r="AM108"/>
    </row>
    <row r="109" spans="1:39">
      <c r="A109" s="105">
        <f t="shared" si="15"/>
        <v>6</v>
      </c>
      <c r="B109" s="4">
        <f>+'Ark1'!AP1448</f>
        <v>26</v>
      </c>
      <c r="C109" s="4" t="str">
        <f>VLOOKUP(B109,RNR!$D$1:$E$38,2)</f>
        <v>Blonde d`Aquitaine</v>
      </c>
      <c r="D109" s="32">
        <f>+'Ark1'!C1448</f>
        <v>2022</v>
      </c>
      <c r="E109">
        <f>+'Ark1'!Q1448</f>
        <v>20</v>
      </c>
      <c r="F109" s="67"/>
      <c r="G109" s="463">
        <f>+'Ark1'!R1448</f>
        <v>32</v>
      </c>
      <c r="H109" s="410"/>
      <c r="I109" s="67">
        <f>+'Ark1'!AE1448</f>
        <v>0.45957202355306626</v>
      </c>
      <c r="J109" s="67"/>
      <c r="K109" s="67">
        <f>+'Ark1'!AF1448</f>
        <v>0.59120736893538006</v>
      </c>
      <c r="L109" s="117"/>
      <c r="M109" s="19">
        <f>+'Ark1'!U1448</f>
        <v>478.95437500000003</v>
      </c>
      <c r="O109" s="11">
        <f>+IF(G109=0,"",'Ark1'!AR1448)</f>
        <v>228.6875</v>
      </c>
      <c r="P109" s="118"/>
      <c r="Q109" s="11">
        <f>+IF(G109=0,"",'Ark1'!AS1448)</f>
        <v>39.273617636792657</v>
      </c>
      <c r="R109" s="105"/>
      <c r="S109" s="1">
        <f>+'Ark1'!S1448</f>
        <v>8.21875</v>
      </c>
      <c r="U109" s="1">
        <f>+'Ark1'!T1448</f>
        <v>4.6875</v>
      </c>
      <c r="W109" s="11">
        <f>+'Ark1'!AG1448</f>
        <v>1237.3125</v>
      </c>
      <c r="X109" s="11" t="e">
        <f>IF(G109=0,"",1000*M109/#REF!)</f>
        <v>#REF!</v>
      </c>
      <c r="Y109" s="11"/>
      <c r="Z109" s="11">
        <f>+'Ark1'!AH1448</f>
        <v>0</v>
      </c>
      <c r="AA109" s="11">
        <f>+'Ark1'!W1448</f>
        <v>6.25</v>
      </c>
      <c r="AB109" s="11">
        <f>+'Ark1'!X1448</f>
        <v>78.125</v>
      </c>
      <c r="AC109" s="11">
        <f>+'Ark1'!Y1448</f>
        <v>135.05720373552629</v>
      </c>
      <c r="AD109" s="1">
        <f>+'Ark1'!Z1448</f>
        <v>2.1899539806808721</v>
      </c>
      <c r="AE109" s="1">
        <f>+'Ark1'!AA1448</f>
        <v>1.1842059575935258</v>
      </c>
      <c r="AF109" s="105"/>
      <c r="AG109"/>
      <c r="AH109"/>
      <c r="AI109"/>
      <c r="AJ109"/>
      <c r="AK109"/>
      <c r="AL109"/>
      <c r="AM109"/>
    </row>
    <row r="110" spans="1:39">
      <c r="A110" s="105">
        <f t="shared" si="15"/>
        <v>7</v>
      </c>
      <c r="B110" s="4">
        <f>+'Ark1'!AP1449</f>
        <v>27</v>
      </c>
      <c r="C110" s="4" t="str">
        <f>VLOOKUP(B110,RNR!$D$1:$E$38,2)</f>
        <v>Highland</v>
      </c>
      <c r="D110" s="32">
        <f>+'Ark1'!C1449</f>
        <v>2022</v>
      </c>
      <c r="E110">
        <f>+'Ark1'!Q1449</f>
        <v>99</v>
      </c>
      <c r="F110" s="67"/>
      <c r="G110" s="463">
        <f>+'Ark1'!R1449</f>
        <v>207</v>
      </c>
      <c r="H110" s="410"/>
      <c r="I110" s="67">
        <f>+'Ark1'!AE1449</f>
        <v>2.9728565273588958</v>
      </c>
      <c r="J110" s="67"/>
      <c r="K110" s="67">
        <f>+'Ark1'!AF1449</f>
        <v>1.7988055887194188</v>
      </c>
      <c r="L110" s="117"/>
      <c r="M110" s="19">
        <f>+'Ark1'!U1449</f>
        <v>225.27768115942033</v>
      </c>
      <c r="O110" s="11">
        <f>+IF(G110=0,"",'Ark1'!AR1449)</f>
        <v>190.05314009661839</v>
      </c>
      <c r="P110" s="118"/>
      <c r="Q110" s="11">
        <f>+IF(G110=0,"",'Ark1'!AS1449)</f>
        <v>31.788694359776265</v>
      </c>
      <c r="R110" s="105"/>
      <c r="S110" s="1">
        <f>+'Ark1'!S1449</f>
        <v>4.7766990291262124</v>
      </c>
      <c r="U110" s="1">
        <f>+'Ark1'!T1449</f>
        <v>5.4830917874396148</v>
      </c>
      <c r="W110" s="11">
        <f>+'Ark1'!AG1449</f>
        <v>1148.0772946859904</v>
      </c>
      <c r="X110" s="11" t="e">
        <f>IF(G110=0,"",1000*M110/#REF!)</f>
        <v>#REF!</v>
      </c>
      <c r="Y110" s="11"/>
      <c r="Z110" s="11">
        <f>+'Ark1'!AH1449</f>
        <v>0</v>
      </c>
      <c r="AA110" s="11">
        <f>+'Ark1'!W1449</f>
        <v>23.671497584541061</v>
      </c>
      <c r="AB110" s="11">
        <f>+'Ark1'!X1449</f>
        <v>6.7632850241545883</v>
      </c>
      <c r="AC110" s="11">
        <f>+'Ark1'!Y1449</f>
        <v>71.626517007211348</v>
      </c>
      <c r="AD110" s="1">
        <f>+'Ark1'!Z1449</f>
        <v>0.96035244568194844</v>
      </c>
      <c r="AE110" s="1">
        <f>+'Ark1'!AA1449</f>
        <v>1.7770556189198143</v>
      </c>
      <c r="AF110" s="105"/>
      <c r="AG110"/>
      <c r="AH110"/>
      <c r="AI110"/>
      <c r="AJ110"/>
      <c r="AK110"/>
      <c r="AL110"/>
      <c r="AM110"/>
    </row>
    <row r="111" spans="1:39">
      <c r="A111" s="105">
        <f t="shared" si="15"/>
        <v>8</v>
      </c>
      <c r="B111" s="4">
        <f>+'Ark1'!AP1450</f>
        <v>28</v>
      </c>
      <c r="C111" s="4" t="str">
        <f>VLOOKUP(B111,RNR!$D$1:$E$38,2)</f>
        <v>Tiroler Grauvieh</v>
      </c>
      <c r="D111" s="32">
        <f>+'Ark1'!C1450</f>
        <v>2022</v>
      </c>
      <c r="E111">
        <f>+'Ark1'!Q1450</f>
        <v>58</v>
      </c>
      <c r="F111" s="67"/>
      <c r="G111" s="463">
        <f>+'Ark1'!R1450</f>
        <v>77</v>
      </c>
      <c r="H111" s="410"/>
      <c r="I111" s="67">
        <f>+'Ark1'!AE1450</f>
        <v>1.105845181674566</v>
      </c>
      <c r="J111" s="67"/>
      <c r="K111" s="67">
        <f>+'Ark1'!AF1450</f>
        <v>1.0923951501009752</v>
      </c>
      <c r="L111" s="117"/>
      <c r="M111" s="19">
        <f>+'Ark1'!U1450</f>
        <v>367.78441558441563</v>
      </c>
      <c r="O111" s="11">
        <f>+IF(G111=0,"",'Ark1'!AR1450)</f>
        <v>213.15584415584419</v>
      </c>
      <c r="P111" s="118"/>
      <c r="Q111" s="11">
        <f>+IF(G111=0,"",'Ark1'!AS1450)</f>
        <v>37.406903550584865</v>
      </c>
      <c r="R111" s="105"/>
      <c r="S111" s="1">
        <f>+'Ark1'!S1450</f>
        <v>6.5714285714285694</v>
      </c>
      <c r="U111" s="1">
        <f>+'Ark1'!T1450</f>
        <v>5.6883116883116882</v>
      </c>
      <c r="W111" s="11">
        <f>+'Ark1'!AG1450</f>
        <v>1262.090909090909</v>
      </c>
      <c r="X111" s="11" t="e">
        <f>IF(G111=0,"",1000*M111/#REF!)</f>
        <v>#REF!</v>
      </c>
      <c r="Y111" s="11"/>
      <c r="Z111" s="11">
        <f>+'Ark1'!AH1450</f>
        <v>0</v>
      </c>
      <c r="AA111" s="11">
        <f>+'Ark1'!W1450</f>
        <v>29.870129870129876</v>
      </c>
      <c r="AB111" s="11">
        <f>+'Ark1'!X1450</f>
        <v>63.636363636363633</v>
      </c>
      <c r="AC111" s="11">
        <f>+'Ark1'!Y1450</f>
        <v>84.277252812022681</v>
      </c>
      <c r="AD111" s="1">
        <f>+'Ark1'!Z1450</f>
        <v>1.4982983545287891</v>
      </c>
      <c r="AE111" s="1">
        <f>+'Ark1'!AA1450</f>
        <v>1.4705749406599977</v>
      </c>
      <c r="AF111" s="105"/>
      <c r="AG111"/>
      <c r="AH111"/>
      <c r="AI111"/>
      <c r="AJ111"/>
      <c r="AK111"/>
      <c r="AL111"/>
      <c r="AM111"/>
    </row>
    <row r="112" spans="1:39">
      <c r="A112" s="105">
        <f t="shared" si="15"/>
        <v>9</v>
      </c>
      <c r="B112" s="4">
        <f>+'Ark1'!AP1451</f>
        <v>29</v>
      </c>
      <c r="C112" s="4" t="str">
        <f>VLOOKUP(B112,RNR!$D$1:$E$38,2)</f>
        <v>Dexter</v>
      </c>
      <c r="D112" s="32">
        <f>+'Ark1'!C1451</f>
        <v>2022</v>
      </c>
      <c r="E112">
        <f>+'Ark1'!Q1451</f>
        <v>69</v>
      </c>
      <c r="F112" s="67"/>
      <c r="G112" s="463">
        <f>+'Ark1'!R1451</f>
        <v>112</v>
      </c>
      <c r="H112" s="410"/>
      <c r="I112" s="67">
        <f>+'Ark1'!AE1451</f>
        <v>1.6085020824357319</v>
      </c>
      <c r="J112" s="67"/>
      <c r="K112" s="67">
        <f>+'Ark1'!AF1451</f>
        <v>0.86059069988817771</v>
      </c>
      <c r="L112" s="117"/>
      <c r="M112" s="19">
        <f>+'Ark1'!U1451</f>
        <v>199.19705357142848</v>
      </c>
      <c r="O112" s="11">
        <f>+IF(G112=0,"",'Ark1'!AR1451)</f>
        <v>181.27678571428575</v>
      </c>
      <c r="P112" s="118"/>
      <c r="Q112" s="11">
        <f>+IF(G112=0,"",'Ark1'!AS1451)</f>
        <v>32.994949878177366</v>
      </c>
      <c r="R112" s="105"/>
      <c r="S112" s="1">
        <f>+'Ark1'!S1451</f>
        <v>5.0446428571428559</v>
      </c>
      <c r="U112" s="1">
        <f>+'Ark1'!T1451</f>
        <v>7.0267857142857109</v>
      </c>
      <c r="W112" s="11">
        <f>+'Ark1'!AG1451</f>
        <v>1101.401785714286</v>
      </c>
      <c r="X112" s="11" t="e">
        <f>IF(G112=0,"",1000*M112/#REF!)</f>
        <v>#REF!</v>
      </c>
      <c r="Y112" s="11"/>
      <c r="Z112" s="11">
        <f>+'Ark1'!AH1451</f>
        <v>0</v>
      </c>
      <c r="AA112" s="11">
        <f>+'Ark1'!W1451</f>
        <v>65.178571428571445</v>
      </c>
      <c r="AB112" s="11">
        <f>+'Ark1'!X1451</f>
        <v>0.89285714285714302</v>
      </c>
      <c r="AC112" s="11">
        <f>+'Ark1'!Y1451</f>
        <v>49.861767393149719</v>
      </c>
      <c r="AD112" s="1">
        <f>+'Ark1'!Z1451</f>
        <v>0.8903088635125368</v>
      </c>
      <c r="AE112" s="1">
        <f>+'Ark1'!AA1451</f>
        <v>2.0330300285383824</v>
      </c>
      <c r="AF112" s="105"/>
      <c r="AG112"/>
      <c r="AH112"/>
      <c r="AI112"/>
      <c r="AJ112"/>
      <c r="AK112"/>
      <c r="AL112"/>
      <c r="AM112"/>
    </row>
    <row r="113" spans="1:39">
      <c r="A113" s="105">
        <f t="shared" si="15"/>
        <v>10</v>
      </c>
      <c r="B113" s="4">
        <f>+'Ark1'!AP1452</f>
        <v>30</v>
      </c>
      <c r="C113" s="4" t="str">
        <f>VLOOKUP(B113,RNR!$D$1:$E$38,2)</f>
        <v>Piemontese</v>
      </c>
      <c r="D113" s="32">
        <f>+'Ark1'!C1452</f>
        <v>2022</v>
      </c>
      <c r="E113">
        <f>+'Ark1'!Q1452</f>
        <v>3</v>
      </c>
      <c r="F113" s="67"/>
      <c r="G113" s="463">
        <f>+'Ark1'!R1452</f>
        <v>3</v>
      </c>
      <c r="H113" s="410"/>
      <c r="I113" s="67">
        <f>+'Ark1'!AE1452</f>
        <v>4.3084877208099941E-2</v>
      </c>
      <c r="J113" s="67"/>
      <c r="K113" s="67">
        <f>+'Ark1'!AF1452</f>
        <v>5.3953582930649446E-2</v>
      </c>
      <c r="L113" s="117"/>
      <c r="M113" s="19">
        <f>+'Ark1'!U1452</f>
        <v>466.23333333333346</v>
      </c>
      <c r="O113" s="11">
        <f>+IF(G113=0,"",'Ark1'!AR1452)</f>
        <v>211.3333333333334</v>
      </c>
      <c r="P113" s="118"/>
      <c r="Q113" s="11">
        <f>+IF(G113=0,"",'Ark1'!AS1452)</f>
        <v>49.40806962111359</v>
      </c>
      <c r="R113" s="105"/>
      <c r="S113" s="1">
        <f>+'Ark1'!S1452</f>
        <v>10.333333333333336</v>
      </c>
      <c r="U113" s="1">
        <f>+'Ark1'!T1452</f>
        <v>4</v>
      </c>
      <c r="W113" s="11">
        <f>+'Ark1'!AG1452</f>
        <v>1349.333333333333</v>
      </c>
      <c r="X113" s="11" t="e">
        <f>IF(G113=0,"",1000*M113/#REF!)</f>
        <v>#REF!</v>
      </c>
      <c r="Y113" s="11"/>
      <c r="Z113" s="11">
        <f>+'Ark1'!AH1452</f>
        <v>0</v>
      </c>
      <c r="AA113" s="11">
        <f>+'Ark1'!W1452</f>
        <v>0</v>
      </c>
      <c r="AB113" s="11">
        <f>+'Ark1'!X1452</f>
        <v>100</v>
      </c>
      <c r="AC113" s="11">
        <f>+'Ark1'!Y1452</f>
        <v>34.405458223304549</v>
      </c>
      <c r="AD113" s="1">
        <f>+'Ark1'!Z1452</f>
        <v>0.47140452079101841</v>
      </c>
      <c r="AE113" s="1">
        <f>+'Ark1'!AA1452</f>
        <v>0.81649658092772603</v>
      </c>
      <c r="AF113" s="105"/>
      <c r="AG113"/>
      <c r="AH113"/>
      <c r="AI113"/>
      <c r="AJ113"/>
      <c r="AK113"/>
      <c r="AL113"/>
      <c r="AM113"/>
    </row>
    <row r="114" spans="1:39">
      <c r="A114" s="105">
        <f t="shared" si="15"/>
        <v>11</v>
      </c>
      <c r="B114" s="4">
        <f>+'Ark1'!AP1453</f>
        <v>31</v>
      </c>
      <c r="C114" s="4" t="str">
        <f>VLOOKUP(B114,RNR!$D$1:$E$38,2)</f>
        <v>Galloway</v>
      </c>
      <c r="D114" s="32">
        <f>+'Ark1'!C1453</f>
        <v>2022</v>
      </c>
      <c r="E114">
        <f>+'Ark1'!Q1453</f>
        <v>39</v>
      </c>
      <c r="F114" s="67"/>
      <c r="G114" s="463">
        <f>+'Ark1'!R1453</f>
        <v>58</v>
      </c>
      <c r="H114" s="410"/>
      <c r="I114" s="67">
        <f>+'Ark1'!AE1453</f>
        <v>0.83297429268993262</v>
      </c>
      <c r="J114" s="67"/>
      <c r="K114" s="67">
        <f>+'Ark1'!AF1453</f>
        <v>0.65664137322287486</v>
      </c>
      <c r="L114" s="117"/>
      <c r="M114" s="19">
        <f>+'Ark1'!U1453</f>
        <v>293.49758620689641</v>
      </c>
      <c r="O114" s="11">
        <f>+IF(G114=0,"",'Ark1'!AR1453)</f>
        <v>200.13793103448276</v>
      </c>
      <c r="P114" s="118"/>
      <c r="Q114" s="11">
        <f>+IF(G114=0,"",'Ark1'!AS1453)</f>
        <v>35.522463180043857</v>
      </c>
      <c r="R114" s="105"/>
      <c r="S114" s="1">
        <f>+'Ark1'!S1453</f>
        <v>5.8793103448275854</v>
      </c>
      <c r="U114" s="1">
        <f>+'Ark1'!T1453</f>
        <v>6.5344827586206886</v>
      </c>
      <c r="W114" s="11">
        <f>+'Ark1'!AG1453</f>
        <v>1113.6379310344828</v>
      </c>
      <c r="X114" s="11" t="e">
        <f>IF(G114=0,"",1000*M114/#REF!)</f>
        <v>#REF!</v>
      </c>
      <c r="Y114" s="11"/>
      <c r="Z114" s="11">
        <f>+'Ark1'!AH1453</f>
        <v>0</v>
      </c>
      <c r="AA114" s="11">
        <f>+'Ark1'!W1453</f>
        <v>50</v>
      </c>
      <c r="AB114" s="11">
        <f>+'Ark1'!X1453</f>
        <v>25.862068965517246</v>
      </c>
      <c r="AC114" s="11">
        <f>+'Ark1'!Y1453</f>
        <v>88.955981526517348</v>
      </c>
      <c r="AD114" s="1">
        <f>+'Ark1'!Z1453</f>
        <v>1.2467555992959252</v>
      </c>
      <c r="AE114" s="1">
        <f>+'Ark1'!AA1453</f>
        <v>1.8214764496416871</v>
      </c>
      <c r="AF114" s="105"/>
      <c r="AG114"/>
      <c r="AH114"/>
      <c r="AI114"/>
      <c r="AJ114"/>
      <c r="AK114"/>
      <c r="AL114"/>
      <c r="AM114"/>
    </row>
    <row r="115" spans="1:39">
      <c r="A115" s="105">
        <f t="shared" si="15"/>
        <v>12</v>
      </c>
      <c r="B115" s="4">
        <f>+'Ark1'!AP1454</f>
        <v>32</v>
      </c>
      <c r="C115" s="4" t="str">
        <f>VLOOKUP(B115,RNR!$D$1:$E$38,2)</f>
        <v>Salers</v>
      </c>
      <c r="D115" s="32">
        <f>+'Ark1'!C1454</f>
        <v>2022</v>
      </c>
      <c r="E115">
        <f>+'Ark1'!Q1454</f>
        <v>0</v>
      </c>
      <c r="F115" s="67"/>
      <c r="G115" s="463">
        <f>+'Ark1'!R1454</f>
        <v>0</v>
      </c>
      <c r="H115" s="410"/>
      <c r="I115" s="67">
        <f>+'Ark1'!AE1454</f>
        <v>0</v>
      </c>
      <c r="J115" s="67"/>
      <c r="K115" s="67">
        <f>+'Ark1'!AF1454</f>
        <v>0</v>
      </c>
      <c r="L115" s="117"/>
      <c r="M115" s="19">
        <f>+'Ark1'!U1454</f>
        <v>0</v>
      </c>
      <c r="O115" s="11" t="str">
        <f>+IF(G115=0,"",'Ark1'!AR1454)</f>
        <v/>
      </c>
      <c r="P115" s="118"/>
      <c r="Q115" s="11" t="str">
        <f>+IF(G115=0,"",'Ark1'!AS1454)</f>
        <v/>
      </c>
      <c r="R115" s="105"/>
      <c r="S115" s="1">
        <f>+'Ark1'!S1454</f>
        <v>0</v>
      </c>
      <c r="U115" s="1">
        <f>+'Ark1'!T1454</f>
        <v>0</v>
      </c>
      <c r="W115" s="11">
        <f>+'Ark1'!AG1454</f>
        <v>0</v>
      </c>
      <c r="X115" s="11" t="str">
        <f>IF(G115=0,"",1000*M115/#REF!)</f>
        <v/>
      </c>
      <c r="Y115" s="11"/>
      <c r="Z115" s="11">
        <f>+'Ark1'!AH1454</f>
        <v>0</v>
      </c>
      <c r="AA115" s="11">
        <f>+'Ark1'!W1454</f>
        <v>0</v>
      </c>
      <c r="AB115" s="11">
        <f>+'Ark1'!X1454</f>
        <v>0</v>
      </c>
      <c r="AC115" s="11">
        <f>+'Ark1'!Y1454</f>
        <v>0</v>
      </c>
      <c r="AD115" s="1">
        <f>+'Ark1'!Z1454</f>
        <v>0</v>
      </c>
      <c r="AE115" s="1">
        <f>+'Ark1'!AA1454</f>
        <v>0</v>
      </c>
      <c r="AF115" s="105"/>
      <c r="AG115"/>
      <c r="AH115"/>
      <c r="AI115"/>
      <c r="AJ115"/>
      <c r="AK115"/>
      <c r="AL115"/>
      <c r="AM115"/>
    </row>
    <row r="116" spans="1:39">
      <c r="A116" s="105">
        <f t="shared" si="15"/>
        <v>13</v>
      </c>
      <c r="B116" s="4">
        <f>+'Ark1'!AP1455</f>
        <v>33</v>
      </c>
      <c r="C116" s="4" t="str">
        <f>VLOOKUP(B116,RNR!$D$1:$E$38,2)</f>
        <v>Chianina</v>
      </c>
      <c r="D116" s="32">
        <f>+'Ark1'!C1455</f>
        <v>2022</v>
      </c>
      <c r="E116">
        <f>+'Ark1'!Q1455</f>
        <v>0</v>
      </c>
      <c r="F116" s="67"/>
      <c r="G116" s="463">
        <f>+'Ark1'!R1455</f>
        <v>0</v>
      </c>
      <c r="H116" s="410"/>
      <c r="I116" s="67">
        <f>+'Ark1'!AE1455</f>
        <v>0</v>
      </c>
      <c r="J116" s="67"/>
      <c r="K116" s="67">
        <f>+'Ark1'!AF1455</f>
        <v>0</v>
      </c>
      <c r="L116" s="117"/>
      <c r="M116" s="19">
        <f>+'Ark1'!U1455</f>
        <v>0</v>
      </c>
      <c r="O116" s="11" t="str">
        <f>+IF(G116=0,"",'Ark1'!AR1455)</f>
        <v/>
      </c>
      <c r="P116" s="118"/>
      <c r="Q116" s="11" t="str">
        <f>+IF(G116=0,"",'Ark1'!AS1455)</f>
        <v/>
      </c>
      <c r="R116" s="105"/>
      <c r="S116" s="1">
        <f>+'Ark1'!S1455</f>
        <v>0</v>
      </c>
      <c r="U116" s="1">
        <f>+'Ark1'!T1455</f>
        <v>0</v>
      </c>
      <c r="W116" s="11">
        <f>+'Ark1'!AG1455</f>
        <v>0</v>
      </c>
      <c r="X116" s="11" t="str">
        <f>IF(G116=0,"",1000*M116/#REF!)</f>
        <v/>
      </c>
      <c r="Y116" s="11"/>
      <c r="Z116" s="11">
        <f>+'Ark1'!AH1455</f>
        <v>0</v>
      </c>
      <c r="AA116" s="11">
        <f>+'Ark1'!W1455</f>
        <v>0</v>
      </c>
      <c r="AB116" s="11">
        <f>+'Ark1'!X1455</f>
        <v>0</v>
      </c>
      <c r="AC116" s="11">
        <f>+'Ark1'!Y1455</f>
        <v>0</v>
      </c>
      <c r="AD116" s="1">
        <f>+'Ark1'!Z1455</f>
        <v>0</v>
      </c>
      <c r="AE116" s="1">
        <f>+'Ark1'!AA1455</f>
        <v>0</v>
      </c>
      <c r="AF116" s="105"/>
      <c r="AG116"/>
      <c r="AH116"/>
      <c r="AI116"/>
      <c r="AJ116"/>
      <c r="AK116"/>
      <c r="AL116"/>
      <c r="AM116"/>
    </row>
    <row r="117" spans="1:39">
      <c r="A117" s="105">
        <f t="shared" si="15"/>
        <v>14</v>
      </c>
      <c r="B117" s="4">
        <f>+'Ark1'!AP1456</f>
        <v>34</v>
      </c>
      <c r="C117" s="4" t="str">
        <f>VLOOKUP(B117,RNR!$D$1:$E$38,2)</f>
        <v>Belgisk blå</v>
      </c>
      <c r="D117" s="32">
        <f>+'Ark1'!C1456</f>
        <v>2022</v>
      </c>
      <c r="E117">
        <f>+'Ark1'!Q1456</f>
        <v>0</v>
      </c>
      <c r="F117" s="67"/>
      <c r="G117" s="463">
        <f>+'Ark1'!R1456</f>
        <v>0</v>
      </c>
      <c r="H117" s="410"/>
      <c r="I117" s="67">
        <f>+'Ark1'!AE1456</f>
        <v>0</v>
      </c>
      <c r="J117" s="67"/>
      <c r="K117" s="67">
        <f>+'Ark1'!AF1456</f>
        <v>0</v>
      </c>
      <c r="L117" s="117"/>
      <c r="M117" s="19">
        <f>+'Ark1'!U1456</f>
        <v>0</v>
      </c>
      <c r="O117" s="11" t="str">
        <f>+IF(G117=0,"",'Ark1'!AR1456)</f>
        <v/>
      </c>
      <c r="P117" s="118"/>
      <c r="Q117" s="11" t="str">
        <f>+IF(G117=0,"",'Ark1'!AS1456)</f>
        <v/>
      </c>
      <c r="R117" s="105"/>
      <c r="S117" s="1">
        <f>+'Ark1'!S1456</f>
        <v>0</v>
      </c>
      <c r="U117" s="1">
        <f>+'Ark1'!T1456</f>
        <v>0</v>
      </c>
      <c r="W117" s="11">
        <f>+'Ark1'!AG1456</f>
        <v>0</v>
      </c>
      <c r="X117" s="11" t="str">
        <f>IF(G117=0,"",1000*M117/#REF!)</f>
        <v/>
      </c>
      <c r="Y117" s="11"/>
      <c r="Z117" s="11">
        <f>+'Ark1'!AH1456</f>
        <v>0</v>
      </c>
      <c r="AA117" s="11">
        <f>+'Ark1'!W1456</f>
        <v>0</v>
      </c>
      <c r="AB117" s="11">
        <f>+'Ark1'!X1456</f>
        <v>0</v>
      </c>
      <c r="AC117" s="11">
        <f>+'Ark1'!Y1456</f>
        <v>0</v>
      </c>
      <c r="AD117" s="1">
        <f>+'Ark1'!Z1456</f>
        <v>0</v>
      </c>
      <c r="AE117" s="1">
        <f>+'Ark1'!AA1456</f>
        <v>0</v>
      </c>
      <c r="AF117" s="105"/>
      <c r="AG117"/>
      <c r="AH117"/>
      <c r="AI117"/>
      <c r="AJ117"/>
      <c r="AK117"/>
      <c r="AL117"/>
      <c r="AM117"/>
    </row>
    <row r="118" spans="1:39">
      <c r="A118" s="105">
        <f t="shared" si="15"/>
        <v>15</v>
      </c>
      <c r="B118" s="4">
        <f>+'Ark1'!AP1457</f>
        <v>39</v>
      </c>
      <c r="C118" s="4" t="str">
        <f>VLOOKUP(B118,RNR!$D$1:$E$38,2)</f>
        <v>Wagyu</v>
      </c>
      <c r="D118" s="32">
        <f>+'Ark1'!C1457</f>
        <v>2022</v>
      </c>
      <c r="E118">
        <f>+'Ark1'!Q1457</f>
        <v>6</v>
      </c>
      <c r="F118" s="67"/>
      <c r="G118" s="463">
        <f>+'Ark1'!R1457</f>
        <v>9</v>
      </c>
      <c r="H118" s="410"/>
      <c r="I118" s="67">
        <f>+'Ark1'!AE1457</f>
        <v>0.12925463162429984</v>
      </c>
      <c r="J118" s="67"/>
      <c r="K118" s="67">
        <f>+'Ark1'!AF1457</f>
        <v>0.13696387238462079</v>
      </c>
      <c r="L118" s="117"/>
      <c r="M118" s="19">
        <f>+'Ark1'!U1457</f>
        <v>394.51888888888885</v>
      </c>
      <c r="O118" s="11">
        <f>+IF(G118=0,"",'Ark1'!AR1457)</f>
        <v>216</v>
      </c>
      <c r="P118" s="118"/>
      <c r="Q118" s="11">
        <f>+IF(G118=0,"",'Ark1'!AS1457)</f>
        <v>38.012878650857374</v>
      </c>
      <c r="R118" s="105"/>
      <c r="S118" s="1">
        <f>+'Ark1'!S1457</f>
        <v>6.8888888888888884</v>
      </c>
      <c r="U118" s="1">
        <f>+'Ark1'!T1457</f>
        <v>7.8888888888888893</v>
      </c>
      <c r="W118" s="11">
        <f>+'Ark1'!AG1457</f>
        <v>1192.7777777777778</v>
      </c>
      <c r="X118" s="11" t="e">
        <f>IF(G118=0,"",1000*M118/#REF!)</f>
        <v>#REF!</v>
      </c>
      <c r="Y118" s="11"/>
      <c r="Z118" s="11">
        <f>+'Ark1'!AH1457</f>
        <v>0</v>
      </c>
      <c r="AA118" s="11">
        <f>+'Ark1'!W1457</f>
        <v>55.555555555555557</v>
      </c>
      <c r="AB118" s="11">
        <f>+'Ark1'!X1457</f>
        <v>55.555555555555557</v>
      </c>
      <c r="AC118" s="11">
        <f>+'Ark1'!Y1457</f>
        <v>116.94557769838858</v>
      </c>
      <c r="AD118" s="1">
        <f>+'Ark1'!Z1457</f>
        <v>1.5947444549341436</v>
      </c>
      <c r="AE118" s="1">
        <f>+'Ark1'!AA1457</f>
        <v>2.9228769862146442</v>
      </c>
      <c r="AF118" s="105"/>
      <c r="AG118"/>
      <c r="AH118"/>
      <c r="AI118"/>
      <c r="AJ118"/>
      <c r="AK118"/>
      <c r="AL118"/>
      <c r="AM118"/>
    </row>
    <row r="119" spans="1:39">
      <c r="A119" s="105">
        <f t="shared" si="15"/>
        <v>16</v>
      </c>
      <c r="B119" s="4">
        <f>+'Ark1'!AP1458</f>
        <v>40</v>
      </c>
      <c r="C119" s="4" t="str">
        <f>VLOOKUP(B119,RNR!$D$1:$E$38,2)</f>
        <v>Jak (Bos Grunniens)</v>
      </c>
      <c r="D119" s="32">
        <f>+'Ark1'!C1458</f>
        <v>2022</v>
      </c>
      <c r="E119">
        <f>+'Ark1'!Q1458</f>
        <v>0</v>
      </c>
      <c r="F119" s="67"/>
      <c r="G119" s="463">
        <f>+'Ark1'!R1458</f>
        <v>0</v>
      </c>
      <c r="H119" s="410"/>
      <c r="I119" s="67">
        <f>+'Ark1'!AE1458</f>
        <v>0</v>
      </c>
      <c r="J119" s="67"/>
      <c r="K119" s="67">
        <f>+'Ark1'!AF1458</f>
        <v>0</v>
      </c>
      <c r="L119" s="117"/>
      <c r="M119" s="19">
        <f>+'Ark1'!U1458</f>
        <v>0</v>
      </c>
      <c r="O119" s="11" t="str">
        <f>+IF(G119=0,"",'Ark1'!AR1458)</f>
        <v/>
      </c>
      <c r="P119" s="118"/>
      <c r="Q119" s="11" t="str">
        <f>+IF(G119=0,"",'Ark1'!AS1458)</f>
        <v/>
      </c>
      <c r="R119" s="105"/>
      <c r="S119" s="1">
        <f>+'Ark1'!S1458</f>
        <v>0</v>
      </c>
      <c r="U119" s="1">
        <f>+'Ark1'!T1458</f>
        <v>0</v>
      </c>
      <c r="W119" s="11">
        <f>+'Ark1'!AG1458</f>
        <v>0</v>
      </c>
      <c r="X119" s="11" t="str">
        <f>IF(G119=0,"",1000*M119/#REF!)</f>
        <v/>
      </c>
      <c r="Y119" s="11"/>
      <c r="Z119" s="11">
        <f>+'Ark1'!AH1458</f>
        <v>0</v>
      </c>
      <c r="AA119" s="11">
        <f>+'Ark1'!W1458</f>
        <v>0</v>
      </c>
      <c r="AB119" s="11">
        <f>+'Ark1'!X1458</f>
        <v>0</v>
      </c>
      <c r="AC119" s="11">
        <f>+'Ark1'!Y1458</f>
        <v>0</v>
      </c>
      <c r="AD119" s="1">
        <f>+'Ark1'!Z1458</f>
        <v>0</v>
      </c>
      <c r="AE119" s="1">
        <f>+'Ark1'!AA1458</f>
        <v>0</v>
      </c>
      <c r="AF119" s="105"/>
      <c r="AG119"/>
      <c r="AH119"/>
      <c r="AI119"/>
      <c r="AJ119"/>
      <c r="AK119"/>
      <c r="AL119"/>
      <c r="AM119"/>
    </row>
    <row r="120" spans="1:39" s="518" customFormat="1">
      <c r="A120" s="105">
        <f t="shared" si="15"/>
        <v>17</v>
      </c>
      <c r="B120" s="4">
        <v>42</v>
      </c>
      <c r="C120" s="4" t="s">
        <v>847</v>
      </c>
      <c r="D120" s="32"/>
      <c r="F120" s="67"/>
      <c r="G120" s="519"/>
      <c r="H120" s="410"/>
      <c r="I120" s="67"/>
      <c r="J120" s="67"/>
      <c r="K120" s="67"/>
      <c r="L120" s="117"/>
      <c r="M120" s="19"/>
      <c r="N120" s="520"/>
      <c r="O120" s="520"/>
      <c r="P120" s="118"/>
      <c r="Q120" s="520"/>
      <c r="R120" s="105"/>
      <c r="S120" s="1"/>
      <c r="T120" s="1"/>
      <c r="U120" s="1"/>
      <c r="V120" s="1"/>
      <c r="W120" s="520"/>
      <c r="X120" s="520"/>
      <c r="Y120" s="520"/>
      <c r="Z120" s="520"/>
      <c r="AA120" s="520"/>
      <c r="AB120" s="520"/>
      <c r="AC120" s="520"/>
      <c r="AD120" s="1"/>
      <c r="AE120" s="1"/>
      <c r="AF120" s="105"/>
    </row>
    <row r="121" spans="1:39" s="512" customFormat="1">
      <c r="A121" s="105">
        <f t="shared" si="15"/>
        <v>18</v>
      </c>
      <c r="B121" s="4">
        <f>+'Ark1'!AP1459</f>
        <v>98</v>
      </c>
      <c r="C121" s="4" t="str">
        <f>VLOOKUP(B121,RNR!$D$1:$E$38,2)</f>
        <v>Krysning</v>
      </c>
      <c r="D121" s="32">
        <f>+'Ark1'!C1459</f>
        <v>2022</v>
      </c>
      <c r="E121" s="512">
        <f>+'Ark1'!Q1459</f>
        <v>232</v>
      </c>
      <c r="F121" s="67"/>
      <c r="G121" s="513">
        <f>+'Ark1'!R1459</f>
        <v>466</v>
      </c>
      <c r="H121" s="410"/>
      <c r="I121" s="67">
        <f>+'Ark1'!AE1459</f>
        <v>6.6925175929915248</v>
      </c>
      <c r="J121" s="67"/>
      <c r="K121" s="67">
        <f>+'Ark1'!AF1459</f>
        <v>6.5420129186486724</v>
      </c>
      <c r="L121" s="117"/>
      <c r="M121" s="19">
        <f>+'Ark1'!U1459</f>
        <v>363.93997854077202</v>
      </c>
      <c r="N121" s="514"/>
      <c r="O121" s="514">
        <f>+IF(G121=0,"",'Ark1'!AR1459)</f>
        <v>215.00214592274685</v>
      </c>
      <c r="P121" s="118"/>
      <c r="Q121" s="514">
        <f>+IF(G121=0,"",'Ark1'!AS1459)</f>
        <v>35.88985432264581</v>
      </c>
      <c r="R121" s="105"/>
      <c r="S121" s="1">
        <f>+'Ark1'!S1459</f>
        <v>6.3884120171673828</v>
      </c>
      <c r="T121" s="1"/>
      <c r="U121" s="1">
        <f>+'Ark1'!T1459</f>
        <v>6.3841201716738203</v>
      </c>
      <c r="V121" s="1"/>
      <c r="W121" s="514">
        <f>+'Ark1'!AG1459</f>
        <v>926.52360515021473</v>
      </c>
      <c r="X121" s="514" t="e">
        <f>IF(G121=0,"",1000*M121/#REF!)</f>
        <v>#REF!</v>
      </c>
      <c r="Y121" s="514"/>
      <c r="Z121" s="514">
        <f>+'Ark1'!AH1459</f>
        <v>0</v>
      </c>
      <c r="AA121" s="514">
        <f>+'Ark1'!W1459</f>
        <v>47.85407725321889</v>
      </c>
      <c r="AB121" s="514">
        <f>+'Ark1'!X1459</f>
        <v>56.223175965665241</v>
      </c>
      <c r="AC121" s="514">
        <f>+'Ark1'!Y1459</f>
        <v>98.066894223808873</v>
      </c>
      <c r="AD121" s="1">
        <f>+'Ark1'!Z1459</f>
        <v>1.6834828914166311</v>
      </c>
      <c r="AE121" s="1">
        <f>+'Ark1'!AA1459</f>
        <v>1.96112567814328</v>
      </c>
      <c r="AF121" s="105"/>
    </row>
    <row r="122" spans="1:39">
      <c r="A122" s="105">
        <f t="shared" si="15"/>
        <v>19</v>
      </c>
      <c r="B122" s="4">
        <f>+'Ark1'!AP1460</f>
        <v>99</v>
      </c>
      <c r="C122" s="4" t="str">
        <f>VLOOKUP(B122,RNR!$D$1:$E$38,2)</f>
        <v>Ukjent rase</v>
      </c>
      <c r="D122" s="32">
        <f>+'Ark1'!C1460</f>
        <v>2022</v>
      </c>
      <c r="E122" s="512">
        <f>+'Ark1'!Q1460</f>
        <v>24</v>
      </c>
      <c r="F122" s="67"/>
      <c r="G122" s="513">
        <f>+'Ark1'!R1460</f>
        <v>52</v>
      </c>
      <c r="H122" s="410"/>
      <c r="I122" s="67">
        <f>+'Ark1'!AE1460</f>
        <v>0.74680453827373261</v>
      </c>
      <c r="J122" s="67"/>
      <c r="K122" s="67">
        <f>+'Ark1'!AF1460</f>
        <v>0.67365409090052819</v>
      </c>
      <c r="L122" s="117"/>
      <c r="M122" s="19">
        <f>+'Ark1'!U1460</f>
        <v>335.84423076923071</v>
      </c>
      <c r="N122" s="514"/>
      <c r="O122" s="514">
        <f>+IF(G122=0,"",'Ark1'!AR1460)</f>
        <v>213.80769230769235</v>
      </c>
      <c r="P122" s="118"/>
      <c r="Q122" s="514">
        <f>+IF(G122=0,"",'Ark1'!AS1460)</f>
        <v>33.665442826506307</v>
      </c>
      <c r="R122" s="105"/>
      <c r="S122" s="1">
        <f>+'Ark1'!S1460</f>
        <v>5.1923076923076943</v>
      </c>
      <c r="U122" s="1">
        <f>+'Ark1'!T1460</f>
        <v>6.4038461538461551</v>
      </c>
      <c r="W122" s="514">
        <f>+'Ark1'!AG1460</f>
        <v>914.09615384615358</v>
      </c>
      <c r="X122" s="514" t="e">
        <f>IF(G122=0,"",1000*M122/#REF!)</f>
        <v>#REF!</v>
      </c>
      <c r="Y122" s="514"/>
      <c r="Z122" s="514">
        <f>+'Ark1'!AH1460</f>
        <v>0</v>
      </c>
      <c r="AA122" s="514">
        <f>+'Ark1'!W1460</f>
        <v>48.076923076923087</v>
      </c>
      <c r="AB122" s="514">
        <f>+'Ark1'!X1460</f>
        <v>38.461538461538446</v>
      </c>
      <c r="AC122" s="514">
        <f>+'Ark1'!Y1460</f>
        <v>89.665835646028256</v>
      </c>
      <c r="AD122" s="1">
        <f>+'Ark1'!Z1460</f>
        <v>1.3450544961573609</v>
      </c>
      <c r="AE122" s="1">
        <f>+'Ark1'!AA1460</f>
        <v>1.4840124323631116</v>
      </c>
      <c r="AF122" s="105"/>
      <c r="AG122"/>
      <c r="AH122"/>
      <c r="AI122"/>
      <c r="AJ122"/>
      <c r="AK122"/>
      <c r="AL122"/>
      <c r="AM122"/>
    </row>
    <row r="123" spans="1:39">
      <c r="A123" s="105"/>
      <c r="B123" s="105"/>
      <c r="C123" s="105"/>
      <c r="D123" s="105"/>
      <c r="E123" s="105"/>
      <c r="F123" s="105"/>
      <c r="G123" s="482"/>
      <c r="H123" s="105"/>
      <c r="I123" s="105"/>
      <c r="J123" s="105"/>
      <c r="K123" s="105"/>
      <c r="L123" s="105"/>
      <c r="M123" s="105"/>
      <c r="N123" s="105"/>
      <c r="O123" s="107"/>
      <c r="P123" s="118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/>
      <c r="AH123"/>
      <c r="AI123"/>
      <c r="AJ123"/>
      <c r="AK123"/>
      <c r="AL123"/>
      <c r="AM123"/>
    </row>
    <row r="124" spans="1:39">
      <c r="A124" s="105"/>
      <c r="B124" s="304"/>
      <c r="C124" s="304"/>
      <c r="D124" s="304"/>
      <c r="E124" s="105"/>
      <c r="F124" s="105"/>
      <c r="G124" s="482"/>
      <c r="H124" s="316"/>
      <c r="I124" s="105"/>
      <c r="J124" s="105"/>
      <c r="K124" s="105"/>
      <c r="L124" s="105"/>
      <c r="M124" s="107"/>
      <c r="N124" s="107"/>
      <c r="O124" s="107"/>
      <c r="P124" s="118"/>
      <c r="Q124" s="107"/>
      <c r="R124" s="107"/>
      <c r="S124" s="105"/>
      <c r="T124" s="336"/>
      <c r="U124" s="105"/>
      <c r="V124" s="336"/>
      <c r="W124" s="105"/>
      <c r="X124" s="105" t="str">
        <f>IF(G124=0,"",1000*M124/#REF!)</f>
        <v/>
      </c>
      <c r="Y124" s="105"/>
      <c r="Z124" s="105"/>
      <c r="AA124" s="105"/>
      <c r="AB124" s="105"/>
      <c r="AC124" s="105"/>
      <c r="AD124" s="105"/>
      <c r="AE124" s="105"/>
      <c r="AF124" s="105"/>
    </row>
    <row r="125" spans="1:39">
      <c r="A125" s="105"/>
      <c r="B125" s="304"/>
      <c r="C125" s="304"/>
      <c r="D125" s="304"/>
      <c r="E125" s="105"/>
      <c r="F125" s="105"/>
      <c r="G125" s="482"/>
      <c r="H125" s="316"/>
      <c r="I125" s="105"/>
      <c r="J125" s="105"/>
      <c r="K125" s="105"/>
      <c r="L125" s="105"/>
      <c r="M125" s="107"/>
      <c r="N125" s="107"/>
      <c r="O125" s="107"/>
      <c r="P125" s="107"/>
      <c r="Q125" s="107"/>
      <c r="R125" s="107"/>
      <c r="S125" s="105"/>
      <c r="T125" s="336"/>
      <c r="U125" s="105"/>
      <c r="V125" s="336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</row>
  </sheetData>
  <mergeCells count="2">
    <mergeCell ref="T4:V4"/>
    <mergeCell ref="AB4:AC4"/>
  </mergeCells>
  <conditionalFormatting sqref="T10:T46 V10:V46 N10:N46 R10:R46 H10:H46 J10:J46">
    <cfRule type="cellIs" dxfId="55" priority="13" operator="lessThan">
      <formula>0</formula>
    </cfRule>
    <cfRule type="cellIs" dxfId="54" priority="14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D6FC-0B72-46CC-B144-4676EF19A73F}">
  <dimension ref="AM1:CC231"/>
  <sheetViews>
    <sheetView topLeftCell="A199" zoomScale="94" zoomScaleNormal="94" workbookViewId="0">
      <selection activeCell="A199" sqref="A199"/>
    </sheetView>
  </sheetViews>
  <sheetFormatPr baseColWidth="10" defaultRowHeight="15.6"/>
  <cols>
    <col min="39" max="39" width="2.08984375" customWidth="1"/>
    <col min="40" max="40" width="3.90625" style="4" customWidth="1"/>
    <col min="41" max="41" width="5.08984375" style="32" customWidth="1"/>
    <col min="42" max="42" width="6.1796875" customWidth="1"/>
    <col min="43" max="43" width="5.6328125" customWidth="1"/>
    <col min="44" max="44" width="8.81640625" customWidth="1"/>
    <col min="45" max="45" width="7.1796875" bestFit="1" customWidth="1"/>
    <col min="46" max="46" width="5.1796875" customWidth="1"/>
    <col min="47" max="48" width="5.54296875" customWidth="1"/>
    <col min="49" max="49" width="7.1796875" customWidth="1"/>
    <col min="50" max="50" width="6.36328125" style="1" customWidth="1"/>
    <col min="51" max="51" width="7" customWidth="1"/>
    <col min="52" max="52" width="6.54296875" style="1" customWidth="1"/>
    <col min="53" max="53" width="6.08984375" style="19" customWidth="1"/>
    <col min="54" max="54" width="5.81640625" style="11" customWidth="1"/>
    <col min="55" max="55" width="5.6328125" customWidth="1"/>
    <col min="56" max="56" width="5.90625" style="11" customWidth="1"/>
    <col min="57" max="57" width="5.36328125" style="67" customWidth="1"/>
    <col min="58" max="58" width="5.81640625" style="11" customWidth="1"/>
    <col min="59" max="59" width="7" style="67" customWidth="1"/>
    <col min="60" max="60" width="4.36328125" style="11" customWidth="1"/>
    <col min="61" max="61" width="5.81640625" style="11" customWidth="1"/>
    <col min="62" max="62" width="6" style="11" customWidth="1"/>
    <col min="63" max="63" width="5.08984375" style="11" customWidth="1"/>
    <col min="64" max="64" width="5.36328125" customWidth="1"/>
    <col min="65" max="65" width="6.453125" style="1" customWidth="1"/>
    <col min="66" max="66" width="6" customWidth="1"/>
    <col min="67" max="67" width="5.6328125" style="312" customWidth="1"/>
    <col min="68" max="68" width="4.453125" style="312" customWidth="1"/>
    <col min="69" max="69" width="5.54296875" style="312" customWidth="1"/>
    <col min="70" max="70" width="4.6328125" style="312" customWidth="1"/>
    <col min="71" max="71" width="4.81640625" style="312" customWidth="1"/>
    <col min="72" max="72" width="6" style="312" customWidth="1"/>
    <col min="73" max="73" width="5.453125" style="32" customWidth="1"/>
    <col min="74" max="74" width="5.6328125" customWidth="1"/>
    <col min="75" max="75" width="5.6328125" style="11" customWidth="1"/>
    <col min="76" max="76" width="6.90625" style="11" customWidth="1"/>
    <col min="77" max="77" width="8" style="11" customWidth="1"/>
    <col min="78" max="78" width="8.08984375" style="11" customWidth="1"/>
    <col min="79" max="79" width="6" style="11" customWidth="1"/>
    <col min="80" max="80" width="8.36328125" style="11" customWidth="1"/>
    <col min="81" max="81" width="6.54296875" style="11" customWidth="1"/>
    <col min="82" max="82" width="6.36328125" customWidth="1"/>
    <col min="85" max="85" width="16.36328125" customWidth="1"/>
  </cols>
  <sheetData>
    <row r="1" spans="39:81">
      <c r="AM1" s="103"/>
      <c r="AN1" s="304"/>
      <c r="AO1" s="103"/>
      <c r="AP1" s="103"/>
      <c r="AQ1" s="124"/>
      <c r="AR1" s="103"/>
      <c r="AS1" s="124"/>
      <c r="AT1" s="19"/>
      <c r="AU1" s="11"/>
      <c r="AW1" s="11"/>
      <c r="AX1" s="67"/>
      <c r="AY1" s="11"/>
      <c r="AZ1" s="67"/>
      <c r="BA1"/>
      <c r="BB1"/>
      <c r="BD1"/>
      <c r="BE1"/>
      <c r="BF1"/>
      <c r="BG1"/>
      <c r="BH1"/>
      <c r="BI1"/>
      <c r="BJ1"/>
      <c r="BK1"/>
      <c r="BM1"/>
      <c r="BO1"/>
      <c r="BP1"/>
      <c r="BQ1"/>
      <c r="BR1"/>
      <c r="BS1"/>
      <c r="BT1"/>
      <c r="BU1"/>
      <c r="BW1"/>
      <c r="BX1"/>
      <c r="BY1"/>
      <c r="BZ1"/>
      <c r="CA1"/>
      <c r="CB1"/>
      <c r="CC1"/>
    </row>
    <row r="2" spans="39:81" ht="18" customHeight="1">
      <c r="AM2" s="103"/>
      <c r="AN2" s="304"/>
      <c r="AO2" s="164" t="str">
        <f>+År!B2</f>
        <v>OKSE</v>
      </c>
      <c r="AP2" s="103"/>
      <c r="AQ2" s="334"/>
      <c r="AR2" s="103"/>
      <c r="AS2" s="334"/>
      <c r="AT2" s="19"/>
      <c r="AU2" s="11"/>
      <c r="AW2" s="11"/>
      <c r="AX2" s="67"/>
      <c r="AY2" s="11"/>
      <c r="AZ2" s="67"/>
      <c r="BA2"/>
      <c r="BB2"/>
      <c r="BD2"/>
      <c r="BE2"/>
      <c r="BF2"/>
      <c r="BG2"/>
      <c r="BH2"/>
      <c r="BI2"/>
      <c r="BJ2"/>
      <c r="BK2"/>
      <c r="BM2"/>
      <c r="BO2"/>
      <c r="BP2"/>
      <c r="BQ2"/>
      <c r="BR2"/>
      <c r="BS2"/>
      <c r="BT2"/>
      <c r="BU2"/>
      <c r="BW2"/>
      <c r="BX2"/>
      <c r="BY2"/>
      <c r="BZ2"/>
      <c r="CA2"/>
      <c r="CB2"/>
      <c r="CC2"/>
    </row>
    <row r="3" spans="39:81">
      <c r="AM3" s="103"/>
      <c r="AN3" s="304"/>
      <c r="AO3"/>
      <c r="AQ3" s="1"/>
      <c r="AS3" s="1"/>
      <c r="AT3" s="19"/>
      <c r="AU3" s="11"/>
      <c r="AW3" s="11"/>
      <c r="AX3" s="67"/>
      <c r="AY3" s="11"/>
      <c r="AZ3" s="67"/>
      <c r="BA3"/>
      <c r="BB3"/>
      <c r="BD3"/>
      <c r="BE3"/>
      <c r="BF3"/>
      <c r="BG3"/>
      <c r="BH3"/>
      <c r="BI3"/>
      <c r="BJ3"/>
      <c r="BK3"/>
      <c r="BM3"/>
      <c r="BO3"/>
      <c r="BP3"/>
      <c r="BQ3"/>
      <c r="BR3"/>
      <c r="BS3"/>
      <c r="BT3"/>
      <c r="BU3"/>
      <c r="BW3"/>
      <c r="BX3"/>
      <c r="BY3"/>
      <c r="BZ3"/>
      <c r="CA3"/>
      <c r="CB3"/>
      <c r="CC3"/>
    </row>
    <row r="4" spans="39:81">
      <c r="AM4" s="103"/>
      <c r="AN4" s="304"/>
      <c r="AO4"/>
      <c r="AQ4" s="1"/>
      <c r="AS4" s="1"/>
      <c r="AT4" s="19"/>
      <c r="AU4" s="11"/>
      <c r="AW4" s="11"/>
      <c r="AX4" s="67"/>
      <c r="AY4" s="11"/>
      <c r="AZ4" s="67"/>
      <c r="BA4"/>
      <c r="BB4"/>
      <c r="BD4"/>
      <c r="BE4"/>
      <c r="BF4"/>
      <c r="BG4"/>
      <c r="BH4"/>
      <c r="BI4"/>
      <c r="BJ4"/>
      <c r="BK4"/>
      <c r="BM4"/>
      <c r="BO4"/>
      <c r="BP4"/>
      <c r="BQ4"/>
      <c r="BR4"/>
      <c r="BS4"/>
      <c r="BT4"/>
      <c r="BU4"/>
      <c r="BW4"/>
      <c r="BX4"/>
      <c r="BY4"/>
      <c r="BZ4"/>
      <c r="CA4"/>
      <c r="CB4"/>
      <c r="CC4"/>
    </row>
    <row r="5" spans="39:81" ht="22.8">
      <c r="AM5" s="131"/>
      <c r="AN5" s="304"/>
      <c r="AO5"/>
      <c r="AQ5" s="1"/>
      <c r="AS5" s="1"/>
      <c r="AT5" s="19"/>
      <c r="AU5" s="11"/>
      <c r="AW5" s="11"/>
      <c r="AX5" s="67"/>
      <c r="AY5" s="11"/>
      <c r="AZ5" s="67"/>
      <c r="BA5"/>
      <c r="BB5"/>
      <c r="BD5"/>
      <c r="BE5"/>
      <c r="BF5"/>
      <c r="BG5"/>
      <c r="BH5"/>
      <c r="BI5"/>
      <c r="BJ5"/>
      <c r="BK5"/>
      <c r="BM5"/>
      <c r="BO5"/>
      <c r="BP5"/>
      <c r="BQ5"/>
      <c r="BR5"/>
      <c r="BS5"/>
      <c r="BT5"/>
      <c r="BU5"/>
      <c r="BW5"/>
      <c r="BX5"/>
      <c r="BY5"/>
      <c r="BZ5"/>
      <c r="CA5"/>
      <c r="CB5"/>
      <c r="CC5"/>
    </row>
    <row r="6" spans="39:81" ht="15.75" customHeight="1">
      <c r="AO6"/>
      <c r="AQ6" s="1"/>
      <c r="AS6" s="1"/>
      <c r="AT6" s="19"/>
      <c r="AU6" s="11"/>
      <c r="AW6" s="11"/>
      <c r="AX6" s="67"/>
      <c r="AY6" s="11"/>
      <c r="AZ6" s="67"/>
      <c r="BA6" s="11"/>
      <c r="BC6" s="11"/>
      <c r="BE6"/>
      <c r="BF6" s="1"/>
      <c r="BG6"/>
      <c r="BH6" s="312"/>
      <c r="BI6" s="312"/>
      <c r="BJ6" s="312"/>
      <c r="BK6" s="312"/>
      <c r="BL6" s="312"/>
      <c r="BM6" s="312"/>
      <c r="BN6" s="32"/>
      <c r="BO6"/>
      <c r="BP6" s="11"/>
      <c r="BQ6"/>
      <c r="BR6"/>
      <c r="BS6"/>
      <c r="BT6"/>
      <c r="BU6"/>
      <c r="BW6"/>
      <c r="BX6"/>
      <c r="BY6"/>
      <c r="BZ6"/>
      <c r="CA6"/>
      <c r="CB6"/>
      <c r="CC6"/>
    </row>
    <row r="7" spans="39:81">
      <c r="BX7"/>
      <c r="BY7"/>
      <c r="BZ7"/>
      <c r="CA7"/>
      <c r="CB7"/>
      <c r="CC7"/>
    </row>
    <row r="8" spans="39:81">
      <c r="BX8"/>
      <c r="BY8"/>
      <c r="BZ8"/>
      <c r="CA8"/>
      <c r="CB8"/>
      <c r="CC8"/>
    </row>
    <row r="9" spans="39:81">
      <c r="BX9"/>
      <c r="BY9"/>
      <c r="BZ9"/>
      <c r="CA9"/>
      <c r="CB9"/>
      <c r="CC9"/>
    </row>
    <row r="10" spans="39:81">
      <c r="BX10"/>
      <c r="BY10"/>
      <c r="BZ10"/>
      <c r="CA10"/>
      <c r="CB10"/>
      <c r="CC10"/>
    </row>
    <row r="11" spans="39:81">
      <c r="BX11"/>
      <c r="BY11"/>
      <c r="BZ11"/>
      <c r="CA11"/>
      <c r="CB11"/>
      <c r="CC11"/>
    </row>
    <row r="12" spans="39:81">
      <c r="BX12"/>
      <c r="BY12"/>
      <c r="BZ12"/>
      <c r="CA12"/>
      <c r="CB12"/>
      <c r="CC12"/>
    </row>
    <row r="13" spans="39:81">
      <c r="BX13"/>
      <c r="BY13"/>
      <c r="BZ13"/>
      <c r="CA13"/>
      <c r="CB13"/>
      <c r="CC13"/>
    </row>
    <row r="14" spans="39:81">
      <c r="BX14"/>
      <c r="BY14"/>
      <c r="BZ14"/>
      <c r="CA14"/>
      <c r="CB14"/>
      <c r="CC14"/>
    </row>
    <row r="15" spans="39:81">
      <c r="BX15"/>
      <c r="BY15"/>
      <c r="BZ15"/>
      <c r="CA15"/>
      <c r="CB15"/>
      <c r="CC15"/>
    </row>
    <row r="16" spans="39:81">
      <c r="BX16"/>
      <c r="BY16"/>
      <c r="BZ16"/>
      <c r="CA16"/>
      <c r="CB16"/>
      <c r="CC16"/>
    </row>
    <row r="17" spans="40:81">
      <c r="BX17"/>
      <c r="BY17"/>
      <c r="BZ17"/>
      <c r="CA17"/>
      <c r="CB17"/>
      <c r="CC17"/>
    </row>
    <row r="18" spans="40:81" s="518" customFormat="1">
      <c r="AN18" s="4"/>
      <c r="AO18" s="32"/>
      <c r="AX18" s="1"/>
      <c r="AZ18" s="1"/>
      <c r="BA18" s="19"/>
      <c r="BB18" s="520"/>
      <c r="BD18" s="520"/>
      <c r="BE18" s="67"/>
      <c r="BF18" s="520"/>
      <c r="BG18" s="67"/>
      <c r="BH18" s="520"/>
      <c r="BI18" s="520"/>
      <c r="BJ18" s="520"/>
      <c r="BK18" s="520"/>
      <c r="BM18" s="1"/>
      <c r="BO18" s="312"/>
      <c r="BP18" s="312"/>
      <c r="BQ18" s="312"/>
      <c r="BR18" s="312"/>
      <c r="BS18" s="312"/>
      <c r="BT18" s="312"/>
      <c r="BU18" s="32"/>
      <c r="BW18" s="520"/>
    </row>
    <row r="19" spans="40:81" s="518" customFormat="1">
      <c r="AN19" s="4"/>
      <c r="AO19" s="32"/>
      <c r="AX19" s="1"/>
      <c r="AZ19" s="1"/>
      <c r="BA19" s="19"/>
      <c r="BB19" s="520"/>
      <c r="BD19" s="520"/>
      <c r="BE19" s="67"/>
      <c r="BF19" s="520"/>
      <c r="BG19" s="67"/>
      <c r="BH19" s="520"/>
      <c r="BI19" s="520"/>
      <c r="BJ19" s="520"/>
      <c r="BK19" s="520"/>
      <c r="BM19" s="1"/>
      <c r="BO19" s="312"/>
      <c r="BP19" s="312"/>
      <c r="BQ19" s="312"/>
      <c r="BR19" s="312"/>
      <c r="BS19" s="312"/>
      <c r="BT19" s="312"/>
      <c r="BU19" s="32"/>
      <c r="BW19" s="520"/>
    </row>
    <row r="20" spans="40:81" s="518" customFormat="1">
      <c r="AN20" s="4"/>
      <c r="AO20" s="32"/>
      <c r="AX20" s="1"/>
      <c r="AZ20" s="1"/>
      <c r="BA20" s="19"/>
      <c r="BB20" s="520"/>
      <c r="BD20" s="520"/>
      <c r="BE20" s="67"/>
      <c r="BF20" s="520"/>
      <c r="BG20" s="67"/>
      <c r="BH20" s="520"/>
      <c r="BI20" s="520"/>
      <c r="BJ20" s="520"/>
      <c r="BK20" s="520"/>
      <c r="BM20" s="1"/>
      <c r="BO20" s="312"/>
      <c r="BP20" s="312"/>
      <c r="BQ20" s="312"/>
      <c r="BR20" s="312"/>
      <c r="BS20" s="312"/>
      <c r="BT20" s="312"/>
      <c r="BU20" s="32"/>
      <c r="BW20" s="520"/>
    </row>
    <row r="21" spans="40:81" s="518" customFormat="1">
      <c r="AN21" s="4"/>
      <c r="AO21" s="32"/>
      <c r="AX21" s="1"/>
      <c r="AZ21" s="1"/>
      <c r="BA21" s="19"/>
      <c r="BB21" s="520"/>
      <c r="BD21" s="520"/>
      <c r="BE21" s="67"/>
      <c r="BF21" s="520"/>
      <c r="BG21" s="67"/>
      <c r="BH21" s="520"/>
      <c r="BI21" s="520"/>
      <c r="BJ21" s="520"/>
      <c r="BK21" s="520"/>
      <c r="BM21" s="1"/>
      <c r="BO21" s="312"/>
      <c r="BP21" s="312"/>
      <c r="BQ21" s="312"/>
      <c r="BR21" s="312"/>
      <c r="BS21" s="312"/>
      <c r="BT21" s="312"/>
      <c r="BU21" s="32"/>
      <c r="BW21" s="520"/>
    </row>
    <row r="22" spans="40:81" s="518" customFormat="1">
      <c r="AN22" s="4"/>
      <c r="AO22" s="32"/>
      <c r="AX22" s="1"/>
      <c r="AZ22" s="1"/>
      <c r="BA22" s="19"/>
      <c r="BB22" s="520"/>
      <c r="BD22" s="520"/>
      <c r="BE22" s="67"/>
      <c r="BF22" s="520"/>
      <c r="BG22" s="67"/>
      <c r="BH22" s="520"/>
      <c r="BI22" s="520"/>
      <c r="BJ22" s="520"/>
      <c r="BK22" s="520"/>
      <c r="BM22" s="1"/>
      <c r="BO22" s="312"/>
      <c r="BP22" s="312"/>
      <c r="BQ22" s="312"/>
      <c r="BR22" s="312"/>
      <c r="BS22" s="312"/>
      <c r="BT22" s="312"/>
      <c r="BU22" s="32"/>
      <c r="BW22" s="520"/>
    </row>
    <row r="23" spans="40:81" s="518" customFormat="1">
      <c r="AN23" s="4"/>
      <c r="AO23" s="32"/>
      <c r="AX23" s="1"/>
      <c r="AZ23" s="1"/>
      <c r="BA23" s="19"/>
      <c r="BB23" s="520"/>
      <c r="BD23" s="520"/>
      <c r="BE23" s="67"/>
      <c r="BF23" s="520"/>
      <c r="BG23" s="67"/>
      <c r="BH23" s="520"/>
      <c r="BI23" s="520"/>
      <c r="BJ23" s="520"/>
      <c r="BK23" s="520"/>
      <c r="BM23" s="1"/>
      <c r="BO23" s="312"/>
      <c r="BP23" s="312"/>
      <c r="BQ23" s="312"/>
      <c r="BR23" s="312"/>
      <c r="BS23" s="312"/>
      <c r="BT23" s="312"/>
      <c r="BU23" s="32"/>
      <c r="BW23" s="520"/>
    </row>
    <row r="24" spans="40:81" s="518" customFormat="1">
      <c r="AN24" s="4"/>
      <c r="AO24" s="32"/>
      <c r="AX24" s="1"/>
      <c r="AZ24" s="1"/>
      <c r="BA24" s="19"/>
      <c r="BB24" s="520"/>
      <c r="BD24" s="520"/>
      <c r="BE24" s="67"/>
      <c r="BF24" s="520"/>
      <c r="BG24" s="67"/>
      <c r="BH24" s="520"/>
      <c r="BI24" s="520"/>
      <c r="BJ24" s="520"/>
      <c r="BK24" s="520"/>
      <c r="BM24" s="1"/>
      <c r="BO24" s="312"/>
      <c r="BP24" s="312"/>
      <c r="BQ24" s="312"/>
      <c r="BR24" s="312"/>
      <c r="BS24" s="312"/>
      <c r="BT24" s="312"/>
      <c r="BU24" s="32"/>
      <c r="BW24" s="520"/>
    </row>
    <row r="25" spans="40:81" s="518" customFormat="1">
      <c r="AN25" s="4"/>
      <c r="AO25" s="32"/>
      <c r="AX25" s="1"/>
      <c r="AZ25" s="1"/>
      <c r="BA25" s="19"/>
      <c r="BB25" s="520"/>
      <c r="BD25" s="520"/>
      <c r="BE25" s="67"/>
      <c r="BF25" s="520"/>
      <c r="BG25" s="67"/>
      <c r="BH25" s="520"/>
      <c r="BI25" s="520"/>
      <c r="BJ25" s="520"/>
      <c r="BK25" s="520"/>
      <c r="BM25" s="1"/>
      <c r="BO25" s="312"/>
      <c r="BP25" s="312"/>
      <c r="BQ25" s="312"/>
      <c r="BR25" s="312"/>
      <c r="BS25" s="312"/>
      <c r="BT25" s="312"/>
      <c r="BU25" s="32"/>
      <c r="BW25" s="520"/>
    </row>
    <row r="26" spans="40:81" s="518" customFormat="1">
      <c r="AN26" s="4"/>
      <c r="AO26" s="32"/>
      <c r="AX26" s="1"/>
      <c r="AZ26" s="1"/>
      <c r="BA26" s="19"/>
      <c r="BB26" s="520"/>
      <c r="BD26" s="520"/>
      <c r="BE26" s="67"/>
      <c r="BF26" s="520"/>
      <c r="BG26" s="67"/>
      <c r="BH26" s="520"/>
      <c r="BI26" s="520"/>
      <c r="BJ26" s="520"/>
      <c r="BK26" s="520"/>
      <c r="BM26" s="1"/>
      <c r="BO26" s="312"/>
      <c r="BP26" s="312"/>
      <c r="BQ26" s="312"/>
      <c r="BR26" s="312"/>
      <c r="BS26" s="312"/>
      <c r="BT26" s="312"/>
      <c r="BU26" s="32"/>
      <c r="BW26" s="520"/>
    </row>
    <row r="27" spans="40:81" s="518" customFormat="1">
      <c r="AN27" s="4"/>
      <c r="AO27" s="32"/>
      <c r="AX27" s="1"/>
      <c r="AZ27" s="1"/>
      <c r="BA27" s="19"/>
      <c r="BB27" s="520"/>
      <c r="BD27" s="520"/>
      <c r="BE27" s="67"/>
      <c r="BF27" s="520"/>
      <c r="BG27" s="67"/>
      <c r="BH27" s="520"/>
      <c r="BI27" s="520"/>
      <c r="BJ27" s="520"/>
      <c r="BK27" s="520"/>
      <c r="BM27" s="1"/>
      <c r="BO27" s="312"/>
      <c r="BP27" s="312"/>
      <c r="BQ27" s="312"/>
      <c r="BR27" s="312"/>
      <c r="BS27" s="312"/>
      <c r="BT27" s="312"/>
      <c r="BU27" s="32"/>
      <c r="BW27" s="520"/>
    </row>
    <row r="28" spans="40:81" s="518" customFormat="1">
      <c r="AN28" s="4"/>
      <c r="AO28" s="32"/>
      <c r="AX28" s="1"/>
      <c r="AZ28" s="1"/>
      <c r="BA28" s="19"/>
      <c r="BB28" s="520"/>
      <c r="BD28" s="520"/>
      <c r="BE28" s="67"/>
      <c r="BF28" s="520"/>
      <c r="BG28" s="67"/>
      <c r="BH28" s="520"/>
      <c r="BI28" s="520"/>
      <c r="BJ28" s="520"/>
      <c r="BK28" s="520"/>
      <c r="BM28" s="1"/>
      <c r="BO28" s="312"/>
      <c r="BP28" s="312"/>
      <c r="BQ28" s="312"/>
      <c r="BR28" s="312"/>
      <c r="BS28" s="312"/>
      <c r="BT28" s="312"/>
      <c r="BU28" s="32"/>
      <c r="BW28" s="520"/>
    </row>
    <row r="29" spans="40:81" s="518" customFormat="1">
      <c r="AN29" s="4"/>
      <c r="AO29" s="32"/>
      <c r="AX29" s="1"/>
      <c r="AZ29" s="1"/>
      <c r="BA29" s="19"/>
      <c r="BB29" s="520"/>
      <c r="BD29" s="520"/>
      <c r="BE29" s="67"/>
      <c r="BF29" s="520"/>
      <c r="BG29" s="67"/>
      <c r="BH29" s="520"/>
      <c r="BI29" s="520"/>
      <c r="BJ29" s="520"/>
      <c r="BK29" s="520"/>
      <c r="BM29" s="1"/>
      <c r="BO29" s="312"/>
      <c r="BP29" s="312"/>
      <c r="BQ29" s="312"/>
      <c r="BR29" s="312"/>
      <c r="BS29" s="312"/>
      <c r="BT29" s="312"/>
      <c r="BU29" s="32"/>
      <c r="BW29" s="520"/>
    </row>
    <row r="30" spans="40:81" s="518" customFormat="1">
      <c r="AN30" s="4"/>
      <c r="AO30" s="32"/>
      <c r="AX30" s="1"/>
      <c r="AZ30" s="1"/>
      <c r="BA30" s="19"/>
      <c r="BB30" s="520"/>
      <c r="BD30" s="520"/>
      <c r="BE30" s="67"/>
      <c r="BF30" s="520"/>
      <c r="BG30" s="67"/>
      <c r="BH30" s="520"/>
      <c r="BI30" s="520"/>
      <c r="BJ30" s="520"/>
      <c r="BK30" s="520"/>
      <c r="BM30" s="1"/>
      <c r="BO30" s="312"/>
      <c r="BP30" s="312"/>
      <c r="BQ30" s="312"/>
      <c r="BR30" s="312"/>
      <c r="BS30" s="312"/>
      <c r="BT30" s="312"/>
      <c r="BU30" s="32"/>
      <c r="BW30" s="520"/>
    </row>
    <row r="31" spans="40:81" s="518" customFormat="1">
      <c r="AN31" s="4"/>
      <c r="AO31" s="32"/>
      <c r="AX31" s="1"/>
      <c r="AZ31" s="1"/>
      <c r="BA31" s="19"/>
      <c r="BB31" s="520"/>
      <c r="BD31" s="520"/>
      <c r="BE31" s="67"/>
      <c r="BF31" s="520"/>
      <c r="BG31" s="67"/>
      <c r="BH31" s="520"/>
      <c r="BI31" s="520"/>
      <c r="BJ31" s="520"/>
      <c r="BK31" s="520"/>
      <c r="BM31" s="1"/>
      <c r="BO31" s="312"/>
      <c r="BP31" s="312"/>
      <c r="BQ31" s="312"/>
      <c r="BR31" s="312"/>
      <c r="BS31" s="312"/>
      <c r="BT31" s="312"/>
      <c r="BU31" s="32"/>
      <c r="BW31" s="520"/>
    </row>
    <row r="32" spans="40:81" s="518" customFormat="1">
      <c r="AN32" s="4"/>
      <c r="AO32" s="32"/>
      <c r="AX32" s="1"/>
      <c r="AZ32" s="1"/>
      <c r="BA32" s="19"/>
      <c r="BB32" s="520"/>
      <c r="BD32" s="520"/>
      <c r="BE32" s="67"/>
      <c r="BF32" s="520"/>
      <c r="BG32" s="67"/>
      <c r="BH32" s="520"/>
      <c r="BI32" s="520"/>
      <c r="BJ32" s="520"/>
      <c r="BK32" s="520"/>
      <c r="BM32" s="1"/>
      <c r="BO32" s="312"/>
      <c r="BP32" s="312"/>
      <c r="BQ32" s="312"/>
      <c r="BR32" s="312"/>
      <c r="BS32" s="312"/>
      <c r="BT32" s="312"/>
      <c r="BU32" s="32"/>
      <c r="BW32" s="520"/>
    </row>
    <row r="33" spans="40:81">
      <c r="BX33"/>
      <c r="BY33"/>
      <c r="BZ33"/>
      <c r="CA33"/>
      <c r="CB33"/>
      <c r="CC33"/>
    </row>
    <row r="34" spans="40:81">
      <c r="BX34"/>
      <c r="BY34"/>
      <c r="BZ34"/>
      <c r="CA34"/>
      <c r="CB34"/>
      <c r="CC34"/>
    </row>
    <row r="35" spans="40:81" s="518" customFormat="1">
      <c r="AN35" s="4"/>
      <c r="AO35" s="32"/>
      <c r="AX35" s="1"/>
      <c r="AZ35" s="1"/>
      <c r="BA35" s="19"/>
      <c r="BB35" s="520"/>
      <c r="BD35" s="520"/>
      <c r="BE35" s="67"/>
      <c r="BF35" s="520"/>
      <c r="BG35" s="67"/>
      <c r="BH35" s="520"/>
      <c r="BI35" s="520"/>
      <c r="BJ35" s="520"/>
      <c r="BK35" s="520"/>
      <c r="BM35" s="1"/>
      <c r="BO35" s="312"/>
      <c r="BP35" s="312"/>
      <c r="BQ35" s="312"/>
      <c r="BR35" s="312"/>
      <c r="BS35" s="312"/>
      <c r="BT35" s="312"/>
      <c r="BU35" s="32"/>
      <c r="BW35" s="520"/>
    </row>
    <row r="36" spans="40:81" s="518" customFormat="1">
      <c r="AN36" s="4"/>
      <c r="AO36" s="32"/>
      <c r="AX36" s="1"/>
      <c r="AZ36" s="1"/>
      <c r="BA36" s="19"/>
      <c r="BB36" s="520"/>
      <c r="BD36" s="520"/>
      <c r="BE36" s="67"/>
      <c r="BF36" s="520"/>
      <c r="BG36" s="67"/>
      <c r="BH36" s="520"/>
      <c r="BI36" s="520"/>
      <c r="BJ36" s="520"/>
      <c r="BK36" s="520"/>
      <c r="BM36" s="1"/>
      <c r="BO36" s="312"/>
      <c r="BP36" s="312"/>
      <c r="BQ36" s="312"/>
      <c r="BR36" s="312"/>
      <c r="BS36" s="312"/>
      <c r="BT36" s="312"/>
      <c r="BU36" s="32"/>
      <c r="BW36" s="520"/>
    </row>
    <row r="37" spans="40:81" s="518" customFormat="1">
      <c r="AN37" s="4"/>
      <c r="AO37" s="32"/>
      <c r="AX37" s="1"/>
      <c r="AZ37" s="1"/>
      <c r="BA37" s="19"/>
      <c r="BB37" s="520"/>
      <c r="BD37" s="520"/>
      <c r="BE37" s="67"/>
      <c r="BF37" s="520"/>
      <c r="BG37" s="67"/>
      <c r="BH37" s="520"/>
      <c r="BI37" s="520"/>
      <c r="BJ37" s="520"/>
      <c r="BK37" s="520"/>
      <c r="BM37" s="1"/>
      <c r="BO37" s="312"/>
      <c r="BP37" s="312"/>
      <c r="BQ37" s="312"/>
      <c r="BR37" s="312"/>
      <c r="BS37" s="312"/>
      <c r="BT37" s="312"/>
      <c r="BU37" s="32"/>
      <c r="BW37" s="520"/>
    </row>
    <row r="38" spans="40:81" s="518" customFormat="1">
      <c r="AN38" s="4"/>
      <c r="AO38" s="32"/>
      <c r="AX38" s="1"/>
      <c r="AZ38" s="1"/>
      <c r="BA38" s="19"/>
      <c r="BB38" s="520"/>
      <c r="BD38" s="520"/>
      <c r="BE38" s="67"/>
      <c r="BF38" s="520"/>
      <c r="BG38" s="67"/>
      <c r="BH38" s="520"/>
      <c r="BI38" s="520"/>
      <c r="BJ38" s="520"/>
      <c r="BK38" s="520"/>
      <c r="BM38" s="1"/>
      <c r="BO38" s="312"/>
      <c r="BP38" s="312"/>
      <c r="BQ38" s="312"/>
      <c r="BR38" s="312"/>
      <c r="BS38" s="312"/>
      <c r="BT38" s="312"/>
      <c r="BU38" s="32"/>
      <c r="BW38" s="520"/>
    </row>
    <row r="39" spans="40:81" s="518" customFormat="1">
      <c r="AN39" s="4"/>
      <c r="AO39" s="32"/>
      <c r="AX39" s="1"/>
      <c r="AZ39" s="1"/>
      <c r="BA39" s="19"/>
      <c r="BB39" s="520"/>
      <c r="BD39" s="520"/>
      <c r="BE39" s="67"/>
      <c r="BF39" s="520"/>
      <c r="BG39" s="67"/>
      <c r="BH39" s="520"/>
      <c r="BI39" s="520"/>
      <c r="BJ39" s="520"/>
      <c r="BK39" s="520"/>
      <c r="BM39" s="1"/>
      <c r="BO39" s="312"/>
      <c r="BP39" s="312"/>
      <c r="BQ39" s="312"/>
      <c r="BR39" s="312"/>
      <c r="BS39" s="312"/>
      <c r="BT39" s="312"/>
      <c r="BU39" s="32"/>
      <c r="BW39" s="520"/>
    </row>
    <row r="40" spans="40:81" s="518" customFormat="1">
      <c r="AN40" s="4"/>
      <c r="AO40" s="32"/>
      <c r="AX40" s="1"/>
      <c r="AZ40" s="1"/>
      <c r="BA40" s="19"/>
      <c r="BB40" s="520"/>
      <c r="BD40" s="520"/>
      <c r="BE40" s="67"/>
      <c r="BF40" s="520"/>
      <c r="BG40" s="67"/>
      <c r="BH40" s="520"/>
      <c r="BI40" s="520"/>
      <c r="BJ40" s="520"/>
      <c r="BK40" s="520"/>
      <c r="BM40" s="1"/>
      <c r="BO40" s="312"/>
      <c r="BP40" s="312"/>
      <c r="BQ40" s="312"/>
      <c r="BR40" s="312"/>
      <c r="BS40" s="312"/>
      <c r="BT40" s="312"/>
      <c r="BU40" s="32"/>
      <c r="BW40" s="520"/>
    </row>
    <row r="41" spans="40:81" s="518" customFormat="1">
      <c r="AN41" s="4"/>
      <c r="AO41" s="32"/>
      <c r="AX41" s="1"/>
      <c r="AZ41" s="1"/>
      <c r="BA41" s="19"/>
      <c r="BB41" s="520"/>
      <c r="BD41" s="520"/>
      <c r="BE41" s="67"/>
      <c r="BF41" s="520"/>
      <c r="BG41" s="67"/>
      <c r="BH41" s="520"/>
      <c r="BI41" s="520"/>
      <c r="BJ41" s="520"/>
      <c r="BK41" s="520"/>
      <c r="BM41" s="1"/>
      <c r="BO41" s="312"/>
      <c r="BP41" s="312"/>
      <c r="BQ41" s="312"/>
      <c r="BR41" s="312"/>
      <c r="BS41" s="312"/>
      <c r="BT41" s="312"/>
      <c r="BU41" s="32"/>
      <c r="BW41" s="520"/>
    </row>
    <row r="42" spans="40:81" s="518" customFormat="1">
      <c r="AN42" s="4"/>
      <c r="AO42" s="32"/>
      <c r="AX42" s="1"/>
      <c r="AZ42" s="1"/>
      <c r="BA42" s="19"/>
      <c r="BB42" s="520"/>
      <c r="BD42" s="520"/>
      <c r="BE42" s="67"/>
      <c r="BF42" s="520"/>
      <c r="BG42" s="67"/>
      <c r="BH42" s="520"/>
      <c r="BI42" s="520"/>
      <c r="BJ42" s="520"/>
      <c r="BK42" s="520"/>
      <c r="BM42" s="1"/>
      <c r="BO42" s="312"/>
      <c r="BP42" s="312"/>
      <c r="BQ42" s="312"/>
      <c r="BR42" s="312"/>
      <c r="BS42" s="312"/>
      <c r="BT42" s="312"/>
      <c r="BU42" s="32"/>
      <c r="BW42" s="520"/>
    </row>
    <row r="43" spans="40:81" s="518" customFormat="1">
      <c r="AN43" s="4"/>
      <c r="AO43" s="32"/>
      <c r="AX43" s="1"/>
      <c r="AZ43" s="1"/>
      <c r="BA43" s="19"/>
      <c r="BB43" s="520"/>
      <c r="BD43" s="520"/>
      <c r="BE43" s="67"/>
      <c r="BF43" s="520"/>
      <c r="BG43" s="67"/>
      <c r="BH43" s="520"/>
      <c r="BI43" s="520"/>
      <c r="BJ43" s="520"/>
      <c r="BK43" s="520"/>
      <c r="BM43" s="1"/>
      <c r="BO43" s="312"/>
      <c r="BP43" s="312"/>
      <c r="BQ43" s="312"/>
      <c r="BR43" s="312"/>
      <c r="BS43" s="312"/>
      <c r="BT43" s="312"/>
      <c r="BU43" s="32"/>
      <c r="BW43" s="520"/>
    </row>
    <row r="44" spans="40:81" s="518" customFormat="1">
      <c r="AN44" s="4"/>
      <c r="AO44" s="32"/>
      <c r="AX44" s="1"/>
      <c r="AZ44" s="1"/>
      <c r="BA44" s="19"/>
      <c r="BB44" s="520"/>
      <c r="BD44" s="520"/>
      <c r="BE44" s="67"/>
      <c r="BF44" s="520"/>
      <c r="BG44" s="67"/>
      <c r="BH44" s="520"/>
      <c r="BI44" s="520"/>
      <c r="BJ44" s="520"/>
      <c r="BK44" s="520"/>
      <c r="BM44" s="1"/>
      <c r="BO44" s="312"/>
      <c r="BP44" s="312"/>
      <c r="BQ44" s="312"/>
      <c r="BR44" s="312"/>
      <c r="BS44" s="312"/>
      <c r="BT44" s="312"/>
      <c r="BU44" s="32"/>
      <c r="BW44" s="520"/>
    </row>
    <row r="45" spans="40:81" s="518" customFormat="1">
      <c r="AN45" s="4"/>
      <c r="AO45" s="32"/>
      <c r="AX45" s="1"/>
      <c r="AZ45" s="1"/>
      <c r="BA45" s="19"/>
      <c r="BB45" s="520"/>
      <c r="BD45" s="520"/>
      <c r="BE45" s="67"/>
      <c r="BF45" s="520"/>
      <c r="BG45" s="67"/>
      <c r="BH45" s="520"/>
      <c r="BI45" s="520"/>
      <c r="BJ45" s="520"/>
      <c r="BK45" s="520"/>
      <c r="BM45" s="1"/>
      <c r="BO45" s="312"/>
      <c r="BP45" s="312"/>
      <c r="BQ45" s="312"/>
      <c r="BR45" s="312"/>
      <c r="BS45" s="312"/>
      <c r="BT45" s="312"/>
      <c r="BU45" s="32"/>
      <c r="BW45" s="520"/>
    </row>
    <row r="46" spans="40:81" s="518" customFormat="1">
      <c r="AN46" s="4"/>
      <c r="AO46" s="32"/>
      <c r="AX46" s="1"/>
      <c r="AZ46" s="1"/>
      <c r="BA46" s="19"/>
      <c r="BB46" s="520"/>
      <c r="BD46" s="520"/>
      <c r="BE46" s="67"/>
      <c r="BF46" s="520"/>
      <c r="BG46" s="67"/>
      <c r="BH46" s="520"/>
      <c r="BI46" s="520"/>
      <c r="BJ46" s="520"/>
      <c r="BK46" s="520"/>
      <c r="BM46" s="1"/>
      <c r="BO46" s="312"/>
      <c r="BP46" s="312"/>
      <c r="BQ46" s="312"/>
      <c r="BR46" s="312"/>
      <c r="BS46" s="312"/>
      <c r="BT46" s="312"/>
      <c r="BU46" s="32"/>
      <c r="BW46" s="520"/>
    </row>
    <row r="47" spans="40:81" s="518" customFormat="1">
      <c r="AN47" s="4"/>
      <c r="AO47" s="32"/>
      <c r="AX47" s="1"/>
      <c r="AZ47" s="1"/>
      <c r="BA47" s="19"/>
      <c r="BB47" s="520"/>
      <c r="BD47" s="520"/>
      <c r="BE47" s="67"/>
      <c r="BF47" s="520"/>
      <c r="BG47" s="67"/>
      <c r="BH47" s="520"/>
      <c r="BI47" s="520"/>
      <c r="BJ47" s="520"/>
      <c r="BK47" s="520"/>
      <c r="BM47" s="1"/>
      <c r="BO47" s="312"/>
      <c r="BP47" s="312"/>
      <c r="BQ47" s="312"/>
      <c r="BR47" s="312"/>
      <c r="BS47" s="312"/>
      <c r="BT47" s="312"/>
      <c r="BU47" s="32"/>
      <c r="BW47" s="520"/>
    </row>
    <row r="48" spans="40:81" s="518" customFormat="1">
      <c r="AN48" s="4"/>
      <c r="AO48" s="32"/>
      <c r="AX48" s="1"/>
      <c r="AZ48" s="1"/>
      <c r="BA48" s="19"/>
      <c r="BB48" s="520"/>
      <c r="BD48" s="520"/>
      <c r="BE48" s="67"/>
      <c r="BF48" s="520"/>
      <c r="BG48" s="67"/>
      <c r="BH48" s="520"/>
      <c r="BI48" s="520"/>
      <c r="BJ48" s="520"/>
      <c r="BK48" s="520"/>
      <c r="BM48" s="1"/>
      <c r="BO48" s="312"/>
      <c r="BP48" s="312"/>
      <c r="BQ48" s="312"/>
      <c r="BR48" s="312"/>
      <c r="BS48" s="312"/>
      <c r="BT48" s="312"/>
      <c r="BU48" s="32"/>
      <c r="BW48" s="520"/>
    </row>
    <row r="49" spans="40:75" s="518" customFormat="1">
      <c r="AN49" s="4"/>
      <c r="AO49" s="32"/>
      <c r="AX49" s="1"/>
      <c r="AZ49" s="1"/>
      <c r="BA49" s="19"/>
      <c r="BB49" s="520"/>
      <c r="BD49" s="520"/>
      <c r="BE49" s="67"/>
      <c r="BF49" s="520"/>
      <c r="BG49" s="67"/>
      <c r="BH49" s="520"/>
      <c r="BI49" s="520"/>
      <c r="BJ49" s="520"/>
      <c r="BK49" s="520"/>
      <c r="BM49" s="1"/>
      <c r="BO49" s="312"/>
      <c r="BP49" s="312"/>
      <c r="BQ49" s="312"/>
      <c r="BR49" s="312"/>
      <c r="BS49" s="312"/>
      <c r="BT49" s="312"/>
      <c r="BU49" s="32"/>
      <c r="BW49" s="520"/>
    </row>
    <row r="50" spans="40:75" s="518" customFormat="1">
      <c r="AN50" s="4"/>
      <c r="AO50" s="32"/>
      <c r="AX50" s="1"/>
      <c r="AZ50" s="1"/>
      <c r="BA50" s="19"/>
      <c r="BB50" s="520"/>
      <c r="BD50" s="520"/>
      <c r="BE50" s="67"/>
      <c r="BF50" s="520"/>
      <c r="BG50" s="67"/>
      <c r="BH50" s="520"/>
      <c r="BI50" s="520"/>
      <c r="BJ50" s="520"/>
      <c r="BK50" s="520"/>
      <c r="BM50" s="1"/>
      <c r="BO50" s="312"/>
      <c r="BP50" s="312"/>
      <c r="BQ50" s="312"/>
      <c r="BR50" s="312"/>
      <c r="BS50" s="312"/>
      <c r="BT50" s="312"/>
      <c r="BU50" s="32"/>
      <c r="BW50" s="520"/>
    </row>
    <row r="51" spans="40:75" s="518" customFormat="1">
      <c r="AN51" s="4"/>
      <c r="AO51" s="32"/>
      <c r="AX51" s="1"/>
      <c r="AZ51" s="1"/>
      <c r="BA51" s="19"/>
      <c r="BB51" s="520"/>
      <c r="BD51" s="520"/>
      <c r="BE51" s="67"/>
      <c r="BF51" s="520"/>
      <c r="BG51" s="67"/>
      <c r="BH51" s="520"/>
      <c r="BI51" s="520"/>
      <c r="BJ51" s="520"/>
      <c r="BK51" s="520"/>
      <c r="BM51" s="1"/>
      <c r="BO51" s="312"/>
      <c r="BP51" s="312"/>
      <c r="BQ51" s="312"/>
      <c r="BR51" s="312"/>
      <c r="BS51" s="312"/>
      <c r="BT51" s="312"/>
      <c r="BU51" s="32"/>
      <c r="BW51" s="520"/>
    </row>
    <row r="52" spans="40:75" s="518" customFormat="1">
      <c r="AN52" s="4"/>
      <c r="AO52" s="32"/>
      <c r="AX52" s="1"/>
      <c r="AZ52" s="1"/>
      <c r="BA52" s="19"/>
      <c r="BB52" s="520"/>
      <c r="BD52" s="520"/>
      <c r="BE52" s="67"/>
      <c r="BF52" s="520"/>
      <c r="BG52" s="67"/>
      <c r="BH52" s="520"/>
      <c r="BI52" s="520"/>
      <c r="BJ52" s="520"/>
      <c r="BK52" s="520"/>
      <c r="BM52" s="1"/>
      <c r="BO52" s="312"/>
      <c r="BP52" s="312"/>
      <c r="BQ52" s="312"/>
      <c r="BR52" s="312"/>
      <c r="BS52" s="312"/>
      <c r="BT52" s="312"/>
      <c r="BU52" s="32"/>
      <c r="BW52" s="520"/>
    </row>
    <row r="53" spans="40:75" s="518" customFormat="1">
      <c r="AN53" s="4"/>
      <c r="AO53" s="32"/>
      <c r="AX53" s="1"/>
      <c r="AZ53" s="1"/>
      <c r="BA53" s="19"/>
      <c r="BB53" s="520"/>
      <c r="BD53" s="520"/>
      <c r="BE53" s="67"/>
      <c r="BF53" s="520"/>
      <c r="BG53" s="67"/>
      <c r="BH53" s="520"/>
      <c r="BI53" s="520"/>
      <c r="BJ53" s="520"/>
      <c r="BK53" s="520"/>
      <c r="BM53" s="1"/>
      <c r="BO53" s="312"/>
      <c r="BP53" s="312"/>
      <c r="BQ53" s="312"/>
      <c r="BR53" s="312"/>
      <c r="BS53" s="312"/>
      <c r="BT53" s="312"/>
      <c r="BU53" s="32"/>
      <c r="BW53" s="520"/>
    </row>
    <row r="54" spans="40:75" s="518" customFormat="1">
      <c r="AN54" s="4"/>
      <c r="AO54" s="32"/>
      <c r="AX54" s="1"/>
      <c r="AZ54" s="1"/>
      <c r="BA54" s="19"/>
      <c r="BB54" s="520"/>
      <c r="BD54" s="520"/>
      <c r="BE54" s="67"/>
      <c r="BF54" s="520"/>
      <c r="BG54" s="67"/>
      <c r="BH54" s="520"/>
      <c r="BI54" s="520"/>
      <c r="BJ54" s="520"/>
      <c r="BK54" s="520"/>
      <c r="BM54" s="1"/>
      <c r="BO54" s="312"/>
      <c r="BP54" s="312"/>
      <c r="BQ54" s="312"/>
      <c r="BR54" s="312"/>
      <c r="BS54" s="312"/>
      <c r="BT54" s="312"/>
      <c r="BU54" s="32"/>
      <c r="BW54" s="520"/>
    </row>
    <row r="55" spans="40:75" s="518" customFormat="1">
      <c r="AN55" s="4"/>
      <c r="AO55" s="32"/>
      <c r="AX55" s="1"/>
      <c r="AZ55" s="1"/>
      <c r="BA55" s="19"/>
      <c r="BB55" s="520"/>
      <c r="BD55" s="520"/>
      <c r="BE55" s="67"/>
      <c r="BF55" s="520"/>
      <c r="BG55" s="67"/>
      <c r="BH55" s="520"/>
      <c r="BI55" s="520"/>
      <c r="BJ55" s="520"/>
      <c r="BK55" s="520"/>
      <c r="BM55" s="1"/>
      <c r="BO55" s="312"/>
      <c r="BP55" s="312"/>
      <c r="BQ55" s="312"/>
      <c r="BR55" s="312"/>
      <c r="BS55" s="312"/>
      <c r="BT55" s="312"/>
      <c r="BU55" s="32"/>
      <c r="BW55" s="520"/>
    </row>
    <row r="56" spans="40:75" s="518" customFormat="1">
      <c r="AN56" s="4"/>
      <c r="AO56" s="32"/>
      <c r="AX56" s="1"/>
      <c r="AZ56" s="1"/>
      <c r="BA56" s="19"/>
      <c r="BB56" s="520"/>
      <c r="BD56" s="520"/>
      <c r="BE56" s="67"/>
      <c r="BF56" s="520"/>
      <c r="BG56" s="67"/>
      <c r="BH56" s="520"/>
      <c r="BI56" s="520"/>
      <c r="BJ56" s="520"/>
      <c r="BK56" s="520"/>
      <c r="BM56" s="1"/>
      <c r="BO56" s="312"/>
      <c r="BP56" s="312"/>
      <c r="BQ56" s="312"/>
      <c r="BR56" s="312"/>
      <c r="BS56" s="312"/>
      <c r="BT56" s="312"/>
      <c r="BU56" s="32"/>
      <c r="BW56" s="520"/>
    </row>
    <row r="57" spans="40:75" s="518" customFormat="1">
      <c r="AN57" s="4"/>
      <c r="AO57" s="32"/>
      <c r="AX57" s="1"/>
      <c r="AZ57" s="1"/>
      <c r="BA57" s="19"/>
      <c r="BB57" s="520"/>
      <c r="BD57" s="520"/>
      <c r="BE57" s="67"/>
      <c r="BF57" s="520"/>
      <c r="BG57" s="67"/>
      <c r="BH57" s="520"/>
      <c r="BI57" s="520"/>
      <c r="BJ57" s="520"/>
      <c r="BK57" s="520"/>
      <c r="BM57" s="1"/>
      <c r="BO57" s="312"/>
      <c r="BP57" s="312"/>
      <c r="BQ57" s="312"/>
      <c r="BR57" s="312"/>
      <c r="BS57" s="312"/>
      <c r="BT57" s="312"/>
      <c r="BU57" s="32"/>
      <c r="BW57" s="520"/>
    </row>
    <row r="58" spans="40:75" s="518" customFormat="1">
      <c r="AN58" s="4"/>
      <c r="AO58" s="32"/>
      <c r="AX58" s="1"/>
      <c r="AZ58" s="1"/>
      <c r="BA58" s="19"/>
      <c r="BB58" s="520"/>
      <c r="BD58" s="520"/>
      <c r="BE58" s="67"/>
      <c r="BF58" s="520"/>
      <c r="BG58" s="67"/>
      <c r="BH58" s="520"/>
      <c r="BI58" s="520"/>
      <c r="BJ58" s="520"/>
      <c r="BK58" s="520"/>
      <c r="BM58" s="1"/>
      <c r="BO58" s="312"/>
      <c r="BP58" s="312"/>
      <c r="BQ58" s="312"/>
      <c r="BR58" s="312"/>
      <c r="BS58" s="312"/>
      <c r="BT58" s="312"/>
      <c r="BU58" s="32"/>
      <c r="BW58" s="520"/>
    </row>
    <row r="59" spans="40:75" s="518" customFormat="1">
      <c r="AN59" s="4"/>
      <c r="AO59" s="32"/>
      <c r="AX59" s="1"/>
      <c r="AZ59" s="1"/>
      <c r="BA59" s="19"/>
      <c r="BB59" s="520"/>
      <c r="BD59" s="520"/>
      <c r="BE59" s="67"/>
      <c r="BF59" s="520"/>
      <c r="BG59" s="67"/>
      <c r="BH59" s="520"/>
      <c r="BI59" s="520"/>
      <c r="BJ59" s="520"/>
      <c r="BK59" s="520"/>
      <c r="BM59" s="1"/>
      <c r="BO59" s="312"/>
      <c r="BP59" s="312"/>
      <c r="BQ59" s="312"/>
      <c r="BR59" s="312"/>
      <c r="BS59" s="312"/>
      <c r="BT59" s="312"/>
      <c r="BU59" s="32"/>
      <c r="BW59" s="520"/>
    </row>
    <row r="60" spans="40:75" s="518" customFormat="1">
      <c r="AN60" s="4"/>
      <c r="AO60" s="32"/>
      <c r="AX60" s="1"/>
      <c r="AZ60" s="1"/>
      <c r="BA60" s="19"/>
      <c r="BB60" s="520"/>
      <c r="BD60" s="520"/>
      <c r="BE60" s="67"/>
      <c r="BF60" s="520"/>
      <c r="BG60" s="67"/>
      <c r="BH60" s="520"/>
      <c r="BI60" s="520"/>
      <c r="BJ60" s="520"/>
      <c r="BK60" s="520"/>
      <c r="BM60" s="1"/>
      <c r="BO60" s="312"/>
      <c r="BP60" s="312"/>
      <c r="BQ60" s="312"/>
      <c r="BR60" s="312"/>
      <c r="BS60" s="312"/>
      <c r="BT60" s="312"/>
      <c r="BU60" s="32"/>
      <c r="BW60" s="520"/>
    </row>
    <row r="61" spans="40:75" s="518" customFormat="1">
      <c r="AN61" s="4"/>
      <c r="AO61" s="32"/>
      <c r="AX61" s="1"/>
      <c r="AZ61" s="1"/>
      <c r="BA61" s="19"/>
      <c r="BB61" s="520"/>
      <c r="BD61" s="520"/>
      <c r="BE61" s="67"/>
      <c r="BF61" s="520"/>
      <c r="BG61" s="67"/>
      <c r="BH61" s="520"/>
      <c r="BI61" s="520"/>
      <c r="BJ61" s="520"/>
      <c r="BK61" s="520"/>
      <c r="BM61" s="1"/>
      <c r="BO61" s="312"/>
      <c r="BP61" s="312"/>
      <c r="BQ61" s="312"/>
      <c r="BR61" s="312"/>
      <c r="BS61" s="312"/>
      <c r="BT61" s="312"/>
      <c r="BU61" s="32"/>
      <c r="BW61" s="520"/>
    </row>
    <row r="62" spans="40:75" s="518" customFormat="1">
      <c r="AN62" s="4"/>
      <c r="AO62" s="32"/>
      <c r="AX62" s="1"/>
      <c r="AZ62" s="1"/>
      <c r="BA62" s="19"/>
      <c r="BB62" s="520"/>
      <c r="BD62" s="520"/>
      <c r="BE62" s="67"/>
      <c r="BF62" s="520"/>
      <c r="BG62" s="67"/>
      <c r="BH62" s="520"/>
      <c r="BI62" s="520"/>
      <c r="BJ62" s="520"/>
      <c r="BK62" s="520"/>
      <c r="BM62" s="1"/>
      <c r="BO62" s="312"/>
      <c r="BP62" s="312"/>
      <c r="BQ62" s="312"/>
      <c r="BR62" s="312"/>
      <c r="BS62" s="312"/>
      <c r="BT62" s="312"/>
      <c r="BU62" s="32"/>
      <c r="BW62" s="520"/>
    </row>
    <row r="63" spans="40:75" s="518" customFormat="1">
      <c r="AN63" s="4"/>
      <c r="AO63" s="32"/>
      <c r="AX63" s="1"/>
      <c r="AZ63" s="1"/>
      <c r="BA63" s="19"/>
      <c r="BB63" s="520"/>
      <c r="BD63" s="520"/>
      <c r="BE63" s="67"/>
      <c r="BF63" s="520"/>
      <c r="BG63" s="67"/>
      <c r="BH63" s="520"/>
      <c r="BI63" s="520"/>
      <c r="BJ63" s="520"/>
      <c r="BK63" s="520"/>
      <c r="BM63" s="1"/>
      <c r="BO63" s="312"/>
      <c r="BP63" s="312"/>
      <c r="BQ63" s="312"/>
      <c r="BR63" s="312"/>
      <c r="BS63" s="312"/>
      <c r="BT63" s="312"/>
      <c r="BU63" s="32"/>
      <c r="BW63" s="520"/>
    </row>
    <row r="64" spans="40:75" s="518" customFormat="1">
      <c r="AN64" s="4"/>
      <c r="AO64" s="32"/>
      <c r="AX64" s="1"/>
      <c r="AZ64" s="1"/>
      <c r="BA64" s="19"/>
      <c r="BB64" s="520"/>
      <c r="BD64" s="520"/>
      <c r="BE64" s="67"/>
      <c r="BF64" s="520"/>
      <c r="BG64" s="67"/>
      <c r="BH64" s="520"/>
      <c r="BI64" s="520"/>
      <c r="BJ64" s="520"/>
      <c r="BK64" s="520"/>
      <c r="BM64" s="1"/>
      <c r="BO64" s="312"/>
      <c r="BP64" s="312"/>
      <c r="BQ64" s="312"/>
      <c r="BR64" s="312"/>
      <c r="BS64" s="312"/>
      <c r="BT64" s="312"/>
      <c r="BU64" s="32"/>
      <c r="BW64" s="520"/>
    </row>
    <row r="65" spans="40:81" s="518" customFormat="1">
      <c r="AN65" s="4"/>
      <c r="AO65" s="32"/>
      <c r="AX65" s="1"/>
      <c r="AZ65" s="1"/>
      <c r="BA65" s="19"/>
      <c r="BB65" s="520"/>
      <c r="BD65" s="520"/>
      <c r="BE65" s="67"/>
      <c r="BF65" s="520"/>
      <c r="BG65" s="67"/>
      <c r="BH65" s="520"/>
      <c r="BI65" s="520"/>
      <c r="BJ65" s="520"/>
      <c r="BK65" s="520"/>
      <c r="BM65" s="1"/>
      <c r="BO65" s="312"/>
      <c r="BP65" s="312"/>
      <c r="BQ65" s="312"/>
      <c r="BR65" s="312"/>
      <c r="BS65" s="312"/>
      <c r="BT65" s="312"/>
      <c r="BU65" s="32"/>
      <c r="BW65" s="520"/>
    </row>
    <row r="66" spans="40:81" s="518" customFormat="1">
      <c r="AN66" s="4"/>
      <c r="AO66" s="32"/>
      <c r="AX66" s="1"/>
      <c r="AZ66" s="1"/>
      <c r="BA66" s="19"/>
      <c r="BB66" s="520"/>
      <c r="BD66" s="520"/>
      <c r="BE66" s="67"/>
      <c r="BF66" s="520"/>
      <c r="BG66" s="67"/>
      <c r="BH66" s="520"/>
      <c r="BI66" s="520"/>
      <c r="BJ66" s="520"/>
      <c r="BK66" s="520"/>
      <c r="BM66" s="1"/>
      <c r="BO66" s="312"/>
      <c r="BP66" s="312"/>
      <c r="BQ66" s="312"/>
      <c r="BR66" s="312"/>
      <c r="BS66" s="312"/>
      <c r="BT66" s="312"/>
      <c r="BU66" s="32"/>
      <c r="BW66" s="520"/>
    </row>
    <row r="67" spans="40:81" s="518" customFormat="1">
      <c r="AN67" s="4"/>
      <c r="AO67" s="32"/>
      <c r="AX67" s="1"/>
      <c r="AZ67" s="1"/>
      <c r="BA67" s="19"/>
      <c r="BB67" s="520"/>
      <c r="BD67" s="520"/>
      <c r="BE67" s="67"/>
      <c r="BF67" s="520"/>
      <c r="BG67" s="67"/>
      <c r="BH67" s="520"/>
      <c r="BI67" s="520"/>
      <c r="BJ67" s="520"/>
      <c r="BK67" s="520"/>
      <c r="BM67" s="1"/>
      <c r="BO67" s="312"/>
      <c r="BP67" s="312"/>
      <c r="BQ67" s="312"/>
      <c r="BR67" s="312"/>
      <c r="BS67" s="312"/>
      <c r="BT67" s="312"/>
      <c r="BU67" s="32"/>
      <c r="BW67" s="520"/>
    </row>
    <row r="68" spans="40:81">
      <c r="BX68"/>
      <c r="BY68"/>
      <c r="BZ68"/>
      <c r="CA68"/>
      <c r="CB68"/>
      <c r="CC68"/>
    </row>
    <row r="69" spans="40:81" s="518" customFormat="1">
      <c r="AN69" s="4"/>
      <c r="AO69" s="32"/>
      <c r="AX69" s="1"/>
      <c r="AZ69" s="1"/>
      <c r="BA69" s="19"/>
      <c r="BB69" s="520"/>
      <c r="BD69" s="520"/>
      <c r="BE69" s="67"/>
      <c r="BF69" s="520"/>
      <c r="BG69" s="67"/>
      <c r="BH69" s="520"/>
      <c r="BI69" s="520"/>
      <c r="BJ69" s="520"/>
      <c r="BK69" s="520"/>
      <c r="BM69" s="1"/>
      <c r="BO69" s="312"/>
      <c r="BP69" s="312"/>
      <c r="BQ69" s="312"/>
      <c r="BR69" s="312"/>
      <c r="BS69" s="312"/>
      <c r="BT69" s="312"/>
      <c r="BU69" s="32"/>
      <c r="BW69" s="520"/>
    </row>
    <row r="70" spans="40:81" s="518" customFormat="1">
      <c r="AN70" s="4"/>
      <c r="AO70" s="32"/>
      <c r="AX70" s="1"/>
      <c r="AZ70" s="1"/>
      <c r="BA70" s="19"/>
      <c r="BB70" s="520"/>
      <c r="BD70" s="520"/>
      <c r="BE70" s="67"/>
      <c r="BF70" s="520"/>
      <c r="BG70" s="67"/>
      <c r="BH70" s="520"/>
      <c r="BI70" s="520"/>
      <c r="BJ70" s="520"/>
      <c r="BK70" s="520"/>
      <c r="BM70" s="1"/>
      <c r="BO70" s="312"/>
      <c r="BP70" s="312"/>
      <c r="BQ70" s="312"/>
      <c r="BR70" s="312"/>
      <c r="BS70" s="312"/>
      <c r="BT70" s="312"/>
      <c r="BU70" s="32"/>
      <c r="BW70" s="520"/>
    </row>
    <row r="71" spans="40:81" s="518" customFormat="1">
      <c r="AN71" s="4"/>
      <c r="AO71" s="32"/>
      <c r="AX71" s="1"/>
      <c r="AZ71" s="1"/>
      <c r="BA71" s="19"/>
      <c r="BB71" s="520"/>
      <c r="BD71" s="520"/>
      <c r="BE71" s="67"/>
      <c r="BF71" s="520"/>
      <c r="BG71" s="67"/>
      <c r="BH71" s="520"/>
      <c r="BI71" s="520"/>
      <c r="BJ71" s="520"/>
      <c r="BK71" s="520"/>
      <c r="BM71" s="1"/>
      <c r="BO71" s="312"/>
      <c r="BP71" s="312"/>
      <c r="BQ71" s="312"/>
      <c r="BR71" s="312"/>
      <c r="BS71" s="312"/>
      <c r="BT71" s="312"/>
      <c r="BU71" s="32"/>
      <c r="BW71" s="520"/>
    </row>
    <row r="72" spans="40:81" s="518" customFormat="1">
      <c r="AN72" s="4"/>
      <c r="AO72" s="32"/>
      <c r="AX72" s="1"/>
      <c r="AZ72" s="1"/>
      <c r="BA72" s="19"/>
      <c r="BB72" s="520"/>
      <c r="BD72" s="520"/>
      <c r="BE72" s="67"/>
      <c r="BF72" s="520"/>
      <c r="BG72" s="67"/>
      <c r="BH72" s="520"/>
      <c r="BI72" s="520"/>
      <c r="BJ72" s="520"/>
      <c r="BK72" s="520"/>
      <c r="BM72" s="1"/>
      <c r="BO72" s="312"/>
      <c r="BP72" s="312"/>
      <c r="BQ72" s="312"/>
      <c r="BR72" s="312"/>
      <c r="BS72" s="312"/>
      <c r="BT72" s="312"/>
      <c r="BU72" s="32"/>
      <c r="BW72" s="520"/>
    </row>
    <row r="73" spans="40:81" s="518" customFormat="1">
      <c r="AN73" s="4"/>
      <c r="AO73" s="32"/>
      <c r="AX73" s="1"/>
      <c r="AZ73" s="1"/>
      <c r="BA73" s="19"/>
      <c r="BB73" s="520"/>
      <c r="BD73" s="520"/>
      <c r="BE73" s="67"/>
      <c r="BF73" s="520"/>
      <c r="BG73" s="67"/>
      <c r="BH73" s="520"/>
      <c r="BI73" s="520"/>
      <c r="BJ73" s="520"/>
      <c r="BK73" s="520"/>
      <c r="BM73" s="1"/>
      <c r="BO73" s="312"/>
      <c r="BP73" s="312"/>
      <c r="BQ73" s="312"/>
      <c r="BR73" s="312"/>
      <c r="BS73" s="312"/>
      <c r="BT73" s="312"/>
      <c r="BU73" s="32"/>
      <c r="BW73" s="520"/>
    </row>
    <row r="74" spans="40:81" s="518" customFormat="1">
      <c r="AN74" s="4"/>
      <c r="AO74" s="32"/>
      <c r="AX74" s="1"/>
      <c r="AZ74" s="1"/>
      <c r="BA74" s="19"/>
      <c r="BB74" s="520"/>
      <c r="BD74" s="520"/>
      <c r="BE74" s="67"/>
      <c r="BF74" s="520"/>
      <c r="BG74" s="67"/>
      <c r="BH74" s="520"/>
      <c r="BI74" s="520"/>
      <c r="BJ74" s="520"/>
      <c r="BK74" s="520"/>
      <c r="BM74" s="1"/>
      <c r="BO74" s="312"/>
      <c r="BP74" s="312"/>
      <c r="BQ74" s="312"/>
      <c r="BR74" s="312"/>
      <c r="BS74" s="312"/>
      <c r="BT74" s="312"/>
      <c r="BU74" s="32"/>
      <c r="BW74" s="520"/>
    </row>
    <row r="75" spans="40:81" s="518" customFormat="1">
      <c r="AN75" s="4"/>
      <c r="AO75" s="32"/>
      <c r="AX75" s="1"/>
      <c r="AZ75" s="1"/>
      <c r="BA75" s="19"/>
      <c r="BB75" s="520"/>
      <c r="BD75" s="520"/>
      <c r="BE75" s="67"/>
      <c r="BF75" s="520"/>
      <c r="BG75" s="67"/>
      <c r="BH75" s="520"/>
      <c r="BI75" s="520"/>
      <c r="BJ75" s="520"/>
      <c r="BK75" s="520"/>
      <c r="BM75" s="1"/>
      <c r="BO75" s="312"/>
      <c r="BP75" s="312"/>
      <c r="BQ75" s="312"/>
      <c r="BR75" s="312"/>
      <c r="BS75" s="312"/>
      <c r="BT75" s="312"/>
      <c r="BU75" s="32"/>
      <c r="BW75" s="520"/>
    </row>
    <row r="76" spans="40:81" s="518" customFormat="1">
      <c r="AN76" s="4"/>
      <c r="AO76" s="32"/>
      <c r="AX76" s="1"/>
      <c r="AZ76" s="1"/>
      <c r="BA76" s="19"/>
      <c r="BB76" s="520"/>
      <c r="BD76" s="520"/>
      <c r="BE76" s="67"/>
      <c r="BF76" s="520"/>
      <c r="BG76" s="67"/>
      <c r="BH76" s="520"/>
      <c r="BI76" s="520"/>
      <c r="BJ76" s="520"/>
      <c r="BK76" s="520"/>
      <c r="BM76" s="1"/>
      <c r="BO76" s="312"/>
      <c r="BP76" s="312"/>
      <c r="BQ76" s="312"/>
      <c r="BR76" s="312"/>
      <c r="BS76" s="312"/>
      <c r="BT76" s="312"/>
      <c r="BU76" s="32"/>
      <c r="BW76" s="520"/>
    </row>
    <row r="77" spans="40:81" s="518" customFormat="1">
      <c r="AN77" s="4"/>
      <c r="AO77" s="32"/>
      <c r="AX77" s="1"/>
      <c r="AZ77" s="1"/>
      <c r="BA77" s="19"/>
      <c r="BB77" s="520"/>
      <c r="BD77" s="520"/>
      <c r="BE77" s="67"/>
      <c r="BF77" s="520"/>
      <c r="BG77" s="67"/>
      <c r="BH77" s="520"/>
      <c r="BI77" s="520"/>
      <c r="BJ77" s="520"/>
      <c r="BK77" s="520"/>
      <c r="BM77" s="1"/>
      <c r="BO77" s="312"/>
      <c r="BP77" s="312"/>
      <c r="BQ77" s="312"/>
      <c r="BR77" s="312"/>
      <c r="BS77" s="312"/>
      <c r="BT77" s="312"/>
      <c r="BU77" s="32"/>
      <c r="BW77" s="520"/>
    </row>
    <row r="78" spans="40:81" s="518" customFormat="1">
      <c r="AN78" s="4"/>
      <c r="AO78" s="32"/>
      <c r="AX78" s="1"/>
      <c r="AZ78" s="1"/>
      <c r="BA78" s="19"/>
      <c r="BB78" s="520"/>
      <c r="BD78" s="520"/>
      <c r="BE78" s="67"/>
      <c r="BF78" s="520"/>
      <c r="BG78" s="67"/>
      <c r="BH78" s="520"/>
      <c r="BI78" s="520"/>
      <c r="BJ78" s="520"/>
      <c r="BK78" s="520"/>
      <c r="BM78" s="1"/>
      <c r="BO78" s="312"/>
      <c r="BP78" s="312"/>
      <c r="BQ78" s="312"/>
      <c r="BR78" s="312"/>
      <c r="BS78" s="312"/>
      <c r="BT78" s="312"/>
      <c r="BU78" s="32"/>
      <c r="BW78" s="520"/>
    </row>
    <row r="79" spans="40:81" s="518" customFormat="1">
      <c r="AN79" s="4"/>
      <c r="AO79" s="32"/>
      <c r="AX79" s="1"/>
      <c r="AZ79" s="1"/>
      <c r="BA79" s="19"/>
      <c r="BB79" s="520"/>
      <c r="BD79" s="520"/>
      <c r="BE79" s="67"/>
      <c r="BF79" s="520"/>
      <c r="BG79" s="67"/>
      <c r="BH79" s="520"/>
      <c r="BI79" s="520"/>
      <c r="BJ79" s="520"/>
      <c r="BK79" s="520"/>
      <c r="BM79" s="1"/>
      <c r="BO79" s="312"/>
      <c r="BP79" s="312"/>
      <c r="BQ79" s="312"/>
      <c r="BR79" s="312"/>
      <c r="BS79" s="312"/>
      <c r="BT79" s="312"/>
      <c r="BU79" s="32"/>
      <c r="BW79" s="520"/>
    </row>
    <row r="80" spans="40:81" s="518" customFormat="1">
      <c r="AN80" s="4"/>
      <c r="AO80" s="32"/>
      <c r="AX80" s="1"/>
      <c r="AZ80" s="1"/>
      <c r="BA80" s="19"/>
      <c r="BB80" s="520"/>
      <c r="BD80" s="520"/>
      <c r="BE80" s="67"/>
      <c r="BF80" s="520"/>
      <c r="BG80" s="67"/>
      <c r="BH80" s="520"/>
      <c r="BI80" s="520"/>
      <c r="BJ80" s="520"/>
      <c r="BK80" s="520"/>
      <c r="BM80" s="1"/>
      <c r="BO80" s="312"/>
      <c r="BP80" s="312"/>
      <c r="BQ80" s="312"/>
      <c r="BR80" s="312"/>
      <c r="BS80" s="312"/>
      <c r="BT80" s="312"/>
      <c r="BU80" s="32"/>
      <c r="BW80" s="520"/>
    </row>
    <row r="81" spans="40:75" s="518" customFormat="1">
      <c r="AN81" s="4"/>
      <c r="AO81" s="32"/>
      <c r="AX81" s="1"/>
      <c r="AZ81" s="1"/>
      <c r="BA81" s="19"/>
      <c r="BB81" s="520"/>
      <c r="BD81" s="520"/>
      <c r="BE81" s="67"/>
      <c r="BF81" s="520"/>
      <c r="BG81" s="67"/>
      <c r="BH81" s="520"/>
      <c r="BI81" s="520"/>
      <c r="BJ81" s="520"/>
      <c r="BK81" s="520"/>
      <c r="BM81" s="1"/>
      <c r="BO81" s="312"/>
      <c r="BP81" s="312"/>
      <c r="BQ81" s="312"/>
      <c r="BR81" s="312"/>
      <c r="BS81" s="312"/>
      <c r="BT81" s="312"/>
      <c r="BU81" s="32"/>
      <c r="BW81" s="520"/>
    </row>
    <row r="82" spans="40:75" s="518" customFormat="1">
      <c r="AN82" s="4"/>
      <c r="AO82" s="32"/>
      <c r="AX82" s="1"/>
      <c r="AZ82" s="1"/>
      <c r="BA82" s="19"/>
      <c r="BB82" s="520"/>
      <c r="BD82" s="520"/>
      <c r="BE82" s="67"/>
      <c r="BF82" s="520"/>
      <c r="BG82" s="67"/>
      <c r="BH82" s="520"/>
      <c r="BI82" s="520"/>
      <c r="BJ82" s="520"/>
      <c r="BK82" s="520"/>
      <c r="BM82" s="1"/>
      <c r="BO82" s="312"/>
      <c r="BP82" s="312"/>
      <c r="BQ82" s="312"/>
      <c r="BR82" s="312"/>
      <c r="BS82" s="312"/>
      <c r="BT82" s="312"/>
      <c r="BU82" s="32"/>
      <c r="BW82" s="520"/>
    </row>
    <row r="83" spans="40:75" s="518" customFormat="1">
      <c r="AN83" s="4"/>
      <c r="AO83" s="32"/>
      <c r="AX83" s="1"/>
      <c r="AZ83" s="1"/>
      <c r="BA83" s="19"/>
      <c r="BB83" s="520"/>
      <c r="BD83" s="520"/>
      <c r="BE83" s="67"/>
      <c r="BF83" s="520"/>
      <c r="BG83" s="67"/>
      <c r="BH83" s="520"/>
      <c r="BI83" s="520"/>
      <c r="BJ83" s="520"/>
      <c r="BK83" s="520"/>
      <c r="BM83" s="1"/>
      <c r="BO83" s="312"/>
      <c r="BP83" s="312"/>
      <c r="BQ83" s="312"/>
      <c r="BR83" s="312"/>
      <c r="BS83" s="312"/>
      <c r="BT83" s="312"/>
      <c r="BU83" s="32"/>
      <c r="BW83" s="520"/>
    </row>
    <row r="84" spans="40:75" s="518" customFormat="1">
      <c r="AN84" s="4"/>
      <c r="AO84" s="32"/>
      <c r="AX84" s="1"/>
      <c r="AZ84" s="1"/>
      <c r="BA84" s="19"/>
      <c r="BB84" s="520"/>
      <c r="BD84" s="520"/>
      <c r="BE84" s="67"/>
      <c r="BF84" s="520"/>
      <c r="BG84" s="67"/>
      <c r="BH84" s="520"/>
      <c r="BI84" s="520"/>
      <c r="BJ84" s="520"/>
      <c r="BK84" s="520"/>
      <c r="BM84" s="1"/>
      <c r="BO84" s="312"/>
      <c r="BP84" s="312"/>
      <c r="BQ84" s="312"/>
      <c r="BR84" s="312"/>
      <c r="BS84" s="312"/>
      <c r="BT84" s="312"/>
      <c r="BU84" s="32"/>
      <c r="BW84" s="520"/>
    </row>
    <row r="85" spans="40:75" s="518" customFormat="1">
      <c r="AN85" s="4"/>
      <c r="AO85" s="32"/>
      <c r="AX85" s="1"/>
      <c r="AZ85" s="1"/>
      <c r="BA85" s="19"/>
      <c r="BB85" s="520"/>
      <c r="BD85" s="520"/>
      <c r="BE85" s="67"/>
      <c r="BF85" s="520"/>
      <c r="BG85" s="67"/>
      <c r="BH85" s="520"/>
      <c r="BI85" s="520"/>
      <c r="BJ85" s="520"/>
      <c r="BK85" s="520"/>
      <c r="BM85" s="1"/>
      <c r="BO85" s="312"/>
      <c r="BP85" s="312"/>
      <c r="BQ85" s="312"/>
      <c r="BR85" s="312"/>
      <c r="BS85" s="312"/>
      <c r="BT85" s="312"/>
      <c r="BU85" s="32"/>
      <c r="BW85" s="520"/>
    </row>
    <row r="86" spans="40:75" s="518" customFormat="1">
      <c r="AN86" s="4"/>
      <c r="AO86" s="32"/>
      <c r="AX86" s="1"/>
      <c r="AZ86" s="1"/>
      <c r="BA86" s="19"/>
      <c r="BB86" s="520"/>
      <c r="BD86" s="520"/>
      <c r="BE86" s="67"/>
      <c r="BF86" s="520"/>
      <c r="BG86" s="67"/>
      <c r="BH86" s="520"/>
      <c r="BI86" s="520"/>
      <c r="BJ86" s="520"/>
      <c r="BK86" s="520"/>
      <c r="BM86" s="1"/>
      <c r="BO86" s="312"/>
      <c r="BP86" s="312"/>
      <c r="BQ86" s="312"/>
      <c r="BR86" s="312"/>
      <c r="BS86" s="312"/>
      <c r="BT86" s="312"/>
      <c r="BU86" s="32"/>
      <c r="BW86" s="520"/>
    </row>
    <row r="87" spans="40:75" s="518" customFormat="1">
      <c r="AN87" s="4"/>
      <c r="AO87" s="32"/>
      <c r="AX87" s="1"/>
      <c r="AZ87" s="1"/>
      <c r="BA87" s="19"/>
      <c r="BB87" s="520"/>
      <c r="BD87" s="520"/>
      <c r="BE87" s="67"/>
      <c r="BF87" s="520"/>
      <c r="BG87" s="67"/>
      <c r="BH87" s="520"/>
      <c r="BI87" s="520"/>
      <c r="BJ87" s="520"/>
      <c r="BK87" s="520"/>
      <c r="BM87" s="1"/>
      <c r="BO87" s="312"/>
      <c r="BP87" s="312"/>
      <c r="BQ87" s="312"/>
      <c r="BR87" s="312"/>
      <c r="BS87" s="312"/>
      <c r="BT87" s="312"/>
      <c r="BU87" s="32"/>
      <c r="BW87" s="520"/>
    </row>
    <row r="88" spans="40:75" s="518" customFormat="1">
      <c r="AN88" s="4"/>
      <c r="AO88" s="32"/>
      <c r="AX88" s="1"/>
      <c r="AZ88" s="1"/>
      <c r="BA88" s="19"/>
      <c r="BB88" s="520"/>
      <c r="BD88" s="520"/>
      <c r="BE88" s="67"/>
      <c r="BF88" s="520"/>
      <c r="BG88" s="67"/>
      <c r="BH88" s="520"/>
      <c r="BI88" s="520"/>
      <c r="BJ88" s="520"/>
      <c r="BK88" s="520"/>
      <c r="BM88" s="1"/>
      <c r="BO88" s="312"/>
      <c r="BP88" s="312"/>
      <c r="BQ88" s="312"/>
      <c r="BR88" s="312"/>
      <c r="BS88" s="312"/>
      <c r="BT88" s="312"/>
      <c r="BU88" s="32"/>
      <c r="BW88" s="520"/>
    </row>
    <row r="89" spans="40:75" s="518" customFormat="1">
      <c r="AN89" s="4"/>
      <c r="AO89" s="32"/>
      <c r="AX89" s="1"/>
      <c r="AZ89" s="1"/>
      <c r="BA89" s="19"/>
      <c r="BB89" s="520"/>
      <c r="BD89" s="520"/>
      <c r="BE89" s="67"/>
      <c r="BF89" s="520"/>
      <c r="BG89" s="67"/>
      <c r="BH89" s="520"/>
      <c r="BI89" s="520"/>
      <c r="BJ89" s="520"/>
      <c r="BK89" s="520"/>
      <c r="BM89" s="1"/>
      <c r="BO89" s="312"/>
      <c r="BP89" s="312"/>
      <c r="BQ89" s="312"/>
      <c r="BR89" s="312"/>
      <c r="BS89" s="312"/>
      <c r="BT89" s="312"/>
      <c r="BU89" s="32"/>
      <c r="BW89" s="520"/>
    </row>
    <row r="90" spans="40:75" s="518" customFormat="1">
      <c r="AN90" s="4"/>
      <c r="AO90" s="32"/>
      <c r="AX90" s="1"/>
      <c r="AZ90" s="1"/>
      <c r="BA90" s="19"/>
      <c r="BB90" s="520"/>
      <c r="BD90" s="520"/>
      <c r="BE90" s="67"/>
      <c r="BF90" s="520"/>
      <c r="BG90" s="67"/>
      <c r="BH90" s="520"/>
      <c r="BI90" s="520"/>
      <c r="BJ90" s="520"/>
      <c r="BK90" s="520"/>
      <c r="BM90" s="1"/>
      <c r="BO90" s="312"/>
      <c r="BP90" s="312"/>
      <c r="BQ90" s="312"/>
      <c r="BR90" s="312"/>
      <c r="BS90" s="312"/>
      <c r="BT90" s="312"/>
      <c r="BU90" s="32"/>
      <c r="BW90" s="520"/>
    </row>
    <row r="91" spans="40:75" s="518" customFormat="1">
      <c r="AN91" s="4"/>
      <c r="AO91" s="32"/>
      <c r="AX91" s="1"/>
      <c r="AZ91" s="1"/>
      <c r="BA91" s="19"/>
      <c r="BB91" s="520"/>
      <c r="BD91" s="520"/>
      <c r="BE91" s="67"/>
      <c r="BF91" s="520"/>
      <c r="BG91" s="67"/>
      <c r="BH91" s="520"/>
      <c r="BI91" s="520"/>
      <c r="BJ91" s="520"/>
      <c r="BK91" s="520"/>
      <c r="BM91" s="1"/>
      <c r="BO91" s="312"/>
      <c r="BP91" s="312"/>
      <c r="BQ91" s="312"/>
      <c r="BR91" s="312"/>
      <c r="BS91" s="312"/>
      <c r="BT91" s="312"/>
      <c r="BU91" s="32"/>
      <c r="BW91" s="520"/>
    </row>
    <row r="92" spans="40:75" s="518" customFormat="1">
      <c r="AN92" s="4"/>
      <c r="AO92" s="32"/>
      <c r="AX92" s="1"/>
      <c r="AZ92" s="1"/>
      <c r="BA92" s="19"/>
      <c r="BB92" s="520"/>
      <c r="BD92" s="520"/>
      <c r="BE92" s="67"/>
      <c r="BF92" s="520"/>
      <c r="BG92" s="67"/>
      <c r="BH92" s="520"/>
      <c r="BI92" s="520"/>
      <c r="BJ92" s="520"/>
      <c r="BK92" s="520"/>
      <c r="BM92" s="1"/>
      <c r="BO92" s="312"/>
      <c r="BP92" s="312"/>
      <c r="BQ92" s="312"/>
      <c r="BR92" s="312"/>
      <c r="BS92" s="312"/>
      <c r="BT92" s="312"/>
      <c r="BU92" s="32"/>
      <c r="BW92" s="520"/>
    </row>
    <row r="93" spans="40:75" s="518" customFormat="1">
      <c r="AN93" s="4"/>
      <c r="AO93" s="32"/>
      <c r="AX93" s="1"/>
      <c r="AZ93" s="1"/>
      <c r="BA93" s="19"/>
      <c r="BB93" s="520"/>
      <c r="BD93" s="520"/>
      <c r="BE93" s="67"/>
      <c r="BF93" s="520"/>
      <c r="BG93" s="67"/>
      <c r="BH93" s="520"/>
      <c r="BI93" s="520"/>
      <c r="BJ93" s="520"/>
      <c r="BK93" s="520"/>
      <c r="BM93" s="1"/>
      <c r="BO93" s="312"/>
      <c r="BP93" s="312"/>
      <c r="BQ93" s="312"/>
      <c r="BR93" s="312"/>
      <c r="BS93" s="312"/>
      <c r="BT93" s="312"/>
      <c r="BU93" s="32"/>
      <c r="BW93" s="520"/>
    </row>
    <row r="94" spans="40:75" s="518" customFormat="1">
      <c r="AN94" s="4"/>
      <c r="AO94" s="32"/>
      <c r="AX94" s="1"/>
      <c r="AZ94" s="1"/>
      <c r="BA94" s="19"/>
      <c r="BB94" s="520"/>
      <c r="BD94" s="520"/>
      <c r="BE94" s="67"/>
      <c r="BF94" s="520"/>
      <c r="BG94" s="67"/>
      <c r="BH94" s="520"/>
      <c r="BI94" s="520"/>
      <c r="BJ94" s="520"/>
      <c r="BK94" s="520"/>
      <c r="BM94" s="1"/>
      <c r="BO94" s="312"/>
      <c r="BP94" s="312"/>
      <c r="BQ94" s="312"/>
      <c r="BR94" s="312"/>
      <c r="BS94" s="312"/>
      <c r="BT94" s="312"/>
      <c r="BU94" s="32"/>
      <c r="BW94" s="520"/>
    </row>
    <row r="95" spans="40:75" s="518" customFormat="1">
      <c r="AN95" s="4"/>
      <c r="AO95" s="32"/>
      <c r="AX95" s="1"/>
      <c r="AZ95" s="1"/>
      <c r="BA95" s="19"/>
      <c r="BB95" s="520"/>
      <c r="BD95" s="520"/>
      <c r="BE95" s="67"/>
      <c r="BF95" s="520"/>
      <c r="BG95" s="67"/>
      <c r="BH95" s="520"/>
      <c r="BI95" s="520"/>
      <c r="BJ95" s="520"/>
      <c r="BK95" s="520"/>
      <c r="BM95" s="1"/>
      <c r="BO95" s="312"/>
      <c r="BP95" s="312"/>
      <c r="BQ95" s="312"/>
      <c r="BR95" s="312"/>
      <c r="BS95" s="312"/>
      <c r="BT95" s="312"/>
      <c r="BU95" s="32"/>
      <c r="BW95" s="520"/>
    </row>
    <row r="96" spans="40:75" s="518" customFormat="1">
      <c r="AN96" s="4"/>
      <c r="AO96" s="32"/>
      <c r="AX96" s="1"/>
      <c r="AZ96" s="1"/>
      <c r="BA96" s="19"/>
      <c r="BB96" s="520"/>
      <c r="BD96" s="520"/>
      <c r="BE96" s="67"/>
      <c r="BF96" s="520"/>
      <c r="BG96" s="67"/>
      <c r="BH96" s="520"/>
      <c r="BI96" s="520"/>
      <c r="BJ96" s="520"/>
      <c r="BK96" s="520"/>
      <c r="BM96" s="1"/>
      <c r="BO96" s="312"/>
      <c r="BP96" s="312"/>
      <c r="BQ96" s="312"/>
      <c r="BR96" s="312"/>
      <c r="BS96" s="312"/>
      <c r="BT96" s="312"/>
      <c r="BU96" s="32"/>
      <c r="BW96" s="520"/>
    </row>
    <row r="97" spans="40:81" s="518" customFormat="1">
      <c r="AN97" s="4"/>
      <c r="AO97" s="32"/>
      <c r="AX97" s="1"/>
      <c r="AZ97" s="1"/>
      <c r="BA97" s="19"/>
      <c r="BB97" s="520"/>
      <c r="BD97" s="520"/>
      <c r="BE97" s="67"/>
      <c r="BF97" s="520"/>
      <c r="BG97" s="67"/>
      <c r="BH97" s="520"/>
      <c r="BI97" s="520"/>
      <c r="BJ97" s="520"/>
      <c r="BK97" s="520"/>
      <c r="BM97" s="1"/>
      <c r="BO97" s="312"/>
      <c r="BP97" s="312"/>
      <c r="BQ97" s="312"/>
      <c r="BR97" s="312"/>
      <c r="BS97" s="312"/>
      <c r="BT97" s="312"/>
      <c r="BU97" s="32"/>
      <c r="BW97" s="520"/>
    </row>
    <row r="98" spans="40:81" s="518" customFormat="1">
      <c r="AN98" s="4"/>
      <c r="AO98" s="32"/>
      <c r="AX98" s="1"/>
      <c r="AZ98" s="1"/>
      <c r="BA98" s="19"/>
      <c r="BB98" s="520"/>
      <c r="BD98" s="520"/>
      <c r="BE98" s="67"/>
      <c r="BF98" s="520"/>
      <c r="BG98" s="67"/>
      <c r="BH98" s="520"/>
      <c r="BI98" s="520"/>
      <c r="BJ98" s="520"/>
      <c r="BK98" s="520"/>
      <c r="BM98" s="1"/>
      <c r="BO98" s="312"/>
      <c r="BP98" s="312"/>
      <c r="BQ98" s="312"/>
      <c r="BR98" s="312"/>
      <c r="BS98" s="312"/>
      <c r="BT98" s="312"/>
      <c r="BU98" s="32"/>
      <c r="BW98" s="520"/>
    </row>
    <row r="99" spans="40:81" s="518" customFormat="1">
      <c r="AN99" s="4"/>
      <c r="AO99" s="32"/>
      <c r="AX99" s="1"/>
      <c r="AZ99" s="1"/>
      <c r="BA99" s="19"/>
      <c r="BB99" s="520"/>
      <c r="BD99" s="520"/>
      <c r="BE99" s="67"/>
      <c r="BF99" s="520"/>
      <c r="BG99" s="67"/>
      <c r="BH99" s="520"/>
      <c r="BI99" s="520"/>
      <c r="BJ99" s="520"/>
      <c r="BK99" s="520"/>
      <c r="BM99" s="1"/>
      <c r="BO99" s="312"/>
      <c r="BP99" s="312"/>
      <c r="BQ99" s="312"/>
      <c r="BR99" s="312"/>
      <c r="BS99" s="312"/>
      <c r="BT99" s="312"/>
      <c r="BU99" s="32"/>
      <c r="BW99" s="520"/>
    </row>
    <row r="100" spans="40:81" s="518" customFormat="1">
      <c r="AN100" s="4"/>
      <c r="AO100" s="32"/>
      <c r="AX100" s="1"/>
      <c r="AZ100" s="1"/>
      <c r="BA100" s="19"/>
      <c r="BB100" s="520"/>
      <c r="BD100" s="520"/>
      <c r="BE100" s="67"/>
      <c r="BF100" s="520"/>
      <c r="BG100" s="67"/>
      <c r="BH100" s="520"/>
      <c r="BI100" s="520"/>
      <c r="BJ100" s="520"/>
      <c r="BK100" s="520"/>
      <c r="BM100" s="1"/>
      <c r="BO100" s="312"/>
      <c r="BP100" s="312"/>
      <c r="BQ100" s="312"/>
      <c r="BR100" s="312"/>
      <c r="BS100" s="312"/>
      <c r="BT100" s="312"/>
      <c r="BU100" s="32"/>
      <c r="BW100" s="520"/>
    </row>
    <row r="101" spans="40:81">
      <c r="BX101"/>
      <c r="BY101"/>
      <c r="BZ101"/>
      <c r="CA101"/>
      <c r="CB101"/>
      <c r="CC101"/>
    </row>
    <row r="102" spans="40:81">
      <c r="BX102"/>
      <c r="BY102"/>
      <c r="BZ102"/>
      <c r="CA102"/>
      <c r="CB102"/>
      <c r="CC102"/>
    </row>
    <row r="103" spans="40:81">
      <c r="BX103"/>
      <c r="BY103"/>
      <c r="BZ103"/>
      <c r="CA103"/>
      <c r="CB103"/>
      <c r="CC103"/>
    </row>
    <row r="104" spans="40:81">
      <c r="BX104"/>
      <c r="BY104"/>
      <c r="BZ104"/>
      <c r="CA104"/>
      <c r="CB104"/>
      <c r="CC104"/>
    </row>
    <row r="105" spans="40:81">
      <c r="BX105"/>
      <c r="BY105"/>
      <c r="BZ105"/>
      <c r="CA105"/>
      <c r="CB105"/>
      <c r="CC105"/>
    </row>
    <row r="106" spans="40:81">
      <c r="BX106"/>
      <c r="BY106"/>
      <c r="BZ106"/>
      <c r="CA106"/>
      <c r="CB106"/>
      <c r="CC106"/>
    </row>
    <row r="107" spans="40:81">
      <c r="BX107"/>
      <c r="BY107"/>
      <c r="BZ107"/>
      <c r="CA107"/>
      <c r="CB107"/>
      <c r="CC107"/>
    </row>
    <row r="108" spans="40:81">
      <c r="BX108"/>
      <c r="BY108"/>
      <c r="BZ108"/>
      <c r="CA108"/>
      <c r="CB108"/>
      <c r="CC108"/>
    </row>
    <row r="109" spans="40:81">
      <c r="BX109"/>
      <c r="BY109"/>
      <c r="BZ109"/>
      <c r="CA109"/>
      <c r="CB109"/>
      <c r="CC109"/>
    </row>
    <row r="110" spans="40:81">
      <c r="BX110"/>
      <c r="BY110"/>
      <c r="BZ110"/>
      <c r="CA110"/>
      <c r="CB110"/>
      <c r="CC110"/>
    </row>
    <row r="111" spans="40:81">
      <c r="BX111"/>
      <c r="BY111"/>
      <c r="BZ111"/>
      <c r="CA111"/>
      <c r="CB111"/>
      <c r="CC111"/>
    </row>
    <row r="112" spans="40:81">
      <c r="BX112"/>
      <c r="BY112"/>
      <c r="BZ112"/>
      <c r="CA112"/>
      <c r="CB112"/>
      <c r="CC112"/>
    </row>
    <row r="113" spans="76:81">
      <c r="BX113"/>
      <c r="BY113"/>
      <c r="BZ113"/>
      <c r="CA113"/>
      <c r="CB113"/>
      <c r="CC113"/>
    </row>
    <row r="114" spans="76:81">
      <c r="BX114"/>
      <c r="BY114"/>
      <c r="BZ114"/>
      <c r="CA114"/>
      <c r="CB114"/>
      <c r="CC114"/>
    </row>
    <row r="115" spans="76:81">
      <c r="BX115"/>
      <c r="BY115"/>
      <c r="BZ115"/>
      <c r="CA115"/>
      <c r="CB115"/>
      <c r="CC115"/>
    </row>
    <row r="116" spans="76:81">
      <c r="BX116"/>
      <c r="BY116"/>
      <c r="BZ116"/>
      <c r="CA116"/>
      <c r="CB116"/>
      <c r="CC116"/>
    </row>
    <row r="117" spans="76:81">
      <c r="BX117"/>
      <c r="BY117"/>
      <c r="BZ117"/>
      <c r="CA117"/>
      <c r="CB117"/>
      <c r="CC117"/>
    </row>
    <row r="118" spans="76:81">
      <c r="BX118"/>
      <c r="BY118"/>
      <c r="BZ118"/>
      <c r="CA118"/>
      <c r="CB118"/>
      <c r="CC118"/>
    </row>
    <row r="119" spans="76:81">
      <c r="BX119"/>
      <c r="BY119"/>
      <c r="BZ119"/>
      <c r="CA119"/>
      <c r="CB119"/>
      <c r="CC119"/>
    </row>
    <row r="120" spans="76:81">
      <c r="BX120"/>
      <c r="BY120"/>
      <c r="BZ120"/>
      <c r="CA120"/>
      <c r="CB120"/>
      <c r="CC120"/>
    </row>
    <row r="121" spans="76:81">
      <c r="BX121"/>
      <c r="BY121"/>
      <c r="BZ121"/>
      <c r="CA121"/>
      <c r="CB121"/>
      <c r="CC121"/>
    </row>
    <row r="122" spans="76:81">
      <c r="BX122"/>
      <c r="BY122"/>
      <c r="BZ122"/>
      <c r="CA122"/>
      <c r="CB122"/>
      <c r="CC122"/>
    </row>
    <row r="123" spans="76:81">
      <c r="BX123"/>
      <c r="BY123"/>
      <c r="BZ123"/>
      <c r="CA123"/>
      <c r="CB123"/>
      <c r="CC123"/>
    </row>
    <row r="124" spans="76:81">
      <c r="BX124"/>
      <c r="BY124"/>
      <c r="BZ124"/>
      <c r="CA124"/>
      <c r="CB124"/>
      <c r="CC124"/>
    </row>
    <row r="125" spans="76:81">
      <c r="BX125"/>
      <c r="BY125"/>
      <c r="BZ125"/>
      <c r="CA125"/>
      <c r="CB125"/>
      <c r="CC125"/>
    </row>
    <row r="126" spans="76:81">
      <c r="BX126"/>
      <c r="BY126"/>
      <c r="BZ126"/>
      <c r="CA126"/>
      <c r="CB126"/>
      <c r="CC126"/>
    </row>
    <row r="127" spans="76:81">
      <c r="BX127"/>
      <c r="BY127"/>
      <c r="BZ127"/>
      <c r="CA127"/>
      <c r="CB127"/>
      <c r="CC127"/>
    </row>
    <row r="128" spans="76:81">
      <c r="BX128"/>
      <c r="BY128"/>
      <c r="BZ128"/>
      <c r="CA128"/>
      <c r="CB128"/>
      <c r="CC128"/>
    </row>
    <row r="129" spans="76:81">
      <c r="BX129"/>
      <c r="BY129"/>
      <c r="BZ129"/>
      <c r="CA129"/>
      <c r="CB129"/>
      <c r="CC129"/>
    </row>
    <row r="130" spans="76:81">
      <c r="BX130"/>
      <c r="BY130"/>
      <c r="BZ130"/>
      <c r="CA130"/>
      <c r="CB130"/>
      <c r="CC130"/>
    </row>
    <row r="131" spans="76:81">
      <c r="BX131"/>
      <c r="BY131"/>
      <c r="BZ131"/>
      <c r="CA131"/>
      <c r="CB131"/>
      <c r="CC131"/>
    </row>
    <row r="132" spans="76:81">
      <c r="BX132"/>
      <c r="BY132"/>
      <c r="BZ132"/>
      <c r="CA132"/>
      <c r="CB132"/>
      <c r="CC132"/>
    </row>
    <row r="133" spans="76:81">
      <c r="BX133"/>
      <c r="BY133"/>
      <c r="BZ133"/>
      <c r="CA133"/>
      <c r="CB133"/>
      <c r="CC133"/>
    </row>
    <row r="134" spans="76:81">
      <c r="BX134"/>
      <c r="BY134"/>
      <c r="BZ134"/>
      <c r="CA134"/>
      <c r="CB134"/>
      <c r="CC134"/>
    </row>
    <row r="135" spans="76:81">
      <c r="BX135"/>
      <c r="BY135"/>
      <c r="BZ135"/>
      <c r="CA135"/>
      <c r="CB135"/>
      <c r="CC135"/>
    </row>
    <row r="136" spans="76:81">
      <c r="BX136"/>
      <c r="BY136"/>
      <c r="BZ136"/>
      <c r="CA136"/>
      <c r="CB136"/>
      <c r="CC136"/>
    </row>
    <row r="137" spans="76:81">
      <c r="BX137"/>
      <c r="BY137"/>
      <c r="BZ137"/>
      <c r="CA137"/>
      <c r="CB137"/>
      <c r="CC137"/>
    </row>
    <row r="138" spans="76:81">
      <c r="BX138"/>
      <c r="BY138"/>
      <c r="BZ138"/>
      <c r="CA138"/>
      <c r="CB138"/>
      <c r="CC138"/>
    </row>
    <row r="139" spans="76:81">
      <c r="BX139"/>
      <c r="BY139"/>
      <c r="BZ139"/>
      <c r="CA139"/>
      <c r="CB139"/>
      <c r="CC139"/>
    </row>
    <row r="140" spans="76:81">
      <c r="BX140"/>
      <c r="BY140"/>
      <c r="BZ140"/>
      <c r="CA140"/>
      <c r="CB140"/>
      <c r="CC140"/>
    </row>
    <row r="141" spans="76:81">
      <c r="BX141"/>
      <c r="BY141"/>
      <c r="BZ141"/>
      <c r="CA141"/>
      <c r="CB141"/>
      <c r="CC141"/>
    </row>
    <row r="142" spans="76:81">
      <c r="BX142"/>
      <c r="BY142"/>
      <c r="BZ142"/>
      <c r="CA142"/>
      <c r="CB142"/>
      <c r="CC142"/>
    </row>
    <row r="143" spans="76:81">
      <c r="BX143"/>
      <c r="BY143"/>
      <c r="BZ143"/>
      <c r="CA143"/>
      <c r="CB143"/>
      <c r="CC143"/>
    </row>
    <row r="144" spans="76:81">
      <c r="BX144"/>
      <c r="BY144"/>
      <c r="BZ144"/>
      <c r="CA144"/>
      <c r="CB144"/>
      <c r="CC144"/>
    </row>
    <row r="145" spans="76:81">
      <c r="BX145"/>
      <c r="BY145"/>
      <c r="BZ145"/>
      <c r="CA145"/>
      <c r="CB145"/>
      <c r="CC145"/>
    </row>
    <row r="146" spans="76:81">
      <c r="BX146"/>
      <c r="BY146"/>
      <c r="BZ146"/>
      <c r="CA146"/>
      <c r="CB146"/>
      <c r="CC146"/>
    </row>
    <row r="147" spans="76:81">
      <c r="BX147"/>
      <c r="BY147"/>
      <c r="BZ147"/>
      <c r="CA147"/>
      <c r="CB147"/>
      <c r="CC147"/>
    </row>
    <row r="148" spans="76:81">
      <c r="BX148"/>
      <c r="BY148"/>
      <c r="BZ148"/>
      <c r="CA148"/>
      <c r="CB148"/>
      <c r="CC148"/>
    </row>
    <row r="149" spans="76:81">
      <c r="BX149"/>
      <c r="BY149"/>
      <c r="BZ149"/>
      <c r="CA149"/>
      <c r="CB149"/>
      <c r="CC149"/>
    </row>
    <row r="150" spans="76:81">
      <c r="BX150"/>
      <c r="BY150"/>
      <c r="BZ150"/>
      <c r="CA150"/>
      <c r="CB150"/>
      <c r="CC150"/>
    </row>
    <row r="151" spans="76:81">
      <c r="BX151"/>
      <c r="BY151"/>
      <c r="BZ151"/>
      <c r="CA151"/>
      <c r="CB151"/>
      <c r="CC151"/>
    </row>
    <row r="152" spans="76:81">
      <c r="BX152"/>
      <c r="BY152"/>
      <c r="BZ152"/>
      <c r="CA152"/>
      <c r="CB152"/>
      <c r="CC152"/>
    </row>
    <row r="153" spans="76:81">
      <c r="BX153"/>
      <c r="BY153"/>
      <c r="BZ153"/>
      <c r="CA153"/>
      <c r="CB153"/>
      <c r="CC153"/>
    </row>
    <row r="154" spans="76:81">
      <c r="BX154"/>
      <c r="BY154"/>
      <c r="BZ154"/>
      <c r="CA154"/>
      <c r="CB154"/>
      <c r="CC154"/>
    </row>
    <row r="155" spans="76:81">
      <c r="BX155"/>
      <c r="BY155"/>
      <c r="BZ155"/>
      <c r="CA155"/>
      <c r="CB155"/>
      <c r="CC155"/>
    </row>
    <row r="156" spans="76:81">
      <c r="BX156"/>
      <c r="BY156"/>
      <c r="BZ156"/>
      <c r="CA156"/>
      <c r="CB156"/>
      <c r="CC156"/>
    </row>
    <row r="157" spans="76:81">
      <c r="BX157"/>
      <c r="BY157"/>
      <c r="BZ157"/>
      <c r="CA157"/>
      <c r="CB157"/>
      <c r="CC157"/>
    </row>
    <row r="158" spans="76:81">
      <c r="BX158"/>
      <c r="BY158"/>
      <c r="BZ158"/>
      <c r="CA158"/>
      <c r="CB158"/>
      <c r="CC158"/>
    </row>
    <row r="159" spans="76:81">
      <c r="BX159"/>
      <c r="BY159"/>
      <c r="BZ159"/>
      <c r="CA159"/>
      <c r="CB159"/>
      <c r="CC159"/>
    </row>
    <row r="160" spans="76:81">
      <c r="BX160"/>
      <c r="BY160"/>
      <c r="BZ160"/>
      <c r="CA160"/>
      <c r="CB160"/>
      <c r="CC160"/>
    </row>
    <row r="161" spans="76:81">
      <c r="BX161"/>
      <c r="BY161"/>
      <c r="BZ161"/>
      <c r="CA161"/>
      <c r="CB161"/>
      <c r="CC161"/>
    </row>
    <row r="162" spans="76:81">
      <c r="BX162"/>
      <c r="BY162"/>
      <c r="BZ162"/>
      <c r="CA162"/>
      <c r="CB162"/>
      <c r="CC162"/>
    </row>
    <row r="163" spans="76:81">
      <c r="BX163"/>
      <c r="BY163"/>
      <c r="BZ163"/>
      <c r="CA163"/>
      <c r="CB163"/>
      <c r="CC163"/>
    </row>
    <row r="164" spans="76:81">
      <c r="BX164"/>
      <c r="BY164"/>
      <c r="BZ164"/>
      <c r="CA164"/>
      <c r="CB164"/>
      <c r="CC164"/>
    </row>
    <row r="165" spans="76:81">
      <c r="BX165"/>
      <c r="BY165"/>
      <c r="BZ165"/>
      <c r="CA165"/>
      <c r="CB165"/>
      <c r="CC165"/>
    </row>
    <row r="166" spans="76:81">
      <c r="BX166"/>
      <c r="BY166"/>
      <c r="BZ166"/>
      <c r="CA166"/>
      <c r="CB166"/>
      <c r="CC166"/>
    </row>
    <row r="167" spans="76:81">
      <c r="BX167"/>
      <c r="BY167"/>
      <c r="BZ167"/>
      <c r="CA167"/>
      <c r="CB167"/>
      <c r="CC167"/>
    </row>
    <row r="168" spans="76:81">
      <c r="BX168"/>
      <c r="BY168"/>
      <c r="BZ168"/>
      <c r="CA168"/>
      <c r="CB168"/>
      <c r="CC168"/>
    </row>
    <row r="169" spans="76:81">
      <c r="BX169"/>
      <c r="BY169"/>
      <c r="BZ169"/>
      <c r="CA169"/>
      <c r="CB169"/>
      <c r="CC169"/>
    </row>
    <row r="170" spans="76:81">
      <c r="BX170"/>
      <c r="BY170"/>
      <c r="BZ170"/>
      <c r="CA170"/>
      <c r="CB170"/>
      <c r="CC170"/>
    </row>
    <row r="171" spans="76:81">
      <c r="BX171"/>
      <c r="BY171"/>
      <c r="BZ171"/>
      <c r="CA171"/>
      <c r="CB171"/>
      <c r="CC171"/>
    </row>
    <row r="172" spans="76:81">
      <c r="BX172"/>
      <c r="BY172"/>
      <c r="BZ172"/>
      <c r="CA172"/>
      <c r="CB172"/>
      <c r="CC172"/>
    </row>
    <row r="173" spans="76:81">
      <c r="BX173"/>
      <c r="BY173"/>
      <c r="BZ173"/>
      <c r="CA173"/>
      <c r="CB173"/>
      <c r="CC173"/>
    </row>
    <row r="174" spans="76:81">
      <c r="BX174"/>
      <c r="BY174"/>
      <c r="BZ174"/>
      <c r="CA174"/>
      <c r="CB174"/>
      <c r="CC174"/>
    </row>
    <row r="175" spans="76:81">
      <c r="BX175"/>
      <c r="BY175"/>
      <c r="BZ175"/>
      <c r="CA175"/>
      <c r="CB175"/>
      <c r="CC175"/>
    </row>
    <row r="176" spans="76:81">
      <c r="BX176"/>
      <c r="BY176"/>
      <c r="BZ176"/>
      <c r="CA176"/>
      <c r="CB176"/>
      <c r="CC176"/>
    </row>
    <row r="177" spans="76:81">
      <c r="BX177"/>
      <c r="BY177"/>
      <c r="BZ177"/>
      <c r="CA177"/>
      <c r="CB177"/>
      <c r="CC177"/>
    </row>
    <row r="178" spans="76:81">
      <c r="BX178"/>
      <c r="BY178"/>
      <c r="BZ178"/>
      <c r="CA178"/>
      <c r="CB178"/>
      <c r="CC178"/>
    </row>
    <row r="179" spans="76:81">
      <c r="BX179"/>
      <c r="BY179"/>
      <c r="BZ179"/>
      <c r="CA179"/>
      <c r="CB179"/>
      <c r="CC179"/>
    </row>
    <row r="180" spans="76:81">
      <c r="BX180"/>
      <c r="BY180"/>
      <c r="BZ180"/>
      <c r="CA180"/>
      <c r="CB180"/>
      <c r="CC180"/>
    </row>
    <row r="181" spans="76:81">
      <c r="BX181"/>
      <c r="BY181"/>
      <c r="BZ181"/>
      <c r="CA181"/>
      <c r="CB181"/>
      <c r="CC181"/>
    </row>
    <row r="182" spans="76:81">
      <c r="BX182"/>
      <c r="BY182"/>
      <c r="BZ182"/>
      <c r="CA182"/>
      <c r="CB182"/>
      <c r="CC182"/>
    </row>
    <row r="183" spans="76:81">
      <c r="BX183"/>
      <c r="BY183"/>
      <c r="BZ183"/>
      <c r="CA183"/>
      <c r="CB183"/>
      <c r="CC183"/>
    </row>
    <row r="184" spans="76:81">
      <c r="BX184"/>
      <c r="BY184"/>
      <c r="BZ184"/>
      <c r="CA184"/>
      <c r="CB184"/>
      <c r="CC184"/>
    </row>
    <row r="185" spans="76:81">
      <c r="BX185"/>
      <c r="BY185"/>
      <c r="BZ185"/>
      <c r="CA185"/>
      <c r="CB185"/>
      <c r="CC185"/>
    </row>
    <row r="186" spans="76:81">
      <c r="BX186"/>
      <c r="BY186"/>
      <c r="BZ186"/>
      <c r="CA186"/>
      <c r="CB186"/>
      <c r="CC186"/>
    </row>
    <row r="187" spans="76:81">
      <c r="BX187"/>
      <c r="BY187"/>
      <c r="BZ187"/>
      <c r="CA187"/>
      <c r="CB187"/>
      <c r="CC187"/>
    </row>
    <row r="188" spans="76:81">
      <c r="BX188"/>
      <c r="BY188"/>
      <c r="BZ188"/>
      <c r="CA188"/>
      <c r="CB188"/>
      <c r="CC188"/>
    </row>
    <row r="189" spans="76:81">
      <c r="BX189"/>
      <c r="BY189"/>
      <c r="BZ189"/>
      <c r="CA189"/>
      <c r="CB189"/>
      <c r="CC189"/>
    </row>
    <row r="190" spans="76:81">
      <c r="BX190"/>
      <c r="BY190"/>
      <c r="BZ190"/>
      <c r="CA190"/>
      <c r="CB190"/>
      <c r="CC190"/>
    </row>
    <row r="191" spans="76:81">
      <c r="BX191"/>
      <c r="BY191"/>
      <c r="BZ191"/>
      <c r="CA191"/>
      <c r="CB191"/>
      <c r="CC191"/>
    </row>
    <row r="192" spans="76:81">
      <c r="BX192"/>
      <c r="BY192"/>
      <c r="BZ192"/>
      <c r="CA192"/>
      <c r="CB192"/>
      <c r="CC192"/>
    </row>
    <row r="193" spans="76:81">
      <c r="BX193"/>
      <c r="BY193"/>
      <c r="BZ193"/>
      <c r="CA193"/>
      <c r="CB193"/>
      <c r="CC193"/>
    </row>
    <row r="194" spans="76:81">
      <c r="BX194"/>
      <c r="BY194"/>
      <c r="BZ194"/>
      <c r="CA194"/>
      <c r="CB194"/>
      <c r="CC194"/>
    </row>
    <row r="195" spans="76:81">
      <c r="BX195"/>
      <c r="BY195"/>
      <c r="BZ195"/>
      <c r="CA195"/>
      <c r="CB195"/>
      <c r="CC195"/>
    </row>
    <row r="196" spans="76:81">
      <c r="BX196"/>
      <c r="BY196"/>
      <c r="BZ196"/>
      <c r="CA196"/>
      <c r="CB196"/>
      <c r="CC196"/>
    </row>
    <row r="197" spans="76:81">
      <c r="BX197"/>
      <c r="BY197"/>
      <c r="BZ197"/>
      <c r="CA197"/>
      <c r="CB197"/>
      <c r="CC197"/>
    </row>
    <row r="198" spans="76:81">
      <c r="BX198"/>
      <c r="BY198"/>
      <c r="BZ198"/>
      <c r="CA198"/>
      <c r="CB198"/>
      <c r="CC198"/>
    </row>
    <row r="199" spans="76:81">
      <c r="BX199"/>
      <c r="BY199"/>
      <c r="BZ199"/>
      <c r="CA199"/>
      <c r="CB199"/>
      <c r="CC199"/>
    </row>
    <row r="200" spans="76:81">
      <c r="BX200"/>
      <c r="BY200"/>
      <c r="BZ200"/>
      <c r="CA200"/>
      <c r="CB200"/>
      <c r="CC200"/>
    </row>
    <row r="201" spans="76:81">
      <c r="BX201"/>
      <c r="BY201"/>
      <c r="BZ201"/>
      <c r="CA201"/>
      <c r="CB201"/>
      <c r="CC201"/>
    </row>
    <row r="202" spans="76:81">
      <c r="BX202"/>
      <c r="BY202"/>
      <c r="BZ202"/>
      <c r="CA202"/>
      <c r="CB202"/>
      <c r="CC202"/>
    </row>
    <row r="203" spans="76:81">
      <c r="BX203"/>
      <c r="BY203"/>
      <c r="BZ203"/>
      <c r="CA203"/>
      <c r="CB203"/>
      <c r="CC203"/>
    </row>
    <row r="204" spans="76:81">
      <c r="BX204"/>
      <c r="BY204"/>
      <c r="BZ204"/>
      <c r="CA204"/>
      <c r="CB204"/>
      <c r="CC204"/>
    </row>
    <row r="205" spans="76:81">
      <c r="BX205"/>
      <c r="BY205"/>
      <c r="BZ205"/>
      <c r="CA205"/>
      <c r="CB205"/>
      <c r="CC205"/>
    </row>
    <row r="206" spans="76:81">
      <c r="BX206"/>
      <c r="BY206"/>
      <c r="BZ206"/>
      <c r="CA206"/>
      <c r="CB206"/>
      <c r="CC206"/>
    </row>
    <row r="207" spans="76:81">
      <c r="BX207"/>
      <c r="BY207"/>
      <c r="BZ207"/>
      <c r="CA207"/>
      <c r="CB207"/>
      <c r="CC207"/>
    </row>
    <row r="208" spans="76:81">
      <c r="BX208"/>
      <c r="BY208"/>
      <c r="BZ208"/>
      <c r="CA208"/>
      <c r="CB208"/>
      <c r="CC208"/>
    </row>
    <row r="209" spans="76:81">
      <c r="BX209"/>
      <c r="BY209"/>
      <c r="BZ209"/>
      <c r="CA209"/>
      <c r="CB209"/>
      <c r="CC209"/>
    </row>
    <row r="210" spans="76:81">
      <c r="BX210"/>
      <c r="BY210"/>
      <c r="BZ210"/>
      <c r="CA210"/>
      <c r="CB210"/>
      <c r="CC210"/>
    </row>
    <row r="211" spans="76:81">
      <c r="BX211"/>
      <c r="BY211"/>
      <c r="BZ211"/>
      <c r="CA211"/>
      <c r="CB211"/>
      <c r="CC211"/>
    </row>
    <row r="212" spans="76:81">
      <c r="BX212"/>
      <c r="BY212"/>
      <c r="BZ212"/>
      <c r="CA212"/>
      <c r="CB212"/>
      <c r="CC212"/>
    </row>
    <row r="213" spans="76:81">
      <c r="BX213"/>
      <c r="BY213"/>
      <c r="BZ213"/>
      <c r="CA213"/>
      <c r="CB213"/>
      <c r="CC213"/>
    </row>
    <row r="214" spans="76:81">
      <c r="BX214"/>
      <c r="BY214"/>
      <c r="BZ214"/>
      <c r="CA214"/>
      <c r="CB214"/>
      <c r="CC214"/>
    </row>
    <row r="215" spans="76:81">
      <c r="BX215"/>
      <c r="BY215"/>
      <c r="BZ215"/>
      <c r="CA215"/>
      <c r="CB215"/>
      <c r="CC215"/>
    </row>
    <row r="216" spans="76:81">
      <c r="BX216"/>
      <c r="BY216"/>
      <c r="BZ216"/>
      <c r="CA216"/>
      <c r="CB216"/>
      <c r="CC216"/>
    </row>
    <row r="217" spans="76:81">
      <c r="BX217"/>
      <c r="BY217"/>
      <c r="BZ217"/>
      <c r="CA217"/>
      <c r="CB217"/>
      <c r="CC217"/>
    </row>
    <row r="218" spans="76:81">
      <c r="BX218"/>
      <c r="BY218"/>
      <c r="BZ218"/>
      <c r="CA218"/>
      <c r="CB218"/>
      <c r="CC218"/>
    </row>
    <row r="219" spans="76:81">
      <c r="BX219"/>
      <c r="BY219"/>
      <c r="BZ219"/>
      <c r="CA219"/>
      <c r="CB219"/>
      <c r="CC219"/>
    </row>
    <row r="220" spans="76:81">
      <c r="BX220"/>
      <c r="BY220"/>
      <c r="BZ220"/>
      <c r="CA220"/>
      <c r="CB220"/>
      <c r="CC220"/>
    </row>
    <row r="221" spans="76:81">
      <c r="BX221"/>
      <c r="BY221"/>
      <c r="BZ221"/>
      <c r="CA221"/>
      <c r="CB221"/>
      <c r="CC221"/>
    </row>
    <row r="222" spans="76:81">
      <c r="BX222"/>
      <c r="BY222"/>
      <c r="BZ222"/>
      <c r="CA222"/>
      <c r="CB222"/>
      <c r="CC222"/>
    </row>
    <row r="223" spans="76:81">
      <c r="BX223"/>
      <c r="BY223"/>
      <c r="BZ223"/>
      <c r="CA223"/>
      <c r="CB223"/>
      <c r="CC223"/>
    </row>
    <row r="224" spans="76:81">
      <c r="BX224"/>
      <c r="BY224"/>
      <c r="BZ224"/>
      <c r="CA224"/>
      <c r="CB224"/>
      <c r="CC224"/>
    </row>
    <row r="225" spans="76:81">
      <c r="BX225"/>
      <c r="BY225"/>
      <c r="BZ225"/>
      <c r="CA225"/>
      <c r="CB225"/>
      <c r="CC225"/>
    </row>
    <row r="226" spans="76:81">
      <c r="BX226"/>
      <c r="BY226"/>
      <c r="BZ226"/>
      <c r="CA226"/>
      <c r="CB226"/>
      <c r="CC226"/>
    </row>
    <row r="227" spans="76:81">
      <c r="BX227"/>
      <c r="BY227"/>
      <c r="BZ227"/>
      <c r="CA227"/>
      <c r="CB227"/>
      <c r="CC227"/>
    </row>
    <row r="228" spans="76:81">
      <c r="BX228"/>
      <c r="BY228"/>
      <c r="BZ228"/>
      <c r="CA228"/>
      <c r="CB228"/>
      <c r="CC228"/>
    </row>
    <row r="229" spans="76:81">
      <c r="BX229"/>
      <c r="BY229"/>
      <c r="BZ229"/>
      <c r="CA229"/>
      <c r="CB229"/>
      <c r="CC229"/>
    </row>
    <row r="230" spans="76:81">
      <c r="BX230"/>
      <c r="BY230"/>
      <c r="BZ230"/>
      <c r="CA230"/>
      <c r="CB230"/>
      <c r="CC230"/>
    </row>
    <row r="231" spans="76:81">
      <c r="BX231"/>
      <c r="BY231"/>
      <c r="BZ231"/>
      <c r="CA231"/>
      <c r="CB231"/>
      <c r="CC231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R42"/>
  <sheetViews>
    <sheetView zoomScale="95" zoomScaleNormal="95" workbookViewId="0"/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5.81640625" customWidth="1"/>
    <col min="8" max="8" width="5.08984375" style="11" customWidth="1"/>
    <col min="9" max="9" width="4" style="11" customWidth="1"/>
    <col min="10" max="10" width="4.81640625" style="11" customWidth="1"/>
    <col min="11" max="11" width="2.36328125" style="11" customWidth="1"/>
    <col min="12" max="12" width="5.1796875" customWidth="1"/>
    <col min="13" max="13" width="4.54296875" style="11" customWidth="1"/>
    <col min="14" max="14" width="1.54296875" style="520" customWidth="1"/>
    <col min="15" max="16" width="6.36328125" customWidth="1"/>
    <col min="17" max="17" width="1.36328125" customWidth="1"/>
    <col min="18" max="18" width="5.08984375" customWidth="1"/>
    <col min="19" max="19" width="5.54296875" style="11" customWidth="1"/>
    <col min="20" max="20" width="1.7265625" style="520" customWidth="1"/>
    <col min="21" max="21" width="5.6328125" customWidth="1"/>
    <col min="22" max="22" width="5.54296875" style="11" customWidth="1"/>
    <col min="23" max="23" width="6.81640625" customWidth="1"/>
    <col min="24" max="24" width="5.54296875" customWidth="1"/>
    <col min="25" max="25" width="2.08984375" customWidth="1"/>
    <col min="26" max="26" width="5.54296875" customWidth="1"/>
    <col min="27" max="27" width="6.36328125" customWidth="1"/>
    <col min="28" max="28" width="6.6328125" style="11" customWidth="1"/>
    <col min="29" max="29" width="5.36328125" customWidth="1"/>
    <col min="30" max="30" width="7.36328125" style="67" customWidth="1"/>
    <col min="31" max="31" width="5.90625" customWidth="1"/>
    <col min="32" max="32" width="6.6328125" style="11" customWidth="1"/>
    <col min="33" max="33" width="6.1796875" style="11" customWidth="1"/>
    <col min="34" max="34" width="3.453125" customWidth="1"/>
    <col min="35" max="35" width="9.36328125" customWidth="1"/>
    <col min="36" max="36" width="13.81640625" customWidth="1"/>
    <col min="39" max="39" width="9.54296875" customWidth="1"/>
    <col min="40" max="40" width="6.54296875" customWidth="1"/>
  </cols>
  <sheetData>
    <row r="1" spans="1:44">
      <c r="A1" s="103"/>
      <c r="B1" s="103"/>
      <c r="C1" s="103"/>
      <c r="D1" s="103"/>
      <c r="E1" s="103"/>
      <c r="F1" s="103"/>
      <c r="G1" s="103"/>
      <c r="H1" s="118"/>
      <c r="I1" s="118"/>
      <c r="J1" s="118"/>
      <c r="K1" s="118"/>
      <c r="L1" s="103"/>
      <c r="M1" s="118"/>
      <c r="N1" s="118"/>
      <c r="O1" s="103"/>
      <c r="P1" s="103"/>
      <c r="Q1" s="103"/>
      <c r="R1" s="103"/>
      <c r="S1" s="118"/>
      <c r="T1" s="118"/>
      <c r="U1" s="103"/>
      <c r="V1" s="118"/>
      <c r="W1" s="103"/>
      <c r="X1" s="103"/>
      <c r="Y1" s="103"/>
      <c r="Z1" s="103"/>
      <c r="AA1" s="103"/>
      <c r="AB1" s="118"/>
      <c r="AC1" s="103"/>
      <c r="AD1" s="135"/>
      <c r="AE1" s="103"/>
      <c r="AF1" s="118"/>
      <c r="AG1" s="118"/>
      <c r="AH1" s="103"/>
    </row>
    <row r="2" spans="1:44" s="199" customFormat="1" ht="31.8">
      <c r="A2" s="213"/>
      <c r="B2" s="213"/>
      <c r="C2" s="164" t="s">
        <v>531</v>
      </c>
      <c r="D2" s="213"/>
      <c r="E2" s="213"/>
      <c r="F2" s="213"/>
      <c r="G2" s="213"/>
      <c r="H2" s="217"/>
      <c r="I2" s="217"/>
      <c r="J2" s="217"/>
      <c r="K2" s="217"/>
      <c r="L2" s="213"/>
      <c r="M2" s="217"/>
      <c r="N2" s="217"/>
      <c r="O2" s="213"/>
      <c r="P2" s="213"/>
      <c r="Q2" s="213"/>
      <c r="R2" s="213"/>
      <c r="S2" s="217"/>
      <c r="T2" s="217"/>
      <c r="U2" s="213"/>
      <c r="V2" s="217"/>
      <c r="W2" s="213"/>
      <c r="X2" s="213"/>
      <c r="Y2" s="213"/>
      <c r="Z2" s="213"/>
      <c r="AA2" s="213"/>
      <c r="AB2" s="217"/>
      <c r="AC2" s="213"/>
      <c r="AD2" s="213"/>
      <c r="AE2" s="213"/>
      <c r="AF2" s="217"/>
      <c r="AG2" s="217"/>
      <c r="AH2" s="213"/>
      <c r="AI2"/>
      <c r="AJ2"/>
      <c r="AK2"/>
      <c r="AL2"/>
      <c r="AM2"/>
      <c r="AN2"/>
      <c r="AO2"/>
      <c r="AP2"/>
      <c r="AQ2"/>
      <c r="AR2"/>
    </row>
    <row r="3" spans="1:44" ht="17.399999999999999">
      <c r="A3" s="103"/>
      <c r="B3" s="103"/>
      <c r="C3" s="106"/>
      <c r="D3" s="103"/>
      <c r="E3" s="103"/>
      <c r="F3" s="104"/>
      <c r="G3" s="104"/>
      <c r="H3" s="118"/>
      <c r="I3" s="118"/>
      <c r="J3" s="118"/>
      <c r="K3" s="118"/>
      <c r="L3" s="103"/>
      <c r="M3" s="118"/>
      <c r="N3" s="118"/>
      <c r="O3" s="103"/>
      <c r="P3" s="103"/>
      <c r="Q3" s="103"/>
      <c r="R3" s="103"/>
      <c r="S3" s="118"/>
      <c r="T3" s="118"/>
      <c r="U3" s="103"/>
      <c r="V3" s="118"/>
      <c r="W3" s="103"/>
      <c r="X3" s="103"/>
      <c r="Y3" s="103"/>
      <c r="Z3" s="103"/>
      <c r="AA3" s="103"/>
      <c r="AB3" s="118"/>
      <c r="AC3" s="103"/>
      <c r="AD3" s="103"/>
      <c r="AE3" s="103"/>
      <c r="AF3" s="118"/>
      <c r="AG3" s="118"/>
      <c r="AH3" s="103"/>
    </row>
    <row r="4" spans="1:44" s="182" customFormat="1" ht="19.8">
      <c r="A4" s="214"/>
      <c r="B4" s="214"/>
      <c r="C4" s="215"/>
      <c r="D4" s="214"/>
      <c r="E4" s="214"/>
      <c r="F4" s="215" t="s">
        <v>472</v>
      </c>
      <c r="G4" s="215"/>
      <c r="H4" s="200">
        <f>+År!P2</f>
        <v>49</v>
      </c>
      <c r="I4" s="218"/>
      <c r="J4" s="218"/>
      <c r="K4" s="218"/>
      <c r="L4" s="214"/>
      <c r="M4" s="218"/>
      <c r="N4" s="218"/>
      <c r="O4" s="214"/>
      <c r="P4" s="216"/>
      <c r="Q4" s="216"/>
      <c r="R4" s="218"/>
      <c r="S4" s="215" t="s">
        <v>416</v>
      </c>
      <c r="T4" s="215"/>
      <c r="U4" s="215"/>
      <c r="V4" s="215"/>
      <c r="W4" s="534">
        <f>SUM(F9:F10)</f>
        <v>7821</v>
      </c>
      <c r="X4" s="525"/>
      <c r="Y4" s="218"/>
      <c r="Z4" s="214"/>
      <c r="AA4" s="218"/>
      <c r="AB4" s="218"/>
      <c r="AC4" s="218"/>
      <c r="AD4" s="218"/>
      <c r="AE4" s="218"/>
      <c r="AF4" s="218"/>
      <c r="AG4" s="218"/>
      <c r="AH4" s="218"/>
      <c r="AI4"/>
      <c r="AJ4"/>
      <c r="AK4"/>
      <c r="AL4"/>
    </row>
    <row r="5" spans="1:44" ht="17.399999999999999">
      <c r="A5" s="103"/>
      <c r="B5" s="103"/>
      <c r="C5" s="106"/>
      <c r="D5" s="103"/>
      <c r="E5" s="103"/>
      <c r="F5" s="104"/>
      <c r="G5" s="104"/>
      <c r="H5" s="118"/>
      <c r="I5" s="118"/>
      <c r="J5" s="118"/>
      <c r="K5" s="118"/>
      <c r="L5" s="103"/>
      <c r="M5" s="118"/>
      <c r="N5" s="118"/>
      <c r="O5" s="103"/>
      <c r="P5" s="103"/>
      <c r="Q5" s="103"/>
      <c r="R5" s="103"/>
      <c r="S5" s="118"/>
      <c r="T5" s="118"/>
      <c r="U5" s="103"/>
      <c r="V5" s="118"/>
      <c r="W5" s="103"/>
      <c r="X5" s="103"/>
      <c r="Y5" s="103"/>
      <c r="Z5" s="103"/>
      <c r="AA5" s="103"/>
      <c r="AB5" s="118"/>
      <c r="AC5" s="103"/>
      <c r="AD5" s="103"/>
      <c r="AE5" s="103"/>
      <c r="AF5" s="118"/>
      <c r="AG5" s="118"/>
      <c r="AH5" s="103"/>
    </row>
    <row r="6" spans="1:44" ht="15.6">
      <c r="A6" s="103"/>
      <c r="B6" s="103"/>
      <c r="C6" s="103"/>
      <c r="D6" s="103"/>
      <c r="E6" s="105" t="s">
        <v>4</v>
      </c>
      <c r="F6" s="103"/>
      <c r="G6" s="103"/>
      <c r="H6" s="119"/>
      <c r="I6" s="118"/>
      <c r="J6" s="118"/>
      <c r="K6" s="118"/>
      <c r="L6" s="135"/>
      <c r="M6" s="118"/>
      <c r="N6" s="118"/>
      <c r="O6" s="105"/>
      <c r="P6" s="105"/>
      <c r="Q6" s="105"/>
      <c r="R6" s="105" t="s">
        <v>532</v>
      </c>
      <c r="S6" s="118"/>
      <c r="T6" s="118"/>
      <c r="U6" s="103"/>
      <c r="V6" s="118"/>
      <c r="W6" s="103"/>
      <c r="X6" s="103"/>
      <c r="Y6" s="103"/>
      <c r="Z6" s="104" t="s">
        <v>402</v>
      </c>
      <c r="AA6" s="105" t="s">
        <v>402</v>
      </c>
      <c r="AB6" s="107" t="s">
        <v>411</v>
      </c>
      <c r="AC6" s="103"/>
      <c r="AD6" s="103"/>
      <c r="AE6" s="105"/>
      <c r="AF6" s="118"/>
      <c r="AG6" s="118"/>
      <c r="AH6" s="103"/>
    </row>
    <row r="7" spans="1:44" ht="15.6">
      <c r="A7" s="103"/>
      <c r="B7" s="103"/>
      <c r="C7" s="103"/>
      <c r="D7" s="103"/>
      <c r="E7" s="105" t="s">
        <v>487</v>
      </c>
      <c r="F7" s="105" t="s">
        <v>4</v>
      </c>
      <c r="G7" s="116"/>
      <c r="H7" s="107" t="s">
        <v>4</v>
      </c>
      <c r="I7" s="235"/>
      <c r="J7" s="107" t="s">
        <v>1</v>
      </c>
      <c r="K7" s="107"/>
      <c r="L7" s="108" t="s">
        <v>415</v>
      </c>
      <c r="M7" s="235"/>
      <c r="N7" s="235"/>
      <c r="O7" s="432" t="s">
        <v>23</v>
      </c>
      <c r="P7" s="432" t="s">
        <v>23</v>
      </c>
      <c r="Q7" s="105"/>
      <c r="R7" s="105" t="s">
        <v>550</v>
      </c>
      <c r="S7" s="235"/>
      <c r="T7" s="118"/>
      <c r="U7" s="105" t="s">
        <v>413</v>
      </c>
      <c r="V7" s="235"/>
      <c r="W7" s="105" t="s">
        <v>23</v>
      </c>
      <c r="X7" s="105" t="s">
        <v>629</v>
      </c>
      <c r="Y7" s="103"/>
      <c r="Z7" s="105" t="s">
        <v>541</v>
      </c>
      <c r="AA7" s="105" t="s">
        <v>500</v>
      </c>
      <c r="AB7" s="107" t="s">
        <v>415</v>
      </c>
      <c r="AC7" s="105" t="s">
        <v>550</v>
      </c>
      <c r="AD7" s="105" t="s">
        <v>413</v>
      </c>
      <c r="AE7" s="103"/>
      <c r="AF7" s="107" t="s">
        <v>23</v>
      </c>
      <c r="AG7" s="107" t="s">
        <v>589</v>
      </c>
      <c r="AH7" s="103"/>
    </row>
    <row r="8" spans="1:44" ht="15.6">
      <c r="A8" s="103"/>
      <c r="B8" s="105" t="s">
        <v>505</v>
      </c>
      <c r="C8" s="103"/>
      <c r="D8" s="105" t="s">
        <v>89</v>
      </c>
      <c r="E8" s="105" t="s">
        <v>488</v>
      </c>
      <c r="F8" s="105" t="s">
        <v>9</v>
      </c>
      <c r="G8" s="116" t="s">
        <v>540</v>
      </c>
      <c r="H8" s="107" t="s">
        <v>402</v>
      </c>
      <c r="I8" s="235" t="s">
        <v>540</v>
      </c>
      <c r="J8" s="107" t="s">
        <v>402</v>
      </c>
      <c r="K8" s="107"/>
      <c r="L8" s="108" t="s">
        <v>44</v>
      </c>
      <c r="M8" s="235" t="s">
        <v>540</v>
      </c>
      <c r="N8" s="235"/>
      <c r="O8" s="432" t="s">
        <v>735</v>
      </c>
      <c r="P8" s="432" t="s">
        <v>736</v>
      </c>
      <c r="Q8" s="105"/>
      <c r="R8" s="105" t="s">
        <v>551</v>
      </c>
      <c r="S8" s="235" t="s">
        <v>540</v>
      </c>
      <c r="T8" s="118"/>
      <c r="U8" s="105" t="s">
        <v>588</v>
      </c>
      <c r="V8" s="235" t="s">
        <v>540</v>
      </c>
      <c r="W8" s="105" t="s">
        <v>537</v>
      </c>
      <c r="X8" s="105" t="s">
        <v>628</v>
      </c>
      <c r="Y8" s="103"/>
      <c r="Z8" s="105" t="s">
        <v>561</v>
      </c>
      <c r="AA8" s="105" t="s">
        <v>439</v>
      </c>
      <c r="AB8" s="107" t="s">
        <v>44</v>
      </c>
      <c r="AC8" s="105" t="s">
        <v>551</v>
      </c>
      <c r="AD8" s="105" t="s">
        <v>414</v>
      </c>
      <c r="AE8" s="105" t="s">
        <v>538</v>
      </c>
      <c r="AF8" s="107" t="s">
        <v>482</v>
      </c>
      <c r="AG8" s="107" t="s">
        <v>590</v>
      </c>
      <c r="AH8" s="103"/>
    </row>
    <row r="9" spans="1:44" ht="15.6">
      <c r="A9" s="103"/>
      <c r="B9" s="91">
        <f>+'Ark1'!AN1299</f>
        <v>0</v>
      </c>
      <c r="C9" s="91" t="s">
        <v>506</v>
      </c>
      <c r="D9" s="91">
        <f>+'Ark1'!C1299</f>
        <v>2024</v>
      </c>
      <c r="E9" s="91">
        <f>+'Ark1'!Q1299</f>
        <v>1211</v>
      </c>
      <c r="F9" s="115">
        <f>+'Ark1'!R1299</f>
        <v>4297</v>
      </c>
      <c r="G9" s="134">
        <f>+F9-F12</f>
        <v>-181</v>
      </c>
      <c r="H9" s="115">
        <f>+'Ark1'!AE1299</f>
        <v>54.941823296253681</v>
      </c>
      <c r="I9" s="236">
        <f>+H9-H12</f>
        <v>-0.64407541278305303</v>
      </c>
      <c r="J9" s="115">
        <f>+'Ark1'!AF1299</f>
        <v>52.340907789665295</v>
      </c>
      <c r="K9" s="107"/>
      <c r="L9" s="115">
        <f>+'Ark1'!U1299</f>
        <v>338.90684198277825</v>
      </c>
      <c r="M9" s="236">
        <f>+L9-L12</f>
        <v>-0.94483287206821842</v>
      </c>
      <c r="N9" s="235"/>
      <c r="O9" s="433">
        <f>+IF(F9=0,"",'Ark1'!AR1299)</f>
        <v>218.13566958698368</v>
      </c>
      <c r="P9" s="114">
        <f>+IF(F9=0,"",'Ark1'!AS1299)</f>
        <v>31.787516040414452</v>
      </c>
      <c r="Q9" s="105"/>
      <c r="R9" s="113">
        <f>+'Ark1'!S1299</f>
        <v>4.7973445143256468</v>
      </c>
      <c r="S9" s="321">
        <f>+R9-R12</f>
        <v>-2.1121839351973648E-2</v>
      </c>
      <c r="T9" s="118"/>
      <c r="U9" s="113">
        <f>+'Ark1'!T1299</f>
        <v>6.5908773562950893</v>
      </c>
      <c r="V9" s="321">
        <f>+U9-U12</f>
        <v>6.0729969068649581E-2</v>
      </c>
      <c r="W9" s="115">
        <f>+'Ark1'!AG1299</f>
        <v>865.43979974968738</v>
      </c>
      <c r="X9" s="115">
        <f>+IF(F9=0,"",1000*L9/W9)</f>
        <v>391.60071223995106</v>
      </c>
      <c r="Y9" s="103"/>
      <c r="Z9" s="115">
        <f>+'Ark1'!W1299</f>
        <v>53.432627414475199</v>
      </c>
      <c r="AA9" s="115">
        <f>+'Ark1'!X1299</f>
        <v>42.611124040027931</v>
      </c>
      <c r="AB9" s="115">
        <f>+'Ark1'!Y1299</f>
        <v>80.038583607641698</v>
      </c>
      <c r="AC9" s="113">
        <f>+'Ark1'!Z1299</f>
        <v>1.2872001635684749</v>
      </c>
      <c r="AD9" s="113">
        <f>+'Ark1'!AA1299</f>
        <v>1.6093138842738377</v>
      </c>
      <c r="AE9" s="115">
        <f>+'Ark1'!AJ1299</f>
        <v>182.34405051689623</v>
      </c>
      <c r="AF9" s="115">
        <f>+'Ark1'!AH1299</f>
        <v>6.9816150802885737E-2</v>
      </c>
      <c r="AG9" s="115">
        <f>+(F9*L9)/1000</f>
        <v>1456.2826999999982</v>
      </c>
      <c r="AH9" s="103"/>
    </row>
    <row r="10" spans="1:44" ht="15.6">
      <c r="A10" s="103"/>
      <c r="B10" s="91">
        <f>+'Ark1'!AN1300</f>
        <v>1</v>
      </c>
      <c r="C10" s="91" t="s">
        <v>507</v>
      </c>
      <c r="D10" s="91">
        <f>+'Ark1'!C1300</f>
        <v>2024</v>
      </c>
      <c r="E10" s="91">
        <f>+'Ark1'!Q1300</f>
        <v>1800</v>
      </c>
      <c r="F10" s="115">
        <f>+'Ark1'!R1300</f>
        <v>3524</v>
      </c>
      <c r="G10" s="134">
        <f>+F10-F13</f>
        <v>-54</v>
      </c>
      <c r="H10" s="115">
        <f>+'Ark1'!AE1300</f>
        <v>45.058176703746319</v>
      </c>
      <c r="I10" s="236">
        <f>+H10-H13</f>
        <v>0.64407541278305303</v>
      </c>
      <c r="J10" s="115">
        <f>+'Ark1'!AF1300</f>
        <v>47.659092210334691</v>
      </c>
      <c r="K10" s="107"/>
      <c r="L10" s="115">
        <f>+'Ark1'!U1300</f>
        <v>376.28274687854713</v>
      </c>
      <c r="M10" s="236">
        <f>+L10-L13</f>
        <v>8.4975037259487181</v>
      </c>
      <c r="N10" s="235"/>
      <c r="O10" s="433">
        <f>+IF(F10=0,"",'Ark1'!AR1300)</f>
        <v>213.99177071509649</v>
      </c>
      <c r="P10" s="114">
        <f>+IF(F10=0,"",'Ark1'!AS1300)</f>
        <v>36.839178987377046</v>
      </c>
      <c r="Q10" s="105"/>
      <c r="R10" s="113">
        <f>+'Ark1'!S1300</f>
        <v>6.6732898098211733</v>
      </c>
      <c r="S10" s="321">
        <f>+R10-R13</f>
        <v>0.10074298287121319</v>
      </c>
      <c r="T10" s="118"/>
      <c r="U10" s="113">
        <f>+'Ark1'!T1300</f>
        <v>6.4920544835414313</v>
      </c>
      <c r="V10" s="321">
        <f>+U10-U13</f>
        <v>5.5497747934946773E-2</v>
      </c>
      <c r="W10" s="115">
        <f>+'Ark1'!AG1300</f>
        <v>1129.9409761634508</v>
      </c>
      <c r="X10" s="115">
        <f>+IF(F10=0,"",1000*L10/W10)</f>
        <v>333.01097563180701</v>
      </c>
      <c r="Y10" s="103"/>
      <c r="Z10" s="115">
        <f>+'Ark1'!W1300</f>
        <v>46.878547105561871</v>
      </c>
      <c r="AA10" s="115">
        <f>+'Ark1'!X1300</f>
        <v>56.10102156640184</v>
      </c>
      <c r="AB10" s="115">
        <f>+'Ark1'!Y1300</f>
        <v>129.77336241834209</v>
      </c>
      <c r="AC10" s="113">
        <f>+'Ark1'!Z1300</f>
        <v>1.8157483435673312</v>
      </c>
      <c r="AD10" s="113">
        <f>+'Ark1'!AA1300</f>
        <v>2.0756669213598999</v>
      </c>
      <c r="AE10" s="115">
        <f>+'Ark1'!AJ1300</f>
        <v>498.68877208972225</v>
      </c>
      <c r="AF10" s="115">
        <f>+'Ark1'!AH1300</f>
        <v>2.837684449489216E-2</v>
      </c>
      <c r="AG10" s="115">
        <f>+(F10*L10)/1000</f>
        <v>1326.0204000000001</v>
      </c>
      <c r="AH10" s="103"/>
    </row>
    <row r="11" spans="1:44" ht="15.6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235"/>
      <c r="O11" s="118"/>
      <c r="P11" s="103"/>
      <c r="Q11" s="103"/>
      <c r="R11" s="103"/>
      <c r="S11" s="103"/>
      <c r="T11" s="118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</row>
    <row r="12" spans="1:44" ht="15.6">
      <c r="A12" s="103"/>
      <c r="B12">
        <f>+'Ark1'!AN1301</f>
        <v>0</v>
      </c>
      <c r="C12" t="s">
        <v>506</v>
      </c>
      <c r="D12">
        <f>+'Ark1'!C1301</f>
        <v>2023</v>
      </c>
      <c r="E12">
        <f>+'Ark1'!Q1301</f>
        <v>1233</v>
      </c>
      <c r="F12" s="11">
        <f>+'Ark1'!R1301</f>
        <v>4478</v>
      </c>
      <c r="G12" s="174"/>
      <c r="H12" s="11">
        <f>+'Ark1'!AE1301</f>
        <v>55.585898709036734</v>
      </c>
      <c r="I12" s="16"/>
      <c r="J12" s="11">
        <f>+'Ark1'!AF1301</f>
        <v>53.628177180324208</v>
      </c>
      <c r="K12" s="107"/>
      <c r="L12" s="19">
        <f>+'Ark1'!U1301</f>
        <v>339.85167485484646</v>
      </c>
      <c r="M12" s="236"/>
      <c r="N12" s="235"/>
      <c r="O12" s="433">
        <f>+IF(F12=0,"",'Ark1'!AR1301)</f>
        <v>218.91686689091776</v>
      </c>
      <c r="P12" s="114">
        <f>+IF(F12=0,"",'Ark1'!AS1301)</f>
        <v>31.763002979707572</v>
      </c>
      <c r="Q12" s="105"/>
      <c r="R12" s="1">
        <f>+'Ark1'!S1301</f>
        <v>4.8184663536776204</v>
      </c>
      <c r="S12" s="13"/>
      <c r="T12" s="118"/>
      <c r="U12" s="1">
        <f>+'Ark1'!T1301</f>
        <v>6.5301473872264397</v>
      </c>
      <c r="V12" s="13"/>
      <c r="W12" s="11">
        <f>+'Ark1'!AG1301</f>
        <v>848.06174915905808</v>
      </c>
      <c r="X12" s="11">
        <f>+IF(F12=0,"",1000*L12/W12)</f>
        <v>400.73930370264304</v>
      </c>
      <c r="Y12" s="103"/>
      <c r="Z12" s="11">
        <f>+'Ark1'!W1301</f>
        <v>52.009825815096008</v>
      </c>
      <c r="AA12" s="11">
        <f>+'Ark1'!X1301</f>
        <v>43.389906208128629</v>
      </c>
      <c r="AB12" s="11">
        <f>+'Ark1'!Y1301</f>
        <v>78.047047832697189</v>
      </c>
      <c r="AC12" s="1">
        <f>+'Ark1'!Z1301</f>
        <v>1.2881521632931883</v>
      </c>
      <c r="AD12" s="1">
        <f>+'Ark1'!AA1301</f>
        <v>1.5416960567153755</v>
      </c>
      <c r="AE12" s="11">
        <f>+'Ark1'!AJ1301</f>
        <v>164.57684379440127</v>
      </c>
      <c r="AF12" s="11">
        <f>+'Ark1'!AH1301</f>
        <v>2.233139794551138E-2</v>
      </c>
      <c r="AG12" s="11">
        <f>+(F12*L12)/1000</f>
        <v>1521.8558000000023</v>
      </c>
      <c r="AH12" s="103"/>
    </row>
    <row r="13" spans="1:44" ht="15.6">
      <c r="A13" s="103"/>
      <c r="B13">
        <f>+'Ark1'!AN1302</f>
        <v>1</v>
      </c>
      <c r="C13" s="3" t="s">
        <v>507</v>
      </c>
      <c r="D13">
        <f>+'Ark1'!C1302</f>
        <v>2023</v>
      </c>
      <c r="E13">
        <f>+'Ark1'!Q1302</f>
        <v>1698</v>
      </c>
      <c r="F13" s="11">
        <f>+'Ark1'!R1302</f>
        <v>3578</v>
      </c>
      <c r="G13" s="174"/>
      <c r="H13" s="11">
        <f>+'Ark1'!AE1302</f>
        <v>44.414101290963266</v>
      </c>
      <c r="I13" s="16"/>
      <c r="J13" s="11">
        <f>+'Ark1'!AF1302</f>
        <v>46.371822819675792</v>
      </c>
      <c r="K13" s="107"/>
      <c r="L13" s="19">
        <f>+'Ark1'!U1302</f>
        <v>367.78524315259841</v>
      </c>
      <c r="M13" s="236"/>
      <c r="N13" s="235"/>
      <c r="O13" s="433">
        <f>+IF(F13=0,"",'Ark1'!AR1302)</f>
        <v>212.97400782560089</v>
      </c>
      <c r="P13" s="114">
        <f>+IF(F13=0,"",'Ark1'!AS1302)</f>
        <v>36.429497341396001</v>
      </c>
      <c r="Q13" s="105"/>
      <c r="R13" s="1">
        <f>+'Ark1'!S1302</f>
        <v>6.5725468269499601</v>
      </c>
      <c r="S13" s="13"/>
      <c r="T13" s="118"/>
      <c r="U13" s="1">
        <f>+'Ark1'!T1302</f>
        <v>6.4365567356064846</v>
      </c>
      <c r="V13" s="13"/>
      <c r="W13" s="11">
        <f>+'Ark1'!AG1302</f>
        <v>1104.3110676355509</v>
      </c>
      <c r="X13" s="11">
        <f>+IF(F13=0,"",1000*L13/W13)</f>
        <v>333.04496706717453</v>
      </c>
      <c r="Y13" s="103"/>
      <c r="Z13" s="11">
        <f>+'Ark1'!W1302</f>
        <v>44.577976523197314</v>
      </c>
      <c r="AA13" s="11">
        <f>+'Ark1'!X1302</f>
        <v>53.82895472330911</v>
      </c>
      <c r="AB13" s="11">
        <f>+'Ark1'!Y1302</f>
        <v>131.35859502347105</v>
      </c>
      <c r="AC13" s="1">
        <f>+'Ark1'!Z1302</f>
        <v>1.8512475003645343</v>
      </c>
      <c r="AD13" s="1">
        <f>+'Ark1'!AA1302</f>
        <v>2.1445850263941395</v>
      </c>
      <c r="AE13" s="11">
        <f>+'Ark1'!AJ1302</f>
        <v>471.02025806246633</v>
      </c>
      <c r="AF13" s="11">
        <f>+'Ark1'!AH1302</f>
        <v>5.5897149245388494E-2</v>
      </c>
      <c r="AG13" s="11">
        <f>+(F13*L13)/1000</f>
        <v>1315.9355999999971</v>
      </c>
      <c r="AH13" s="103"/>
    </row>
    <row r="14" spans="1:44" ht="15.6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235"/>
      <c r="O14" s="118"/>
      <c r="P14" s="103"/>
      <c r="Q14" s="103"/>
      <c r="R14" s="103"/>
      <c r="S14" s="103"/>
      <c r="T14" s="118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</row>
    <row r="15" spans="1:44" ht="15.6">
      <c r="A15" s="103"/>
      <c r="B15" s="232">
        <f>+'Ark1'!AN1303</f>
        <v>0</v>
      </c>
      <c r="C15" s="232" t="s">
        <v>506</v>
      </c>
      <c r="D15" s="232">
        <f>+'Ark1'!C1303</f>
        <v>2022</v>
      </c>
      <c r="E15" s="232">
        <f>+'Ark1'!Q1303</f>
        <v>1174</v>
      </c>
      <c r="F15" s="90">
        <f>+'Ark1'!R1303</f>
        <v>3768</v>
      </c>
      <c r="G15" s="134"/>
      <c r="H15" s="90">
        <f>+'Ark1'!AE1303</f>
        <v>54.114605773373562</v>
      </c>
      <c r="I15" s="134"/>
      <c r="J15" s="90">
        <f>+'Ark1'!AF1303</f>
        <v>50.940943620122006</v>
      </c>
      <c r="K15" s="107"/>
      <c r="L15" s="115">
        <f>+'Ark1'!U1303</f>
        <v>350.47768842887422</v>
      </c>
      <c r="M15" s="236"/>
      <c r="N15" s="235"/>
      <c r="O15" s="433">
        <f>+IF(F15=0,"",'Ark1'!AR1303)</f>
        <v>219.32193329564723</v>
      </c>
      <c r="P15" s="114">
        <f>+IF(F15=0,"",'Ark1'!AS1303)</f>
        <v>32.545566715051301</v>
      </c>
      <c r="Q15" s="105"/>
      <c r="R15" s="233">
        <f>+'Ark1'!S1303</f>
        <v>5.0369779196594839</v>
      </c>
      <c r="S15" s="236"/>
      <c r="T15" s="118"/>
      <c r="U15" s="233">
        <f>+'Ark1'!T1303</f>
        <v>6.5989915074309966</v>
      </c>
      <c r="V15" s="236"/>
      <c r="W15" s="90">
        <f>+'Ark1'!AG1303</f>
        <v>851.88722442057679</v>
      </c>
      <c r="X15" s="90">
        <f>+IF(F15=0,"",1000*L15/W15)</f>
        <v>411.41324623955552</v>
      </c>
      <c r="Y15" s="103"/>
      <c r="Z15" s="90">
        <f>+'Ark1'!W1303</f>
        <v>52.866242038216562</v>
      </c>
      <c r="AA15" s="90">
        <f>+'Ark1'!X1303</f>
        <v>49.867303609341825</v>
      </c>
      <c r="AB15" s="90">
        <f>+'Ark1'!Y1303</f>
        <v>76.828474254716937</v>
      </c>
      <c r="AC15" s="233">
        <f>+'Ark1'!Z1303</f>
        <v>1.2495773967259765</v>
      </c>
      <c r="AD15" s="233">
        <f>+'Ark1'!AA1303</f>
        <v>1.5657117663811424</v>
      </c>
      <c r="AE15" s="90">
        <f>+'Ark1'!AJ1303</f>
        <v>169.71973372754027</v>
      </c>
      <c r="AF15" s="90">
        <f>+'Ark1'!AH1303</f>
        <v>0</v>
      </c>
      <c r="AG15" s="90">
        <f>+(F15*L15)/1000</f>
        <v>1320.599929999998</v>
      </c>
      <c r="AH15" s="103"/>
    </row>
    <row r="16" spans="1:44" ht="15.6">
      <c r="A16" s="103"/>
      <c r="B16" s="232">
        <f>+'Ark1'!AN1304</f>
        <v>1</v>
      </c>
      <c r="C16" s="234" t="s">
        <v>507</v>
      </c>
      <c r="D16" s="232">
        <f>+'Ark1'!C1304</f>
        <v>2022</v>
      </c>
      <c r="E16" s="232">
        <f>+'Ark1'!Q1304</f>
        <v>1770</v>
      </c>
      <c r="F16" s="90">
        <f>+'Ark1'!R1304</f>
        <v>3195</v>
      </c>
      <c r="G16" s="134"/>
      <c r="H16" s="90">
        <f>+'Ark1'!AE1304</f>
        <v>45.885394226626445</v>
      </c>
      <c r="I16" s="134"/>
      <c r="J16" s="90">
        <f>+'Ark1'!AF1304</f>
        <v>49.059056379877994</v>
      </c>
      <c r="K16" s="107"/>
      <c r="L16" s="115">
        <f>+'Ark1'!U1304</f>
        <v>398.06373395931246</v>
      </c>
      <c r="M16" s="236"/>
      <c r="N16" s="235"/>
      <c r="O16" s="433">
        <f>+IF(F16=0,"",'Ark1'!AR1304)</f>
        <v>216.20938967136152</v>
      </c>
      <c r="P16" s="114">
        <f>+IF(F16=0,"",'Ark1'!AS1304)</f>
        <v>37.98454263149911</v>
      </c>
      <c r="Q16" s="105"/>
      <c r="R16" s="233">
        <f>+'Ark1'!S1304</f>
        <v>7.0122142186031935</v>
      </c>
      <c r="S16" s="236"/>
      <c r="T16" s="118"/>
      <c r="U16" s="233">
        <f>+'Ark1'!T1304</f>
        <v>6.4863849765258204</v>
      </c>
      <c r="V16" s="236"/>
      <c r="W16" s="90">
        <f>+'Ark1'!AG1304</f>
        <v>1141.4043818466353</v>
      </c>
      <c r="X16" s="90">
        <f>+IF(F16=0,"",1000*L16/W16)</f>
        <v>348.74908515358953</v>
      </c>
      <c r="Y16" s="103"/>
      <c r="Z16" s="90">
        <f>+'Ark1'!W1304</f>
        <v>47.605633802816911</v>
      </c>
      <c r="AA16" s="90">
        <f>+'Ark1'!X1304</f>
        <v>64.319248826291087</v>
      </c>
      <c r="AB16" s="90">
        <f>+'Ark1'!Y1304</f>
        <v>128.72900648273389</v>
      </c>
      <c r="AC16" s="233">
        <f>+'Ark1'!Z1304</f>
        <v>1.7624301536880516</v>
      </c>
      <c r="AD16" s="233">
        <f>+'Ark1'!AA1304</f>
        <v>2.0853582832398274</v>
      </c>
      <c r="AE16" s="90">
        <f>+'Ark1'!AJ1304</f>
        <v>500.31738331748687</v>
      </c>
      <c r="AF16" s="90">
        <f>+'Ark1'!AH1304</f>
        <v>0.12519561815336464</v>
      </c>
      <c r="AG16" s="90">
        <f>+(F16*L16)/1000</f>
        <v>1271.8136300000033</v>
      </c>
      <c r="AH16" s="103"/>
    </row>
    <row r="17" spans="1:34" s="518" customFormat="1" ht="15.6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235"/>
      <c r="O17" s="118"/>
      <c r="P17" s="103"/>
      <c r="Q17" s="103"/>
      <c r="R17" s="103"/>
      <c r="S17" s="103"/>
      <c r="T17" s="118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</row>
    <row r="18" spans="1:34" ht="15.6">
      <c r="A18" s="103"/>
      <c r="B18">
        <f>+'Ark1'!AN1305</f>
        <v>0</v>
      </c>
      <c r="C18" t="s">
        <v>506</v>
      </c>
      <c r="D18">
        <f>+'Ark1'!C1305</f>
        <v>2021</v>
      </c>
      <c r="E18">
        <f>+'Ark1'!Q1305</f>
        <v>1102</v>
      </c>
      <c r="F18" s="11">
        <f>+'Ark1'!R1305</f>
        <v>3636</v>
      </c>
      <c r="G18" s="174"/>
      <c r="H18" s="11">
        <f>+'Ark1'!AE1305</f>
        <v>51.371822640053921</v>
      </c>
      <c r="I18" s="16"/>
      <c r="J18" s="11">
        <f>+'Ark1'!AF1305</f>
        <v>48.094694979993321</v>
      </c>
      <c r="K18" s="107"/>
      <c r="L18" s="19">
        <f>+'Ark1'!U1305</f>
        <v>344.5227337733765</v>
      </c>
      <c r="M18" s="236"/>
      <c r="N18" s="235"/>
      <c r="O18" s="433">
        <f>+IF(F18=0,"",'Ark1'!AR1305)</f>
        <v>218.60149572649567</v>
      </c>
      <c r="P18" s="114">
        <f>+IF(F18=0,"",'Ark1'!AS1305)</f>
        <v>32.608784160723786</v>
      </c>
      <c r="Q18" s="105"/>
      <c r="R18" s="1">
        <f>+'Ark1'!S1305</f>
        <v>4.9273927392739267</v>
      </c>
      <c r="S18" s="13"/>
      <c r="T18" s="118"/>
      <c r="U18" s="1">
        <f>+'Ark1'!T1305</f>
        <v>6.6333883388338837</v>
      </c>
      <c r="V18" s="13"/>
      <c r="W18" s="11">
        <f>+'Ark1'!AG1305</f>
        <v>851.64417177914117</v>
      </c>
      <c r="X18" s="11">
        <f>+IF(F18=0,"",1000*L18/W18)</f>
        <v>404.53835673371151</v>
      </c>
      <c r="Y18" s="103"/>
      <c r="Z18" s="11">
        <f>+'Ark1'!W1305</f>
        <v>54.510451045104496</v>
      </c>
      <c r="AA18" s="11">
        <f>+'Ark1'!X1305</f>
        <v>47.387238723872386</v>
      </c>
      <c r="AB18" s="11">
        <f>+'Ark1'!Y1305</f>
        <v>72.020904187201708</v>
      </c>
      <c r="AC18" s="1">
        <f>+'Ark1'!Z1305</f>
        <v>1.1609752362652723</v>
      </c>
      <c r="AD18" s="1">
        <f>+'Ark1'!AA1305</f>
        <v>1.5368866361450544</v>
      </c>
      <c r="AE18" s="11">
        <f>+'Ark1'!AJ1305</f>
        <v>155.70919915826144</v>
      </c>
      <c r="AF18" s="11">
        <f>+'Ark1'!AH1305</f>
        <v>2.7502750275027504E-2</v>
      </c>
      <c r="AG18" s="11">
        <f>+(F18*L18)/1000</f>
        <v>1252.6846599999969</v>
      </c>
      <c r="AH18" s="103"/>
    </row>
    <row r="19" spans="1:34" ht="15.6">
      <c r="A19" s="103"/>
      <c r="B19">
        <f>+'Ark1'!AN1306</f>
        <v>1</v>
      </c>
      <c r="C19" s="3" t="s">
        <v>507</v>
      </c>
      <c r="D19">
        <f>+'Ark1'!C1306</f>
        <v>2021</v>
      </c>
      <c r="E19">
        <f>+'Ark1'!Q1306</f>
        <v>1830</v>
      </c>
      <c r="F19" s="11">
        <f>+'Ark1'!R1306</f>
        <v>3441.81</v>
      </c>
      <c r="G19" s="174"/>
      <c r="H19" s="11">
        <f>+'Ark1'!AE1306</f>
        <v>48.628177359946079</v>
      </c>
      <c r="I19" s="16"/>
      <c r="J19" s="11">
        <f>+'Ark1'!AF1306</f>
        <v>51.905305020006679</v>
      </c>
      <c r="K19" s="107"/>
      <c r="L19" s="19">
        <f>+'Ark1'!U1306</f>
        <v>392.79815562160672</v>
      </c>
      <c r="M19" s="236"/>
      <c r="N19" s="235"/>
      <c r="O19" s="433">
        <f>+IF(F19=0,"",'Ark1'!AR1306)</f>
        <v>215.18127995489152</v>
      </c>
      <c r="P19" s="114">
        <f>+IF(F19=0,"",'Ark1'!AS1306)</f>
        <v>37.886600377383374</v>
      </c>
      <c r="Q19" s="105"/>
      <c r="R19" s="1">
        <f>+'Ark1'!S1306</f>
        <v>6.9316115648452419</v>
      </c>
      <c r="S19" s="13"/>
      <c r="T19" s="118"/>
      <c r="U19" s="1">
        <f>+'Ark1'!T1306</f>
        <v>6.5523663421281242</v>
      </c>
      <c r="V19" s="13"/>
      <c r="W19" s="11">
        <f>+'Ark1'!AG1306</f>
        <v>1141.2425700430879</v>
      </c>
      <c r="X19" s="11">
        <f>+IF(F19=0,"",1000*L19/W19)</f>
        <v>344.18463342703433</v>
      </c>
      <c r="Y19" s="103"/>
      <c r="Z19" s="11">
        <f>+'Ark1'!W1306</f>
        <v>48.608145132938787</v>
      </c>
      <c r="AA19" s="11">
        <f>+'Ark1'!X1306</f>
        <v>62.583350039659365</v>
      </c>
      <c r="AB19" s="11">
        <f>+'Ark1'!Y1306</f>
        <v>127.24279215876462</v>
      </c>
      <c r="AC19" s="1">
        <f>+'Ark1'!Z1306</f>
        <v>1.7781310382374187</v>
      </c>
      <c r="AD19" s="1">
        <f>+'Ark1'!AA1306</f>
        <v>2.1293404367378113</v>
      </c>
      <c r="AE19" s="11">
        <f>+'Ark1'!AJ1306</f>
        <v>513.20774442928143</v>
      </c>
      <c r="AF19" s="11">
        <f>+'Ark1'!AH1306</f>
        <v>2.905448005555215E-2</v>
      </c>
      <c r="AG19" s="11">
        <f>+(F19*L19)/1000</f>
        <v>1351.9366200000022</v>
      </c>
      <c r="AH19" s="103"/>
    </row>
    <row r="20" spans="1:34" s="518" customFormat="1" ht="15.6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235"/>
      <c r="O20" s="118"/>
      <c r="P20" s="103"/>
      <c r="Q20" s="103"/>
      <c r="R20" s="103"/>
      <c r="S20" s="103"/>
      <c r="T20" s="118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</row>
    <row r="21" spans="1:34" ht="15.6">
      <c r="A21" s="103"/>
      <c r="B21" s="232">
        <f>+'Ark1'!AN1307</f>
        <v>0</v>
      </c>
      <c r="C21" s="232" t="s">
        <v>506</v>
      </c>
      <c r="D21" s="232">
        <f>+'Ark1'!C1307</f>
        <v>2020</v>
      </c>
      <c r="E21" s="232">
        <f>+'Ark1'!Q1307</f>
        <v>1079</v>
      </c>
      <c r="F21" s="90">
        <f>+'Ark1'!R1307</f>
        <v>3572</v>
      </c>
      <c r="G21" s="134"/>
      <c r="H21" s="90">
        <f>+'Ark1'!AE1307</f>
        <v>53.908843948083309</v>
      </c>
      <c r="I21" s="134"/>
      <c r="J21" s="90">
        <f>+'Ark1'!AF1307</f>
        <v>51.105674863731089</v>
      </c>
      <c r="K21" s="107"/>
      <c r="L21" s="115">
        <f>+'Ark1'!U1307</f>
        <v>343.99822788353868</v>
      </c>
      <c r="M21" s="236"/>
      <c r="N21" s="235"/>
      <c r="O21" s="433">
        <f>+IF(F21=0,"",'Ark1'!AR1307)</f>
        <v>218.01349490498484</v>
      </c>
      <c r="P21" s="114">
        <f>+IF(F21=0,"",'Ark1'!AS1307)</f>
        <v>32.86000125093458</v>
      </c>
      <c r="Q21" s="105"/>
      <c r="R21" s="233">
        <f>+'Ark1'!S1307</f>
        <v>4.8597424412094066</v>
      </c>
      <c r="S21" s="236"/>
      <c r="T21" s="118"/>
      <c r="U21" s="233">
        <f>+'Ark1'!T1307</f>
        <v>6.6237402015677489</v>
      </c>
      <c r="V21" s="236"/>
      <c r="W21" s="90">
        <f>+'Ark1'!AG1307</f>
        <v>848.90294284097308</v>
      </c>
      <c r="X21" s="90">
        <f>+IF(F21=0,"",1000*L21/W21)</f>
        <v>405.22680570796496</v>
      </c>
      <c r="Y21" s="103"/>
      <c r="Z21" s="90">
        <f>+'Ark1'!W1307</f>
        <v>55.235162374020163</v>
      </c>
      <c r="AA21" s="90">
        <f>+'Ark1'!X1307</f>
        <v>46.780515117581182</v>
      </c>
      <c r="AB21" s="90">
        <f>+'Ark1'!Y1307</f>
        <v>71.747121501897567</v>
      </c>
      <c r="AC21" s="233">
        <f>+'Ark1'!Z1307</f>
        <v>1.088565603737816</v>
      </c>
      <c r="AD21" s="233">
        <f>+'Ark1'!AA1307</f>
        <v>1.4680535016410641</v>
      </c>
      <c r="AE21" s="90">
        <f>+'Ark1'!AJ1307</f>
        <v>165.93401647589963</v>
      </c>
      <c r="AF21" s="90">
        <f>+'Ark1'!AH1307</f>
        <v>0</v>
      </c>
      <c r="AG21" s="90">
        <f>+(F21*L21)/1000</f>
        <v>1228.7616700000001</v>
      </c>
      <c r="AH21" s="103"/>
    </row>
    <row r="22" spans="1:34" ht="15.6">
      <c r="A22" s="103"/>
      <c r="B22" s="232">
        <f>+'Ark1'!AN1308</f>
        <v>1</v>
      </c>
      <c r="C22" s="234" t="s">
        <v>507</v>
      </c>
      <c r="D22" s="232">
        <f>+'Ark1'!C1308</f>
        <v>2020</v>
      </c>
      <c r="E22" s="232">
        <f>+'Ark1'!Q1308</f>
        <v>1673</v>
      </c>
      <c r="F22" s="90">
        <f>+'Ark1'!R1308</f>
        <v>3054</v>
      </c>
      <c r="G22" s="134"/>
      <c r="H22" s="90">
        <f>+'Ark1'!AE1308</f>
        <v>46.091156051916705</v>
      </c>
      <c r="I22" s="134"/>
      <c r="J22" s="90">
        <f>+'Ark1'!AF1308</f>
        <v>48.894325136268911</v>
      </c>
      <c r="K22" s="107"/>
      <c r="L22" s="115">
        <f>+'Ark1'!U1308</f>
        <v>384.93548788474175</v>
      </c>
      <c r="M22" s="236"/>
      <c r="N22" s="235"/>
      <c r="O22" s="433">
        <f>+IF(F22=0,"",'Ark1'!AR1308)</f>
        <v>214.71509971509963</v>
      </c>
      <c r="P22" s="114">
        <f>+IF(F22=0,"",'Ark1'!AS1308)</f>
        <v>37.484579973730654</v>
      </c>
      <c r="Q22" s="105"/>
      <c r="R22" s="233">
        <f>+'Ark1'!S1308</f>
        <v>6.8863785199738032</v>
      </c>
      <c r="S22" s="236"/>
      <c r="T22" s="118"/>
      <c r="U22" s="233">
        <f>+'Ark1'!T1308</f>
        <v>6.547151277013751</v>
      </c>
      <c r="V22" s="236"/>
      <c r="W22" s="90">
        <f>+'Ark1'!AG1308</f>
        <v>1119.225605762934</v>
      </c>
      <c r="X22" s="90">
        <f>+IF(F22=0,"",1000*L22/W22)</f>
        <v>343.93020129515861</v>
      </c>
      <c r="Y22" s="103"/>
      <c r="Z22" s="90">
        <f>+'Ark1'!W1308</f>
        <v>47.838899803536336</v>
      </c>
      <c r="AA22" s="90">
        <f>+'Ark1'!X1308</f>
        <v>60.314341846758353</v>
      </c>
      <c r="AB22" s="90">
        <f>+'Ark1'!Y1308</f>
        <v>126.64215346760513</v>
      </c>
      <c r="AC22" s="233">
        <f>+'Ark1'!Z1308</f>
        <v>1.9754197904588888</v>
      </c>
      <c r="AD22" s="233">
        <f>+'Ark1'!AA1308</f>
        <v>2.0376860517149442</v>
      </c>
      <c r="AE22" s="90">
        <f>+'Ark1'!AJ1308</f>
        <v>489.59943250408946</v>
      </c>
      <c r="AF22" s="90">
        <f>+'Ark1'!AH1308</f>
        <v>0</v>
      </c>
      <c r="AG22" s="90">
        <f>+(F22*L22)/1000</f>
        <v>1175.5929800000015</v>
      </c>
      <c r="AH22" s="103"/>
    </row>
    <row r="23" spans="1:34" s="518" customFormat="1" ht="15.6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235"/>
      <c r="O23" s="118"/>
      <c r="P23" s="103"/>
      <c r="Q23" s="103"/>
      <c r="R23" s="103"/>
      <c r="S23" s="103"/>
      <c r="T23" s="118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</row>
    <row r="24" spans="1:34" ht="15.6">
      <c r="A24" s="103"/>
      <c r="B24">
        <f>+'Ark1'!AN1309</f>
        <v>0</v>
      </c>
      <c r="C24" t="s">
        <v>506</v>
      </c>
      <c r="D24">
        <f>+'Ark1'!C1309</f>
        <v>2019</v>
      </c>
      <c r="E24">
        <f>+'Ark1'!Q1309</f>
        <v>1081</v>
      </c>
      <c r="F24" s="11">
        <f>+'Ark1'!R1309</f>
        <v>3837</v>
      </c>
      <c r="G24" s="174"/>
      <c r="H24" s="11">
        <f>+'Ark1'!AE1309</f>
        <v>56.668143553389449</v>
      </c>
      <c r="I24" s="16"/>
      <c r="J24" s="11">
        <f>+'Ark1'!AF1309</f>
        <v>53.025299072814498</v>
      </c>
      <c r="K24" s="107"/>
      <c r="L24" s="19">
        <f>+'Ark1'!U1309</f>
        <v>337.21874120406699</v>
      </c>
      <c r="M24" s="236"/>
      <c r="N24" s="235"/>
      <c r="O24" s="433">
        <f>+IF(F24=0,"",'Ark1'!AR1309)</f>
        <v>217.23276748971196</v>
      </c>
      <c r="P24" s="114">
        <f>+IF(F24=0,"",'Ark1'!AS1309)</f>
        <v>32.532654147320315</v>
      </c>
      <c r="Q24" s="105"/>
      <c r="R24" s="1">
        <f>+'Ark1'!S1309</f>
        <v>4.8673442793849357</v>
      </c>
      <c r="S24" s="13"/>
      <c r="T24" s="118"/>
      <c r="U24" s="1">
        <f>+'Ark1'!T1309</f>
        <v>6.494657284336725</v>
      </c>
      <c r="V24" s="13"/>
      <c r="W24" s="11">
        <f>+'Ark1'!AG1309</f>
        <v>848.89795383001024</v>
      </c>
      <c r="X24" s="11">
        <f>+IF(F24=0,"",1000*L24/W24)</f>
        <v>397.2429662277101</v>
      </c>
      <c r="Y24" s="103"/>
      <c r="Z24" s="11">
        <f>+'Ark1'!W1309</f>
        <v>51.159760229345849</v>
      </c>
      <c r="AA24" s="11">
        <f>+'Ark1'!X1309</f>
        <v>42.715663278603074</v>
      </c>
      <c r="AB24" s="11">
        <f>+'Ark1'!Y1309</f>
        <v>69.864160784783422</v>
      </c>
      <c r="AC24" s="1">
        <f>+'Ark1'!Z1309</f>
        <v>1.0879344249810685</v>
      </c>
      <c r="AD24" s="1">
        <f>+'Ark1'!AA1309</f>
        <v>1.5232658763258837</v>
      </c>
      <c r="AE24" s="11">
        <f>+'Ark1'!AJ1309</f>
        <v>190.25817447586795</v>
      </c>
      <c r="AF24" s="11">
        <f>+'Ark1'!AH1309</f>
        <v>0</v>
      </c>
      <c r="AG24" s="11">
        <f>+(F24*L24)/1000</f>
        <v>1293.908310000005</v>
      </c>
      <c r="AH24" s="103"/>
    </row>
    <row r="25" spans="1:34" ht="15.6">
      <c r="A25" s="103"/>
      <c r="B25">
        <f>+'Ark1'!AN1310</f>
        <v>1</v>
      </c>
      <c r="C25" s="3" t="s">
        <v>507</v>
      </c>
      <c r="D25">
        <f>+'Ark1'!C1310</f>
        <v>2019</v>
      </c>
      <c r="E25">
        <f>+'Ark1'!Q1310</f>
        <v>1610</v>
      </c>
      <c r="F25" s="11">
        <f>+'Ark1'!R1310</f>
        <v>2934</v>
      </c>
      <c r="G25" s="174"/>
      <c r="H25" s="11">
        <f>+'Ark1'!AE1310</f>
        <v>43.331856446610544</v>
      </c>
      <c r="I25" s="16"/>
      <c r="J25" s="11">
        <f>+'Ark1'!AF1310</f>
        <v>46.97470092718553</v>
      </c>
      <c r="K25" s="107"/>
      <c r="L25" s="19">
        <f>+'Ark1'!U1310</f>
        <v>390.68279822767568</v>
      </c>
      <c r="M25" s="236"/>
      <c r="N25" s="235"/>
      <c r="O25" s="433">
        <f>+IF(F25=0,"",'Ark1'!AR1310)</f>
        <v>215.36433333333341</v>
      </c>
      <c r="P25" s="114">
        <f>+IF(F25=0,"",'Ark1'!AS1310)</f>
        <v>37.837169772023827</v>
      </c>
      <c r="Q25" s="105"/>
      <c r="R25" s="1">
        <f>+'Ark1'!S1310</f>
        <v>6.8667348329925044</v>
      </c>
      <c r="S25" s="13"/>
      <c r="T25" s="118"/>
      <c r="U25" s="1">
        <f>+'Ark1'!T1310</f>
        <v>6.4420586230402188</v>
      </c>
      <c r="V25" s="13"/>
      <c r="W25" s="11">
        <f>+'Ark1'!AG1310</f>
        <v>1113.546353101568</v>
      </c>
      <c r="X25" s="11">
        <f>+IF(F25=0,"",1000*L25/W25)</f>
        <v>350.84556394038225</v>
      </c>
      <c r="Y25" s="103"/>
      <c r="Z25" s="11">
        <f>+'Ark1'!W1310</f>
        <v>46.489434219495585</v>
      </c>
      <c r="AA25" s="11">
        <f>+'Ark1'!X1310</f>
        <v>60.83844580777096</v>
      </c>
      <c r="AB25" s="11">
        <f>+'Ark1'!Y1310</f>
        <v>123.2247767068517</v>
      </c>
      <c r="AC25" s="1">
        <f>+'Ark1'!Z1310</f>
        <v>1.929120058198412</v>
      </c>
      <c r="AD25" s="1">
        <f>+'Ark1'!AA1310</f>
        <v>2.1076717372452873</v>
      </c>
      <c r="AE25" s="11">
        <f>+'Ark1'!AJ1310</f>
        <v>473.21928016004762</v>
      </c>
      <c r="AF25" s="11">
        <f>+'Ark1'!AH1310</f>
        <v>0</v>
      </c>
      <c r="AG25" s="11">
        <f>+(F25*L25)/1000</f>
        <v>1146.2633300000005</v>
      </c>
      <c r="AH25" s="103"/>
    </row>
    <row r="26" spans="1:34" ht="15.6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235"/>
      <c r="O26" s="103"/>
      <c r="P26" s="103"/>
      <c r="Q26" s="103"/>
      <c r="R26" s="103"/>
      <c r="S26" s="103"/>
      <c r="T26" s="118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</row>
    <row r="27" spans="1:34" ht="15.6">
      <c r="A27" s="103"/>
      <c r="B27" s="232">
        <f>+'Ark1'!AN1311</f>
        <v>0</v>
      </c>
      <c r="C27" s="232" t="s">
        <v>506</v>
      </c>
      <c r="D27" s="232">
        <f>+'Ark1'!C1311</f>
        <v>2018</v>
      </c>
      <c r="E27" s="232">
        <f>+'Ark1'!Q1311</f>
        <v>1168</v>
      </c>
      <c r="F27" s="90">
        <f>+'Ark1'!R1311</f>
        <v>4136</v>
      </c>
      <c r="G27" s="134"/>
      <c r="H27" s="90">
        <f>+'Ark1'!AE1311</f>
        <v>55.711206896551715</v>
      </c>
      <c r="I27" s="90"/>
      <c r="J27" s="90">
        <f>+'Ark1'!AF1311</f>
        <v>52.57404904289394</v>
      </c>
      <c r="K27" s="107"/>
      <c r="L27" s="115">
        <f>+'Ark1'!U1311</f>
        <v>340.39438588007687</v>
      </c>
      <c r="M27" s="90"/>
      <c r="N27" s="235"/>
      <c r="O27" s="90"/>
      <c r="P27" s="90"/>
      <c r="Q27" s="105"/>
      <c r="R27" s="233">
        <f>+'Ark1'!S1311</f>
        <v>5.0737427466150882</v>
      </c>
      <c r="S27" s="236"/>
      <c r="T27" s="118"/>
      <c r="U27" s="233">
        <f>+'Ark1'!T1311</f>
        <v>6.3728239845261117</v>
      </c>
      <c r="V27" s="236"/>
      <c r="W27" s="90">
        <f>+'Ark1'!AG1311</f>
        <v>849.30299342905812</v>
      </c>
      <c r="X27" s="90">
        <f>+IF(F27=0,"",1000*L27/W27)</f>
        <v>400.79263644854893</v>
      </c>
      <c r="Y27" s="103"/>
      <c r="Z27" s="90">
        <f>+'Ark1'!W1311</f>
        <v>46.881044487427459</v>
      </c>
      <c r="AA27" s="90">
        <f>+'Ark1'!X1311</f>
        <v>44.028046421663447</v>
      </c>
      <c r="AB27" s="90">
        <f>+'Ark1'!Y1311</f>
        <v>67.367855009983302</v>
      </c>
      <c r="AC27" s="233">
        <f>+'Ark1'!Z1311</f>
        <v>1.2090995720838469</v>
      </c>
      <c r="AD27" s="233">
        <f>+'Ark1'!AA1311</f>
        <v>1.4789876935408357</v>
      </c>
      <c r="AE27" s="90">
        <f>+'Ark1'!AJ1311</f>
        <v>179.40164315741018</v>
      </c>
      <c r="AF27" s="90">
        <f>+'Ark1'!AH1311</f>
        <v>0.77369439071566715</v>
      </c>
      <c r="AG27" s="90">
        <f>+(F27*L27)/1000</f>
        <v>1407.8711799999978</v>
      </c>
      <c r="AH27" s="103"/>
    </row>
    <row r="28" spans="1:34" ht="15.6">
      <c r="A28" s="103"/>
      <c r="B28" s="232">
        <f>+'Ark1'!AN1312</f>
        <v>1</v>
      </c>
      <c r="C28" s="234" t="s">
        <v>507</v>
      </c>
      <c r="D28" s="232">
        <f>+'Ark1'!C1312</f>
        <v>2018</v>
      </c>
      <c r="E28" s="232">
        <f>+'Ark1'!Q1312</f>
        <v>1806</v>
      </c>
      <c r="F28" s="90">
        <f>+'Ark1'!R1312</f>
        <v>3288</v>
      </c>
      <c r="G28" s="134"/>
      <c r="H28" s="90">
        <f>+'Ark1'!AE1312</f>
        <v>44.288793103448285</v>
      </c>
      <c r="I28" s="90"/>
      <c r="J28" s="90">
        <f>+'Ark1'!AF1312</f>
        <v>47.42595095710606</v>
      </c>
      <c r="K28" s="107"/>
      <c r="L28" s="115">
        <f>+'Ark1'!U1312</f>
        <v>386.25643856447601</v>
      </c>
      <c r="M28" s="90"/>
      <c r="N28" s="235"/>
      <c r="O28" s="90"/>
      <c r="P28" s="90"/>
      <c r="Q28" s="105"/>
      <c r="R28" s="233">
        <f>+'Ark1'!S1312</f>
        <v>6.9708029197080306</v>
      </c>
      <c r="S28" s="236"/>
      <c r="T28" s="118"/>
      <c r="U28" s="233">
        <f>+'Ark1'!T1312</f>
        <v>6.3774330900243301</v>
      </c>
      <c r="V28" s="236"/>
      <c r="W28" s="90">
        <f>+'Ark1'!AG1312</f>
        <v>1102.9400851581506</v>
      </c>
      <c r="X28" s="90">
        <f>+IF(F28=0,"",1000*L28/W28)</f>
        <v>350.2061841456154</v>
      </c>
      <c r="Y28" s="103"/>
      <c r="Z28" s="90">
        <f>+'Ark1'!W1312</f>
        <v>44.434306569343057</v>
      </c>
      <c r="AA28" s="90">
        <f>+'Ark1'!X1312</f>
        <v>61.131386861313857</v>
      </c>
      <c r="AB28" s="90">
        <f>+'Ark1'!Y1312</f>
        <v>118.92961921404896</v>
      </c>
      <c r="AC28" s="233">
        <f>+'Ark1'!Z1312</f>
        <v>2.1481897743584355</v>
      </c>
      <c r="AD28" s="233">
        <f>+'Ark1'!AA1312</f>
        <v>1.9834017399579096</v>
      </c>
      <c r="AE28" s="90">
        <f>+'Ark1'!AJ1312</f>
        <v>481.2587279825272</v>
      </c>
      <c r="AF28" s="90">
        <f>+'Ark1'!AH1312</f>
        <v>1.1861313868613139</v>
      </c>
      <c r="AG28" s="90">
        <f>+(F28*L28)/1000</f>
        <v>1270.011169999997</v>
      </c>
      <c r="AH28" s="103"/>
    </row>
    <row r="29" spans="1:34" ht="15.6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235"/>
      <c r="O29" s="103"/>
      <c r="P29" s="103"/>
      <c r="Q29" s="103"/>
      <c r="R29" s="103"/>
      <c r="S29" s="103"/>
      <c r="T29" s="118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</row>
    <row r="30" spans="1:34" ht="15.6">
      <c r="A30" s="103"/>
      <c r="B30" s="232">
        <f>+'Ark1'!AN1313</f>
        <v>0</v>
      </c>
      <c r="C30" s="234" t="s">
        <v>506</v>
      </c>
      <c r="D30" s="232">
        <f>+'Ark1'!C1313</f>
        <v>2017</v>
      </c>
      <c r="E30" s="232">
        <f>+'Ark1'!Q1313</f>
        <v>1256</v>
      </c>
      <c r="F30" s="90">
        <f>+'Ark1'!R1313</f>
        <v>4481</v>
      </c>
      <c r="G30" s="134"/>
      <c r="H30" s="90">
        <f>+'Ark1'!AE1313</f>
        <v>59.264647533395049</v>
      </c>
      <c r="I30" s="90"/>
      <c r="J30" s="90">
        <f>+'Ark1'!AF1313</f>
        <v>56.379771863409346</v>
      </c>
      <c r="K30" s="107"/>
      <c r="L30" s="115">
        <f>+'Ark1'!U1313</f>
        <v>341.49060477572078</v>
      </c>
      <c r="M30" s="90"/>
      <c r="N30" s="235"/>
      <c r="O30" s="90"/>
      <c r="P30" s="90"/>
      <c r="Q30" s="105"/>
      <c r="R30" s="233">
        <f>+'Ark1'!S1313</f>
        <v>5.1080116045525559</v>
      </c>
      <c r="S30" s="236"/>
      <c r="T30" s="118"/>
      <c r="U30" s="233">
        <f>+'Ark1'!T1313</f>
        <v>6.317786208435618</v>
      </c>
      <c r="V30" s="236"/>
      <c r="W30" s="90">
        <f>+'Ark1'!AG1313</f>
        <v>846.48268106162845</v>
      </c>
      <c r="X30" s="90">
        <f>+IF(F30=0,"",1000*L30/W30)</f>
        <v>403.42302614796023</v>
      </c>
      <c r="Y30" s="103"/>
      <c r="Z30" s="90">
        <f>+'Ark1'!W1313</f>
        <v>44.878375362642259</v>
      </c>
      <c r="AA30" s="90">
        <f>+'Ark1'!X1313</f>
        <v>44.565945101539825</v>
      </c>
      <c r="AB30" s="90">
        <f>+'Ark1'!Y1313</f>
        <v>70.693849901168946</v>
      </c>
      <c r="AC30" s="233">
        <f>+'Ark1'!Z1313</f>
        <v>1.2106536661457139</v>
      </c>
      <c r="AD30" s="233">
        <f>+'Ark1'!AA1313</f>
        <v>1.6271157197755357</v>
      </c>
      <c r="AE30" s="90">
        <f>+'Ark1'!AJ1313</f>
        <v>195.62266997282504</v>
      </c>
      <c r="AF30" s="90">
        <f>+'Ark1'!AH1313</f>
        <v>1.0042401249721049</v>
      </c>
      <c r="AG30" s="90">
        <f>+(F30*L30)/1000</f>
        <v>1530.2194000000047</v>
      </c>
      <c r="AH30" s="103"/>
    </row>
    <row r="31" spans="1:34" ht="15.6">
      <c r="A31" s="103"/>
      <c r="B31" s="232">
        <f>+'Ark1'!AN1314</f>
        <v>1</v>
      </c>
      <c r="C31" s="234" t="s">
        <v>507</v>
      </c>
      <c r="D31" s="232">
        <f>+'Ark1'!C1314</f>
        <v>2017</v>
      </c>
      <c r="E31" s="232">
        <f>+'Ark1'!Q1314</f>
        <v>1630</v>
      </c>
      <c r="F31" s="90">
        <f>+'Ark1'!R1314</f>
        <v>3080</v>
      </c>
      <c r="G31" s="134"/>
      <c r="H31" s="90">
        <f>+'Ark1'!AE1314</f>
        <v>40.735352466604951</v>
      </c>
      <c r="I31" s="90"/>
      <c r="J31" s="90">
        <f>+'Ark1'!AF1314</f>
        <v>43.620228136590669</v>
      </c>
      <c r="K31" s="107"/>
      <c r="L31" s="115">
        <f>+'Ark1'!U1314</f>
        <v>384.38603896103905</v>
      </c>
      <c r="M31" s="90"/>
      <c r="N31" s="235"/>
      <c r="O31" s="90"/>
      <c r="P31" s="90"/>
      <c r="Q31" s="105"/>
      <c r="R31" s="233">
        <f>+'Ark1'!S1314</f>
        <v>7.0607142857142886</v>
      </c>
      <c r="S31" s="236"/>
      <c r="T31" s="118"/>
      <c r="U31" s="233">
        <f>+'Ark1'!T1314</f>
        <v>6.2987012987012978</v>
      </c>
      <c r="V31" s="236"/>
      <c r="W31" s="90">
        <f>+'Ark1'!AG1314</f>
        <v>1097.3555194805194</v>
      </c>
      <c r="X31" s="90">
        <f>+IF(F31=0,"",1000*L31/W31)</f>
        <v>350.28396188593899</v>
      </c>
      <c r="Y31" s="103"/>
      <c r="Z31" s="90">
        <f>+'Ark1'!W1314</f>
        <v>42.759740259740255</v>
      </c>
      <c r="AA31" s="90">
        <f>+'Ark1'!X1314</f>
        <v>59.870129870129858</v>
      </c>
      <c r="AB31" s="90">
        <f>+'Ark1'!Y1314</f>
        <v>119.69808911948252</v>
      </c>
      <c r="AC31" s="233">
        <f>+'Ark1'!Z1314</f>
        <v>2.217232277032652</v>
      </c>
      <c r="AD31" s="233">
        <f>+'Ark1'!AA1314</f>
        <v>2.1823669687067322</v>
      </c>
      <c r="AE31" s="90">
        <f>+'Ark1'!AJ1314</f>
        <v>488.47685070106883</v>
      </c>
      <c r="AF31" s="90">
        <f>+'Ark1'!AH1314</f>
        <v>0.94155844155844148</v>
      </c>
      <c r="AG31" s="90">
        <f>+(F31*L31)/1000</f>
        <v>1183.9090000000003</v>
      </c>
      <c r="AH31" s="103"/>
    </row>
    <row r="32" spans="1:34" ht="15.6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235"/>
      <c r="O32" s="103"/>
      <c r="P32" s="103"/>
      <c r="Q32" s="103"/>
      <c r="R32" s="103"/>
      <c r="S32" s="103"/>
      <c r="T32" s="118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</row>
    <row r="33" spans="1:34" ht="15.6">
      <c r="A33" s="103"/>
      <c r="B33" s="232">
        <f>+'Ark1'!AN1315</f>
        <v>0</v>
      </c>
      <c r="C33" s="234" t="s">
        <v>506</v>
      </c>
      <c r="D33" s="232">
        <f>+'Ark1'!C1315</f>
        <v>2016</v>
      </c>
      <c r="E33" s="232">
        <f>+'Ark1'!Q1315</f>
        <v>1278</v>
      </c>
      <c r="F33" s="90">
        <f>+'Ark1'!R1315</f>
        <v>4946</v>
      </c>
      <c r="G33" s="134"/>
      <c r="H33" s="90">
        <f>+'Ark1'!AE1315</f>
        <v>64.61980663705252</v>
      </c>
      <c r="I33" s="90"/>
      <c r="J33" s="90">
        <f>+'Ark1'!AF1315</f>
        <v>62.244809533841902</v>
      </c>
      <c r="K33" s="107"/>
      <c r="L33" s="115">
        <f>+'Ark1'!U1315</f>
        <v>348.25341690254726</v>
      </c>
      <c r="M33" s="90"/>
      <c r="N33" s="235"/>
      <c r="O33" s="90"/>
      <c r="P33" s="90"/>
      <c r="Q33" s="105"/>
      <c r="R33" s="233">
        <f>+'Ark1'!S1315</f>
        <v>5.2143145976546705</v>
      </c>
      <c r="S33" s="236"/>
      <c r="T33" s="118"/>
      <c r="U33" s="233">
        <f>+'Ark1'!T1315</f>
        <v>6.170642943792962</v>
      </c>
      <c r="V33" s="236"/>
      <c r="W33" s="90">
        <f>+'Ark1'!AG1315</f>
        <v>897.41680294358139</v>
      </c>
      <c r="X33" s="90">
        <f>+IF(F33=0,"",1000*L33/W33)</f>
        <v>388.06206409357947</v>
      </c>
      <c r="Y33" s="103"/>
      <c r="Z33" s="90">
        <f>+'Ark1'!W1315</f>
        <v>42.236150424585503</v>
      </c>
      <c r="AA33" s="90">
        <f>+'Ark1'!X1315</f>
        <v>47.917509098261213</v>
      </c>
      <c r="AB33" s="90">
        <f>+'Ark1'!Y1315</f>
        <v>73.978277523475597</v>
      </c>
      <c r="AC33" s="233">
        <f>+'Ark1'!Z1315</f>
        <v>1.2783641208246015</v>
      </c>
      <c r="AD33" s="233">
        <f>+'Ark1'!AA1315</f>
        <v>1.6803842826964035</v>
      </c>
      <c r="AE33" s="90">
        <f>+'Ark1'!AJ1315</f>
        <v>260.79606852460398</v>
      </c>
      <c r="AF33" s="90">
        <f>+'Ark1'!AH1315</f>
        <v>0</v>
      </c>
      <c r="AG33" s="90">
        <f>+(F33*L33)/1000</f>
        <v>1722.4613999999988</v>
      </c>
      <c r="AH33" s="103"/>
    </row>
    <row r="34" spans="1:34" ht="15.6">
      <c r="A34" s="103"/>
      <c r="B34" s="232">
        <f>+'Ark1'!AN1316</f>
        <v>1</v>
      </c>
      <c r="C34" s="234" t="s">
        <v>507</v>
      </c>
      <c r="D34" s="232">
        <f>+'Ark1'!C1316</f>
        <v>2016</v>
      </c>
      <c r="E34" s="232">
        <f>+'Ark1'!Q1316</f>
        <v>1484</v>
      </c>
      <c r="F34" s="90">
        <f>+'Ark1'!R1316</f>
        <v>2708</v>
      </c>
      <c r="G34" s="134"/>
      <c r="H34" s="90">
        <f>+'Ark1'!AE1316</f>
        <v>35.380193362947466</v>
      </c>
      <c r="I34" s="90"/>
      <c r="J34" s="90">
        <f>+'Ark1'!AF1316</f>
        <v>37.755190466158098</v>
      </c>
      <c r="K34" s="107"/>
      <c r="L34" s="115">
        <f>+'Ark1'!U1316</f>
        <v>385.81078286558289</v>
      </c>
      <c r="M34" s="90"/>
      <c r="N34" s="235"/>
      <c r="O34" s="90"/>
      <c r="P34" s="90"/>
      <c r="Q34" s="105"/>
      <c r="R34" s="233">
        <f>+'Ark1'!S1316</f>
        <v>7.1189069423929103</v>
      </c>
      <c r="S34" s="236"/>
      <c r="T34" s="118"/>
      <c r="U34" s="233">
        <f>+'Ark1'!T1316</f>
        <v>6.2821270310191997</v>
      </c>
      <c r="V34" s="236"/>
      <c r="W34" s="90">
        <f>+'Ark1'!AG1316</f>
        <v>1080.1628508124077</v>
      </c>
      <c r="X34" s="90">
        <f>+IF(F34=0,"",1000*L34/W34)</f>
        <v>357.17834822351875</v>
      </c>
      <c r="Y34" s="103"/>
      <c r="Z34" s="90">
        <f>+'Ark1'!W1316</f>
        <v>42.946824224519958</v>
      </c>
      <c r="AA34" s="90">
        <f>+'Ark1'!X1316</f>
        <v>60.007385524372246</v>
      </c>
      <c r="AB34" s="90">
        <f>+'Ark1'!Y1316</f>
        <v>116.9773252926492</v>
      </c>
      <c r="AC34" s="233">
        <f>+'Ark1'!Z1316</f>
        <v>2.2069542267215163</v>
      </c>
      <c r="AD34" s="233">
        <f>+'Ark1'!AA1316</f>
        <v>2.2731213897196061</v>
      </c>
      <c r="AE34" s="90">
        <f>+'Ark1'!AJ1316</f>
        <v>473.05416463865549</v>
      </c>
      <c r="AF34" s="90">
        <f>+'Ark1'!AH1316</f>
        <v>0</v>
      </c>
      <c r="AG34" s="90">
        <f>+(F34*L34)/1000</f>
        <v>1044.7755999999986</v>
      </c>
      <c r="AH34" s="103"/>
    </row>
    <row r="35" spans="1:34" ht="15.6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235"/>
      <c r="O35" s="103"/>
      <c r="P35" s="103"/>
      <c r="Q35" s="103"/>
      <c r="R35" s="103"/>
      <c r="S35" s="103"/>
      <c r="T35" s="118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</row>
    <row r="36" spans="1:34" ht="15.6">
      <c r="A36" s="103"/>
      <c r="B36" s="232">
        <f>+'Ark1'!AN1317</f>
        <v>0</v>
      </c>
      <c r="C36" s="234" t="s">
        <v>507</v>
      </c>
      <c r="D36" s="232">
        <f>+'Ark1'!C1317</f>
        <v>2015</v>
      </c>
      <c r="E36" s="232">
        <f>+'Ark1'!Q1317</f>
        <v>1352</v>
      </c>
      <c r="F36" s="90">
        <f>+'Ark1'!R1317</f>
        <v>4893</v>
      </c>
      <c r="G36" s="134"/>
      <c r="H36" s="90">
        <f>+'Ark1'!AE1317</f>
        <v>64.928343949044589</v>
      </c>
      <c r="I36" s="90"/>
      <c r="J36" s="90">
        <f>+'Ark1'!AF1317</f>
        <v>62.258412867610062</v>
      </c>
      <c r="K36" s="107"/>
      <c r="L36" s="115">
        <f>+'Ark1'!U1317</f>
        <v>337.57330880850219</v>
      </c>
      <c r="M36" s="90"/>
      <c r="N36" s="235"/>
      <c r="O36" s="90"/>
      <c r="P36" s="90"/>
      <c r="Q36" s="105"/>
      <c r="R36" s="233">
        <f>+'Ark1'!S1317</f>
        <v>5.2934804823216837</v>
      </c>
      <c r="S36" s="236"/>
      <c r="T36" s="118"/>
      <c r="U36" s="233">
        <f>+'Ark1'!T1317</f>
        <v>6.1876149601471484</v>
      </c>
      <c r="V36" s="236"/>
      <c r="W36" s="90">
        <f>+'Ark1'!AG1317</f>
        <v>871.72351097178694</v>
      </c>
      <c r="X36" s="90">
        <f>+IF(F36=0,"",1000*L36/W36)</f>
        <v>387.24814067728829</v>
      </c>
      <c r="Y36" s="103"/>
      <c r="Z36" s="90">
        <f>+'Ark1'!W1317</f>
        <v>41.630901287553655</v>
      </c>
      <c r="AA36" s="90">
        <f>+'Ark1'!X1317</f>
        <v>42.305334150827711</v>
      </c>
      <c r="AB36" s="90">
        <f>+'Ark1'!Y1317</f>
        <v>68.667487838030468</v>
      </c>
      <c r="AC36" s="233">
        <f>+'Ark1'!Z1317</f>
        <v>1.2968040725776642</v>
      </c>
      <c r="AD36" s="233">
        <f>+'Ark1'!AA1317</f>
        <v>1.5952469680725525</v>
      </c>
      <c r="AE36" s="90">
        <f>+'Ark1'!AJ1317</f>
        <v>240.87372013185689</v>
      </c>
      <c r="AF36" s="90">
        <f>+'Ark1'!AH1317</f>
        <v>1.2466789290823628</v>
      </c>
      <c r="AG36" s="90">
        <f>+(F36*L36)/1000</f>
        <v>1651.7462000000012</v>
      </c>
      <c r="AH36" s="103"/>
    </row>
    <row r="37" spans="1:34" ht="15.6">
      <c r="A37" s="103"/>
      <c r="B37" s="232">
        <f>+'Ark1'!AN1318</f>
        <v>1</v>
      </c>
      <c r="C37" s="234" t="s">
        <v>507</v>
      </c>
      <c r="D37" s="232">
        <f>+'Ark1'!C1318</f>
        <v>2015</v>
      </c>
      <c r="E37" s="232">
        <f>+'Ark1'!Q1318</f>
        <v>1426</v>
      </c>
      <c r="F37" s="90">
        <f>+'Ark1'!R1318</f>
        <v>2643</v>
      </c>
      <c r="G37" s="134"/>
      <c r="H37" s="90">
        <f>+'Ark1'!AE1318</f>
        <v>35.071656050955404</v>
      </c>
      <c r="I37" s="90"/>
      <c r="J37" s="90">
        <f>+'Ark1'!AF1318</f>
        <v>37.741587132389967</v>
      </c>
      <c r="K37" s="107"/>
      <c r="L37" s="115">
        <f>+'Ark1'!U1318</f>
        <v>378.85085130533537</v>
      </c>
      <c r="M37" s="90"/>
      <c r="N37" s="235"/>
      <c r="O37" s="90"/>
      <c r="P37" s="90"/>
      <c r="Q37" s="105"/>
      <c r="R37" s="233">
        <f>+'Ark1'!S1318</f>
        <v>7.203178206583428</v>
      </c>
      <c r="S37" s="236"/>
      <c r="T37" s="118"/>
      <c r="U37" s="233">
        <f>+'Ark1'!T1318</f>
        <v>6.2213393870601585</v>
      </c>
      <c r="V37" s="236"/>
      <c r="W37" s="90">
        <f>+'Ark1'!AG1318</f>
        <v>1069.3416572077185</v>
      </c>
      <c r="X37" s="90">
        <f>+IF(F37=0,"",1000*L37/W37)</f>
        <v>354.2841979004134</v>
      </c>
      <c r="Y37" s="103"/>
      <c r="Z37" s="90">
        <f>+'Ark1'!W1318</f>
        <v>41.581536133181991</v>
      </c>
      <c r="AA37" s="90">
        <f>+'Ark1'!X1318</f>
        <v>57.207718501702608</v>
      </c>
      <c r="AB37" s="90">
        <f>+'Ark1'!Y1318</f>
        <v>114.72716251276628</v>
      </c>
      <c r="AC37" s="233">
        <f>+'Ark1'!Z1318</f>
        <v>2.2947647488942238</v>
      </c>
      <c r="AD37" s="233">
        <f>+'Ark1'!AA1318</f>
        <v>2.2668644439685233</v>
      </c>
      <c r="AE37" s="90">
        <f>+'Ark1'!AJ1318</f>
        <v>428.29735696938656</v>
      </c>
      <c r="AF37" s="90">
        <f>+'Ark1'!AH1318</f>
        <v>2.00529701097238</v>
      </c>
      <c r="AG37" s="90">
        <f>+(F37*L37)/1000</f>
        <v>1001.3028000000013</v>
      </c>
      <c r="AH37" s="103"/>
    </row>
    <row r="38" spans="1:34" ht="15.6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235"/>
      <c r="O38" s="103"/>
      <c r="P38" s="103"/>
      <c r="Q38" s="103"/>
      <c r="R38" s="103"/>
      <c r="S38" s="103"/>
      <c r="T38" s="118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</row>
    <row r="39" spans="1:34" ht="15.6">
      <c r="A39" s="103"/>
      <c r="B39" s="232">
        <f>+'Ark1'!AN1319</f>
        <v>0</v>
      </c>
      <c r="C39" s="234" t="s">
        <v>507</v>
      </c>
      <c r="D39" s="232">
        <f>+'Ark1'!C1319</f>
        <v>2014</v>
      </c>
      <c r="E39" s="232">
        <f>+'Ark1'!Q1319</f>
        <v>1437</v>
      </c>
      <c r="F39" s="90">
        <f>+'Ark1'!R1319</f>
        <v>5079</v>
      </c>
      <c r="G39" s="134"/>
      <c r="H39" s="90">
        <f>+'Ark1'!AE1319</f>
        <v>65.841327456572458</v>
      </c>
      <c r="I39" s="90"/>
      <c r="J39" s="90">
        <f>+'Ark1'!AF1319</f>
        <v>62.94731003728171</v>
      </c>
      <c r="K39" s="107"/>
      <c r="L39" s="115">
        <f>+'Ark1'!U1319</f>
        <v>329.76967907068359</v>
      </c>
      <c r="M39" s="90"/>
      <c r="N39" s="235"/>
      <c r="O39" s="90"/>
      <c r="P39" s="90"/>
      <c r="Q39" s="105"/>
      <c r="R39" s="233">
        <f>+'Ark1'!S1319</f>
        <v>5.2368576491435315</v>
      </c>
      <c r="S39" s="236"/>
      <c r="T39" s="118"/>
      <c r="U39" s="233">
        <f>+'Ark1'!T1319</f>
        <v>6.0141760189013587</v>
      </c>
      <c r="V39" s="236"/>
      <c r="W39" s="90">
        <f>+'Ark1'!AG1319</f>
        <v>881.57666804807309</v>
      </c>
      <c r="X39" s="90">
        <f>+IF(F39=0,"",1000*L39/W39)</f>
        <v>374.06806579946942</v>
      </c>
      <c r="Y39" s="103"/>
      <c r="Z39" s="90">
        <f>+'Ark1'!W1319</f>
        <v>37.783028155148635</v>
      </c>
      <c r="AA39" s="90">
        <f>+'Ark1'!X1319</f>
        <v>37.310494191770026</v>
      </c>
      <c r="AB39" s="90">
        <f>+'Ark1'!Y1319</f>
        <v>68.303205701860762</v>
      </c>
      <c r="AC39" s="233">
        <f>+'Ark1'!Z1319</f>
        <v>1.2941217037310642</v>
      </c>
      <c r="AD39" s="233">
        <f>+'Ark1'!AA1319</f>
        <v>1.604346535506942</v>
      </c>
      <c r="AE39" s="90">
        <f>+'Ark1'!AJ1319</f>
        <v>240.40561806287283</v>
      </c>
      <c r="AF39" s="90">
        <f>+'Ark1'!AH1319</f>
        <v>1.2994683992911991</v>
      </c>
      <c r="AG39" s="90">
        <f>+(F39*L39)/1000</f>
        <v>1674.9002000000021</v>
      </c>
      <c r="AH39" s="103"/>
    </row>
    <row r="40" spans="1:34" ht="15.6">
      <c r="A40" s="103"/>
      <c r="B40" s="232">
        <f>+'Ark1'!AN1320</f>
        <v>1</v>
      </c>
      <c r="C40" s="234" t="s">
        <v>507</v>
      </c>
      <c r="D40" s="232">
        <f>+'Ark1'!C1320</f>
        <v>2014</v>
      </c>
      <c r="E40" s="232">
        <f>+'Ark1'!Q1320</f>
        <v>1421</v>
      </c>
      <c r="F40" s="90">
        <f>+'Ark1'!R1320</f>
        <v>2635</v>
      </c>
      <c r="G40" s="134"/>
      <c r="H40" s="90">
        <f>+'Ark1'!AE1320</f>
        <v>34.158672543427542</v>
      </c>
      <c r="I40" s="90"/>
      <c r="J40" s="90">
        <f>+'Ark1'!AF1320</f>
        <v>37.052689962718311</v>
      </c>
      <c r="K40" s="107"/>
      <c r="L40" s="115">
        <f>+'Ark1'!U1320</f>
        <v>374.1544212523724</v>
      </c>
      <c r="M40" s="90"/>
      <c r="N40" s="235"/>
      <c r="O40" s="90"/>
      <c r="P40" s="90"/>
      <c r="Q40" s="105"/>
      <c r="R40" s="233">
        <f>+'Ark1'!S1320</f>
        <v>7.17495256166983</v>
      </c>
      <c r="S40" s="236"/>
      <c r="T40" s="118"/>
      <c r="U40" s="233">
        <f>+'Ark1'!T1320</f>
        <v>5.9833017077798845</v>
      </c>
      <c r="V40" s="236"/>
      <c r="W40" s="90">
        <f>+'Ark1'!AG1320</f>
        <v>1092.4705882352939</v>
      </c>
      <c r="X40" s="90">
        <f>+IF(F40=0,"",1000*L40/W40)</f>
        <v>342.48466300292546</v>
      </c>
      <c r="Y40" s="103"/>
      <c r="Z40" s="90">
        <f>+'Ark1'!W1320</f>
        <v>37.609108159392783</v>
      </c>
      <c r="AA40" s="90">
        <f>+'Ark1'!X1320</f>
        <v>55.749525616698286</v>
      </c>
      <c r="AB40" s="90">
        <f>+'Ark1'!Y1320</f>
        <v>112.23917626738547</v>
      </c>
      <c r="AC40" s="233">
        <f>+'Ark1'!Z1320</f>
        <v>2.1949006685084145</v>
      </c>
      <c r="AD40" s="233">
        <f>+'Ark1'!AA1320</f>
        <v>2.1168220492732277</v>
      </c>
      <c r="AE40" s="90">
        <f>+'Ark1'!AJ1320</f>
        <v>488.29262949505858</v>
      </c>
      <c r="AF40" s="90">
        <f>+'Ark1'!AH1320</f>
        <v>2.2011385199240983</v>
      </c>
      <c r="AG40" s="90">
        <f>+(F40*L40)/1000</f>
        <v>985.89690000000132</v>
      </c>
      <c r="AH40" s="103"/>
    </row>
    <row r="41" spans="1:34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18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</row>
    <row r="42" spans="1:34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18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</row>
  </sheetData>
  <mergeCells count="1">
    <mergeCell ref="W4:X4"/>
  </mergeCells>
  <conditionalFormatting sqref="G9:G10 G27:G28 G30:G31 G33:G34 G36:G37 G39:G40 G15:G16 G12:G13 G18:G19 G21:G22 G24:G25">
    <cfRule type="cellIs" dxfId="53" priority="31" operator="lessThan">
      <formula>0</formula>
    </cfRule>
    <cfRule type="cellIs" dxfId="52" priority="32" operator="greaterThan">
      <formula>0</formula>
    </cfRule>
  </conditionalFormatting>
  <conditionalFormatting sqref="M9:M10 M15:M16 M12:M13 M18:M19 M21:M22 M24:M25">
    <cfRule type="cellIs" dxfId="51" priority="29" operator="lessThan">
      <formula>0</formula>
    </cfRule>
    <cfRule type="cellIs" dxfId="50" priority="30" operator="greaterThan">
      <formula>0</formula>
    </cfRule>
  </conditionalFormatting>
  <conditionalFormatting sqref="I18:I19 I24:I25 I9:I10 I12:I13">
    <cfRule type="cellIs" dxfId="49" priority="27" operator="lessThan">
      <formula>0</formula>
    </cfRule>
    <cfRule type="cellIs" dxfId="48" priority="28" operator="greaterThan">
      <formula>0</formula>
    </cfRule>
  </conditionalFormatting>
  <conditionalFormatting sqref="S18:S19 S24:S25 S9:S10 S12:S13">
    <cfRule type="cellIs" dxfId="47" priority="23" operator="lessThan">
      <formula>0</formula>
    </cfRule>
    <cfRule type="cellIs" dxfId="46" priority="24" operator="greaterThan">
      <formula>0</formula>
    </cfRule>
  </conditionalFormatting>
  <conditionalFormatting sqref="I15:I16">
    <cfRule type="cellIs" dxfId="45" priority="21" operator="lessThan">
      <formula>0</formula>
    </cfRule>
    <cfRule type="cellIs" dxfId="44" priority="22" operator="greaterThan">
      <formula>0</formula>
    </cfRule>
  </conditionalFormatting>
  <conditionalFormatting sqref="I21:I22">
    <cfRule type="cellIs" dxfId="43" priority="19" operator="lessThan">
      <formula>0</formula>
    </cfRule>
    <cfRule type="cellIs" dxfId="42" priority="20" operator="greaterThan">
      <formula>0</formula>
    </cfRule>
  </conditionalFormatting>
  <conditionalFormatting sqref="S15">
    <cfRule type="cellIs" dxfId="41" priority="17" operator="lessThan">
      <formula>0</formula>
    </cfRule>
    <cfRule type="cellIs" dxfId="40" priority="18" operator="greaterThan">
      <formula>0</formula>
    </cfRule>
  </conditionalFormatting>
  <conditionalFormatting sqref="S16">
    <cfRule type="cellIs" dxfId="39" priority="15" operator="lessThan">
      <formula>0</formula>
    </cfRule>
    <cfRule type="cellIs" dxfId="38" priority="16" operator="greaterThan">
      <formula>0</formula>
    </cfRule>
  </conditionalFormatting>
  <conditionalFormatting sqref="S21:S22">
    <cfRule type="cellIs" dxfId="37" priority="13" operator="lessThan">
      <formula>0</formula>
    </cfRule>
    <cfRule type="cellIs" dxfId="36" priority="14" operator="greaterThan">
      <formula>0</formula>
    </cfRule>
  </conditionalFormatting>
  <conditionalFormatting sqref="S27:S28 S30:S31 S33:S34 S36:S37 S39:S40">
    <cfRule type="cellIs" dxfId="35" priority="11" operator="lessThan">
      <formula>0</formula>
    </cfRule>
    <cfRule type="cellIs" dxfId="34" priority="12" operator="greaterThan">
      <formula>0</formula>
    </cfRule>
  </conditionalFormatting>
  <conditionalFormatting sqref="V18:V19 V24:V25 V9:V10 V12:V13">
    <cfRule type="cellIs" dxfId="33" priority="9" operator="lessThan">
      <formula>0</formula>
    </cfRule>
    <cfRule type="cellIs" dxfId="32" priority="10" operator="greaterThan">
      <formula>0</formula>
    </cfRule>
  </conditionalFormatting>
  <conditionalFormatting sqref="V15">
    <cfRule type="cellIs" dxfId="31" priority="7" operator="lessThan">
      <formula>0</formula>
    </cfRule>
    <cfRule type="cellIs" dxfId="30" priority="8" operator="greaterThan">
      <formula>0</formula>
    </cfRule>
  </conditionalFormatting>
  <conditionalFormatting sqref="V16">
    <cfRule type="cellIs" dxfId="29" priority="5" operator="lessThan">
      <formula>0</formula>
    </cfRule>
    <cfRule type="cellIs" dxfId="28" priority="6" operator="greaterThan">
      <formula>0</formula>
    </cfRule>
  </conditionalFormatting>
  <conditionalFormatting sqref="V21:V22">
    <cfRule type="cellIs" dxfId="27" priority="3" operator="lessThan">
      <formula>0</formula>
    </cfRule>
    <cfRule type="cellIs" dxfId="26" priority="4" operator="greaterThan">
      <formula>0</formula>
    </cfRule>
  </conditionalFormatting>
  <conditionalFormatting sqref="V27:V28 V30:V31 V33:V34 V36:V37 V39:V40">
    <cfRule type="cellIs" dxfId="25" priority="1" operator="lessThan">
      <formula>0</formula>
    </cfRule>
    <cfRule type="cellIs" dxfId="24" priority="2" operator="greaterThan">
      <formula>0</formula>
    </cfRule>
  </conditionalFormatting>
  <pageMargins left="0.7" right="0.7" top="0.75" bottom="0.75" header="0.3" footer="0.3"/>
  <pageSetup paperSize="9" scale="55" fitToHeight="0" orientation="landscape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40C5-096D-4DA5-B507-38D2C31A02DC}">
  <dimension ref="W2:AB38"/>
  <sheetViews>
    <sheetView zoomScale="94" zoomScaleNormal="94" workbookViewId="0"/>
  </sheetViews>
  <sheetFormatPr baseColWidth="10" defaultRowHeight="15"/>
  <sheetData>
    <row r="2" spans="23:28" s="199" customFormat="1" ht="18" customHeight="1">
      <c r="W2"/>
      <c r="X2"/>
      <c r="Y2"/>
      <c r="Z2"/>
      <c r="AA2"/>
    </row>
    <row r="4" spans="23:28" s="182" customFormat="1" ht="19.8">
      <c r="W4"/>
      <c r="X4"/>
      <c r="Y4"/>
      <c r="Z4"/>
      <c r="AA4"/>
      <c r="AB4"/>
    </row>
    <row r="15" spans="23:28" ht="16.8" customHeight="1"/>
    <row r="16" spans="23:28" s="518" customFormat="1" ht="16.8" customHeight="1"/>
    <row r="17" s="518" customFormat="1" ht="16.8" customHeight="1"/>
    <row r="18" s="518" customFormat="1" ht="16.8" customHeight="1"/>
    <row r="19" s="518" customFormat="1" ht="16.8" customHeight="1"/>
    <row r="20" s="518" customFormat="1" ht="16.8" customHeight="1"/>
    <row r="21" s="518" customFormat="1" ht="16.8" customHeight="1"/>
    <row r="22" s="518" customFormat="1" ht="16.8" customHeight="1"/>
    <row r="23" s="518" customFormat="1" ht="16.8" customHeight="1"/>
    <row r="24" s="518" customFormat="1" ht="16.8" customHeight="1"/>
    <row r="25" s="518" customFormat="1" ht="16.8" customHeight="1"/>
    <row r="26" s="518" customFormat="1" ht="16.8" customHeight="1"/>
    <row r="27" s="518" customFormat="1" ht="16.8" customHeight="1"/>
    <row r="28" s="518" customFormat="1" ht="16.8" customHeight="1"/>
    <row r="29" s="518" customFormat="1" ht="16.8" customHeight="1"/>
    <row r="30" s="518" customFormat="1" ht="16.8" customHeight="1"/>
    <row r="31" s="518" customFormat="1" ht="16.8" customHeight="1"/>
    <row r="38" ht="12.6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J37"/>
  <sheetViews>
    <sheetView zoomScale="91" zoomScaleNormal="91" workbookViewId="0">
      <selection activeCell="AD13" sqref="AD13"/>
    </sheetView>
  </sheetViews>
  <sheetFormatPr baseColWidth="10" defaultRowHeight="15"/>
  <cols>
    <col min="1" max="1" width="2" customWidth="1"/>
    <col min="2" max="2" width="3.90625" customWidth="1"/>
    <col min="3" max="3" width="12.81640625" customWidth="1"/>
    <col min="4" max="4" width="5.1796875" style="319" customWidth="1"/>
    <col min="5" max="5" width="6.90625" customWidth="1"/>
    <col min="6" max="6" width="7.54296875" customWidth="1"/>
    <col min="7" max="7" width="5.08984375" style="67" customWidth="1"/>
    <col min="8" max="8" width="4.90625" style="67" customWidth="1"/>
    <col min="9" max="10" width="5.36328125" style="67" customWidth="1"/>
    <col min="11" max="11" width="5.6328125" customWidth="1"/>
    <col min="12" max="12" width="4.90625" style="67" customWidth="1"/>
    <col min="13" max="13" width="7.6328125" customWidth="1"/>
    <col min="14" max="14" width="5.453125" style="11" customWidth="1"/>
    <col min="15" max="15" width="4.6328125" style="67" customWidth="1"/>
    <col min="16" max="18" width="5.36328125" style="11" customWidth="1"/>
    <col min="19" max="19" width="6.1796875" style="67" customWidth="1"/>
    <col min="20" max="20" width="5.08984375" style="11" customWidth="1"/>
    <col min="21" max="21" width="5.6328125" style="11" customWidth="1"/>
    <col min="22" max="24" width="6.81640625" style="11" customWidth="1"/>
    <col min="25" max="25" width="7.08984375" customWidth="1"/>
    <col min="26" max="26" width="5.36328125" customWidth="1"/>
    <col min="27" max="27" width="7.08984375" customWidth="1"/>
    <col min="28" max="28" width="5.6328125" style="11" customWidth="1"/>
    <col min="29" max="29" width="10.6328125" customWidth="1"/>
  </cols>
  <sheetData>
    <row r="1" spans="1:36">
      <c r="A1" s="103"/>
      <c r="B1" s="103"/>
      <c r="C1" s="103"/>
      <c r="D1" s="313"/>
      <c r="E1" s="103"/>
      <c r="F1" s="103"/>
      <c r="G1" s="135"/>
      <c r="H1" s="135"/>
      <c r="I1" s="135"/>
      <c r="J1" s="135"/>
      <c r="K1" s="103"/>
      <c r="L1" s="135"/>
      <c r="M1" s="103"/>
      <c r="N1" s="118"/>
      <c r="O1" s="135"/>
      <c r="P1" s="118"/>
      <c r="Q1" s="118"/>
      <c r="R1" s="118"/>
      <c r="S1" s="135"/>
      <c r="T1" s="118"/>
      <c r="U1" s="118"/>
      <c r="V1" s="118"/>
      <c r="W1" s="118"/>
      <c r="X1" s="118"/>
      <c r="Y1" s="103"/>
      <c r="Z1" s="103"/>
      <c r="AA1" s="103"/>
      <c r="AB1" s="118"/>
      <c r="AC1" s="103"/>
    </row>
    <row r="2" spans="1:36" s="184" customFormat="1" ht="31.8">
      <c r="A2" s="103"/>
      <c r="B2" s="164"/>
      <c r="C2" s="164"/>
      <c r="D2" s="320" t="s">
        <v>591</v>
      </c>
      <c r="E2" s="164"/>
      <c r="F2" s="164"/>
      <c r="G2" s="220"/>
      <c r="H2" s="220"/>
      <c r="I2" s="220"/>
      <c r="J2" s="220"/>
      <c r="K2" s="164"/>
      <c r="L2" s="220"/>
      <c r="M2" s="164"/>
      <c r="N2" s="219"/>
      <c r="O2" s="220"/>
      <c r="P2" s="219"/>
      <c r="Q2" s="219"/>
      <c r="R2" s="219"/>
      <c r="S2" s="220"/>
      <c r="T2" s="219" t="str">
        <f>+År!B2</f>
        <v>OKSE</v>
      </c>
      <c r="U2" s="219"/>
      <c r="V2" s="164"/>
      <c r="W2" s="164"/>
      <c r="X2" s="164"/>
      <c r="Y2" s="164"/>
      <c r="Z2" s="164"/>
      <c r="AA2" s="219"/>
      <c r="AB2" s="164"/>
      <c r="AC2" s="103"/>
      <c r="AD2"/>
      <c r="AE2"/>
      <c r="AF2"/>
      <c r="AG2"/>
      <c r="AH2"/>
      <c r="AI2"/>
      <c r="AJ2"/>
    </row>
    <row r="3" spans="1:36" ht="18" customHeight="1">
      <c r="A3" s="103"/>
      <c r="B3" s="103"/>
      <c r="C3" s="103"/>
      <c r="D3" s="313"/>
      <c r="E3" s="103"/>
      <c r="F3" s="103"/>
      <c r="G3" s="135"/>
      <c r="H3" s="135"/>
      <c r="I3" s="135"/>
      <c r="J3" s="220"/>
      <c r="K3" s="103"/>
      <c r="L3" s="135"/>
      <c r="M3" s="103"/>
      <c r="N3" s="118"/>
      <c r="O3" s="135"/>
      <c r="P3" s="118"/>
      <c r="Q3" s="118"/>
      <c r="R3" s="118"/>
      <c r="S3" s="135"/>
      <c r="T3" s="118"/>
      <c r="U3" s="118"/>
      <c r="V3" s="118"/>
      <c r="W3" s="118"/>
      <c r="X3" s="118"/>
      <c r="Y3" s="103"/>
      <c r="Z3" s="103"/>
      <c r="AA3" s="103"/>
      <c r="AB3" s="118"/>
      <c r="AC3" s="103"/>
    </row>
    <row r="4" spans="1:36" s="182" customFormat="1" ht="31.8">
      <c r="A4" s="214"/>
      <c r="B4" s="214"/>
      <c r="C4" s="214"/>
      <c r="D4" s="315"/>
      <c r="E4" s="214"/>
      <c r="F4" s="215" t="s">
        <v>472</v>
      </c>
      <c r="G4" s="222"/>
      <c r="H4" s="534">
        <f>+År!P2</f>
        <v>49</v>
      </c>
      <c r="I4" s="525"/>
      <c r="J4" s="220"/>
      <c r="K4" s="214"/>
      <c r="L4" s="222"/>
      <c r="M4" s="218"/>
      <c r="N4" s="218"/>
      <c r="O4" s="221" t="s">
        <v>416</v>
      </c>
      <c r="P4" s="218"/>
      <c r="Q4" s="214"/>
      <c r="R4" s="214"/>
      <c r="S4" s="534">
        <f>SUM(F9:F16)</f>
        <v>7821</v>
      </c>
      <c r="T4" s="525"/>
      <c r="U4" s="218"/>
      <c r="V4" s="218"/>
      <c r="W4" s="218"/>
      <c r="X4" s="218"/>
      <c r="Y4" s="218"/>
      <c r="Z4" s="218"/>
      <c r="AA4" s="218"/>
      <c r="AB4" s="218"/>
      <c r="AC4" s="218"/>
      <c r="AD4"/>
      <c r="AE4"/>
      <c r="AF4"/>
    </row>
    <row r="5" spans="1:36" ht="18" customHeight="1">
      <c r="A5" s="103"/>
      <c r="B5" s="103"/>
      <c r="C5" s="103"/>
      <c r="D5" s="313"/>
      <c r="E5" s="103"/>
      <c r="F5" s="103"/>
      <c r="G5" s="135"/>
      <c r="H5" s="135"/>
      <c r="I5" s="135"/>
      <c r="J5" s="220"/>
      <c r="K5" s="103"/>
      <c r="L5" s="135"/>
      <c r="M5" s="103"/>
      <c r="N5" s="118"/>
      <c r="O5" s="135"/>
      <c r="P5" s="118"/>
      <c r="Q5" s="118"/>
      <c r="R5" s="118"/>
      <c r="S5" s="135"/>
      <c r="T5" s="118"/>
      <c r="U5" s="118"/>
      <c r="V5" s="118"/>
      <c r="W5" s="118"/>
      <c r="X5" s="118"/>
      <c r="Y5" s="103"/>
      <c r="Z5" s="103"/>
      <c r="AA5" s="103"/>
      <c r="AB5" s="118"/>
      <c r="AC5" s="103"/>
    </row>
    <row r="6" spans="1:36" ht="18" customHeight="1">
      <c r="A6" s="103"/>
      <c r="B6" s="103"/>
      <c r="C6" s="103"/>
      <c r="D6" s="313"/>
      <c r="E6" s="105" t="s">
        <v>4</v>
      </c>
      <c r="F6" s="103"/>
      <c r="G6" s="135"/>
      <c r="H6" s="135"/>
      <c r="I6" s="135"/>
      <c r="J6" s="220"/>
      <c r="K6" s="105" t="s">
        <v>23</v>
      </c>
      <c r="L6" s="135"/>
      <c r="M6" s="105" t="s">
        <v>23</v>
      </c>
      <c r="N6" s="107" t="s">
        <v>23</v>
      </c>
      <c r="O6" s="135"/>
      <c r="P6" s="107" t="s">
        <v>23</v>
      </c>
      <c r="Q6" s="107"/>
      <c r="R6" s="107"/>
      <c r="S6" s="135"/>
      <c r="T6" s="107"/>
      <c r="U6" s="119" t="s">
        <v>402</v>
      </c>
      <c r="V6" s="119" t="s">
        <v>402</v>
      </c>
      <c r="W6" s="119"/>
      <c r="X6" s="119"/>
      <c r="Y6" s="107" t="s">
        <v>411</v>
      </c>
      <c r="Z6" s="103"/>
      <c r="AA6" s="103"/>
      <c r="AB6" s="118"/>
      <c r="AC6" s="103"/>
    </row>
    <row r="7" spans="1:36" ht="18" customHeight="1">
      <c r="A7" s="103"/>
      <c r="B7" s="103"/>
      <c r="C7" s="103"/>
      <c r="D7" s="313"/>
      <c r="E7" s="105" t="s">
        <v>487</v>
      </c>
      <c r="F7" s="105" t="s">
        <v>4</v>
      </c>
      <c r="G7" s="108" t="s">
        <v>4</v>
      </c>
      <c r="H7" s="108"/>
      <c r="I7" s="108" t="s">
        <v>419</v>
      </c>
      <c r="J7" s="220"/>
      <c r="K7" s="105" t="s">
        <v>43</v>
      </c>
      <c r="L7" s="108"/>
      <c r="M7" s="105" t="s">
        <v>493</v>
      </c>
      <c r="N7" s="107" t="s">
        <v>501</v>
      </c>
      <c r="O7" s="108"/>
      <c r="P7" s="107" t="s">
        <v>592</v>
      </c>
      <c r="Q7" s="107" t="s">
        <v>629</v>
      </c>
      <c r="R7" s="107"/>
      <c r="S7" s="108" t="s">
        <v>630</v>
      </c>
      <c r="T7" s="107" t="s">
        <v>594</v>
      </c>
      <c r="U7" s="107" t="s">
        <v>585</v>
      </c>
      <c r="V7" s="107" t="s">
        <v>500</v>
      </c>
      <c r="W7" s="432" t="s">
        <v>23</v>
      </c>
      <c r="X7" s="432" t="s">
        <v>23</v>
      </c>
      <c r="Y7" s="107"/>
      <c r="Z7" s="105" t="s">
        <v>550</v>
      </c>
      <c r="AA7" s="105" t="s">
        <v>413</v>
      </c>
      <c r="AB7" s="107" t="s">
        <v>592</v>
      </c>
      <c r="AC7" s="103"/>
    </row>
    <row r="8" spans="1:36" ht="18" customHeight="1">
      <c r="A8" s="103"/>
      <c r="B8" s="105" t="s">
        <v>505</v>
      </c>
      <c r="C8" s="103"/>
      <c r="D8" s="316" t="s">
        <v>89</v>
      </c>
      <c r="E8" s="105" t="s">
        <v>488</v>
      </c>
      <c r="F8" s="105" t="s">
        <v>9</v>
      </c>
      <c r="G8" s="108" t="s">
        <v>402</v>
      </c>
      <c r="H8" s="136" t="s">
        <v>540</v>
      </c>
      <c r="I8" s="108" t="s">
        <v>402</v>
      </c>
      <c r="J8" s="220"/>
      <c r="K8" s="105"/>
      <c r="L8" s="136" t="s">
        <v>540</v>
      </c>
      <c r="M8" s="105" t="s">
        <v>414</v>
      </c>
      <c r="N8" s="107" t="s">
        <v>44</v>
      </c>
      <c r="O8" s="136" t="s">
        <v>540</v>
      </c>
      <c r="P8" s="107" t="s">
        <v>593</v>
      </c>
      <c r="Q8" s="107" t="s">
        <v>628</v>
      </c>
      <c r="R8" s="107"/>
      <c r="S8" s="136" t="s">
        <v>43</v>
      </c>
      <c r="T8" s="107" t="s">
        <v>595</v>
      </c>
      <c r="U8" s="107" t="s">
        <v>561</v>
      </c>
      <c r="V8" s="107" t="s">
        <v>439</v>
      </c>
      <c r="W8" s="432" t="s">
        <v>735</v>
      </c>
      <c r="X8" s="432" t="s">
        <v>736</v>
      </c>
      <c r="Y8" s="107" t="s">
        <v>1</v>
      </c>
      <c r="Z8" s="105" t="s">
        <v>551</v>
      </c>
      <c r="AA8" s="105" t="s">
        <v>414</v>
      </c>
      <c r="AB8" s="107" t="s">
        <v>593</v>
      </c>
      <c r="AC8" s="103"/>
    </row>
    <row r="9" spans="1:36" ht="18" customHeight="1">
      <c r="A9" s="103"/>
      <c r="B9" s="2">
        <f>+'Ark1'!AO1327</f>
        <v>0</v>
      </c>
      <c r="C9" s="2" t="s">
        <v>519</v>
      </c>
      <c r="D9" s="317">
        <f>+'Ark1'!C1327</f>
        <v>2024</v>
      </c>
      <c r="E9" s="2">
        <f>+'Ark1'!Q1327</f>
        <v>74</v>
      </c>
      <c r="F9" s="2">
        <f>+'Ark1'!R1327</f>
        <v>132</v>
      </c>
      <c r="G9" s="55">
        <f>+'Ark1'!AE1327</f>
        <v>1.6877637130801679</v>
      </c>
      <c r="H9" s="55">
        <f t="shared" ref="H9:H16" si="0">+G9-G18</f>
        <v>0.30990869818443834</v>
      </c>
      <c r="I9" s="55">
        <f>+'Ark1'!AF1327</f>
        <v>1.7090265974257068</v>
      </c>
      <c r="J9" s="220"/>
      <c r="K9" s="5">
        <f>+'Ark1'!S1327</f>
        <v>4.2727272727272716</v>
      </c>
      <c r="L9" s="5">
        <f t="shared" ref="L9:L16" si="1">+K9-K18</f>
        <v>-1.5561015561016411E-2</v>
      </c>
      <c r="M9" s="5">
        <f>+'Ark1'!T1327</f>
        <v>6.4393939393939394</v>
      </c>
      <c r="N9" s="300">
        <f>+'Ark1'!U1327</f>
        <v>360.22954545454513</v>
      </c>
      <c r="O9" s="19">
        <f t="shared" ref="O9:O16" si="2">+N9-N18</f>
        <v>4.9178337428335794</v>
      </c>
      <c r="P9" s="19">
        <f>+'Ark1'!AG1327</f>
        <v>851.15151515151501</v>
      </c>
      <c r="Q9" s="300">
        <f>1000*N9/P9</f>
        <v>423.22611079464508</v>
      </c>
      <c r="R9" s="107"/>
      <c r="S9" s="19">
        <f>+N9/K9</f>
        <v>84.309042553191432</v>
      </c>
      <c r="T9" s="19">
        <f>+'Ark1'!AH1327</f>
        <v>0</v>
      </c>
      <c r="U9" s="19">
        <f>+'Ark1'!W1327</f>
        <v>46.212121212121211</v>
      </c>
      <c r="V9" s="19">
        <f>+'Ark1'!X1327</f>
        <v>52.27272727272728</v>
      </c>
      <c r="W9" s="433">
        <f>+IF(F9=0,"",'Ark1'!AR1327)</f>
        <v>226.74242424242425</v>
      </c>
      <c r="X9" s="114">
        <f>+IF(F9=0,"",'Ark1'!AS1327)</f>
        <v>30.317550816969202</v>
      </c>
      <c r="Y9" s="19">
        <f>+'Ark1'!Y1327</f>
        <v>89.502275862919177</v>
      </c>
      <c r="Z9" s="5">
        <f>+'Ark1'!Z1327</f>
        <v>1.0946904162538456</v>
      </c>
      <c r="AA9" s="5">
        <f>+'Ark1'!AA1327</f>
        <v>1.5533813350508876</v>
      </c>
      <c r="AB9" s="19">
        <f>+'Ark1'!AJ1327</f>
        <v>125.69681445594033</v>
      </c>
      <c r="AC9" s="103"/>
    </row>
    <row r="10" spans="1:36" ht="18" customHeight="1">
      <c r="A10" s="103"/>
      <c r="B10" s="2">
        <f>+'Ark1'!AO1328</f>
        <v>1</v>
      </c>
      <c r="C10" s="2" t="s">
        <v>514</v>
      </c>
      <c r="D10" s="317">
        <f>+'Ark1'!C1328</f>
        <v>2024</v>
      </c>
      <c r="E10" s="2">
        <f>+'Ark1'!Q1328</f>
        <v>872</v>
      </c>
      <c r="F10" s="2">
        <f>+'Ark1'!R1328</f>
        <v>3538</v>
      </c>
      <c r="G10" s="55">
        <f>+'Ark1'!AE1328</f>
        <v>45.237181946042718</v>
      </c>
      <c r="H10" s="55">
        <f t="shared" si="0"/>
        <v>-1.597475452169796</v>
      </c>
      <c r="I10" s="55">
        <f>+'Ark1'!AF1328</f>
        <v>43.207589424746722</v>
      </c>
      <c r="J10" s="220"/>
      <c r="K10" s="5">
        <f>+'Ark1'!S1328</f>
        <v>4.7811085972850691</v>
      </c>
      <c r="L10" s="5">
        <f t="shared" si="1"/>
        <v>-2.037563277059018E-2</v>
      </c>
      <c r="M10" s="5">
        <f>+'Ark1'!T1328</f>
        <v>6.5562464669304701</v>
      </c>
      <c r="N10" s="300">
        <f>+'Ark1'!U1328</f>
        <v>339.78691351045791</v>
      </c>
      <c r="O10" s="19">
        <f t="shared" si="2"/>
        <v>-1.4263120395025339</v>
      </c>
      <c r="P10" s="19">
        <f>+'Ark1'!AG1328</f>
        <v>852.70067834935003</v>
      </c>
      <c r="Q10" s="300">
        <f t="shared" ref="Q10:Q15" si="3">1000*N10/P10</f>
        <v>398.48322176571293</v>
      </c>
      <c r="R10" s="107"/>
      <c r="S10" s="19">
        <f t="shared" ref="S10:S16" si="4">+N10/K10</f>
        <v>71.068645816454449</v>
      </c>
      <c r="T10" s="19">
        <f>+'Ark1'!AH1328</f>
        <v>8.4793668739400793E-2</v>
      </c>
      <c r="U10" s="19">
        <f>+'Ark1'!W1328</f>
        <v>53.080836630864916</v>
      </c>
      <c r="V10" s="19">
        <f>+'Ark1'!X1328</f>
        <v>43.527416619559069</v>
      </c>
      <c r="W10" s="433">
        <f>+IF(F10=0,"",'Ark1'!AR1328)</f>
        <v>219.12832108535889</v>
      </c>
      <c r="X10" s="114">
        <f>+IF(F10=0,"",'Ark1'!AS1328)</f>
        <v>31.910011812175593</v>
      </c>
      <c r="Y10" s="19">
        <f>+'Ark1'!Y1328</f>
        <v>70.728180111395886</v>
      </c>
      <c r="Z10" s="5">
        <f>+'Ark1'!Z1328</f>
        <v>1.1526826252023357</v>
      </c>
      <c r="AA10" s="5">
        <f>+'Ark1'!AA1328</f>
        <v>1.4944127100501849</v>
      </c>
      <c r="AB10" s="19">
        <f>+'Ark1'!AJ1328</f>
        <v>164.15499061428517</v>
      </c>
      <c r="AC10" s="103"/>
    </row>
    <row r="11" spans="1:36" ht="18" customHeight="1">
      <c r="A11" s="103"/>
      <c r="B11" s="2">
        <f>+'Ark1'!AO1329</f>
        <v>2</v>
      </c>
      <c r="C11" s="2" t="s">
        <v>508</v>
      </c>
      <c r="D11" s="317">
        <f>+'Ark1'!C1329</f>
        <v>2024</v>
      </c>
      <c r="E11" s="2">
        <f>+'Ark1'!Q1329</f>
        <v>177</v>
      </c>
      <c r="F11" s="2">
        <f>+'Ark1'!R1329</f>
        <v>317</v>
      </c>
      <c r="G11" s="55">
        <f>+'Ark1'!AE1329</f>
        <v>4.0531901291394954</v>
      </c>
      <c r="H11" s="55">
        <f t="shared" si="0"/>
        <v>0.97473928504813534</v>
      </c>
      <c r="I11" s="55">
        <f>+'Ark1'!AF1329</f>
        <v>3.0440429010052834</v>
      </c>
      <c r="J11" s="220"/>
      <c r="K11" s="5">
        <f>+'Ark1'!S1329</f>
        <v>3.9716088328075712</v>
      </c>
      <c r="L11" s="5">
        <f t="shared" si="1"/>
        <v>-8.0810522031138809E-2</v>
      </c>
      <c r="M11" s="5">
        <f>+'Ark1'!T1329</f>
        <v>6.9589905362776019</v>
      </c>
      <c r="N11" s="300">
        <f>+'Ark1'!U1329</f>
        <v>267.17507886435311</v>
      </c>
      <c r="O11" s="19">
        <f t="shared" si="2"/>
        <v>-3.7995179098404606</v>
      </c>
      <c r="P11" s="19">
        <f>+'Ark1'!AG1329</f>
        <v>1011.435331230284</v>
      </c>
      <c r="Q11" s="300">
        <f t="shared" si="3"/>
        <v>264.15438596491208</v>
      </c>
      <c r="R11" s="107"/>
      <c r="S11" s="19">
        <f t="shared" si="4"/>
        <v>67.271247021445532</v>
      </c>
      <c r="T11" s="19">
        <f>+'Ark1'!AH1329</f>
        <v>0</v>
      </c>
      <c r="U11" s="19">
        <f>+'Ark1'!W1329</f>
        <v>60.567823343848573</v>
      </c>
      <c r="V11" s="19">
        <f>+'Ark1'!X1329</f>
        <v>11.041009463722398</v>
      </c>
      <c r="W11" s="433">
        <f>+IF(F11=0,"",'Ark1'!AR1329)</f>
        <v>203.5488958990536</v>
      </c>
      <c r="X11" s="114">
        <f>+IF(F11=0,"",'Ark1'!AS1329)</f>
        <v>31.0245359958395</v>
      </c>
      <c r="Y11" s="19">
        <f>+'Ark1'!Y1329</f>
        <v>69.334612991981103</v>
      </c>
      <c r="Z11" s="5">
        <f>+'Ark1'!Z1329</f>
        <v>1.0697216234703719</v>
      </c>
      <c r="AA11" s="5">
        <f>+'Ark1'!AA1329</f>
        <v>1.9411425275371399</v>
      </c>
      <c r="AB11" s="19">
        <f>+'Ark1'!AJ1329</f>
        <v>297.16078094126425</v>
      </c>
      <c r="AC11" s="103"/>
    </row>
    <row r="12" spans="1:36" ht="18" customHeight="1">
      <c r="A12" s="103"/>
      <c r="B12" s="2">
        <f>+'Ark1'!AO1330</f>
        <v>3</v>
      </c>
      <c r="C12" s="2" t="s">
        <v>509</v>
      </c>
      <c r="D12" s="317">
        <f>+'Ark1'!C1330</f>
        <v>2024</v>
      </c>
      <c r="E12" s="2">
        <f>+'Ark1'!Q1330</f>
        <v>213</v>
      </c>
      <c r="F12" s="2">
        <f>+'Ark1'!R1330</f>
        <v>439</v>
      </c>
      <c r="G12" s="55">
        <f>+'Ark1'!AE1330</f>
        <v>5.6130929548651078</v>
      </c>
      <c r="H12" s="55">
        <f t="shared" si="0"/>
        <v>-1.4996180679750113</v>
      </c>
      <c r="I12" s="55">
        <f>+'Ark1'!AF1330</f>
        <v>3.48457362535376</v>
      </c>
      <c r="J12" s="220"/>
      <c r="K12" s="5">
        <f>+'Ark1'!S1330</f>
        <v>4.8861047835990892</v>
      </c>
      <c r="L12" s="5">
        <f t="shared" si="1"/>
        <v>5.3644050614796157E-2</v>
      </c>
      <c r="M12" s="5">
        <f>+'Ark1'!T1330</f>
        <v>6.3735763097949887</v>
      </c>
      <c r="N12" s="300">
        <f>+'Ark1'!U1330</f>
        <v>220.84601366742609</v>
      </c>
      <c r="O12" s="19">
        <f t="shared" si="2"/>
        <v>0.24025450512257862</v>
      </c>
      <c r="P12" s="19">
        <f>+'Ark1'!AG1330</f>
        <v>1132.8200455580861</v>
      </c>
      <c r="Q12" s="300">
        <f t="shared" si="3"/>
        <v>194.95242385000864</v>
      </c>
      <c r="R12" s="107"/>
      <c r="S12" s="19">
        <f t="shared" si="4"/>
        <v>45.198787878787904</v>
      </c>
      <c r="T12" s="19">
        <f>+'Ark1'!AH1330</f>
        <v>0</v>
      </c>
      <c r="U12" s="19">
        <f>+'Ark1'!W1330</f>
        <v>43.280182232346249</v>
      </c>
      <c r="V12" s="19">
        <f>+'Ark1'!X1330</f>
        <v>7.2892938496583124</v>
      </c>
      <c r="W12" s="433">
        <f>+IF(F12=0,"",'Ark1'!AR1330)</f>
        <v>187.53302961275625</v>
      </c>
      <c r="X12" s="114">
        <f>+IF(F12=0,"",'Ark1'!AS1330)</f>
        <v>32.283820926911091</v>
      </c>
      <c r="Y12" s="19">
        <f>+'Ark1'!Y1330</f>
        <v>77.379634953400014</v>
      </c>
      <c r="Z12" s="5">
        <f>+'Ark1'!Z1330</f>
        <v>1.1377807187518376</v>
      </c>
      <c r="AA12" s="5">
        <f>+'Ark1'!AA1330</f>
        <v>1.8575300702052375</v>
      </c>
      <c r="AB12" s="19">
        <f>+'Ark1'!AJ1330</f>
        <v>574.50230968646053</v>
      </c>
      <c r="AC12" s="103"/>
    </row>
    <row r="13" spans="1:36" ht="18" customHeight="1">
      <c r="A13" s="103"/>
      <c r="B13" s="2">
        <f>+'Ark1'!AO1331</f>
        <v>4</v>
      </c>
      <c r="C13" s="2" t="s">
        <v>510</v>
      </c>
      <c r="D13" s="317">
        <f>+'Ark1'!C1331</f>
        <v>2024</v>
      </c>
      <c r="E13" s="2">
        <f>+'Ark1'!Q1331</f>
        <v>736</v>
      </c>
      <c r="F13" s="2">
        <f>+'Ark1'!R1331</f>
        <v>1221</v>
      </c>
      <c r="G13" s="55">
        <f>+'Ark1'!AE1331</f>
        <v>15.611814345991563</v>
      </c>
      <c r="H13" s="55">
        <f t="shared" si="0"/>
        <v>1.4236316250382401</v>
      </c>
      <c r="I13" s="55">
        <f>+'Ark1'!AF1331</f>
        <v>16.814692116038685</v>
      </c>
      <c r="J13" s="220"/>
      <c r="K13" s="5">
        <f>+'Ark1'!S1331</f>
        <v>6.3603603603603602</v>
      </c>
      <c r="L13" s="5">
        <f t="shared" si="1"/>
        <v>-6.308670875600253E-2</v>
      </c>
      <c r="M13" s="5">
        <f>+'Ark1'!T1331</f>
        <v>7.4807534807534815</v>
      </c>
      <c r="N13" s="300">
        <f>+'Ark1'!U1331</f>
        <v>383.15782145782146</v>
      </c>
      <c r="O13" s="19">
        <f t="shared" si="2"/>
        <v>-6.1279178247683035</v>
      </c>
      <c r="P13" s="19">
        <f>+'Ark1'!AG1331</f>
        <v>1109.0990990990995</v>
      </c>
      <c r="Q13" s="300">
        <f t="shared" si="3"/>
        <v>345.46761580552487</v>
      </c>
      <c r="R13" s="107"/>
      <c r="S13" s="19">
        <f t="shared" si="4"/>
        <v>60.241527169714139</v>
      </c>
      <c r="T13" s="19">
        <f>+'Ark1'!AH1331</f>
        <v>0</v>
      </c>
      <c r="U13" s="19">
        <f>+'Ark1'!W1331</f>
        <v>67.239967239967257</v>
      </c>
      <c r="V13" s="19">
        <f>+'Ark1'!X1331</f>
        <v>59.950859950859922</v>
      </c>
      <c r="W13" s="433">
        <f>+IF(F13=0,"",'Ark1'!AR1331)</f>
        <v>216.75184275184276</v>
      </c>
      <c r="X13" s="114">
        <f>+IF(F13=0,"",'Ark1'!AS1331)</f>
        <v>36.555536843480247</v>
      </c>
      <c r="Y13" s="19">
        <f>+'Ark1'!Y1331</f>
        <v>113.35162948310152</v>
      </c>
      <c r="Z13" s="5">
        <f>+'Ark1'!Z1331</f>
        <v>1.5033245825587189</v>
      </c>
      <c r="AA13" s="5">
        <f>+'Ark1'!AA1331</f>
        <v>2.2462632008662036</v>
      </c>
      <c r="AB13" s="19">
        <f>+'Ark1'!AJ1331</f>
        <v>427.60608888011126</v>
      </c>
      <c r="AC13" s="103"/>
    </row>
    <row r="14" spans="1:36" ht="18" customHeight="1">
      <c r="A14" s="103"/>
      <c r="B14" s="2">
        <f>+'Ark1'!AO1332</f>
        <v>5</v>
      </c>
      <c r="C14" s="2" t="s">
        <v>511</v>
      </c>
      <c r="D14" s="317">
        <f>+'Ark1'!C1332</f>
        <v>2024</v>
      </c>
      <c r="E14" s="2">
        <f>+'Ark1'!Q1332</f>
        <v>752</v>
      </c>
      <c r="F14" s="2">
        <f>+'Ark1'!R1332</f>
        <v>1235</v>
      </c>
      <c r="G14" s="55">
        <f>+'Ark1'!AE1332</f>
        <v>15.790819588287942</v>
      </c>
      <c r="H14" s="55">
        <f t="shared" si="0"/>
        <v>0.98198145521942415</v>
      </c>
      <c r="I14" s="55">
        <f>+'Ark1'!AF1332</f>
        <v>19.687085853442767</v>
      </c>
      <c r="J14" s="220"/>
      <c r="K14" s="5">
        <f>+'Ark1'!S1332</f>
        <v>7.9376518218623486</v>
      </c>
      <c r="L14" s="5">
        <f t="shared" si="1"/>
        <v>9.6208868842214024E-2</v>
      </c>
      <c r="M14" s="5">
        <f>+'Ark1'!T1332</f>
        <v>5.6453441295546556</v>
      </c>
      <c r="N14" s="300">
        <f>+'Ark1'!U1332</f>
        <v>443.52582995951394</v>
      </c>
      <c r="O14" s="19">
        <f t="shared" si="2"/>
        <v>8.461873547108496</v>
      </c>
      <c r="P14" s="19">
        <f>+'Ark1'!AG1332</f>
        <v>1228.1595141700402</v>
      </c>
      <c r="Q14" s="300">
        <f t="shared" si="3"/>
        <v>361.13047600273467</v>
      </c>
      <c r="R14" s="107"/>
      <c r="S14" s="19">
        <f t="shared" si="4"/>
        <v>55.876201162909283</v>
      </c>
      <c r="T14" s="19">
        <f>+'Ark1'!AH1332</f>
        <v>8.0971659919028313E-2</v>
      </c>
      <c r="U14" s="19">
        <f>+'Ark1'!W1332</f>
        <v>29.878542510121459</v>
      </c>
      <c r="V14" s="19">
        <f>+'Ark1'!X1332</f>
        <v>75.546558704453446</v>
      </c>
      <c r="W14" s="433">
        <f>+IF(F14=0,"",'Ark1'!AR1332)</f>
        <v>221.81862348178143</v>
      </c>
      <c r="X14" s="114">
        <f>+IF(F14=0,"",'Ark1'!AS1332)</f>
        <v>39.746634216061494</v>
      </c>
      <c r="Y14" s="19">
        <f>+'Ark1'!Y1332</f>
        <v>120.08282137210038</v>
      </c>
      <c r="Z14" s="5">
        <f>+'Ark1'!Z1332</f>
        <v>1.5084644282857893</v>
      </c>
      <c r="AA14" s="5">
        <f>+'Ark1'!AA1332</f>
        <v>1.605824602767751</v>
      </c>
      <c r="AB14" s="19">
        <f>+'Ark1'!AJ1332</f>
        <v>583.82420928628176</v>
      </c>
      <c r="AC14" s="103"/>
    </row>
    <row r="15" spans="1:36" ht="18" customHeight="1">
      <c r="A15" s="103"/>
      <c r="B15" s="2">
        <f>+'Ark1'!AO1333</f>
        <v>6</v>
      </c>
      <c r="C15" s="2" t="s">
        <v>512</v>
      </c>
      <c r="D15" s="317">
        <f>+'Ark1'!C1333</f>
        <v>2024</v>
      </c>
      <c r="E15" s="2">
        <f>+'Ark1'!Q1333</f>
        <v>275</v>
      </c>
      <c r="F15" s="2">
        <f>+'Ark1'!R1333</f>
        <v>629</v>
      </c>
      <c r="G15" s="55">
        <f>+'Ark1'!AE1333</f>
        <v>8.0424498146017136</v>
      </c>
      <c r="H15" s="55">
        <f t="shared" si="0"/>
        <v>-0.26191959949957599</v>
      </c>
      <c r="I15" s="55">
        <f>+'Ark1'!AF1333</f>
        <v>7.6727406154994355</v>
      </c>
      <c r="J15" s="220"/>
      <c r="K15" s="5">
        <f>+'Ark1'!S1333</f>
        <v>6.044585987261148</v>
      </c>
      <c r="L15" s="5">
        <f t="shared" si="1"/>
        <v>-1.2215208553500112E-2</v>
      </c>
      <c r="M15" s="5">
        <f>+'Ark1'!T1333</f>
        <v>6.3179650238473775</v>
      </c>
      <c r="N15" s="300">
        <f>+'Ark1'!U1333</f>
        <v>339.39411764705847</v>
      </c>
      <c r="O15" s="19">
        <f t="shared" si="2"/>
        <v>2.2586916380900561</v>
      </c>
      <c r="P15" s="19">
        <f>+'Ark1'!AG1333</f>
        <v>975.54372019077903</v>
      </c>
      <c r="Q15" s="300">
        <f t="shared" si="3"/>
        <v>347.90251899800649</v>
      </c>
      <c r="R15" s="107"/>
      <c r="S15" s="19">
        <f t="shared" si="4"/>
        <v>56.148447281968565</v>
      </c>
      <c r="T15" s="19">
        <f>+'Ark1'!AH1333</f>
        <v>0</v>
      </c>
      <c r="U15" s="19">
        <f>+'Ark1'!W1333</f>
        <v>43.243243243243249</v>
      </c>
      <c r="V15" s="19">
        <f>+'Ark1'!X1333</f>
        <v>44.515103338632734</v>
      </c>
      <c r="W15" s="433">
        <f>+IF(F15=0,"",'Ark1'!AR1333)</f>
        <v>211.73290937996819</v>
      </c>
      <c r="X15" s="114">
        <f>+IF(F15=0,"",'Ark1'!AS1333)</f>
        <v>34.86051768184003</v>
      </c>
      <c r="Y15" s="19">
        <f>+'Ark1'!Y1333</f>
        <v>98.627563071955691</v>
      </c>
      <c r="Z15" s="5">
        <f>+'Ark1'!Z1333</f>
        <v>1.6652315577292507</v>
      </c>
      <c r="AA15" s="5">
        <f>+'Ark1'!AA1333</f>
        <v>1.8779987129144435</v>
      </c>
      <c r="AB15" s="19">
        <f>+'Ark1'!AJ1333</f>
        <v>308.44744831934258</v>
      </c>
      <c r="AC15" s="103"/>
    </row>
    <row r="16" spans="1:36" ht="18" customHeight="1">
      <c r="A16" s="103"/>
      <c r="B16" s="2">
        <f>+'Ark1'!AO1334</f>
        <v>9</v>
      </c>
      <c r="C16" s="2" t="s">
        <v>513</v>
      </c>
      <c r="D16" s="317">
        <f>+'Ark1'!C1334</f>
        <v>2024</v>
      </c>
      <c r="E16" s="2">
        <f>+'Ark1'!Q1334</f>
        <v>212</v>
      </c>
      <c r="F16" s="2">
        <f>+'Ark1'!R1334</f>
        <v>310</v>
      </c>
      <c r="G16" s="55">
        <f>+'Ark1'!AE1334</f>
        <v>3.9636875079913056</v>
      </c>
      <c r="H16" s="55">
        <f t="shared" si="0"/>
        <v>-0.33124794384583423</v>
      </c>
      <c r="I16" s="55">
        <f>+'Ark1'!AF1334</f>
        <v>4.380248866487622</v>
      </c>
      <c r="J16" s="220"/>
      <c r="K16" s="5">
        <f>+'Ark1'!S1334</f>
        <v>6.058441558441559</v>
      </c>
      <c r="L16" s="5">
        <f t="shared" si="1"/>
        <v>0.32237117720988806</v>
      </c>
      <c r="M16" s="5">
        <f>+'Ark1'!T1334</f>
        <v>6.6741935483870973</v>
      </c>
      <c r="N16" s="300">
        <f>+'Ark1'!U1334</f>
        <v>393.1348387096773</v>
      </c>
      <c r="O16" s="19">
        <f t="shared" si="2"/>
        <v>23.721543911989784</v>
      </c>
      <c r="P16" s="19">
        <f>+'Ark1'!AG1334</f>
        <v>950</v>
      </c>
      <c r="Q16" s="300"/>
      <c r="R16" s="107"/>
      <c r="S16" s="19">
        <f t="shared" si="4"/>
        <v>64.890423538360452</v>
      </c>
      <c r="T16" s="19">
        <f>+'Ark1'!AH1334</f>
        <v>0</v>
      </c>
      <c r="U16" s="19">
        <f>+'Ark1'!W1334</f>
        <v>53.22580645161289</v>
      </c>
      <c r="V16" s="19">
        <f>+'Ark1'!X1334</f>
        <v>60.322580645161281</v>
      </c>
      <c r="W16" s="433">
        <f>+IF(F16=0,"",'Ark1'!AR1334)</f>
        <v>215.125</v>
      </c>
      <c r="X16" s="114">
        <f>+IF(F16=0,"",'Ark1'!AS1334)</f>
        <v>32.10127143217187</v>
      </c>
      <c r="Y16" s="19">
        <f>+'Ark1'!Y1334</f>
        <v>122.36628124718111</v>
      </c>
      <c r="Z16" s="5">
        <f>+'Ark1'!Z1334</f>
        <v>1.90715006405348</v>
      </c>
      <c r="AA16" s="5">
        <f>+'Ark1'!AA1334</f>
        <v>2.3155111944387756</v>
      </c>
      <c r="AB16" s="19">
        <f>+'Ark1'!AJ1334</f>
        <v>0</v>
      </c>
      <c r="AC16" s="103"/>
    </row>
    <row r="17" spans="1:29" ht="18" customHeight="1">
      <c r="A17" s="103"/>
      <c r="B17" s="103"/>
      <c r="C17" s="103"/>
      <c r="D17" s="103"/>
      <c r="E17" s="103"/>
      <c r="F17" s="103"/>
      <c r="G17" s="103"/>
      <c r="H17" s="103"/>
      <c r="I17" s="103"/>
      <c r="J17" s="220"/>
      <c r="K17" s="103"/>
      <c r="L17" s="103"/>
      <c r="M17" s="103"/>
      <c r="N17" s="103"/>
      <c r="O17" s="103"/>
      <c r="P17" s="103"/>
      <c r="Q17" s="103"/>
      <c r="R17" s="107"/>
      <c r="S17" s="103"/>
      <c r="T17" s="103"/>
      <c r="U17" s="103"/>
      <c r="V17" s="103"/>
      <c r="W17" s="118"/>
      <c r="X17" s="103"/>
      <c r="Y17" s="103"/>
      <c r="Z17" s="103"/>
      <c r="AA17" s="103"/>
      <c r="AB17" s="103"/>
      <c r="AC17" s="103"/>
    </row>
    <row r="18" spans="1:29" ht="18" customHeight="1">
      <c r="A18" s="103"/>
      <c r="B18" s="109">
        <f>+'Ark1'!AO1335</f>
        <v>0</v>
      </c>
      <c r="C18" s="109" t="str">
        <f t="shared" ref="C18:C25" si="5">+C9</f>
        <v>Holstein</v>
      </c>
      <c r="D18" s="318">
        <f>+'Ark1'!C1335</f>
        <v>2023</v>
      </c>
      <c r="E18" s="109">
        <f>+'Ark1'!Q1335</f>
        <v>53</v>
      </c>
      <c r="F18" s="109">
        <f>+'Ark1'!R1335</f>
        <v>111</v>
      </c>
      <c r="G18" s="112">
        <f>+'Ark1'!AE1335</f>
        <v>1.3778550148957296</v>
      </c>
      <c r="H18" s="103"/>
      <c r="I18" s="112">
        <f>+'Ark1'!AF1335</f>
        <v>1.3897991233605116</v>
      </c>
      <c r="J18" s="220"/>
      <c r="K18" s="111">
        <f>+'Ark1'!S1335</f>
        <v>4.288288288288288</v>
      </c>
      <c r="L18" s="103"/>
      <c r="M18" s="111">
        <f>+'Ark1'!T1335</f>
        <v>6.6486486486486482</v>
      </c>
      <c r="N18" s="110">
        <f>+'Ark1'!U1335</f>
        <v>355.31171171171155</v>
      </c>
      <c r="O18" s="103"/>
      <c r="P18" s="110">
        <f>+'Ark1'!AG1335</f>
        <v>836.39639639639643</v>
      </c>
      <c r="Q18" s="110">
        <f>1000*N18/P18</f>
        <v>424.81258078414453</v>
      </c>
      <c r="R18" s="107"/>
      <c r="S18" s="110">
        <f>+N18/K18</f>
        <v>82.856302521008374</v>
      </c>
      <c r="T18" s="110">
        <f>+'Ark1'!AH1335</f>
        <v>0</v>
      </c>
      <c r="U18" s="110">
        <f>+'Ark1'!W1335</f>
        <v>56.756756756756758</v>
      </c>
      <c r="V18" s="110">
        <f>+'Ark1'!X1335</f>
        <v>48.648648648648653</v>
      </c>
      <c r="W18" s="433">
        <f>+IF(F18=0,"",'Ark1'!AR1335)</f>
        <v>225.14414414414409</v>
      </c>
      <c r="X18" s="114">
        <f>+IF(F18=0,"",'Ark1'!AS1335)</f>
        <v>30.732700146843904</v>
      </c>
      <c r="Y18" s="110">
        <f>+'Ark1'!Y1335</f>
        <v>79.146038741186743</v>
      </c>
      <c r="Z18" s="111">
        <f>+'Ark1'!Z1335</f>
        <v>1.2548097547012731</v>
      </c>
      <c r="AA18" s="111">
        <f>+'Ark1'!AA1335</f>
        <v>1.3533318820077151</v>
      </c>
      <c r="AB18" s="110">
        <f>+'Ark1'!AJ1335</f>
        <v>121.42890102867604</v>
      </c>
      <c r="AC18" s="103"/>
    </row>
    <row r="19" spans="1:29" ht="18" customHeight="1">
      <c r="A19" s="103"/>
      <c r="B19" s="109">
        <f>+'Ark1'!AO1336</f>
        <v>1</v>
      </c>
      <c r="C19" s="109" t="str">
        <f t="shared" si="5"/>
        <v>NRF</v>
      </c>
      <c r="D19" s="318">
        <f>+'Ark1'!C1336</f>
        <v>2023</v>
      </c>
      <c r="E19" s="109">
        <f>+'Ark1'!Q1336</f>
        <v>902</v>
      </c>
      <c r="F19" s="109">
        <f>+'Ark1'!R1336</f>
        <v>3773</v>
      </c>
      <c r="G19" s="112">
        <f>+'Ark1'!AE1336</f>
        <v>46.834657398212514</v>
      </c>
      <c r="H19" s="103"/>
      <c r="I19" s="112">
        <f>+'Ark1'!AF1336</f>
        <v>45.366178077782621</v>
      </c>
      <c r="J19" s="220"/>
      <c r="K19" s="111">
        <f>+'Ark1'!S1336</f>
        <v>4.8014842300556593</v>
      </c>
      <c r="L19" s="103"/>
      <c r="M19" s="111">
        <f>+'Ark1'!T1336</f>
        <v>6.5202756427246236</v>
      </c>
      <c r="N19" s="110">
        <f>+'Ark1'!U1336</f>
        <v>341.21322554996044</v>
      </c>
      <c r="O19" s="103"/>
      <c r="P19" s="110">
        <f>+'Ark1'!AG1336</f>
        <v>840.02438377948579</v>
      </c>
      <c r="Q19" s="110">
        <f t="shared" ref="Q19:Q24" si="6">1000*N19/P19</f>
        <v>406.19442975542495</v>
      </c>
      <c r="R19" s="107"/>
      <c r="S19" s="110">
        <f t="shared" ref="S19:S25" si="7">+N19/K19</f>
        <v>71.064114594833327</v>
      </c>
      <c r="T19" s="110">
        <f>+'Ark1'!AH1336</f>
        <v>2.6504108136761191E-2</v>
      </c>
      <c r="U19" s="110">
        <f>+'Ark1'!W1336</f>
        <v>52.080572488735754</v>
      </c>
      <c r="V19" s="110">
        <f>+'Ark1'!X1336</f>
        <v>44.659422210442621</v>
      </c>
      <c r="W19" s="433">
        <f>+IF(F19=0,"",'Ark1'!AR1336)</f>
        <v>219.67691492181288</v>
      </c>
      <c r="X19" s="114">
        <f>+IF(F19=0,"",'Ark1'!AS1336)</f>
        <v>31.799530652904249</v>
      </c>
      <c r="Y19" s="110">
        <f>+'Ark1'!Y1336</f>
        <v>71.840726279072527</v>
      </c>
      <c r="Z19" s="111">
        <f>+'Ark1'!Z1336</f>
        <v>1.1841241196098711</v>
      </c>
      <c r="AA19" s="111">
        <f>+'Ark1'!AA1336</f>
        <v>1.4537392415729675</v>
      </c>
      <c r="AB19" s="110">
        <f>+'Ark1'!AJ1336</f>
        <v>157.19248647624099</v>
      </c>
      <c r="AC19" s="103"/>
    </row>
    <row r="20" spans="1:29" ht="18" customHeight="1">
      <c r="A20" s="103"/>
      <c r="B20" s="109">
        <f>+'Ark1'!AO1337</f>
        <v>2</v>
      </c>
      <c r="C20" s="109" t="str">
        <f t="shared" si="5"/>
        <v>Gammelnorsk</v>
      </c>
      <c r="D20" s="318">
        <f>+'Ark1'!C1337</f>
        <v>2023</v>
      </c>
      <c r="E20" s="109">
        <f>+'Ark1'!Q1337</f>
        <v>165</v>
      </c>
      <c r="F20" s="109">
        <f>+'Ark1'!R1337</f>
        <v>248</v>
      </c>
      <c r="G20" s="112">
        <f>+'Ark1'!AE1337</f>
        <v>3.0784508440913601</v>
      </c>
      <c r="H20" s="103"/>
      <c r="I20" s="112">
        <f>+'Ark1'!AF1337</f>
        <v>2.368098655877243</v>
      </c>
      <c r="J20" s="220"/>
      <c r="K20" s="111">
        <f>+'Ark1'!S1337</f>
        <v>4.05241935483871</v>
      </c>
      <c r="L20" s="103"/>
      <c r="M20" s="111">
        <f>+'Ark1'!T1337</f>
        <v>6.9838709677419315</v>
      </c>
      <c r="N20" s="110">
        <f>+'Ark1'!U1337</f>
        <v>270.97459677419357</v>
      </c>
      <c r="O20" s="103"/>
      <c r="P20" s="110">
        <f>+'Ark1'!AG1337</f>
        <v>969.82661290322574</v>
      </c>
      <c r="Q20" s="110">
        <f t="shared" si="6"/>
        <v>279.40519796937434</v>
      </c>
      <c r="R20" s="107"/>
      <c r="S20" s="110">
        <f t="shared" si="7"/>
        <v>66.867363184079608</v>
      </c>
      <c r="T20" s="110">
        <f>+'Ark1'!AH1337</f>
        <v>0</v>
      </c>
      <c r="U20" s="110">
        <f>+'Ark1'!W1337</f>
        <v>61.693548387096783</v>
      </c>
      <c r="V20" s="110">
        <f>+'Ark1'!X1337</f>
        <v>11.693548387096778</v>
      </c>
      <c r="W20" s="433">
        <f>+IF(F20=0,"",'Ark1'!AR1337)</f>
        <v>204.25403225806448</v>
      </c>
      <c r="X20" s="114">
        <f>+IF(F20=0,"",'Ark1'!AS1337)</f>
        <v>31.303425740324919</v>
      </c>
      <c r="Y20" s="110">
        <f>+'Ark1'!Y1337</f>
        <v>65.750674900242899</v>
      </c>
      <c r="Z20" s="111">
        <f>+'Ark1'!Z1337</f>
        <v>1.0284629707510291</v>
      </c>
      <c r="AA20" s="111">
        <f>+'Ark1'!AA1337</f>
        <v>1.7132494638219387</v>
      </c>
      <c r="AB20" s="110">
        <f>+'Ark1'!AJ1337</f>
        <v>231.41635728873101</v>
      </c>
      <c r="AC20" s="103"/>
    </row>
    <row r="21" spans="1:29" ht="18" customHeight="1">
      <c r="A21" s="103"/>
      <c r="B21" s="109">
        <f>+'Ark1'!AO1338</f>
        <v>3</v>
      </c>
      <c r="C21" s="109" t="str">
        <f t="shared" si="5"/>
        <v>Mini kjøttfe</v>
      </c>
      <c r="D21" s="318">
        <f>+'Ark1'!C1338</f>
        <v>2023</v>
      </c>
      <c r="E21" s="109">
        <f>+'Ark1'!Q1338</f>
        <v>234</v>
      </c>
      <c r="F21" s="109">
        <f>+'Ark1'!R1338</f>
        <v>573</v>
      </c>
      <c r="G21" s="112">
        <f>+'Ark1'!AE1338</f>
        <v>7.1127110228401191</v>
      </c>
      <c r="H21" s="103"/>
      <c r="I21" s="112">
        <f>+'Ark1'!AF1338</f>
        <v>4.4544183198243505</v>
      </c>
      <c r="J21" s="220"/>
      <c r="K21" s="111">
        <f>+'Ark1'!S1338</f>
        <v>4.832460732984293</v>
      </c>
      <c r="L21" s="103"/>
      <c r="M21" s="111">
        <f>+'Ark1'!T1338</f>
        <v>6.1919720767888284</v>
      </c>
      <c r="N21" s="110">
        <f>+'Ark1'!U1338</f>
        <v>220.60575916230351</v>
      </c>
      <c r="O21" s="103"/>
      <c r="P21" s="110">
        <f>+'Ark1'!AG1338</f>
        <v>1156.9755671902269</v>
      </c>
      <c r="Q21" s="110">
        <f t="shared" si="6"/>
        <v>190.67451847583581</v>
      </c>
      <c r="R21" s="107"/>
      <c r="S21" s="110">
        <f t="shared" si="7"/>
        <v>45.650812567713949</v>
      </c>
      <c r="T21" s="110">
        <f>+'Ark1'!AH1338</f>
        <v>0</v>
      </c>
      <c r="U21" s="110">
        <f>+'Ark1'!W1338</f>
        <v>39.092495636998258</v>
      </c>
      <c r="V21" s="110">
        <f>+'Ark1'!X1338</f>
        <v>6.4572425828970319</v>
      </c>
      <c r="W21" s="433">
        <f>+IF(F21=0,"",'Ark1'!AR1338)</f>
        <v>188.17975567190231</v>
      </c>
      <c r="X21" s="114">
        <f>+IF(F21=0,"",'Ark1'!AS1338)</f>
        <v>31.992826750360301</v>
      </c>
      <c r="Y21" s="110">
        <f>+'Ark1'!Y1338</f>
        <v>75.167428603438751</v>
      </c>
      <c r="Z21" s="111">
        <f>+'Ark1'!Z1338</f>
        <v>1.0988779223592953</v>
      </c>
      <c r="AA21" s="111">
        <f>+'Ark1'!AA1338</f>
        <v>2.1662503579990311</v>
      </c>
      <c r="AB21" s="110">
        <f>+'Ark1'!AJ1338</f>
        <v>518.35139667286126</v>
      </c>
      <c r="AC21" s="103"/>
    </row>
    <row r="22" spans="1:29" ht="18" customHeight="1">
      <c r="A22" s="103"/>
      <c r="B22" s="109">
        <f>+'Ark1'!AO1339</f>
        <v>4</v>
      </c>
      <c r="C22" s="109" t="str">
        <f t="shared" si="5"/>
        <v>Lette kjøttfe</v>
      </c>
      <c r="D22" s="318">
        <f>+'Ark1'!C1339</f>
        <v>2023</v>
      </c>
      <c r="E22" s="109">
        <f>+'Ark1'!Q1339</f>
        <v>694</v>
      </c>
      <c r="F22" s="109">
        <f>+'Ark1'!R1339</f>
        <v>1143</v>
      </c>
      <c r="G22" s="112">
        <f>+'Ark1'!AE1339</f>
        <v>14.188182720953323</v>
      </c>
      <c r="H22" s="103"/>
      <c r="I22" s="112">
        <f>+'Ark1'!AF1339</f>
        <v>15.67957391089422</v>
      </c>
      <c r="J22" s="220"/>
      <c r="K22" s="111">
        <f>+'Ark1'!S1339</f>
        <v>6.4234470691163628</v>
      </c>
      <c r="L22" s="103"/>
      <c r="M22" s="111">
        <f>+'Ark1'!T1339</f>
        <v>7.5748031496062991</v>
      </c>
      <c r="N22" s="110">
        <f>+'Ark1'!U1339</f>
        <v>389.28573928258976</v>
      </c>
      <c r="O22" s="103"/>
      <c r="P22" s="110">
        <f>+'Ark1'!AG1339</f>
        <v>1117.4978127734032</v>
      </c>
      <c r="Q22" s="110">
        <f t="shared" si="6"/>
        <v>348.35481092930411</v>
      </c>
      <c r="R22" s="107"/>
      <c r="S22" s="110">
        <f t="shared" si="7"/>
        <v>60.603868155815846</v>
      </c>
      <c r="T22" s="110">
        <f>+'Ark1'!AH1339</f>
        <v>0</v>
      </c>
      <c r="U22" s="110">
        <f>+'Ark1'!W1339</f>
        <v>68.066491688538918</v>
      </c>
      <c r="V22" s="110">
        <f>+'Ark1'!X1339</f>
        <v>61.154855643044606</v>
      </c>
      <c r="W22" s="433">
        <f>+IF(F22=0,"",'Ark1'!AR1339)</f>
        <v>217.77865266841644</v>
      </c>
      <c r="X22" s="114">
        <f>+IF(F22=0,"",'Ark1'!AS1339)</f>
        <v>36.651917311462157</v>
      </c>
      <c r="Y22" s="110">
        <f>+'Ark1'!Y1339</f>
        <v>115.91238484405604</v>
      </c>
      <c r="Z22" s="111">
        <f>+'Ark1'!Z1339</f>
        <v>1.4589907760053411</v>
      </c>
      <c r="AA22" s="111">
        <f>+'Ark1'!AA1339</f>
        <v>2.2365285113088422</v>
      </c>
      <c r="AB22" s="110">
        <f>+'Ark1'!AJ1339</f>
        <v>457.12272354195903</v>
      </c>
      <c r="AC22" s="103"/>
    </row>
    <row r="23" spans="1:29" ht="18" customHeight="1">
      <c r="A23" s="103"/>
      <c r="B23" s="109">
        <f>+'Ark1'!AO1340</f>
        <v>5</v>
      </c>
      <c r="C23" s="109" t="str">
        <f t="shared" si="5"/>
        <v>Tunge kjøttfe</v>
      </c>
      <c r="D23" s="318">
        <f>+'Ark1'!C1340</f>
        <v>2023</v>
      </c>
      <c r="E23" s="109">
        <f>+'Ark1'!Q1340</f>
        <v>702</v>
      </c>
      <c r="F23" s="109">
        <f>+'Ark1'!R1340</f>
        <v>1193</v>
      </c>
      <c r="G23" s="112">
        <f>+'Ark1'!AE1340</f>
        <v>14.808838133068518</v>
      </c>
      <c r="H23" s="103"/>
      <c r="I23" s="112">
        <f>+'Ark1'!AF1340</f>
        <v>18.289973674597775</v>
      </c>
      <c r="J23" s="220"/>
      <c r="K23" s="111">
        <f>+'Ark1'!S1340</f>
        <v>7.8414429530201346</v>
      </c>
      <c r="L23" s="103"/>
      <c r="M23" s="111">
        <f>+'Ark1'!T1340</f>
        <v>5.6596814752724223</v>
      </c>
      <c r="N23" s="110">
        <f>+'Ark1'!U1340</f>
        <v>435.06395641240545</v>
      </c>
      <c r="O23" s="103"/>
      <c r="P23" s="110">
        <f>+'Ark1'!AG1340</f>
        <v>1168.7854149203688</v>
      </c>
      <c r="Q23" s="110">
        <f t="shared" si="6"/>
        <v>372.23595611179582</v>
      </c>
      <c r="R23" s="107"/>
      <c r="S23" s="110">
        <f t="shared" si="7"/>
        <v>55.482639996104339</v>
      </c>
      <c r="T23" s="110">
        <f>+'Ark1'!AH1340</f>
        <v>0.16764459346186086</v>
      </c>
      <c r="U23" s="110">
        <f>+'Ark1'!W1340</f>
        <v>29.086336965632857</v>
      </c>
      <c r="V23" s="110">
        <f>+'Ark1'!X1340</f>
        <v>73.26068734283318</v>
      </c>
      <c r="W23" s="433">
        <f>+IF(F23=0,"",'Ark1'!AR1340)</f>
        <v>220.94216261525565</v>
      </c>
      <c r="X23" s="114">
        <f>+IF(F23=0,"",'Ark1'!AS1340)</f>
        <v>39.399462942596529</v>
      </c>
      <c r="Y23" s="110">
        <f>+'Ark1'!Y1340</f>
        <v>120.5693663930759</v>
      </c>
      <c r="Z23" s="111">
        <f>+'Ark1'!Z1340</f>
        <v>1.5643622489845701</v>
      </c>
      <c r="AA23" s="111">
        <f>+'Ark1'!AA1340</f>
        <v>1.5617576335929997</v>
      </c>
      <c r="AB23" s="110">
        <f>+'Ark1'!AJ1340</f>
        <v>534.77284040520817</v>
      </c>
      <c r="AC23" s="103"/>
    </row>
    <row r="24" spans="1:29" ht="18" customHeight="1">
      <c r="A24" s="103"/>
      <c r="B24" s="109">
        <f>+'Ark1'!AO1341</f>
        <v>6</v>
      </c>
      <c r="C24" s="109" t="str">
        <f t="shared" si="5"/>
        <v>Krysninger</v>
      </c>
      <c r="D24" s="318">
        <f>+'Ark1'!C1341</f>
        <v>2023</v>
      </c>
      <c r="E24" s="109">
        <f>+'Ark1'!Q1341</f>
        <v>265</v>
      </c>
      <c r="F24" s="109">
        <f>+'Ark1'!R1341</f>
        <v>669</v>
      </c>
      <c r="G24" s="112">
        <f>+'Ark1'!AE1341</f>
        <v>8.3043694141012896</v>
      </c>
      <c r="H24" s="103"/>
      <c r="I24" s="112">
        <f>+'Ark1'!AF1341</f>
        <v>7.9478569143595212</v>
      </c>
      <c r="J24" s="220"/>
      <c r="K24" s="111">
        <f>+'Ark1'!S1341</f>
        <v>6.0568011958146482</v>
      </c>
      <c r="L24" s="103"/>
      <c r="M24" s="111">
        <f>+'Ark1'!T1341</f>
        <v>6.0866965620328859</v>
      </c>
      <c r="N24" s="110">
        <f>+'Ark1'!U1341</f>
        <v>337.13542600896841</v>
      </c>
      <c r="O24" s="103"/>
      <c r="P24" s="110">
        <f>+'Ark1'!AG1341</f>
        <v>921.69955156950641</v>
      </c>
      <c r="Q24" s="110">
        <f t="shared" si="6"/>
        <v>365.77583816210051</v>
      </c>
      <c r="R24" s="107"/>
      <c r="S24" s="110">
        <f t="shared" si="7"/>
        <v>55.662290227048345</v>
      </c>
      <c r="T24" s="110">
        <f>+'Ark1'!AH1341</f>
        <v>0</v>
      </c>
      <c r="U24" s="110">
        <f>+'Ark1'!W1341</f>
        <v>36.771300448430488</v>
      </c>
      <c r="V24" s="110">
        <f>+'Ark1'!X1341</f>
        <v>47.234678624813156</v>
      </c>
      <c r="W24" s="433">
        <f>+IF(F24=0,"",'Ark1'!AR1341)</f>
        <v>211.79222720478325</v>
      </c>
      <c r="X24" s="114">
        <f>+IF(F24=0,"",'Ark1'!AS1341)</f>
        <v>34.55328995820593</v>
      </c>
      <c r="Y24" s="110">
        <f>+'Ark1'!Y1341</f>
        <v>101.05923354749548</v>
      </c>
      <c r="Z24" s="111">
        <f>+'Ark1'!Z1341</f>
        <v>1.8709651372837777</v>
      </c>
      <c r="AA24" s="111">
        <f>+'Ark1'!AA1341</f>
        <v>2.0541880365220391</v>
      </c>
      <c r="AB24" s="110">
        <f>+'Ark1'!AJ1341</f>
        <v>214.50243677162453</v>
      </c>
      <c r="AC24" s="103"/>
    </row>
    <row r="25" spans="1:29" ht="18" customHeight="1">
      <c r="A25" s="103"/>
      <c r="B25" s="109">
        <f>+'Ark1'!AO1342</f>
        <v>9</v>
      </c>
      <c r="C25" s="109" t="str">
        <f t="shared" si="5"/>
        <v>Ukjent</v>
      </c>
      <c r="D25" s="318">
        <f>+'Ark1'!C1342</f>
        <v>2023</v>
      </c>
      <c r="E25" s="109">
        <f>+'Ark1'!Q1342</f>
        <v>224</v>
      </c>
      <c r="F25" s="109">
        <f>+'Ark1'!R1342</f>
        <v>346</v>
      </c>
      <c r="G25" s="112">
        <f>+'Ark1'!AE1342</f>
        <v>4.2949354518371399</v>
      </c>
      <c r="H25" s="103"/>
      <c r="I25" s="112">
        <f>+'Ark1'!AF1342</f>
        <v>4.5041013233037486</v>
      </c>
      <c r="J25" s="220"/>
      <c r="K25" s="111">
        <f>+'Ark1'!S1342</f>
        <v>5.7360703812316709</v>
      </c>
      <c r="L25" s="103"/>
      <c r="M25" s="111">
        <f>+'Ark1'!T1342</f>
        <v>6.2745664739884388</v>
      </c>
      <c r="N25" s="110">
        <f>+'Ark1'!U1342</f>
        <v>369.41329479768751</v>
      </c>
      <c r="O25" s="103"/>
      <c r="P25" s="110">
        <f>+'Ark1'!AG1342</f>
        <v>895.46666666666692</v>
      </c>
      <c r="Q25" s="110"/>
      <c r="R25" s="107"/>
      <c r="S25" s="110">
        <f t="shared" si="7"/>
        <v>64.401806506140829</v>
      </c>
      <c r="T25" s="110">
        <f>+'Ark1'!AH1342</f>
        <v>0</v>
      </c>
      <c r="U25" s="110">
        <f>+'Ark1'!W1342</f>
        <v>42.774566473988429</v>
      </c>
      <c r="V25" s="110">
        <f>+'Ark1'!X1342</f>
        <v>50.578034682080919</v>
      </c>
      <c r="W25" s="433">
        <f>+IF(F25=0,"",'Ark1'!AR1342)</f>
        <v>221.5</v>
      </c>
      <c r="X25" s="114">
        <f>+IF(F25=0,"",'Ark1'!AS1342)</f>
        <v>34.780331607829794</v>
      </c>
      <c r="Y25" s="110">
        <f>+'Ark1'!Y1342</f>
        <v>114.35119895244353</v>
      </c>
      <c r="Z25" s="111">
        <f>+'Ark1'!Z1342</f>
        <v>1.8543292706486847</v>
      </c>
      <c r="AA25" s="111">
        <f>+'Ark1'!AA1342</f>
        <v>2.192285597620657</v>
      </c>
      <c r="AB25" s="110">
        <f>+'Ark1'!AJ1342</f>
        <v>139.0332654039631</v>
      </c>
      <c r="AC25" s="103"/>
    </row>
    <row r="26" spans="1:29" ht="18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220"/>
      <c r="K26" s="103"/>
      <c r="L26" s="103"/>
      <c r="M26" s="103"/>
      <c r="N26" s="103"/>
      <c r="O26" s="103"/>
      <c r="P26" s="103"/>
      <c r="Q26" s="103"/>
      <c r="R26" s="107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8" customHeight="1">
      <c r="A27" s="103"/>
      <c r="B27">
        <f>+'Ark1'!AO1343</f>
        <v>0</v>
      </c>
      <c r="C27" t="str">
        <f t="shared" ref="C27:C34" si="8">+C18</f>
        <v>Holstein</v>
      </c>
      <c r="D27" s="319">
        <f>+'Ark1'!C1343</f>
        <v>2022</v>
      </c>
      <c r="E27">
        <f>+'Ark1'!Q1343</f>
        <v>56</v>
      </c>
      <c r="F27">
        <f>+'Ark1'!R1343</f>
        <v>116</v>
      </c>
      <c r="G27" s="67">
        <f>+'Ark1'!AE1343</f>
        <v>1.6659485853798652</v>
      </c>
      <c r="I27" s="67">
        <f>+'Ark1'!AF1343</f>
        <v>1.6210928166877829</v>
      </c>
      <c r="J27" s="220"/>
      <c r="K27" s="1">
        <f>+'Ark1'!S1343</f>
        <v>4.3189655172413772</v>
      </c>
      <c r="M27" s="1">
        <f>+'Ark1'!T1343</f>
        <v>6.56034482758621</v>
      </c>
      <c r="N27" s="11">
        <f>+'Ark1'!U1343</f>
        <v>362.28818965517223</v>
      </c>
      <c r="P27" s="11">
        <f>+'Ark1'!AG1343</f>
        <v>824.36206896551698</v>
      </c>
      <c r="Q27" s="16">
        <f>1000*N27/P27</f>
        <v>439.47702507686188</v>
      </c>
      <c r="R27" s="107"/>
      <c r="S27" s="67">
        <f>+N27/K27</f>
        <v>83.88309381237525</v>
      </c>
      <c r="T27" s="11">
        <f>+'Ark1'!AH1343</f>
        <v>0</v>
      </c>
      <c r="U27" s="11">
        <f>+'Ark1'!W1343</f>
        <v>56.03448275862069</v>
      </c>
      <c r="V27" s="11">
        <f>+'Ark1'!X1343</f>
        <v>56.03448275862069</v>
      </c>
      <c r="W27" s="382">
        <f>+IF(F27=0,"",'Ark1'!AR1343)</f>
        <v>227.66379310344831</v>
      </c>
      <c r="X27" s="114">
        <f>+IF(F27=0,"",'Ark1'!AS1343)</f>
        <v>30.443554115021705</v>
      </c>
      <c r="Y27" s="11">
        <f>+'Ark1'!Y1343</f>
        <v>72.915555452146819</v>
      </c>
      <c r="Z27" s="1">
        <f>+'Ark1'!Z1343</f>
        <v>1.1492061572730936</v>
      </c>
      <c r="AA27" s="1">
        <f>+'Ark1'!AA1343</f>
        <v>1.6520039716880976</v>
      </c>
      <c r="AB27" s="11">
        <f>+'Ark1'!AJ1343</f>
        <v>127.92019309951029</v>
      </c>
      <c r="AC27" s="103"/>
    </row>
    <row r="28" spans="1:29" ht="18" customHeight="1">
      <c r="A28" s="103"/>
      <c r="B28">
        <f>+'Ark1'!AO1344</f>
        <v>1</v>
      </c>
      <c r="C28" t="str">
        <f t="shared" si="8"/>
        <v>NRF</v>
      </c>
      <c r="D28" s="319">
        <f>+'Ark1'!C1344</f>
        <v>2022</v>
      </c>
      <c r="E28">
        <f>+'Ark1'!Q1344</f>
        <v>851</v>
      </c>
      <c r="F28">
        <f>+'Ark1'!R1344</f>
        <v>3140</v>
      </c>
      <c r="G28" s="67">
        <f>+'Ark1'!AE1344</f>
        <v>45.095504811144622</v>
      </c>
      <c r="I28" s="67">
        <f>+'Ark1'!AF1344</f>
        <v>42.67212327033188</v>
      </c>
      <c r="J28" s="220"/>
      <c r="K28" s="1">
        <f>+'Ark1'!S1344</f>
        <v>5.0245457443417276</v>
      </c>
      <c r="M28" s="1">
        <f>+'Ark1'!T1344</f>
        <v>6.6140127388535017</v>
      </c>
      <c r="N28" s="11">
        <f>+'Ark1'!U1344</f>
        <v>352.30506687898043</v>
      </c>
      <c r="P28" s="11">
        <f>+'Ark1'!AG1344</f>
        <v>844.43184713375808</v>
      </c>
      <c r="Q28" s="16">
        <f t="shared" ref="Q28:Q33" si="9">1000*N28/P28</f>
        <v>417.20959255007261</v>
      </c>
      <c r="R28" s="107"/>
      <c r="S28" s="67">
        <f t="shared" ref="S28:S34" si="10">+N28/K28</f>
        <v>70.116799568542163</v>
      </c>
      <c r="T28" s="11">
        <f>+'Ark1'!AH1344</f>
        <v>0</v>
      </c>
      <c r="U28" s="11">
        <f>+'Ark1'!W1344</f>
        <v>53.248407643312099</v>
      </c>
      <c r="V28" s="11">
        <f>+'Ark1'!X1344</f>
        <v>51.592356687898061</v>
      </c>
      <c r="W28" s="382">
        <f>+IF(F28=0,"",'Ark1'!AR1344)</f>
        <v>220.18885350318473</v>
      </c>
      <c r="X28" s="114">
        <f>+IF(F28=0,"",'Ark1'!AS1344)</f>
        <v>32.658364248891303</v>
      </c>
      <c r="Y28" s="11">
        <f>+'Ark1'!Y1344</f>
        <v>70.491163300115858</v>
      </c>
      <c r="Z28" s="1">
        <f>+'Ark1'!Z1344</f>
        <v>1.1308319182569289</v>
      </c>
      <c r="AA28" s="1">
        <f>+'Ark1'!AA1344</f>
        <v>1.5035185314321888</v>
      </c>
      <c r="AB28" s="11">
        <f>+'Ark1'!AJ1344</f>
        <v>155.6465029810135</v>
      </c>
      <c r="AC28" s="103"/>
    </row>
    <row r="29" spans="1:29" ht="18" customHeight="1">
      <c r="A29" s="103"/>
      <c r="B29">
        <f>+'Ark1'!AO1345</f>
        <v>2</v>
      </c>
      <c r="C29" t="str">
        <f t="shared" si="8"/>
        <v>Gammelnorsk</v>
      </c>
      <c r="D29" s="319">
        <f>+'Ark1'!C1345</f>
        <v>2022</v>
      </c>
      <c r="E29">
        <f>+'Ark1'!Q1345</f>
        <v>147</v>
      </c>
      <c r="F29">
        <f>+'Ark1'!R1345</f>
        <v>239</v>
      </c>
      <c r="G29" s="67">
        <f>+'Ark1'!AE1345</f>
        <v>3.432428550911963</v>
      </c>
      <c r="I29" s="67">
        <f>+'Ark1'!AF1345</f>
        <v>2.5345118932335797</v>
      </c>
      <c r="J29" s="220"/>
      <c r="K29" s="1">
        <f>+'Ark1'!S1345</f>
        <v>4.1422594142259408</v>
      </c>
      <c r="M29" s="1">
        <f>+'Ark1'!T1345</f>
        <v>6.5857740585774076</v>
      </c>
      <c r="N29" s="11">
        <f>+'Ark1'!U1345</f>
        <v>274.91644351464419</v>
      </c>
      <c r="P29" s="11">
        <f>+'Ark1'!AG1345</f>
        <v>969.50209205020928</v>
      </c>
      <c r="Q29" s="16">
        <f t="shared" si="9"/>
        <v>283.5645696578926</v>
      </c>
      <c r="R29" s="107"/>
      <c r="S29" s="67">
        <f t="shared" si="10"/>
        <v>66.368717171717137</v>
      </c>
      <c r="T29" s="11">
        <f>+'Ark1'!AH1345</f>
        <v>0</v>
      </c>
      <c r="U29" s="11">
        <f>+'Ark1'!W1345</f>
        <v>53.138075313807533</v>
      </c>
      <c r="V29" s="11">
        <f>+'Ark1'!X1345</f>
        <v>10.041841004184098</v>
      </c>
      <c r="W29" s="382">
        <f>+IF(F29=0,"",'Ark1'!AR1345)</f>
        <v>204.75732217573224</v>
      </c>
      <c r="X29" s="114">
        <f>+IF(F29=0,"",'Ark1'!AS1345)</f>
        <v>31.60197014404697</v>
      </c>
      <c r="Y29" s="11">
        <f>+'Ark1'!Y1345</f>
        <v>61.911332571190606</v>
      </c>
      <c r="Z29" s="1">
        <f>+'Ark1'!Z1345</f>
        <v>1.0210405307039687</v>
      </c>
      <c r="AA29" s="1">
        <f>+'Ark1'!AA1345</f>
        <v>1.6793000531816065</v>
      </c>
      <c r="AB29" s="11">
        <f>+'Ark1'!AJ1345</f>
        <v>280.04194058988242</v>
      </c>
      <c r="AC29" s="103"/>
    </row>
    <row r="30" spans="1:29" ht="18" customHeight="1">
      <c r="A30" s="103"/>
      <c r="B30">
        <f>+'Ark1'!AO1346</f>
        <v>3</v>
      </c>
      <c r="C30" t="str">
        <f t="shared" si="8"/>
        <v>Mini kjøttfe</v>
      </c>
      <c r="D30" s="319">
        <f>+'Ark1'!C1346</f>
        <v>2022</v>
      </c>
      <c r="E30">
        <f>+'Ark1'!Q1346</f>
        <v>207</v>
      </c>
      <c r="F30">
        <f>+'Ark1'!R1346</f>
        <v>377</v>
      </c>
      <c r="G30" s="67">
        <f>+'Ark1'!AE1346</f>
        <v>5.4143329024845617</v>
      </c>
      <c r="I30" s="67">
        <f>+'Ark1'!AF1346</f>
        <v>3.3160376618304697</v>
      </c>
      <c r="J30" s="220"/>
      <c r="K30" s="1">
        <f>+'Ark1'!S1346</f>
        <v>5.0265957446808516</v>
      </c>
      <c r="M30" s="1">
        <f>+'Ark1'!T1346</f>
        <v>6.1034482758620694</v>
      </c>
      <c r="N30" s="11">
        <f>+'Ark1'!U1346</f>
        <v>228.02496021220159</v>
      </c>
      <c r="P30" s="11">
        <f>+'Ark1'!AG1346</f>
        <v>1128.9124668435013</v>
      </c>
      <c r="Q30" s="16">
        <f t="shared" si="9"/>
        <v>201.98639567669173</v>
      </c>
      <c r="R30" s="107"/>
      <c r="S30" s="67">
        <f t="shared" si="10"/>
        <v>45.363695788247504</v>
      </c>
      <c r="T30" s="11">
        <f>+'Ark1'!AH1346</f>
        <v>0</v>
      </c>
      <c r="U30" s="11">
        <f>+'Ark1'!W1346</f>
        <v>40.053050397877989</v>
      </c>
      <c r="V30" s="11">
        <f>+'Ark1'!X1346</f>
        <v>7.9575596816976129</v>
      </c>
      <c r="W30" s="382">
        <f>+IF(F30=0,"",'Ark1'!AR1346)</f>
        <v>188.99734748010621</v>
      </c>
      <c r="X30" s="114">
        <f>+IF(F30=0,"",'Ark1'!AS1346)</f>
        <v>32.721477409209825</v>
      </c>
      <c r="Y30" s="11">
        <f>+'Ark1'!Y1346</f>
        <v>75.388788741888945</v>
      </c>
      <c r="Z30" s="1">
        <f>+'Ark1'!Z1346</f>
        <v>1.0585854354116382</v>
      </c>
      <c r="AA30" s="1">
        <f>+'Ark1'!AA1346</f>
        <v>1.9913376848681563</v>
      </c>
      <c r="AB30" s="11">
        <f>+'Ark1'!AJ1346</f>
        <v>453.57674948073742</v>
      </c>
      <c r="AC30" s="103"/>
    </row>
    <row r="31" spans="1:29" ht="18" customHeight="1">
      <c r="A31" s="103"/>
      <c r="B31">
        <f>+'Ark1'!AO1347</f>
        <v>4</v>
      </c>
      <c r="C31" t="str">
        <f t="shared" si="8"/>
        <v>Lette kjøttfe</v>
      </c>
      <c r="D31" s="319">
        <f>+'Ark1'!C1347</f>
        <v>2022</v>
      </c>
      <c r="E31">
        <f>+'Ark1'!Q1347</f>
        <v>669</v>
      </c>
      <c r="F31">
        <f>+'Ark1'!R1347</f>
        <v>1054</v>
      </c>
      <c r="G31" s="67">
        <f>+'Ark1'!AE1347</f>
        <v>15.137153525779119</v>
      </c>
      <c r="I31" s="67">
        <f>+'Ark1'!AF1347</f>
        <v>16.256969817732326</v>
      </c>
      <c r="J31" s="220"/>
      <c r="K31" s="1">
        <f>+'Ark1'!S1347</f>
        <v>6.6736242884250476</v>
      </c>
      <c r="M31" s="1">
        <f>+'Ark1'!T1347</f>
        <v>7.6375711574952572</v>
      </c>
      <c r="N31" s="11">
        <f>+'Ark1'!U1347</f>
        <v>399.85568311195431</v>
      </c>
      <c r="P31" s="11">
        <f>+'Ark1'!AG1347</f>
        <v>1117.0901328273249</v>
      </c>
      <c r="Q31" s="16">
        <f t="shared" si="9"/>
        <v>357.94397547844272</v>
      </c>
      <c r="R31" s="107"/>
      <c r="S31" s="67">
        <f t="shared" si="10"/>
        <v>59.915821723059402</v>
      </c>
      <c r="T31" s="11">
        <f>+'Ark1'!AH1347</f>
        <v>9.4876660341555979E-2</v>
      </c>
      <c r="U31" s="11">
        <f>+'Ark1'!W1347</f>
        <v>71.347248576850092</v>
      </c>
      <c r="V31" s="11">
        <f>+'Ark1'!X1347</f>
        <v>66.793168880455426</v>
      </c>
      <c r="W31" s="382">
        <f>+IF(F31=0,"",'Ark1'!AR1347)</f>
        <v>218.19544592030368</v>
      </c>
      <c r="X31" s="114">
        <f>+IF(F31=0,"",'Ark1'!AS1347)</f>
        <v>37.661146210881746</v>
      </c>
      <c r="Y31" s="11">
        <f>+'Ark1'!Y1347</f>
        <v>106.11902321855239</v>
      </c>
      <c r="Z31" s="1">
        <f>+'Ark1'!Z1347</f>
        <v>1.2972481292858673</v>
      </c>
      <c r="AA31" s="1">
        <f>+'Ark1'!AA1347</f>
        <v>2.117862985733681</v>
      </c>
      <c r="AB31" s="11">
        <f>+'Ark1'!AJ1347</f>
        <v>456.42341983719882</v>
      </c>
      <c r="AC31" s="103"/>
    </row>
    <row r="32" spans="1:29" ht="18" customHeight="1">
      <c r="A32" s="103"/>
      <c r="B32">
        <f>+'Ark1'!AO1348</f>
        <v>5</v>
      </c>
      <c r="C32" t="str">
        <f t="shared" si="8"/>
        <v>Tunge kjøttfe</v>
      </c>
      <c r="D32" s="319">
        <f>+'Ark1'!C1348</f>
        <v>2022</v>
      </c>
      <c r="E32">
        <f>+'Ark1'!Q1348</f>
        <v>783</v>
      </c>
      <c r="F32">
        <f>+'Ark1'!R1348</f>
        <v>1228</v>
      </c>
      <c r="G32" s="67">
        <f>+'Ark1'!AE1348</f>
        <v>17.636076403848911</v>
      </c>
      <c r="I32" s="67">
        <f>+'Ark1'!AF1348</f>
        <v>21.983654104941529</v>
      </c>
      <c r="J32" s="220"/>
      <c r="K32" s="1">
        <f>+'Ark1'!S1348</f>
        <v>8.1964140179299108</v>
      </c>
      <c r="M32" s="1">
        <f>+'Ark1'!T1348</f>
        <v>5.6734527687296401</v>
      </c>
      <c r="N32" s="11">
        <f>+'Ark1'!U1348</f>
        <v>464.09383550488656</v>
      </c>
      <c r="P32" s="11">
        <f>+'Ark1'!AG1348</f>
        <v>1256.584690553746</v>
      </c>
      <c r="Q32" s="16">
        <f t="shared" si="9"/>
        <v>369.32953186018193</v>
      </c>
      <c r="R32" s="107"/>
      <c r="S32" s="67">
        <f t="shared" si="10"/>
        <v>56.621570663666681</v>
      </c>
      <c r="T32" s="11">
        <f>+'Ark1'!AH1348</f>
        <v>0.24429967426710095</v>
      </c>
      <c r="U32" s="11">
        <f>+'Ark1'!W1348</f>
        <v>30.374592833876225</v>
      </c>
      <c r="V32" s="11">
        <f>+'Ark1'!X1348</f>
        <v>83.550488599348512</v>
      </c>
      <c r="W32" s="382">
        <f>+IF(F32=0,"",'Ark1'!AR1348)</f>
        <v>223.37622149837128</v>
      </c>
      <c r="X32" s="114">
        <f>+IF(F32=0,"",'Ark1'!AS1348)</f>
        <v>40.86323472121925</v>
      </c>
      <c r="Y32" s="11">
        <f>+'Ark1'!Y1348</f>
        <v>116.69252804482998</v>
      </c>
      <c r="Z32" s="1">
        <f>+'Ark1'!Z1348</f>
        <v>1.4746729938750693</v>
      </c>
      <c r="AA32" s="1">
        <f>+'Ark1'!AA1348</f>
        <v>1.656114561240138</v>
      </c>
      <c r="AB32" s="11">
        <f>+'Ark1'!AJ1348</f>
        <v>582.31724859106066</v>
      </c>
      <c r="AC32" s="103"/>
    </row>
    <row r="33" spans="1:29" ht="18" customHeight="1">
      <c r="A33" s="103"/>
      <c r="B33">
        <f>+'Ark1'!AO1349</f>
        <v>6</v>
      </c>
      <c r="C33" t="str">
        <f t="shared" si="8"/>
        <v>Krysninger</v>
      </c>
      <c r="D33" s="319">
        <f>+'Ark1'!C1349</f>
        <v>2022</v>
      </c>
      <c r="E33">
        <f>+'Ark1'!Q1349</f>
        <v>264</v>
      </c>
      <c r="F33">
        <f>+'Ark1'!R1349</f>
        <v>536</v>
      </c>
      <c r="G33" s="67">
        <f>+'Ark1'!AE1349</f>
        <v>7.6978313945138579</v>
      </c>
      <c r="I33" s="67">
        <f>+'Ark1'!AF1349</f>
        <v>7.5023947953736192</v>
      </c>
      <c r="J33" s="220"/>
      <c r="K33" s="1">
        <f>+'Ark1'!S1349</f>
        <v>6.3600746268656723</v>
      </c>
      <c r="M33" s="1">
        <f>+'Ark1'!T1349</f>
        <v>6.3544776119402986</v>
      </c>
      <c r="N33" s="11">
        <f>+'Ark1'!U1349</f>
        <v>362.86026119402953</v>
      </c>
      <c r="P33" s="11">
        <f>+'Ark1'!AG1349</f>
        <v>934.11940298507488</v>
      </c>
      <c r="Q33" s="16">
        <f t="shared" si="9"/>
        <v>388.45169047390743</v>
      </c>
      <c r="R33" s="107"/>
      <c r="S33" s="67">
        <f t="shared" si="10"/>
        <v>57.05283074215307</v>
      </c>
      <c r="T33" s="11">
        <f>+'Ark1'!AH1349</f>
        <v>0</v>
      </c>
      <c r="U33" s="11">
        <f>+'Ark1'!W1349</f>
        <v>45.708955223880608</v>
      </c>
      <c r="V33" s="11">
        <f>+'Ark1'!X1349</f>
        <v>55.037313432835802</v>
      </c>
      <c r="W33" s="382">
        <f>+IF(F33=0,"",'Ark1'!AR1349)</f>
        <v>215.02425373134324</v>
      </c>
      <c r="X33" s="114">
        <f>+IF(F33=0,"",'Ark1'!AS1349)</f>
        <v>35.727082799329757</v>
      </c>
      <c r="Y33" s="11">
        <f>+'Ark1'!Y1349</f>
        <v>99.33556431419008</v>
      </c>
      <c r="Z33" s="1">
        <f>+'Ark1'!Z1349</f>
        <v>1.679277561560087</v>
      </c>
      <c r="AA33" s="1">
        <f>+'Ark1'!AA1349</f>
        <v>1.9464132981231688</v>
      </c>
      <c r="AB33" s="11">
        <f>+'Ark1'!AJ1349</f>
        <v>293.65645972793101</v>
      </c>
      <c r="AC33" s="103"/>
    </row>
    <row r="34" spans="1:29" ht="18" customHeight="1">
      <c r="A34" s="103"/>
      <c r="B34">
        <f>+'Ark1'!AO1350</f>
        <v>9</v>
      </c>
      <c r="C34" t="str">
        <f t="shared" si="8"/>
        <v>Ukjent</v>
      </c>
      <c r="D34" s="319">
        <f>+'Ark1'!C1350</f>
        <v>2022</v>
      </c>
      <c r="E34">
        <f>+'Ark1'!Q1350</f>
        <v>212</v>
      </c>
      <c r="F34">
        <f>+'Ark1'!R1350</f>
        <v>273</v>
      </c>
      <c r="G34" s="67">
        <f>+'Ark1'!AE1350</f>
        <v>3.9207238259370953</v>
      </c>
      <c r="I34" s="67">
        <f>+'Ark1'!AF1350</f>
        <v>4.1132156398688196</v>
      </c>
      <c r="J34" s="220"/>
      <c r="K34" s="1">
        <f>+'Ark1'!S1350</f>
        <v>6.2958801498127341</v>
      </c>
      <c r="M34" s="1">
        <f>+'Ark1'!T1350</f>
        <v>6.4542124542124562</v>
      </c>
      <c r="N34" s="11">
        <f>+'Ark1'!U1350</f>
        <v>390.59179487179472</v>
      </c>
      <c r="P34" s="11">
        <f>+'Ark1'!AG1350</f>
        <v>816.83720930232516</v>
      </c>
      <c r="Q34" s="16"/>
      <c r="R34" s="107"/>
      <c r="S34" s="67">
        <f t="shared" si="10"/>
        <v>62.039267835079826</v>
      </c>
      <c r="T34" s="11">
        <f>+'Ark1'!AH1350</f>
        <v>0</v>
      </c>
      <c r="U34" s="11">
        <f>+'Ark1'!W1350</f>
        <v>46.886446886446883</v>
      </c>
      <c r="V34" s="11">
        <f>+'Ark1'!X1350</f>
        <v>62.271062271062291</v>
      </c>
      <c r="W34" s="382">
        <f>+IF(F34=0,"",'Ark1'!AR1350)</f>
        <v>214.46511627906975</v>
      </c>
      <c r="X34" s="114">
        <f>+IF(F34=0,"",'Ark1'!AS1350)</f>
        <v>35.223910571232651</v>
      </c>
      <c r="Y34" s="11">
        <f>+'Ark1'!Y1350</f>
        <v>109.52814192070784</v>
      </c>
      <c r="Z34" s="1">
        <f>+'Ark1'!Z1350</f>
        <v>1.607898119483073</v>
      </c>
      <c r="AA34" s="1">
        <f>+'Ark1'!AA1350</f>
        <v>2.0449864143110306</v>
      </c>
      <c r="AB34" s="11">
        <f>+'Ark1'!AJ1350</f>
        <v>191.65399178977751</v>
      </c>
      <c r="AC34" s="103"/>
    </row>
    <row r="35" spans="1:29" ht="31.8">
      <c r="A35" s="103"/>
      <c r="B35" s="103"/>
      <c r="C35" s="103"/>
      <c r="D35" s="103"/>
      <c r="E35" s="103"/>
      <c r="F35" s="103"/>
      <c r="G35" s="103"/>
      <c r="H35" s="103"/>
      <c r="I35" s="103"/>
      <c r="J35" s="220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31.8">
      <c r="A36" s="103"/>
      <c r="B36" s="103"/>
      <c r="C36" s="103"/>
      <c r="D36" s="313"/>
      <c r="E36" s="103"/>
      <c r="F36" s="103"/>
      <c r="G36" s="103"/>
      <c r="H36" s="103"/>
      <c r="I36" s="103"/>
      <c r="J36" s="220"/>
      <c r="K36" s="103"/>
      <c r="L36" s="103"/>
      <c r="M36" s="103"/>
      <c r="N36" s="118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31.8">
      <c r="A37" s="103"/>
      <c r="B37" s="103"/>
      <c r="C37" s="103"/>
      <c r="D37" s="313"/>
      <c r="E37" s="103"/>
      <c r="F37" s="103"/>
      <c r="G37" s="103"/>
      <c r="H37" s="103"/>
      <c r="I37" s="103"/>
      <c r="J37" s="220"/>
      <c r="K37" s="103"/>
      <c r="L37" s="103"/>
      <c r="M37" s="103"/>
      <c r="N37" s="118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</sheetData>
  <mergeCells count="2">
    <mergeCell ref="S4:T4"/>
    <mergeCell ref="H4:I4"/>
  </mergeCells>
  <conditionalFormatting sqref="H9:H16">
    <cfRule type="cellIs" dxfId="23" priority="7" operator="lessThan">
      <formula>0</formula>
    </cfRule>
    <cfRule type="cellIs" dxfId="22" priority="8" operator="greaterThan">
      <formula>0</formula>
    </cfRule>
  </conditionalFormatting>
  <conditionalFormatting sqref="L9:L16">
    <cfRule type="cellIs" dxfId="21" priority="5" operator="lessThan">
      <formula>0</formula>
    </cfRule>
    <cfRule type="cellIs" dxfId="20" priority="6" operator="greaterThan">
      <formula>0</formula>
    </cfRule>
  </conditionalFormatting>
  <conditionalFormatting sqref="O9:O16">
    <cfRule type="cellIs" dxfId="19" priority="3" operator="lessThan">
      <formula>0</formula>
    </cfRule>
    <cfRule type="cellIs" dxfId="18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032-7452-41B0-8E98-2631FAE82E40}">
  <dimension ref="Q1:BI160"/>
  <sheetViews>
    <sheetView zoomScale="83" zoomScaleNormal="83" workbookViewId="0">
      <selection activeCell="A13" sqref="A13"/>
    </sheetView>
  </sheetViews>
  <sheetFormatPr baseColWidth="10" defaultRowHeight="15"/>
  <cols>
    <col min="14" max="14" width="8.1796875" customWidth="1"/>
    <col min="16" max="16" width="15.54296875" customWidth="1"/>
    <col min="32" max="32" width="2" customWidth="1"/>
    <col min="33" max="33" width="3.90625" customWidth="1"/>
    <col min="34" max="34" width="12.81640625" customWidth="1"/>
    <col min="35" max="35" width="7.08984375" customWidth="1"/>
    <col min="36" max="37" width="6.90625" customWidth="1"/>
    <col min="38" max="38" width="6.1796875" style="67" customWidth="1"/>
    <col min="39" max="39" width="4.90625" style="67" customWidth="1"/>
    <col min="40" max="40" width="6.1796875" style="67" customWidth="1"/>
    <col min="41" max="41" width="7.81640625" customWidth="1"/>
    <col min="42" max="42" width="4.90625" style="67" customWidth="1"/>
    <col min="43" max="43" width="7.6328125" customWidth="1"/>
    <col min="44" max="44" width="6.54296875" style="11" customWidth="1"/>
    <col min="45" max="45" width="4.6328125" style="67" customWidth="1"/>
    <col min="46" max="46" width="6.54296875" style="11" customWidth="1"/>
    <col min="47" max="47" width="7.453125" style="11" customWidth="1"/>
    <col min="48" max="48" width="6.90625" style="11" customWidth="1"/>
    <col min="49" max="49" width="7.453125" style="11" customWidth="1"/>
    <col min="50" max="50" width="6.81640625" style="11" customWidth="1"/>
    <col min="51" max="51" width="5" customWidth="1"/>
    <col min="52" max="52" width="5.36328125" customWidth="1"/>
    <col min="53" max="53" width="7.08984375" customWidth="1"/>
    <col min="54" max="54" width="5.81640625" style="11" customWidth="1"/>
  </cols>
  <sheetData>
    <row r="1" spans="31:61">
      <c r="AL1"/>
      <c r="AM1"/>
      <c r="AN1"/>
      <c r="AP1"/>
      <c r="AR1"/>
      <c r="AS1"/>
      <c r="AT1"/>
      <c r="AU1"/>
      <c r="AV1"/>
      <c r="AW1"/>
      <c r="AX1"/>
      <c r="BB1"/>
    </row>
    <row r="2" spans="31:61" s="184" customFormat="1" ht="31.8"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31:61" s="184" customFormat="1" ht="20.25" customHeight="1"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31:61">
      <c r="AL4"/>
      <c r="AM4"/>
      <c r="AN4"/>
      <c r="AP4"/>
      <c r="AR4"/>
      <c r="AS4"/>
      <c r="AT4"/>
      <c r="AU4"/>
      <c r="AV4"/>
      <c r="AW4"/>
      <c r="AX4"/>
      <c r="BB4"/>
    </row>
    <row r="5" spans="31:61" s="182" customFormat="1" ht="19.8"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31:61">
      <c r="AL6"/>
      <c r="AM6"/>
      <c r="AN6"/>
      <c r="AP6"/>
      <c r="AR6"/>
      <c r="AS6"/>
      <c r="AT6"/>
      <c r="AU6"/>
      <c r="AV6"/>
      <c r="AW6"/>
      <c r="AX6"/>
      <c r="BB6"/>
    </row>
    <row r="7" spans="31:61">
      <c r="AL7"/>
      <c r="AM7"/>
      <c r="AN7"/>
      <c r="AP7"/>
      <c r="AR7"/>
      <c r="AS7"/>
      <c r="AT7"/>
      <c r="AU7"/>
      <c r="AV7"/>
      <c r="AW7"/>
      <c r="AX7"/>
      <c r="BB7"/>
    </row>
    <row r="8" spans="31:61">
      <c r="AL8"/>
      <c r="AM8"/>
      <c r="AN8"/>
      <c r="AP8"/>
      <c r="AR8"/>
      <c r="AS8"/>
      <c r="AT8"/>
      <c r="AU8"/>
      <c r="AV8"/>
      <c r="AW8"/>
      <c r="AX8"/>
      <c r="BB8"/>
    </row>
    <row r="9" spans="31:61">
      <c r="AL9"/>
      <c r="AM9"/>
      <c r="AN9"/>
      <c r="AP9"/>
      <c r="AR9"/>
      <c r="AS9"/>
      <c r="AT9"/>
      <c r="AU9"/>
      <c r="AV9"/>
      <c r="AW9"/>
      <c r="AX9"/>
      <c r="BB9"/>
    </row>
    <row r="10" spans="31:61">
      <c r="AL10"/>
      <c r="AM10"/>
      <c r="AN10"/>
      <c r="AP10"/>
      <c r="AR10"/>
      <c r="AS10"/>
      <c r="AT10"/>
      <c r="AU10"/>
      <c r="AV10"/>
      <c r="AW10"/>
      <c r="AX10"/>
      <c r="BB10"/>
    </row>
    <row r="11" spans="31:61">
      <c r="AL11"/>
      <c r="AM11"/>
      <c r="AN11"/>
      <c r="AP11"/>
      <c r="AR11"/>
      <c r="AS11"/>
      <c r="AT11"/>
      <c r="AU11"/>
      <c r="AV11"/>
      <c r="AW11"/>
      <c r="AX11"/>
      <c r="BB11"/>
    </row>
    <row r="12" spans="31:61">
      <c r="AL12"/>
      <c r="AM12"/>
      <c r="AN12"/>
      <c r="AP12"/>
      <c r="AR12"/>
      <c r="AS12"/>
      <c r="AT12"/>
      <c r="AU12"/>
      <c r="AV12"/>
      <c r="AW12"/>
      <c r="AX12"/>
      <c r="BB12"/>
    </row>
    <row r="13" spans="31:61">
      <c r="AL13"/>
      <c r="AM13"/>
      <c r="AN13"/>
      <c r="AP13"/>
      <c r="AR13"/>
      <c r="AS13"/>
      <c r="AT13"/>
      <c r="AU13"/>
      <c r="AV13"/>
      <c r="AW13"/>
      <c r="AX13"/>
      <c r="BB13"/>
    </row>
    <row r="14" spans="31:61">
      <c r="AL14"/>
      <c r="AM14"/>
      <c r="AN14"/>
      <c r="AP14"/>
      <c r="AR14"/>
      <c r="AS14"/>
      <c r="AT14"/>
      <c r="AU14"/>
      <c r="AV14"/>
      <c r="AW14"/>
      <c r="AX14"/>
      <c r="BB14"/>
    </row>
    <row r="15" spans="31:61">
      <c r="AL15"/>
      <c r="AM15"/>
      <c r="AN15"/>
      <c r="AP15"/>
      <c r="AR15"/>
      <c r="AS15"/>
      <c r="AT15"/>
      <c r="AU15"/>
      <c r="AV15"/>
      <c r="AW15"/>
      <c r="AX15"/>
      <c r="BB15"/>
    </row>
    <row r="16" spans="31:61">
      <c r="AL16"/>
      <c r="AM16"/>
      <c r="AN16"/>
      <c r="AP16"/>
      <c r="AR16"/>
      <c r="AS16"/>
      <c r="AT16"/>
      <c r="AU16"/>
      <c r="AV16"/>
      <c r="AW16"/>
      <c r="AX16"/>
      <c r="BB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38:54">
      <c r="AL113"/>
      <c r="AM113"/>
      <c r="AN113"/>
      <c r="AP113"/>
      <c r="AR113"/>
      <c r="AS113"/>
      <c r="AT113"/>
      <c r="AU113"/>
      <c r="AV113"/>
      <c r="AW113"/>
      <c r="AX113"/>
      <c r="BB113"/>
    </row>
    <row r="114" spans="38:54">
      <c r="AL114"/>
      <c r="AM114"/>
      <c r="AN114"/>
      <c r="AP114"/>
      <c r="AR114"/>
      <c r="AS114"/>
      <c r="AT114"/>
      <c r="AU114"/>
      <c r="AV114"/>
      <c r="AW114"/>
      <c r="AX114"/>
      <c r="BB114"/>
    </row>
    <row r="115" spans="38:54">
      <c r="AL115"/>
      <c r="AM115"/>
      <c r="AN115"/>
      <c r="AP115"/>
      <c r="AR115"/>
      <c r="AS115"/>
      <c r="AT115"/>
      <c r="AU115"/>
      <c r="AV115"/>
      <c r="AW115"/>
      <c r="AX115"/>
      <c r="BB115"/>
    </row>
    <row r="116" spans="38:54">
      <c r="AL116"/>
      <c r="AM116"/>
      <c r="AN116"/>
      <c r="AP116"/>
      <c r="AR116"/>
      <c r="AS116"/>
      <c r="AT116"/>
      <c r="AU116"/>
      <c r="AV116"/>
      <c r="AW116"/>
      <c r="AX116"/>
      <c r="BB116"/>
    </row>
    <row r="117" spans="38:54">
      <c r="AL117"/>
      <c r="AM117"/>
      <c r="AN117"/>
      <c r="AP117"/>
      <c r="AR117"/>
      <c r="AS117"/>
      <c r="AT117"/>
      <c r="AU117"/>
      <c r="AV117"/>
      <c r="AW117"/>
      <c r="AX117"/>
      <c r="BB117"/>
    </row>
    <row r="118" spans="38:54">
      <c r="AL118"/>
      <c r="AM118"/>
      <c r="AN118"/>
      <c r="AP118"/>
      <c r="AR118"/>
      <c r="AS118"/>
      <c r="AT118"/>
      <c r="AU118"/>
      <c r="AV118"/>
      <c r="AW118"/>
      <c r="AX118"/>
      <c r="BB118"/>
    </row>
    <row r="119" spans="38:54">
      <c r="AL119"/>
      <c r="AM119"/>
      <c r="AN119"/>
      <c r="AP119"/>
      <c r="AR119"/>
      <c r="AS119"/>
      <c r="AT119"/>
      <c r="AU119"/>
      <c r="AV119"/>
      <c r="AW119"/>
      <c r="AX119"/>
      <c r="BB119"/>
    </row>
    <row r="120" spans="38:54">
      <c r="AL120"/>
      <c r="AM120"/>
      <c r="AN120"/>
      <c r="AP120"/>
      <c r="AR120"/>
      <c r="AS120"/>
      <c r="AT120"/>
      <c r="AU120"/>
      <c r="AV120"/>
      <c r="AW120"/>
      <c r="AX120"/>
      <c r="BB120"/>
    </row>
    <row r="121" spans="38:54">
      <c r="AL121"/>
      <c r="AM121"/>
      <c r="AN121"/>
      <c r="AP121"/>
      <c r="AR121"/>
      <c r="AS121"/>
      <c r="AT121"/>
      <c r="AU121"/>
      <c r="AV121"/>
      <c r="AW121"/>
      <c r="AX121"/>
      <c r="BB121"/>
    </row>
    <row r="122" spans="38:54">
      <c r="AL122"/>
      <c r="AM122"/>
      <c r="AN122"/>
      <c r="AP122"/>
      <c r="AR122"/>
      <c r="AS122"/>
      <c r="AT122"/>
      <c r="AU122"/>
      <c r="AV122"/>
      <c r="AW122"/>
      <c r="AX122"/>
      <c r="BB122"/>
    </row>
    <row r="123" spans="38:54">
      <c r="AL123"/>
      <c r="AM123"/>
      <c r="AN123"/>
      <c r="AP123"/>
      <c r="AR123"/>
      <c r="AS123"/>
      <c r="AT123"/>
      <c r="AU123"/>
      <c r="AV123"/>
      <c r="AW123"/>
      <c r="AX123"/>
      <c r="BB123"/>
    </row>
    <row r="124" spans="38:54">
      <c r="AL124"/>
      <c r="AM124"/>
      <c r="AN124"/>
      <c r="AP124"/>
      <c r="AR124"/>
      <c r="AS124"/>
      <c r="AT124"/>
      <c r="AU124"/>
      <c r="AV124"/>
      <c r="AW124"/>
      <c r="AX124"/>
      <c r="BB124"/>
    </row>
    <row r="125" spans="38:54">
      <c r="AL125"/>
      <c r="AM125"/>
      <c r="AN125"/>
      <c r="AP125"/>
      <c r="AR125"/>
      <c r="AS125"/>
      <c r="AT125"/>
      <c r="AU125"/>
      <c r="AV125"/>
      <c r="AW125"/>
      <c r="AX125"/>
      <c r="BB125"/>
    </row>
    <row r="126" spans="38:54">
      <c r="AL126"/>
      <c r="AM126"/>
      <c r="AN126"/>
    </row>
    <row r="127" spans="38:54">
      <c r="AL127"/>
      <c r="AM127"/>
      <c r="AN127"/>
    </row>
    <row r="132" spans="17:18">
      <c r="Q132" t="s">
        <v>113</v>
      </c>
      <c r="R132" t="s">
        <v>0</v>
      </c>
    </row>
    <row r="133" spans="17:18">
      <c r="Q133">
        <v>1</v>
      </c>
      <c r="R133" t="s">
        <v>28</v>
      </c>
    </row>
    <row r="134" spans="17:18">
      <c r="Q134">
        <v>2</v>
      </c>
      <c r="R134" t="s">
        <v>29</v>
      </c>
    </row>
    <row r="135" spans="17:18">
      <c r="Q135">
        <v>3</v>
      </c>
      <c r="R135" t="s">
        <v>30</v>
      </c>
    </row>
    <row r="136" spans="17:18">
      <c r="Q136">
        <v>4</v>
      </c>
      <c r="R136" t="s">
        <v>31</v>
      </c>
    </row>
    <row r="137" spans="17:18">
      <c r="Q137">
        <v>5</v>
      </c>
      <c r="R137" t="s">
        <v>400</v>
      </c>
    </row>
    <row r="138" spans="17:18">
      <c r="Q138">
        <v>6</v>
      </c>
      <c r="R138" t="s">
        <v>32</v>
      </c>
    </row>
    <row r="139" spans="17:18">
      <c r="Q139">
        <v>7</v>
      </c>
      <c r="R139" t="s">
        <v>33</v>
      </c>
    </row>
    <row r="140" spans="17:18">
      <c r="Q140">
        <v>8</v>
      </c>
      <c r="R140" t="s">
        <v>34</v>
      </c>
    </row>
    <row r="141" spans="17:18">
      <c r="Q141">
        <v>9</v>
      </c>
      <c r="R141" t="s">
        <v>35</v>
      </c>
    </row>
    <row r="142" spans="17:18">
      <c r="Q142">
        <v>10</v>
      </c>
      <c r="R142" t="s">
        <v>36</v>
      </c>
    </row>
    <row r="153" spans="17:18">
      <c r="Q153" t="s">
        <v>113</v>
      </c>
      <c r="R153" t="s">
        <v>3</v>
      </c>
    </row>
    <row r="154" spans="17:18">
      <c r="Q154">
        <v>3</v>
      </c>
      <c r="R154" t="s">
        <v>94</v>
      </c>
    </row>
    <row r="155" spans="17:18">
      <c r="Q155">
        <v>4</v>
      </c>
      <c r="R155" t="s">
        <v>95</v>
      </c>
    </row>
    <row r="156" spans="17:18">
      <c r="Q156">
        <v>5</v>
      </c>
      <c r="R156" s="22" t="s">
        <v>96</v>
      </c>
    </row>
    <row r="157" spans="17:18">
      <c r="Q157">
        <v>6</v>
      </c>
      <c r="R157" t="s">
        <v>97</v>
      </c>
    </row>
    <row r="158" spans="17:18">
      <c r="Q158">
        <v>7</v>
      </c>
      <c r="R158" t="s">
        <v>98</v>
      </c>
    </row>
    <row r="159" spans="17:18">
      <c r="Q159">
        <v>8</v>
      </c>
      <c r="R159" s="22" t="s">
        <v>99</v>
      </c>
    </row>
    <row r="160" spans="17:18">
      <c r="Q160">
        <v>9</v>
      </c>
      <c r="R160" t="s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Q147"/>
  <sheetViews>
    <sheetView defaultGridColor="0" colorId="22" zoomScale="91" zoomScaleNormal="91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36328125" customWidth="1"/>
    <col min="2" max="2" width="3.08984375" customWidth="1"/>
    <col min="3" max="3" width="4.81640625" customWidth="1"/>
    <col min="4" max="4" width="5.36328125" customWidth="1"/>
    <col min="5" max="5" width="5.90625" customWidth="1"/>
    <col min="6" max="6" width="6.1796875" customWidth="1"/>
    <col min="7" max="7" width="6.81640625" style="11" customWidth="1"/>
    <col min="8" max="8" width="6.36328125" customWidth="1"/>
    <col min="9" max="9" width="5.453125" style="67" customWidth="1"/>
    <col min="10" max="10" width="5" style="67" customWidth="1"/>
    <col min="11" max="11" width="5.453125" style="67" customWidth="1"/>
    <col min="12" max="12" width="1.08984375" style="67" customWidth="1"/>
    <col min="13" max="13" width="5.1796875" customWidth="1"/>
    <col min="14" max="14" width="4.90625" style="478" customWidth="1"/>
    <col min="15" max="15" width="1.26953125" customWidth="1"/>
    <col min="16" max="17" width="6.453125" customWidth="1"/>
    <col min="18" max="18" width="2" customWidth="1"/>
    <col min="19" max="19" width="5.453125" customWidth="1"/>
    <col min="20" max="20" width="5.81640625" customWidth="1"/>
    <col min="21" max="21" width="6.36328125" style="11" customWidth="1"/>
    <col min="22" max="22" width="5.1796875" customWidth="1"/>
    <col min="23" max="23" width="5.54296875" style="11" customWidth="1"/>
    <col min="24" max="24" width="5.08984375" customWidth="1"/>
    <col min="25" max="25" width="5" style="11" customWidth="1"/>
    <col min="26" max="26" width="5.453125" style="11" customWidth="1"/>
    <col min="27" max="27" width="1.26953125" style="11" customWidth="1"/>
    <col min="28" max="28" width="4.1796875" style="11" customWidth="1"/>
    <col min="29" max="29" width="5.81640625" style="11" customWidth="1"/>
    <col min="30" max="30" width="6.08984375" customWidth="1"/>
    <col min="31" max="31" width="6.81640625" customWidth="1"/>
    <col min="32" max="32" width="5.36328125" customWidth="1"/>
    <col min="33" max="33" width="7" customWidth="1"/>
    <col min="34" max="34" width="5.90625" customWidth="1"/>
    <col min="35" max="35" width="6.6328125" customWidth="1"/>
    <col min="36" max="36" width="7.90625" customWidth="1"/>
    <col min="37" max="37" width="5" customWidth="1"/>
    <col min="38" max="38" width="6.36328125" customWidth="1"/>
    <col min="39" max="39" width="5" customWidth="1"/>
    <col min="40" max="40" width="7.90625" style="67" customWidth="1"/>
    <col min="41" max="41" width="6" customWidth="1"/>
    <col min="42" max="42" width="8" style="67" customWidth="1"/>
    <col min="43" max="43" width="8.08984375" style="67" customWidth="1"/>
    <col min="44" max="44" width="6" customWidth="1"/>
    <col min="45" max="45" width="8.08984375" customWidth="1"/>
    <col min="46" max="46" width="5.08984375" customWidth="1"/>
    <col min="47" max="47" width="7.1796875" customWidth="1"/>
    <col min="48" max="48" width="8.08984375" customWidth="1"/>
    <col min="49" max="49" width="8" style="67" customWidth="1"/>
    <col min="50" max="50" width="7" customWidth="1"/>
    <col min="51" max="51" width="7.08984375" customWidth="1"/>
    <col min="52" max="52" width="7.6328125" customWidth="1"/>
    <col min="53" max="53" width="7" customWidth="1"/>
    <col min="54" max="54" width="10.08984375" customWidth="1"/>
    <col min="55" max="56" width="8" customWidth="1"/>
    <col min="57" max="57" width="9.6328125" customWidth="1"/>
    <col min="58" max="58" width="7.6328125" customWidth="1"/>
    <col min="59" max="59" width="9.6328125" customWidth="1"/>
    <col min="60" max="60" width="9.1796875" customWidth="1"/>
    <col min="61" max="63" width="7.90625" customWidth="1"/>
    <col min="64" max="64" width="8.08984375" customWidth="1"/>
    <col min="65" max="65" width="8.54296875" customWidth="1"/>
    <col min="66" max="66" width="8" customWidth="1"/>
    <col min="67" max="67" width="6.453125" customWidth="1"/>
    <col min="68" max="68" width="8.08984375" customWidth="1"/>
    <col min="69" max="69" width="7.54296875" customWidth="1"/>
    <col min="70" max="70" width="8.36328125" customWidth="1"/>
    <col min="71" max="71" width="9.453125" customWidth="1"/>
    <col min="72" max="73" width="8.36328125" customWidth="1"/>
    <col min="74" max="74" width="8.90625" customWidth="1"/>
    <col min="75" max="75" width="8.36328125" customWidth="1"/>
    <col min="76" max="76" width="7.90625" customWidth="1"/>
    <col min="77" max="77" width="8" customWidth="1"/>
    <col min="78" max="79" width="9.90625" customWidth="1"/>
    <col min="80" max="80" width="9.08984375" customWidth="1"/>
    <col min="81" max="81" width="8.36328125" customWidth="1"/>
    <col min="82" max="82" width="8.6328125" customWidth="1"/>
    <col min="83" max="83" width="8.90625" customWidth="1"/>
    <col min="84" max="84" width="8.08984375" customWidth="1"/>
    <col min="85" max="85" width="8.6328125" customWidth="1"/>
    <col min="86" max="87" width="9.90625" customWidth="1"/>
    <col min="88" max="88" width="8.08984375" customWidth="1"/>
    <col min="89" max="89" width="8" customWidth="1"/>
    <col min="90" max="90" width="8.08984375" customWidth="1"/>
    <col min="91" max="91" width="11.08984375" customWidth="1"/>
    <col min="92" max="92" width="7.6328125" customWidth="1"/>
    <col min="93" max="93" width="8.08984375" customWidth="1"/>
    <col min="94" max="94" width="7.90625" customWidth="1"/>
    <col min="95" max="95" width="8.90625" customWidth="1"/>
    <col min="96" max="96" width="6.90625" customWidth="1"/>
    <col min="97" max="97" width="6.6328125" customWidth="1"/>
    <col min="98" max="99" width="8.08984375" customWidth="1"/>
    <col min="100" max="100" width="9.36328125" customWidth="1"/>
    <col min="101" max="101" width="10.08984375" customWidth="1"/>
    <col min="102" max="102" width="10.90625" customWidth="1"/>
    <col min="103" max="106" width="8.08984375" customWidth="1"/>
    <col min="107" max="107" width="8.36328125" customWidth="1"/>
    <col min="108" max="108" width="11.08984375" customWidth="1"/>
    <col min="109" max="109" width="8.08984375" customWidth="1"/>
    <col min="110" max="110" width="6.36328125" customWidth="1"/>
    <col min="111" max="111" width="7.453125" customWidth="1"/>
    <col min="112" max="112" width="7.6328125" customWidth="1"/>
    <col min="113" max="114" width="7.90625" customWidth="1"/>
    <col min="115" max="115" width="8" customWidth="1"/>
    <col min="116" max="116" width="7.6328125" customWidth="1"/>
    <col min="117" max="117" width="7.90625" customWidth="1"/>
    <col min="118" max="118" width="8.08984375" customWidth="1"/>
    <col min="119" max="119" width="7.54296875" customWidth="1"/>
    <col min="120" max="120" width="7.90625" customWidth="1"/>
    <col min="121" max="121" width="7.6328125" customWidth="1"/>
    <col min="122" max="122" width="7.90625" customWidth="1"/>
    <col min="123" max="123" width="7.54296875" customWidth="1"/>
    <col min="124" max="124" width="7.90625" customWidth="1"/>
    <col min="125" max="125" width="9.90625" customWidth="1"/>
    <col min="126" max="126" width="7.08984375" customWidth="1"/>
    <col min="127" max="127" width="8.08984375" customWidth="1"/>
    <col min="128" max="128" width="8.54296875" customWidth="1"/>
    <col min="129" max="129" width="9.90625" customWidth="1"/>
    <col min="130" max="130" width="8.36328125" customWidth="1"/>
    <col min="131" max="131" width="10.54296875" customWidth="1"/>
    <col min="132" max="132" width="7.90625" customWidth="1"/>
    <col min="133" max="133" width="8.08984375" customWidth="1"/>
    <col min="134" max="136" width="9.90625" customWidth="1"/>
    <col min="137" max="137" width="8.36328125" customWidth="1"/>
    <col min="138" max="138" width="8.6328125" customWidth="1"/>
    <col min="139" max="139" width="8.54296875" customWidth="1"/>
    <col min="140" max="140" width="8.6328125" customWidth="1"/>
    <col min="141" max="141" width="8.36328125" customWidth="1"/>
    <col min="142" max="142" width="10.6328125" customWidth="1"/>
    <col min="143" max="143" width="9.90625" customWidth="1"/>
    <col min="144" max="144" width="7.54296875" customWidth="1"/>
    <col min="145" max="145" width="8.54296875" customWidth="1"/>
    <col min="146" max="147" width="7.90625" customWidth="1"/>
    <col min="148" max="150" width="8.36328125" customWidth="1"/>
    <col min="151" max="152" width="8.08984375" customWidth="1"/>
    <col min="153" max="154" width="8.36328125" customWidth="1"/>
    <col min="155" max="155" width="8.54296875" customWidth="1"/>
    <col min="156" max="156" width="8.36328125" customWidth="1"/>
    <col min="157" max="157" width="8.6328125" customWidth="1"/>
    <col min="158" max="159" width="9.90625" customWidth="1"/>
    <col min="160" max="160" width="8.08984375" customWidth="1"/>
    <col min="161" max="161" width="8.54296875" customWidth="1"/>
    <col min="162" max="162" width="7.54296875" customWidth="1"/>
    <col min="163" max="163" width="8.08984375" customWidth="1"/>
    <col min="164" max="164" width="7.90625" customWidth="1"/>
    <col min="165" max="165" width="8.36328125" customWidth="1"/>
    <col min="166" max="166" width="8.08984375" customWidth="1"/>
    <col min="167" max="167" width="9.90625" customWidth="1"/>
    <col min="168" max="168" width="8" customWidth="1"/>
    <col min="169" max="169" width="7.90625" customWidth="1"/>
    <col min="170" max="170" width="8.90625" customWidth="1"/>
    <col min="171" max="171" width="8" customWidth="1"/>
    <col min="172" max="172" width="8.90625" customWidth="1"/>
    <col min="173" max="173" width="7.08984375" customWidth="1"/>
    <col min="174" max="174" width="9" customWidth="1"/>
    <col min="175" max="175" width="8.08984375" customWidth="1"/>
    <col min="176" max="176" width="10.36328125" customWidth="1"/>
    <col min="177" max="178" width="7.90625" customWidth="1"/>
    <col min="179" max="179" width="8.6328125" customWidth="1"/>
    <col min="180" max="180" width="8.90625" customWidth="1"/>
    <col min="181" max="181" width="8.6328125" customWidth="1"/>
    <col min="182" max="183" width="8.08984375" customWidth="1"/>
    <col min="184" max="184" width="7.54296875" customWidth="1"/>
    <col min="185" max="187" width="8.08984375" customWidth="1"/>
    <col min="188" max="188" width="8.6328125" customWidth="1"/>
    <col min="189" max="189" width="7.90625" customWidth="1"/>
    <col min="190" max="191" width="8.08984375" customWidth="1"/>
    <col min="192" max="192" width="7.90625" customWidth="1"/>
    <col min="195" max="195" width="8" customWidth="1"/>
    <col min="196" max="196" width="8.08984375" customWidth="1"/>
    <col min="197" max="197" width="8" customWidth="1"/>
    <col min="198" max="199" width="8.08984375" customWidth="1"/>
    <col min="200" max="202" width="7.90625" customWidth="1"/>
    <col min="203" max="203" width="8.08984375" customWidth="1"/>
    <col min="204" max="206" width="7.90625" customWidth="1"/>
    <col min="207" max="207" width="6.6328125" customWidth="1"/>
    <col min="208" max="208" width="8.36328125" customWidth="1"/>
    <col min="209" max="209" width="8" customWidth="1"/>
  </cols>
  <sheetData>
    <row r="1" spans="1:49">
      <c r="A1" s="26"/>
      <c r="B1" s="26"/>
      <c r="C1" s="26"/>
      <c r="D1" s="26"/>
      <c r="E1" s="26"/>
      <c r="F1" s="26"/>
      <c r="G1" s="128"/>
      <c r="H1" s="26"/>
      <c r="I1" s="92"/>
      <c r="J1" s="92"/>
      <c r="K1" s="92"/>
      <c r="L1" s="92"/>
      <c r="M1" s="26"/>
      <c r="N1" s="472"/>
      <c r="O1" s="26"/>
      <c r="P1" s="26"/>
      <c r="Q1" s="26"/>
      <c r="R1" s="26"/>
      <c r="S1" s="26"/>
      <c r="T1" s="26"/>
      <c r="U1" s="128"/>
      <c r="V1" s="26"/>
      <c r="W1" s="128"/>
      <c r="X1" s="26"/>
      <c r="Y1" s="128"/>
      <c r="Z1" s="128"/>
      <c r="AA1" s="128"/>
      <c r="AB1" s="128"/>
      <c r="AC1" s="128"/>
      <c r="AD1" s="26"/>
      <c r="AE1" s="26"/>
      <c r="AF1" s="26"/>
      <c r="AG1" s="26"/>
    </row>
    <row r="2" spans="1:49" ht="31.8">
      <c r="A2" s="26"/>
      <c r="B2" s="150" t="s">
        <v>564</v>
      </c>
      <c r="C2" s="26"/>
      <c r="D2" s="26"/>
      <c r="E2" s="26"/>
      <c r="F2" s="26"/>
      <c r="G2" s="128"/>
      <c r="H2" s="26"/>
      <c r="I2" s="92"/>
      <c r="J2" s="92"/>
      <c r="K2" s="92"/>
      <c r="L2" s="92"/>
      <c r="M2" s="26"/>
      <c r="N2" s="472"/>
      <c r="O2" s="26"/>
      <c r="P2" s="26"/>
      <c r="Q2" s="26"/>
      <c r="R2" s="128"/>
      <c r="S2" s="26"/>
      <c r="T2" s="128"/>
      <c r="U2" s="223" t="str">
        <f>+År!B2</f>
        <v>OKSE</v>
      </c>
      <c r="V2" s="223"/>
      <c r="W2" s="128"/>
      <c r="X2" s="128"/>
      <c r="Y2" s="26"/>
      <c r="Z2" s="26"/>
      <c r="AA2" s="26"/>
      <c r="AB2" s="26"/>
      <c r="AC2" s="26"/>
      <c r="AD2" s="26"/>
      <c r="AE2" s="26"/>
      <c r="AF2" s="26"/>
      <c r="AG2" s="26"/>
      <c r="AN2"/>
      <c r="AP2"/>
      <c r="AQ2"/>
      <c r="AW2"/>
    </row>
    <row r="3" spans="1:49">
      <c r="A3" s="26"/>
      <c r="B3" s="26"/>
      <c r="C3" s="26"/>
      <c r="D3" s="26"/>
      <c r="E3" s="26"/>
      <c r="F3" s="26"/>
      <c r="G3" s="128"/>
      <c r="H3" s="26"/>
      <c r="I3" s="92"/>
      <c r="J3" s="92"/>
      <c r="K3" s="92"/>
      <c r="L3" s="92"/>
      <c r="M3" s="26"/>
      <c r="N3" s="472"/>
      <c r="O3" s="26"/>
      <c r="P3" s="26"/>
      <c r="Q3" s="26"/>
      <c r="R3" s="128"/>
      <c r="S3" s="26"/>
      <c r="T3" s="128"/>
      <c r="U3" s="128"/>
      <c r="V3" s="128"/>
      <c r="W3" s="128"/>
      <c r="X3" s="128"/>
      <c r="Y3" s="26"/>
      <c r="Z3" s="26"/>
      <c r="AA3" s="26"/>
      <c r="AB3" s="26"/>
      <c r="AC3" s="26"/>
      <c r="AD3" s="26"/>
      <c r="AE3" s="26"/>
      <c r="AF3" s="26"/>
      <c r="AG3" s="26"/>
      <c r="AN3"/>
      <c r="AP3"/>
      <c r="AQ3"/>
      <c r="AW3"/>
    </row>
    <row r="4" spans="1:49" s="182" customFormat="1" ht="22.2">
      <c r="A4" s="191"/>
      <c r="B4" s="191"/>
      <c r="C4" s="191"/>
      <c r="D4" s="151" t="s">
        <v>428</v>
      </c>
      <c r="E4" s="151"/>
      <c r="F4" s="415">
        <f>+År!P2</f>
        <v>49</v>
      </c>
      <c r="G4" s="128"/>
      <c r="H4" s="151"/>
      <c r="I4" s="193"/>
      <c r="J4" s="193"/>
      <c r="K4" s="193"/>
      <c r="L4" s="193"/>
      <c r="M4" s="191"/>
      <c r="N4" s="472"/>
      <c r="O4" s="192"/>
      <c r="P4" s="192"/>
      <c r="Q4" s="151" t="s">
        <v>416</v>
      </c>
      <c r="R4" s="192"/>
      <c r="S4" s="192"/>
      <c r="T4" s="192"/>
      <c r="U4" s="531">
        <f>SUM(G10:G21)</f>
        <v>7821</v>
      </c>
      <c r="V4" s="525"/>
      <c r="W4" s="128"/>
      <c r="X4" s="192"/>
      <c r="Y4" s="192"/>
      <c r="Z4" s="192"/>
      <c r="AA4" s="192"/>
      <c r="AB4" s="193"/>
      <c r="AC4" s="193"/>
      <c r="AD4" s="193"/>
      <c r="AE4" s="193"/>
      <c r="AF4" s="193"/>
      <c r="AG4" s="193"/>
      <c r="AH4"/>
    </row>
    <row r="5" spans="1:49" ht="15.75" customHeight="1">
      <c r="A5" s="26"/>
      <c r="B5" s="26"/>
      <c r="C5" s="59"/>
      <c r="D5" s="59"/>
      <c r="E5" s="26"/>
      <c r="F5" s="59"/>
      <c r="G5" s="128"/>
      <c r="H5" s="26"/>
      <c r="I5" s="281"/>
      <c r="J5" s="281"/>
      <c r="K5" s="281"/>
      <c r="L5" s="281"/>
      <c r="M5" s="59"/>
      <c r="N5" s="473"/>
      <c r="O5" s="26"/>
      <c r="P5" s="59"/>
      <c r="Q5" s="59"/>
      <c r="R5" s="59"/>
      <c r="S5" s="59"/>
      <c r="T5" s="59"/>
      <c r="U5" s="322"/>
      <c r="V5" s="59"/>
      <c r="W5" s="322"/>
      <c r="X5" s="26"/>
      <c r="Y5" s="128"/>
      <c r="Z5" s="128"/>
      <c r="AA5" s="128"/>
      <c r="AB5" s="128"/>
      <c r="AC5" s="128"/>
      <c r="AD5" s="26"/>
      <c r="AE5" s="26"/>
      <c r="AF5" s="26"/>
      <c r="AG5" s="26"/>
      <c r="AN5"/>
      <c r="AP5"/>
      <c r="AQ5"/>
      <c r="AW5"/>
    </row>
    <row r="6" spans="1:49" ht="15.6">
      <c r="A6" s="26"/>
      <c r="B6" s="26"/>
      <c r="C6" s="26"/>
      <c r="D6" s="26"/>
      <c r="E6" s="38" t="s">
        <v>4</v>
      </c>
      <c r="F6" s="26"/>
      <c r="G6" s="128"/>
      <c r="H6" s="26"/>
      <c r="I6" s="92"/>
      <c r="J6" s="92"/>
      <c r="K6" s="92"/>
      <c r="L6" s="92"/>
      <c r="M6" s="26"/>
      <c r="N6" s="472"/>
      <c r="O6" s="38"/>
      <c r="P6" s="26"/>
      <c r="Q6" s="26"/>
      <c r="R6" s="26"/>
      <c r="S6" s="26"/>
      <c r="T6" s="26"/>
      <c r="U6" s="128"/>
      <c r="V6" s="26"/>
      <c r="W6" s="130" t="s">
        <v>541</v>
      </c>
      <c r="X6" s="38" t="s">
        <v>23</v>
      </c>
      <c r="Y6" s="128"/>
      <c r="Z6" s="128"/>
      <c r="AA6" s="128"/>
      <c r="AB6" s="128"/>
      <c r="AC6" s="128"/>
      <c r="AD6" s="26"/>
      <c r="AE6" s="26"/>
      <c r="AF6" s="38" t="s">
        <v>489</v>
      </c>
      <c r="AG6" s="26"/>
      <c r="AN6"/>
      <c r="AP6"/>
      <c r="AQ6"/>
      <c r="AW6"/>
    </row>
    <row r="7" spans="1:49" ht="15.6">
      <c r="A7" s="26"/>
      <c r="B7" s="26"/>
      <c r="C7" s="26"/>
      <c r="D7" s="26"/>
      <c r="E7" s="38" t="s">
        <v>487</v>
      </c>
      <c r="F7" s="38"/>
      <c r="G7" s="128"/>
      <c r="H7" s="38"/>
      <c r="I7" s="92"/>
      <c r="J7" s="93"/>
      <c r="K7" s="92"/>
      <c r="L7" s="92"/>
      <c r="M7" s="38" t="s">
        <v>23</v>
      </c>
      <c r="N7" s="473"/>
      <c r="O7" s="38"/>
      <c r="P7" s="38"/>
      <c r="Q7" s="38"/>
      <c r="R7" s="38"/>
      <c r="S7" s="38"/>
      <c r="T7" s="38"/>
      <c r="U7" s="128"/>
      <c r="V7" s="38"/>
      <c r="W7" s="130" t="s">
        <v>561</v>
      </c>
      <c r="X7" s="38" t="s">
        <v>480</v>
      </c>
      <c r="Y7" s="130"/>
      <c r="Z7" s="130" t="s">
        <v>402</v>
      </c>
      <c r="AA7" s="130"/>
      <c r="AB7" s="130" t="s">
        <v>402</v>
      </c>
      <c r="AC7" s="130" t="s">
        <v>411</v>
      </c>
      <c r="AD7" s="26"/>
      <c r="AE7" s="26"/>
      <c r="AF7" s="38" t="s">
        <v>486</v>
      </c>
      <c r="AG7" s="26"/>
      <c r="AN7"/>
      <c r="AP7"/>
      <c r="AQ7"/>
      <c r="AW7"/>
    </row>
    <row r="8" spans="1:49" ht="15.6">
      <c r="A8" s="26"/>
      <c r="B8" s="38"/>
      <c r="C8" s="38"/>
      <c r="D8" s="38"/>
      <c r="E8" s="38" t="s">
        <v>488</v>
      </c>
      <c r="F8" s="127"/>
      <c r="G8" s="130"/>
      <c r="H8" s="127"/>
      <c r="I8" s="93" t="s">
        <v>4</v>
      </c>
      <c r="J8" s="282"/>
      <c r="K8" s="93" t="s">
        <v>1</v>
      </c>
      <c r="L8" s="93"/>
      <c r="M8" s="38" t="s">
        <v>0</v>
      </c>
      <c r="N8" s="474"/>
      <c r="O8" s="38"/>
      <c r="P8" s="432" t="s">
        <v>23</v>
      </c>
      <c r="Q8" s="432" t="s">
        <v>23</v>
      </c>
      <c r="R8" s="432"/>
      <c r="S8" s="38" t="s">
        <v>3</v>
      </c>
      <c r="T8" s="127"/>
      <c r="U8" s="130" t="s">
        <v>415</v>
      </c>
      <c r="V8" s="127"/>
      <c r="W8" s="130" t="s">
        <v>9</v>
      </c>
      <c r="X8" s="38" t="s">
        <v>481</v>
      </c>
      <c r="Y8" s="129"/>
      <c r="Z8" s="130" t="s">
        <v>502</v>
      </c>
      <c r="AA8" s="130"/>
      <c r="AB8" s="130" t="s">
        <v>554</v>
      </c>
      <c r="AC8" s="130" t="s">
        <v>415</v>
      </c>
      <c r="AD8" s="38"/>
      <c r="AE8" s="38" t="s">
        <v>413</v>
      </c>
      <c r="AF8" s="38" t="s">
        <v>70</v>
      </c>
      <c r="AG8" s="26"/>
      <c r="AN8"/>
      <c r="AP8"/>
      <c r="AQ8"/>
      <c r="AW8"/>
    </row>
    <row r="9" spans="1:49" ht="15.6">
      <c r="A9" s="26"/>
      <c r="B9" s="38" t="s">
        <v>86</v>
      </c>
      <c r="C9" s="38"/>
      <c r="D9" s="38" t="s">
        <v>89</v>
      </c>
      <c r="E9" s="38"/>
      <c r="F9" s="127" t="s">
        <v>540</v>
      </c>
      <c r="G9" s="130" t="s">
        <v>4</v>
      </c>
      <c r="H9" s="127" t="s">
        <v>540</v>
      </c>
      <c r="I9" s="93" t="s">
        <v>402</v>
      </c>
      <c r="J9" s="282" t="s">
        <v>540</v>
      </c>
      <c r="K9" s="93" t="s">
        <v>402</v>
      </c>
      <c r="L9" s="93"/>
      <c r="M9" s="38"/>
      <c r="N9" s="474" t="s">
        <v>540</v>
      </c>
      <c r="O9" s="38"/>
      <c r="P9" s="432" t="s">
        <v>735</v>
      </c>
      <c r="Q9" s="432" t="s">
        <v>736</v>
      </c>
      <c r="R9" s="432"/>
      <c r="S9" s="38"/>
      <c r="T9" s="127" t="s">
        <v>540</v>
      </c>
      <c r="U9" s="130" t="s">
        <v>44</v>
      </c>
      <c r="V9" s="127" t="s">
        <v>540</v>
      </c>
      <c r="W9" s="130" t="s">
        <v>402</v>
      </c>
      <c r="X9" s="38"/>
      <c r="Y9" s="129" t="s">
        <v>540</v>
      </c>
      <c r="Z9" s="130" t="s">
        <v>482</v>
      </c>
      <c r="AA9" s="130"/>
      <c r="AB9" s="130" t="s">
        <v>536</v>
      </c>
      <c r="AC9" s="130" t="s">
        <v>44</v>
      </c>
      <c r="AD9" s="38" t="s">
        <v>0</v>
      </c>
      <c r="AE9" s="38" t="s">
        <v>414</v>
      </c>
      <c r="AF9" s="38" t="s">
        <v>499</v>
      </c>
      <c r="AG9" s="26"/>
      <c r="AN9"/>
      <c r="AP9"/>
      <c r="AQ9"/>
      <c r="AW9"/>
    </row>
    <row r="10" spans="1:49" ht="15.6">
      <c r="A10" s="26"/>
      <c r="B10" s="434">
        <f>+'Ark1'!D31</f>
        <v>1</v>
      </c>
      <c r="C10" s="434" t="s">
        <v>597</v>
      </c>
      <c r="D10" s="434">
        <f>+'Ark1'!C31</f>
        <v>2024</v>
      </c>
      <c r="E10" s="91">
        <f>+'Ark1'!Q31</f>
        <v>290</v>
      </c>
      <c r="F10" s="115">
        <f t="shared" ref="F10:F21" si="0">+IF(E10=0,"",E10-E24)</f>
        <v>33</v>
      </c>
      <c r="G10" s="115">
        <f>+IF(E10=0,"",'Ark1'!R31)</f>
        <v>624</v>
      </c>
      <c r="H10" s="115">
        <f t="shared" ref="H10:H21" si="1">+IF(E10=0,"",G10-G24)</f>
        <v>40</v>
      </c>
      <c r="I10" s="114">
        <f>+IF(E10=0,"",'Ark1'!AE31)</f>
        <v>7.9785193709244355</v>
      </c>
      <c r="J10" s="114">
        <f t="shared" ref="J10:J21" si="2">+IF(E10=0,"",I10-I24)</f>
        <v>0.72926415741897443</v>
      </c>
      <c r="K10" s="114">
        <f>+IF(E10=0,"",'Ark1'!AF31)</f>
        <v>8.0531377045153612</v>
      </c>
      <c r="L10" s="93"/>
      <c r="M10" s="393">
        <f>+IF(E10=0,"",'Ark1'!S31)</f>
        <v>5.6147672552166945</v>
      </c>
      <c r="N10" s="475">
        <f t="shared" ref="N10:N21" si="3">+IF(E10=0,"",M10-M24)</f>
        <v>5.1782141208045473E-3</v>
      </c>
      <c r="O10" s="38"/>
      <c r="P10" s="487">
        <f>+IF(G10=0,"",'Ark1'!AR31)</f>
        <v>217.16476345840127</v>
      </c>
      <c r="Q10" s="436">
        <f>+IF(G10=0,"",'Ark1'!AS31)</f>
        <v>34.183296785845258</v>
      </c>
      <c r="R10" s="432"/>
      <c r="S10" s="113">
        <f>+IF(E10=0,"",'Ark1'!T31)</f>
        <v>6.7612179487179507</v>
      </c>
      <c r="T10" s="113">
        <f t="shared" ref="T10:T21" si="4">+IF(E10=0,"",S10-S24)</f>
        <v>0.26635493501931862</v>
      </c>
      <c r="U10" s="115">
        <f>+IF(E10=0,"",'Ark1'!U31)</f>
        <v>359.07483974358945</v>
      </c>
      <c r="V10" s="115">
        <f t="shared" ref="V10:V21" si="5">+IF(E10=0,"",U10-U24)</f>
        <v>-2.2707082016161735</v>
      </c>
      <c r="W10" s="461">
        <f>+IF(E10=0,"",'Ark1'!W31)</f>
        <v>57.692307692307693</v>
      </c>
      <c r="X10" s="115">
        <f>+IF(E10=0,"",'Ark1'!AG31)</f>
        <v>1011.3588907014685</v>
      </c>
      <c r="Y10" s="115">
        <f t="shared" ref="Y10:Y21" si="6">+IF(E10=0,"",X10-X24)</f>
        <v>26.403089596495988</v>
      </c>
      <c r="Z10" s="115">
        <f>+IF(E10=0,"",'Ark1'!AH31)</f>
        <v>0</v>
      </c>
      <c r="AA10" s="130"/>
      <c r="AB10" s="416">
        <f>+IF(E10=0,"",'Ark1'!AI31)</f>
        <v>40.384615384615373</v>
      </c>
      <c r="AC10" s="115">
        <f>+IF(E10=0,"",'Ark1'!Y31)</f>
        <v>107.46166754690545</v>
      </c>
      <c r="AD10" s="113">
        <f>+IF(E10=0,"",'Ark1'!Z31)</f>
        <v>1.8010051190868852</v>
      </c>
      <c r="AE10" s="113">
        <f>+IF(E10=0,"",'Ark1'!AA31)</f>
        <v>1.7141106847802576</v>
      </c>
      <c r="AF10" s="115">
        <f t="shared" ref="AF10:AF21" si="7">IF(E10=0,"",1000*U10/X10)</f>
        <v>355.04195696004484</v>
      </c>
      <c r="AG10" s="26"/>
      <c r="AN10"/>
      <c r="AP10"/>
      <c r="AQ10"/>
      <c r="AW10"/>
    </row>
    <row r="11" spans="1:49" ht="15.6">
      <c r="A11" s="26"/>
      <c r="B11" s="434">
        <f>+'Ark1'!D32</f>
        <v>2</v>
      </c>
      <c r="C11" s="434" t="s">
        <v>598</v>
      </c>
      <c r="D11" s="434">
        <f>+'Ark1'!C32</f>
        <v>2024</v>
      </c>
      <c r="E11" s="91">
        <f>+'Ark1'!Q32</f>
        <v>211</v>
      </c>
      <c r="F11" s="115">
        <f t="shared" si="0"/>
        <v>55</v>
      </c>
      <c r="G11" s="115">
        <f>+IF(E11=0,"",'Ark1'!R32)</f>
        <v>450</v>
      </c>
      <c r="H11" s="115">
        <f t="shared" si="1"/>
        <v>-13</v>
      </c>
      <c r="I11" s="114">
        <f>+IF(E11=0,"",'Ark1'!AE32)</f>
        <v>5.7537399309551214</v>
      </c>
      <c r="J11" s="114">
        <f t="shared" si="2"/>
        <v>6.4708147684271466E-3</v>
      </c>
      <c r="K11" s="114">
        <f>+IF(E11=0,"",'Ark1'!AF32)</f>
        <v>5.8590992476700388</v>
      </c>
      <c r="L11" s="93"/>
      <c r="M11" s="393">
        <f>+IF(E11=0,"",'Ark1'!S32)</f>
        <v>5.6837416481069045</v>
      </c>
      <c r="N11" s="475">
        <f t="shared" si="3"/>
        <v>0.19994035221057604</v>
      </c>
      <c r="O11" s="38"/>
      <c r="P11" s="487">
        <f>+IF(G11=0,"",'Ark1'!AR32)</f>
        <v>216.38657407407408</v>
      </c>
      <c r="Q11" s="436">
        <f>+IF(G11=0,"",'Ark1'!AS32)</f>
        <v>34.653424688675877</v>
      </c>
      <c r="R11" s="432"/>
      <c r="S11" s="113">
        <f>+IF(E11=0,"",'Ark1'!T32)</f>
        <v>6.8355555555555556</v>
      </c>
      <c r="T11" s="113">
        <f t="shared" si="4"/>
        <v>8.8255339572834046E-2</v>
      </c>
      <c r="U11" s="115">
        <f>+IF(E11=0,"",'Ark1'!U32)</f>
        <v>362.26200000000006</v>
      </c>
      <c r="V11" s="115">
        <f t="shared" si="5"/>
        <v>-4.2548466522674744</v>
      </c>
      <c r="W11" s="461">
        <f>+IF(E11=0,"",'Ark1'!W32)</f>
        <v>59.111111111111121</v>
      </c>
      <c r="X11" s="115">
        <f>+IF(E11=0,"",'Ark1'!AG32)</f>
        <v>1035.1944444444443</v>
      </c>
      <c r="Y11" s="115">
        <f t="shared" si="6"/>
        <v>78.891904028739987</v>
      </c>
      <c r="Z11" s="115">
        <f>+IF(E11=0,"",'Ark1'!AH32)</f>
        <v>0</v>
      </c>
      <c r="AA11" s="130"/>
      <c r="AB11" s="416">
        <f>+IF(E11=0,"",'Ark1'!AI32)</f>
        <v>39.333333333333343</v>
      </c>
      <c r="AC11" s="115">
        <f>+IF(E11=0,"",'Ark1'!Y32)</f>
        <v>108.73443551658748</v>
      </c>
      <c r="AD11" s="113">
        <f>+IF(E11=0,"",'Ark1'!Z32)</f>
        <v>1.7967788430712173</v>
      </c>
      <c r="AE11" s="113">
        <f>+IF(E11=0,"",'Ark1'!AA32)</f>
        <v>1.9355338689944672</v>
      </c>
      <c r="AF11" s="115">
        <f t="shared" si="7"/>
        <v>349.94585021600886</v>
      </c>
      <c r="AG11" s="26"/>
      <c r="AN11"/>
      <c r="AP11"/>
      <c r="AQ11"/>
      <c r="AW11"/>
    </row>
    <row r="12" spans="1:49" ht="15.6">
      <c r="A12" s="26"/>
      <c r="B12" s="434">
        <f>+'Ark1'!D33</f>
        <v>3</v>
      </c>
      <c r="C12" s="434" t="s">
        <v>440</v>
      </c>
      <c r="D12" s="434">
        <f>+'Ark1'!C33</f>
        <v>2024</v>
      </c>
      <c r="E12" s="91">
        <f>+'Ark1'!Q33</f>
        <v>162</v>
      </c>
      <c r="F12" s="115">
        <f t="shared" si="0"/>
        <v>-74</v>
      </c>
      <c r="G12" s="115">
        <f>+IF(E12=0,"",'Ark1'!R33)</f>
        <v>360</v>
      </c>
      <c r="H12" s="115">
        <f t="shared" si="1"/>
        <v>-172</v>
      </c>
      <c r="I12" s="114">
        <f>+IF(E12=0,"",'Ark1'!AE33)</f>
        <v>4.6029919447640975</v>
      </c>
      <c r="J12" s="114">
        <f t="shared" si="2"/>
        <v>-2.0007816401415646</v>
      </c>
      <c r="K12" s="114">
        <f>+IF(E12=0,"",'Ark1'!AF33)</f>
        <v>4.6611312764594226</v>
      </c>
      <c r="L12" s="93"/>
      <c r="M12" s="393">
        <f>+IF(E12=0,"",'Ark1'!S33)</f>
        <v>5.7055555555555548</v>
      </c>
      <c r="N12" s="475">
        <f t="shared" si="3"/>
        <v>0.20179615705931386</v>
      </c>
      <c r="O12" s="38"/>
      <c r="P12" s="487">
        <f>+IF(G12=0,"",'Ark1'!AR33)</f>
        <v>217.19298245614044</v>
      </c>
      <c r="Q12" s="436">
        <f>+IF(G12=0,"",'Ark1'!AS33)</f>
        <v>34.098432713014112</v>
      </c>
      <c r="R12" s="432"/>
      <c r="S12" s="113">
        <f>+IF(E12=0,"",'Ark1'!T33)</f>
        <v>6.7666666666666684</v>
      </c>
      <c r="T12" s="113">
        <f t="shared" si="4"/>
        <v>0.16704260651629266</v>
      </c>
      <c r="U12" s="115">
        <f>+IF(E12=0,"",'Ark1'!U33)</f>
        <v>360.24111111111125</v>
      </c>
      <c r="V12" s="115">
        <f t="shared" si="5"/>
        <v>6.1896073517127661</v>
      </c>
      <c r="W12" s="461">
        <f>+IF(E12=0,"",'Ark1'!W33)</f>
        <v>56.388888888888886</v>
      </c>
      <c r="X12" s="115">
        <f>+IF(E12=0,"",'Ark1'!AG33)</f>
        <v>910.96198830409355</v>
      </c>
      <c r="Y12" s="115">
        <f t="shared" si="6"/>
        <v>7.5159883040935256</v>
      </c>
      <c r="Z12" s="115">
        <f>+IF(E12=0,"",'Ark1'!AH33)</f>
        <v>0.55555555555555558</v>
      </c>
      <c r="AA12" s="130"/>
      <c r="AB12" s="416">
        <f>+IF(E12=0,"",'Ark1'!AI33)</f>
        <v>36.94444444444445</v>
      </c>
      <c r="AC12" s="115">
        <f>+IF(E12=0,"",'Ark1'!Y33)</f>
        <v>107.34356099764101</v>
      </c>
      <c r="AD12" s="113">
        <f>+IF(E12=0,"",'Ark1'!Z33)</f>
        <v>1.86695599609579</v>
      </c>
      <c r="AE12" s="113">
        <f>+IF(E12=0,"",'Ark1'!AA33)</f>
        <v>1.7259457954666173</v>
      </c>
      <c r="AF12" s="115">
        <f t="shared" si="7"/>
        <v>395.45130942484184</v>
      </c>
      <c r="AG12" s="26"/>
      <c r="AN12"/>
      <c r="AP12"/>
      <c r="AQ12"/>
      <c r="AW12"/>
    </row>
    <row r="13" spans="1:49" ht="15.6">
      <c r="A13" s="26"/>
      <c r="B13" s="434">
        <f>+'Ark1'!D34</f>
        <v>4</v>
      </c>
      <c r="C13" s="434" t="s">
        <v>441</v>
      </c>
      <c r="D13" s="434">
        <f>+'Ark1'!C34</f>
        <v>2024</v>
      </c>
      <c r="E13" s="91">
        <f>+'Ark1'!Q34</f>
        <v>281</v>
      </c>
      <c r="F13" s="115">
        <f t="shared" si="0"/>
        <v>63</v>
      </c>
      <c r="G13" s="115">
        <f>+IF(E13=0,"",'Ark1'!R34)</f>
        <v>694</v>
      </c>
      <c r="H13" s="115">
        <f t="shared" si="1"/>
        <v>249</v>
      </c>
      <c r="I13" s="114">
        <f>+IF(E13=0,"",'Ark1'!AE34)</f>
        <v>8.8735455824063418</v>
      </c>
      <c r="J13" s="114">
        <f t="shared" si="2"/>
        <v>3.349712414581119</v>
      </c>
      <c r="K13" s="114">
        <f>+IF(E13=0,"",'Ark1'!AF34)</f>
        <v>8.7961444603213739</v>
      </c>
      <c r="L13" s="93"/>
      <c r="M13" s="393">
        <f>+IF(E13=0,"",'Ark1'!S34)</f>
        <v>5.6340057636887604</v>
      </c>
      <c r="N13" s="475">
        <f t="shared" si="3"/>
        <v>-0.16734863811710987</v>
      </c>
      <c r="O13" s="38"/>
      <c r="P13" s="487">
        <f>+IF(G13=0,"",'Ark1'!AR34)</f>
        <v>215.673590504451</v>
      </c>
      <c r="Q13" s="436">
        <f>+IF(G13=0,"",'Ark1'!AS34)</f>
        <v>34.218504018826039</v>
      </c>
      <c r="R13" s="432"/>
      <c r="S13" s="113">
        <f>+IF(E13=0,"",'Ark1'!T34)</f>
        <v>6.7910662824207515</v>
      </c>
      <c r="T13" s="113">
        <f t="shared" si="4"/>
        <v>0.20230223747693188</v>
      </c>
      <c r="U13" s="115">
        <f>+IF(E13=0,"",'Ark1'!U34)</f>
        <v>352.64466858789609</v>
      </c>
      <c r="V13" s="115">
        <f t="shared" si="5"/>
        <v>-6.3737583783956779</v>
      </c>
      <c r="W13" s="461">
        <f>+IF(E13=0,"",'Ark1'!W34)</f>
        <v>56.772334293948141</v>
      </c>
      <c r="X13" s="115">
        <f>+IF(E13=0,"",'Ark1'!AG34)</f>
        <v>921.15133531157244</v>
      </c>
      <c r="Y13" s="115">
        <f t="shared" si="6"/>
        <v>-21.57050376888742</v>
      </c>
      <c r="Z13" s="115">
        <f>+IF(E13=0,"",'Ark1'!AH34)</f>
        <v>0</v>
      </c>
      <c r="AA13" s="130"/>
      <c r="AB13" s="416">
        <f>+IF(E13=0,"",'Ark1'!AI34)</f>
        <v>40.20172910662825</v>
      </c>
      <c r="AC13" s="115">
        <f>+IF(E13=0,"",'Ark1'!Y34)</f>
        <v>98.392524897606236</v>
      </c>
      <c r="AD13" s="113">
        <f>+IF(E13=0,"",'Ark1'!Z34)</f>
        <v>1.7889500180591302</v>
      </c>
      <c r="AE13" s="113">
        <f>+IF(E13=0,"",'Ark1'!AA34)</f>
        <v>1.7431234226238848</v>
      </c>
      <c r="AF13" s="115">
        <f t="shared" si="7"/>
        <v>382.83032881737802</v>
      </c>
      <c r="AG13" s="26"/>
      <c r="AN13"/>
      <c r="AP13"/>
      <c r="AQ13"/>
      <c r="AW13"/>
    </row>
    <row r="14" spans="1:49" ht="15.6">
      <c r="A14" s="26"/>
      <c r="B14" s="434">
        <f>+'Ark1'!D35</f>
        <v>5</v>
      </c>
      <c r="C14" s="434" t="s">
        <v>442</v>
      </c>
      <c r="D14" s="434">
        <f>+'Ark1'!C35</f>
        <v>2024</v>
      </c>
      <c r="E14" s="91">
        <f>+'Ark1'!Q35</f>
        <v>282</v>
      </c>
      <c r="F14" s="115">
        <f t="shared" si="0"/>
        <v>-12</v>
      </c>
      <c r="G14" s="115">
        <f>+IF(E14=0,"",'Ark1'!R35)</f>
        <v>685</v>
      </c>
      <c r="H14" s="115">
        <f t="shared" si="1"/>
        <v>-10</v>
      </c>
      <c r="I14" s="114">
        <f>+IF(E14=0,"",'Ark1'!AE35)</f>
        <v>8.7584707837872386</v>
      </c>
      <c r="J14" s="114">
        <f t="shared" si="2"/>
        <v>0.13136055538604907</v>
      </c>
      <c r="K14" s="114">
        <f>+IF(E14=0,"",'Ark1'!AF35)</f>
        <v>8.5868178776065101</v>
      </c>
      <c r="L14" s="93"/>
      <c r="M14" s="393">
        <f>+IF(E14=0,"",'Ark1'!S35)</f>
        <v>5.8233576642335763</v>
      </c>
      <c r="N14" s="475">
        <f t="shared" si="3"/>
        <v>-0.1679843271084156</v>
      </c>
      <c r="O14" s="38"/>
      <c r="P14" s="487">
        <f>+IF(G14=0,"",'Ark1'!AR35)</f>
        <v>213.30467571644036</v>
      </c>
      <c r="Q14" s="436">
        <f>+IF(G14=0,"",'Ark1'!AS35)</f>
        <v>34.666634441369844</v>
      </c>
      <c r="R14" s="432"/>
      <c r="S14" s="113">
        <f>+IF(E14=0,"",'Ark1'!T35)</f>
        <v>6.6744525547445299</v>
      </c>
      <c r="T14" s="113">
        <f t="shared" si="4"/>
        <v>0.12625111589561033</v>
      </c>
      <c r="U14" s="115">
        <f>+IF(E14=0,"",'Ark1'!U35)</f>
        <v>348.77562043795638</v>
      </c>
      <c r="V14" s="115">
        <f t="shared" si="5"/>
        <v>-4.8494155332667219</v>
      </c>
      <c r="W14" s="461">
        <f>+IF(E14=0,"",'Ark1'!W35)</f>
        <v>51.3868613138686</v>
      </c>
      <c r="X14" s="115">
        <f>+IF(E14=0,"",'Ark1'!AG35)</f>
        <v>929.75113122171933</v>
      </c>
      <c r="Y14" s="115">
        <f t="shared" si="6"/>
        <v>27.217107553080609</v>
      </c>
      <c r="Z14" s="115">
        <f>+IF(E14=0,"",'Ark1'!AH35)</f>
        <v>0.14598540145985411</v>
      </c>
      <c r="AA14" s="130"/>
      <c r="AB14" s="416">
        <f>+IF(E14=0,"",'Ark1'!AI35)</f>
        <v>50.364963503649619</v>
      </c>
      <c r="AC14" s="115">
        <f>+IF(E14=0,"",'Ark1'!Y35)</f>
        <v>109.39652166811372</v>
      </c>
      <c r="AD14" s="113">
        <f>+IF(E14=0,"",'Ark1'!Z35)</f>
        <v>1.9148388193769956</v>
      </c>
      <c r="AE14" s="113">
        <f>+IF(E14=0,"",'Ark1'!AA35)</f>
        <v>1.8633628338755324</v>
      </c>
      <c r="AF14" s="115">
        <f t="shared" si="7"/>
        <v>375.12793340692718</v>
      </c>
      <c r="AG14" s="26"/>
      <c r="AN14"/>
      <c r="AP14"/>
      <c r="AQ14"/>
      <c r="AW14"/>
    </row>
    <row r="15" spans="1:49" ht="15.6">
      <c r="A15" s="26"/>
      <c r="B15" s="434">
        <f>+'Ark1'!D36</f>
        <v>6</v>
      </c>
      <c r="C15" s="434" t="s">
        <v>443</v>
      </c>
      <c r="D15" s="434">
        <f>+'Ark1'!C36</f>
        <v>2024</v>
      </c>
      <c r="E15" s="91">
        <f>+'Ark1'!Q36</f>
        <v>332</v>
      </c>
      <c r="F15" s="115">
        <f t="shared" si="0"/>
        <v>-61</v>
      </c>
      <c r="G15" s="115">
        <f>+IF(E15=0,"",'Ark1'!R36)</f>
        <v>683</v>
      </c>
      <c r="H15" s="115">
        <f t="shared" si="1"/>
        <v>-247</v>
      </c>
      <c r="I15" s="114">
        <f>+IF(E15=0,"",'Ark1'!AE36)</f>
        <v>8.7328986063163256</v>
      </c>
      <c r="J15" s="114">
        <f t="shared" si="2"/>
        <v>-2.8112920590262735</v>
      </c>
      <c r="K15" s="114">
        <f>+IF(E15=0,"",'Ark1'!AF36)</f>
        <v>8.7012949811255265</v>
      </c>
      <c r="L15" s="93"/>
      <c r="M15" s="393">
        <f>+IF(E15=0,"",'Ark1'!S36)</f>
        <v>5.8255131964809372</v>
      </c>
      <c r="N15" s="475">
        <f t="shared" si="3"/>
        <v>0.153470185728251</v>
      </c>
      <c r="O15" s="38"/>
      <c r="P15" s="487">
        <f>+IF(G15=0,"",'Ark1'!AR36)</f>
        <v>214.68111455108365</v>
      </c>
      <c r="Q15" s="436">
        <f>+IF(G15=0,"",'Ark1'!AS36)</f>
        <v>34.729191318085654</v>
      </c>
      <c r="R15" s="432"/>
      <c r="S15" s="113">
        <f>+IF(E15=0,"",'Ark1'!T36)</f>
        <v>6.3133235724743795</v>
      </c>
      <c r="T15" s="113">
        <f t="shared" si="4"/>
        <v>-0.10173019096648073</v>
      </c>
      <c r="U15" s="115">
        <f>+IF(E15=0,"",'Ark1'!U36)</f>
        <v>354.46032210834551</v>
      </c>
      <c r="V15" s="115">
        <f t="shared" si="5"/>
        <v>5.9736554416783747</v>
      </c>
      <c r="W15" s="461">
        <f>+IF(E15=0,"",'Ark1'!W36)</f>
        <v>43.338213762811129</v>
      </c>
      <c r="X15" s="115">
        <f>+IF(E15=0,"",'Ark1'!AG36)</f>
        <v>956.3467492260063</v>
      </c>
      <c r="Y15" s="115">
        <f t="shared" si="6"/>
        <v>18.962731467959543</v>
      </c>
      <c r="Z15" s="115">
        <f>+IF(E15=0,"",'Ark1'!AH36)</f>
        <v>0</v>
      </c>
      <c r="AA15" s="130"/>
      <c r="AB15" s="416">
        <f>+IF(E15=0,"",'Ark1'!AI36)</f>
        <v>46.852122986822842</v>
      </c>
      <c r="AC15" s="115">
        <f>+IF(E15=0,"",'Ark1'!Y36)</f>
        <v>106.65696860848603</v>
      </c>
      <c r="AD15" s="113">
        <f>+IF(E15=0,"",'Ark1'!Z36)</f>
        <v>1.8502896241095996</v>
      </c>
      <c r="AE15" s="113">
        <f>+IF(E15=0,"",'Ark1'!AA36)</f>
        <v>1.8465863228049353</v>
      </c>
      <c r="AF15" s="115">
        <f t="shared" si="7"/>
        <v>370.6399612851913</v>
      </c>
      <c r="AG15" s="26"/>
      <c r="AN15"/>
      <c r="AP15"/>
      <c r="AQ15"/>
      <c r="AW15"/>
    </row>
    <row r="16" spans="1:49" ht="15.6">
      <c r="A16" s="26"/>
      <c r="B16" s="434">
        <f>+'Ark1'!D37</f>
        <v>7</v>
      </c>
      <c r="C16" s="434" t="s">
        <v>444</v>
      </c>
      <c r="D16" s="434">
        <f>+'Ark1'!C37</f>
        <v>2024</v>
      </c>
      <c r="E16" s="91">
        <f>+'Ark1'!Q37</f>
        <v>256</v>
      </c>
      <c r="F16" s="115">
        <f t="shared" si="0"/>
        <v>-31</v>
      </c>
      <c r="G16" s="115">
        <f>+IF(E16=0,"",'Ark1'!R37)</f>
        <v>573</v>
      </c>
      <c r="H16" s="115">
        <f t="shared" si="1"/>
        <v>25</v>
      </c>
      <c r="I16" s="114">
        <f>+IF(E16=0,"",'Ark1'!AE37)</f>
        <v>7.3264288454161859</v>
      </c>
      <c r="J16" s="114">
        <f t="shared" si="2"/>
        <v>0.52404552863366405</v>
      </c>
      <c r="K16" s="114">
        <f>+IF(E16=0,"",'Ark1'!AF37)</f>
        <v>7.5951933489920718</v>
      </c>
      <c r="L16" s="93"/>
      <c r="M16" s="393">
        <f>+IF(E16=0,"",'Ark1'!S37)</f>
        <v>5.8970331588132634</v>
      </c>
      <c r="N16" s="475">
        <f t="shared" si="3"/>
        <v>2.8420020127130741E-2</v>
      </c>
      <c r="O16" s="38"/>
      <c r="P16" s="487">
        <f>+IF(G16=0,"",'Ark1'!AR37)</f>
        <v>217.51926605504593</v>
      </c>
      <c r="Q16" s="436">
        <f>+IF(G16=0,"",'Ark1'!AS37)</f>
        <v>34.697908610718024</v>
      </c>
      <c r="R16" s="432"/>
      <c r="S16" s="113">
        <f>+IF(E16=0,"",'Ark1'!T37)</f>
        <v>6.4729493891797549</v>
      </c>
      <c r="T16" s="113">
        <f t="shared" si="4"/>
        <v>0.29594208990968252</v>
      </c>
      <c r="U16" s="115">
        <f>+IF(E16=0,"",'Ark1'!U37)</f>
        <v>368.79808027923247</v>
      </c>
      <c r="V16" s="115">
        <f t="shared" si="5"/>
        <v>9.872167870473163</v>
      </c>
      <c r="W16" s="461">
        <f>+IF(E16=0,"",'Ark1'!W37)</f>
        <v>50.261780104712031</v>
      </c>
      <c r="X16" s="115">
        <f>+IF(E16=0,"",'Ark1'!AG37)</f>
        <v>960.83853211009182</v>
      </c>
      <c r="Y16" s="115">
        <f t="shared" si="6"/>
        <v>-20.873848842289249</v>
      </c>
      <c r="Z16" s="115">
        <f>+IF(E16=0,"",'Ark1'!AH37)</f>
        <v>0</v>
      </c>
      <c r="AA16" s="130"/>
      <c r="AB16" s="416">
        <f>+IF(E16=0,"",'Ark1'!AI37)</f>
        <v>45.37521815008725</v>
      </c>
      <c r="AC16" s="115">
        <f>+IF(E16=0,"",'Ark1'!Y37)</f>
        <v>106.54691932316382</v>
      </c>
      <c r="AD16" s="113">
        <f>+IF(E16=0,"",'Ark1'!Z37)</f>
        <v>1.7269675812891516</v>
      </c>
      <c r="AE16" s="113">
        <f>+IF(E16=0,"",'Ark1'!AA37)</f>
        <v>1.7520024522106064</v>
      </c>
      <c r="AF16" s="115">
        <f t="shared" si="7"/>
        <v>383.82940312491132</v>
      </c>
      <c r="AG16" s="26"/>
      <c r="AN16"/>
      <c r="AP16"/>
      <c r="AQ16"/>
      <c r="AW16"/>
    </row>
    <row r="17" spans="1:49" ht="15.6">
      <c r="A17" s="26"/>
      <c r="B17" s="434">
        <f>+'Ark1'!D38</f>
        <v>8</v>
      </c>
      <c r="C17" s="434" t="s">
        <v>603</v>
      </c>
      <c r="D17" s="434">
        <f>+'Ark1'!C38</f>
        <v>2024</v>
      </c>
      <c r="E17" s="91">
        <f>+'Ark1'!Q38</f>
        <v>326</v>
      </c>
      <c r="F17" s="115">
        <f t="shared" si="0"/>
        <v>-18</v>
      </c>
      <c r="G17" s="115">
        <f>+IF(E17=0,"",'Ark1'!R38)</f>
        <v>738</v>
      </c>
      <c r="H17" s="115">
        <f t="shared" si="1"/>
        <v>-70</v>
      </c>
      <c r="I17" s="114">
        <f>+IF(E17=0,"",'Ark1'!AE38)</f>
        <v>9.4361334867663977</v>
      </c>
      <c r="J17" s="114">
        <f t="shared" si="2"/>
        <v>-0.59365797301513012</v>
      </c>
      <c r="K17" s="114">
        <f>+IF(E17=0,"",'Ark1'!AF38)</f>
        <v>9.5405098028320481</v>
      </c>
      <c r="L17" s="93"/>
      <c r="M17" s="393">
        <f>+IF(E17=0,"",'Ark1'!S38)</f>
        <v>5.7289972899728996</v>
      </c>
      <c r="N17" s="475">
        <f t="shared" si="3"/>
        <v>8.1720062250127512E-2</v>
      </c>
      <c r="O17" s="38"/>
      <c r="P17" s="487">
        <f>+IF(G17=0,"",'Ark1'!AR38)</f>
        <v>216.45201668984697</v>
      </c>
      <c r="Q17" s="436">
        <f>+IF(G17=0,"",'Ark1'!AS38)</f>
        <v>34.317547561875799</v>
      </c>
      <c r="R17" s="432"/>
      <c r="S17" s="113">
        <f>+IF(E17=0,"",'Ark1'!T38)</f>
        <v>6.4661246612466128</v>
      </c>
      <c r="T17" s="113">
        <f t="shared" si="4"/>
        <v>-4.0063457565268301E-2</v>
      </c>
      <c r="U17" s="115">
        <f>+IF(E17=0,"",'Ark1'!U38)</f>
        <v>359.68279132791338</v>
      </c>
      <c r="V17" s="115">
        <f t="shared" si="5"/>
        <v>4.6184348922697609</v>
      </c>
      <c r="W17" s="461">
        <f>+IF(E17=0,"",'Ark1'!W38)</f>
        <v>50.13550135501356</v>
      </c>
      <c r="X17" s="115">
        <f>+IF(E17=0,"",'Ark1'!AG38)</f>
        <v>982.42141863699555</v>
      </c>
      <c r="Y17" s="115">
        <f t="shared" si="6"/>
        <v>40.86442381834263</v>
      </c>
      <c r="Z17" s="115">
        <f>+IF(E17=0,"",'Ark1'!AH38)</f>
        <v>0.13550135501355018</v>
      </c>
      <c r="AA17" s="130"/>
      <c r="AB17" s="416">
        <f>+IF(E17=0,"",'Ark1'!AI38)</f>
        <v>46.883468834688358</v>
      </c>
      <c r="AC17" s="115">
        <f>+IF(E17=0,"",'Ark1'!Y38)</f>
        <v>108.30117678752796</v>
      </c>
      <c r="AD17" s="113">
        <f>+IF(E17=0,"",'Ark1'!Z38)</f>
        <v>1.7083405544144747</v>
      </c>
      <c r="AE17" s="113">
        <f>+IF(E17=0,"",'Ark1'!AA38)</f>
        <v>1.8616268770744628</v>
      </c>
      <c r="AF17" s="115">
        <f t="shared" si="7"/>
        <v>366.1186375872532</v>
      </c>
      <c r="AG17" s="26"/>
      <c r="AN17"/>
      <c r="AP17"/>
      <c r="AQ17"/>
      <c r="AW17"/>
    </row>
    <row r="18" spans="1:49" ht="15.6">
      <c r="A18" s="26"/>
      <c r="B18" s="434">
        <f>+'Ark1'!D39</f>
        <v>9</v>
      </c>
      <c r="C18" s="434" t="s">
        <v>652</v>
      </c>
      <c r="D18" s="434">
        <f>+'Ark1'!C39</f>
        <v>2024</v>
      </c>
      <c r="E18" s="91">
        <f>+'Ark1'!Q39</f>
        <v>347</v>
      </c>
      <c r="F18" s="115">
        <f t="shared" si="0"/>
        <v>24</v>
      </c>
      <c r="G18" s="115">
        <f>+IF(E18=0,"",'Ark1'!R39)</f>
        <v>768</v>
      </c>
      <c r="H18" s="115">
        <f t="shared" si="1"/>
        <v>37</v>
      </c>
      <c r="I18" s="114">
        <f>+IF(E18=0,"",'Ark1'!AE39)</f>
        <v>9.8197161488300768</v>
      </c>
      <c r="J18" s="114">
        <f t="shared" si="2"/>
        <v>0.74573402370594621</v>
      </c>
      <c r="K18" s="114">
        <f>+IF(E18=0,"",'Ark1'!AF39)</f>
        <v>9.9080254771667384</v>
      </c>
      <c r="L18" s="93"/>
      <c r="M18" s="393">
        <f>+IF(E18=0,"",'Ark1'!S39)</f>
        <v>5.66796875</v>
      </c>
      <c r="N18" s="475">
        <f t="shared" si="3"/>
        <v>0.13582100718194123</v>
      </c>
      <c r="O18" s="38"/>
      <c r="P18" s="487">
        <f>+IF(G18=0,"",'Ark1'!AR39)</f>
        <v>217.36991869918705</v>
      </c>
      <c r="Q18" s="436">
        <f>+IF(G18=0,"",'Ark1'!AS39)</f>
        <v>34.245270952473632</v>
      </c>
      <c r="R18" s="432"/>
      <c r="S18" s="113">
        <f>+IF(E18=0,"",'Ark1'!T39)</f>
        <v>6.459635416666667</v>
      </c>
      <c r="T18" s="113">
        <f t="shared" si="4"/>
        <v>-0.24898291438668529</v>
      </c>
      <c r="U18" s="115">
        <f>+IF(E18=0,"",'Ark1'!U39)</f>
        <v>358.94700520833345</v>
      </c>
      <c r="V18" s="115">
        <f t="shared" si="5"/>
        <v>2.8508355776909866</v>
      </c>
      <c r="W18" s="461">
        <f>+IF(E18=0,"",'Ark1'!W39)</f>
        <v>47.135416666666657</v>
      </c>
      <c r="X18" s="115">
        <f>+IF(E18=0,"",'Ark1'!AG39)</f>
        <v>991.74796747967503</v>
      </c>
      <c r="Y18" s="115">
        <f t="shared" si="6"/>
        <v>27.536319752402278</v>
      </c>
      <c r="Z18" s="115">
        <f>+IF(E18=0,"",'Ark1'!AH39)</f>
        <v>0</v>
      </c>
      <c r="AA18" s="130"/>
      <c r="AB18" s="416">
        <f>+IF(E18=0,"",'Ark1'!AI39)</f>
        <v>43.619791666666657</v>
      </c>
      <c r="AC18" s="115">
        <f>+IF(E18=0,"",'Ark1'!Y39)</f>
        <v>100.12625449895562</v>
      </c>
      <c r="AD18" s="113">
        <f>+IF(E18=0,"",'Ark1'!Z39)</f>
        <v>1.6964776741895069</v>
      </c>
      <c r="AE18" s="113">
        <f>+IF(E18=0,"",'Ark1'!AA39)</f>
        <v>1.8627197500104489</v>
      </c>
      <c r="AF18" s="115">
        <f t="shared" si="7"/>
        <v>361.93369381993688</v>
      </c>
      <c r="AG18" s="26"/>
      <c r="AN18"/>
      <c r="AP18"/>
      <c r="AQ18"/>
      <c r="AW18"/>
    </row>
    <row r="19" spans="1:49" ht="15.6">
      <c r="A19" s="26"/>
      <c r="B19" s="434">
        <f>+'Ark1'!D40</f>
        <v>10</v>
      </c>
      <c r="C19" s="434" t="s">
        <v>605</v>
      </c>
      <c r="D19" s="434">
        <f>+'Ark1'!C40</f>
        <v>2024</v>
      </c>
      <c r="E19" s="91">
        <f>+'Ark1'!Q40</f>
        <v>538</v>
      </c>
      <c r="F19" s="115">
        <f t="shared" si="0"/>
        <v>60</v>
      </c>
      <c r="G19" s="115">
        <f>+IF(E19=0,"",'Ark1'!R40)</f>
        <v>965</v>
      </c>
      <c r="H19" s="115">
        <f t="shared" si="1"/>
        <v>20</v>
      </c>
      <c r="I19" s="114">
        <f>+IF(E19=0,"",'Ark1'!AE40)</f>
        <v>12.338575629714867</v>
      </c>
      <c r="J19" s="114">
        <f t="shared" si="2"/>
        <v>0.60818834073770667</v>
      </c>
      <c r="K19" s="114">
        <f>+IF(E19=0,"",'Ark1'!AF40)</f>
        <v>12.129275203697263</v>
      </c>
      <c r="L19" s="93"/>
      <c r="M19" s="393">
        <f>+IF(E19=0,"",'Ark1'!S40)</f>
        <v>5.4315352697095447</v>
      </c>
      <c r="N19" s="475">
        <f t="shared" si="3"/>
        <v>-1.2320662493846335E-2</v>
      </c>
      <c r="O19" s="38"/>
      <c r="P19" s="487">
        <f>+IF(G19=0,"",'Ark1'!AR40)</f>
        <v>215.96300326441784</v>
      </c>
      <c r="Q19" s="436">
        <f>+IF(G19=0,"",'Ark1'!AS40)</f>
        <v>33.53260393894751</v>
      </c>
      <c r="R19" s="432"/>
      <c r="S19" s="113">
        <f>+IF(E19=0,"",'Ark1'!T40)</f>
        <v>6.333678756476683</v>
      </c>
      <c r="T19" s="113">
        <f t="shared" si="4"/>
        <v>3.7382460180386268E-2</v>
      </c>
      <c r="U19" s="115">
        <f>+IF(E19=0,"",'Ark1'!U40)</f>
        <v>349.71316062176197</v>
      </c>
      <c r="V19" s="115">
        <f t="shared" si="5"/>
        <v>7.669351097952358</v>
      </c>
      <c r="W19" s="461">
        <f>+IF(E19=0,"",'Ark1'!W40)</f>
        <v>46.424870466321238</v>
      </c>
      <c r="X19" s="115">
        <f>+IF(E19=0,"",'Ark1'!AG40)</f>
        <v>1076.2720348204573</v>
      </c>
      <c r="Y19" s="115">
        <f t="shared" si="6"/>
        <v>52.808566990577447</v>
      </c>
      <c r="Z19" s="115">
        <f>+IF(E19=0,"",'Ark1'!AH40)</f>
        <v>0</v>
      </c>
      <c r="AA19" s="130"/>
      <c r="AB19" s="416">
        <f>+IF(E19=0,"",'Ark1'!AI40)</f>
        <v>50.77720207253887</v>
      </c>
      <c r="AC19" s="115">
        <f>+IF(E19=0,"",'Ark1'!Y40)</f>
        <v>114.85259596931721</v>
      </c>
      <c r="AD19" s="113">
        <f>+IF(E19=0,"",'Ark1'!Z40)</f>
        <v>1.9231288604514452</v>
      </c>
      <c r="AE19" s="113">
        <f>+IF(E19=0,"",'Ark1'!AA40)</f>
        <v>1.9598444054806463</v>
      </c>
      <c r="AF19" s="115">
        <f t="shared" si="7"/>
        <v>324.93008208663605</v>
      </c>
      <c r="AG19" s="26"/>
      <c r="AN19"/>
      <c r="AP19"/>
      <c r="AQ19"/>
      <c r="AW19"/>
    </row>
    <row r="20" spans="1:49" ht="15.6">
      <c r="A20" s="26"/>
      <c r="B20" s="434">
        <f>+'Ark1'!D41</f>
        <v>11</v>
      </c>
      <c r="C20" s="434" t="s">
        <v>606</v>
      </c>
      <c r="D20" s="434">
        <f>+'Ark1'!C41</f>
        <v>2024</v>
      </c>
      <c r="E20" s="91">
        <f>+'Ark1'!Q41</f>
        <v>503</v>
      </c>
      <c r="F20" s="115">
        <f t="shared" si="0"/>
        <v>11</v>
      </c>
      <c r="G20" s="115">
        <f>+IF(E20=0,"",'Ark1'!R41)</f>
        <v>1063</v>
      </c>
      <c r="H20" s="115">
        <f t="shared" si="1"/>
        <v>-54</v>
      </c>
      <c r="I20" s="114">
        <f>+IF(E20=0,"",'Ark1'!AE41)</f>
        <v>13.591612325789544</v>
      </c>
      <c r="J20" s="114">
        <f t="shared" si="2"/>
        <v>-0.2738295808638842</v>
      </c>
      <c r="K20" s="114">
        <f>+IF(E20=0,"",'Ark1'!AF41)</f>
        <v>13.293752934394522</v>
      </c>
      <c r="L20" s="93"/>
      <c r="M20" s="393">
        <f>+IF(E20=0,"",'Ark1'!S41)</f>
        <v>5.3691148775894542</v>
      </c>
      <c r="N20" s="475">
        <f t="shared" si="3"/>
        <v>7.5208067553610647E-2</v>
      </c>
      <c r="O20" s="38"/>
      <c r="P20" s="487">
        <f>+IF(G20=0,"",'Ark1'!AR41)</f>
        <v>216.29280155642027</v>
      </c>
      <c r="Q20" s="436">
        <f>+IF(G20=0,"",'Ark1'!AS41)</f>
        <v>33.27041341890331</v>
      </c>
      <c r="R20" s="432"/>
      <c r="S20" s="113">
        <f>+IF(E20=0,"",'Ark1'!T41)</f>
        <v>6.4440263405456237</v>
      </c>
      <c r="T20" s="113">
        <f t="shared" si="4"/>
        <v>-9.8680193469462552E-3</v>
      </c>
      <c r="U20" s="115">
        <f>+IF(E20=0,"",'Ark1'!U41)</f>
        <v>347.95155221072395</v>
      </c>
      <c r="V20" s="115">
        <f t="shared" si="5"/>
        <v>6.5827070898646411</v>
      </c>
      <c r="W20" s="461">
        <f>+IF(E20=0,"",'Ark1'!W41)</f>
        <v>46.660395108184382</v>
      </c>
      <c r="X20" s="115">
        <f>+IF(E20=0,"",'Ark1'!AG41)</f>
        <v>1025.8453307392997</v>
      </c>
      <c r="Y20" s="115">
        <f t="shared" si="6"/>
        <v>9.8425529615218466</v>
      </c>
      <c r="Z20" s="115">
        <f>+IF(E20=0,"",'Ark1'!AH41)</f>
        <v>0</v>
      </c>
      <c r="AA20" s="130"/>
      <c r="AB20" s="416">
        <f>+IF(E20=0,"",'Ark1'!AI41)</f>
        <v>47.130761994355609</v>
      </c>
      <c r="AC20" s="115">
        <f>+IF(E20=0,"",'Ark1'!Y41)</f>
        <v>105.8282868525956</v>
      </c>
      <c r="AD20" s="113">
        <f>+IF(E20=0,"",'Ark1'!Z41)</f>
        <v>1.7497425085169469</v>
      </c>
      <c r="AE20" s="113">
        <f>+IF(E20=0,"",'Ark1'!AA41)</f>
        <v>1.7302628599976282</v>
      </c>
      <c r="AF20" s="115">
        <f t="shared" si="7"/>
        <v>339.1851985717617</v>
      </c>
      <c r="AG20" s="26"/>
      <c r="AN20"/>
      <c r="AP20"/>
      <c r="AQ20"/>
      <c r="AW20"/>
    </row>
    <row r="21" spans="1:49" ht="15.6">
      <c r="A21" s="26"/>
      <c r="B21" s="434">
        <f>+'Ark1'!D42</f>
        <v>12</v>
      </c>
      <c r="C21" s="434" t="s">
        <v>607</v>
      </c>
      <c r="D21" s="434">
        <f>+'Ark1'!C42</f>
        <v>2024</v>
      </c>
      <c r="E21" s="91">
        <f>+'Ark1'!Q42</f>
        <v>115</v>
      </c>
      <c r="F21" s="115">
        <f t="shared" si="0"/>
        <v>-2</v>
      </c>
      <c r="G21" s="115">
        <f>+IF(E21=0,"",'Ark1'!R42)</f>
        <v>218</v>
      </c>
      <c r="H21" s="115">
        <f t="shared" si="1"/>
        <v>-40</v>
      </c>
      <c r="I21" s="114">
        <f>+IF(E21=0,"",'Ark1'!AE42)</f>
        <v>2.7873673443293687</v>
      </c>
      <c r="J21" s="114">
        <f t="shared" si="2"/>
        <v>-0.4152145821850306</v>
      </c>
      <c r="K21" s="114">
        <f>+IF(E21=0,"",'Ark1'!AF42)</f>
        <v>2.8756176852191273</v>
      </c>
      <c r="L21" s="93"/>
      <c r="M21" s="393">
        <f>+IF(E21=0,"",'Ark1'!S42)</f>
        <v>5.646788990825689</v>
      </c>
      <c r="N21" s="475">
        <f t="shared" si="3"/>
        <v>1.5006045089255515E-2</v>
      </c>
      <c r="O21" s="38"/>
      <c r="P21" s="487">
        <f>+IF(G21=0,"",'Ark1'!AR42)</f>
        <v>218.97</v>
      </c>
      <c r="Q21" s="436">
        <f>+IF(G21=0,"",'Ark1'!AS42)</f>
        <v>34.338230739041677</v>
      </c>
      <c r="R21" s="432"/>
      <c r="S21" s="113">
        <f>+IF(E21=0,"",'Ark1'!T42)</f>
        <v>6.7293577981651396</v>
      </c>
      <c r="T21" s="113">
        <f t="shared" si="4"/>
        <v>0.17897020126591556</v>
      </c>
      <c r="U21" s="115">
        <f>+IF(E21=0,"",'Ark1'!U42)</f>
        <v>367.01100917431199</v>
      </c>
      <c r="V21" s="115">
        <f t="shared" si="5"/>
        <v>15.624962662684027</v>
      </c>
      <c r="W21" s="461">
        <f>+IF(E21=0,"",'Ark1'!W42)</f>
        <v>51.834862385321109</v>
      </c>
      <c r="X21" s="115">
        <f>+IF(E21=0,"",'Ark1'!AG42)</f>
        <v>999.78</v>
      </c>
      <c r="Y21" s="115">
        <f t="shared" si="6"/>
        <v>-18.172755905511849</v>
      </c>
      <c r="Z21" s="115">
        <f>+IF(E21=0,"",'Ark1'!AH42)</f>
        <v>0</v>
      </c>
      <c r="AA21" s="130"/>
      <c r="AB21" s="416">
        <f>+IF(E21=0,"",'Ark1'!AI42)</f>
        <v>39.449541284403672</v>
      </c>
      <c r="AC21" s="115">
        <f>+IF(E21=0,"",'Ark1'!Y42)</f>
        <v>105.05350261132716</v>
      </c>
      <c r="AD21" s="113">
        <f>+IF(E21=0,"",'Ark1'!Z42)</f>
        <v>1.6807091561009988</v>
      </c>
      <c r="AE21" s="113">
        <f>+IF(E21=0,"",'Ark1'!AA42)</f>
        <v>1.9192794305496352</v>
      </c>
      <c r="AF21" s="115">
        <f t="shared" si="7"/>
        <v>367.09176936357198</v>
      </c>
      <c r="AG21" s="26"/>
      <c r="AN21"/>
      <c r="AP21"/>
      <c r="AQ21"/>
      <c r="AW21"/>
    </row>
    <row r="22" spans="1:49" ht="15.6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472"/>
      <c r="O22" s="38"/>
      <c r="P22" s="26"/>
      <c r="Q22" s="26"/>
      <c r="R22" s="432"/>
      <c r="S22" s="26"/>
      <c r="T22" s="26"/>
      <c r="U22" s="26"/>
      <c r="V22" s="26"/>
      <c r="W22" s="26"/>
      <c r="X22" s="26"/>
      <c r="Y22" s="26"/>
      <c r="Z22" s="26"/>
      <c r="AA22" s="130"/>
      <c r="AB22" s="26"/>
      <c r="AC22" s="26"/>
      <c r="AD22" s="26"/>
      <c r="AE22" s="26"/>
      <c r="AF22" s="26"/>
      <c r="AG22" s="26"/>
      <c r="AN22"/>
      <c r="AP22"/>
      <c r="AQ22"/>
      <c r="AW22"/>
    </row>
    <row r="23" spans="1:49" ht="15.6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472"/>
      <c r="O23" s="38"/>
      <c r="P23" s="26"/>
      <c r="Q23" s="26"/>
      <c r="R23" s="432"/>
      <c r="S23" s="26"/>
      <c r="T23" s="26"/>
      <c r="U23" s="26"/>
      <c r="V23" s="26"/>
      <c r="W23" s="26"/>
      <c r="X23" s="26"/>
      <c r="Y23" s="26"/>
      <c r="Z23" s="26"/>
      <c r="AA23" s="130"/>
      <c r="AB23" s="26"/>
      <c r="AC23" s="26"/>
      <c r="AD23" s="26"/>
      <c r="AE23" s="26"/>
      <c r="AF23" s="26"/>
      <c r="AG23" s="26"/>
      <c r="AN23"/>
      <c r="AP23"/>
      <c r="AQ23"/>
      <c r="AW23"/>
    </row>
    <row r="24" spans="1:49" ht="15.6">
      <c r="A24" s="26"/>
      <c r="B24" s="2">
        <f>+'Ark1'!D43</f>
        <v>1</v>
      </c>
      <c r="C24" s="2" t="str">
        <f t="shared" ref="C24:C35" si="8">+C10</f>
        <v>Jan</v>
      </c>
      <c r="D24" s="2">
        <f>+'Ark1'!C43</f>
        <v>2023</v>
      </c>
      <c r="E24" s="2">
        <f>+'Ark1'!Q43</f>
        <v>257</v>
      </c>
      <c r="F24" s="19">
        <f t="shared" ref="F24:F35" si="9">+IF(E24=0,"",E24-E37)</f>
        <v>40</v>
      </c>
      <c r="G24" s="19">
        <f>+IF(E24=0,"",'Ark1'!R43)</f>
        <v>584</v>
      </c>
      <c r="H24" s="19">
        <f t="shared" ref="H24:H35" si="10">+IF(E24=0,"",G24-G37)</f>
        <v>161</v>
      </c>
      <c r="I24" s="55">
        <f>+IF(E24=0,"",'Ark1'!AE43)</f>
        <v>7.2492552135054611</v>
      </c>
      <c r="J24" s="55">
        <f t="shared" ref="J24:J35" si="11">+IF(E24=0,"",I24-I37)</f>
        <v>1.1742875271633659</v>
      </c>
      <c r="K24" s="55">
        <f>+IF(E24=0,"",'Ark1'!AF43)</f>
        <v>7.4362689237834783</v>
      </c>
      <c r="L24" s="93"/>
      <c r="M24" s="5">
        <f>+IF(E24=0,"",'Ark1'!S43)</f>
        <v>5.60958904109589</v>
      </c>
      <c r="N24" s="476">
        <f t="shared" ref="N24:N35" si="12">+IF(E24=0,"",M24-M37)</f>
        <v>-0.29821237734382855</v>
      </c>
      <c r="O24" s="38"/>
      <c r="P24" s="435">
        <f>+IF(G24=0,"",'Ark1'!AR43)</f>
        <v>218.3278084714548</v>
      </c>
      <c r="Q24" s="436">
        <f>+IF(G24=0,"",'Ark1'!AS43)</f>
        <v>34.255266600764152</v>
      </c>
      <c r="R24" s="432"/>
      <c r="S24" s="5">
        <f>+IF(E24=0,"",'Ark1'!T43)</f>
        <v>6.4948630136986321</v>
      </c>
      <c r="T24" s="5">
        <f t="shared" ref="T24:T35" si="13">+IF(E24=0,"",S24-S37)</f>
        <v>-0.19071618251886679</v>
      </c>
      <c r="U24" s="19">
        <f>+IF(E24=0,"",'Ark1'!U43)</f>
        <v>361.34554794520562</v>
      </c>
      <c r="V24" s="55">
        <f t="shared" ref="V24:V35" si="14">+IF(E24=0,"",U24-U37)</f>
        <v>-15.606366948411335</v>
      </c>
      <c r="W24" s="19">
        <f>+IF(E24=0,"",'Ark1'!W43)</f>
        <v>48.972602739726007</v>
      </c>
      <c r="X24" s="19">
        <f>+IF(E24=0,"",'Ark1'!AG43)</f>
        <v>984.95580110497247</v>
      </c>
      <c r="Y24" s="19">
        <f t="shared" ref="Y24:Y35" si="15">+IF(E24=0,"",X24-X37)</f>
        <v>33.844689993861266</v>
      </c>
      <c r="Z24" s="19">
        <f>+IF(E24=0,"",'Ark1'!AH43)</f>
        <v>0</v>
      </c>
      <c r="AA24" s="130"/>
      <c r="AB24" s="19">
        <f>+IF(E24=0,"",'Ark1'!AI43)</f>
        <v>36.81506849315069</v>
      </c>
      <c r="AC24" s="19">
        <f>+IF(E24=0,"",'Ark1'!Y43)</f>
        <v>96.550797266422961</v>
      </c>
      <c r="AD24" s="5">
        <f>+IF(E24=0,"",'Ark1'!Z43)</f>
        <v>1.7146559528349197</v>
      </c>
      <c r="AE24" s="5">
        <f>+IF(E24=0,"",'Ark1'!AA43)</f>
        <v>1.8112966430653912</v>
      </c>
      <c r="AF24" s="19">
        <f t="shared" ref="AF24:AF35" si="16">IF(E24=0,"",1000*U24/X24)</f>
        <v>366.86473397063116</v>
      </c>
      <c r="AG24" s="26"/>
      <c r="AN24"/>
      <c r="AP24"/>
      <c r="AQ24"/>
      <c r="AW24"/>
    </row>
    <row r="25" spans="1:49" ht="15.6">
      <c r="A25" s="26"/>
      <c r="B25" s="2">
        <f>+'Ark1'!D44</f>
        <v>2</v>
      </c>
      <c r="C25" s="2" t="str">
        <f t="shared" si="8"/>
        <v>Feb</v>
      </c>
      <c r="D25" s="2">
        <f>+'Ark1'!C44</f>
        <v>2023</v>
      </c>
      <c r="E25" s="2">
        <f>+'Ark1'!Q44</f>
        <v>156</v>
      </c>
      <c r="F25" s="19">
        <f t="shared" si="9"/>
        <v>-26</v>
      </c>
      <c r="G25" s="19">
        <f>+IF(E25=0,"",'Ark1'!R44)</f>
        <v>463</v>
      </c>
      <c r="H25" s="19">
        <f t="shared" si="10"/>
        <v>126</v>
      </c>
      <c r="I25" s="55">
        <f>+IF(E25=0,"",'Ark1'!AE44)</f>
        <v>5.7472691161866942</v>
      </c>
      <c r="J25" s="55">
        <f t="shared" si="11"/>
        <v>0.90740124314346282</v>
      </c>
      <c r="K25" s="55">
        <f>+IF(E25=0,"",'Ark1'!AF44)</f>
        <v>5.9799074731144755</v>
      </c>
      <c r="L25" s="93"/>
      <c r="M25" s="5">
        <f>+IF(E25=0,"",'Ark1'!S44)</f>
        <v>5.4838012958963285</v>
      </c>
      <c r="N25" s="476">
        <f t="shared" si="12"/>
        <v>-0.31145092962295973</v>
      </c>
      <c r="O25" s="38"/>
      <c r="P25" s="435">
        <f>+IF(G25=0,"",'Ark1'!AR44)</f>
        <v>219.72748267898393</v>
      </c>
      <c r="Q25" s="436">
        <f>+IF(G25=0,"",'Ark1'!AS44)</f>
        <v>33.908927064658101</v>
      </c>
      <c r="R25" s="432"/>
      <c r="S25" s="5">
        <f>+IF(E25=0,"",'Ark1'!T44)</f>
        <v>6.7473002159827216</v>
      </c>
      <c r="T25" s="5">
        <f t="shared" si="13"/>
        <v>0.17459991924681617</v>
      </c>
      <c r="U25" s="19">
        <f>+IF(E25=0,"",'Ark1'!U44)</f>
        <v>366.51684665226753</v>
      </c>
      <c r="V25" s="55">
        <f t="shared" si="14"/>
        <v>0.95334516858827101</v>
      </c>
      <c r="W25" s="19">
        <f>+IF(E25=0,"",'Ark1'!W44)</f>
        <v>57.451403887688976</v>
      </c>
      <c r="X25" s="19">
        <f>+IF(E25=0,"",'Ark1'!AG44)</f>
        <v>956.30254041570436</v>
      </c>
      <c r="Y25" s="19">
        <f t="shared" si="15"/>
        <v>-6.0747601977925569</v>
      </c>
      <c r="Z25" s="19">
        <f>+IF(E25=0,"",'Ark1'!AH44)</f>
        <v>0</v>
      </c>
      <c r="AA25" s="130"/>
      <c r="AB25" s="19">
        <f>+IF(E25=0,"",'Ark1'!AI44)</f>
        <v>28.941684665226777</v>
      </c>
      <c r="AC25" s="19">
        <f>+IF(E25=0,"",'Ark1'!Y44)</f>
        <v>92.383148405318948</v>
      </c>
      <c r="AD25" s="5">
        <f>+IF(E25=0,"",'Ark1'!Z44)</f>
        <v>1.4839883433778225</v>
      </c>
      <c r="AE25" s="5">
        <f>+IF(E25=0,"",'Ark1'!AA44)</f>
        <v>1.4765511485619471</v>
      </c>
      <c r="AF25" s="19">
        <f t="shared" si="16"/>
        <v>383.26453309738446</v>
      </c>
      <c r="AG25" s="26"/>
      <c r="AN25"/>
      <c r="AP25"/>
      <c r="AQ25"/>
      <c r="AW25"/>
    </row>
    <row r="26" spans="1:49" ht="15.6">
      <c r="A26" s="26"/>
      <c r="B26" s="2">
        <f>+'Ark1'!D45</f>
        <v>3</v>
      </c>
      <c r="C26" s="2" t="str">
        <f t="shared" si="8"/>
        <v>Mars</v>
      </c>
      <c r="D26" s="2">
        <f>+'Ark1'!C45</f>
        <v>2023</v>
      </c>
      <c r="E26" s="2">
        <f>+'Ark1'!Q45</f>
        <v>236</v>
      </c>
      <c r="F26" s="19">
        <f t="shared" si="9"/>
        <v>1</v>
      </c>
      <c r="G26" s="19">
        <f>+IF(E26=0,"",'Ark1'!R45)</f>
        <v>532</v>
      </c>
      <c r="H26" s="19">
        <f t="shared" si="10"/>
        <v>81</v>
      </c>
      <c r="I26" s="55">
        <f>+IF(E26=0,"",'Ark1'!AE45)</f>
        <v>6.603773584905662</v>
      </c>
      <c r="J26" s="55">
        <f t="shared" si="11"/>
        <v>0.12668037795463682</v>
      </c>
      <c r="K26" s="55">
        <f>+IF(E26=0,"",'Ark1'!AF45)</f>
        <v>6.6373941368629117</v>
      </c>
      <c r="L26" s="93"/>
      <c r="M26" s="5">
        <f>+IF(E26=0,"",'Ark1'!S45)</f>
        <v>5.503759398496241</v>
      </c>
      <c r="N26" s="476">
        <f t="shared" si="12"/>
        <v>-0.46728737210509497</v>
      </c>
      <c r="O26" s="38"/>
      <c r="P26" s="435">
        <f>+IF(G26=0,"",'Ark1'!AR45)</f>
        <v>217.17799999999997</v>
      </c>
      <c r="Q26" s="436">
        <f>+IF(G26=0,"",'Ark1'!AS45)</f>
        <v>33.725525058080088</v>
      </c>
      <c r="R26" s="432"/>
      <c r="S26" s="5">
        <f>+IF(E26=0,"",'Ark1'!T45)</f>
        <v>6.5996240601503757</v>
      </c>
      <c r="T26" s="5">
        <f t="shared" si="13"/>
        <v>7.6063217911741532E-3</v>
      </c>
      <c r="U26" s="19">
        <f>+IF(E26=0,"",'Ark1'!U45)</f>
        <v>354.05150375939849</v>
      </c>
      <c r="V26" s="55">
        <f t="shared" si="14"/>
        <v>-19.257365420202632</v>
      </c>
      <c r="W26" s="19">
        <f>+IF(E26=0,"",'Ark1'!W45)</f>
        <v>52.631578947368411</v>
      </c>
      <c r="X26" s="19">
        <f>+IF(E26=0,"",'Ark1'!AG45)</f>
        <v>903.44600000000003</v>
      </c>
      <c r="Y26" s="19">
        <f t="shared" si="15"/>
        <v>-62.579404157043768</v>
      </c>
      <c r="Z26" s="19">
        <f>+IF(E26=0,"",'Ark1'!AH45)</f>
        <v>0</v>
      </c>
      <c r="AA26" s="130"/>
      <c r="AB26" s="19">
        <f>+IF(E26=0,"",'Ark1'!AI45)</f>
        <v>31.01503759398496</v>
      </c>
      <c r="AC26" s="19">
        <f>+IF(E26=0,"",'Ark1'!Y45)</f>
        <v>95.707873090060176</v>
      </c>
      <c r="AD26" s="5">
        <f>+IF(E26=0,"",'Ark1'!Z45)</f>
        <v>1.569799853869486</v>
      </c>
      <c r="AE26" s="5">
        <f>+IF(E26=0,"",'Ark1'!AA45)</f>
        <v>1.6370475468657915</v>
      </c>
      <c r="AF26" s="19">
        <f t="shared" si="16"/>
        <v>391.89005625062094</v>
      </c>
      <c r="AG26" s="26"/>
      <c r="AN26"/>
      <c r="AP26"/>
      <c r="AQ26"/>
      <c r="AW26"/>
    </row>
    <row r="27" spans="1:49" ht="15.6">
      <c r="A27" s="26"/>
      <c r="B27" s="2">
        <f>+'Ark1'!D46</f>
        <v>4</v>
      </c>
      <c r="C27" s="2" t="str">
        <f t="shared" si="8"/>
        <v>April</v>
      </c>
      <c r="D27" s="2">
        <f>+'Ark1'!C46</f>
        <v>2023</v>
      </c>
      <c r="E27" s="2">
        <f>+'Ark1'!Q46</f>
        <v>218</v>
      </c>
      <c r="F27" s="19">
        <f t="shared" si="9"/>
        <v>-9</v>
      </c>
      <c r="G27" s="19">
        <f>+IF(E27=0,"",'Ark1'!R46)</f>
        <v>445</v>
      </c>
      <c r="H27" s="19">
        <f t="shared" si="10"/>
        <v>-46</v>
      </c>
      <c r="I27" s="55">
        <f>+IF(E27=0,"",'Ark1'!AE46)</f>
        <v>5.5238331678252228</v>
      </c>
      <c r="J27" s="55">
        <f t="shared" si="11"/>
        <v>-1.527725068567138</v>
      </c>
      <c r="K27" s="55">
        <f>+IF(E27=0,"",'Ark1'!AF46)</f>
        <v>5.6298429828210734</v>
      </c>
      <c r="L27" s="93"/>
      <c r="M27" s="5">
        <f>+IF(E27=0,"",'Ark1'!S46)</f>
        <v>5.8013544018058703</v>
      </c>
      <c r="N27" s="476">
        <f t="shared" si="12"/>
        <v>-0.24548877538353953</v>
      </c>
      <c r="O27" s="38"/>
      <c r="P27" s="435">
        <f>+IF(G27=0,"",'Ark1'!AR46)</f>
        <v>216.19770114942528</v>
      </c>
      <c r="Q27" s="436">
        <f>+IF(G27=0,"",'Ark1'!AS46)</f>
        <v>34.704066910169885</v>
      </c>
      <c r="R27" s="432"/>
      <c r="S27" s="5">
        <f>+IF(E27=0,"",'Ark1'!T46)</f>
        <v>6.5887640449438196</v>
      </c>
      <c r="T27" s="5">
        <f t="shared" si="13"/>
        <v>-0.24219318519874822</v>
      </c>
      <c r="U27" s="19">
        <f>+IF(E27=0,"",'Ark1'!U46)</f>
        <v>359.01842696629177</v>
      </c>
      <c r="V27" s="55">
        <f t="shared" si="14"/>
        <v>-14.898884642669827</v>
      </c>
      <c r="W27" s="19">
        <f>+IF(E27=0,"",'Ark1'!W46)</f>
        <v>53.25842696629212</v>
      </c>
      <c r="X27" s="19">
        <f>+IF(E27=0,"",'Ark1'!AG46)</f>
        <v>942.72183908045986</v>
      </c>
      <c r="Y27" s="19">
        <f t="shared" si="15"/>
        <v>18.753154320543331</v>
      </c>
      <c r="Z27" s="19">
        <f>+IF(E27=0,"",'Ark1'!AH46)</f>
        <v>0</v>
      </c>
      <c r="AA27" s="130"/>
      <c r="AB27" s="19">
        <f>+IF(E27=0,"",'Ark1'!AI46)</f>
        <v>44.269662921348306</v>
      </c>
      <c r="AC27" s="19">
        <f>+IF(E27=0,"",'Ark1'!Y46)</f>
        <v>100.64996691615136</v>
      </c>
      <c r="AD27" s="5">
        <f>+IF(E27=0,"",'Ark1'!Z46)</f>
        <v>1.6875004862708971</v>
      </c>
      <c r="AE27" s="5">
        <f>+IF(E27=0,"",'Ark1'!AA46)</f>
        <v>1.8099250839451195</v>
      </c>
      <c r="AF27" s="19">
        <f t="shared" si="16"/>
        <v>380.8317703942044</v>
      </c>
      <c r="AG27" s="26"/>
      <c r="AN27"/>
      <c r="AP27"/>
      <c r="AQ27"/>
      <c r="AW27"/>
    </row>
    <row r="28" spans="1:49" ht="15.6">
      <c r="A28" s="26"/>
      <c r="B28" s="2">
        <f>+'Ark1'!D47</f>
        <v>5</v>
      </c>
      <c r="C28" s="2" t="str">
        <f t="shared" si="8"/>
        <v>Mai</v>
      </c>
      <c r="D28" s="2">
        <f>+'Ark1'!C47</f>
        <v>2023</v>
      </c>
      <c r="E28" s="2">
        <f>+'Ark1'!Q47</f>
        <v>294</v>
      </c>
      <c r="F28" s="19">
        <f t="shared" si="9"/>
        <v>19</v>
      </c>
      <c r="G28" s="19">
        <f>+IF(E28=0,"",'Ark1'!R47)</f>
        <v>695</v>
      </c>
      <c r="H28" s="19">
        <f t="shared" si="10"/>
        <v>126</v>
      </c>
      <c r="I28" s="55">
        <f>+IF(E28=0,"",'Ark1'!AE47)</f>
        <v>8.6271102284011896</v>
      </c>
      <c r="J28" s="55">
        <f t="shared" si="11"/>
        <v>0.45534518459822948</v>
      </c>
      <c r="K28" s="55">
        <f>+IF(E28=0,"",'Ark1'!AF47)</f>
        <v>8.6605872440095499</v>
      </c>
      <c r="L28" s="93"/>
      <c r="M28" s="5">
        <f>+IF(E28=0,"",'Ark1'!S47)</f>
        <v>5.9913419913419919</v>
      </c>
      <c r="N28" s="476">
        <f t="shared" si="12"/>
        <v>-0.30215537245414215</v>
      </c>
      <c r="O28" s="38"/>
      <c r="P28" s="435">
        <f>+IF(G28=0,"",'Ark1'!AR47)</f>
        <v>214.28698224852064</v>
      </c>
      <c r="Q28" s="436">
        <f>+IF(G28=0,"",'Ark1'!AS47)</f>
        <v>34.990257348232227</v>
      </c>
      <c r="R28" s="432"/>
      <c r="S28" s="5">
        <f>+IF(E28=0,"",'Ark1'!T47)</f>
        <v>6.5482014388489196</v>
      </c>
      <c r="T28" s="5">
        <f t="shared" si="13"/>
        <v>-6.3397858163379617E-2</v>
      </c>
      <c r="U28" s="19">
        <f>+IF(E28=0,"",'Ark1'!U47)</f>
        <v>353.6250359712231</v>
      </c>
      <c r="V28" s="55">
        <f t="shared" si="14"/>
        <v>-22.570746102590647</v>
      </c>
      <c r="W28" s="19">
        <f>+IF(E28=0,"",'Ark1'!W47)</f>
        <v>50.791366906474813</v>
      </c>
      <c r="X28" s="19">
        <f>+IF(E28=0,"",'Ark1'!AG47)</f>
        <v>902.53402366863872</v>
      </c>
      <c r="Y28" s="19">
        <f t="shared" si="15"/>
        <v>-49.70559897287103</v>
      </c>
      <c r="Z28" s="19">
        <f>+IF(E28=0,"",'Ark1'!AH47)</f>
        <v>0.1438848920863309</v>
      </c>
      <c r="AA28" s="130"/>
      <c r="AB28" s="19">
        <f>+IF(E28=0,"",'Ark1'!AI47)</f>
        <v>52.230215827338128</v>
      </c>
      <c r="AC28" s="19">
        <f>+IF(E28=0,"",'Ark1'!Y47)</f>
        <v>103.53589489386508</v>
      </c>
      <c r="AD28" s="5">
        <f>+IF(E28=0,"",'Ark1'!Z47)</f>
        <v>1.86684656756011</v>
      </c>
      <c r="AE28" s="5">
        <f>+IF(E28=0,"",'Ark1'!AA47)</f>
        <v>1.9438651890219805</v>
      </c>
      <c r="AF28" s="19">
        <f t="shared" si="16"/>
        <v>391.81352358751064</v>
      </c>
      <c r="AG28" s="26"/>
      <c r="AN28"/>
      <c r="AP28"/>
      <c r="AQ28"/>
      <c r="AW28"/>
    </row>
    <row r="29" spans="1:49" ht="15.6">
      <c r="A29" s="26"/>
      <c r="B29" s="2">
        <f>+'Ark1'!D48</f>
        <v>6</v>
      </c>
      <c r="C29" s="2" t="str">
        <f t="shared" si="8"/>
        <v>Juni</v>
      </c>
      <c r="D29" s="2">
        <f>+'Ark1'!C48</f>
        <v>2023</v>
      </c>
      <c r="E29" s="2">
        <f>+'Ark1'!Q48</f>
        <v>393</v>
      </c>
      <c r="F29" s="19">
        <f t="shared" si="9"/>
        <v>42</v>
      </c>
      <c r="G29" s="19">
        <f>+IF(E29=0,"",'Ark1'!R48)</f>
        <v>930</v>
      </c>
      <c r="H29" s="19">
        <f t="shared" si="10"/>
        <v>192</v>
      </c>
      <c r="I29" s="55">
        <f>+IF(E29=0,"",'Ark1'!AE48)</f>
        <v>11.544190665342599</v>
      </c>
      <c r="J29" s="55">
        <f t="shared" si="11"/>
        <v>0.94531087215000831</v>
      </c>
      <c r="K29" s="55">
        <f>+IF(E29=0,"",'Ark1'!AF48)</f>
        <v>11.420592789166969</v>
      </c>
      <c r="L29" s="93"/>
      <c r="M29" s="5">
        <f>+IF(E29=0,"",'Ark1'!S48)</f>
        <v>5.6720430107526862</v>
      </c>
      <c r="N29" s="476">
        <f t="shared" si="12"/>
        <v>-0.47877220663861841</v>
      </c>
      <c r="O29" s="38"/>
      <c r="P29" s="435">
        <f>+IF(G29=0,"",'Ark1'!AR48)</f>
        <v>214.69700332963376</v>
      </c>
      <c r="Q29" s="436">
        <f>+IF(G29=0,"",'Ark1'!AS48)</f>
        <v>34.045563115787189</v>
      </c>
      <c r="R29" s="432"/>
      <c r="S29" s="5">
        <f>+IF(E29=0,"",'Ark1'!T48)</f>
        <v>6.4150537634408602</v>
      </c>
      <c r="T29" s="5">
        <f t="shared" si="13"/>
        <v>-7.5461141708190738E-2</v>
      </c>
      <c r="U29" s="19">
        <f>+IF(E29=0,"",'Ark1'!U48)</f>
        <v>348.48666666666713</v>
      </c>
      <c r="V29" s="55">
        <f t="shared" si="14"/>
        <v>-29.369566395663583</v>
      </c>
      <c r="W29" s="19">
        <f>+IF(E29=0,"",'Ark1'!W48)</f>
        <v>46.236559139784944</v>
      </c>
      <c r="X29" s="19">
        <f>+IF(E29=0,"",'Ark1'!AG48)</f>
        <v>937.38401775804675</v>
      </c>
      <c r="Y29" s="19">
        <f t="shared" si="15"/>
        <v>-57.11668350422508</v>
      </c>
      <c r="Z29" s="19">
        <f>+IF(E29=0,"",'Ark1'!AH48)</f>
        <v>0.10752688172043012</v>
      </c>
      <c r="AA29" s="130"/>
      <c r="AB29" s="19">
        <f>+IF(E29=0,"",'Ark1'!AI48)</f>
        <v>46.129032258064512</v>
      </c>
      <c r="AC29" s="19">
        <f>+IF(E29=0,"",'Ark1'!Y48)</f>
        <v>108.24189246584488</v>
      </c>
      <c r="AD29" s="5">
        <f>+IF(E29=0,"",'Ark1'!Z48)</f>
        <v>1.9341228787173863</v>
      </c>
      <c r="AE29" s="5">
        <f>+IF(E29=0,"",'Ark1'!AA48)</f>
        <v>1.8280341539690199</v>
      </c>
      <c r="AF29" s="19">
        <f t="shared" si="16"/>
        <v>371.7651038046788</v>
      </c>
      <c r="AG29" s="26"/>
      <c r="AN29"/>
      <c r="AP29"/>
      <c r="AQ29"/>
      <c r="AW29"/>
    </row>
    <row r="30" spans="1:49" ht="15.6">
      <c r="A30" s="26"/>
      <c r="B30" s="2">
        <f>+'Ark1'!D49</f>
        <v>7</v>
      </c>
      <c r="C30" s="2" t="str">
        <f t="shared" si="8"/>
        <v>Juli</v>
      </c>
      <c r="D30" s="2">
        <f>+'Ark1'!C49</f>
        <v>2023</v>
      </c>
      <c r="E30" s="2">
        <f>+'Ark1'!Q49</f>
        <v>287</v>
      </c>
      <c r="F30" s="19">
        <f t="shared" si="9"/>
        <v>50</v>
      </c>
      <c r="G30" s="19">
        <f>+IF(E30=0,"",'Ark1'!R49)</f>
        <v>548</v>
      </c>
      <c r="H30" s="19">
        <f t="shared" si="10"/>
        <v>32</v>
      </c>
      <c r="I30" s="55">
        <f>+IF(E30=0,"",'Ark1'!AE49)</f>
        <v>6.8023833167825218</v>
      </c>
      <c r="J30" s="55">
        <f t="shared" si="11"/>
        <v>-0.6082155630106687</v>
      </c>
      <c r="K30" s="55">
        <f>+IF(E30=0,"",'Ark1'!AF49)</f>
        <v>6.931143705629669</v>
      </c>
      <c r="L30" s="93"/>
      <c r="M30" s="5">
        <f>+IF(E30=0,"",'Ark1'!S49)</f>
        <v>5.8686131386861327</v>
      </c>
      <c r="N30" s="476">
        <f t="shared" si="12"/>
        <v>-0.60323152150804304</v>
      </c>
      <c r="O30" s="38"/>
      <c r="P30" s="435">
        <f>+IF(G30=0,"",'Ark1'!AR49)</f>
        <v>216.05142857142849</v>
      </c>
      <c r="Q30" s="436">
        <f>+IF(G30=0,"",'Ark1'!AS49)</f>
        <v>34.391053618678086</v>
      </c>
      <c r="R30" s="432"/>
      <c r="S30" s="5">
        <f>+IF(E30=0,"",'Ark1'!T49)</f>
        <v>6.1770072992700724</v>
      </c>
      <c r="T30" s="5">
        <f t="shared" si="13"/>
        <v>-0.4450857239857422</v>
      </c>
      <c r="U30" s="19">
        <f>+IF(E30=0,"",'Ark1'!U49)</f>
        <v>358.9259124087593</v>
      </c>
      <c r="V30" s="55">
        <f t="shared" si="14"/>
        <v>-39.757614723023551</v>
      </c>
      <c r="W30" s="19">
        <f>+IF(E30=0,"",'Ark1'!W49)</f>
        <v>41.240875912408754</v>
      </c>
      <c r="X30" s="19">
        <f>+IF(E30=0,"",'Ark1'!AG49)</f>
        <v>981.71238095238107</v>
      </c>
      <c r="Y30" s="19">
        <f t="shared" si="15"/>
        <v>32.57423662248425</v>
      </c>
      <c r="Z30" s="19">
        <f>+IF(E30=0,"",'Ark1'!AH49)</f>
        <v>0</v>
      </c>
      <c r="AA30" s="130"/>
      <c r="AB30" s="19">
        <f>+IF(E30=0,"",'Ark1'!AI49)</f>
        <v>52.372262773722646</v>
      </c>
      <c r="AC30" s="19">
        <f>+IF(E30=0,"",'Ark1'!Y49)</f>
        <v>113.16052234590484</v>
      </c>
      <c r="AD30" s="5">
        <f>+IF(E30=0,"",'Ark1'!Z49)</f>
        <v>1.9372172013934876</v>
      </c>
      <c r="AE30" s="5">
        <f>+IF(E30=0,"",'Ark1'!AA49)</f>
        <v>1.9331105998332303</v>
      </c>
      <c r="AF30" s="19">
        <f t="shared" si="16"/>
        <v>365.61208697455487</v>
      </c>
      <c r="AG30" s="26"/>
      <c r="AN30"/>
      <c r="AP30"/>
      <c r="AQ30"/>
      <c r="AW30"/>
    </row>
    <row r="31" spans="1:49" ht="15.6">
      <c r="A31" s="26"/>
      <c r="B31" s="2">
        <f>+'Ark1'!D50</f>
        <v>8</v>
      </c>
      <c r="C31" s="2" t="str">
        <f t="shared" si="8"/>
        <v>Aug</v>
      </c>
      <c r="D31" s="2">
        <f>+'Ark1'!C50</f>
        <v>2023</v>
      </c>
      <c r="E31" s="2">
        <f>+'Ark1'!Q50</f>
        <v>344</v>
      </c>
      <c r="F31" s="19">
        <f t="shared" si="9"/>
        <v>3</v>
      </c>
      <c r="G31" s="19">
        <f>+IF(E31=0,"",'Ark1'!R50)</f>
        <v>808</v>
      </c>
      <c r="H31" s="19">
        <f t="shared" si="10"/>
        <v>110</v>
      </c>
      <c r="I31" s="55">
        <f>+IF(E31=0,"",'Ark1'!AE50)</f>
        <v>10.029791459781528</v>
      </c>
      <c r="J31" s="55">
        <f t="shared" si="11"/>
        <v>5.3766960302752409E-3</v>
      </c>
      <c r="K31" s="55">
        <f>+IF(E31=0,"",'Ark1'!AF50)</f>
        <v>10.109693052139068</v>
      </c>
      <c r="L31" s="93"/>
      <c r="M31" s="5">
        <f>+IF(E31=0,"",'Ark1'!S50)</f>
        <v>5.6472772277227721</v>
      </c>
      <c r="N31" s="476">
        <f t="shared" si="12"/>
        <v>-0.24384025078725813</v>
      </c>
      <c r="O31" s="38"/>
      <c r="P31" s="435">
        <f>+IF(G31=0,"",'Ark1'!AR50)</f>
        <v>216.82383419689123</v>
      </c>
      <c r="Q31" s="436">
        <f>+IF(G31=0,"",'Ark1'!AS50)</f>
        <v>34.061281228398087</v>
      </c>
      <c r="R31" s="432"/>
      <c r="S31" s="5">
        <f>+IF(E31=0,"",'Ark1'!T50)</f>
        <v>6.5061881188118811</v>
      </c>
      <c r="T31" s="5">
        <f t="shared" si="13"/>
        <v>0.10074399273738077</v>
      </c>
      <c r="U31" s="19">
        <f>+IF(E31=0,"",'Ark1'!U50)</f>
        <v>355.06435643564362</v>
      </c>
      <c r="V31" s="55">
        <f t="shared" si="14"/>
        <v>-19.752692274958633</v>
      </c>
      <c r="W31" s="19">
        <f>+IF(E31=0,"",'Ark1'!W50)</f>
        <v>47.772277227722782</v>
      </c>
      <c r="X31" s="19">
        <f>+IF(E31=0,"",'Ark1'!AG50)</f>
        <v>941.55699481865292</v>
      </c>
      <c r="Y31" s="19">
        <f t="shared" si="15"/>
        <v>-43.386792163595373</v>
      </c>
      <c r="Z31" s="19">
        <f>+IF(E31=0,"",'Ark1'!AH50)</f>
        <v>0</v>
      </c>
      <c r="AA31" s="130"/>
      <c r="AB31" s="19">
        <f>+IF(E31=0,"",'Ark1'!AI50)</f>
        <v>42.945544554455445</v>
      </c>
      <c r="AC31" s="19">
        <f>+IF(E31=0,"",'Ark1'!Y50)</f>
        <v>105.73015761615184</v>
      </c>
      <c r="AD31" s="5">
        <f>+IF(E31=0,"",'Ark1'!Z50)</f>
        <v>1.7556394317267725</v>
      </c>
      <c r="AE31" s="5">
        <f>+IF(E31=0,"",'Ark1'!AA50)</f>
        <v>1.7320397533502438</v>
      </c>
      <c r="AF31" s="19">
        <f t="shared" si="16"/>
        <v>377.10341316515866</v>
      </c>
      <c r="AG31" s="26"/>
      <c r="AN31"/>
      <c r="AP31"/>
      <c r="AQ31"/>
      <c r="AW31"/>
    </row>
    <row r="32" spans="1:49" ht="15.6">
      <c r="A32" s="26"/>
      <c r="B32" s="2">
        <f>+'Ark1'!D51</f>
        <v>9</v>
      </c>
      <c r="C32" s="2" t="str">
        <f t="shared" si="8"/>
        <v>Sept</v>
      </c>
      <c r="D32" s="2">
        <f>+'Ark1'!C51</f>
        <v>2023</v>
      </c>
      <c r="E32" s="2">
        <f>+'Ark1'!Q51</f>
        <v>323</v>
      </c>
      <c r="F32" s="19">
        <f t="shared" si="9"/>
        <v>-42</v>
      </c>
      <c r="G32" s="19">
        <f>+IF(E32=0,"",'Ark1'!R51)</f>
        <v>731</v>
      </c>
      <c r="H32" s="19">
        <f t="shared" si="10"/>
        <v>-65</v>
      </c>
      <c r="I32" s="55">
        <f>+IF(E32=0,"",'Ark1'!AE51)</f>
        <v>9.0739821251241306</v>
      </c>
      <c r="J32" s="55">
        <f t="shared" si="11"/>
        <v>-2.3578719607583913</v>
      </c>
      <c r="K32" s="55">
        <f>+IF(E32=0,"",'Ark1'!AF51)</f>
        <v>9.1728482932184381</v>
      </c>
      <c r="L32" s="93"/>
      <c r="M32" s="5">
        <f>+IF(E32=0,"",'Ark1'!S51)</f>
        <v>5.5321477428180588</v>
      </c>
      <c r="N32" s="476">
        <f t="shared" si="12"/>
        <v>-0.255998537131501</v>
      </c>
      <c r="O32" s="38"/>
      <c r="P32" s="435">
        <f>+IF(G32=0,"",'Ark1'!AR51)</f>
        <v>217.55681818181819</v>
      </c>
      <c r="Q32" s="436">
        <f>+IF(G32=0,"",'Ark1'!AS51)</f>
        <v>33.63309448264846</v>
      </c>
      <c r="R32" s="432"/>
      <c r="S32" s="5">
        <f>+IF(E32=0,"",'Ark1'!T51)</f>
        <v>6.7086183310533523</v>
      </c>
      <c r="T32" s="5">
        <f t="shared" si="13"/>
        <v>0.24128164763626625</v>
      </c>
      <c r="U32" s="19">
        <f>+IF(E32=0,"",'Ark1'!U51)</f>
        <v>356.09616963064246</v>
      </c>
      <c r="V32" s="55">
        <f t="shared" si="14"/>
        <v>-8.9126243392070705</v>
      </c>
      <c r="W32" s="19">
        <f>+IF(E32=0,"",'Ark1'!W51)</f>
        <v>56.634746922024625</v>
      </c>
      <c r="X32" s="19">
        <f>+IF(E32=0,"",'Ark1'!AG51)</f>
        <v>964.21164772727275</v>
      </c>
      <c r="Y32" s="19">
        <f t="shared" si="15"/>
        <v>-1.9151128361073688</v>
      </c>
      <c r="Z32" s="19">
        <f>+IF(E32=0,"",'Ark1'!AH51)</f>
        <v>0</v>
      </c>
      <c r="AA32" s="130"/>
      <c r="AB32" s="19">
        <f>+IF(E32=0,"",'Ark1'!AI51)</f>
        <v>42.544459644322849</v>
      </c>
      <c r="AC32" s="19">
        <f>+IF(E32=0,"",'Ark1'!Y51)</f>
        <v>105.63874046665198</v>
      </c>
      <c r="AD32" s="5">
        <f>+IF(E32=0,"",'Ark1'!Z51)</f>
        <v>1.7837979310682612</v>
      </c>
      <c r="AE32" s="5">
        <f>+IF(E32=0,"",'Ark1'!AA51)</f>
        <v>1.8415094120097089</v>
      </c>
      <c r="AF32" s="19">
        <f t="shared" si="16"/>
        <v>369.31328352026321</v>
      </c>
      <c r="AG32" s="26"/>
      <c r="AN32"/>
      <c r="AP32"/>
      <c r="AQ32"/>
      <c r="AW32"/>
    </row>
    <row r="33" spans="1:95" ht="15.6">
      <c r="A33" s="26"/>
      <c r="B33" s="2">
        <f>+'Ark1'!D52</f>
        <v>10</v>
      </c>
      <c r="C33" s="2" t="str">
        <f t="shared" si="8"/>
        <v>Okt</v>
      </c>
      <c r="D33" s="2">
        <f>+'Ark1'!C52</f>
        <v>2023</v>
      </c>
      <c r="E33" s="2">
        <f>+'Ark1'!Q52</f>
        <v>478</v>
      </c>
      <c r="F33" s="19">
        <f t="shared" si="9"/>
        <v>9</v>
      </c>
      <c r="G33" s="19">
        <f>+IF(E33=0,"",'Ark1'!R52)</f>
        <v>945</v>
      </c>
      <c r="H33" s="19">
        <f t="shared" si="10"/>
        <v>93</v>
      </c>
      <c r="I33" s="55">
        <f>+IF(E33=0,"",'Ark1'!AE52)</f>
        <v>11.730387288977161</v>
      </c>
      <c r="J33" s="55">
        <f t="shared" si="11"/>
        <v>-0.50571783812323012</v>
      </c>
      <c r="K33" s="55">
        <f>+IF(E33=0,"",'Ark1'!AF52)</f>
        <v>11.390245244946479</v>
      </c>
      <c r="L33" s="93"/>
      <c r="M33" s="5">
        <f>+IF(E33=0,"",'Ark1'!S52)</f>
        <v>5.443855932203391</v>
      </c>
      <c r="N33" s="476">
        <f t="shared" si="12"/>
        <v>-0.30379664995623301</v>
      </c>
      <c r="O33" s="38"/>
      <c r="P33" s="435">
        <f>+IF(G33=0,"",'Ark1'!AR52)</f>
        <v>215.17339149400215</v>
      </c>
      <c r="Q33" s="436">
        <f>+IF(G33=0,"",'Ark1'!AS52)</f>
        <v>33.271992045648958</v>
      </c>
      <c r="R33" s="432"/>
      <c r="S33" s="5">
        <f>+IF(E33=0,"",'Ark1'!T52)</f>
        <v>6.2962962962962967</v>
      </c>
      <c r="T33" s="5">
        <f t="shared" si="13"/>
        <v>-0.26238914971309324</v>
      </c>
      <c r="U33" s="19">
        <f>+IF(E33=0,"",'Ark1'!U52)</f>
        <v>342.04380952380961</v>
      </c>
      <c r="V33" s="55">
        <f t="shared" si="14"/>
        <v>-21.892575452715676</v>
      </c>
      <c r="W33" s="19">
        <f>+IF(E33=0,"",'Ark1'!W52)</f>
        <v>43.280423280423278</v>
      </c>
      <c r="X33" s="19">
        <f>+IF(E33=0,"",'Ark1'!AG52)</f>
        <v>1023.4634678298798</v>
      </c>
      <c r="Y33" s="19">
        <f t="shared" si="15"/>
        <v>-5.4293893129772641</v>
      </c>
      <c r="Z33" s="19">
        <f>+IF(E33=0,"",'Ark1'!AH52)</f>
        <v>0</v>
      </c>
      <c r="AA33" s="130"/>
      <c r="AB33" s="19">
        <f>+IF(E33=0,"",'Ark1'!AI52)</f>
        <v>55.026455026455011</v>
      </c>
      <c r="AC33" s="19">
        <f>+IF(E33=0,"",'Ark1'!Y52)</f>
        <v>114.1654575131693</v>
      </c>
      <c r="AD33" s="5">
        <f>+IF(E33=0,"",'Ark1'!Z52)</f>
        <v>1.8098463195876799</v>
      </c>
      <c r="AE33" s="5">
        <f>+IF(E33=0,"",'Ark1'!AA52)</f>
        <v>1.9015552078508768</v>
      </c>
      <c r="AF33" s="19">
        <f t="shared" si="16"/>
        <v>334.20226542044401</v>
      </c>
      <c r="AG33" s="26"/>
      <c r="AN33"/>
      <c r="AP33"/>
      <c r="AQ33"/>
      <c r="AW33"/>
    </row>
    <row r="34" spans="1:95" ht="15.6">
      <c r="A34" s="26"/>
      <c r="B34" s="2">
        <f>+'Ark1'!D53</f>
        <v>11</v>
      </c>
      <c r="C34" s="2" t="str">
        <f t="shared" si="8"/>
        <v>Nov</v>
      </c>
      <c r="D34" s="2">
        <f>+'Ark1'!C53</f>
        <v>2023</v>
      </c>
      <c r="E34" s="2">
        <f>+'Ark1'!Q53</f>
        <v>492</v>
      </c>
      <c r="F34" s="19">
        <f t="shared" si="9"/>
        <v>7</v>
      </c>
      <c r="G34" s="19">
        <f>+IF(E34=0,"",'Ark1'!R53)</f>
        <v>1117</v>
      </c>
      <c r="H34" s="19">
        <f t="shared" si="10"/>
        <v>232</v>
      </c>
      <c r="I34" s="55">
        <f>+IF(E34=0,"",'Ark1'!AE53)</f>
        <v>13.865441906653428</v>
      </c>
      <c r="J34" s="55">
        <f t="shared" si="11"/>
        <v>1.1554031302639398</v>
      </c>
      <c r="K34" s="55">
        <f>+IF(E34=0,"",'Ark1'!AF53)</f>
        <v>13.436822734750685</v>
      </c>
      <c r="L34" s="93"/>
      <c r="M34" s="5">
        <f>+IF(E34=0,"",'Ark1'!S53)</f>
        <v>5.2939068100358435</v>
      </c>
      <c r="N34" s="476">
        <f t="shared" si="12"/>
        <v>-0.32713391394605562</v>
      </c>
      <c r="O34" s="38"/>
      <c r="P34" s="435">
        <f>+IF(G34=0,"",'Ark1'!AR53)</f>
        <v>215.21481481481479</v>
      </c>
      <c r="Q34" s="436">
        <f>+IF(G34=0,"",'Ark1'!AS53)</f>
        <v>33.198740933314042</v>
      </c>
      <c r="R34" s="432"/>
      <c r="S34" s="5">
        <f>+IF(E34=0,"",'Ark1'!T53)</f>
        <v>6.45389435989257</v>
      </c>
      <c r="T34" s="5">
        <f t="shared" si="13"/>
        <v>5.6154246898218574E-2</v>
      </c>
      <c r="U34" s="19">
        <f>+IF(E34=0,"",'Ark1'!U53)</f>
        <v>341.36884512085931</v>
      </c>
      <c r="V34" s="55">
        <f t="shared" si="14"/>
        <v>-19.945844144677096</v>
      </c>
      <c r="W34" s="19">
        <f>+IF(E34=0,"",'Ark1'!W53)</f>
        <v>46.374216651745741</v>
      </c>
      <c r="X34" s="19">
        <f>+IF(E34=0,"",'Ark1'!AG53)</f>
        <v>1016.0027777777779</v>
      </c>
      <c r="Y34" s="19">
        <f t="shared" si="15"/>
        <v>-62.760320172108436</v>
      </c>
      <c r="Z34" s="19">
        <f>+IF(E34=0,"",'Ark1'!AH53)</f>
        <v>8.9525514771709919E-2</v>
      </c>
      <c r="AA34" s="130"/>
      <c r="AB34" s="19">
        <f>+IF(E34=0,"",'Ark1'!AI53)</f>
        <v>42.972247090420773</v>
      </c>
      <c r="AC34" s="19">
        <f>+IF(E34=0,"",'Ark1'!Y53)</f>
        <v>108.33589983980742</v>
      </c>
      <c r="AD34" s="5">
        <f>+IF(E34=0,"",'Ark1'!Z53)</f>
        <v>1.7275411697788903</v>
      </c>
      <c r="AE34" s="5">
        <f>+IF(E34=0,"",'Ark1'!AA53)</f>
        <v>1.8901989018544036</v>
      </c>
      <c r="AF34" s="19">
        <f t="shared" si="16"/>
        <v>335.99203918271593</v>
      </c>
      <c r="AG34" s="26"/>
      <c r="AN34"/>
      <c r="AP34"/>
      <c r="AQ34"/>
      <c r="AW34"/>
    </row>
    <row r="35" spans="1:95" ht="15.6">
      <c r="A35" s="26"/>
      <c r="B35" s="2">
        <f>+'Ark1'!D54</f>
        <v>12</v>
      </c>
      <c r="C35" s="2" t="str">
        <f t="shared" si="8"/>
        <v>Des</v>
      </c>
      <c r="D35" s="2">
        <f>+'Ark1'!C54</f>
        <v>2023</v>
      </c>
      <c r="E35" s="2">
        <f>+'Ark1'!Q54</f>
        <v>117</v>
      </c>
      <c r="F35" s="19">
        <f t="shared" si="9"/>
        <v>-14</v>
      </c>
      <c r="G35" s="19">
        <f>+IF(E35=0,"",'Ark1'!R54)</f>
        <v>258</v>
      </c>
      <c r="H35" s="19">
        <f t="shared" si="10"/>
        <v>51</v>
      </c>
      <c r="I35" s="55">
        <f>+IF(E35=0,"",'Ark1'!AE54)</f>
        <v>3.2025819265143993</v>
      </c>
      <c r="J35" s="55">
        <f t="shared" si="11"/>
        <v>0.2297253991555035</v>
      </c>
      <c r="K35" s="55">
        <f>+IF(E35=0,"",'Ark1'!AF54)</f>
        <v>3.1946534195571954</v>
      </c>
      <c r="L35" s="93"/>
      <c r="M35" s="5">
        <f>+IF(E35=0,"",'Ark1'!S54)</f>
        <v>5.6317829457364335</v>
      </c>
      <c r="N35" s="476">
        <f t="shared" si="12"/>
        <v>-0.28529022499527734</v>
      </c>
      <c r="O35" s="38"/>
      <c r="P35" s="435">
        <f>+IF(G35=0,"",'Ark1'!AR54)</f>
        <v>215.75984251968504</v>
      </c>
      <c r="Q35" s="436">
        <f>+IF(G35=0,"",'Ark1'!AS54)</f>
        <v>33.772909639368407</v>
      </c>
      <c r="R35" s="432"/>
      <c r="S35" s="5">
        <f>+IF(E35=0,"",'Ark1'!T54)</f>
        <v>6.550387596899224</v>
      </c>
      <c r="T35" s="5">
        <f t="shared" si="13"/>
        <v>-0.12110998764184089</v>
      </c>
      <c r="U35" s="19">
        <f>+IF(E35=0,"",'Ark1'!U54)</f>
        <v>351.38604651162797</v>
      </c>
      <c r="V35" s="55">
        <f t="shared" si="14"/>
        <v>-21.424098415907963</v>
      </c>
      <c r="W35" s="19">
        <f>+IF(E35=0,"",'Ark1'!W54)</f>
        <v>46.124031007751938</v>
      </c>
      <c r="X35" s="19">
        <f>+IF(E35=0,"",'Ark1'!AG54)</f>
        <v>1017.9527559055118</v>
      </c>
      <c r="Y35" s="19">
        <f t="shared" si="15"/>
        <v>-29.856232858533076</v>
      </c>
      <c r="Z35" s="19">
        <f>+IF(E35=0,"",'Ark1'!AH54)</f>
        <v>0</v>
      </c>
      <c r="AA35" s="130"/>
      <c r="AB35" s="19">
        <f>+IF(E35=0,"",'Ark1'!AI54)</f>
        <v>50.38759689922481</v>
      </c>
      <c r="AC35" s="19">
        <f>+IF(E35=0,"",'Ark1'!Y54)</f>
        <v>114.09545082221057</v>
      </c>
      <c r="AD35" s="5">
        <f>+IF(E35=0,"",'Ark1'!Z54)</f>
        <v>1.9087917561618193</v>
      </c>
      <c r="AE35" s="5">
        <f>+IF(E35=0,"",'Ark1'!AA54)</f>
        <v>2.0075873147917704</v>
      </c>
      <c r="AF35" s="19">
        <f t="shared" si="16"/>
        <v>345.18895348837214</v>
      </c>
      <c r="AG35" s="26"/>
      <c r="AN35"/>
      <c r="AP35"/>
      <c r="AQ35"/>
      <c r="AW35"/>
    </row>
    <row r="36" spans="1:95" ht="15.6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472"/>
      <c r="O36" s="38"/>
      <c r="P36" s="26"/>
      <c r="Q36" s="26"/>
      <c r="R36" s="432"/>
      <c r="S36" s="26"/>
      <c r="T36" s="26"/>
      <c r="U36" s="26"/>
      <c r="V36" s="26"/>
      <c r="W36" s="26"/>
      <c r="X36" s="26"/>
      <c r="Y36" s="26"/>
      <c r="Z36" s="26"/>
      <c r="AA36" s="130"/>
      <c r="AB36" s="26"/>
      <c r="AC36" s="26"/>
      <c r="AD36" s="26"/>
      <c r="AE36" s="26"/>
      <c r="AF36" s="26"/>
      <c r="AG36" s="26"/>
      <c r="AN36"/>
      <c r="AP36"/>
      <c r="AQ36"/>
      <c r="AW36"/>
    </row>
    <row r="37" spans="1:95" ht="15.6">
      <c r="A37" s="26"/>
      <c r="B37" s="91">
        <f>+'Ark1'!D55</f>
        <v>1</v>
      </c>
      <c r="C37" s="91" t="str">
        <f t="shared" ref="C37:C48" si="17">+C24</f>
        <v>Jan</v>
      </c>
      <c r="D37" s="91">
        <f>+'Ark1'!C55</f>
        <v>2022</v>
      </c>
      <c r="E37" s="91">
        <f>+'Ark1'!Q55</f>
        <v>217</v>
      </c>
      <c r="F37" s="26"/>
      <c r="G37" s="115">
        <f>+IF(E37=0,"",'Ark1'!R55)</f>
        <v>423</v>
      </c>
      <c r="H37" s="26"/>
      <c r="I37" s="114">
        <f>+IF(E37=0,"",'Ark1'!AE55)</f>
        <v>6.0749676863420952</v>
      </c>
      <c r="J37" s="114" t="e">
        <f t="shared" ref="J37:J48" si="18">+IF(E37=0,"",I37-I50)</f>
        <v>#REF!</v>
      </c>
      <c r="K37" s="114">
        <f>+IF(E37=0,"",'Ark1'!AF55)</f>
        <v>6.1506644796287793</v>
      </c>
      <c r="L37" s="93"/>
      <c r="M37" s="113">
        <f>+IF(E37=0,"",'Ark1'!S55)</f>
        <v>5.9078014184397185</v>
      </c>
      <c r="N37" s="475" t="e">
        <f t="shared" ref="N37:N48" si="19">+IF(E37=0,"",M37-M50)</f>
        <v>#REF!</v>
      </c>
      <c r="O37" s="38"/>
      <c r="P37" s="435">
        <f>+IF(G37=0,"",'Ark1'!AR55)</f>
        <v>219.39130434782609</v>
      </c>
      <c r="Q37" s="436">
        <f>+IF(G37=0,"",'Ark1'!AS55)</f>
        <v>35.081218908288328</v>
      </c>
      <c r="R37" s="432"/>
      <c r="S37" s="113">
        <f>+IF(E37=0,"",'Ark1'!T55)</f>
        <v>6.6855791962174989</v>
      </c>
      <c r="T37" s="113" t="e">
        <f t="shared" ref="T37:T48" si="20">+IF(E37=0,"",S37-S50)</f>
        <v>#REF!</v>
      </c>
      <c r="U37" s="115">
        <f>+IF(E37=0,"",'Ark1'!U55)</f>
        <v>376.95191489361696</v>
      </c>
      <c r="V37" s="114" t="e">
        <f t="shared" ref="V37:V48" si="21">+IF(E37=0,"",U37-U50)</f>
        <v>#REF!</v>
      </c>
      <c r="W37" s="115">
        <f>+IF(E37=0,"",'Ark1'!W55)</f>
        <v>55.319148936170201</v>
      </c>
      <c r="X37" s="115">
        <f>+IF(E37=0,"",'Ark1'!AG55)</f>
        <v>951.1111111111112</v>
      </c>
      <c r="Y37" s="115" t="e">
        <f t="shared" ref="Y37:Y48" si="22">+IF(E37=0,"",X37-X50)</f>
        <v>#REF!</v>
      </c>
      <c r="Z37" s="115">
        <f>+IF(E37=0,"",'Ark1'!AH55)</f>
        <v>0.2364066193853428</v>
      </c>
      <c r="AA37" s="130"/>
      <c r="AB37" s="115">
        <f>+IF(E37=0,"",'Ark1'!AI55)</f>
        <v>35.697399527186761</v>
      </c>
      <c r="AC37" s="115">
        <f>+IF(E37=0,"",'Ark1'!Y55)</f>
        <v>97.676367413923018</v>
      </c>
      <c r="AD37" s="113">
        <f>+IF(E37=0,"",'Ark1'!Z55)</f>
        <v>1.7607516765505371</v>
      </c>
      <c r="AE37" s="113">
        <f>+IF(E37=0,"",'Ark1'!AA55)</f>
        <v>1.6724594600824279</v>
      </c>
      <c r="AF37" s="115">
        <f t="shared" ref="AF37:AF48" si="23">IF(E37=0,"",1000*U37/X37)</f>
        <v>396.32794790216735</v>
      </c>
      <c r="AG37" s="26"/>
      <c r="AN37"/>
      <c r="AP37"/>
      <c r="AQ37"/>
      <c r="AW37"/>
    </row>
    <row r="38" spans="1:95" ht="15.6">
      <c r="A38" s="26"/>
      <c r="B38" s="91">
        <f>+'Ark1'!D56</f>
        <v>2</v>
      </c>
      <c r="C38" s="91" t="str">
        <f t="shared" si="17"/>
        <v>Feb</v>
      </c>
      <c r="D38" s="91">
        <f>+'Ark1'!C56</f>
        <v>2022</v>
      </c>
      <c r="E38" s="91">
        <f>+'Ark1'!Q56</f>
        <v>182</v>
      </c>
      <c r="F38" s="115" t="e">
        <f t="shared" ref="F38:F48" si="24">+IF(E38=0,"",E38-E51)</f>
        <v>#REF!</v>
      </c>
      <c r="G38" s="115">
        <f>+IF(E38=0,"",'Ark1'!R56)</f>
        <v>337</v>
      </c>
      <c r="H38" s="26"/>
      <c r="I38" s="114">
        <f>+IF(E38=0,"",'Ark1'!AE56)</f>
        <v>4.8398678730432314</v>
      </c>
      <c r="J38" s="114" t="e">
        <f t="shared" si="18"/>
        <v>#REF!</v>
      </c>
      <c r="K38" s="114">
        <f>+IF(E38=0,"",'Ark1'!AF56)</f>
        <v>4.7521314461879314</v>
      </c>
      <c r="L38" s="93"/>
      <c r="M38" s="113">
        <f>+IF(E38=0,"",'Ark1'!S56)</f>
        <v>5.7952522255192882</v>
      </c>
      <c r="N38" s="475" t="e">
        <f t="shared" si="19"/>
        <v>#REF!</v>
      </c>
      <c r="O38" s="38"/>
      <c r="P38" s="435">
        <f>+IF(G38=0,"",'Ark1'!AR56)</f>
        <v>216.96932515337423</v>
      </c>
      <c r="Q38" s="436">
        <f>+IF(G38=0,"",'Ark1'!AS56)</f>
        <v>34.932828296378823</v>
      </c>
      <c r="R38" s="432"/>
      <c r="S38" s="113">
        <f>+IF(E38=0,"",'Ark1'!T56)</f>
        <v>6.5727002967359054</v>
      </c>
      <c r="T38" s="113" t="e">
        <f t="shared" si="20"/>
        <v>#REF!</v>
      </c>
      <c r="U38" s="115">
        <f>+IF(E38=0,"",'Ark1'!U56)</f>
        <v>365.56350148367926</v>
      </c>
      <c r="V38" s="114" t="e">
        <f t="shared" si="21"/>
        <v>#REF!</v>
      </c>
      <c r="W38" s="115">
        <f>+IF(E38=0,"",'Ark1'!W56)</f>
        <v>52.522255192878362</v>
      </c>
      <c r="X38" s="115">
        <f>+IF(E38=0,"",'Ark1'!AG56)</f>
        <v>962.37730061349691</v>
      </c>
      <c r="Y38" s="115" t="e">
        <f t="shared" si="22"/>
        <v>#REF!</v>
      </c>
      <c r="Z38" s="115">
        <f>+IF(E38=0,"",'Ark1'!AH56)</f>
        <v>0</v>
      </c>
      <c r="AA38" s="130"/>
      <c r="AB38" s="115">
        <f>+IF(E38=0,"",'Ark1'!AI56)</f>
        <v>37.388724035608305</v>
      </c>
      <c r="AC38" s="115">
        <f>+IF(E38=0,"",'Ark1'!Y56)</f>
        <v>104.90944917129806</v>
      </c>
      <c r="AD38" s="113">
        <f>+IF(E38=0,"",'Ark1'!Z56)</f>
        <v>1.7759290656370736</v>
      </c>
      <c r="AE38" s="113">
        <f>+IF(E38=0,"",'Ark1'!AA56)</f>
        <v>1.6882108615766309</v>
      </c>
      <c r="AF38" s="115">
        <f t="shared" si="23"/>
        <v>379.8546591348732</v>
      </c>
      <c r="AG38" s="26"/>
      <c r="AN38"/>
      <c r="AP38"/>
      <c r="AQ38"/>
      <c r="AW38"/>
    </row>
    <row r="39" spans="1:95" ht="15.6">
      <c r="A39" s="26"/>
      <c r="B39" s="91">
        <f>+'Ark1'!D57</f>
        <v>3</v>
      </c>
      <c r="C39" s="91" t="str">
        <f t="shared" si="17"/>
        <v>Mars</v>
      </c>
      <c r="D39" s="91">
        <f>+'Ark1'!C57</f>
        <v>2022</v>
      </c>
      <c r="E39" s="91">
        <f>+'Ark1'!Q57</f>
        <v>235</v>
      </c>
      <c r="F39" s="115" t="e">
        <f t="shared" si="24"/>
        <v>#REF!</v>
      </c>
      <c r="G39" s="115">
        <f>+IF(E39=0,"",'Ark1'!R57)</f>
        <v>451</v>
      </c>
      <c r="H39" s="115" t="e">
        <f t="shared" ref="H39:H48" si="25">+IF(E39=0,"",G39-G52)</f>
        <v>#REF!</v>
      </c>
      <c r="I39" s="114">
        <f>+IF(E39=0,"",'Ark1'!AE57)</f>
        <v>6.4770932069510252</v>
      </c>
      <c r="J39" s="114" t="e">
        <f t="shared" si="18"/>
        <v>#REF!</v>
      </c>
      <c r="K39" s="114">
        <f>+IF(E39=0,"",'Ark1'!AF57)</f>
        <v>6.4944229037283714</v>
      </c>
      <c r="L39" s="93"/>
      <c r="M39" s="113">
        <f>+IF(E39=0,"",'Ark1'!S57)</f>
        <v>5.9710467706013359</v>
      </c>
      <c r="N39" s="475" t="e">
        <f t="shared" si="19"/>
        <v>#REF!</v>
      </c>
      <c r="O39" s="38"/>
      <c r="P39" s="435">
        <f>+IF(G39=0,"",'Ark1'!AR57)</f>
        <v>217.85912240184751</v>
      </c>
      <c r="Q39" s="436">
        <f>+IF(G39=0,"",'Ark1'!AS57)</f>
        <v>35.433782860661623</v>
      </c>
      <c r="R39" s="432"/>
      <c r="S39" s="113">
        <f>+IF(E39=0,"",'Ark1'!T57)</f>
        <v>6.5920177383592016</v>
      </c>
      <c r="T39" s="113" t="e">
        <f t="shared" si="20"/>
        <v>#REF!</v>
      </c>
      <c r="U39" s="115">
        <f>+IF(E39=0,"",'Ark1'!U57)</f>
        <v>373.30886917960112</v>
      </c>
      <c r="V39" s="114" t="e">
        <f t="shared" si="21"/>
        <v>#REF!</v>
      </c>
      <c r="W39" s="115">
        <f>+IF(E39=0,"",'Ark1'!W57)</f>
        <v>50.77605321507761</v>
      </c>
      <c r="X39" s="115">
        <f>+IF(E39=0,"",'Ark1'!AG57)</f>
        <v>966.02540415704379</v>
      </c>
      <c r="Y39" s="115" t="e">
        <f t="shared" si="22"/>
        <v>#REF!</v>
      </c>
      <c r="Z39" s="115">
        <f>+IF(E39=0,"",'Ark1'!AH57)</f>
        <v>0</v>
      </c>
      <c r="AA39" s="130"/>
      <c r="AB39" s="115">
        <f>+IF(E39=0,"",'Ark1'!AI57)</f>
        <v>39.024390243902438</v>
      </c>
      <c r="AC39" s="115">
        <f>+IF(E39=0,"",'Ark1'!Y57)</f>
        <v>99.121436691580996</v>
      </c>
      <c r="AD39" s="113">
        <f>+IF(E39=0,"",'Ark1'!Z57)</f>
        <v>1.7206949615352445</v>
      </c>
      <c r="AE39" s="113">
        <f>+IF(E39=0,"",'Ark1'!AA57)</f>
        <v>1.7498376635874819</v>
      </c>
      <c r="AF39" s="115">
        <f t="shared" si="23"/>
        <v>386.43794208015822</v>
      </c>
      <c r="AG39" s="26"/>
      <c r="AN39"/>
      <c r="AP39"/>
      <c r="AQ39"/>
      <c r="AW39"/>
    </row>
    <row r="40" spans="1:95" ht="15.6">
      <c r="A40" s="26"/>
      <c r="B40" s="91">
        <f>+'Ark1'!D58</f>
        <v>4</v>
      </c>
      <c r="C40" s="91" t="str">
        <f t="shared" si="17"/>
        <v>April</v>
      </c>
      <c r="D40" s="91">
        <f>+'Ark1'!C58</f>
        <v>2022</v>
      </c>
      <c r="E40" s="91">
        <f>+'Ark1'!Q58</f>
        <v>227</v>
      </c>
      <c r="F40" s="115" t="e">
        <f t="shared" si="24"/>
        <v>#REF!</v>
      </c>
      <c r="G40" s="115">
        <f>+IF(E40=0,"",'Ark1'!R58)</f>
        <v>491</v>
      </c>
      <c r="H40" s="115" t="e">
        <f t="shared" si="25"/>
        <v>#REF!</v>
      </c>
      <c r="I40" s="114">
        <f>+IF(E40=0,"",'Ark1'!AE58)</f>
        <v>7.0515582363923608</v>
      </c>
      <c r="J40" s="114" t="e">
        <f t="shared" si="18"/>
        <v>#REF!</v>
      </c>
      <c r="K40" s="114">
        <f>+IF(E40=0,"",'Ark1'!AF58)</f>
        <v>7.0819487612925522</v>
      </c>
      <c r="L40" s="93"/>
      <c r="M40" s="113">
        <f>+IF(E40=0,"",'Ark1'!S58)</f>
        <v>6.0468431771894098</v>
      </c>
      <c r="N40" s="475" t="e">
        <f t="shared" si="19"/>
        <v>#REF!</v>
      </c>
      <c r="O40" s="38"/>
      <c r="P40" s="435">
        <f>+IF(G40=0,"",'Ark1'!AR58)</f>
        <v>217.71189979123173</v>
      </c>
      <c r="Q40" s="436">
        <f>+IF(G40=0,"",'Ark1'!AS58)</f>
        <v>35.393670165314312</v>
      </c>
      <c r="R40" s="432"/>
      <c r="S40" s="113">
        <f>+IF(E40=0,"",'Ark1'!T58)</f>
        <v>6.8309572301425678</v>
      </c>
      <c r="T40" s="113" t="e">
        <f t="shared" si="20"/>
        <v>#REF!</v>
      </c>
      <c r="U40" s="115">
        <f>+IF(E40=0,"",'Ark1'!U58)</f>
        <v>373.9173116089616</v>
      </c>
      <c r="V40" s="114" t="e">
        <f t="shared" si="21"/>
        <v>#REF!</v>
      </c>
      <c r="W40" s="115">
        <f>+IF(E40=0,"",'Ark1'!W58)</f>
        <v>59.063136456211801</v>
      </c>
      <c r="X40" s="115">
        <f>+IF(E40=0,"",'Ark1'!AG58)</f>
        <v>923.96868475991653</v>
      </c>
      <c r="Y40" s="115" t="e">
        <f t="shared" si="22"/>
        <v>#REF!</v>
      </c>
      <c r="Z40" s="115">
        <f>+IF(E40=0,"",'Ark1'!AH58)</f>
        <v>0</v>
      </c>
      <c r="AA40" s="130"/>
      <c r="AB40" s="115">
        <f>+IF(E40=0,"",'Ark1'!AI58)</f>
        <v>39.91853360488799</v>
      </c>
      <c r="AC40" s="115">
        <f>+IF(E40=0,"",'Ark1'!Y58)</f>
        <v>103.0198341970425</v>
      </c>
      <c r="AD40" s="113">
        <f>+IF(E40=0,"",'Ark1'!Z58)</f>
        <v>1.8464048884430724</v>
      </c>
      <c r="AE40" s="113">
        <f>+IF(E40=0,"",'Ark1'!AA58)</f>
        <v>1.832591039686978</v>
      </c>
      <c r="AF40" s="115">
        <f t="shared" si="23"/>
        <v>404.68613035962369</v>
      </c>
      <c r="AG40" s="26"/>
      <c r="AN40"/>
      <c r="AP40"/>
      <c r="AQ40"/>
      <c r="AW40"/>
    </row>
    <row r="41" spans="1:95" ht="15.6">
      <c r="A41" s="26"/>
      <c r="B41" s="91">
        <f>+'Ark1'!D59</f>
        <v>5</v>
      </c>
      <c r="C41" s="91" t="str">
        <f t="shared" si="17"/>
        <v>Mai</v>
      </c>
      <c r="D41" s="91">
        <f>+'Ark1'!C59</f>
        <v>2022</v>
      </c>
      <c r="E41" s="91">
        <f>+'Ark1'!Q59</f>
        <v>275</v>
      </c>
      <c r="F41" s="115" t="e">
        <f t="shared" si="24"/>
        <v>#REF!</v>
      </c>
      <c r="G41" s="115">
        <f>+IF(E41=0,"",'Ark1'!R59)</f>
        <v>569</v>
      </c>
      <c r="H41" s="115" t="e">
        <f t="shared" si="25"/>
        <v>#REF!</v>
      </c>
      <c r="I41" s="114">
        <f>+IF(E41=0,"",'Ark1'!AE59)</f>
        <v>8.1717650438029601</v>
      </c>
      <c r="J41" s="114" t="e">
        <f t="shared" si="18"/>
        <v>#REF!</v>
      </c>
      <c r="K41" s="114">
        <f>+IF(E41=0,"",'Ark1'!AF59)</f>
        <v>8.2569927616024383</v>
      </c>
      <c r="L41" s="93"/>
      <c r="M41" s="113">
        <f>+IF(E41=0,"",'Ark1'!S59)</f>
        <v>6.293497363796134</v>
      </c>
      <c r="N41" s="475" t="e">
        <f t="shared" si="19"/>
        <v>#REF!</v>
      </c>
      <c r="O41" s="38"/>
      <c r="P41" s="435">
        <f>+IF(G41=0,"",'Ark1'!AR59)</f>
        <v>216.31320754716987</v>
      </c>
      <c r="Q41" s="436">
        <f>+IF(G41=0,"",'Ark1'!AS59)</f>
        <v>36.201236895675507</v>
      </c>
      <c r="R41" s="432"/>
      <c r="S41" s="113">
        <f>+IF(E41=0,"",'Ark1'!T59)</f>
        <v>6.6115992970122992</v>
      </c>
      <c r="T41" s="113" t="e">
        <f t="shared" si="20"/>
        <v>#REF!</v>
      </c>
      <c r="U41" s="115">
        <f>+IF(E41=0,"",'Ark1'!U59)</f>
        <v>376.19578207381375</v>
      </c>
      <c r="V41" s="114" t="e">
        <f t="shared" si="21"/>
        <v>#REF!</v>
      </c>
      <c r="W41" s="115">
        <f>+IF(E41=0,"",'Ark1'!W59)</f>
        <v>53.954305799648495</v>
      </c>
      <c r="X41" s="115">
        <f>+IF(E41=0,"",'Ark1'!AG59)</f>
        <v>952.23962264150975</v>
      </c>
      <c r="Y41" s="115" t="e">
        <f t="shared" si="22"/>
        <v>#REF!</v>
      </c>
      <c r="Z41" s="115">
        <f>+IF(E41=0,"",'Ark1'!AH59)</f>
        <v>0.1757469244288225</v>
      </c>
      <c r="AA41" s="130"/>
      <c r="AB41" s="115">
        <f>+IF(E41=0,"",'Ark1'!AI59)</f>
        <v>44.639718804920903</v>
      </c>
      <c r="AC41" s="115">
        <f>+IF(E41=0,"",'Ark1'!Y59)</f>
        <v>106.69234081477414</v>
      </c>
      <c r="AD41" s="113">
        <f>+IF(E41=0,"",'Ark1'!Z59)</f>
        <v>1.8934657506178496</v>
      </c>
      <c r="AE41" s="113">
        <f>+IF(E41=0,"",'Ark1'!AA59)</f>
        <v>1.6446982750301149</v>
      </c>
      <c r="AF41" s="115">
        <f t="shared" si="23"/>
        <v>395.06419721356247</v>
      </c>
      <c r="AG41" s="26"/>
      <c r="AN41"/>
      <c r="AP41"/>
      <c r="AQ41"/>
      <c r="AW41"/>
    </row>
    <row r="42" spans="1:95" ht="15.6">
      <c r="A42" s="26"/>
      <c r="B42" s="91">
        <f>+'Ark1'!D60</f>
        <v>6</v>
      </c>
      <c r="C42" s="91" t="str">
        <f t="shared" si="17"/>
        <v>Juni</v>
      </c>
      <c r="D42" s="91">
        <f>+'Ark1'!C60</f>
        <v>2022</v>
      </c>
      <c r="E42" s="91">
        <f>+'Ark1'!Q60</f>
        <v>351</v>
      </c>
      <c r="F42" s="115" t="e">
        <f t="shared" si="24"/>
        <v>#REF!</v>
      </c>
      <c r="G42" s="115">
        <f>+IF(E42=0,"",'Ark1'!R60)</f>
        <v>738</v>
      </c>
      <c r="H42" s="115" t="e">
        <f t="shared" si="25"/>
        <v>#REF!</v>
      </c>
      <c r="I42" s="114">
        <f>+IF(E42=0,"",'Ark1'!AE60)</f>
        <v>10.598879793192591</v>
      </c>
      <c r="J42" s="114" t="e">
        <f t="shared" si="18"/>
        <v>#REF!</v>
      </c>
      <c r="K42" s="114">
        <f>+IF(E42=0,"",'Ark1'!AF60)</f>
        <v>10.756690379292731</v>
      </c>
      <c r="L42" s="93"/>
      <c r="M42" s="113">
        <f>+IF(E42=0,"",'Ark1'!S60)</f>
        <v>6.1508152173913047</v>
      </c>
      <c r="N42" s="475" t="e">
        <f t="shared" si="19"/>
        <v>#REF!</v>
      </c>
      <c r="O42" s="38"/>
      <c r="P42" s="435">
        <f>+IF(G42=0,"",'Ark1'!AR60)</f>
        <v>217.75175315568015</v>
      </c>
      <c r="Q42" s="436">
        <f>+IF(G42=0,"",'Ark1'!AS60)</f>
        <v>35.730220664201326</v>
      </c>
      <c r="R42" s="432"/>
      <c r="S42" s="113">
        <f>+IF(E42=0,"",'Ark1'!T60)</f>
        <v>6.4905149051490509</v>
      </c>
      <c r="T42" s="113" t="e">
        <f t="shared" si="20"/>
        <v>#REF!</v>
      </c>
      <c r="U42" s="115">
        <f>+IF(E42=0,"",'Ark1'!U60)</f>
        <v>377.85623306233072</v>
      </c>
      <c r="V42" s="114" t="e">
        <f t="shared" si="21"/>
        <v>#REF!</v>
      </c>
      <c r="W42" s="115">
        <f>+IF(E42=0,"",'Ark1'!W60)</f>
        <v>48.915989159891602</v>
      </c>
      <c r="X42" s="115">
        <f>+IF(E42=0,"",'Ark1'!AG60)</f>
        <v>994.50070126227183</v>
      </c>
      <c r="Y42" s="115" t="e">
        <f t="shared" si="22"/>
        <v>#REF!</v>
      </c>
      <c r="Z42" s="115">
        <f>+IF(E42=0,"",'Ark1'!AH60)</f>
        <v>0.13550135501355018</v>
      </c>
      <c r="AA42" s="130"/>
      <c r="AB42" s="115">
        <f>+IF(E42=0,"",'Ark1'!AI60)</f>
        <v>49.322493224932245</v>
      </c>
      <c r="AC42" s="115">
        <f>+IF(E42=0,"",'Ark1'!Y60)</f>
        <v>105.64793976503258</v>
      </c>
      <c r="AD42" s="113">
        <f>+IF(E42=0,"",'Ark1'!Z60)</f>
        <v>1.8162897554825073</v>
      </c>
      <c r="AE42" s="113">
        <f>+IF(E42=0,"",'Ark1'!AA60)</f>
        <v>1.9121752268074996</v>
      </c>
      <c r="AF42" s="115">
        <f t="shared" si="23"/>
        <v>379.9456677936335</v>
      </c>
      <c r="AG42" s="26"/>
      <c r="AN42"/>
      <c r="AP42"/>
      <c r="AQ42"/>
      <c r="AW42"/>
    </row>
    <row r="43" spans="1:95" ht="15.6">
      <c r="A43" s="26"/>
      <c r="B43" s="91">
        <f>+'Ark1'!D61</f>
        <v>7</v>
      </c>
      <c r="C43" s="91" t="str">
        <f t="shared" si="17"/>
        <v>Juli</v>
      </c>
      <c r="D43" s="91">
        <f>+'Ark1'!C61</f>
        <v>2022</v>
      </c>
      <c r="E43" s="91">
        <f>+'Ark1'!Q61</f>
        <v>237</v>
      </c>
      <c r="F43" s="115" t="e">
        <f t="shared" si="24"/>
        <v>#REF!</v>
      </c>
      <c r="G43" s="115">
        <f>+IF(E43=0,"",'Ark1'!R61)</f>
        <v>516</v>
      </c>
      <c r="H43" s="115" t="e">
        <f t="shared" si="25"/>
        <v>#REF!</v>
      </c>
      <c r="I43" s="114">
        <f>+IF(E43=0,"",'Ark1'!AE61)</f>
        <v>7.4105988797931905</v>
      </c>
      <c r="J43" s="114" t="e">
        <f t="shared" si="18"/>
        <v>#REF!</v>
      </c>
      <c r="K43" s="114">
        <f>+IF(E43=0,"",'Ark1'!AF61)</f>
        <v>7.9354892743270495</v>
      </c>
      <c r="L43" s="93"/>
      <c r="M43" s="113">
        <f>+IF(E43=0,"",'Ark1'!S61)</f>
        <v>6.4718446601941757</v>
      </c>
      <c r="N43" s="475" t="e">
        <f t="shared" si="19"/>
        <v>#REF!</v>
      </c>
      <c r="O43" s="38"/>
      <c r="P43" s="435">
        <f>+IF(G43=0,"",'Ark1'!AR61)</f>
        <v>219.97938144329888</v>
      </c>
      <c r="Q43" s="436">
        <f>+IF(G43=0,"",'Ark1'!AS61)</f>
        <v>36.557274959592192</v>
      </c>
      <c r="R43" s="432"/>
      <c r="S43" s="113">
        <f>+IF(E43=0,"",'Ark1'!T61)</f>
        <v>6.6220930232558146</v>
      </c>
      <c r="T43" s="113" t="e">
        <f t="shared" si="20"/>
        <v>#REF!</v>
      </c>
      <c r="U43" s="115">
        <f>+IF(E43=0,"",'Ark1'!U61)</f>
        <v>398.68352713178285</v>
      </c>
      <c r="V43" s="114" t="e">
        <f t="shared" si="21"/>
        <v>#REF!</v>
      </c>
      <c r="W43" s="115">
        <f>+IF(E43=0,"",'Ark1'!W61)</f>
        <v>55.813953488372078</v>
      </c>
      <c r="X43" s="115">
        <f>+IF(E43=0,"",'Ark1'!AG61)</f>
        <v>949.13814432989682</v>
      </c>
      <c r="Y43" s="115" t="e">
        <f t="shared" si="22"/>
        <v>#REF!</v>
      </c>
      <c r="Z43" s="115">
        <f>+IF(E43=0,"",'Ark1'!AH61)</f>
        <v>0</v>
      </c>
      <c r="AA43" s="130"/>
      <c r="AB43" s="115">
        <f>+IF(E43=0,"",'Ark1'!AI61)</f>
        <v>48.062015503875969</v>
      </c>
      <c r="AC43" s="115">
        <f>+IF(E43=0,"",'Ark1'!Y61)</f>
        <v>103.23270722521862</v>
      </c>
      <c r="AD43" s="113">
        <f>+IF(E43=0,"",'Ark1'!Z61)</f>
        <v>1.7412332873520473</v>
      </c>
      <c r="AE43" s="113">
        <f>+IF(E43=0,"",'Ark1'!AA61)</f>
        <v>1.7170531698948357</v>
      </c>
      <c r="AF43" s="115">
        <f t="shared" si="23"/>
        <v>420.04794508944565</v>
      </c>
      <c r="AG43" s="26"/>
      <c r="AN43"/>
      <c r="AP43"/>
      <c r="AQ43"/>
      <c r="AW43"/>
    </row>
    <row r="44" spans="1:95" ht="15.6">
      <c r="A44" s="26"/>
      <c r="B44" s="91">
        <f>+'Ark1'!D62</f>
        <v>8</v>
      </c>
      <c r="C44" s="91" t="str">
        <f t="shared" si="17"/>
        <v>Aug</v>
      </c>
      <c r="D44" s="91">
        <f>+'Ark1'!C62</f>
        <v>2022</v>
      </c>
      <c r="E44" s="91">
        <f>+'Ark1'!Q62</f>
        <v>341</v>
      </c>
      <c r="F44" s="115" t="e">
        <f t="shared" si="24"/>
        <v>#REF!</v>
      </c>
      <c r="G44" s="115">
        <f>+IF(E44=0,"",'Ark1'!R62)</f>
        <v>698</v>
      </c>
      <c r="H44" s="115" t="e">
        <f t="shared" si="25"/>
        <v>#REF!</v>
      </c>
      <c r="I44" s="114">
        <f>+IF(E44=0,"",'Ark1'!AE62)</f>
        <v>10.024414763751253</v>
      </c>
      <c r="J44" s="114" t="e">
        <f t="shared" si="18"/>
        <v>#REF!</v>
      </c>
      <c r="K44" s="114">
        <f>+IF(E44=0,"",'Ark1'!AF62)</f>
        <v>10.091842753669297</v>
      </c>
      <c r="L44" s="93"/>
      <c r="M44" s="113">
        <f>+IF(E44=0,"",'Ark1'!S62)</f>
        <v>5.8911174785100302</v>
      </c>
      <c r="N44" s="475" t="e">
        <f t="shared" si="19"/>
        <v>#REF!</v>
      </c>
      <c r="O44" s="38"/>
      <c r="P44" s="435">
        <f>+IF(G44=0,"",'Ark1'!AR62)</f>
        <v>218.89349112426035</v>
      </c>
      <c r="Q44" s="436">
        <f>+IF(G44=0,"",'Ark1'!AS62)</f>
        <v>34.990077614338837</v>
      </c>
      <c r="R44" s="432"/>
      <c r="S44" s="113">
        <f>+IF(E44=0,"",'Ark1'!T62)</f>
        <v>6.4054441260745003</v>
      </c>
      <c r="T44" s="113" t="e">
        <f t="shared" si="20"/>
        <v>#REF!</v>
      </c>
      <c r="U44" s="115">
        <f>+IF(E44=0,"",'Ark1'!U62)</f>
        <v>374.81704871060225</v>
      </c>
      <c r="V44" s="114" t="e">
        <f t="shared" si="21"/>
        <v>#REF!</v>
      </c>
      <c r="W44" s="115">
        <f>+IF(E44=0,"",'Ark1'!W62)</f>
        <v>46.275071633237822</v>
      </c>
      <c r="X44" s="115">
        <f>+IF(E44=0,"",'Ark1'!AG62)</f>
        <v>984.9437869822483</v>
      </c>
      <c r="Y44" s="115" t="e">
        <f t="shared" si="22"/>
        <v>#REF!</v>
      </c>
      <c r="Z44" s="115">
        <f>+IF(E44=0,"",'Ark1'!AH62)</f>
        <v>0</v>
      </c>
      <c r="AA44" s="130"/>
      <c r="AB44" s="115">
        <f>+IF(E44=0,"",'Ark1'!AI62)</f>
        <v>44.842406876790825</v>
      </c>
      <c r="AC44" s="115">
        <f>+IF(E44=0,"",'Ark1'!Y62)</f>
        <v>103.52338057360311</v>
      </c>
      <c r="AD44" s="113">
        <f>+IF(E44=0,"",'Ark1'!Z62)</f>
        <v>1.7211497990872102</v>
      </c>
      <c r="AE44" s="113">
        <f>+IF(E44=0,"",'Ark1'!AA62)</f>
        <v>1.7453414507853151</v>
      </c>
      <c r="AF44" s="115">
        <f t="shared" si="23"/>
        <v>380.5466399854123</v>
      </c>
      <c r="AG44" s="26"/>
      <c r="AN44"/>
      <c r="AP44"/>
      <c r="AQ44"/>
      <c r="AW44"/>
    </row>
    <row r="45" spans="1:95" ht="15.6">
      <c r="A45" s="26"/>
      <c r="B45" s="91">
        <f>+'Ark1'!D63</f>
        <v>9</v>
      </c>
      <c r="C45" s="91" t="str">
        <f t="shared" si="17"/>
        <v>Sept</v>
      </c>
      <c r="D45" s="91">
        <f>+'Ark1'!C63</f>
        <v>2022</v>
      </c>
      <c r="E45" s="91">
        <f>+'Ark1'!Q63</f>
        <v>365</v>
      </c>
      <c r="F45" s="115" t="e">
        <f t="shared" si="24"/>
        <v>#REF!</v>
      </c>
      <c r="G45" s="115">
        <f>+IF(E45=0,"",'Ark1'!R63)</f>
        <v>796</v>
      </c>
      <c r="H45" s="115" t="e">
        <f t="shared" si="25"/>
        <v>#REF!</v>
      </c>
      <c r="I45" s="114">
        <f>+IF(E45=0,"",'Ark1'!AE63)</f>
        <v>11.431854085882522</v>
      </c>
      <c r="J45" s="114" t="e">
        <f t="shared" si="18"/>
        <v>#REF!</v>
      </c>
      <c r="K45" s="114">
        <f>+IF(E45=0,"",'Ark1'!AF63)</f>
        <v>11.207586801852718</v>
      </c>
      <c r="L45" s="93"/>
      <c r="M45" s="113">
        <f>+IF(E45=0,"",'Ark1'!S63)</f>
        <v>5.7881462799495598</v>
      </c>
      <c r="N45" s="475" t="e">
        <f t="shared" si="19"/>
        <v>#REF!</v>
      </c>
      <c r="O45" s="38"/>
      <c r="P45" s="435">
        <f>+IF(G45=0,"",'Ark1'!AR63)</f>
        <v>217.65813060179264</v>
      </c>
      <c r="Q45" s="436">
        <f>+IF(G45=0,"",'Ark1'!AS63)</f>
        <v>34.624999848656223</v>
      </c>
      <c r="R45" s="432"/>
      <c r="S45" s="113">
        <f>+IF(E45=0,"",'Ark1'!T63)</f>
        <v>6.467336683417086</v>
      </c>
      <c r="T45" s="113" t="e">
        <f t="shared" si="20"/>
        <v>#REF!</v>
      </c>
      <c r="U45" s="115">
        <f>+IF(E45=0,"",'Ark1'!U63)</f>
        <v>365.00879396984953</v>
      </c>
      <c r="V45" s="114" t="e">
        <f t="shared" si="21"/>
        <v>#REF!</v>
      </c>
      <c r="W45" s="115">
        <f>+IF(E45=0,"",'Ark1'!W63)</f>
        <v>46.105527638190942</v>
      </c>
      <c r="X45" s="115">
        <f>+IF(E45=0,"",'Ark1'!AG63)</f>
        <v>966.12676056338012</v>
      </c>
      <c r="Y45" s="115" t="e">
        <f t="shared" si="22"/>
        <v>#REF!</v>
      </c>
      <c r="Z45" s="115">
        <f>+IF(E45=0,"",'Ark1'!AH63)</f>
        <v>0.12562814070351758</v>
      </c>
      <c r="AA45" s="130"/>
      <c r="AB45" s="115">
        <f>+IF(E45=0,"",'Ark1'!AI63)</f>
        <v>45.477386934673369</v>
      </c>
      <c r="AC45" s="115">
        <f>+IF(E45=0,"",'Ark1'!Y63)</f>
        <v>100.12766673744061</v>
      </c>
      <c r="AD45" s="113">
        <f>+IF(E45=0,"",'Ark1'!Z63)</f>
        <v>1.6662104051613309</v>
      </c>
      <c r="AE45" s="113">
        <f>+IF(E45=0,"",'Ark1'!AA63)</f>
        <v>1.978575814437864</v>
      </c>
      <c r="AF45" s="115">
        <f t="shared" si="23"/>
        <v>377.80631783452617</v>
      </c>
      <c r="AG45" s="26"/>
      <c r="AJ45" s="39"/>
      <c r="AK45" s="39"/>
      <c r="AL45" s="39"/>
      <c r="AN45" s="39"/>
      <c r="AO45" s="39"/>
      <c r="AP45" s="4"/>
      <c r="AQ45" s="2"/>
      <c r="AR45" s="2"/>
      <c r="AS45" s="2"/>
      <c r="AT45" s="2"/>
      <c r="AU45" s="2"/>
      <c r="AV45" s="2"/>
      <c r="AW45" s="2"/>
      <c r="AX45" s="2"/>
      <c r="AY45" s="2"/>
      <c r="BA45" s="2"/>
      <c r="BH45" s="4"/>
      <c r="BI45" s="2"/>
      <c r="BJ45" s="2"/>
      <c r="BK45" s="2"/>
      <c r="BL45" s="2"/>
      <c r="BM45" s="2"/>
      <c r="BN45" s="2"/>
      <c r="BO45" s="2"/>
      <c r="BP45" s="2"/>
      <c r="BQ45" s="2"/>
      <c r="BS45" s="2"/>
      <c r="BZ45" s="4"/>
      <c r="CA45" s="2"/>
      <c r="CB45" s="2"/>
      <c r="CC45" s="2"/>
      <c r="CD45" s="2"/>
      <c r="CE45" s="2"/>
      <c r="CF45" s="2"/>
      <c r="CG45" s="2"/>
      <c r="CH45" s="2"/>
      <c r="CI45" s="2"/>
      <c r="CK45" s="2"/>
    </row>
    <row r="46" spans="1:95" ht="15.6">
      <c r="A46" s="26"/>
      <c r="B46" s="91">
        <f>+'Ark1'!D64</f>
        <v>10</v>
      </c>
      <c r="C46" s="91" t="str">
        <f t="shared" si="17"/>
        <v>Okt</v>
      </c>
      <c r="D46" s="91">
        <f>+'Ark1'!C64</f>
        <v>2022</v>
      </c>
      <c r="E46" s="91">
        <f>+'Ark1'!Q64</f>
        <v>469</v>
      </c>
      <c r="F46" s="115" t="e">
        <f t="shared" si="24"/>
        <v>#REF!</v>
      </c>
      <c r="G46" s="115">
        <f>+IF(E46=0,"",'Ark1'!R64)</f>
        <v>852</v>
      </c>
      <c r="H46" s="115" t="e">
        <f t="shared" si="25"/>
        <v>#REF!</v>
      </c>
      <c r="I46" s="114">
        <f>+IF(E46=0,"",'Ark1'!AE64)</f>
        <v>12.236105127100391</v>
      </c>
      <c r="J46" s="114" t="e">
        <f t="shared" si="18"/>
        <v>#REF!</v>
      </c>
      <c r="K46" s="114">
        <f>+IF(E46=0,"",'Ark1'!AF64)</f>
        <v>11.960815387804081</v>
      </c>
      <c r="L46" s="93"/>
      <c r="M46" s="113">
        <f>+IF(E46=0,"",'Ark1'!S64)</f>
        <v>5.747652582159624</v>
      </c>
      <c r="N46" s="475" t="e">
        <f t="shared" si="19"/>
        <v>#REF!</v>
      </c>
      <c r="O46" s="38"/>
      <c r="P46" s="435">
        <f>+IF(G46=0,"",'Ark1'!AR64)</f>
        <v>217.3</v>
      </c>
      <c r="Q46" s="436">
        <f>+IF(G46=0,"",'Ark1'!AS64)</f>
        <v>34.472877603364878</v>
      </c>
      <c r="R46" s="432"/>
      <c r="S46" s="113">
        <f>+IF(E46=0,"",'Ark1'!T64)</f>
        <v>6.55868544600939</v>
      </c>
      <c r="T46" s="113" t="e">
        <f t="shared" si="20"/>
        <v>#REF!</v>
      </c>
      <c r="U46" s="115">
        <f>+IF(E46=0,"",'Ark1'!U64)</f>
        <v>363.93638497652529</v>
      </c>
      <c r="V46" s="114" t="e">
        <f t="shared" si="21"/>
        <v>#REF!</v>
      </c>
      <c r="W46" s="115">
        <f>+IF(E46=0,"",'Ark1'!W64)</f>
        <v>47.183098591549296</v>
      </c>
      <c r="X46" s="115">
        <f>+IF(E46=0,"",'Ark1'!AG64)</f>
        <v>1028.8928571428571</v>
      </c>
      <c r="Y46" s="115" t="e">
        <f t="shared" si="22"/>
        <v>#REF!</v>
      </c>
      <c r="Z46" s="115">
        <f>+IF(E46=0,"",'Ark1'!AH64)</f>
        <v>0</v>
      </c>
      <c r="AA46" s="130"/>
      <c r="AB46" s="115">
        <f>+IF(E46=0,"",'Ark1'!AI64)</f>
        <v>50.352112676056322</v>
      </c>
      <c r="AC46" s="115">
        <f>+IF(E46=0,"",'Ark1'!Y64)</f>
        <v>113.00612520306564</v>
      </c>
      <c r="AD46" s="113">
        <f>+IF(E46=0,"",'Ark1'!Z64)</f>
        <v>1.8266240780448879</v>
      </c>
      <c r="AE46" s="113">
        <f>+IF(E46=0,"",'Ark1'!AA64)</f>
        <v>1.9650901996104599</v>
      </c>
      <c r="AF46" s="115">
        <f t="shared" si="23"/>
        <v>353.71650454173027</v>
      </c>
      <c r="AG46" s="26"/>
      <c r="AJ46" s="24"/>
      <c r="AK46" s="24"/>
      <c r="AL46" s="24"/>
      <c r="AM46" s="39"/>
      <c r="AN46" s="24"/>
      <c r="AO46" s="24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</row>
    <row r="47" spans="1:95" s="2" customFormat="1" ht="15.6">
      <c r="A47" s="26"/>
      <c r="B47" s="91">
        <f>+'Ark1'!D65</f>
        <v>11</v>
      </c>
      <c r="C47" s="91" t="str">
        <f t="shared" si="17"/>
        <v>Nov</v>
      </c>
      <c r="D47" s="91">
        <f>+'Ark1'!C65</f>
        <v>2022</v>
      </c>
      <c r="E47" s="91">
        <f>+'Ark1'!Q65</f>
        <v>485</v>
      </c>
      <c r="F47" s="115" t="e">
        <f t="shared" si="24"/>
        <v>#REF!</v>
      </c>
      <c r="G47" s="115">
        <f>+IF(E47=0,"",'Ark1'!R65)</f>
        <v>885</v>
      </c>
      <c r="H47" s="115" t="e">
        <f t="shared" si="25"/>
        <v>#REF!</v>
      </c>
      <c r="I47" s="114">
        <f>+IF(E47=0,"",'Ark1'!AE65)</f>
        <v>12.710038776389489</v>
      </c>
      <c r="J47" s="114" t="e">
        <f t="shared" si="18"/>
        <v>#REF!</v>
      </c>
      <c r="K47" s="114">
        <f>+IF(E47=0,"",'Ark1'!AF65)</f>
        <v>12.334586770175656</v>
      </c>
      <c r="L47" s="93"/>
      <c r="M47" s="113">
        <f>+IF(E47=0,"",'Ark1'!S65)</f>
        <v>5.6210407239818991</v>
      </c>
      <c r="N47" s="475" t="e">
        <f t="shared" si="19"/>
        <v>#REF!</v>
      </c>
      <c r="O47" s="38"/>
      <c r="P47" s="435">
        <f>+IF(G47=0,"",'Ark1'!AR65)</f>
        <v>217.17995444191345</v>
      </c>
      <c r="Q47" s="436">
        <f>+IF(G47=0,"",'Ark1'!AS65)</f>
        <v>34.150554008159794</v>
      </c>
      <c r="R47" s="432"/>
      <c r="S47" s="113">
        <f>+IF(E47=0,"",'Ark1'!T65)</f>
        <v>6.3977401129943514</v>
      </c>
      <c r="T47" s="113" t="e">
        <f t="shared" si="20"/>
        <v>#REF!</v>
      </c>
      <c r="U47" s="115">
        <f>+IF(E47=0,"",'Ark1'!U65)</f>
        <v>361.3146892655364</v>
      </c>
      <c r="V47" s="114" t="e">
        <f t="shared" si="21"/>
        <v>#REF!</v>
      </c>
      <c r="W47" s="115">
        <f>+IF(E47=0,"",'Ark1'!W65)</f>
        <v>47.118644067796602</v>
      </c>
      <c r="X47" s="115">
        <f>+IF(E47=0,"",'Ark1'!AG65)</f>
        <v>1078.7630979498863</v>
      </c>
      <c r="Y47" s="115" t="e">
        <f t="shared" si="22"/>
        <v>#REF!</v>
      </c>
      <c r="Z47" s="115">
        <f>+IF(E47=0,"",'Ark1'!AH65)</f>
        <v>0</v>
      </c>
      <c r="AA47" s="130"/>
      <c r="AB47" s="115">
        <f>+IF(E47=0,"",'Ark1'!AI65)</f>
        <v>53.672316384180789</v>
      </c>
      <c r="AC47" s="115">
        <f>+IF(E47=0,"",'Ark1'!Y65)</f>
        <v>116.96309258549718</v>
      </c>
      <c r="AD47" s="113">
        <f>+IF(E47=0,"",'Ark1'!Z65)</f>
        <v>1.8140856730194828</v>
      </c>
      <c r="AE47" s="113">
        <f>+IF(E47=0,"",'Ark1'!AA65)</f>
        <v>1.8631106605858596</v>
      </c>
      <c r="AF47" s="115">
        <f t="shared" si="23"/>
        <v>334.93423157706235</v>
      </c>
      <c r="AG47" s="26"/>
      <c r="AH47"/>
      <c r="AI47"/>
      <c r="AJ47" s="40"/>
      <c r="AK47" s="40"/>
      <c r="AL47" s="40"/>
      <c r="AM47" s="24"/>
      <c r="AN47" s="40"/>
      <c r="AO47" s="40"/>
      <c r="AP47" s="42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42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42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</row>
    <row r="48" spans="1:95" s="3" customFormat="1" ht="15.6">
      <c r="A48" s="26"/>
      <c r="B48" s="91">
        <f>+'Ark1'!D66</f>
        <v>12</v>
      </c>
      <c r="C48" s="91" t="str">
        <f t="shared" si="17"/>
        <v>Des</v>
      </c>
      <c r="D48" s="91">
        <f>+'Ark1'!C66</f>
        <v>2022</v>
      </c>
      <c r="E48" s="91">
        <f>+'Ark1'!Q66</f>
        <v>131</v>
      </c>
      <c r="F48" s="115" t="e">
        <f t="shared" si="24"/>
        <v>#REF!</v>
      </c>
      <c r="G48" s="115">
        <f>+IF(E48=0,"",'Ark1'!R66)</f>
        <v>207</v>
      </c>
      <c r="H48" s="115" t="e">
        <f t="shared" si="25"/>
        <v>#REF!</v>
      </c>
      <c r="I48" s="114">
        <f>+IF(E48=0,"",'Ark1'!AE66)</f>
        <v>2.9728565273588958</v>
      </c>
      <c r="J48" s="114" t="e">
        <f t="shared" si="18"/>
        <v>#REF!</v>
      </c>
      <c r="K48" s="114">
        <f>+IF(E48=0,"",'Ark1'!AF66)</f>
        <v>2.9768282804384034</v>
      </c>
      <c r="L48" s="93"/>
      <c r="M48" s="113">
        <f>+IF(E48=0,"",'Ark1'!S66)</f>
        <v>5.9170731707317108</v>
      </c>
      <c r="N48" s="475" t="e">
        <f t="shared" si="19"/>
        <v>#REF!</v>
      </c>
      <c r="O48" s="38"/>
      <c r="P48" s="435">
        <f>+IF(G48=0,"",'Ark1'!AR66)</f>
        <v>217.98314606741576</v>
      </c>
      <c r="Q48" s="436">
        <f>+IF(G48=0,"",'Ark1'!AS66)</f>
        <v>35.220808461897676</v>
      </c>
      <c r="R48" s="432"/>
      <c r="S48" s="113">
        <f>+IF(E48=0,"",'Ark1'!T66)</f>
        <v>6.6714975845410649</v>
      </c>
      <c r="T48" s="113" t="e">
        <f t="shared" si="20"/>
        <v>#REF!</v>
      </c>
      <c r="U48" s="115">
        <f>+IF(E48=0,"",'Ark1'!U66)</f>
        <v>372.81014492753593</v>
      </c>
      <c r="V48" s="114" t="e">
        <f t="shared" si="21"/>
        <v>#REF!</v>
      </c>
      <c r="W48" s="115">
        <f>+IF(E48=0,"",'Ark1'!W66)</f>
        <v>57.004830917874386</v>
      </c>
      <c r="X48" s="115">
        <f>+IF(E48=0,"",'Ark1'!AG66)</f>
        <v>1047.8089887640449</v>
      </c>
      <c r="Y48" s="115" t="e">
        <f t="shared" si="22"/>
        <v>#REF!</v>
      </c>
      <c r="Z48" s="115">
        <f>+IF(E48=0,"",'Ark1'!AH66)</f>
        <v>0</v>
      </c>
      <c r="AA48" s="130"/>
      <c r="AB48" s="115">
        <f>+IF(E48=0,"",'Ark1'!AI66)</f>
        <v>48.792270531400966</v>
      </c>
      <c r="AC48" s="115">
        <f>+IF(E48=0,"",'Ark1'!Y66)</f>
        <v>108.18144198444725</v>
      </c>
      <c r="AD48" s="113">
        <f>+IF(E48=0,"",'Ark1'!Z66)</f>
        <v>1.7300508692178451</v>
      </c>
      <c r="AE48" s="113">
        <f>+IF(E48=0,"",'Ark1'!AA66)</f>
        <v>1.58138604243605</v>
      </c>
      <c r="AF48" s="115">
        <f t="shared" si="23"/>
        <v>355.79972010670417</v>
      </c>
      <c r="AG48" s="26"/>
      <c r="AH48"/>
      <c r="AI48"/>
      <c r="AJ48" s="40"/>
      <c r="AK48" s="40"/>
      <c r="AL48" s="40"/>
      <c r="AM48" s="40"/>
      <c r="AN48" s="40"/>
      <c r="AO48" s="40"/>
      <c r="AP48" s="32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32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</row>
    <row r="49" spans="1:9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N49"/>
      <c r="AP49"/>
      <c r="AQ49"/>
      <c r="AW49"/>
    </row>
    <row r="50" spans="1:95" s="2" customFormat="1" ht="15.6">
      <c r="A50" s="26"/>
      <c r="B50" s="2" t="e">
        <f>+'Ark1'!#REF!</f>
        <v>#REF!</v>
      </c>
      <c r="C50" s="91" t="str">
        <f t="shared" ref="C50:C61" si="26">+C37</f>
        <v>Jan</v>
      </c>
      <c r="D50" s="2" t="e">
        <f>+'Ark1'!#REF!</f>
        <v>#REF!</v>
      </c>
      <c r="E50" s="2" t="e">
        <f>+'Ark1'!#REF!</f>
        <v>#REF!</v>
      </c>
      <c r="F50" s="19" t="e">
        <f t="shared" ref="F50:F61" si="27">+IF(E50=0,"",E50-E63)</f>
        <v>#REF!</v>
      </c>
      <c r="G50" s="19" t="e">
        <f>+IF(E50=0,"",'Ark1'!#REF!)</f>
        <v>#REF!</v>
      </c>
      <c r="H50" s="19" t="e">
        <f t="shared" ref="H50:H61" si="28">+IF(E50=0,"",G50-G63)</f>
        <v>#REF!</v>
      </c>
      <c r="I50" s="55" t="e">
        <f>+IF(E50=0,"",'Ark1'!#REF!)</f>
        <v>#REF!</v>
      </c>
      <c r="J50" s="55" t="e">
        <f t="shared" ref="J50:J61" si="29">+IF(E50=0,"",I50-I63)</f>
        <v>#REF!</v>
      </c>
      <c r="K50" s="55" t="e">
        <f>+IF(E50=0,"",'Ark1'!#REF!)</f>
        <v>#REF!</v>
      </c>
      <c r="L50" s="93"/>
      <c r="M50" s="5" t="e">
        <f>+IF(E50=0,"",'Ark1'!#REF!)</f>
        <v>#REF!</v>
      </c>
      <c r="N50" s="476" t="e">
        <f t="shared" ref="N50:N61" si="30">+IF(E50=0,"",M50-M63)</f>
        <v>#REF!</v>
      </c>
      <c r="O50" s="38"/>
      <c r="P50" s="435" t="e">
        <f>+IF(G50=0,"",'Ark1'!#REF!)</f>
        <v>#REF!</v>
      </c>
      <c r="Q50" s="436" t="e">
        <f>+IF(G50=0,"",'Ark1'!#REF!)</f>
        <v>#REF!</v>
      </c>
      <c r="R50" s="432"/>
      <c r="S50" s="5" t="e">
        <f>+IF(E50=0,"",'Ark1'!#REF!)</f>
        <v>#REF!</v>
      </c>
      <c r="T50" s="5" t="e">
        <f t="shared" ref="T50:T61" si="31">+IF(E50=0,"",S50-S63)</f>
        <v>#REF!</v>
      </c>
      <c r="U50" s="19" t="e">
        <f>+IF(E50=0,"",'Ark1'!#REF!)</f>
        <v>#REF!</v>
      </c>
      <c r="V50" s="55" t="e">
        <f t="shared" ref="V50:V61" si="32">+IF(E50=0,"",U50-U63)</f>
        <v>#REF!</v>
      </c>
      <c r="W50" s="19" t="e">
        <f>+IF(E50=0,"",'Ark1'!#REF!)</f>
        <v>#REF!</v>
      </c>
      <c r="X50" s="19" t="e">
        <f>+IF(E50=0,"",'Ark1'!#REF!)</f>
        <v>#REF!</v>
      </c>
      <c r="Y50" s="19" t="e">
        <f t="shared" ref="Y50:Y61" si="33">+IF(E50=0,"",X50-X63)</f>
        <v>#REF!</v>
      </c>
      <c r="Z50" s="19" t="e">
        <f>+IF(E50=0,"",'Ark1'!#REF!)</f>
        <v>#REF!</v>
      </c>
      <c r="AA50" s="130"/>
      <c r="AB50" s="19" t="e">
        <f>+IF(E50=0,"",'Ark1'!#REF!)</f>
        <v>#REF!</v>
      </c>
      <c r="AC50" s="19" t="e">
        <f>+IF(E50=0,"",'Ark1'!#REF!)</f>
        <v>#REF!</v>
      </c>
      <c r="AD50" s="5" t="e">
        <f>+IF(E50=0,"",'Ark1'!#REF!)</f>
        <v>#REF!</v>
      </c>
      <c r="AE50" s="5" t="e">
        <f>+IF(E50=0,"",'Ark1'!#REF!)</f>
        <v>#REF!</v>
      </c>
      <c r="AF50" s="19" t="e">
        <f t="shared" ref="AF50:AF74" si="34">IF(E50=0,"",1000*U50/X50)</f>
        <v>#REF!</v>
      </c>
      <c r="AG50" s="26"/>
      <c r="AH50"/>
      <c r="AI50"/>
      <c r="AJ50" s="41"/>
      <c r="AK50" s="41"/>
      <c r="AL50" s="41"/>
      <c r="AM50" s="40"/>
      <c r="AN50" s="41"/>
      <c r="AO50" s="41"/>
      <c r="AP50" s="4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4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4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</row>
    <row r="51" spans="1:95" s="3" customFormat="1" ht="15.6">
      <c r="A51" s="26"/>
      <c r="B51" s="2" t="e">
        <f>+'Ark1'!#REF!</f>
        <v>#REF!</v>
      </c>
      <c r="C51" s="91" t="str">
        <f t="shared" si="26"/>
        <v>Feb</v>
      </c>
      <c r="D51" s="2" t="e">
        <f>+'Ark1'!#REF!</f>
        <v>#REF!</v>
      </c>
      <c r="E51" s="2" t="e">
        <f>+'Ark1'!#REF!</f>
        <v>#REF!</v>
      </c>
      <c r="F51" s="19" t="e">
        <f t="shared" si="27"/>
        <v>#REF!</v>
      </c>
      <c r="G51" s="19" t="e">
        <f>+IF(E51=0,"",'Ark1'!#REF!)</f>
        <v>#REF!</v>
      </c>
      <c r="H51" s="19" t="e">
        <f t="shared" si="28"/>
        <v>#REF!</v>
      </c>
      <c r="I51" s="55" t="e">
        <f>+IF(E51=0,"",'Ark1'!#REF!)</f>
        <v>#REF!</v>
      </c>
      <c r="J51" s="55" t="e">
        <f t="shared" si="29"/>
        <v>#REF!</v>
      </c>
      <c r="K51" s="55" t="e">
        <f>+IF(E51=0,"",'Ark1'!#REF!)</f>
        <v>#REF!</v>
      </c>
      <c r="L51" s="93"/>
      <c r="M51" s="5" t="e">
        <f>+IF(E51=0,"",'Ark1'!#REF!)</f>
        <v>#REF!</v>
      </c>
      <c r="N51" s="476" t="e">
        <f t="shared" si="30"/>
        <v>#REF!</v>
      </c>
      <c r="O51" s="38"/>
      <c r="P51" s="435" t="e">
        <f>+IF(G51=0,"",'Ark1'!#REF!)</f>
        <v>#REF!</v>
      </c>
      <c r="Q51" s="436" t="e">
        <f>+IF(G51=0,"",'Ark1'!#REF!)</f>
        <v>#REF!</v>
      </c>
      <c r="R51" s="432"/>
      <c r="S51" s="5" t="e">
        <f>+IF(E51=0,"",'Ark1'!#REF!)</f>
        <v>#REF!</v>
      </c>
      <c r="T51" s="5" t="e">
        <f t="shared" si="31"/>
        <v>#REF!</v>
      </c>
      <c r="U51" s="19" t="e">
        <f>+IF(E51=0,"",'Ark1'!#REF!)</f>
        <v>#REF!</v>
      </c>
      <c r="V51" s="55" t="e">
        <f t="shared" si="32"/>
        <v>#REF!</v>
      </c>
      <c r="W51" s="19" t="e">
        <f>+IF(E51=0,"",'Ark1'!#REF!)</f>
        <v>#REF!</v>
      </c>
      <c r="X51" s="19" t="e">
        <f>+IF(E51=0,"",'Ark1'!#REF!)</f>
        <v>#REF!</v>
      </c>
      <c r="Y51" s="19" t="e">
        <f t="shared" si="33"/>
        <v>#REF!</v>
      </c>
      <c r="Z51" s="19" t="e">
        <f>+IF(E51=0,"",'Ark1'!#REF!)</f>
        <v>#REF!</v>
      </c>
      <c r="AA51" s="130"/>
      <c r="AB51" s="19" t="e">
        <f>+IF(E51=0,"",'Ark1'!#REF!)</f>
        <v>#REF!</v>
      </c>
      <c r="AC51" s="19" t="e">
        <f>+IF(E51=0,"",'Ark1'!#REF!)</f>
        <v>#REF!</v>
      </c>
      <c r="AD51" s="5" t="e">
        <f>+IF(E51=0,"",'Ark1'!#REF!)</f>
        <v>#REF!</v>
      </c>
      <c r="AE51" s="5" t="e">
        <f>+IF(E51=0,"",'Ark1'!#REF!)</f>
        <v>#REF!</v>
      </c>
      <c r="AF51" s="19" t="e">
        <f t="shared" si="34"/>
        <v>#REF!</v>
      </c>
      <c r="AG51" s="26"/>
      <c r="AH51"/>
      <c r="AI51"/>
      <c r="AJ51" s="40"/>
      <c r="AK51" s="40"/>
      <c r="AL51" s="40"/>
      <c r="AM51" s="41"/>
      <c r="AN51" s="40"/>
      <c r="AO51" s="40"/>
      <c r="AP51" s="4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4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4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</row>
    <row r="52" spans="1:95" s="3" customFormat="1" ht="15.6">
      <c r="A52" s="26"/>
      <c r="B52" s="2" t="e">
        <f>+'Ark1'!#REF!</f>
        <v>#REF!</v>
      </c>
      <c r="C52" s="91" t="str">
        <f t="shared" si="26"/>
        <v>Mars</v>
      </c>
      <c r="D52" s="2" t="e">
        <f>+'Ark1'!#REF!</f>
        <v>#REF!</v>
      </c>
      <c r="E52" s="2" t="e">
        <f>+'Ark1'!#REF!</f>
        <v>#REF!</v>
      </c>
      <c r="F52" s="19" t="e">
        <f t="shared" si="27"/>
        <v>#REF!</v>
      </c>
      <c r="G52" s="19" t="e">
        <f>+IF(E52=0,"",'Ark1'!#REF!)</f>
        <v>#REF!</v>
      </c>
      <c r="H52" s="19" t="e">
        <f t="shared" si="28"/>
        <v>#REF!</v>
      </c>
      <c r="I52" s="55" t="e">
        <f>+IF(E52=0,"",'Ark1'!#REF!)</f>
        <v>#REF!</v>
      </c>
      <c r="J52" s="55" t="e">
        <f t="shared" si="29"/>
        <v>#REF!</v>
      </c>
      <c r="K52" s="55" t="e">
        <f>+IF(E52=0,"",'Ark1'!#REF!)</f>
        <v>#REF!</v>
      </c>
      <c r="L52" s="93"/>
      <c r="M52" s="5" t="e">
        <f>+IF(E52=0,"",'Ark1'!#REF!)</f>
        <v>#REF!</v>
      </c>
      <c r="N52" s="476" t="e">
        <f t="shared" si="30"/>
        <v>#REF!</v>
      </c>
      <c r="O52" s="38"/>
      <c r="P52" s="435" t="e">
        <f>+IF(G52=0,"",'Ark1'!#REF!)</f>
        <v>#REF!</v>
      </c>
      <c r="Q52" s="436" t="e">
        <f>+IF(G52=0,"",'Ark1'!#REF!)</f>
        <v>#REF!</v>
      </c>
      <c r="R52" s="432"/>
      <c r="S52" s="5" t="e">
        <f>+IF(E52=0,"",'Ark1'!#REF!)</f>
        <v>#REF!</v>
      </c>
      <c r="T52" s="5" t="e">
        <f t="shared" si="31"/>
        <v>#REF!</v>
      </c>
      <c r="U52" s="19" t="e">
        <f>+IF(E52=0,"",'Ark1'!#REF!)</f>
        <v>#REF!</v>
      </c>
      <c r="V52" s="55" t="e">
        <f t="shared" si="32"/>
        <v>#REF!</v>
      </c>
      <c r="W52" s="19" t="e">
        <f>+IF(E52=0,"",'Ark1'!#REF!)</f>
        <v>#REF!</v>
      </c>
      <c r="X52" s="19" t="e">
        <f>+IF(E52=0,"",'Ark1'!#REF!)</f>
        <v>#REF!</v>
      </c>
      <c r="Y52" s="19" t="e">
        <f t="shared" si="33"/>
        <v>#REF!</v>
      </c>
      <c r="Z52" s="19" t="e">
        <f>+IF(E52=0,"",'Ark1'!#REF!)</f>
        <v>#REF!</v>
      </c>
      <c r="AA52" s="130"/>
      <c r="AB52" s="19" t="e">
        <f>+IF(E52=0,"",'Ark1'!#REF!)</f>
        <v>#REF!</v>
      </c>
      <c r="AC52" s="19" t="e">
        <f>+IF(E52=0,"",'Ark1'!#REF!)</f>
        <v>#REF!</v>
      </c>
      <c r="AD52" s="5" t="e">
        <f>+IF(E52=0,"",'Ark1'!#REF!)</f>
        <v>#REF!</v>
      </c>
      <c r="AE52" s="5" t="e">
        <f>+IF(E52=0,"",'Ark1'!#REF!)</f>
        <v>#REF!</v>
      </c>
      <c r="AF52" s="19" t="e">
        <f t="shared" si="34"/>
        <v>#REF!</v>
      </c>
      <c r="AG52" s="26"/>
      <c r="AH52"/>
      <c r="AI52"/>
      <c r="AJ52" s="40"/>
      <c r="AK52" s="40"/>
      <c r="AL52" s="40"/>
      <c r="AM52" s="40"/>
      <c r="AN52" s="40"/>
      <c r="AO52" s="40"/>
      <c r="AP52" s="4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4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4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</row>
    <row r="53" spans="1:95" s="3" customFormat="1" ht="15.6">
      <c r="A53" s="26"/>
      <c r="B53" s="2" t="e">
        <f>+'Ark1'!#REF!</f>
        <v>#REF!</v>
      </c>
      <c r="C53" s="91" t="str">
        <f t="shared" si="26"/>
        <v>April</v>
      </c>
      <c r="D53" s="2" t="e">
        <f>+'Ark1'!#REF!</f>
        <v>#REF!</v>
      </c>
      <c r="E53" s="2" t="e">
        <f>+'Ark1'!#REF!</f>
        <v>#REF!</v>
      </c>
      <c r="F53" s="19" t="e">
        <f t="shared" si="27"/>
        <v>#REF!</v>
      </c>
      <c r="G53" s="19" t="e">
        <f>+IF(E53=0,"",'Ark1'!#REF!)</f>
        <v>#REF!</v>
      </c>
      <c r="H53" s="19" t="e">
        <f t="shared" si="28"/>
        <v>#REF!</v>
      </c>
      <c r="I53" s="55" t="e">
        <f>+IF(E53=0,"",'Ark1'!#REF!)</f>
        <v>#REF!</v>
      </c>
      <c r="J53" s="55" t="e">
        <f t="shared" si="29"/>
        <v>#REF!</v>
      </c>
      <c r="K53" s="55" t="e">
        <f>+IF(E53=0,"",'Ark1'!#REF!)</f>
        <v>#REF!</v>
      </c>
      <c r="L53" s="93"/>
      <c r="M53" s="5" t="e">
        <f>+IF(E53=0,"",'Ark1'!#REF!)</f>
        <v>#REF!</v>
      </c>
      <c r="N53" s="476" t="e">
        <f t="shared" si="30"/>
        <v>#REF!</v>
      </c>
      <c r="O53" s="38"/>
      <c r="P53" s="435" t="e">
        <f>+IF(G53=0,"",'Ark1'!#REF!)</f>
        <v>#REF!</v>
      </c>
      <c r="Q53" s="436" t="e">
        <f>+IF(G53=0,"",'Ark1'!#REF!)</f>
        <v>#REF!</v>
      </c>
      <c r="R53" s="432"/>
      <c r="S53" s="5" t="e">
        <f>+IF(E53=0,"",'Ark1'!#REF!)</f>
        <v>#REF!</v>
      </c>
      <c r="T53" s="5" t="e">
        <f t="shared" si="31"/>
        <v>#REF!</v>
      </c>
      <c r="U53" s="19" t="e">
        <f>+IF(E53=0,"",'Ark1'!#REF!)</f>
        <v>#REF!</v>
      </c>
      <c r="V53" s="55" t="e">
        <f t="shared" si="32"/>
        <v>#REF!</v>
      </c>
      <c r="W53" s="19" t="e">
        <f>+IF(E53=0,"",'Ark1'!#REF!)</f>
        <v>#REF!</v>
      </c>
      <c r="X53" s="19" t="e">
        <f>+IF(E53=0,"",'Ark1'!#REF!)</f>
        <v>#REF!</v>
      </c>
      <c r="Y53" s="19" t="e">
        <f t="shared" si="33"/>
        <v>#REF!</v>
      </c>
      <c r="Z53" s="19" t="e">
        <f>+IF(E53=0,"",'Ark1'!#REF!)</f>
        <v>#REF!</v>
      </c>
      <c r="AA53" s="130"/>
      <c r="AB53" s="19" t="e">
        <f>+IF(E53=0,"",'Ark1'!#REF!)</f>
        <v>#REF!</v>
      </c>
      <c r="AC53" s="19" t="e">
        <f>+IF(E53=0,"",'Ark1'!#REF!)</f>
        <v>#REF!</v>
      </c>
      <c r="AD53" s="5" t="e">
        <f>+IF(E53=0,"",'Ark1'!#REF!)</f>
        <v>#REF!</v>
      </c>
      <c r="AE53" s="5" t="e">
        <f>+IF(E53=0,"",'Ark1'!#REF!)</f>
        <v>#REF!</v>
      </c>
      <c r="AF53" s="19" t="e">
        <f t="shared" si="34"/>
        <v>#REF!</v>
      </c>
      <c r="AG53" s="26"/>
      <c r="AH53"/>
      <c r="AI53"/>
      <c r="AJ53" s="40"/>
      <c r="AK53" s="40"/>
      <c r="AL53" s="40"/>
      <c r="AM53" s="40"/>
      <c r="AN53" s="40"/>
      <c r="AO53" s="40"/>
      <c r="AP53" s="32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4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4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</row>
    <row r="54" spans="1:95" ht="15.6">
      <c r="A54" s="26"/>
      <c r="B54" s="2" t="e">
        <f>+'Ark1'!#REF!</f>
        <v>#REF!</v>
      </c>
      <c r="C54" s="91" t="str">
        <f t="shared" si="26"/>
        <v>Mai</v>
      </c>
      <c r="D54" s="2" t="e">
        <f>+'Ark1'!#REF!</f>
        <v>#REF!</v>
      </c>
      <c r="E54" s="2" t="e">
        <f>+'Ark1'!#REF!</f>
        <v>#REF!</v>
      </c>
      <c r="F54" s="19" t="e">
        <f t="shared" si="27"/>
        <v>#REF!</v>
      </c>
      <c r="G54" s="19" t="e">
        <f>+IF(E54=0,"",'Ark1'!#REF!)</f>
        <v>#REF!</v>
      </c>
      <c r="H54" s="19" t="e">
        <f t="shared" si="28"/>
        <v>#REF!</v>
      </c>
      <c r="I54" s="55" t="e">
        <f>+IF(E54=0,"",'Ark1'!#REF!)</f>
        <v>#REF!</v>
      </c>
      <c r="J54" s="55" t="e">
        <f t="shared" si="29"/>
        <v>#REF!</v>
      </c>
      <c r="K54" s="55" t="e">
        <f>+IF(E54=0,"",'Ark1'!#REF!)</f>
        <v>#REF!</v>
      </c>
      <c r="L54" s="93"/>
      <c r="M54" s="5" t="e">
        <f>+IF(E54=0,"",'Ark1'!#REF!)</f>
        <v>#REF!</v>
      </c>
      <c r="N54" s="476" t="e">
        <f t="shared" si="30"/>
        <v>#REF!</v>
      </c>
      <c r="O54" s="38"/>
      <c r="P54" s="435" t="e">
        <f>+IF(G54=0,"",'Ark1'!#REF!)</f>
        <v>#REF!</v>
      </c>
      <c r="Q54" s="436" t="e">
        <f>+IF(G54=0,"",'Ark1'!#REF!)</f>
        <v>#REF!</v>
      </c>
      <c r="R54" s="432"/>
      <c r="S54" s="5" t="e">
        <f>+IF(E54=0,"",'Ark1'!#REF!)</f>
        <v>#REF!</v>
      </c>
      <c r="T54" s="5" t="e">
        <f t="shared" si="31"/>
        <v>#REF!</v>
      </c>
      <c r="U54" s="19" t="e">
        <f>+IF(E54=0,"",'Ark1'!#REF!)</f>
        <v>#REF!</v>
      </c>
      <c r="V54" s="55" t="e">
        <f t="shared" si="32"/>
        <v>#REF!</v>
      </c>
      <c r="W54" s="19" t="e">
        <f>+IF(E54=0,"",'Ark1'!#REF!)</f>
        <v>#REF!</v>
      </c>
      <c r="X54" s="19" t="e">
        <f>+IF(E54=0,"",'Ark1'!#REF!)</f>
        <v>#REF!</v>
      </c>
      <c r="Y54" s="19" t="e">
        <f t="shared" si="33"/>
        <v>#REF!</v>
      </c>
      <c r="Z54" s="19" t="e">
        <f>+IF(E54=0,"",'Ark1'!#REF!)</f>
        <v>#REF!</v>
      </c>
      <c r="AA54" s="130"/>
      <c r="AB54" s="19" t="e">
        <f>+IF(E54=0,"",'Ark1'!#REF!)</f>
        <v>#REF!</v>
      </c>
      <c r="AC54" s="19" t="e">
        <f>+IF(E54=0,"",'Ark1'!#REF!)</f>
        <v>#REF!</v>
      </c>
      <c r="AD54" s="5" t="e">
        <f>+IF(E54=0,"",'Ark1'!#REF!)</f>
        <v>#REF!</v>
      </c>
      <c r="AE54" s="5" t="e">
        <f>+IF(E54=0,"",'Ark1'!#REF!)</f>
        <v>#REF!</v>
      </c>
      <c r="AF54" s="19" t="e">
        <f t="shared" si="34"/>
        <v>#REF!</v>
      </c>
      <c r="AG54" s="26"/>
      <c r="AM54" s="40"/>
      <c r="AN54"/>
      <c r="AP54"/>
      <c r="AQ54"/>
      <c r="AW54"/>
    </row>
    <row r="55" spans="1:95" ht="15.6">
      <c r="A55" s="26"/>
      <c r="B55" s="2" t="e">
        <f>+'Ark1'!#REF!</f>
        <v>#REF!</v>
      </c>
      <c r="C55" s="91" t="str">
        <f t="shared" si="26"/>
        <v>Juni</v>
      </c>
      <c r="D55" s="2" t="e">
        <f>+'Ark1'!#REF!</f>
        <v>#REF!</v>
      </c>
      <c r="E55" s="2" t="e">
        <f>+'Ark1'!#REF!</f>
        <v>#REF!</v>
      </c>
      <c r="F55" s="19" t="e">
        <f t="shared" si="27"/>
        <v>#REF!</v>
      </c>
      <c r="G55" s="19" t="e">
        <f>+IF(E55=0,"",'Ark1'!#REF!)</f>
        <v>#REF!</v>
      </c>
      <c r="H55" s="19" t="e">
        <f t="shared" si="28"/>
        <v>#REF!</v>
      </c>
      <c r="I55" s="55" t="e">
        <f>+IF(E55=0,"",'Ark1'!#REF!)</f>
        <v>#REF!</v>
      </c>
      <c r="J55" s="55" t="e">
        <f t="shared" si="29"/>
        <v>#REF!</v>
      </c>
      <c r="K55" s="55" t="e">
        <f>+IF(E55=0,"",'Ark1'!#REF!)</f>
        <v>#REF!</v>
      </c>
      <c r="L55" s="93"/>
      <c r="M55" s="5" t="e">
        <f>+IF(E55=0,"",'Ark1'!#REF!)</f>
        <v>#REF!</v>
      </c>
      <c r="N55" s="476" t="e">
        <f t="shared" si="30"/>
        <v>#REF!</v>
      </c>
      <c r="O55" s="38"/>
      <c r="P55" s="435" t="e">
        <f>+IF(G55=0,"",'Ark1'!#REF!)</f>
        <v>#REF!</v>
      </c>
      <c r="Q55" s="436" t="e">
        <f>+IF(G55=0,"",'Ark1'!#REF!)</f>
        <v>#REF!</v>
      </c>
      <c r="R55" s="432"/>
      <c r="S55" s="5" t="e">
        <f>+IF(E55=0,"",'Ark1'!#REF!)</f>
        <v>#REF!</v>
      </c>
      <c r="T55" s="5" t="e">
        <f t="shared" si="31"/>
        <v>#REF!</v>
      </c>
      <c r="U55" s="19" t="e">
        <f>+IF(E55=0,"",'Ark1'!#REF!)</f>
        <v>#REF!</v>
      </c>
      <c r="V55" s="55" t="e">
        <f t="shared" si="32"/>
        <v>#REF!</v>
      </c>
      <c r="W55" s="19" t="e">
        <f>+IF(E55=0,"",'Ark1'!#REF!)</f>
        <v>#REF!</v>
      </c>
      <c r="X55" s="19" t="e">
        <f>+IF(E55=0,"",'Ark1'!#REF!)</f>
        <v>#REF!</v>
      </c>
      <c r="Y55" s="19" t="e">
        <f t="shared" si="33"/>
        <v>#REF!</v>
      </c>
      <c r="Z55" s="19" t="e">
        <f>+IF(E55=0,"",'Ark1'!#REF!)</f>
        <v>#REF!</v>
      </c>
      <c r="AA55" s="130"/>
      <c r="AB55" s="19" t="e">
        <f>+IF(E55=0,"",'Ark1'!#REF!)</f>
        <v>#REF!</v>
      </c>
      <c r="AC55" s="19" t="e">
        <f>+IF(E55=0,"",'Ark1'!#REF!)</f>
        <v>#REF!</v>
      </c>
      <c r="AD55" s="5" t="e">
        <f>+IF(E55=0,"",'Ark1'!#REF!)</f>
        <v>#REF!</v>
      </c>
      <c r="AE55" s="5" t="e">
        <f>+IF(E55=0,"",'Ark1'!#REF!)</f>
        <v>#REF!</v>
      </c>
      <c r="AF55" s="19" t="e">
        <f t="shared" si="34"/>
        <v>#REF!</v>
      </c>
      <c r="AG55" s="26"/>
      <c r="AN55"/>
      <c r="AP55"/>
      <c r="AQ55"/>
      <c r="AW55"/>
    </row>
    <row r="56" spans="1:95" ht="15.6">
      <c r="A56" s="26"/>
      <c r="B56" s="2" t="e">
        <f>+'Ark1'!#REF!</f>
        <v>#REF!</v>
      </c>
      <c r="C56" s="91" t="str">
        <f t="shared" si="26"/>
        <v>Juli</v>
      </c>
      <c r="D56" s="2" t="e">
        <f>+'Ark1'!#REF!</f>
        <v>#REF!</v>
      </c>
      <c r="E56" s="2" t="e">
        <f>+'Ark1'!#REF!</f>
        <v>#REF!</v>
      </c>
      <c r="F56" s="19" t="e">
        <f t="shared" si="27"/>
        <v>#REF!</v>
      </c>
      <c r="G56" s="19" t="e">
        <f>+IF(E56=0,"",'Ark1'!#REF!)</f>
        <v>#REF!</v>
      </c>
      <c r="H56" s="19" t="e">
        <f t="shared" si="28"/>
        <v>#REF!</v>
      </c>
      <c r="I56" s="55" t="e">
        <f>+IF(E56=0,"",'Ark1'!#REF!)</f>
        <v>#REF!</v>
      </c>
      <c r="J56" s="55" t="e">
        <f t="shared" si="29"/>
        <v>#REF!</v>
      </c>
      <c r="K56" s="55" t="e">
        <f>+IF(E56=0,"",'Ark1'!#REF!)</f>
        <v>#REF!</v>
      </c>
      <c r="L56" s="93"/>
      <c r="M56" s="5" t="e">
        <f>+IF(E56=0,"",'Ark1'!#REF!)</f>
        <v>#REF!</v>
      </c>
      <c r="N56" s="476" t="e">
        <f t="shared" si="30"/>
        <v>#REF!</v>
      </c>
      <c r="O56" s="38"/>
      <c r="P56" s="435" t="e">
        <f>+IF(G56=0,"",'Ark1'!#REF!)</f>
        <v>#REF!</v>
      </c>
      <c r="Q56" s="436" t="e">
        <f>+IF(G56=0,"",'Ark1'!#REF!)</f>
        <v>#REF!</v>
      </c>
      <c r="R56" s="432"/>
      <c r="S56" s="5" t="e">
        <f>+IF(E56=0,"",'Ark1'!#REF!)</f>
        <v>#REF!</v>
      </c>
      <c r="T56" s="5" t="e">
        <f t="shared" si="31"/>
        <v>#REF!</v>
      </c>
      <c r="U56" s="19" t="e">
        <f>+IF(E56=0,"",'Ark1'!#REF!)</f>
        <v>#REF!</v>
      </c>
      <c r="V56" s="55" t="e">
        <f t="shared" si="32"/>
        <v>#REF!</v>
      </c>
      <c r="W56" s="19" t="e">
        <f>+IF(E56=0,"",'Ark1'!#REF!)</f>
        <v>#REF!</v>
      </c>
      <c r="X56" s="19" t="e">
        <f>+IF(E56=0,"",'Ark1'!#REF!)</f>
        <v>#REF!</v>
      </c>
      <c r="Y56" s="19" t="e">
        <f t="shared" si="33"/>
        <v>#REF!</v>
      </c>
      <c r="Z56" s="19" t="e">
        <f>+IF(E56=0,"",'Ark1'!#REF!)</f>
        <v>#REF!</v>
      </c>
      <c r="AA56" s="130"/>
      <c r="AB56" s="19" t="e">
        <f>+IF(E56=0,"",'Ark1'!#REF!)</f>
        <v>#REF!</v>
      </c>
      <c r="AC56" s="19" t="e">
        <f>+IF(E56=0,"",'Ark1'!#REF!)</f>
        <v>#REF!</v>
      </c>
      <c r="AD56" s="5" t="e">
        <f>+IF(E56=0,"",'Ark1'!#REF!)</f>
        <v>#REF!</v>
      </c>
      <c r="AE56" s="5" t="e">
        <f>+IF(E56=0,"",'Ark1'!#REF!)</f>
        <v>#REF!</v>
      </c>
      <c r="AF56" s="19" t="e">
        <f t="shared" si="34"/>
        <v>#REF!</v>
      </c>
      <c r="AG56" s="26"/>
      <c r="AN56"/>
      <c r="AP56"/>
      <c r="AQ56"/>
      <c r="AW56"/>
    </row>
    <row r="57" spans="1:95" ht="15.6">
      <c r="A57" s="26"/>
      <c r="B57" s="2" t="e">
        <f>+'Ark1'!#REF!</f>
        <v>#REF!</v>
      </c>
      <c r="C57" s="91" t="str">
        <f t="shared" si="26"/>
        <v>Aug</v>
      </c>
      <c r="D57" s="2" t="e">
        <f>+'Ark1'!#REF!</f>
        <v>#REF!</v>
      </c>
      <c r="E57" s="2" t="e">
        <f>+'Ark1'!#REF!</f>
        <v>#REF!</v>
      </c>
      <c r="F57" s="19" t="e">
        <f t="shared" si="27"/>
        <v>#REF!</v>
      </c>
      <c r="G57" s="19" t="e">
        <f>+IF(E57=0,"",'Ark1'!#REF!)</f>
        <v>#REF!</v>
      </c>
      <c r="H57" s="19" t="e">
        <f t="shared" si="28"/>
        <v>#REF!</v>
      </c>
      <c r="I57" s="55" t="e">
        <f>+IF(E57=0,"",'Ark1'!#REF!)</f>
        <v>#REF!</v>
      </c>
      <c r="J57" s="55" t="e">
        <f t="shared" si="29"/>
        <v>#REF!</v>
      </c>
      <c r="K57" s="55" t="e">
        <f>+IF(E57=0,"",'Ark1'!#REF!)</f>
        <v>#REF!</v>
      </c>
      <c r="L57" s="93"/>
      <c r="M57" s="5" t="e">
        <f>+IF(E57=0,"",'Ark1'!#REF!)</f>
        <v>#REF!</v>
      </c>
      <c r="N57" s="476" t="e">
        <f t="shared" si="30"/>
        <v>#REF!</v>
      </c>
      <c r="O57" s="38"/>
      <c r="P57" s="435" t="e">
        <f>+IF(G57=0,"",'Ark1'!#REF!)</f>
        <v>#REF!</v>
      </c>
      <c r="Q57" s="436" t="e">
        <f>+IF(G57=0,"",'Ark1'!#REF!)</f>
        <v>#REF!</v>
      </c>
      <c r="R57" s="432"/>
      <c r="S57" s="5" t="e">
        <f>+IF(E57=0,"",'Ark1'!#REF!)</f>
        <v>#REF!</v>
      </c>
      <c r="T57" s="5" t="e">
        <f t="shared" si="31"/>
        <v>#REF!</v>
      </c>
      <c r="U57" s="19" t="e">
        <f>+IF(E57=0,"",'Ark1'!#REF!)</f>
        <v>#REF!</v>
      </c>
      <c r="V57" s="55" t="e">
        <f t="shared" si="32"/>
        <v>#REF!</v>
      </c>
      <c r="W57" s="19" t="e">
        <f>+IF(E57=0,"",'Ark1'!#REF!)</f>
        <v>#REF!</v>
      </c>
      <c r="X57" s="19" t="e">
        <f>+IF(E57=0,"",'Ark1'!#REF!)</f>
        <v>#REF!</v>
      </c>
      <c r="Y57" s="19" t="e">
        <f t="shared" si="33"/>
        <v>#REF!</v>
      </c>
      <c r="Z57" s="19" t="e">
        <f>+IF(E57=0,"",'Ark1'!#REF!)</f>
        <v>#REF!</v>
      </c>
      <c r="AA57" s="130"/>
      <c r="AB57" s="19" t="e">
        <f>+IF(E57=0,"",'Ark1'!#REF!)</f>
        <v>#REF!</v>
      </c>
      <c r="AC57" s="19" t="e">
        <f>+IF(E57=0,"",'Ark1'!#REF!)</f>
        <v>#REF!</v>
      </c>
      <c r="AD57" s="5" t="e">
        <f>+IF(E57=0,"",'Ark1'!#REF!)</f>
        <v>#REF!</v>
      </c>
      <c r="AE57" s="5" t="e">
        <f>+IF(E57=0,"",'Ark1'!#REF!)</f>
        <v>#REF!</v>
      </c>
      <c r="AF57" s="19" t="e">
        <f t="shared" si="34"/>
        <v>#REF!</v>
      </c>
      <c r="AG57" s="26"/>
      <c r="AN57"/>
      <c r="AP57"/>
      <c r="AQ57"/>
      <c r="AW57"/>
    </row>
    <row r="58" spans="1:95" ht="15.6">
      <c r="A58" s="26"/>
      <c r="B58" s="2" t="e">
        <f>+'Ark1'!#REF!</f>
        <v>#REF!</v>
      </c>
      <c r="C58" s="91" t="str">
        <f t="shared" si="26"/>
        <v>Sept</v>
      </c>
      <c r="D58" s="2" t="e">
        <f>+'Ark1'!#REF!</f>
        <v>#REF!</v>
      </c>
      <c r="E58" s="2" t="e">
        <f>+'Ark1'!#REF!</f>
        <v>#REF!</v>
      </c>
      <c r="F58" s="19" t="e">
        <f t="shared" si="27"/>
        <v>#REF!</v>
      </c>
      <c r="G58" s="19" t="e">
        <f>+IF(E58=0,"",'Ark1'!#REF!)</f>
        <v>#REF!</v>
      </c>
      <c r="H58" s="19" t="e">
        <f t="shared" si="28"/>
        <v>#REF!</v>
      </c>
      <c r="I58" s="55" t="e">
        <f>+IF(E58=0,"",'Ark1'!#REF!)</f>
        <v>#REF!</v>
      </c>
      <c r="J58" s="55" t="e">
        <f t="shared" si="29"/>
        <v>#REF!</v>
      </c>
      <c r="K58" s="55" t="e">
        <f>+IF(E58=0,"",'Ark1'!#REF!)</f>
        <v>#REF!</v>
      </c>
      <c r="L58" s="93"/>
      <c r="M58" s="5" t="e">
        <f>+IF(E58=0,"",'Ark1'!#REF!)</f>
        <v>#REF!</v>
      </c>
      <c r="N58" s="476" t="e">
        <f t="shared" si="30"/>
        <v>#REF!</v>
      </c>
      <c r="O58" s="38"/>
      <c r="P58" s="435" t="e">
        <f>+IF(G58=0,"",'Ark1'!#REF!)</f>
        <v>#REF!</v>
      </c>
      <c r="Q58" s="436" t="e">
        <f>+IF(G58=0,"",'Ark1'!#REF!)</f>
        <v>#REF!</v>
      </c>
      <c r="R58" s="432"/>
      <c r="S58" s="5" t="e">
        <f>+IF(E58=0,"",'Ark1'!#REF!)</f>
        <v>#REF!</v>
      </c>
      <c r="T58" s="5" t="e">
        <f t="shared" si="31"/>
        <v>#REF!</v>
      </c>
      <c r="U58" s="19" t="e">
        <f>+IF(E58=0,"",'Ark1'!#REF!)</f>
        <v>#REF!</v>
      </c>
      <c r="V58" s="55" t="e">
        <f t="shared" si="32"/>
        <v>#REF!</v>
      </c>
      <c r="W58" s="19" t="e">
        <f>+IF(E58=0,"",'Ark1'!#REF!)</f>
        <v>#REF!</v>
      </c>
      <c r="X58" s="19" t="e">
        <f>+IF(E58=0,"",'Ark1'!#REF!)</f>
        <v>#REF!</v>
      </c>
      <c r="Y58" s="19" t="e">
        <f t="shared" si="33"/>
        <v>#REF!</v>
      </c>
      <c r="Z58" s="19" t="e">
        <f>+IF(E58=0,"",'Ark1'!#REF!)</f>
        <v>#REF!</v>
      </c>
      <c r="AA58" s="130"/>
      <c r="AB58" s="19" t="e">
        <f>+IF(E58=0,"",'Ark1'!#REF!)</f>
        <v>#REF!</v>
      </c>
      <c r="AC58" s="19" t="e">
        <f>+IF(E58=0,"",'Ark1'!#REF!)</f>
        <v>#REF!</v>
      </c>
      <c r="AD58" s="5" t="e">
        <f>+IF(E58=0,"",'Ark1'!#REF!)</f>
        <v>#REF!</v>
      </c>
      <c r="AE58" s="5" t="e">
        <f>+IF(E58=0,"",'Ark1'!#REF!)</f>
        <v>#REF!</v>
      </c>
      <c r="AF58" s="19" t="e">
        <f t="shared" si="34"/>
        <v>#REF!</v>
      </c>
      <c r="AG58" s="26"/>
      <c r="AN58"/>
      <c r="AP58"/>
      <c r="AQ58"/>
      <c r="AW58"/>
    </row>
    <row r="59" spans="1:95" ht="15.6">
      <c r="A59" s="26"/>
      <c r="B59" s="2" t="e">
        <f>+'Ark1'!#REF!</f>
        <v>#REF!</v>
      </c>
      <c r="C59" s="91" t="str">
        <f t="shared" si="26"/>
        <v>Okt</v>
      </c>
      <c r="D59" s="2" t="e">
        <f>+'Ark1'!#REF!</f>
        <v>#REF!</v>
      </c>
      <c r="E59" s="2" t="e">
        <f>+'Ark1'!#REF!</f>
        <v>#REF!</v>
      </c>
      <c r="F59" s="19" t="e">
        <f t="shared" si="27"/>
        <v>#REF!</v>
      </c>
      <c r="G59" s="19" t="e">
        <f>+IF(E59=0,"",'Ark1'!#REF!)</f>
        <v>#REF!</v>
      </c>
      <c r="H59" s="19" t="e">
        <f t="shared" si="28"/>
        <v>#REF!</v>
      </c>
      <c r="I59" s="55" t="e">
        <f>+IF(E59=0,"",'Ark1'!#REF!)</f>
        <v>#REF!</v>
      </c>
      <c r="J59" s="55" t="e">
        <f t="shared" si="29"/>
        <v>#REF!</v>
      </c>
      <c r="K59" s="55" t="e">
        <f>+IF(E59=0,"",'Ark1'!#REF!)</f>
        <v>#REF!</v>
      </c>
      <c r="L59" s="93"/>
      <c r="M59" s="5" t="e">
        <f>+IF(E59=0,"",'Ark1'!#REF!)</f>
        <v>#REF!</v>
      </c>
      <c r="N59" s="476" t="e">
        <f t="shared" si="30"/>
        <v>#REF!</v>
      </c>
      <c r="O59" s="38"/>
      <c r="P59" s="435" t="e">
        <f>+IF(G59=0,"",'Ark1'!#REF!)</f>
        <v>#REF!</v>
      </c>
      <c r="Q59" s="436" t="e">
        <f>+IF(G59=0,"",'Ark1'!#REF!)</f>
        <v>#REF!</v>
      </c>
      <c r="R59" s="432"/>
      <c r="S59" s="5" t="e">
        <f>+IF(E59=0,"",'Ark1'!#REF!)</f>
        <v>#REF!</v>
      </c>
      <c r="T59" s="5" t="e">
        <f t="shared" si="31"/>
        <v>#REF!</v>
      </c>
      <c r="U59" s="19" t="e">
        <f>+IF(E59=0,"",'Ark1'!#REF!)</f>
        <v>#REF!</v>
      </c>
      <c r="V59" s="55" t="e">
        <f t="shared" si="32"/>
        <v>#REF!</v>
      </c>
      <c r="W59" s="19" t="e">
        <f>+IF(E59=0,"",'Ark1'!#REF!)</f>
        <v>#REF!</v>
      </c>
      <c r="X59" s="19" t="e">
        <f>+IF(E59=0,"",'Ark1'!#REF!)</f>
        <v>#REF!</v>
      </c>
      <c r="Y59" s="19" t="e">
        <f t="shared" si="33"/>
        <v>#REF!</v>
      </c>
      <c r="Z59" s="19" t="e">
        <f>+IF(E59=0,"",'Ark1'!#REF!)</f>
        <v>#REF!</v>
      </c>
      <c r="AA59" s="130"/>
      <c r="AB59" s="19" t="e">
        <f>+IF(E59=0,"",'Ark1'!#REF!)</f>
        <v>#REF!</v>
      </c>
      <c r="AC59" s="19" t="e">
        <f>+IF(E59=0,"",'Ark1'!#REF!)</f>
        <v>#REF!</v>
      </c>
      <c r="AD59" s="5" t="e">
        <f>+IF(E59=0,"",'Ark1'!#REF!)</f>
        <v>#REF!</v>
      </c>
      <c r="AE59" s="5" t="e">
        <f>+IF(E59=0,"",'Ark1'!#REF!)</f>
        <v>#REF!</v>
      </c>
      <c r="AF59" s="19" t="e">
        <f t="shared" si="34"/>
        <v>#REF!</v>
      </c>
      <c r="AG59" s="26"/>
      <c r="AN59"/>
      <c r="AP59"/>
      <c r="AQ59"/>
      <c r="AW59"/>
    </row>
    <row r="60" spans="1:95" ht="15.6">
      <c r="A60" s="26"/>
      <c r="B60" s="2" t="e">
        <f>+'Ark1'!#REF!</f>
        <v>#REF!</v>
      </c>
      <c r="C60" s="91" t="str">
        <f t="shared" si="26"/>
        <v>Nov</v>
      </c>
      <c r="D60" s="2" t="e">
        <f>+'Ark1'!#REF!</f>
        <v>#REF!</v>
      </c>
      <c r="E60" s="2" t="e">
        <f>+'Ark1'!#REF!</f>
        <v>#REF!</v>
      </c>
      <c r="F60" s="19" t="e">
        <f t="shared" si="27"/>
        <v>#REF!</v>
      </c>
      <c r="G60" s="19" t="e">
        <f>+IF(E60=0,"",'Ark1'!#REF!)</f>
        <v>#REF!</v>
      </c>
      <c r="H60" s="19" t="e">
        <f t="shared" si="28"/>
        <v>#REF!</v>
      </c>
      <c r="I60" s="55" t="e">
        <f>+IF(E60=0,"",'Ark1'!#REF!)</f>
        <v>#REF!</v>
      </c>
      <c r="J60" s="55" t="e">
        <f t="shared" si="29"/>
        <v>#REF!</v>
      </c>
      <c r="K60" s="55" t="e">
        <f>+IF(E60=0,"",'Ark1'!#REF!)</f>
        <v>#REF!</v>
      </c>
      <c r="L60" s="93"/>
      <c r="M60" s="5" t="e">
        <f>+IF(E60=0,"",'Ark1'!#REF!)</f>
        <v>#REF!</v>
      </c>
      <c r="N60" s="476" t="e">
        <f t="shared" si="30"/>
        <v>#REF!</v>
      </c>
      <c r="O60" s="38"/>
      <c r="P60" s="435" t="e">
        <f>+IF(G60=0,"",'Ark1'!#REF!)</f>
        <v>#REF!</v>
      </c>
      <c r="Q60" s="436" t="e">
        <f>+IF(G60=0,"",'Ark1'!#REF!)</f>
        <v>#REF!</v>
      </c>
      <c r="R60" s="432"/>
      <c r="S60" s="5" t="e">
        <f>+IF(E60=0,"",'Ark1'!#REF!)</f>
        <v>#REF!</v>
      </c>
      <c r="T60" s="5" t="e">
        <f t="shared" si="31"/>
        <v>#REF!</v>
      </c>
      <c r="U60" s="19" t="e">
        <f>+IF(E60=0,"",'Ark1'!#REF!)</f>
        <v>#REF!</v>
      </c>
      <c r="V60" s="55" t="e">
        <f t="shared" si="32"/>
        <v>#REF!</v>
      </c>
      <c r="W60" s="19" t="e">
        <f>+IF(E60=0,"",'Ark1'!#REF!)</f>
        <v>#REF!</v>
      </c>
      <c r="X60" s="19" t="e">
        <f>+IF(E60=0,"",'Ark1'!#REF!)</f>
        <v>#REF!</v>
      </c>
      <c r="Y60" s="19" t="e">
        <f t="shared" si="33"/>
        <v>#REF!</v>
      </c>
      <c r="Z60" s="19" t="e">
        <f>+IF(E60=0,"",'Ark1'!#REF!)</f>
        <v>#REF!</v>
      </c>
      <c r="AA60" s="130"/>
      <c r="AB60" s="19" t="e">
        <f>+IF(E60=0,"",'Ark1'!#REF!)</f>
        <v>#REF!</v>
      </c>
      <c r="AC60" s="19" t="e">
        <f>+IF(E60=0,"",'Ark1'!#REF!)</f>
        <v>#REF!</v>
      </c>
      <c r="AD60" s="5" t="e">
        <f>+IF(E60=0,"",'Ark1'!#REF!)</f>
        <v>#REF!</v>
      </c>
      <c r="AE60" s="5" t="e">
        <f>+IF(E60=0,"",'Ark1'!#REF!)</f>
        <v>#REF!</v>
      </c>
      <c r="AF60" s="19" t="e">
        <f t="shared" si="34"/>
        <v>#REF!</v>
      </c>
      <c r="AG60" s="26"/>
      <c r="AN60"/>
      <c r="AP60"/>
      <c r="AQ60"/>
      <c r="AW60"/>
    </row>
    <row r="61" spans="1:95" ht="15.6">
      <c r="A61" s="26"/>
      <c r="B61" s="2" t="e">
        <f>+'Ark1'!#REF!</f>
        <v>#REF!</v>
      </c>
      <c r="C61" s="91" t="str">
        <f t="shared" si="26"/>
        <v>Des</v>
      </c>
      <c r="D61" s="2" t="e">
        <f>+'Ark1'!#REF!</f>
        <v>#REF!</v>
      </c>
      <c r="E61" s="2" t="e">
        <f>+'Ark1'!#REF!</f>
        <v>#REF!</v>
      </c>
      <c r="F61" s="19" t="e">
        <f t="shared" si="27"/>
        <v>#REF!</v>
      </c>
      <c r="G61" s="19" t="e">
        <f>+IF(E61=0,"",'Ark1'!#REF!)</f>
        <v>#REF!</v>
      </c>
      <c r="H61" s="19" t="e">
        <f t="shared" si="28"/>
        <v>#REF!</v>
      </c>
      <c r="I61" s="55" t="e">
        <f>+IF(E61=0,"",'Ark1'!#REF!)</f>
        <v>#REF!</v>
      </c>
      <c r="J61" s="55" t="e">
        <f t="shared" si="29"/>
        <v>#REF!</v>
      </c>
      <c r="K61" s="55" t="e">
        <f>+IF(E61=0,"",'Ark1'!#REF!)</f>
        <v>#REF!</v>
      </c>
      <c r="L61" s="93"/>
      <c r="M61" s="5" t="e">
        <f>+IF(E61=0,"",'Ark1'!#REF!)</f>
        <v>#REF!</v>
      </c>
      <c r="N61" s="476" t="e">
        <f t="shared" si="30"/>
        <v>#REF!</v>
      </c>
      <c r="O61" s="38"/>
      <c r="P61" s="435" t="e">
        <f>+IF(G61=0,"",'Ark1'!#REF!)</f>
        <v>#REF!</v>
      </c>
      <c r="Q61" s="436" t="e">
        <f>+IF(G61=0,"",'Ark1'!#REF!)</f>
        <v>#REF!</v>
      </c>
      <c r="R61" s="432"/>
      <c r="S61" s="5" t="e">
        <f>+IF(E61=0,"",'Ark1'!#REF!)</f>
        <v>#REF!</v>
      </c>
      <c r="T61" s="5" t="e">
        <f t="shared" si="31"/>
        <v>#REF!</v>
      </c>
      <c r="U61" s="19" t="e">
        <f>+IF(E61=0,"",'Ark1'!#REF!)</f>
        <v>#REF!</v>
      </c>
      <c r="V61" s="55" t="e">
        <f t="shared" si="32"/>
        <v>#REF!</v>
      </c>
      <c r="W61" s="19" t="e">
        <f>+IF(E61=0,"",'Ark1'!#REF!)</f>
        <v>#REF!</v>
      </c>
      <c r="X61" s="19" t="e">
        <f>+IF(E61=0,"",'Ark1'!#REF!)</f>
        <v>#REF!</v>
      </c>
      <c r="Y61" s="19" t="e">
        <f t="shared" si="33"/>
        <v>#REF!</v>
      </c>
      <c r="Z61" s="19" t="e">
        <f>+IF(E61=0,"",'Ark1'!#REF!)</f>
        <v>#REF!</v>
      </c>
      <c r="AA61" s="130"/>
      <c r="AB61" s="19" t="e">
        <f>+IF(E61=0,"",'Ark1'!#REF!)</f>
        <v>#REF!</v>
      </c>
      <c r="AC61" s="19" t="e">
        <f>+IF(E61=0,"",'Ark1'!#REF!)</f>
        <v>#REF!</v>
      </c>
      <c r="AD61" s="5" t="e">
        <f>+IF(E61=0,"",'Ark1'!#REF!)</f>
        <v>#REF!</v>
      </c>
      <c r="AE61" s="5" t="e">
        <f>+IF(E61=0,"",'Ark1'!#REF!)</f>
        <v>#REF!</v>
      </c>
      <c r="AF61" s="19" t="e">
        <f t="shared" si="34"/>
        <v>#REF!</v>
      </c>
      <c r="AG61" s="26"/>
      <c r="AN61"/>
      <c r="AP61"/>
      <c r="AQ61"/>
      <c r="AW61"/>
    </row>
    <row r="62" spans="1:9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N62"/>
      <c r="AP62"/>
      <c r="AQ62"/>
      <c r="AW62"/>
    </row>
    <row r="63" spans="1:95" ht="15.6">
      <c r="A63" s="26"/>
      <c r="B63" s="91" t="e">
        <f>+'Ark1'!#REF!</f>
        <v>#REF!</v>
      </c>
      <c r="C63" s="91" t="str">
        <f t="shared" ref="C63:C74" si="35">+C50</f>
        <v>Jan</v>
      </c>
      <c r="D63" s="91" t="e">
        <f>+'Ark1'!#REF!</f>
        <v>#REF!</v>
      </c>
      <c r="E63" s="91" t="e">
        <f>+'Ark1'!#REF!</f>
        <v>#REF!</v>
      </c>
      <c r="F63" s="26"/>
      <c r="G63" s="115" t="e">
        <f>+IF(E63=0,"",'Ark1'!#REF!)</f>
        <v>#REF!</v>
      </c>
      <c r="H63" s="26"/>
      <c r="I63" s="114" t="e">
        <f>+IF(E63=0,"",'Ark1'!#REF!)</f>
        <v>#REF!</v>
      </c>
      <c r="J63" s="26"/>
      <c r="K63" s="114" t="e">
        <f>+IF(E63=0,"",'Ark1'!#REF!)</f>
        <v>#REF!</v>
      </c>
      <c r="L63" s="93"/>
      <c r="M63" s="113" t="e">
        <f>+IF(E63=0,"",'Ark1'!#REF!)</f>
        <v>#REF!</v>
      </c>
      <c r="N63" s="26"/>
      <c r="O63" s="38"/>
      <c r="P63" s="435" t="e">
        <f>+IF(G63=0,"",'Ark1'!#REF!)</f>
        <v>#REF!</v>
      </c>
      <c r="Q63" s="436" t="e">
        <f>+IF(G63=0,"",'Ark1'!#REF!)</f>
        <v>#REF!</v>
      </c>
      <c r="R63" s="432"/>
      <c r="S63" s="113" t="e">
        <f>+IF(E63=0,"",'Ark1'!#REF!)</f>
        <v>#REF!</v>
      </c>
      <c r="T63" s="26"/>
      <c r="U63" s="115" t="e">
        <f>+IF(E63=0,"",'Ark1'!#REF!)</f>
        <v>#REF!</v>
      </c>
      <c r="V63" s="26"/>
      <c r="W63" s="115" t="e">
        <f>+IF(E63=0,"",'Ark1'!#REF!)</f>
        <v>#REF!</v>
      </c>
      <c r="X63" s="115" t="e">
        <f>+IF(E63=0,"",'Ark1'!#REF!)</f>
        <v>#REF!</v>
      </c>
      <c r="Y63" s="26"/>
      <c r="Z63" s="115" t="e">
        <f>+IF(E63=0,"",'Ark1'!#REF!)</f>
        <v>#REF!</v>
      </c>
      <c r="AA63" s="130"/>
      <c r="AB63" s="115" t="e">
        <f>+IF(E63=0,"",'Ark1'!#REF!)</f>
        <v>#REF!</v>
      </c>
      <c r="AC63" s="115" t="e">
        <f>+IF(E63=0,"",'Ark1'!#REF!)</f>
        <v>#REF!</v>
      </c>
      <c r="AD63" s="113" t="e">
        <f>+IF(E63=0,"",'Ark1'!#REF!)</f>
        <v>#REF!</v>
      </c>
      <c r="AE63" s="113" t="e">
        <f>+IF(E63=0,"",'Ark1'!#REF!)</f>
        <v>#REF!</v>
      </c>
      <c r="AF63" s="115" t="e">
        <f t="shared" si="34"/>
        <v>#REF!</v>
      </c>
      <c r="AG63" s="26"/>
      <c r="AN63"/>
      <c r="AP63"/>
      <c r="AQ63"/>
      <c r="AW63"/>
    </row>
    <row r="64" spans="1:95" ht="15.6">
      <c r="A64" s="26"/>
      <c r="B64" s="91" t="e">
        <f>+'Ark1'!#REF!</f>
        <v>#REF!</v>
      </c>
      <c r="C64" s="91" t="str">
        <f t="shared" si="35"/>
        <v>Feb</v>
      </c>
      <c r="D64" s="91" t="e">
        <f>+'Ark1'!#REF!</f>
        <v>#REF!</v>
      </c>
      <c r="E64" s="91" t="e">
        <f>+'Ark1'!#REF!</f>
        <v>#REF!</v>
      </c>
      <c r="F64" s="26"/>
      <c r="G64" s="115" t="e">
        <f>+IF(E64=0,"",'Ark1'!#REF!)</f>
        <v>#REF!</v>
      </c>
      <c r="H64" s="26"/>
      <c r="I64" s="114" t="e">
        <f>+IF(E64=0,"",'Ark1'!#REF!)</f>
        <v>#REF!</v>
      </c>
      <c r="J64" s="26"/>
      <c r="K64" s="114" t="e">
        <f>+IF(E64=0,"",'Ark1'!#REF!)</f>
        <v>#REF!</v>
      </c>
      <c r="L64" s="93"/>
      <c r="M64" s="113" t="e">
        <f>+IF(E64=0,"",'Ark1'!#REF!)</f>
        <v>#REF!</v>
      </c>
      <c r="N64" s="26"/>
      <c r="O64" s="38"/>
      <c r="P64" s="435" t="e">
        <f>+IF(G64=0,"",'Ark1'!#REF!)</f>
        <v>#REF!</v>
      </c>
      <c r="Q64" s="436" t="e">
        <f>+IF(G64=0,"",'Ark1'!#REF!)</f>
        <v>#REF!</v>
      </c>
      <c r="R64" s="432"/>
      <c r="S64" s="113" t="e">
        <f>+IF(E64=0,"",'Ark1'!#REF!)</f>
        <v>#REF!</v>
      </c>
      <c r="T64" s="26"/>
      <c r="U64" s="115" t="e">
        <f>+IF(E64=0,"",'Ark1'!#REF!)</f>
        <v>#REF!</v>
      </c>
      <c r="V64" s="26"/>
      <c r="W64" s="115" t="e">
        <f>+IF(E64=0,"",'Ark1'!#REF!)</f>
        <v>#REF!</v>
      </c>
      <c r="X64" s="115" t="e">
        <f>+IF(E64=0,"",'Ark1'!#REF!)</f>
        <v>#REF!</v>
      </c>
      <c r="Y64" s="26"/>
      <c r="Z64" s="115" t="e">
        <f>+IF(E64=0,"",'Ark1'!#REF!)</f>
        <v>#REF!</v>
      </c>
      <c r="AA64" s="130"/>
      <c r="AB64" s="115" t="e">
        <f>+IF(E64=0,"",'Ark1'!#REF!)</f>
        <v>#REF!</v>
      </c>
      <c r="AC64" s="115" t="e">
        <f>+IF(E64=0,"",'Ark1'!#REF!)</f>
        <v>#REF!</v>
      </c>
      <c r="AD64" s="113" t="e">
        <f>+IF(E64=0,"",'Ark1'!#REF!)</f>
        <v>#REF!</v>
      </c>
      <c r="AE64" s="113" t="e">
        <f>+IF(E64=0,"",'Ark1'!#REF!)</f>
        <v>#REF!</v>
      </c>
      <c r="AF64" s="115" t="e">
        <f t="shared" si="34"/>
        <v>#REF!</v>
      </c>
      <c r="AG64" s="26"/>
      <c r="AN64"/>
      <c r="AP64"/>
      <c r="AQ64"/>
      <c r="AW64"/>
    </row>
    <row r="65" spans="1:49" ht="15.6">
      <c r="A65" s="26"/>
      <c r="B65" s="91" t="e">
        <f>+'Ark1'!#REF!</f>
        <v>#REF!</v>
      </c>
      <c r="C65" s="91" t="str">
        <f t="shared" si="35"/>
        <v>Mars</v>
      </c>
      <c r="D65" s="91" t="e">
        <f>+'Ark1'!#REF!</f>
        <v>#REF!</v>
      </c>
      <c r="E65" s="91" t="e">
        <f>+'Ark1'!#REF!</f>
        <v>#REF!</v>
      </c>
      <c r="F65" s="26"/>
      <c r="G65" s="115" t="e">
        <f>+IF(E65=0,"",'Ark1'!#REF!)</f>
        <v>#REF!</v>
      </c>
      <c r="H65" s="26"/>
      <c r="I65" s="114" t="e">
        <f>+IF(E65=0,"",'Ark1'!#REF!)</f>
        <v>#REF!</v>
      </c>
      <c r="J65" s="26"/>
      <c r="K65" s="114" t="e">
        <f>+IF(E65=0,"",'Ark1'!#REF!)</f>
        <v>#REF!</v>
      </c>
      <c r="L65" s="93"/>
      <c r="M65" s="113" t="e">
        <f>+IF(E65=0,"",'Ark1'!#REF!)</f>
        <v>#REF!</v>
      </c>
      <c r="N65" s="26"/>
      <c r="O65" s="38"/>
      <c r="P65" s="435" t="e">
        <f>+IF(G65=0,"",'Ark1'!#REF!)</f>
        <v>#REF!</v>
      </c>
      <c r="Q65" s="436" t="e">
        <f>+IF(G65=0,"",'Ark1'!#REF!)</f>
        <v>#REF!</v>
      </c>
      <c r="R65" s="432"/>
      <c r="S65" s="113" t="e">
        <f>+IF(E65=0,"",'Ark1'!#REF!)</f>
        <v>#REF!</v>
      </c>
      <c r="T65" s="26"/>
      <c r="U65" s="115" t="e">
        <f>+IF(E65=0,"",'Ark1'!#REF!)</f>
        <v>#REF!</v>
      </c>
      <c r="V65" s="26"/>
      <c r="W65" s="115" t="e">
        <f>+IF(E65=0,"",'Ark1'!#REF!)</f>
        <v>#REF!</v>
      </c>
      <c r="X65" s="115" t="e">
        <f>+IF(E65=0,"",'Ark1'!#REF!)</f>
        <v>#REF!</v>
      </c>
      <c r="Y65" s="26"/>
      <c r="Z65" s="115" t="e">
        <f>+IF(E65=0,"",'Ark1'!#REF!)</f>
        <v>#REF!</v>
      </c>
      <c r="AA65" s="130"/>
      <c r="AB65" s="115" t="e">
        <f>+IF(E65=0,"",'Ark1'!#REF!)</f>
        <v>#REF!</v>
      </c>
      <c r="AC65" s="115" t="e">
        <f>+IF(E65=0,"",'Ark1'!#REF!)</f>
        <v>#REF!</v>
      </c>
      <c r="AD65" s="113" t="e">
        <f>+IF(E65=0,"",'Ark1'!#REF!)</f>
        <v>#REF!</v>
      </c>
      <c r="AE65" s="113" t="e">
        <f>+IF(E65=0,"",'Ark1'!#REF!)</f>
        <v>#REF!</v>
      </c>
      <c r="AF65" s="115" t="e">
        <f t="shared" si="34"/>
        <v>#REF!</v>
      </c>
      <c r="AG65" s="26"/>
      <c r="AN65"/>
      <c r="AP65"/>
      <c r="AQ65"/>
      <c r="AW65"/>
    </row>
    <row r="66" spans="1:49" ht="15.6">
      <c r="A66" s="26"/>
      <c r="B66" s="91" t="e">
        <f>+'Ark1'!#REF!</f>
        <v>#REF!</v>
      </c>
      <c r="C66" s="91" t="str">
        <f t="shared" si="35"/>
        <v>April</v>
      </c>
      <c r="D66" s="91" t="e">
        <f>+'Ark1'!#REF!</f>
        <v>#REF!</v>
      </c>
      <c r="E66" s="91" t="e">
        <f>+'Ark1'!#REF!</f>
        <v>#REF!</v>
      </c>
      <c r="F66" s="26"/>
      <c r="G66" s="115" t="e">
        <f>+IF(E66=0,"",'Ark1'!#REF!)</f>
        <v>#REF!</v>
      </c>
      <c r="H66" s="26"/>
      <c r="I66" s="114" t="e">
        <f>+IF(E66=0,"",'Ark1'!#REF!)</f>
        <v>#REF!</v>
      </c>
      <c r="J66" s="26"/>
      <c r="K66" s="114" t="e">
        <f>+IF(E66=0,"",'Ark1'!#REF!)</f>
        <v>#REF!</v>
      </c>
      <c r="L66" s="93"/>
      <c r="M66" s="113" t="e">
        <f>+IF(E66=0,"",'Ark1'!#REF!)</f>
        <v>#REF!</v>
      </c>
      <c r="N66" s="26"/>
      <c r="O66" s="38"/>
      <c r="P66" s="435" t="e">
        <f>+IF(G66=0,"",'Ark1'!#REF!)</f>
        <v>#REF!</v>
      </c>
      <c r="Q66" s="436" t="e">
        <f>+IF(G66=0,"",'Ark1'!#REF!)</f>
        <v>#REF!</v>
      </c>
      <c r="R66" s="432"/>
      <c r="S66" s="113" t="e">
        <f>+IF(E66=0,"",'Ark1'!#REF!)</f>
        <v>#REF!</v>
      </c>
      <c r="T66" s="26"/>
      <c r="U66" s="115" t="e">
        <f>+IF(E66=0,"",'Ark1'!#REF!)</f>
        <v>#REF!</v>
      </c>
      <c r="V66" s="26"/>
      <c r="W66" s="115" t="e">
        <f>+IF(E66=0,"",'Ark1'!#REF!)</f>
        <v>#REF!</v>
      </c>
      <c r="X66" s="115" t="e">
        <f>+IF(E66=0,"",'Ark1'!#REF!)</f>
        <v>#REF!</v>
      </c>
      <c r="Y66" s="26"/>
      <c r="Z66" s="115" t="e">
        <f>+IF(E66=0,"",'Ark1'!#REF!)</f>
        <v>#REF!</v>
      </c>
      <c r="AA66" s="130"/>
      <c r="AB66" s="115" t="e">
        <f>+IF(E66=0,"",'Ark1'!#REF!)</f>
        <v>#REF!</v>
      </c>
      <c r="AC66" s="115" t="e">
        <f>+IF(E66=0,"",'Ark1'!#REF!)</f>
        <v>#REF!</v>
      </c>
      <c r="AD66" s="113" t="e">
        <f>+IF(E66=0,"",'Ark1'!#REF!)</f>
        <v>#REF!</v>
      </c>
      <c r="AE66" s="113" t="e">
        <f>+IF(E66=0,"",'Ark1'!#REF!)</f>
        <v>#REF!</v>
      </c>
      <c r="AF66" s="115" t="e">
        <f t="shared" si="34"/>
        <v>#REF!</v>
      </c>
      <c r="AG66" s="26"/>
      <c r="AN66"/>
      <c r="AP66"/>
      <c r="AQ66"/>
      <c r="AW66"/>
    </row>
    <row r="67" spans="1:49" ht="15.6">
      <c r="A67" s="26"/>
      <c r="B67" s="91" t="e">
        <f>+'Ark1'!#REF!</f>
        <v>#REF!</v>
      </c>
      <c r="C67" s="91" t="str">
        <f t="shared" si="35"/>
        <v>Mai</v>
      </c>
      <c r="D67" s="91" t="e">
        <f>+'Ark1'!#REF!</f>
        <v>#REF!</v>
      </c>
      <c r="E67" s="91" t="e">
        <f>+'Ark1'!#REF!</f>
        <v>#REF!</v>
      </c>
      <c r="F67" s="26"/>
      <c r="G67" s="115" t="e">
        <f>+IF(E67=0,"",'Ark1'!#REF!)</f>
        <v>#REF!</v>
      </c>
      <c r="H67" s="26"/>
      <c r="I67" s="114" t="e">
        <f>+IF(E67=0,"",'Ark1'!#REF!)</f>
        <v>#REF!</v>
      </c>
      <c r="J67" s="26"/>
      <c r="K67" s="114" t="e">
        <f>+IF(E67=0,"",'Ark1'!#REF!)</f>
        <v>#REF!</v>
      </c>
      <c r="L67" s="93"/>
      <c r="M67" s="113" t="e">
        <f>+IF(E67=0,"",'Ark1'!#REF!)</f>
        <v>#REF!</v>
      </c>
      <c r="N67" s="26"/>
      <c r="O67" s="38"/>
      <c r="P67" s="435" t="e">
        <f>+IF(G67=0,"",'Ark1'!#REF!)</f>
        <v>#REF!</v>
      </c>
      <c r="Q67" s="436" t="e">
        <f>+IF(G67=0,"",'Ark1'!#REF!)</f>
        <v>#REF!</v>
      </c>
      <c r="R67" s="432"/>
      <c r="S67" s="113" t="e">
        <f>+IF(E67=0,"",'Ark1'!#REF!)</f>
        <v>#REF!</v>
      </c>
      <c r="T67" s="26"/>
      <c r="U67" s="115" t="e">
        <f>+IF(E67=0,"",'Ark1'!#REF!)</f>
        <v>#REF!</v>
      </c>
      <c r="V67" s="26"/>
      <c r="W67" s="115" t="e">
        <f>+IF(E67=0,"",'Ark1'!#REF!)</f>
        <v>#REF!</v>
      </c>
      <c r="X67" s="115" t="e">
        <f>+IF(E67=0,"",'Ark1'!#REF!)</f>
        <v>#REF!</v>
      </c>
      <c r="Y67" s="26"/>
      <c r="Z67" s="115" t="e">
        <f>+IF(E67=0,"",'Ark1'!#REF!)</f>
        <v>#REF!</v>
      </c>
      <c r="AA67" s="130"/>
      <c r="AB67" s="115" t="e">
        <f>+IF(E67=0,"",'Ark1'!#REF!)</f>
        <v>#REF!</v>
      </c>
      <c r="AC67" s="115" t="e">
        <f>+IF(E67=0,"",'Ark1'!#REF!)</f>
        <v>#REF!</v>
      </c>
      <c r="AD67" s="113" t="e">
        <f>+IF(E67=0,"",'Ark1'!#REF!)</f>
        <v>#REF!</v>
      </c>
      <c r="AE67" s="113" t="e">
        <f>+IF(E67=0,"",'Ark1'!#REF!)</f>
        <v>#REF!</v>
      </c>
      <c r="AF67" s="115" t="e">
        <f t="shared" si="34"/>
        <v>#REF!</v>
      </c>
      <c r="AG67" s="26"/>
      <c r="AN67"/>
      <c r="AP67"/>
      <c r="AQ67"/>
      <c r="AW67"/>
    </row>
    <row r="68" spans="1:49" ht="15.6">
      <c r="A68" s="26"/>
      <c r="B68" s="91" t="e">
        <f>+'Ark1'!#REF!</f>
        <v>#REF!</v>
      </c>
      <c r="C68" s="91" t="str">
        <f t="shared" si="35"/>
        <v>Juni</v>
      </c>
      <c r="D68" s="91" t="e">
        <f>+'Ark1'!#REF!</f>
        <v>#REF!</v>
      </c>
      <c r="E68" s="91" t="e">
        <f>+'Ark1'!#REF!</f>
        <v>#REF!</v>
      </c>
      <c r="F68" s="26"/>
      <c r="G68" s="115" t="e">
        <f>+IF(E68=0,"",'Ark1'!#REF!)</f>
        <v>#REF!</v>
      </c>
      <c r="H68" s="26"/>
      <c r="I68" s="114" t="e">
        <f>+IF(E68=0,"",'Ark1'!#REF!)</f>
        <v>#REF!</v>
      </c>
      <c r="J68" s="26"/>
      <c r="K68" s="114" t="e">
        <f>+IF(E68=0,"",'Ark1'!#REF!)</f>
        <v>#REF!</v>
      </c>
      <c r="L68" s="93"/>
      <c r="M68" s="113" t="e">
        <f>+IF(E68=0,"",'Ark1'!#REF!)</f>
        <v>#REF!</v>
      </c>
      <c r="N68" s="26"/>
      <c r="O68" s="38"/>
      <c r="P68" s="435" t="e">
        <f>+IF(G68=0,"",'Ark1'!#REF!)</f>
        <v>#REF!</v>
      </c>
      <c r="Q68" s="436" t="e">
        <f>+IF(G68=0,"",'Ark1'!#REF!)</f>
        <v>#REF!</v>
      </c>
      <c r="R68" s="432"/>
      <c r="S68" s="113" t="e">
        <f>+IF(E68=0,"",'Ark1'!#REF!)</f>
        <v>#REF!</v>
      </c>
      <c r="T68" s="26"/>
      <c r="U68" s="115" t="e">
        <f>+IF(E68=0,"",'Ark1'!#REF!)</f>
        <v>#REF!</v>
      </c>
      <c r="V68" s="26"/>
      <c r="W68" s="115" t="e">
        <f>+IF(E68=0,"",'Ark1'!#REF!)</f>
        <v>#REF!</v>
      </c>
      <c r="X68" s="115" t="e">
        <f>+IF(E68=0,"",'Ark1'!#REF!)</f>
        <v>#REF!</v>
      </c>
      <c r="Y68" s="26"/>
      <c r="Z68" s="115" t="e">
        <f>+IF(E68=0,"",'Ark1'!#REF!)</f>
        <v>#REF!</v>
      </c>
      <c r="AA68" s="130"/>
      <c r="AB68" s="115" t="e">
        <f>+IF(E68=0,"",'Ark1'!#REF!)</f>
        <v>#REF!</v>
      </c>
      <c r="AC68" s="115" t="e">
        <f>+IF(E68=0,"",'Ark1'!#REF!)</f>
        <v>#REF!</v>
      </c>
      <c r="AD68" s="113" t="e">
        <f>+IF(E68=0,"",'Ark1'!#REF!)</f>
        <v>#REF!</v>
      </c>
      <c r="AE68" s="113" t="e">
        <f>+IF(E68=0,"",'Ark1'!#REF!)</f>
        <v>#REF!</v>
      </c>
      <c r="AF68" s="115" t="e">
        <f t="shared" si="34"/>
        <v>#REF!</v>
      </c>
      <c r="AG68" s="26"/>
      <c r="AN68"/>
      <c r="AP68"/>
      <c r="AQ68"/>
      <c r="AW68"/>
    </row>
    <row r="69" spans="1:49" ht="15.6">
      <c r="A69" s="26"/>
      <c r="B69" s="91" t="e">
        <f>+'Ark1'!#REF!</f>
        <v>#REF!</v>
      </c>
      <c r="C69" s="91" t="str">
        <f t="shared" si="35"/>
        <v>Juli</v>
      </c>
      <c r="D69" s="91" t="e">
        <f>+'Ark1'!#REF!</f>
        <v>#REF!</v>
      </c>
      <c r="E69" s="91" t="e">
        <f>+'Ark1'!#REF!</f>
        <v>#REF!</v>
      </c>
      <c r="F69" s="26"/>
      <c r="G69" s="115" t="e">
        <f>+IF(E69=0,"",'Ark1'!#REF!)</f>
        <v>#REF!</v>
      </c>
      <c r="H69" s="26"/>
      <c r="I69" s="114" t="e">
        <f>+IF(E69=0,"",'Ark1'!#REF!)</f>
        <v>#REF!</v>
      </c>
      <c r="J69" s="26"/>
      <c r="K69" s="114" t="e">
        <f>+IF(E69=0,"",'Ark1'!#REF!)</f>
        <v>#REF!</v>
      </c>
      <c r="L69" s="93"/>
      <c r="M69" s="113" t="e">
        <f>+IF(E69=0,"",'Ark1'!#REF!)</f>
        <v>#REF!</v>
      </c>
      <c r="N69" s="26"/>
      <c r="O69" s="38"/>
      <c r="P69" s="435" t="e">
        <f>+IF(G69=0,"",'Ark1'!#REF!)</f>
        <v>#REF!</v>
      </c>
      <c r="Q69" s="436" t="e">
        <f>+IF(G69=0,"",'Ark1'!#REF!)</f>
        <v>#REF!</v>
      </c>
      <c r="R69" s="432"/>
      <c r="S69" s="113" t="e">
        <f>+IF(E69=0,"",'Ark1'!#REF!)</f>
        <v>#REF!</v>
      </c>
      <c r="T69" s="26"/>
      <c r="U69" s="115" t="e">
        <f>+IF(E69=0,"",'Ark1'!#REF!)</f>
        <v>#REF!</v>
      </c>
      <c r="V69" s="26"/>
      <c r="W69" s="115" t="e">
        <f>+IF(E69=0,"",'Ark1'!#REF!)</f>
        <v>#REF!</v>
      </c>
      <c r="X69" s="115" t="e">
        <f>+IF(E69=0,"",'Ark1'!#REF!)</f>
        <v>#REF!</v>
      </c>
      <c r="Y69" s="26"/>
      <c r="Z69" s="115" t="e">
        <f>+IF(E69=0,"",'Ark1'!#REF!)</f>
        <v>#REF!</v>
      </c>
      <c r="AA69" s="130"/>
      <c r="AB69" s="115" t="e">
        <f>+IF(E69=0,"",'Ark1'!#REF!)</f>
        <v>#REF!</v>
      </c>
      <c r="AC69" s="115" t="e">
        <f>+IF(E69=0,"",'Ark1'!#REF!)</f>
        <v>#REF!</v>
      </c>
      <c r="AD69" s="113" t="e">
        <f>+IF(E69=0,"",'Ark1'!#REF!)</f>
        <v>#REF!</v>
      </c>
      <c r="AE69" s="113" t="e">
        <f>+IF(E69=0,"",'Ark1'!#REF!)</f>
        <v>#REF!</v>
      </c>
      <c r="AF69" s="115" t="e">
        <f t="shared" si="34"/>
        <v>#REF!</v>
      </c>
      <c r="AG69" s="26"/>
      <c r="AN69"/>
      <c r="AP69"/>
      <c r="AQ69"/>
      <c r="AW69"/>
    </row>
    <row r="70" spans="1:49" ht="15.6">
      <c r="A70" s="26"/>
      <c r="B70" s="91" t="e">
        <f>+'Ark1'!#REF!</f>
        <v>#REF!</v>
      </c>
      <c r="C70" s="91" t="str">
        <f t="shared" si="35"/>
        <v>Aug</v>
      </c>
      <c r="D70" s="91" t="e">
        <f>+'Ark1'!#REF!</f>
        <v>#REF!</v>
      </c>
      <c r="E70" s="91" t="e">
        <f>+'Ark1'!#REF!</f>
        <v>#REF!</v>
      </c>
      <c r="F70" s="26"/>
      <c r="G70" s="115" t="e">
        <f>+IF(E70=0,"",'Ark1'!#REF!)</f>
        <v>#REF!</v>
      </c>
      <c r="H70" s="26"/>
      <c r="I70" s="114" t="e">
        <f>+IF(E70=0,"",'Ark1'!#REF!)</f>
        <v>#REF!</v>
      </c>
      <c r="J70" s="26"/>
      <c r="K70" s="114" t="e">
        <f>+IF(E70=0,"",'Ark1'!#REF!)</f>
        <v>#REF!</v>
      </c>
      <c r="L70" s="93"/>
      <c r="M70" s="113" t="e">
        <f>+IF(E70=0,"",'Ark1'!#REF!)</f>
        <v>#REF!</v>
      </c>
      <c r="N70" s="26"/>
      <c r="O70" s="38"/>
      <c r="P70" s="435" t="e">
        <f>+IF(G70=0,"",'Ark1'!#REF!)</f>
        <v>#REF!</v>
      </c>
      <c r="Q70" s="436" t="e">
        <f>+IF(G70=0,"",'Ark1'!#REF!)</f>
        <v>#REF!</v>
      </c>
      <c r="R70" s="432"/>
      <c r="S70" s="113" t="e">
        <f>+IF(E70=0,"",'Ark1'!#REF!)</f>
        <v>#REF!</v>
      </c>
      <c r="T70" s="26"/>
      <c r="U70" s="115" t="e">
        <f>+IF(E70=0,"",'Ark1'!#REF!)</f>
        <v>#REF!</v>
      </c>
      <c r="V70" s="26"/>
      <c r="W70" s="115" t="e">
        <f>+IF(E70=0,"",'Ark1'!#REF!)</f>
        <v>#REF!</v>
      </c>
      <c r="X70" s="115" t="e">
        <f>+IF(E70=0,"",'Ark1'!#REF!)</f>
        <v>#REF!</v>
      </c>
      <c r="Y70" s="26"/>
      <c r="Z70" s="115" t="e">
        <f>+IF(E70=0,"",'Ark1'!#REF!)</f>
        <v>#REF!</v>
      </c>
      <c r="AA70" s="130"/>
      <c r="AB70" s="115" t="e">
        <f>+IF(E70=0,"",'Ark1'!#REF!)</f>
        <v>#REF!</v>
      </c>
      <c r="AC70" s="115" t="e">
        <f>+IF(E70=0,"",'Ark1'!#REF!)</f>
        <v>#REF!</v>
      </c>
      <c r="AD70" s="113" t="e">
        <f>+IF(E70=0,"",'Ark1'!#REF!)</f>
        <v>#REF!</v>
      </c>
      <c r="AE70" s="113" t="e">
        <f>+IF(E70=0,"",'Ark1'!#REF!)</f>
        <v>#REF!</v>
      </c>
      <c r="AF70" s="115" t="e">
        <f t="shared" si="34"/>
        <v>#REF!</v>
      </c>
      <c r="AG70" s="26"/>
      <c r="AN70"/>
      <c r="AP70"/>
      <c r="AQ70"/>
      <c r="AW70"/>
    </row>
    <row r="71" spans="1:49" ht="15.6">
      <c r="A71" s="26"/>
      <c r="B71" s="91" t="e">
        <f>+'Ark1'!#REF!</f>
        <v>#REF!</v>
      </c>
      <c r="C71" s="91" t="str">
        <f t="shared" si="35"/>
        <v>Sept</v>
      </c>
      <c r="D71" s="91" t="e">
        <f>+'Ark1'!#REF!</f>
        <v>#REF!</v>
      </c>
      <c r="E71" s="91" t="e">
        <f>+'Ark1'!#REF!</f>
        <v>#REF!</v>
      </c>
      <c r="F71" s="26"/>
      <c r="G71" s="115" t="e">
        <f>+IF(E71=0,"",'Ark1'!#REF!)</f>
        <v>#REF!</v>
      </c>
      <c r="H71" s="26"/>
      <c r="I71" s="114" t="e">
        <f>+IF(E71=0,"",'Ark1'!#REF!)</f>
        <v>#REF!</v>
      </c>
      <c r="J71" s="26"/>
      <c r="K71" s="114" t="e">
        <f>+IF(E71=0,"",'Ark1'!#REF!)</f>
        <v>#REF!</v>
      </c>
      <c r="L71" s="93"/>
      <c r="M71" s="113" t="e">
        <f>+IF(E71=0,"",'Ark1'!#REF!)</f>
        <v>#REF!</v>
      </c>
      <c r="N71" s="26"/>
      <c r="O71" s="38"/>
      <c r="P71" s="435" t="e">
        <f>+IF(G71=0,"",'Ark1'!#REF!)</f>
        <v>#REF!</v>
      </c>
      <c r="Q71" s="436" t="e">
        <f>+IF(G71=0,"",'Ark1'!#REF!)</f>
        <v>#REF!</v>
      </c>
      <c r="R71" s="432"/>
      <c r="S71" s="113" t="e">
        <f>+IF(E71=0,"",'Ark1'!#REF!)</f>
        <v>#REF!</v>
      </c>
      <c r="T71" s="26"/>
      <c r="U71" s="115" t="e">
        <f>+IF(E71=0,"",'Ark1'!#REF!)</f>
        <v>#REF!</v>
      </c>
      <c r="V71" s="26"/>
      <c r="W71" s="115" t="e">
        <f>+IF(E71=0,"",'Ark1'!#REF!)</f>
        <v>#REF!</v>
      </c>
      <c r="X71" s="115" t="e">
        <f>+IF(E71=0,"",'Ark1'!#REF!)</f>
        <v>#REF!</v>
      </c>
      <c r="Y71" s="26"/>
      <c r="Z71" s="115" t="e">
        <f>+IF(E71=0,"",'Ark1'!#REF!)</f>
        <v>#REF!</v>
      </c>
      <c r="AA71" s="130"/>
      <c r="AB71" s="115" t="e">
        <f>+IF(E71=0,"",'Ark1'!#REF!)</f>
        <v>#REF!</v>
      </c>
      <c r="AC71" s="115" t="e">
        <f>+IF(E71=0,"",'Ark1'!#REF!)</f>
        <v>#REF!</v>
      </c>
      <c r="AD71" s="113" t="e">
        <f>+IF(E71=0,"",'Ark1'!#REF!)</f>
        <v>#REF!</v>
      </c>
      <c r="AE71" s="113" t="e">
        <f>+IF(E71=0,"",'Ark1'!#REF!)</f>
        <v>#REF!</v>
      </c>
      <c r="AF71" s="115" t="e">
        <f t="shared" si="34"/>
        <v>#REF!</v>
      </c>
      <c r="AG71" s="26"/>
      <c r="AN71"/>
      <c r="AP71"/>
      <c r="AQ71"/>
      <c r="AW71"/>
    </row>
    <row r="72" spans="1:49" ht="15.6">
      <c r="A72" s="26"/>
      <c r="B72" s="91" t="e">
        <f>+'Ark1'!#REF!</f>
        <v>#REF!</v>
      </c>
      <c r="C72" s="91" t="str">
        <f t="shared" si="35"/>
        <v>Okt</v>
      </c>
      <c r="D72" s="91" t="e">
        <f>+'Ark1'!#REF!</f>
        <v>#REF!</v>
      </c>
      <c r="E72" s="91" t="e">
        <f>+'Ark1'!#REF!</f>
        <v>#REF!</v>
      </c>
      <c r="F72" s="26"/>
      <c r="G72" s="115" t="e">
        <f>+IF(E72=0,"",'Ark1'!#REF!)</f>
        <v>#REF!</v>
      </c>
      <c r="H72" s="26"/>
      <c r="I72" s="114" t="e">
        <f>+IF(E72=0,"",'Ark1'!#REF!)</f>
        <v>#REF!</v>
      </c>
      <c r="J72" s="26"/>
      <c r="K72" s="114" t="e">
        <f>+IF(E72=0,"",'Ark1'!#REF!)</f>
        <v>#REF!</v>
      </c>
      <c r="L72" s="93"/>
      <c r="M72" s="113" t="e">
        <f>+IF(E72=0,"",'Ark1'!#REF!)</f>
        <v>#REF!</v>
      </c>
      <c r="N72" s="26"/>
      <c r="O72" s="38"/>
      <c r="P72" s="435" t="e">
        <f>+IF(G72=0,"",'Ark1'!#REF!)</f>
        <v>#REF!</v>
      </c>
      <c r="Q72" s="436" t="e">
        <f>+IF(G72=0,"",'Ark1'!#REF!)</f>
        <v>#REF!</v>
      </c>
      <c r="R72" s="432"/>
      <c r="S72" s="113" t="e">
        <f>+IF(E72=0,"",'Ark1'!#REF!)</f>
        <v>#REF!</v>
      </c>
      <c r="T72" s="26"/>
      <c r="U72" s="115" t="e">
        <f>+IF(E72=0,"",'Ark1'!#REF!)</f>
        <v>#REF!</v>
      </c>
      <c r="V72" s="26"/>
      <c r="W72" s="115" t="e">
        <f>+IF(E72=0,"",'Ark1'!#REF!)</f>
        <v>#REF!</v>
      </c>
      <c r="X72" s="115" t="e">
        <f>+IF(E72=0,"",'Ark1'!#REF!)</f>
        <v>#REF!</v>
      </c>
      <c r="Y72" s="26"/>
      <c r="Z72" s="115" t="e">
        <f>+IF(E72=0,"",'Ark1'!#REF!)</f>
        <v>#REF!</v>
      </c>
      <c r="AA72" s="130"/>
      <c r="AB72" s="115" t="e">
        <f>+IF(E72=0,"",'Ark1'!#REF!)</f>
        <v>#REF!</v>
      </c>
      <c r="AC72" s="115" t="e">
        <f>+IF(E72=0,"",'Ark1'!#REF!)</f>
        <v>#REF!</v>
      </c>
      <c r="AD72" s="113" t="e">
        <f>+IF(E72=0,"",'Ark1'!#REF!)</f>
        <v>#REF!</v>
      </c>
      <c r="AE72" s="113" t="e">
        <f>+IF(E72=0,"",'Ark1'!#REF!)</f>
        <v>#REF!</v>
      </c>
      <c r="AF72" s="115" t="e">
        <f t="shared" si="34"/>
        <v>#REF!</v>
      </c>
      <c r="AG72" s="26"/>
      <c r="AN72"/>
      <c r="AP72"/>
      <c r="AQ72"/>
      <c r="AW72"/>
    </row>
    <row r="73" spans="1:49" ht="15.6">
      <c r="A73" s="26"/>
      <c r="B73" s="91" t="e">
        <f>+'Ark1'!#REF!</f>
        <v>#REF!</v>
      </c>
      <c r="C73" s="91" t="str">
        <f t="shared" si="35"/>
        <v>Nov</v>
      </c>
      <c r="D73" s="91" t="e">
        <f>+'Ark1'!#REF!</f>
        <v>#REF!</v>
      </c>
      <c r="E73" s="91" t="e">
        <f>+'Ark1'!#REF!</f>
        <v>#REF!</v>
      </c>
      <c r="F73" s="26"/>
      <c r="G73" s="115" t="e">
        <f>+IF(E73=0,"",'Ark1'!#REF!)</f>
        <v>#REF!</v>
      </c>
      <c r="H73" s="26"/>
      <c r="I73" s="114" t="e">
        <f>+IF(E73=0,"",'Ark1'!#REF!)</f>
        <v>#REF!</v>
      </c>
      <c r="J73" s="26"/>
      <c r="K73" s="114" t="e">
        <f>+IF(E73=0,"",'Ark1'!#REF!)</f>
        <v>#REF!</v>
      </c>
      <c r="L73" s="93"/>
      <c r="M73" s="113" t="e">
        <f>+IF(E73=0,"",'Ark1'!#REF!)</f>
        <v>#REF!</v>
      </c>
      <c r="N73" s="26"/>
      <c r="O73" s="38"/>
      <c r="P73" s="435" t="e">
        <f>+IF(G73=0,"",'Ark1'!#REF!)</f>
        <v>#REF!</v>
      </c>
      <c r="Q73" s="436" t="e">
        <f>+IF(G73=0,"",'Ark1'!#REF!)</f>
        <v>#REF!</v>
      </c>
      <c r="R73" s="432"/>
      <c r="S73" s="113" t="e">
        <f>+IF(E73=0,"",'Ark1'!#REF!)</f>
        <v>#REF!</v>
      </c>
      <c r="T73" s="26"/>
      <c r="U73" s="115" t="e">
        <f>+IF(E73=0,"",'Ark1'!#REF!)</f>
        <v>#REF!</v>
      </c>
      <c r="V73" s="26"/>
      <c r="W73" s="115" t="e">
        <f>+IF(E73=0,"",'Ark1'!#REF!)</f>
        <v>#REF!</v>
      </c>
      <c r="X73" s="115" t="e">
        <f>+IF(E73=0,"",'Ark1'!#REF!)</f>
        <v>#REF!</v>
      </c>
      <c r="Y73" s="26"/>
      <c r="Z73" s="115" t="e">
        <f>+IF(E73=0,"",'Ark1'!#REF!)</f>
        <v>#REF!</v>
      </c>
      <c r="AA73" s="130"/>
      <c r="AB73" s="115" t="e">
        <f>+IF(E73=0,"",'Ark1'!#REF!)</f>
        <v>#REF!</v>
      </c>
      <c r="AC73" s="115" t="e">
        <f>+IF(E73=0,"",'Ark1'!#REF!)</f>
        <v>#REF!</v>
      </c>
      <c r="AD73" s="113" t="e">
        <f>+IF(E73=0,"",'Ark1'!#REF!)</f>
        <v>#REF!</v>
      </c>
      <c r="AE73" s="113" t="e">
        <f>+IF(E73=0,"",'Ark1'!#REF!)</f>
        <v>#REF!</v>
      </c>
      <c r="AF73" s="115" t="e">
        <f t="shared" si="34"/>
        <v>#REF!</v>
      </c>
      <c r="AG73" s="26"/>
      <c r="AN73"/>
      <c r="AP73"/>
      <c r="AQ73"/>
      <c r="AW73"/>
    </row>
    <row r="74" spans="1:49" ht="15.6">
      <c r="A74" s="26"/>
      <c r="B74" s="91" t="e">
        <f>+'Ark1'!#REF!</f>
        <v>#REF!</v>
      </c>
      <c r="C74" s="91" t="str">
        <f t="shared" si="35"/>
        <v>Des</v>
      </c>
      <c r="D74" s="91" t="e">
        <f>+'Ark1'!#REF!</f>
        <v>#REF!</v>
      </c>
      <c r="E74" s="91" t="e">
        <f>+'Ark1'!#REF!</f>
        <v>#REF!</v>
      </c>
      <c r="F74" s="26"/>
      <c r="G74" s="115" t="e">
        <f>+IF(E74=0,"",'Ark1'!#REF!)</f>
        <v>#REF!</v>
      </c>
      <c r="H74" s="26"/>
      <c r="I74" s="114" t="e">
        <f>+IF(E74=0,"",'Ark1'!#REF!)</f>
        <v>#REF!</v>
      </c>
      <c r="J74" s="26"/>
      <c r="K74" s="114" t="e">
        <f>+IF(E74=0,"",'Ark1'!#REF!)</f>
        <v>#REF!</v>
      </c>
      <c r="L74" s="93"/>
      <c r="M74" s="113" t="e">
        <f>+IF(E74=0,"",'Ark1'!#REF!)</f>
        <v>#REF!</v>
      </c>
      <c r="N74" s="26"/>
      <c r="O74" s="38"/>
      <c r="P74" s="435" t="e">
        <f>+IF(G74=0,"",'Ark1'!#REF!)</f>
        <v>#REF!</v>
      </c>
      <c r="Q74" s="436" t="e">
        <f>+IF(G74=0,"",'Ark1'!#REF!)</f>
        <v>#REF!</v>
      </c>
      <c r="R74" s="432"/>
      <c r="S74" s="113" t="e">
        <f>+IF(E74=0,"",'Ark1'!#REF!)</f>
        <v>#REF!</v>
      </c>
      <c r="T74" s="26"/>
      <c r="U74" s="115" t="e">
        <f>+IF(E74=0,"",'Ark1'!#REF!)</f>
        <v>#REF!</v>
      </c>
      <c r="V74" s="26"/>
      <c r="W74" s="115" t="e">
        <f>+IF(E74=0,"",'Ark1'!#REF!)</f>
        <v>#REF!</v>
      </c>
      <c r="X74" s="115" t="e">
        <f>+IF(E74=0,"",'Ark1'!#REF!)</f>
        <v>#REF!</v>
      </c>
      <c r="Y74" s="26"/>
      <c r="Z74" s="115" t="e">
        <f>+IF(E74=0,"",'Ark1'!#REF!)</f>
        <v>#REF!</v>
      </c>
      <c r="AA74" s="130"/>
      <c r="AB74" s="115" t="e">
        <f>+IF(E74=0,"",'Ark1'!#REF!)</f>
        <v>#REF!</v>
      </c>
      <c r="AC74" s="115" t="e">
        <f>+IF(E74=0,"",'Ark1'!#REF!)</f>
        <v>#REF!</v>
      </c>
      <c r="AD74" s="113" t="e">
        <f>+IF(E74=0,"",'Ark1'!#REF!)</f>
        <v>#REF!</v>
      </c>
      <c r="AE74" s="113" t="e">
        <f>+IF(E74=0,"",'Ark1'!#REF!)</f>
        <v>#REF!</v>
      </c>
      <c r="AF74" s="115" t="e">
        <f t="shared" si="34"/>
        <v>#REF!</v>
      </c>
      <c r="AG74" s="26"/>
      <c r="AN74"/>
      <c r="AP74"/>
      <c r="AQ74"/>
      <c r="AW74"/>
    </row>
    <row r="75" spans="1:49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N75"/>
      <c r="AP75"/>
      <c r="AQ75"/>
      <c r="AW75"/>
    </row>
    <row r="76" spans="1:49" ht="15.6">
      <c r="A76" s="26"/>
      <c r="B76" s="26"/>
      <c r="C76" s="26"/>
      <c r="D76" s="26"/>
      <c r="E76" s="26"/>
      <c r="F76" s="26"/>
      <c r="G76" s="26"/>
      <c r="H76" s="26"/>
      <c r="I76" s="92"/>
      <c r="J76" s="92"/>
      <c r="K76" s="92"/>
      <c r="L76" s="93"/>
      <c r="M76" s="26"/>
      <c r="N76" s="472"/>
      <c r="O76" s="26"/>
      <c r="P76" s="26"/>
      <c r="Q76" s="26"/>
      <c r="R76" s="26"/>
      <c r="S76" s="26"/>
      <c r="T76" s="26"/>
      <c r="U76" s="128"/>
      <c r="V76" s="26"/>
      <c r="W76" s="128"/>
      <c r="X76" s="26"/>
      <c r="Y76" s="128"/>
      <c r="Z76" s="128"/>
      <c r="AA76" s="130"/>
      <c r="AB76" s="128"/>
      <c r="AC76" s="128"/>
      <c r="AD76" s="26"/>
      <c r="AE76" s="26"/>
      <c r="AF76" s="26"/>
      <c r="AG76" s="26"/>
      <c r="AI76" s="22"/>
    </row>
    <row r="77" spans="1:49" ht="15.6">
      <c r="A77" s="26"/>
      <c r="B77" s="26"/>
      <c r="C77" s="26"/>
      <c r="D77" s="26"/>
      <c r="E77" s="26"/>
      <c r="F77" s="26"/>
      <c r="G77" s="26"/>
      <c r="H77" s="26"/>
      <c r="I77" s="92"/>
      <c r="J77" s="92"/>
      <c r="K77" s="92"/>
      <c r="L77" s="92"/>
      <c r="M77" s="26"/>
      <c r="N77" s="472"/>
      <c r="O77" s="26"/>
      <c r="P77" s="26"/>
      <c r="Q77" s="26"/>
      <c r="R77" s="26"/>
      <c r="S77" s="26"/>
      <c r="T77" s="26"/>
      <c r="U77" s="128"/>
      <c r="V77" s="26"/>
      <c r="W77" s="128"/>
      <c r="X77" s="26"/>
      <c r="Y77" s="128"/>
      <c r="Z77" s="128"/>
      <c r="AA77" s="130"/>
      <c r="AB77" s="128"/>
      <c r="AC77" s="128"/>
      <c r="AD77" s="26"/>
      <c r="AE77" s="26"/>
      <c r="AF77" s="26"/>
      <c r="AG77" s="26"/>
      <c r="AI77" s="22"/>
    </row>
    <row r="78" spans="1:49">
      <c r="A78" s="22"/>
      <c r="B78" s="22"/>
      <c r="C78" s="22"/>
      <c r="D78" s="22"/>
      <c r="E78" s="22"/>
      <c r="F78" s="22"/>
      <c r="G78" s="22"/>
      <c r="H78" s="22"/>
      <c r="I78" s="226"/>
      <c r="J78" s="226"/>
      <c r="K78" s="226"/>
      <c r="L78" s="226"/>
      <c r="M78" s="22"/>
      <c r="N78" s="477"/>
      <c r="O78" s="22"/>
      <c r="P78" s="22"/>
      <c r="Q78" s="22"/>
      <c r="R78" s="22"/>
      <c r="S78" s="22"/>
      <c r="T78" s="22"/>
      <c r="U78" s="224"/>
      <c r="V78" s="22"/>
      <c r="W78" s="224"/>
      <c r="X78" s="22"/>
      <c r="Y78" s="224"/>
      <c r="Z78" s="224"/>
      <c r="AA78" s="224"/>
      <c r="AB78" s="224"/>
      <c r="AC78" s="224"/>
      <c r="AD78" s="22"/>
      <c r="AE78" s="22"/>
      <c r="AF78" s="22"/>
      <c r="AG78" s="22"/>
      <c r="AI78" s="22"/>
    </row>
    <row r="79" spans="1:49">
      <c r="A79" s="22"/>
      <c r="B79" s="22"/>
      <c r="C79" s="22"/>
      <c r="D79" s="22"/>
      <c r="E79" s="22"/>
      <c r="F79" s="22"/>
      <c r="G79" s="22"/>
      <c r="H79" s="22"/>
      <c r="I79" s="226"/>
      <c r="J79" s="226"/>
      <c r="K79" s="226"/>
      <c r="L79" s="226"/>
      <c r="M79" s="22"/>
      <c r="N79" s="477"/>
      <c r="O79" s="22"/>
      <c r="P79" s="22"/>
      <c r="Q79" s="22"/>
      <c r="R79" s="22"/>
      <c r="S79" s="22"/>
      <c r="T79" s="22"/>
      <c r="U79" s="224"/>
      <c r="V79" s="22"/>
      <c r="W79" s="224"/>
      <c r="X79" s="22"/>
      <c r="Y79" s="224"/>
      <c r="Z79" s="224"/>
      <c r="AA79" s="224"/>
      <c r="AB79" s="224"/>
      <c r="AC79" s="224"/>
      <c r="AD79" s="22"/>
      <c r="AE79" s="22"/>
      <c r="AF79" s="22"/>
      <c r="AG79" s="22"/>
      <c r="AI79" s="22"/>
    </row>
    <row r="80" spans="1:49">
      <c r="A80" s="22"/>
      <c r="B80" s="22"/>
      <c r="C80" s="22"/>
      <c r="D80" s="22"/>
      <c r="E80" s="22"/>
      <c r="F80" s="22"/>
      <c r="G80" s="22"/>
      <c r="H80" s="22"/>
      <c r="I80" s="226"/>
      <c r="J80" s="226"/>
      <c r="K80" s="226"/>
      <c r="L80" s="226"/>
      <c r="M80" s="22"/>
      <c r="N80" s="477"/>
      <c r="O80" s="22"/>
      <c r="P80" s="22"/>
      <c r="Q80" s="22"/>
      <c r="R80" s="22"/>
      <c r="S80" s="22"/>
      <c r="T80" s="22"/>
      <c r="U80" s="224"/>
      <c r="V80" s="22"/>
      <c r="W80" s="224"/>
      <c r="X80" s="22"/>
      <c r="Y80" s="224"/>
      <c r="Z80" s="224"/>
      <c r="AA80" s="224"/>
      <c r="AB80" s="224"/>
      <c r="AC80" s="224"/>
      <c r="AD80" s="22"/>
      <c r="AE80" s="22"/>
      <c r="AF80" s="22"/>
      <c r="AG80" s="22"/>
      <c r="AI80" s="22"/>
    </row>
    <row r="81" spans="1:33">
      <c r="A81" s="22"/>
      <c r="B81" s="22"/>
      <c r="C81" s="22"/>
      <c r="D81" s="22"/>
      <c r="E81" s="22"/>
      <c r="F81" s="22"/>
      <c r="G81" s="22"/>
      <c r="H81" s="22"/>
      <c r="I81" s="226"/>
      <c r="J81" s="226"/>
      <c r="K81" s="226"/>
      <c r="L81" s="226"/>
      <c r="M81" s="22"/>
      <c r="N81" s="477"/>
      <c r="O81" s="22"/>
      <c r="P81" s="22"/>
      <c r="Q81" s="22"/>
      <c r="R81" s="22"/>
      <c r="S81" s="22"/>
      <c r="T81" s="22"/>
      <c r="U81" s="224"/>
      <c r="V81" s="22"/>
      <c r="W81" s="224"/>
      <c r="X81" s="22"/>
      <c r="Y81" s="224"/>
      <c r="Z81" s="224"/>
      <c r="AA81" s="224"/>
      <c r="AB81" s="224"/>
      <c r="AC81" s="224"/>
      <c r="AD81" s="22"/>
      <c r="AE81" s="22"/>
      <c r="AF81" s="22"/>
      <c r="AG81" s="22"/>
    </row>
    <row r="82" spans="1:33">
      <c r="G82"/>
    </row>
    <row r="83" spans="1:33">
      <c r="G83"/>
    </row>
    <row r="84" spans="1:33">
      <c r="G84"/>
    </row>
    <row r="86" spans="1:33">
      <c r="T86" s="15"/>
      <c r="U86" s="225"/>
      <c r="V86" s="15"/>
      <c r="W86" s="225"/>
      <c r="X86" s="15"/>
      <c r="Y86" s="225"/>
      <c r="Z86" s="225"/>
      <c r="AA86" s="225"/>
      <c r="AB86" s="225"/>
      <c r="AC86" s="225"/>
      <c r="AD86" s="15"/>
      <c r="AE86" s="15"/>
    </row>
    <row r="87" spans="1:33">
      <c r="T87" s="15"/>
      <c r="U87" s="225"/>
      <c r="V87" s="15"/>
      <c r="W87" s="225"/>
      <c r="X87" s="15"/>
      <c r="Y87" s="225"/>
      <c r="Z87" s="225"/>
      <c r="AA87" s="225"/>
      <c r="AB87" s="225"/>
      <c r="AC87" s="225"/>
      <c r="AD87" s="15"/>
      <c r="AE87" s="15"/>
    </row>
    <row r="88" spans="1:33">
      <c r="T88" s="15"/>
      <c r="U88" s="225"/>
      <c r="V88" s="15"/>
      <c r="W88" s="225"/>
      <c r="X88" s="15"/>
      <c r="Y88" s="225"/>
      <c r="Z88" s="225"/>
      <c r="AA88" s="225"/>
      <c r="AB88" s="225"/>
      <c r="AC88" s="225"/>
      <c r="AD88" s="15"/>
      <c r="AE88" s="15"/>
    </row>
    <row r="89" spans="1:33">
      <c r="T89" s="15"/>
      <c r="U89" s="225"/>
      <c r="V89" s="15"/>
      <c r="W89" s="225"/>
      <c r="X89" s="15"/>
      <c r="Y89" s="225"/>
      <c r="Z89" s="225"/>
      <c r="AA89" s="225"/>
      <c r="AB89" s="225"/>
      <c r="AC89" s="225"/>
      <c r="AD89" s="15"/>
      <c r="AE89" s="15"/>
    </row>
    <row r="90" spans="1:33">
      <c r="T90" s="15"/>
      <c r="U90" s="225"/>
      <c r="V90" s="15"/>
      <c r="W90" s="225"/>
      <c r="X90" s="15"/>
      <c r="Y90" s="225"/>
      <c r="Z90" s="225"/>
      <c r="AA90" s="225"/>
      <c r="AB90" s="225"/>
      <c r="AC90" s="225"/>
      <c r="AD90" s="15"/>
      <c r="AE90" s="15"/>
    </row>
    <row r="91" spans="1:33">
      <c r="T91" s="15"/>
      <c r="U91" s="225"/>
      <c r="V91" s="15"/>
      <c r="W91" s="225"/>
      <c r="X91" s="15"/>
      <c r="Y91" s="225"/>
      <c r="Z91" s="225"/>
      <c r="AA91" s="225"/>
      <c r="AB91" s="225"/>
      <c r="AC91" s="225"/>
      <c r="AD91" s="15"/>
      <c r="AE91" s="15"/>
    </row>
    <row r="92" spans="1:33">
      <c r="T92" s="15"/>
      <c r="U92" s="225"/>
      <c r="V92" s="15"/>
      <c r="W92" s="225"/>
      <c r="X92" s="15"/>
      <c r="Y92" s="225"/>
      <c r="Z92" s="225"/>
      <c r="AA92" s="225"/>
      <c r="AB92" s="225"/>
      <c r="AC92" s="225"/>
      <c r="AD92" s="15"/>
      <c r="AE92" s="15"/>
    </row>
    <row r="93" spans="1:33">
      <c r="T93" s="15"/>
      <c r="U93" s="225"/>
      <c r="V93" s="15"/>
      <c r="W93" s="225"/>
      <c r="X93" s="15"/>
      <c r="Y93" s="225"/>
      <c r="Z93" s="225"/>
      <c r="AA93" s="225"/>
      <c r="AB93" s="225"/>
      <c r="AC93" s="225"/>
      <c r="AD93" s="15"/>
      <c r="AE93" s="15"/>
    </row>
    <row r="104" spans="20:31">
      <c r="T104" s="15"/>
      <c r="U104" s="225"/>
      <c r="V104" s="15"/>
      <c r="W104" s="225"/>
      <c r="X104" s="15"/>
      <c r="Y104" s="225"/>
      <c r="Z104" s="225"/>
      <c r="AA104" s="225"/>
      <c r="AB104" s="225"/>
      <c r="AC104" s="225"/>
      <c r="AD104" s="15"/>
      <c r="AE104" s="15"/>
    </row>
    <row r="105" spans="20:31">
      <c r="T105" s="15"/>
      <c r="U105" s="225"/>
      <c r="V105" s="15"/>
      <c r="W105" s="225"/>
      <c r="X105" s="15"/>
      <c r="Y105" s="225"/>
      <c r="Z105" s="225"/>
      <c r="AA105" s="225"/>
      <c r="AB105" s="225"/>
      <c r="AC105" s="225"/>
      <c r="AD105" s="15"/>
      <c r="AE105" s="15"/>
    </row>
    <row r="106" spans="20:31">
      <c r="T106" s="15"/>
      <c r="U106" s="225"/>
      <c r="V106" s="15"/>
      <c r="W106" s="225"/>
      <c r="X106" s="15"/>
      <c r="Y106" s="225"/>
      <c r="Z106" s="225"/>
      <c r="AA106" s="225"/>
      <c r="AB106" s="225"/>
      <c r="AC106" s="225"/>
      <c r="AD106" s="15"/>
      <c r="AE106" s="15"/>
    </row>
    <row r="107" spans="20:31">
      <c r="T107" s="15"/>
      <c r="U107" s="225"/>
      <c r="V107" s="15"/>
      <c r="W107" s="225"/>
      <c r="X107" s="15"/>
      <c r="Y107" s="225"/>
      <c r="Z107" s="225"/>
      <c r="AA107" s="225"/>
      <c r="AB107" s="225"/>
      <c r="AC107" s="225"/>
      <c r="AD107" s="15"/>
      <c r="AE107" s="15"/>
    </row>
    <row r="108" spans="20:31">
      <c r="T108" s="15"/>
      <c r="U108" s="225"/>
      <c r="V108" s="15"/>
      <c r="W108" s="225"/>
      <c r="X108" s="15"/>
      <c r="Y108" s="225"/>
      <c r="Z108" s="225"/>
      <c r="AA108" s="225"/>
      <c r="AB108" s="225"/>
      <c r="AC108" s="225"/>
      <c r="AD108" s="15"/>
      <c r="AE108" s="15"/>
    </row>
    <row r="109" spans="20:31">
      <c r="T109" s="15"/>
      <c r="U109" s="225"/>
      <c r="V109" s="15"/>
      <c r="W109" s="225"/>
      <c r="X109" s="15"/>
      <c r="Y109" s="225"/>
      <c r="Z109" s="225"/>
      <c r="AA109" s="225"/>
      <c r="AB109" s="225"/>
      <c r="AC109" s="225"/>
      <c r="AD109" s="15"/>
      <c r="AE109" s="15"/>
    </row>
    <row r="110" spans="20:31">
      <c r="T110" s="15"/>
      <c r="U110" s="225"/>
      <c r="V110" s="15"/>
      <c r="W110" s="225"/>
      <c r="X110" s="15"/>
      <c r="Y110" s="225"/>
      <c r="Z110" s="225"/>
      <c r="AA110" s="225"/>
      <c r="AB110" s="225"/>
      <c r="AC110" s="225"/>
      <c r="AD110" s="15"/>
      <c r="AE110" s="15"/>
    </row>
    <row r="111" spans="20:31">
      <c r="T111" s="15"/>
      <c r="U111" s="225"/>
      <c r="V111" s="15"/>
      <c r="W111" s="225"/>
      <c r="X111" s="15"/>
      <c r="Y111" s="225"/>
      <c r="Z111" s="225"/>
      <c r="AA111" s="225"/>
      <c r="AB111" s="225"/>
      <c r="AC111" s="225"/>
      <c r="AD111" s="15"/>
      <c r="AE111" s="15"/>
    </row>
    <row r="122" spans="20:31">
      <c r="T122" s="15"/>
      <c r="U122" s="225"/>
      <c r="V122" s="15"/>
      <c r="W122" s="225"/>
      <c r="X122" s="15"/>
      <c r="Y122" s="225"/>
      <c r="Z122" s="225"/>
      <c r="AA122" s="225"/>
      <c r="AB122" s="225"/>
      <c r="AC122" s="225"/>
      <c r="AD122" s="15"/>
      <c r="AE122" s="15"/>
    </row>
    <row r="123" spans="20:31">
      <c r="T123" s="15"/>
      <c r="U123" s="225"/>
      <c r="V123" s="15"/>
      <c r="W123" s="225"/>
      <c r="X123" s="15"/>
      <c r="Y123" s="225"/>
      <c r="Z123" s="225"/>
      <c r="AA123" s="225"/>
      <c r="AB123" s="225"/>
      <c r="AC123" s="225"/>
      <c r="AD123" s="15"/>
      <c r="AE123" s="15"/>
    </row>
    <row r="124" spans="20:31">
      <c r="T124" s="15"/>
      <c r="U124" s="225"/>
      <c r="V124" s="15"/>
      <c r="W124" s="225"/>
      <c r="X124" s="15"/>
      <c r="Y124" s="225"/>
      <c r="Z124" s="225"/>
      <c r="AA124" s="225"/>
      <c r="AB124" s="225"/>
      <c r="AC124" s="225"/>
      <c r="AD124" s="15"/>
      <c r="AE124" s="15"/>
    </row>
    <row r="125" spans="20:31">
      <c r="T125" s="15"/>
      <c r="U125" s="225"/>
      <c r="V125" s="15"/>
      <c r="W125" s="225"/>
      <c r="X125" s="15"/>
      <c r="Y125" s="225"/>
      <c r="Z125" s="225"/>
      <c r="AA125" s="225"/>
      <c r="AB125" s="225"/>
      <c r="AC125" s="225"/>
      <c r="AD125" s="15"/>
      <c r="AE125" s="15"/>
    </row>
    <row r="126" spans="20:31">
      <c r="T126" s="15"/>
      <c r="U126" s="225"/>
      <c r="V126" s="15"/>
      <c r="W126" s="225"/>
      <c r="X126" s="15"/>
      <c r="Y126" s="225"/>
      <c r="Z126" s="225"/>
      <c r="AA126" s="225"/>
      <c r="AB126" s="225"/>
      <c r="AC126" s="225"/>
      <c r="AD126" s="15"/>
      <c r="AE126" s="15"/>
    </row>
    <row r="127" spans="20:31">
      <c r="T127" s="15"/>
      <c r="U127" s="225"/>
      <c r="V127" s="15"/>
      <c r="W127" s="225"/>
      <c r="X127" s="15"/>
      <c r="Y127" s="225"/>
      <c r="Z127" s="225"/>
      <c r="AA127" s="225"/>
      <c r="AB127" s="225"/>
      <c r="AC127" s="225"/>
      <c r="AD127" s="15"/>
      <c r="AE127" s="15"/>
    </row>
    <row r="128" spans="20:31">
      <c r="T128" s="15"/>
      <c r="U128" s="225"/>
      <c r="V128" s="15"/>
      <c r="W128" s="225"/>
      <c r="X128" s="15"/>
      <c r="Y128" s="225"/>
      <c r="Z128" s="225"/>
      <c r="AA128" s="225"/>
      <c r="AB128" s="225"/>
      <c r="AC128" s="225"/>
      <c r="AD128" s="15"/>
      <c r="AE128" s="15"/>
    </row>
    <row r="129" spans="20:31">
      <c r="T129" s="15"/>
      <c r="U129" s="225"/>
      <c r="V129" s="15"/>
      <c r="W129" s="225"/>
      <c r="X129" s="15"/>
      <c r="Y129" s="225"/>
      <c r="Z129" s="225"/>
      <c r="AA129" s="225"/>
      <c r="AB129" s="225"/>
      <c r="AC129" s="225"/>
      <c r="AD129" s="15"/>
      <c r="AE129" s="15"/>
    </row>
    <row r="140" spans="20:31">
      <c r="T140" s="15"/>
      <c r="U140" s="225"/>
      <c r="V140" s="15"/>
      <c r="W140" s="225"/>
      <c r="X140" s="15"/>
      <c r="Y140" s="225"/>
      <c r="Z140" s="225"/>
      <c r="AA140" s="225"/>
      <c r="AB140" s="225"/>
      <c r="AC140" s="225"/>
      <c r="AD140" s="15"/>
      <c r="AE140" s="15"/>
    </row>
    <row r="141" spans="20:31">
      <c r="T141" s="15"/>
      <c r="U141" s="225"/>
      <c r="V141" s="15"/>
      <c r="W141" s="225"/>
      <c r="X141" s="15"/>
      <c r="Y141" s="225"/>
      <c r="Z141" s="225"/>
      <c r="AA141" s="225"/>
      <c r="AB141" s="225"/>
      <c r="AC141" s="225"/>
      <c r="AD141" s="15"/>
      <c r="AE141" s="15"/>
    </row>
    <row r="142" spans="20:31">
      <c r="T142" s="15"/>
      <c r="U142" s="225"/>
      <c r="V142" s="15"/>
      <c r="W142" s="225"/>
      <c r="X142" s="15"/>
      <c r="Y142" s="225"/>
      <c r="Z142" s="225"/>
      <c r="AA142" s="225"/>
      <c r="AB142" s="225"/>
      <c r="AC142" s="225"/>
      <c r="AD142" s="15"/>
      <c r="AE142" s="15"/>
    </row>
    <row r="143" spans="20:31">
      <c r="T143" s="15"/>
      <c r="U143" s="225"/>
      <c r="V143" s="15"/>
      <c r="W143" s="225"/>
      <c r="X143" s="15"/>
      <c r="Y143" s="225"/>
      <c r="Z143" s="225"/>
      <c r="AA143" s="225"/>
      <c r="AB143" s="225"/>
      <c r="AC143" s="225"/>
      <c r="AD143" s="15"/>
      <c r="AE143" s="15"/>
    </row>
    <row r="144" spans="20:31">
      <c r="T144" s="15"/>
      <c r="U144" s="225"/>
      <c r="V144" s="15"/>
      <c r="W144" s="225"/>
      <c r="X144" s="15"/>
      <c r="Y144" s="225"/>
      <c r="Z144" s="225"/>
      <c r="AA144" s="225"/>
      <c r="AB144" s="225"/>
      <c r="AC144" s="225"/>
      <c r="AD144" s="15"/>
      <c r="AE144" s="15"/>
    </row>
    <row r="145" spans="20:31">
      <c r="T145" s="15"/>
      <c r="U145" s="225"/>
      <c r="V145" s="15"/>
      <c r="W145" s="225"/>
      <c r="X145" s="15"/>
      <c r="Y145" s="225"/>
      <c r="Z145" s="225"/>
      <c r="AA145" s="225"/>
      <c r="AB145" s="225"/>
      <c r="AC145" s="225"/>
      <c r="AD145" s="15"/>
      <c r="AE145" s="15"/>
    </row>
    <row r="146" spans="20:31">
      <c r="T146" s="15"/>
      <c r="U146" s="225"/>
      <c r="V146" s="15"/>
      <c r="W146" s="225"/>
      <c r="X146" s="15"/>
      <c r="Y146" s="225"/>
      <c r="Z146" s="225"/>
      <c r="AA146" s="225"/>
      <c r="AB146" s="225"/>
      <c r="AC146" s="225"/>
      <c r="AD146" s="15"/>
      <c r="AE146" s="15"/>
    </row>
    <row r="147" spans="20:31">
      <c r="T147" s="15"/>
      <c r="U147" s="225"/>
      <c r="V147" s="15"/>
      <c r="W147" s="225"/>
      <c r="X147" s="15"/>
      <c r="Y147" s="225"/>
      <c r="Z147" s="225"/>
      <c r="AA147" s="225"/>
      <c r="AB147" s="225"/>
      <c r="AC147" s="225"/>
      <c r="AD147" s="15"/>
      <c r="AE147" s="15"/>
    </row>
  </sheetData>
  <mergeCells count="1">
    <mergeCell ref="U4:V4"/>
  </mergeCells>
  <phoneticPr fontId="11" type="noConversion"/>
  <conditionalFormatting sqref="J10">
    <cfRule type="cellIs" dxfId="356" priority="235" operator="lessThan">
      <formula>0</formula>
    </cfRule>
    <cfRule type="cellIs" dxfId="355" priority="236" operator="greaterThan">
      <formula>0</formula>
    </cfRule>
  </conditionalFormatting>
  <conditionalFormatting sqref="H10">
    <cfRule type="cellIs" dxfId="354" priority="233" operator="lessThan">
      <formula>0</formula>
    </cfRule>
    <cfRule type="cellIs" dxfId="353" priority="234" operator="greaterThan">
      <formula>0</formula>
    </cfRule>
  </conditionalFormatting>
  <conditionalFormatting sqref="T10">
    <cfRule type="cellIs" dxfId="352" priority="231" operator="lessThan">
      <formula>0</formula>
    </cfRule>
    <cfRule type="cellIs" dxfId="351" priority="232" operator="greaterThan">
      <formula>0</formula>
    </cfRule>
  </conditionalFormatting>
  <conditionalFormatting sqref="F10">
    <cfRule type="cellIs" dxfId="350" priority="229" operator="lessThan">
      <formula>0</formula>
    </cfRule>
    <cfRule type="cellIs" dxfId="349" priority="230" operator="greaterThan">
      <formula>0</formula>
    </cfRule>
  </conditionalFormatting>
  <conditionalFormatting sqref="V10">
    <cfRule type="cellIs" dxfId="348" priority="227" operator="lessThan">
      <formula>0</formula>
    </cfRule>
    <cfRule type="cellIs" dxfId="347" priority="228" operator="greaterThan">
      <formula>0</formula>
    </cfRule>
  </conditionalFormatting>
  <conditionalFormatting sqref="Y10">
    <cfRule type="cellIs" dxfId="346" priority="223" operator="lessThan">
      <formula>0</formula>
    </cfRule>
    <cfRule type="cellIs" dxfId="345" priority="224" operator="greaterThan">
      <formula>0</formula>
    </cfRule>
  </conditionalFormatting>
  <conditionalFormatting sqref="J11:J21 J24:J35 J37:J48 J50:J61">
    <cfRule type="cellIs" dxfId="344" priority="203" operator="lessThan">
      <formula>0</formula>
    </cfRule>
    <cfRule type="cellIs" dxfId="343" priority="204" operator="greaterThan">
      <formula>0</formula>
    </cfRule>
  </conditionalFormatting>
  <conditionalFormatting sqref="H11:H21 H24:H35 H39:H48 H50:H61">
    <cfRule type="cellIs" dxfId="342" priority="201" operator="lessThan">
      <formula>0</formula>
    </cfRule>
    <cfRule type="cellIs" dxfId="341" priority="202" operator="greaterThan">
      <formula>0</formula>
    </cfRule>
  </conditionalFormatting>
  <conditionalFormatting sqref="T11:T21 T24:T35 T37:T48 T50:T61">
    <cfRule type="cellIs" dxfId="340" priority="199" operator="lessThan">
      <formula>0</formula>
    </cfRule>
    <cfRule type="cellIs" dxfId="339" priority="200" operator="greaterThan">
      <formula>0</formula>
    </cfRule>
  </conditionalFormatting>
  <conditionalFormatting sqref="F11:F21 F24:F35 F38:F48 F50:F61">
    <cfRule type="cellIs" dxfId="338" priority="197" operator="lessThan">
      <formula>0</formula>
    </cfRule>
    <cfRule type="cellIs" dxfId="337" priority="198" operator="greaterThan">
      <formula>0</formula>
    </cfRule>
  </conditionalFormatting>
  <conditionalFormatting sqref="V11:V21 V24:V35 V37:V48 V50:V61">
    <cfRule type="cellIs" dxfId="336" priority="195" operator="lessThan">
      <formula>0</formula>
    </cfRule>
    <cfRule type="cellIs" dxfId="335" priority="196" operator="greaterThan">
      <formula>0</formula>
    </cfRule>
  </conditionalFormatting>
  <conditionalFormatting sqref="Y11:Y21 Y24:Y35 Y37:Y48 Y50:Y61">
    <cfRule type="cellIs" dxfId="334" priority="191" operator="lessThan">
      <formula>0</formula>
    </cfRule>
    <cfRule type="cellIs" dxfId="333" priority="192" operator="greaterThan">
      <formula>0</formula>
    </cfRule>
  </conditionalFormatting>
  <conditionalFormatting sqref="N10:N35">
    <cfRule type="cellIs" dxfId="332" priority="1" operator="lessThan">
      <formula>0</formula>
    </cfRule>
    <cfRule type="cellIs" dxfId="331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E0ED-4617-4019-B892-9D19E4B5316B}">
  <dimension ref="A1:BA56"/>
  <sheetViews>
    <sheetView zoomScale="88" zoomScaleNormal="88" workbookViewId="0">
      <pane xSplit="9" ySplit="9" topLeftCell="J10" activePane="bottomRight" state="frozen"/>
      <selection pane="topRight" activeCell="I1" sqref="I1"/>
      <selection pane="bottomLeft" activeCell="A10" sqref="A10"/>
      <selection pane="bottomRight"/>
    </sheetView>
  </sheetViews>
  <sheetFormatPr baseColWidth="10" defaultRowHeight="15"/>
  <cols>
    <col min="1" max="1" width="1.6328125" customWidth="1"/>
    <col min="2" max="2" width="5.08984375" customWidth="1"/>
    <col min="3" max="3" width="3.36328125" customWidth="1"/>
    <col min="4" max="4" width="15.90625" customWidth="1"/>
    <col min="5" max="5" width="7.453125" customWidth="1"/>
    <col min="6" max="6" width="1.7265625" style="507" customWidth="1"/>
    <col min="7" max="7" width="7.36328125" customWidth="1"/>
    <col min="8" max="8" width="4.81640625" style="67" customWidth="1"/>
    <col min="9" max="9" width="5.08984375" style="67" customWidth="1"/>
    <col min="10" max="10" width="4.90625" style="67" customWidth="1"/>
    <col min="11" max="11" width="1.453125" style="67" customWidth="1"/>
    <col min="12" max="12" width="6" style="11" customWidth="1"/>
    <col min="13" max="13" width="5.08984375" style="67" customWidth="1"/>
    <col min="14" max="14" width="2.1796875" style="67" customWidth="1"/>
    <col min="15" max="15" width="6.54296875" style="11" customWidth="1"/>
    <col min="16" max="16" width="6.6328125" style="11" customWidth="1"/>
    <col min="17" max="17" width="1.54296875" style="508" customWidth="1"/>
    <col min="18" max="18" width="6" customWidth="1"/>
    <col min="19" max="19" width="5.08984375" style="1" customWidth="1"/>
    <col min="20" max="20" width="1.36328125" style="1" customWidth="1"/>
    <col min="21" max="21" width="5.54296875" customWidth="1"/>
    <col min="22" max="22" width="5.08984375" style="1" customWidth="1"/>
    <col min="23" max="23" width="5.90625" style="11" customWidth="1"/>
    <col min="24" max="24" width="6.90625" style="11" customWidth="1"/>
    <col min="25" max="25" width="5" customWidth="1"/>
    <col min="26" max="26" width="4.81640625" style="67" customWidth="1"/>
    <col min="27" max="27" width="6.08984375" style="11" customWidth="1"/>
    <col min="28" max="28" width="5" style="11" customWidth="1"/>
    <col min="29" max="29" width="1.54296875" style="11" customWidth="1"/>
    <col min="30" max="30" width="6.36328125" style="11" customWidth="1"/>
    <col min="31" max="31" width="5.54296875" customWidth="1"/>
    <col min="32" max="32" width="7.1796875" customWidth="1"/>
    <col min="33" max="33" width="7.36328125" style="11" customWidth="1"/>
    <col min="34" max="34" width="9.81640625" style="67" customWidth="1"/>
    <col min="35" max="35" width="6.81640625" style="11" customWidth="1"/>
    <col min="36" max="36" width="9.90625" style="11" customWidth="1"/>
    <col min="37" max="37" width="8.81640625" customWidth="1"/>
    <col min="38" max="38" width="7.36328125" customWidth="1"/>
    <col min="39" max="39" width="8.6328125" customWidth="1"/>
    <col min="40" max="40" width="7.81640625" customWidth="1"/>
    <col min="41" max="41" width="10.6328125" style="67" customWidth="1"/>
    <col min="42" max="43" width="10.90625" style="67"/>
    <col min="44" max="44" width="10" style="67" customWidth="1"/>
    <col min="48" max="48" width="14" customWidth="1"/>
    <col min="49" max="49" width="12.54296875" customWidth="1"/>
    <col min="50" max="50" width="10.90625" customWidth="1"/>
  </cols>
  <sheetData>
    <row r="1" spans="1:53">
      <c r="A1" s="43"/>
      <c r="B1" s="43"/>
      <c r="C1" s="43"/>
      <c r="D1" s="43"/>
      <c r="E1" s="43"/>
      <c r="F1" s="43"/>
      <c r="G1" s="43"/>
      <c r="H1" s="64"/>
      <c r="I1" s="64"/>
      <c r="J1" s="64"/>
      <c r="K1" s="64"/>
      <c r="L1" s="73"/>
      <c r="M1" s="64"/>
      <c r="N1" s="64"/>
      <c r="O1" s="73"/>
      <c r="P1" s="73"/>
      <c r="Q1" s="73"/>
      <c r="R1" s="43"/>
      <c r="S1" s="337"/>
      <c r="T1" s="337"/>
      <c r="U1" s="43"/>
      <c r="V1" s="337"/>
      <c r="W1" s="73"/>
      <c r="X1" s="73"/>
      <c r="Y1" s="43"/>
      <c r="Z1" s="64"/>
      <c r="AA1" s="73"/>
      <c r="AB1" s="73"/>
      <c r="AC1" s="73"/>
      <c r="AD1" s="73"/>
      <c r="AE1" s="43"/>
      <c r="AF1" s="43"/>
      <c r="AG1" s="73"/>
      <c r="AH1" s="64"/>
      <c r="AI1" s="73"/>
      <c r="AJ1" s="43"/>
      <c r="AK1" s="4"/>
      <c r="AL1" s="4"/>
      <c r="AM1" s="4"/>
      <c r="AN1" s="4"/>
      <c r="AO1"/>
      <c r="AP1"/>
      <c r="AQ1"/>
      <c r="AR1"/>
    </row>
    <row r="2" spans="1:53" s="199" customFormat="1" ht="31.8">
      <c r="A2" s="198"/>
      <c r="B2" s="198"/>
      <c r="C2" s="152" t="s">
        <v>436</v>
      </c>
      <c r="D2" s="198"/>
      <c r="E2" s="198"/>
      <c r="F2" s="198"/>
      <c r="G2" s="198"/>
      <c r="H2" s="201"/>
      <c r="I2" s="201"/>
      <c r="J2" s="201"/>
      <c r="K2" s="201"/>
      <c r="L2" s="202"/>
      <c r="M2" s="201"/>
      <c r="N2" s="201"/>
      <c r="O2" s="202"/>
      <c r="P2" s="202"/>
      <c r="Q2" s="202"/>
      <c r="R2" s="198"/>
      <c r="S2" s="338"/>
      <c r="T2" s="338"/>
      <c r="U2" s="198"/>
      <c r="V2" s="338"/>
      <c r="W2" s="202"/>
      <c r="X2" s="185" t="str">
        <f>+År!B2</f>
        <v>OKSE</v>
      </c>
      <c r="Y2" s="198"/>
      <c r="Z2" s="201"/>
      <c r="AA2" s="202"/>
      <c r="AB2" s="202"/>
      <c r="AC2" s="202"/>
      <c r="AD2" s="202"/>
      <c r="AE2" s="198"/>
      <c r="AF2" s="198"/>
      <c r="AG2" s="202"/>
      <c r="AH2" s="201"/>
      <c r="AI2" s="202"/>
      <c r="AJ2" s="198"/>
      <c r="AK2" s="4"/>
      <c r="AL2" s="4"/>
      <c r="AM2" s="4"/>
      <c r="AN2" s="4"/>
      <c r="AO2"/>
      <c r="AP2"/>
      <c r="AQ2"/>
      <c r="AR2"/>
      <c r="AS2"/>
      <c r="AT2"/>
      <c r="AU2"/>
      <c r="AV2"/>
      <c r="AW2"/>
      <c r="AX2"/>
    </row>
    <row r="3" spans="1:53" s="175" customFormat="1" ht="16.2">
      <c r="A3" s="153"/>
      <c r="B3" s="153"/>
      <c r="C3" s="153"/>
      <c r="D3" s="153"/>
      <c r="E3" s="153"/>
      <c r="F3" s="153"/>
      <c r="G3" s="153"/>
      <c r="H3" s="211"/>
      <c r="I3" s="64"/>
      <c r="J3" s="211"/>
      <c r="K3" s="211"/>
      <c r="L3" s="210"/>
      <c r="M3" s="64"/>
      <c r="N3" s="64"/>
      <c r="O3" s="210"/>
      <c r="P3" s="210"/>
      <c r="Q3" s="210"/>
      <c r="R3" s="153"/>
      <c r="S3" s="337"/>
      <c r="T3" s="337"/>
      <c r="U3" s="153"/>
      <c r="V3" s="337"/>
      <c r="W3" s="210"/>
      <c r="X3" s="210"/>
      <c r="Y3" s="153"/>
      <c r="Z3" s="64"/>
      <c r="AA3" s="210"/>
      <c r="AB3" s="210"/>
      <c r="AC3" s="210"/>
      <c r="AD3" s="210"/>
      <c r="AE3" s="153"/>
      <c r="AF3" s="153"/>
      <c r="AG3" s="210"/>
      <c r="AH3" s="211"/>
      <c r="AI3" s="210"/>
      <c r="AJ3" s="153"/>
      <c r="AK3" s="4"/>
      <c r="AL3" s="4"/>
      <c r="AM3" s="4"/>
      <c r="AN3" s="4"/>
      <c r="AO3"/>
      <c r="AP3"/>
      <c r="AQ3"/>
      <c r="AR3"/>
      <c r="AS3"/>
      <c r="AT3"/>
      <c r="AU3"/>
      <c r="AV3"/>
      <c r="AW3"/>
      <c r="AX3"/>
    </row>
    <row r="4" spans="1:53" s="182" customFormat="1" ht="19.8">
      <c r="A4" s="180"/>
      <c r="B4" s="180"/>
      <c r="C4" s="180"/>
      <c r="D4" s="180"/>
      <c r="E4" s="180"/>
      <c r="F4" s="180"/>
      <c r="G4" s="180"/>
      <c r="H4" s="181"/>
      <c r="I4" s="64"/>
      <c r="J4" s="176" t="s">
        <v>6</v>
      </c>
      <c r="K4" s="176"/>
      <c r="L4" s="73"/>
      <c r="M4" s="177">
        <f>+År!P2</f>
        <v>49</v>
      </c>
      <c r="N4" s="337"/>
      <c r="O4" s="180"/>
      <c r="P4" s="180"/>
      <c r="Q4" s="180"/>
      <c r="R4" s="178" t="s">
        <v>421</v>
      </c>
      <c r="S4" s="186"/>
      <c r="T4" s="186"/>
      <c r="U4" s="180"/>
      <c r="V4" s="64"/>
      <c r="W4" s="64"/>
      <c r="X4" s="64"/>
      <c r="Y4" s="531">
        <f>SUM(G10:G23)</f>
        <v>7821</v>
      </c>
      <c r="Z4" s="532"/>
      <c r="AA4" s="532"/>
      <c r="AB4" s="210"/>
      <c r="AC4" s="210"/>
      <c r="AD4" s="210"/>
      <c r="AE4" s="186"/>
      <c r="AF4" s="186"/>
      <c r="AG4" s="180"/>
      <c r="AH4" s="186"/>
      <c r="AI4" s="178"/>
      <c r="AJ4" s="186"/>
      <c r="AK4" s="4"/>
      <c r="AL4" s="4"/>
      <c r="AM4" s="4"/>
      <c r="AN4" s="4"/>
      <c r="AO4" s="4"/>
      <c r="AP4"/>
      <c r="AQ4"/>
      <c r="AR4"/>
      <c r="AS4"/>
      <c r="AT4"/>
      <c r="AU4"/>
      <c r="AV4"/>
      <c r="AW4"/>
      <c r="AX4"/>
      <c r="AY4"/>
      <c r="AZ4" s="179"/>
      <c r="BA4" s="179"/>
    </row>
    <row r="5" spans="1:53" ht="16.2">
      <c r="A5" s="49"/>
      <c r="B5" s="49"/>
      <c r="C5" s="49"/>
      <c r="D5" s="49"/>
      <c r="E5" s="49"/>
      <c r="F5" s="49"/>
      <c r="G5" s="49"/>
      <c r="H5" s="65"/>
      <c r="I5" s="64"/>
      <c r="J5" s="65"/>
      <c r="K5" s="65"/>
      <c r="L5" s="73"/>
      <c r="M5" s="64"/>
      <c r="N5" s="64"/>
      <c r="O5" s="210"/>
      <c r="P5" s="210"/>
      <c r="Q5" s="210"/>
      <c r="R5" s="49"/>
      <c r="S5" s="337"/>
      <c r="T5" s="337"/>
      <c r="U5" s="49"/>
      <c r="V5" s="337"/>
      <c r="W5" s="73"/>
      <c r="X5" s="73"/>
      <c r="Y5" s="43"/>
      <c r="Z5" s="64"/>
      <c r="AA5" s="73"/>
      <c r="AB5" s="73"/>
      <c r="AC5" s="73"/>
      <c r="AD5" s="73"/>
      <c r="AE5" s="43"/>
      <c r="AF5" s="43"/>
      <c r="AG5" s="73"/>
      <c r="AH5" s="64"/>
      <c r="AI5" s="73"/>
      <c r="AJ5" s="43"/>
      <c r="AK5" s="4"/>
      <c r="AL5" s="4"/>
      <c r="AM5" s="4"/>
      <c r="AN5" s="4"/>
      <c r="AO5"/>
      <c r="AP5"/>
      <c r="AQ5"/>
      <c r="AR5"/>
    </row>
    <row r="6" spans="1:53" ht="19.8">
      <c r="A6" s="49"/>
      <c r="B6" s="49"/>
      <c r="C6" s="49"/>
      <c r="D6" s="49"/>
      <c r="E6" s="49"/>
      <c r="F6" s="49"/>
      <c r="G6" s="49"/>
      <c r="H6" s="65"/>
      <c r="I6" s="176"/>
      <c r="J6" s="65"/>
      <c r="K6" s="65"/>
      <c r="L6" s="73"/>
      <c r="M6" s="176"/>
      <c r="N6" s="176"/>
      <c r="O6" s="73"/>
      <c r="P6" s="73"/>
      <c r="Q6" s="73"/>
      <c r="R6" s="49"/>
      <c r="S6" s="339"/>
      <c r="T6" s="339"/>
      <c r="U6" s="49" t="s">
        <v>23</v>
      </c>
      <c r="V6" s="339"/>
      <c r="W6" s="73"/>
      <c r="X6" s="73"/>
      <c r="Y6" s="74" t="s">
        <v>538</v>
      </c>
      <c r="Z6" s="176"/>
      <c r="AA6" s="73"/>
      <c r="AB6" s="73"/>
      <c r="AC6" s="73"/>
      <c r="AD6" s="73"/>
      <c r="AE6" s="43"/>
      <c r="AF6" s="43"/>
      <c r="AG6" s="74" t="s">
        <v>489</v>
      </c>
      <c r="AH6" s="64"/>
      <c r="AI6" s="74" t="s">
        <v>4</v>
      </c>
      <c r="AJ6" s="43"/>
      <c r="AK6" s="4"/>
      <c r="AL6" s="4"/>
      <c r="AM6" s="4"/>
      <c r="AN6" s="4"/>
      <c r="AO6"/>
      <c r="AP6"/>
      <c r="AQ6"/>
      <c r="AR6"/>
    </row>
    <row r="7" spans="1:53" ht="19.8">
      <c r="A7" s="43"/>
      <c r="B7" s="43"/>
      <c r="C7" s="43"/>
      <c r="D7" s="43"/>
      <c r="E7" s="49" t="s">
        <v>4</v>
      </c>
      <c r="F7" s="49"/>
      <c r="G7" s="43"/>
      <c r="H7" s="64"/>
      <c r="I7" s="176"/>
      <c r="J7" s="64"/>
      <c r="K7" s="64"/>
      <c r="L7" s="73"/>
      <c r="M7" s="176"/>
      <c r="N7" s="176"/>
      <c r="O7" s="173"/>
      <c r="P7" s="173"/>
      <c r="Q7" s="173"/>
      <c r="R7" s="49" t="s">
        <v>23</v>
      </c>
      <c r="S7" s="339"/>
      <c r="T7" s="339"/>
      <c r="U7" s="49" t="s">
        <v>493</v>
      </c>
      <c r="V7" s="339"/>
      <c r="W7" s="173" t="s">
        <v>402</v>
      </c>
      <c r="X7" s="74" t="s">
        <v>402</v>
      </c>
      <c r="Y7" s="74" t="s">
        <v>563</v>
      </c>
      <c r="Z7" s="176"/>
      <c r="AA7" s="173" t="s">
        <v>402</v>
      </c>
      <c r="AB7" s="173" t="s">
        <v>402</v>
      </c>
      <c r="AC7" s="173"/>
      <c r="AD7" s="74" t="s">
        <v>422</v>
      </c>
      <c r="AE7" s="43"/>
      <c r="AF7" s="43"/>
      <c r="AG7" s="74" t="s">
        <v>665</v>
      </c>
      <c r="AH7" s="65" t="s">
        <v>77</v>
      </c>
      <c r="AI7" s="74" t="s">
        <v>9</v>
      </c>
      <c r="AJ7" s="43"/>
      <c r="AK7" s="4"/>
      <c r="AL7" s="4"/>
      <c r="AM7" s="4"/>
      <c r="AN7" s="4"/>
      <c r="AO7"/>
      <c r="AP7"/>
      <c r="AQ7"/>
      <c r="AR7"/>
    </row>
    <row r="8" spans="1:53" ht="15.6">
      <c r="A8" s="43"/>
      <c r="B8" s="43"/>
      <c r="C8" s="43"/>
      <c r="D8" s="43"/>
      <c r="E8" s="49" t="s">
        <v>487</v>
      </c>
      <c r="F8" s="49"/>
      <c r="G8" s="49" t="s">
        <v>4</v>
      </c>
      <c r="H8" s="65" t="s">
        <v>4</v>
      </c>
      <c r="I8" s="64"/>
      <c r="J8" s="65" t="s">
        <v>1</v>
      </c>
      <c r="K8" s="65"/>
      <c r="L8" s="74" t="s">
        <v>23</v>
      </c>
      <c r="M8" s="64"/>
      <c r="N8" s="64"/>
      <c r="O8" s="432" t="s">
        <v>23</v>
      </c>
      <c r="P8" s="432" t="s">
        <v>23</v>
      </c>
      <c r="Q8" s="173"/>
      <c r="R8" s="50" t="s">
        <v>0</v>
      </c>
      <c r="S8" s="337"/>
      <c r="T8" s="337"/>
      <c r="U8" s="50" t="s">
        <v>414</v>
      </c>
      <c r="V8" s="337"/>
      <c r="W8" s="74" t="s">
        <v>585</v>
      </c>
      <c r="X8" s="74" t="s">
        <v>500</v>
      </c>
      <c r="Y8" s="75" t="s">
        <v>495</v>
      </c>
      <c r="Z8" s="64"/>
      <c r="AA8" s="74" t="s">
        <v>502</v>
      </c>
      <c r="AB8" s="74" t="s">
        <v>571</v>
      </c>
      <c r="AC8" s="74"/>
      <c r="AD8" s="74" t="s">
        <v>415</v>
      </c>
      <c r="AE8" s="49" t="s">
        <v>550</v>
      </c>
      <c r="AF8" s="49" t="s">
        <v>413</v>
      </c>
      <c r="AG8" s="74" t="s">
        <v>70</v>
      </c>
      <c r="AH8" s="65" t="s">
        <v>423</v>
      </c>
      <c r="AI8" s="74" t="s">
        <v>70</v>
      </c>
      <c r="AJ8" s="43"/>
      <c r="AK8" s="4"/>
      <c r="AL8" s="56"/>
      <c r="AM8" s="1"/>
      <c r="AN8" s="5"/>
      <c r="AO8"/>
      <c r="AP8"/>
      <c r="AQ8"/>
      <c r="AR8"/>
    </row>
    <row r="9" spans="1:53" ht="15.6">
      <c r="A9" s="43"/>
      <c r="B9" s="49" t="s">
        <v>89</v>
      </c>
      <c r="C9" s="49" t="s">
        <v>112</v>
      </c>
      <c r="D9" s="46"/>
      <c r="E9" s="50" t="s">
        <v>488</v>
      </c>
      <c r="F9" s="50"/>
      <c r="G9" s="50" t="s">
        <v>9</v>
      </c>
      <c r="H9" s="87" t="s">
        <v>402</v>
      </c>
      <c r="I9" s="195" t="s">
        <v>540</v>
      </c>
      <c r="J9" s="87" t="s">
        <v>402</v>
      </c>
      <c r="K9" s="87"/>
      <c r="L9" s="75" t="s">
        <v>44</v>
      </c>
      <c r="M9" s="195" t="s">
        <v>540</v>
      </c>
      <c r="N9" s="195"/>
      <c r="O9" s="432" t="s">
        <v>735</v>
      </c>
      <c r="P9" s="432" t="s">
        <v>736</v>
      </c>
      <c r="Q9" s="173"/>
      <c r="R9" s="50"/>
      <c r="S9" s="340" t="s">
        <v>540</v>
      </c>
      <c r="T9" s="340"/>
      <c r="U9" s="50"/>
      <c r="V9" s="340" t="s">
        <v>540</v>
      </c>
      <c r="W9" s="75" t="s">
        <v>561</v>
      </c>
      <c r="X9" s="75" t="s">
        <v>439</v>
      </c>
      <c r="Y9" s="75"/>
      <c r="Z9" s="195" t="s">
        <v>540</v>
      </c>
      <c r="AA9" s="75" t="s">
        <v>482</v>
      </c>
      <c r="AB9" s="75" t="s">
        <v>536</v>
      </c>
      <c r="AC9" s="75"/>
      <c r="AD9" s="75" t="s">
        <v>44</v>
      </c>
      <c r="AE9" s="50" t="s">
        <v>551</v>
      </c>
      <c r="AF9" s="50" t="s">
        <v>414</v>
      </c>
      <c r="AG9" s="75" t="s">
        <v>499</v>
      </c>
      <c r="AH9" s="87" t="s">
        <v>424</v>
      </c>
      <c r="AI9" s="75" t="s">
        <v>566</v>
      </c>
      <c r="AJ9" s="43"/>
      <c r="AK9" s="4"/>
      <c r="AL9" s="56"/>
      <c r="AM9" s="1"/>
      <c r="AN9" s="5"/>
      <c r="AO9"/>
      <c r="AP9"/>
      <c r="AQ9"/>
      <c r="AR9"/>
    </row>
    <row r="10" spans="1:53" ht="15.6">
      <c r="A10" s="43"/>
      <c r="B10" s="51">
        <f>+'Ark1'!C537</f>
        <v>2024</v>
      </c>
      <c r="C10" s="51">
        <f>+'Ark1'!O537</f>
        <v>1</v>
      </c>
      <c r="D10" s="52" t="str">
        <f>VLOOKUP(C10,RNR!$G$15:$H$28,2)</f>
        <v>Østfold</v>
      </c>
      <c r="E10" s="51">
        <f>+'Ark1'!Q537</f>
        <v>72</v>
      </c>
      <c r="F10" s="50"/>
      <c r="G10" s="51">
        <f>+'Ark1'!R537</f>
        <v>175</v>
      </c>
      <c r="H10" s="69">
        <f>+'Ark1'!AE537</f>
        <v>2.2375655287047702</v>
      </c>
      <c r="I10" s="69">
        <f t="shared" ref="I10:I15" si="0">+H10-H25</f>
        <v>-0.28229544448291533</v>
      </c>
      <c r="J10" s="69">
        <f>+'Ark1'!AF537</f>
        <v>2.2057050506107694</v>
      </c>
      <c r="K10" s="87"/>
      <c r="L10" s="98">
        <f>+'Ark1'!U537</f>
        <v>350.68228571428557</v>
      </c>
      <c r="M10" s="244">
        <f t="shared" ref="M10:M15" si="1">+L10-L25</f>
        <v>-14.590620689655395</v>
      </c>
      <c r="N10" s="195"/>
      <c r="O10" s="382">
        <f>+IF(G10=0,"",'Ark1'!AR537)</f>
        <v>213.68604651162795</v>
      </c>
      <c r="P10" s="114">
        <f>+IF(G10=0,"",'Ark1'!AS537)</f>
        <v>34.968612425609201</v>
      </c>
      <c r="Q10" s="173"/>
      <c r="R10" s="53">
        <f>+'Ark1'!S537</f>
        <v>6.0114285714285698</v>
      </c>
      <c r="S10" s="57">
        <f t="shared" ref="S10:S15" si="2">+R10-R25</f>
        <v>-0.35802955665025049</v>
      </c>
      <c r="T10" s="340"/>
      <c r="U10" s="53">
        <f>+'Ark1'!T537</f>
        <v>6.2742857142857149</v>
      </c>
      <c r="V10" s="57">
        <f t="shared" ref="V10:V15" si="3">+U10-U25</f>
        <v>-0.20847290640393812</v>
      </c>
      <c r="W10" s="76">
        <f>+'Ark1'!W537</f>
        <v>43.428571428571438</v>
      </c>
      <c r="X10" s="76">
        <f>+'Ark1'!X537</f>
        <v>48.571428571428562</v>
      </c>
      <c r="Y10" s="76">
        <f>+'Ark1'!AG537</f>
        <v>1035.8720930232555</v>
      </c>
      <c r="Z10" s="244">
        <f t="shared" ref="Z10:Z19" si="4">+Y10-Y36</f>
        <v>71.09744513593148</v>
      </c>
      <c r="AA10" s="115">
        <f>+'Ark1'!AH537</f>
        <v>0</v>
      </c>
      <c r="AB10" s="416">
        <f>+'Ark1'!AI537</f>
        <v>63.428571428571438</v>
      </c>
      <c r="AC10" s="75"/>
      <c r="AD10" s="76">
        <f>+'Ark1'!Y537</f>
        <v>111.46853534481598</v>
      </c>
      <c r="AE10" s="53">
        <f>+'Ark1'!Z537</f>
        <v>1.6970177924097019</v>
      </c>
      <c r="AF10" s="53">
        <f>+'Ark1'!AA537</f>
        <v>1.698460287124425</v>
      </c>
      <c r="AG10" s="76">
        <f t="shared" ref="AG10:AG23" si="5">1000*L10/Y10</f>
        <v>338.53821149945071</v>
      </c>
      <c r="AH10" s="66">
        <f t="shared" ref="AH10:AH23" si="6">+L10/R10</f>
        <v>58.33593155893535</v>
      </c>
      <c r="AI10" s="76">
        <f t="shared" ref="AI10:AI23" si="7">+G10/E10</f>
        <v>2.4305555555555554</v>
      </c>
      <c r="AJ10" s="43"/>
      <c r="AK10" s="4"/>
      <c r="AL10" s="56"/>
      <c r="AM10" s="1"/>
      <c r="AN10" s="5"/>
      <c r="AO10"/>
      <c r="AP10"/>
      <c r="AQ10"/>
      <c r="AR10"/>
    </row>
    <row r="11" spans="1:53" ht="15.6">
      <c r="A11" s="43"/>
      <c r="B11" s="51">
        <f>+'Ark1'!C538</f>
        <v>2024</v>
      </c>
      <c r="C11" s="51">
        <f>+'Ark1'!O538</f>
        <v>2</v>
      </c>
      <c r="D11" s="52" t="str">
        <f>VLOOKUP(C11,RNR!$G$15:$H$28,2)</f>
        <v>Akershus</v>
      </c>
      <c r="E11" s="51">
        <f>+'Ark1'!Q538</f>
        <v>86</v>
      </c>
      <c r="F11" s="50"/>
      <c r="G11" s="51">
        <f>+'Ark1'!R538</f>
        <v>298</v>
      </c>
      <c r="H11" s="69">
        <f>+'Ark1'!AE538</f>
        <v>3.8102544431658352</v>
      </c>
      <c r="I11" s="69">
        <f t="shared" si="0"/>
        <v>-0.73294317351738414</v>
      </c>
      <c r="J11" s="69">
        <f>+'Ark1'!AF538</f>
        <v>3.890942004126007</v>
      </c>
      <c r="K11" s="87"/>
      <c r="L11" s="98">
        <f>+'Ark1'!U538</f>
        <v>363.28120805369127</v>
      </c>
      <c r="M11" s="244">
        <f t="shared" si="1"/>
        <v>6.7896779990462051</v>
      </c>
      <c r="N11" s="195"/>
      <c r="O11" s="382">
        <f>+IF(G11=0,"",'Ark1'!AR538)</f>
        <v>216.90034364261172</v>
      </c>
      <c r="P11" s="114">
        <f>+IF(G11=0,"",'Ark1'!AS538)</f>
        <v>34.713501838048089</v>
      </c>
      <c r="Q11" s="173"/>
      <c r="R11" s="53">
        <f>+'Ark1'!S538</f>
        <v>5.825503355704698</v>
      </c>
      <c r="S11" s="57">
        <f t="shared" si="2"/>
        <v>-2.4223420251587413E-2</v>
      </c>
      <c r="T11" s="340"/>
      <c r="U11" s="53">
        <f>+'Ark1'!T538</f>
        <v>6.8489932885906049</v>
      </c>
      <c r="V11" s="57">
        <f t="shared" si="3"/>
        <v>0.39270913558514042</v>
      </c>
      <c r="W11" s="76">
        <f>+'Ark1'!W538</f>
        <v>57.718120805369139</v>
      </c>
      <c r="X11" s="76">
        <f>+'Ark1'!X538</f>
        <v>49.664429530201346</v>
      </c>
      <c r="Y11" s="76">
        <f>+'Ark1'!AG538</f>
        <v>1049.3814432989691</v>
      </c>
      <c r="Z11" s="244">
        <f t="shared" si="4"/>
        <v>135.23931131927384</v>
      </c>
      <c r="AA11" s="115">
        <f>+'Ark1'!AH538</f>
        <v>0</v>
      </c>
      <c r="AB11" s="416">
        <f>+'Ark1'!AI538</f>
        <v>61.409395973154353</v>
      </c>
      <c r="AC11" s="75"/>
      <c r="AD11" s="76">
        <f>+'Ark1'!Y538</f>
        <v>102.07070445169548</v>
      </c>
      <c r="AE11" s="53">
        <f>+'Ark1'!Z538</f>
        <v>1.7212900719325923</v>
      </c>
      <c r="AF11" s="53">
        <f>+'Ark1'!AA538</f>
        <v>1.7837866911955869</v>
      </c>
      <c r="AG11" s="76">
        <f t="shared" si="5"/>
        <v>346.18604166625454</v>
      </c>
      <c r="AH11" s="66">
        <f t="shared" si="6"/>
        <v>62.360483870967741</v>
      </c>
      <c r="AI11" s="76">
        <f t="shared" si="7"/>
        <v>3.4651162790697674</v>
      </c>
      <c r="AJ11" s="43"/>
      <c r="AK11" s="4"/>
      <c r="AL11" s="56"/>
      <c r="AM11" s="1"/>
      <c r="AN11" s="5"/>
      <c r="AO11"/>
      <c r="AP11"/>
      <c r="AQ11" s="51">
        <v>1</v>
      </c>
      <c r="AR11" s="52" t="s">
        <v>706</v>
      </c>
    </row>
    <row r="12" spans="1:53" ht="15.6">
      <c r="A12" s="43"/>
      <c r="B12" s="51">
        <f>+'Ark1'!C539</f>
        <v>2024</v>
      </c>
      <c r="C12" s="51">
        <f>+'Ark1'!O539</f>
        <v>3</v>
      </c>
      <c r="D12" s="52" t="str">
        <f>VLOOKUP(C12,RNR!$G$15:$H$28,2)</f>
        <v>Buskerud</v>
      </c>
      <c r="E12" s="51">
        <f>+'Ark1'!Q539</f>
        <v>77</v>
      </c>
      <c r="F12" s="50"/>
      <c r="G12" s="51">
        <f>+'Ark1'!R539</f>
        <v>142</v>
      </c>
      <c r="H12" s="69">
        <f>+'Ark1'!AE539</f>
        <v>1.8156246004347272</v>
      </c>
      <c r="I12" s="69">
        <f t="shared" si="0"/>
        <v>0.22674674541983086</v>
      </c>
      <c r="J12" s="69">
        <f>+'Ark1'!AF539</f>
        <v>1.9478970497498989</v>
      </c>
      <c r="K12" s="87"/>
      <c r="L12" s="98">
        <f>+'Ark1'!U539</f>
        <v>381.66478873239407</v>
      </c>
      <c r="M12" s="244">
        <f t="shared" si="1"/>
        <v>-5.8141175176060074</v>
      </c>
      <c r="N12" s="195"/>
      <c r="O12" s="382">
        <f>+IF(G12=0,"",'Ark1'!AR539)</f>
        <v>216.47794117647061</v>
      </c>
      <c r="P12" s="114">
        <f>+IF(G12=0,"",'Ark1'!AS539)</f>
        <v>35.542338491867255</v>
      </c>
      <c r="Q12" s="173"/>
      <c r="R12" s="53">
        <f>+'Ark1'!S539</f>
        <v>6.26056338028169</v>
      </c>
      <c r="S12" s="57">
        <f t="shared" si="2"/>
        <v>3.4000880281690016E-2</v>
      </c>
      <c r="T12" s="340"/>
      <c r="U12" s="53">
        <f>+'Ark1'!T539</f>
        <v>5.9577464788732399</v>
      </c>
      <c r="V12" s="57">
        <f t="shared" si="3"/>
        <v>-1.1203785211267601</v>
      </c>
      <c r="W12" s="76">
        <f>+'Ark1'!W539</f>
        <v>30.985915492957748</v>
      </c>
      <c r="X12" s="76">
        <f>+'Ark1'!X539</f>
        <v>46.478873239436609</v>
      </c>
      <c r="Y12" s="76">
        <f>+'Ark1'!AG539</f>
        <v>1098.5735294117644</v>
      </c>
      <c r="Z12" s="244">
        <f t="shared" si="4"/>
        <v>224.43067226890741</v>
      </c>
      <c r="AA12" s="115">
        <f>+'Ark1'!AH539</f>
        <v>0.7042253521126759</v>
      </c>
      <c r="AB12" s="416">
        <f>+'Ark1'!AI539</f>
        <v>66.901408450704238</v>
      </c>
      <c r="AC12" s="75"/>
      <c r="AD12" s="76">
        <f>+'Ark1'!Y539</f>
        <v>136.08123205612625</v>
      </c>
      <c r="AE12" s="53">
        <f>+'Ark1'!Z539</f>
        <v>1.8563919930603101</v>
      </c>
      <c r="AF12" s="53">
        <f>+'Ark1'!AA539</f>
        <v>1.694536537396617</v>
      </c>
      <c r="AG12" s="76">
        <f t="shared" si="5"/>
        <v>347.41851911975158</v>
      </c>
      <c r="AH12" s="66">
        <f t="shared" si="6"/>
        <v>60.963329583801979</v>
      </c>
      <c r="AI12" s="76">
        <f t="shared" si="7"/>
        <v>1.8441558441558441</v>
      </c>
      <c r="AJ12" s="43"/>
      <c r="AK12" s="4"/>
      <c r="AL12" s="56"/>
      <c r="AM12" s="1"/>
      <c r="AN12" s="5"/>
      <c r="AO12"/>
      <c r="AP12"/>
      <c r="AQ12" s="51">
        <v>4</v>
      </c>
      <c r="AR12" s="52" t="s">
        <v>707</v>
      </c>
    </row>
    <row r="13" spans="1:53" ht="15.6">
      <c r="A13" s="43"/>
      <c r="B13" s="51">
        <f>+'Ark1'!C540</f>
        <v>2024</v>
      </c>
      <c r="C13" s="51">
        <f>+'Ark1'!O540</f>
        <v>4</v>
      </c>
      <c r="D13" s="52" t="str">
        <f>VLOOKUP(C13,RNR!$G$15:$H$28,2)</f>
        <v>Innlandet</v>
      </c>
      <c r="E13" s="51">
        <f>+'Ark1'!Q540</f>
        <v>469</v>
      </c>
      <c r="F13" s="50"/>
      <c r="G13" s="51">
        <f>+'Ark1'!R540</f>
        <v>1305</v>
      </c>
      <c r="H13" s="69">
        <f>+'Ark1'!AE540</f>
        <v>16.685845799769851</v>
      </c>
      <c r="I13" s="69">
        <f t="shared" si="0"/>
        <v>-3.1006487384625245</v>
      </c>
      <c r="J13" s="69">
        <f>+'Ark1'!AF540</f>
        <v>17.306924612203478</v>
      </c>
      <c r="K13" s="87"/>
      <c r="L13" s="98">
        <f>+'Ark1'!U540</f>
        <v>368.98934865900407</v>
      </c>
      <c r="M13" s="244">
        <f t="shared" si="1"/>
        <v>7.446249537297831</v>
      </c>
      <c r="N13" s="195"/>
      <c r="O13" s="382">
        <f>+IF(G13=0,"",'Ark1'!AR540)</f>
        <v>217.77682067345336</v>
      </c>
      <c r="P13" s="114">
        <f>+IF(G13=0,"",'Ark1'!AS540)</f>
        <v>34.537524123172943</v>
      </c>
      <c r="Q13" s="173"/>
      <c r="R13" s="53">
        <f>+'Ark1'!S540</f>
        <v>5.8795088257866484</v>
      </c>
      <c r="S13" s="57">
        <f t="shared" si="2"/>
        <v>0.13343717273825018</v>
      </c>
      <c r="T13" s="340"/>
      <c r="U13" s="53">
        <f>+'Ark1'!T540</f>
        <v>6.2766283524904205</v>
      </c>
      <c r="V13" s="57">
        <f t="shared" si="3"/>
        <v>-0.12613199882702109</v>
      </c>
      <c r="W13" s="76">
        <f>+'Ark1'!W540</f>
        <v>45.134099616858222</v>
      </c>
      <c r="X13" s="76">
        <f>+'Ark1'!X540</f>
        <v>53.33333333333335</v>
      </c>
      <c r="Y13" s="76">
        <f>+'Ark1'!AG540</f>
        <v>1027.0368050117463</v>
      </c>
      <c r="Z13" s="244">
        <f t="shared" si="4"/>
        <v>1027.0368050117463</v>
      </c>
      <c r="AA13" s="115">
        <f>+'Ark1'!AH540</f>
        <v>0</v>
      </c>
      <c r="AB13" s="416">
        <f>+'Ark1'!AI540</f>
        <v>53.869731800766289</v>
      </c>
      <c r="AC13" s="75"/>
      <c r="AD13" s="76">
        <f>+'Ark1'!Y540</f>
        <v>116.6627395790486</v>
      </c>
      <c r="AE13" s="53">
        <f>+'Ark1'!Z540</f>
        <v>1.9391007193234784</v>
      </c>
      <c r="AF13" s="53">
        <f>+'Ark1'!AA540</f>
        <v>1.757989352364671</v>
      </c>
      <c r="AG13" s="76">
        <f t="shared" si="5"/>
        <v>359.27568209669363</v>
      </c>
      <c r="AH13" s="66">
        <f t="shared" si="6"/>
        <v>62.758532998653195</v>
      </c>
      <c r="AI13" s="76">
        <f t="shared" si="7"/>
        <v>2.7825159914712154</v>
      </c>
      <c r="AJ13" s="43"/>
      <c r="AK13" s="4"/>
      <c r="AL13" s="56"/>
      <c r="AM13" s="1"/>
      <c r="AN13" s="5"/>
      <c r="AO13"/>
      <c r="AP13"/>
      <c r="AQ13" s="51">
        <v>8</v>
      </c>
      <c r="AR13" s="52" t="s">
        <v>708</v>
      </c>
    </row>
    <row r="14" spans="1:53" ht="15.6">
      <c r="A14" s="43"/>
      <c r="B14" s="51">
        <f>+'Ark1'!C541</f>
        <v>2024</v>
      </c>
      <c r="C14" s="51">
        <f>+'Ark1'!O541</f>
        <v>7</v>
      </c>
      <c r="D14" s="52" t="str">
        <f>VLOOKUP(C14,RNR!$G$15:$H$28,2)</f>
        <v>Vestfold</v>
      </c>
      <c r="E14" s="51">
        <f>+'Ark1'!Q541</f>
        <v>51</v>
      </c>
      <c r="F14" s="50"/>
      <c r="G14" s="51">
        <f>+'Ark1'!R541</f>
        <v>173</v>
      </c>
      <c r="H14" s="69">
        <f>+'Ark1'!AE541</f>
        <v>2.2119933512338577</v>
      </c>
      <c r="I14" s="69">
        <f t="shared" si="0"/>
        <v>0.99550874348807783</v>
      </c>
      <c r="J14" s="69">
        <f>+'Ark1'!AF541</f>
        <v>2.3373118478716433</v>
      </c>
      <c r="K14" s="87"/>
      <c r="L14" s="98">
        <f>+'Ark1'!U541</f>
        <v>375.90231213872846</v>
      </c>
      <c r="M14" s="244">
        <f t="shared" si="1"/>
        <v>-23.922177657189764</v>
      </c>
      <c r="N14" s="195"/>
      <c r="O14" s="382">
        <f>+IF(G14=0,"",'Ark1'!AR541)</f>
        <v>218.11560693641624</v>
      </c>
      <c r="P14" s="114">
        <f>+IF(G14=0,"",'Ark1'!AS541)</f>
        <v>35.362980060528514</v>
      </c>
      <c r="Q14" s="173"/>
      <c r="R14" s="53">
        <f>+'Ark1'!S541</f>
        <v>6.0809248554913324</v>
      </c>
      <c r="S14" s="57">
        <f t="shared" si="2"/>
        <v>-0.29020916512722383</v>
      </c>
      <c r="T14" s="340"/>
      <c r="U14" s="53">
        <f>+'Ark1'!T541</f>
        <v>6.6763005780346791</v>
      </c>
      <c r="V14" s="57">
        <f t="shared" si="3"/>
        <v>0.11507608823876048</v>
      </c>
      <c r="W14" s="76">
        <f>+'Ark1'!W541</f>
        <v>46.820809248554923</v>
      </c>
      <c r="X14" s="76">
        <f>+'Ark1'!X541</f>
        <v>49.13294797687859</v>
      </c>
      <c r="Y14" s="76">
        <f>+'Ark1'!AG541</f>
        <v>991.43352601156084</v>
      </c>
      <c r="Z14" s="244">
        <f t="shared" si="4"/>
        <v>-37.455362877327843</v>
      </c>
      <c r="AA14" s="115">
        <f>+'Ark1'!AH541</f>
        <v>0</v>
      </c>
      <c r="AB14" s="416">
        <f>+'Ark1'!AI541</f>
        <v>54.335260115606921</v>
      </c>
      <c r="AC14" s="75"/>
      <c r="AD14" s="76">
        <f>+'Ark1'!Y541</f>
        <v>117.2824863871455</v>
      </c>
      <c r="AE14" s="53">
        <f>+'Ark1'!Z541</f>
        <v>1.8821753679560749</v>
      </c>
      <c r="AF14" s="53">
        <f>+'Ark1'!AA541</f>
        <v>1.7957445400182763</v>
      </c>
      <c r="AG14" s="76">
        <f t="shared" si="5"/>
        <v>379.15029326368085</v>
      </c>
      <c r="AH14" s="66">
        <f t="shared" si="6"/>
        <v>61.816634980988589</v>
      </c>
      <c r="AI14" s="76">
        <f t="shared" si="7"/>
        <v>3.392156862745098</v>
      </c>
      <c r="AJ14" s="43"/>
      <c r="AK14" s="4"/>
      <c r="AL14" s="56"/>
      <c r="AM14" s="1"/>
      <c r="AN14" s="5"/>
      <c r="AO14"/>
      <c r="AP14"/>
      <c r="AQ14" s="51">
        <v>9</v>
      </c>
      <c r="AR14" s="52" t="s">
        <v>709</v>
      </c>
    </row>
    <row r="15" spans="1:53" s="504" customFormat="1" ht="15.6">
      <c r="A15" s="43"/>
      <c r="B15" s="51">
        <f>+'Ark1'!C542</f>
        <v>2024</v>
      </c>
      <c r="C15" s="51">
        <f>+'Ark1'!O542</f>
        <v>8</v>
      </c>
      <c r="D15" s="52" t="str">
        <f>VLOOKUP(C15,RNR!$G$15:$H$28,2)</f>
        <v>Telemark</v>
      </c>
      <c r="E15" s="51">
        <f>+'Ark1'!Q542</f>
        <v>78</v>
      </c>
      <c r="F15" s="50"/>
      <c r="G15" s="51">
        <f>+'Ark1'!R542</f>
        <v>178</v>
      </c>
      <c r="H15" s="69">
        <f>+'Ark1'!AE542</f>
        <v>2.2759237949111366</v>
      </c>
      <c r="I15" s="69">
        <f t="shared" si="0"/>
        <v>0.20293471844639033</v>
      </c>
      <c r="J15" s="69">
        <f>+'Ark1'!AF542</f>
        <v>2.3722397462735101</v>
      </c>
      <c r="K15" s="87"/>
      <c r="L15" s="98">
        <f>+'Ark1'!U542</f>
        <v>370.80280898876407</v>
      </c>
      <c r="M15" s="244">
        <f t="shared" si="1"/>
        <v>-2.1486880172237761</v>
      </c>
      <c r="N15" s="195"/>
      <c r="O15" s="382">
        <f>+IF(G15=0,"",'Ark1'!AR542)</f>
        <v>214.04</v>
      </c>
      <c r="P15" s="114">
        <f>+IF(G15=0,"",'Ark1'!AS542)</f>
        <v>35.823916540570501</v>
      </c>
      <c r="Q15" s="173"/>
      <c r="R15" s="53">
        <f>+'Ark1'!S542</f>
        <v>6.3651685393258415</v>
      </c>
      <c r="S15" s="57">
        <f t="shared" si="2"/>
        <v>0.24540806028392659</v>
      </c>
      <c r="T15" s="340"/>
      <c r="U15" s="53">
        <f>+'Ark1'!T542</f>
        <v>6.7471910112359552</v>
      </c>
      <c r="V15" s="57">
        <f t="shared" si="3"/>
        <v>-0.54622216241674248</v>
      </c>
      <c r="W15" s="76">
        <f>+'Ark1'!W542</f>
        <v>56.74157303370788</v>
      </c>
      <c r="X15" s="76">
        <f>+'Ark1'!X542</f>
        <v>57.303370786516837</v>
      </c>
      <c r="Y15" s="76">
        <f>+'Ark1'!AG542</f>
        <v>1041.022857142857</v>
      </c>
      <c r="Z15" s="244">
        <f t="shared" si="4"/>
        <v>35.822857142856947</v>
      </c>
      <c r="AA15" s="115">
        <f>+'Ark1'!AH542</f>
        <v>0</v>
      </c>
      <c r="AB15" s="416">
        <f>+'Ark1'!AI542</f>
        <v>79.775280898876403</v>
      </c>
      <c r="AC15" s="75"/>
      <c r="AD15" s="76">
        <f>+'Ark1'!Y542</f>
        <v>135.4916496576121</v>
      </c>
      <c r="AE15" s="53">
        <f>+'Ark1'!Z542</f>
        <v>1.9735100267105528</v>
      </c>
      <c r="AF15" s="53">
        <f>+'Ark1'!AA542</f>
        <v>2.0078827737638534</v>
      </c>
      <c r="AG15" s="76">
        <f t="shared" si="5"/>
        <v>356.19084292390301</v>
      </c>
      <c r="AH15" s="66">
        <f t="shared" si="6"/>
        <v>58.254986760812017</v>
      </c>
      <c r="AI15" s="76">
        <f t="shared" si="7"/>
        <v>2.2820512820512819</v>
      </c>
      <c r="AJ15" s="43"/>
      <c r="AK15" s="4"/>
      <c r="AL15" s="56"/>
      <c r="AM15" s="1"/>
      <c r="AN15" s="5"/>
      <c r="AQ15" s="51"/>
      <c r="AR15" s="52"/>
    </row>
    <row r="16" spans="1:53" s="504" customFormat="1" ht="15.6">
      <c r="A16" s="43"/>
      <c r="B16" s="51">
        <f>+'Ark1'!C543</f>
        <v>2024</v>
      </c>
      <c r="C16" s="51">
        <f>+'Ark1'!O543</f>
        <v>9</v>
      </c>
      <c r="D16" s="52" t="str">
        <f>VLOOKUP(C16,RNR!$G$15:$H$28,2)</f>
        <v>Agder</v>
      </c>
      <c r="E16" s="51">
        <f>+'Ark1'!Q543</f>
        <v>207</v>
      </c>
      <c r="F16" s="50"/>
      <c r="G16" s="51">
        <f>+'Ark1'!R543</f>
        <v>367</v>
      </c>
      <c r="H16" s="69">
        <f>+'Ark1'!AE543</f>
        <v>4.6924945659122885</v>
      </c>
      <c r="I16" s="69">
        <f t="shared" ref="I16:I23" si="8">+H16-H35</f>
        <v>-15.913265116312143</v>
      </c>
      <c r="J16" s="69">
        <f>+'Ark1'!AF543</f>
        <v>4.8748211508659827</v>
      </c>
      <c r="K16" s="87"/>
      <c r="L16" s="98">
        <f>+'Ark1'!U543</f>
        <v>369.57029972752025</v>
      </c>
      <c r="M16" s="244">
        <f t="shared" ref="M16:M23" si="9">+L16-L35</f>
        <v>31.714938281736806</v>
      </c>
      <c r="N16" s="195"/>
      <c r="O16" s="382">
        <f>+IF(G16=0,"",'Ark1'!AR543)</f>
        <v>214.70520231213871</v>
      </c>
      <c r="P16" s="114">
        <f>+IF(G16=0,"",'Ark1'!AS543)</f>
        <v>35.373297225885175</v>
      </c>
      <c r="Q16" s="173"/>
      <c r="R16" s="53">
        <f>+'Ark1'!S543</f>
        <v>6.0956284153005482</v>
      </c>
      <c r="S16" s="57">
        <f t="shared" ref="S16:S23" si="10">+R16-R35</f>
        <v>0.82695371650536753</v>
      </c>
      <c r="T16" s="340"/>
      <c r="U16" s="53">
        <f>+'Ark1'!T543</f>
        <v>6.8773841961852886</v>
      </c>
      <c r="V16" s="57">
        <f t="shared" ref="V16:V23" si="11">+U16-U35</f>
        <v>0.77136009979974407</v>
      </c>
      <c r="W16" s="76">
        <f>+'Ark1'!W543</f>
        <v>56.130790190735695</v>
      </c>
      <c r="X16" s="76">
        <f>+'Ark1'!X543</f>
        <v>59.400544959128041</v>
      </c>
      <c r="Y16" s="76">
        <f>+'Ark1'!AG543</f>
        <v>1147.1531791907516</v>
      </c>
      <c r="Z16" s="244">
        <f t="shared" si="4"/>
        <v>51.325153713044756</v>
      </c>
      <c r="AA16" s="115">
        <f>+'Ark1'!AH543</f>
        <v>0.27247956403269757</v>
      </c>
      <c r="AB16" s="416">
        <f>+'Ark1'!AI543</f>
        <v>68.119891008174406</v>
      </c>
      <c r="AC16" s="75"/>
      <c r="AD16" s="76">
        <f>+'Ark1'!Y543</f>
        <v>124.23403253523109</v>
      </c>
      <c r="AE16" s="53">
        <f>+'Ark1'!Z543</f>
        <v>1.7995581653361343</v>
      </c>
      <c r="AF16" s="53">
        <f>+'Ark1'!AA543</f>
        <v>1.9804784939320472</v>
      </c>
      <c r="AG16" s="76">
        <f t="shared" si="5"/>
        <v>322.16299133497597</v>
      </c>
      <c r="AH16" s="66">
        <f t="shared" si="6"/>
        <v>60.628744823071436</v>
      </c>
      <c r="AI16" s="76">
        <f t="shared" si="7"/>
        <v>1.7729468599033817</v>
      </c>
      <c r="AJ16" s="43"/>
      <c r="AK16" s="4"/>
      <c r="AL16" s="56"/>
      <c r="AM16" s="1"/>
      <c r="AN16" s="5"/>
      <c r="AQ16" s="51"/>
      <c r="AR16" s="52"/>
    </row>
    <row r="17" spans="1:46" s="504" customFormat="1" ht="15.6">
      <c r="A17" s="43"/>
      <c r="B17" s="51">
        <f>+'Ark1'!C544</f>
        <v>2024</v>
      </c>
      <c r="C17" s="51">
        <f>+'Ark1'!O544</f>
        <v>11</v>
      </c>
      <c r="D17" s="52" t="str">
        <f>VLOOKUP(C17,RNR!$G$15:$H$28,2)</f>
        <v>Rogaland</v>
      </c>
      <c r="E17" s="51">
        <f>+'Ark1'!Q544</f>
        <v>504</v>
      </c>
      <c r="F17" s="50"/>
      <c r="G17" s="51">
        <f>+'Ark1'!R544</f>
        <v>1273</v>
      </c>
      <c r="H17" s="69">
        <f>+'Ark1'!AE544</f>
        <v>16.276690960235261</v>
      </c>
      <c r="I17" s="69">
        <f t="shared" si="8"/>
        <v>9.0398488549721066</v>
      </c>
      <c r="J17" s="69">
        <f>+'Ark1'!AF544</f>
        <v>17.0195907124569</v>
      </c>
      <c r="K17" s="87"/>
      <c r="L17" s="98">
        <f>+'Ark1'!U544</f>
        <v>371.98476040848402</v>
      </c>
      <c r="M17" s="244">
        <f t="shared" si="9"/>
        <v>14.122496257540774</v>
      </c>
      <c r="N17" s="195"/>
      <c r="O17" s="382">
        <f>+IF(G17=0,"",'Ark1'!AR544)</f>
        <v>217.06489184692185</v>
      </c>
      <c r="P17" s="114">
        <f>+IF(G17=0,"",'Ark1'!AS544)</f>
        <v>35.247327541818201</v>
      </c>
      <c r="Q17" s="173"/>
      <c r="R17" s="53">
        <f>+'Ark1'!S544</f>
        <v>5.9512961508248239</v>
      </c>
      <c r="S17" s="57">
        <f t="shared" si="10"/>
        <v>0.1845723086292832</v>
      </c>
      <c r="T17" s="340"/>
      <c r="U17" s="53">
        <f>+'Ark1'!T544</f>
        <v>7.0298507462686555</v>
      </c>
      <c r="V17" s="57">
        <f t="shared" si="11"/>
        <v>0.63362433117431749</v>
      </c>
      <c r="W17" s="76">
        <f>+'Ark1'!W544</f>
        <v>62.608012568735255</v>
      </c>
      <c r="X17" s="76">
        <f>+'Ark1'!X544</f>
        <v>57.030636292223107</v>
      </c>
      <c r="Y17" s="76">
        <f>+'Ark1'!AG544</f>
        <v>977.99417637271233</v>
      </c>
      <c r="Z17" s="244">
        <f t="shared" si="4"/>
        <v>-44.191419195154822</v>
      </c>
      <c r="AA17" s="115">
        <f>+'Ark1'!AH544</f>
        <v>0.15710919088766698</v>
      </c>
      <c r="AB17" s="416">
        <f>+'Ark1'!AI544</f>
        <v>46.425765907305589</v>
      </c>
      <c r="AC17" s="75"/>
      <c r="AD17" s="76">
        <f>+'Ark1'!Y544</f>
        <v>107.27961404036732</v>
      </c>
      <c r="AE17" s="53">
        <f>+'Ark1'!Z544</f>
        <v>1.7909128133191079</v>
      </c>
      <c r="AF17" s="53">
        <f>+'Ark1'!AA544</f>
        <v>1.8320841526023448</v>
      </c>
      <c r="AG17" s="76">
        <f t="shared" si="5"/>
        <v>380.35478062675202</v>
      </c>
      <c r="AH17" s="66">
        <f t="shared" si="6"/>
        <v>62.504831045406561</v>
      </c>
      <c r="AI17" s="76">
        <f t="shared" si="7"/>
        <v>2.5257936507936507</v>
      </c>
      <c r="AJ17" s="43"/>
      <c r="AK17" s="4"/>
      <c r="AL17" s="56"/>
      <c r="AM17" s="1"/>
      <c r="AN17" s="5"/>
      <c r="AQ17" s="51"/>
      <c r="AR17" s="52"/>
    </row>
    <row r="18" spans="1:46" s="504" customFormat="1" ht="15.6">
      <c r="A18" s="43"/>
      <c r="B18" s="51">
        <f>+'Ark1'!C545</f>
        <v>2024</v>
      </c>
      <c r="C18" s="51">
        <f>+'Ark1'!O545</f>
        <v>14</v>
      </c>
      <c r="D18" s="52" t="str">
        <f>VLOOKUP(C18,RNR!$G$15:$H$28,2)</f>
        <v>Vestland</v>
      </c>
      <c r="E18" s="51">
        <f>+'Ark1'!Q545</f>
        <v>262</v>
      </c>
      <c r="F18" s="50"/>
      <c r="G18" s="51">
        <f>+'Ark1'!R545</f>
        <v>546</v>
      </c>
      <c r="H18" s="69">
        <f>+'Ark1'!AE545</f>
        <v>6.9812044495588816</v>
      </c>
      <c r="I18" s="69">
        <f t="shared" si="8"/>
        <v>4.4985828010981059</v>
      </c>
      <c r="J18" s="69">
        <f>+'Ark1'!AF545</f>
        <v>6.3855408132924145</v>
      </c>
      <c r="K18" s="87"/>
      <c r="L18" s="98">
        <f>+'Ark1'!U545</f>
        <v>325.39395604395622</v>
      </c>
      <c r="M18" s="244">
        <f t="shared" si="9"/>
        <v>-11.501043956043702</v>
      </c>
      <c r="N18" s="195"/>
      <c r="O18" s="382">
        <f>+IF(G18=0,"",'Ark1'!AR545)</f>
        <v>211.38447319778197</v>
      </c>
      <c r="P18" s="114">
        <f>+IF(G18=0,"",'Ark1'!AS545)</f>
        <v>33.369002605676243</v>
      </c>
      <c r="Q18" s="173"/>
      <c r="R18" s="53">
        <f>+'Ark1'!S545</f>
        <v>5.1996336996337007</v>
      </c>
      <c r="S18" s="57">
        <f t="shared" si="10"/>
        <v>0.15963369963370067</v>
      </c>
      <c r="T18" s="340"/>
      <c r="U18" s="53">
        <f>+'Ark1'!T545</f>
        <v>6.2509157509157518</v>
      </c>
      <c r="V18" s="57">
        <f t="shared" si="11"/>
        <v>-0.56908424908424848</v>
      </c>
      <c r="W18" s="76">
        <f>+'Ark1'!W545</f>
        <v>41.941391941391934</v>
      </c>
      <c r="X18" s="76">
        <f>+'Ark1'!X545</f>
        <v>41.025641025641022</v>
      </c>
      <c r="Y18" s="76">
        <f>+'Ark1'!AG545</f>
        <v>1017.3271719038818</v>
      </c>
      <c r="Z18" s="244">
        <f t="shared" si="4"/>
        <v>-319.61664832083727</v>
      </c>
      <c r="AA18" s="115">
        <f>+'Ark1'!AH545</f>
        <v>0</v>
      </c>
      <c r="AB18" s="416">
        <f>+'Ark1'!AI545</f>
        <v>44.322344322344328</v>
      </c>
      <c r="AC18" s="75"/>
      <c r="AD18" s="76">
        <f>+'Ark1'!Y545</f>
        <v>105.732750306043</v>
      </c>
      <c r="AE18" s="53">
        <f>+'Ark1'!Z545</f>
        <v>1.8719247928072873</v>
      </c>
      <c r="AF18" s="53">
        <f>+'Ark1'!AA545</f>
        <v>1.9492764423189803</v>
      </c>
      <c r="AG18" s="76">
        <f t="shared" si="5"/>
        <v>319.8518284289961</v>
      </c>
      <c r="AH18" s="66">
        <f t="shared" si="6"/>
        <v>62.58016907361749</v>
      </c>
      <c r="AI18" s="76">
        <f t="shared" si="7"/>
        <v>2.0839694656488548</v>
      </c>
      <c r="AJ18" s="43"/>
      <c r="AK18" s="4"/>
      <c r="AL18" s="56"/>
      <c r="AM18" s="1"/>
      <c r="AN18" s="5"/>
      <c r="AQ18" s="51"/>
      <c r="AR18" s="52"/>
    </row>
    <row r="19" spans="1:46" s="504" customFormat="1" ht="15.6">
      <c r="A19" s="43"/>
      <c r="B19" s="51">
        <f>+'Ark1'!C546</f>
        <v>2024</v>
      </c>
      <c r="C19" s="51">
        <f>+'Ark1'!O546</f>
        <v>15</v>
      </c>
      <c r="D19" s="52" t="str">
        <f>VLOOKUP(C19,RNR!$G$15:$H$28,2)</f>
        <v>Møre og Romsdal</v>
      </c>
      <c r="E19" s="51">
        <f>+'Ark1'!Q546</f>
        <v>209</v>
      </c>
      <c r="F19" s="50"/>
      <c r="G19" s="51">
        <f>+'Ark1'!R546</f>
        <v>871</v>
      </c>
      <c r="H19" s="69">
        <f>+'Ark1'!AE546</f>
        <v>11.136683288582018</v>
      </c>
      <c r="I19" s="69">
        <f t="shared" si="8"/>
        <v>10.354657469316875</v>
      </c>
      <c r="J19" s="69">
        <f>+'Ark1'!AF546</f>
        <v>10.263249176554481</v>
      </c>
      <c r="K19" s="87"/>
      <c r="L19" s="98">
        <f>+'Ark1'!U546</f>
        <v>327.84695752009162</v>
      </c>
      <c r="M19" s="244">
        <f t="shared" si="9"/>
        <v>27.154894028028139</v>
      </c>
      <c r="N19" s="195"/>
      <c r="O19" s="382">
        <f>+IF(G19=0,"",'Ark1'!AR546)</f>
        <v>214.84837962962965</v>
      </c>
      <c r="P19" s="114">
        <f>+IF(G19=0,"",'Ark1'!AS546)</f>
        <v>32.357619736206125</v>
      </c>
      <c r="Q19" s="173"/>
      <c r="R19" s="53">
        <f>+'Ark1'!S546</f>
        <v>4.9667049368541916</v>
      </c>
      <c r="S19" s="57">
        <f t="shared" si="10"/>
        <v>0.37940334955260457</v>
      </c>
      <c r="T19" s="340"/>
      <c r="U19" s="53">
        <f>+'Ark1'!T546</f>
        <v>6.4799081515499406</v>
      </c>
      <c r="V19" s="57">
        <f t="shared" si="11"/>
        <v>0.46403513567692478</v>
      </c>
      <c r="W19" s="76">
        <f>+'Ark1'!W546</f>
        <v>45.350172215843855</v>
      </c>
      <c r="X19" s="76">
        <f>+'Ark1'!X546</f>
        <v>35.591274397244533</v>
      </c>
      <c r="Y19" s="76">
        <f>+'Ark1'!AG546</f>
        <v>901.47222222222229</v>
      </c>
      <c r="Z19" s="244">
        <f t="shared" si="4"/>
        <v>-346.81684027777771</v>
      </c>
      <c r="AA19" s="115">
        <f>+'Ark1'!AH546</f>
        <v>0</v>
      </c>
      <c r="AB19" s="416">
        <f>+'Ark1'!AI546</f>
        <v>26.061997703788752</v>
      </c>
      <c r="AC19" s="75"/>
      <c r="AD19" s="76">
        <f>+'Ark1'!Y546</f>
        <v>88.15004032329378</v>
      </c>
      <c r="AE19" s="53">
        <f>+'Ark1'!Z546</f>
        <v>1.4455420378535526</v>
      </c>
      <c r="AF19" s="53">
        <f>+'Ark1'!AA546</f>
        <v>1.7275369512936916</v>
      </c>
      <c r="AG19" s="76">
        <f t="shared" si="5"/>
        <v>363.67948943774991</v>
      </c>
      <c r="AH19" s="66">
        <f t="shared" si="6"/>
        <v>66.008945908460419</v>
      </c>
      <c r="AI19" s="76">
        <f t="shared" si="7"/>
        <v>4.1674641148325362</v>
      </c>
      <c r="AJ19" s="43"/>
      <c r="AK19" s="4"/>
      <c r="AL19" s="56"/>
      <c r="AM19" s="1"/>
      <c r="AN19" s="5"/>
      <c r="AQ19" s="51"/>
      <c r="AR19" s="52"/>
    </row>
    <row r="20" spans="1:46" ht="15.6">
      <c r="A20" s="43"/>
      <c r="B20" s="51">
        <f>+'Ark1'!C547</f>
        <v>2024</v>
      </c>
      <c r="C20" s="51">
        <f>+'Ark1'!O547</f>
        <v>16</v>
      </c>
      <c r="D20" s="52" t="str">
        <f>VLOOKUP(C20,RNR!$G$15:$H$28,2)</f>
        <v>Trøndelag</v>
      </c>
      <c r="E20" s="51">
        <f>+'Ark1'!Q547</f>
        <v>453</v>
      </c>
      <c r="F20" s="50"/>
      <c r="G20" s="51">
        <f>+'Ark1'!R547</f>
        <v>1689</v>
      </c>
      <c r="H20" s="69">
        <f>+'Ark1'!AE547</f>
        <v>21.595703874184888</v>
      </c>
      <c r="I20" s="69">
        <f t="shared" si="8"/>
        <v>21.595703874184888</v>
      </c>
      <c r="J20" s="69">
        <f>+'Ark1'!AF547</f>
        <v>21.089693642651625</v>
      </c>
      <c r="K20" s="87"/>
      <c r="L20" s="98">
        <f>+'Ark1'!U547</f>
        <v>347.41219656601481</v>
      </c>
      <c r="M20" s="244">
        <f t="shared" si="9"/>
        <v>347.41219656601481</v>
      </c>
      <c r="N20" s="195"/>
      <c r="O20" s="382">
        <f>+IF(G20=0,"",'Ark1'!AR547)</f>
        <v>216.62055591467359</v>
      </c>
      <c r="P20" s="114">
        <f>+IF(G20=0,"",'Ark1'!AS547)</f>
        <v>33.374518593834594</v>
      </c>
      <c r="Q20" s="173"/>
      <c r="R20" s="53">
        <f>+'Ark1'!S547</f>
        <v>5.3935981031416711</v>
      </c>
      <c r="S20" s="57">
        <f t="shared" si="10"/>
        <v>5.3935981031416711</v>
      </c>
      <c r="T20" s="340"/>
      <c r="U20" s="53">
        <f>+'Ark1'!T547</f>
        <v>6.4783895796329203</v>
      </c>
      <c r="V20" s="57">
        <f t="shared" si="11"/>
        <v>6.4783895796329203</v>
      </c>
      <c r="W20" s="76">
        <f>+'Ark1'!W547</f>
        <v>51.509769094138527</v>
      </c>
      <c r="X20" s="76">
        <f>+'Ark1'!X547</f>
        <v>44.464179988158683</v>
      </c>
      <c r="Y20" s="76">
        <f>+'Ark1'!AG547</f>
        <v>953.17323852617983</v>
      </c>
      <c r="Z20" s="244">
        <f>+Y20-Y50</f>
        <v>-8.2067006835466145</v>
      </c>
      <c r="AA20" s="115">
        <f>+'Ark1'!AH547</f>
        <v>0</v>
      </c>
      <c r="AB20" s="416">
        <f>+'Ark1'!AI547</f>
        <v>34.103019538188285</v>
      </c>
      <c r="AC20" s="75"/>
      <c r="AD20" s="76">
        <f>+'Ark1'!Y547</f>
        <v>97.398578692357574</v>
      </c>
      <c r="AE20" s="53">
        <f>+'Ark1'!Z547</f>
        <v>1.7185762930820314</v>
      </c>
      <c r="AF20" s="53">
        <f>+'Ark1'!AA547</f>
        <v>1.8188313705681527</v>
      </c>
      <c r="AG20" s="76">
        <f t="shared" si="5"/>
        <v>364.47959565376829</v>
      </c>
      <c r="AH20" s="66">
        <f t="shared" si="6"/>
        <v>64.411954677092766</v>
      </c>
      <c r="AI20" s="76">
        <f t="shared" si="7"/>
        <v>3.7284768211920531</v>
      </c>
      <c r="AJ20" s="43"/>
      <c r="AK20" s="4"/>
      <c r="AL20" s="56"/>
      <c r="AM20" s="1"/>
      <c r="AN20" s="5"/>
      <c r="AO20"/>
      <c r="AP20"/>
      <c r="AQ20" s="51">
        <v>11</v>
      </c>
      <c r="AR20" s="52" t="s">
        <v>110</v>
      </c>
    </row>
    <row r="21" spans="1:46" ht="15.6">
      <c r="A21" s="43"/>
      <c r="B21" s="51">
        <f>+'Ark1'!C548</f>
        <v>2024</v>
      </c>
      <c r="C21" s="51">
        <f>+'Ark1'!O548</f>
        <v>18</v>
      </c>
      <c r="D21" s="52" t="str">
        <f>VLOOKUP(C21,RNR!$G$15:$H$28,2)</f>
        <v>Nordland</v>
      </c>
      <c r="E21" s="51">
        <f>+'Ark1'!Q548</f>
        <v>192</v>
      </c>
      <c r="F21" s="50"/>
      <c r="G21" s="51">
        <f>+'Ark1'!R548</f>
        <v>645</v>
      </c>
      <c r="H21" s="69">
        <f>+'Ark1'!AE548</f>
        <v>8.247027234369007</v>
      </c>
      <c r="I21" s="69">
        <f t="shared" si="8"/>
        <v>5.3459788356902767</v>
      </c>
      <c r="J21" s="69">
        <f>+'Ark1'!AF548</f>
        <v>8.3364892919107199</v>
      </c>
      <c r="K21" s="87"/>
      <c r="L21" s="98">
        <f>+'Ark1'!U548</f>
        <v>359.60682170542634</v>
      </c>
      <c r="M21" s="244">
        <f t="shared" si="9"/>
        <v>-15.727089185662805</v>
      </c>
      <c r="N21" s="195"/>
      <c r="O21" s="382">
        <f>+IF(G21=0,"",'Ark1'!AR548)</f>
        <v>217.15517241379317</v>
      </c>
      <c r="P21" s="114">
        <f>+IF(G21=0,"",'Ark1'!AS548)</f>
        <v>34.450522425245055</v>
      </c>
      <c r="Q21" s="173"/>
      <c r="R21" s="53">
        <f>+'Ark1'!S548</f>
        <v>5.745736434108526</v>
      </c>
      <c r="S21" s="57">
        <f t="shared" si="10"/>
        <v>-0.16020415995088033</v>
      </c>
      <c r="T21" s="340"/>
      <c r="U21" s="53">
        <f>+'Ark1'!T548</f>
        <v>6.4372093023255852</v>
      </c>
      <c r="V21" s="57">
        <f t="shared" si="11"/>
        <v>0.27384296569192124</v>
      </c>
      <c r="W21" s="76">
        <f>+'Ark1'!W548</f>
        <v>48.83720930232559</v>
      </c>
      <c r="X21" s="76">
        <f>+'Ark1'!X548</f>
        <v>51.627906976744178</v>
      </c>
      <c r="Y21" s="76">
        <f>+'Ark1'!AG548</f>
        <v>950.358934169279</v>
      </c>
      <c r="Z21" s="244">
        <f>+Y21-Y51</f>
        <v>-33.912383660178307</v>
      </c>
      <c r="AA21" s="115">
        <f>+'Ark1'!AH548</f>
        <v>0</v>
      </c>
      <c r="AB21" s="416">
        <f>+'Ark1'!AI548</f>
        <v>41.085271317829474</v>
      </c>
      <c r="AC21" s="75"/>
      <c r="AD21" s="76">
        <f>+'Ark1'!Y548</f>
        <v>91.733283334315772</v>
      </c>
      <c r="AE21" s="53">
        <f>+'Ark1'!Z548</f>
        <v>1.7281530110953212</v>
      </c>
      <c r="AF21" s="53">
        <f>+'Ark1'!AA548</f>
        <v>1.8294350281122329</v>
      </c>
      <c r="AG21" s="76">
        <f t="shared" si="5"/>
        <v>378.39053096266548</v>
      </c>
      <c r="AH21" s="66">
        <f t="shared" si="6"/>
        <v>62.586724230976806</v>
      </c>
      <c r="AI21" s="76">
        <f t="shared" si="7"/>
        <v>3.359375</v>
      </c>
      <c r="AJ21" s="43"/>
      <c r="AK21" s="4"/>
      <c r="AL21" s="56"/>
      <c r="AM21" s="1"/>
      <c r="AN21" s="5"/>
      <c r="AO21"/>
      <c r="AP21" s="2"/>
      <c r="AQ21" s="51">
        <v>14</v>
      </c>
      <c r="AR21" s="52" t="s">
        <v>710</v>
      </c>
    </row>
    <row r="22" spans="1:46" ht="15.6">
      <c r="A22" s="43"/>
      <c r="B22" s="51">
        <f>+'Ark1'!C549</f>
        <v>2024</v>
      </c>
      <c r="C22" s="51">
        <f>+'Ark1'!O549</f>
        <v>55</v>
      </c>
      <c r="D22" s="52" t="str">
        <f>VLOOKUP(C22,RNR!$G$15:$H$28,2)</f>
        <v>Troms</v>
      </c>
      <c r="E22" s="51">
        <f>+'Ark1'!Q549</f>
        <v>44</v>
      </c>
      <c r="F22" s="50"/>
      <c r="G22" s="51">
        <f>+'Ark1'!R549</f>
        <v>121</v>
      </c>
      <c r="H22" s="69">
        <f>+'Ark1'!AE549</f>
        <v>1.5471167369901548</v>
      </c>
      <c r="I22" s="69">
        <f t="shared" si="8"/>
        <v>-2.7182861066117416</v>
      </c>
      <c r="J22" s="69">
        <f>+'Ark1'!AF549</f>
        <v>1.5636218785796561</v>
      </c>
      <c r="K22" s="87"/>
      <c r="L22" s="98">
        <f>+'Ark1'!U549</f>
        <v>359.54297520661157</v>
      </c>
      <c r="M22" s="244">
        <f t="shared" si="9"/>
        <v>-28.585172941536598</v>
      </c>
      <c r="N22" s="195"/>
      <c r="O22" s="382">
        <f>+IF(G22=0,"",'Ark1'!AR549)</f>
        <v>219.28571428571425</v>
      </c>
      <c r="P22" s="114">
        <f>+IF(G22=0,"",'Ark1'!AS549)</f>
        <v>33.290619749214187</v>
      </c>
      <c r="Q22" s="173"/>
      <c r="R22" s="53">
        <f>+'Ark1'!S549</f>
        <v>5.2809917355371887</v>
      </c>
      <c r="S22" s="57">
        <f t="shared" si="10"/>
        <v>-1.0906298860844323</v>
      </c>
      <c r="T22" s="340"/>
      <c r="U22" s="53">
        <f>+'Ark1'!T549</f>
        <v>6.7603305785123986</v>
      </c>
      <c r="V22" s="57">
        <f t="shared" si="11"/>
        <v>-0.20599938781757032</v>
      </c>
      <c r="W22" s="76">
        <f>+'Ark1'!W549</f>
        <v>53.719008264462808</v>
      </c>
      <c r="X22" s="76">
        <f>+'Ark1'!X549</f>
        <v>47.10743801652891</v>
      </c>
      <c r="Y22" s="76">
        <f>+'Ark1'!AG549</f>
        <v>1046.0168067226891</v>
      </c>
      <c r="Z22" s="244">
        <f>+Y22-Y52</f>
        <v>92.792169041529746</v>
      </c>
      <c r="AA22" s="115">
        <f>+'Ark1'!AH549</f>
        <v>0</v>
      </c>
      <c r="AB22" s="416">
        <f>+'Ark1'!AI549</f>
        <v>33.884297520661157</v>
      </c>
      <c r="AC22" s="75"/>
      <c r="AD22" s="76">
        <f>+'Ark1'!Y549</f>
        <v>94.406469370042046</v>
      </c>
      <c r="AE22" s="53">
        <f>+'Ark1'!Z549</f>
        <v>1.4444143798640816</v>
      </c>
      <c r="AF22" s="53">
        <f>+'Ark1'!AA549</f>
        <v>1.6714658949034182</v>
      </c>
      <c r="AG22" s="76">
        <f t="shared" si="5"/>
        <v>343.72581099639109</v>
      </c>
      <c r="AH22" s="66">
        <f t="shared" si="6"/>
        <v>68.082472613458549</v>
      </c>
      <c r="AI22" s="76">
        <f t="shared" si="7"/>
        <v>2.75</v>
      </c>
      <c r="AJ22" s="43"/>
      <c r="AK22" s="4"/>
      <c r="AL22" s="56"/>
      <c r="AM22" s="13"/>
      <c r="AN22" s="5"/>
      <c r="AO22"/>
      <c r="AP22" s="2"/>
      <c r="AQ22" s="51">
        <v>15</v>
      </c>
      <c r="AR22" s="52" t="s">
        <v>701</v>
      </c>
      <c r="AS22" s="4"/>
      <c r="AT22" s="4"/>
    </row>
    <row r="23" spans="1:46" ht="15.6">
      <c r="A23" s="43"/>
      <c r="B23" s="51">
        <f>+'Ark1'!C550</f>
        <v>2024</v>
      </c>
      <c r="C23" s="51">
        <f>+'Ark1'!O550</f>
        <v>56</v>
      </c>
      <c r="D23" s="52" t="str">
        <f>VLOOKUP(C23,RNR!$G$15:$H$28,2)</f>
        <v>Finnmark</v>
      </c>
      <c r="E23" s="51">
        <f>+'Ark1'!Q550</f>
        <v>16</v>
      </c>
      <c r="F23" s="50"/>
      <c r="G23" s="51">
        <f>+'Ark1'!R550</f>
        <v>38</v>
      </c>
      <c r="H23" s="69">
        <f>+'Ark1'!AE550</f>
        <v>0.48587137194732122</v>
      </c>
      <c r="I23" s="69">
        <f t="shared" si="8"/>
        <v>-1.8550736230261085</v>
      </c>
      <c r="J23" s="69">
        <f>+'Ark1'!AF550</f>
        <v>0.4059730228529021</v>
      </c>
      <c r="K23" s="87"/>
      <c r="L23" s="98">
        <f>+'Ark1'!U550</f>
        <v>297.24736842105273</v>
      </c>
      <c r="M23" s="244">
        <f t="shared" si="9"/>
        <v>-108.54404262189178</v>
      </c>
      <c r="N23" s="195"/>
      <c r="O23" s="382">
        <f>+IF(G23=0,"",'Ark1'!AR550)</f>
        <v>210.89473684210523</v>
      </c>
      <c r="P23" s="114">
        <f>+IF(G23=0,"",'Ark1'!AS550)</f>
        <v>31.145945956266292</v>
      </c>
      <c r="Q23" s="173"/>
      <c r="R23" s="53">
        <f>+'Ark1'!S550</f>
        <v>4.3684210526315779</v>
      </c>
      <c r="S23" s="57">
        <f t="shared" si="10"/>
        <v>-2.2941556344849836</v>
      </c>
      <c r="T23" s="340"/>
      <c r="U23" s="53">
        <f>+'Ark1'!T550</f>
        <v>5.9210526315789487</v>
      </c>
      <c r="V23" s="57">
        <f t="shared" si="11"/>
        <v>-0.15870196964804428</v>
      </c>
      <c r="W23" s="76">
        <f>+'Ark1'!W550</f>
        <v>21.052631578947377</v>
      </c>
      <c r="X23" s="76">
        <f>+'Ark1'!X550</f>
        <v>18.421052631578945</v>
      </c>
      <c r="Y23" s="76">
        <f>+'Ark1'!AG550</f>
        <v>897.39473684210543</v>
      </c>
      <c r="Z23" s="244">
        <f>+Y23-Y53</f>
        <v>56.374736842105449</v>
      </c>
      <c r="AA23" s="115">
        <f>+'Ark1'!AH550</f>
        <v>0</v>
      </c>
      <c r="AB23" s="416">
        <f>+'Ark1'!AI550</f>
        <v>10.526315789473689</v>
      </c>
      <c r="AC23" s="75"/>
      <c r="AD23" s="76">
        <f>+'Ark1'!Y550</f>
        <v>80.312267978258532</v>
      </c>
      <c r="AE23" s="53">
        <f>+'Ark1'!Z550</f>
        <v>1.4585691011106341</v>
      </c>
      <c r="AF23" s="53">
        <f>+'Ark1'!AA550</f>
        <v>1.3646202276278057</v>
      </c>
      <c r="AG23" s="76">
        <f t="shared" si="5"/>
        <v>331.23368816163747</v>
      </c>
      <c r="AH23" s="66">
        <f t="shared" si="6"/>
        <v>68.044578313253055</v>
      </c>
      <c r="AI23" s="76">
        <f t="shared" si="7"/>
        <v>2.375</v>
      </c>
      <c r="AJ23" s="43"/>
      <c r="AK23" s="4"/>
      <c r="AL23" s="56"/>
      <c r="AM23" s="1"/>
      <c r="AN23" s="5"/>
      <c r="AO23"/>
      <c r="AP23"/>
      <c r="AQ23" s="51">
        <v>16</v>
      </c>
      <c r="AR23" s="52" t="s">
        <v>654</v>
      </c>
    </row>
    <row r="24" spans="1:46" ht="15.6">
      <c r="A24" s="43"/>
      <c r="B24" s="43"/>
      <c r="C24" s="43"/>
      <c r="D24" s="43"/>
      <c r="E24" s="43"/>
      <c r="F24" s="50"/>
      <c r="G24" s="43"/>
      <c r="H24" s="43"/>
      <c r="I24" s="43"/>
      <c r="J24" s="43"/>
      <c r="K24" s="87"/>
      <c r="L24" s="43"/>
      <c r="M24" s="43"/>
      <c r="N24" s="195"/>
      <c r="O24" s="75"/>
      <c r="P24" s="75"/>
      <c r="Q24" s="173"/>
      <c r="R24" s="43"/>
      <c r="S24" s="43"/>
      <c r="T24" s="340"/>
      <c r="U24" s="43"/>
      <c r="V24" s="43"/>
      <c r="W24" s="43"/>
      <c r="X24" s="43"/>
      <c r="Y24" s="43"/>
      <c r="Z24" s="43"/>
      <c r="AA24" s="43"/>
      <c r="AB24" s="43"/>
      <c r="AC24" s="75"/>
      <c r="AD24" s="75"/>
      <c r="AE24" s="75"/>
      <c r="AF24" s="75"/>
      <c r="AG24" s="43"/>
      <c r="AH24" s="43"/>
      <c r="AI24" s="43"/>
      <c r="AJ24" s="43"/>
      <c r="AK24" s="4"/>
      <c r="AL24" s="56"/>
      <c r="AM24" s="5"/>
      <c r="AN24" s="5"/>
      <c r="AO24"/>
      <c r="AP24"/>
      <c r="AQ24" s="1"/>
      <c r="AR24" s="11"/>
      <c r="AS24" s="11"/>
      <c r="AT24" s="11"/>
    </row>
    <row r="25" spans="1:46" ht="15.6">
      <c r="A25" s="43"/>
      <c r="B25" s="422">
        <f>+'Ark1'!C551</f>
        <v>2023</v>
      </c>
      <c r="C25" s="422">
        <f>+'Ark1'!O551</f>
        <v>1</v>
      </c>
      <c r="D25" s="52" t="str">
        <f>VLOOKUP(C25,RNR!$G$15:$H$28,2)</f>
        <v>Østfold</v>
      </c>
      <c r="E25" s="422">
        <f>+'Ark1'!Q551</f>
        <v>77</v>
      </c>
      <c r="F25" s="50"/>
      <c r="G25" s="422">
        <f>+'Ark1'!R551</f>
        <v>203</v>
      </c>
      <c r="H25" s="423">
        <f>+'Ark1'!AE551</f>
        <v>2.5198609731876855</v>
      </c>
      <c r="I25" s="423">
        <f t="shared" ref="I25:I38" si="12">+H25-H40</f>
        <v>-0.38118742549104478</v>
      </c>
      <c r="J25" s="423">
        <f>+'Ark1'!AF551</f>
        <v>2.6129616151490218</v>
      </c>
      <c r="K25" s="87"/>
      <c r="L25" s="426">
        <f>+'Ark1'!U551</f>
        <v>365.27290640394096</v>
      </c>
      <c r="M25" s="427">
        <f t="shared" ref="M25:M38" si="13">+L25-L40</f>
        <v>-10.061004487148182</v>
      </c>
      <c r="N25" s="195"/>
      <c r="O25" s="382">
        <f>+IF(G25=0,"",'Ark1'!AR551)</f>
        <v>215.88832487309645</v>
      </c>
      <c r="P25" s="114">
        <f>+IF(G25=0,"",'Ark1'!AS551)</f>
        <v>35.790387700087159</v>
      </c>
      <c r="Q25" s="173"/>
      <c r="R25" s="424">
        <f>+'Ark1'!S551</f>
        <v>6.3694581280788203</v>
      </c>
      <c r="S25" s="425">
        <f t="shared" ref="S25:S38" si="14">+R25-R40</f>
        <v>0.46351753401941398</v>
      </c>
      <c r="T25" s="340"/>
      <c r="U25" s="424">
        <f>+'Ark1'!T551</f>
        <v>6.482758620689653</v>
      </c>
      <c r="V25" s="425">
        <f t="shared" ref="V25:V38" si="15">+U25-U40</f>
        <v>0.31939228405598907</v>
      </c>
      <c r="W25" s="428">
        <f>+'Ark1'!W551</f>
        <v>51.724137931034491</v>
      </c>
      <c r="X25" s="428">
        <f>+'Ark1'!X551</f>
        <v>55.665024630541879</v>
      </c>
      <c r="Y25" s="428">
        <f>+'Ark1'!AG551</f>
        <v>942.56852791878157</v>
      </c>
      <c r="Z25" s="427">
        <f t="shared" ref="Z25:Z38" si="16">+Y25-Y40</f>
        <v>-86.320360970107117</v>
      </c>
      <c r="AA25" s="115">
        <f>+'Ark1'!AH551</f>
        <v>0</v>
      </c>
      <c r="AB25" s="426">
        <f>+'Ark1'!AI551</f>
        <v>62.068965517241359</v>
      </c>
      <c r="AC25" s="75"/>
      <c r="AD25" s="428">
        <f>+'Ark1'!Y551</f>
        <v>100.48814602995628</v>
      </c>
      <c r="AE25" s="424">
        <f>+'Ark1'!Z551</f>
        <v>1.7381415821436388</v>
      </c>
      <c r="AF25" s="424">
        <f>+'Ark1'!AA551</f>
        <v>1.8684437495371136</v>
      </c>
      <c r="AG25" s="428">
        <f t="shared" ref="AG25:AG38" si="17">1000*L25/Y25</f>
        <v>387.5292836378423</v>
      </c>
      <c r="AH25" s="429">
        <f t="shared" ref="AH25:AH38" si="18">+L25/R25</f>
        <v>57.3475638051044</v>
      </c>
      <c r="AI25" s="428">
        <f t="shared" ref="AI25:AI38" si="19">+G25/E25</f>
        <v>2.6363636363636362</v>
      </c>
      <c r="AJ25" s="43"/>
      <c r="AK25" s="4"/>
      <c r="AL25" s="56"/>
      <c r="AM25" s="1"/>
      <c r="AN25" s="5"/>
      <c r="AO25"/>
      <c r="AP25"/>
      <c r="AQ25" s="2"/>
      <c r="AR25" s="2"/>
    </row>
    <row r="26" spans="1:46" ht="15.6">
      <c r="A26" s="43"/>
      <c r="B26" s="422">
        <f>+'Ark1'!C552</f>
        <v>2023</v>
      </c>
      <c r="C26" s="422">
        <f>+'Ark1'!O552</f>
        <v>2</v>
      </c>
      <c r="D26" s="52" t="str">
        <f>VLOOKUP(C26,RNR!$G$15:$H$28,2)</f>
        <v>Akershus</v>
      </c>
      <c r="E26" s="422">
        <f>+'Ark1'!Q552</f>
        <v>109</v>
      </c>
      <c r="F26" s="50"/>
      <c r="G26" s="422">
        <f>+'Ark1'!R552</f>
        <v>366</v>
      </c>
      <c r="H26" s="423">
        <f>+'Ark1'!AE552</f>
        <v>4.5431976166832193</v>
      </c>
      <c r="I26" s="423">
        <f t="shared" si="12"/>
        <v>0.27779477308132261</v>
      </c>
      <c r="J26" s="423">
        <f>+'Ark1'!AF552</f>
        <v>4.5977974279575342</v>
      </c>
      <c r="K26" s="87"/>
      <c r="L26" s="426">
        <f>+'Ark1'!U552</f>
        <v>356.49153005464507</v>
      </c>
      <c r="M26" s="427">
        <f t="shared" si="13"/>
        <v>-31.636618093503103</v>
      </c>
      <c r="N26" s="195"/>
      <c r="O26" s="382">
        <f>+IF(G26=0,"",'Ark1'!AR552)</f>
        <v>215.4375</v>
      </c>
      <c r="P26" s="114">
        <f>+IF(G26=0,"",'Ark1'!AS552)</f>
        <v>34.596672165862778</v>
      </c>
      <c r="Q26" s="173"/>
      <c r="R26" s="424">
        <f>+'Ark1'!S552</f>
        <v>5.8497267759562854</v>
      </c>
      <c r="S26" s="425">
        <f t="shared" si="14"/>
        <v>-0.52189484566533562</v>
      </c>
      <c r="T26" s="340"/>
      <c r="U26" s="424">
        <f>+'Ark1'!T552</f>
        <v>6.4562841530054644</v>
      </c>
      <c r="V26" s="425">
        <f t="shared" si="15"/>
        <v>-0.51004581332450449</v>
      </c>
      <c r="W26" s="428">
        <f>+'Ark1'!W552</f>
        <v>46.448087431693992</v>
      </c>
      <c r="X26" s="428">
        <f>+'Ark1'!X552</f>
        <v>47.540983606557376</v>
      </c>
      <c r="Y26" s="428">
        <f>+'Ark1'!AG552</f>
        <v>1052.9772727272725</v>
      </c>
      <c r="Z26" s="427">
        <f t="shared" si="16"/>
        <v>47.777272727272475</v>
      </c>
      <c r="AA26" s="115">
        <f>+'Ark1'!AH552</f>
        <v>0</v>
      </c>
      <c r="AB26" s="426">
        <f>+'Ark1'!AI552</f>
        <v>64.207650273224047</v>
      </c>
      <c r="AC26" s="75"/>
      <c r="AD26" s="428">
        <f>+'Ark1'!Y552</f>
        <v>115.40413005725078</v>
      </c>
      <c r="AE26" s="424">
        <f>+'Ark1'!Z552</f>
        <v>1.9196531539211836</v>
      </c>
      <c r="AF26" s="424">
        <f>+'Ark1'!AA552</f>
        <v>1.8648316603497661</v>
      </c>
      <c r="AG26" s="428">
        <f t="shared" si="17"/>
        <v>338.5557687596725</v>
      </c>
      <c r="AH26" s="429">
        <f t="shared" si="18"/>
        <v>60.941569360112126</v>
      </c>
      <c r="AI26" s="428">
        <f t="shared" si="19"/>
        <v>3.3577981651376145</v>
      </c>
      <c r="AJ26" s="43"/>
      <c r="AK26" s="4"/>
      <c r="AL26" s="56"/>
      <c r="AM26" s="1"/>
      <c r="AN26" s="5"/>
      <c r="AO26"/>
      <c r="AP26"/>
      <c r="AQ26" s="2"/>
      <c r="AR26" s="2"/>
    </row>
    <row r="27" spans="1:46" ht="15.6">
      <c r="A27" s="43"/>
      <c r="B27" s="422">
        <f>+'Ark1'!C553</f>
        <v>2023</v>
      </c>
      <c r="C27" s="422">
        <f>+'Ark1'!O553</f>
        <v>3</v>
      </c>
      <c r="D27" s="52" t="str">
        <f>VLOOKUP(C27,RNR!$G$15:$H$28,2)</f>
        <v>Buskerud</v>
      </c>
      <c r="E27" s="422">
        <f>+'Ark1'!Q553</f>
        <v>78</v>
      </c>
      <c r="F27" s="50"/>
      <c r="G27" s="422">
        <f>+'Ark1'!R553</f>
        <v>128</v>
      </c>
      <c r="H27" s="423">
        <f>+'Ark1'!AE553</f>
        <v>1.5888778550148963</v>
      </c>
      <c r="I27" s="423">
        <f t="shared" si="12"/>
        <v>-0.75206713995853347</v>
      </c>
      <c r="J27" s="423">
        <f>+'Ark1'!AF553</f>
        <v>1.7477429806856144</v>
      </c>
      <c r="K27" s="87"/>
      <c r="L27" s="426">
        <f>+'Ark1'!U553</f>
        <v>387.47890625000008</v>
      </c>
      <c r="M27" s="427">
        <f t="shared" si="13"/>
        <v>-18.312504792944424</v>
      </c>
      <c r="N27" s="195"/>
      <c r="O27" s="382">
        <f>+IF(G27=0,"",'Ark1'!AR553)</f>
        <v>216.90243902439028</v>
      </c>
      <c r="P27" s="114">
        <f>+IF(G27=0,"",'Ark1'!AS553)</f>
        <v>36.159573732254152</v>
      </c>
      <c r="Q27" s="173"/>
      <c r="R27" s="424">
        <f>+'Ark1'!S553</f>
        <v>6.2265625</v>
      </c>
      <c r="S27" s="425">
        <f t="shared" si="14"/>
        <v>-0.43601418711656148</v>
      </c>
      <c r="T27" s="340"/>
      <c r="U27" s="424">
        <f>+'Ark1'!T553</f>
        <v>7.078125</v>
      </c>
      <c r="V27" s="425">
        <f t="shared" si="15"/>
        <v>0.99837039877300704</v>
      </c>
      <c r="W27" s="428">
        <f>+'Ark1'!W553</f>
        <v>59.375</v>
      </c>
      <c r="X27" s="428">
        <f>+'Ark1'!X553</f>
        <v>53.125</v>
      </c>
      <c r="Y27" s="428">
        <f>+'Ark1'!AG553</f>
        <v>1135.7154471544718</v>
      </c>
      <c r="Z27" s="427">
        <f t="shared" si="16"/>
        <v>39.887421676764916</v>
      </c>
      <c r="AA27" s="115">
        <f>+'Ark1'!AH553</f>
        <v>0</v>
      </c>
      <c r="AB27" s="426">
        <f>+'Ark1'!AI553</f>
        <v>66.40625</v>
      </c>
      <c r="AC27" s="75"/>
      <c r="AD27" s="428">
        <f>+'Ark1'!Y553</f>
        <v>138.10654438486463</v>
      </c>
      <c r="AE27" s="424">
        <f>+'Ark1'!Z553</f>
        <v>1.8842059159215452</v>
      </c>
      <c r="AF27" s="424">
        <f>+'Ark1'!AA553</f>
        <v>1.9308732439947995</v>
      </c>
      <c r="AG27" s="428">
        <f t="shared" si="17"/>
        <v>341.17604653597527</v>
      </c>
      <c r="AH27" s="429">
        <f t="shared" si="18"/>
        <v>62.229987452948571</v>
      </c>
      <c r="AI27" s="428">
        <f t="shared" si="19"/>
        <v>1.641025641025641</v>
      </c>
      <c r="AJ27" s="43"/>
      <c r="AK27" s="4"/>
      <c r="AL27" s="56"/>
      <c r="AM27" s="1"/>
      <c r="AN27" s="5"/>
      <c r="AO27"/>
      <c r="AP27"/>
      <c r="AQ27" s="2"/>
      <c r="AR27" s="2"/>
    </row>
    <row r="28" spans="1:46" ht="15.6">
      <c r="A28" s="43"/>
      <c r="B28" s="422">
        <f>+'Ark1'!C554</f>
        <v>2023</v>
      </c>
      <c r="C28" s="422">
        <f>+'Ark1'!O554</f>
        <v>4</v>
      </c>
      <c r="D28" s="52" t="str">
        <f>VLOOKUP(C28,RNR!$G$15:$H$28,2)</f>
        <v>Innlandet</v>
      </c>
      <c r="E28" s="422">
        <f>+'Ark1'!Q554</f>
        <v>475</v>
      </c>
      <c r="F28" s="50"/>
      <c r="G28" s="422">
        <f>+'Ark1'!R554</f>
        <v>1594</v>
      </c>
      <c r="H28" s="423">
        <f>+'Ark1'!AE554</f>
        <v>19.786494538232375</v>
      </c>
      <c r="I28" s="423">
        <f t="shared" si="12"/>
        <v>3.8450899712353799</v>
      </c>
      <c r="J28" s="423">
        <f>+'Ark1'!AF554</f>
        <v>20.308036031119123</v>
      </c>
      <c r="K28" s="87"/>
      <c r="L28" s="426">
        <f>+'Ark1'!U554</f>
        <v>361.54309912170623</v>
      </c>
      <c r="M28" s="427">
        <f t="shared" si="13"/>
        <v>-20.374468445862021</v>
      </c>
      <c r="N28" s="195"/>
      <c r="O28" s="382">
        <f>+IF(G28=0,"",'Ark1'!AR554)</f>
        <v>217.78310940499037</v>
      </c>
      <c r="P28" s="114">
        <f>+IF(G28=0,"",'Ark1'!AS554)</f>
        <v>34.005547109129594</v>
      </c>
      <c r="Q28" s="173"/>
      <c r="R28" s="424">
        <f>+'Ark1'!S554</f>
        <v>5.7460716530483982</v>
      </c>
      <c r="S28" s="425">
        <f t="shared" si="14"/>
        <v>-0.47524722680706866</v>
      </c>
      <c r="T28" s="340"/>
      <c r="U28" s="424">
        <f>+'Ark1'!T554</f>
        <v>6.4027603513174416</v>
      </c>
      <c r="V28" s="425">
        <f t="shared" si="15"/>
        <v>2.3481072038160633E-2</v>
      </c>
      <c r="W28" s="428">
        <f>+'Ark1'!W554</f>
        <v>49.937264742785459</v>
      </c>
      <c r="X28" s="428">
        <f>+'Ark1'!X554</f>
        <v>50.313676286072763</v>
      </c>
      <c r="Y28" s="428">
        <f>+'Ark1'!AG554</f>
        <v>987.52015355086371</v>
      </c>
      <c r="Z28" s="427">
        <f t="shared" si="16"/>
        <v>-34.665442017003443</v>
      </c>
      <c r="AA28" s="115">
        <f>+'Ark1'!AH554</f>
        <v>6.2735257214554571E-2</v>
      </c>
      <c r="AB28" s="426">
        <f>+'Ark1'!AI554</f>
        <v>53.199498117942277</v>
      </c>
      <c r="AC28" s="75"/>
      <c r="AD28" s="428">
        <f>+'Ark1'!Y554</f>
        <v>112.04028539547578</v>
      </c>
      <c r="AE28" s="424">
        <f>+'Ark1'!Z554</f>
        <v>1.9382501469266713</v>
      </c>
      <c r="AF28" s="424">
        <f>+'Ark1'!AA554</f>
        <v>1.7049319289469171</v>
      </c>
      <c r="AG28" s="428">
        <f t="shared" si="17"/>
        <v>366.11212218980239</v>
      </c>
      <c r="AH28" s="429">
        <f t="shared" si="18"/>
        <v>62.920047112517452</v>
      </c>
      <c r="AI28" s="428">
        <f t="shared" si="19"/>
        <v>3.3557894736842107</v>
      </c>
      <c r="AJ28" s="43"/>
      <c r="AK28" s="4"/>
      <c r="AL28" s="56"/>
      <c r="AM28" s="1"/>
      <c r="AN28" s="5"/>
      <c r="AO28"/>
      <c r="AP28"/>
      <c r="AQ28" s="2"/>
      <c r="AR28" s="2"/>
    </row>
    <row r="29" spans="1:46" ht="15.6">
      <c r="A29" s="43"/>
      <c r="B29" s="422">
        <f>+'Ark1'!C555</f>
        <v>2023</v>
      </c>
      <c r="C29" s="422">
        <f>+'Ark1'!O555</f>
        <v>7</v>
      </c>
      <c r="D29" s="52" t="str">
        <f>VLOOKUP(C29,RNR!$G$15:$H$28,2)</f>
        <v>Vestfold</v>
      </c>
      <c r="E29" s="422">
        <f>+'Ark1'!Q555</f>
        <v>46</v>
      </c>
      <c r="F29" s="50"/>
      <c r="G29" s="422">
        <f>+'Ark1'!R555</f>
        <v>98</v>
      </c>
      <c r="H29" s="423">
        <f>+'Ark1'!AE555</f>
        <v>1.2164846077457798</v>
      </c>
      <c r="I29" s="423">
        <f t="shared" si="12"/>
        <v>-0.11914658570531889</v>
      </c>
      <c r="J29" s="423">
        <f>+'Ark1'!AF555</f>
        <v>1.3807498324224952</v>
      </c>
      <c r="K29" s="87"/>
      <c r="L29" s="426">
        <f>+'Ark1'!U555</f>
        <v>399.82448979591823</v>
      </c>
      <c r="M29" s="427">
        <f t="shared" si="13"/>
        <v>-23.163144612683993</v>
      </c>
      <c r="N29" s="195"/>
      <c r="O29" s="382">
        <f>+IF(G29=0,"",'Ark1'!AR555)</f>
        <v>220.46315789473681</v>
      </c>
      <c r="P29" s="114">
        <f>+IF(G29=0,"",'Ark1'!AS555)</f>
        <v>36.092272253135654</v>
      </c>
      <c r="Q29" s="173"/>
      <c r="R29" s="424">
        <f>+'Ark1'!S555</f>
        <v>6.3711340206185563</v>
      </c>
      <c r="S29" s="425">
        <f t="shared" si="14"/>
        <v>-0.87617780733843276</v>
      </c>
      <c r="T29" s="340"/>
      <c r="U29" s="424">
        <f>+'Ark1'!T555</f>
        <v>6.5612244897959187</v>
      </c>
      <c r="V29" s="425">
        <f t="shared" si="15"/>
        <v>0.66875137151634867</v>
      </c>
      <c r="W29" s="428">
        <f>+'Ark1'!W555</f>
        <v>51.020408163265309</v>
      </c>
      <c r="X29" s="428">
        <f>+'Ark1'!X555</f>
        <v>58.163265306122447</v>
      </c>
      <c r="Y29" s="428">
        <f>+'Ark1'!AG555</f>
        <v>1189</v>
      </c>
      <c r="Z29" s="427">
        <f t="shared" si="16"/>
        <v>-147.94382022471905</v>
      </c>
      <c r="AA29" s="115">
        <f>+'Ark1'!AH555</f>
        <v>0</v>
      </c>
      <c r="AB29" s="426">
        <f>+'Ark1'!AI555</f>
        <v>58.163265306122447</v>
      </c>
      <c r="AC29" s="75"/>
      <c r="AD29" s="428">
        <f>+'Ark1'!Y555</f>
        <v>132.31180170203203</v>
      </c>
      <c r="AE29" s="424">
        <f>+'Ark1'!Z555</f>
        <v>2.0505047326606602</v>
      </c>
      <c r="AF29" s="424">
        <f>+'Ark1'!AA555</f>
        <v>1.7324415149336363</v>
      </c>
      <c r="AG29" s="428">
        <f t="shared" si="17"/>
        <v>336.26954566519618</v>
      </c>
      <c r="AH29" s="429">
        <f t="shared" si="18"/>
        <v>62.75562380291921</v>
      </c>
      <c r="AI29" s="428">
        <f t="shared" si="19"/>
        <v>2.1304347826086958</v>
      </c>
      <c r="AJ29" s="43"/>
      <c r="AK29" s="4"/>
      <c r="AL29" s="56"/>
      <c r="AM29" s="1"/>
      <c r="AN29" s="5"/>
      <c r="AO29"/>
      <c r="AP29"/>
      <c r="AQ29" s="2"/>
      <c r="AR29" s="2"/>
    </row>
    <row r="30" spans="1:46" ht="15.6">
      <c r="A30" s="43"/>
      <c r="B30" s="422">
        <f>+'Ark1'!C556</f>
        <v>2023</v>
      </c>
      <c r="C30" s="422">
        <f>+'Ark1'!O556</f>
        <v>8</v>
      </c>
      <c r="D30" s="52" t="str">
        <f>VLOOKUP(C30,RNR!$G$15:$H$28,2)</f>
        <v>Telemark</v>
      </c>
      <c r="E30" s="422">
        <f>+'Ark1'!Q556</f>
        <v>67</v>
      </c>
      <c r="F30" s="50"/>
      <c r="G30" s="422">
        <f>+'Ark1'!R556</f>
        <v>167</v>
      </c>
      <c r="H30" s="423">
        <f>+'Ark1'!AE556</f>
        <v>2.0729890764647463</v>
      </c>
      <c r="I30" s="423">
        <f t="shared" si="12"/>
        <v>0.13416960210024786</v>
      </c>
      <c r="J30" s="423">
        <f>+'Ark1'!AF556</f>
        <v>2.1947666766486078</v>
      </c>
      <c r="K30" s="87"/>
      <c r="L30" s="426">
        <f>+'Ark1'!U556</f>
        <v>372.95149700598785</v>
      </c>
      <c r="M30" s="427">
        <f t="shared" si="13"/>
        <v>-44.355169660678712</v>
      </c>
      <c r="N30" s="195"/>
      <c r="O30" s="382">
        <f>+IF(G30=0,"",'Ark1'!AR556)</f>
        <v>215.38787878787875</v>
      </c>
      <c r="P30" s="114">
        <f>+IF(G30=0,"",'Ark1'!AS556)</f>
        <v>35.889034824814487</v>
      </c>
      <c r="Q30" s="173"/>
      <c r="R30" s="424">
        <f>+'Ark1'!S556</f>
        <v>6.1197604790419149</v>
      </c>
      <c r="S30" s="425">
        <f t="shared" si="14"/>
        <v>-0.45801729873586261</v>
      </c>
      <c r="T30" s="340"/>
      <c r="U30" s="424">
        <f>+'Ark1'!T556</f>
        <v>7.2934131736526977</v>
      </c>
      <c r="V30" s="425">
        <f t="shared" si="15"/>
        <v>0.67119095143047502</v>
      </c>
      <c r="W30" s="428">
        <f>+'Ark1'!W556</f>
        <v>63.473053892215574</v>
      </c>
      <c r="X30" s="428">
        <f>+'Ark1'!X556</f>
        <v>59.880239520958099</v>
      </c>
      <c r="Y30" s="428">
        <f>+'Ark1'!AG556</f>
        <v>1082.8969696969698</v>
      </c>
      <c r="Z30" s="427">
        <f t="shared" si="16"/>
        <v>-165.39209280303021</v>
      </c>
      <c r="AA30" s="115">
        <f>+'Ark1'!AH556</f>
        <v>0</v>
      </c>
      <c r="AB30" s="426">
        <f>+'Ark1'!AI556</f>
        <v>64.071856287425149</v>
      </c>
      <c r="AC30" s="75"/>
      <c r="AD30" s="428">
        <f>+'Ark1'!Y556</f>
        <v>123.9170491603529</v>
      </c>
      <c r="AE30" s="424">
        <f>+'Ark1'!Z556</f>
        <v>1.7468616691463308</v>
      </c>
      <c r="AF30" s="424">
        <f>+'Ark1'!AA556</f>
        <v>2.2435840052400473</v>
      </c>
      <c r="AG30" s="428">
        <f t="shared" si="17"/>
        <v>344.4016443321953</v>
      </c>
      <c r="AH30" s="429">
        <f t="shared" si="18"/>
        <v>60.942172211350275</v>
      </c>
      <c r="AI30" s="428">
        <f t="shared" si="19"/>
        <v>2.4925373134328357</v>
      </c>
      <c r="AJ30" s="43"/>
      <c r="AK30" s="4"/>
      <c r="AL30" s="56"/>
      <c r="AM30" s="13"/>
      <c r="AN30" s="5"/>
      <c r="AO30"/>
      <c r="AP30"/>
      <c r="AQ30" s="2"/>
      <c r="AR30" s="4"/>
      <c r="AS30" s="4"/>
      <c r="AT30" s="4"/>
    </row>
    <row r="31" spans="1:46" s="507" customFormat="1" ht="15.6">
      <c r="A31" s="43"/>
      <c r="B31" s="422">
        <f>+'Ark1'!C557</f>
        <v>2023</v>
      </c>
      <c r="C31" s="422">
        <f>+'Ark1'!O557</f>
        <v>9</v>
      </c>
      <c r="D31" s="52" t="str">
        <f>VLOOKUP(C31,RNR!$G$15:$H$28,2)</f>
        <v>Agder</v>
      </c>
      <c r="E31" s="422">
        <f>+'Ark1'!Q557</f>
        <v>198</v>
      </c>
      <c r="F31" s="50"/>
      <c r="G31" s="422">
        <f>+'Ark1'!R557</f>
        <v>385</v>
      </c>
      <c r="H31" s="423">
        <f>+'Ark1'!AE557</f>
        <v>4.7790466732869916</v>
      </c>
      <c r="I31" s="423">
        <f t="shared" si="12"/>
        <v>-1.773632254813684E-2</v>
      </c>
      <c r="J31" s="423">
        <f>+'Ark1'!AF557</f>
        <v>4.6950068281974486</v>
      </c>
      <c r="K31" s="87"/>
      <c r="L31" s="426">
        <f>+'Ark1'!U557</f>
        <v>346.06363636363636</v>
      </c>
      <c r="M31" s="427">
        <f t="shared" si="13"/>
        <v>-26.161363636363717</v>
      </c>
      <c r="N31" s="195"/>
      <c r="O31" s="382">
        <f>+IF(G31=0,"",'Ark1'!AR557)</f>
        <v>210.82037533512064</v>
      </c>
      <c r="P31" s="114">
        <f>+IF(G31=0,"",'Ark1'!AS557)</f>
        <v>34.739101086576696</v>
      </c>
      <c r="Q31" s="173"/>
      <c r="R31" s="424">
        <f>+'Ark1'!S557</f>
        <v>5.841145833333333</v>
      </c>
      <c r="S31" s="425">
        <f t="shared" si="14"/>
        <v>-0.57202781936127778</v>
      </c>
      <c r="T31" s="340"/>
      <c r="U31" s="424">
        <f>+'Ark1'!T557</f>
        <v>6.6831168831168819</v>
      </c>
      <c r="V31" s="425">
        <f t="shared" si="15"/>
        <v>-8.9338206703478029E-2</v>
      </c>
      <c r="W31" s="428">
        <f>+'Ark1'!W557</f>
        <v>52.72727272727272</v>
      </c>
      <c r="X31" s="428">
        <f>+'Ark1'!X557</f>
        <v>46.753246753246763</v>
      </c>
      <c r="Y31" s="428">
        <f>+'Ark1'!AG557</f>
        <v>1071.1233243967829</v>
      </c>
      <c r="Z31" s="427">
        <f t="shared" si="16"/>
        <v>-15.29998848665241</v>
      </c>
      <c r="AA31" s="115">
        <f>+'Ark1'!AH557</f>
        <v>0</v>
      </c>
      <c r="AB31" s="426">
        <f>+'Ark1'!AI557</f>
        <v>68.571428571428555</v>
      </c>
      <c r="AC31" s="75"/>
      <c r="AD31" s="428">
        <f>+'Ark1'!Y557</f>
        <v>137.17493590784852</v>
      </c>
      <c r="AE31" s="424">
        <f>+'Ark1'!Z557</f>
        <v>1.8012916802586438</v>
      </c>
      <c r="AF31" s="424">
        <f>+'Ark1'!AA557</f>
        <v>2.1774167106442657</v>
      </c>
      <c r="AG31" s="428">
        <f t="shared" si="17"/>
        <v>323.08477322956873</v>
      </c>
      <c r="AH31" s="429">
        <f t="shared" si="18"/>
        <v>59.245847687755848</v>
      </c>
      <c r="AI31" s="428">
        <f t="shared" si="19"/>
        <v>1.9444444444444444</v>
      </c>
      <c r="AJ31" s="43"/>
      <c r="AK31" s="4"/>
      <c r="AL31" s="56"/>
      <c r="AM31" s="13"/>
      <c r="AN31" s="5"/>
      <c r="AQ31" s="509"/>
      <c r="AR31" s="4"/>
      <c r="AS31" s="4"/>
      <c r="AT31" s="4"/>
    </row>
    <row r="32" spans="1:46" s="507" customFormat="1" ht="15.6">
      <c r="A32" s="43"/>
      <c r="B32" s="422">
        <f>+'Ark1'!C558</f>
        <v>2023</v>
      </c>
      <c r="C32" s="422">
        <f>+'Ark1'!O558</f>
        <v>11</v>
      </c>
      <c r="D32" s="52" t="str">
        <f>VLOOKUP(C32,RNR!$G$15:$H$28,2)</f>
        <v>Rogaland</v>
      </c>
      <c r="E32" s="422">
        <f>+'Ark1'!Q558</f>
        <v>502</v>
      </c>
      <c r="F32" s="50"/>
      <c r="G32" s="422">
        <f>+'Ark1'!R558</f>
        <v>1346</v>
      </c>
      <c r="H32" s="423">
        <f>+'Ark1'!AE558</f>
        <v>16.708043694141011</v>
      </c>
      <c r="I32" s="423">
        <f t="shared" si="12"/>
        <v>-2.0482395171185033</v>
      </c>
      <c r="J32" s="423">
        <f>+'Ark1'!AF558</f>
        <v>17.405465391148876</v>
      </c>
      <c r="K32" s="87"/>
      <c r="L32" s="426">
        <f>+'Ark1'!U558</f>
        <v>366.96196136701286</v>
      </c>
      <c r="M32" s="427">
        <f t="shared" si="13"/>
        <v>-12.634845677397038</v>
      </c>
      <c r="N32" s="195"/>
      <c r="O32" s="382">
        <f>+IF(G32=0,"",'Ark1'!AR558)</f>
        <v>216.99066147859921</v>
      </c>
      <c r="P32" s="114">
        <f>+IF(G32=0,"",'Ark1'!AS558)</f>
        <v>34.947481315696962</v>
      </c>
      <c r="Q32" s="173"/>
      <c r="R32" s="424">
        <f>+'Ark1'!S558</f>
        <v>5.8565055762081775</v>
      </c>
      <c r="S32" s="425">
        <f t="shared" si="14"/>
        <v>-0.15499749127648688</v>
      </c>
      <c r="T32" s="340"/>
      <c r="U32" s="424">
        <f>+'Ark1'!T558</f>
        <v>6.8774145616641906</v>
      </c>
      <c r="V32" s="425">
        <f t="shared" si="15"/>
        <v>-3.8358792087724858E-2</v>
      </c>
      <c r="W32" s="428">
        <f>+'Ark1'!W558</f>
        <v>57.355126300148591</v>
      </c>
      <c r="X32" s="428">
        <f>+'Ark1'!X558</f>
        <v>56.31500742942049</v>
      </c>
      <c r="Y32" s="428">
        <f>+'Ark1'!AG558</f>
        <v>942.26070038910495</v>
      </c>
      <c r="Z32" s="427">
        <f t="shared" si="16"/>
        <v>-10.463845782954877</v>
      </c>
      <c r="AA32" s="115">
        <f>+'Ark1'!AH558</f>
        <v>0</v>
      </c>
      <c r="AB32" s="426">
        <f>+'Ark1'!AI558</f>
        <v>43.907875185735527</v>
      </c>
      <c r="AC32" s="75"/>
      <c r="AD32" s="428">
        <f>+'Ark1'!Y558</f>
        <v>106.86005948131123</v>
      </c>
      <c r="AE32" s="424">
        <f>+'Ark1'!Z558</f>
        <v>1.8298756684117876</v>
      </c>
      <c r="AF32" s="424">
        <f>+'Ark1'!AA558</f>
        <v>1.8342890170645845</v>
      </c>
      <c r="AG32" s="428">
        <f t="shared" si="17"/>
        <v>389.44844162074952</v>
      </c>
      <c r="AH32" s="429">
        <f t="shared" si="18"/>
        <v>62.658859723071267</v>
      </c>
      <c r="AI32" s="428">
        <f t="shared" si="19"/>
        <v>2.6812749003984062</v>
      </c>
      <c r="AJ32" s="43"/>
      <c r="AK32" s="4"/>
      <c r="AL32" s="56"/>
      <c r="AM32" s="13"/>
      <c r="AN32" s="5"/>
      <c r="AQ32" s="509"/>
      <c r="AR32" s="4"/>
      <c r="AS32" s="4"/>
      <c r="AT32" s="4"/>
    </row>
    <row r="33" spans="1:46" s="507" customFormat="1" ht="15.6">
      <c r="A33" s="43"/>
      <c r="B33" s="422">
        <f>+'Ark1'!C559</f>
        <v>2023</v>
      </c>
      <c r="C33" s="422">
        <f>+'Ark1'!O559</f>
        <v>14</v>
      </c>
      <c r="D33" s="52" t="str">
        <f>VLOOKUP(C33,RNR!$G$15:$H$28,2)</f>
        <v>Vestland</v>
      </c>
      <c r="E33" s="422">
        <f>+'Ark1'!Q559</f>
        <v>201</v>
      </c>
      <c r="F33" s="50"/>
      <c r="G33" s="422">
        <f>+'Ark1'!R559</f>
        <v>403</v>
      </c>
      <c r="H33" s="423">
        <f>+'Ark1'!AE559</f>
        <v>5.0024826216484604</v>
      </c>
      <c r="I33" s="423">
        <f t="shared" si="12"/>
        <v>-1.1586548191098327</v>
      </c>
      <c r="J33" s="423">
        <f>+'Ark1'!AF559</f>
        <v>4.6808831685091405</v>
      </c>
      <c r="K33" s="87"/>
      <c r="L33" s="426">
        <f>+'Ark1'!U559</f>
        <v>329.61215880893286</v>
      </c>
      <c r="M33" s="427">
        <f t="shared" si="13"/>
        <v>-25.539636062862144</v>
      </c>
      <c r="N33" s="195"/>
      <c r="O33" s="382">
        <f>+IF(G33=0,"",'Ark1'!AR559)</f>
        <v>211.28967254408056</v>
      </c>
      <c r="P33" s="114">
        <f>+IF(G33=0,"",'Ark1'!AS559)</f>
        <v>33.769675250641193</v>
      </c>
      <c r="Q33" s="173"/>
      <c r="R33" s="424">
        <f>+'Ark1'!S559</f>
        <v>5.4367245657568226</v>
      </c>
      <c r="S33" s="425">
        <f t="shared" si="14"/>
        <v>-0.46304233401007622</v>
      </c>
      <c r="T33" s="340"/>
      <c r="U33" s="424">
        <f>+'Ark1'!T559</f>
        <v>6.5359801488833744</v>
      </c>
      <c r="V33" s="425">
        <f t="shared" si="15"/>
        <v>-1.8798405895180892E-2</v>
      </c>
      <c r="W33" s="428">
        <f>+'Ark1'!W559</f>
        <v>46.15384615384616</v>
      </c>
      <c r="X33" s="428">
        <f>+'Ark1'!X559</f>
        <v>39.70223325062036</v>
      </c>
      <c r="Y33" s="428">
        <f>+'Ark1'!AG559</f>
        <v>990.53652392947106</v>
      </c>
      <c r="Z33" s="427">
        <f t="shared" si="16"/>
        <v>-52.608369182167962</v>
      </c>
      <c r="AA33" s="115">
        <f>+'Ark1'!AH559</f>
        <v>0</v>
      </c>
      <c r="AB33" s="426">
        <f>+'Ark1'!AI559</f>
        <v>49.87593052109181</v>
      </c>
      <c r="AC33" s="75"/>
      <c r="AD33" s="428">
        <f>+'Ark1'!Y559</f>
        <v>105.11401242930125</v>
      </c>
      <c r="AE33" s="424">
        <f>+'Ark1'!Z559</f>
        <v>1.7307154220225811</v>
      </c>
      <c r="AF33" s="424">
        <f>+'Ark1'!AA559</f>
        <v>1.8759469323267597</v>
      </c>
      <c r="AG33" s="428">
        <f t="shared" si="17"/>
        <v>332.76123681069043</v>
      </c>
      <c r="AH33" s="429">
        <f t="shared" si="18"/>
        <v>60.626973984481957</v>
      </c>
      <c r="AI33" s="428">
        <f t="shared" si="19"/>
        <v>2.0049751243781095</v>
      </c>
      <c r="AJ33" s="43"/>
      <c r="AK33" s="4"/>
      <c r="AL33" s="56"/>
      <c r="AM33" s="13"/>
      <c r="AN33" s="5"/>
      <c r="AQ33" s="509"/>
      <c r="AR33" s="4"/>
      <c r="AS33" s="4"/>
      <c r="AT33" s="4"/>
    </row>
    <row r="34" spans="1:46" s="507" customFormat="1" ht="15.6">
      <c r="A34" s="43"/>
      <c r="B34" s="422">
        <f>+'Ark1'!C560</f>
        <v>2023</v>
      </c>
      <c r="C34" s="422">
        <f>+'Ark1'!O560</f>
        <v>15</v>
      </c>
      <c r="D34" s="52" t="str">
        <f>VLOOKUP(C34,RNR!$G$15:$H$28,2)</f>
        <v>Møre og Romsdal</v>
      </c>
      <c r="E34" s="422">
        <f>+'Ark1'!Q560</f>
        <v>189</v>
      </c>
      <c r="F34" s="50"/>
      <c r="G34" s="422">
        <f>+'Ark1'!R560</f>
        <v>860</v>
      </c>
      <c r="H34" s="423">
        <f>+'Ark1'!AE560</f>
        <v>10.675273088381331</v>
      </c>
      <c r="I34" s="423">
        <f t="shared" si="12"/>
        <v>-0.49807173425258711</v>
      </c>
      <c r="J34" s="423">
        <f>+'Ark1'!AF560</f>
        <v>10.219468562770336</v>
      </c>
      <c r="K34" s="87"/>
      <c r="L34" s="426">
        <f>+'Ark1'!U560</f>
        <v>337.21767441860487</v>
      </c>
      <c r="M34" s="427">
        <f t="shared" si="13"/>
        <v>-14.661798589107548</v>
      </c>
      <c r="N34" s="195"/>
      <c r="O34" s="382">
        <f>+IF(G34=0,"",'Ark1'!AR560)</f>
        <v>216.78866587957495</v>
      </c>
      <c r="P34" s="114">
        <f>+IF(G34=0,"",'Ark1'!AS560)</f>
        <v>32.521515342967241</v>
      </c>
      <c r="Q34" s="173"/>
      <c r="R34" s="424">
        <f>+'Ark1'!S560</f>
        <v>5.0395348837209299</v>
      </c>
      <c r="S34" s="425">
        <f t="shared" si="14"/>
        <v>-0.30365277694745085</v>
      </c>
      <c r="T34" s="340"/>
      <c r="U34" s="424">
        <f>+'Ark1'!T560</f>
        <v>6.4511627906976718</v>
      </c>
      <c r="V34" s="425">
        <f t="shared" si="15"/>
        <v>-9.5109702875593172E-2</v>
      </c>
      <c r="W34" s="428">
        <f>+'Ark1'!W560</f>
        <v>45.813953488372078</v>
      </c>
      <c r="X34" s="428">
        <f>+'Ark1'!X560</f>
        <v>40.232558139534881</v>
      </c>
      <c r="Y34" s="428">
        <f>+'Ark1'!AG560</f>
        <v>868.19598583234949</v>
      </c>
      <c r="Z34" s="427">
        <f t="shared" si="16"/>
        <v>-8.0302524541298226</v>
      </c>
      <c r="AA34" s="115">
        <f>+'Ark1'!AH560</f>
        <v>0.11627906976744189</v>
      </c>
      <c r="AB34" s="426">
        <f>+'Ark1'!AI560</f>
        <v>18.720930232558128</v>
      </c>
      <c r="AC34" s="75"/>
      <c r="AD34" s="428">
        <f>+'Ark1'!Y560</f>
        <v>79.877960776721523</v>
      </c>
      <c r="AE34" s="424">
        <f>+'Ark1'!Z560</f>
        <v>1.4373165460100603</v>
      </c>
      <c r="AF34" s="424">
        <f>+'Ark1'!AA560</f>
        <v>1.583691902885985</v>
      </c>
      <c r="AG34" s="428">
        <f t="shared" si="17"/>
        <v>388.41192532733311</v>
      </c>
      <c r="AH34" s="429">
        <f t="shared" si="18"/>
        <v>66.914443931702863</v>
      </c>
      <c r="AI34" s="428">
        <f t="shared" si="19"/>
        <v>4.5502645502645507</v>
      </c>
      <c r="AJ34" s="43"/>
      <c r="AK34" s="4"/>
      <c r="AL34" s="56"/>
      <c r="AM34" s="13"/>
      <c r="AN34" s="5"/>
      <c r="AQ34" s="509"/>
      <c r="AR34" s="4"/>
      <c r="AS34" s="4"/>
      <c r="AT34" s="4"/>
    </row>
    <row r="35" spans="1:46" ht="15.6">
      <c r="A35" s="43"/>
      <c r="B35" s="422">
        <f>+'Ark1'!C561</f>
        <v>2023</v>
      </c>
      <c r="C35" s="422">
        <f>+'Ark1'!O561</f>
        <v>16</v>
      </c>
      <c r="D35" s="52" t="str">
        <f>VLOOKUP(C35,RNR!$G$15:$H$28,2)</f>
        <v>Trøndelag</v>
      </c>
      <c r="E35" s="422">
        <f>+'Ark1'!Q561</f>
        <v>463</v>
      </c>
      <c r="F35" s="50"/>
      <c r="G35" s="422">
        <f>+'Ark1'!R561</f>
        <v>1660</v>
      </c>
      <c r="H35" s="423">
        <f>+'Ark1'!AE561</f>
        <v>20.605759682224431</v>
      </c>
      <c r="I35" s="423">
        <f t="shared" si="12"/>
        <v>0.82980104370654928</v>
      </c>
      <c r="J35" s="423">
        <f>+'Ark1'!AF561</f>
        <v>19.763253211634954</v>
      </c>
      <c r="K35" s="87"/>
      <c r="L35" s="426">
        <f>+'Ark1'!U561</f>
        <v>337.85536144578344</v>
      </c>
      <c r="M35" s="427">
        <f t="shared" si="13"/>
        <v>-20.616802679126238</v>
      </c>
      <c r="N35" s="195"/>
      <c r="O35" s="382">
        <f>+IF(G35=0,"",'Ark1'!AR561)</f>
        <v>215.88712871287129</v>
      </c>
      <c r="P35" s="114">
        <f>+IF(G35=0,"",'Ark1'!AS561)</f>
        <v>32.796019858207082</v>
      </c>
      <c r="Q35" s="173"/>
      <c r="R35" s="424">
        <f>+'Ark1'!S561</f>
        <v>5.2686746987951807</v>
      </c>
      <c r="S35" s="425">
        <f t="shared" si="14"/>
        <v>-0.31314348302300132</v>
      </c>
      <c r="T35" s="340"/>
      <c r="U35" s="424">
        <f>+'Ark1'!T561</f>
        <v>6.1060240963855446</v>
      </c>
      <c r="V35" s="425">
        <f t="shared" si="15"/>
        <v>-0.26216762474735589</v>
      </c>
      <c r="W35" s="428">
        <f>+'Ark1'!W561</f>
        <v>40.542168674698793</v>
      </c>
      <c r="X35" s="428">
        <f>+'Ark1'!X561</f>
        <v>42.108433734939752</v>
      </c>
      <c r="Y35" s="428">
        <f>+'Ark1'!AG561</f>
        <v>942.32079207920799</v>
      </c>
      <c r="Z35" s="427">
        <f t="shared" si="16"/>
        <v>-19.059147130518454</v>
      </c>
      <c r="AA35" s="115">
        <f>+'Ark1'!AH561</f>
        <v>6.0240963855421679E-2</v>
      </c>
      <c r="AB35" s="426">
        <f>+'Ark1'!AI561</f>
        <v>34.578313253012041</v>
      </c>
      <c r="AC35" s="75"/>
      <c r="AD35" s="428">
        <f>+'Ark1'!Y561</f>
        <v>95.273419289232422</v>
      </c>
      <c r="AE35" s="424">
        <f>+'Ark1'!Z561</f>
        <v>1.6391613864429675</v>
      </c>
      <c r="AF35" s="424">
        <f>+'Ark1'!AA561</f>
        <v>1.8154855567170689</v>
      </c>
      <c r="AG35" s="428">
        <f t="shared" si="17"/>
        <v>358.53539928829736</v>
      </c>
      <c r="AH35" s="429">
        <f t="shared" si="18"/>
        <v>64.125302995655218</v>
      </c>
      <c r="AI35" s="428">
        <f t="shared" si="19"/>
        <v>3.5853131749460041</v>
      </c>
      <c r="AJ35" s="43"/>
      <c r="AK35" s="4"/>
      <c r="AL35" s="56"/>
      <c r="AM35" s="13"/>
      <c r="AN35" s="5"/>
      <c r="AO35"/>
      <c r="AP35"/>
      <c r="AQ35" s="1"/>
      <c r="AR35" s="11"/>
      <c r="AS35" s="11"/>
      <c r="AT35" s="11"/>
    </row>
    <row r="36" spans="1:46" ht="15.6">
      <c r="A36" s="43"/>
      <c r="B36" s="422">
        <f>+'Ark1'!C562</f>
        <v>2023</v>
      </c>
      <c r="C36" s="422">
        <f>+'Ark1'!O562</f>
        <v>18</v>
      </c>
      <c r="D36" s="52" t="str">
        <f>VLOOKUP(C36,RNR!$G$15:$H$28,2)</f>
        <v>Nordland</v>
      </c>
      <c r="E36" s="422">
        <f>+'Ark1'!Q562</f>
        <v>182</v>
      </c>
      <c r="F36" s="50"/>
      <c r="G36" s="422">
        <f>+'Ark1'!R562</f>
        <v>583</v>
      </c>
      <c r="H36" s="423">
        <f>+'Ark1'!AE562</f>
        <v>7.2368421052631549</v>
      </c>
      <c r="I36" s="423">
        <f t="shared" si="12"/>
        <v>-0.46098928925070304</v>
      </c>
      <c r="J36" s="423">
        <f>+'Ark1'!AF562</f>
        <v>7.3519744967864815</v>
      </c>
      <c r="K36" s="87"/>
      <c r="L36" s="426">
        <f>+'Ark1'!U562</f>
        <v>357.86226415094325</v>
      </c>
      <c r="M36" s="427">
        <f t="shared" si="13"/>
        <v>-19.908071669952051</v>
      </c>
      <c r="N36" s="195"/>
      <c r="O36" s="382">
        <f>+IF(G36=0,"",'Ark1'!AR562)</f>
        <v>216.81338028169017</v>
      </c>
      <c r="P36" s="114">
        <f>+IF(G36=0,"",'Ark1'!AS562)</f>
        <v>34.374047754543206</v>
      </c>
      <c r="Q36" s="173"/>
      <c r="R36" s="424">
        <f>+'Ark1'!S562</f>
        <v>5.7667238421955407</v>
      </c>
      <c r="S36" s="425">
        <f t="shared" si="14"/>
        <v>-0.34938102671831928</v>
      </c>
      <c r="T36" s="340"/>
      <c r="U36" s="424">
        <f>+'Ark1'!T562</f>
        <v>6.396226415094338</v>
      </c>
      <c r="V36" s="425">
        <f t="shared" si="15"/>
        <v>2.6823430019708994E-2</v>
      </c>
      <c r="W36" s="428">
        <f>+'Ark1'!W562</f>
        <v>46.826758147512848</v>
      </c>
      <c r="X36" s="428">
        <f>+'Ark1'!X562</f>
        <v>52.830188679245296</v>
      </c>
      <c r="Y36" s="428">
        <f>+'Ark1'!AG562</f>
        <v>964.77464788732402</v>
      </c>
      <c r="Z36" s="427">
        <f t="shared" si="16"/>
        <v>-19.496669942133281</v>
      </c>
      <c r="AA36" s="115">
        <f>+'Ark1'!AH562</f>
        <v>0</v>
      </c>
      <c r="AB36" s="426">
        <f>+'Ark1'!AI562</f>
        <v>46.140651801029136</v>
      </c>
      <c r="AC36" s="75"/>
      <c r="AD36" s="428">
        <f>+'Ark1'!Y562</f>
        <v>94.585528375455766</v>
      </c>
      <c r="AE36" s="424">
        <f>+'Ark1'!Z562</f>
        <v>1.6875461711686757</v>
      </c>
      <c r="AF36" s="424">
        <f>+'Ark1'!AA562</f>
        <v>1.8154434214980997</v>
      </c>
      <c r="AG36" s="428">
        <f t="shared" si="17"/>
        <v>370.92834573814173</v>
      </c>
      <c r="AH36" s="429">
        <f t="shared" si="18"/>
        <v>62.056424747174269</v>
      </c>
      <c r="AI36" s="428">
        <f t="shared" si="19"/>
        <v>3.2032967032967035</v>
      </c>
      <c r="AJ36" s="43"/>
      <c r="AK36" s="4"/>
      <c r="AL36" s="56"/>
      <c r="AM36" s="13"/>
      <c r="AN36" s="5"/>
      <c r="AO36"/>
      <c r="AP36"/>
      <c r="AQ36" s="1"/>
      <c r="AR36" s="11"/>
      <c r="AS36" s="11"/>
      <c r="AT36" s="11"/>
    </row>
    <row r="37" spans="1:46" ht="15.6">
      <c r="A37" s="43"/>
      <c r="B37" s="422">
        <f>+'Ark1'!C563</f>
        <v>2023</v>
      </c>
      <c r="C37" s="422">
        <f>+'Ark1'!O563</f>
        <v>55</v>
      </c>
      <c r="D37" s="52" t="str">
        <f>VLOOKUP(C37,RNR!$G$15:$H$28,2)</f>
        <v>Troms</v>
      </c>
      <c r="E37" s="422">
        <f>+'Ark1'!Q563</f>
        <v>62</v>
      </c>
      <c r="F37" s="50"/>
      <c r="G37" s="422">
        <f>+'Ark1'!R563</f>
        <v>200</v>
      </c>
      <c r="H37" s="423">
        <f>+'Ark1'!AE563</f>
        <v>2.4826216484607757</v>
      </c>
      <c r="I37" s="423">
        <f t="shared" si="12"/>
        <v>0.40018591673594406</v>
      </c>
      <c r="J37" s="423">
        <f>+'Ark1'!AF563</f>
        <v>2.3743464724010361</v>
      </c>
      <c r="K37" s="87"/>
      <c r="L37" s="426">
        <f>+'Ark1'!U563</f>
        <v>336.89499999999992</v>
      </c>
      <c r="M37" s="427">
        <f t="shared" si="13"/>
        <v>-34.301551724138335</v>
      </c>
      <c r="N37" s="195"/>
      <c r="O37" s="382">
        <f>+IF(G37=0,"",'Ark1'!AR563)</f>
        <v>217.19796954314711</v>
      </c>
      <c r="P37" s="114">
        <f>+IF(G37=0,"",'Ark1'!AS563)</f>
        <v>32.126275688909807</v>
      </c>
      <c r="Q37" s="173"/>
      <c r="R37" s="424">
        <f>+'Ark1'!S563</f>
        <v>5.04</v>
      </c>
      <c r="S37" s="425">
        <f t="shared" si="14"/>
        <v>-0.5048275862068996</v>
      </c>
      <c r="T37" s="340"/>
      <c r="U37" s="424">
        <f>+'Ark1'!T563</f>
        <v>6.82</v>
      </c>
      <c r="V37" s="425">
        <f t="shared" si="15"/>
        <v>-0.13172413793103566</v>
      </c>
      <c r="W37" s="428">
        <f>+'Ark1'!W563</f>
        <v>49</v>
      </c>
      <c r="X37" s="428">
        <f>+'Ark1'!X563</f>
        <v>45</v>
      </c>
      <c r="Y37" s="428">
        <f>+'Ark1'!AG563</f>
        <v>914.14213197969525</v>
      </c>
      <c r="Z37" s="427">
        <f t="shared" si="16"/>
        <v>-39.082505701464129</v>
      </c>
      <c r="AA37" s="115">
        <f>+'Ark1'!AH563</f>
        <v>0</v>
      </c>
      <c r="AB37" s="426">
        <f>+'Ark1'!AI563</f>
        <v>26</v>
      </c>
      <c r="AC37" s="75"/>
      <c r="AD37" s="428">
        <f>+'Ark1'!Y563</f>
        <v>97.157277519494528</v>
      </c>
      <c r="AE37" s="424">
        <f>+'Ark1'!Z563</f>
        <v>1.4207040508142423</v>
      </c>
      <c r="AF37" s="424">
        <f>+'Ark1'!AA563</f>
        <v>1.9384529914341464</v>
      </c>
      <c r="AG37" s="428">
        <f t="shared" si="17"/>
        <v>368.53678242617417</v>
      </c>
      <c r="AH37" s="429">
        <f t="shared" si="18"/>
        <v>66.84424603174601</v>
      </c>
      <c r="AI37" s="428">
        <f t="shared" si="19"/>
        <v>3.225806451612903</v>
      </c>
      <c r="AJ37" s="43"/>
      <c r="AK37" s="4"/>
      <c r="AL37" s="56"/>
      <c r="AM37" s="5"/>
      <c r="AN37" s="5"/>
      <c r="AO37"/>
      <c r="AP37"/>
      <c r="AQ37" s="1"/>
      <c r="AR37" s="11"/>
      <c r="AS37" s="11"/>
      <c r="AT37" s="11"/>
    </row>
    <row r="38" spans="1:46" ht="15.6">
      <c r="A38" s="43"/>
      <c r="B38" s="422">
        <f>+'Ark1'!C564</f>
        <v>2023</v>
      </c>
      <c r="C38" s="422">
        <f>+'Ark1'!O564</f>
        <v>56</v>
      </c>
      <c r="D38" s="52" t="str">
        <f>VLOOKUP(C38,RNR!$G$15:$H$28,2)</f>
        <v>Finnmark</v>
      </c>
      <c r="E38" s="422">
        <f>+'Ark1'!Q564</f>
        <v>16</v>
      </c>
      <c r="F38" s="50"/>
      <c r="G38" s="422">
        <f>+'Ark1'!R564</f>
        <v>63</v>
      </c>
      <c r="H38" s="423">
        <f>+'Ark1'!AE564</f>
        <v>0.78202581926514403</v>
      </c>
      <c r="I38" s="423">
        <f t="shared" si="12"/>
        <v>6.3944532463477977E-2</v>
      </c>
      <c r="J38" s="423">
        <f>+'Ark1'!AF564</f>
        <v>0.66754730456932077</v>
      </c>
      <c r="K38" s="87"/>
      <c r="L38" s="426">
        <f>+'Ark1'!U564</f>
        <v>300.69206349206348</v>
      </c>
      <c r="M38" s="427">
        <f t="shared" si="13"/>
        <v>-35.497936507936515</v>
      </c>
      <c r="N38" s="195"/>
      <c r="O38" s="382">
        <f>+IF(G38=0,"",'Ark1'!AR564)</f>
        <v>210.38095238095235</v>
      </c>
      <c r="P38" s="114">
        <f>+IF(G38=0,"",'Ark1'!AS564)</f>
        <v>31.874322421222313</v>
      </c>
      <c r="Q38" s="173"/>
      <c r="R38" s="424">
        <f>+'Ark1'!S564</f>
        <v>4.587301587301587</v>
      </c>
      <c r="S38" s="425">
        <f t="shared" si="14"/>
        <v>-0.45269841269841304</v>
      </c>
      <c r="T38" s="340"/>
      <c r="U38" s="424">
        <f>+'Ark1'!T564</f>
        <v>6.0158730158730158</v>
      </c>
      <c r="V38" s="425">
        <f t="shared" si="15"/>
        <v>-0.42412698412698457</v>
      </c>
      <c r="W38" s="428">
        <f>+'Ark1'!W564</f>
        <v>34.920634920634917</v>
      </c>
      <c r="X38" s="428">
        <f>+'Ark1'!X564</f>
        <v>22.222222222222225</v>
      </c>
      <c r="Y38" s="428">
        <f>+'Ark1'!AG564</f>
        <v>874.142857142857</v>
      </c>
      <c r="Z38" s="427">
        <f t="shared" si="16"/>
        <v>33.122857142857015</v>
      </c>
      <c r="AA38" s="115">
        <f>+'Ark1'!AH564</f>
        <v>0</v>
      </c>
      <c r="AB38" s="426">
        <f>+'Ark1'!AI564</f>
        <v>12.698412698412696</v>
      </c>
      <c r="AC38" s="75"/>
      <c r="AD38" s="428">
        <f>+'Ark1'!Y564</f>
        <v>65.649377229815741</v>
      </c>
      <c r="AE38" s="424">
        <f>+'Ark1'!Z564</f>
        <v>1.3874141830737889</v>
      </c>
      <c r="AF38" s="424">
        <f>+'Ark1'!AA564</f>
        <v>1.5274427585675427</v>
      </c>
      <c r="AG38" s="428">
        <f t="shared" si="17"/>
        <v>343.98503749704935</v>
      </c>
      <c r="AH38" s="429">
        <f t="shared" si="18"/>
        <v>65.548788927335636</v>
      </c>
      <c r="AI38" s="428">
        <f t="shared" si="19"/>
        <v>3.9375</v>
      </c>
      <c r="AJ38" s="43"/>
      <c r="AK38" s="4"/>
      <c r="AL38" s="56"/>
      <c r="AM38" s="5"/>
      <c r="AN38" s="5"/>
      <c r="AO38"/>
      <c r="AP38"/>
      <c r="AQ38" s="1"/>
      <c r="AR38" s="11"/>
      <c r="AS38" s="11"/>
      <c r="AT38" s="11"/>
    </row>
    <row r="39" spans="1:46" ht="15.6">
      <c r="A39" s="43"/>
      <c r="B39" s="43"/>
      <c r="C39" s="43"/>
      <c r="D39" s="43"/>
      <c r="E39" s="43"/>
      <c r="F39" s="50"/>
      <c r="G39" s="43"/>
      <c r="H39" s="43"/>
      <c r="I39" s="43"/>
      <c r="J39" s="43"/>
      <c r="K39" s="87"/>
      <c r="L39" s="43"/>
      <c r="M39" s="43"/>
      <c r="N39" s="195"/>
      <c r="O39" s="75"/>
      <c r="P39" s="75"/>
      <c r="Q39" s="173"/>
      <c r="R39" s="43"/>
      <c r="S39" s="43"/>
      <c r="T39" s="340"/>
      <c r="U39" s="43"/>
      <c r="V39" s="43"/>
      <c r="W39" s="43"/>
      <c r="X39" s="43"/>
      <c r="Y39" s="43"/>
      <c r="Z39" s="43"/>
      <c r="AA39" s="43"/>
      <c r="AB39" s="43"/>
      <c r="AC39" s="75"/>
      <c r="AD39" s="75"/>
      <c r="AE39" s="75"/>
      <c r="AF39" s="75"/>
      <c r="AG39" s="43"/>
      <c r="AH39" s="43"/>
      <c r="AI39" s="43"/>
      <c r="AJ39" s="43"/>
      <c r="AK39" s="4"/>
      <c r="AL39" s="56"/>
      <c r="AM39" s="5"/>
      <c r="AN39" s="5"/>
      <c r="AO39"/>
      <c r="AP39"/>
      <c r="AQ39" s="1"/>
      <c r="AR39" s="11"/>
      <c r="AS39" s="11"/>
      <c r="AT39" s="11"/>
    </row>
    <row r="40" spans="1:46" ht="15.6">
      <c r="A40" s="43"/>
      <c r="B40">
        <f>+'Ark1'!C565</f>
        <v>2022</v>
      </c>
      <c r="C40">
        <f>+'Ark1'!O565</f>
        <v>1</v>
      </c>
      <c r="D40" s="52" t="str">
        <f>VLOOKUP(C40,RNR!$G$15:$H$28,2)</f>
        <v>Østfold</v>
      </c>
      <c r="E40">
        <f>+'Ark1'!Q565</f>
        <v>75</v>
      </c>
      <c r="G40">
        <f>+'Ark1'!R565</f>
        <v>202</v>
      </c>
      <c r="H40" s="70">
        <f>+'Ark1'!AE565</f>
        <v>2.9010483986787303</v>
      </c>
      <c r="I40" s="70"/>
      <c r="J40" s="70">
        <f>+'Ark1'!AF565</f>
        <v>2.9245893159114611</v>
      </c>
      <c r="K40" s="87"/>
      <c r="L40" s="11">
        <f>+'Ark1'!U565</f>
        <v>375.33391089108915</v>
      </c>
      <c r="M40" s="70"/>
      <c r="N40" s="70"/>
      <c r="O40" s="382">
        <f>+IF(G40=0,"",'Ark1'!AR565)</f>
        <v>219.48484848484844</v>
      </c>
      <c r="P40" s="114">
        <f>+IF(G40=0,"",'Ark1'!AS565)</f>
        <v>34.731838183803319</v>
      </c>
      <c r="Q40" s="114"/>
      <c r="R40" s="1">
        <f>+'Ark1'!S565</f>
        <v>5.9059405940594063</v>
      </c>
      <c r="S40" s="58"/>
      <c r="T40" s="58"/>
      <c r="U40" s="1">
        <f>+'Ark1'!T565</f>
        <v>6.163366336633664</v>
      </c>
      <c r="V40" s="58"/>
      <c r="W40" s="11">
        <f>+'Ark1'!W565</f>
        <v>39.10891089108911</v>
      </c>
      <c r="X40" s="11">
        <f>+'Ark1'!X565</f>
        <v>53.46534653465347</v>
      </c>
      <c r="Y40" s="11">
        <f>+'Ark1'!AG565</f>
        <v>1028.8888888888887</v>
      </c>
      <c r="Z40" s="70"/>
      <c r="AA40" s="115">
        <f>+'Ark1'!AH565</f>
        <v>0</v>
      </c>
      <c r="AB40" s="19">
        <f>+'Ark1'!AI565</f>
        <v>50.990099009900995</v>
      </c>
      <c r="AC40" s="75"/>
      <c r="AD40" s="11">
        <f>+'Ark1'!Y565</f>
        <v>106.7808546364151</v>
      </c>
      <c r="AE40" s="1">
        <f>+'Ark1'!Z565</f>
        <v>1.8763943611221841</v>
      </c>
      <c r="AF40" s="1">
        <f>+'Ark1'!AA565</f>
        <v>1.588337618565383</v>
      </c>
      <c r="AG40" s="11">
        <f t="shared" ref="AG40" si="20">1000*L40/Y40</f>
        <v>364.79537775591825</v>
      </c>
      <c r="AH40" s="67">
        <f t="shared" ref="AH40" si="21">+L40/R40</f>
        <v>63.551927912824816</v>
      </c>
      <c r="AI40" s="11">
        <f t="shared" ref="AI40" si="22">+G40/E40</f>
        <v>2.6933333333333334</v>
      </c>
      <c r="AJ40" s="43"/>
      <c r="AK40" s="4"/>
      <c r="AL40" s="56"/>
      <c r="AM40" s="5"/>
      <c r="AN40" s="5"/>
      <c r="AO40"/>
      <c r="AP40"/>
      <c r="AQ40" s="1"/>
      <c r="AR40" s="11"/>
      <c r="AS40" s="11"/>
      <c r="AT40" s="11"/>
    </row>
    <row r="41" spans="1:46" ht="15.6">
      <c r="A41" s="43"/>
      <c r="B41" s="510">
        <f>+'Ark1'!C566</f>
        <v>2022</v>
      </c>
      <c r="C41" s="510">
        <f>+'Ark1'!O566</f>
        <v>2</v>
      </c>
      <c r="D41" s="52" t="str">
        <f>VLOOKUP(C41,RNR!$G$15:$H$28,2)</f>
        <v>Akershus</v>
      </c>
      <c r="E41" s="510">
        <f>+'Ark1'!Q566</f>
        <v>85</v>
      </c>
      <c r="F41" s="510"/>
      <c r="G41" s="510">
        <f>+'Ark1'!R566</f>
        <v>297</v>
      </c>
      <c r="H41" s="70">
        <f>+'Ark1'!AE566</f>
        <v>4.2654028436018967</v>
      </c>
      <c r="I41" s="70"/>
      <c r="J41" s="70">
        <f>+'Ark1'!AF566</f>
        <v>4.446592232760886</v>
      </c>
      <c r="K41" s="87"/>
      <c r="L41" s="511">
        <f>+'Ark1'!U566</f>
        <v>388.12814814814817</v>
      </c>
      <c r="M41" s="70"/>
      <c r="N41" s="70"/>
      <c r="O41" s="382">
        <f>+IF(G41=0,"",'Ark1'!AR566)</f>
        <v>219.15862068965512</v>
      </c>
      <c r="P41" s="114">
        <f>+IF(G41=0,"",'Ark1'!AS566)</f>
        <v>36.355369793985361</v>
      </c>
      <c r="Q41" s="114"/>
      <c r="R41" s="1">
        <f>+'Ark1'!S566</f>
        <v>6.371621621621621</v>
      </c>
      <c r="S41" s="58"/>
      <c r="T41" s="58"/>
      <c r="U41" s="1">
        <f>+'Ark1'!T566</f>
        <v>6.9663299663299689</v>
      </c>
      <c r="V41" s="58"/>
      <c r="W41" s="511">
        <f>+'Ark1'!W566</f>
        <v>64.983164983164997</v>
      </c>
      <c r="X41" s="511">
        <f>+'Ark1'!X566</f>
        <v>63.299663299663294</v>
      </c>
      <c r="Y41" s="511">
        <f>+'Ark1'!AG566</f>
        <v>1005.2</v>
      </c>
      <c r="Z41" s="70"/>
      <c r="AA41" s="115">
        <f>+'Ark1'!AH566</f>
        <v>0</v>
      </c>
      <c r="AB41" s="19">
        <f>+'Ark1'!AI566</f>
        <v>58.922558922558899</v>
      </c>
      <c r="AC41" s="75"/>
      <c r="AD41" s="511">
        <f>+'Ark1'!Y566</f>
        <v>101.09213136795914</v>
      </c>
      <c r="AE41" s="1">
        <f>+'Ark1'!Z566</f>
        <v>1.764334328102688</v>
      </c>
      <c r="AF41" s="1">
        <f>+'Ark1'!AA566</f>
        <v>1.5887475740611483</v>
      </c>
      <c r="AG41" s="511">
        <f t="shared" ref="AG41:AG53" si="23">1000*L41/Y41</f>
        <v>386.12032247129736</v>
      </c>
      <c r="AH41" s="67">
        <f t="shared" ref="AH41:AH53" si="24">+L41/R41</f>
        <v>60.915128235340333</v>
      </c>
      <c r="AI41" s="511">
        <f t="shared" ref="AI41:AI53" si="25">+G41/E41</f>
        <v>3.4941176470588236</v>
      </c>
      <c r="AJ41" s="43"/>
      <c r="AK41" s="4"/>
      <c r="AL41" s="56"/>
      <c r="AM41" s="5"/>
      <c r="AN41" s="5"/>
      <c r="AO41"/>
      <c r="AP41"/>
      <c r="AQ41" s="1"/>
      <c r="AR41" s="11"/>
      <c r="AS41" s="11"/>
      <c r="AT41" s="11"/>
    </row>
    <row r="42" spans="1:46" ht="15.6">
      <c r="A42" s="43"/>
      <c r="B42" s="510">
        <f>+'Ark1'!C567</f>
        <v>2022</v>
      </c>
      <c r="C42" s="510">
        <f>+'Ark1'!O567</f>
        <v>3</v>
      </c>
      <c r="D42" s="52" t="str">
        <f>VLOOKUP(C42,RNR!$G$15:$H$28,2)</f>
        <v>Buskerud</v>
      </c>
      <c r="E42" s="510">
        <f>+'Ark1'!Q567</f>
        <v>90</v>
      </c>
      <c r="F42" s="510"/>
      <c r="G42" s="510">
        <f>+'Ark1'!R567</f>
        <v>163</v>
      </c>
      <c r="H42" s="70">
        <f>+'Ark1'!AE567</f>
        <v>2.3409449949734298</v>
      </c>
      <c r="I42" s="70"/>
      <c r="J42" s="70">
        <f>+'Ark1'!AF567</f>
        <v>2.5514447625401231</v>
      </c>
      <c r="K42" s="87"/>
      <c r="L42" s="511">
        <f>+'Ark1'!U567</f>
        <v>405.7914110429445</v>
      </c>
      <c r="M42" s="70"/>
      <c r="N42" s="70"/>
      <c r="O42" s="382">
        <f>+IF(G42=0,"",'Ark1'!AR567)</f>
        <v>218.74522292993635</v>
      </c>
      <c r="P42" s="114">
        <f>+IF(G42=0,"",'Ark1'!AS567)</f>
        <v>36.893510025709624</v>
      </c>
      <c r="Q42" s="114"/>
      <c r="R42" s="1">
        <f>+'Ark1'!S567</f>
        <v>6.6625766871165615</v>
      </c>
      <c r="S42" s="58"/>
      <c r="T42" s="58"/>
      <c r="U42" s="1">
        <f>+'Ark1'!T567</f>
        <v>6.079754601226993</v>
      </c>
      <c r="V42" s="58"/>
      <c r="W42" s="511">
        <f>+'Ark1'!W567</f>
        <v>42.331288343558306</v>
      </c>
      <c r="X42" s="511">
        <f>+'Ark1'!X567</f>
        <v>64.417177914110411</v>
      </c>
      <c r="Y42" s="511">
        <f>+'Ark1'!AG567</f>
        <v>1095.8280254777069</v>
      </c>
      <c r="Z42" s="70"/>
      <c r="AA42" s="115">
        <f>+'Ark1'!AH567</f>
        <v>0</v>
      </c>
      <c r="AB42" s="19">
        <f>+'Ark1'!AI567</f>
        <v>78.527607361963177</v>
      </c>
      <c r="AC42" s="75"/>
      <c r="AD42" s="511">
        <f>+'Ark1'!Y567</f>
        <v>137.43166440168633</v>
      </c>
      <c r="AE42" s="1">
        <f>+'Ark1'!Z567</f>
        <v>1.7799871058184169</v>
      </c>
      <c r="AF42" s="1">
        <f>+'Ark1'!AA567</f>
        <v>1.7997327514354065</v>
      </c>
      <c r="AG42" s="511">
        <f t="shared" si="23"/>
        <v>370.30574287972507</v>
      </c>
      <c r="AH42" s="67">
        <f t="shared" si="24"/>
        <v>60.906077348066283</v>
      </c>
      <c r="AI42" s="511">
        <f t="shared" si="25"/>
        <v>1.8111111111111111</v>
      </c>
      <c r="AJ42" s="43"/>
      <c r="AK42" s="4"/>
      <c r="AL42" s="56"/>
      <c r="AM42" s="5"/>
      <c r="AN42" s="5"/>
      <c r="AO42"/>
      <c r="AP42"/>
      <c r="AQ42" s="1"/>
      <c r="AR42" s="11"/>
      <c r="AS42" s="11"/>
      <c r="AT42" s="11"/>
    </row>
    <row r="43" spans="1:46" ht="15.6">
      <c r="A43" s="43"/>
      <c r="B43" s="510">
        <f>+'Ark1'!C568</f>
        <v>2022</v>
      </c>
      <c r="C43" s="510">
        <f>+'Ark1'!O568</f>
        <v>4</v>
      </c>
      <c r="D43" s="52" t="str">
        <f>VLOOKUP(C43,RNR!$G$15:$H$28,2)</f>
        <v>Innlandet</v>
      </c>
      <c r="E43" s="510">
        <f>+'Ark1'!Q568</f>
        <v>422</v>
      </c>
      <c r="F43" s="510"/>
      <c r="G43" s="510">
        <f>+'Ark1'!R568</f>
        <v>1110</v>
      </c>
      <c r="H43" s="70">
        <f>+'Ark1'!AE568</f>
        <v>15.941404566996995</v>
      </c>
      <c r="I43" s="70"/>
      <c r="J43" s="70">
        <f>+'Ark1'!AF568</f>
        <v>16.352657096886979</v>
      </c>
      <c r="K43" s="87"/>
      <c r="L43" s="511">
        <f>+'Ark1'!U568</f>
        <v>381.91756756756826</v>
      </c>
      <c r="M43" s="70"/>
      <c r="N43" s="70"/>
      <c r="O43" s="382">
        <f>+IF(G43=0,"",'Ark1'!AR568)</f>
        <v>218.03878116343495</v>
      </c>
      <c r="P43" s="114">
        <f>+IF(G43=0,"",'Ark1'!AS568)</f>
        <v>35.796754156214433</v>
      </c>
      <c r="Q43" s="114"/>
      <c r="R43" s="1">
        <f>+'Ark1'!S568</f>
        <v>6.2213188798554668</v>
      </c>
      <c r="S43" s="58"/>
      <c r="T43" s="58"/>
      <c r="U43" s="1">
        <f>+'Ark1'!T568</f>
        <v>6.379279279279281</v>
      </c>
      <c r="V43" s="58"/>
      <c r="W43" s="511">
        <f>+'Ark1'!W568</f>
        <v>45.495495495495504</v>
      </c>
      <c r="X43" s="511">
        <f>+'Ark1'!X568</f>
        <v>58.918918918918926</v>
      </c>
      <c r="Y43" s="511">
        <f>+'Ark1'!AG568</f>
        <v>1022.1855955678672</v>
      </c>
      <c r="Z43" s="70"/>
      <c r="AA43" s="115">
        <f>+'Ark1'!AH568</f>
        <v>9.0090090090090058E-2</v>
      </c>
      <c r="AB43" s="19">
        <f>+'Ark1'!AI568</f>
        <v>55.225225225225216</v>
      </c>
      <c r="AC43" s="75"/>
      <c r="AD43" s="511">
        <f>+'Ark1'!Y568</f>
        <v>116.60566143917811</v>
      </c>
      <c r="AE43" s="1">
        <f>+'Ark1'!Z568</f>
        <v>1.910299832279738</v>
      </c>
      <c r="AF43" s="1">
        <f>+'Ark1'!AA568</f>
        <v>1.7515304564925798</v>
      </c>
      <c r="AG43" s="511">
        <f t="shared" si="23"/>
        <v>373.62839901436587</v>
      </c>
      <c r="AH43" s="67">
        <f t="shared" si="24"/>
        <v>61.388521460330757</v>
      </c>
      <c r="AI43" s="511">
        <f t="shared" si="25"/>
        <v>2.6303317535545023</v>
      </c>
      <c r="AJ43" s="43"/>
      <c r="AK43" s="4"/>
      <c r="AL43" s="56"/>
      <c r="AM43" s="5"/>
      <c r="AN43" s="5"/>
      <c r="AO43"/>
      <c r="AP43"/>
      <c r="AQ43" s="1"/>
      <c r="AR43" s="11"/>
      <c r="AS43" s="11"/>
      <c r="AT43" s="11"/>
    </row>
    <row r="44" spans="1:46" ht="15.6">
      <c r="A44" s="43"/>
      <c r="B44" s="510">
        <f>+'Ark1'!C569</f>
        <v>2022</v>
      </c>
      <c r="C44" s="510">
        <f>+'Ark1'!O569</f>
        <v>7</v>
      </c>
      <c r="D44" s="52" t="str">
        <f>VLOOKUP(C44,RNR!$G$15:$H$28,2)</f>
        <v>Vestfold</v>
      </c>
      <c r="E44" s="510">
        <f>+'Ark1'!Q569</f>
        <v>54</v>
      </c>
      <c r="F44" s="510"/>
      <c r="G44" s="510">
        <f>+'Ark1'!R569</f>
        <v>93</v>
      </c>
      <c r="H44" s="70">
        <f>+'Ark1'!AE569</f>
        <v>1.3356311934510987</v>
      </c>
      <c r="I44" s="70"/>
      <c r="J44" s="70">
        <f>+'Ark1'!AF569</f>
        <v>1.5174218576452747</v>
      </c>
      <c r="K44" s="87"/>
      <c r="L44" s="511">
        <f>+'Ark1'!U569</f>
        <v>422.98763440860222</v>
      </c>
      <c r="M44" s="70"/>
      <c r="N44" s="70"/>
      <c r="O44" s="382">
        <f>+IF(G44=0,"",'Ark1'!AR569)</f>
        <v>218.80898876404495</v>
      </c>
      <c r="P44" s="114">
        <f>+IF(G44=0,"",'Ark1'!AS569)</f>
        <v>38.978398279864429</v>
      </c>
      <c r="Q44" s="114"/>
      <c r="R44" s="1">
        <f>+'Ark1'!S569</f>
        <v>7.247311827956989</v>
      </c>
      <c r="S44" s="58"/>
      <c r="T44" s="58"/>
      <c r="U44" s="1">
        <f>+'Ark1'!T569</f>
        <v>5.89247311827957</v>
      </c>
      <c r="V44" s="58"/>
      <c r="W44" s="511">
        <f>+'Ark1'!W569</f>
        <v>35.483870967741943</v>
      </c>
      <c r="X44" s="511">
        <f>+'Ark1'!X569</f>
        <v>67.741935483870975</v>
      </c>
      <c r="Y44" s="511">
        <f>+'Ark1'!AG569</f>
        <v>1336.943820224719</v>
      </c>
      <c r="Z44" s="70"/>
      <c r="AA44" s="115">
        <f>+'Ark1'!AH569</f>
        <v>0</v>
      </c>
      <c r="AB44" s="19">
        <f>+'Ark1'!AI569</f>
        <v>83.870967741935488</v>
      </c>
      <c r="AC44" s="75"/>
      <c r="AD44" s="511">
        <f>+'Ark1'!Y569</f>
        <v>140.07866827690697</v>
      </c>
      <c r="AE44" s="1">
        <f>+'Ark1'!Z569</f>
        <v>2.1734265794619598</v>
      </c>
      <c r="AF44" s="1">
        <f>+'Ark1'!AA569</f>
        <v>1.6294491818937307</v>
      </c>
      <c r="AG44" s="511">
        <f t="shared" si="23"/>
        <v>316.38400059136717</v>
      </c>
      <c r="AH44" s="67">
        <f t="shared" si="24"/>
        <v>58.364762611275978</v>
      </c>
      <c r="AI44" s="511">
        <f t="shared" si="25"/>
        <v>1.7222222222222223</v>
      </c>
      <c r="AJ44" s="43"/>
      <c r="AK44" s="4"/>
      <c r="AL44" s="56"/>
      <c r="AM44" s="5"/>
      <c r="AN44" s="5"/>
      <c r="AO44"/>
      <c r="AP44"/>
      <c r="AQ44" s="1"/>
      <c r="AR44" s="11"/>
      <c r="AS44" s="11"/>
      <c r="AT44" s="11"/>
    </row>
    <row r="45" spans="1:46" ht="15.6">
      <c r="A45" s="43"/>
      <c r="B45" s="510">
        <f>+'Ark1'!C570</f>
        <v>2022</v>
      </c>
      <c r="C45" s="510">
        <f>+'Ark1'!O570</f>
        <v>8</v>
      </c>
      <c r="D45" s="52" t="str">
        <f>VLOOKUP(C45,RNR!$G$15:$H$28,2)</f>
        <v>Telemark</v>
      </c>
      <c r="E45" s="510">
        <f>+'Ark1'!Q570</f>
        <v>80</v>
      </c>
      <c r="F45" s="510"/>
      <c r="G45" s="510">
        <f>+'Ark1'!R570</f>
        <v>135</v>
      </c>
      <c r="H45" s="70">
        <f>+'Ark1'!AE570</f>
        <v>1.9388194743644984</v>
      </c>
      <c r="I45" s="70"/>
      <c r="J45" s="70">
        <f>+'Ark1'!AF570</f>
        <v>2.1731254946838017</v>
      </c>
      <c r="K45" s="87"/>
      <c r="L45" s="511">
        <f>+'Ark1'!U570</f>
        <v>417.30666666666656</v>
      </c>
      <c r="M45" s="70"/>
      <c r="N45" s="70"/>
      <c r="O45" s="382">
        <f>+IF(G45=0,"",'Ark1'!AR570)</f>
        <v>220.234375</v>
      </c>
      <c r="P45" s="114">
        <f>+IF(G45=0,"",'Ark1'!AS570)</f>
        <v>37.074825995352178</v>
      </c>
      <c r="Q45" s="114"/>
      <c r="R45" s="1">
        <f>+'Ark1'!S570</f>
        <v>6.5777777777777775</v>
      </c>
      <c r="S45" s="58"/>
      <c r="T45" s="58"/>
      <c r="U45" s="1">
        <f>+'Ark1'!T570</f>
        <v>6.6222222222222227</v>
      </c>
      <c r="V45" s="58"/>
      <c r="W45" s="511">
        <f>+'Ark1'!W570</f>
        <v>51.111111111111114</v>
      </c>
      <c r="X45" s="511">
        <f>+'Ark1'!X570</f>
        <v>63.703703703703702</v>
      </c>
      <c r="Y45" s="511">
        <f>+'Ark1'!AG570</f>
        <v>1248.2890625</v>
      </c>
      <c r="Z45" s="70"/>
      <c r="AA45" s="115">
        <f>+'Ark1'!AH570</f>
        <v>0</v>
      </c>
      <c r="AB45" s="19">
        <f>+'Ark1'!AI570</f>
        <v>71.111111111111114</v>
      </c>
      <c r="AC45" s="75"/>
      <c r="AD45" s="511">
        <f>+'Ark1'!Y570</f>
        <v>138.59013603935728</v>
      </c>
      <c r="AE45" s="1">
        <f>+'Ark1'!Z570</f>
        <v>2.1168343473973099</v>
      </c>
      <c r="AF45" s="1">
        <f>+'Ark1'!AA570</f>
        <v>2.1425725854567048</v>
      </c>
      <c r="AG45" s="511">
        <f t="shared" si="23"/>
        <v>334.30291044200072</v>
      </c>
      <c r="AH45" s="67">
        <f t="shared" si="24"/>
        <v>63.441891891891878</v>
      </c>
      <c r="AI45" s="511">
        <f t="shared" si="25"/>
        <v>1.6875</v>
      </c>
      <c r="AJ45" s="43"/>
      <c r="AK45" s="4"/>
      <c r="AL45" s="56"/>
      <c r="AM45" s="5"/>
      <c r="AN45" s="5"/>
      <c r="AO45"/>
      <c r="AP45"/>
      <c r="AQ45" s="13"/>
      <c r="AR45" s="11"/>
      <c r="AS45" s="11"/>
      <c r="AT45" s="11"/>
    </row>
    <row r="46" spans="1:46" s="510" customFormat="1" ht="15.6">
      <c r="A46" s="43"/>
      <c r="B46" s="510">
        <f>+'Ark1'!C571</f>
        <v>2022</v>
      </c>
      <c r="C46" s="510">
        <f>+'Ark1'!O571</f>
        <v>9</v>
      </c>
      <c r="D46" s="52" t="str">
        <f>VLOOKUP(C46,RNR!$G$15:$H$28,2)</f>
        <v>Agder</v>
      </c>
      <c r="E46" s="510">
        <f>+'Ark1'!Q571</f>
        <v>200</v>
      </c>
      <c r="G46" s="510">
        <f>+'Ark1'!R571</f>
        <v>334</v>
      </c>
      <c r="H46" s="70">
        <f>+'Ark1'!AE571</f>
        <v>4.7967829958351285</v>
      </c>
      <c r="I46" s="70"/>
      <c r="J46" s="70">
        <f>+'Ark1'!AF571</f>
        <v>4.7956526658501195</v>
      </c>
      <c r="K46" s="87"/>
      <c r="L46" s="511">
        <f>+'Ark1'!U571</f>
        <v>372.22500000000008</v>
      </c>
      <c r="M46" s="70"/>
      <c r="N46" s="70"/>
      <c r="O46" s="382">
        <f>+IF(G46=0,"",'Ark1'!AR571)</f>
        <v>213.83128834355827</v>
      </c>
      <c r="P46" s="114">
        <f>+IF(G46=0,"",'Ark1'!AS571)</f>
        <v>36.425836339542123</v>
      </c>
      <c r="Q46" s="114"/>
      <c r="R46" s="1">
        <f>+'Ark1'!S571</f>
        <v>6.4131736526946108</v>
      </c>
      <c r="S46" s="58"/>
      <c r="T46" s="58"/>
      <c r="U46" s="1">
        <f>+'Ark1'!T571</f>
        <v>6.7724550898203599</v>
      </c>
      <c r="V46" s="58"/>
      <c r="W46" s="511">
        <f>+'Ark1'!W571</f>
        <v>53.592814371257489</v>
      </c>
      <c r="X46" s="511">
        <f>+'Ark1'!X571</f>
        <v>57.784431137724518</v>
      </c>
      <c r="Y46" s="511">
        <f>+'Ark1'!AG571</f>
        <v>1086.4233128834353</v>
      </c>
      <c r="Z46" s="70"/>
      <c r="AA46" s="115">
        <f>+'Ark1'!AH571</f>
        <v>0.2994011976047905</v>
      </c>
      <c r="AB46" s="19">
        <f>+'Ark1'!AI571</f>
        <v>70.958083832335348</v>
      </c>
      <c r="AC46" s="75"/>
      <c r="AD46" s="511">
        <f>+'Ark1'!Y571</f>
        <v>123.4909614131674</v>
      </c>
      <c r="AE46" s="1">
        <f>+'Ark1'!Z571</f>
        <v>1.8336361865036128</v>
      </c>
      <c r="AF46" s="1">
        <f>+'Ark1'!AA571</f>
        <v>1.9023359315552224</v>
      </c>
      <c r="AG46" s="511">
        <f t="shared" si="23"/>
        <v>342.61507055853917</v>
      </c>
      <c r="AH46" s="67">
        <f t="shared" si="24"/>
        <v>58.040686274509817</v>
      </c>
      <c r="AI46" s="511">
        <f t="shared" si="25"/>
        <v>1.67</v>
      </c>
      <c r="AJ46" s="43"/>
      <c r="AK46" s="4"/>
      <c r="AL46" s="56"/>
      <c r="AM46" s="5"/>
      <c r="AN46" s="5"/>
      <c r="AQ46" s="13"/>
      <c r="AR46" s="511"/>
      <c r="AS46" s="511"/>
      <c r="AT46" s="511"/>
    </row>
    <row r="47" spans="1:46" s="510" customFormat="1" ht="15.6">
      <c r="A47" s="43"/>
      <c r="B47" s="510">
        <f>+'Ark1'!C572</f>
        <v>2022</v>
      </c>
      <c r="C47" s="510">
        <f>+'Ark1'!O572</f>
        <v>11</v>
      </c>
      <c r="D47" s="52" t="str">
        <f>VLOOKUP(C47,RNR!$G$15:$H$28,2)</f>
        <v>Rogaland</v>
      </c>
      <c r="E47" s="510">
        <f>+'Ark1'!Q572</f>
        <v>520</v>
      </c>
      <c r="G47" s="510">
        <f>+'Ark1'!R572</f>
        <v>1306</v>
      </c>
      <c r="H47" s="70">
        <f>+'Ark1'!AE572</f>
        <v>18.756283211259515</v>
      </c>
      <c r="I47" s="70"/>
      <c r="J47" s="70">
        <f>+'Ark1'!AF572</f>
        <v>19.123238577721335</v>
      </c>
      <c r="K47" s="87"/>
      <c r="L47" s="511">
        <f>+'Ark1'!U572</f>
        <v>379.5968070444099</v>
      </c>
      <c r="M47" s="70"/>
      <c r="N47" s="70"/>
      <c r="O47" s="382">
        <f>+IF(G47=0,"",'Ark1'!AR572)</f>
        <v>218.73322809786904</v>
      </c>
      <c r="P47" s="114">
        <f>+IF(G47=0,"",'Ark1'!AS572)</f>
        <v>35.522215031671877</v>
      </c>
      <c r="Q47" s="114"/>
      <c r="R47" s="1">
        <f>+'Ark1'!S572</f>
        <v>6.0115030674846643</v>
      </c>
      <c r="S47" s="58"/>
      <c r="T47" s="58"/>
      <c r="U47" s="1">
        <f>+'Ark1'!T572</f>
        <v>6.9157733537519155</v>
      </c>
      <c r="V47" s="58"/>
      <c r="W47" s="511">
        <f>+'Ark1'!W572</f>
        <v>59.188361408882074</v>
      </c>
      <c r="X47" s="511">
        <f>+'Ark1'!X572</f>
        <v>60.490045941807026</v>
      </c>
      <c r="Y47" s="511">
        <f>+'Ark1'!AG572</f>
        <v>952.72454617205983</v>
      </c>
      <c r="Z47" s="70"/>
      <c r="AA47" s="115">
        <f>+'Ark1'!AH572</f>
        <v>0</v>
      </c>
      <c r="AB47" s="19">
        <f>+'Ark1'!AI572</f>
        <v>41.960183767228173</v>
      </c>
      <c r="AC47" s="75"/>
      <c r="AD47" s="511">
        <f>+'Ark1'!Y572</f>
        <v>103.90538073839129</v>
      </c>
      <c r="AE47" s="1">
        <f>+'Ark1'!Z572</f>
        <v>1.7946984875886445</v>
      </c>
      <c r="AF47" s="1">
        <f>+'Ark1'!AA572</f>
        <v>1.700088969141305</v>
      </c>
      <c r="AG47" s="511">
        <f t="shared" si="23"/>
        <v>398.43290337127058</v>
      </c>
      <c r="AH47" s="67">
        <f t="shared" si="24"/>
        <v>63.145074165826045</v>
      </c>
      <c r="AI47" s="511">
        <f t="shared" si="25"/>
        <v>2.5115384615384615</v>
      </c>
      <c r="AJ47" s="43"/>
      <c r="AK47" s="4"/>
      <c r="AL47" s="56"/>
      <c r="AM47" s="5"/>
      <c r="AN47" s="5"/>
      <c r="AQ47" s="13"/>
      <c r="AR47" s="511"/>
      <c r="AS47" s="511"/>
      <c r="AT47" s="511"/>
    </row>
    <row r="48" spans="1:46" s="510" customFormat="1" ht="15.6">
      <c r="A48" s="43"/>
      <c r="B48" s="510">
        <f>+'Ark1'!C573</f>
        <v>2022</v>
      </c>
      <c r="C48" s="510">
        <f>+'Ark1'!O573</f>
        <v>14</v>
      </c>
      <c r="D48" s="52" t="str">
        <f>VLOOKUP(C48,RNR!$G$15:$H$28,2)</f>
        <v>Vestland</v>
      </c>
      <c r="E48" s="510">
        <f>+'Ark1'!Q573</f>
        <v>236</v>
      </c>
      <c r="G48" s="510">
        <f>+'Ark1'!R573</f>
        <v>429</v>
      </c>
      <c r="H48" s="70">
        <f>+'Ark1'!AE573</f>
        <v>6.1611374407582931</v>
      </c>
      <c r="I48" s="70"/>
      <c r="J48" s="70">
        <f>+'Ark1'!AF573</f>
        <v>5.877153335056617</v>
      </c>
      <c r="K48" s="87"/>
      <c r="L48" s="511">
        <f>+'Ark1'!U573</f>
        <v>355.151794871795</v>
      </c>
      <c r="M48" s="70"/>
      <c r="N48" s="70"/>
      <c r="O48" s="382">
        <f>+IF(G48=0,"",'Ark1'!AR573)</f>
        <v>213.19002375296913</v>
      </c>
      <c r="P48" s="114">
        <f>+IF(G48=0,"",'Ark1'!AS573)</f>
        <v>35.514253588334839</v>
      </c>
      <c r="Q48" s="114"/>
      <c r="R48" s="1">
        <f>+'Ark1'!S573</f>
        <v>5.8997668997668988</v>
      </c>
      <c r="S48" s="58"/>
      <c r="T48" s="58"/>
      <c r="U48" s="1">
        <f>+'Ark1'!T573</f>
        <v>6.5547785547785553</v>
      </c>
      <c r="V48" s="58"/>
      <c r="W48" s="511">
        <f>+'Ark1'!W573</f>
        <v>46.85314685314686</v>
      </c>
      <c r="X48" s="511">
        <f>+'Ark1'!X573</f>
        <v>50.116550116550123</v>
      </c>
      <c r="Y48" s="511">
        <f>+'Ark1'!AG573</f>
        <v>1043.144893111639</v>
      </c>
      <c r="Z48" s="70"/>
      <c r="AA48" s="115">
        <f>+'Ark1'!AH573</f>
        <v>0</v>
      </c>
      <c r="AB48" s="19">
        <f>+'Ark1'!AI573</f>
        <v>57.808857808857809</v>
      </c>
      <c r="AC48" s="75"/>
      <c r="AD48" s="511">
        <f>+'Ark1'!Y573</f>
        <v>112.7730221082432</v>
      </c>
      <c r="AE48" s="1">
        <f>+'Ark1'!Z573</f>
        <v>1.883983515070718</v>
      </c>
      <c r="AF48" s="1">
        <f>+'Ark1'!AA573</f>
        <v>2.1677669990455213</v>
      </c>
      <c r="AG48" s="511">
        <f t="shared" si="23"/>
        <v>340.46257352839871</v>
      </c>
      <c r="AH48" s="67">
        <f t="shared" si="24"/>
        <v>60.197597787435825</v>
      </c>
      <c r="AI48" s="511">
        <f t="shared" si="25"/>
        <v>1.8177966101694916</v>
      </c>
      <c r="AJ48" s="43"/>
      <c r="AK48" s="4"/>
      <c r="AL48" s="56"/>
      <c r="AM48" s="5"/>
      <c r="AN48" s="5"/>
      <c r="AQ48" s="13"/>
      <c r="AR48" s="511"/>
      <c r="AS48" s="511"/>
      <c r="AT48" s="511"/>
    </row>
    <row r="49" spans="1:46" s="510" customFormat="1" ht="15.6">
      <c r="A49" s="43"/>
      <c r="B49" s="510">
        <f>+'Ark1'!C574</f>
        <v>2022</v>
      </c>
      <c r="C49" s="510">
        <f>+'Ark1'!O574</f>
        <v>15</v>
      </c>
      <c r="D49" s="52" t="str">
        <f>VLOOKUP(C49,RNR!$G$15:$H$28,2)</f>
        <v>Møre og Romsdal</v>
      </c>
      <c r="E49" s="510">
        <f>+'Ark1'!Q574</f>
        <v>215</v>
      </c>
      <c r="G49" s="510">
        <f>+'Ark1'!R574</f>
        <v>778</v>
      </c>
      <c r="H49" s="70">
        <f>+'Ark1'!AE574</f>
        <v>11.173344822633918</v>
      </c>
      <c r="I49" s="70"/>
      <c r="J49" s="70">
        <f>+'Ark1'!AF574</f>
        <v>10.560129534270764</v>
      </c>
      <c r="K49" s="87"/>
      <c r="L49" s="511">
        <f>+'Ark1'!U574</f>
        <v>351.87947300771242</v>
      </c>
      <c r="M49" s="70"/>
      <c r="N49" s="70"/>
      <c r="O49" s="382">
        <f>+IF(G49=0,"",'Ark1'!AR574)</f>
        <v>217.9772423025436</v>
      </c>
      <c r="P49" s="114">
        <f>+IF(G49=0,"",'Ark1'!AS574)</f>
        <v>33.628177661789593</v>
      </c>
      <c r="Q49" s="114"/>
      <c r="R49" s="1">
        <f>+'Ark1'!S574</f>
        <v>5.3431876606683808</v>
      </c>
      <c r="S49" s="58"/>
      <c r="T49" s="58"/>
      <c r="U49" s="1">
        <f>+'Ark1'!T574</f>
        <v>6.546272493573265</v>
      </c>
      <c r="V49" s="58"/>
      <c r="W49" s="511">
        <f>+'Ark1'!W574</f>
        <v>49.871465295629811</v>
      </c>
      <c r="X49" s="511">
        <f>+'Ark1'!X574</f>
        <v>49.100257069408734</v>
      </c>
      <c r="Y49" s="511">
        <f>+'Ark1'!AG574</f>
        <v>876.22623828647932</v>
      </c>
      <c r="Z49" s="70"/>
      <c r="AA49" s="115">
        <f>+'Ark1'!AH574</f>
        <v>0</v>
      </c>
      <c r="AB49" s="19">
        <f>+'Ark1'!AI574</f>
        <v>23.650385604113119</v>
      </c>
      <c r="AC49" s="75"/>
      <c r="AD49" s="511">
        <f>+'Ark1'!Y574</f>
        <v>74.758550644404821</v>
      </c>
      <c r="AE49" s="1">
        <f>+'Ark1'!Z574</f>
        <v>1.3276614608026751</v>
      </c>
      <c r="AF49" s="1">
        <f>+'Ark1'!AA574</f>
        <v>1.6330590903532205</v>
      </c>
      <c r="AG49" s="511">
        <f t="shared" si="23"/>
        <v>401.58518158031529</v>
      </c>
      <c r="AH49" s="67">
        <f t="shared" si="24"/>
        <v>65.855720471493925</v>
      </c>
      <c r="AI49" s="511">
        <f t="shared" si="25"/>
        <v>3.6186046511627907</v>
      </c>
      <c r="AJ49" s="43"/>
      <c r="AK49" s="4"/>
      <c r="AL49" s="56"/>
      <c r="AM49" s="5"/>
      <c r="AN49" s="5"/>
      <c r="AQ49" s="13"/>
      <c r="AR49" s="511"/>
      <c r="AS49" s="511"/>
      <c r="AT49" s="511"/>
    </row>
    <row r="50" spans="1:46" ht="16.5" customHeight="1">
      <c r="A50" s="43"/>
      <c r="B50" s="510">
        <f>+'Ark1'!C575</f>
        <v>2022</v>
      </c>
      <c r="C50" s="510">
        <f>+'Ark1'!O575</f>
        <v>16</v>
      </c>
      <c r="D50" s="52" t="str">
        <f>VLOOKUP(C50,RNR!$G$15:$H$28,2)</f>
        <v>Trøndelag</v>
      </c>
      <c r="E50" s="510">
        <f>+'Ark1'!Q575</f>
        <v>475</v>
      </c>
      <c r="F50" s="510"/>
      <c r="G50" s="510">
        <f>+'Ark1'!R575</f>
        <v>1377</v>
      </c>
      <c r="H50" s="70">
        <f>+'Ark1'!AE575</f>
        <v>19.775958638517881</v>
      </c>
      <c r="I50" s="70"/>
      <c r="J50" s="70">
        <f>+'Ark1'!AF575</f>
        <v>19.040795713165473</v>
      </c>
      <c r="K50" s="87"/>
      <c r="L50" s="511">
        <f>+'Ark1'!U575</f>
        <v>358.47216412490968</v>
      </c>
      <c r="M50" s="70"/>
      <c r="N50" s="70"/>
      <c r="O50" s="382">
        <f>+IF(G50=0,"",'Ark1'!AR575)</f>
        <v>217.89665653495436</v>
      </c>
      <c r="P50" s="114">
        <f>+IF(G50=0,"",'Ark1'!AS575)</f>
        <v>33.804845470684953</v>
      </c>
      <c r="Q50" s="114"/>
      <c r="R50" s="1">
        <f>+'Ark1'!S575</f>
        <v>5.581818181818182</v>
      </c>
      <c r="S50" s="58"/>
      <c r="T50" s="58"/>
      <c r="U50" s="1">
        <f>+'Ark1'!T575</f>
        <v>6.3681917211329004</v>
      </c>
      <c r="V50" s="58"/>
      <c r="W50" s="511">
        <f>+'Ark1'!W575</f>
        <v>47.857661583151774</v>
      </c>
      <c r="X50" s="511">
        <f>+'Ark1'!X575</f>
        <v>50.689905591866392</v>
      </c>
      <c r="Y50" s="511">
        <f>+'Ark1'!AG575</f>
        <v>961.37993920972644</v>
      </c>
      <c r="Z50" s="70"/>
      <c r="AA50" s="115">
        <f>+'Ark1'!AH575</f>
        <v>0.14524328249818444</v>
      </c>
      <c r="AB50" s="19">
        <f>+'Ark1'!AI575</f>
        <v>35.729847494553375</v>
      </c>
      <c r="AC50" s="75"/>
      <c r="AD50" s="511">
        <f>+'Ark1'!Y575</f>
        <v>100.66558943265882</v>
      </c>
      <c r="AE50" s="1">
        <f>+'Ark1'!Z575</f>
        <v>1.7052680275650682</v>
      </c>
      <c r="AF50" s="1">
        <f>+'Ark1'!AA575</f>
        <v>1.9192725105567876</v>
      </c>
      <c r="AG50" s="511">
        <f t="shared" si="23"/>
        <v>372.87252365550813</v>
      </c>
      <c r="AH50" s="67">
        <f t="shared" si="24"/>
        <v>64.221397481661342</v>
      </c>
      <c r="AI50" s="511">
        <f t="shared" si="25"/>
        <v>2.8989473684210525</v>
      </c>
      <c r="AJ50" s="43"/>
      <c r="AK50" s="4"/>
      <c r="AL50" s="56"/>
      <c r="AM50" s="5"/>
      <c r="AN50" s="5"/>
      <c r="AO50"/>
      <c r="AP50"/>
      <c r="AQ50" s="13"/>
      <c r="AR50" s="11"/>
      <c r="AS50" s="11"/>
      <c r="AT50" s="11"/>
    </row>
    <row r="51" spans="1:46" ht="16.5" customHeight="1">
      <c r="A51" s="43"/>
      <c r="B51" s="510">
        <f>+'Ark1'!C576</f>
        <v>2022</v>
      </c>
      <c r="C51" s="510">
        <f>+'Ark1'!O576</f>
        <v>18</v>
      </c>
      <c r="D51" s="52" t="str">
        <f>VLOOKUP(C51,RNR!$G$15:$H$28,2)</f>
        <v>Nordland</v>
      </c>
      <c r="E51" s="510">
        <f>+'Ark1'!Q576</f>
        <v>196</v>
      </c>
      <c r="F51" s="510"/>
      <c r="G51" s="510">
        <f>+'Ark1'!R576</f>
        <v>536</v>
      </c>
      <c r="H51" s="70">
        <f>+'Ark1'!AE576</f>
        <v>7.6978313945138579</v>
      </c>
      <c r="I51" s="70"/>
      <c r="J51" s="70">
        <f>+'Ark1'!AF576</f>
        <v>7.8106712263918192</v>
      </c>
      <c r="K51" s="87"/>
      <c r="L51" s="511">
        <f>+'Ark1'!U576</f>
        <v>377.7703358208953</v>
      </c>
      <c r="M51" s="70"/>
      <c r="N51" s="70"/>
      <c r="O51" s="382">
        <f>+IF(G51=0,"",'Ark1'!AR576)</f>
        <v>218.68798449612405</v>
      </c>
      <c r="P51" s="114">
        <f>+IF(G51=0,"",'Ark1'!AS576)</f>
        <v>35.399596208739801</v>
      </c>
      <c r="Q51" s="114"/>
      <c r="R51" s="1">
        <f>+'Ark1'!S576</f>
        <v>6.11610486891386</v>
      </c>
      <c r="S51" s="58"/>
      <c r="T51" s="58"/>
      <c r="U51" s="1">
        <f>+'Ark1'!T576</f>
        <v>6.369402985074629</v>
      </c>
      <c r="V51" s="58"/>
      <c r="W51" s="511">
        <f>+'Ark1'!W576</f>
        <v>47.574626865671632</v>
      </c>
      <c r="X51" s="511">
        <f>+'Ark1'!X576</f>
        <v>62.313432835820905</v>
      </c>
      <c r="Y51" s="511">
        <f>+'Ark1'!AG576</f>
        <v>984.2713178294573</v>
      </c>
      <c r="Z51" s="70"/>
      <c r="AA51" s="115">
        <f>+'Ark1'!AH576</f>
        <v>0</v>
      </c>
      <c r="AB51" s="19">
        <f>+'Ark1'!AI576</f>
        <v>47.201492537313435</v>
      </c>
      <c r="AC51" s="75"/>
      <c r="AD51" s="511">
        <f>+'Ark1'!Y576</f>
        <v>98.397695257444838</v>
      </c>
      <c r="AE51" s="1">
        <f>+'Ark1'!Z576</f>
        <v>1.7384952430363867</v>
      </c>
      <c r="AF51" s="1">
        <f>+'Ark1'!AA576</f>
        <v>1.8722533160323336</v>
      </c>
      <c r="AG51" s="511">
        <f t="shared" si="23"/>
        <v>383.80711596266462</v>
      </c>
      <c r="AH51" s="67">
        <f t="shared" si="24"/>
        <v>61.766490914990207</v>
      </c>
      <c r="AI51" s="511">
        <f t="shared" si="25"/>
        <v>2.7346938775510203</v>
      </c>
      <c r="AJ51" s="43"/>
      <c r="AK51" s="4"/>
      <c r="AL51" s="55"/>
      <c r="AM51" s="5"/>
      <c r="AN51" s="5"/>
      <c r="AO51"/>
      <c r="AP51" s="13"/>
      <c r="AQ51" s="13"/>
      <c r="AR51" s="11"/>
      <c r="AS51" s="11"/>
      <c r="AT51" s="11"/>
    </row>
    <row r="52" spans="1:46" ht="15.6">
      <c r="A52" s="43"/>
      <c r="B52" s="510">
        <f>+'Ark1'!C577</f>
        <v>2022</v>
      </c>
      <c r="C52" s="510">
        <f>+'Ark1'!O577</f>
        <v>55</v>
      </c>
      <c r="D52" s="52" t="str">
        <f>VLOOKUP(C52,RNR!$G$15:$H$28,2)</f>
        <v>Troms</v>
      </c>
      <c r="E52" s="510">
        <f>+'Ark1'!Q577</f>
        <v>48</v>
      </c>
      <c r="F52" s="510"/>
      <c r="G52" s="510">
        <f>+'Ark1'!R577</f>
        <v>145</v>
      </c>
      <c r="H52" s="70">
        <f>+'Ark1'!AE577</f>
        <v>2.0824357317248317</v>
      </c>
      <c r="I52" s="70"/>
      <c r="J52" s="70">
        <f>+'Ark1'!AF577</f>
        <v>2.0761926580880878</v>
      </c>
      <c r="K52" s="87"/>
      <c r="L52" s="511">
        <f>+'Ark1'!U577</f>
        <v>371.19655172413826</v>
      </c>
      <c r="M52" s="70"/>
      <c r="N52" s="70"/>
      <c r="O52" s="382">
        <f>+IF(G52=0,"",'Ark1'!AR577)</f>
        <v>219.41304347826087</v>
      </c>
      <c r="P52" s="114">
        <f>+IF(G52=0,"",'Ark1'!AS577)</f>
        <v>34.121338317206394</v>
      </c>
      <c r="Q52" s="114"/>
      <c r="R52" s="1">
        <f>+'Ark1'!S577</f>
        <v>5.5448275862068996</v>
      </c>
      <c r="S52" s="58"/>
      <c r="T52" s="58"/>
      <c r="U52" s="1">
        <f>+'Ark1'!T577</f>
        <v>6.9517241379310359</v>
      </c>
      <c r="V52" s="58"/>
      <c r="W52" s="511">
        <f>+'Ark1'!W577</f>
        <v>55.172413793103438</v>
      </c>
      <c r="X52" s="511">
        <f>+'Ark1'!X577</f>
        <v>64.13793103448279</v>
      </c>
      <c r="Y52" s="511">
        <f>+'Ark1'!AG577</f>
        <v>953.22463768115938</v>
      </c>
      <c r="Z52" s="70"/>
      <c r="AA52" s="115">
        <f>+'Ark1'!AH577</f>
        <v>0</v>
      </c>
      <c r="AB52" s="19">
        <f>+'Ark1'!AI577</f>
        <v>23.448275862068968</v>
      </c>
      <c r="AC52" s="75"/>
      <c r="AD52" s="511">
        <f>+'Ark1'!Y577</f>
        <v>85.707425006312249</v>
      </c>
      <c r="AE52" s="1">
        <f>+'Ark1'!Z577</f>
        <v>1.4141126636325323</v>
      </c>
      <c r="AF52" s="1">
        <f>+'Ark1'!AA577</f>
        <v>1.8766479084196863</v>
      </c>
      <c r="AG52" s="511">
        <f t="shared" si="23"/>
        <v>389.41141159246706</v>
      </c>
      <c r="AH52" s="67">
        <f t="shared" si="24"/>
        <v>66.944651741293555</v>
      </c>
      <c r="AI52" s="511">
        <f t="shared" si="25"/>
        <v>3.0208333333333335</v>
      </c>
      <c r="AJ52" s="43"/>
      <c r="AO52"/>
      <c r="AP52" s="13"/>
      <c r="AQ52" s="13"/>
      <c r="AR52" s="11"/>
      <c r="AS52" s="11"/>
      <c r="AT52" s="11"/>
    </row>
    <row r="53" spans="1:46" ht="17.25" customHeight="1">
      <c r="A53" s="43"/>
      <c r="B53" s="510">
        <f>+'Ark1'!C578</f>
        <v>2022</v>
      </c>
      <c r="C53" s="510">
        <f>+'Ark1'!O578</f>
        <v>56</v>
      </c>
      <c r="D53" s="52" t="str">
        <f>VLOOKUP(C53,RNR!$G$15:$H$28,2)</f>
        <v>Finnmark</v>
      </c>
      <c r="E53" s="510">
        <f>+'Ark1'!Q578</f>
        <v>16</v>
      </c>
      <c r="F53" s="510"/>
      <c r="G53" s="510">
        <f>+'Ark1'!R578</f>
        <v>50</v>
      </c>
      <c r="H53" s="70">
        <f>+'Ark1'!AE578</f>
        <v>0.71808128680166605</v>
      </c>
      <c r="I53" s="70"/>
      <c r="J53" s="70">
        <f>+'Ark1'!AF578</f>
        <v>0.6484112048850722</v>
      </c>
      <c r="K53" s="87"/>
      <c r="L53" s="511">
        <f>+'Ark1'!U578</f>
        <v>336.19</v>
      </c>
      <c r="M53" s="70"/>
      <c r="N53" s="70"/>
      <c r="O53" s="382">
        <f>+IF(G53=0,"",'Ark1'!AR578)</f>
        <v>216.26</v>
      </c>
      <c r="P53" s="114">
        <f>+IF(G53=0,"",'Ark1'!AS578)</f>
        <v>32.959648447338907</v>
      </c>
      <c r="Q53" s="114"/>
      <c r="R53" s="1">
        <f>+'Ark1'!S578</f>
        <v>5.04</v>
      </c>
      <c r="S53" s="58"/>
      <c r="T53" s="58"/>
      <c r="U53" s="1">
        <f>+'Ark1'!T578</f>
        <v>6.44</v>
      </c>
      <c r="V53" s="58"/>
      <c r="W53" s="511">
        <f>+'Ark1'!W578</f>
        <v>52</v>
      </c>
      <c r="X53" s="511">
        <f>+'Ark1'!X578</f>
        <v>44</v>
      </c>
      <c r="Y53" s="511">
        <f>+'Ark1'!AG578</f>
        <v>841.02</v>
      </c>
      <c r="Z53" s="70"/>
      <c r="AA53" s="115">
        <f>+'Ark1'!AH578</f>
        <v>0</v>
      </c>
      <c r="AB53" s="19">
        <f>+'Ark1'!AI578</f>
        <v>6</v>
      </c>
      <c r="AC53" s="75"/>
      <c r="AD53" s="511">
        <f>+'Ark1'!Y578</f>
        <v>57.931042628283691</v>
      </c>
      <c r="AE53" s="1">
        <f>+'Ark1'!Z578</f>
        <v>1.0384603988597718</v>
      </c>
      <c r="AF53" s="1">
        <f>+'Ark1'!AA578</f>
        <v>1.098362417419676</v>
      </c>
      <c r="AG53" s="511">
        <f t="shared" si="23"/>
        <v>399.74079094432949</v>
      </c>
      <c r="AH53" s="67">
        <f t="shared" si="24"/>
        <v>66.704365079365076</v>
      </c>
      <c r="AI53" s="511">
        <f t="shared" si="25"/>
        <v>3.125</v>
      </c>
      <c r="AJ53" s="43"/>
      <c r="AK53" s="2"/>
      <c r="AL53" s="55"/>
      <c r="AN53" s="5"/>
      <c r="AO53"/>
      <c r="AP53" s="13"/>
      <c r="AQ53" s="13"/>
      <c r="AR53" s="11"/>
      <c r="AS53" s="11"/>
      <c r="AT53" s="11"/>
    </row>
    <row r="54" spans="1:46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75"/>
      <c r="AD54" s="43"/>
      <c r="AE54" s="43"/>
      <c r="AF54" s="43"/>
      <c r="AG54" s="43"/>
      <c r="AH54" s="43"/>
      <c r="AI54" s="43"/>
      <c r="AJ54" s="43"/>
      <c r="AK54" s="2"/>
      <c r="AL54" s="55"/>
      <c r="AN54" s="5"/>
      <c r="AO54"/>
      <c r="AP54" s="13"/>
      <c r="AQ54" s="13"/>
      <c r="AR54" s="11"/>
      <c r="AS54" s="11"/>
      <c r="AT54" s="11"/>
    </row>
    <row r="55" spans="1:46" ht="15.6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75"/>
      <c r="AD55" s="43"/>
      <c r="AE55" s="43"/>
      <c r="AF55" s="43"/>
      <c r="AG55" s="43"/>
      <c r="AH55" s="43"/>
      <c r="AI55" s="43"/>
      <c r="AJ55" s="43"/>
      <c r="AK55" s="2"/>
      <c r="AL55" s="5"/>
      <c r="AN55" s="2"/>
      <c r="AO55"/>
      <c r="AP55"/>
      <c r="AQ55"/>
      <c r="AR55"/>
    </row>
    <row r="56" spans="1:46" ht="15.6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75"/>
      <c r="AD56" s="43"/>
      <c r="AE56" s="43"/>
      <c r="AF56" s="43"/>
      <c r="AG56" s="43"/>
      <c r="AH56" s="43"/>
      <c r="AI56" s="43"/>
      <c r="AJ56" s="43"/>
    </row>
  </sheetData>
  <mergeCells count="1">
    <mergeCell ref="Y4:AA4"/>
  </mergeCells>
  <conditionalFormatting sqref="AL53:AL54">
    <cfRule type="cellIs" dxfId="17" priority="20" stopIfTrue="1" operator="lessThan">
      <formula>0</formula>
    </cfRule>
  </conditionalFormatting>
  <conditionalFormatting sqref="I10:I23 I25:I38">
    <cfRule type="cellIs" dxfId="16" priority="17" operator="lessThan">
      <formula>0</formula>
    </cfRule>
    <cfRule type="cellIs" dxfId="15" priority="18" operator="greaterThan">
      <formula>0</formula>
    </cfRule>
  </conditionalFormatting>
  <conditionalFormatting sqref="Z10:Z23 Z25:Z38">
    <cfRule type="cellIs" dxfId="14" priority="15" operator="lessThan">
      <formula>0</formula>
    </cfRule>
    <cfRule type="cellIs" dxfId="13" priority="16" operator="greaterThan">
      <formula>0</formula>
    </cfRule>
  </conditionalFormatting>
  <conditionalFormatting sqref="V10:V23 V25:V38">
    <cfRule type="cellIs" dxfId="12" priority="11" operator="lessThan">
      <formula>0</formula>
    </cfRule>
    <cfRule type="cellIs" dxfId="11" priority="12" operator="greaterThan">
      <formula>0</formula>
    </cfRule>
  </conditionalFormatting>
  <conditionalFormatting sqref="M10:M23 M25:M38">
    <cfRule type="cellIs" dxfId="10" priority="9" operator="lessThan">
      <formula>0</formula>
    </cfRule>
    <cfRule type="cellIs" dxfId="9" priority="10" operator="greaterThan">
      <formula>0</formula>
    </cfRule>
  </conditionalFormatting>
  <conditionalFormatting sqref="S10:S23 S25:S38">
    <cfRule type="cellIs" dxfId="8" priority="7" operator="lessThan">
      <formula>0</formula>
    </cfRule>
    <cfRule type="cellIs" dxfId="7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T1:DG403"/>
  <sheetViews>
    <sheetView zoomScale="94" zoomScaleNormal="94" workbookViewId="0">
      <selection activeCell="A6" sqref="A6"/>
    </sheetView>
  </sheetViews>
  <sheetFormatPr baseColWidth="10" defaultRowHeight="15"/>
  <cols>
    <col min="20" max="20" width="7.81640625" customWidth="1"/>
    <col min="61" max="61" width="1.6328125" customWidth="1"/>
    <col min="62" max="62" width="5.08984375" customWidth="1"/>
    <col min="63" max="63" width="3.36328125" customWidth="1"/>
    <col min="64" max="64" width="12.90625" customWidth="1"/>
    <col min="65" max="65" width="7.453125" customWidth="1"/>
    <col min="66" max="66" width="7.36328125" customWidth="1"/>
    <col min="67" max="67" width="4.81640625" style="67" customWidth="1"/>
    <col min="68" max="68" width="5.08984375" style="67" customWidth="1"/>
    <col min="69" max="69" width="4.90625" style="67" customWidth="1"/>
    <col min="70" max="70" width="6" customWidth="1"/>
    <col min="71" max="71" width="5.08984375" style="1" customWidth="1"/>
    <col min="72" max="72" width="5.54296875" customWidth="1"/>
    <col min="73" max="73" width="5.08984375" style="1" customWidth="1"/>
    <col min="74" max="74" width="6" style="11" customWidth="1"/>
    <col min="75" max="75" width="5.08984375" style="67" customWidth="1"/>
    <col min="76" max="76" width="5.6328125" style="11" customWidth="1"/>
    <col min="77" max="77" width="5.90625" style="11" customWidth="1"/>
    <col min="78" max="78" width="6.90625" style="11" customWidth="1"/>
    <col min="79" max="79" width="5" customWidth="1"/>
    <col min="80" max="80" width="4.1796875" style="67" customWidth="1"/>
    <col min="81" max="81" width="6.90625" style="11" customWidth="1"/>
    <col min="82" max="82" width="5.81640625" style="11" customWidth="1"/>
    <col min="83" max="83" width="6.36328125" style="11" customWidth="1"/>
    <col min="84" max="84" width="5.54296875" customWidth="1"/>
    <col min="85" max="85" width="7.1796875" customWidth="1"/>
    <col min="86" max="86" width="6.90625" style="11" customWidth="1"/>
    <col min="87" max="87" width="6.08984375" style="11" customWidth="1"/>
    <col min="88" max="88" width="7" style="11" customWidth="1"/>
    <col min="89" max="89" width="6.08984375" style="11" customWidth="1"/>
    <col min="90" max="90" width="5.08984375" style="67" customWidth="1"/>
    <col min="91" max="91" width="9.81640625" style="67" customWidth="1"/>
    <col min="92" max="92" width="4.36328125" style="67" customWidth="1"/>
    <col min="93" max="93" width="6.81640625" style="11" customWidth="1"/>
    <col min="94" max="94" width="9.90625" style="11" customWidth="1"/>
    <col min="95" max="95" width="8.81640625" customWidth="1"/>
    <col min="96" max="96" width="7.36328125" customWidth="1"/>
    <col min="97" max="97" width="9.36328125" customWidth="1"/>
    <col min="98" max="98" width="8.6328125" customWidth="1"/>
    <col min="99" max="99" width="7.81640625" customWidth="1"/>
    <col min="100" max="100" width="10.6328125" style="67" customWidth="1"/>
    <col min="101" max="102" width="11.54296875" style="67"/>
    <col min="103" max="103" width="10" style="67" customWidth="1"/>
    <col min="107" max="107" width="14" customWidth="1"/>
    <col min="108" max="108" width="12.54296875" customWidth="1"/>
    <col min="109" max="109" width="10.90625" customWidth="1"/>
  </cols>
  <sheetData>
    <row r="1" spans="23:111">
      <c r="BG1" s="67"/>
      <c r="BH1" s="67"/>
      <c r="BI1" s="67"/>
      <c r="BJ1" s="67"/>
      <c r="BK1" s="67"/>
      <c r="BL1" s="67"/>
      <c r="BM1" s="67"/>
      <c r="BN1" s="67"/>
      <c r="BR1" s="67"/>
      <c r="BS1" s="67"/>
      <c r="BT1" s="67"/>
      <c r="BU1" s="67"/>
      <c r="BV1" s="67"/>
      <c r="BX1" s="67"/>
      <c r="BY1" s="67"/>
      <c r="BZ1" s="67"/>
      <c r="CA1" s="67"/>
      <c r="CQ1" s="4"/>
      <c r="CR1" s="4"/>
      <c r="CS1" s="4"/>
      <c r="CT1" s="4"/>
      <c r="CU1" s="4"/>
      <c r="CV1"/>
      <c r="CW1"/>
      <c r="CX1"/>
      <c r="CY1"/>
    </row>
    <row r="2" spans="23:111" s="199" customFormat="1" ht="16.05" customHeight="1"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11"/>
      <c r="CD2" s="11"/>
      <c r="CE2" s="11"/>
      <c r="CF2"/>
      <c r="CG2"/>
      <c r="CH2" s="11"/>
      <c r="CI2" s="11"/>
      <c r="CJ2" s="11"/>
      <c r="CK2" s="11"/>
      <c r="CL2" s="67"/>
      <c r="CM2" s="67"/>
      <c r="CN2" s="67"/>
      <c r="CO2" s="11"/>
      <c r="CP2" s="11"/>
      <c r="CQ2" s="4"/>
      <c r="CR2" s="4"/>
      <c r="CS2" s="4"/>
      <c r="CT2" s="4"/>
      <c r="CU2" s="4"/>
      <c r="CV2"/>
      <c r="CW2"/>
      <c r="CX2"/>
      <c r="CY2"/>
      <c r="CZ2"/>
      <c r="DA2"/>
      <c r="DB2"/>
      <c r="DC2"/>
      <c r="DD2"/>
      <c r="DE2"/>
    </row>
    <row r="3" spans="23:111" s="175" customFormat="1" ht="16.2"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11"/>
      <c r="CD3" s="11"/>
      <c r="CE3" s="11"/>
      <c r="CF3"/>
      <c r="CG3"/>
      <c r="CH3" s="11"/>
      <c r="CI3" s="11"/>
      <c r="CJ3" s="11"/>
      <c r="CK3" s="11"/>
      <c r="CL3" s="67"/>
      <c r="CM3" s="67"/>
      <c r="CN3" s="67"/>
      <c r="CO3" s="11"/>
      <c r="CP3" s="11"/>
      <c r="CQ3" s="4"/>
      <c r="CR3" s="4"/>
      <c r="CS3" s="4"/>
      <c r="CT3" s="4"/>
      <c r="CU3" s="4"/>
      <c r="CV3"/>
      <c r="CW3"/>
      <c r="CX3"/>
      <c r="CY3"/>
      <c r="CZ3"/>
      <c r="DA3"/>
      <c r="DB3"/>
      <c r="DC3"/>
      <c r="DD3"/>
      <c r="DE3"/>
    </row>
    <row r="4" spans="23:111" s="182" customFormat="1" ht="19.8">
      <c r="W4" s="175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11"/>
      <c r="CD4" s="11"/>
      <c r="CE4" s="11"/>
      <c r="CF4"/>
      <c r="CG4"/>
      <c r="CH4" s="11"/>
      <c r="CI4" s="11"/>
      <c r="CJ4" s="11"/>
      <c r="CK4" s="11"/>
      <c r="CL4" s="67"/>
      <c r="CM4" s="67"/>
      <c r="CN4" s="67"/>
      <c r="CO4" s="11"/>
      <c r="CP4" s="11"/>
      <c r="CQ4" s="4"/>
      <c r="CR4" s="4"/>
      <c r="CS4" s="4"/>
      <c r="CT4" s="4"/>
      <c r="CU4" s="4"/>
      <c r="CV4"/>
      <c r="CW4"/>
      <c r="CX4"/>
      <c r="CY4"/>
      <c r="CZ4"/>
      <c r="DA4"/>
      <c r="DB4"/>
      <c r="DC4"/>
      <c r="DD4"/>
      <c r="DE4"/>
      <c r="DF4" s="179"/>
      <c r="DG4" s="179"/>
    </row>
    <row r="5" spans="23:111">
      <c r="BG5" s="67"/>
      <c r="BH5" s="67"/>
      <c r="BI5" s="67"/>
      <c r="BJ5" s="67"/>
      <c r="BK5" s="67"/>
      <c r="BL5" s="67"/>
      <c r="BM5" s="67"/>
      <c r="BN5" s="67"/>
      <c r="BR5" s="67"/>
      <c r="BS5" s="67"/>
      <c r="BT5" s="67"/>
      <c r="BU5" s="67"/>
      <c r="BV5" s="67"/>
      <c r="BX5" s="67"/>
      <c r="BY5" s="67"/>
      <c r="BZ5" s="67"/>
      <c r="CA5" s="67"/>
      <c r="CQ5" s="4"/>
      <c r="CR5" s="4"/>
      <c r="CS5" s="4"/>
      <c r="CT5" s="4"/>
      <c r="CU5" s="4"/>
      <c r="CV5"/>
      <c r="CW5"/>
      <c r="CX5"/>
      <c r="CY5"/>
    </row>
    <row r="6" spans="23:111">
      <c r="BI6" s="67"/>
      <c r="BJ6" s="67"/>
      <c r="BK6" s="67"/>
      <c r="BL6" s="67"/>
      <c r="BM6" s="67"/>
      <c r="BN6" s="67"/>
      <c r="BR6" s="67"/>
      <c r="BS6" s="67"/>
      <c r="BT6" s="67"/>
      <c r="BU6" s="67"/>
      <c r="BV6" s="67"/>
      <c r="BX6" s="67"/>
      <c r="BY6" s="67"/>
      <c r="BZ6" s="67"/>
      <c r="CQ6" s="4"/>
      <c r="CR6" s="4"/>
      <c r="CS6" s="4"/>
      <c r="CT6" s="4"/>
      <c r="CU6" s="4"/>
      <c r="CV6"/>
      <c r="CW6"/>
      <c r="CX6"/>
      <c r="CY6"/>
    </row>
    <row r="7" spans="23:111">
      <c r="BI7" s="67"/>
      <c r="BJ7" s="67"/>
      <c r="BK7" s="67"/>
      <c r="BL7" s="67"/>
      <c r="BM7" s="67"/>
      <c r="BN7" s="67"/>
      <c r="BR7" s="67"/>
      <c r="BS7" s="67"/>
      <c r="BT7" s="67"/>
      <c r="BU7" s="67"/>
      <c r="BV7" s="67"/>
      <c r="BX7" s="67"/>
      <c r="BY7" s="67"/>
      <c r="BZ7" s="67"/>
      <c r="CQ7" s="4"/>
      <c r="CR7" s="4"/>
      <c r="CS7" s="4"/>
      <c r="CT7" s="4"/>
      <c r="CU7" s="4"/>
      <c r="CV7"/>
      <c r="CW7"/>
      <c r="CX7"/>
      <c r="CY7"/>
    </row>
    <row r="8" spans="23:111" ht="15.6">
      <c r="BI8" s="67"/>
      <c r="BJ8" s="67"/>
      <c r="BK8" s="67"/>
      <c r="BL8" s="67"/>
      <c r="BM8" s="67"/>
      <c r="BN8" s="67"/>
      <c r="BR8" s="67"/>
      <c r="BS8" s="67"/>
      <c r="BT8" s="67"/>
      <c r="BU8" s="67"/>
      <c r="BV8" s="67"/>
      <c r="BX8" s="67"/>
      <c r="BY8" s="67"/>
      <c r="BZ8" s="67"/>
      <c r="CQ8" s="4"/>
      <c r="CR8" s="56"/>
      <c r="CS8" s="4"/>
      <c r="CT8" s="1"/>
      <c r="CU8" s="5"/>
      <c r="CV8"/>
      <c r="CW8"/>
      <c r="CX8"/>
      <c r="CY8"/>
    </row>
    <row r="9" spans="23:111" ht="15.6">
      <c r="BI9" s="67"/>
      <c r="BJ9" s="67"/>
      <c r="BK9" s="67"/>
      <c r="BL9" s="67"/>
      <c r="BM9" s="67"/>
      <c r="BN9" s="67"/>
      <c r="BR9" s="67"/>
      <c r="BS9" s="67"/>
      <c r="BT9" s="67"/>
      <c r="BU9" s="67"/>
      <c r="BV9" s="67"/>
      <c r="BX9" s="67"/>
      <c r="BY9" s="67"/>
      <c r="BZ9" s="67"/>
      <c r="CQ9" s="4"/>
      <c r="CR9" s="56"/>
      <c r="CS9" s="4"/>
      <c r="CT9" s="1"/>
      <c r="CU9" s="5"/>
      <c r="CV9"/>
      <c r="CW9"/>
      <c r="CX9"/>
      <c r="CY9"/>
    </row>
    <row r="10" spans="23:111" ht="15.6">
      <c r="BI10" s="67"/>
      <c r="BJ10" s="67"/>
      <c r="BK10" s="67"/>
      <c r="BL10" s="67"/>
      <c r="BM10" s="67"/>
      <c r="BN10" s="67"/>
      <c r="BR10" s="67"/>
      <c r="BS10" s="67"/>
      <c r="BT10" s="67"/>
      <c r="BU10" s="67"/>
      <c r="BV10" s="67"/>
      <c r="BX10" s="67"/>
      <c r="BY10" s="67"/>
      <c r="BZ10" s="67"/>
      <c r="CQ10" s="4"/>
      <c r="CR10" s="56"/>
      <c r="CS10" s="4"/>
      <c r="CT10" s="1"/>
      <c r="CU10" s="5"/>
      <c r="CV10"/>
      <c r="CW10"/>
      <c r="CX10"/>
      <c r="CY10"/>
    </row>
    <row r="11" spans="23:111" ht="15.6">
      <c r="BI11" s="67"/>
      <c r="BJ11" s="67"/>
      <c r="BK11" s="67"/>
      <c r="BL11" s="67"/>
      <c r="BM11" s="67"/>
      <c r="BN11" s="67"/>
      <c r="BR11" s="67"/>
      <c r="BS11" s="67"/>
      <c r="BT11" s="67"/>
      <c r="BU11" s="67"/>
      <c r="BV11" s="67"/>
      <c r="BX11" s="67"/>
      <c r="BY11" s="67"/>
      <c r="BZ11" s="67"/>
      <c r="CQ11" s="4"/>
      <c r="CR11" s="56"/>
      <c r="CS11" s="4"/>
      <c r="CT11" s="1"/>
      <c r="CU11" s="5"/>
      <c r="CV11"/>
      <c r="CW11"/>
      <c r="CX11"/>
      <c r="CY11"/>
    </row>
    <row r="12" spans="23:111" ht="15.6">
      <c r="BI12" s="67"/>
      <c r="BJ12" s="67"/>
      <c r="BK12" s="67"/>
      <c r="BL12" s="67"/>
      <c r="BM12" s="67"/>
      <c r="BN12" s="67"/>
      <c r="BR12" s="67"/>
      <c r="BS12" s="67"/>
      <c r="BT12" s="67"/>
      <c r="BU12" s="67"/>
      <c r="BV12" s="67"/>
      <c r="BX12" s="67"/>
      <c r="BY12" s="67"/>
      <c r="BZ12" s="67"/>
      <c r="CQ12" s="4"/>
      <c r="CR12" s="56"/>
      <c r="CS12" s="4"/>
      <c r="CT12" s="1"/>
      <c r="CU12" s="5"/>
      <c r="CV12"/>
      <c r="CW12"/>
      <c r="CX12"/>
      <c r="CY12"/>
    </row>
    <row r="13" spans="23:111" ht="15.6">
      <c r="BI13" s="67"/>
      <c r="BJ13" s="67"/>
      <c r="BK13" s="67"/>
      <c r="BL13" s="67"/>
      <c r="BM13" s="67"/>
      <c r="BN13" s="67"/>
      <c r="BR13" s="67"/>
      <c r="BS13" s="67"/>
      <c r="BT13" s="67"/>
      <c r="BU13" s="67"/>
      <c r="BV13" s="67"/>
      <c r="BX13" s="67"/>
      <c r="BY13" s="67"/>
      <c r="BZ13" s="67"/>
      <c r="CQ13" s="4"/>
      <c r="CR13" s="56"/>
      <c r="CS13" s="4"/>
      <c r="CT13" s="1"/>
      <c r="CU13" s="5"/>
      <c r="CV13"/>
      <c r="CW13"/>
      <c r="CX13"/>
      <c r="CY13"/>
    </row>
    <row r="14" spans="23:111" ht="15.6">
      <c r="BI14" s="67"/>
      <c r="BJ14" s="67"/>
      <c r="BK14" s="67"/>
      <c r="BL14" s="67"/>
      <c r="BM14" s="67"/>
      <c r="BN14" s="67"/>
      <c r="BR14" s="67"/>
      <c r="BS14" s="67"/>
      <c r="BT14" s="67"/>
      <c r="BU14" s="67"/>
      <c r="BV14" s="67"/>
      <c r="BX14" s="67"/>
      <c r="BY14" s="67"/>
      <c r="BZ14" s="67"/>
      <c r="CQ14" s="4"/>
      <c r="CR14" s="56"/>
      <c r="CS14" s="4"/>
      <c r="CT14" s="1"/>
      <c r="CU14" s="5"/>
      <c r="CV14"/>
      <c r="CW14"/>
      <c r="CX14"/>
      <c r="CY14"/>
    </row>
    <row r="15" spans="23:111" ht="15.6">
      <c r="BI15" s="67"/>
      <c r="BJ15" s="67"/>
      <c r="BK15" s="67"/>
      <c r="BL15" s="67"/>
      <c r="BM15" s="67"/>
      <c r="BN15" s="67"/>
      <c r="BR15" s="67"/>
      <c r="BS15" s="67"/>
      <c r="BT15" s="67"/>
      <c r="BU15" s="67"/>
      <c r="BV15" s="67"/>
      <c r="BX15" s="67"/>
      <c r="BY15" s="67"/>
      <c r="BZ15" s="67"/>
      <c r="CQ15" s="4"/>
      <c r="CR15" s="56"/>
      <c r="CS15" s="4"/>
      <c r="CT15" s="1"/>
      <c r="CU15" s="5"/>
      <c r="CV15"/>
      <c r="CW15"/>
      <c r="CX15"/>
      <c r="CY15"/>
    </row>
    <row r="16" spans="23:111" ht="15.6">
      <c r="BI16" s="67"/>
      <c r="BJ16" s="67"/>
      <c r="BK16" s="67"/>
      <c r="BL16" s="67"/>
      <c r="BM16" s="67"/>
      <c r="BN16" s="67"/>
      <c r="BR16" s="67"/>
      <c r="BS16" s="67"/>
      <c r="BT16" s="67"/>
      <c r="BU16" s="67"/>
      <c r="BV16" s="67"/>
      <c r="BX16" s="67"/>
      <c r="BY16" s="67"/>
      <c r="BZ16" s="67"/>
      <c r="CQ16" s="4"/>
      <c r="CR16" s="56"/>
      <c r="CS16" s="4"/>
      <c r="CT16" s="1"/>
      <c r="CU16" s="5"/>
      <c r="CV16"/>
      <c r="CW16" s="2"/>
      <c r="CX16" s="2"/>
      <c r="CY16" s="2"/>
    </row>
    <row r="17" spans="61:105" ht="15.6">
      <c r="BI17" s="67"/>
      <c r="BJ17" s="67"/>
      <c r="BK17" s="67"/>
      <c r="BL17" s="67"/>
      <c r="BM17" s="67"/>
      <c r="BN17" s="67"/>
      <c r="BR17" s="67"/>
      <c r="BS17" s="67"/>
      <c r="BT17" s="67"/>
      <c r="BU17" s="67"/>
      <c r="BV17" s="67"/>
      <c r="BX17" s="67"/>
      <c r="BY17" s="67"/>
      <c r="BZ17" s="67"/>
      <c r="CQ17" s="4"/>
      <c r="CR17" s="56"/>
      <c r="CS17" s="4"/>
      <c r="CT17" s="13"/>
      <c r="CU17" s="5"/>
      <c r="CV17"/>
      <c r="CW17" s="2"/>
      <c r="CX17" s="2"/>
      <c r="CY17" s="4"/>
      <c r="CZ17" s="4"/>
      <c r="DA17" s="4"/>
    </row>
    <row r="18" spans="61:105" ht="15.6">
      <c r="BI18" s="67"/>
      <c r="BJ18" s="67"/>
      <c r="BK18" s="67"/>
      <c r="BL18" s="67"/>
      <c r="BM18" s="67"/>
      <c r="BN18" s="67"/>
      <c r="BR18" s="67"/>
      <c r="BS18" s="67"/>
      <c r="BT18" s="67"/>
      <c r="BU18" s="67"/>
      <c r="BV18" s="67"/>
      <c r="BX18" s="67"/>
      <c r="BY18" s="67"/>
      <c r="BZ18" s="67"/>
      <c r="CQ18" s="4"/>
      <c r="CR18" s="56"/>
      <c r="CS18" s="4"/>
      <c r="CT18" s="1"/>
      <c r="CU18" s="5"/>
      <c r="CV18"/>
      <c r="CW18"/>
      <c r="CX18"/>
      <c r="CY18"/>
    </row>
    <row r="19" spans="61:105" ht="15.6">
      <c r="BI19" s="67"/>
      <c r="BJ19" s="67"/>
      <c r="BK19" s="67"/>
      <c r="BL19" s="67"/>
      <c r="BM19" s="67"/>
      <c r="BN19" s="67"/>
      <c r="BR19" s="67"/>
      <c r="BS19" s="67"/>
      <c r="BT19" s="67"/>
      <c r="BU19" s="67"/>
      <c r="BV19" s="67"/>
      <c r="BX19" s="67"/>
      <c r="BY19" s="67"/>
      <c r="BZ19" s="67"/>
      <c r="CQ19" s="4"/>
      <c r="CR19" s="56"/>
      <c r="CS19" s="4"/>
      <c r="CT19" s="1"/>
      <c r="CU19" s="5"/>
      <c r="CV19"/>
      <c r="CW19"/>
      <c r="CX19"/>
      <c r="CY19"/>
    </row>
    <row r="20" spans="61:105" ht="15.6">
      <c r="BI20" s="67"/>
      <c r="BJ20" s="67"/>
      <c r="BK20" s="67"/>
      <c r="BL20" s="67"/>
      <c r="BM20" s="67"/>
      <c r="BN20" s="67"/>
      <c r="BR20" s="67"/>
      <c r="BS20" s="67"/>
      <c r="BT20" s="67"/>
      <c r="BU20" s="67"/>
      <c r="BV20" s="67"/>
      <c r="BX20" s="67"/>
      <c r="BY20" s="67"/>
      <c r="BZ20" s="67"/>
      <c r="CQ20" s="4"/>
      <c r="CR20" s="56"/>
      <c r="CS20" s="4"/>
      <c r="CT20" s="1"/>
      <c r="CU20" s="5"/>
      <c r="CV20"/>
      <c r="CW20" s="2"/>
      <c r="CX20" s="2"/>
      <c r="CY20" s="2"/>
    </row>
    <row r="21" spans="61:105" ht="15.6">
      <c r="BI21" s="67"/>
      <c r="BJ21" s="67"/>
      <c r="BK21" s="67"/>
      <c r="BL21" s="67"/>
      <c r="BM21" s="67"/>
      <c r="BN21" s="67"/>
      <c r="BR21" s="67"/>
      <c r="BS21" s="67"/>
      <c r="BT21" s="67"/>
      <c r="BU21" s="67"/>
      <c r="BV21" s="67"/>
      <c r="BX21" s="67"/>
      <c r="BY21" s="67"/>
      <c r="BZ21" s="67"/>
      <c r="CQ21" s="4"/>
      <c r="CR21" s="56"/>
      <c r="CS21" s="4"/>
      <c r="CT21" s="1"/>
      <c r="CU21" s="5"/>
      <c r="CV21"/>
      <c r="CW21" s="2"/>
      <c r="CX21" s="2"/>
      <c r="CY21" s="2"/>
    </row>
    <row r="22" spans="61:105" ht="15.6">
      <c r="BI22" s="67"/>
      <c r="BJ22" s="67"/>
      <c r="BK22" s="67"/>
      <c r="BL22" s="67"/>
      <c r="BM22" s="67"/>
      <c r="BN22" s="67"/>
      <c r="BR22" s="67"/>
      <c r="BS22" s="67"/>
      <c r="BT22" s="67"/>
      <c r="BU22" s="67"/>
      <c r="BV22" s="67"/>
      <c r="BX22" s="67"/>
      <c r="BY22" s="67"/>
      <c r="BZ22" s="67"/>
      <c r="CQ22" s="4"/>
      <c r="CR22" s="56"/>
      <c r="CS22" s="4"/>
      <c r="CT22" s="1"/>
      <c r="CU22" s="5"/>
      <c r="CV22"/>
      <c r="CW22" s="2"/>
      <c r="CX22" s="2"/>
      <c r="CY22" s="2"/>
    </row>
    <row r="23" spans="61:105" ht="15.6">
      <c r="BI23" s="67"/>
      <c r="BJ23" s="67"/>
      <c r="BK23" s="67"/>
      <c r="BL23" s="67"/>
      <c r="BM23" s="67"/>
      <c r="BN23" s="67"/>
      <c r="BR23" s="67"/>
      <c r="BS23" s="67"/>
      <c r="BT23" s="67"/>
      <c r="BU23" s="67"/>
      <c r="BV23" s="67"/>
      <c r="BX23" s="67"/>
      <c r="BY23" s="67"/>
      <c r="BZ23" s="67"/>
      <c r="CQ23" s="4"/>
      <c r="CR23" s="56"/>
      <c r="CS23" s="4"/>
      <c r="CT23" s="1"/>
      <c r="CU23" s="5"/>
      <c r="CV23"/>
      <c r="CW23" s="2"/>
      <c r="CX23" s="2"/>
      <c r="CY23" s="2"/>
    </row>
    <row r="24" spans="61:105" ht="15.6">
      <c r="BI24" s="67"/>
      <c r="BJ24" s="67"/>
      <c r="BK24" s="67"/>
      <c r="BL24" s="67"/>
      <c r="BM24" s="67"/>
      <c r="BN24" s="67"/>
      <c r="BR24" s="67"/>
      <c r="BS24" s="67"/>
      <c r="BT24" s="67"/>
      <c r="BU24" s="67"/>
      <c r="BV24" s="67"/>
      <c r="BX24" s="67"/>
      <c r="BY24" s="67"/>
      <c r="BZ24" s="67"/>
      <c r="CQ24" s="4"/>
      <c r="CR24" s="56"/>
      <c r="CS24" s="4"/>
      <c r="CT24" s="1"/>
      <c r="CU24" s="5"/>
      <c r="CV24"/>
      <c r="CW24" s="2"/>
      <c r="CX24" s="2"/>
      <c r="CY24" s="2"/>
    </row>
    <row r="25" spans="61:105" ht="15.6">
      <c r="BI25" s="67"/>
      <c r="BJ25" s="67"/>
      <c r="BK25" s="67"/>
      <c r="BL25" s="67"/>
      <c r="BM25" s="67"/>
      <c r="BN25" s="67"/>
      <c r="BR25" s="67"/>
      <c r="BS25" s="67"/>
      <c r="BT25" s="67"/>
      <c r="BU25" s="67"/>
      <c r="BV25" s="67"/>
      <c r="BX25" s="67"/>
      <c r="BY25" s="67"/>
      <c r="BZ25" s="67"/>
      <c r="CQ25" s="4"/>
      <c r="CR25" s="56"/>
      <c r="CS25" s="4"/>
      <c r="CT25" s="13"/>
      <c r="CU25" s="5"/>
      <c r="CV25"/>
      <c r="CW25" s="2"/>
      <c r="CX25" s="2"/>
      <c r="CY25" s="4"/>
      <c r="CZ25" s="4"/>
      <c r="DA25" s="4"/>
    </row>
    <row r="26" spans="61:105" ht="15.6">
      <c r="BI26" s="67"/>
      <c r="BJ26" s="67"/>
      <c r="BK26" s="67"/>
      <c r="BL26" s="67"/>
      <c r="BM26" s="67"/>
      <c r="BN26" s="67"/>
      <c r="BR26" s="67"/>
      <c r="BS26" s="67"/>
      <c r="BT26" s="67"/>
      <c r="BU26" s="67"/>
      <c r="BV26" s="67"/>
      <c r="BX26" s="67"/>
      <c r="BY26" s="67"/>
      <c r="BZ26" s="67"/>
      <c r="CQ26" s="4"/>
      <c r="CR26" s="56"/>
      <c r="CS26" s="4"/>
      <c r="CT26" s="13"/>
      <c r="CU26" s="5"/>
      <c r="CV26"/>
      <c r="CW26" s="1"/>
      <c r="CX26" s="1"/>
      <c r="CY26" s="11"/>
      <c r="CZ26" s="11"/>
      <c r="DA26" s="11"/>
    </row>
    <row r="27" spans="61:105" ht="15.6">
      <c r="BI27" s="67"/>
      <c r="BJ27" s="67"/>
      <c r="BK27" s="67"/>
      <c r="BL27" s="67"/>
      <c r="BM27" s="67"/>
      <c r="BN27" s="67"/>
      <c r="BR27" s="67"/>
      <c r="BS27" s="67"/>
      <c r="BT27" s="67"/>
      <c r="BU27" s="67"/>
      <c r="BV27" s="67"/>
      <c r="BX27" s="67"/>
      <c r="BY27" s="67"/>
      <c r="BZ27" s="67"/>
      <c r="CQ27" s="4"/>
      <c r="CR27" s="56"/>
      <c r="CS27" s="4"/>
      <c r="CT27" s="13"/>
      <c r="CU27" s="5"/>
      <c r="CV27"/>
      <c r="CW27" s="1"/>
      <c r="CX27" s="1"/>
      <c r="CY27" s="11"/>
      <c r="CZ27" s="11"/>
      <c r="DA27" s="11"/>
    </row>
    <row r="28" spans="61:105" ht="15.6">
      <c r="BI28" s="67"/>
      <c r="BJ28" s="67"/>
      <c r="BK28" s="67"/>
      <c r="BL28" s="67"/>
      <c r="BM28" s="67"/>
      <c r="BN28" s="67"/>
      <c r="BR28" s="67"/>
      <c r="BS28" s="67"/>
      <c r="BT28" s="67"/>
      <c r="BU28" s="67"/>
      <c r="BV28" s="67"/>
      <c r="BX28" s="67"/>
      <c r="BY28" s="67"/>
      <c r="BZ28" s="67"/>
      <c r="CQ28" s="4"/>
      <c r="CR28" s="56"/>
      <c r="CS28" s="4"/>
      <c r="CT28" s="5"/>
      <c r="CU28" s="5"/>
      <c r="CV28"/>
      <c r="CW28" s="1"/>
      <c r="CX28" s="1"/>
      <c r="CY28" s="11"/>
      <c r="CZ28" s="11"/>
      <c r="DA28" s="11"/>
    </row>
    <row r="29" spans="61:105" ht="15.6">
      <c r="BI29" s="67"/>
      <c r="BJ29" s="67"/>
      <c r="BK29" s="67"/>
      <c r="BL29" s="67"/>
      <c r="BM29" s="67"/>
      <c r="BN29" s="67"/>
      <c r="BR29" s="67"/>
      <c r="BS29" s="67"/>
      <c r="BT29" s="67"/>
      <c r="BU29" s="67"/>
      <c r="BV29" s="67"/>
      <c r="BX29" s="67"/>
      <c r="BY29" s="67"/>
      <c r="BZ29" s="67"/>
      <c r="CQ29" s="4"/>
      <c r="CR29" s="56"/>
      <c r="CS29" s="4"/>
      <c r="CT29" s="5"/>
      <c r="CU29" s="5"/>
      <c r="CV29"/>
      <c r="CW29" s="1"/>
      <c r="CX29" s="1"/>
      <c r="CY29" s="11"/>
      <c r="CZ29" s="11"/>
      <c r="DA29" s="11"/>
    </row>
    <row r="30" spans="61:105" ht="15.6">
      <c r="BI30" s="67"/>
      <c r="BJ30" s="67"/>
      <c r="BK30" s="67"/>
      <c r="BL30" s="67"/>
      <c r="BM30" s="67"/>
      <c r="BN30" s="67"/>
      <c r="BR30" s="67"/>
      <c r="BS30" s="67"/>
      <c r="BT30" s="67"/>
      <c r="BU30" s="67"/>
      <c r="BV30" s="67"/>
      <c r="BX30" s="67"/>
      <c r="BY30" s="67"/>
      <c r="BZ30" s="67"/>
      <c r="CQ30" s="4"/>
      <c r="CR30" s="56"/>
      <c r="CS30" s="4"/>
      <c r="CT30" s="5"/>
      <c r="CU30" s="5"/>
      <c r="CV30"/>
      <c r="CW30" s="1"/>
      <c r="CX30" s="1"/>
      <c r="CY30" s="11"/>
      <c r="CZ30" s="11"/>
      <c r="DA30" s="11"/>
    </row>
    <row r="31" spans="61:105" ht="15.6">
      <c r="BI31" s="67"/>
      <c r="BJ31" s="67"/>
      <c r="BK31" s="67"/>
      <c r="BL31" s="67"/>
      <c r="BM31" s="67"/>
      <c r="BN31" s="67"/>
      <c r="BR31" s="67"/>
      <c r="BS31" s="67"/>
      <c r="BT31" s="67"/>
      <c r="BU31" s="67"/>
      <c r="BV31" s="67"/>
      <c r="BX31" s="67"/>
      <c r="BY31" s="67"/>
      <c r="BZ31" s="67"/>
      <c r="CQ31" s="4"/>
      <c r="CR31" s="56"/>
      <c r="CS31" s="4"/>
      <c r="CT31" s="5"/>
      <c r="CU31" s="5"/>
      <c r="CV31"/>
      <c r="CW31" s="1"/>
      <c r="CX31" s="1"/>
      <c r="CY31" s="11"/>
      <c r="CZ31" s="11"/>
      <c r="DA31" s="11"/>
    </row>
    <row r="32" spans="61:105" ht="15.6">
      <c r="BI32" s="67"/>
      <c r="BJ32" s="67"/>
      <c r="BK32" s="67"/>
      <c r="BL32" s="67"/>
      <c r="BM32" s="67"/>
      <c r="BN32" s="67"/>
      <c r="BR32" s="67"/>
      <c r="BS32" s="67"/>
      <c r="BT32" s="67"/>
      <c r="BU32" s="67"/>
      <c r="BV32" s="67"/>
      <c r="BX32" s="67"/>
      <c r="BY32" s="67"/>
      <c r="BZ32" s="67"/>
      <c r="CQ32" s="4"/>
      <c r="CR32" s="56"/>
      <c r="CS32" s="4"/>
      <c r="CT32" s="5"/>
      <c r="CU32" s="5"/>
      <c r="CV32"/>
      <c r="CW32" s="1"/>
      <c r="CX32" s="1"/>
      <c r="CY32" s="11"/>
      <c r="CZ32" s="11"/>
      <c r="DA32" s="11"/>
    </row>
    <row r="33" spans="61:105" ht="15.6">
      <c r="BI33" s="67"/>
      <c r="BJ33" s="67"/>
      <c r="BK33" s="67"/>
      <c r="BL33" s="67"/>
      <c r="BM33" s="67"/>
      <c r="BN33" s="67"/>
      <c r="BR33" s="67"/>
      <c r="BS33" s="67"/>
      <c r="BT33" s="67"/>
      <c r="BU33" s="67"/>
      <c r="BV33" s="67"/>
      <c r="BX33" s="67"/>
      <c r="BY33" s="67"/>
      <c r="BZ33" s="67"/>
      <c r="CQ33" s="4"/>
      <c r="CR33" s="56"/>
      <c r="CS33" s="4"/>
      <c r="CT33" s="5"/>
      <c r="CU33" s="5"/>
      <c r="CV33"/>
      <c r="CW33" s="1"/>
      <c r="CX33" s="1"/>
      <c r="CY33" s="11"/>
      <c r="CZ33" s="11"/>
      <c r="DA33" s="11"/>
    </row>
    <row r="34" spans="61:105" ht="15.6">
      <c r="BI34" s="67"/>
      <c r="BJ34" s="67"/>
      <c r="BK34" s="67"/>
      <c r="BL34" s="67"/>
      <c r="BM34" s="67"/>
      <c r="BN34" s="67"/>
      <c r="BR34" s="67"/>
      <c r="BS34" s="67"/>
      <c r="BT34" s="67"/>
      <c r="BU34" s="67"/>
      <c r="BV34" s="67"/>
      <c r="BX34" s="67"/>
      <c r="BY34" s="67"/>
      <c r="BZ34" s="67"/>
      <c r="CQ34" s="4"/>
      <c r="CR34" s="56"/>
      <c r="CS34" s="4"/>
      <c r="CT34" s="5"/>
      <c r="CU34" s="5"/>
      <c r="CV34"/>
      <c r="CW34" s="1"/>
      <c r="CX34" s="1"/>
      <c r="CY34" s="11"/>
      <c r="CZ34" s="11"/>
      <c r="DA34" s="11"/>
    </row>
    <row r="35" spans="61:105" ht="15.6">
      <c r="BI35" s="67"/>
      <c r="BJ35" s="67"/>
      <c r="BK35" s="67"/>
      <c r="BL35" s="67"/>
      <c r="BM35" s="67"/>
      <c r="BN35" s="67"/>
      <c r="BR35" s="67"/>
      <c r="BS35" s="67"/>
      <c r="BT35" s="67"/>
      <c r="BU35" s="67"/>
      <c r="BV35" s="67"/>
      <c r="BX35" s="67"/>
      <c r="BY35" s="67"/>
      <c r="BZ35" s="67"/>
      <c r="CQ35" s="4"/>
      <c r="CR35" s="56"/>
      <c r="CS35" s="4"/>
      <c r="CT35" s="5"/>
      <c r="CU35" s="5"/>
      <c r="CV35"/>
      <c r="CW35" s="13"/>
      <c r="CX35" s="13"/>
      <c r="CY35" s="11"/>
      <c r="CZ35" s="11"/>
      <c r="DA35" s="11"/>
    </row>
    <row r="36" spans="61:105" ht="16.5" customHeight="1">
      <c r="BI36" s="67"/>
      <c r="BJ36" s="67"/>
      <c r="BK36" s="67"/>
      <c r="BL36" s="67"/>
      <c r="BM36" s="67"/>
      <c r="BN36" s="67"/>
      <c r="BR36" s="67"/>
      <c r="BS36" s="67"/>
      <c r="BT36" s="67"/>
      <c r="BU36" s="67"/>
      <c r="BV36" s="67"/>
      <c r="BX36" s="67"/>
      <c r="BY36" s="67"/>
      <c r="BZ36" s="67"/>
      <c r="CQ36" s="4"/>
      <c r="CR36" s="56"/>
      <c r="CS36" s="4"/>
      <c r="CT36" s="5"/>
      <c r="CU36" s="5"/>
      <c r="CV36"/>
      <c r="CW36" s="13"/>
      <c r="CX36" s="13"/>
      <c r="CY36" s="11"/>
      <c r="CZ36" s="11"/>
      <c r="DA36" s="11"/>
    </row>
    <row r="37" spans="61:105" ht="16.5" customHeight="1">
      <c r="BI37" s="67"/>
      <c r="BJ37" s="67"/>
      <c r="BK37" s="67"/>
      <c r="BL37" s="67"/>
      <c r="BM37" s="67"/>
      <c r="BN37" s="67"/>
      <c r="BR37" s="67"/>
      <c r="BS37" s="67"/>
      <c r="BT37" s="67"/>
      <c r="BU37" s="67"/>
      <c r="BV37" s="67"/>
      <c r="BX37" s="67"/>
      <c r="BY37" s="67"/>
      <c r="BZ37" s="67"/>
      <c r="CQ37" s="4"/>
      <c r="CR37" s="55"/>
      <c r="CS37" s="4"/>
      <c r="CT37" s="5"/>
      <c r="CU37" s="5"/>
      <c r="CV37"/>
      <c r="CW37" s="13"/>
      <c r="CX37" s="13"/>
      <c r="CY37" s="11"/>
      <c r="CZ37" s="11"/>
      <c r="DA37" s="11"/>
    </row>
    <row r="38" spans="61:105">
      <c r="BI38" s="67"/>
      <c r="BJ38" s="67"/>
      <c r="BK38" s="67"/>
      <c r="BL38" s="67"/>
      <c r="BM38" s="67"/>
      <c r="BN38" s="67"/>
      <c r="BR38" s="67"/>
      <c r="BS38" s="67"/>
      <c r="BT38" s="67"/>
      <c r="BU38" s="67"/>
      <c r="BV38" s="67"/>
      <c r="BX38" s="67"/>
      <c r="BY38" s="67"/>
      <c r="BZ38" s="67"/>
      <c r="CS38" s="4"/>
      <c r="CV38"/>
      <c r="CW38" s="13"/>
      <c r="CX38" s="13"/>
      <c r="CY38" s="11"/>
      <c r="CZ38" s="11"/>
      <c r="DA38" s="11"/>
    </row>
    <row r="39" spans="61:105" ht="17.25" customHeight="1">
      <c r="BI39" s="67"/>
      <c r="BJ39" s="67"/>
      <c r="BK39" s="67"/>
      <c r="BL39" s="67"/>
      <c r="BM39" s="67"/>
      <c r="BN39" s="67"/>
      <c r="BR39" s="67"/>
      <c r="BS39" s="67"/>
      <c r="BT39" s="67"/>
      <c r="BU39" s="67"/>
      <c r="BV39" s="67"/>
      <c r="BX39" s="67"/>
      <c r="BY39" s="67"/>
      <c r="BZ39" s="67"/>
      <c r="CQ39" s="2"/>
      <c r="CR39" s="55"/>
      <c r="CS39" s="4"/>
      <c r="CU39" s="5"/>
      <c r="CV39"/>
      <c r="CW39" s="13"/>
      <c r="CX39" s="13"/>
      <c r="CY39" s="11"/>
      <c r="CZ39" s="11"/>
      <c r="DA39" s="11"/>
    </row>
    <row r="40" spans="61:105" ht="15.6">
      <c r="BI40" s="67"/>
      <c r="BJ40" s="67"/>
      <c r="BK40" s="67"/>
      <c r="BL40" s="67"/>
      <c r="BM40" s="67"/>
      <c r="BN40" s="67"/>
      <c r="BR40" s="67"/>
      <c r="BS40" s="67"/>
      <c r="BT40" s="67"/>
      <c r="BU40" s="67"/>
      <c r="BV40" s="67"/>
      <c r="BX40" s="67"/>
      <c r="BY40" s="67"/>
      <c r="BZ40" s="67"/>
      <c r="CQ40" s="2"/>
      <c r="CR40" s="55"/>
      <c r="CS40" s="4"/>
      <c r="CV40"/>
      <c r="CW40" s="13"/>
      <c r="CX40" s="13"/>
      <c r="CY40" s="11"/>
      <c r="CZ40" s="11"/>
      <c r="DA40" s="11"/>
    </row>
    <row r="41" spans="61:105">
      <c r="BI41" s="67"/>
      <c r="BJ41" s="67"/>
      <c r="BK41" s="67"/>
      <c r="BL41" s="67"/>
      <c r="BM41" s="67"/>
      <c r="BN41" s="67"/>
      <c r="BR41" s="67"/>
      <c r="BS41" s="67"/>
      <c r="BT41" s="67"/>
      <c r="BU41" s="67"/>
      <c r="BV41" s="67"/>
      <c r="BX41" s="67"/>
      <c r="BY41" s="67"/>
      <c r="BZ41" s="67"/>
      <c r="CQ41" s="14"/>
      <c r="CR41" s="13"/>
      <c r="CS41" s="4"/>
      <c r="CV41"/>
      <c r="CW41" s="13"/>
      <c r="CX41" s="13"/>
      <c r="CY41" s="11"/>
      <c r="CZ41" s="11"/>
      <c r="DA41" s="11"/>
    </row>
    <row r="42" spans="61:105" ht="21">
      <c r="BI42" s="67"/>
      <c r="BJ42" s="67"/>
      <c r="BK42" s="67"/>
      <c r="BL42" s="67"/>
      <c r="BM42" s="67"/>
      <c r="BN42" s="67"/>
      <c r="BR42" s="67"/>
      <c r="BS42" s="67"/>
      <c r="BT42" s="67"/>
      <c r="BU42" s="67"/>
      <c r="BV42" s="67"/>
      <c r="BX42" s="67"/>
      <c r="BY42" s="67"/>
      <c r="BZ42" s="67"/>
      <c r="CQ42" s="2"/>
      <c r="CR42" s="5"/>
      <c r="CS42" s="4"/>
      <c r="CV42"/>
      <c r="CW42" s="54"/>
      <c r="CX42" s="54"/>
      <c r="CY42" s="11"/>
      <c r="CZ42" s="11"/>
      <c r="DA42" s="11"/>
    </row>
    <row r="43" spans="61:105">
      <c r="BI43" s="67"/>
      <c r="BJ43" s="67"/>
      <c r="BK43" s="67"/>
      <c r="BL43" s="67"/>
      <c r="BM43" s="67"/>
      <c r="BN43" s="67"/>
      <c r="BR43" s="67"/>
      <c r="BS43" s="67"/>
      <c r="BT43" s="67"/>
      <c r="BU43" s="67"/>
      <c r="BV43" s="67"/>
      <c r="BX43" s="67"/>
      <c r="BY43" s="67"/>
      <c r="BZ43" s="67"/>
      <c r="CQ43" s="4"/>
      <c r="CR43" s="4"/>
      <c r="CS43" s="4"/>
      <c r="CT43" s="4"/>
      <c r="CU43" s="4"/>
      <c r="CV43"/>
      <c r="CW43"/>
      <c r="CX43"/>
      <c r="CY43"/>
    </row>
    <row r="44" spans="61:105" ht="15.6">
      <c r="BI44" s="67"/>
      <c r="BJ44" s="67"/>
      <c r="BK44" s="67"/>
      <c r="BL44" s="67"/>
      <c r="BM44" s="67"/>
      <c r="BN44" s="67"/>
      <c r="BR44" s="67"/>
      <c r="BS44" s="67"/>
      <c r="BT44" s="67"/>
      <c r="BU44" s="67"/>
      <c r="BV44" s="67"/>
      <c r="BX44" s="67"/>
      <c r="BY44" s="67"/>
      <c r="BZ44" s="67"/>
      <c r="CQ44" s="4"/>
      <c r="CR44" s="16"/>
      <c r="CS44" s="4"/>
      <c r="CT44" s="1"/>
      <c r="CU44" s="19"/>
      <c r="CV44"/>
      <c r="CW44" s="1"/>
      <c r="CX44" s="5"/>
      <c r="CY44"/>
    </row>
    <row r="45" spans="61:105" ht="15.6">
      <c r="BI45" s="67"/>
      <c r="BJ45" s="67"/>
      <c r="BK45" s="67"/>
      <c r="BL45" s="67"/>
      <c r="BM45" s="67"/>
      <c r="BN45" s="67"/>
      <c r="BR45" s="67"/>
      <c r="BS45" s="67"/>
      <c r="BT45" s="67"/>
      <c r="BU45" s="67"/>
      <c r="BV45" s="67"/>
      <c r="BX45" s="67"/>
      <c r="BY45" s="67"/>
      <c r="BZ45" s="67"/>
      <c r="CQ45" s="4"/>
      <c r="CR45" s="16"/>
      <c r="CS45" s="4"/>
      <c r="CT45" s="1"/>
      <c r="CU45" s="19"/>
      <c r="CV45"/>
      <c r="CW45"/>
      <c r="CX45"/>
      <c r="CY45"/>
    </row>
    <row r="46" spans="61:105" ht="15.6">
      <c r="BI46" s="67"/>
      <c r="BJ46" s="67"/>
      <c r="BK46" s="67"/>
      <c r="BL46" s="67"/>
      <c r="BM46" s="67"/>
      <c r="BN46" s="67"/>
      <c r="BR46" s="67"/>
      <c r="BS46" s="67"/>
      <c r="BT46" s="67"/>
      <c r="BU46" s="67"/>
      <c r="BV46" s="67"/>
      <c r="BX46" s="67"/>
      <c r="BY46" s="67"/>
      <c r="BZ46" s="67"/>
      <c r="CQ46" s="4"/>
      <c r="CR46" s="16"/>
      <c r="CS46" s="4"/>
      <c r="CT46" s="1"/>
      <c r="CU46" s="19"/>
      <c r="CV46"/>
      <c r="CW46"/>
      <c r="CX46"/>
      <c r="CY46"/>
    </row>
    <row r="47" spans="61:105" ht="15.6">
      <c r="BI47" s="67"/>
      <c r="BJ47" s="67"/>
      <c r="BK47" s="67"/>
      <c r="BL47" s="67"/>
      <c r="BM47" s="67"/>
      <c r="BN47" s="67"/>
      <c r="BR47" s="67"/>
      <c r="BS47" s="67"/>
      <c r="BT47" s="67"/>
      <c r="BU47" s="67"/>
      <c r="BV47" s="67"/>
      <c r="BX47" s="67"/>
      <c r="BY47" s="67"/>
      <c r="BZ47" s="67"/>
      <c r="CQ47" s="4"/>
      <c r="CR47" s="16"/>
      <c r="CS47" s="4"/>
      <c r="CT47" s="1"/>
      <c r="CU47" s="19"/>
      <c r="CV47"/>
      <c r="CW47"/>
      <c r="CX47"/>
      <c r="CY47"/>
    </row>
    <row r="48" spans="61:105" ht="15.6">
      <c r="BI48" s="67"/>
      <c r="BJ48" s="67"/>
      <c r="BK48" s="67"/>
      <c r="BL48" s="67"/>
      <c r="BM48" s="67"/>
      <c r="BN48" s="67"/>
      <c r="BR48" s="67"/>
      <c r="BS48" s="67"/>
      <c r="BT48" s="67"/>
      <c r="BU48" s="67"/>
      <c r="BV48" s="67"/>
      <c r="BX48" s="67"/>
      <c r="BY48" s="67"/>
      <c r="BZ48" s="67"/>
      <c r="CQ48" s="4"/>
      <c r="CR48" s="16"/>
      <c r="CS48" s="4"/>
      <c r="CT48" s="1"/>
      <c r="CU48" s="19"/>
      <c r="CV48"/>
      <c r="CW48"/>
      <c r="CX48"/>
      <c r="CY48"/>
    </row>
    <row r="49" spans="20:103" ht="15.6">
      <c r="BI49" s="67"/>
      <c r="BJ49" s="67"/>
      <c r="BK49" s="67"/>
      <c r="BL49" s="67"/>
      <c r="BM49" s="67"/>
      <c r="BN49" s="67"/>
      <c r="BR49" s="67"/>
      <c r="BS49" s="67"/>
      <c r="BT49" s="67"/>
      <c r="BU49" s="67"/>
      <c r="BV49" s="67"/>
      <c r="BX49" s="67"/>
      <c r="BY49" s="67"/>
      <c r="BZ49" s="67"/>
      <c r="CQ49" s="4"/>
      <c r="CR49" s="16"/>
      <c r="CS49" s="4"/>
      <c r="CT49" s="1"/>
      <c r="CU49" s="19"/>
      <c r="CV49"/>
      <c r="CW49"/>
      <c r="CX49"/>
      <c r="CY49"/>
    </row>
    <row r="50" spans="20:103" ht="15.6">
      <c r="BI50" s="67"/>
      <c r="BJ50" s="67"/>
      <c r="BK50" s="67"/>
      <c r="BL50" s="67"/>
      <c r="BM50" s="67"/>
      <c r="BN50" s="67"/>
      <c r="BR50" s="67"/>
      <c r="BS50" s="67"/>
      <c r="BT50" s="67"/>
      <c r="BU50" s="67"/>
      <c r="BV50" s="67"/>
      <c r="BX50" s="67"/>
      <c r="BY50" s="67"/>
      <c r="BZ50" s="67"/>
      <c r="CQ50" s="4"/>
      <c r="CR50" s="16"/>
      <c r="CS50" s="4"/>
      <c r="CT50" s="1"/>
      <c r="CU50" s="19"/>
      <c r="CV50"/>
      <c r="CW50"/>
      <c r="CX50"/>
      <c r="CY50"/>
    </row>
    <row r="51" spans="20:103" ht="15.6">
      <c r="BI51" s="67"/>
      <c r="BJ51" s="67"/>
      <c r="BK51" s="67"/>
      <c r="BL51" s="67"/>
      <c r="BM51" s="67"/>
      <c r="BN51" s="67"/>
      <c r="BR51" s="67"/>
      <c r="BS51" s="67"/>
      <c r="BT51" s="67"/>
      <c r="BU51" s="67"/>
      <c r="BV51" s="67"/>
      <c r="BX51" s="67"/>
      <c r="BY51" s="67"/>
      <c r="BZ51" s="67"/>
      <c r="CQ51" s="4"/>
      <c r="CR51" s="16"/>
      <c r="CS51" s="4"/>
      <c r="CT51" s="1"/>
      <c r="CU51" s="19"/>
      <c r="CV51"/>
      <c r="CW51"/>
      <c r="CX51"/>
      <c r="CY51"/>
    </row>
    <row r="52" spans="20:103" ht="15.6">
      <c r="T52">
        <v>3</v>
      </c>
      <c r="U52" s="3" t="s">
        <v>30</v>
      </c>
      <c r="BI52" s="67"/>
      <c r="BJ52" s="67"/>
      <c r="BK52" s="67"/>
      <c r="BL52" s="67"/>
      <c r="BM52" s="67"/>
      <c r="BN52" s="67"/>
      <c r="BR52" s="67"/>
      <c r="BS52" s="67"/>
      <c r="BT52" s="67"/>
      <c r="BU52" s="67"/>
      <c r="BV52" s="67"/>
      <c r="BX52" s="67"/>
      <c r="BY52" s="67"/>
      <c r="BZ52" s="67"/>
      <c r="CQ52" s="4"/>
      <c r="CR52" s="16"/>
      <c r="CS52" s="4"/>
      <c r="CT52" s="13"/>
      <c r="CU52" s="19"/>
      <c r="CV52"/>
      <c r="CW52"/>
      <c r="CX52"/>
      <c r="CY52"/>
    </row>
    <row r="53" spans="20:103" ht="15.6">
      <c r="T53">
        <v>4</v>
      </c>
      <c r="U53" s="3" t="s">
        <v>31</v>
      </c>
      <c r="BI53" s="67"/>
      <c r="BJ53" s="67"/>
      <c r="BK53" s="67"/>
      <c r="BL53" s="67"/>
      <c r="BM53" s="67"/>
      <c r="BN53" s="67"/>
      <c r="BR53" s="67"/>
      <c r="BS53" s="67"/>
      <c r="BT53" s="67"/>
      <c r="BU53" s="67"/>
      <c r="BV53" s="67"/>
      <c r="BX53" s="67"/>
      <c r="BY53" s="67"/>
      <c r="BZ53" s="67"/>
      <c r="CQ53" s="4"/>
      <c r="CR53" s="16"/>
      <c r="CS53" s="4"/>
      <c r="CT53" s="13"/>
      <c r="CU53" s="19"/>
      <c r="CV53"/>
      <c r="CW53"/>
      <c r="CX53"/>
      <c r="CY53"/>
    </row>
    <row r="54" spans="20:103" ht="15.6">
      <c r="T54">
        <v>5</v>
      </c>
      <c r="U54" s="3" t="s">
        <v>400</v>
      </c>
      <c r="BI54" s="67"/>
      <c r="BJ54" s="67"/>
      <c r="BK54" s="67"/>
      <c r="BL54" s="67"/>
      <c r="BM54" s="67"/>
      <c r="BN54" s="67"/>
      <c r="BR54" s="67"/>
      <c r="BS54" s="67"/>
      <c r="BT54" s="67"/>
      <c r="BU54" s="67"/>
      <c r="BV54" s="67"/>
      <c r="BX54" s="67"/>
      <c r="BY54" s="67"/>
      <c r="BZ54" s="67"/>
      <c r="CQ54" s="4"/>
      <c r="CR54" s="16"/>
      <c r="CS54" s="4"/>
      <c r="CT54" s="13"/>
      <c r="CU54" s="19"/>
      <c r="CV54"/>
      <c r="CW54"/>
      <c r="CX54"/>
      <c r="CY54"/>
    </row>
    <row r="55" spans="20:103" ht="15.6">
      <c r="T55">
        <v>6</v>
      </c>
      <c r="U55" s="3" t="s">
        <v>32</v>
      </c>
      <c r="BI55" s="67"/>
      <c r="BJ55" s="67"/>
      <c r="BK55" s="67"/>
      <c r="BL55" s="67"/>
      <c r="BM55" s="67"/>
      <c r="BN55" s="67"/>
      <c r="BR55" s="67"/>
      <c r="BS55" s="67"/>
      <c r="BT55" s="67"/>
      <c r="BU55" s="67"/>
      <c r="BV55" s="67"/>
      <c r="BX55" s="67"/>
      <c r="BY55" s="67"/>
      <c r="BZ55" s="67"/>
      <c r="CQ55" s="4"/>
      <c r="CR55" s="16"/>
      <c r="CS55" s="4"/>
      <c r="CT55" s="13"/>
      <c r="CU55" s="19"/>
      <c r="CV55"/>
      <c r="CW55"/>
      <c r="CX55"/>
      <c r="CY55"/>
    </row>
    <row r="56" spans="20:103" ht="15.6">
      <c r="BI56" s="67"/>
      <c r="BJ56" s="67"/>
      <c r="BK56" s="67"/>
      <c r="BL56" s="67"/>
      <c r="BM56" s="67"/>
      <c r="BN56" s="67"/>
      <c r="BR56" s="67"/>
      <c r="BS56" s="67"/>
      <c r="BT56" s="67"/>
      <c r="BU56" s="67"/>
      <c r="BV56" s="67"/>
      <c r="BX56" s="67"/>
      <c r="BY56" s="67"/>
      <c r="BZ56" s="67"/>
      <c r="CQ56" s="4"/>
      <c r="CR56" s="16"/>
      <c r="CS56" s="4"/>
      <c r="CT56" s="13"/>
      <c r="CU56" s="19"/>
      <c r="CV56"/>
      <c r="CW56"/>
      <c r="CX56"/>
      <c r="CY56"/>
    </row>
    <row r="57" spans="20:103" ht="15.6">
      <c r="BI57" s="67"/>
      <c r="BJ57" s="67"/>
      <c r="BK57" s="67"/>
      <c r="BL57" s="67"/>
      <c r="BM57" s="67"/>
      <c r="BN57" s="67"/>
      <c r="BR57" s="67"/>
      <c r="BS57" s="67"/>
      <c r="BT57" s="67"/>
      <c r="BU57" s="67"/>
      <c r="BV57" s="67"/>
      <c r="BX57" s="67"/>
      <c r="BY57" s="67"/>
      <c r="BZ57" s="67"/>
      <c r="CQ57" s="4"/>
      <c r="CR57" s="16"/>
      <c r="CS57" s="4"/>
      <c r="CT57" s="5"/>
      <c r="CU57" s="19"/>
      <c r="CV57"/>
      <c r="CW57"/>
      <c r="CX57"/>
      <c r="CY57"/>
    </row>
    <row r="58" spans="20:103" ht="15.6">
      <c r="BI58" s="67"/>
      <c r="BJ58" s="67"/>
      <c r="BK58" s="67"/>
      <c r="BL58" s="67"/>
      <c r="BM58" s="67"/>
      <c r="BN58" s="67"/>
      <c r="BR58" s="67"/>
      <c r="BS58" s="67"/>
      <c r="BT58" s="67"/>
      <c r="BU58" s="67"/>
      <c r="BV58" s="67"/>
      <c r="BX58" s="67"/>
      <c r="BY58" s="67"/>
      <c r="BZ58" s="67"/>
      <c r="CQ58" s="4"/>
      <c r="CR58" s="16"/>
      <c r="CS58" s="4"/>
      <c r="CT58" s="5"/>
      <c r="CU58" s="19"/>
      <c r="CV58"/>
      <c r="CW58"/>
      <c r="CX58"/>
      <c r="CY58"/>
    </row>
    <row r="59" spans="20:103" ht="15.6">
      <c r="BI59" s="67"/>
      <c r="BJ59" s="67"/>
      <c r="BK59" s="67"/>
      <c r="BL59" s="67"/>
      <c r="BM59" s="67"/>
      <c r="BN59" s="67"/>
      <c r="BR59" s="67"/>
      <c r="BS59" s="67"/>
      <c r="BT59" s="67"/>
      <c r="BU59" s="67"/>
      <c r="BV59" s="67"/>
      <c r="BX59" s="67"/>
      <c r="BY59" s="67"/>
      <c r="BZ59" s="67"/>
      <c r="CQ59" s="4"/>
      <c r="CR59" s="16"/>
      <c r="CS59" s="4"/>
      <c r="CT59" s="5"/>
      <c r="CU59" s="19"/>
      <c r="CV59"/>
      <c r="CW59"/>
      <c r="CX59"/>
      <c r="CY59"/>
    </row>
    <row r="60" spans="20:103" ht="15.6">
      <c r="BI60" s="67"/>
      <c r="BJ60" s="67"/>
      <c r="BK60" s="67"/>
      <c r="BL60" s="67"/>
      <c r="BM60" s="67"/>
      <c r="BN60" s="67"/>
      <c r="BR60" s="67"/>
      <c r="BS60" s="67"/>
      <c r="BT60" s="67"/>
      <c r="BU60" s="67"/>
      <c r="BV60" s="67"/>
      <c r="BX60" s="67"/>
      <c r="BY60" s="67"/>
      <c r="BZ60" s="67"/>
      <c r="CQ60" s="4"/>
      <c r="CR60" s="16"/>
      <c r="CS60" s="4"/>
      <c r="CT60" s="5"/>
      <c r="CU60" s="19"/>
      <c r="CV60"/>
      <c r="CW60"/>
      <c r="CX60"/>
      <c r="CY60"/>
    </row>
    <row r="61" spans="20:103" ht="15.6">
      <c r="BI61" s="67"/>
      <c r="BJ61" s="67"/>
      <c r="BK61" s="67"/>
      <c r="BL61" s="67"/>
      <c r="BM61" s="67"/>
      <c r="BN61" s="67"/>
      <c r="BR61" s="67"/>
      <c r="BS61" s="67"/>
      <c r="BT61" s="67"/>
      <c r="BU61" s="67"/>
      <c r="BV61" s="67"/>
      <c r="BX61" s="67"/>
      <c r="BY61" s="67"/>
      <c r="BZ61" s="67"/>
      <c r="CQ61" s="4"/>
      <c r="CR61" s="16"/>
      <c r="CS61" s="4"/>
      <c r="CT61" s="5"/>
      <c r="CU61" s="19"/>
      <c r="CV61"/>
      <c r="CW61"/>
      <c r="CX61"/>
      <c r="CY61"/>
    </row>
    <row r="62" spans="20:103" ht="15.6">
      <c r="BI62" s="67"/>
      <c r="BJ62" s="67"/>
      <c r="BK62" s="67"/>
      <c r="BL62" s="67"/>
      <c r="BM62" s="67"/>
      <c r="BN62" s="67"/>
      <c r="BR62" s="67"/>
      <c r="BS62" s="67"/>
      <c r="BT62" s="67"/>
      <c r="BU62" s="67"/>
      <c r="BV62" s="67"/>
      <c r="BX62" s="67"/>
      <c r="BY62" s="67"/>
      <c r="BZ62" s="67"/>
      <c r="CQ62" s="4"/>
      <c r="CR62" s="16"/>
      <c r="CS62" s="4"/>
      <c r="CT62" s="5"/>
      <c r="CU62" s="19"/>
      <c r="CV62"/>
      <c r="CW62"/>
      <c r="CX62"/>
      <c r="CY62"/>
    </row>
    <row r="63" spans="20:103" ht="15.6">
      <c r="BI63" s="67"/>
      <c r="BJ63" s="67"/>
      <c r="BK63" s="67"/>
      <c r="BL63" s="67"/>
      <c r="BM63" s="67"/>
      <c r="BN63" s="67"/>
      <c r="BR63" s="67"/>
      <c r="BS63" s="67"/>
      <c r="BT63" s="67"/>
      <c r="BU63" s="67"/>
      <c r="BV63" s="67"/>
      <c r="BX63" s="67"/>
      <c r="BY63" s="67"/>
      <c r="BZ63" s="67"/>
      <c r="CQ63" s="4"/>
      <c r="CR63" s="16"/>
      <c r="CS63" s="4"/>
      <c r="CT63" s="5"/>
      <c r="CU63" s="19"/>
      <c r="CV63"/>
      <c r="CW63"/>
      <c r="CX63"/>
      <c r="CY63"/>
    </row>
    <row r="64" spans="20:103" ht="15.6">
      <c r="BI64" s="67"/>
      <c r="BJ64" s="67"/>
      <c r="BK64" s="67"/>
      <c r="BL64" s="67"/>
      <c r="BM64" s="67"/>
      <c r="BN64" s="67"/>
      <c r="BR64" s="67"/>
      <c r="BS64" s="67"/>
      <c r="BT64" s="67"/>
      <c r="BU64" s="67"/>
      <c r="BV64" s="67"/>
      <c r="BX64" s="67"/>
      <c r="BY64" s="67"/>
      <c r="BZ64" s="67"/>
      <c r="CQ64" s="4"/>
      <c r="CR64" s="16"/>
      <c r="CS64" s="4"/>
      <c r="CT64" s="5"/>
      <c r="CU64" s="19"/>
      <c r="CV64"/>
      <c r="CW64"/>
      <c r="CX64"/>
      <c r="CY64"/>
    </row>
    <row r="65" spans="61:103" ht="15.6">
      <c r="BI65" s="67"/>
      <c r="BJ65" s="67"/>
      <c r="BK65" s="67"/>
      <c r="BL65" s="67"/>
      <c r="BM65" s="67"/>
      <c r="BN65" s="67"/>
      <c r="BR65" s="67"/>
      <c r="BS65" s="67"/>
      <c r="BT65" s="67"/>
      <c r="BU65" s="67"/>
      <c r="BV65" s="67"/>
      <c r="BX65" s="67"/>
      <c r="BY65" s="67"/>
      <c r="BZ65" s="67"/>
      <c r="CQ65" s="4"/>
      <c r="CR65" s="19"/>
      <c r="CS65" s="4"/>
      <c r="CT65" s="5"/>
      <c r="CU65" s="19"/>
      <c r="CV65"/>
      <c r="CW65"/>
      <c r="CX65"/>
      <c r="CY65"/>
    </row>
    <row r="66" spans="61:103">
      <c r="BI66" s="67"/>
      <c r="BJ66" s="67"/>
      <c r="BK66" s="67"/>
      <c r="BL66" s="67"/>
      <c r="BM66" s="67"/>
      <c r="BN66" s="67"/>
      <c r="BR66" s="67"/>
      <c r="BS66" s="67"/>
      <c r="BT66" s="67"/>
      <c r="BU66" s="67"/>
      <c r="BV66" s="67"/>
      <c r="BX66" s="67"/>
      <c r="BY66" s="67"/>
      <c r="BZ66" s="67"/>
      <c r="CQ66" s="13"/>
      <c r="CR66" s="13"/>
      <c r="CS66" s="4"/>
      <c r="CV66"/>
      <c r="CW66"/>
      <c r="CX66"/>
      <c r="CY66"/>
    </row>
    <row r="67" spans="61:103" ht="15.6">
      <c r="BI67" s="67"/>
      <c r="BJ67" s="67"/>
      <c r="BK67" s="67"/>
      <c r="BL67" s="67"/>
      <c r="BM67" s="67"/>
      <c r="BN67" s="67"/>
      <c r="BR67" s="67"/>
      <c r="BS67" s="67"/>
      <c r="BT67" s="67"/>
      <c r="BU67" s="67"/>
      <c r="BV67" s="67"/>
      <c r="BX67" s="67"/>
      <c r="BY67" s="67"/>
      <c r="BZ67" s="67"/>
      <c r="CQ67" s="5"/>
      <c r="CR67" s="19"/>
      <c r="CS67" s="4"/>
      <c r="CU67" s="19"/>
      <c r="CV67"/>
      <c r="CW67"/>
      <c r="CX67"/>
      <c r="CY67"/>
    </row>
    <row r="68" spans="61:103">
      <c r="BI68" s="67"/>
      <c r="BJ68" s="67"/>
      <c r="BK68" s="67"/>
      <c r="BL68" s="67"/>
      <c r="BM68" s="67"/>
      <c r="BN68" s="67"/>
      <c r="BR68" s="67"/>
      <c r="BS68" s="67"/>
      <c r="BT68" s="67"/>
      <c r="BU68" s="67"/>
      <c r="BV68" s="67"/>
      <c r="BX68" s="67"/>
      <c r="BY68" s="67"/>
      <c r="BZ68" s="67"/>
      <c r="CQ68" s="13"/>
      <c r="CR68" s="13"/>
      <c r="CS68" s="4"/>
      <c r="CV68"/>
      <c r="CW68"/>
      <c r="CX68"/>
      <c r="CY68"/>
    </row>
    <row r="69" spans="61:103">
      <c r="BI69" s="67"/>
      <c r="BJ69" s="67"/>
      <c r="BK69" s="67"/>
      <c r="BL69" s="67"/>
      <c r="BM69" s="67"/>
      <c r="BN69" s="67"/>
      <c r="BR69" s="67"/>
      <c r="BS69" s="67"/>
      <c r="BT69" s="67"/>
      <c r="BU69" s="67"/>
      <c r="BV69" s="67"/>
      <c r="BX69" s="67"/>
      <c r="BY69" s="67"/>
      <c r="BZ69" s="67"/>
      <c r="CQ69" s="13"/>
      <c r="CR69" s="13"/>
      <c r="CS69" s="4"/>
      <c r="CV69"/>
      <c r="CW69"/>
      <c r="CX69"/>
      <c r="CY69"/>
    </row>
    <row r="70" spans="61:103">
      <c r="BI70" s="67"/>
      <c r="BJ70" s="67"/>
      <c r="BK70" s="67"/>
      <c r="BL70" s="67"/>
      <c r="BM70" s="67"/>
      <c r="BN70" s="67"/>
      <c r="BR70" s="67"/>
      <c r="BS70" s="67"/>
      <c r="BT70" s="67"/>
      <c r="BU70" s="67"/>
      <c r="BV70" s="67"/>
      <c r="BX70" s="67"/>
      <c r="BY70" s="67"/>
      <c r="BZ70" s="67"/>
      <c r="CQ70" s="13"/>
      <c r="CR70" s="13"/>
      <c r="CS70" s="4"/>
      <c r="CV70"/>
      <c r="CW70"/>
      <c r="CX70"/>
      <c r="CY70"/>
    </row>
    <row r="71" spans="61:103">
      <c r="BI71" s="67"/>
      <c r="BJ71" s="67"/>
      <c r="BK71" s="67"/>
      <c r="BL71" s="67"/>
      <c r="BM71" s="67"/>
      <c r="BN71" s="67"/>
      <c r="BR71" s="67"/>
      <c r="BS71" s="67"/>
      <c r="BT71" s="67"/>
      <c r="BU71" s="67"/>
      <c r="BV71" s="67"/>
      <c r="BX71" s="67"/>
      <c r="BY71" s="67"/>
      <c r="BZ71" s="67"/>
      <c r="CQ71" s="13"/>
      <c r="CR71" s="13"/>
      <c r="CS71" s="4"/>
      <c r="CV71"/>
      <c r="CW71"/>
      <c r="CX71"/>
      <c r="CY71"/>
    </row>
    <row r="72" spans="61:103">
      <c r="BI72" s="67"/>
      <c r="BJ72" s="67"/>
      <c r="BK72" s="67"/>
      <c r="BL72" s="67"/>
      <c r="BM72" s="67"/>
      <c r="BN72" s="67"/>
      <c r="BR72" s="67"/>
      <c r="BS72" s="67"/>
      <c r="BT72" s="67"/>
      <c r="BU72" s="67"/>
      <c r="BV72" s="67"/>
      <c r="BX72" s="67"/>
      <c r="BY72" s="67"/>
      <c r="BZ72" s="67"/>
      <c r="CQ72" s="13"/>
      <c r="CR72" s="13"/>
      <c r="CS72" s="4"/>
      <c r="CV72"/>
      <c r="CW72"/>
      <c r="CX72"/>
      <c r="CY72"/>
    </row>
    <row r="73" spans="61:103" ht="15.6">
      <c r="BI73" s="67"/>
      <c r="BJ73" s="67"/>
      <c r="BK73" s="67"/>
      <c r="BL73" s="67"/>
      <c r="BM73" s="67"/>
      <c r="BN73" s="67"/>
      <c r="BR73" s="67"/>
      <c r="BS73" s="67"/>
      <c r="BT73" s="67"/>
      <c r="BU73" s="67"/>
      <c r="BV73" s="67"/>
      <c r="BX73" s="67"/>
      <c r="BY73" s="67"/>
      <c r="BZ73" s="67"/>
      <c r="CQ73" s="2"/>
      <c r="CR73" s="5"/>
      <c r="CS73" s="4"/>
      <c r="CV73"/>
      <c r="CW73"/>
      <c r="CX73"/>
      <c r="CY73"/>
    </row>
    <row r="74" spans="61:103">
      <c r="BI74" s="67"/>
      <c r="BJ74" s="67"/>
      <c r="BK74" s="67"/>
      <c r="BL74" s="67"/>
      <c r="BM74" s="67"/>
      <c r="BN74" s="67"/>
      <c r="BR74" s="67"/>
      <c r="BS74" s="67"/>
      <c r="BT74" s="67"/>
      <c r="BU74" s="67"/>
      <c r="BV74" s="67"/>
      <c r="BX74" s="67"/>
      <c r="BY74" s="67"/>
      <c r="BZ74" s="67"/>
      <c r="CQ74" s="4"/>
      <c r="CR74" s="4"/>
      <c r="CS74" s="4"/>
      <c r="CT74" s="4"/>
      <c r="CU74" s="4"/>
      <c r="CV74"/>
      <c r="CW74"/>
      <c r="CX74"/>
      <c r="CY74"/>
    </row>
    <row r="75" spans="61:103" ht="15.6">
      <c r="BI75" s="67"/>
      <c r="BJ75" s="67"/>
      <c r="BK75" s="67"/>
      <c r="BL75" s="67"/>
      <c r="BM75" s="67"/>
      <c r="BN75" s="67"/>
      <c r="BR75" s="67"/>
      <c r="BS75" s="67"/>
      <c r="BT75" s="67"/>
      <c r="BU75" s="67"/>
      <c r="BV75" s="67"/>
      <c r="BX75" s="67"/>
      <c r="BY75" s="67"/>
      <c r="BZ75" s="67"/>
      <c r="CQ75" s="4"/>
      <c r="CR75" s="13"/>
      <c r="CS75" s="4"/>
      <c r="CT75" s="1"/>
      <c r="CU75" s="5"/>
      <c r="CV75"/>
      <c r="CW75"/>
      <c r="CX75"/>
      <c r="CY75"/>
    </row>
    <row r="76" spans="61:103" ht="15.6">
      <c r="BI76" s="67"/>
      <c r="BJ76" s="67"/>
      <c r="BK76" s="67"/>
      <c r="BL76" s="67"/>
      <c r="BM76" s="67"/>
      <c r="BN76" s="67"/>
      <c r="BR76" s="67"/>
      <c r="BS76" s="67"/>
      <c r="BT76" s="67"/>
      <c r="BU76" s="67"/>
      <c r="BV76" s="67"/>
      <c r="BX76" s="67"/>
      <c r="BY76" s="67"/>
      <c r="BZ76" s="67"/>
      <c r="CQ76" s="4"/>
      <c r="CR76" s="13"/>
      <c r="CS76" s="4"/>
      <c r="CT76" s="1"/>
      <c r="CU76" s="5"/>
      <c r="CV76"/>
      <c r="CW76"/>
      <c r="CX76"/>
      <c r="CY76"/>
    </row>
    <row r="77" spans="61:103" ht="15.6">
      <c r="BI77" s="67"/>
      <c r="BJ77" s="67"/>
      <c r="BK77" s="67"/>
      <c r="BL77" s="67"/>
      <c r="BM77" s="67"/>
      <c r="BN77" s="67"/>
      <c r="BR77" s="67"/>
      <c r="BS77" s="67"/>
      <c r="BT77" s="67"/>
      <c r="BU77" s="67"/>
      <c r="BV77" s="67"/>
      <c r="BX77" s="67"/>
      <c r="BY77" s="67"/>
      <c r="BZ77" s="67"/>
      <c r="CQ77" s="4"/>
      <c r="CR77" s="13"/>
      <c r="CS77" s="4"/>
      <c r="CT77" s="1"/>
      <c r="CU77" s="5"/>
      <c r="CV77"/>
      <c r="CW77"/>
      <c r="CX77"/>
      <c r="CY77"/>
    </row>
    <row r="78" spans="61:103" ht="15.6">
      <c r="BI78" s="67"/>
      <c r="BJ78" s="67"/>
      <c r="BK78" s="67"/>
      <c r="BL78" s="67"/>
      <c r="BM78" s="67"/>
      <c r="BN78" s="67"/>
      <c r="BR78" s="67"/>
      <c r="BS78" s="67"/>
      <c r="BT78" s="67"/>
      <c r="BU78" s="67"/>
      <c r="BV78" s="67"/>
      <c r="BX78" s="67"/>
      <c r="BY78" s="67"/>
      <c r="BZ78" s="67"/>
      <c r="CQ78" s="4"/>
      <c r="CR78" s="13"/>
      <c r="CS78" s="4"/>
      <c r="CT78" s="1"/>
      <c r="CU78" s="5"/>
      <c r="CV78"/>
      <c r="CW78"/>
      <c r="CX78"/>
      <c r="CY78"/>
    </row>
    <row r="79" spans="61:103" ht="15.6">
      <c r="BI79" s="67"/>
      <c r="BJ79" s="67"/>
      <c r="BK79" s="67"/>
      <c r="BL79" s="67"/>
      <c r="BM79" s="67"/>
      <c r="BN79" s="67"/>
      <c r="BR79" s="67"/>
      <c r="BS79" s="67"/>
      <c r="BT79" s="67"/>
      <c r="BU79" s="67"/>
      <c r="BV79" s="67"/>
      <c r="BX79" s="67"/>
      <c r="BY79" s="67"/>
      <c r="BZ79" s="67"/>
      <c r="CQ79" s="4"/>
      <c r="CR79" s="13"/>
      <c r="CS79" s="4"/>
      <c r="CT79" s="13"/>
      <c r="CU79" s="5"/>
      <c r="CV79"/>
      <c r="CW79"/>
      <c r="CX79"/>
      <c r="CY79"/>
    </row>
    <row r="80" spans="61:103" ht="15.6">
      <c r="BI80" s="67"/>
      <c r="BJ80" s="67"/>
      <c r="BK80" s="67"/>
      <c r="BL80" s="67"/>
      <c r="BM80" s="67"/>
      <c r="BN80" s="67"/>
      <c r="BR80" s="67"/>
      <c r="BS80" s="67"/>
      <c r="BT80" s="67"/>
      <c r="BU80" s="67"/>
      <c r="BV80" s="67"/>
      <c r="BX80" s="67"/>
      <c r="BY80" s="67"/>
      <c r="BZ80" s="67"/>
      <c r="CQ80" s="4"/>
      <c r="CR80" s="13"/>
      <c r="CS80" s="4"/>
      <c r="CT80" s="13"/>
      <c r="CU80" s="5"/>
      <c r="CV80"/>
      <c r="CW80"/>
      <c r="CX80"/>
      <c r="CY80"/>
    </row>
    <row r="81" spans="61:103" ht="15.6">
      <c r="BI81" s="67"/>
      <c r="BJ81" s="67"/>
      <c r="BK81" s="67"/>
      <c r="BL81" s="67"/>
      <c r="BM81" s="67"/>
      <c r="BN81" s="67"/>
      <c r="BR81" s="67"/>
      <c r="BS81" s="67"/>
      <c r="BT81" s="67"/>
      <c r="BU81" s="67"/>
      <c r="BV81" s="67"/>
      <c r="BX81" s="67"/>
      <c r="BY81" s="67"/>
      <c r="BZ81" s="67"/>
      <c r="CQ81" s="4"/>
      <c r="CR81" s="13"/>
      <c r="CS81" s="4"/>
      <c r="CT81" s="13"/>
      <c r="CU81" s="5"/>
      <c r="CV81"/>
      <c r="CW81"/>
      <c r="CX81"/>
      <c r="CY81"/>
    </row>
    <row r="82" spans="61:103" ht="15.6">
      <c r="BI82" s="67"/>
      <c r="BJ82" s="67"/>
      <c r="BK82" s="67"/>
      <c r="BL82" s="67"/>
      <c r="BM82" s="67"/>
      <c r="BN82" s="67"/>
      <c r="BR82" s="67"/>
      <c r="BS82" s="67"/>
      <c r="BT82" s="67"/>
      <c r="BU82" s="67"/>
      <c r="BV82" s="67"/>
      <c r="BX82" s="67"/>
      <c r="BY82" s="67"/>
      <c r="BZ82" s="67"/>
      <c r="CQ82" s="4"/>
      <c r="CR82" s="13"/>
      <c r="CS82" s="4"/>
      <c r="CT82" s="13"/>
      <c r="CU82" s="5"/>
      <c r="CV82"/>
      <c r="CW82"/>
      <c r="CX82"/>
      <c r="CY82"/>
    </row>
    <row r="83" spans="61:103" ht="15.6">
      <c r="BI83" s="67"/>
      <c r="BJ83" s="67"/>
      <c r="BK83" s="67"/>
      <c r="BL83" s="67"/>
      <c r="BM83" s="67"/>
      <c r="BN83" s="67"/>
      <c r="BR83" s="67"/>
      <c r="BS83" s="67"/>
      <c r="BT83" s="67"/>
      <c r="BU83" s="67"/>
      <c r="BV83" s="67"/>
      <c r="BX83" s="67"/>
      <c r="BY83" s="67"/>
      <c r="BZ83" s="67"/>
      <c r="CQ83" s="4"/>
      <c r="CR83" s="13"/>
      <c r="CS83" s="4"/>
      <c r="CT83" s="5"/>
      <c r="CU83" s="5"/>
      <c r="CV83"/>
      <c r="CW83"/>
      <c r="CX83"/>
      <c r="CY83"/>
    </row>
    <row r="84" spans="61:103" ht="15.6">
      <c r="BI84" s="67"/>
      <c r="BJ84" s="67"/>
      <c r="BK84" s="67"/>
      <c r="BL84" s="67"/>
      <c r="BM84" s="67"/>
      <c r="BN84" s="67"/>
      <c r="BR84" s="67"/>
      <c r="BS84" s="67"/>
      <c r="BT84" s="67"/>
      <c r="BU84" s="67"/>
      <c r="BV84" s="67"/>
      <c r="BX84" s="67"/>
      <c r="BY84" s="67"/>
      <c r="BZ84" s="67"/>
      <c r="CQ84" s="4"/>
      <c r="CR84" s="13"/>
      <c r="CS84" s="4"/>
      <c r="CT84" s="5"/>
      <c r="CU84" s="5"/>
      <c r="CV84"/>
      <c r="CW84"/>
      <c r="CX84"/>
      <c r="CY84"/>
    </row>
    <row r="85" spans="61:103" ht="15.6">
      <c r="BI85" s="67"/>
      <c r="BJ85" s="67"/>
      <c r="BK85" s="67"/>
      <c r="BL85" s="67"/>
      <c r="BM85" s="67"/>
      <c r="BN85" s="67"/>
      <c r="BR85" s="67"/>
      <c r="BS85" s="67"/>
      <c r="BT85" s="67"/>
      <c r="BU85" s="67"/>
      <c r="BV85" s="67"/>
      <c r="BX85" s="67"/>
      <c r="BY85" s="67"/>
      <c r="BZ85" s="67"/>
      <c r="CQ85" s="4"/>
      <c r="CR85" s="13"/>
      <c r="CS85" s="4"/>
      <c r="CT85" s="5"/>
      <c r="CU85" s="5"/>
      <c r="CV85"/>
      <c r="CW85"/>
      <c r="CX85"/>
      <c r="CY85"/>
    </row>
    <row r="86" spans="61:103" ht="15.6">
      <c r="BI86" s="67"/>
      <c r="BJ86" s="67"/>
      <c r="BK86" s="67"/>
      <c r="BL86" s="67"/>
      <c r="BM86" s="67"/>
      <c r="BN86" s="67"/>
      <c r="BR86" s="67"/>
      <c r="BS86" s="67"/>
      <c r="BT86" s="67"/>
      <c r="BU86" s="67"/>
      <c r="BV86" s="67"/>
      <c r="BX86" s="67"/>
      <c r="BY86" s="67"/>
      <c r="BZ86" s="67"/>
      <c r="CQ86" s="4"/>
      <c r="CR86" s="13"/>
      <c r="CS86" s="4"/>
      <c r="CT86" s="5"/>
      <c r="CU86" s="5"/>
      <c r="CV86"/>
      <c r="CW86"/>
      <c r="CX86"/>
      <c r="CY86"/>
    </row>
    <row r="87" spans="61:103" ht="15.6">
      <c r="BI87" s="67"/>
      <c r="BJ87" s="67"/>
      <c r="BK87" s="67"/>
      <c r="BL87" s="67"/>
      <c r="BM87" s="67"/>
      <c r="BN87" s="67"/>
      <c r="BR87" s="67"/>
      <c r="BS87" s="67"/>
      <c r="BT87" s="67"/>
      <c r="BU87" s="67"/>
      <c r="BV87" s="67"/>
      <c r="BX87" s="67"/>
      <c r="BY87" s="67"/>
      <c r="BZ87" s="67"/>
      <c r="CQ87" s="4"/>
      <c r="CR87" s="13"/>
      <c r="CS87" s="4"/>
      <c r="CT87" s="5"/>
      <c r="CU87" s="5"/>
      <c r="CV87"/>
      <c r="CW87"/>
      <c r="CX87"/>
      <c r="CY87"/>
    </row>
    <row r="88" spans="61:103" ht="15.6">
      <c r="BI88" s="67"/>
      <c r="BJ88" s="67"/>
      <c r="BK88" s="67"/>
      <c r="BL88" s="67"/>
      <c r="BM88" s="67"/>
      <c r="BN88" s="67"/>
      <c r="BR88" s="67"/>
      <c r="BS88" s="67"/>
      <c r="BT88" s="67"/>
      <c r="BU88" s="67"/>
      <c r="BV88" s="67"/>
      <c r="BX88" s="67"/>
      <c r="BY88" s="67"/>
      <c r="BZ88" s="67"/>
      <c r="CQ88" s="4"/>
      <c r="CR88" s="13"/>
      <c r="CS88" s="4"/>
      <c r="CT88" s="5"/>
      <c r="CU88" s="5"/>
      <c r="CV88"/>
      <c r="CW88"/>
      <c r="CX88"/>
      <c r="CY88"/>
    </row>
    <row r="89" spans="61:103" ht="15.6">
      <c r="BI89" s="67"/>
      <c r="BJ89" s="67"/>
      <c r="BK89" s="67"/>
      <c r="BL89" s="67"/>
      <c r="BM89" s="67"/>
      <c r="BN89" s="67"/>
      <c r="BR89" s="67"/>
      <c r="BS89" s="67"/>
      <c r="BT89" s="67"/>
      <c r="BU89" s="67"/>
      <c r="BV89" s="67"/>
      <c r="BX89" s="67"/>
      <c r="BY89" s="67"/>
      <c r="BZ89" s="67"/>
      <c r="CQ89" s="4"/>
      <c r="CR89" s="13"/>
      <c r="CS89" s="4"/>
      <c r="CT89" s="5"/>
      <c r="CU89" s="5"/>
      <c r="CV89"/>
      <c r="CW89"/>
      <c r="CX89"/>
      <c r="CY89"/>
    </row>
    <row r="90" spans="61:103" ht="15.6">
      <c r="BI90" s="67"/>
      <c r="BJ90" s="67"/>
      <c r="BK90" s="67"/>
      <c r="BL90" s="67"/>
      <c r="BM90" s="67"/>
      <c r="BN90" s="67"/>
      <c r="BR90" s="67"/>
      <c r="BS90" s="67"/>
      <c r="BT90" s="67"/>
      <c r="BU90" s="67"/>
      <c r="BV90" s="67"/>
      <c r="BX90" s="67"/>
      <c r="BY90" s="67"/>
      <c r="BZ90" s="67"/>
      <c r="CQ90" s="4"/>
      <c r="CR90" s="13"/>
      <c r="CS90" s="4"/>
      <c r="CT90" s="5"/>
      <c r="CU90" s="5"/>
      <c r="CV90"/>
      <c r="CW90"/>
      <c r="CX90"/>
      <c r="CY90"/>
    </row>
    <row r="91" spans="61:103" ht="15.6">
      <c r="BI91" s="67"/>
      <c r="BJ91" s="67"/>
      <c r="BK91" s="67"/>
      <c r="BL91" s="67"/>
      <c r="BM91" s="67"/>
      <c r="BN91" s="67"/>
      <c r="BR91" s="67"/>
      <c r="BS91" s="67"/>
      <c r="BT91" s="67"/>
      <c r="BU91" s="67"/>
      <c r="BV91" s="67"/>
      <c r="BX91" s="67"/>
      <c r="BY91" s="67"/>
      <c r="BZ91" s="67"/>
      <c r="CQ91" s="4"/>
      <c r="CR91" s="13"/>
      <c r="CS91" s="4"/>
      <c r="CT91" s="5"/>
      <c r="CU91" s="5"/>
      <c r="CV91"/>
      <c r="CW91"/>
      <c r="CX91"/>
      <c r="CY91"/>
    </row>
    <row r="92" spans="61:103" ht="15.6">
      <c r="BI92" s="67"/>
      <c r="BJ92" s="67"/>
      <c r="BK92" s="67"/>
      <c r="BL92" s="67"/>
      <c r="BM92" s="67"/>
      <c r="BN92" s="67"/>
      <c r="BR92" s="67"/>
      <c r="BS92" s="67"/>
      <c r="BT92" s="67"/>
      <c r="BU92" s="67"/>
      <c r="BV92" s="67"/>
      <c r="BX92" s="67"/>
      <c r="BY92" s="67"/>
      <c r="BZ92" s="67"/>
      <c r="CQ92" s="4"/>
      <c r="CR92" s="13"/>
      <c r="CS92" s="4"/>
      <c r="CT92" s="5"/>
      <c r="CU92" s="5"/>
      <c r="CV92"/>
      <c r="CW92"/>
      <c r="CX92"/>
      <c r="CY92"/>
    </row>
    <row r="93" spans="61:103" ht="15.6">
      <c r="BI93" s="67"/>
      <c r="BJ93" s="67"/>
      <c r="BK93" s="67"/>
      <c r="BL93" s="67"/>
      <c r="BM93" s="67"/>
      <c r="BN93" s="67"/>
      <c r="BR93" s="67"/>
      <c r="BS93" s="67"/>
      <c r="BT93" s="67"/>
      <c r="BU93" s="67"/>
      <c r="BV93" s="67"/>
      <c r="BX93" s="67"/>
      <c r="BY93" s="67"/>
      <c r="BZ93" s="67"/>
      <c r="CQ93" s="4"/>
      <c r="CR93" s="13"/>
      <c r="CS93" s="4"/>
      <c r="CT93" s="5"/>
      <c r="CU93" s="5"/>
      <c r="CV93"/>
      <c r="CW93"/>
      <c r="CX93"/>
      <c r="CY93"/>
    </row>
    <row r="94" spans="61:103" ht="15.6">
      <c r="BI94" s="67"/>
      <c r="BJ94" s="67"/>
      <c r="BK94" s="67"/>
      <c r="BL94" s="67"/>
      <c r="BM94" s="67"/>
      <c r="BN94" s="67"/>
      <c r="BR94" s="67"/>
      <c r="BS94" s="67"/>
      <c r="BT94" s="67"/>
      <c r="BU94" s="67"/>
      <c r="BV94" s="67"/>
      <c r="BX94" s="67"/>
      <c r="BY94" s="67"/>
      <c r="BZ94" s="67"/>
      <c r="CQ94" s="4"/>
      <c r="CR94" s="5"/>
      <c r="CS94" s="4"/>
      <c r="CT94" s="5"/>
      <c r="CU94" s="5"/>
      <c r="CV94"/>
      <c r="CW94"/>
      <c r="CX94"/>
      <c r="CY94"/>
    </row>
    <row r="95" spans="61:103">
      <c r="BI95" s="67"/>
      <c r="BJ95" s="67"/>
      <c r="BK95" s="67"/>
      <c r="BL95" s="67"/>
      <c r="BM95" s="67"/>
      <c r="BN95" s="67"/>
      <c r="BR95" s="67"/>
      <c r="BS95" s="67"/>
      <c r="BT95" s="67"/>
      <c r="BU95" s="67"/>
      <c r="BV95" s="67"/>
      <c r="BX95" s="67"/>
      <c r="BY95" s="67"/>
      <c r="BZ95" s="67"/>
      <c r="CQ95" s="13"/>
      <c r="CR95" s="13"/>
      <c r="CS95" s="4"/>
      <c r="CV95"/>
      <c r="CW95"/>
      <c r="CX95"/>
      <c r="CY95"/>
    </row>
    <row r="96" spans="61:103" ht="15.6">
      <c r="BI96" s="67"/>
      <c r="BJ96" s="67"/>
      <c r="BK96" s="67"/>
      <c r="BL96" s="67"/>
      <c r="BM96" s="67"/>
      <c r="BN96" s="67"/>
      <c r="BR96" s="67"/>
      <c r="BS96" s="67"/>
      <c r="BT96" s="67"/>
      <c r="BU96" s="67"/>
      <c r="BV96" s="67"/>
      <c r="BX96" s="67"/>
      <c r="BY96" s="67"/>
      <c r="BZ96" s="67"/>
      <c r="CQ96" s="5"/>
      <c r="CR96" s="5"/>
      <c r="CS96" s="4"/>
      <c r="CU96" s="5"/>
      <c r="CV96"/>
      <c r="CW96"/>
      <c r="CX96"/>
      <c r="CY96"/>
    </row>
    <row r="97" spans="61:103">
      <c r="BI97" s="67"/>
      <c r="BJ97" s="67"/>
      <c r="BK97" s="67"/>
      <c r="BL97" s="67"/>
      <c r="BM97" s="67"/>
      <c r="BN97" s="67"/>
      <c r="BR97" s="67"/>
      <c r="BS97" s="67"/>
      <c r="BT97" s="67"/>
      <c r="BU97" s="67"/>
      <c r="BV97" s="67"/>
      <c r="BX97" s="67"/>
      <c r="BY97" s="67"/>
      <c r="BZ97" s="67"/>
      <c r="CQ97" s="13"/>
      <c r="CR97" s="13"/>
      <c r="CS97" s="4"/>
      <c r="CV97"/>
      <c r="CW97"/>
      <c r="CX97"/>
      <c r="CY97"/>
    </row>
    <row r="98" spans="61:103">
      <c r="BI98" s="67"/>
      <c r="BJ98" s="67"/>
      <c r="BK98" s="67"/>
      <c r="BL98" s="67"/>
      <c r="BM98" s="67"/>
      <c r="BN98" s="67"/>
      <c r="BR98" s="67"/>
      <c r="BS98" s="67"/>
      <c r="BT98" s="67"/>
      <c r="BU98" s="67"/>
      <c r="BV98" s="67"/>
      <c r="BX98" s="67"/>
      <c r="BY98" s="67"/>
      <c r="BZ98" s="67"/>
      <c r="CQ98" s="13"/>
      <c r="CR98" s="13"/>
      <c r="CS98" s="4"/>
      <c r="CV98"/>
      <c r="CW98"/>
      <c r="CX98"/>
      <c r="CY98"/>
    </row>
    <row r="99" spans="61:103" ht="15.6">
      <c r="BI99" s="67"/>
      <c r="BJ99" s="67"/>
      <c r="BK99" s="67"/>
      <c r="BL99" s="67"/>
      <c r="BM99" s="67"/>
      <c r="BN99" s="67"/>
      <c r="BR99" s="67"/>
      <c r="BS99" s="67"/>
      <c r="BT99" s="67"/>
      <c r="BU99" s="67"/>
      <c r="BV99" s="67"/>
      <c r="BX99" s="67"/>
      <c r="BY99" s="67"/>
      <c r="BZ99" s="67"/>
      <c r="CQ99" s="2"/>
      <c r="CR99" s="5"/>
      <c r="CS99" s="4"/>
      <c r="CU99" s="2"/>
      <c r="CV99"/>
      <c r="CW99"/>
      <c r="CX99"/>
      <c r="CY99"/>
    </row>
    <row r="100" spans="61:103">
      <c r="BI100" s="67"/>
      <c r="BJ100" s="67"/>
      <c r="BK100" s="67"/>
      <c r="BL100" s="67"/>
      <c r="BM100" s="67"/>
      <c r="BN100" s="67"/>
      <c r="BR100" s="67"/>
      <c r="BS100" s="67"/>
      <c r="BT100" s="67"/>
      <c r="BU100" s="67"/>
      <c r="BV100" s="67"/>
      <c r="BX100" s="67"/>
      <c r="BY100" s="67"/>
      <c r="BZ100" s="67"/>
      <c r="CQ100" s="4"/>
      <c r="CR100" s="4"/>
      <c r="CS100" s="4"/>
      <c r="CT100" s="4"/>
      <c r="CU100" s="4"/>
      <c r="CV100"/>
      <c r="CW100"/>
      <c r="CX100"/>
      <c r="CY100"/>
    </row>
    <row r="101" spans="61:103" ht="15.6">
      <c r="BI101" s="67"/>
      <c r="BJ101" s="67"/>
      <c r="BK101" s="67"/>
      <c r="BL101" s="67"/>
      <c r="BM101" s="67"/>
      <c r="BN101" s="67"/>
      <c r="BR101" s="67"/>
      <c r="BS101" s="67"/>
      <c r="BT101" s="67"/>
      <c r="BU101" s="67"/>
      <c r="BV101" s="67"/>
      <c r="BX101" s="67"/>
      <c r="BY101" s="67"/>
      <c r="BZ101" s="67"/>
      <c r="CQ101" s="4"/>
      <c r="CR101" s="13"/>
      <c r="CS101" s="4"/>
      <c r="CT101" s="1"/>
      <c r="CU101" s="5"/>
      <c r="CV101"/>
      <c r="CW101"/>
      <c r="CX101"/>
      <c r="CY101"/>
    </row>
    <row r="102" spans="61:103" ht="15.6">
      <c r="BI102" s="67"/>
      <c r="BJ102" s="67"/>
      <c r="BK102" s="67"/>
      <c r="BL102" s="67"/>
      <c r="BM102" s="67"/>
      <c r="BN102" s="67"/>
      <c r="BR102" s="67"/>
      <c r="BS102" s="67"/>
      <c r="BT102" s="67"/>
      <c r="BU102" s="67"/>
      <c r="BV102" s="67"/>
      <c r="BX102" s="67"/>
      <c r="BY102" s="67"/>
      <c r="BZ102" s="67"/>
      <c r="CQ102" s="4"/>
      <c r="CR102" s="13"/>
      <c r="CS102" s="4"/>
      <c r="CT102" s="1"/>
      <c r="CU102" s="5"/>
      <c r="CV102"/>
      <c r="CW102"/>
      <c r="CX102"/>
      <c r="CY102"/>
    </row>
    <row r="103" spans="61:103" ht="15.6">
      <c r="BI103" s="67"/>
      <c r="BJ103" s="67"/>
      <c r="BK103" s="67"/>
      <c r="BL103" s="67"/>
      <c r="BM103" s="67"/>
      <c r="BN103" s="67"/>
      <c r="BR103" s="67"/>
      <c r="BS103" s="67"/>
      <c r="BT103" s="67"/>
      <c r="BU103" s="67"/>
      <c r="BV103" s="67"/>
      <c r="BX103" s="67"/>
      <c r="BY103" s="67"/>
      <c r="BZ103" s="67"/>
      <c r="CQ103" s="4"/>
      <c r="CR103" s="13"/>
      <c r="CS103" s="4"/>
      <c r="CT103" s="1"/>
      <c r="CU103" s="5"/>
      <c r="CV103"/>
      <c r="CW103"/>
      <c r="CX103"/>
      <c r="CY103"/>
    </row>
    <row r="104" spans="61:103" ht="15.6">
      <c r="BI104" s="67"/>
      <c r="BJ104" s="67"/>
      <c r="BK104" s="67"/>
      <c r="BL104" s="67"/>
      <c r="BM104" s="67"/>
      <c r="BN104" s="67"/>
      <c r="BR104" s="67"/>
      <c r="BS104" s="67"/>
      <c r="BT104" s="67"/>
      <c r="BU104" s="67"/>
      <c r="BV104" s="67"/>
      <c r="BX104" s="67"/>
      <c r="BY104" s="67"/>
      <c r="BZ104" s="67"/>
      <c r="CQ104" s="4"/>
      <c r="CR104" s="13"/>
      <c r="CS104" s="4"/>
      <c r="CT104" s="1"/>
      <c r="CU104" s="5"/>
      <c r="CV104"/>
      <c r="CW104"/>
      <c r="CX104"/>
      <c r="CY104"/>
    </row>
    <row r="105" spans="61:103" ht="15.6">
      <c r="BI105" s="67"/>
      <c r="BJ105" s="67"/>
      <c r="BK105" s="67"/>
      <c r="BL105" s="67"/>
      <c r="BM105" s="67"/>
      <c r="BN105" s="67"/>
      <c r="BR105" s="67"/>
      <c r="BS105" s="67"/>
      <c r="BT105" s="67"/>
      <c r="BU105" s="67"/>
      <c r="BV105" s="67"/>
      <c r="BX105" s="67"/>
      <c r="BY105" s="67"/>
      <c r="BZ105" s="67"/>
      <c r="CQ105" s="4"/>
      <c r="CR105" s="13"/>
      <c r="CS105" s="4"/>
      <c r="CT105" s="1"/>
      <c r="CU105" s="5"/>
      <c r="CV105"/>
      <c r="CW105"/>
      <c r="CX105"/>
      <c r="CY105"/>
    </row>
    <row r="106" spans="61:103" ht="15.6">
      <c r="BI106" s="67"/>
      <c r="BJ106" s="67"/>
      <c r="BK106" s="67"/>
      <c r="BL106" s="67"/>
      <c r="BM106" s="67"/>
      <c r="BN106" s="67"/>
      <c r="BR106" s="67"/>
      <c r="BS106" s="67"/>
      <c r="BT106" s="67"/>
      <c r="BU106" s="67"/>
      <c r="BV106" s="67"/>
      <c r="BX106" s="67"/>
      <c r="BY106" s="67"/>
      <c r="BZ106" s="67"/>
      <c r="CQ106" s="4"/>
      <c r="CR106" s="13"/>
      <c r="CS106" s="4"/>
      <c r="CT106" s="1"/>
      <c r="CU106" s="5"/>
      <c r="CV106"/>
      <c r="CW106"/>
      <c r="CX106"/>
      <c r="CY106"/>
    </row>
    <row r="107" spans="61:103" ht="15.6">
      <c r="BI107" s="67"/>
      <c r="BJ107" s="67"/>
      <c r="BK107" s="67"/>
      <c r="BL107" s="67"/>
      <c r="BM107" s="67"/>
      <c r="BN107" s="67"/>
      <c r="BR107" s="67"/>
      <c r="BS107" s="67"/>
      <c r="BT107" s="67"/>
      <c r="BU107" s="67"/>
      <c r="BV107" s="67"/>
      <c r="BX107" s="67"/>
      <c r="BY107" s="67"/>
      <c r="BZ107" s="67"/>
      <c r="CQ107" s="4"/>
      <c r="CR107" s="13"/>
      <c r="CS107" s="4"/>
      <c r="CT107" s="1"/>
      <c r="CU107" s="5"/>
      <c r="CV107"/>
      <c r="CW107"/>
      <c r="CX107"/>
      <c r="CY107"/>
    </row>
    <row r="108" spans="61:103" ht="15.6">
      <c r="BI108" s="67"/>
      <c r="BJ108" s="67"/>
      <c r="BK108" s="67"/>
      <c r="BL108" s="67"/>
      <c r="BM108" s="67"/>
      <c r="BN108" s="67"/>
      <c r="BR108" s="67"/>
      <c r="BS108" s="67"/>
      <c r="BT108" s="67"/>
      <c r="BU108" s="67"/>
      <c r="BV108" s="67"/>
      <c r="BX108" s="67"/>
      <c r="BY108" s="67"/>
      <c r="BZ108" s="67"/>
      <c r="CQ108" s="4"/>
      <c r="CR108" s="13"/>
      <c r="CS108" s="4"/>
      <c r="CT108" s="13"/>
      <c r="CU108" s="5"/>
      <c r="CV108"/>
      <c r="CW108"/>
      <c r="CX108"/>
      <c r="CY108"/>
    </row>
    <row r="109" spans="61:103" ht="15.6">
      <c r="BI109" s="67"/>
      <c r="BJ109" s="67"/>
      <c r="BK109" s="67"/>
      <c r="BL109" s="67"/>
      <c r="BM109" s="67"/>
      <c r="BN109" s="67"/>
      <c r="BR109" s="67"/>
      <c r="BS109" s="67"/>
      <c r="BT109" s="67"/>
      <c r="BU109" s="67"/>
      <c r="BV109" s="67"/>
      <c r="BX109" s="67"/>
      <c r="BY109" s="67"/>
      <c r="BZ109" s="67"/>
      <c r="CQ109" s="4"/>
      <c r="CR109" s="13"/>
      <c r="CS109" s="4"/>
      <c r="CT109" s="13"/>
      <c r="CU109" s="5"/>
      <c r="CV109"/>
      <c r="CW109"/>
      <c r="CX109"/>
      <c r="CY109"/>
    </row>
    <row r="110" spans="61:103" ht="15.6">
      <c r="BI110" s="67"/>
      <c r="BJ110" s="67"/>
      <c r="BK110" s="67"/>
      <c r="BL110" s="67"/>
      <c r="BM110" s="67"/>
      <c r="BN110" s="67"/>
      <c r="BR110" s="67"/>
      <c r="BS110" s="67"/>
      <c r="BT110" s="67"/>
      <c r="BU110" s="67"/>
      <c r="BV110" s="67"/>
      <c r="BX110" s="67"/>
      <c r="BY110" s="67"/>
      <c r="BZ110" s="67"/>
      <c r="CQ110" s="4"/>
      <c r="CR110" s="13"/>
      <c r="CS110" s="4"/>
      <c r="CT110" s="13"/>
      <c r="CU110" s="5"/>
      <c r="CV110"/>
      <c r="CW110"/>
      <c r="CX110"/>
      <c r="CY110"/>
    </row>
    <row r="111" spans="61:103" ht="15.6">
      <c r="BI111" s="67"/>
      <c r="BJ111" s="67"/>
      <c r="BK111" s="67"/>
      <c r="BL111" s="67"/>
      <c r="BM111" s="67"/>
      <c r="BN111" s="67"/>
      <c r="BR111" s="67"/>
      <c r="BS111" s="67"/>
      <c r="BT111" s="67"/>
      <c r="BU111" s="67"/>
      <c r="BV111" s="67"/>
      <c r="BX111" s="67"/>
      <c r="BY111" s="67"/>
      <c r="BZ111" s="67"/>
      <c r="CQ111" s="4"/>
      <c r="CR111" s="13"/>
      <c r="CS111" s="4"/>
      <c r="CT111" s="13"/>
      <c r="CU111" s="5"/>
      <c r="CV111"/>
      <c r="CW111"/>
      <c r="CX111"/>
      <c r="CY111"/>
    </row>
    <row r="112" spans="61:103" ht="15.6">
      <c r="BI112" s="67"/>
      <c r="BJ112" s="67"/>
      <c r="BK112" s="67"/>
      <c r="BL112" s="67"/>
      <c r="BM112" s="67"/>
      <c r="BN112" s="67"/>
      <c r="BR112" s="67"/>
      <c r="BS112" s="67"/>
      <c r="BT112" s="67"/>
      <c r="BU112" s="67"/>
      <c r="BV112" s="67"/>
      <c r="BX112" s="67"/>
      <c r="BY112" s="67"/>
      <c r="BZ112" s="67"/>
      <c r="CQ112" s="4"/>
      <c r="CR112" s="13"/>
      <c r="CS112" s="4"/>
      <c r="CT112" s="5"/>
      <c r="CU112" s="5"/>
      <c r="CV112"/>
      <c r="CW112"/>
      <c r="CX112"/>
      <c r="CY112"/>
    </row>
    <row r="113" spans="61:103" ht="15.6">
      <c r="BI113" s="67"/>
      <c r="BJ113" s="67"/>
      <c r="BK113" s="67"/>
      <c r="BL113" s="67"/>
      <c r="BM113" s="67"/>
      <c r="BN113" s="67"/>
      <c r="BR113" s="67"/>
      <c r="BS113" s="67"/>
      <c r="BT113" s="67"/>
      <c r="BU113" s="67"/>
      <c r="BV113" s="67"/>
      <c r="BX113" s="67"/>
      <c r="BY113" s="67"/>
      <c r="BZ113" s="67"/>
      <c r="CQ113" s="4"/>
      <c r="CR113" s="13"/>
      <c r="CS113" s="4"/>
      <c r="CT113" s="5"/>
      <c r="CU113" s="5"/>
      <c r="CV113"/>
      <c r="CW113"/>
      <c r="CX113"/>
      <c r="CY113"/>
    </row>
    <row r="114" spans="61:103" ht="15.6">
      <c r="BI114" s="67"/>
      <c r="BJ114" s="67"/>
      <c r="BK114" s="67"/>
      <c r="BL114" s="67"/>
      <c r="BM114" s="67"/>
      <c r="BN114" s="67"/>
      <c r="BR114" s="67"/>
      <c r="BS114" s="67"/>
      <c r="BT114" s="67"/>
      <c r="BU114" s="67"/>
      <c r="BV114" s="67"/>
      <c r="BX114" s="67"/>
      <c r="BY114" s="67"/>
      <c r="BZ114" s="67"/>
      <c r="CQ114" s="4"/>
      <c r="CR114" s="13"/>
      <c r="CS114" s="4"/>
      <c r="CT114" s="5"/>
      <c r="CU114" s="5"/>
      <c r="CV114"/>
      <c r="CW114"/>
      <c r="CX114"/>
      <c r="CY114"/>
    </row>
    <row r="115" spans="61:103" ht="15.6">
      <c r="BI115" s="67"/>
      <c r="BJ115" s="67"/>
      <c r="BK115" s="67"/>
      <c r="BL115" s="67"/>
      <c r="BM115" s="67"/>
      <c r="BN115" s="67"/>
      <c r="BR115" s="67"/>
      <c r="BS115" s="67"/>
      <c r="BT115" s="67"/>
      <c r="BU115" s="67"/>
      <c r="BV115" s="67"/>
      <c r="BX115" s="67"/>
      <c r="BY115" s="67"/>
      <c r="BZ115" s="67"/>
      <c r="CQ115" s="4"/>
      <c r="CR115" s="13"/>
      <c r="CS115" s="4"/>
      <c r="CT115" s="5"/>
      <c r="CU115" s="5"/>
      <c r="CV115"/>
      <c r="CW115"/>
      <c r="CX115"/>
      <c r="CY115"/>
    </row>
    <row r="116" spans="61:103" ht="15.6">
      <c r="BI116" s="67"/>
      <c r="BJ116" s="67"/>
      <c r="BK116" s="67"/>
      <c r="BL116" s="67"/>
      <c r="BM116" s="67"/>
      <c r="BN116" s="67"/>
      <c r="BR116" s="67"/>
      <c r="BS116" s="67"/>
      <c r="BT116" s="67"/>
      <c r="BU116" s="67"/>
      <c r="BV116" s="67"/>
      <c r="BX116" s="67"/>
      <c r="BY116" s="67"/>
      <c r="BZ116" s="67"/>
      <c r="CQ116" s="4"/>
      <c r="CR116" s="13"/>
      <c r="CS116" s="4"/>
      <c r="CT116" s="5"/>
      <c r="CU116" s="5"/>
      <c r="CV116"/>
      <c r="CW116"/>
      <c r="CX116"/>
      <c r="CY116"/>
    </row>
    <row r="117" spans="61:103" ht="15.6">
      <c r="BI117" s="67"/>
      <c r="BJ117" s="67"/>
      <c r="BK117" s="67"/>
      <c r="BL117" s="67"/>
      <c r="BM117" s="67"/>
      <c r="BN117" s="67"/>
      <c r="BR117" s="67"/>
      <c r="BS117" s="67"/>
      <c r="BT117" s="67"/>
      <c r="BU117" s="67"/>
      <c r="BV117" s="67"/>
      <c r="BX117" s="67"/>
      <c r="BY117" s="67"/>
      <c r="BZ117" s="67"/>
      <c r="CQ117" s="4"/>
      <c r="CR117" s="13"/>
      <c r="CS117" s="4"/>
      <c r="CT117" s="5"/>
      <c r="CU117" s="5"/>
      <c r="CV117"/>
      <c r="CW117"/>
      <c r="CX117"/>
      <c r="CY117"/>
    </row>
    <row r="118" spans="61:103" ht="15.6">
      <c r="BI118" s="67"/>
      <c r="BJ118" s="67"/>
      <c r="BK118" s="67"/>
      <c r="BL118" s="67"/>
      <c r="BM118" s="67"/>
      <c r="BN118" s="67"/>
      <c r="BR118" s="67"/>
      <c r="BS118" s="67"/>
      <c r="BT118" s="67"/>
      <c r="BU118" s="67"/>
      <c r="BV118" s="67"/>
      <c r="BX118" s="67"/>
      <c r="BY118" s="67"/>
      <c r="BZ118" s="67"/>
      <c r="CQ118" s="4"/>
      <c r="CR118" s="13"/>
      <c r="CS118" s="4"/>
      <c r="CT118" s="5"/>
      <c r="CU118" s="5"/>
      <c r="CV118"/>
      <c r="CW118"/>
      <c r="CX118"/>
      <c r="CY118"/>
    </row>
    <row r="119" spans="61:103" ht="15.6">
      <c r="BI119" s="67"/>
      <c r="BJ119" s="67"/>
      <c r="BK119" s="67"/>
      <c r="BL119" s="67"/>
      <c r="BM119" s="67"/>
      <c r="BN119" s="67"/>
      <c r="BR119" s="67"/>
      <c r="BS119" s="67"/>
      <c r="BT119" s="67"/>
      <c r="BU119" s="67"/>
      <c r="BV119" s="67"/>
      <c r="BX119" s="67"/>
      <c r="BY119" s="67"/>
      <c r="BZ119" s="67"/>
      <c r="CQ119" s="4"/>
      <c r="CR119" s="13"/>
      <c r="CS119" s="4"/>
      <c r="CT119" s="5"/>
      <c r="CU119" s="5"/>
      <c r="CV119"/>
      <c r="CW119"/>
      <c r="CX119"/>
      <c r="CY119"/>
    </row>
    <row r="120" spans="61:103" ht="15.6">
      <c r="BI120" s="67"/>
      <c r="BJ120" s="67"/>
      <c r="BK120" s="67"/>
      <c r="BL120" s="67"/>
      <c r="BM120" s="67"/>
      <c r="BN120" s="67"/>
      <c r="BR120" s="67"/>
      <c r="BS120" s="67"/>
      <c r="BT120" s="67"/>
      <c r="BU120" s="67"/>
      <c r="BV120" s="67"/>
      <c r="BX120" s="67"/>
      <c r="BY120" s="67"/>
      <c r="BZ120" s="67"/>
      <c r="CQ120" s="4"/>
      <c r="CR120" s="5"/>
      <c r="CS120" s="4"/>
      <c r="CT120" s="5"/>
      <c r="CU120" s="5"/>
      <c r="CV120"/>
      <c r="CW120"/>
      <c r="CX120"/>
      <c r="CY120"/>
    </row>
    <row r="121" spans="61:103">
      <c r="BI121" s="67"/>
      <c r="BJ121" s="67"/>
      <c r="BK121" s="67"/>
      <c r="BL121" s="67"/>
      <c r="BM121" s="67"/>
      <c r="BN121" s="67"/>
      <c r="BR121" s="67"/>
      <c r="BS121" s="67"/>
      <c r="BT121" s="67"/>
      <c r="BU121" s="67"/>
      <c r="BV121" s="67"/>
      <c r="BX121" s="67"/>
      <c r="BY121" s="67"/>
      <c r="BZ121" s="67"/>
      <c r="CQ121" s="13"/>
      <c r="CR121" s="13"/>
      <c r="CS121" s="4"/>
      <c r="CV121"/>
      <c r="CW121"/>
      <c r="CX121"/>
      <c r="CY121"/>
    </row>
    <row r="122" spans="61:103">
      <c r="BI122" s="67"/>
      <c r="BJ122" s="67"/>
      <c r="BK122" s="67"/>
      <c r="BL122" s="67"/>
      <c r="BM122" s="67"/>
      <c r="BN122" s="67"/>
      <c r="BR122" s="67"/>
      <c r="BS122" s="67"/>
      <c r="BT122" s="67"/>
      <c r="BU122" s="67"/>
      <c r="BV122" s="67"/>
      <c r="BX122" s="67"/>
      <c r="BY122" s="67"/>
      <c r="BZ122" s="67"/>
      <c r="CQ122" s="13"/>
      <c r="CR122" s="13"/>
      <c r="CS122" s="4"/>
      <c r="CV122"/>
      <c r="CW122"/>
      <c r="CX122"/>
      <c r="CY122"/>
    </row>
    <row r="123" spans="61:103">
      <c r="BI123" s="67"/>
      <c r="BJ123" s="67"/>
      <c r="BK123" s="67"/>
      <c r="BL123" s="67"/>
      <c r="BM123" s="67"/>
      <c r="BN123" s="67"/>
      <c r="BR123" s="67"/>
      <c r="BS123" s="67"/>
      <c r="BT123" s="67"/>
      <c r="BU123" s="67"/>
      <c r="BV123" s="67"/>
      <c r="BX123" s="67"/>
      <c r="BY123" s="67"/>
      <c r="BZ123" s="67"/>
      <c r="CQ123" s="13"/>
      <c r="CR123" s="13"/>
      <c r="CS123" s="4"/>
      <c r="CV123"/>
      <c r="CW123"/>
      <c r="CX123"/>
      <c r="CY123"/>
    </row>
    <row r="124" spans="61:103" ht="15.6">
      <c r="BI124" s="67"/>
      <c r="BJ124" s="67"/>
      <c r="BK124" s="67"/>
      <c r="BL124" s="67"/>
      <c r="BM124" s="67"/>
      <c r="BN124" s="67"/>
      <c r="BR124" s="67"/>
      <c r="BS124" s="67"/>
      <c r="BT124" s="67"/>
      <c r="BU124" s="67"/>
      <c r="BV124" s="67"/>
      <c r="BX124" s="67"/>
      <c r="BY124" s="67"/>
      <c r="BZ124" s="67"/>
      <c r="CQ124" s="5"/>
      <c r="CR124" s="5"/>
      <c r="CS124" s="4"/>
      <c r="CU124" s="5"/>
      <c r="CV124"/>
      <c r="CW124"/>
      <c r="CX124"/>
      <c r="CY124"/>
    </row>
    <row r="125" spans="61:103" ht="15.6">
      <c r="BI125" s="67"/>
      <c r="BJ125" s="67"/>
      <c r="BK125" s="67"/>
      <c r="BL125" s="67"/>
      <c r="BM125" s="67"/>
      <c r="BN125" s="67"/>
      <c r="BR125" s="67"/>
      <c r="BS125" s="67"/>
      <c r="BT125" s="67"/>
      <c r="BU125" s="67"/>
      <c r="BV125" s="67"/>
      <c r="BX125" s="67"/>
      <c r="BY125" s="67"/>
      <c r="BZ125" s="67"/>
      <c r="CQ125" s="5"/>
      <c r="CR125" s="5"/>
      <c r="CS125" s="4"/>
      <c r="CU125" s="5"/>
      <c r="CV125"/>
      <c r="CW125"/>
      <c r="CX125"/>
      <c r="CY125"/>
    </row>
    <row r="126" spans="61:103">
      <c r="BI126" s="67"/>
      <c r="BJ126" s="67"/>
      <c r="BK126" s="67"/>
      <c r="BL126" s="67"/>
      <c r="BM126" s="67"/>
      <c r="BN126" s="67"/>
      <c r="BR126" s="67"/>
      <c r="BS126" s="67"/>
      <c r="BT126" s="67"/>
      <c r="BU126" s="67"/>
      <c r="BV126" s="67"/>
      <c r="BX126" s="67"/>
      <c r="BY126" s="67"/>
      <c r="BZ126" s="67"/>
      <c r="CQ126" s="13"/>
      <c r="CR126" s="13"/>
      <c r="CS126" s="4"/>
      <c r="CV126"/>
      <c r="CW126"/>
      <c r="CX126"/>
      <c r="CY126"/>
    </row>
    <row r="127" spans="61:103">
      <c r="BI127" s="67"/>
      <c r="BJ127" s="67"/>
      <c r="BK127" s="67"/>
      <c r="BL127" s="67"/>
      <c r="BM127" s="67"/>
      <c r="BN127" s="67"/>
      <c r="BR127" s="67"/>
      <c r="BS127" s="67"/>
      <c r="BT127" s="67"/>
      <c r="BU127" s="67"/>
      <c r="BV127" s="67"/>
      <c r="BX127" s="67"/>
      <c r="BY127" s="67"/>
      <c r="BZ127" s="67"/>
      <c r="CQ127" s="13"/>
      <c r="CR127" s="13"/>
      <c r="CS127" s="4"/>
      <c r="CV127"/>
      <c r="CW127"/>
      <c r="CX127"/>
      <c r="CY127"/>
    </row>
    <row r="128" spans="61:103">
      <c r="BI128" s="67"/>
      <c r="BJ128" s="67"/>
      <c r="BK128" s="67"/>
      <c r="BL128" s="67"/>
      <c r="BM128" s="67"/>
      <c r="BN128" s="67"/>
      <c r="BR128" s="67"/>
      <c r="BS128" s="67"/>
      <c r="BT128" s="67"/>
      <c r="BU128" s="67"/>
      <c r="BV128" s="67"/>
      <c r="BX128" s="67"/>
      <c r="BY128" s="67"/>
      <c r="BZ128" s="67"/>
      <c r="CQ128" s="13"/>
      <c r="CR128" s="13"/>
      <c r="CS128" s="4"/>
      <c r="CV128"/>
      <c r="CW128"/>
      <c r="CX128"/>
      <c r="CY128"/>
    </row>
    <row r="129" spans="61:103">
      <c r="BI129" s="67"/>
      <c r="BJ129" s="67"/>
      <c r="BK129" s="67"/>
      <c r="BL129" s="67"/>
      <c r="BM129" s="67"/>
      <c r="BN129" s="67"/>
      <c r="BR129" s="67"/>
      <c r="BS129" s="67"/>
      <c r="BT129" s="67"/>
      <c r="BU129" s="67"/>
      <c r="BV129" s="67"/>
      <c r="BX129" s="67"/>
      <c r="BY129" s="67"/>
      <c r="BZ129" s="67"/>
      <c r="CQ129" s="13"/>
      <c r="CR129" s="13"/>
      <c r="CS129" s="4"/>
      <c r="CV129"/>
      <c r="CW129"/>
      <c r="CX129"/>
      <c r="CY129"/>
    </row>
    <row r="130" spans="61:103">
      <c r="BI130" s="67"/>
      <c r="BJ130" s="67"/>
      <c r="BK130" s="67"/>
      <c r="BL130" s="67"/>
      <c r="BM130" s="67"/>
      <c r="BN130" s="67"/>
      <c r="BR130" s="67"/>
      <c r="BS130" s="67"/>
      <c r="BT130" s="67"/>
      <c r="BU130" s="67"/>
      <c r="BV130" s="67"/>
      <c r="BX130" s="67"/>
      <c r="BY130" s="67"/>
      <c r="BZ130" s="67"/>
      <c r="CQ130" s="13"/>
      <c r="CR130" s="13"/>
      <c r="CS130" s="4"/>
      <c r="CV130"/>
      <c r="CW130"/>
      <c r="CX130"/>
      <c r="CY130"/>
    </row>
    <row r="131" spans="61:103">
      <c r="BI131" s="67"/>
      <c r="BJ131" s="67"/>
      <c r="BK131" s="67"/>
      <c r="BL131" s="67"/>
      <c r="BM131" s="67"/>
      <c r="BN131" s="67"/>
      <c r="BR131" s="67"/>
      <c r="BS131" s="67"/>
      <c r="BT131" s="67"/>
      <c r="BU131" s="67"/>
      <c r="BV131" s="67"/>
      <c r="BX131" s="67"/>
      <c r="BY131" s="67"/>
      <c r="BZ131" s="67"/>
      <c r="CQ131" s="13"/>
      <c r="CR131" s="13"/>
      <c r="CS131" s="4"/>
      <c r="CV131"/>
      <c r="CW131"/>
      <c r="CX131"/>
      <c r="CY131"/>
    </row>
    <row r="132" spans="61:103">
      <c r="BI132" s="67"/>
      <c r="BJ132" s="67"/>
      <c r="BK132" s="67"/>
      <c r="BL132" s="67"/>
      <c r="BM132" s="67"/>
      <c r="BN132" s="67"/>
      <c r="BR132" s="67"/>
      <c r="BS132" s="67"/>
      <c r="BT132" s="67"/>
      <c r="BU132" s="67"/>
      <c r="BV132" s="67"/>
      <c r="BX132" s="67"/>
      <c r="BY132" s="67"/>
      <c r="BZ132" s="67"/>
      <c r="CQ132" s="13"/>
      <c r="CR132" s="13"/>
      <c r="CS132" s="4"/>
      <c r="CV132"/>
      <c r="CW132"/>
      <c r="CX132"/>
      <c r="CY132"/>
    </row>
    <row r="133" spans="61:103">
      <c r="BI133" s="67"/>
      <c r="BJ133" s="67"/>
      <c r="BK133" s="67"/>
      <c r="BL133" s="67"/>
      <c r="BM133" s="67"/>
      <c r="BN133" s="67"/>
      <c r="BR133" s="67"/>
      <c r="BS133" s="67"/>
      <c r="BT133" s="67"/>
      <c r="BU133" s="67"/>
      <c r="BV133" s="67"/>
      <c r="BX133" s="67"/>
      <c r="BY133" s="67"/>
      <c r="BZ133" s="67"/>
      <c r="CQ133" s="13"/>
      <c r="CR133" s="13"/>
      <c r="CS133" s="4"/>
      <c r="CV133"/>
      <c r="CW133"/>
      <c r="CX133"/>
      <c r="CY133"/>
    </row>
    <row r="134" spans="61:103">
      <c r="BI134" s="67"/>
      <c r="BJ134" s="67"/>
      <c r="BK134" s="67"/>
      <c r="BL134" s="67"/>
      <c r="BM134" s="67"/>
      <c r="BN134" s="67"/>
      <c r="BR134" s="67"/>
      <c r="BS134" s="67"/>
      <c r="BT134" s="67"/>
      <c r="BU134" s="67"/>
      <c r="BV134" s="67"/>
      <c r="BX134" s="67"/>
      <c r="BY134" s="67"/>
      <c r="BZ134" s="67"/>
      <c r="CQ134" s="13"/>
      <c r="CR134" s="13"/>
      <c r="CS134" s="4"/>
      <c r="CV134"/>
      <c r="CW134"/>
      <c r="CX134"/>
      <c r="CY134"/>
    </row>
    <row r="135" spans="61:103">
      <c r="BI135" s="67"/>
      <c r="BJ135" s="67"/>
      <c r="BK135" s="67"/>
      <c r="BL135" s="67"/>
      <c r="BM135" s="67"/>
      <c r="BN135" s="67"/>
      <c r="BR135" s="67"/>
      <c r="BS135" s="67"/>
      <c r="BT135" s="67"/>
      <c r="BU135" s="67"/>
      <c r="BV135" s="67"/>
      <c r="BX135" s="67"/>
      <c r="BY135" s="67"/>
      <c r="BZ135" s="67"/>
      <c r="CQ135" s="13"/>
      <c r="CR135" s="13"/>
      <c r="CS135" s="4"/>
      <c r="CV135"/>
      <c r="CW135"/>
      <c r="CX135"/>
      <c r="CY135"/>
    </row>
    <row r="136" spans="61:103">
      <c r="BI136" s="67"/>
      <c r="BJ136" s="67"/>
      <c r="BK136" s="67"/>
      <c r="BL136" s="67"/>
      <c r="BM136" s="67"/>
      <c r="BN136" s="67"/>
      <c r="BR136" s="67"/>
      <c r="BS136" s="67"/>
      <c r="BT136" s="67"/>
      <c r="BU136" s="67"/>
      <c r="BV136" s="67"/>
      <c r="BX136" s="67"/>
      <c r="BY136" s="67"/>
      <c r="BZ136" s="67"/>
      <c r="CQ136" s="13"/>
      <c r="CR136" s="13"/>
      <c r="CS136" s="4"/>
      <c r="CV136"/>
      <c r="CW136"/>
      <c r="CX136"/>
      <c r="CY136"/>
    </row>
    <row r="137" spans="61:103">
      <c r="BI137" s="67"/>
      <c r="BJ137" s="67"/>
      <c r="BK137" s="67"/>
      <c r="BL137" s="67"/>
      <c r="BM137" s="67"/>
      <c r="BN137" s="67"/>
      <c r="BR137" s="67"/>
      <c r="BS137" s="67"/>
      <c r="BT137" s="67"/>
      <c r="BU137" s="67"/>
      <c r="BV137" s="67"/>
      <c r="BX137" s="67"/>
      <c r="BY137" s="67"/>
      <c r="BZ137" s="67"/>
      <c r="CQ137" s="13"/>
      <c r="CR137" s="13"/>
      <c r="CS137" s="4"/>
      <c r="CV137"/>
      <c r="CW137"/>
      <c r="CX137"/>
      <c r="CY137"/>
    </row>
    <row r="138" spans="61:103">
      <c r="BI138" s="67"/>
      <c r="BJ138" s="67"/>
      <c r="BK138" s="67"/>
      <c r="BL138" s="67"/>
      <c r="BM138" s="67"/>
      <c r="BN138" s="67"/>
      <c r="BR138" s="67"/>
      <c r="BS138" s="67"/>
      <c r="BT138" s="67"/>
      <c r="BU138" s="67"/>
      <c r="BV138" s="67"/>
      <c r="BX138" s="67"/>
      <c r="BY138" s="67"/>
      <c r="BZ138" s="67"/>
      <c r="CQ138" s="13"/>
      <c r="CR138" s="13"/>
      <c r="CS138" s="4"/>
      <c r="CV138"/>
      <c r="CW138"/>
      <c r="CX138"/>
      <c r="CY138"/>
    </row>
    <row r="139" spans="61:103">
      <c r="BI139" s="67"/>
      <c r="BJ139" s="67"/>
      <c r="BK139" s="67"/>
      <c r="BL139" s="67"/>
      <c r="BM139" s="67"/>
      <c r="BN139" s="67"/>
      <c r="BR139" s="67"/>
      <c r="BS139" s="67"/>
      <c r="BT139" s="67"/>
      <c r="BU139" s="67"/>
      <c r="BV139" s="67"/>
      <c r="BX139" s="67"/>
      <c r="BY139" s="67"/>
      <c r="BZ139" s="67"/>
      <c r="CQ139" s="13"/>
      <c r="CR139" s="13"/>
      <c r="CS139" s="4"/>
      <c r="CV139"/>
      <c r="CW139"/>
      <c r="CX139"/>
      <c r="CY139"/>
    </row>
    <row r="140" spans="61:103">
      <c r="BI140" s="67"/>
      <c r="BJ140" s="67"/>
      <c r="BK140" s="67"/>
      <c r="BL140" s="67"/>
      <c r="BM140" s="67"/>
      <c r="BN140" s="67"/>
      <c r="BR140" s="67"/>
      <c r="BS140" s="67"/>
      <c r="BT140" s="67"/>
      <c r="BU140" s="67"/>
      <c r="BV140" s="67"/>
      <c r="BX140" s="67"/>
      <c r="BY140" s="67"/>
      <c r="BZ140" s="67"/>
      <c r="CQ140" s="13"/>
      <c r="CR140" s="13"/>
      <c r="CS140" s="4"/>
      <c r="CV140"/>
      <c r="CW140"/>
      <c r="CX140"/>
      <c r="CY140"/>
    </row>
    <row r="141" spans="61:103">
      <c r="BI141" s="67"/>
      <c r="BJ141" s="67"/>
      <c r="BK141" s="67"/>
      <c r="BL141" s="67"/>
      <c r="BM141" s="67"/>
      <c r="BN141" s="67"/>
      <c r="BR141" s="67"/>
      <c r="BS141" s="67"/>
      <c r="BT141" s="67"/>
      <c r="BU141" s="67"/>
      <c r="BV141" s="67"/>
      <c r="BX141" s="67"/>
      <c r="BY141" s="67"/>
      <c r="BZ141" s="67"/>
      <c r="CQ141" s="13"/>
      <c r="CR141" s="13"/>
      <c r="CS141" s="4"/>
      <c r="CV141"/>
      <c r="CW141"/>
      <c r="CX141"/>
      <c r="CY141"/>
    </row>
    <row r="142" spans="61:103">
      <c r="BI142" s="67"/>
      <c r="BJ142" s="67"/>
      <c r="BK142" s="67"/>
      <c r="BL142" s="67"/>
      <c r="BM142" s="67"/>
      <c r="BN142" s="67"/>
      <c r="BR142" s="67"/>
      <c r="BS142" s="67"/>
      <c r="BT142" s="67"/>
      <c r="BU142" s="67"/>
      <c r="BV142" s="67"/>
      <c r="BX142" s="67"/>
      <c r="BY142" s="67"/>
      <c r="BZ142" s="67"/>
      <c r="CQ142" s="13"/>
      <c r="CR142" s="13"/>
      <c r="CS142" s="4"/>
      <c r="CV142"/>
      <c r="CW142"/>
      <c r="CX142"/>
      <c r="CY142"/>
    </row>
    <row r="143" spans="61:103">
      <c r="BI143" s="67"/>
      <c r="BJ143" s="67"/>
      <c r="BK143" s="67"/>
      <c r="BL143" s="67"/>
      <c r="BM143" s="67"/>
      <c r="BN143" s="67"/>
      <c r="BR143" s="67"/>
      <c r="BS143" s="67"/>
      <c r="BT143" s="67"/>
      <c r="BU143" s="67"/>
      <c r="BV143" s="67"/>
      <c r="BX143" s="67"/>
      <c r="BY143" s="67"/>
      <c r="BZ143" s="67"/>
      <c r="CQ143" s="13"/>
      <c r="CR143" s="13"/>
      <c r="CS143" s="4"/>
      <c r="CV143"/>
      <c r="CW143"/>
      <c r="CX143"/>
      <c r="CY143"/>
    </row>
    <row r="144" spans="61:103">
      <c r="BI144" s="67"/>
      <c r="BJ144" s="67"/>
      <c r="BK144" s="67"/>
      <c r="BL144" s="67"/>
      <c r="BM144" s="67"/>
      <c r="BN144" s="67"/>
      <c r="BR144" s="67"/>
      <c r="BS144" s="67"/>
      <c r="BT144" s="67"/>
      <c r="BU144" s="67"/>
      <c r="BV144" s="67"/>
      <c r="BX144" s="67"/>
      <c r="BY144" s="67"/>
      <c r="BZ144" s="67"/>
      <c r="CQ144" s="13"/>
      <c r="CR144" s="13"/>
      <c r="CS144" s="4"/>
      <c r="CV144"/>
      <c r="CW144"/>
      <c r="CX144"/>
      <c r="CY144"/>
    </row>
    <row r="145" spans="61:103">
      <c r="BI145" s="67"/>
      <c r="BJ145" s="67"/>
      <c r="BK145" s="67"/>
      <c r="BL145" s="67"/>
      <c r="BM145" s="67"/>
      <c r="BN145" s="67"/>
      <c r="BR145" s="67"/>
      <c r="BS145" s="67"/>
      <c r="BT145" s="67"/>
      <c r="BU145" s="67"/>
      <c r="BV145" s="67"/>
      <c r="BX145" s="67"/>
      <c r="BY145" s="67"/>
      <c r="BZ145" s="67"/>
      <c r="CQ145" s="13"/>
      <c r="CR145" s="13"/>
      <c r="CS145" s="4"/>
      <c r="CV145"/>
      <c r="CW145"/>
      <c r="CX145"/>
      <c r="CY145"/>
    </row>
    <row r="146" spans="61:103">
      <c r="BI146" s="67"/>
      <c r="BJ146" s="67"/>
      <c r="BK146" s="67"/>
      <c r="BL146" s="67"/>
      <c r="BM146" s="67"/>
      <c r="BN146" s="67"/>
      <c r="BR146" s="67"/>
      <c r="BS146" s="67"/>
      <c r="BT146" s="67"/>
      <c r="BU146" s="67"/>
      <c r="BV146" s="67"/>
      <c r="BX146" s="67"/>
      <c r="BY146" s="67"/>
      <c r="BZ146" s="67"/>
      <c r="CQ146" s="13"/>
      <c r="CR146" s="13"/>
      <c r="CS146" s="4"/>
      <c r="CV146"/>
      <c r="CW146"/>
      <c r="CX146"/>
      <c r="CY146"/>
    </row>
    <row r="147" spans="61:103">
      <c r="BI147" s="67"/>
      <c r="BJ147" s="67"/>
      <c r="BK147" s="67"/>
      <c r="BL147" s="67"/>
      <c r="BM147" s="67"/>
      <c r="BN147" s="67"/>
      <c r="BR147" s="67"/>
      <c r="BS147" s="67"/>
      <c r="BT147" s="67"/>
      <c r="BU147" s="67"/>
      <c r="BV147" s="67"/>
      <c r="BX147" s="67"/>
      <c r="BY147" s="67"/>
      <c r="BZ147" s="67"/>
      <c r="CQ147" s="13"/>
      <c r="CR147" s="13"/>
      <c r="CS147" s="4"/>
      <c r="CV147"/>
      <c r="CW147"/>
      <c r="CX147"/>
      <c r="CY147"/>
    </row>
    <row r="148" spans="61:103">
      <c r="BI148" s="67"/>
      <c r="BJ148" s="67"/>
      <c r="BK148" s="67"/>
      <c r="BL148" s="67"/>
      <c r="BM148" s="67"/>
      <c r="BN148" s="67"/>
      <c r="BR148" s="67"/>
      <c r="BS148" s="67"/>
      <c r="BT148" s="67"/>
      <c r="BU148" s="67"/>
      <c r="BV148" s="67"/>
      <c r="BX148" s="67"/>
      <c r="BY148" s="67"/>
      <c r="BZ148" s="67"/>
      <c r="CQ148" s="13"/>
      <c r="CR148" s="13"/>
      <c r="CS148" s="4"/>
      <c r="CV148"/>
      <c r="CW148"/>
      <c r="CX148"/>
      <c r="CY148"/>
    </row>
    <row r="149" spans="61:103">
      <c r="BI149" s="67"/>
      <c r="BJ149" s="67"/>
      <c r="BK149" s="67"/>
      <c r="BL149" s="67"/>
      <c r="BM149" s="67"/>
      <c r="BN149" s="67"/>
      <c r="BR149" s="67"/>
      <c r="BS149" s="67"/>
      <c r="BT149" s="67"/>
      <c r="BU149" s="67"/>
      <c r="BV149" s="67"/>
      <c r="BX149" s="67"/>
      <c r="BY149" s="67"/>
      <c r="BZ149" s="67"/>
      <c r="CQ149" s="13"/>
      <c r="CR149" s="13"/>
      <c r="CS149" s="4"/>
      <c r="CV149"/>
      <c r="CW149"/>
      <c r="CX149"/>
      <c r="CY149"/>
    </row>
    <row r="150" spans="61:103">
      <c r="BI150" s="67"/>
      <c r="BJ150" s="67"/>
      <c r="BK150" s="67"/>
      <c r="BL150" s="67"/>
      <c r="BM150" s="67"/>
      <c r="BN150" s="67"/>
      <c r="BR150" s="67"/>
      <c r="BS150" s="67"/>
      <c r="BT150" s="67"/>
      <c r="BU150" s="67"/>
      <c r="BV150" s="67"/>
      <c r="BX150" s="67"/>
      <c r="BY150" s="67"/>
      <c r="BZ150" s="67"/>
      <c r="CQ150" s="13"/>
      <c r="CR150" s="13"/>
      <c r="CS150" s="4"/>
      <c r="CV150"/>
      <c r="CW150"/>
      <c r="CX150"/>
      <c r="CY150"/>
    </row>
    <row r="151" spans="61:103">
      <c r="BI151" s="67"/>
      <c r="BJ151" s="67"/>
      <c r="BK151" s="67"/>
      <c r="BL151" s="67"/>
      <c r="BM151" s="67"/>
      <c r="BN151" s="67"/>
      <c r="BR151" s="67"/>
      <c r="BS151" s="67"/>
      <c r="BT151" s="67"/>
      <c r="BU151" s="67"/>
      <c r="BV151" s="67"/>
      <c r="BX151" s="67"/>
      <c r="BY151" s="67"/>
      <c r="BZ151" s="67"/>
      <c r="CQ151" s="13"/>
      <c r="CR151" s="13"/>
      <c r="CS151" s="4"/>
      <c r="CV151"/>
      <c r="CW151"/>
      <c r="CX151"/>
      <c r="CY151"/>
    </row>
    <row r="152" spans="61:103">
      <c r="BI152" s="67"/>
      <c r="BJ152" s="67"/>
      <c r="BK152" s="67"/>
      <c r="BL152" s="67"/>
      <c r="BM152" s="67"/>
      <c r="BN152" s="67"/>
      <c r="BR152" s="67"/>
      <c r="BS152" s="67"/>
      <c r="BT152" s="67"/>
      <c r="BU152" s="67"/>
      <c r="BV152" s="67"/>
      <c r="BX152" s="67"/>
      <c r="BY152" s="67"/>
      <c r="BZ152" s="67"/>
      <c r="CQ152" s="13"/>
      <c r="CR152" s="13"/>
      <c r="CS152" s="4"/>
      <c r="CV152"/>
      <c r="CW152"/>
      <c r="CX152"/>
      <c r="CY152"/>
    </row>
    <row r="153" spans="61:103">
      <c r="BI153" s="67"/>
      <c r="BJ153" s="67"/>
      <c r="BK153" s="67"/>
      <c r="BL153" s="67"/>
      <c r="BM153" s="67"/>
      <c r="BN153" s="67"/>
      <c r="BR153" s="67"/>
      <c r="BS153" s="67"/>
      <c r="BT153" s="67"/>
      <c r="BU153" s="67"/>
      <c r="BV153" s="67"/>
      <c r="BX153" s="67"/>
      <c r="BY153" s="67"/>
      <c r="BZ153" s="67"/>
      <c r="CQ153" s="13"/>
      <c r="CR153" s="13"/>
      <c r="CS153" s="4"/>
      <c r="CV153"/>
      <c r="CW153"/>
      <c r="CX153"/>
      <c r="CY153"/>
    </row>
    <row r="154" spans="61:103">
      <c r="BI154" s="67"/>
      <c r="BJ154" s="67"/>
      <c r="BK154" s="67"/>
      <c r="BL154" s="67"/>
      <c r="BM154" s="67"/>
      <c r="BN154" s="67"/>
      <c r="BR154" s="67"/>
      <c r="BS154" s="67"/>
      <c r="BT154" s="67"/>
      <c r="BU154" s="67"/>
      <c r="BV154" s="67"/>
      <c r="BX154" s="67"/>
      <c r="BY154" s="67"/>
      <c r="BZ154" s="67"/>
      <c r="CQ154" s="13"/>
      <c r="CR154" s="13"/>
      <c r="CS154" s="4"/>
      <c r="CV154"/>
      <c r="CW154"/>
      <c r="CX154"/>
      <c r="CY154"/>
    </row>
    <row r="155" spans="61:103">
      <c r="BI155" s="67"/>
      <c r="BJ155" s="67"/>
      <c r="BK155" s="67"/>
      <c r="BL155" s="67"/>
      <c r="BM155" s="67"/>
      <c r="BN155" s="67"/>
      <c r="BR155" s="67"/>
      <c r="BS155" s="67"/>
      <c r="BT155" s="67"/>
      <c r="BU155" s="67"/>
      <c r="BV155" s="67"/>
      <c r="BX155" s="67"/>
      <c r="BY155" s="67"/>
      <c r="BZ155" s="67"/>
      <c r="CQ155" s="13"/>
      <c r="CR155" s="13"/>
      <c r="CS155" s="4"/>
      <c r="CV155"/>
      <c r="CW155"/>
      <c r="CX155"/>
      <c r="CY155"/>
    </row>
    <row r="156" spans="61:103">
      <c r="BI156" s="67"/>
      <c r="BJ156" s="67"/>
      <c r="BK156" s="67"/>
      <c r="BL156" s="67"/>
      <c r="BM156" s="67"/>
      <c r="BN156" s="67"/>
      <c r="BR156" s="67"/>
      <c r="BS156" s="67"/>
      <c r="BT156" s="67"/>
      <c r="BU156" s="67"/>
      <c r="BV156" s="67"/>
      <c r="BX156" s="67"/>
      <c r="BY156" s="67"/>
      <c r="BZ156" s="67"/>
      <c r="CQ156" s="13"/>
      <c r="CR156" s="13"/>
      <c r="CS156" s="4"/>
      <c r="CV156"/>
      <c r="CW156"/>
      <c r="CX156"/>
      <c r="CY156"/>
    </row>
    <row r="157" spans="61:103">
      <c r="BI157" s="67"/>
      <c r="BJ157" s="67"/>
      <c r="BK157" s="67"/>
      <c r="BL157" s="67"/>
      <c r="BM157" s="67"/>
      <c r="BN157" s="67"/>
      <c r="BR157" s="67"/>
      <c r="BS157" s="67"/>
      <c r="BT157" s="67"/>
      <c r="BU157" s="67"/>
      <c r="BV157" s="67"/>
      <c r="BX157" s="67"/>
      <c r="BY157" s="67"/>
      <c r="BZ157" s="67"/>
      <c r="CQ157" s="13"/>
      <c r="CR157" s="13"/>
      <c r="CS157" s="4"/>
      <c r="CV157"/>
      <c r="CW157"/>
      <c r="CX157"/>
      <c r="CY157"/>
    </row>
    <row r="158" spans="61:103">
      <c r="BI158" s="67"/>
      <c r="BJ158" s="67"/>
      <c r="BK158" s="67"/>
      <c r="BL158" s="67"/>
      <c r="BM158" s="67"/>
      <c r="BN158" s="67"/>
      <c r="BR158" s="67"/>
      <c r="BS158" s="67"/>
      <c r="BT158" s="67"/>
      <c r="BU158" s="67"/>
      <c r="BV158" s="67"/>
      <c r="BX158" s="67"/>
      <c r="BY158" s="67"/>
      <c r="BZ158" s="67"/>
      <c r="CQ158" s="13"/>
      <c r="CR158" s="13"/>
      <c r="CS158" s="4"/>
      <c r="CV158"/>
      <c r="CW158"/>
      <c r="CX158"/>
      <c r="CY158"/>
    </row>
    <row r="159" spans="61:103">
      <c r="BI159" s="67"/>
      <c r="BJ159" s="67"/>
      <c r="BK159" s="67"/>
      <c r="BL159" s="67"/>
      <c r="BM159" s="67"/>
      <c r="BN159" s="67"/>
      <c r="BR159" s="67"/>
      <c r="BS159" s="67"/>
      <c r="BT159" s="67"/>
      <c r="BU159" s="67"/>
      <c r="BV159" s="67"/>
      <c r="BX159" s="67"/>
      <c r="BY159" s="67"/>
      <c r="BZ159" s="67"/>
      <c r="CQ159" s="13"/>
      <c r="CR159" s="13"/>
      <c r="CS159" s="4"/>
      <c r="CV159"/>
      <c r="CW159"/>
      <c r="CX159"/>
      <c r="CY159"/>
    </row>
    <row r="160" spans="61:103">
      <c r="BI160" s="67"/>
      <c r="BJ160" s="67"/>
      <c r="BK160" s="67"/>
      <c r="BL160" s="67"/>
      <c r="BM160" s="67"/>
      <c r="BN160" s="67"/>
      <c r="BR160" s="67"/>
      <c r="BS160" s="67"/>
      <c r="BT160" s="67"/>
      <c r="BU160" s="67"/>
      <c r="BV160" s="67"/>
      <c r="BX160" s="67"/>
      <c r="BY160" s="67"/>
      <c r="BZ160" s="67"/>
      <c r="CQ160" s="13"/>
      <c r="CR160" s="13"/>
      <c r="CS160" s="4"/>
      <c r="CV160"/>
      <c r="CW160"/>
      <c r="CX160"/>
      <c r="CY160"/>
    </row>
    <row r="161" spans="61:103">
      <c r="BI161" s="67"/>
      <c r="BJ161" s="67"/>
      <c r="BK161" s="67"/>
      <c r="BL161" s="67"/>
      <c r="BM161" s="67"/>
      <c r="BN161" s="67"/>
      <c r="BR161" s="67"/>
      <c r="BS161" s="67"/>
      <c r="BT161" s="67"/>
      <c r="BU161" s="67"/>
      <c r="BV161" s="67"/>
      <c r="BX161" s="67"/>
      <c r="BY161" s="67"/>
      <c r="BZ161" s="67"/>
      <c r="CQ161" s="13"/>
      <c r="CR161" s="13"/>
      <c r="CS161" s="4"/>
      <c r="CV161"/>
      <c r="CW161"/>
      <c r="CX161"/>
      <c r="CY161"/>
    </row>
    <row r="162" spans="61:103">
      <c r="BI162" s="67"/>
      <c r="BJ162" s="67"/>
      <c r="BK162" s="67"/>
      <c r="BL162" s="67"/>
      <c r="BM162" s="67"/>
      <c r="BN162" s="67"/>
      <c r="BR162" s="67"/>
      <c r="BS162" s="67"/>
      <c r="BT162" s="67"/>
      <c r="BU162" s="67"/>
      <c r="BV162" s="67"/>
      <c r="BX162" s="67"/>
      <c r="BY162" s="67"/>
      <c r="BZ162" s="67"/>
      <c r="CQ162" s="13"/>
      <c r="CR162" s="13"/>
      <c r="CS162" s="4"/>
      <c r="CV162"/>
      <c r="CW162"/>
      <c r="CX162"/>
      <c r="CY162"/>
    </row>
    <row r="163" spans="61:103">
      <c r="BI163" s="67"/>
      <c r="BJ163" s="67"/>
      <c r="BK163" s="67"/>
      <c r="BL163" s="67"/>
      <c r="BM163" s="67"/>
      <c r="BN163" s="67"/>
      <c r="BR163" s="67"/>
      <c r="BS163" s="67"/>
      <c r="BT163" s="67"/>
      <c r="BU163" s="67"/>
      <c r="BV163" s="67"/>
      <c r="BX163" s="67"/>
      <c r="BY163" s="67"/>
      <c r="BZ163" s="67"/>
      <c r="CQ163" s="13"/>
      <c r="CR163" s="13"/>
      <c r="CS163" s="4"/>
      <c r="CV163"/>
      <c r="CW163"/>
      <c r="CX163"/>
      <c r="CY163"/>
    </row>
    <row r="164" spans="61:103">
      <c r="BI164" s="67"/>
      <c r="BJ164" s="67"/>
      <c r="BK164" s="67"/>
      <c r="BL164" s="67"/>
      <c r="BM164" s="67"/>
      <c r="BN164" s="67"/>
      <c r="BR164" s="67"/>
      <c r="BS164" s="67"/>
      <c r="BT164" s="67"/>
      <c r="BU164" s="67"/>
      <c r="BV164" s="67"/>
      <c r="BX164" s="67"/>
      <c r="BY164" s="67"/>
      <c r="BZ164" s="67"/>
      <c r="CQ164" s="13"/>
      <c r="CR164" s="13"/>
      <c r="CS164" s="4"/>
      <c r="CV164"/>
      <c r="CW164"/>
      <c r="CX164"/>
      <c r="CY164"/>
    </row>
    <row r="165" spans="61:103">
      <c r="BI165" s="67"/>
      <c r="BJ165" s="67"/>
      <c r="BK165" s="67"/>
      <c r="BL165" s="67"/>
      <c r="BM165" s="67"/>
      <c r="BN165" s="67"/>
      <c r="BR165" s="67"/>
      <c r="BS165" s="67"/>
      <c r="BT165" s="67"/>
      <c r="BU165" s="67"/>
      <c r="BV165" s="67"/>
      <c r="BX165" s="67"/>
      <c r="BY165" s="67"/>
      <c r="BZ165" s="67"/>
      <c r="CQ165" s="13"/>
      <c r="CR165" s="13"/>
      <c r="CS165" s="4"/>
      <c r="CV165"/>
      <c r="CW165"/>
      <c r="CX165"/>
      <c r="CY165"/>
    </row>
    <row r="166" spans="61:103">
      <c r="BI166" s="67"/>
      <c r="BJ166" s="67"/>
      <c r="BK166" s="67"/>
      <c r="BL166" s="67"/>
      <c r="BM166" s="67"/>
      <c r="BN166" s="67"/>
      <c r="BR166" s="67"/>
      <c r="BS166" s="67"/>
      <c r="BT166" s="67"/>
      <c r="BU166" s="67"/>
      <c r="BV166" s="67"/>
      <c r="BX166" s="67"/>
      <c r="BY166" s="67"/>
      <c r="BZ166" s="67"/>
      <c r="CQ166" s="13"/>
      <c r="CR166" s="13"/>
      <c r="CS166" s="4"/>
      <c r="CV166"/>
      <c r="CW166"/>
      <c r="CX166"/>
      <c r="CY166"/>
    </row>
    <row r="167" spans="61:103">
      <c r="BI167" s="67"/>
      <c r="BJ167" s="67"/>
      <c r="BK167" s="67"/>
      <c r="BL167" s="67"/>
      <c r="BM167" s="67"/>
      <c r="BN167" s="67"/>
      <c r="BR167" s="67"/>
      <c r="BS167" s="67"/>
      <c r="BT167" s="67"/>
      <c r="BU167" s="67"/>
      <c r="BV167" s="67"/>
      <c r="BX167" s="67"/>
      <c r="BY167" s="67"/>
      <c r="BZ167" s="67"/>
      <c r="CQ167" s="13"/>
      <c r="CR167" s="13"/>
      <c r="CS167" s="4"/>
      <c r="CV167"/>
      <c r="CW167"/>
      <c r="CX167"/>
      <c r="CY167"/>
    </row>
    <row r="168" spans="61:103">
      <c r="BI168" s="67"/>
      <c r="BJ168" s="67"/>
      <c r="BK168" s="67"/>
      <c r="BL168" s="67"/>
      <c r="BM168" s="67"/>
      <c r="BN168" s="67"/>
      <c r="BR168" s="67"/>
      <c r="BS168" s="67"/>
      <c r="BT168" s="67"/>
      <c r="BU168" s="67"/>
      <c r="BV168" s="67"/>
      <c r="BX168" s="67"/>
      <c r="BY168" s="67"/>
      <c r="BZ168" s="67"/>
      <c r="CQ168" s="13"/>
      <c r="CR168" s="13"/>
      <c r="CS168" s="4"/>
      <c r="CV168"/>
      <c r="CW168"/>
      <c r="CX168"/>
      <c r="CY168"/>
    </row>
    <row r="169" spans="61:103">
      <c r="BI169" s="67"/>
      <c r="BJ169" s="67"/>
      <c r="BK169" s="67"/>
      <c r="BL169" s="67"/>
      <c r="BM169" s="67"/>
      <c r="BN169" s="67"/>
      <c r="BR169" s="67"/>
      <c r="BS169" s="67"/>
      <c r="BT169" s="67"/>
      <c r="BU169" s="67"/>
      <c r="BV169" s="67"/>
      <c r="BX169" s="67"/>
      <c r="BY169" s="67"/>
      <c r="BZ169" s="67"/>
      <c r="CQ169" s="13"/>
      <c r="CR169" s="13"/>
      <c r="CS169" s="4"/>
      <c r="CV169"/>
      <c r="CW169"/>
      <c r="CX169"/>
      <c r="CY169"/>
    </row>
    <row r="170" spans="61:103">
      <c r="BI170" s="67"/>
      <c r="BJ170" s="67"/>
      <c r="BK170" s="67"/>
      <c r="BL170" s="67"/>
      <c r="BM170" s="67"/>
      <c r="BN170" s="67"/>
      <c r="BR170" s="67"/>
      <c r="BS170" s="67"/>
      <c r="BT170" s="67"/>
      <c r="BU170" s="67"/>
      <c r="BV170" s="67"/>
      <c r="BX170" s="67"/>
      <c r="BY170" s="67"/>
      <c r="BZ170" s="67"/>
      <c r="CQ170" s="13"/>
      <c r="CR170" s="13"/>
      <c r="CS170" s="4"/>
      <c r="CV170"/>
      <c r="CW170"/>
      <c r="CX170"/>
      <c r="CY170"/>
    </row>
    <row r="171" spans="61:103">
      <c r="BI171" s="67"/>
      <c r="BJ171" s="67"/>
      <c r="BK171" s="67"/>
      <c r="BL171" s="67"/>
      <c r="BM171" s="67"/>
      <c r="BN171" s="67"/>
      <c r="BR171" s="67"/>
      <c r="BS171" s="67"/>
      <c r="BT171" s="67"/>
      <c r="BU171" s="67"/>
      <c r="BV171" s="67"/>
      <c r="BX171" s="67"/>
      <c r="BY171" s="67"/>
      <c r="BZ171" s="67"/>
      <c r="CQ171" s="13"/>
      <c r="CR171" s="13"/>
      <c r="CS171" s="4"/>
      <c r="CV171"/>
      <c r="CW171"/>
      <c r="CX171"/>
      <c r="CY171"/>
    </row>
    <row r="172" spans="61:103">
      <c r="BI172" s="67"/>
      <c r="BJ172" s="67"/>
      <c r="BK172" s="67"/>
      <c r="BL172" s="67"/>
      <c r="BM172" s="67"/>
      <c r="BN172" s="67"/>
      <c r="BR172" s="67"/>
      <c r="BS172" s="67"/>
      <c r="BT172" s="67"/>
      <c r="BU172" s="67"/>
      <c r="BV172" s="67"/>
      <c r="BX172" s="67"/>
      <c r="BY172" s="67"/>
      <c r="BZ172" s="67"/>
      <c r="CQ172" s="13"/>
      <c r="CR172" s="13"/>
      <c r="CS172" s="4"/>
      <c r="CV172"/>
      <c r="CW172"/>
      <c r="CX172"/>
      <c r="CY172"/>
    </row>
    <row r="173" spans="61:103">
      <c r="BI173" s="67"/>
      <c r="BJ173" s="67"/>
      <c r="BK173" s="67"/>
      <c r="BL173" s="67"/>
      <c r="BM173" s="67"/>
      <c r="BN173" s="67"/>
      <c r="BR173" s="67"/>
      <c r="BS173" s="67"/>
      <c r="BT173" s="67"/>
      <c r="BU173" s="67"/>
      <c r="BV173" s="67"/>
      <c r="BX173" s="67"/>
      <c r="BY173" s="67"/>
      <c r="BZ173" s="67"/>
      <c r="CQ173" s="13"/>
      <c r="CR173" s="13"/>
      <c r="CS173" s="4"/>
      <c r="CV173"/>
      <c r="CW173"/>
      <c r="CX173"/>
      <c r="CY173"/>
    </row>
    <row r="174" spans="61:103">
      <c r="BI174" s="67"/>
      <c r="BJ174" s="67"/>
      <c r="BK174" s="67"/>
      <c r="BL174" s="67"/>
      <c r="BM174" s="67"/>
      <c r="BN174" s="67"/>
      <c r="BR174" s="67"/>
      <c r="BS174" s="67"/>
      <c r="BT174" s="67"/>
      <c r="BU174" s="67"/>
      <c r="BV174" s="67"/>
      <c r="BX174" s="67"/>
      <c r="BY174" s="67"/>
      <c r="BZ174" s="67"/>
      <c r="CQ174" s="13"/>
      <c r="CR174" s="13"/>
      <c r="CS174" s="4"/>
      <c r="CV174"/>
      <c r="CW174"/>
      <c r="CX174"/>
      <c r="CY174"/>
    </row>
    <row r="175" spans="61:103">
      <c r="BI175" s="67"/>
      <c r="BJ175" s="67"/>
      <c r="BK175" s="67"/>
      <c r="BL175" s="67"/>
      <c r="BM175" s="67"/>
      <c r="BN175" s="67"/>
      <c r="BR175" s="67"/>
      <c r="BS175" s="67"/>
      <c r="BT175" s="67"/>
      <c r="BU175" s="67"/>
      <c r="BV175" s="67"/>
      <c r="BX175" s="67"/>
      <c r="BY175" s="67"/>
      <c r="BZ175" s="67"/>
      <c r="CQ175" s="13"/>
      <c r="CR175" s="13"/>
      <c r="CS175" s="4"/>
      <c r="CV175"/>
      <c r="CW175"/>
      <c r="CX175"/>
      <c r="CY175"/>
    </row>
    <row r="176" spans="61:103">
      <c r="BI176" s="67"/>
      <c r="BJ176" s="67"/>
      <c r="BK176" s="67"/>
      <c r="BL176" s="67"/>
      <c r="BM176" s="67"/>
      <c r="BN176" s="67"/>
      <c r="BR176" s="67"/>
      <c r="BS176" s="67"/>
      <c r="BT176" s="67"/>
      <c r="BU176" s="67"/>
      <c r="BV176" s="67"/>
      <c r="BX176" s="67"/>
      <c r="BY176" s="67"/>
      <c r="BZ176" s="67"/>
      <c r="CQ176" s="13"/>
      <c r="CR176" s="13"/>
      <c r="CS176" s="4"/>
      <c r="CV176"/>
      <c r="CW176"/>
      <c r="CX176"/>
      <c r="CY176"/>
    </row>
    <row r="177" spans="61:103">
      <c r="BI177" s="67"/>
      <c r="BJ177" s="67"/>
      <c r="BK177" s="67"/>
      <c r="BL177" s="67"/>
      <c r="BM177" s="67"/>
      <c r="BN177" s="67"/>
      <c r="BR177" s="67"/>
      <c r="BS177" s="67"/>
      <c r="BT177" s="67"/>
      <c r="BU177" s="67"/>
      <c r="BV177" s="67"/>
      <c r="BX177" s="67"/>
      <c r="BY177" s="67"/>
      <c r="BZ177" s="67"/>
      <c r="CQ177" s="13"/>
      <c r="CR177" s="13"/>
      <c r="CS177" s="4"/>
      <c r="CV177"/>
      <c r="CW177"/>
      <c r="CX177"/>
      <c r="CY177"/>
    </row>
    <row r="178" spans="61:103">
      <c r="BI178" s="67"/>
      <c r="BJ178" s="67"/>
      <c r="BK178" s="67"/>
      <c r="BL178" s="67"/>
      <c r="BM178" s="67"/>
      <c r="BN178" s="67"/>
      <c r="BR178" s="67"/>
      <c r="BS178" s="67"/>
      <c r="BT178" s="67"/>
      <c r="BU178" s="67"/>
      <c r="BV178" s="67"/>
      <c r="BX178" s="67"/>
      <c r="BY178" s="67"/>
      <c r="BZ178" s="67"/>
      <c r="CQ178" s="13"/>
      <c r="CR178" s="13"/>
      <c r="CS178" s="4"/>
      <c r="CV178"/>
      <c r="CW178"/>
      <c r="CX178"/>
      <c r="CY178"/>
    </row>
    <row r="179" spans="61:103">
      <c r="BI179" s="67"/>
      <c r="BJ179" s="67"/>
      <c r="BK179" s="67"/>
      <c r="BL179" s="67"/>
      <c r="BM179" s="67"/>
      <c r="BN179" s="67"/>
      <c r="BR179" s="67"/>
      <c r="BS179" s="67"/>
      <c r="BT179" s="67"/>
      <c r="BU179" s="67"/>
      <c r="BV179" s="67"/>
      <c r="BX179" s="67"/>
      <c r="BY179" s="67"/>
      <c r="BZ179" s="67"/>
      <c r="CQ179" s="13"/>
      <c r="CR179" s="13"/>
      <c r="CS179" s="4"/>
      <c r="CV179"/>
      <c r="CW179"/>
      <c r="CX179"/>
      <c r="CY179"/>
    </row>
    <row r="180" spans="61:103">
      <c r="BI180" s="67"/>
      <c r="BJ180" s="67"/>
      <c r="BK180" s="67"/>
      <c r="BL180" s="67"/>
      <c r="BM180" s="67"/>
      <c r="BN180" s="67"/>
      <c r="BR180" s="67"/>
      <c r="BS180" s="67"/>
      <c r="BT180" s="67"/>
      <c r="BU180" s="67"/>
      <c r="BV180" s="67"/>
      <c r="BX180" s="67"/>
      <c r="BY180" s="67"/>
      <c r="BZ180" s="67"/>
      <c r="CQ180" s="13"/>
      <c r="CR180" s="13"/>
      <c r="CS180" s="4"/>
      <c r="CV180"/>
      <c r="CW180"/>
      <c r="CX180"/>
      <c r="CY180"/>
    </row>
    <row r="181" spans="61:103">
      <c r="BI181" s="67"/>
      <c r="BJ181" s="67"/>
      <c r="BK181" s="67"/>
      <c r="BL181" s="67"/>
      <c r="BM181" s="67"/>
      <c r="BN181" s="67"/>
      <c r="BR181" s="67"/>
      <c r="BS181" s="67"/>
      <c r="BT181" s="67"/>
      <c r="BU181" s="67"/>
      <c r="BV181" s="67"/>
      <c r="BX181" s="67"/>
      <c r="BY181" s="67"/>
      <c r="BZ181" s="67"/>
      <c r="CQ181" s="13"/>
      <c r="CR181" s="13"/>
      <c r="CS181" s="4"/>
      <c r="CV181"/>
      <c r="CW181"/>
      <c r="CX181"/>
      <c r="CY181"/>
    </row>
    <row r="182" spans="61:103">
      <c r="BI182" s="67"/>
      <c r="BJ182" s="67"/>
      <c r="BK182" s="67"/>
      <c r="BL182" s="67"/>
      <c r="BM182" s="67"/>
      <c r="BN182" s="67"/>
      <c r="BR182" s="67"/>
      <c r="BS182" s="67"/>
      <c r="BT182" s="67"/>
      <c r="BU182" s="67"/>
      <c r="BV182" s="67"/>
      <c r="BX182" s="67"/>
      <c r="BY182" s="67"/>
      <c r="BZ182" s="67"/>
      <c r="CQ182" s="13"/>
      <c r="CR182" s="13"/>
      <c r="CS182" s="4"/>
      <c r="CV182"/>
      <c r="CW182"/>
      <c r="CX182"/>
      <c r="CY182"/>
    </row>
    <row r="183" spans="61:103">
      <c r="BI183" s="67"/>
      <c r="BJ183" s="67"/>
      <c r="BK183" s="67"/>
      <c r="BL183" s="67"/>
      <c r="BM183" s="67"/>
      <c r="BN183" s="67"/>
      <c r="BR183" s="67"/>
      <c r="BS183" s="67"/>
      <c r="BT183" s="67"/>
      <c r="BU183" s="67"/>
      <c r="BV183" s="67"/>
      <c r="BX183" s="67"/>
      <c r="BY183" s="67"/>
      <c r="BZ183" s="67"/>
      <c r="CQ183" s="13"/>
      <c r="CR183" s="13"/>
      <c r="CS183" s="4"/>
      <c r="CV183"/>
      <c r="CW183"/>
      <c r="CX183"/>
      <c r="CY183"/>
    </row>
    <row r="184" spans="61:103">
      <c r="BI184" s="67"/>
      <c r="BJ184" s="67"/>
      <c r="BK184" s="67"/>
      <c r="BL184" s="67"/>
      <c r="BM184" s="67"/>
      <c r="BN184" s="67"/>
      <c r="BR184" s="67"/>
      <c r="BS184" s="67"/>
      <c r="BT184" s="67"/>
      <c r="BU184" s="67"/>
      <c r="BV184" s="67"/>
      <c r="BX184" s="67"/>
      <c r="BY184" s="67"/>
      <c r="BZ184" s="67"/>
      <c r="CQ184" s="13"/>
      <c r="CR184" s="13"/>
      <c r="CS184" s="4"/>
      <c r="CV184"/>
      <c r="CW184"/>
      <c r="CX184"/>
      <c r="CY184"/>
    </row>
    <row r="185" spans="61:103">
      <c r="BI185" s="67"/>
      <c r="BJ185" s="67"/>
      <c r="BK185" s="67"/>
      <c r="BL185" s="67"/>
      <c r="BM185" s="67"/>
      <c r="BN185" s="67"/>
      <c r="BR185" s="67"/>
      <c r="BS185" s="67"/>
      <c r="BT185" s="67"/>
      <c r="BU185" s="67"/>
      <c r="BV185" s="67"/>
      <c r="BX185" s="67"/>
      <c r="BY185" s="67"/>
      <c r="BZ185" s="67"/>
      <c r="CQ185" s="13"/>
      <c r="CR185" s="13"/>
      <c r="CS185" s="4"/>
      <c r="CV185"/>
      <c r="CW185"/>
      <c r="CX185"/>
      <c r="CY185"/>
    </row>
    <row r="186" spans="61:103">
      <c r="BI186" s="67"/>
      <c r="BJ186" s="67"/>
      <c r="BK186" s="67"/>
      <c r="BL186" s="67"/>
      <c r="BM186" s="67"/>
      <c r="BN186" s="67"/>
      <c r="BR186" s="67"/>
      <c r="BS186" s="67"/>
      <c r="BT186" s="67"/>
      <c r="BU186" s="67"/>
      <c r="BV186" s="67"/>
      <c r="BX186" s="67"/>
      <c r="BY186" s="67"/>
      <c r="BZ186" s="67"/>
      <c r="CQ186" s="13"/>
      <c r="CR186" s="13"/>
      <c r="CS186" s="4"/>
      <c r="CV186"/>
      <c r="CW186"/>
      <c r="CX186"/>
      <c r="CY186"/>
    </row>
    <row r="187" spans="61:103">
      <c r="BI187" s="67"/>
      <c r="BJ187" s="67"/>
      <c r="BK187" s="67"/>
      <c r="BL187" s="67"/>
      <c r="BM187" s="67"/>
      <c r="BN187" s="67"/>
      <c r="BR187" s="67"/>
      <c r="BS187" s="67"/>
      <c r="BT187" s="67"/>
      <c r="BU187" s="67"/>
      <c r="BV187" s="67"/>
      <c r="BX187" s="67"/>
      <c r="BY187" s="67"/>
      <c r="BZ187" s="67"/>
      <c r="CQ187" s="13"/>
      <c r="CR187" s="13"/>
      <c r="CS187" s="4"/>
      <c r="CV187"/>
      <c r="CW187"/>
      <c r="CX187"/>
      <c r="CY187"/>
    </row>
    <row r="188" spans="61:103">
      <c r="BI188" s="67"/>
      <c r="BJ188" s="67"/>
      <c r="BK188" s="67"/>
      <c r="BL188" s="67"/>
      <c r="BM188" s="67"/>
      <c r="BN188" s="67"/>
      <c r="BR188" s="67"/>
      <c r="BS188" s="67"/>
      <c r="BT188" s="67"/>
      <c r="BU188" s="67"/>
      <c r="BV188" s="67"/>
      <c r="BX188" s="67"/>
      <c r="BY188" s="67"/>
      <c r="BZ188" s="67"/>
      <c r="CQ188" s="13"/>
      <c r="CR188" s="13"/>
      <c r="CS188" s="4"/>
      <c r="CV188"/>
      <c r="CW188"/>
      <c r="CX188"/>
      <c r="CY188"/>
    </row>
    <row r="189" spans="61:103">
      <c r="BI189" s="67"/>
      <c r="BJ189" s="67"/>
      <c r="BK189" s="67"/>
      <c r="BL189" s="67"/>
      <c r="BM189" s="67"/>
      <c r="BN189" s="67"/>
      <c r="BR189" s="67"/>
      <c r="BS189" s="67"/>
      <c r="BT189" s="67"/>
      <c r="BU189" s="67"/>
      <c r="BV189" s="67"/>
      <c r="BX189" s="67"/>
      <c r="BY189" s="67"/>
      <c r="BZ189" s="67"/>
      <c r="CQ189" s="13"/>
      <c r="CR189" s="13"/>
      <c r="CS189" s="4"/>
      <c r="CV189"/>
      <c r="CW189"/>
      <c r="CX189"/>
      <c r="CY189"/>
    </row>
    <row r="190" spans="61:103">
      <c r="BI190" s="67"/>
      <c r="BJ190" s="67"/>
      <c r="BK190" s="67"/>
      <c r="BL190" s="67"/>
      <c r="BM190" s="67"/>
      <c r="BN190" s="67"/>
      <c r="BR190" s="67"/>
      <c r="BS190" s="67"/>
      <c r="BT190" s="67"/>
      <c r="BU190" s="67"/>
      <c r="BV190" s="67"/>
      <c r="BX190" s="67"/>
      <c r="BY190" s="67"/>
      <c r="BZ190" s="67"/>
      <c r="CS190" s="4"/>
      <c r="CV190"/>
      <c r="CW190"/>
      <c r="CX190"/>
      <c r="CY190"/>
    </row>
    <row r="191" spans="61:103">
      <c r="BI191" s="67"/>
      <c r="BJ191" s="67"/>
      <c r="BK191" s="67"/>
      <c r="BL191" s="67"/>
      <c r="BM191" s="67"/>
      <c r="BN191" s="67"/>
      <c r="BR191" s="67"/>
      <c r="BS191" s="67"/>
      <c r="BT191" s="67"/>
      <c r="BU191" s="67"/>
      <c r="BV191" s="67"/>
      <c r="BX191" s="67"/>
      <c r="BY191" s="67"/>
      <c r="BZ191" s="67"/>
      <c r="CS191" s="4"/>
      <c r="CV191"/>
      <c r="CW191"/>
      <c r="CX191"/>
      <c r="CY191"/>
    </row>
    <row r="192" spans="61:103">
      <c r="BI192" s="67"/>
      <c r="BJ192" s="67"/>
      <c r="BK192" s="67"/>
      <c r="BL192" s="67"/>
      <c r="BM192" s="67"/>
      <c r="BN192" s="67"/>
      <c r="BR192" s="67"/>
      <c r="BS192" s="67"/>
      <c r="BT192" s="67"/>
      <c r="BU192" s="67"/>
      <c r="BV192" s="67"/>
      <c r="BX192" s="67"/>
      <c r="BY192" s="67"/>
      <c r="BZ192" s="67"/>
      <c r="CS192" s="4"/>
      <c r="CV192"/>
      <c r="CW192"/>
      <c r="CX192"/>
      <c r="CY192"/>
    </row>
    <row r="193" spans="61:103">
      <c r="BI193" s="67"/>
      <c r="BJ193" s="67"/>
      <c r="BK193" s="67"/>
      <c r="BL193" s="67"/>
      <c r="BM193" s="67"/>
      <c r="BN193" s="67"/>
      <c r="BR193" s="67"/>
      <c r="BS193" s="67"/>
      <c r="BT193" s="67"/>
      <c r="BU193" s="67"/>
      <c r="BV193" s="67"/>
      <c r="BX193" s="67"/>
      <c r="BY193" s="67"/>
      <c r="BZ193" s="67"/>
      <c r="CS193" s="4"/>
      <c r="CV193"/>
      <c r="CW193"/>
      <c r="CX193"/>
      <c r="CY193"/>
    </row>
    <row r="194" spans="61:103">
      <c r="BI194" s="67"/>
      <c r="BJ194" s="67"/>
      <c r="BK194" s="67"/>
      <c r="BL194" s="67"/>
      <c r="BM194" s="67"/>
      <c r="BN194" s="67"/>
      <c r="BR194" s="67"/>
      <c r="BS194" s="67"/>
      <c r="BT194" s="67"/>
      <c r="BU194" s="67"/>
      <c r="BV194" s="67"/>
      <c r="BX194" s="67"/>
      <c r="BY194" s="67"/>
      <c r="BZ194" s="67"/>
      <c r="CS194" s="4"/>
      <c r="CV194"/>
      <c r="CW194"/>
      <c r="CX194"/>
      <c r="CY194"/>
    </row>
    <row r="195" spans="61:103">
      <c r="BI195" s="67"/>
      <c r="BJ195" s="67"/>
      <c r="BK195" s="67"/>
      <c r="BL195" s="67"/>
      <c r="BM195" s="67"/>
      <c r="BN195" s="67"/>
      <c r="BR195" s="67"/>
      <c r="BS195" s="67"/>
      <c r="BT195" s="67"/>
      <c r="BU195" s="67"/>
      <c r="BV195" s="67"/>
      <c r="BX195" s="67"/>
      <c r="BY195" s="67"/>
      <c r="BZ195" s="67"/>
      <c r="CS195" s="4"/>
      <c r="CV195"/>
      <c r="CW195"/>
      <c r="CX195"/>
      <c r="CY195"/>
    </row>
    <row r="196" spans="61:103">
      <c r="BI196" s="67"/>
      <c r="BJ196" s="67"/>
      <c r="BK196" s="67"/>
      <c r="BL196" s="67"/>
      <c r="BM196" s="67"/>
      <c r="BN196" s="67"/>
      <c r="BR196" s="67"/>
      <c r="BS196" s="67"/>
      <c r="BT196" s="67"/>
      <c r="BU196" s="67"/>
      <c r="BV196" s="67"/>
      <c r="BX196" s="67"/>
      <c r="BY196" s="67"/>
      <c r="BZ196" s="67"/>
      <c r="CS196" s="4"/>
      <c r="CV196"/>
      <c r="CW196"/>
      <c r="CX196"/>
      <c r="CY196"/>
    </row>
    <row r="197" spans="61:103">
      <c r="BI197" s="67"/>
      <c r="BJ197" s="67"/>
      <c r="BK197" s="67"/>
      <c r="BL197" s="67"/>
      <c r="BM197" s="67"/>
      <c r="BN197" s="67"/>
      <c r="BR197" s="67"/>
      <c r="BS197" s="67"/>
      <c r="BT197" s="67"/>
      <c r="BU197" s="67"/>
      <c r="BV197" s="67"/>
      <c r="BX197" s="67"/>
      <c r="BY197" s="67"/>
      <c r="BZ197" s="67"/>
      <c r="CS197" s="4"/>
      <c r="CV197"/>
      <c r="CW197"/>
      <c r="CX197"/>
      <c r="CY197"/>
    </row>
    <row r="198" spans="61:103">
      <c r="BI198" s="67"/>
      <c r="BJ198" s="67"/>
      <c r="BK198" s="67"/>
      <c r="BL198" s="67"/>
      <c r="BM198" s="67"/>
      <c r="BN198" s="67"/>
      <c r="BR198" s="67"/>
      <c r="BS198" s="67"/>
      <c r="BT198" s="67"/>
      <c r="BU198" s="67"/>
      <c r="BV198" s="67"/>
      <c r="BX198" s="67"/>
      <c r="BY198" s="67"/>
      <c r="BZ198" s="67"/>
      <c r="CS198" s="4"/>
      <c r="CV198"/>
      <c r="CW198"/>
      <c r="CX198"/>
      <c r="CY198"/>
    </row>
    <row r="199" spans="61:103">
      <c r="BI199" s="67"/>
      <c r="BJ199" s="67"/>
      <c r="BK199" s="67"/>
      <c r="BL199" s="67"/>
      <c r="BM199" s="67"/>
      <c r="BN199" s="67"/>
      <c r="BR199" s="67"/>
      <c r="BS199" s="67"/>
      <c r="BT199" s="67"/>
      <c r="BU199" s="67"/>
      <c r="BV199" s="67"/>
      <c r="BX199" s="67"/>
      <c r="BY199" s="67"/>
      <c r="BZ199" s="67"/>
      <c r="CS199" s="4"/>
      <c r="CV199"/>
      <c r="CW199"/>
      <c r="CX199"/>
      <c r="CY199"/>
    </row>
    <row r="200" spans="61:103">
      <c r="BI200" s="67"/>
      <c r="BJ200" s="67"/>
      <c r="BK200" s="67"/>
      <c r="BL200" s="67"/>
      <c r="BM200" s="67"/>
      <c r="BN200" s="67"/>
      <c r="BR200" s="67"/>
      <c r="BS200" s="67"/>
      <c r="BT200" s="67"/>
      <c r="BU200" s="67"/>
      <c r="BV200" s="67"/>
      <c r="BX200" s="67"/>
      <c r="BY200" s="67"/>
      <c r="BZ200" s="67"/>
      <c r="CS200" s="4"/>
      <c r="CV200"/>
      <c r="CW200"/>
      <c r="CX200"/>
      <c r="CY200"/>
    </row>
    <row r="201" spans="61:103">
      <c r="BI201" s="67"/>
      <c r="BJ201" s="67"/>
      <c r="BK201" s="67"/>
      <c r="BL201" s="67"/>
      <c r="BM201" s="67"/>
      <c r="BN201" s="67"/>
      <c r="BR201" s="67"/>
      <c r="BS201" s="67"/>
      <c r="BT201" s="67"/>
      <c r="BU201" s="67"/>
      <c r="BV201" s="67"/>
      <c r="BX201" s="67"/>
      <c r="BY201" s="67"/>
      <c r="BZ201" s="67"/>
      <c r="CS201" s="4"/>
      <c r="CV201"/>
      <c r="CW201"/>
      <c r="CX201"/>
      <c r="CY201"/>
    </row>
    <row r="202" spans="61:103">
      <c r="BI202" s="67"/>
      <c r="BJ202" s="67"/>
      <c r="BK202" s="67"/>
      <c r="BL202" s="67"/>
      <c r="BM202" s="67"/>
      <c r="BN202" s="67"/>
      <c r="BR202" s="67"/>
      <c r="BS202" s="67"/>
      <c r="BT202" s="67"/>
      <c r="BU202" s="67"/>
      <c r="BV202" s="67"/>
      <c r="BX202" s="67"/>
      <c r="BY202" s="67"/>
      <c r="BZ202" s="67"/>
      <c r="CS202" s="4"/>
      <c r="CV202"/>
      <c r="CW202"/>
      <c r="CX202"/>
      <c r="CY202"/>
    </row>
    <row r="203" spans="61:103">
      <c r="BI203" s="67"/>
      <c r="BJ203" s="67"/>
      <c r="BK203" s="67"/>
      <c r="BL203" s="67"/>
      <c r="BM203" s="67"/>
      <c r="BN203" s="67"/>
      <c r="BR203" s="67"/>
      <c r="BS203" s="67"/>
      <c r="BT203" s="67"/>
      <c r="BU203" s="67"/>
      <c r="BV203" s="67"/>
      <c r="BX203" s="67"/>
      <c r="BY203" s="67"/>
      <c r="BZ203" s="67"/>
      <c r="CS203" s="4"/>
      <c r="CV203"/>
      <c r="CW203"/>
      <c r="CX203"/>
      <c r="CY203"/>
    </row>
    <row r="204" spans="61:103">
      <c r="BI204" s="67"/>
      <c r="BJ204" s="67"/>
      <c r="BK204" s="67"/>
      <c r="BL204" s="67"/>
      <c r="BM204" s="67"/>
      <c r="BN204" s="67"/>
      <c r="BR204" s="67"/>
      <c r="BS204" s="67"/>
      <c r="BT204" s="67"/>
      <c r="BU204" s="67"/>
      <c r="BV204" s="67"/>
      <c r="BX204" s="67"/>
      <c r="BY204" s="67"/>
      <c r="BZ204" s="67"/>
      <c r="CS204" s="4"/>
      <c r="CV204"/>
      <c r="CW204"/>
      <c r="CX204"/>
      <c r="CY204"/>
    </row>
    <row r="205" spans="61:103">
      <c r="BI205" s="67"/>
      <c r="BJ205" s="67"/>
      <c r="BK205" s="67"/>
      <c r="BL205" s="67"/>
      <c r="BM205" s="67"/>
      <c r="BN205" s="67"/>
      <c r="BR205" s="67"/>
      <c r="BS205" s="67"/>
      <c r="BT205" s="67"/>
      <c r="BU205" s="67"/>
      <c r="BV205" s="67"/>
      <c r="BX205" s="67"/>
      <c r="BY205" s="67"/>
      <c r="BZ205" s="67"/>
      <c r="CS205" s="4"/>
      <c r="CV205"/>
      <c r="CW205"/>
      <c r="CX205"/>
      <c r="CY205"/>
    </row>
    <row r="206" spans="61:103">
      <c r="BI206" s="67"/>
      <c r="BJ206" s="67"/>
      <c r="BK206" s="67"/>
      <c r="BL206" s="67"/>
      <c r="BM206" s="67"/>
      <c r="BN206" s="67"/>
      <c r="BR206" s="67"/>
      <c r="BS206" s="67"/>
      <c r="BT206" s="67"/>
      <c r="BU206" s="67"/>
      <c r="BV206" s="67"/>
      <c r="BX206" s="67"/>
      <c r="BY206" s="67"/>
      <c r="BZ206" s="67"/>
      <c r="CS206" s="4"/>
      <c r="CV206"/>
      <c r="CW206"/>
      <c r="CX206"/>
      <c r="CY206"/>
    </row>
    <row r="207" spans="61:103">
      <c r="BI207" s="67"/>
      <c r="BJ207" s="67"/>
      <c r="BK207" s="67"/>
      <c r="BL207" s="67"/>
      <c r="BM207" s="67"/>
      <c r="BN207" s="67"/>
      <c r="BR207" s="67"/>
      <c r="BS207" s="67"/>
      <c r="BT207" s="67"/>
      <c r="BU207" s="67"/>
      <c r="BV207" s="67"/>
      <c r="BX207" s="67"/>
      <c r="BY207" s="67"/>
      <c r="BZ207" s="67"/>
      <c r="CS207" s="4"/>
      <c r="CV207"/>
      <c r="CW207"/>
      <c r="CX207"/>
      <c r="CY207"/>
    </row>
    <row r="208" spans="61:103">
      <c r="BI208" s="67"/>
      <c r="BJ208" s="67"/>
      <c r="BK208" s="67"/>
      <c r="BL208" s="67"/>
      <c r="BM208" s="67"/>
      <c r="BN208" s="67"/>
      <c r="BR208" s="67"/>
      <c r="BS208" s="67"/>
      <c r="BT208" s="67"/>
      <c r="BU208" s="67"/>
      <c r="BV208" s="67"/>
      <c r="BX208" s="67"/>
      <c r="BY208" s="67"/>
      <c r="BZ208" s="67"/>
      <c r="CS208" s="4"/>
      <c r="CV208"/>
      <c r="CW208"/>
      <c r="CX208"/>
      <c r="CY208"/>
    </row>
    <row r="209" spans="61:103">
      <c r="BI209" s="67"/>
      <c r="BJ209" s="67"/>
      <c r="BK209" s="67"/>
      <c r="BL209" s="67"/>
      <c r="BM209" s="67"/>
      <c r="BN209" s="67"/>
      <c r="BR209" s="67"/>
      <c r="BS209" s="67"/>
      <c r="BT209" s="67"/>
      <c r="BU209" s="67"/>
      <c r="BV209" s="67"/>
      <c r="BX209" s="67"/>
      <c r="BY209" s="67"/>
      <c r="BZ209" s="67"/>
      <c r="CS209" s="4"/>
      <c r="CV209"/>
      <c r="CW209"/>
      <c r="CX209"/>
      <c r="CY209"/>
    </row>
    <row r="210" spans="61:103">
      <c r="BI210" s="67"/>
      <c r="BJ210" s="67"/>
      <c r="BK210" s="67"/>
      <c r="BL210" s="67"/>
      <c r="BM210" s="67"/>
      <c r="BN210" s="67"/>
      <c r="BR210" s="67"/>
      <c r="BS210" s="67"/>
      <c r="BT210" s="67"/>
      <c r="BU210" s="67"/>
      <c r="BV210" s="67"/>
      <c r="BX210" s="67"/>
      <c r="BY210" s="67"/>
      <c r="BZ210" s="67"/>
      <c r="CS210" s="4"/>
      <c r="CV210"/>
      <c r="CW210"/>
      <c r="CX210"/>
      <c r="CY210"/>
    </row>
    <row r="211" spans="61:103">
      <c r="BI211" s="67"/>
      <c r="BJ211" s="67"/>
      <c r="BK211" s="67"/>
      <c r="BL211" s="67"/>
      <c r="BM211" s="67"/>
      <c r="BN211" s="67"/>
      <c r="BR211" s="67"/>
      <c r="BS211" s="67"/>
      <c r="BT211" s="67"/>
      <c r="BU211" s="67"/>
      <c r="BV211" s="67"/>
      <c r="BX211" s="67"/>
      <c r="BY211" s="67"/>
      <c r="BZ211" s="67"/>
      <c r="CS211" s="4"/>
      <c r="CV211"/>
      <c r="CW211"/>
      <c r="CX211"/>
      <c r="CY211"/>
    </row>
    <row r="212" spans="61:103">
      <c r="BI212" s="67"/>
      <c r="BJ212" s="67"/>
      <c r="BK212" s="67"/>
      <c r="BL212" s="67"/>
      <c r="BM212" s="67"/>
      <c r="BN212" s="67"/>
      <c r="BR212" s="67"/>
      <c r="BS212" s="67"/>
      <c r="BT212" s="67"/>
      <c r="BU212" s="67"/>
      <c r="BV212" s="67"/>
      <c r="BX212" s="67"/>
      <c r="BY212" s="67"/>
      <c r="BZ212" s="67"/>
      <c r="CS212" s="4"/>
      <c r="CV212"/>
      <c r="CW212"/>
      <c r="CX212"/>
      <c r="CY212"/>
    </row>
    <row r="213" spans="61:103">
      <c r="BI213" s="67"/>
      <c r="BJ213" s="67"/>
      <c r="BK213" s="67"/>
      <c r="BL213" s="67"/>
      <c r="BM213" s="67"/>
      <c r="BN213" s="67"/>
      <c r="BR213" s="67"/>
      <c r="BS213" s="67"/>
      <c r="BT213" s="67"/>
      <c r="BU213" s="67"/>
      <c r="BV213" s="67"/>
      <c r="BX213" s="67"/>
      <c r="BY213" s="67"/>
      <c r="BZ213" s="67"/>
      <c r="CS213" s="4"/>
      <c r="CV213"/>
      <c r="CW213"/>
      <c r="CX213"/>
      <c r="CY213"/>
    </row>
    <row r="214" spans="61:103">
      <c r="BI214" s="67"/>
      <c r="BJ214" s="67"/>
      <c r="BK214" s="67"/>
      <c r="BL214" s="67"/>
      <c r="BM214" s="67"/>
      <c r="BN214" s="67"/>
      <c r="BR214" s="67"/>
      <c r="BS214" s="67"/>
      <c r="BT214" s="67"/>
      <c r="BU214" s="67"/>
      <c r="BV214" s="67"/>
      <c r="BX214" s="67"/>
      <c r="BY214" s="67"/>
      <c r="BZ214" s="67"/>
      <c r="CS214" s="4"/>
      <c r="CV214"/>
      <c r="CW214"/>
      <c r="CX214"/>
      <c r="CY214"/>
    </row>
    <row r="215" spans="61:103">
      <c r="BI215" s="67"/>
      <c r="BJ215" s="67"/>
      <c r="BK215" s="67"/>
      <c r="BL215" s="67"/>
      <c r="BM215" s="67"/>
      <c r="BN215" s="67"/>
      <c r="BR215" s="67"/>
      <c r="BS215" s="67"/>
      <c r="BT215" s="67"/>
      <c r="BU215" s="67"/>
      <c r="BV215" s="67"/>
      <c r="BX215" s="67"/>
      <c r="BY215" s="67"/>
      <c r="BZ215" s="67"/>
      <c r="CS215" s="4"/>
      <c r="CV215"/>
      <c r="CW215"/>
      <c r="CX215"/>
      <c r="CY215"/>
    </row>
    <row r="216" spans="61:103">
      <c r="BI216" s="67"/>
      <c r="BJ216" s="67"/>
      <c r="BK216" s="67"/>
      <c r="BL216" s="67"/>
      <c r="BM216" s="67"/>
      <c r="BN216" s="67"/>
      <c r="BR216" s="67"/>
      <c r="BS216" s="67"/>
      <c r="BT216" s="67"/>
      <c r="BU216" s="67"/>
      <c r="BV216" s="67"/>
      <c r="BX216" s="67"/>
      <c r="BY216" s="67"/>
      <c r="BZ216" s="67"/>
      <c r="CS216" s="4"/>
      <c r="CV216"/>
      <c r="CW216"/>
      <c r="CX216"/>
      <c r="CY216"/>
    </row>
    <row r="217" spans="61:103">
      <c r="BI217" s="67"/>
      <c r="BJ217" s="67"/>
      <c r="BK217" s="67"/>
      <c r="BL217" s="67"/>
      <c r="BM217" s="67"/>
      <c r="BN217" s="67"/>
      <c r="BR217" s="67"/>
      <c r="BS217" s="67"/>
      <c r="BT217" s="67"/>
      <c r="BU217" s="67"/>
      <c r="BV217" s="67"/>
      <c r="BX217" s="67"/>
      <c r="BY217" s="67"/>
      <c r="BZ217" s="67"/>
      <c r="CS217" s="4"/>
      <c r="CV217"/>
      <c r="CW217"/>
      <c r="CX217"/>
      <c r="CY217"/>
    </row>
    <row r="218" spans="61:103">
      <c r="BI218" s="67"/>
      <c r="BJ218" s="67"/>
      <c r="BK218" s="67"/>
      <c r="BL218" s="67"/>
      <c r="BM218" s="67"/>
      <c r="BN218" s="67"/>
      <c r="BR218" s="67"/>
      <c r="BS218" s="67"/>
      <c r="BT218" s="67"/>
      <c r="BU218" s="67"/>
      <c r="BV218" s="67"/>
      <c r="BX218" s="67"/>
      <c r="BY218" s="67"/>
      <c r="BZ218" s="67"/>
      <c r="CS218" s="4"/>
      <c r="CV218"/>
      <c r="CW218"/>
      <c r="CX218"/>
      <c r="CY218"/>
    </row>
    <row r="219" spans="61:103">
      <c r="BI219" s="67"/>
      <c r="BJ219" s="67"/>
      <c r="BK219" s="67"/>
      <c r="BL219" s="67"/>
      <c r="BM219" s="67"/>
      <c r="BN219" s="67"/>
      <c r="BR219" s="67"/>
      <c r="BS219" s="67"/>
      <c r="BT219" s="67"/>
      <c r="BU219" s="67"/>
      <c r="BV219" s="67"/>
      <c r="BX219" s="67"/>
      <c r="BY219" s="67"/>
      <c r="BZ219" s="67"/>
      <c r="CS219" s="4"/>
      <c r="CV219"/>
      <c r="CW219"/>
      <c r="CX219"/>
      <c r="CY219"/>
    </row>
    <row r="220" spans="61:103">
      <c r="BI220" s="67"/>
      <c r="BJ220" s="67"/>
      <c r="BK220" s="67"/>
      <c r="BL220" s="67"/>
      <c r="BM220" s="67"/>
      <c r="BN220" s="67"/>
      <c r="BR220" s="67"/>
      <c r="BS220" s="67"/>
      <c r="BT220" s="67"/>
      <c r="BU220" s="67"/>
      <c r="BV220" s="67"/>
      <c r="BX220" s="67"/>
      <c r="BY220" s="67"/>
      <c r="BZ220" s="67"/>
      <c r="CS220" s="4"/>
      <c r="CV220"/>
      <c r="CW220"/>
      <c r="CX220"/>
      <c r="CY220"/>
    </row>
    <row r="221" spans="61:103">
      <c r="BI221" s="67"/>
      <c r="BJ221" s="67"/>
      <c r="BK221" s="67"/>
      <c r="BL221" s="67"/>
      <c r="BM221" s="67"/>
      <c r="BN221" s="67"/>
      <c r="BR221" s="67"/>
      <c r="BS221" s="67"/>
      <c r="BT221" s="67"/>
      <c r="BU221" s="67"/>
      <c r="BV221" s="67"/>
      <c r="BX221" s="67"/>
      <c r="BY221" s="67"/>
      <c r="BZ221" s="67"/>
      <c r="CS221" s="4"/>
      <c r="CV221"/>
      <c r="CW221"/>
      <c r="CX221"/>
      <c r="CY221"/>
    </row>
    <row r="222" spans="61:103">
      <c r="BI222" s="67"/>
      <c r="BJ222" s="67"/>
      <c r="BK222" s="67"/>
      <c r="BL222" s="67"/>
      <c r="BM222" s="67"/>
      <c r="BN222" s="67"/>
      <c r="BR222" s="67"/>
      <c r="BS222" s="67"/>
      <c r="BT222" s="67"/>
      <c r="BU222" s="67"/>
      <c r="BV222" s="67"/>
      <c r="BX222" s="67"/>
      <c r="BY222" s="67"/>
      <c r="BZ222" s="67"/>
      <c r="CS222" s="4"/>
      <c r="CV222"/>
      <c r="CW222"/>
      <c r="CX222"/>
      <c r="CY222"/>
    </row>
    <row r="223" spans="61:103">
      <c r="BI223" s="67"/>
      <c r="BJ223" s="67"/>
      <c r="BK223" s="67"/>
      <c r="BL223" s="67"/>
      <c r="BM223" s="67"/>
      <c r="BN223" s="67"/>
      <c r="BR223" s="67"/>
      <c r="BS223" s="67"/>
      <c r="BT223" s="67"/>
      <c r="BU223" s="67"/>
      <c r="BV223" s="67"/>
      <c r="BX223" s="67"/>
      <c r="BY223" s="67"/>
      <c r="BZ223" s="67"/>
      <c r="CS223" s="4"/>
      <c r="CV223"/>
      <c r="CW223"/>
      <c r="CX223"/>
      <c r="CY223"/>
    </row>
    <row r="224" spans="61:103">
      <c r="BI224" s="67"/>
      <c r="BJ224" s="67"/>
      <c r="BK224" s="67"/>
      <c r="BL224" s="67"/>
      <c r="BM224" s="67"/>
      <c r="BN224" s="67"/>
      <c r="BR224" s="67"/>
      <c r="BS224" s="67"/>
      <c r="BT224" s="67"/>
      <c r="BU224" s="67"/>
      <c r="BV224" s="67"/>
      <c r="BX224" s="67"/>
      <c r="BY224" s="67"/>
      <c r="BZ224" s="67"/>
      <c r="CS224" s="4"/>
      <c r="CV224"/>
      <c r="CW224"/>
      <c r="CX224"/>
      <c r="CY224"/>
    </row>
    <row r="225" spans="61:103">
      <c r="BI225" s="67"/>
      <c r="BJ225" s="67"/>
      <c r="BK225" s="67"/>
      <c r="BL225" s="67"/>
      <c r="BM225" s="67"/>
      <c r="BN225" s="67"/>
      <c r="BR225" s="67"/>
      <c r="BS225" s="67"/>
      <c r="BT225" s="67"/>
      <c r="BU225" s="67"/>
      <c r="BV225" s="67"/>
      <c r="BX225" s="67"/>
      <c r="BY225" s="67"/>
      <c r="BZ225" s="67"/>
      <c r="CS225" s="4"/>
      <c r="CV225"/>
      <c r="CW225"/>
      <c r="CX225"/>
      <c r="CY225"/>
    </row>
    <row r="226" spans="61:103">
      <c r="BI226" s="67"/>
      <c r="BJ226" s="67"/>
      <c r="BK226" s="67"/>
      <c r="BL226" s="67"/>
      <c r="BM226" s="67"/>
      <c r="BN226" s="67"/>
      <c r="BR226" s="67"/>
      <c r="BS226" s="67"/>
      <c r="BT226" s="67"/>
      <c r="BU226" s="67"/>
      <c r="BV226" s="67"/>
      <c r="BX226" s="67"/>
      <c r="BY226" s="67"/>
      <c r="BZ226" s="67"/>
      <c r="CS226" s="4"/>
      <c r="CV226"/>
      <c r="CW226"/>
      <c r="CX226"/>
      <c r="CY226"/>
    </row>
    <row r="227" spans="61:103">
      <c r="BI227" s="67"/>
      <c r="BJ227" s="67"/>
      <c r="BK227" s="67"/>
      <c r="BL227" s="67"/>
      <c r="BM227" s="67"/>
      <c r="BN227" s="67"/>
      <c r="BR227" s="67"/>
      <c r="BS227" s="67"/>
      <c r="BT227" s="67"/>
      <c r="BU227" s="67"/>
      <c r="BV227" s="67"/>
      <c r="BX227" s="67"/>
      <c r="BY227" s="67"/>
      <c r="BZ227" s="67"/>
      <c r="CS227" s="4"/>
      <c r="CV227"/>
      <c r="CW227"/>
      <c r="CX227"/>
      <c r="CY227"/>
    </row>
    <row r="228" spans="61:103">
      <c r="BI228" s="67"/>
      <c r="BJ228" s="67"/>
      <c r="BK228" s="67"/>
      <c r="BL228" s="67"/>
      <c r="BM228" s="67"/>
      <c r="BN228" s="67"/>
      <c r="BR228" s="67"/>
      <c r="BS228" s="67"/>
      <c r="BT228" s="67"/>
      <c r="BU228" s="67"/>
      <c r="BV228" s="67"/>
      <c r="BX228" s="67"/>
      <c r="BY228" s="67"/>
      <c r="BZ228" s="67"/>
      <c r="CS228" s="4"/>
      <c r="CV228"/>
      <c r="CW228"/>
      <c r="CX228"/>
      <c r="CY228"/>
    </row>
    <row r="229" spans="61:103">
      <c r="BI229" s="67"/>
      <c r="BJ229" s="67"/>
      <c r="BK229" s="67"/>
      <c r="BL229" s="67"/>
      <c r="BM229" s="67"/>
      <c r="BN229" s="67"/>
      <c r="BR229" s="67"/>
      <c r="BS229" s="67"/>
      <c r="BT229" s="67"/>
      <c r="BU229" s="67"/>
      <c r="BV229" s="67"/>
      <c r="BX229" s="67"/>
      <c r="BY229" s="67"/>
      <c r="BZ229" s="67"/>
      <c r="CS229" s="4"/>
      <c r="CV229"/>
      <c r="CW229"/>
      <c r="CX229"/>
      <c r="CY229"/>
    </row>
    <row r="230" spans="61:103">
      <c r="BI230" s="67"/>
      <c r="BJ230" s="67"/>
      <c r="BK230" s="67"/>
      <c r="BL230" s="67"/>
      <c r="BM230" s="67"/>
      <c r="BN230" s="67"/>
      <c r="BR230" s="67"/>
      <c r="BS230" s="67"/>
      <c r="BT230" s="67"/>
      <c r="BU230" s="67"/>
      <c r="BV230" s="67"/>
      <c r="BX230" s="67"/>
      <c r="BY230" s="67"/>
      <c r="BZ230" s="67"/>
      <c r="CS230" s="4"/>
      <c r="CV230"/>
      <c r="CW230"/>
      <c r="CX230"/>
      <c r="CY230"/>
    </row>
    <row r="231" spans="61:103">
      <c r="BI231" s="67"/>
      <c r="BJ231" s="67"/>
      <c r="BK231" s="67"/>
      <c r="BL231" s="67"/>
      <c r="BM231" s="67"/>
      <c r="BN231" s="67"/>
      <c r="BR231" s="67"/>
      <c r="BS231" s="67"/>
      <c r="BT231" s="67"/>
      <c r="BU231" s="67"/>
      <c r="BV231" s="67"/>
      <c r="BX231" s="67"/>
      <c r="BY231" s="67"/>
      <c r="BZ231" s="67"/>
      <c r="CS231" s="4"/>
      <c r="CV231"/>
      <c r="CW231"/>
      <c r="CX231"/>
      <c r="CY231"/>
    </row>
    <row r="232" spans="61:103">
      <c r="BI232" s="67"/>
      <c r="BJ232" s="67"/>
      <c r="BK232" s="67"/>
      <c r="BL232" s="67"/>
      <c r="BM232" s="67"/>
      <c r="BN232" s="67"/>
      <c r="BR232" s="67"/>
      <c r="BS232" s="67"/>
      <c r="BT232" s="67"/>
      <c r="BU232" s="67"/>
      <c r="BV232" s="67"/>
      <c r="BX232" s="67"/>
      <c r="BY232" s="67"/>
      <c r="BZ232" s="67"/>
      <c r="CS232" s="4"/>
      <c r="CV232"/>
      <c r="CW232"/>
      <c r="CX232"/>
      <c r="CY232"/>
    </row>
    <row r="233" spans="61:103">
      <c r="BI233" s="67"/>
      <c r="BJ233" s="67"/>
      <c r="BK233" s="67"/>
      <c r="BL233" s="67"/>
      <c r="BM233" s="67"/>
      <c r="BN233" s="67"/>
      <c r="BR233" s="67"/>
      <c r="BS233" s="67"/>
      <c r="BT233" s="67"/>
      <c r="BU233" s="67"/>
      <c r="BV233" s="67"/>
      <c r="BX233" s="67"/>
      <c r="BY233" s="67"/>
      <c r="BZ233" s="67"/>
      <c r="CS233" s="4"/>
      <c r="CV233"/>
      <c r="CW233"/>
      <c r="CX233"/>
      <c r="CY233"/>
    </row>
    <row r="234" spans="61:103">
      <c r="BI234" s="67"/>
      <c r="BJ234" s="67"/>
      <c r="BK234" s="67"/>
      <c r="BL234" s="67"/>
      <c r="BM234" s="67"/>
      <c r="BN234" s="67"/>
      <c r="BR234" s="67"/>
      <c r="BS234" s="67"/>
      <c r="BT234" s="67"/>
      <c r="BU234" s="67"/>
      <c r="BV234" s="67"/>
      <c r="BX234" s="67"/>
      <c r="BY234" s="67"/>
      <c r="BZ234" s="67"/>
      <c r="CS234" s="4"/>
      <c r="CV234"/>
      <c r="CW234"/>
      <c r="CX234"/>
      <c r="CY234"/>
    </row>
    <row r="235" spans="61:103">
      <c r="BI235" s="67"/>
      <c r="BJ235" s="67"/>
      <c r="BK235" s="67"/>
      <c r="BL235" s="67"/>
      <c r="BM235" s="67"/>
      <c r="BN235" s="67"/>
      <c r="BR235" s="67"/>
      <c r="BS235" s="67"/>
      <c r="BT235" s="67"/>
      <c r="BU235" s="67"/>
      <c r="BV235" s="67"/>
      <c r="BX235" s="67"/>
      <c r="BY235" s="67"/>
      <c r="BZ235" s="67"/>
      <c r="CS235" s="4"/>
      <c r="CV235"/>
      <c r="CW235"/>
      <c r="CX235"/>
      <c r="CY235"/>
    </row>
    <row r="236" spans="61:103">
      <c r="BI236" s="67"/>
      <c r="BJ236" s="67"/>
      <c r="BK236" s="67"/>
      <c r="BL236" s="67"/>
      <c r="BM236" s="67"/>
      <c r="BN236" s="67"/>
      <c r="BR236" s="67"/>
      <c r="BS236" s="67"/>
      <c r="BT236" s="67"/>
      <c r="BU236" s="67"/>
      <c r="BV236" s="67"/>
      <c r="BX236" s="67"/>
      <c r="BY236" s="67"/>
      <c r="BZ236" s="67"/>
      <c r="CS236" s="4"/>
      <c r="CV236"/>
      <c r="CW236"/>
      <c r="CX236"/>
      <c r="CY236"/>
    </row>
    <row r="237" spans="61:103">
      <c r="BI237" s="67"/>
      <c r="BJ237" s="67"/>
      <c r="BK237" s="67"/>
      <c r="BL237" s="67"/>
      <c r="BM237" s="67"/>
      <c r="BN237" s="67"/>
      <c r="BR237" s="67"/>
      <c r="BS237" s="67"/>
      <c r="BT237" s="67"/>
      <c r="BU237" s="67"/>
      <c r="BV237" s="67"/>
      <c r="BX237" s="67"/>
      <c r="BY237" s="67"/>
      <c r="BZ237" s="67"/>
      <c r="CS237" s="4"/>
      <c r="CV237"/>
      <c r="CW237"/>
      <c r="CX237"/>
      <c r="CY237"/>
    </row>
    <row r="238" spans="61:103">
      <c r="BI238" s="67"/>
      <c r="BJ238" s="67"/>
      <c r="BK238" s="67"/>
      <c r="BL238" s="67"/>
      <c r="BM238" s="67"/>
      <c r="BN238" s="67"/>
      <c r="BR238" s="67"/>
      <c r="BS238" s="67"/>
      <c r="BT238" s="67"/>
      <c r="BU238" s="67"/>
      <c r="BV238" s="67"/>
      <c r="BX238" s="67"/>
      <c r="BY238" s="67"/>
      <c r="BZ238" s="67"/>
      <c r="CS238" s="4"/>
      <c r="CV238"/>
      <c r="CW238"/>
      <c r="CX238"/>
      <c r="CY238"/>
    </row>
    <row r="239" spans="61:103">
      <c r="BI239" s="67"/>
      <c r="BJ239" s="67"/>
      <c r="BK239" s="67"/>
      <c r="BL239" s="67"/>
      <c r="BM239" s="67"/>
      <c r="BN239" s="67"/>
      <c r="BR239" s="67"/>
      <c r="BS239" s="67"/>
      <c r="BT239" s="67"/>
      <c r="BU239" s="67"/>
      <c r="BV239" s="67"/>
      <c r="BX239" s="67"/>
      <c r="BY239" s="67"/>
      <c r="BZ239" s="67"/>
      <c r="CS239" s="4"/>
      <c r="CV239"/>
      <c r="CW239"/>
      <c r="CX239"/>
      <c r="CY239"/>
    </row>
    <row r="240" spans="61:103">
      <c r="BI240" s="67"/>
      <c r="BJ240" s="67"/>
      <c r="BK240" s="67"/>
      <c r="BL240" s="67"/>
      <c r="BM240" s="67"/>
      <c r="BN240" s="67"/>
      <c r="BR240" s="67"/>
      <c r="BS240" s="67"/>
      <c r="BT240" s="67"/>
      <c r="BU240" s="67"/>
      <c r="BV240" s="67"/>
      <c r="BX240" s="67"/>
      <c r="BY240" s="67"/>
      <c r="BZ240" s="67"/>
      <c r="CS240" s="4"/>
      <c r="CV240"/>
      <c r="CW240"/>
      <c r="CX240"/>
      <c r="CY240"/>
    </row>
    <row r="241" spans="61:103">
      <c r="BI241" s="67"/>
      <c r="BJ241" s="67"/>
      <c r="BK241" s="67"/>
      <c r="BL241" s="67"/>
      <c r="BM241" s="67"/>
      <c r="BN241" s="67"/>
      <c r="BR241" s="67"/>
      <c r="BS241" s="67"/>
      <c r="BT241" s="67"/>
      <c r="BU241" s="67"/>
      <c r="BV241" s="67"/>
      <c r="BX241" s="67"/>
      <c r="BY241" s="67"/>
      <c r="BZ241" s="67"/>
      <c r="CS241" s="4"/>
      <c r="CV241"/>
      <c r="CW241"/>
      <c r="CX241"/>
      <c r="CY241"/>
    </row>
    <row r="242" spans="61:103">
      <c r="BI242" s="67"/>
      <c r="BJ242" s="67"/>
      <c r="BK242" s="67"/>
      <c r="BL242" s="67"/>
      <c r="BM242" s="67"/>
      <c r="BN242" s="67"/>
      <c r="BR242" s="67"/>
      <c r="BS242" s="67"/>
      <c r="BT242" s="67"/>
      <c r="BU242" s="67"/>
      <c r="BV242" s="67"/>
      <c r="BX242" s="67"/>
      <c r="BY242" s="67"/>
      <c r="BZ242" s="67"/>
      <c r="CS242" s="4"/>
      <c r="CV242"/>
      <c r="CW242"/>
      <c r="CX242"/>
      <c r="CY242"/>
    </row>
    <row r="243" spans="61:103">
      <c r="BI243" s="67"/>
      <c r="BJ243" s="67"/>
      <c r="BK243" s="67"/>
      <c r="BL243" s="67"/>
      <c r="BM243" s="67"/>
      <c r="BN243" s="67"/>
      <c r="BR243" s="67"/>
      <c r="BS243" s="67"/>
      <c r="BT243" s="67"/>
      <c r="BU243" s="67"/>
      <c r="BV243" s="67"/>
      <c r="BX243" s="67"/>
      <c r="BY243" s="67"/>
      <c r="BZ243" s="67"/>
      <c r="CS243" s="4"/>
      <c r="CV243"/>
      <c r="CW243"/>
      <c r="CX243"/>
      <c r="CY243"/>
    </row>
    <row r="244" spans="61:103">
      <c r="BI244" s="67"/>
      <c r="BJ244" s="67"/>
      <c r="BK244" s="67"/>
      <c r="BL244" s="67"/>
      <c r="BM244" s="67"/>
      <c r="BN244" s="67"/>
      <c r="BR244" s="67"/>
      <c r="BS244" s="67"/>
      <c r="BT244" s="67"/>
      <c r="BU244" s="67"/>
      <c r="BV244" s="67"/>
      <c r="BX244" s="67"/>
      <c r="BY244" s="67"/>
      <c r="BZ244" s="67"/>
      <c r="CS244" s="4"/>
      <c r="CV244"/>
      <c r="CW244"/>
      <c r="CX244"/>
      <c r="CY244"/>
    </row>
    <row r="245" spans="61:103">
      <c r="BI245" s="67"/>
      <c r="BJ245" s="67"/>
      <c r="BK245" s="67"/>
      <c r="BL245" s="67"/>
      <c r="BM245" s="67"/>
      <c r="BN245" s="67"/>
      <c r="BR245" s="67"/>
      <c r="BS245" s="67"/>
      <c r="BT245" s="67"/>
      <c r="BU245" s="67"/>
      <c r="BV245" s="67"/>
      <c r="BX245" s="67"/>
      <c r="BY245" s="67"/>
      <c r="BZ245" s="67"/>
      <c r="CS245" s="4"/>
      <c r="CV245"/>
      <c r="CW245"/>
      <c r="CX245"/>
      <c r="CY245"/>
    </row>
    <row r="246" spans="61:103">
      <c r="BI246" s="67"/>
      <c r="BJ246" s="67"/>
      <c r="BK246" s="67"/>
      <c r="BL246" s="67"/>
      <c r="BM246" s="67"/>
      <c r="BN246" s="67"/>
      <c r="BR246" s="67"/>
      <c r="BS246" s="67"/>
      <c r="BT246" s="67"/>
      <c r="BU246" s="67"/>
      <c r="BV246" s="67"/>
      <c r="BX246" s="67"/>
      <c r="BY246" s="67"/>
      <c r="BZ246" s="67"/>
      <c r="CS246" s="4"/>
      <c r="CV246"/>
      <c r="CW246"/>
      <c r="CX246"/>
      <c r="CY246"/>
    </row>
    <row r="247" spans="61:103">
      <c r="BI247" s="67"/>
      <c r="BJ247" s="67"/>
      <c r="BK247" s="67"/>
      <c r="BL247" s="67"/>
      <c r="BM247" s="67"/>
      <c r="BN247" s="67"/>
      <c r="BR247" s="67"/>
      <c r="BS247" s="67"/>
      <c r="BT247" s="67"/>
      <c r="BU247" s="67"/>
      <c r="BV247" s="67"/>
      <c r="BX247" s="67"/>
      <c r="BY247" s="67"/>
      <c r="BZ247" s="67"/>
      <c r="CS247" s="4"/>
      <c r="CV247"/>
      <c r="CW247"/>
      <c r="CX247"/>
      <c r="CY247"/>
    </row>
    <row r="248" spans="61:103">
      <c r="BI248" s="67"/>
      <c r="BJ248" s="67"/>
      <c r="BK248" s="67"/>
      <c r="BL248" s="67"/>
      <c r="BM248" s="67"/>
      <c r="BN248" s="67"/>
      <c r="BR248" s="67"/>
      <c r="BS248" s="67"/>
      <c r="BT248" s="67"/>
      <c r="BU248" s="67"/>
      <c r="BV248" s="67"/>
      <c r="BX248" s="67"/>
      <c r="BY248" s="67"/>
      <c r="BZ248" s="67"/>
      <c r="CS248" s="4"/>
      <c r="CV248"/>
      <c r="CW248"/>
      <c r="CX248"/>
      <c r="CY248"/>
    </row>
    <row r="249" spans="61:103">
      <c r="BI249" s="67"/>
      <c r="BJ249" s="67"/>
      <c r="BK249" s="67"/>
      <c r="BL249" s="67"/>
      <c r="BM249" s="67"/>
      <c r="BN249" s="67"/>
      <c r="BR249" s="67"/>
      <c r="BS249" s="67"/>
      <c r="BT249" s="67"/>
      <c r="BU249" s="67"/>
      <c r="BV249" s="67"/>
      <c r="BX249" s="67"/>
      <c r="BY249" s="67"/>
      <c r="BZ249" s="67"/>
      <c r="CS249" s="4"/>
      <c r="CV249"/>
      <c r="CW249"/>
      <c r="CX249"/>
      <c r="CY249"/>
    </row>
    <row r="250" spans="61:103">
      <c r="BI250" s="67"/>
      <c r="BJ250" s="67"/>
      <c r="BK250" s="67"/>
      <c r="BL250" s="67"/>
      <c r="BM250" s="67"/>
      <c r="BN250" s="67"/>
      <c r="BR250" s="67"/>
      <c r="BS250" s="67"/>
      <c r="BT250" s="67"/>
      <c r="BU250" s="67"/>
      <c r="BV250" s="67"/>
      <c r="BX250" s="67"/>
      <c r="BY250" s="67"/>
      <c r="BZ250" s="67"/>
      <c r="CS250" s="4"/>
      <c r="CV250"/>
      <c r="CW250"/>
      <c r="CX250"/>
      <c r="CY250"/>
    </row>
    <row r="251" spans="61:103">
      <c r="BI251" s="67"/>
      <c r="BJ251" s="67"/>
      <c r="BK251" s="67"/>
      <c r="BL251" s="67"/>
      <c r="BM251" s="67"/>
      <c r="BN251" s="67"/>
      <c r="BR251" s="67"/>
      <c r="BS251" s="67"/>
      <c r="BT251" s="67"/>
      <c r="BU251" s="67"/>
      <c r="BV251" s="67"/>
      <c r="BX251" s="67"/>
      <c r="BY251" s="67"/>
      <c r="BZ251" s="67"/>
      <c r="CS251" s="4"/>
      <c r="CV251"/>
      <c r="CW251"/>
      <c r="CX251"/>
      <c r="CY251"/>
    </row>
    <row r="252" spans="61:103">
      <c r="BI252" s="67"/>
      <c r="BJ252" s="67"/>
      <c r="BK252" s="67"/>
      <c r="BL252" s="67"/>
      <c r="BM252" s="67"/>
      <c r="BN252" s="67"/>
      <c r="BR252" s="67"/>
      <c r="BS252" s="67"/>
      <c r="BT252" s="67"/>
      <c r="BU252" s="67"/>
      <c r="BV252" s="67"/>
      <c r="BX252" s="67"/>
      <c r="BY252" s="67"/>
      <c r="BZ252" s="67"/>
      <c r="CS252" s="4"/>
      <c r="CV252"/>
      <c r="CW252"/>
      <c r="CX252"/>
      <c r="CY252"/>
    </row>
    <row r="253" spans="61:103">
      <c r="BI253" s="67"/>
      <c r="BJ253" s="67"/>
      <c r="BK253" s="67"/>
      <c r="BL253" s="67"/>
      <c r="BM253" s="67"/>
      <c r="BN253" s="67"/>
      <c r="BR253" s="67"/>
      <c r="BS253" s="67"/>
      <c r="BT253" s="67"/>
      <c r="BU253" s="67"/>
      <c r="BV253" s="67"/>
      <c r="BX253" s="67"/>
      <c r="BY253" s="67"/>
      <c r="BZ253" s="67"/>
      <c r="CS253" s="4"/>
      <c r="CV253"/>
      <c r="CW253"/>
      <c r="CX253"/>
      <c r="CY253"/>
    </row>
    <row r="254" spans="61:103">
      <c r="BI254" s="67"/>
      <c r="BJ254" s="67"/>
      <c r="BK254" s="67"/>
      <c r="BL254" s="67"/>
      <c r="BM254" s="67"/>
      <c r="BN254" s="67"/>
      <c r="BR254" s="67"/>
      <c r="BS254" s="67"/>
      <c r="BT254" s="67"/>
      <c r="BU254" s="67"/>
      <c r="BV254" s="67"/>
      <c r="BX254" s="67"/>
      <c r="BY254" s="67"/>
      <c r="BZ254" s="67"/>
      <c r="CS254" s="4"/>
      <c r="CV254"/>
      <c r="CW254"/>
      <c r="CX254"/>
      <c r="CY254"/>
    </row>
    <row r="255" spans="61:103">
      <c r="BI255" s="67"/>
      <c r="BJ255" s="67"/>
      <c r="BK255" s="67"/>
      <c r="BL255" s="67"/>
      <c r="BM255" s="67"/>
      <c r="BN255" s="67"/>
      <c r="BR255" s="67"/>
      <c r="BS255" s="67"/>
      <c r="BT255" s="67"/>
      <c r="BU255" s="67"/>
      <c r="BV255" s="67"/>
      <c r="BX255" s="67"/>
      <c r="BY255" s="67"/>
      <c r="BZ255" s="67"/>
      <c r="CS255" s="4"/>
      <c r="CV255"/>
      <c r="CW255"/>
      <c r="CX255"/>
      <c r="CY255"/>
    </row>
    <row r="256" spans="61:103">
      <c r="BI256" s="67"/>
      <c r="BJ256" s="67"/>
      <c r="BK256" s="67"/>
      <c r="BL256" s="67"/>
      <c r="BM256" s="67"/>
      <c r="BN256" s="67"/>
      <c r="BR256" s="67"/>
      <c r="BS256" s="67"/>
      <c r="BT256" s="67"/>
      <c r="BU256" s="67"/>
      <c r="BV256" s="67"/>
      <c r="BX256" s="67"/>
      <c r="BY256" s="67"/>
      <c r="BZ256" s="67"/>
      <c r="CS256" s="4"/>
      <c r="CV256"/>
      <c r="CW256"/>
      <c r="CX256"/>
      <c r="CY256"/>
    </row>
    <row r="257" spans="61:103">
      <c r="BI257" s="67"/>
      <c r="BJ257" s="67"/>
      <c r="BK257" s="67"/>
      <c r="BL257" s="67"/>
      <c r="BM257" s="67"/>
      <c r="BN257" s="67"/>
      <c r="BR257" s="67"/>
      <c r="BS257" s="67"/>
      <c r="BT257" s="67"/>
      <c r="BU257" s="67"/>
      <c r="BV257" s="67"/>
      <c r="BX257" s="67"/>
      <c r="BY257" s="67"/>
      <c r="BZ257" s="67"/>
      <c r="CS257" s="4"/>
      <c r="CV257"/>
      <c r="CW257"/>
      <c r="CX257"/>
      <c r="CY257"/>
    </row>
    <row r="258" spans="61:103">
      <c r="BI258" s="67"/>
      <c r="BJ258" s="67"/>
      <c r="BK258" s="67"/>
      <c r="BL258" s="67"/>
      <c r="BM258" s="67"/>
      <c r="BN258" s="67"/>
      <c r="BR258" s="67"/>
      <c r="BS258" s="67"/>
      <c r="BT258" s="67"/>
      <c r="BU258" s="67"/>
      <c r="BV258" s="67"/>
      <c r="BX258" s="67"/>
      <c r="BY258" s="67"/>
      <c r="BZ258" s="67"/>
      <c r="CS258" s="4"/>
      <c r="CV258"/>
      <c r="CW258"/>
      <c r="CX258"/>
      <c r="CY258"/>
    </row>
    <row r="259" spans="61:103">
      <c r="BI259" s="67"/>
      <c r="BJ259" s="67"/>
      <c r="BK259" s="67"/>
      <c r="BL259" s="67"/>
      <c r="BM259" s="67"/>
      <c r="BN259" s="67"/>
      <c r="BR259" s="67"/>
      <c r="BS259" s="67"/>
      <c r="BT259" s="67"/>
      <c r="BU259" s="67"/>
      <c r="BV259" s="67"/>
      <c r="BX259" s="67"/>
      <c r="BY259" s="67"/>
      <c r="BZ259" s="67"/>
      <c r="CS259" s="4"/>
      <c r="CV259"/>
      <c r="CW259"/>
      <c r="CX259"/>
      <c r="CY259"/>
    </row>
    <row r="260" spans="61:103">
      <c r="BI260" s="67"/>
      <c r="BJ260" s="67"/>
      <c r="BK260" s="67"/>
      <c r="BL260" s="67"/>
      <c r="BM260" s="67"/>
      <c r="BN260" s="67"/>
      <c r="BR260" s="67"/>
      <c r="BS260" s="67"/>
      <c r="BT260" s="67"/>
      <c r="BU260" s="67"/>
      <c r="BV260" s="67"/>
      <c r="BX260" s="67"/>
      <c r="BY260" s="67"/>
      <c r="BZ260" s="67"/>
      <c r="CS260" s="4"/>
      <c r="CV260"/>
      <c r="CW260"/>
      <c r="CX260"/>
      <c r="CY260"/>
    </row>
    <row r="261" spans="61:103">
      <c r="BI261" s="67"/>
      <c r="BJ261" s="67"/>
      <c r="BK261" s="67"/>
      <c r="BL261" s="67"/>
      <c r="BM261" s="67"/>
      <c r="BN261" s="67"/>
      <c r="BR261" s="67"/>
      <c r="BS261" s="67"/>
      <c r="BT261" s="67"/>
      <c r="BU261" s="67"/>
      <c r="BV261" s="67"/>
      <c r="BX261" s="67"/>
      <c r="BY261" s="67"/>
      <c r="BZ261" s="67"/>
      <c r="CS261" s="4"/>
      <c r="CV261"/>
      <c r="CW261"/>
      <c r="CX261"/>
      <c r="CY261"/>
    </row>
    <row r="262" spans="61:103">
      <c r="BI262" s="67"/>
      <c r="BJ262" s="67"/>
      <c r="BK262" s="67"/>
      <c r="BL262" s="67"/>
      <c r="BM262" s="67"/>
      <c r="BN262" s="67"/>
      <c r="BR262" s="67"/>
      <c r="BS262" s="67"/>
      <c r="BT262" s="67"/>
      <c r="BU262" s="67"/>
      <c r="BV262" s="67"/>
      <c r="BX262" s="67"/>
      <c r="BY262" s="67"/>
      <c r="BZ262" s="67"/>
      <c r="CS262" s="4"/>
      <c r="CV262"/>
      <c r="CW262"/>
      <c r="CX262"/>
      <c r="CY262"/>
    </row>
    <row r="263" spans="61:103">
      <c r="BI263" s="67"/>
      <c r="BJ263" s="67"/>
      <c r="BK263" s="67"/>
      <c r="BL263" s="67"/>
      <c r="BM263" s="67"/>
      <c r="BN263" s="67"/>
      <c r="BR263" s="67"/>
      <c r="BS263" s="67"/>
      <c r="BT263" s="67"/>
      <c r="BU263" s="67"/>
      <c r="BV263" s="67"/>
      <c r="BX263" s="67"/>
      <c r="BY263" s="67"/>
      <c r="BZ263" s="67"/>
      <c r="CS263" s="4"/>
      <c r="CV263"/>
      <c r="CW263"/>
      <c r="CX263"/>
      <c r="CY263"/>
    </row>
    <row r="264" spans="61:103">
      <c r="BI264" s="67"/>
      <c r="BJ264" s="67"/>
      <c r="BK264" s="67"/>
      <c r="BL264" s="67"/>
      <c r="BM264" s="67"/>
      <c r="BN264" s="67"/>
      <c r="BR264" s="67"/>
      <c r="BS264" s="67"/>
      <c r="BT264" s="67"/>
      <c r="BU264" s="67"/>
      <c r="BV264" s="67"/>
      <c r="BX264" s="67"/>
      <c r="BY264" s="67"/>
      <c r="BZ264" s="67"/>
      <c r="CS264" s="4"/>
      <c r="CV264"/>
      <c r="CW264"/>
      <c r="CX264"/>
      <c r="CY264"/>
    </row>
    <row r="265" spans="61:103">
      <c r="BI265" s="67"/>
      <c r="BJ265" s="67"/>
      <c r="BK265" s="67"/>
      <c r="BL265" s="67"/>
      <c r="BM265" s="67"/>
      <c r="BN265" s="67"/>
      <c r="BR265" s="67"/>
      <c r="BS265" s="67"/>
      <c r="BT265" s="67"/>
      <c r="BU265" s="67"/>
      <c r="BV265" s="67"/>
      <c r="BX265" s="67"/>
      <c r="BY265" s="67"/>
      <c r="BZ265" s="67"/>
      <c r="CS265" s="4"/>
      <c r="CV265"/>
      <c r="CW265"/>
      <c r="CX265"/>
      <c r="CY265"/>
    </row>
    <row r="266" spans="61:103">
      <c r="BI266" s="67"/>
      <c r="BJ266" s="67"/>
      <c r="BK266" s="67"/>
      <c r="BL266" s="67"/>
      <c r="BM266" s="67"/>
      <c r="BN266" s="67"/>
      <c r="BR266" s="67"/>
      <c r="BS266" s="67"/>
      <c r="BT266" s="67"/>
      <c r="BU266" s="67"/>
      <c r="BV266" s="67"/>
      <c r="BX266" s="67"/>
      <c r="BY266" s="67"/>
      <c r="BZ266" s="67"/>
      <c r="CS266" s="4"/>
      <c r="CV266"/>
      <c r="CW266"/>
      <c r="CX266"/>
      <c r="CY266"/>
    </row>
    <row r="267" spans="61:103">
      <c r="BI267" s="67"/>
      <c r="BJ267" s="67"/>
      <c r="BK267" s="67"/>
      <c r="BL267" s="67"/>
      <c r="BM267" s="67"/>
      <c r="BN267" s="67"/>
      <c r="BR267" s="67"/>
      <c r="BS267" s="67"/>
      <c r="BT267" s="67"/>
      <c r="BU267" s="67"/>
      <c r="BV267" s="67"/>
      <c r="BX267" s="67"/>
      <c r="BY267" s="67"/>
      <c r="BZ267" s="67"/>
      <c r="CS267" s="4"/>
      <c r="CV267"/>
      <c r="CW267"/>
      <c r="CX267"/>
      <c r="CY267"/>
    </row>
    <row r="268" spans="61:103">
      <c r="BI268" s="67"/>
      <c r="BJ268" s="67"/>
      <c r="BK268" s="67"/>
      <c r="BL268" s="67"/>
      <c r="BM268" s="67"/>
      <c r="BN268" s="67"/>
      <c r="BR268" s="67"/>
      <c r="BS268" s="67"/>
      <c r="BT268" s="67"/>
      <c r="BU268" s="67"/>
      <c r="BV268" s="67"/>
      <c r="BX268" s="67"/>
      <c r="BY268" s="67"/>
      <c r="BZ268" s="67"/>
      <c r="CS268" s="4"/>
      <c r="CV268"/>
      <c r="CW268"/>
      <c r="CX268"/>
      <c r="CY268"/>
    </row>
    <row r="269" spans="61:103">
      <c r="BI269" s="67"/>
      <c r="BJ269" s="67"/>
      <c r="BK269" s="67"/>
      <c r="BL269" s="67"/>
      <c r="BM269" s="67"/>
      <c r="BN269" s="67"/>
      <c r="BR269" s="67"/>
      <c r="BS269" s="67"/>
      <c r="BT269" s="67"/>
      <c r="BU269" s="67"/>
      <c r="BV269" s="67"/>
      <c r="BX269" s="67"/>
      <c r="BY269" s="67"/>
      <c r="BZ269" s="67"/>
      <c r="CS269" s="4"/>
      <c r="CV269"/>
      <c r="CW269"/>
      <c r="CX269"/>
      <c r="CY269"/>
    </row>
    <row r="270" spans="61:103">
      <c r="BI270" s="67"/>
      <c r="BJ270" s="67"/>
      <c r="BK270" s="67"/>
      <c r="BL270" s="67"/>
      <c r="BM270" s="67"/>
      <c r="BN270" s="67"/>
      <c r="BR270" s="67"/>
      <c r="BS270" s="67"/>
      <c r="BT270" s="67"/>
      <c r="BU270" s="67"/>
      <c r="BV270" s="67"/>
      <c r="BX270" s="67"/>
      <c r="BY270" s="67"/>
      <c r="BZ270" s="67"/>
      <c r="CS270" s="4"/>
      <c r="CV270"/>
      <c r="CW270"/>
      <c r="CX270"/>
      <c r="CY270"/>
    </row>
    <row r="271" spans="61:103">
      <c r="BI271" s="67"/>
      <c r="BJ271" s="67"/>
      <c r="BK271" s="67"/>
      <c r="BL271" s="67"/>
      <c r="BM271" s="67"/>
      <c r="BN271" s="67"/>
      <c r="BR271" s="67"/>
      <c r="BS271" s="67"/>
      <c r="BT271" s="67"/>
      <c r="BU271" s="67"/>
      <c r="BV271" s="67"/>
      <c r="BX271" s="67"/>
      <c r="BY271" s="67"/>
      <c r="BZ271" s="67"/>
      <c r="CS271" s="4"/>
      <c r="CV271"/>
      <c r="CW271"/>
      <c r="CX271"/>
      <c r="CY271"/>
    </row>
    <row r="272" spans="61:103">
      <c r="BI272" s="67"/>
      <c r="BJ272" s="67"/>
      <c r="BK272" s="67"/>
      <c r="BL272" s="67"/>
      <c r="BM272" s="67"/>
      <c r="BN272" s="67"/>
      <c r="BR272" s="67"/>
      <c r="BS272" s="67"/>
      <c r="BT272" s="67"/>
      <c r="BU272" s="67"/>
      <c r="BV272" s="67"/>
      <c r="BX272" s="67"/>
      <c r="BY272" s="67"/>
      <c r="BZ272" s="67"/>
      <c r="CS272" s="4"/>
      <c r="CV272"/>
      <c r="CW272"/>
      <c r="CX272"/>
      <c r="CY272"/>
    </row>
    <row r="273" spans="61:103">
      <c r="BI273" s="67"/>
      <c r="BJ273" s="67"/>
      <c r="BK273" s="67"/>
      <c r="BL273" s="67"/>
      <c r="BM273" s="67"/>
      <c r="BN273" s="67"/>
      <c r="BR273" s="67"/>
      <c r="BS273" s="67"/>
      <c r="BT273" s="67"/>
      <c r="BU273" s="67"/>
      <c r="BV273" s="67"/>
      <c r="BX273" s="67"/>
      <c r="BY273" s="67"/>
      <c r="BZ273" s="67"/>
      <c r="CS273" s="4"/>
      <c r="CV273"/>
      <c r="CW273"/>
      <c r="CX273"/>
      <c r="CY273"/>
    </row>
    <row r="274" spans="61:103">
      <c r="BI274" s="67"/>
      <c r="BJ274" s="67"/>
      <c r="BK274" s="67"/>
      <c r="BL274" s="67"/>
      <c r="BM274" s="67"/>
      <c r="BN274" s="67"/>
      <c r="BR274" s="67"/>
      <c r="BS274" s="67"/>
      <c r="BT274" s="67"/>
      <c r="BU274" s="67"/>
      <c r="BV274" s="67"/>
      <c r="BX274" s="67"/>
      <c r="BY274" s="67"/>
      <c r="BZ274" s="67"/>
      <c r="CS274" s="4"/>
      <c r="CV274"/>
      <c r="CW274"/>
      <c r="CX274"/>
      <c r="CY274"/>
    </row>
    <row r="275" spans="61:103">
      <c r="BI275" s="67"/>
      <c r="BJ275" s="67"/>
      <c r="BK275" s="67"/>
      <c r="BL275" s="67"/>
      <c r="BM275" s="67"/>
      <c r="BN275" s="67"/>
      <c r="BR275" s="67"/>
      <c r="BS275" s="67"/>
      <c r="BT275" s="67"/>
      <c r="BU275" s="67"/>
      <c r="BV275" s="67"/>
      <c r="BX275" s="67"/>
      <c r="BY275" s="67"/>
      <c r="BZ275" s="67"/>
      <c r="CS275" s="4"/>
      <c r="CV275"/>
      <c r="CW275"/>
      <c r="CX275"/>
      <c r="CY275"/>
    </row>
    <row r="276" spans="61:103">
      <c r="BI276" s="67"/>
      <c r="BJ276" s="67"/>
      <c r="BK276" s="67"/>
      <c r="BL276" s="67"/>
      <c r="BM276" s="67"/>
      <c r="BN276" s="67"/>
      <c r="BR276" s="67"/>
      <c r="BS276" s="67"/>
      <c r="BT276" s="67"/>
      <c r="BU276" s="67"/>
      <c r="BV276" s="67"/>
      <c r="BX276" s="67"/>
      <c r="BY276" s="67"/>
      <c r="BZ276" s="67"/>
      <c r="CS276" s="4"/>
      <c r="CV276"/>
      <c r="CW276"/>
      <c r="CX276"/>
      <c r="CY276"/>
    </row>
    <row r="277" spans="61:103">
      <c r="BI277" s="67"/>
      <c r="BJ277" s="67"/>
      <c r="BK277" s="67"/>
      <c r="BL277" s="67"/>
      <c r="BM277" s="67"/>
      <c r="BN277" s="67"/>
      <c r="BR277" s="67"/>
      <c r="BS277" s="67"/>
      <c r="BT277" s="67"/>
      <c r="BU277" s="67"/>
      <c r="BV277" s="67"/>
      <c r="BX277" s="67"/>
      <c r="BY277" s="67"/>
      <c r="BZ277" s="67"/>
      <c r="CS277" s="4"/>
      <c r="CV277"/>
      <c r="CW277"/>
      <c r="CX277"/>
      <c r="CY277"/>
    </row>
    <row r="278" spans="61:103">
      <c r="BI278" s="67"/>
      <c r="BJ278" s="67"/>
      <c r="BK278" s="67"/>
      <c r="BL278" s="67"/>
      <c r="BM278" s="67"/>
      <c r="BN278" s="67"/>
      <c r="BR278" s="67"/>
      <c r="BS278" s="67"/>
      <c r="BT278" s="67"/>
      <c r="BU278" s="67"/>
      <c r="BV278" s="67"/>
      <c r="BX278" s="67"/>
      <c r="BY278" s="67"/>
      <c r="BZ278" s="67"/>
      <c r="CS278" s="4"/>
      <c r="CV278"/>
      <c r="CW278"/>
      <c r="CX278"/>
      <c r="CY278"/>
    </row>
    <row r="279" spans="61:103">
      <c r="BI279" s="67"/>
      <c r="BJ279" s="67"/>
      <c r="BK279" s="67"/>
      <c r="BL279" s="67"/>
      <c r="BM279" s="67"/>
      <c r="BN279" s="67"/>
      <c r="BR279" s="67"/>
      <c r="BS279" s="67"/>
      <c r="BT279" s="67"/>
      <c r="BU279" s="67"/>
      <c r="BV279" s="67"/>
      <c r="BX279" s="67"/>
      <c r="BY279" s="67"/>
      <c r="BZ279" s="67"/>
      <c r="CS279" s="4"/>
      <c r="CV279"/>
      <c r="CW279"/>
      <c r="CX279"/>
      <c r="CY279"/>
    </row>
    <row r="280" spans="61:103">
      <c r="BI280" s="67"/>
      <c r="BJ280" s="67"/>
      <c r="BK280" s="67"/>
      <c r="BL280" s="67"/>
      <c r="BM280" s="67"/>
      <c r="BN280" s="67"/>
      <c r="BR280" s="67"/>
      <c r="BS280" s="67"/>
      <c r="BT280" s="67"/>
      <c r="BU280" s="67"/>
      <c r="BV280" s="67"/>
      <c r="BX280" s="67"/>
      <c r="BY280" s="67"/>
      <c r="BZ280" s="67"/>
      <c r="CS280" s="4"/>
      <c r="CV280"/>
      <c r="CW280"/>
      <c r="CX280"/>
      <c r="CY280"/>
    </row>
    <row r="281" spans="61:103">
      <c r="BI281" s="67"/>
      <c r="BJ281" s="67"/>
      <c r="BK281" s="67"/>
      <c r="BL281" s="67"/>
      <c r="BM281" s="67"/>
      <c r="BN281" s="67"/>
      <c r="BR281" s="67"/>
      <c r="BS281" s="67"/>
      <c r="BT281" s="67"/>
      <c r="BU281" s="67"/>
      <c r="BV281" s="67"/>
      <c r="BX281" s="67"/>
      <c r="BY281" s="67"/>
      <c r="BZ281" s="67"/>
      <c r="CS281" s="4"/>
      <c r="CV281"/>
      <c r="CW281"/>
      <c r="CX281"/>
      <c r="CY281"/>
    </row>
    <row r="282" spans="61:103">
      <c r="BI282" s="67"/>
      <c r="BJ282" s="67"/>
      <c r="BK282" s="67"/>
      <c r="BL282" s="67"/>
      <c r="BM282" s="67"/>
      <c r="BN282" s="67"/>
      <c r="BR282" s="67"/>
      <c r="BS282" s="67"/>
      <c r="BT282" s="67"/>
      <c r="BU282" s="67"/>
      <c r="BV282" s="67"/>
      <c r="BX282" s="67"/>
      <c r="BY282" s="67"/>
      <c r="BZ282" s="67"/>
      <c r="CS282" s="4"/>
      <c r="CV282"/>
      <c r="CW282"/>
      <c r="CX282"/>
      <c r="CY282"/>
    </row>
    <row r="283" spans="61:103">
      <c r="BI283" s="67"/>
      <c r="BJ283" s="67"/>
      <c r="BK283" s="67"/>
      <c r="BL283" s="67"/>
      <c r="BM283" s="67"/>
      <c r="BN283" s="67"/>
      <c r="BR283" s="67"/>
      <c r="BS283" s="67"/>
      <c r="BT283" s="67"/>
      <c r="BU283" s="67"/>
      <c r="BV283" s="67"/>
      <c r="BX283" s="67"/>
      <c r="BY283" s="67"/>
      <c r="BZ283" s="67"/>
      <c r="CS283" s="4"/>
      <c r="CV283"/>
      <c r="CW283"/>
      <c r="CX283"/>
      <c r="CY283"/>
    </row>
    <row r="284" spans="61:103">
      <c r="BI284" s="67"/>
      <c r="BJ284" s="67"/>
      <c r="BK284" s="67"/>
      <c r="BL284" s="67"/>
      <c r="BM284" s="67"/>
      <c r="BN284" s="67"/>
      <c r="BR284" s="67"/>
      <c r="BS284" s="67"/>
      <c r="BT284" s="67"/>
      <c r="BU284" s="67"/>
      <c r="BV284" s="67"/>
      <c r="BX284" s="67"/>
      <c r="BY284" s="67"/>
      <c r="BZ284" s="67"/>
      <c r="CS284" s="4"/>
      <c r="CV284"/>
      <c r="CW284"/>
      <c r="CX284"/>
      <c r="CY284"/>
    </row>
    <row r="285" spans="61:103">
      <c r="BI285" s="67"/>
      <c r="BJ285" s="67"/>
      <c r="BK285" s="67"/>
      <c r="BL285" s="67"/>
      <c r="BM285" s="67"/>
      <c r="BN285" s="67"/>
      <c r="BR285" s="67"/>
      <c r="BS285" s="67"/>
      <c r="BT285" s="67"/>
      <c r="BU285" s="67"/>
      <c r="BV285" s="67"/>
      <c r="BX285" s="67"/>
      <c r="BY285" s="67"/>
      <c r="BZ285" s="67"/>
      <c r="CS285" s="4"/>
      <c r="CV285"/>
      <c r="CW285"/>
      <c r="CX285"/>
      <c r="CY285"/>
    </row>
    <row r="286" spans="61:103">
      <c r="BI286" s="67"/>
      <c r="BJ286" s="67"/>
      <c r="BK286" s="67"/>
      <c r="BL286" s="67"/>
      <c r="BM286" s="67"/>
      <c r="BN286" s="67"/>
      <c r="BR286" s="67"/>
      <c r="BS286" s="67"/>
      <c r="BT286" s="67"/>
      <c r="BU286" s="67"/>
      <c r="BV286" s="67"/>
      <c r="BX286" s="67"/>
      <c r="BY286" s="67"/>
      <c r="BZ286" s="67"/>
      <c r="CS286" s="4"/>
      <c r="CV286"/>
      <c r="CW286"/>
      <c r="CX286"/>
      <c r="CY286"/>
    </row>
    <row r="287" spans="61:103">
      <c r="BI287" s="67"/>
      <c r="BJ287" s="67"/>
      <c r="BK287" s="67"/>
      <c r="BL287" s="67"/>
      <c r="BM287" s="67"/>
      <c r="BN287" s="67"/>
      <c r="BR287" s="67"/>
      <c r="BS287" s="67"/>
      <c r="BT287" s="67"/>
      <c r="BU287" s="67"/>
      <c r="BV287" s="67"/>
      <c r="BX287" s="67"/>
      <c r="BY287" s="67"/>
      <c r="BZ287" s="67"/>
      <c r="CS287" s="4"/>
      <c r="CV287"/>
      <c r="CW287"/>
      <c r="CX287"/>
      <c r="CY287"/>
    </row>
    <row r="288" spans="61:103">
      <c r="BI288" s="67"/>
      <c r="BJ288" s="67"/>
      <c r="BK288" s="67"/>
      <c r="BL288" s="67"/>
      <c r="BM288" s="67"/>
      <c r="BN288" s="67"/>
      <c r="BR288" s="67"/>
      <c r="BS288" s="67"/>
      <c r="BT288" s="67"/>
      <c r="BU288" s="67"/>
      <c r="BV288" s="67"/>
      <c r="BX288" s="67"/>
      <c r="BY288" s="67"/>
      <c r="BZ288" s="67"/>
      <c r="CS288" s="4"/>
      <c r="CV288"/>
      <c r="CW288"/>
      <c r="CX288"/>
      <c r="CY288"/>
    </row>
    <row r="289" spans="61:103">
      <c r="BI289" s="67"/>
      <c r="BJ289" s="67"/>
      <c r="BK289" s="67"/>
      <c r="BL289" s="67"/>
      <c r="BM289" s="67"/>
      <c r="BN289" s="67"/>
      <c r="BR289" s="67"/>
      <c r="BS289" s="67"/>
      <c r="BT289" s="67"/>
      <c r="BU289" s="67"/>
      <c r="BV289" s="67"/>
      <c r="BX289" s="67"/>
      <c r="BY289" s="67"/>
      <c r="BZ289" s="67"/>
      <c r="CS289" s="4"/>
      <c r="CV289"/>
      <c r="CW289"/>
      <c r="CX289"/>
      <c r="CY289"/>
    </row>
    <row r="290" spans="61:103">
      <c r="BI290" s="67"/>
      <c r="BJ290" s="67"/>
      <c r="BK290" s="67"/>
      <c r="BL290" s="67"/>
      <c r="BM290" s="67"/>
      <c r="BN290" s="67"/>
      <c r="BR290" s="67"/>
      <c r="BS290" s="67"/>
      <c r="BT290" s="67"/>
      <c r="BU290" s="67"/>
      <c r="BV290" s="67"/>
      <c r="BX290" s="67"/>
      <c r="BY290" s="67"/>
      <c r="BZ290" s="67"/>
      <c r="CS290" s="4"/>
      <c r="CV290"/>
      <c r="CW290"/>
      <c r="CX290"/>
      <c r="CY290"/>
    </row>
    <row r="291" spans="61:103">
      <c r="BI291" s="67"/>
      <c r="BJ291" s="67"/>
      <c r="BK291" s="67"/>
      <c r="BL291" s="67"/>
      <c r="BM291" s="67"/>
      <c r="BN291" s="67"/>
      <c r="BR291" s="67"/>
      <c r="BS291" s="67"/>
      <c r="BT291" s="67"/>
      <c r="BU291" s="67"/>
      <c r="BV291" s="67"/>
      <c r="BX291" s="67"/>
      <c r="BY291" s="67"/>
      <c r="BZ291" s="67"/>
      <c r="CS291" s="4"/>
      <c r="CV291"/>
      <c r="CW291"/>
      <c r="CX291"/>
      <c r="CY291"/>
    </row>
    <row r="292" spans="61:103">
      <c r="BI292" s="67"/>
      <c r="BJ292" s="67"/>
      <c r="BK292" s="67"/>
      <c r="BL292" s="67"/>
      <c r="BM292" s="67"/>
      <c r="BN292" s="67"/>
      <c r="BR292" s="67"/>
      <c r="BS292" s="67"/>
      <c r="BT292" s="67"/>
      <c r="BU292" s="67"/>
      <c r="BV292" s="67"/>
      <c r="BX292" s="67"/>
      <c r="BY292" s="67"/>
      <c r="BZ292" s="67"/>
      <c r="CS292" s="4"/>
      <c r="CV292"/>
      <c r="CW292"/>
      <c r="CX292"/>
      <c r="CY292"/>
    </row>
    <row r="293" spans="61:103">
      <c r="BI293" s="67"/>
      <c r="BJ293" s="67"/>
      <c r="BK293" s="67"/>
      <c r="BL293" s="67"/>
      <c r="BM293" s="67"/>
      <c r="BN293" s="67"/>
      <c r="BR293" s="67"/>
      <c r="BS293" s="67"/>
      <c r="BT293" s="67"/>
      <c r="BU293" s="67"/>
      <c r="BV293" s="67"/>
      <c r="BX293" s="67"/>
      <c r="BY293" s="67"/>
      <c r="BZ293" s="67"/>
      <c r="CS293" s="4"/>
      <c r="CV293"/>
      <c r="CW293"/>
      <c r="CX293"/>
      <c r="CY293"/>
    </row>
    <row r="294" spans="61:103">
      <c r="BI294" s="67"/>
      <c r="BJ294" s="67"/>
      <c r="BK294" s="67"/>
      <c r="BL294" s="67"/>
      <c r="BM294" s="67"/>
      <c r="BN294" s="67"/>
      <c r="BR294" s="67"/>
      <c r="BS294" s="67"/>
      <c r="BT294" s="67"/>
      <c r="BU294" s="67"/>
      <c r="BV294" s="67"/>
      <c r="BX294" s="67"/>
      <c r="BY294" s="67"/>
      <c r="BZ294" s="67"/>
      <c r="CS294" s="4"/>
      <c r="CV294"/>
      <c r="CW294"/>
      <c r="CX294"/>
      <c r="CY294"/>
    </row>
    <row r="295" spans="61:103">
      <c r="BI295" s="67"/>
      <c r="BJ295" s="67"/>
      <c r="BK295" s="67"/>
      <c r="BL295" s="67"/>
      <c r="BM295" s="67"/>
      <c r="BN295" s="67"/>
      <c r="BR295" s="67"/>
      <c r="BS295" s="67"/>
      <c r="BT295" s="67"/>
      <c r="BU295" s="67"/>
      <c r="BV295" s="67"/>
      <c r="BX295" s="67"/>
      <c r="BY295" s="67"/>
      <c r="BZ295" s="67"/>
      <c r="CS295" s="4"/>
      <c r="CV295"/>
      <c r="CW295"/>
      <c r="CX295"/>
      <c r="CY295"/>
    </row>
    <row r="296" spans="61:103">
      <c r="BI296" s="67"/>
      <c r="BJ296" s="67"/>
      <c r="BK296" s="67"/>
      <c r="BL296" s="67"/>
      <c r="BM296" s="67"/>
      <c r="BN296" s="67"/>
      <c r="BR296" s="67"/>
      <c r="BS296" s="67"/>
      <c r="BT296" s="67"/>
      <c r="BU296" s="67"/>
      <c r="BV296" s="67"/>
      <c r="BX296" s="67"/>
      <c r="BY296" s="67"/>
      <c r="BZ296" s="67"/>
      <c r="CS296" s="4"/>
      <c r="CV296"/>
      <c r="CW296"/>
      <c r="CX296"/>
      <c r="CY296"/>
    </row>
    <row r="297" spans="61:103">
      <c r="BI297" s="67"/>
      <c r="BJ297" s="67"/>
      <c r="BK297" s="67"/>
      <c r="BL297" s="67"/>
      <c r="BM297" s="67"/>
      <c r="BN297" s="67"/>
      <c r="BR297" s="67"/>
      <c r="BS297" s="67"/>
      <c r="BT297" s="67"/>
      <c r="BU297" s="67"/>
      <c r="BV297" s="67"/>
      <c r="BX297" s="67"/>
      <c r="BY297" s="67"/>
      <c r="BZ297" s="67"/>
      <c r="CS297" s="4"/>
      <c r="CV297"/>
      <c r="CW297"/>
      <c r="CX297"/>
      <c r="CY297"/>
    </row>
    <row r="298" spans="61:103">
      <c r="BI298" s="67"/>
      <c r="BJ298" s="67"/>
      <c r="BK298" s="67"/>
      <c r="BL298" s="67"/>
      <c r="BM298" s="67"/>
      <c r="BN298" s="67"/>
      <c r="BR298" s="67"/>
      <c r="BS298" s="67"/>
      <c r="BT298" s="67"/>
      <c r="BU298" s="67"/>
      <c r="BV298" s="67"/>
      <c r="BX298" s="67"/>
      <c r="BY298" s="67"/>
      <c r="BZ298" s="67"/>
      <c r="CS298" s="4"/>
      <c r="CV298"/>
      <c r="CW298"/>
      <c r="CX298"/>
      <c r="CY298"/>
    </row>
    <row r="299" spans="61:103">
      <c r="BI299" s="67"/>
      <c r="BJ299" s="67"/>
      <c r="BK299" s="67"/>
      <c r="BL299" s="67"/>
      <c r="BM299" s="67"/>
      <c r="BN299" s="67"/>
      <c r="BR299" s="67"/>
      <c r="BS299" s="67"/>
      <c r="BT299" s="67"/>
      <c r="BU299" s="67"/>
      <c r="BV299" s="67"/>
      <c r="BX299" s="67"/>
      <c r="BY299" s="67"/>
      <c r="BZ299" s="67"/>
      <c r="CS299" s="4"/>
      <c r="CV299"/>
      <c r="CW299"/>
      <c r="CX299"/>
      <c r="CY299"/>
    </row>
    <row r="300" spans="61:103">
      <c r="BI300" s="67"/>
      <c r="BJ300" s="67"/>
      <c r="BK300" s="67"/>
      <c r="BL300" s="67"/>
      <c r="BM300" s="67"/>
      <c r="BN300" s="67"/>
      <c r="BR300" s="67"/>
      <c r="BS300" s="67"/>
      <c r="BT300" s="67"/>
      <c r="BU300" s="67"/>
      <c r="BV300" s="67"/>
      <c r="BX300" s="67"/>
      <c r="BY300" s="67"/>
      <c r="BZ300" s="67"/>
      <c r="CS300" s="4"/>
      <c r="CV300"/>
      <c r="CW300"/>
      <c r="CX300"/>
      <c r="CY300"/>
    </row>
    <row r="301" spans="61:103">
      <c r="BI301" s="67"/>
      <c r="BJ301" s="67"/>
      <c r="BK301" s="67"/>
      <c r="BL301" s="67"/>
      <c r="BM301" s="67"/>
      <c r="BN301" s="67"/>
      <c r="BR301" s="67"/>
      <c r="BS301" s="67"/>
      <c r="BT301" s="67"/>
      <c r="BU301" s="67"/>
      <c r="BV301" s="67"/>
      <c r="BX301" s="67"/>
      <c r="BY301" s="67"/>
      <c r="BZ301" s="67"/>
      <c r="CS301" s="4"/>
      <c r="CV301"/>
      <c r="CW301"/>
      <c r="CX301"/>
      <c r="CY301"/>
    </row>
    <row r="302" spans="61:103">
      <c r="BI302" s="67"/>
      <c r="BJ302" s="67"/>
      <c r="BK302" s="67"/>
      <c r="BL302" s="67"/>
      <c r="BM302" s="67"/>
      <c r="BN302" s="67"/>
      <c r="BR302" s="67"/>
      <c r="BS302" s="67"/>
      <c r="BT302" s="67"/>
      <c r="BU302" s="67"/>
      <c r="BV302" s="67"/>
      <c r="BX302" s="67"/>
      <c r="BY302" s="67"/>
      <c r="BZ302" s="67"/>
      <c r="CS302" s="4"/>
      <c r="CV302"/>
      <c r="CW302"/>
      <c r="CX302"/>
      <c r="CY302"/>
    </row>
    <row r="303" spans="61:103">
      <c r="BI303" s="67"/>
      <c r="BJ303" s="67"/>
      <c r="BK303" s="67"/>
      <c r="BL303" s="67"/>
      <c r="BM303" s="67"/>
      <c r="BN303" s="67"/>
      <c r="BR303" s="67"/>
      <c r="BS303" s="67"/>
      <c r="BT303" s="67"/>
      <c r="BU303" s="67"/>
      <c r="BV303" s="67"/>
      <c r="BX303" s="67"/>
      <c r="BY303" s="67"/>
      <c r="BZ303" s="67"/>
      <c r="CS303" s="4"/>
      <c r="CV303"/>
      <c r="CW303"/>
      <c r="CX303"/>
      <c r="CY303"/>
    </row>
    <row r="304" spans="61:103">
      <c r="BI304" s="67"/>
      <c r="BJ304" s="67"/>
      <c r="BK304" s="67"/>
      <c r="BL304" s="67"/>
      <c r="BM304" s="67"/>
      <c r="BN304" s="67"/>
      <c r="BR304" s="67"/>
      <c r="BS304" s="67"/>
      <c r="BT304" s="67"/>
      <c r="BU304" s="67"/>
      <c r="BV304" s="67"/>
      <c r="BX304" s="67"/>
      <c r="BY304" s="67"/>
      <c r="BZ304" s="67"/>
      <c r="CS304" s="4"/>
      <c r="CV304"/>
      <c r="CW304"/>
      <c r="CX304"/>
      <c r="CY304"/>
    </row>
    <row r="305" spans="61:103">
      <c r="BI305" s="67"/>
      <c r="BJ305" s="67"/>
      <c r="BK305" s="67"/>
      <c r="BL305" s="67"/>
      <c r="BM305" s="67"/>
      <c r="BN305" s="67"/>
      <c r="BR305" s="67"/>
      <c r="BS305" s="67"/>
      <c r="BT305" s="67"/>
      <c r="BU305" s="67"/>
      <c r="BV305" s="67"/>
      <c r="BX305" s="67"/>
      <c r="BY305" s="67"/>
      <c r="BZ305" s="67"/>
      <c r="CS305" s="4"/>
      <c r="CV305"/>
      <c r="CW305"/>
      <c r="CX305"/>
      <c r="CY305"/>
    </row>
    <row r="306" spans="61:103">
      <c r="BI306" s="67"/>
      <c r="BJ306" s="67"/>
      <c r="BK306" s="67"/>
      <c r="BL306" s="67"/>
      <c r="BM306" s="67"/>
      <c r="BN306" s="67"/>
      <c r="BR306" s="67"/>
      <c r="BS306" s="67"/>
      <c r="BT306" s="67"/>
      <c r="BU306" s="67"/>
      <c r="BV306" s="67"/>
      <c r="BX306" s="67"/>
      <c r="BY306" s="67"/>
      <c r="BZ306" s="67"/>
      <c r="CS306" s="4"/>
      <c r="CV306"/>
      <c r="CW306"/>
      <c r="CX306"/>
      <c r="CY306"/>
    </row>
    <row r="307" spans="61:103">
      <c r="BI307" s="67"/>
      <c r="BJ307" s="67"/>
      <c r="BK307" s="67"/>
      <c r="BL307" s="67"/>
      <c r="BM307" s="67"/>
      <c r="BN307" s="67"/>
      <c r="BR307" s="67"/>
      <c r="BS307" s="67"/>
      <c r="BT307" s="67"/>
      <c r="BU307" s="67"/>
      <c r="BV307" s="67"/>
      <c r="BX307" s="67"/>
      <c r="BY307" s="67"/>
      <c r="BZ307" s="67"/>
      <c r="CS307" s="4"/>
      <c r="CV307"/>
      <c r="CW307"/>
      <c r="CX307"/>
      <c r="CY307"/>
    </row>
    <row r="308" spans="61:103">
      <c r="BI308" s="67"/>
      <c r="BJ308" s="67"/>
      <c r="BK308" s="67"/>
      <c r="BL308" s="67"/>
      <c r="BM308" s="67"/>
      <c r="BN308" s="67"/>
      <c r="BR308" s="67"/>
      <c r="BS308" s="67"/>
      <c r="BT308" s="67"/>
      <c r="BU308" s="67"/>
      <c r="BV308" s="67"/>
      <c r="BX308" s="67"/>
      <c r="BY308" s="67"/>
      <c r="BZ308" s="67"/>
      <c r="CS308" s="4"/>
      <c r="CV308"/>
      <c r="CW308"/>
      <c r="CX308"/>
      <c r="CY308"/>
    </row>
    <row r="309" spans="61:103">
      <c r="BI309" s="67"/>
      <c r="BJ309" s="67"/>
      <c r="BK309" s="67"/>
      <c r="BL309" s="67"/>
      <c r="BM309" s="67"/>
      <c r="BN309" s="67"/>
      <c r="BR309" s="67"/>
      <c r="BS309" s="67"/>
      <c r="BT309" s="67"/>
      <c r="BU309" s="67"/>
      <c r="BV309" s="67"/>
      <c r="BX309" s="67"/>
      <c r="BY309" s="67"/>
      <c r="BZ309" s="67"/>
      <c r="CS309" s="4"/>
      <c r="CV309"/>
      <c r="CW309"/>
      <c r="CX309"/>
      <c r="CY309"/>
    </row>
    <row r="310" spans="61:103">
      <c r="BI310" s="67"/>
      <c r="BJ310" s="67"/>
      <c r="BK310" s="67"/>
      <c r="BL310" s="67"/>
      <c r="BM310" s="67"/>
      <c r="BN310" s="67"/>
      <c r="BR310" s="67"/>
      <c r="BS310" s="67"/>
      <c r="BT310" s="67"/>
      <c r="BU310" s="67"/>
      <c r="BV310" s="67"/>
      <c r="BX310" s="67"/>
      <c r="BY310" s="67"/>
      <c r="BZ310" s="67"/>
      <c r="CS310" s="4"/>
      <c r="CV310"/>
      <c r="CW310"/>
      <c r="CX310"/>
      <c r="CY310"/>
    </row>
    <row r="311" spans="61:103">
      <c r="BI311" s="67"/>
      <c r="BJ311" s="67"/>
      <c r="BK311" s="67"/>
      <c r="BL311" s="67"/>
      <c r="BM311" s="67"/>
      <c r="BN311" s="67"/>
      <c r="BR311" s="67"/>
      <c r="BS311" s="67"/>
      <c r="BT311" s="67"/>
      <c r="BU311" s="67"/>
      <c r="BV311" s="67"/>
      <c r="BX311" s="67"/>
      <c r="BY311" s="67"/>
      <c r="BZ311" s="67"/>
      <c r="CS311" s="4"/>
      <c r="CV311"/>
      <c r="CW311"/>
      <c r="CX311"/>
      <c r="CY311"/>
    </row>
    <row r="312" spans="61:103">
      <c r="BI312" s="67"/>
      <c r="BJ312" s="67"/>
      <c r="BK312" s="67"/>
      <c r="BL312" s="67"/>
      <c r="BM312" s="67"/>
      <c r="BN312" s="67"/>
      <c r="BR312" s="67"/>
      <c r="BS312" s="67"/>
      <c r="BT312" s="67"/>
      <c r="BU312" s="67"/>
      <c r="BV312" s="67"/>
      <c r="BX312" s="67"/>
      <c r="BY312" s="67"/>
      <c r="BZ312" s="67"/>
      <c r="CS312" s="4"/>
      <c r="CV312"/>
      <c r="CW312"/>
      <c r="CX312"/>
      <c r="CY312"/>
    </row>
    <row r="313" spans="61:103">
      <c r="BI313" s="67"/>
      <c r="BJ313" s="67"/>
      <c r="BK313" s="67"/>
      <c r="BL313" s="67"/>
      <c r="BM313" s="67"/>
      <c r="BN313" s="67"/>
      <c r="BR313" s="67"/>
      <c r="BS313" s="67"/>
      <c r="BT313" s="67"/>
      <c r="BU313" s="67"/>
      <c r="BV313" s="67"/>
      <c r="BX313" s="67"/>
      <c r="BY313" s="67"/>
      <c r="BZ313" s="67"/>
      <c r="CS313" s="4"/>
      <c r="CV313"/>
      <c r="CW313"/>
      <c r="CX313"/>
      <c r="CY313"/>
    </row>
    <row r="314" spans="61:103">
      <c r="BI314" s="67"/>
      <c r="BJ314" s="67"/>
      <c r="BK314" s="67"/>
      <c r="BL314" s="67"/>
      <c r="BM314" s="67"/>
      <c r="BN314" s="67"/>
      <c r="BR314" s="67"/>
      <c r="BS314" s="67"/>
      <c r="BT314" s="67"/>
      <c r="BU314" s="67"/>
      <c r="BV314" s="67"/>
      <c r="BX314" s="67"/>
      <c r="BY314" s="67"/>
      <c r="BZ314" s="67"/>
      <c r="CS314" s="4"/>
      <c r="CV314"/>
      <c r="CW314"/>
      <c r="CX314"/>
      <c r="CY314"/>
    </row>
    <row r="315" spans="61:103">
      <c r="BI315" s="67"/>
      <c r="BJ315" s="67"/>
      <c r="BK315" s="67"/>
      <c r="BL315" s="67"/>
      <c r="BM315" s="67"/>
      <c r="BN315" s="67"/>
      <c r="BR315" s="67"/>
      <c r="BS315" s="67"/>
      <c r="BT315" s="67"/>
      <c r="BU315" s="67"/>
      <c r="BV315" s="67"/>
      <c r="BX315" s="67"/>
      <c r="BY315" s="67"/>
      <c r="BZ315" s="67"/>
      <c r="CS315" s="4"/>
      <c r="CV315"/>
      <c r="CW315"/>
      <c r="CX315"/>
      <c r="CY315"/>
    </row>
    <row r="316" spans="61:103">
      <c r="BI316" s="67"/>
      <c r="BJ316" s="67"/>
      <c r="BK316" s="67"/>
      <c r="BL316" s="67"/>
      <c r="BM316" s="67"/>
      <c r="BN316" s="67"/>
      <c r="BR316" s="67"/>
      <c r="BS316" s="67"/>
      <c r="BT316" s="67"/>
      <c r="BU316" s="67"/>
      <c r="BV316" s="67"/>
      <c r="BX316" s="67"/>
      <c r="BY316" s="67"/>
      <c r="BZ316" s="67"/>
      <c r="CS316" s="4"/>
      <c r="CV316"/>
      <c r="CW316"/>
      <c r="CX316"/>
      <c r="CY316"/>
    </row>
    <row r="317" spans="61:103">
      <c r="BI317" s="67"/>
      <c r="BJ317" s="67"/>
      <c r="BK317" s="67"/>
      <c r="BL317" s="67"/>
      <c r="BM317" s="67"/>
      <c r="BN317" s="67"/>
      <c r="BR317" s="67"/>
      <c r="BS317" s="67"/>
      <c r="BT317" s="67"/>
      <c r="BU317" s="67"/>
      <c r="BV317" s="67"/>
      <c r="BX317" s="67"/>
      <c r="BY317" s="67"/>
      <c r="BZ317" s="67"/>
      <c r="CS317" s="4"/>
      <c r="CV317"/>
      <c r="CW317"/>
      <c r="CX317"/>
      <c r="CY317"/>
    </row>
    <row r="318" spans="61:103">
      <c r="BI318" s="67"/>
      <c r="BJ318" s="67"/>
      <c r="BK318" s="67"/>
      <c r="BL318" s="67"/>
      <c r="BM318" s="67"/>
      <c r="BN318" s="67"/>
      <c r="BR318" s="67"/>
      <c r="BS318" s="67"/>
      <c r="BT318" s="67"/>
      <c r="BU318" s="67"/>
      <c r="BV318" s="67"/>
      <c r="BX318" s="67"/>
      <c r="BY318" s="67"/>
      <c r="BZ318" s="67"/>
      <c r="CS318" s="4"/>
      <c r="CV318"/>
      <c r="CW318"/>
      <c r="CX318"/>
      <c r="CY318"/>
    </row>
    <row r="319" spans="61:103">
      <c r="BI319" s="67"/>
      <c r="BJ319" s="67"/>
      <c r="BK319" s="67"/>
      <c r="BL319" s="67"/>
      <c r="BM319" s="67"/>
      <c r="BN319" s="67"/>
      <c r="BR319" s="67"/>
      <c r="BS319" s="67"/>
      <c r="BT319" s="67"/>
      <c r="BU319" s="67"/>
      <c r="BV319" s="67"/>
      <c r="BX319" s="67"/>
      <c r="BY319" s="67"/>
      <c r="BZ319" s="67"/>
      <c r="CS319" s="4"/>
      <c r="CV319"/>
      <c r="CW319"/>
      <c r="CX319"/>
      <c r="CY319"/>
    </row>
    <row r="320" spans="61:103">
      <c r="BI320" s="67"/>
      <c r="BJ320" s="67"/>
      <c r="BK320" s="67"/>
      <c r="BL320" s="67"/>
      <c r="BM320" s="67"/>
      <c r="BN320" s="67"/>
      <c r="BR320" s="67"/>
      <c r="BS320" s="67"/>
      <c r="BT320" s="67"/>
      <c r="BU320" s="67"/>
      <c r="BV320" s="67"/>
      <c r="BX320" s="67"/>
      <c r="BY320" s="67"/>
      <c r="BZ320" s="67"/>
      <c r="CS320" s="4"/>
      <c r="CV320"/>
      <c r="CW320"/>
      <c r="CX320"/>
      <c r="CY320"/>
    </row>
    <row r="321" spans="61:103">
      <c r="BI321" s="67"/>
      <c r="BJ321" s="67"/>
      <c r="BK321" s="67"/>
      <c r="BL321" s="67"/>
      <c r="BM321" s="67"/>
      <c r="BN321" s="67"/>
      <c r="BR321" s="67"/>
      <c r="BS321" s="67"/>
      <c r="BT321" s="67"/>
      <c r="BU321" s="67"/>
      <c r="BV321" s="67"/>
      <c r="BX321" s="67"/>
      <c r="BY321" s="67"/>
      <c r="BZ321" s="67"/>
      <c r="CS321" s="4"/>
      <c r="CV321"/>
      <c r="CW321"/>
      <c r="CX321"/>
      <c r="CY321"/>
    </row>
    <row r="322" spans="61:103">
      <c r="BI322" s="67"/>
      <c r="BJ322" s="67"/>
      <c r="BK322" s="67"/>
      <c r="BL322" s="67"/>
      <c r="BM322" s="67"/>
      <c r="BN322" s="67"/>
      <c r="BR322" s="67"/>
      <c r="BS322" s="67"/>
      <c r="BT322" s="67"/>
      <c r="BU322" s="67"/>
      <c r="BV322" s="67"/>
      <c r="BX322" s="67"/>
      <c r="BY322" s="67"/>
      <c r="BZ322" s="67"/>
      <c r="CS322" s="4"/>
      <c r="CV322"/>
      <c r="CW322"/>
      <c r="CX322"/>
      <c r="CY322"/>
    </row>
    <row r="323" spans="61:103">
      <c r="BI323" s="67"/>
      <c r="BJ323" s="67"/>
      <c r="BK323" s="67"/>
      <c r="BL323" s="67"/>
      <c r="BM323" s="67"/>
      <c r="BN323" s="67"/>
      <c r="BR323" s="67"/>
      <c r="BS323" s="67"/>
      <c r="BT323" s="67"/>
      <c r="BU323" s="67"/>
      <c r="BV323" s="67"/>
      <c r="BX323" s="67"/>
      <c r="BY323" s="67"/>
      <c r="BZ323" s="67"/>
      <c r="CS323" s="4"/>
      <c r="CV323"/>
      <c r="CW323"/>
      <c r="CX323"/>
      <c r="CY323"/>
    </row>
    <row r="324" spans="61:103">
      <c r="BI324" s="67"/>
      <c r="BJ324" s="67"/>
      <c r="BK324" s="67"/>
      <c r="BL324" s="67"/>
      <c r="BM324" s="67"/>
      <c r="BN324" s="67"/>
      <c r="BR324" s="67"/>
      <c r="BS324" s="67"/>
      <c r="BT324" s="67"/>
      <c r="BU324" s="67"/>
      <c r="BV324" s="67"/>
      <c r="BX324" s="67"/>
      <c r="BY324" s="67"/>
      <c r="BZ324" s="67"/>
      <c r="CS324" s="4"/>
      <c r="CV324"/>
      <c r="CW324"/>
      <c r="CX324"/>
      <c r="CY324"/>
    </row>
    <row r="325" spans="61:103">
      <c r="BI325" s="67"/>
      <c r="BJ325" s="67"/>
      <c r="BK325" s="67"/>
      <c r="BL325" s="67"/>
      <c r="BM325" s="67"/>
      <c r="BN325" s="67"/>
      <c r="BR325" s="67"/>
      <c r="BS325" s="67"/>
      <c r="BT325" s="67"/>
      <c r="BU325" s="67"/>
      <c r="BV325" s="67"/>
      <c r="BX325" s="67"/>
      <c r="BY325" s="67"/>
      <c r="BZ325" s="67"/>
      <c r="CS325" s="4"/>
      <c r="CV325"/>
      <c r="CW325"/>
      <c r="CX325"/>
      <c r="CY325"/>
    </row>
    <row r="326" spans="61:103">
      <c r="BI326" s="67"/>
      <c r="BJ326" s="67"/>
      <c r="BK326" s="67"/>
      <c r="BL326" s="67"/>
      <c r="BM326" s="67"/>
      <c r="BN326" s="67"/>
      <c r="BR326" s="67"/>
      <c r="BS326" s="67"/>
      <c r="BT326" s="67"/>
      <c r="BU326" s="67"/>
      <c r="BV326" s="67"/>
      <c r="BX326" s="67"/>
      <c r="BY326" s="67"/>
      <c r="BZ326" s="67"/>
      <c r="CS326" s="4"/>
      <c r="CV326"/>
      <c r="CW326"/>
      <c r="CX326"/>
      <c r="CY326"/>
    </row>
    <row r="327" spans="61:103">
      <c r="BI327" s="67"/>
      <c r="BJ327" s="67"/>
      <c r="BK327" s="67"/>
      <c r="BL327" s="67"/>
      <c r="BM327" s="67"/>
      <c r="BN327" s="67"/>
      <c r="BR327" s="67"/>
      <c r="BS327" s="67"/>
      <c r="BT327" s="67"/>
      <c r="BU327" s="67"/>
      <c r="BV327" s="67"/>
      <c r="BX327" s="67"/>
      <c r="BY327" s="67"/>
      <c r="BZ327" s="67"/>
      <c r="CS327" s="4"/>
      <c r="CV327"/>
      <c r="CW327"/>
      <c r="CX327"/>
      <c r="CY327"/>
    </row>
    <row r="328" spans="61:103">
      <c r="BI328" s="67"/>
      <c r="BJ328" s="67"/>
      <c r="BK328" s="67"/>
      <c r="BL328" s="67"/>
      <c r="BM328" s="67"/>
      <c r="BN328" s="67"/>
      <c r="BR328" s="67"/>
      <c r="BS328" s="67"/>
      <c r="BT328" s="67"/>
      <c r="BU328" s="67"/>
      <c r="BV328" s="67"/>
      <c r="BX328" s="67"/>
      <c r="BY328" s="67"/>
      <c r="BZ328" s="67"/>
      <c r="CS328" s="4"/>
      <c r="CV328"/>
      <c r="CW328"/>
      <c r="CX328"/>
      <c r="CY328"/>
    </row>
    <row r="329" spans="61:103">
      <c r="BI329" s="67"/>
      <c r="BJ329" s="67"/>
      <c r="BK329" s="67"/>
      <c r="BL329" s="67"/>
      <c r="BM329" s="67"/>
      <c r="BN329" s="67"/>
      <c r="BR329" s="67"/>
      <c r="BS329" s="67"/>
      <c r="BT329" s="67"/>
      <c r="BU329" s="67"/>
      <c r="BV329" s="67"/>
      <c r="BX329" s="67"/>
      <c r="BY329" s="67"/>
      <c r="BZ329" s="67"/>
      <c r="CS329" s="4"/>
      <c r="CV329"/>
      <c r="CW329"/>
      <c r="CX329"/>
      <c r="CY329"/>
    </row>
    <row r="330" spans="61:103">
      <c r="BI330" s="67"/>
      <c r="BJ330" s="67"/>
      <c r="BK330" s="67"/>
      <c r="BL330" s="67"/>
      <c r="BM330" s="67"/>
      <c r="BN330" s="67"/>
      <c r="BR330" s="67"/>
      <c r="BS330" s="67"/>
      <c r="BT330" s="67"/>
      <c r="BU330" s="67"/>
      <c r="BV330" s="67"/>
      <c r="BX330" s="67"/>
      <c r="BY330" s="67"/>
      <c r="BZ330" s="67"/>
      <c r="CS330" s="4"/>
      <c r="CV330"/>
      <c r="CW330"/>
      <c r="CX330"/>
      <c r="CY330"/>
    </row>
    <row r="331" spans="61:103">
      <c r="BI331" s="67"/>
      <c r="BJ331" s="67"/>
      <c r="BK331" s="67"/>
      <c r="BL331" s="67"/>
      <c r="BM331" s="67"/>
      <c r="BN331" s="67"/>
      <c r="BR331" s="67"/>
      <c r="BS331" s="67"/>
      <c r="BT331" s="67"/>
      <c r="BU331" s="67"/>
      <c r="BV331" s="67"/>
      <c r="BX331" s="67"/>
      <c r="BY331" s="67"/>
      <c r="BZ331" s="67"/>
      <c r="CS331" s="4"/>
      <c r="CV331"/>
      <c r="CW331"/>
      <c r="CX331"/>
      <c r="CY331"/>
    </row>
    <row r="332" spans="61:103">
      <c r="BI332" s="67"/>
      <c r="BJ332" s="67"/>
      <c r="BK332" s="67"/>
      <c r="BL332" s="67"/>
      <c r="BM332" s="67"/>
      <c r="BN332" s="67"/>
      <c r="BR332" s="67"/>
      <c r="BS332" s="67"/>
      <c r="BT332" s="67"/>
      <c r="BU332" s="67"/>
      <c r="BV332" s="67"/>
      <c r="BX332" s="67"/>
      <c r="BY332" s="67"/>
      <c r="BZ332" s="67"/>
      <c r="CS332" s="4"/>
      <c r="CV332"/>
      <c r="CW332"/>
      <c r="CX332"/>
      <c r="CY332"/>
    </row>
    <row r="333" spans="61:103">
      <c r="BI333" s="67"/>
      <c r="BJ333" s="67"/>
      <c r="BK333" s="67"/>
      <c r="BL333" s="67"/>
      <c r="BM333" s="67"/>
      <c r="BN333" s="67"/>
      <c r="BR333" s="67"/>
      <c r="BS333" s="67"/>
      <c r="BT333" s="67"/>
      <c r="BU333" s="67"/>
      <c r="BV333" s="67"/>
      <c r="BX333" s="67"/>
      <c r="BY333" s="67"/>
      <c r="BZ333" s="67"/>
      <c r="CS333" s="4"/>
      <c r="CV333"/>
      <c r="CW333"/>
      <c r="CX333"/>
      <c r="CY333"/>
    </row>
    <row r="334" spans="61:103">
      <c r="BI334" s="67"/>
      <c r="BJ334" s="67"/>
      <c r="BK334" s="67"/>
      <c r="BL334" s="67"/>
      <c r="BM334" s="67"/>
      <c r="BN334" s="67"/>
      <c r="BR334" s="67"/>
      <c r="BS334" s="67"/>
      <c r="BT334" s="67"/>
      <c r="BU334" s="67"/>
      <c r="BV334" s="67"/>
      <c r="BX334" s="67"/>
      <c r="BY334" s="67"/>
      <c r="BZ334" s="67"/>
      <c r="CS334" s="4"/>
      <c r="CV334"/>
      <c r="CW334"/>
      <c r="CX334"/>
      <c r="CY334"/>
    </row>
    <row r="335" spans="61:103">
      <c r="BI335" s="67"/>
      <c r="BJ335" s="67"/>
      <c r="BK335" s="67"/>
      <c r="BL335" s="67"/>
      <c r="BM335" s="67"/>
      <c r="BN335" s="67"/>
      <c r="BR335" s="67"/>
      <c r="BS335" s="67"/>
      <c r="BT335" s="67"/>
      <c r="BU335" s="67"/>
      <c r="BV335" s="67"/>
      <c r="BX335" s="67"/>
      <c r="BY335" s="67"/>
      <c r="BZ335" s="67"/>
      <c r="CS335" s="4"/>
      <c r="CV335"/>
      <c r="CW335"/>
      <c r="CX335"/>
      <c r="CY335"/>
    </row>
    <row r="336" spans="61:103">
      <c r="BI336" s="67"/>
      <c r="BJ336" s="67"/>
      <c r="BK336" s="67"/>
      <c r="BL336" s="67"/>
      <c r="BM336" s="67"/>
      <c r="BN336" s="67"/>
      <c r="BR336" s="67"/>
      <c r="BS336" s="67"/>
      <c r="BT336" s="67"/>
      <c r="BU336" s="67"/>
      <c r="BV336" s="67"/>
      <c r="BX336" s="67"/>
      <c r="BY336" s="67"/>
      <c r="BZ336" s="67"/>
      <c r="CS336" s="4"/>
      <c r="CV336"/>
      <c r="CW336"/>
      <c r="CX336"/>
      <c r="CY336"/>
    </row>
    <row r="337" spans="61:103">
      <c r="BI337" s="67"/>
      <c r="BJ337" s="67"/>
      <c r="BK337" s="67"/>
      <c r="BL337" s="67"/>
      <c r="BM337" s="67"/>
      <c r="BN337" s="67"/>
      <c r="BR337" s="67"/>
      <c r="BS337" s="67"/>
      <c r="BT337" s="67"/>
      <c r="BU337" s="67"/>
      <c r="BV337" s="67"/>
      <c r="BX337" s="67"/>
      <c r="BY337" s="67"/>
      <c r="BZ337" s="67"/>
      <c r="CS337" s="4"/>
      <c r="CV337"/>
      <c r="CW337"/>
      <c r="CX337"/>
      <c r="CY337"/>
    </row>
    <row r="338" spans="61:103">
      <c r="BI338" s="67"/>
      <c r="BJ338" s="67"/>
      <c r="BK338" s="67"/>
      <c r="BL338" s="67"/>
      <c r="BM338" s="67"/>
      <c r="BN338" s="67"/>
      <c r="BR338" s="67"/>
      <c r="BS338" s="67"/>
      <c r="BT338" s="67"/>
      <c r="BU338" s="67"/>
      <c r="BV338" s="67"/>
      <c r="BX338" s="67"/>
      <c r="BY338" s="67"/>
      <c r="BZ338" s="67"/>
      <c r="CS338" s="4"/>
      <c r="CV338"/>
      <c r="CW338"/>
      <c r="CX338"/>
      <c r="CY338"/>
    </row>
    <row r="339" spans="61:103">
      <c r="BI339" s="67"/>
      <c r="BJ339" s="67"/>
      <c r="BK339" s="67"/>
      <c r="BL339" s="67"/>
      <c r="BM339" s="67"/>
      <c r="BN339" s="67"/>
      <c r="BR339" s="67"/>
      <c r="BS339" s="67"/>
      <c r="BT339" s="67"/>
      <c r="BU339" s="67"/>
      <c r="BV339" s="67"/>
      <c r="BX339" s="67"/>
      <c r="BY339" s="67"/>
      <c r="BZ339" s="67"/>
      <c r="CS339" s="4"/>
      <c r="CV339"/>
      <c r="CW339"/>
      <c r="CX339"/>
      <c r="CY339"/>
    </row>
    <row r="340" spans="61:103">
      <c r="BI340" s="67"/>
      <c r="BJ340" s="67"/>
      <c r="BK340" s="67"/>
      <c r="BL340" s="67"/>
      <c r="BM340" s="67"/>
      <c r="BN340" s="67"/>
      <c r="BR340" s="67"/>
      <c r="BS340" s="67"/>
      <c r="BT340" s="67"/>
      <c r="BU340" s="67"/>
      <c r="BV340" s="67"/>
      <c r="BX340" s="67"/>
      <c r="BY340" s="67"/>
      <c r="BZ340" s="67"/>
      <c r="CS340" s="4"/>
      <c r="CV340"/>
      <c r="CW340"/>
      <c r="CX340"/>
      <c r="CY340"/>
    </row>
    <row r="341" spans="61:103">
      <c r="BI341" s="67"/>
      <c r="BJ341" s="67"/>
      <c r="BK341" s="67"/>
      <c r="BL341" s="67"/>
      <c r="BM341" s="67"/>
      <c r="BN341" s="67"/>
      <c r="BR341" s="67"/>
      <c r="BS341" s="67"/>
      <c r="BT341" s="67"/>
      <c r="BU341" s="67"/>
      <c r="BV341" s="67"/>
      <c r="BX341" s="67"/>
      <c r="BY341" s="67"/>
      <c r="BZ341" s="67"/>
      <c r="CS341" s="4"/>
      <c r="CV341"/>
      <c r="CW341"/>
      <c r="CX341"/>
      <c r="CY341"/>
    </row>
    <row r="342" spans="61:103">
      <c r="BI342" s="67"/>
      <c r="BJ342" s="67"/>
      <c r="BK342" s="67"/>
      <c r="BL342" s="67"/>
      <c r="BM342" s="67"/>
      <c r="BN342" s="67"/>
      <c r="BR342" s="67"/>
      <c r="BS342" s="67"/>
      <c r="BT342" s="67"/>
      <c r="BU342" s="67"/>
      <c r="BV342" s="67"/>
      <c r="BX342" s="67"/>
      <c r="BY342" s="67"/>
      <c r="BZ342" s="67"/>
      <c r="CS342" s="4"/>
      <c r="CV342"/>
      <c r="CW342"/>
      <c r="CX342"/>
      <c r="CY342"/>
    </row>
    <row r="343" spans="61:103">
      <c r="BI343" s="67"/>
      <c r="BJ343" s="67"/>
      <c r="BK343" s="67"/>
      <c r="BL343" s="67"/>
      <c r="BM343" s="67"/>
      <c r="BN343" s="67"/>
      <c r="BR343" s="67"/>
      <c r="BS343" s="67"/>
      <c r="BT343" s="67"/>
      <c r="BU343" s="67"/>
      <c r="BV343" s="67"/>
      <c r="BX343" s="67"/>
      <c r="BY343" s="67"/>
      <c r="BZ343" s="67"/>
      <c r="CS343" s="4"/>
      <c r="CV343"/>
      <c r="CW343"/>
      <c r="CX343"/>
      <c r="CY343"/>
    </row>
    <row r="344" spans="61:103">
      <c r="BI344" s="67"/>
      <c r="BJ344" s="67"/>
      <c r="BK344" s="67"/>
      <c r="BL344" s="67"/>
      <c r="BM344" s="67"/>
      <c r="BN344" s="67"/>
      <c r="BR344" s="67"/>
      <c r="BS344" s="67"/>
      <c r="BT344" s="67"/>
      <c r="BU344" s="67"/>
      <c r="BV344" s="67"/>
      <c r="BX344" s="67"/>
      <c r="BY344" s="67"/>
      <c r="BZ344" s="67"/>
      <c r="CS344" s="4"/>
      <c r="CV344"/>
      <c r="CW344"/>
      <c r="CX344"/>
      <c r="CY344"/>
    </row>
    <row r="345" spans="61:103">
      <c r="BI345" s="67"/>
      <c r="BJ345" s="67"/>
      <c r="BK345" s="67"/>
      <c r="BL345" s="67"/>
      <c r="BM345" s="67"/>
      <c r="BN345" s="67"/>
      <c r="BR345" s="67"/>
      <c r="BS345" s="67"/>
      <c r="BT345" s="67"/>
      <c r="BU345" s="67"/>
      <c r="BV345" s="67"/>
      <c r="BX345" s="67"/>
      <c r="BY345" s="67"/>
      <c r="BZ345" s="67"/>
      <c r="CS345" s="4"/>
      <c r="CV345"/>
      <c r="CW345"/>
      <c r="CX345"/>
      <c r="CY345"/>
    </row>
    <row r="346" spans="61:103">
      <c r="BI346" s="67"/>
      <c r="BJ346" s="67"/>
      <c r="BK346" s="67"/>
      <c r="BL346" s="67"/>
      <c r="BM346" s="67"/>
      <c r="BN346" s="67"/>
      <c r="BR346" s="67"/>
      <c r="BS346" s="67"/>
      <c r="BT346" s="67"/>
      <c r="BU346" s="67"/>
      <c r="BV346" s="67"/>
      <c r="BX346" s="67"/>
      <c r="BY346" s="67"/>
      <c r="BZ346" s="67"/>
      <c r="CS346" s="4"/>
      <c r="CV346"/>
      <c r="CW346"/>
      <c r="CX346"/>
      <c r="CY346"/>
    </row>
    <row r="347" spans="61:103">
      <c r="BI347" s="67"/>
      <c r="BJ347" s="67"/>
      <c r="BK347" s="67"/>
      <c r="BL347" s="67"/>
      <c r="BM347" s="67"/>
      <c r="BN347" s="67"/>
      <c r="BR347" s="67"/>
      <c r="BS347" s="67"/>
      <c r="BT347" s="67"/>
      <c r="BU347" s="67"/>
      <c r="BV347" s="67"/>
      <c r="BX347" s="67"/>
      <c r="BY347" s="67"/>
      <c r="BZ347" s="67"/>
      <c r="CS347" s="4"/>
      <c r="CV347"/>
      <c r="CW347"/>
      <c r="CX347"/>
      <c r="CY347"/>
    </row>
    <row r="348" spans="61:103">
      <c r="BI348" s="67"/>
      <c r="BJ348" s="67"/>
      <c r="BK348" s="67"/>
      <c r="BL348" s="67"/>
      <c r="BM348" s="67"/>
      <c r="BN348" s="67"/>
      <c r="BR348" s="67"/>
      <c r="BS348" s="67"/>
      <c r="BT348" s="67"/>
      <c r="BU348" s="67"/>
      <c r="BV348" s="67"/>
      <c r="BX348" s="67"/>
      <c r="BY348" s="67"/>
      <c r="BZ348" s="67"/>
      <c r="CS348" s="4"/>
      <c r="CV348"/>
      <c r="CW348"/>
      <c r="CX348"/>
      <c r="CY348"/>
    </row>
    <row r="349" spans="61:103">
      <c r="BI349" s="67"/>
      <c r="BJ349" s="67"/>
      <c r="BK349" s="67"/>
      <c r="BL349" s="67"/>
      <c r="BM349" s="67"/>
      <c r="BN349" s="67"/>
      <c r="BR349" s="67"/>
      <c r="BS349" s="67"/>
      <c r="BT349" s="67"/>
      <c r="BU349" s="67"/>
      <c r="BV349" s="67"/>
      <c r="BX349" s="67"/>
      <c r="BY349" s="67"/>
      <c r="BZ349" s="67"/>
      <c r="CS349" s="4"/>
      <c r="CV349"/>
      <c r="CW349"/>
      <c r="CX349"/>
      <c r="CY349"/>
    </row>
    <row r="350" spans="61:103">
      <c r="BI350" s="67"/>
      <c r="BJ350" s="67"/>
      <c r="BK350" s="67"/>
      <c r="BL350" s="67"/>
      <c r="BM350" s="67"/>
      <c r="BN350" s="67"/>
      <c r="BR350" s="67"/>
      <c r="BS350" s="67"/>
      <c r="BT350" s="67"/>
      <c r="BU350" s="67"/>
      <c r="BV350" s="67"/>
      <c r="BX350" s="67"/>
      <c r="BY350" s="67"/>
      <c r="BZ350" s="67"/>
      <c r="CS350" s="4"/>
      <c r="CV350"/>
      <c r="CW350"/>
      <c r="CX350"/>
      <c r="CY350"/>
    </row>
    <row r="351" spans="61:103">
      <c r="BI351" s="67"/>
      <c r="BJ351" s="67"/>
      <c r="BK351" s="67"/>
      <c r="BL351" s="67"/>
      <c r="BM351" s="67"/>
      <c r="BN351" s="67"/>
      <c r="BR351" s="67"/>
      <c r="BS351" s="67"/>
      <c r="BT351" s="67"/>
      <c r="BU351" s="67"/>
      <c r="BV351" s="67"/>
      <c r="BX351" s="67"/>
      <c r="BY351" s="67"/>
      <c r="BZ351" s="67"/>
      <c r="CS351" s="4"/>
      <c r="CV351"/>
      <c r="CW351"/>
      <c r="CX351"/>
      <c r="CY351"/>
    </row>
    <row r="352" spans="61:103">
      <c r="BI352" s="67"/>
      <c r="BJ352" s="67"/>
      <c r="BK352" s="67"/>
      <c r="BL352" s="67"/>
      <c r="BM352" s="67"/>
      <c r="BN352" s="67"/>
      <c r="BR352" s="67"/>
      <c r="BS352" s="67"/>
      <c r="BT352" s="67"/>
      <c r="BU352" s="67"/>
      <c r="BV352" s="67"/>
      <c r="BX352" s="67"/>
      <c r="BY352" s="67"/>
      <c r="BZ352" s="67"/>
      <c r="CS352" s="4"/>
      <c r="CV352"/>
      <c r="CW352"/>
      <c r="CX352"/>
      <c r="CY352"/>
    </row>
    <row r="353" spans="61:105">
      <c r="BI353" s="67"/>
      <c r="BJ353" s="67"/>
      <c r="BK353" s="67"/>
      <c r="BL353" s="67"/>
      <c r="BM353" s="67"/>
      <c r="BN353" s="67"/>
      <c r="BR353" s="67"/>
      <c r="BS353" s="67"/>
      <c r="BT353" s="67"/>
      <c r="BU353" s="67"/>
      <c r="BV353" s="67"/>
      <c r="BX353" s="67"/>
      <c r="BY353" s="67"/>
      <c r="BZ353" s="67"/>
      <c r="CS353" s="4"/>
      <c r="CV353"/>
      <c r="CW353"/>
      <c r="CX353"/>
      <c r="CY353"/>
    </row>
    <row r="354" spans="61:105">
      <c r="BI354" s="67"/>
      <c r="BJ354" s="67"/>
      <c r="BK354" s="67"/>
      <c r="BL354" s="67"/>
      <c r="BM354" s="67"/>
      <c r="BN354" s="67"/>
      <c r="BR354" s="67"/>
      <c r="BS354" s="67"/>
      <c r="BT354" s="67"/>
      <c r="BU354" s="67"/>
      <c r="BV354" s="67"/>
      <c r="BX354" s="67"/>
      <c r="BY354" s="67"/>
      <c r="BZ354" s="67"/>
      <c r="CS354" s="4"/>
    </row>
    <row r="355" spans="61:105">
      <c r="BI355" s="67"/>
      <c r="BJ355" s="67"/>
      <c r="BK355" s="67"/>
      <c r="BL355" s="67"/>
      <c r="BM355" s="67"/>
      <c r="BN355" s="67"/>
      <c r="BR355" s="67"/>
      <c r="BS355" s="67"/>
      <c r="BT355" s="67"/>
      <c r="BU355" s="67"/>
      <c r="BV355" s="67"/>
      <c r="BX355" s="67"/>
      <c r="BY355" s="67"/>
      <c r="BZ355" s="67"/>
      <c r="CS355" s="4"/>
    </row>
    <row r="356" spans="61:105">
      <c r="BI356" s="67"/>
      <c r="BJ356" s="67"/>
      <c r="BK356" s="67"/>
      <c r="BL356" s="67"/>
      <c r="BM356" s="67"/>
      <c r="BN356" s="67"/>
      <c r="BR356" s="67"/>
      <c r="BS356" s="67"/>
      <c r="BT356" s="67"/>
      <c r="BU356" s="67"/>
      <c r="BV356" s="67"/>
      <c r="BX356" s="67"/>
      <c r="BY356" s="67"/>
      <c r="BZ356" s="67"/>
      <c r="CS356" s="4"/>
    </row>
    <row r="357" spans="61:105">
      <c r="BI357" s="67"/>
      <c r="BJ357" s="67"/>
      <c r="BK357" s="67"/>
      <c r="BL357" s="67"/>
      <c r="BM357" s="67"/>
      <c r="BN357" s="67"/>
      <c r="BR357" s="67"/>
      <c r="BS357" s="67"/>
      <c r="BT357" s="67"/>
      <c r="BU357" s="67"/>
      <c r="BV357" s="67"/>
      <c r="BX357" s="67"/>
      <c r="BY357" s="67"/>
      <c r="BZ357" s="67"/>
      <c r="CQ357" s="1"/>
      <c r="CR357" s="1"/>
      <c r="CS357" s="4"/>
      <c r="CT357" s="1"/>
      <c r="CU357" s="1"/>
      <c r="CZ357" s="1"/>
      <c r="DA357" s="1"/>
    </row>
    <row r="358" spans="61:105">
      <c r="BI358" s="67"/>
      <c r="BJ358" s="67"/>
      <c r="BK358" s="67"/>
      <c r="BL358" s="67"/>
      <c r="BM358" s="67"/>
      <c r="BN358" s="67"/>
      <c r="BR358" s="67"/>
      <c r="BS358" s="67"/>
      <c r="BT358" s="67"/>
      <c r="BU358" s="67"/>
      <c r="BV358" s="67"/>
      <c r="BX358" s="67"/>
      <c r="BY358" s="67"/>
      <c r="BZ358" s="67"/>
      <c r="CQ358" s="1"/>
      <c r="CR358" s="1"/>
      <c r="CS358" s="4"/>
      <c r="CT358" s="1"/>
      <c r="CU358" s="1"/>
      <c r="CZ358" s="1"/>
      <c r="DA358" s="1"/>
    </row>
    <row r="359" spans="61:105">
      <c r="BI359" s="67"/>
      <c r="BJ359" s="67"/>
      <c r="BK359" s="67"/>
      <c r="BL359" s="67"/>
      <c r="BM359" s="67"/>
      <c r="BN359" s="67"/>
      <c r="BR359" s="67"/>
      <c r="BS359" s="67"/>
      <c r="BT359" s="67"/>
      <c r="BU359" s="67"/>
      <c r="BV359" s="67"/>
      <c r="BX359" s="67"/>
      <c r="BY359" s="67"/>
      <c r="BZ359" s="67"/>
      <c r="CQ359" s="1"/>
      <c r="CR359" s="1"/>
      <c r="CS359" s="4"/>
      <c r="CT359" s="1"/>
      <c r="CU359" s="1"/>
      <c r="CZ359" s="1"/>
      <c r="DA359" s="1"/>
    </row>
    <row r="360" spans="61:105">
      <c r="BI360" s="67"/>
      <c r="BJ360" s="67"/>
      <c r="BK360" s="67"/>
      <c r="BL360" s="67"/>
      <c r="BM360" s="67"/>
      <c r="BN360" s="67"/>
      <c r="BR360" s="67"/>
      <c r="BS360" s="67"/>
      <c r="BT360" s="67"/>
      <c r="BU360" s="67"/>
      <c r="BV360" s="67"/>
      <c r="BX360" s="67"/>
      <c r="BY360" s="67"/>
      <c r="BZ360" s="67"/>
      <c r="CQ360" s="1"/>
      <c r="CR360" s="1"/>
      <c r="CS360" s="4"/>
      <c r="CT360" s="1"/>
      <c r="CU360" s="1"/>
      <c r="CZ360" s="1"/>
      <c r="DA360" s="1"/>
    </row>
    <row r="361" spans="61:105">
      <c r="BI361" s="67"/>
      <c r="BJ361" s="67"/>
      <c r="BK361" s="67"/>
      <c r="BL361" s="67"/>
      <c r="BM361" s="67"/>
      <c r="BN361" s="67"/>
      <c r="BR361" s="67"/>
      <c r="BS361" s="67"/>
      <c r="BT361" s="67"/>
      <c r="BU361" s="67"/>
      <c r="BV361" s="67"/>
      <c r="BX361" s="67"/>
      <c r="BY361" s="67"/>
      <c r="BZ361" s="67"/>
      <c r="CQ361" s="1"/>
      <c r="CR361" s="1"/>
      <c r="CS361" s="4"/>
      <c r="CT361" s="1"/>
      <c r="CU361" s="1"/>
      <c r="CZ361" s="1"/>
      <c r="DA361" s="1"/>
    </row>
    <row r="362" spans="61:105">
      <c r="BI362" s="67"/>
      <c r="BJ362" s="67"/>
      <c r="BK362" s="67"/>
      <c r="BL362" s="67"/>
      <c r="BM362" s="67"/>
      <c r="BN362" s="67"/>
      <c r="BR362" s="67"/>
      <c r="BS362" s="67"/>
      <c r="BT362" s="67"/>
      <c r="BU362" s="67"/>
      <c r="BV362" s="67"/>
      <c r="BX362" s="67"/>
      <c r="BY362" s="67"/>
      <c r="BZ362" s="67"/>
      <c r="CQ362" s="1"/>
      <c r="CR362" s="1"/>
      <c r="CS362" s="4"/>
      <c r="CT362" s="1"/>
      <c r="CU362" s="1"/>
      <c r="CZ362" s="1"/>
      <c r="DA362" s="1"/>
    </row>
    <row r="363" spans="61:105">
      <c r="BI363" s="67"/>
      <c r="BJ363" s="67"/>
      <c r="BK363" s="67"/>
      <c r="BL363" s="67"/>
      <c r="BM363" s="67"/>
      <c r="BN363" s="67"/>
      <c r="BR363" s="67"/>
      <c r="BS363" s="67"/>
      <c r="BT363" s="67"/>
      <c r="BU363" s="67"/>
      <c r="BV363" s="67"/>
      <c r="BX363" s="67"/>
      <c r="BY363" s="67"/>
      <c r="BZ363" s="67"/>
      <c r="CQ363" s="1"/>
      <c r="CR363" s="1"/>
      <c r="CS363" s="4"/>
      <c r="CT363" s="1"/>
      <c r="CU363" s="1"/>
      <c r="CZ363" s="1"/>
      <c r="DA363" s="1"/>
    </row>
    <row r="364" spans="61:105">
      <c r="BI364" s="67"/>
      <c r="BJ364" s="67"/>
      <c r="BK364" s="67"/>
      <c r="BL364" s="67"/>
      <c r="BM364" s="67"/>
      <c r="BN364" s="67"/>
      <c r="BR364" s="67"/>
      <c r="BS364" s="67"/>
      <c r="BT364" s="67"/>
      <c r="BU364" s="67"/>
      <c r="BV364" s="67"/>
      <c r="BX364" s="67"/>
      <c r="BY364" s="67"/>
      <c r="BZ364" s="67"/>
      <c r="CQ364" s="1"/>
      <c r="CR364" s="1"/>
      <c r="CS364" s="4"/>
      <c r="CT364" s="1"/>
      <c r="CU364" s="1"/>
      <c r="CZ364" s="1"/>
      <c r="DA364" s="1"/>
    </row>
    <row r="365" spans="61:105">
      <c r="BI365" s="67"/>
      <c r="BJ365" s="67"/>
      <c r="BK365" s="67"/>
      <c r="BL365" s="67"/>
      <c r="BM365" s="67"/>
      <c r="BN365" s="67"/>
      <c r="BR365" s="67"/>
      <c r="BS365" s="67"/>
      <c r="BT365" s="67"/>
      <c r="BU365" s="67"/>
      <c r="BV365" s="67"/>
      <c r="BX365" s="67"/>
      <c r="BY365" s="67"/>
      <c r="BZ365" s="67"/>
      <c r="CQ365" s="1"/>
      <c r="CR365" s="1"/>
      <c r="CS365" s="4"/>
      <c r="CT365" s="1"/>
      <c r="CU365" s="1"/>
      <c r="CZ365" s="1"/>
      <c r="DA365" s="1"/>
    </row>
    <row r="366" spans="61:105">
      <c r="BI366" s="67"/>
      <c r="BJ366" s="67"/>
      <c r="BK366" s="67"/>
      <c r="BL366" s="67"/>
      <c r="BM366" s="67"/>
      <c r="BN366" s="67"/>
      <c r="BR366" s="67"/>
      <c r="BS366" s="67"/>
      <c r="BT366" s="67"/>
      <c r="BU366" s="67"/>
      <c r="BV366" s="67"/>
      <c r="BX366" s="67"/>
      <c r="BY366" s="67"/>
      <c r="BZ366" s="67"/>
      <c r="CQ366" s="1"/>
      <c r="CR366" s="1"/>
      <c r="CS366" s="4"/>
      <c r="CT366" s="1"/>
      <c r="CU366" s="1"/>
      <c r="CZ366" s="1"/>
      <c r="DA366" s="1"/>
    </row>
    <row r="367" spans="61:105">
      <c r="BI367" s="67"/>
      <c r="BJ367" s="67"/>
      <c r="BK367" s="67"/>
      <c r="BL367" s="67"/>
      <c r="BM367" s="67"/>
      <c r="BN367" s="67"/>
      <c r="BR367" s="67"/>
      <c r="BS367" s="67"/>
      <c r="BT367" s="67"/>
      <c r="BU367" s="67"/>
      <c r="BV367" s="67"/>
      <c r="BX367" s="67"/>
      <c r="BY367" s="67"/>
      <c r="BZ367" s="67"/>
      <c r="CQ367" s="1"/>
      <c r="CR367" s="1"/>
      <c r="CS367" s="4"/>
      <c r="CT367" s="1"/>
      <c r="CU367" s="1"/>
      <c r="CZ367" s="1"/>
      <c r="DA367" s="1"/>
    </row>
    <row r="368" spans="61:105">
      <c r="BI368" s="67"/>
      <c r="BJ368" s="67"/>
      <c r="BK368" s="67"/>
      <c r="BL368" s="67"/>
      <c r="BM368" s="67"/>
      <c r="BN368" s="67"/>
      <c r="BR368" s="67"/>
      <c r="BS368" s="67"/>
      <c r="BT368" s="67"/>
      <c r="BU368" s="67"/>
      <c r="BV368" s="67"/>
      <c r="BX368" s="67"/>
      <c r="BY368" s="67"/>
      <c r="BZ368" s="67"/>
      <c r="CQ368" s="1"/>
      <c r="CR368" s="1"/>
      <c r="CS368" s="4"/>
      <c r="CT368" s="1"/>
      <c r="CU368" s="1"/>
      <c r="CZ368" s="1"/>
      <c r="DA368" s="1"/>
    </row>
    <row r="369" spans="61:105">
      <c r="BI369" s="67"/>
      <c r="BJ369" s="67"/>
      <c r="BK369" s="67"/>
      <c r="BL369" s="67"/>
      <c r="BM369" s="67"/>
      <c r="BN369" s="67"/>
      <c r="BR369" s="67"/>
      <c r="BS369" s="67"/>
      <c r="BT369" s="67"/>
      <c r="BU369" s="67"/>
      <c r="BV369" s="67"/>
      <c r="BX369" s="67"/>
      <c r="BY369" s="67"/>
      <c r="BZ369" s="67"/>
      <c r="CQ369" s="1"/>
      <c r="CR369" s="1"/>
      <c r="CS369" s="4"/>
      <c r="CT369" s="1"/>
      <c r="CU369" s="1"/>
      <c r="CZ369" s="1"/>
      <c r="DA369" s="1"/>
    </row>
    <row r="370" spans="61:105">
      <c r="BI370" s="67"/>
      <c r="BJ370" s="67"/>
      <c r="BK370" s="67"/>
      <c r="BL370" s="67"/>
      <c r="BM370" s="67"/>
      <c r="BN370" s="67"/>
      <c r="BR370" s="67"/>
      <c r="BS370" s="67"/>
      <c r="BT370" s="67"/>
      <c r="BU370" s="67"/>
      <c r="BV370" s="67"/>
      <c r="BX370" s="67"/>
      <c r="BY370" s="67"/>
      <c r="BZ370" s="67"/>
      <c r="CQ370" s="1"/>
      <c r="CR370" s="1"/>
      <c r="CS370" s="4"/>
      <c r="CT370" s="1"/>
      <c r="CU370" s="1"/>
      <c r="CZ370" s="1"/>
      <c r="DA370" s="1"/>
    </row>
    <row r="371" spans="61:105">
      <c r="BI371" s="67"/>
      <c r="BJ371" s="67"/>
      <c r="BK371" s="67"/>
      <c r="BL371" s="67"/>
      <c r="BM371" s="67"/>
      <c r="BN371" s="67"/>
      <c r="BR371" s="67"/>
      <c r="BS371" s="67"/>
      <c r="BT371" s="67"/>
      <c r="BU371" s="67"/>
      <c r="BV371" s="67"/>
      <c r="BX371" s="67"/>
      <c r="BY371" s="67"/>
      <c r="BZ371" s="67"/>
      <c r="CQ371" s="1"/>
      <c r="CR371" s="1"/>
      <c r="CS371" s="4"/>
      <c r="CT371" s="1"/>
      <c r="CU371" s="1"/>
      <c r="CZ371" s="1"/>
      <c r="DA371" s="1"/>
    </row>
    <row r="372" spans="61:105">
      <c r="BI372" s="67"/>
      <c r="BJ372" s="67"/>
      <c r="BK372" s="67"/>
      <c r="BL372" s="67"/>
      <c r="BM372" s="67"/>
      <c r="BN372" s="67"/>
      <c r="BR372" s="67"/>
      <c r="BS372" s="67"/>
      <c r="BT372" s="67"/>
      <c r="BU372" s="67"/>
      <c r="BV372" s="67"/>
      <c r="BX372" s="67"/>
      <c r="BY372" s="67"/>
      <c r="BZ372" s="67"/>
      <c r="CQ372" s="1"/>
      <c r="CR372" s="1"/>
      <c r="CS372" s="4"/>
      <c r="CT372" s="1"/>
      <c r="CU372" s="1"/>
      <c r="CZ372" s="1"/>
      <c r="DA372" s="1"/>
    </row>
    <row r="373" spans="61:105">
      <c r="BI373" s="67"/>
      <c r="BJ373" s="67"/>
      <c r="BK373" s="67"/>
      <c r="BL373" s="67"/>
      <c r="BM373" s="67"/>
      <c r="BN373" s="67"/>
      <c r="BR373" s="67"/>
      <c r="BS373" s="67"/>
      <c r="BT373" s="67"/>
      <c r="BU373" s="67"/>
      <c r="BV373" s="67"/>
      <c r="BX373" s="67"/>
      <c r="BY373" s="67"/>
      <c r="BZ373" s="67"/>
      <c r="CQ373" s="1"/>
      <c r="CR373" s="1"/>
      <c r="CS373" s="4"/>
      <c r="CT373" s="1"/>
      <c r="CU373" s="1"/>
      <c r="CZ373" s="1"/>
      <c r="DA373" s="1"/>
    </row>
    <row r="374" spans="61:105">
      <c r="BI374" s="67"/>
      <c r="BJ374" s="67"/>
      <c r="BK374" s="67"/>
      <c r="BL374" s="67"/>
      <c r="BM374" s="67"/>
      <c r="BN374" s="67"/>
      <c r="BR374" s="67"/>
      <c r="BS374" s="67"/>
      <c r="BT374" s="67"/>
      <c r="BU374" s="67"/>
      <c r="BV374" s="67"/>
      <c r="BX374" s="67"/>
      <c r="BY374" s="67"/>
      <c r="BZ374" s="67"/>
      <c r="CQ374" s="1"/>
      <c r="CR374" s="1"/>
      <c r="CS374" s="4"/>
      <c r="CT374" s="1"/>
      <c r="CU374" s="1"/>
      <c r="CZ374" s="1"/>
      <c r="DA374" s="1"/>
    </row>
    <row r="375" spans="61:105">
      <c r="BI375" s="67"/>
      <c r="BJ375" s="67"/>
      <c r="BK375" s="67"/>
      <c r="BL375" s="67"/>
      <c r="BM375" s="67"/>
      <c r="BN375" s="67"/>
      <c r="BR375" s="67"/>
      <c r="BS375" s="67"/>
      <c r="BT375" s="67"/>
      <c r="BU375" s="67"/>
      <c r="BV375" s="67"/>
      <c r="BX375" s="67"/>
      <c r="BY375" s="67"/>
      <c r="BZ375" s="67"/>
      <c r="CQ375" s="1"/>
      <c r="CR375" s="1"/>
      <c r="CS375" s="4"/>
      <c r="CT375" s="1"/>
      <c r="CU375" s="1"/>
      <c r="CZ375" s="1"/>
      <c r="DA375" s="1"/>
    </row>
    <row r="376" spans="61:105">
      <c r="BI376" s="67"/>
      <c r="BJ376" s="67"/>
      <c r="BK376" s="67"/>
      <c r="BL376" s="67"/>
      <c r="BM376" s="67"/>
      <c r="BN376" s="67"/>
      <c r="BR376" s="67"/>
      <c r="BS376" s="67"/>
      <c r="BT376" s="67"/>
      <c r="BU376" s="67"/>
      <c r="BV376" s="67"/>
      <c r="BX376" s="67"/>
      <c r="BY376" s="67"/>
      <c r="BZ376" s="67"/>
      <c r="CQ376" s="1"/>
      <c r="CR376" s="1"/>
      <c r="CS376" s="4"/>
      <c r="CT376" s="1"/>
      <c r="CU376" s="1"/>
      <c r="CZ376" s="1"/>
      <c r="DA376" s="1"/>
    </row>
    <row r="377" spans="61:105">
      <c r="BI377" s="67"/>
      <c r="BJ377" s="67"/>
      <c r="BK377" s="67"/>
      <c r="BL377" s="67"/>
      <c r="BM377" s="67"/>
      <c r="BN377" s="67"/>
      <c r="BR377" s="67"/>
      <c r="BS377" s="67"/>
      <c r="BT377" s="67"/>
      <c r="BU377" s="67"/>
      <c r="BV377" s="67"/>
      <c r="BX377" s="67"/>
      <c r="BY377" s="67"/>
      <c r="BZ377" s="67"/>
      <c r="CQ377" s="1"/>
      <c r="CR377" s="1"/>
      <c r="CS377" s="4"/>
      <c r="CT377" s="1"/>
      <c r="CU377" s="1"/>
      <c r="CZ377" s="1"/>
      <c r="DA377" s="1"/>
    </row>
    <row r="378" spans="61:105">
      <c r="BI378" s="67"/>
      <c r="BJ378" s="67"/>
      <c r="BK378" s="67"/>
      <c r="BL378" s="67"/>
      <c r="BM378" s="67"/>
      <c r="BN378" s="67"/>
      <c r="BR378" s="67"/>
      <c r="BS378" s="67"/>
      <c r="BT378" s="67"/>
      <c r="BU378" s="67"/>
      <c r="BV378" s="67"/>
      <c r="BX378" s="67"/>
      <c r="BY378" s="67"/>
      <c r="BZ378" s="67"/>
      <c r="CQ378" s="1"/>
      <c r="CR378" s="1"/>
      <c r="CS378" s="4"/>
      <c r="CT378" s="1"/>
      <c r="CU378" s="1"/>
      <c r="CZ378" s="1"/>
      <c r="DA378" s="1"/>
    </row>
    <row r="379" spans="61:105">
      <c r="BI379" s="67"/>
      <c r="BJ379" s="67"/>
      <c r="BK379" s="67"/>
      <c r="BL379" s="67"/>
      <c r="BM379" s="67"/>
      <c r="BN379" s="67"/>
      <c r="BR379" s="67"/>
      <c r="BS379" s="67"/>
      <c r="BT379" s="67"/>
      <c r="BU379" s="67"/>
      <c r="BV379" s="67"/>
      <c r="BX379" s="67"/>
      <c r="BY379" s="67"/>
      <c r="BZ379" s="67"/>
      <c r="CQ379" s="1"/>
      <c r="CR379" s="1"/>
      <c r="CS379" s="4"/>
      <c r="CT379" s="1"/>
      <c r="CU379" s="1"/>
      <c r="CZ379" s="1"/>
      <c r="DA379" s="1"/>
    </row>
    <row r="380" spans="61:105">
      <c r="BI380" s="67"/>
      <c r="BJ380" s="67"/>
      <c r="BK380" s="67"/>
      <c r="BL380" s="67"/>
      <c r="BM380" s="67"/>
      <c r="BN380" s="67"/>
      <c r="BR380" s="67"/>
      <c r="BS380" s="67"/>
      <c r="BT380" s="67"/>
      <c r="BU380" s="67"/>
      <c r="BV380" s="67"/>
      <c r="BX380" s="67"/>
      <c r="BY380" s="67"/>
      <c r="BZ380" s="67"/>
      <c r="CQ380" s="1"/>
      <c r="CR380" s="1"/>
      <c r="CS380" s="4"/>
      <c r="CT380" s="1"/>
      <c r="CU380" s="1"/>
      <c r="CZ380" s="1"/>
      <c r="DA380" s="1"/>
    </row>
    <row r="381" spans="61:105">
      <c r="BI381" s="67"/>
      <c r="BJ381" s="67"/>
      <c r="BK381" s="67"/>
      <c r="BL381" s="67"/>
      <c r="BM381" s="67"/>
      <c r="BN381" s="67"/>
      <c r="BR381" s="67"/>
      <c r="BS381" s="67"/>
      <c r="BT381" s="67"/>
      <c r="BU381" s="67"/>
      <c r="BV381" s="67"/>
      <c r="BX381" s="67"/>
      <c r="BY381" s="67"/>
      <c r="BZ381" s="67"/>
      <c r="CQ381" s="1"/>
      <c r="CR381" s="1"/>
      <c r="CS381" s="4"/>
      <c r="CT381" s="1"/>
      <c r="CU381" s="1"/>
      <c r="CZ381" s="1"/>
      <c r="DA381" s="1"/>
    </row>
    <row r="382" spans="61:105">
      <c r="BI382" s="67"/>
      <c r="BJ382" s="67"/>
      <c r="BK382" s="67"/>
      <c r="BL382" s="67"/>
      <c r="BM382" s="67"/>
      <c r="BN382" s="67"/>
      <c r="BR382" s="67"/>
      <c r="BS382" s="67"/>
      <c r="BT382" s="67"/>
      <c r="BU382" s="67"/>
      <c r="BV382" s="67"/>
      <c r="BX382" s="67"/>
      <c r="BY382" s="67"/>
      <c r="BZ382" s="67"/>
      <c r="CQ382" s="1"/>
      <c r="CR382" s="1"/>
      <c r="CS382" s="4"/>
      <c r="CT382" s="1"/>
      <c r="CU382" s="1"/>
      <c r="CZ382" s="1"/>
      <c r="DA382" s="1"/>
    </row>
    <row r="383" spans="61:105">
      <c r="BI383" s="67"/>
      <c r="BJ383" s="67"/>
      <c r="BK383" s="67"/>
      <c r="BL383" s="67"/>
      <c r="BM383" s="67"/>
      <c r="BN383" s="67"/>
      <c r="BR383" s="67"/>
      <c r="BS383" s="67"/>
      <c r="BT383" s="67"/>
      <c r="BU383" s="67"/>
      <c r="BV383" s="67"/>
      <c r="BX383" s="67"/>
      <c r="BY383" s="67"/>
      <c r="BZ383" s="67"/>
      <c r="CQ383" s="1"/>
      <c r="CR383" s="1"/>
      <c r="CS383" s="4"/>
      <c r="CT383" s="1"/>
      <c r="CU383" s="1"/>
      <c r="CZ383" s="1"/>
      <c r="DA383" s="1"/>
    </row>
    <row r="384" spans="61:105">
      <c r="BI384" s="67"/>
      <c r="BJ384" s="67"/>
      <c r="BK384" s="67"/>
      <c r="BL384" s="67"/>
      <c r="BM384" s="67"/>
      <c r="BN384" s="67"/>
      <c r="BR384" s="67"/>
      <c r="BS384" s="67"/>
      <c r="BT384" s="67"/>
      <c r="BU384" s="67"/>
      <c r="BV384" s="67"/>
      <c r="BX384" s="67"/>
      <c r="BY384" s="67"/>
      <c r="BZ384" s="67"/>
      <c r="CQ384" s="1"/>
      <c r="CR384" s="1"/>
      <c r="CS384" s="4"/>
      <c r="CT384" s="1"/>
      <c r="CU384" s="1"/>
      <c r="CZ384" s="1"/>
      <c r="DA384" s="1"/>
    </row>
    <row r="385" spans="61:105">
      <c r="BI385" s="67"/>
      <c r="BJ385" s="67"/>
      <c r="BK385" s="67"/>
      <c r="BL385" s="67"/>
      <c r="BM385" s="67"/>
      <c r="BN385" s="67"/>
      <c r="BR385" s="67"/>
      <c r="BS385" s="67"/>
      <c r="BT385" s="67"/>
      <c r="BU385" s="67"/>
      <c r="BV385" s="67"/>
      <c r="BX385" s="67"/>
      <c r="BY385" s="67"/>
      <c r="BZ385" s="67"/>
      <c r="CQ385" s="1"/>
      <c r="CR385" s="1"/>
      <c r="CS385" s="4"/>
      <c r="CT385" s="1"/>
      <c r="CU385" s="1"/>
      <c r="CZ385" s="1"/>
      <c r="DA385" s="1"/>
    </row>
    <row r="386" spans="61:105">
      <c r="BI386" s="67"/>
      <c r="BJ386" s="67"/>
      <c r="BK386" s="67"/>
      <c r="BL386" s="67"/>
      <c r="BM386" s="67"/>
      <c r="BN386" s="67"/>
      <c r="BR386" s="67"/>
      <c r="BS386" s="67"/>
      <c r="BT386" s="67"/>
      <c r="BU386" s="67"/>
      <c r="BV386" s="67"/>
      <c r="BX386" s="67"/>
      <c r="BY386" s="67"/>
      <c r="BZ386" s="67"/>
      <c r="CQ386" s="1"/>
      <c r="CR386" s="1"/>
      <c r="CS386" s="4"/>
      <c r="CT386" s="1"/>
      <c r="CU386" s="1"/>
      <c r="CZ386" s="1"/>
      <c r="DA386" s="1"/>
    </row>
    <row r="387" spans="61:105">
      <c r="BI387" s="67"/>
      <c r="BJ387" s="67"/>
      <c r="BK387" s="67"/>
      <c r="BL387" s="67"/>
      <c r="BM387" s="67"/>
      <c r="BN387" s="67"/>
      <c r="BR387" s="67"/>
      <c r="BS387" s="67"/>
      <c r="BT387" s="67"/>
      <c r="BU387" s="67"/>
      <c r="BV387" s="67"/>
      <c r="BX387" s="67"/>
      <c r="BY387" s="67"/>
      <c r="BZ387" s="67"/>
      <c r="CQ387" s="1"/>
      <c r="CR387" s="1"/>
      <c r="CS387" s="4"/>
      <c r="CT387" s="1"/>
      <c r="CU387" s="1"/>
      <c r="CZ387" s="1"/>
      <c r="DA387" s="1"/>
    </row>
    <row r="388" spans="61:105">
      <c r="BI388" s="67"/>
      <c r="BJ388" s="67"/>
      <c r="BK388" s="67"/>
      <c r="BL388" s="67"/>
      <c r="BM388" s="67"/>
      <c r="BN388" s="67"/>
      <c r="BR388" s="67"/>
      <c r="BS388" s="67"/>
      <c r="BT388" s="67"/>
      <c r="BU388" s="67"/>
      <c r="BV388" s="67"/>
      <c r="BX388" s="67"/>
      <c r="BY388" s="67"/>
      <c r="BZ388" s="67"/>
      <c r="CQ388" s="1"/>
      <c r="CR388" s="1"/>
      <c r="CS388" s="4"/>
      <c r="CT388" s="1"/>
      <c r="CU388" s="1"/>
      <c r="CZ388" s="1"/>
      <c r="DA388" s="1"/>
    </row>
    <row r="389" spans="61:105">
      <c r="BI389" s="67"/>
      <c r="BJ389" s="67"/>
      <c r="BK389" s="67"/>
      <c r="BL389" s="67"/>
      <c r="BM389" s="67"/>
      <c r="BN389" s="67"/>
      <c r="BR389" s="67"/>
      <c r="BS389" s="67"/>
      <c r="BT389" s="67"/>
      <c r="BU389" s="67"/>
      <c r="BV389" s="67"/>
      <c r="BX389" s="67"/>
      <c r="BY389" s="67"/>
      <c r="BZ389" s="67"/>
      <c r="CQ389" s="1"/>
      <c r="CR389" s="1"/>
      <c r="CS389" s="1"/>
      <c r="CT389" s="1"/>
      <c r="CU389" s="1"/>
      <c r="CZ389" s="1"/>
      <c r="DA389" s="1"/>
    </row>
    <row r="390" spans="61:105">
      <c r="BI390" s="67"/>
      <c r="BJ390" s="67"/>
      <c r="BK390" s="67"/>
      <c r="BL390" s="67"/>
      <c r="BM390" s="67"/>
      <c r="BN390" s="67"/>
      <c r="BR390" s="67"/>
      <c r="BS390" s="67"/>
      <c r="BT390" s="67"/>
      <c r="BU390" s="67"/>
      <c r="BV390" s="67"/>
      <c r="BX390" s="67"/>
      <c r="BY390" s="67"/>
      <c r="BZ390" s="67"/>
      <c r="CQ390" s="1"/>
      <c r="CR390" s="1"/>
      <c r="CS390" s="1"/>
      <c r="CT390" s="1"/>
      <c r="CU390" s="1"/>
      <c r="CZ390" s="1"/>
      <c r="DA390" s="1"/>
    </row>
    <row r="391" spans="61:105">
      <c r="BI391" s="67"/>
      <c r="BJ391" s="67"/>
      <c r="BK391" s="67"/>
      <c r="BL391" s="67"/>
      <c r="BM391" s="67"/>
      <c r="BN391" s="67"/>
      <c r="BR391" s="67"/>
      <c r="BS391" s="67"/>
      <c r="BT391" s="67"/>
      <c r="BU391" s="67"/>
      <c r="BV391" s="67"/>
      <c r="BX391" s="67"/>
      <c r="BY391" s="67"/>
      <c r="BZ391" s="67"/>
      <c r="CQ391" s="1"/>
      <c r="CR391" s="1"/>
      <c r="CS391" s="1"/>
      <c r="CT391" s="1"/>
      <c r="CU391" s="1"/>
      <c r="CZ391" s="1"/>
      <c r="DA391" s="1"/>
    </row>
    <row r="392" spans="61:105">
      <c r="BI392" s="67"/>
      <c r="BJ392" s="67"/>
      <c r="BK392" s="67"/>
      <c r="BL392" s="67"/>
      <c r="BM392" s="67"/>
      <c r="BN392" s="67"/>
      <c r="BR392" s="67"/>
      <c r="BS392" s="67"/>
      <c r="BT392" s="67"/>
      <c r="BU392" s="67"/>
      <c r="BV392" s="67"/>
      <c r="BX392" s="67"/>
      <c r="BY392" s="67"/>
      <c r="BZ392" s="67"/>
      <c r="CQ392" s="1"/>
      <c r="CR392" s="1"/>
      <c r="CS392" s="1"/>
      <c r="CT392" s="1"/>
      <c r="CU392" s="1"/>
      <c r="CZ392" s="1"/>
      <c r="DA392" s="1"/>
    </row>
    <row r="393" spans="61:105">
      <c r="BI393" s="67"/>
      <c r="BJ393" s="67"/>
      <c r="BK393" s="67"/>
      <c r="BL393" s="67"/>
      <c r="BM393" s="67"/>
      <c r="BN393" s="67"/>
      <c r="BR393" s="67"/>
      <c r="BS393" s="67"/>
      <c r="BT393" s="67"/>
      <c r="BU393" s="67"/>
      <c r="BV393" s="67"/>
      <c r="BX393" s="67"/>
      <c r="BY393" s="67"/>
      <c r="BZ393" s="67"/>
    </row>
    <row r="394" spans="61:105">
      <c r="BI394" s="67"/>
      <c r="BJ394" s="67"/>
      <c r="BK394" s="67"/>
      <c r="BL394" s="67"/>
      <c r="BM394" s="67"/>
      <c r="BN394" s="67"/>
      <c r="BR394" s="67"/>
      <c r="BS394" s="67"/>
      <c r="BT394" s="67"/>
      <c r="BU394" s="67"/>
      <c r="BV394" s="67"/>
      <c r="BX394" s="67"/>
      <c r="BY394" s="67"/>
      <c r="BZ394" s="67"/>
    </row>
    <row r="395" spans="61:105">
      <c r="BI395" s="67"/>
      <c r="BJ395" s="67"/>
      <c r="BK395" s="67"/>
      <c r="BL395" s="67"/>
      <c r="BM395" s="67"/>
      <c r="BN395" s="67"/>
      <c r="BR395" s="67"/>
      <c r="BS395" s="67"/>
      <c r="BT395" s="67"/>
      <c r="BU395" s="67"/>
      <c r="BV395" s="67"/>
      <c r="BX395" s="67"/>
      <c r="BY395" s="67"/>
      <c r="BZ395" s="67"/>
    </row>
    <row r="396" spans="61:105">
      <c r="BI396" s="67"/>
      <c r="BJ396" s="67"/>
      <c r="BK396" s="67"/>
      <c r="BL396" s="67"/>
      <c r="BM396" s="67"/>
      <c r="BN396" s="67"/>
      <c r="BR396" s="67"/>
      <c r="BS396" s="67"/>
      <c r="BT396" s="67"/>
      <c r="BU396" s="67"/>
      <c r="BV396" s="67"/>
      <c r="BX396" s="67"/>
      <c r="BY396" s="67"/>
      <c r="BZ396" s="67"/>
    </row>
    <row r="397" spans="61:105">
      <c r="BI397" s="67"/>
      <c r="BJ397" s="67"/>
      <c r="BK397" s="67"/>
      <c r="BL397" s="67"/>
      <c r="BM397" s="67"/>
      <c r="BN397" s="67"/>
      <c r="BR397" s="67"/>
      <c r="BS397" s="67"/>
      <c r="BT397" s="67"/>
      <c r="BU397" s="67"/>
      <c r="BV397" s="67"/>
      <c r="BX397" s="67"/>
      <c r="BY397" s="67"/>
      <c r="BZ397" s="67"/>
    </row>
    <row r="398" spans="61:105">
      <c r="BI398" s="67"/>
      <c r="BJ398" s="67"/>
      <c r="BK398" s="67"/>
      <c r="BL398" s="67"/>
      <c r="BM398" s="67"/>
      <c r="BN398" s="67"/>
      <c r="BR398" s="67"/>
      <c r="BS398" s="67"/>
      <c r="BT398" s="67"/>
      <c r="BU398" s="67"/>
      <c r="BV398" s="67"/>
      <c r="BX398" s="67"/>
      <c r="BY398" s="67"/>
      <c r="BZ398" s="67"/>
    </row>
    <row r="399" spans="61:105">
      <c r="BI399" s="67"/>
      <c r="BJ399" s="67"/>
      <c r="BK399" s="67"/>
      <c r="BL399" s="67"/>
      <c r="BM399" s="67"/>
      <c r="BN399" s="67"/>
      <c r="BR399" s="67"/>
      <c r="BS399" s="67"/>
      <c r="BT399" s="67"/>
      <c r="BU399" s="67"/>
      <c r="BV399" s="67"/>
      <c r="BX399" s="67"/>
      <c r="BY399" s="67"/>
      <c r="BZ399" s="67"/>
    </row>
    <row r="400" spans="61:105">
      <c r="BI400" s="67"/>
      <c r="BJ400" s="67"/>
      <c r="BK400" s="67"/>
      <c r="BL400" s="67"/>
      <c r="BM400" s="67"/>
      <c r="BN400" s="67"/>
      <c r="BR400" s="67"/>
      <c r="BS400" s="67"/>
      <c r="BT400" s="67"/>
      <c r="BU400" s="67"/>
      <c r="BV400" s="67"/>
      <c r="BX400" s="67"/>
      <c r="BY400" s="67"/>
      <c r="BZ400" s="67"/>
    </row>
    <row r="401" spans="61:78">
      <c r="BI401" s="67"/>
      <c r="BJ401" s="67"/>
      <c r="BK401" s="67"/>
      <c r="BL401" s="67"/>
      <c r="BM401" s="67"/>
      <c r="BN401" s="67"/>
      <c r="BR401" s="67"/>
      <c r="BS401" s="67"/>
      <c r="BT401" s="67"/>
      <c r="BU401" s="67"/>
      <c r="BV401" s="67"/>
      <c r="BX401" s="67"/>
      <c r="BY401" s="67"/>
      <c r="BZ401" s="67"/>
    </row>
    <row r="402" spans="61:78">
      <c r="BI402" s="67"/>
      <c r="BJ402" s="67"/>
      <c r="BK402" s="67"/>
      <c r="BL402" s="67"/>
      <c r="BM402" s="67"/>
      <c r="BN402" s="67"/>
      <c r="BR402" s="67"/>
      <c r="BS402" s="67"/>
      <c r="BT402" s="67"/>
      <c r="BU402" s="67"/>
      <c r="BV402" s="67"/>
      <c r="BX402" s="67"/>
      <c r="BY402" s="67"/>
      <c r="BZ402" s="67"/>
    </row>
    <row r="403" spans="61:78">
      <c r="BI403" s="67"/>
      <c r="BJ403" s="67"/>
      <c r="BK403" s="67"/>
      <c r="BL403" s="67"/>
      <c r="BM403" s="67"/>
      <c r="BN403" s="67"/>
      <c r="BR403" s="67"/>
      <c r="BS403" s="67"/>
      <c r="BT403" s="67"/>
      <c r="BU403" s="67"/>
      <c r="BV403" s="67"/>
      <c r="BX403" s="67"/>
      <c r="BY403" s="67"/>
      <c r="BZ403" s="67"/>
    </row>
  </sheetData>
  <conditionalFormatting sqref="CR39:CR40 CR124:CR125">
    <cfRule type="cellIs" dxfId="6" priority="16" stopIfTrue="1" operator="lessThan">
      <formula>0</formula>
    </cfRule>
  </conditionalFormatting>
  <conditionalFormatting sqref="CR96">
    <cfRule type="cellIs" dxfId="5" priority="17" stopIfTrue="1" operator="greaterThan">
      <formula>0</formula>
    </cfRule>
  </conditionalFormatting>
  <conditionalFormatting sqref="CR67">
    <cfRule type="cellIs" dxfId="4" priority="18" stopIfTrue="1" operator="greaterThan">
      <formula>0</formula>
    </cfRule>
    <cfRule type="cellIs" dxfId="3" priority="19" stopIfTrue="1" operator="lessThan">
      <formula>0</formula>
    </cfRule>
  </conditionalFormatting>
  <conditionalFormatting sqref="CR96">
    <cfRule type="cellIs" dxfId="2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A398-05B2-4AB4-9705-C0C61818E3A6}">
  <dimension ref="A1:D359"/>
  <sheetViews>
    <sheetView topLeftCell="A322" workbookViewId="0">
      <selection activeCell="Y356" sqref="Y356"/>
    </sheetView>
  </sheetViews>
  <sheetFormatPr baseColWidth="10" defaultRowHeight="15"/>
  <sheetData>
    <row r="1" spans="1:4">
      <c r="A1">
        <v>1101</v>
      </c>
      <c r="B1" t="s">
        <v>230</v>
      </c>
      <c r="C1" t="s">
        <v>110</v>
      </c>
      <c r="D1">
        <v>11</v>
      </c>
    </row>
    <row r="2" spans="1:4">
      <c r="A2">
        <v>1103</v>
      </c>
      <c r="B2" t="s">
        <v>232</v>
      </c>
      <c r="C2" t="s">
        <v>110</v>
      </c>
      <c r="D2">
        <v>11</v>
      </c>
    </row>
    <row r="3" spans="1:4">
      <c r="A3">
        <v>1106</v>
      </c>
      <c r="B3" t="s">
        <v>233</v>
      </c>
      <c r="C3" t="s">
        <v>110</v>
      </c>
      <c r="D3">
        <v>11</v>
      </c>
    </row>
    <row r="4" spans="1:4">
      <c r="A4">
        <v>1108</v>
      </c>
      <c r="B4" t="s">
        <v>231</v>
      </c>
      <c r="C4" t="s">
        <v>110</v>
      </c>
      <c r="D4">
        <v>11</v>
      </c>
    </row>
    <row r="5" spans="1:4">
      <c r="A5">
        <v>1111</v>
      </c>
      <c r="B5" t="s">
        <v>234</v>
      </c>
      <c r="C5" t="s">
        <v>110</v>
      </c>
      <c r="D5">
        <v>11</v>
      </c>
    </row>
    <row r="6" spans="1:4">
      <c r="A6">
        <v>1112</v>
      </c>
      <c r="B6" t="s">
        <v>235</v>
      </c>
      <c r="C6" t="s">
        <v>110</v>
      </c>
      <c r="D6">
        <v>11</v>
      </c>
    </row>
    <row r="7" spans="1:4">
      <c r="A7">
        <v>1114</v>
      </c>
      <c r="B7" t="s">
        <v>697</v>
      </c>
      <c r="C7" t="s">
        <v>110</v>
      </c>
      <c r="D7">
        <v>11</v>
      </c>
    </row>
    <row r="8" spans="1:4">
      <c r="A8">
        <v>1119</v>
      </c>
      <c r="B8" t="s">
        <v>698</v>
      </c>
      <c r="C8" t="s">
        <v>110</v>
      </c>
      <c r="D8">
        <v>11</v>
      </c>
    </row>
    <row r="9" spans="1:4">
      <c r="A9">
        <v>1120</v>
      </c>
      <c r="B9" t="s">
        <v>236</v>
      </c>
      <c r="C9" t="s">
        <v>110</v>
      </c>
      <c r="D9">
        <v>11</v>
      </c>
    </row>
    <row r="10" spans="1:4">
      <c r="A10">
        <v>1121</v>
      </c>
      <c r="B10" t="s">
        <v>237</v>
      </c>
      <c r="C10" t="s">
        <v>110</v>
      </c>
      <c r="D10">
        <v>11</v>
      </c>
    </row>
    <row r="11" spans="1:4">
      <c r="A11">
        <v>1122</v>
      </c>
      <c r="B11" t="s">
        <v>238</v>
      </c>
      <c r="C11" t="s">
        <v>110</v>
      </c>
      <c r="D11">
        <v>11</v>
      </c>
    </row>
    <row r="12" spans="1:4">
      <c r="A12">
        <v>1124</v>
      </c>
      <c r="B12" t="s">
        <v>239</v>
      </c>
      <c r="C12" t="s">
        <v>110</v>
      </c>
      <c r="D12">
        <v>11</v>
      </c>
    </row>
    <row r="13" spans="1:4">
      <c r="A13">
        <v>1127</v>
      </c>
      <c r="B13" t="s">
        <v>240</v>
      </c>
      <c r="C13" t="s">
        <v>110</v>
      </c>
      <c r="D13">
        <v>11</v>
      </c>
    </row>
    <row r="14" spans="1:4">
      <c r="A14">
        <v>1130</v>
      </c>
      <c r="B14" t="s">
        <v>241</v>
      </c>
      <c r="C14" t="s">
        <v>110</v>
      </c>
      <c r="D14">
        <v>11</v>
      </c>
    </row>
    <row r="15" spans="1:4">
      <c r="A15">
        <v>1133</v>
      </c>
      <c r="B15" t="s">
        <v>242</v>
      </c>
      <c r="C15" t="s">
        <v>110</v>
      </c>
      <c r="D15">
        <v>11</v>
      </c>
    </row>
    <row r="16" spans="1:4">
      <c r="A16">
        <v>1134</v>
      </c>
      <c r="B16" t="s">
        <v>534</v>
      </c>
      <c r="C16" t="s">
        <v>110</v>
      </c>
      <c r="D16">
        <v>11</v>
      </c>
    </row>
    <row r="17" spans="1:4">
      <c r="A17">
        <v>1135</v>
      </c>
      <c r="B17" t="s">
        <v>243</v>
      </c>
      <c r="C17" t="s">
        <v>110</v>
      </c>
      <c r="D17">
        <v>11</v>
      </c>
    </row>
    <row r="18" spans="1:4">
      <c r="A18">
        <v>1144</v>
      </c>
      <c r="B18" t="s">
        <v>244</v>
      </c>
      <c r="C18" t="s">
        <v>110</v>
      </c>
      <c r="D18">
        <v>11</v>
      </c>
    </row>
    <row r="19" spans="1:4">
      <c r="A19">
        <v>1145</v>
      </c>
      <c r="B19" t="s">
        <v>245</v>
      </c>
      <c r="C19" t="s">
        <v>110</v>
      </c>
      <c r="D19">
        <v>11</v>
      </c>
    </row>
    <row r="20" spans="1:4">
      <c r="A20">
        <v>1146</v>
      </c>
      <c r="B20" t="s">
        <v>246</v>
      </c>
      <c r="C20" t="s">
        <v>110</v>
      </c>
      <c r="D20">
        <v>11</v>
      </c>
    </row>
    <row r="21" spans="1:4">
      <c r="A21">
        <v>1149</v>
      </c>
      <c r="B21" t="s">
        <v>247</v>
      </c>
      <c r="C21" t="s">
        <v>110</v>
      </c>
      <c r="D21">
        <v>11</v>
      </c>
    </row>
    <row r="22" spans="1:4">
      <c r="A22">
        <v>1151</v>
      </c>
      <c r="B22" t="s">
        <v>248</v>
      </c>
      <c r="C22" t="s">
        <v>110</v>
      </c>
      <c r="D22">
        <v>11</v>
      </c>
    </row>
    <row r="23" spans="1:4">
      <c r="A23">
        <v>1160</v>
      </c>
      <c r="B23" t="s">
        <v>249</v>
      </c>
      <c r="C23" t="s">
        <v>110</v>
      </c>
      <c r="D23">
        <v>11</v>
      </c>
    </row>
    <row r="24" spans="1:4">
      <c r="A24">
        <v>1503</v>
      </c>
      <c r="B24" t="s">
        <v>287</v>
      </c>
      <c r="C24" t="s">
        <v>701</v>
      </c>
      <c r="D24">
        <v>15</v>
      </c>
    </row>
    <row r="25" spans="1:4">
      <c r="A25">
        <v>1504</v>
      </c>
      <c r="B25" t="s">
        <v>286</v>
      </c>
      <c r="C25" t="s">
        <v>701</v>
      </c>
      <c r="D25">
        <v>15</v>
      </c>
    </row>
    <row r="26" spans="1:4">
      <c r="A26">
        <v>1506</v>
      </c>
      <c r="B26" t="s">
        <v>285</v>
      </c>
      <c r="C26" t="s">
        <v>701</v>
      </c>
      <c r="D26">
        <v>15</v>
      </c>
    </row>
    <row r="27" spans="1:4">
      <c r="A27">
        <v>1511</v>
      </c>
      <c r="B27" t="s">
        <v>288</v>
      </c>
      <c r="C27" t="s">
        <v>701</v>
      </c>
      <c r="D27">
        <v>15</v>
      </c>
    </row>
    <row r="28" spans="1:4">
      <c r="A28">
        <v>1514</v>
      </c>
      <c r="B28" t="s">
        <v>192</v>
      </c>
      <c r="C28" t="s">
        <v>701</v>
      </c>
      <c r="D28">
        <v>15</v>
      </c>
    </row>
    <row r="29" spans="1:4">
      <c r="A29">
        <v>1515</v>
      </c>
      <c r="B29" t="s">
        <v>289</v>
      </c>
      <c r="C29" t="s">
        <v>701</v>
      </c>
      <c r="D29">
        <v>15</v>
      </c>
    </row>
    <row r="30" spans="1:4">
      <c r="A30">
        <v>1516</v>
      </c>
      <c r="B30" t="s">
        <v>290</v>
      </c>
      <c r="C30" t="s">
        <v>701</v>
      </c>
      <c r="D30">
        <v>15</v>
      </c>
    </row>
    <row r="31" spans="1:4">
      <c r="A31">
        <v>1517</v>
      </c>
      <c r="B31" t="s">
        <v>291</v>
      </c>
      <c r="C31" t="s">
        <v>701</v>
      </c>
      <c r="D31">
        <v>15</v>
      </c>
    </row>
    <row r="32" spans="1:4">
      <c r="A32">
        <v>1520</v>
      </c>
      <c r="B32" t="s">
        <v>293</v>
      </c>
      <c r="C32" t="s">
        <v>701</v>
      </c>
      <c r="D32">
        <v>15</v>
      </c>
    </row>
    <row r="33" spans="1:4">
      <c r="A33">
        <v>1525</v>
      </c>
      <c r="B33" t="s">
        <v>294</v>
      </c>
      <c r="C33" t="s">
        <v>701</v>
      </c>
      <c r="D33">
        <v>15</v>
      </c>
    </row>
    <row r="34" spans="1:4">
      <c r="A34">
        <v>1528</v>
      </c>
      <c r="B34" t="s">
        <v>295</v>
      </c>
      <c r="C34" t="s">
        <v>701</v>
      </c>
      <c r="D34">
        <v>15</v>
      </c>
    </row>
    <row r="35" spans="1:4">
      <c r="A35">
        <v>1531</v>
      </c>
      <c r="B35" t="s">
        <v>296</v>
      </c>
      <c r="C35" t="s">
        <v>701</v>
      </c>
      <c r="D35">
        <v>15</v>
      </c>
    </row>
    <row r="36" spans="1:4">
      <c r="A36">
        <v>1532</v>
      </c>
      <c r="B36" t="s">
        <v>297</v>
      </c>
      <c r="C36" t="s">
        <v>701</v>
      </c>
      <c r="D36">
        <v>15</v>
      </c>
    </row>
    <row r="37" spans="1:4">
      <c r="A37">
        <v>1535</v>
      </c>
      <c r="B37" t="s">
        <v>298</v>
      </c>
      <c r="C37" t="s">
        <v>701</v>
      </c>
      <c r="D37">
        <v>15</v>
      </c>
    </row>
    <row r="38" spans="1:4">
      <c r="A38">
        <v>1539</v>
      </c>
      <c r="B38" t="s">
        <v>299</v>
      </c>
      <c r="C38" t="s">
        <v>701</v>
      </c>
      <c r="D38">
        <v>15</v>
      </c>
    </row>
    <row r="39" spans="1:4">
      <c r="A39">
        <v>1547</v>
      </c>
      <c r="B39" t="s">
        <v>300</v>
      </c>
      <c r="C39" t="s">
        <v>701</v>
      </c>
      <c r="D39">
        <v>15</v>
      </c>
    </row>
    <row r="40" spans="1:4">
      <c r="A40">
        <v>1554</v>
      </c>
      <c r="B40" t="s">
        <v>301</v>
      </c>
      <c r="C40" t="s">
        <v>701</v>
      </c>
      <c r="D40">
        <v>15</v>
      </c>
    </row>
    <row r="41" spans="1:4">
      <c r="A41">
        <v>1557</v>
      </c>
      <c r="B41" t="s">
        <v>302</v>
      </c>
      <c r="C41" t="s">
        <v>701</v>
      </c>
      <c r="D41">
        <v>15</v>
      </c>
    </row>
    <row r="42" spans="1:4">
      <c r="A42">
        <v>1560</v>
      </c>
      <c r="B42" t="s">
        <v>303</v>
      </c>
      <c r="C42" t="s">
        <v>701</v>
      </c>
      <c r="D42">
        <v>15</v>
      </c>
    </row>
    <row r="43" spans="1:4">
      <c r="A43">
        <v>1563</v>
      </c>
      <c r="B43" t="s">
        <v>304</v>
      </c>
      <c r="C43" t="s">
        <v>701</v>
      </c>
      <c r="D43">
        <v>15</v>
      </c>
    </row>
    <row r="44" spans="1:4">
      <c r="A44">
        <v>1566</v>
      </c>
      <c r="B44" t="s">
        <v>305</v>
      </c>
      <c r="C44" t="s">
        <v>701</v>
      </c>
      <c r="D44">
        <v>15</v>
      </c>
    </row>
    <row r="45" spans="1:4">
      <c r="A45">
        <v>1573</v>
      </c>
      <c r="B45" t="s">
        <v>308</v>
      </c>
      <c r="C45" t="s">
        <v>701</v>
      </c>
      <c r="D45">
        <v>15</v>
      </c>
    </row>
    <row r="46" spans="1:4">
      <c r="A46">
        <v>1576</v>
      </c>
      <c r="B46" t="s">
        <v>307</v>
      </c>
      <c r="C46" t="s">
        <v>701</v>
      </c>
      <c r="D46">
        <v>15</v>
      </c>
    </row>
    <row r="47" spans="1:4">
      <c r="A47">
        <v>1577</v>
      </c>
      <c r="B47" t="s">
        <v>292</v>
      </c>
      <c r="C47" t="s">
        <v>701</v>
      </c>
      <c r="D47">
        <v>15</v>
      </c>
    </row>
    <row r="48" spans="1:4">
      <c r="A48">
        <v>1578</v>
      </c>
      <c r="B48" t="s">
        <v>723</v>
      </c>
      <c r="C48" t="s">
        <v>701</v>
      </c>
      <c r="D48">
        <v>15</v>
      </c>
    </row>
    <row r="49" spans="1:4">
      <c r="A49">
        <v>1579</v>
      </c>
      <c r="B49" t="s">
        <v>724</v>
      </c>
      <c r="C49" t="s">
        <v>701</v>
      </c>
      <c r="D49">
        <v>15</v>
      </c>
    </row>
    <row r="50" spans="1:4">
      <c r="A50">
        <v>1804</v>
      </c>
      <c r="B50" t="s">
        <v>337</v>
      </c>
      <c r="C50" t="s">
        <v>111</v>
      </c>
      <c r="D50">
        <v>18</v>
      </c>
    </row>
    <row r="51" spans="1:4">
      <c r="A51">
        <v>1806</v>
      </c>
      <c r="B51" t="s">
        <v>338</v>
      </c>
      <c r="C51" t="s">
        <v>111</v>
      </c>
      <c r="D51">
        <v>18</v>
      </c>
    </row>
    <row r="52" spans="1:4">
      <c r="A52">
        <v>1811</v>
      </c>
      <c r="B52" t="s">
        <v>339</v>
      </c>
      <c r="C52" t="s">
        <v>111</v>
      </c>
      <c r="D52">
        <v>18</v>
      </c>
    </row>
    <row r="53" spans="1:4">
      <c r="A53">
        <v>1812</v>
      </c>
      <c r="B53" t="s">
        <v>340</v>
      </c>
      <c r="C53" t="s">
        <v>111</v>
      </c>
      <c r="D53">
        <v>18</v>
      </c>
    </row>
    <row r="54" spans="1:4">
      <c r="A54">
        <v>1813</v>
      </c>
      <c r="B54" t="s">
        <v>341</v>
      </c>
      <c r="C54" t="s">
        <v>111</v>
      </c>
      <c r="D54">
        <v>18</v>
      </c>
    </row>
    <row r="55" spans="1:4">
      <c r="A55">
        <v>1815</v>
      </c>
      <c r="B55" t="s">
        <v>342</v>
      </c>
      <c r="C55" t="s">
        <v>111</v>
      </c>
      <c r="D55">
        <v>18</v>
      </c>
    </row>
    <row r="56" spans="1:4">
      <c r="A56">
        <v>1816</v>
      </c>
      <c r="B56" t="s">
        <v>343</v>
      </c>
      <c r="C56" t="s">
        <v>111</v>
      </c>
      <c r="D56">
        <v>18</v>
      </c>
    </row>
    <row r="57" spans="1:4">
      <c r="A57">
        <v>1818</v>
      </c>
      <c r="B57" t="s">
        <v>289</v>
      </c>
      <c r="C57" t="s">
        <v>111</v>
      </c>
      <c r="D57">
        <v>18</v>
      </c>
    </row>
    <row r="58" spans="1:4">
      <c r="A58">
        <v>1820</v>
      </c>
      <c r="B58" t="s">
        <v>702</v>
      </c>
      <c r="C58" t="s">
        <v>111</v>
      </c>
      <c r="D58">
        <v>18</v>
      </c>
    </row>
    <row r="59" spans="1:4">
      <c r="A59">
        <v>1822</v>
      </c>
      <c r="B59" t="s">
        <v>344</v>
      </c>
      <c r="C59" t="s">
        <v>111</v>
      </c>
      <c r="D59">
        <v>18</v>
      </c>
    </row>
    <row r="60" spans="1:4">
      <c r="A60">
        <v>1824</v>
      </c>
      <c r="B60" t="s">
        <v>345</v>
      </c>
      <c r="C60" t="s">
        <v>111</v>
      </c>
      <c r="D60">
        <v>18</v>
      </c>
    </row>
    <row r="61" spans="1:4">
      <c r="A61">
        <v>1825</v>
      </c>
      <c r="B61" t="s">
        <v>346</v>
      </c>
      <c r="C61" t="s">
        <v>111</v>
      </c>
      <c r="D61">
        <v>18</v>
      </c>
    </row>
    <row r="62" spans="1:4">
      <c r="A62">
        <v>1826</v>
      </c>
      <c r="B62" t="s">
        <v>347</v>
      </c>
      <c r="C62" t="s">
        <v>111</v>
      </c>
      <c r="D62">
        <v>18</v>
      </c>
    </row>
    <row r="63" spans="1:4">
      <c r="A63">
        <v>1827</v>
      </c>
      <c r="B63" t="s">
        <v>348</v>
      </c>
      <c r="C63" t="s">
        <v>111</v>
      </c>
      <c r="D63">
        <v>18</v>
      </c>
    </row>
    <row r="64" spans="1:4">
      <c r="A64">
        <v>1828</v>
      </c>
      <c r="B64" t="s">
        <v>349</v>
      </c>
      <c r="C64" t="s">
        <v>111</v>
      </c>
      <c r="D64">
        <v>18</v>
      </c>
    </row>
    <row r="65" spans="1:4">
      <c r="A65">
        <v>1832</v>
      </c>
      <c r="B65" t="s">
        <v>350</v>
      </c>
      <c r="C65" t="s">
        <v>111</v>
      </c>
      <c r="D65">
        <v>18</v>
      </c>
    </row>
    <row r="66" spans="1:4">
      <c r="A66">
        <v>1833</v>
      </c>
      <c r="B66" t="s">
        <v>351</v>
      </c>
      <c r="C66" t="s">
        <v>111</v>
      </c>
      <c r="D66">
        <v>18</v>
      </c>
    </row>
    <row r="67" spans="1:4">
      <c r="A67">
        <v>1834</v>
      </c>
      <c r="B67" t="s">
        <v>352</v>
      </c>
      <c r="C67" t="s">
        <v>111</v>
      </c>
      <c r="D67">
        <v>18</v>
      </c>
    </row>
    <row r="68" spans="1:4">
      <c r="A68">
        <v>1835</v>
      </c>
      <c r="B68" t="s">
        <v>405</v>
      </c>
      <c r="C68" t="s">
        <v>111</v>
      </c>
      <c r="D68">
        <v>18</v>
      </c>
    </row>
    <row r="69" spans="1:4">
      <c r="A69">
        <v>1836</v>
      </c>
      <c r="B69" t="s">
        <v>353</v>
      </c>
      <c r="C69" t="s">
        <v>111</v>
      </c>
      <c r="D69">
        <v>18</v>
      </c>
    </row>
    <row r="70" spans="1:4">
      <c r="A70">
        <v>1837</v>
      </c>
      <c r="B70" t="s">
        <v>354</v>
      </c>
      <c r="C70" t="s">
        <v>111</v>
      </c>
      <c r="D70">
        <v>18</v>
      </c>
    </row>
    <row r="71" spans="1:4">
      <c r="A71">
        <v>1838</v>
      </c>
      <c r="B71" t="s">
        <v>355</v>
      </c>
      <c r="C71" t="s">
        <v>111</v>
      </c>
      <c r="D71">
        <v>18</v>
      </c>
    </row>
    <row r="72" spans="1:4">
      <c r="A72">
        <v>1839</v>
      </c>
      <c r="B72" t="s">
        <v>356</v>
      </c>
      <c r="C72" t="s">
        <v>111</v>
      </c>
      <c r="D72">
        <v>18</v>
      </c>
    </row>
    <row r="73" spans="1:4">
      <c r="A73">
        <v>1840</v>
      </c>
      <c r="B73" t="s">
        <v>357</v>
      </c>
      <c r="C73" t="s">
        <v>111</v>
      </c>
      <c r="D73">
        <v>18</v>
      </c>
    </row>
    <row r="74" spans="1:4">
      <c r="A74">
        <v>1841</v>
      </c>
      <c r="B74" t="s">
        <v>358</v>
      </c>
      <c r="C74" t="s">
        <v>111</v>
      </c>
      <c r="D74">
        <v>18</v>
      </c>
    </row>
    <row r="75" spans="1:4">
      <c r="A75">
        <v>1845</v>
      </c>
      <c r="B75" t="s">
        <v>359</v>
      </c>
      <c r="C75" t="s">
        <v>111</v>
      </c>
      <c r="D75">
        <v>18</v>
      </c>
    </row>
    <row r="76" spans="1:4">
      <c r="A76">
        <v>1848</v>
      </c>
      <c r="B76" t="s">
        <v>360</v>
      </c>
      <c r="C76" t="s">
        <v>111</v>
      </c>
      <c r="D76">
        <v>18</v>
      </c>
    </row>
    <row r="77" spans="1:4">
      <c r="A77">
        <v>1851</v>
      </c>
      <c r="B77" t="s">
        <v>362</v>
      </c>
      <c r="C77" t="s">
        <v>111</v>
      </c>
      <c r="D77">
        <v>18</v>
      </c>
    </row>
    <row r="78" spans="1:4">
      <c r="A78">
        <v>1853</v>
      </c>
      <c r="B78" t="s">
        <v>363</v>
      </c>
      <c r="C78" t="s">
        <v>111</v>
      </c>
      <c r="D78">
        <v>18</v>
      </c>
    </row>
    <row r="79" spans="1:4">
      <c r="A79">
        <v>1854</v>
      </c>
      <c r="B79" t="s">
        <v>364</v>
      </c>
      <c r="C79" t="s">
        <v>111</v>
      </c>
      <c r="D79">
        <v>18</v>
      </c>
    </row>
    <row r="80" spans="1:4">
      <c r="A80">
        <v>1856</v>
      </c>
      <c r="B80" t="s">
        <v>403</v>
      </c>
      <c r="C80" t="s">
        <v>111</v>
      </c>
      <c r="D80">
        <v>18</v>
      </c>
    </row>
    <row r="81" spans="1:4">
      <c r="A81">
        <v>1857</v>
      </c>
      <c r="B81" t="s">
        <v>463</v>
      </c>
      <c r="C81" t="s">
        <v>111</v>
      </c>
      <c r="D81">
        <v>18</v>
      </c>
    </row>
    <row r="82" spans="1:4">
      <c r="A82">
        <v>1859</v>
      </c>
      <c r="B82" t="s">
        <v>365</v>
      </c>
      <c r="C82" t="s">
        <v>111</v>
      </c>
      <c r="D82">
        <v>18</v>
      </c>
    </row>
    <row r="83" spans="1:4">
      <c r="A83">
        <v>1860</v>
      </c>
      <c r="B83" t="s">
        <v>366</v>
      </c>
      <c r="C83" t="s">
        <v>111</v>
      </c>
      <c r="D83">
        <v>18</v>
      </c>
    </row>
    <row r="84" spans="1:4">
      <c r="A84">
        <v>1865</v>
      </c>
      <c r="B84" t="s">
        <v>367</v>
      </c>
      <c r="C84" t="s">
        <v>111</v>
      </c>
      <c r="D84">
        <v>18</v>
      </c>
    </row>
    <row r="85" spans="1:4">
      <c r="A85">
        <v>1866</v>
      </c>
      <c r="B85" t="s">
        <v>368</v>
      </c>
      <c r="C85" t="s">
        <v>111</v>
      </c>
      <c r="D85">
        <v>18</v>
      </c>
    </row>
    <row r="86" spans="1:4">
      <c r="A86">
        <v>1867</v>
      </c>
      <c r="B86" t="s">
        <v>201</v>
      </c>
      <c r="C86" t="s">
        <v>111</v>
      </c>
      <c r="D86">
        <v>18</v>
      </c>
    </row>
    <row r="87" spans="1:4">
      <c r="A87">
        <v>1868</v>
      </c>
      <c r="B87" t="s">
        <v>369</v>
      </c>
      <c r="C87" t="s">
        <v>111</v>
      </c>
      <c r="D87">
        <v>18</v>
      </c>
    </row>
    <row r="88" spans="1:4">
      <c r="A88">
        <v>1870</v>
      </c>
      <c r="B88" t="s">
        <v>91</v>
      </c>
      <c r="C88" t="s">
        <v>111</v>
      </c>
      <c r="D88">
        <v>18</v>
      </c>
    </row>
    <row r="89" spans="1:4">
      <c r="A89">
        <v>1871</v>
      </c>
      <c r="B89" t="s">
        <v>370</v>
      </c>
      <c r="C89" t="s">
        <v>111</v>
      </c>
      <c r="D89">
        <v>18</v>
      </c>
    </row>
    <row r="90" spans="1:4">
      <c r="A90">
        <v>1874</v>
      </c>
      <c r="B90" t="s">
        <v>371</v>
      </c>
      <c r="C90" t="s">
        <v>111</v>
      </c>
      <c r="D90">
        <v>18</v>
      </c>
    </row>
    <row r="91" spans="1:4">
      <c r="A91">
        <v>1875</v>
      </c>
      <c r="B91" t="s">
        <v>361</v>
      </c>
      <c r="C91" t="s">
        <v>111</v>
      </c>
      <c r="D91">
        <v>18</v>
      </c>
    </row>
    <row r="92" spans="1:4">
      <c r="A92">
        <v>3001</v>
      </c>
      <c r="B92" t="s">
        <v>114</v>
      </c>
      <c r="C92" t="s">
        <v>706</v>
      </c>
      <c r="D92">
        <v>1</v>
      </c>
    </row>
    <row r="93" spans="1:4">
      <c r="A93">
        <v>3002</v>
      </c>
      <c r="B93" t="s">
        <v>115</v>
      </c>
      <c r="C93" t="s">
        <v>706</v>
      </c>
      <c r="D93">
        <v>1</v>
      </c>
    </row>
    <row r="94" spans="1:4">
      <c r="A94">
        <v>3003</v>
      </c>
      <c r="B94" t="s">
        <v>83</v>
      </c>
      <c r="C94" t="s">
        <v>706</v>
      </c>
      <c r="D94">
        <v>1</v>
      </c>
    </row>
    <row r="95" spans="1:4">
      <c r="A95">
        <v>3004</v>
      </c>
      <c r="B95" t="s">
        <v>680</v>
      </c>
      <c r="C95" t="s">
        <v>706</v>
      </c>
      <c r="D95">
        <v>1</v>
      </c>
    </row>
    <row r="96" spans="1:4">
      <c r="A96">
        <v>3005</v>
      </c>
      <c r="B96" t="s">
        <v>174</v>
      </c>
      <c r="C96" t="s">
        <v>706</v>
      </c>
      <c r="D96">
        <v>1</v>
      </c>
    </row>
    <row r="97" spans="1:4">
      <c r="A97">
        <v>3006</v>
      </c>
      <c r="B97" t="s">
        <v>175</v>
      </c>
      <c r="C97" t="s">
        <v>706</v>
      </c>
      <c r="D97">
        <v>1</v>
      </c>
    </row>
    <row r="98" spans="1:4">
      <c r="A98">
        <v>3007</v>
      </c>
      <c r="B98" t="s">
        <v>176</v>
      </c>
      <c r="C98" t="s">
        <v>706</v>
      </c>
      <c r="D98">
        <v>1</v>
      </c>
    </row>
    <row r="99" spans="1:4">
      <c r="A99">
        <v>3007</v>
      </c>
      <c r="B99" t="s">
        <v>176</v>
      </c>
      <c r="C99" t="s">
        <v>706</v>
      </c>
      <c r="D99">
        <v>1</v>
      </c>
    </row>
    <row r="100" spans="1:4">
      <c r="A100">
        <v>3011</v>
      </c>
      <c r="B100" t="s">
        <v>116</v>
      </c>
      <c r="C100" t="s">
        <v>706</v>
      </c>
      <c r="D100">
        <v>1</v>
      </c>
    </row>
    <row r="101" spans="1:4">
      <c r="A101">
        <v>3012</v>
      </c>
      <c r="B101" t="s">
        <v>117</v>
      </c>
      <c r="C101" t="s">
        <v>706</v>
      </c>
      <c r="D101">
        <v>1</v>
      </c>
    </row>
    <row r="102" spans="1:4">
      <c r="A102">
        <v>3013</v>
      </c>
      <c r="B102" t="s">
        <v>118</v>
      </c>
      <c r="C102" t="s">
        <v>706</v>
      </c>
      <c r="D102">
        <v>1</v>
      </c>
    </row>
    <row r="103" spans="1:4">
      <c r="A103">
        <v>3014</v>
      </c>
      <c r="B103" t="s">
        <v>712</v>
      </c>
      <c r="C103" t="s">
        <v>706</v>
      </c>
      <c r="D103">
        <v>1</v>
      </c>
    </row>
    <row r="104" spans="1:4">
      <c r="A104">
        <v>3015</v>
      </c>
      <c r="B104" t="s">
        <v>681</v>
      </c>
      <c r="C104" t="s">
        <v>706</v>
      </c>
      <c r="D104">
        <v>1</v>
      </c>
    </row>
    <row r="105" spans="1:4">
      <c r="A105">
        <v>3016</v>
      </c>
      <c r="B105" t="s">
        <v>119</v>
      </c>
      <c r="C105" t="s">
        <v>706</v>
      </c>
      <c r="D105">
        <v>1</v>
      </c>
    </row>
    <row r="106" spans="1:4">
      <c r="A106">
        <v>3017</v>
      </c>
      <c r="B106" t="s">
        <v>120</v>
      </c>
      <c r="C106" t="s">
        <v>706</v>
      </c>
      <c r="D106">
        <v>1</v>
      </c>
    </row>
    <row r="107" spans="1:4">
      <c r="A107">
        <v>3018</v>
      </c>
      <c r="B107" t="s">
        <v>121</v>
      </c>
      <c r="C107" t="s">
        <v>706</v>
      </c>
      <c r="D107">
        <v>1</v>
      </c>
    </row>
    <row r="108" spans="1:4">
      <c r="A108">
        <v>3019</v>
      </c>
      <c r="B108" t="s">
        <v>122</v>
      </c>
      <c r="C108" t="s">
        <v>706</v>
      </c>
      <c r="D108">
        <v>1</v>
      </c>
    </row>
    <row r="109" spans="1:4">
      <c r="A109">
        <v>3020</v>
      </c>
      <c r="B109" t="s">
        <v>713</v>
      </c>
      <c r="C109" t="s">
        <v>706</v>
      </c>
      <c r="D109">
        <v>1</v>
      </c>
    </row>
    <row r="110" spans="1:4">
      <c r="A110">
        <v>3021</v>
      </c>
      <c r="B110" t="s">
        <v>123</v>
      </c>
      <c r="C110" t="s">
        <v>706</v>
      </c>
      <c r="D110">
        <v>1</v>
      </c>
    </row>
    <row r="111" spans="1:4">
      <c r="A111">
        <v>3022</v>
      </c>
      <c r="B111" t="s">
        <v>407</v>
      </c>
      <c r="C111" t="s">
        <v>706</v>
      </c>
      <c r="D111">
        <v>1</v>
      </c>
    </row>
    <row r="112" spans="1:4">
      <c r="A112">
        <v>3023</v>
      </c>
      <c r="B112" t="s">
        <v>124</v>
      </c>
      <c r="C112" t="s">
        <v>706</v>
      </c>
      <c r="D112">
        <v>1</v>
      </c>
    </row>
    <row r="113" spans="1:4">
      <c r="A113">
        <v>3024</v>
      </c>
      <c r="B113" t="s">
        <v>125</v>
      </c>
      <c r="C113" t="s">
        <v>706</v>
      </c>
      <c r="D113">
        <v>1</v>
      </c>
    </row>
    <row r="114" spans="1:4">
      <c r="A114">
        <v>3025</v>
      </c>
      <c r="B114" t="s">
        <v>126</v>
      </c>
      <c r="C114" t="s">
        <v>706</v>
      </c>
      <c r="D114">
        <v>1</v>
      </c>
    </row>
    <row r="115" spans="1:4">
      <c r="A115">
        <v>3026</v>
      </c>
      <c r="B115" t="s">
        <v>682</v>
      </c>
      <c r="C115" t="s">
        <v>706</v>
      </c>
      <c r="D115">
        <v>1</v>
      </c>
    </row>
    <row r="116" spans="1:4">
      <c r="A116">
        <v>3027</v>
      </c>
      <c r="B116" t="s">
        <v>127</v>
      </c>
      <c r="C116" t="s">
        <v>706</v>
      </c>
      <c r="D116">
        <v>1</v>
      </c>
    </row>
    <row r="117" spans="1:4">
      <c r="A117">
        <v>3028</v>
      </c>
      <c r="B117" t="s">
        <v>128</v>
      </c>
      <c r="C117" t="s">
        <v>706</v>
      </c>
      <c r="D117">
        <v>1</v>
      </c>
    </row>
    <row r="118" spans="1:4">
      <c r="A118">
        <v>3029</v>
      </c>
      <c r="B118" t="s">
        <v>408</v>
      </c>
      <c r="C118" t="s">
        <v>706</v>
      </c>
      <c r="D118">
        <v>1</v>
      </c>
    </row>
    <row r="119" spans="1:4">
      <c r="A119">
        <v>3030</v>
      </c>
      <c r="B119" t="s">
        <v>714</v>
      </c>
      <c r="C119" t="s">
        <v>706</v>
      </c>
      <c r="D119">
        <v>1</v>
      </c>
    </row>
    <row r="120" spans="1:4">
      <c r="A120">
        <v>3031</v>
      </c>
      <c r="B120" t="s">
        <v>129</v>
      </c>
      <c r="C120" t="s">
        <v>706</v>
      </c>
      <c r="D120">
        <v>1</v>
      </c>
    </row>
    <row r="121" spans="1:4">
      <c r="A121">
        <v>3032</v>
      </c>
      <c r="B121" t="s">
        <v>130</v>
      </c>
      <c r="C121" t="s">
        <v>706</v>
      </c>
      <c r="D121">
        <v>1</v>
      </c>
    </row>
    <row r="122" spans="1:4">
      <c r="A122">
        <v>3033</v>
      </c>
      <c r="B122" t="s">
        <v>131</v>
      </c>
      <c r="C122" t="s">
        <v>706</v>
      </c>
      <c r="D122">
        <v>1</v>
      </c>
    </row>
    <row r="123" spans="1:4">
      <c r="A123">
        <v>3034</v>
      </c>
      <c r="B123" t="s">
        <v>132</v>
      </c>
      <c r="C123" t="s">
        <v>706</v>
      </c>
      <c r="D123">
        <v>1</v>
      </c>
    </row>
    <row r="124" spans="1:4">
      <c r="A124">
        <v>3035</v>
      </c>
      <c r="B124" t="s">
        <v>133</v>
      </c>
      <c r="C124" t="s">
        <v>706</v>
      </c>
      <c r="D124">
        <v>1</v>
      </c>
    </row>
    <row r="125" spans="1:4">
      <c r="A125">
        <v>3036</v>
      </c>
      <c r="B125" t="s">
        <v>134</v>
      </c>
      <c r="C125" t="s">
        <v>706</v>
      </c>
      <c r="D125">
        <v>1</v>
      </c>
    </row>
    <row r="126" spans="1:4">
      <c r="A126">
        <v>3037</v>
      </c>
      <c r="B126" t="s">
        <v>135</v>
      </c>
      <c r="C126" t="s">
        <v>706</v>
      </c>
      <c r="D126">
        <v>1</v>
      </c>
    </row>
    <row r="127" spans="1:4">
      <c r="A127">
        <v>3038</v>
      </c>
      <c r="B127" t="s">
        <v>177</v>
      </c>
      <c r="C127" t="s">
        <v>706</v>
      </c>
      <c r="D127">
        <v>1</v>
      </c>
    </row>
    <row r="128" spans="1:4">
      <c r="A128">
        <v>3039</v>
      </c>
      <c r="B128" t="s">
        <v>178</v>
      </c>
      <c r="C128" t="s">
        <v>706</v>
      </c>
      <c r="D128">
        <v>1</v>
      </c>
    </row>
    <row r="129" spans="1:4">
      <c r="A129">
        <v>3040</v>
      </c>
      <c r="B129" t="s">
        <v>715</v>
      </c>
      <c r="C129" t="s">
        <v>706</v>
      </c>
      <c r="D129">
        <v>1</v>
      </c>
    </row>
    <row r="130" spans="1:4">
      <c r="A130">
        <v>3041</v>
      </c>
      <c r="B130" t="s">
        <v>48</v>
      </c>
      <c r="C130" t="s">
        <v>706</v>
      </c>
      <c r="D130">
        <v>1</v>
      </c>
    </row>
    <row r="131" spans="1:4">
      <c r="A131">
        <v>3042</v>
      </c>
      <c r="B131" t="s">
        <v>179</v>
      </c>
      <c r="C131" t="s">
        <v>706</v>
      </c>
      <c r="D131">
        <v>1</v>
      </c>
    </row>
    <row r="132" spans="1:4">
      <c r="A132">
        <v>3043</v>
      </c>
      <c r="B132" t="s">
        <v>180</v>
      </c>
      <c r="C132" t="s">
        <v>706</v>
      </c>
      <c r="D132">
        <v>1</v>
      </c>
    </row>
    <row r="133" spans="1:4">
      <c r="A133">
        <v>3044</v>
      </c>
      <c r="B133" t="s">
        <v>181</v>
      </c>
      <c r="C133" t="s">
        <v>706</v>
      </c>
      <c r="D133">
        <v>1</v>
      </c>
    </row>
    <row r="134" spans="1:4">
      <c r="A134">
        <v>3045</v>
      </c>
      <c r="B134" t="s">
        <v>182</v>
      </c>
      <c r="C134" t="s">
        <v>706</v>
      </c>
      <c r="D134">
        <v>1</v>
      </c>
    </row>
    <row r="135" spans="1:4">
      <c r="A135">
        <v>3046</v>
      </c>
      <c r="B135" t="s">
        <v>183</v>
      </c>
      <c r="C135" t="s">
        <v>706</v>
      </c>
      <c r="D135">
        <v>1</v>
      </c>
    </row>
    <row r="136" spans="1:4">
      <c r="A136">
        <v>3047</v>
      </c>
      <c r="B136" t="s">
        <v>184</v>
      </c>
      <c r="C136" t="s">
        <v>706</v>
      </c>
      <c r="D136">
        <v>1</v>
      </c>
    </row>
    <row r="137" spans="1:4">
      <c r="A137">
        <v>3048</v>
      </c>
      <c r="B137" t="s">
        <v>185</v>
      </c>
      <c r="C137" t="s">
        <v>706</v>
      </c>
      <c r="D137">
        <v>1</v>
      </c>
    </row>
    <row r="138" spans="1:4">
      <c r="A138">
        <v>3049</v>
      </c>
      <c r="B138" t="s">
        <v>186</v>
      </c>
      <c r="C138" t="s">
        <v>706</v>
      </c>
      <c r="D138">
        <v>1</v>
      </c>
    </row>
    <row r="139" spans="1:4">
      <c r="A139">
        <v>3050</v>
      </c>
      <c r="B139" t="s">
        <v>187</v>
      </c>
      <c r="C139" t="s">
        <v>706</v>
      </c>
      <c r="D139">
        <v>1</v>
      </c>
    </row>
    <row r="140" spans="1:4">
      <c r="A140">
        <v>3051</v>
      </c>
      <c r="B140" t="s">
        <v>188</v>
      </c>
      <c r="C140" t="s">
        <v>706</v>
      </c>
      <c r="D140">
        <v>1</v>
      </c>
    </row>
    <row r="141" spans="1:4">
      <c r="A141">
        <v>3052</v>
      </c>
      <c r="B141" t="s">
        <v>692</v>
      </c>
      <c r="C141" t="s">
        <v>706</v>
      </c>
      <c r="D141">
        <v>1</v>
      </c>
    </row>
    <row r="142" spans="1:4">
      <c r="A142">
        <v>3053</v>
      </c>
      <c r="B142" t="s">
        <v>165</v>
      </c>
      <c r="C142" t="s">
        <v>706</v>
      </c>
      <c r="D142">
        <v>1</v>
      </c>
    </row>
    <row r="143" spans="1:4">
      <c r="A143">
        <v>3054</v>
      </c>
      <c r="B143" t="s">
        <v>166</v>
      </c>
      <c r="C143" t="s">
        <v>706</v>
      </c>
      <c r="D143">
        <v>1</v>
      </c>
    </row>
    <row r="144" spans="1:4">
      <c r="A144">
        <v>3099</v>
      </c>
      <c r="B144" t="s">
        <v>46</v>
      </c>
      <c r="C144" t="s">
        <v>706</v>
      </c>
      <c r="D144">
        <v>1</v>
      </c>
    </row>
    <row r="145" spans="1:4">
      <c r="A145">
        <v>3099</v>
      </c>
      <c r="B145" t="s">
        <v>46</v>
      </c>
      <c r="C145" t="s">
        <v>706</v>
      </c>
      <c r="D145">
        <v>1</v>
      </c>
    </row>
    <row r="146" spans="1:4">
      <c r="A146">
        <v>3401</v>
      </c>
      <c r="B146" t="s">
        <v>136</v>
      </c>
      <c r="C146" t="s">
        <v>707</v>
      </c>
      <c r="D146">
        <v>4</v>
      </c>
    </row>
    <row r="147" spans="1:4">
      <c r="A147">
        <v>3402</v>
      </c>
      <c r="B147" t="s">
        <v>137</v>
      </c>
      <c r="C147" t="s">
        <v>707</v>
      </c>
      <c r="D147">
        <v>4</v>
      </c>
    </row>
    <row r="148" spans="1:4">
      <c r="A148">
        <v>3405</v>
      </c>
      <c r="B148" t="s">
        <v>153</v>
      </c>
      <c r="C148" t="s">
        <v>707</v>
      </c>
      <c r="D148">
        <v>4</v>
      </c>
    </row>
    <row r="149" spans="1:4">
      <c r="A149">
        <v>3407</v>
      </c>
      <c r="B149" t="s">
        <v>154</v>
      </c>
      <c r="C149" t="s">
        <v>707</v>
      </c>
      <c r="D149">
        <v>4</v>
      </c>
    </row>
    <row r="150" spans="1:4">
      <c r="A150">
        <v>3411</v>
      </c>
      <c r="B150" t="s">
        <v>138</v>
      </c>
      <c r="C150" t="s">
        <v>707</v>
      </c>
      <c r="D150">
        <v>4</v>
      </c>
    </row>
    <row r="151" spans="1:4">
      <c r="A151">
        <v>3412</v>
      </c>
      <c r="B151" t="s">
        <v>139</v>
      </c>
      <c r="C151" t="s">
        <v>707</v>
      </c>
      <c r="D151">
        <v>4</v>
      </c>
    </row>
    <row r="152" spans="1:4">
      <c r="A152">
        <v>3413</v>
      </c>
      <c r="B152" t="s">
        <v>140</v>
      </c>
      <c r="C152" t="s">
        <v>707</v>
      </c>
      <c r="D152">
        <v>4</v>
      </c>
    </row>
    <row r="153" spans="1:4">
      <c r="A153">
        <v>3414</v>
      </c>
      <c r="B153" t="s">
        <v>683</v>
      </c>
      <c r="C153" t="s">
        <v>707</v>
      </c>
      <c r="D153">
        <v>4</v>
      </c>
    </row>
    <row r="154" spans="1:4">
      <c r="A154">
        <v>3415</v>
      </c>
      <c r="B154" t="s">
        <v>684</v>
      </c>
      <c r="C154" t="s">
        <v>707</v>
      </c>
      <c r="D154">
        <v>4</v>
      </c>
    </row>
    <row r="155" spans="1:4">
      <c r="A155">
        <v>3416</v>
      </c>
      <c r="B155" t="s">
        <v>685</v>
      </c>
      <c r="C155" t="s">
        <v>707</v>
      </c>
      <c r="D155">
        <v>4</v>
      </c>
    </row>
    <row r="156" spans="1:4">
      <c r="A156">
        <v>3417</v>
      </c>
      <c r="B156" t="s">
        <v>141</v>
      </c>
      <c r="C156" t="s">
        <v>707</v>
      </c>
      <c r="D156">
        <v>4</v>
      </c>
    </row>
    <row r="157" spans="1:4">
      <c r="A157">
        <v>3418</v>
      </c>
      <c r="B157" t="s">
        <v>142</v>
      </c>
      <c r="C157" t="s">
        <v>707</v>
      </c>
      <c r="D157">
        <v>4</v>
      </c>
    </row>
    <row r="158" spans="1:4">
      <c r="A158">
        <v>3419</v>
      </c>
      <c r="B158" t="s">
        <v>121</v>
      </c>
      <c r="C158" t="s">
        <v>707</v>
      </c>
      <c r="D158">
        <v>4</v>
      </c>
    </row>
    <row r="159" spans="1:4">
      <c r="A159">
        <v>3420</v>
      </c>
      <c r="B159" t="s">
        <v>143</v>
      </c>
      <c r="C159" t="s">
        <v>707</v>
      </c>
      <c r="D159">
        <v>4</v>
      </c>
    </row>
    <row r="160" spans="1:4">
      <c r="A160">
        <v>3421</v>
      </c>
      <c r="B160" t="s">
        <v>144</v>
      </c>
      <c r="C160" t="s">
        <v>707</v>
      </c>
      <c r="D160">
        <v>4</v>
      </c>
    </row>
    <row r="161" spans="1:4">
      <c r="A161">
        <v>3422</v>
      </c>
      <c r="B161" t="s">
        <v>145</v>
      </c>
      <c r="C161" t="s">
        <v>707</v>
      </c>
      <c r="D161">
        <v>4</v>
      </c>
    </row>
    <row r="162" spans="1:4">
      <c r="A162">
        <v>3423</v>
      </c>
      <c r="B162" t="s">
        <v>686</v>
      </c>
      <c r="C162" t="s">
        <v>707</v>
      </c>
      <c r="D162">
        <v>4</v>
      </c>
    </row>
    <row r="163" spans="1:4">
      <c r="A163">
        <v>3424</v>
      </c>
      <c r="B163" t="s">
        <v>146</v>
      </c>
      <c r="C163" t="s">
        <v>707</v>
      </c>
      <c r="D163">
        <v>4</v>
      </c>
    </row>
    <row r="164" spans="1:4">
      <c r="A164">
        <v>3425</v>
      </c>
      <c r="B164" t="s">
        <v>147</v>
      </c>
      <c r="C164" t="s">
        <v>707</v>
      </c>
      <c r="D164">
        <v>4</v>
      </c>
    </row>
    <row r="165" spans="1:4">
      <c r="A165">
        <v>3426</v>
      </c>
      <c r="B165" t="s">
        <v>148</v>
      </c>
      <c r="C165" t="s">
        <v>707</v>
      </c>
      <c r="D165">
        <v>4</v>
      </c>
    </row>
    <row r="166" spans="1:4">
      <c r="A166">
        <v>3427</v>
      </c>
      <c r="B166" t="s">
        <v>149</v>
      </c>
      <c r="C166" t="s">
        <v>707</v>
      </c>
      <c r="D166">
        <v>4</v>
      </c>
    </row>
    <row r="167" spans="1:4">
      <c r="A167">
        <v>3428</v>
      </c>
      <c r="B167" t="s">
        <v>150</v>
      </c>
      <c r="C167" t="s">
        <v>707</v>
      </c>
      <c r="D167">
        <v>4</v>
      </c>
    </row>
    <row r="168" spans="1:4">
      <c r="A168">
        <v>3429</v>
      </c>
      <c r="B168" t="s">
        <v>151</v>
      </c>
      <c r="C168" t="s">
        <v>707</v>
      </c>
      <c r="D168">
        <v>4</v>
      </c>
    </row>
    <row r="169" spans="1:4">
      <c r="A169">
        <v>3430</v>
      </c>
      <c r="B169" t="s">
        <v>152</v>
      </c>
      <c r="C169" t="s">
        <v>707</v>
      </c>
      <c r="D169">
        <v>4</v>
      </c>
    </row>
    <row r="170" spans="1:4">
      <c r="A170">
        <v>3431</v>
      </c>
      <c r="B170" t="s">
        <v>155</v>
      </c>
      <c r="C170" t="s">
        <v>707</v>
      </c>
      <c r="D170">
        <v>4</v>
      </c>
    </row>
    <row r="171" spans="1:4">
      <c r="A171">
        <v>3432</v>
      </c>
      <c r="B171" t="s">
        <v>156</v>
      </c>
      <c r="C171" t="s">
        <v>707</v>
      </c>
      <c r="D171">
        <v>4</v>
      </c>
    </row>
    <row r="172" spans="1:4">
      <c r="A172">
        <v>3433</v>
      </c>
      <c r="B172" t="s">
        <v>687</v>
      </c>
      <c r="C172" t="s">
        <v>707</v>
      </c>
      <c r="D172">
        <v>4</v>
      </c>
    </row>
    <row r="173" spans="1:4">
      <c r="A173">
        <v>3434</v>
      </c>
      <c r="B173" t="s">
        <v>157</v>
      </c>
      <c r="C173" t="s">
        <v>707</v>
      </c>
      <c r="D173">
        <v>4</v>
      </c>
    </row>
    <row r="174" spans="1:4">
      <c r="A174">
        <v>3435</v>
      </c>
      <c r="B174" t="s">
        <v>158</v>
      </c>
      <c r="C174" t="s">
        <v>707</v>
      </c>
      <c r="D174">
        <v>4</v>
      </c>
    </row>
    <row r="175" spans="1:4">
      <c r="A175">
        <v>3436</v>
      </c>
      <c r="B175" t="s">
        <v>688</v>
      </c>
      <c r="C175" t="s">
        <v>707</v>
      </c>
      <c r="D175">
        <v>4</v>
      </c>
    </row>
    <row r="176" spans="1:4">
      <c r="A176">
        <v>3437</v>
      </c>
      <c r="B176" t="s">
        <v>159</v>
      </c>
      <c r="C176" t="s">
        <v>707</v>
      </c>
      <c r="D176">
        <v>4</v>
      </c>
    </row>
    <row r="177" spans="1:4">
      <c r="A177">
        <v>3438</v>
      </c>
      <c r="B177" t="s">
        <v>689</v>
      </c>
      <c r="C177" t="s">
        <v>707</v>
      </c>
      <c r="D177">
        <v>4</v>
      </c>
    </row>
    <row r="178" spans="1:4">
      <c r="A178">
        <v>3439</v>
      </c>
      <c r="B178" t="s">
        <v>160</v>
      </c>
      <c r="C178" t="s">
        <v>707</v>
      </c>
      <c r="D178">
        <v>4</v>
      </c>
    </row>
    <row r="179" spans="1:4">
      <c r="A179">
        <v>3440</v>
      </c>
      <c r="B179" t="s">
        <v>161</v>
      </c>
      <c r="C179" t="s">
        <v>707</v>
      </c>
      <c r="D179">
        <v>4</v>
      </c>
    </row>
    <row r="180" spans="1:4">
      <c r="A180">
        <v>3441</v>
      </c>
      <c r="B180" t="s">
        <v>162</v>
      </c>
      <c r="C180" t="s">
        <v>707</v>
      </c>
      <c r="D180">
        <v>4</v>
      </c>
    </row>
    <row r="181" spans="1:4">
      <c r="A181">
        <v>3442</v>
      </c>
      <c r="B181" t="s">
        <v>163</v>
      </c>
      <c r="C181" t="s">
        <v>707</v>
      </c>
      <c r="D181">
        <v>4</v>
      </c>
    </row>
    <row r="182" spans="1:4">
      <c r="A182">
        <v>3443</v>
      </c>
      <c r="B182" t="s">
        <v>164</v>
      </c>
      <c r="C182" t="s">
        <v>707</v>
      </c>
      <c r="D182">
        <v>4</v>
      </c>
    </row>
    <row r="183" spans="1:4">
      <c r="A183">
        <v>3446</v>
      </c>
      <c r="B183" t="s">
        <v>167</v>
      </c>
      <c r="C183" t="s">
        <v>707</v>
      </c>
      <c r="D183">
        <v>4</v>
      </c>
    </row>
    <row r="184" spans="1:4">
      <c r="A184">
        <v>3447</v>
      </c>
      <c r="B184" t="s">
        <v>168</v>
      </c>
      <c r="C184" t="s">
        <v>707</v>
      </c>
      <c r="D184">
        <v>4</v>
      </c>
    </row>
    <row r="185" spans="1:4">
      <c r="A185">
        <v>3448</v>
      </c>
      <c r="B185" t="s">
        <v>169</v>
      </c>
      <c r="C185" t="s">
        <v>707</v>
      </c>
      <c r="D185">
        <v>4</v>
      </c>
    </row>
    <row r="186" spans="1:4">
      <c r="A186">
        <v>3449</v>
      </c>
      <c r="B186" t="s">
        <v>690</v>
      </c>
      <c r="C186" t="s">
        <v>707</v>
      </c>
      <c r="D186">
        <v>4</v>
      </c>
    </row>
    <row r="187" spans="1:4">
      <c r="A187">
        <v>3450</v>
      </c>
      <c r="B187" t="s">
        <v>170</v>
      </c>
      <c r="C187" t="s">
        <v>707</v>
      </c>
      <c r="D187">
        <v>4</v>
      </c>
    </row>
    <row r="188" spans="1:4">
      <c r="A188">
        <v>3451</v>
      </c>
      <c r="B188" t="s">
        <v>691</v>
      </c>
      <c r="C188" t="s">
        <v>707</v>
      </c>
      <c r="D188">
        <v>4</v>
      </c>
    </row>
    <row r="189" spans="1:4">
      <c r="A189">
        <v>3452</v>
      </c>
      <c r="B189" t="s">
        <v>171</v>
      </c>
      <c r="C189" t="s">
        <v>707</v>
      </c>
      <c r="D189">
        <v>4</v>
      </c>
    </row>
    <row r="190" spans="1:4">
      <c r="A190">
        <v>3453</v>
      </c>
      <c r="B190" t="s">
        <v>172</v>
      </c>
      <c r="C190" t="s">
        <v>707</v>
      </c>
      <c r="D190">
        <v>4</v>
      </c>
    </row>
    <row r="191" spans="1:4">
      <c r="A191">
        <v>3454</v>
      </c>
      <c r="B191" t="s">
        <v>173</v>
      </c>
      <c r="C191" t="s">
        <v>707</v>
      </c>
      <c r="D191">
        <v>4</v>
      </c>
    </row>
    <row r="192" spans="1:4">
      <c r="A192">
        <v>3801</v>
      </c>
      <c r="B192" t="s">
        <v>533</v>
      </c>
      <c r="C192" t="s">
        <v>729</v>
      </c>
      <c r="D192">
        <v>8</v>
      </c>
    </row>
    <row r="193" spans="1:4">
      <c r="A193">
        <v>3802</v>
      </c>
      <c r="B193" t="s">
        <v>189</v>
      </c>
      <c r="C193" t="s">
        <v>729</v>
      </c>
      <c r="D193">
        <v>8</v>
      </c>
    </row>
    <row r="194" spans="1:4">
      <c r="A194">
        <v>3803</v>
      </c>
      <c r="B194" t="s">
        <v>88</v>
      </c>
      <c r="C194" t="s">
        <v>729</v>
      </c>
      <c r="D194">
        <v>8</v>
      </c>
    </row>
    <row r="195" spans="1:4">
      <c r="A195">
        <v>3804</v>
      </c>
      <c r="B195" t="s">
        <v>190</v>
      </c>
      <c r="C195" t="s">
        <v>729</v>
      </c>
      <c r="D195">
        <v>8</v>
      </c>
    </row>
    <row r="196" spans="1:4">
      <c r="A196">
        <v>3805</v>
      </c>
      <c r="B196" t="s">
        <v>191</v>
      </c>
      <c r="C196" t="s">
        <v>729</v>
      </c>
      <c r="D196">
        <v>8</v>
      </c>
    </row>
    <row r="197" spans="1:4">
      <c r="A197">
        <v>3806</v>
      </c>
      <c r="B197" t="s">
        <v>193</v>
      </c>
      <c r="C197" t="s">
        <v>729</v>
      </c>
      <c r="D197">
        <v>8</v>
      </c>
    </row>
    <row r="198" spans="1:4">
      <c r="A198">
        <v>3807</v>
      </c>
      <c r="B198" t="s">
        <v>194</v>
      </c>
      <c r="C198" t="s">
        <v>729</v>
      </c>
      <c r="D198">
        <v>8</v>
      </c>
    </row>
    <row r="199" spans="1:4">
      <c r="A199">
        <v>3808</v>
      </c>
      <c r="B199" t="s">
        <v>195</v>
      </c>
      <c r="C199" t="s">
        <v>729</v>
      </c>
      <c r="D199">
        <v>8</v>
      </c>
    </row>
    <row r="200" spans="1:4">
      <c r="A200">
        <v>3811</v>
      </c>
      <c r="B200" t="s">
        <v>655</v>
      </c>
      <c r="C200" t="s">
        <v>729</v>
      </c>
      <c r="D200">
        <v>8</v>
      </c>
    </row>
    <row r="201" spans="1:4">
      <c r="A201">
        <v>3812</v>
      </c>
      <c r="B201" t="s">
        <v>196</v>
      </c>
      <c r="C201" t="s">
        <v>729</v>
      </c>
      <c r="D201">
        <v>8</v>
      </c>
    </row>
    <row r="202" spans="1:4">
      <c r="A202">
        <v>3813</v>
      </c>
      <c r="B202" t="s">
        <v>197</v>
      </c>
      <c r="C202" t="s">
        <v>729</v>
      </c>
      <c r="D202">
        <v>8</v>
      </c>
    </row>
    <row r="203" spans="1:4">
      <c r="A203">
        <v>3814</v>
      </c>
      <c r="B203" t="s">
        <v>198</v>
      </c>
      <c r="C203" t="s">
        <v>729</v>
      </c>
      <c r="D203">
        <v>8</v>
      </c>
    </row>
    <row r="204" spans="1:4">
      <c r="A204">
        <v>3815</v>
      </c>
      <c r="B204" t="s">
        <v>199</v>
      </c>
      <c r="C204" t="s">
        <v>729</v>
      </c>
      <c r="D204">
        <v>8</v>
      </c>
    </row>
    <row r="205" spans="1:4">
      <c r="A205">
        <v>3816</v>
      </c>
      <c r="B205" t="s">
        <v>200</v>
      </c>
      <c r="C205" t="s">
        <v>729</v>
      </c>
      <c r="D205">
        <v>8</v>
      </c>
    </row>
    <row r="206" spans="1:4">
      <c r="A206">
        <v>3817</v>
      </c>
      <c r="B206" t="s">
        <v>716</v>
      </c>
      <c r="C206" t="s">
        <v>729</v>
      </c>
      <c r="D206">
        <v>8</v>
      </c>
    </row>
    <row r="207" spans="1:4">
      <c r="A207">
        <v>3818</v>
      </c>
      <c r="B207" t="s">
        <v>202</v>
      </c>
      <c r="C207" t="s">
        <v>729</v>
      </c>
      <c r="D207">
        <v>8</v>
      </c>
    </row>
    <row r="208" spans="1:4">
      <c r="A208">
        <v>3819</v>
      </c>
      <c r="B208" t="s">
        <v>203</v>
      </c>
      <c r="C208" t="s">
        <v>729</v>
      </c>
      <c r="D208">
        <v>8</v>
      </c>
    </row>
    <row r="209" spans="1:4">
      <c r="A209">
        <v>3820</v>
      </c>
      <c r="B209" t="s">
        <v>204</v>
      </c>
      <c r="C209" t="s">
        <v>729</v>
      </c>
      <c r="D209">
        <v>8</v>
      </c>
    </row>
    <row r="210" spans="1:4">
      <c r="A210">
        <v>3821</v>
      </c>
      <c r="B210" t="s">
        <v>693</v>
      </c>
      <c r="C210" t="s">
        <v>729</v>
      </c>
      <c r="D210">
        <v>8</v>
      </c>
    </row>
    <row r="211" spans="1:4">
      <c r="A211">
        <v>3822</v>
      </c>
      <c r="B211" t="s">
        <v>205</v>
      </c>
      <c r="C211" t="s">
        <v>729</v>
      </c>
      <c r="D211">
        <v>8</v>
      </c>
    </row>
    <row r="212" spans="1:4">
      <c r="A212">
        <v>3823</v>
      </c>
      <c r="B212" t="s">
        <v>206</v>
      </c>
      <c r="C212" t="s">
        <v>729</v>
      </c>
      <c r="D212">
        <v>8</v>
      </c>
    </row>
    <row r="213" spans="1:4">
      <c r="A213">
        <v>3824</v>
      </c>
      <c r="B213" t="s">
        <v>207</v>
      </c>
      <c r="C213" t="s">
        <v>729</v>
      </c>
      <c r="D213">
        <v>8</v>
      </c>
    </row>
    <row r="214" spans="1:4">
      <c r="A214">
        <v>3825</v>
      </c>
      <c r="B214" t="s">
        <v>208</v>
      </c>
      <c r="C214" t="s">
        <v>729</v>
      </c>
      <c r="D214">
        <v>8</v>
      </c>
    </row>
    <row r="215" spans="1:4">
      <c r="A215">
        <v>4201</v>
      </c>
      <c r="B215" t="s">
        <v>209</v>
      </c>
      <c r="C215" t="s">
        <v>730</v>
      </c>
      <c r="D215">
        <v>9</v>
      </c>
    </row>
    <row r="216" spans="1:4">
      <c r="A216">
        <v>4202</v>
      </c>
      <c r="B216" t="s">
        <v>210</v>
      </c>
      <c r="C216" t="s">
        <v>730</v>
      </c>
      <c r="D216">
        <v>9</v>
      </c>
    </row>
    <row r="217" spans="1:4">
      <c r="A217">
        <v>4203</v>
      </c>
      <c r="B217" t="s">
        <v>211</v>
      </c>
      <c r="C217" t="s">
        <v>730</v>
      </c>
      <c r="D217">
        <v>9</v>
      </c>
    </row>
    <row r="218" spans="1:4">
      <c r="A218">
        <v>4204</v>
      </c>
      <c r="B218" t="s">
        <v>221</v>
      </c>
      <c r="C218" t="s">
        <v>730</v>
      </c>
      <c r="D218">
        <v>9</v>
      </c>
    </row>
    <row r="219" spans="1:4">
      <c r="A219">
        <v>4205</v>
      </c>
      <c r="B219" t="s">
        <v>225</v>
      </c>
      <c r="C219" t="s">
        <v>730</v>
      </c>
      <c r="D219">
        <v>9</v>
      </c>
    </row>
    <row r="220" spans="1:4">
      <c r="A220">
        <v>4206</v>
      </c>
      <c r="B220" t="s">
        <v>222</v>
      </c>
      <c r="C220" t="s">
        <v>730</v>
      </c>
      <c r="D220">
        <v>9</v>
      </c>
    </row>
    <row r="221" spans="1:4">
      <c r="A221">
        <v>4207</v>
      </c>
      <c r="B221" t="s">
        <v>223</v>
      </c>
      <c r="C221" t="s">
        <v>730</v>
      </c>
      <c r="D221">
        <v>9</v>
      </c>
    </row>
    <row r="222" spans="1:4">
      <c r="A222">
        <v>4211</v>
      </c>
      <c r="B222" t="s">
        <v>212</v>
      </c>
      <c r="C222" t="s">
        <v>730</v>
      </c>
      <c r="D222">
        <v>9</v>
      </c>
    </row>
    <row r="223" spans="1:4">
      <c r="A223">
        <v>4212</v>
      </c>
      <c r="B223" t="s">
        <v>694</v>
      </c>
      <c r="C223" t="s">
        <v>730</v>
      </c>
      <c r="D223">
        <v>9</v>
      </c>
    </row>
    <row r="224" spans="1:4">
      <c r="A224">
        <v>4213</v>
      </c>
      <c r="B224" t="s">
        <v>656</v>
      </c>
      <c r="C224" t="s">
        <v>730</v>
      </c>
      <c r="D224">
        <v>9</v>
      </c>
    </row>
    <row r="225" spans="1:4">
      <c r="A225">
        <v>4214</v>
      </c>
      <c r="B225" t="s">
        <v>213</v>
      </c>
      <c r="C225" t="s">
        <v>730</v>
      </c>
      <c r="D225">
        <v>9</v>
      </c>
    </row>
    <row r="226" spans="1:4">
      <c r="A226">
        <v>4215</v>
      </c>
      <c r="B226" t="s">
        <v>214</v>
      </c>
      <c r="C226" t="s">
        <v>730</v>
      </c>
      <c r="D226">
        <v>9</v>
      </c>
    </row>
    <row r="227" spans="1:4">
      <c r="A227">
        <v>4216</v>
      </c>
      <c r="B227" t="s">
        <v>215</v>
      </c>
      <c r="C227" t="s">
        <v>730</v>
      </c>
      <c r="D227">
        <v>9</v>
      </c>
    </row>
    <row r="228" spans="1:4">
      <c r="A228">
        <v>4217</v>
      </c>
      <c r="B228" t="s">
        <v>216</v>
      </c>
      <c r="C228" t="s">
        <v>730</v>
      </c>
      <c r="D228">
        <v>9</v>
      </c>
    </row>
    <row r="229" spans="1:4">
      <c r="A229">
        <v>4218</v>
      </c>
      <c r="B229" t="s">
        <v>217</v>
      </c>
      <c r="C229" t="s">
        <v>730</v>
      </c>
      <c r="D229">
        <v>9</v>
      </c>
    </row>
    <row r="230" spans="1:4">
      <c r="A230">
        <v>4219</v>
      </c>
      <c r="B230" t="s">
        <v>695</v>
      </c>
      <c r="C230" t="s">
        <v>730</v>
      </c>
      <c r="D230">
        <v>9</v>
      </c>
    </row>
    <row r="231" spans="1:4">
      <c r="A231">
        <v>4220</v>
      </c>
      <c r="B231" t="s">
        <v>218</v>
      </c>
      <c r="C231" t="s">
        <v>730</v>
      </c>
      <c r="D231">
        <v>9</v>
      </c>
    </row>
    <row r="232" spans="1:4">
      <c r="A232">
        <v>4221</v>
      </c>
      <c r="B232" t="s">
        <v>219</v>
      </c>
      <c r="C232" t="s">
        <v>730</v>
      </c>
      <c r="D232">
        <v>9</v>
      </c>
    </row>
    <row r="233" spans="1:4">
      <c r="A233">
        <v>4222</v>
      </c>
      <c r="B233" t="s">
        <v>220</v>
      </c>
      <c r="C233" t="s">
        <v>730</v>
      </c>
      <c r="D233">
        <v>9</v>
      </c>
    </row>
    <row r="234" spans="1:4">
      <c r="A234">
        <v>4223</v>
      </c>
      <c r="B234" t="s">
        <v>224</v>
      </c>
      <c r="C234" t="s">
        <v>730</v>
      </c>
      <c r="D234">
        <v>9</v>
      </c>
    </row>
    <row r="235" spans="1:4">
      <c r="A235">
        <v>4224</v>
      </c>
      <c r="B235" t="s">
        <v>696</v>
      </c>
      <c r="C235" t="s">
        <v>730</v>
      </c>
      <c r="D235">
        <v>9</v>
      </c>
    </row>
    <row r="236" spans="1:4">
      <c r="A236">
        <v>4225</v>
      </c>
      <c r="B236" t="s">
        <v>226</v>
      </c>
      <c r="C236" t="s">
        <v>730</v>
      </c>
      <c r="D236">
        <v>9</v>
      </c>
    </row>
    <row r="237" spans="1:4">
      <c r="A237">
        <v>4226</v>
      </c>
      <c r="B237" t="s">
        <v>227</v>
      </c>
      <c r="C237" t="s">
        <v>730</v>
      </c>
      <c r="D237">
        <v>9</v>
      </c>
    </row>
    <row r="238" spans="1:4">
      <c r="A238">
        <v>4227</v>
      </c>
      <c r="B238" t="s">
        <v>228</v>
      </c>
      <c r="C238" t="s">
        <v>730</v>
      </c>
      <c r="D238">
        <v>9</v>
      </c>
    </row>
    <row r="239" spans="1:4">
      <c r="A239">
        <v>4228</v>
      </c>
      <c r="B239" t="s">
        <v>229</v>
      </c>
      <c r="C239" t="s">
        <v>730</v>
      </c>
      <c r="D239">
        <v>9</v>
      </c>
    </row>
    <row r="240" spans="1:4">
      <c r="A240">
        <v>4601</v>
      </c>
      <c r="B240" t="s">
        <v>250</v>
      </c>
      <c r="C240" t="s">
        <v>731</v>
      </c>
      <c r="D240">
        <v>14</v>
      </c>
    </row>
    <row r="241" spans="1:4">
      <c r="A241">
        <v>4602</v>
      </c>
      <c r="B241" t="s">
        <v>719</v>
      </c>
      <c r="C241" t="s">
        <v>731</v>
      </c>
      <c r="D241">
        <v>14</v>
      </c>
    </row>
    <row r="242" spans="1:4">
      <c r="A242">
        <v>4611</v>
      </c>
      <c r="B242" t="s">
        <v>251</v>
      </c>
      <c r="C242" t="s">
        <v>731</v>
      </c>
      <c r="D242">
        <v>14</v>
      </c>
    </row>
    <row r="243" spans="1:4">
      <c r="A243">
        <v>4612</v>
      </c>
      <c r="B243" t="s">
        <v>252</v>
      </c>
      <c r="C243" t="s">
        <v>731</v>
      </c>
      <c r="D243">
        <v>14</v>
      </c>
    </row>
    <row r="244" spans="1:4">
      <c r="A244">
        <v>4613</v>
      </c>
      <c r="B244" t="s">
        <v>253</v>
      </c>
      <c r="C244" t="s">
        <v>731</v>
      </c>
      <c r="D244">
        <v>14</v>
      </c>
    </row>
    <row r="245" spans="1:4">
      <c r="A245">
        <v>4614</v>
      </c>
      <c r="B245" t="s">
        <v>254</v>
      </c>
      <c r="C245" t="s">
        <v>731</v>
      </c>
      <c r="D245">
        <v>14</v>
      </c>
    </row>
    <row r="246" spans="1:4">
      <c r="A246">
        <v>4615</v>
      </c>
      <c r="B246" t="s">
        <v>255</v>
      </c>
      <c r="C246" t="s">
        <v>731</v>
      </c>
      <c r="D246">
        <v>14</v>
      </c>
    </row>
    <row r="247" spans="1:4">
      <c r="A247">
        <v>4616</v>
      </c>
      <c r="B247" t="s">
        <v>256</v>
      </c>
      <c r="C247" t="s">
        <v>731</v>
      </c>
      <c r="D247">
        <v>14</v>
      </c>
    </row>
    <row r="248" spans="1:4">
      <c r="A248">
        <v>4617</v>
      </c>
      <c r="B248" t="s">
        <v>257</v>
      </c>
      <c r="C248" t="s">
        <v>731</v>
      </c>
      <c r="D248">
        <v>14</v>
      </c>
    </row>
    <row r="249" spans="1:4">
      <c r="A249">
        <v>4618</v>
      </c>
      <c r="B249" t="s">
        <v>258</v>
      </c>
      <c r="C249" t="s">
        <v>731</v>
      </c>
      <c r="D249">
        <v>14</v>
      </c>
    </row>
    <row r="250" spans="1:4">
      <c r="A250">
        <v>4619</v>
      </c>
      <c r="B250" t="s">
        <v>699</v>
      </c>
      <c r="C250" t="s">
        <v>731</v>
      </c>
      <c r="D250">
        <v>14</v>
      </c>
    </row>
    <row r="251" spans="1:4">
      <c r="A251">
        <v>4620</v>
      </c>
      <c r="B251" t="s">
        <v>259</v>
      </c>
      <c r="C251" t="s">
        <v>731</v>
      </c>
      <c r="D251">
        <v>14</v>
      </c>
    </row>
    <row r="252" spans="1:4">
      <c r="A252">
        <v>4621</v>
      </c>
      <c r="B252" t="s">
        <v>260</v>
      </c>
      <c r="C252" t="s">
        <v>731</v>
      </c>
      <c r="D252">
        <v>14</v>
      </c>
    </row>
    <row r="253" spans="1:4">
      <c r="A253">
        <v>4622</v>
      </c>
      <c r="B253" t="s">
        <v>261</v>
      </c>
      <c r="C253" t="s">
        <v>731</v>
      </c>
      <c r="D253">
        <v>14</v>
      </c>
    </row>
    <row r="254" spans="1:4">
      <c r="A254">
        <v>4623</v>
      </c>
      <c r="B254" t="s">
        <v>262</v>
      </c>
      <c r="C254" t="s">
        <v>731</v>
      </c>
      <c r="D254">
        <v>14</v>
      </c>
    </row>
    <row r="255" spans="1:4">
      <c r="A255">
        <v>4624</v>
      </c>
      <c r="B255" t="s">
        <v>717</v>
      </c>
      <c r="C255" t="s">
        <v>731</v>
      </c>
      <c r="D255">
        <v>14</v>
      </c>
    </row>
    <row r="256" spans="1:4">
      <c r="A256">
        <v>4625</v>
      </c>
      <c r="B256" t="s">
        <v>263</v>
      </c>
      <c r="C256" t="s">
        <v>731</v>
      </c>
      <c r="D256">
        <v>14</v>
      </c>
    </row>
    <row r="257" spans="1:4">
      <c r="A257">
        <v>4626</v>
      </c>
      <c r="B257" t="s">
        <v>268</v>
      </c>
      <c r="C257" t="s">
        <v>731</v>
      </c>
      <c r="D257">
        <v>14</v>
      </c>
    </row>
    <row r="258" spans="1:4">
      <c r="A258">
        <v>4627</v>
      </c>
      <c r="B258" t="s">
        <v>264</v>
      </c>
      <c r="C258" t="s">
        <v>731</v>
      </c>
      <c r="D258">
        <v>14</v>
      </c>
    </row>
    <row r="259" spans="1:4">
      <c r="A259">
        <v>4628</v>
      </c>
      <c r="B259" t="s">
        <v>265</v>
      </c>
      <c r="C259" t="s">
        <v>731</v>
      </c>
      <c r="D259">
        <v>14</v>
      </c>
    </row>
    <row r="260" spans="1:4">
      <c r="A260">
        <v>4629</v>
      </c>
      <c r="B260" t="s">
        <v>266</v>
      </c>
      <c r="C260" t="s">
        <v>731</v>
      </c>
      <c r="D260">
        <v>14</v>
      </c>
    </row>
    <row r="261" spans="1:4">
      <c r="A261">
        <v>4630</v>
      </c>
      <c r="B261" t="s">
        <v>267</v>
      </c>
      <c r="C261" t="s">
        <v>731</v>
      </c>
      <c r="D261">
        <v>14</v>
      </c>
    </row>
    <row r="262" spans="1:4">
      <c r="A262">
        <v>4631</v>
      </c>
      <c r="B262" t="s">
        <v>718</v>
      </c>
      <c r="C262" t="s">
        <v>731</v>
      </c>
      <c r="D262">
        <v>14</v>
      </c>
    </row>
    <row r="263" spans="1:4">
      <c r="A263">
        <v>4632</v>
      </c>
      <c r="B263" t="s">
        <v>700</v>
      </c>
      <c r="C263" t="s">
        <v>731</v>
      </c>
      <c r="D263">
        <v>14</v>
      </c>
    </row>
    <row r="264" spans="1:4">
      <c r="A264">
        <v>4633</v>
      </c>
      <c r="B264" t="s">
        <v>269</v>
      </c>
      <c r="C264" t="s">
        <v>731</v>
      </c>
      <c r="D264">
        <v>14</v>
      </c>
    </row>
    <row r="265" spans="1:4">
      <c r="A265">
        <v>4634</v>
      </c>
      <c r="B265" t="s">
        <v>270</v>
      </c>
      <c r="C265" t="s">
        <v>731</v>
      </c>
      <c r="D265">
        <v>14</v>
      </c>
    </row>
    <row r="266" spans="1:4">
      <c r="A266">
        <v>4635</v>
      </c>
      <c r="B266" t="s">
        <v>271</v>
      </c>
      <c r="C266" t="s">
        <v>731</v>
      </c>
      <c r="D266">
        <v>14</v>
      </c>
    </row>
    <row r="267" spans="1:4">
      <c r="A267">
        <v>4636</v>
      </c>
      <c r="B267" t="s">
        <v>272</v>
      </c>
      <c r="C267" t="s">
        <v>731</v>
      </c>
      <c r="D267">
        <v>14</v>
      </c>
    </row>
    <row r="268" spans="1:4">
      <c r="A268">
        <v>4637</v>
      </c>
      <c r="B268" t="s">
        <v>273</v>
      </c>
      <c r="C268" t="s">
        <v>731</v>
      </c>
      <c r="D268">
        <v>14</v>
      </c>
    </row>
    <row r="269" spans="1:4">
      <c r="A269">
        <v>4638</v>
      </c>
      <c r="B269" t="s">
        <v>274</v>
      </c>
      <c r="C269" t="s">
        <v>731</v>
      </c>
      <c r="D269">
        <v>14</v>
      </c>
    </row>
    <row r="270" spans="1:4">
      <c r="A270">
        <v>4639</v>
      </c>
      <c r="B270" t="s">
        <v>275</v>
      </c>
      <c r="C270" t="s">
        <v>731</v>
      </c>
      <c r="D270">
        <v>14</v>
      </c>
    </row>
    <row r="271" spans="1:4">
      <c r="A271">
        <v>4640</v>
      </c>
      <c r="B271" t="s">
        <v>276</v>
      </c>
      <c r="C271" t="s">
        <v>731</v>
      </c>
      <c r="D271">
        <v>14</v>
      </c>
    </row>
    <row r="272" spans="1:4">
      <c r="A272">
        <v>4641</v>
      </c>
      <c r="B272" t="s">
        <v>277</v>
      </c>
      <c r="C272" t="s">
        <v>731</v>
      </c>
      <c r="D272">
        <v>14</v>
      </c>
    </row>
    <row r="273" spans="1:4">
      <c r="A273">
        <v>4642</v>
      </c>
      <c r="B273" t="s">
        <v>278</v>
      </c>
      <c r="C273" t="s">
        <v>731</v>
      </c>
      <c r="D273">
        <v>14</v>
      </c>
    </row>
    <row r="274" spans="1:4">
      <c r="A274">
        <v>4643</v>
      </c>
      <c r="B274" t="s">
        <v>279</v>
      </c>
      <c r="C274" t="s">
        <v>731</v>
      </c>
      <c r="D274">
        <v>14</v>
      </c>
    </row>
    <row r="275" spans="1:4">
      <c r="A275">
        <v>4644</v>
      </c>
      <c r="B275" t="s">
        <v>280</v>
      </c>
      <c r="C275" t="s">
        <v>731</v>
      </c>
      <c r="D275">
        <v>14</v>
      </c>
    </row>
    <row r="276" spans="1:4">
      <c r="A276">
        <v>4645</v>
      </c>
      <c r="B276" t="s">
        <v>281</v>
      </c>
      <c r="C276" t="s">
        <v>731</v>
      </c>
      <c r="D276">
        <v>14</v>
      </c>
    </row>
    <row r="277" spans="1:4">
      <c r="A277">
        <v>4646</v>
      </c>
      <c r="B277" t="s">
        <v>282</v>
      </c>
      <c r="C277" t="s">
        <v>731</v>
      </c>
      <c r="D277">
        <v>14</v>
      </c>
    </row>
    <row r="278" spans="1:4">
      <c r="A278">
        <v>4647</v>
      </c>
      <c r="B278" t="s">
        <v>720</v>
      </c>
      <c r="C278" t="s">
        <v>731</v>
      </c>
      <c r="D278">
        <v>14</v>
      </c>
    </row>
    <row r="279" spans="1:4">
      <c r="A279">
        <v>4648</v>
      </c>
      <c r="B279" t="s">
        <v>283</v>
      </c>
      <c r="C279" t="s">
        <v>731</v>
      </c>
      <c r="D279">
        <v>14</v>
      </c>
    </row>
    <row r="280" spans="1:4">
      <c r="A280">
        <v>4649</v>
      </c>
      <c r="B280" t="s">
        <v>721</v>
      </c>
      <c r="C280" t="s">
        <v>731</v>
      </c>
      <c r="D280">
        <v>14</v>
      </c>
    </row>
    <row r="281" spans="1:4">
      <c r="A281">
        <v>4650</v>
      </c>
      <c r="B281" t="s">
        <v>284</v>
      </c>
      <c r="C281" t="s">
        <v>731</v>
      </c>
      <c r="D281">
        <v>14</v>
      </c>
    </row>
    <row r="282" spans="1:4">
      <c r="A282">
        <v>4651</v>
      </c>
      <c r="B282" t="s">
        <v>722</v>
      </c>
      <c r="C282" t="s">
        <v>731</v>
      </c>
      <c r="D282">
        <v>14</v>
      </c>
    </row>
    <row r="283" spans="1:4">
      <c r="A283">
        <v>5001</v>
      </c>
      <c r="B283" t="s">
        <v>309</v>
      </c>
      <c r="C283" t="s">
        <v>654</v>
      </c>
      <c r="D283">
        <v>16</v>
      </c>
    </row>
    <row r="284" spans="1:4">
      <c r="A284">
        <v>5006</v>
      </c>
      <c r="B284" t="s">
        <v>705</v>
      </c>
      <c r="C284" t="s">
        <v>654</v>
      </c>
      <c r="D284">
        <v>16</v>
      </c>
    </row>
    <row r="285" spans="1:4">
      <c r="A285">
        <v>5007</v>
      </c>
      <c r="B285" t="s">
        <v>321</v>
      </c>
      <c r="C285" t="s">
        <v>654</v>
      </c>
      <c r="D285">
        <v>16</v>
      </c>
    </row>
    <row r="286" spans="1:4">
      <c r="A286">
        <v>5014</v>
      </c>
      <c r="B286" t="s">
        <v>311</v>
      </c>
      <c r="C286" t="s">
        <v>654</v>
      </c>
      <c r="D286">
        <v>16</v>
      </c>
    </row>
    <row r="287" spans="1:4">
      <c r="A287">
        <v>5020</v>
      </c>
      <c r="B287" t="s">
        <v>471</v>
      </c>
      <c r="C287" t="s">
        <v>654</v>
      </c>
      <c r="D287">
        <v>16</v>
      </c>
    </row>
    <row r="288" spans="1:4">
      <c r="A288">
        <v>5021</v>
      </c>
      <c r="B288" t="s">
        <v>78</v>
      </c>
      <c r="C288" t="s">
        <v>654</v>
      </c>
      <c r="D288">
        <v>16</v>
      </c>
    </row>
    <row r="289" spans="1:4">
      <c r="A289">
        <v>5022</v>
      </c>
      <c r="B289" t="s">
        <v>314</v>
      </c>
      <c r="C289" t="s">
        <v>654</v>
      </c>
      <c r="D289">
        <v>16</v>
      </c>
    </row>
    <row r="290" spans="1:4">
      <c r="A290">
        <v>5025</v>
      </c>
      <c r="B290" t="s">
        <v>51</v>
      </c>
      <c r="C290" t="s">
        <v>654</v>
      </c>
      <c r="D290">
        <v>16</v>
      </c>
    </row>
    <row r="291" spans="1:4">
      <c r="A291">
        <v>5026</v>
      </c>
      <c r="B291" t="s">
        <v>315</v>
      </c>
      <c r="C291" t="s">
        <v>654</v>
      </c>
      <c r="D291">
        <v>16</v>
      </c>
    </row>
    <row r="292" spans="1:4">
      <c r="A292">
        <v>5027</v>
      </c>
      <c r="B292" t="s">
        <v>316</v>
      </c>
      <c r="C292" t="s">
        <v>654</v>
      </c>
      <c r="D292">
        <v>16</v>
      </c>
    </row>
    <row r="293" spans="1:4">
      <c r="A293">
        <v>5028</v>
      </c>
      <c r="B293" t="s">
        <v>317</v>
      </c>
      <c r="C293" t="s">
        <v>654</v>
      </c>
      <c r="D293">
        <v>16</v>
      </c>
    </row>
    <row r="294" spans="1:4">
      <c r="A294">
        <v>5029</v>
      </c>
      <c r="B294" t="s">
        <v>318</v>
      </c>
      <c r="C294" t="s">
        <v>654</v>
      </c>
      <c r="D294">
        <v>16</v>
      </c>
    </row>
    <row r="295" spans="1:4">
      <c r="A295">
        <v>5031</v>
      </c>
      <c r="B295" t="s">
        <v>85</v>
      </c>
      <c r="C295" t="s">
        <v>654</v>
      </c>
      <c r="D295">
        <v>16</v>
      </c>
    </row>
    <row r="296" spans="1:4">
      <c r="A296">
        <v>5032</v>
      </c>
      <c r="B296" t="s">
        <v>319</v>
      </c>
      <c r="C296" t="s">
        <v>654</v>
      </c>
      <c r="D296">
        <v>16</v>
      </c>
    </row>
    <row r="297" spans="1:4">
      <c r="A297">
        <v>5033</v>
      </c>
      <c r="B297" t="s">
        <v>320</v>
      </c>
      <c r="C297" t="s">
        <v>654</v>
      </c>
      <c r="D297">
        <v>16</v>
      </c>
    </row>
    <row r="298" spans="1:4">
      <c r="A298">
        <v>5034</v>
      </c>
      <c r="B298" t="s">
        <v>322</v>
      </c>
      <c r="C298" t="s">
        <v>654</v>
      </c>
      <c r="D298">
        <v>16</v>
      </c>
    </row>
    <row r="299" spans="1:4">
      <c r="A299">
        <v>5035</v>
      </c>
      <c r="B299" t="s">
        <v>323</v>
      </c>
      <c r="C299" t="s">
        <v>654</v>
      </c>
      <c r="D299">
        <v>16</v>
      </c>
    </row>
    <row r="300" spans="1:4">
      <c r="A300">
        <v>5036</v>
      </c>
      <c r="B300" t="s">
        <v>324</v>
      </c>
      <c r="C300" t="s">
        <v>654</v>
      </c>
      <c r="D300">
        <v>16</v>
      </c>
    </row>
    <row r="301" spans="1:4">
      <c r="A301">
        <v>5037</v>
      </c>
      <c r="B301" t="s">
        <v>325</v>
      </c>
      <c r="C301" t="s">
        <v>654</v>
      </c>
      <c r="D301">
        <v>16</v>
      </c>
    </row>
    <row r="302" spans="1:4">
      <c r="A302">
        <v>5038</v>
      </c>
      <c r="B302" t="s">
        <v>326</v>
      </c>
      <c r="C302" t="s">
        <v>654</v>
      </c>
      <c r="D302">
        <v>16</v>
      </c>
    </row>
    <row r="303" spans="1:4">
      <c r="A303">
        <v>5041</v>
      </c>
      <c r="B303" t="s">
        <v>328</v>
      </c>
      <c r="C303" t="s">
        <v>654</v>
      </c>
      <c r="D303">
        <v>16</v>
      </c>
    </row>
    <row r="304" spans="1:4">
      <c r="A304">
        <v>5042</v>
      </c>
      <c r="B304" t="s">
        <v>329</v>
      </c>
      <c r="C304" t="s">
        <v>654</v>
      </c>
      <c r="D304">
        <v>16</v>
      </c>
    </row>
    <row r="305" spans="1:4">
      <c r="A305">
        <v>5043</v>
      </c>
      <c r="B305" t="s">
        <v>330</v>
      </c>
      <c r="C305" t="s">
        <v>654</v>
      </c>
      <c r="D305">
        <v>16</v>
      </c>
    </row>
    <row r="306" spans="1:4">
      <c r="A306">
        <v>5044</v>
      </c>
      <c r="B306" t="s">
        <v>331</v>
      </c>
      <c r="C306" t="s">
        <v>654</v>
      </c>
      <c r="D306">
        <v>16</v>
      </c>
    </row>
    <row r="307" spans="1:4">
      <c r="A307">
        <v>5045</v>
      </c>
      <c r="B307" t="s">
        <v>332</v>
      </c>
      <c r="C307" t="s">
        <v>654</v>
      </c>
      <c r="D307">
        <v>16</v>
      </c>
    </row>
    <row r="308" spans="1:4">
      <c r="A308">
        <v>5046</v>
      </c>
      <c r="B308" t="s">
        <v>333</v>
      </c>
      <c r="C308" t="s">
        <v>654</v>
      </c>
      <c r="D308">
        <v>16</v>
      </c>
    </row>
    <row r="309" spans="1:4">
      <c r="A309">
        <v>5047</v>
      </c>
      <c r="B309" t="s">
        <v>334</v>
      </c>
      <c r="C309" t="s">
        <v>654</v>
      </c>
      <c r="D309">
        <v>16</v>
      </c>
    </row>
    <row r="310" spans="1:4">
      <c r="A310">
        <v>5049</v>
      </c>
      <c r="B310" t="s">
        <v>335</v>
      </c>
      <c r="C310" t="s">
        <v>654</v>
      </c>
      <c r="D310">
        <v>16</v>
      </c>
    </row>
    <row r="311" spans="1:4">
      <c r="A311">
        <v>5052</v>
      </c>
      <c r="B311" t="s">
        <v>336</v>
      </c>
      <c r="C311" t="s">
        <v>654</v>
      </c>
      <c r="D311">
        <v>16</v>
      </c>
    </row>
    <row r="312" spans="1:4">
      <c r="A312">
        <v>5053</v>
      </c>
      <c r="B312" t="s">
        <v>327</v>
      </c>
      <c r="C312" t="s">
        <v>654</v>
      </c>
      <c r="D312">
        <v>16</v>
      </c>
    </row>
    <row r="313" spans="1:4">
      <c r="A313">
        <v>5054</v>
      </c>
      <c r="B313" t="s">
        <v>660</v>
      </c>
      <c r="C313" t="s">
        <v>654</v>
      </c>
      <c r="D313">
        <v>16</v>
      </c>
    </row>
    <row r="314" spans="1:4">
      <c r="A314">
        <v>5055</v>
      </c>
      <c r="B314" t="s">
        <v>725</v>
      </c>
      <c r="C314" t="s">
        <v>654</v>
      </c>
      <c r="D314">
        <v>16</v>
      </c>
    </row>
    <row r="315" spans="1:4">
      <c r="A315">
        <v>5056</v>
      </c>
      <c r="B315" t="s">
        <v>310</v>
      </c>
      <c r="C315" t="s">
        <v>654</v>
      </c>
      <c r="D315">
        <v>16</v>
      </c>
    </row>
    <row r="316" spans="1:4">
      <c r="A316">
        <v>5057</v>
      </c>
      <c r="B316" t="s">
        <v>312</v>
      </c>
      <c r="C316" t="s">
        <v>654</v>
      </c>
      <c r="D316">
        <v>16</v>
      </c>
    </row>
    <row r="317" spans="1:4">
      <c r="A317">
        <v>5058</v>
      </c>
      <c r="B317" t="s">
        <v>313</v>
      </c>
      <c r="C317" t="s">
        <v>654</v>
      </c>
      <c r="D317">
        <v>16</v>
      </c>
    </row>
    <row r="318" spans="1:4">
      <c r="A318">
        <v>5059</v>
      </c>
      <c r="B318" t="s">
        <v>726</v>
      </c>
      <c r="C318" t="s">
        <v>654</v>
      </c>
      <c r="D318">
        <v>16</v>
      </c>
    </row>
    <row r="319" spans="1:4">
      <c r="A319">
        <v>5060</v>
      </c>
      <c r="B319" t="s">
        <v>727</v>
      </c>
      <c r="C319" t="s">
        <v>654</v>
      </c>
      <c r="D319">
        <v>16</v>
      </c>
    </row>
    <row r="320" spans="1:4">
      <c r="A320">
        <v>5061</v>
      </c>
      <c r="B320" t="s">
        <v>306</v>
      </c>
      <c r="C320" t="s">
        <v>654</v>
      </c>
      <c r="D320">
        <v>16</v>
      </c>
    </row>
    <row r="321" spans="1:4">
      <c r="A321">
        <v>5401</v>
      </c>
      <c r="B321" t="s">
        <v>373</v>
      </c>
      <c r="C321" t="s">
        <v>732</v>
      </c>
      <c r="D321">
        <v>54</v>
      </c>
    </row>
    <row r="322" spans="1:4">
      <c r="A322">
        <v>5402</v>
      </c>
      <c r="B322" t="s">
        <v>372</v>
      </c>
      <c r="C322" t="s">
        <v>732</v>
      </c>
      <c r="D322">
        <v>54</v>
      </c>
    </row>
    <row r="323" spans="1:4">
      <c r="A323">
        <v>5403</v>
      </c>
      <c r="B323" t="s">
        <v>393</v>
      </c>
      <c r="C323" t="s">
        <v>732</v>
      </c>
      <c r="D323">
        <v>54</v>
      </c>
    </row>
    <row r="324" spans="1:4">
      <c r="A324">
        <v>5404</v>
      </c>
      <c r="B324" t="s">
        <v>390</v>
      </c>
      <c r="C324" t="s">
        <v>732</v>
      </c>
      <c r="D324">
        <v>54</v>
      </c>
    </row>
    <row r="325" spans="1:4">
      <c r="A325">
        <v>5405</v>
      </c>
      <c r="B325" t="s">
        <v>391</v>
      </c>
      <c r="C325" t="s">
        <v>732</v>
      </c>
      <c r="D325">
        <v>54</v>
      </c>
    </row>
    <row r="326" spans="1:4">
      <c r="A326">
        <v>5406</v>
      </c>
      <c r="B326" t="s">
        <v>392</v>
      </c>
      <c r="C326" t="s">
        <v>732</v>
      </c>
      <c r="D326">
        <v>54</v>
      </c>
    </row>
    <row r="327" spans="1:4">
      <c r="A327">
        <v>5411</v>
      </c>
      <c r="B327" t="s">
        <v>374</v>
      </c>
      <c r="C327" t="s">
        <v>732</v>
      </c>
      <c r="D327">
        <v>54</v>
      </c>
    </row>
    <row r="328" spans="1:4">
      <c r="A328">
        <v>5412</v>
      </c>
      <c r="B328" t="s">
        <v>703</v>
      </c>
      <c r="C328" t="s">
        <v>732</v>
      </c>
      <c r="D328">
        <v>54</v>
      </c>
    </row>
    <row r="329" spans="1:4">
      <c r="A329">
        <v>5413</v>
      </c>
      <c r="B329" t="s">
        <v>375</v>
      </c>
      <c r="C329" t="s">
        <v>732</v>
      </c>
      <c r="D329">
        <v>54</v>
      </c>
    </row>
    <row r="330" spans="1:4">
      <c r="A330">
        <v>5414</v>
      </c>
      <c r="B330" t="s">
        <v>376</v>
      </c>
      <c r="C330" t="s">
        <v>732</v>
      </c>
      <c r="D330">
        <v>54</v>
      </c>
    </row>
    <row r="331" spans="1:4">
      <c r="A331">
        <v>5415</v>
      </c>
      <c r="B331" t="s">
        <v>377</v>
      </c>
      <c r="C331" t="s">
        <v>732</v>
      </c>
      <c r="D331">
        <v>54</v>
      </c>
    </row>
    <row r="332" spans="1:4">
      <c r="A332">
        <v>5416</v>
      </c>
      <c r="B332" t="s">
        <v>378</v>
      </c>
      <c r="C332" t="s">
        <v>732</v>
      </c>
      <c r="D332">
        <v>54</v>
      </c>
    </row>
    <row r="333" spans="1:4">
      <c r="A333">
        <v>5417</v>
      </c>
      <c r="B333" t="s">
        <v>379</v>
      </c>
      <c r="C333" t="s">
        <v>732</v>
      </c>
      <c r="D333">
        <v>54</v>
      </c>
    </row>
    <row r="334" spans="1:4">
      <c r="A334">
        <v>5418</v>
      </c>
      <c r="B334" t="s">
        <v>52</v>
      </c>
      <c r="C334" t="s">
        <v>732</v>
      </c>
      <c r="D334">
        <v>54</v>
      </c>
    </row>
    <row r="335" spans="1:4">
      <c r="A335">
        <v>5419</v>
      </c>
      <c r="B335" t="s">
        <v>380</v>
      </c>
      <c r="C335" t="s">
        <v>732</v>
      </c>
      <c r="D335">
        <v>54</v>
      </c>
    </row>
    <row r="336" spans="1:4">
      <c r="A336">
        <v>5420</v>
      </c>
      <c r="B336" t="s">
        <v>381</v>
      </c>
      <c r="C336" t="s">
        <v>732</v>
      </c>
      <c r="D336">
        <v>54</v>
      </c>
    </row>
    <row r="337" spans="1:4">
      <c r="A337">
        <v>5421</v>
      </c>
      <c r="B337" t="s">
        <v>728</v>
      </c>
      <c r="C337" t="s">
        <v>732</v>
      </c>
      <c r="D337">
        <v>54</v>
      </c>
    </row>
    <row r="338" spans="1:4">
      <c r="A338">
        <v>5422</v>
      </c>
      <c r="B338" t="s">
        <v>382</v>
      </c>
      <c r="C338" t="s">
        <v>732</v>
      </c>
      <c r="D338">
        <v>54</v>
      </c>
    </row>
    <row r="339" spans="1:4">
      <c r="A339">
        <v>5423</v>
      </c>
      <c r="B339" t="s">
        <v>383</v>
      </c>
      <c r="C339" t="s">
        <v>732</v>
      </c>
      <c r="D339">
        <v>54</v>
      </c>
    </row>
    <row r="340" spans="1:4">
      <c r="A340">
        <v>5424</v>
      </c>
      <c r="B340" t="s">
        <v>384</v>
      </c>
      <c r="C340" t="s">
        <v>732</v>
      </c>
      <c r="D340">
        <v>54</v>
      </c>
    </row>
    <row r="341" spans="1:4">
      <c r="A341">
        <v>5425</v>
      </c>
      <c r="B341" t="s">
        <v>385</v>
      </c>
      <c r="C341" t="s">
        <v>732</v>
      </c>
      <c r="D341">
        <v>54</v>
      </c>
    </row>
    <row r="342" spans="1:4">
      <c r="A342">
        <v>5426</v>
      </c>
      <c r="B342" t="s">
        <v>386</v>
      </c>
      <c r="C342" t="s">
        <v>732</v>
      </c>
      <c r="D342">
        <v>54</v>
      </c>
    </row>
    <row r="343" spans="1:4">
      <c r="A343">
        <v>5427</v>
      </c>
      <c r="B343" t="s">
        <v>387</v>
      </c>
      <c r="C343" t="s">
        <v>732</v>
      </c>
      <c r="D343">
        <v>54</v>
      </c>
    </row>
    <row r="344" spans="1:4">
      <c r="A344">
        <v>5428</v>
      </c>
      <c r="B344" t="s">
        <v>388</v>
      </c>
      <c r="C344" t="s">
        <v>732</v>
      </c>
      <c r="D344">
        <v>54</v>
      </c>
    </row>
    <row r="345" spans="1:4">
      <c r="A345">
        <v>5429</v>
      </c>
      <c r="B345" t="s">
        <v>389</v>
      </c>
      <c r="C345" t="s">
        <v>732</v>
      </c>
      <c r="D345">
        <v>54</v>
      </c>
    </row>
    <row r="346" spans="1:4">
      <c r="A346">
        <v>5430</v>
      </c>
      <c r="B346" t="s">
        <v>404</v>
      </c>
      <c r="C346" t="s">
        <v>732</v>
      </c>
      <c r="D346">
        <v>54</v>
      </c>
    </row>
    <row r="347" spans="1:4">
      <c r="A347">
        <v>5432</v>
      </c>
      <c r="B347" t="s">
        <v>464</v>
      </c>
      <c r="C347" t="s">
        <v>732</v>
      </c>
      <c r="D347">
        <v>54</v>
      </c>
    </row>
    <row r="348" spans="1:4">
      <c r="A348">
        <v>5433</v>
      </c>
      <c r="B348" t="s">
        <v>394</v>
      </c>
      <c r="C348" t="s">
        <v>732</v>
      </c>
      <c r="D348">
        <v>54</v>
      </c>
    </row>
    <row r="349" spans="1:4">
      <c r="A349">
        <v>5434</v>
      </c>
      <c r="B349" t="s">
        <v>465</v>
      </c>
      <c r="C349" t="s">
        <v>732</v>
      </c>
      <c r="D349">
        <v>54</v>
      </c>
    </row>
    <row r="350" spans="1:4">
      <c r="A350">
        <v>5435</v>
      </c>
      <c r="B350" t="s">
        <v>466</v>
      </c>
      <c r="C350" t="s">
        <v>732</v>
      </c>
      <c r="D350">
        <v>54</v>
      </c>
    </row>
    <row r="351" spans="1:4">
      <c r="A351">
        <v>5436</v>
      </c>
      <c r="B351" t="s">
        <v>395</v>
      </c>
      <c r="C351" t="s">
        <v>732</v>
      </c>
      <c r="D351">
        <v>54</v>
      </c>
    </row>
    <row r="352" spans="1:4">
      <c r="A352">
        <v>5437</v>
      </c>
      <c r="B352" t="s">
        <v>79</v>
      </c>
      <c r="C352" t="s">
        <v>732</v>
      </c>
      <c r="D352">
        <v>54</v>
      </c>
    </row>
    <row r="353" spans="1:4">
      <c r="A353">
        <v>5438</v>
      </c>
      <c r="B353" t="s">
        <v>396</v>
      </c>
      <c r="C353" t="s">
        <v>732</v>
      </c>
      <c r="D353">
        <v>54</v>
      </c>
    </row>
    <row r="354" spans="1:4">
      <c r="A354">
        <v>5439</v>
      </c>
      <c r="B354" t="s">
        <v>406</v>
      </c>
      <c r="C354" t="s">
        <v>732</v>
      </c>
      <c r="D354">
        <v>54</v>
      </c>
    </row>
    <row r="355" spans="1:4">
      <c r="A355">
        <v>5440</v>
      </c>
      <c r="B355" t="s">
        <v>397</v>
      </c>
      <c r="C355" t="s">
        <v>732</v>
      </c>
      <c r="D355">
        <v>54</v>
      </c>
    </row>
    <row r="356" spans="1:4">
      <c r="A356">
        <v>5441</v>
      </c>
      <c r="B356" t="s">
        <v>398</v>
      </c>
      <c r="C356" t="s">
        <v>732</v>
      </c>
      <c r="D356">
        <v>54</v>
      </c>
    </row>
    <row r="357" spans="1:4">
      <c r="A357">
        <v>5442</v>
      </c>
      <c r="B357" t="s">
        <v>399</v>
      </c>
      <c r="C357" t="s">
        <v>732</v>
      </c>
      <c r="D357">
        <v>54</v>
      </c>
    </row>
    <row r="358" spans="1:4">
      <c r="A358">
        <v>5443</v>
      </c>
      <c r="B358" t="s">
        <v>467</v>
      </c>
      <c r="C358" t="s">
        <v>732</v>
      </c>
      <c r="D358">
        <v>54</v>
      </c>
    </row>
    <row r="359" spans="1:4">
      <c r="A359">
        <v>5444</v>
      </c>
      <c r="B359" t="s">
        <v>704</v>
      </c>
      <c r="C359" t="s">
        <v>732</v>
      </c>
      <c r="D359">
        <v>54</v>
      </c>
    </row>
  </sheetData>
  <sortState xmlns:xlrd2="http://schemas.microsoft.com/office/spreadsheetml/2017/richdata2" ref="A1:B359">
    <sortCondition ref="A1:A359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8286D-4BF9-4546-96B2-3245EB148066}">
  <dimension ref="A1:M38"/>
  <sheetViews>
    <sheetView topLeftCell="A8" workbookViewId="0">
      <selection activeCell="K35" sqref="K35"/>
    </sheetView>
  </sheetViews>
  <sheetFormatPr baseColWidth="10" defaultRowHeight="15"/>
  <cols>
    <col min="12" max="12" width="7.81640625" customWidth="1"/>
  </cols>
  <sheetData>
    <row r="1" spans="1:13">
      <c r="A1">
        <v>101</v>
      </c>
      <c r="B1" s="3" t="s">
        <v>83</v>
      </c>
      <c r="D1" s="308">
        <v>0</v>
      </c>
      <c r="E1" s="308" t="s">
        <v>530</v>
      </c>
    </row>
    <row r="2" spans="1:13">
      <c r="A2">
        <v>103</v>
      </c>
      <c r="B2" s="3" t="s">
        <v>53</v>
      </c>
      <c r="D2" s="308">
        <v>1</v>
      </c>
      <c r="E2" s="4" t="s">
        <v>514</v>
      </c>
    </row>
    <row r="3" spans="1:13">
      <c r="A3" s="11">
        <v>106</v>
      </c>
      <c r="B3" t="s">
        <v>54</v>
      </c>
      <c r="D3" s="308">
        <v>2</v>
      </c>
      <c r="E3" s="4" t="s">
        <v>515</v>
      </c>
    </row>
    <row r="4" spans="1:13">
      <c r="A4" s="11">
        <v>109</v>
      </c>
      <c r="B4" t="s">
        <v>88</v>
      </c>
      <c r="D4" s="308">
        <v>3</v>
      </c>
      <c r="E4" s="4" t="s">
        <v>666</v>
      </c>
    </row>
    <row r="5" spans="1:13">
      <c r="A5" s="11">
        <v>110</v>
      </c>
      <c r="B5" t="s">
        <v>48</v>
      </c>
      <c r="D5" s="308">
        <v>4</v>
      </c>
      <c r="E5" s="4" t="s">
        <v>667</v>
      </c>
    </row>
    <row r="6" spans="1:13">
      <c r="A6" s="11">
        <v>111</v>
      </c>
      <c r="B6" t="s">
        <v>55</v>
      </c>
      <c r="D6" s="308">
        <v>5</v>
      </c>
      <c r="E6" s="4" t="s">
        <v>517</v>
      </c>
    </row>
    <row r="7" spans="1:13">
      <c r="A7" s="11">
        <v>113</v>
      </c>
      <c r="B7" t="s">
        <v>445</v>
      </c>
      <c r="D7" s="308">
        <v>6</v>
      </c>
      <c r="E7" s="4" t="s">
        <v>668</v>
      </c>
    </row>
    <row r="8" spans="1:13">
      <c r="A8" s="11">
        <v>116</v>
      </c>
      <c r="B8" t="s">
        <v>56</v>
      </c>
      <c r="D8" s="308">
        <v>7</v>
      </c>
      <c r="E8" s="4" t="s">
        <v>669</v>
      </c>
      <c r="G8" s="3" t="s">
        <v>848</v>
      </c>
      <c r="I8" s="3" t="s">
        <v>849</v>
      </c>
      <c r="L8" s="3" t="s">
        <v>857</v>
      </c>
      <c r="M8" s="504"/>
    </row>
    <row r="9" spans="1:13">
      <c r="A9" s="11">
        <v>117</v>
      </c>
      <c r="B9" t="s">
        <v>57</v>
      </c>
      <c r="D9" s="308">
        <v>8</v>
      </c>
      <c r="E9" s="4" t="s">
        <v>670</v>
      </c>
      <c r="G9">
        <v>1</v>
      </c>
      <c r="H9" t="s">
        <v>430</v>
      </c>
      <c r="I9">
        <v>75</v>
      </c>
      <c r="J9" t="s">
        <v>741</v>
      </c>
      <c r="L9" s="504">
        <v>1</v>
      </c>
      <c r="M9" s="3" t="s">
        <v>28</v>
      </c>
    </row>
    <row r="10" spans="1:13">
      <c r="A10" s="11">
        <v>134</v>
      </c>
      <c r="B10" t="s">
        <v>50</v>
      </c>
      <c r="D10" s="308">
        <v>9</v>
      </c>
      <c r="E10" s="4" t="s">
        <v>519</v>
      </c>
      <c r="G10">
        <v>2</v>
      </c>
      <c r="H10" t="s">
        <v>108</v>
      </c>
      <c r="I10">
        <v>100</v>
      </c>
      <c r="J10" t="s">
        <v>742</v>
      </c>
      <c r="L10" s="504">
        <v>2</v>
      </c>
      <c r="M10" s="3" t="s">
        <v>29</v>
      </c>
    </row>
    <row r="11" spans="1:13">
      <c r="A11" s="11">
        <v>138</v>
      </c>
      <c r="B11" t="s">
        <v>446</v>
      </c>
      <c r="D11" s="308">
        <v>10</v>
      </c>
      <c r="E11" s="4" t="s">
        <v>671</v>
      </c>
      <c r="G11">
        <v>3</v>
      </c>
      <c r="H11" t="s">
        <v>663</v>
      </c>
      <c r="I11">
        <v>125</v>
      </c>
      <c r="J11" t="s">
        <v>750</v>
      </c>
      <c r="L11" s="504">
        <v>3</v>
      </c>
      <c r="M11" s="3" t="s">
        <v>30</v>
      </c>
    </row>
    <row r="12" spans="1:13">
      <c r="A12" s="11">
        <v>141</v>
      </c>
      <c r="B12" t="s">
        <v>49</v>
      </c>
      <c r="D12" s="308">
        <v>11</v>
      </c>
      <c r="E12" s="4" t="s">
        <v>520</v>
      </c>
      <c r="G12">
        <v>4</v>
      </c>
      <c r="H12" t="s">
        <v>109</v>
      </c>
      <c r="I12">
        <v>150</v>
      </c>
      <c r="J12" t="s">
        <v>743</v>
      </c>
      <c r="L12" s="504">
        <v>4</v>
      </c>
      <c r="M12" s="3" t="s">
        <v>31</v>
      </c>
    </row>
    <row r="13" spans="1:13">
      <c r="A13" s="11">
        <v>142</v>
      </c>
      <c r="B13" t="s">
        <v>58</v>
      </c>
      <c r="D13" s="308">
        <v>12</v>
      </c>
      <c r="E13" s="4" t="s">
        <v>672</v>
      </c>
      <c r="I13">
        <v>175</v>
      </c>
      <c r="J13" t="s">
        <v>744</v>
      </c>
      <c r="L13" s="504">
        <v>5</v>
      </c>
      <c r="M13" s="3" t="s">
        <v>400</v>
      </c>
    </row>
    <row r="14" spans="1:13">
      <c r="A14" s="11">
        <v>147</v>
      </c>
      <c r="B14" t="s">
        <v>447</v>
      </c>
      <c r="D14" s="308">
        <v>13</v>
      </c>
      <c r="E14" s="4" t="s">
        <v>616</v>
      </c>
      <c r="I14">
        <v>200</v>
      </c>
      <c r="J14" t="s">
        <v>745</v>
      </c>
      <c r="L14" s="504">
        <v>6</v>
      </c>
      <c r="M14" s="3" t="s">
        <v>32</v>
      </c>
    </row>
    <row r="15" spans="1:13">
      <c r="A15" s="11">
        <v>147</v>
      </c>
      <c r="B15" t="s">
        <v>448</v>
      </c>
      <c r="D15" s="308">
        <v>14</v>
      </c>
      <c r="E15" s="4" t="s">
        <v>617</v>
      </c>
      <c r="G15" s="51">
        <v>1</v>
      </c>
      <c r="H15" s="61" t="s">
        <v>850</v>
      </c>
      <c r="I15">
        <v>225</v>
      </c>
      <c r="J15" t="s">
        <v>746</v>
      </c>
      <c r="L15" s="504">
        <v>7</v>
      </c>
      <c r="M15" s="3" t="s">
        <v>33</v>
      </c>
    </row>
    <row r="16" spans="1:13">
      <c r="A16" s="11">
        <v>155</v>
      </c>
      <c r="B16" t="s">
        <v>52</v>
      </c>
      <c r="D16" s="308">
        <v>15</v>
      </c>
      <c r="E16" s="4" t="s">
        <v>618</v>
      </c>
      <c r="G16" s="51">
        <v>2</v>
      </c>
      <c r="H16" s="61" t="s">
        <v>851</v>
      </c>
      <c r="I16">
        <v>250</v>
      </c>
      <c r="J16" t="s">
        <v>747</v>
      </c>
      <c r="L16" s="504">
        <v>8</v>
      </c>
      <c r="M16" s="3" t="s">
        <v>34</v>
      </c>
    </row>
    <row r="17" spans="1:13">
      <c r="A17" s="11">
        <v>160</v>
      </c>
      <c r="B17" t="s">
        <v>46</v>
      </c>
      <c r="D17" s="308">
        <v>16</v>
      </c>
      <c r="E17" s="4" t="s">
        <v>619</v>
      </c>
      <c r="G17" s="51">
        <v>3</v>
      </c>
      <c r="H17" s="61" t="s">
        <v>852</v>
      </c>
      <c r="I17">
        <v>275</v>
      </c>
      <c r="J17" t="s">
        <v>748</v>
      </c>
      <c r="L17" s="504">
        <v>9</v>
      </c>
      <c r="M17" s="3" t="s">
        <v>35</v>
      </c>
    </row>
    <row r="18" spans="1:13">
      <c r="A18" s="11">
        <v>171</v>
      </c>
      <c r="B18" t="s">
        <v>87</v>
      </c>
      <c r="D18" s="308">
        <v>17</v>
      </c>
      <c r="E18" s="4" t="s">
        <v>620</v>
      </c>
      <c r="G18" s="51">
        <v>4</v>
      </c>
      <c r="H18" s="61" t="s">
        <v>707</v>
      </c>
      <c r="I18">
        <v>300</v>
      </c>
      <c r="J18" t="s">
        <v>749</v>
      </c>
      <c r="L18" s="504">
        <v>10</v>
      </c>
      <c r="M18" s="3" t="s">
        <v>36</v>
      </c>
    </row>
    <row r="19" spans="1:13">
      <c r="A19" s="11">
        <v>175</v>
      </c>
      <c r="B19" t="s">
        <v>59</v>
      </c>
      <c r="D19" s="308">
        <v>21</v>
      </c>
      <c r="E19" s="4" t="s">
        <v>521</v>
      </c>
      <c r="G19" s="51">
        <v>7</v>
      </c>
      <c r="H19" s="61" t="s">
        <v>853</v>
      </c>
      <c r="I19">
        <v>325</v>
      </c>
      <c r="J19" t="s">
        <v>751</v>
      </c>
      <c r="L19" s="504">
        <v>11</v>
      </c>
      <c r="M19" s="3" t="s">
        <v>37</v>
      </c>
    </row>
    <row r="20" spans="1:13">
      <c r="A20" s="11">
        <v>177</v>
      </c>
      <c r="B20" t="s">
        <v>84</v>
      </c>
      <c r="D20" s="308">
        <v>22</v>
      </c>
      <c r="E20" s="4" t="s">
        <v>522</v>
      </c>
      <c r="G20" s="51">
        <v>8</v>
      </c>
      <c r="H20" s="61" t="s">
        <v>854</v>
      </c>
      <c r="I20">
        <v>350</v>
      </c>
      <c r="J20" t="s">
        <v>764</v>
      </c>
      <c r="L20" s="504">
        <v>12</v>
      </c>
      <c r="M20" s="3" t="s">
        <v>38</v>
      </c>
    </row>
    <row r="21" spans="1:13">
      <c r="A21" s="11">
        <v>178</v>
      </c>
      <c r="B21" t="s">
        <v>51</v>
      </c>
      <c r="D21" s="308">
        <v>23</v>
      </c>
      <c r="E21" s="4" t="s">
        <v>523</v>
      </c>
      <c r="G21" s="51">
        <v>9</v>
      </c>
      <c r="H21" s="61" t="s">
        <v>709</v>
      </c>
      <c r="I21">
        <v>375</v>
      </c>
      <c r="J21" t="s">
        <v>765</v>
      </c>
      <c r="L21" s="504">
        <v>13</v>
      </c>
      <c r="M21" s="3" t="s">
        <v>39</v>
      </c>
    </row>
    <row r="22" spans="1:13">
      <c r="A22" s="11">
        <v>181</v>
      </c>
      <c r="B22" t="s">
        <v>60</v>
      </c>
      <c r="D22" s="308">
        <v>24</v>
      </c>
      <c r="E22" s="4" t="s">
        <v>673</v>
      </c>
      <c r="G22" s="51">
        <v>11</v>
      </c>
      <c r="H22" s="61" t="s">
        <v>110</v>
      </c>
      <c r="I22">
        <v>400</v>
      </c>
      <c r="J22" t="s">
        <v>766</v>
      </c>
      <c r="L22" s="504">
        <v>14</v>
      </c>
      <c r="M22" s="3" t="s">
        <v>401</v>
      </c>
    </row>
    <row r="23" spans="1:13">
      <c r="A23" s="11">
        <v>309</v>
      </c>
      <c r="B23" t="s">
        <v>85</v>
      </c>
      <c r="D23" s="308">
        <v>25</v>
      </c>
      <c r="E23" s="4" t="s">
        <v>674</v>
      </c>
      <c r="G23" s="51">
        <v>14</v>
      </c>
      <c r="H23" s="61" t="s">
        <v>710</v>
      </c>
      <c r="I23">
        <v>425</v>
      </c>
      <c r="J23" t="s">
        <v>767</v>
      </c>
      <c r="L23" s="504">
        <v>15</v>
      </c>
      <c r="M23" s="3" t="s">
        <v>40</v>
      </c>
    </row>
    <row r="24" spans="1:13">
      <c r="A24" s="11">
        <v>420</v>
      </c>
      <c r="B24" t="s">
        <v>762</v>
      </c>
      <c r="D24" s="308">
        <v>26</v>
      </c>
      <c r="E24" s="4" t="s">
        <v>675</v>
      </c>
      <c r="G24" s="51">
        <v>15</v>
      </c>
      <c r="H24" s="61" t="s">
        <v>701</v>
      </c>
      <c r="I24">
        <v>450</v>
      </c>
      <c r="J24" t="s">
        <v>768</v>
      </c>
      <c r="L24" s="504">
        <v>99</v>
      </c>
      <c r="M24" s="3" t="s">
        <v>858</v>
      </c>
    </row>
    <row r="25" spans="1:13">
      <c r="A25" s="11">
        <v>470</v>
      </c>
      <c r="B25" s="3" t="s">
        <v>61</v>
      </c>
      <c r="D25" s="308">
        <v>27</v>
      </c>
      <c r="E25" s="4" t="s">
        <v>676</v>
      </c>
      <c r="G25" s="51">
        <v>16</v>
      </c>
      <c r="H25" s="61" t="s">
        <v>654</v>
      </c>
      <c r="I25">
        <v>475</v>
      </c>
      <c r="J25" t="s">
        <v>769</v>
      </c>
    </row>
    <row r="26" spans="1:13">
      <c r="A26" s="11">
        <v>629</v>
      </c>
      <c r="B26" s="3" t="s">
        <v>844</v>
      </c>
      <c r="D26" s="308">
        <v>28</v>
      </c>
      <c r="E26" s="4" t="s">
        <v>525</v>
      </c>
      <c r="G26" s="51">
        <v>18</v>
      </c>
      <c r="H26" s="61" t="s">
        <v>111</v>
      </c>
      <c r="I26">
        <v>500</v>
      </c>
      <c r="J26" t="s">
        <v>770</v>
      </c>
    </row>
    <row r="27" spans="1:13">
      <c r="A27" s="11">
        <v>643</v>
      </c>
      <c r="B27" s="3" t="s">
        <v>81</v>
      </c>
      <c r="D27" s="308">
        <v>29</v>
      </c>
      <c r="E27" s="4" t="s">
        <v>526</v>
      </c>
      <c r="G27" s="51">
        <v>55</v>
      </c>
      <c r="H27" s="61" t="s">
        <v>855</v>
      </c>
      <c r="I27">
        <v>525</v>
      </c>
      <c r="J27" t="s">
        <v>771</v>
      </c>
    </row>
    <row r="28" spans="1:13">
      <c r="A28" s="11">
        <v>704</v>
      </c>
      <c r="B28" s="3" t="s">
        <v>845</v>
      </c>
      <c r="D28" s="308">
        <v>30</v>
      </c>
      <c r="E28" s="4" t="s">
        <v>527</v>
      </c>
      <c r="G28" s="51">
        <v>56</v>
      </c>
      <c r="H28" s="61" t="s">
        <v>856</v>
      </c>
      <c r="I28">
        <v>550</v>
      </c>
      <c r="J28" t="s">
        <v>771</v>
      </c>
    </row>
    <row r="29" spans="1:13">
      <c r="A29" s="11">
        <v>704</v>
      </c>
      <c r="B29" s="3" t="s">
        <v>846</v>
      </c>
      <c r="D29" s="308">
        <v>31</v>
      </c>
      <c r="E29" s="4" t="s">
        <v>528</v>
      </c>
      <c r="I29">
        <v>575</v>
      </c>
      <c r="J29" t="s">
        <v>772</v>
      </c>
    </row>
    <row r="30" spans="1:13">
      <c r="A30" s="11">
        <v>802</v>
      </c>
      <c r="B30" s="3" t="s">
        <v>79</v>
      </c>
      <c r="D30" s="308">
        <v>32</v>
      </c>
      <c r="E30" s="4" t="s">
        <v>529</v>
      </c>
    </row>
    <row r="31" spans="1:13">
      <c r="D31" s="308">
        <v>33</v>
      </c>
      <c r="E31" s="4" t="s">
        <v>621</v>
      </c>
    </row>
    <row r="32" spans="1:13">
      <c r="D32" s="308">
        <v>34</v>
      </c>
      <c r="E32" s="4" t="s">
        <v>622</v>
      </c>
    </row>
    <row r="33" spans="4:5">
      <c r="D33" s="308">
        <v>35</v>
      </c>
      <c r="E33" s="4" t="s">
        <v>677</v>
      </c>
    </row>
    <row r="34" spans="4:5">
      <c r="D34" s="308">
        <v>39</v>
      </c>
      <c r="E34" s="4" t="s">
        <v>678</v>
      </c>
    </row>
    <row r="35" spans="4:5">
      <c r="D35" s="308">
        <v>40</v>
      </c>
      <c r="E35" s="4" t="s">
        <v>623</v>
      </c>
    </row>
    <row r="36" spans="4:5">
      <c r="D36" s="308">
        <v>42</v>
      </c>
      <c r="E36" s="4" t="s">
        <v>847</v>
      </c>
    </row>
    <row r="37" spans="4:5">
      <c r="D37" s="308">
        <v>98</v>
      </c>
      <c r="E37" s="4" t="s">
        <v>679</v>
      </c>
    </row>
    <row r="38" spans="4:5">
      <c r="D38" s="308">
        <v>99</v>
      </c>
      <c r="E38" s="4" t="s">
        <v>624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P153"/>
  <sheetViews>
    <sheetView zoomScale="99" zoomScaleNormal="99" workbookViewId="0">
      <pane xSplit="8" ySplit="10" topLeftCell="I11" activePane="bottomRight" state="frozen"/>
      <selection pane="topRight" activeCell="H1" sqref="H1"/>
      <selection pane="bottomLeft" activeCell="A11" sqref="A11"/>
      <selection pane="bottomRight" activeCell="C17" sqref="C17"/>
    </sheetView>
  </sheetViews>
  <sheetFormatPr baseColWidth="10" defaultRowHeight="15"/>
  <cols>
    <col min="1" max="1" width="2.6328125" customWidth="1"/>
    <col min="2" max="2" width="5.36328125" customWidth="1"/>
    <col min="3" max="3" width="7.453125" customWidth="1"/>
    <col min="4" max="4" width="13.453125" customWidth="1"/>
    <col min="5" max="5" width="11.54296875" customWidth="1"/>
    <col min="6" max="6" width="7.08984375" customWidth="1"/>
    <col min="7" max="7" width="1.36328125" customWidth="1"/>
    <col min="8" max="8" width="6.08984375" customWidth="1"/>
    <col min="9" max="10" width="6" style="67" customWidth="1"/>
    <col min="11" max="11" width="4.81640625" style="67" customWidth="1"/>
    <col min="12" max="12" width="6.81640625" customWidth="1"/>
    <col min="13" max="13" width="6" style="67" customWidth="1"/>
    <col min="14" max="14" width="7.36328125" customWidth="1"/>
    <col min="15" max="15" width="6.6328125" style="11" customWidth="1"/>
    <col min="16" max="16" width="4.6328125" style="11" customWidth="1"/>
    <col min="17" max="17" width="6.453125" customWidth="1"/>
    <col min="18" max="18" width="6.08984375" style="11" customWidth="1"/>
    <col min="19" max="19" width="6.08984375" customWidth="1"/>
    <col min="20" max="20" width="6.81640625" style="11" customWidth="1"/>
    <col min="21" max="22" width="6.81640625" style="363" customWidth="1"/>
    <col min="23" max="23" width="6.453125" style="11" customWidth="1"/>
    <col min="24" max="24" width="10" style="67" customWidth="1"/>
    <col min="25" max="25" width="7" style="11" customWidth="1"/>
    <col min="26" max="26" width="4" style="67" customWidth="1"/>
    <col min="27" max="27" width="8.08984375" style="67" customWidth="1"/>
    <col min="28" max="28" width="8.6328125" customWidth="1"/>
    <col min="29" max="29" width="7.54296875" customWidth="1"/>
    <col min="38" max="38" width="14" customWidth="1"/>
    <col min="39" max="39" width="12.54296875" customWidth="1"/>
    <col min="40" max="40" width="10.90625" customWidth="1"/>
  </cols>
  <sheetData>
    <row r="1" spans="1:42" ht="15.6">
      <c r="A1" s="43"/>
      <c r="B1" s="43"/>
      <c r="C1" s="43"/>
      <c r="D1" s="43"/>
      <c r="E1" s="43"/>
      <c r="F1" s="43"/>
      <c r="G1" s="43"/>
      <c r="H1" s="43"/>
      <c r="I1" s="64"/>
      <c r="J1" s="64"/>
      <c r="K1" s="64"/>
      <c r="L1" s="43"/>
      <c r="M1" s="64"/>
      <c r="N1" s="43"/>
      <c r="O1" s="73"/>
      <c r="P1" s="73"/>
      <c r="Q1" s="43"/>
      <c r="R1" s="73"/>
      <c r="S1" s="43"/>
      <c r="T1" s="43"/>
      <c r="U1" s="352"/>
      <c r="V1" s="352"/>
      <c r="W1" s="73"/>
      <c r="X1" s="64"/>
      <c r="Y1" s="73"/>
      <c r="Z1" s="43"/>
      <c r="AA1" s="4"/>
      <c r="AB1" s="56"/>
      <c r="AC1" s="3"/>
      <c r="AD1" s="1"/>
      <c r="AE1" s="5"/>
    </row>
    <row r="2" spans="1:42" s="199" customFormat="1" ht="31.8">
      <c r="A2" s="198"/>
      <c r="B2" s="198"/>
      <c r="C2" s="152" t="s">
        <v>543</v>
      </c>
      <c r="D2" s="198"/>
      <c r="E2" s="198"/>
      <c r="F2" s="198"/>
      <c r="G2" s="198"/>
      <c r="H2" s="198"/>
      <c r="I2" s="201"/>
      <c r="J2" s="201"/>
      <c r="K2" s="201"/>
      <c r="L2" s="198"/>
      <c r="M2" s="201"/>
      <c r="N2" s="198"/>
      <c r="O2" s="202"/>
      <c r="P2" s="202"/>
      <c r="Q2" s="198"/>
      <c r="R2" s="185" t="str">
        <f>+År!B2</f>
        <v>OKSE</v>
      </c>
      <c r="S2" s="198"/>
      <c r="T2" s="198"/>
      <c r="U2" s="353"/>
      <c r="V2" s="353"/>
      <c r="W2" s="202"/>
      <c r="X2" s="201"/>
      <c r="Y2" s="202"/>
      <c r="Z2" s="198"/>
      <c r="AA2" s="4"/>
      <c r="AB2" s="56"/>
      <c r="AC2" s="3"/>
      <c r="AD2" s="1"/>
      <c r="AE2" s="5"/>
      <c r="AF2"/>
      <c r="AG2"/>
      <c r="AH2"/>
      <c r="AI2"/>
      <c r="AJ2"/>
      <c r="AK2"/>
      <c r="AL2"/>
      <c r="AM2"/>
      <c r="AN2"/>
      <c r="AO2"/>
    </row>
    <row r="3" spans="1:42" ht="15.6">
      <c r="A3" s="43"/>
      <c r="B3" s="43"/>
      <c r="C3" s="43"/>
      <c r="D3" s="43"/>
      <c r="E3" s="43"/>
      <c r="F3" s="43"/>
      <c r="G3" s="43"/>
      <c r="H3" s="43"/>
      <c r="I3" s="64"/>
      <c r="J3" s="64"/>
      <c r="K3" s="64"/>
      <c r="L3" s="43"/>
      <c r="M3" s="64"/>
      <c r="N3" s="43"/>
      <c r="O3" s="73"/>
      <c r="P3" s="73"/>
      <c r="Q3" s="43"/>
      <c r="R3" s="73"/>
      <c r="S3" s="43"/>
      <c r="T3" s="43"/>
      <c r="U3" s="352"/>
      <c r="V3" s="352"/>
      <c r="W3" s="73"/>
      <c r="X3" s="64"/>
      <c r="Y3" s="73"/>
      <c r="Z3" s="43"/>
      <c r="AA3" s="4"/>
      <c r="AB3" s="56"/>
      <c r="AC3" s="3"/>
      <c r="AD3" s="1"/>
      <c r="AE3" s="5"/>
      <c r="AL3">
        <v>0</v>
      </c>
      <c r="AM3" t="s">
        <v>782</v>
      </c>
    </row>
    <row r="4" spans="1:42" ht="15.6">
      <c r="A4" s="43"/>
      <c r="B4" s="43"/>
      <c r="C4" s="43"/>
      <c r="D4" s="43"/>
      <c r="E4" s="43"/>
      <c r="F4" s="43"/>
      <c r="G4" s="43"/>
      <c r="H4" s="43"/>
      <c r="I4" s="64"/>
      <c r="J4" s="64"/>
      <c r="K4" s="64"/>
      <c r="L4" s="43"/>
      <c r="M4" s="64"/>
      <c r="N4" s="43"/>
      <c r="O4" s="73"/>
      <c r="P4" s="73"/>
      <c r="Q4" s="43"/>
      <c r="R4" s="73"/>
      <c r="S4" s="43"/>
      <c r="T4" s="43"/>
      <c r="U4" s="352"/>
      <c r="V4" s="352"/>
      <c r="W4" s="73"/>
      <c r="X4" s="73"/>
      <c r="Y4" s="73"/>
      <c r="Z4" s="43"/>
      <c r="AA4" s="4"/>
      <c r="AB4" s="56"/>
      <c r="AC4" s="3"/>
      <c r="AD4" s="1"/>
      <c r="AE4" s="5"/>
      <c r="AL4">
        <v>50</v>
      </c>
      <c r="AM4" t="s">
        <v>783</v>
      </c>
    </row>
    <row r="5" spans="1:42" s="182" customFormat="1" ht="19.8">
      <c r="A5" s="180"/>
      <c r="B5" s="154" t="s">
        <v>6</v>
      </c>
      <c r="C5" s="154"/>
      <c r="D5" s="200">
        <f>+År!P2</f>
        <v>49</v>
      </c>
      <c r="E5" s="64"/>
      <c r="F5" s="154" t="s">
        <v>429</v>
      </c>
      <c r="G5" s="154"/>
      <c r="H5" s="186"/>
      <c r="I5" s="186"/>
      <c r="J5" s="531">
        <f>SUM(H11:H20)</f>
        <v>6304</v>
      </c>
      <c r="K5" s="532"/>
      <c r="L5" s="532"/>
      <c r="M5" s="154"/>
      <c r="N5" s="154" t="s">
        <v>664</v>
      </c>
      <c r="O5" s="186"/>
      <c r="P5" s="186"/>
      <c r="Q5" s="186"/>
      <c r="R5" s="186"/>
      <c r="S5" s="534">
        <f>+År!B36-Alder!J5</f>
        <v>1517</v>
      </c>
      <c r="T5" s="544"/>
      <c r="U5" s="352"/>
      <c r="V5" s="352"/>
      <c r="W5" s="73"/>
      <c r="X5" s="73"/>
      <c r="Y5" s="73"/>
      <c r="Z5" s="43"/>
      <c r="AA5"/>
      <c r="AB5"/>
      <c r="AC5"/>
      <c r="AD5"/>
      <c r="AE5"/>
      <c r="AF5"/>
      <c r="AG5"/>
      <c r="AH5"/>
      <c r="AI5" s="177"/>
      <c r="AJ5" s="179"/>
      <c r="AK5" s="179"/>
      <c r="AL5" s="460">
        <v>100</v>
      </c>
      <c r="AM5" s="460" t="s">
        <v>784</v>
      </c>
    </row>
    <row r="6" spans="1:42" ht="15.6">
      <c r="A6" s="43"/>
      <c r="B6" s="43"/>
      <c r="C6" s="43"/>
      <c r="D6" s="43"/>
      <c r="E6" s="43"/>
      <c r="F6" s="43"/>
      <c r="G6" s="43"/>
      <c r="H6" s="46"/>
      <c r="I6" s="64"/>
      <c r="J6" s="64"/>
      <c r="K6" s="64"/>
      <c r="L6" s="46"/>
      <c r="M6" s="64"/>
      <c r="N6" s="43"/>
      <c r="O6" s="73"/>
      <c r="P6" s="73"/>
      <c r="Q6" s="43"/>
      <c r="R6" s="73"/>
      <c r="S6" s="43"/>
      <c r="T6" s="43"/>
      <c r="U6" s="352"/>
      <c r="V6" s="352"/>
      <c r="W6" s="73"/>
      <c r="X6" s="64"/>
      <c r="Y6" s="73"/>
      <c r="Z6" s="43"/>
      <c r="AA6" s="4"/>
      <c r="AB6" s="56"/>
      <c r="AC6" s="3"/>
      <c r="AD6" s="1"/>
      <c r="AE6" s="5"/>
      <c r="AL6">
        <v>150</v>
      </c>
      <c r="AM6" t="s">
        <v>785</v>
      </c>
      <c r="AP6" s="4"/>
    </row>
    <row r="7" spans="1:42" ht="15.6">
      <c r="A7" s="43"/>
      <c r="B7" s="43"/>
      <c r="C7" s="43"/>
      <c r="D7" s="43"/>
      <c r="E7" s="43"/>
      <c r="F7" s="43"/>
      <c r="G7" s="43"/>
      <c r="H7" s="46"/>
      <c r="I7" s="64"/>
      <c r="J7" s="64"/>
      <c r="K7" s="64"/>
      <c r="L7" s="46"/>
      <c r="M7" s="64"/>
      <c r="N7" s="43"/>
      <c r="O7" s="73"/>
      <c r="P7" s="73"/>
      <c r="Q7" s="43"/>
      <c r="R7" s="73"/>
      <c r="S7" s="43"/>
      <c r="T7" s="43"/>
      <c r="U7" s="352"/>
      <c r="V7" s="352"/>
      <c r="W7" s="74" t="s">
        <v>489</v>
      </c>
      <c r="X7" s="64"/>
      <c r="Y7" s="74" t="s">
        <v>4</v>
      </c>
      <c r="Z7" s="43"/>
      <c r="AA7" s="4"/>
      <c r="AB7" s="56"/>
      <c r="AC7" s="3"/>
      <c r="AD7" s="1"/>
      <c r="AE7" s="5"/>
      <c r="AL7">
        <v>200</v>
      </c>
      <c r="AM7" t="s">
        <v>786</v>
      </c>
      <c r="AP7" s="4"/>
    </row>
    <row r="8" spans="1:42" ht="15.6">
      <c r="A8" s="43"/>
      <c r="B8" s="43"/>
      <c r="C8" s="43"/>
      <c r="D8" s="43"/>
      <c r="E8" s="43"/>
      <c r="F8" s="49" t="s">
        <v>4</v>
      </c>
      <c r="G8" s="49"/>
      <c r="H8" s="73"/>
      <c r="I8" s="64"/>
      <c r="J8" s="64"/>
      <c r="K8" s="64"/>
      <c r="L8" s="43"/>
      <c r="M8" s="64"/>
      <c r="N8" s="49" t="s">
        <v>23</v>
      </c>
      <c r="O8" s="73"/>
      <c r="P8" s="173" t="s">
        <v>402</v>
      </c>
      <c r="Q8" s="95" t="s">
        <v>402</v>
      </c>
      <c r="R8" s="74"/>
      <c r="S8" s="95" t="s">
        <v>402</v>
      </c>
      <c r="T8" s="95" t="s">
        <v>402</v>
      </c>
      <c r="U8" s="448"/>
      <c r="V8" s="448"/>
      <c r="W8" s="74" t="s">
        <v>583</v>
      </c>
      <c r="X8" s="65" t="s">
        <v>77</v>
      </c>
      <c r="Y8" s="74" t="s">
        <v>9</v>
      </c>
      <c r="Z8" s="43"/>
      <c r="AA8" s="4"/>
      <c r="AB8" s="56"/>
      <c r="AC8" s="3"/>
      <c r="AD8" s="1"/>
      <c r="AE8" s="5"/>
      <c r="AL8">
        <v>250</v>
      </c>
      <c r="AM8" t="s">
        <v>787</v>
      </c>
    </row>
    <row r="9" spans="1:42" ht="15.6">
      <c r="A9" s="43"/>
      <c r="B9" s="43"/>
      <c r="C9" s="49"/>
      <c r="D9" s="43"/>
      <c r="E9" s="49" t="s">
        <v>538</v>
      </c>
      <c r="F9" s="49" t="s">
        <v>487</v>
      </c>
      <c r="G9" s="49"/>
      <c r="H9" s="74" t="s">
        <v>4</v>
      </c>
      <c r="I9" s="65" t="s">
        <v>4</v>
      </c>
      <c r="J9" s="65"/>
      <c r="K9" s="65" t="s">
        <v>1</v>
      </c>
      <c r="L9" s="49" t="s">
        <v>23</v>
      </c>
      <c r="M9" s="65"/>
      <c r="N9" s="49" t="s">
        <v>493</v>
      </c>
      <c r="O9" s="74" t="s">
        <v>23</v>
      </c>
      <c r="P9" s="74" t="s">
        <v>585</v>
      </c>
      <c r="Q9" s="65" t="s">
        <v>500</v>
      </c>
      <c r="R9" s="74" t="s">
        <v>538</v>
      </c>
      <c r="S9" s="65" t="s">
        <v>502</v>
      </c>
      <c r="T9" s="65" t="s">
        <v>554</v>
      </c>
      <c r="U9" s="432" t="s">
        <v>23</v>
      </c>
      <c r="V9" s="432" t="s">
        <v>23</v>
      </c>
      <c r="W9" s="74" t="s">
        <v>70</v>
      </c>
      <c r="X9" s="65" t="s">
        <v>423</v>
      </c>
      <c r="Y9" s="74" t="s">
        <v>70</v>
      </c>
      <c r="Z9" s="43"/>
      <c r="AA9" s="4"/>
      <c r="AB9" s="56"/>
      <c r="AC9" s="3"/>
      <c r="AD9" s="1"/>
      <c r="AE9" s="5"/>
      <c r="AL9">
        <v>300</v>
      </c>
      <c r="AM9" t="s">
        <v>788</v>
      </c>
    </row>
    <row r="10" spans="1:42" ht="15.6">
      <c r="A10" s="43"/>
      <c r="B10" s="49" t="s">
        <v>89</v>
      </c>
      <c r="C10" s="49" t="s">
        <v>544</v>
      </c>
      <c r="D10" s="46"/>
      <c r="E10" s="49" t="s">
        <v>545</v>
      </c>
      <c r="F10" s="50" t="s">
        <v>488</v>
      </c>
      <c r="G10" s="50"/>
      <c r="H10" s="75" t="s">
        <v>9</v>
      </c>
      <c r="I10" s="87" t="s">
        <v>402</v>
      </c>
      <c r="J10" s="195" t="s">
        <v>540</v>
      </c>
      <c r="K10" s="87" t="s">
        <v>402</v>
      </c>
      <c r="L10" s="50" t="s">
        <v>0</v>
      </c>
      <c r="M10" s="195" t="s">
        <v>540</v>
      </c>
      <c r="N10" s="50" t="s">
        <v>414</v>
      </c>
      <c r="O10" s="75" t="s">
        <v>44</v>
      </c>
      <c r="P10" s="75" t="s">
        <v>561</v>
      </c>
      <c r="Q10" s="87" t="s">
        <v>439</v>
      </c>
      <c r="R10" s="75" t="s">
        <v>9</v>
      </c>
      <c r="S10" s="87" t="s">
        <v>482</v>
      </c>
      <c r="T10" s="87" t="s">
        <v>536</v>
      </c>
      <c r="U10" s="432" t="s">
        <v>735</v>
      </c>
      <c r="V10" s="432" t="s">
        <v>736</v>
      </c>
      <c r="W10" s="75" t="s">
        <v>499</v>
      </c>
      <c r="X10" s="87" t="s">
        <v>424</v>
      </c>
      <c r="Y10" s="75" t="s">
        <v>566</v>
      </c>
      <c r="Z10" s="43"/>
      <c r="AA10" s="4"/>
      <c r="AB10" s="56"/>
      <c r="AC10" s="3"/>
      <c r="AD10" s="1"/>
      <c r="AE10" s="5"/>
      <c r="AL10">
        <v>350</v>
      </c>
      <c r="AM10" t="s">
        <v>754</v>
      </c>
    </row>
    <row r="11" spans="1:42" ht="15.6">
      <c r="A11" s="43"/>
      <c r="B11">
        <f>+'Ark1'!C1476</f>
        <v>2024</v>
      </c>
      <c r="C11">
        <f>+'Ark1'!AQ1476</f>
        <v>750</v>
      </c>
      <c r="D11" s="3" t="str">
        <f t="shared" ref="D11:D20" si="0">VLOOKUP(C11,$AL$3:$AM$63,2)</f>
        <v>701 - 750 dg</v>
      </c>
      <c r="E11" s="3" t="s">
        <v>763</v>
      </c>
      <c r="F11">
        <f>+'Ark1'!Q1476</f>
        <v>549</v>
      </c>
      <c r="G11" s="50"/>
      <c r="H11" s="19">
        <f>+'Ark1'!R1476</f>
        <v>1039</v>
      </c>
      <c r="I11" s="237">
        <f>+'Ark1'!AE1476</f>
        <v>13.284746196138602</v>
      </c>
      <c r="J11" s="237">
        <f t="shared" ref="J11:J18" si="1">+I11-I22</f>
        <v>13.284746196138602</v>
      </c>
      <c r="K11" s="70">
        <f>+'Ark1'!AF1476</f>
        <v>12.600169262651502</v>
      </c>
      <c r="L11" s="1">
        <f>+'Ark1'!S1476</f>
        <v>5.5847784200385364</v>
      </c>
      <c r="M11" s="454">
        <f t="shared" ref="M11:M18" si="2">+L11-L22</f>
        <v>5.5847784200385364</v>
      </c>
      <c r="N11" s="1">
        <f>+'Ark1'!T1476</f>
        <v>6.7516843118383054</v>
      </c>
      <c r="O11" s="300">
        <f>+'Ark1'!U1476</f>
        <v>337.41568816169394</v>
      </c>
      <c r="P11" s="11">
        <f>+'Ark1'!W1476</f>
        <v>56.689124157844098</v>
      </c>
      <c r="Q11" s="67">
        <f>+'Ark1'!X1476</f>
        <v>46.29451395572665</v>
      </c>
      <c r="R11" s="11">
        <f>+'Ark1'!AG1476</f>
        <v>739.63715110683347</v>
      </c>
      <c r="S11" s="11">
        <f>+'Ark1'!AH1476</f>
        <v>0</v>
      </c>
      <c r="T11" s="11">
        <f>+'Ark1'!AI1476</f>
        <v>30.79884504331088</v>
      </c>
      <c r="U11" s="435">
        <f>+IF(H11=0,"",'Ark1'!AR1476)</f>
        <v>214.79018286814235</v>
      </c>
      <c r="V11" s="436">
        <f>+IF(H11=0,"",'Ark1'!AS1476)</f>
        <v>33.593954571105762</v>
      </c>
      <c r="W11" s="19">
        <f t="shared" ref="W11" si="3">1000*O11/R11</f>
        <v>456.19083310886509</v>
      </c>
      <c r="X11" s="19">
        <f t="shared" ref="X11" si="4">+O11/L11</f>
        <v>60.417023341700578</v>
      </c>
      <c r="Y11" s="11">
        <f t="shared" ref="Y11" si="5">+H11/F11</f>
        <v>1.8925318761384335</v>
      </c>
      <c r="Z11" s="43"/>
      <c r="AA11" s="4"/>
      <c r="AB11" s="56"/>
      <c r="AC11" s="3"/>
      <c r="AD11" s="1"/>
      <c r="AE11" s="5"/>
      <c r="AG11" s="2"/>
      <c r="AH11" s="2"/>
      <c r="AI11" s="2"/>
    </row>
    <row r="12" spans="1:42" ht="15.6">
      <c r="A12" s="43"/>
      <c r="B12">
        <f>+'Ark1'!C1477</f>
        <v>2024</v>
      </c>
      <c r="C12">
        <f>+'Ark1'!AQ1477</f>
        <v>800</v>
      </c>
      <c r="D12" s="3" t="str">
        <f t="shared" si="0"/>
        <v>751 - 800 dg</v>
      </c>
      <c r="E12" s="3" t="s">
        <v>774</v>
      </c>
      <c r="F12">
        <f>+'Ark1'!Q1477</f>
        <v>700</v>
      </c>
      <c r="G12" s="50"/>
      <c r="H12" s="19">
        <f>+'Ark1'!R1477</f>
        <v>1709</v>
      </c>
      <c r="I12" s="237">
        <f>+'Ark1'!AE1477</f>
        <v>21.851425648894004</v>
      </c>
      <c r="J12" s="237">
        <f t="shared" si="1"/>
        <v>7.8370264433329275</v>
      </c>
      <c r="K12" s="70">
        <f>+'Ark1'!AF1477</f>
        <v>20.342625503310561</v>
      </c>
      <c r="L12" s="1">
        <f>+'Ark1'!S1477</f>
        <v>5.4306612053832639</v>
      </c>
      <c r="M12" s="454">
        <f t="shared" si="2"/>
        <v>2.0563774028083515E-2</v>
      </c>
      <c r="N12" s="1">
        <f>+'Ark1'!T1477</f>
        <v>6.5868929198361599</v>
      </c>
      <c r="O12" s="300">
        <f>+'Ark1'!U1477</f>
        <v>331.18402574605074</v>
      </c>
      <c r="P12" s="11">
        <f>+'Ark1'!W1477</f>
        <v>52.779403159742543</v>
      </c>
      <c r="Q12" s="67">
        <f>+'Ark1'!X1477</f>
        <v>42.656524283206551</v>
      </c>
      <c r="R12" s="11">
        <f>+'Ark1'!AG1477</f>
        <v>772.60561732007011</v>
      </c>
      <c r="S12" s="11">
        <f>+'Ark1'!AH1477</f>
        <v>0</v>
      </c>
      <c r="T12" s="11">
        <f>+'Ark1'!AI1477</f>
        <v>30.485664131070806</v>
      </c>
      <c r="U12" s="435">
        <f>+IF(H12=0,"",'Ark1'!AR1477)</f>
        <v>214.10708016383848</v>
      </c>
      <c r="V12" s="436">
        <f>+IF(H12=0,"",'Ark1'!AS1477)</f>
        <v>33.325260047740983</v>
      </c>
      <c r="W12" s="19">
        <f t="shared" ref="W12:W18" si="6">1000*O12/R12</f>
        <v>428.65857860938894</v>
      </c>
      <c r="X12" s="19">
        <f t="shared" ref="X12:X18" si="7">+O12/L12</f>
        <v>60.984107316022069</v>
      </c>
      <c r="Y12" s="11">
        <f t="shared" ref="Y12:Y18" si="8">+H12/F12</f>
        <v>2.4414285714285713</v>
      </c>
      <c r="Z12" s="43"/>
      <c r="AA12" s="4"/>
      <c r="AB12" s="56"/>
      <c r="AC12" s="3"/>
      <c r="AD12" s="1"/>
      <c r="AE12" s="5"/>
      <c r="AG12" s="2"/>
      <c r="AH12" s="2"/>
      <c r="AI12" s="2"/>
      <c r="AL12">
        <v>450</v>
      </c>
      <c r="AM12" t="s">
        <v>755</v>
      </c>
    </row>
    <row r="13" spans="1:42" ht="15.6">
      <c r="A13" s="43"/>
      <c r="B13">
        <f>+'Ark1'!C1478</f>
        <v>2024</v>
      </c>
      <c r="C13">
        <f>+'Ark1'!AQ1478</f>
        <v>850</v>
      </c>
      <c r="D13" s="3" t="str">
        <f t="shared" si="0"/>
        <v>801 - 850 dg</v>
      </c>
      <c r="E13" s="3" t="s">
        <v>775</v>
      </c>
      <c r="F13">
        <f>+'Ark1'!Q1478</f>
        <v>497</v>
      </c>
      <c r="G13" s="50"/>
      <c r="H13" s="19">
        <f>+'Ark1'!R1478</f>
        <v>1019</v>
      </c>
      <c r="I13" s="237">
        <f>+'Ark1'!AE1478</f>
        <v>13.029024421429488</v>
      </c>
      <c r="J13" s="237">
        <f t="shared" si="1"/>
        <v>-10.158661775194142</v>
      </c>
      <c r="K13" s="70">
        <f>+'Ark1'!AF1478</f>
        <v>11.77334345779942</v>
      </c>
      <c r="L13" s="1">
        <f>+'Ark1'!S1478</f>
        <v>5.264965652600587</v>
      </c>
      <c r="M13" s="454">
        <f t="shared" si="2"/>
        <v>-9.6918715707764669E-2</v>
      </c>
      <c r="N13" s="1">
        <f>+'Ark1'!T1478</f>
        <v>6.4278704612365054</v>
      </c>
      <c r="O13" s="300">
        <f>+'Ark1'!U1478</f>
        <v>321.46231599607518</v>
      </c>
      <c r="P13" s="11">
        <f>+'Ark1'!W1478</f>
        <v>48.773307163886173</v>
      </c>
      <c r="Q13" s="67">
        <f>+'Ark1'!X1478</f>
        <v>35.230618253189391</v>
      </c>
      <c r="R13" s="11">
        <f>+'Ark1'!AG1478</f>
        <v>824.4789008832189</v>
      </c>
      <c r="S13" s="11">
        <f>+'Ark1'!AH1478</f>
        <v>0</v>
      </c>
      <c r="T13" s="11">
        <f>+'Ark1'!AI1478</f>
        <v>38.174681059862607</v>
      </c>
      <c r="U13" s="435">
        <f>+IF(H13=0,"",'Ark1'!AR1478)</f>
        <v>212.56231599607463</v>
      </c>
      <c r="V13" s="436">
        <f>+IF(H13=0,"",'Ark1'!AS1478)</f>
        <v>32.826552159034918</v>
      </c>
      <c r="W13" s="19">
        <f t="shared" si="6"/>
        <v>389.89756517930329</v>
      </c>
      <c r="X13" s="19">
        <f t="shared" si="7"/>
        <v>61.056868592730794</v>
      </c>
      <c r="Y13" s="11">
        <f t="shared" si="8"/>
        <v>2.0503018108651911</v>
      </c>
      <c r="Z13" s="43"/>
      <c r="AA13" s="4"/>
      <c r="AB13" s="56"/>
      <c r="AC13" s="3"/>
      <c r="AD13" s="1"/>
      <c r="AE13" s="5"/>
      <c r="AG13" s="2"/>
      <c r="AH13" s="2"/>
      <c r="AI13" s="2"/>
      <c r="AL13">
        <v>500</v>
      </c>
      <c r="AM13" t="s">
        <v>756</v>
      </c>
    </row>
    <row r="14" spans="1:42" ht="15.6">
      <c r="A14" s="43"/>
      <c r="B14">
        <f>+'Ark1'!C1479</f>
        <v>2024</v>
      </c>
      <c r="C14">
        <f>+'Ark1'!AQ1479</f>
        <v>900</v>
      </c>
      <c r="D14" s="3" t="str">
        <f t="shared" si="0"/>
        <v>851 - 900 dg</v>
      </c>
      <c r="E14" s="3" t="s">
        <v>776</v>
      </c>
      <c r="F14">
        <f>+'Ark1'!Q1479</f>
        <v>417</v>
      </c>
      <c r="G14" s="50"/>
      <c r="H14" s="19">
        <f>+'Ark1'!R1479</f>
        <v>772</v>
      </c>
      <c r="I14" s="237">
        <f>+'Ark1'!AE1479</f>
        <v>9.8708605037718939</v>
      </c>
      <c r="J14" s="237">
        <f t="shared" si="1"/>
        <v>-4.5035188408159943</v>
      </c>
      <c r="K14" s="70">
        <f>+'Ark1'!AF1479</f>
        <v>9.0352341554735709</v>
      </c>
      <c r="L14" s="1">
        <f>+'Ark1'!S1479</f>
        <v>5.3134715025906738</v>
      </c>
      <c r="M14" s="454">
        <f t="shared" si="2"/>
        <v>3.9723661485321138E-2</v>
      </c>
      <c r="N14" s="1">
        <f>+'Ark1'!T1479</f>
        <v>6.3173575129533681</v>
      </c>
      <c r="O14" s="300">
        <f>+'Ark1'!U1479</f>
        <v>325.63160621761676</v>
      </c>
      <c r="P14" s="11">
        <f>+'Ark1'!W1479</f>
        <v>44.559585492227967</v>
      </c>
      <c r="Q14" s="67">
        <f>+'Ark1'!X1479</f>
        <v>37.564766839378237</v>
      </c>
      <c r="R14" s="11">
        <f>+'Ark1'!AG1479</f>
        <v>874.31476683937808</v>
      </c>
      <c r="S14" s="11">
        <f>+'Ark1'!AH1479</f>
        <v>0.12953367875647673</v>
      </c>
      <c r="T14" s="11">
        <f>+'Ark1'!AI1479</f>
        <v>44.430051813471493</v>
      </c>
      <c r="U14" s="435">
        <f>+IF(H14=0,"",'Ark1'!AR1479)</f>
        <v>213.27979274611403</v>
      </c>
      <c r="V14" s="436">
        <f>+IF(H14=0,"",'Ark1'!AS1479)</f>
        <v>32.92969314560986</v>
      </c>
      <c r="W14" s="19">
        <f t="shared" si="6"/>
        <v>372.44207528916087</v>
      </c>
      <c r="X14" s="19">
        <f t="shared" si="7"/>
        <v>61.284154071184822</v>
      </c>
      <c r="Y14" s="11">
        <f t="shared" si="8"/>
        <v>1.8513189448441247</v>
      </c>
      <c r="Z14" s="43"/>
      <c r="AA14" s="4"/>
      <c r="AB14" s="56"/>
      <c r="AC14" s="3"/>
      <c r="AD14" s="1"/>
      <c r="AE14" s="5"/>
      <c r="AG14" s="2"/>
      <c r="AH14" s="2"/>
      <c r="AI14" s="2"/>
      <c r="AL14">
        <v>550</v>
      </c>
      <c r="AM14" t="s">
        <v>757</v>
      </c>
    </row>
    <row r="15" spans="1:42" ht="15.6">
      <c r="A15" s="43"/>
      <c r="B15">
        <f>+'Ark1'!C1480</f>
        <v>2024</v>
      </c>
      <c r="C15">
        <f>+'Ark1'!AQ1480</f>
        <v>950</v>
      </c>
      <c r="D15" s="3" t="str">
        <f t="shared" si="0"/>
        <v>901 - 950 dg</v>
      </c>
      <c r="E15" s="3" t="s">
        <v>777</v>
      </c>
      <c r="F15">
        <f>+'Ark1'!Q1480</f>
        <v>349</v>
      </c>
      <c r="G15" s="50"/>
      <c r="H15" s="19">
        <f>+'Ark1'!R1480</f>
        <v>589</v>
      </c>
      <c r="I15" s="237">
        <f>+'Ark1'!AE1480</f>
        <v>7.5310062651834784</v>
      </c>
      <c r="J15" s="237">
        <f t="shared" si="1"/>
        <v>-1.91536910720977</v>
      </c>
      <c r="K15" s="70">
        <f>+'Ark1'!AF1480</f>
        <v>7.0309270043224217</v>
      </c>
      <c r="L15" s="1">
        <f>+'Ark1'!S1480</f>
        <v>5.2125850340136051</v>
      </c>
      <c r="M15" s="454">
        <f t="shared" si="2"/>
        <v>-8.4392626958801564E-2</v>
      </c>
      <c r="N15" s="1">
        <f>+'Ark1'!T1480</f>
        <v>6.4872665534804757</v>
      </c>
      <c r="O15" s="300">
        <f>+'Ark1'!U1480</f>
        <v>332.12512733446505</v>
      </c>
      <c r="P15" s="11">
        <f>+'Ark1'!W1480</f>
        <v>50.764006791171482</v>
      </c>
      <c r="Q15" s="67">
        <f>+'Ark1'!X1480</f>
        <v>39.898132427843805</v>
      </c>
      <c r="R15" s="11">
        <f>+'Ark1'!AG1480</f>
        <v>926.41935483870975</v>
      </c>
      <c r="S15" s="11">
        <f>+'Ark1'!AH1480</f>
        <v>0</v>
      </c>
      <c r="T15" s="11">
        <f>+'Ark1'!AI1480</f>
        <v>41.595925297113745</v>
      </c>
      <c r="U15" s="435">
        <f>+IF(H15=0,"",'Ark1'!AR1480)</f>
        <v>214.4006791171478</v>
      </c>
      <c r="V15" s="436">
        <f>+IF(H15=0,"",'Ark1'!AS1480)</f>
        <v>32.947282024766778</v>
      </c>
      <c r="W15" s="19">
        <f t="shared" si="6"/>
        <v>358.504089535444</v>
      </c>
      <c r="X15" s="19">
        <f t="shared" si="7"/>
        <v>63.716011377704881</v>
      </c>
      <c r="Y15" s="11">
        <f t="shared" si="8"/>
        <v>1.6876790830945558</v>
      </c>
      <c r="Z15" s="43"/>
      <c r="AA15" s="4"/>
      <c r="AB15" s="56"/>
      <c r="AC15" s="3"/>
      <c r="AD15" s="13"/>
      <c r="AE15" s="5"/>
      <c r="AG15" s="2"/>
      <c r="AH15" s="2"/>
      <c r="AI15" s="4"/>
      <c r="AJ15" s="4"/>
      <c r="AK15" s="4"/>
      <c r="AL15">
        <v>600</v>
      </c>
      <c r="AM15" t="s">
        <v>758</v>
      </c>
    </row>
    <row r="16" spans="1:42" ht="15.6">
      <c r="A16" s="43"/>
      <c r="B16">
        <f>+'Ark1'!C1481</f>
        <v>2024</v>
      </c>
      <c r="C16">
        <f>+'Ark1'!AQ1481</f>
        <v>1000</v>
      </c>
      <c r="D16" s="3" t="str">
        <f t="shared" si="0"/>
        <v>951- 1000 dg</v>
      </c>
      <c r="E16" s="3" t="s">
        <v>778</v>
      </c>
      <c r="F16">
        <f>+'Ark1'!Q1481</f>
        <v>286</v>
      </c>
      <c r="G16" s="50"/>
      <c r="H16" s="19">
        <f>+'Ark1'!R1481</f>
        <v>414</v>
      </c>
      <c r="I16" s="237">
        <f>+'Ark1'!AE1481</f>
        <v>5.2934407364787113</v>
      </c>
      <c r="J16" s="237">
        <f t="shared" si="1"/>
        <v>-2.1792504253882203</v>
      </c>
      <c r="K16" s="70">
        <f>+'Ark1'!AF1481</f>
        <v>5.2138352575605396</v>
      </c>
      <c r="L16" s="1">
        <f>+'Ark1'!S1481</f>
        <v>5.6135265700483092</v>
      </c>
      <c r="M16" s="454">
        <f t="shared" si="2"/>
        <v>0.20654982586226556</v>
      </c>
      <c r="N16" s="1">
        <f>+'Ark1'!T1481</f>
        <v>6.4130434782608692</v>
      </c>
      <c r="O16" s="300">
        <f>+'Ark1'!U1481</f>
        <v>350.39782608695646</v>
      </c>
      <c r="P16" s="11">
        <f>+'Ark1'!W1481</f>
        <v>45.652173913043477</v>
      </c>
      <c r="Q16" s="67">
        <f>+'Ark1'!X1481</f>
        <v>52.415458937198061</v>
      </c>
      <c r="R16" s="11">
        <f>+'Ark1'!AG1481</f>
        <v>973.49033816425117</v>
      </c>
      <c r="S16" s="11">
        <f>+'Ark1'!AH1481</f>
        <v>0</v>
      </c>
      <c r="T16" s="11">
        <f>+'Ark1'!AI1481</f>
        <v>57.971014492753618</v>
      </c>
      <c r="U16" s="435">
        <f>+IF(H16=0,"",'Ark1'!AR1481)</f>
        <v>216.17632850241543</v>
      </c>
      <c r="V16" s="436">
        <f>+IF(H16=0,"",'Ark1'!AS1481)</f>
        <v>33.758062714943883</v>
      </c>
      <c r="W16" s="19">
        <f t="shared" si="6"/>
        <v>359.9397059735748</v>
      </c>
      <c r="X16" s="19">
        <f t="shared" si="7"/>
        <v>62.42026678141135</v>
      </c>
      <c r="Y16" s="11">
        <f t="shared" si="8"/>
        <v>1.4475524475524475</v>
      </c>
      <c r="Z16" s="43"/>
      <c r="AA16" s="4"/>
      <c r="AB16" s="56"/>
      <c r="AC16" s="3"/>
      <c r="AD16" s="13"/>
      <c r="AE16" s="5"/>
      <c r="AG16" s="1"/>
      <c r="AH16" s="1"/>
      <c r="AI16" s="11"/>
      <c r="AJ16" s="11"/>
      <c r="AK16" s="11"/>
      <c r="AL16">
        <v>650</v>
      </c>
      <c r="AM16" t="s">
        <v>759</v>
      </c>
    </row>
    <row r="17" spans="1:42" ht="15.6">
      <c r="A17" s="43"/>
      <c r="B17">
        <f>+'Ark1'!C1482</f>
        <v>2024</v>
      </c>
      <c r="C17">
        <f>+'Ark1'!AQ1482</f>
        <v>1050</v>
      </c>
      <c r="D17" s="3" t="str">
        <f t="shared" si="0"/>
        <v>1001 - 1050 dg</v>
      </c>
      <c r="E17" s="3" t="s">
        <v>779</v>
      </c>
      <c r="F17">
        <f>+'Ark1'!Q1482</f>
        <v>203</v>
      </c>
      <c r="G17" s="50"/>
      <c r="H17" s="19">
        <f>+'Ark1'!R1482</f>
        <v>285</v>
      </c>
      <c r="I17" s="237">
        <f>+'Ark1'!AE1482</f>
        <v>3.6440352896049095</v>
      </c>
      <c r="J17" s="237">
        <f t="shared" si="1"/>
        <v>-1.5570570639204142</v>
      </c>
      <c r="K17" s="70">
        <f>+'Ark1'!AF1482</f>
        <v>3.4674115843094144</v>
      </c>
      <c r="L17" s="1">
        <f>+'Ark1'!S1482</f>
        <v>5.4350877192982443</v>
      </c>
      <c r="M17" s="454">
        <f t="shared" si="2"/>
        <v>-0.10667839048695971</v>
      </c>
      <c r="N17" s="1">
        <f>+'Ark1'!T1482</f>
        <v>6.4982456140350875</v>
      </c>
      <c r="O17" s="300">
        <f>+'Ark1'!U1482</f>
        <v>338.50491228070177</v>
      </c>
      <c r="P17" s="11">
        <f>+'Ark1'!W1482</f>
        <v>53.684210526315802</v>
      </c>
      <c r="Q17" s="67">
        <f>+'Ark1'!X1482</f>
        <v>45.964912280701753</v>
      </c>
      <c r="R17" s="11">
        <f>+'Ark1'!AG1482</f>
        <v>1021.785964912281</v>
      </c>
      <c r="S17" s="11">
        <f>+'Ark1'!AH1482</f>
        <v>0</v>
      </c>
      <c r="T17" s="11">
        <f>+'Ark1'!AI1482</f>
        <v>59.29824561403511</v>
      </c>
      <c r="U17" s="435">
        <f>+IF(H17=0,"",'Ark1'!AR1482)</f>
        <v>213.72982456140352</v>
      </c>
      <c r="V17" s="436">
        <f>+IF(H17=0,"",'Ark1'!AS1482)</f>
        <v>33.464260078302686</v>
      </c>
      <c r="W17" s="19">
        <f t="shared" si="6"/>
        <v>331.28749454858877</v>
      </c>
      <c r="X17" s="19">
        <f t="shared" si="7"/>
        <v>62.281407359586851</v>
      </c>
      <c r="Y17" s="11">
        <f t="shared" si="8"/>
        <v>1.4039408866995073</v>
      </c>
      <c r="Z17" s="43"/>
      <c r="AA17" s="4"/>
      <c r="AB17" s="56"/>
      <c r="AC17" s="3"/>
      <c r="AD17" s="13"/>
      <c r="AE17" s="5"/>
      <c r="AG17" s="1"/>
      <c r="AH17" s="1"/>
      <c r="AI17" s="11"/>
      <c r="AJ17" s="11"/>
      <c r="AK17" s="11"/>
      <c r="AL17">
        <v>700</v>
      </c>
      <c r="AM17" t="s">
        <v>760</v>
      </c>
    </row>
    <row r="18" spans="1:42" ht="15.6">
      <c r="A18" s="43"/>
      <c r="B18">
        <f>+'Ark1'!C1483</f>
        <v>2024</v>
      </c>
      <c r="C18">
        <f>+'Ark1'!AQ1483</f>
        <v>1100</v>
      </c>
      <c r="D18" s="3" t="str">
        <f t="shared" si="0"/>
        <v>1051 - 1100 dg</v>
      </c>
      <c r="E18" s="3" t="s">
        <v>780</v>
      </c>
      <c r="F18">
        <f>+'Ark1'!Q1483</f>
        <v>141</v>
      </c>
      <c r="G18" s="50"/>
      <c r="H18" s="19">
        <f>+'Ark1'!R1483</f>
        <v>206</v>
      </c>
      <c r="I18" s="237">
        <f>+'Ark1'!AE1483</f>
        <v>2.6339342795038991</v>
      </c>
      <c r="J18" s="237">
        <f t="shared" si="1"/>
        <v>-0.85414913658348945</v>
      </c>
      <c r="K18" s="70">
        <f>+'Ark1'!AF1483</f>
        <v>2.5542436408168472</v>
      </c>
      <c r="L18" s="1">
        <f>+'Ark1'!S1483</f>
        <v>5.3252427184466029</v>
      </c>
      <c r="M18" s="454">
        <f t="shared" si="2"/>
        <v>-0.55376084027225758</v>
      </c>
      <c r="N18" s="1">
        <f>+'Ark1'!T1483</f>
        <v>6.4320388349514541</v>
      </c>
      <c r="O18" s="300">
        <f>+'Ark1'!U1483</f>
        <v>344.9844660194176</v>
      </c>
      <c r="P18" s="11">
        <f>+'Ark1'!W1483</f>
        <v>43.689320388349529</v>
      </c>
      <c r="Q18" s="67">
        <f>+'Ark1'!X1483</f>
        <v>45.631067961165051</v>
      </c>
      <c r="R18" s="11">
        <f>+'Ark1'!AG1483</f>
        <v>1073.7281553398061</v>
      </c>
      <c r="S18" s="11">
        <f>+'Ark1'!AH1483</f>
        <v>0</v>
      </c>
      <c r="T18" s="11">
        <f>+'Ark1'!AI1483</f>
        <v>53.398058252427191</v>
      </c>
      <c r="U18" s="435">
        <f>+IF(H18=0,"",'Ark1'!AR1483)</f>
        <v>215.94660194174764</v>
      </c>
      <c r="V18" s="436">
        <f>+IF(H18=0,"",'Ark1'!AS1483)</f>
        <v>33.267836799045547</v>
      </c>
      <c r="W18" s="19">
        <f t="shared" si="6"/>
        <v>321.29591117058794</v>
      </c>
      <c r="X18" s="19">
        <f t="shared" si="7"/>
        <v>64.782862351868744</v>
      </c>
      <c r="Y18" s="11">
        <f t="shared" si="8"/>
        <v>1.4609929078014185</v>
      </c>
      <c r="Z18" s="43"/>
      <c r="AA18" s="4"/>
      <c r="AB18" s="56"/>
      <c r="AC18" s="3"/>
      <c r="AD18" s="5"/>
      <c r="AE18" s="5"/>
      <c r="AG18" s="1"/>
      <c r="AH18" s="1"/>
      <c r="AI18" s="11"/>
      <c r="AJ18" s="11"/>
      <c r="AK18" s="11"/>
      <c r="AL18">
        <v>750</v>
      </c>
      <c r="AM18" t="s">
        <v>761</v>
      </c>
    </row>
    <row r="19" spans="1:42" ht="15.6">
      <c r="A19" s="43"/>
      <c r="B19">
        <f>+'Ark1'!C1484</f>
        <v>2024</v>
      </c>
      <c r="C19">
        <f>+'Ark1'!AQ1484</f>
        <v>1150</v>
      </c>
      <c r="D19" s="3" t="str">
        <f t="shared" si="0"/>
        <v>1101 - 1150 dg</v>
      </c>
      <c r="E19" s="3" t="s">
        <v>781</v>
      </c>
      <c r="F19">
        <f>+'Ark1'!Q1484</f>
        <v>99</v>
      </c>
      <c r="G19" s="50"/>
      <c r="H19" s="19">
        <f>+'Ark1'!R1484</f>
        <v>146</v>
      </c>
      <c r="I19" s="237">
        <f>+'Ark1'!AE1484</f>
        <v>1.8667689553765501</v>
      </c>
      <c r="J19" s="237">
        <f>+I19-I31</f>
        <v>0.14134690969631203</v>
      </c>
      <c r="K19" s="70">
        <f>+'Ark1'!AF1484</f>
        <v>1.8284384616471128</v>
      </c>
      <c r="L19" s="1">
        <f>+'Ark1'!S1484</f>
        <v>5.2191780821917808</v>
      </c>
      <c r="M19" s="454">
        <f>+L19-L31</f>
        <v>-0.51463486744850773</v>
      </c>
      <c r="N19" s="1">
        <f>+'Ark1'!T1484</f>
        <v>6.184931506849316</v>
      </c>
      <c r="O19" s="300">
        <f>+'Ark1'!U1484</f>
        <v>348.44315068493125</v>
      </c>
      <c r="P19" s="11">
        <f>+'Ark1'!W1484</f>
        <v>44.520547945205472</v>
      </c>
      <c r="Q19" s="67">
        <f>+'Ark1'!X1484</f>
        <v>42.465753424657528</v>
      </c>
      <c r="R19" s="11">
        <f>+'Ark1'!AG1484</f>
        <v>1125.2260273972602</v>
      </c>
      <c r="S19" s="11">
        <f>+'Ark1'!AH1484</f>
        <v>0</v>
      </c>
      <c r="T19" s="11">
        <f>+'Ark1'!AI1484</f>
        <v>56.164383561643838</v>
      </c>
      <c r="U19" s="435">
        <f>+IF(H19=0,"",'Ark1'!AR1484)</f>
        <v>216.027397260274</v>
      </c>
      <c r="V19" s="436">
        <f>+IF(H19=0,"",'Ark1'!AS1484)</f>
        <v>33.164394067567031</v>
      </c>
      <c r="W19" s="19">
        <f t="shared" ref="W19:W20" si="9">1000*O19/R19</f>
        <v>309.66502924830911</v>
      </c>
      <c r="X19" s="19">
        <f t="shared" ref="X19:X20" si="10">+O19/L19</f>
        <v>66.762073490813606</v>
      </c>
      <c r="Y19" s="11">
        <f t="shared" ref="Y19:Y20" si="11">+H19/F19</f>
        <v>1.4747474747474747</v>
      </c>
      <c r="Z19" s="43"/>
      <c r="AA19" s="4"/>
      <c r="AB19" s="56"/>
      <c r="AC19" s="3"/>
      <c r="AD19" s="5"/>
      <c r="AE19" s="5"/>
      <c r="AG19" s="1"/>
      <c r="AH19" s="1"/>
      <c r="AI19" s="11"/>
      <c r="AJ19" s="11"/>
      <c r="AK19" s="11"/>
    </row>
    <row r="20" spans="1:42" ht="15.6">
      <c r="A20" s="43"/>
      <c r="B20">
        <f>+'Ark1'!C1485</f>
        <v>2024</v>
      </c>
      <c r="C20">
        <f>+'Ark1'!AQ1485</f>
        <v>1200</v>
      </c>
      <c r="D20" s="3" t="str">
        <f t="shared" si="0"/>
        <v>1151 - 1200 dg</v>
      </c>
      <c r="E20" s="3" t="s">
        <v>832</v>
      </c>
      <c r="F20">
        <f>+'Ark1'!Q1485</f>
        <v>100</v>
      </c>
      <c r="G20" s="50"/>
      <c r="H20" s="19">
        <f>+'Ark1'!R1485</f>
        <v>125</v>
      </c>
      <c r="I20" s="237">
        <f>+'Ark1'!AE1485</f>
        <v>1.598261091931978</v>
      </c>
      <c r="J20" s="237">
        <f>+I20-I32</f>
        <v>1.598261091931978</v>
      </c>
      <c r="K20" s="70">
        <f>+'Ark1'!AF1485</f>
        <v>1.6964902206377139</v>
      </c>
      <c r="L20" s="1">
        <f>+'Ark1'!S1485</f>
        <v>5.8559999999999999</v>
      </c>
      <c r="M20" s="454">
        <f>+L20-L32</f>
        <v>5.8559999999999999</v>
      </c>
      <c r="N20" s="1">
        <f>+'Ark1'!T1485</f>
        <v>6.3280000000000003</v>
      </c>
      <c r="O20" s="300">
        <f>+'Ark1'!U1485</f>
        <v>377.61199999999991</v>
      </c>
      <c r="P20" s="11">
        <f>+'Ark1'!W1485</f>
        <v>39.200000000000003</v>
      </c>
      <c r="Q20" s="67">
        <f>+'Ark1'!X1485</f>
        <v>60</v>
      </c>
      <c r="R20" s="11">
        <f>+'Ark1'!AG1485</f>
        <v>1173.7439999999999</v>
      </c>
      <c r="S20" s="11">
        <f>+'Ark1'!AH1485</f>
        <v>0</v>
      </c>
      <c r="T20" s="11">
        <f>+'Ark1'!AI1485</f>
        <v>67.2</v>
      </c>
      <c r="U20" s="435">
        <f>+IF(H20=0,"",'Ark1'!AR1485)</f>
        <v>218.28800000000004</v>
      </c>
      <c r="V20" s="436">
        <f>+IF(H20=0,"",'Ark1'!AS1485)</f>
        <v>35.205063508926891</v>
      </c>
      <c r="W20" s="19">
        <f t="shared" si="9"/>
        <v>321.71580855791376</v>
      </c>
      <c r="X20" s="19">
        <f t="shared" si="10"/>
        <v>64.482923497267748</v>
      </c>
      <c r="Y20" s="11">
        <f t="shared" si="11"/>
        <v>1.25</v>
      </c>
      <c r="Z20" s="43"/>
      <c r="AA20" s="4"/>
      <c r="AB20" s="56"/>
      <c r="AC20" s="3"/>
      <c r="AD20" s="5"/>
      <c r="AE20" s="5"/>
      <c r="AG20" s="1"/>
      <c r="AH20" s="1"/>
      <c r="AI20" s="11"/>
      <c r="AJ20" s="11"/>
      <c r="AK20" s="11"/>
      <c r="AL20">
        <v>800</v>
      </c>
      <c r="AM20" t="s">
        <v>789</v>
      </c>
    </row>
    <row r="21" spans="1:42" ht="15.6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"/>
      <c r="AB21" s="13"/>
      <c r="AC21" s="3"/>
      <c r="AD21" s="5"/>
      <c r="AE21" s="5"/>
      <c r="AL21">
        <v>850</v>
      </c>
      <c r="AM21" t="s">
        <v>790</v>
      </c>
    </row>
    <row r="22" spans="1:42" ht="15.6">
      <c r="A22" s="43"/>
      <c r="B22" s="51">
        <f>+'Ark1'!C1543</f>
        <v>2023</v>
      </c>
      <c r="C22" s="51">
        <f>+'Ark1'!AQ1543</f>
        <v>700</v>
      </c>
      <c r="D22" s="52" t="str">
        <f t="shared" ref="D22:D31" si="12">VLOOKUP(C22,$AL$3:$AM$63,2)</f>
        <v>651 - 700 dg</v>
      </c>
      <c r="E22" s="52" t="s">
        <v>546</v>
      </c>
      <c r="F22" s="51">
        <f>+'Ark1'!Q1543</f>
        <v>0</v>
      </c>
      <c r="G22" s="50"/>
      <c r="H22" s="76">
        <f>+'Ark1'!R1543</f>
        <v>0</v>
      </c>
      <c r="I22" s="69">
        <f>+'Ark1'!AE1543</f>
        <v>0</v>
      </c>
      <c r="J22" s="69"/>
      <c r="K22" s="69">
        <f>+'Ark1'!AF1543</f>
        <v>0</v>
      </c>
      <c r="L22" s="53">
        <f>+'Ark1'!S1543</f>
        <v>0</v>
      </c>
      <c r="M22" s="69"/>
      <c r="N22" s="53">
        <f>+'Ark1'!T1543</f>
        <v>0</v>
      </c>
      <c r="O22" s="300">
        <f>+'Ark1'!U1543</f>
        <v>0</v>
      </c>
      <c r="P22" s="76">
        <f>+'Ark1'!W1543</f>
        <v>0</v>
      </c>
      <c r="Q22" s="66">
        <f>+'Ark1'!X1543</f>
        <v>0</v>
      </c>
      <c r="R22" s="76">
        <f>+'Ark1'!AG1543</f>
        <v>0</v>
      </c>
      <c r="S22" s="66">
        <f>+'Ark1'!AH1543</f>
        <v>0</v>
      </c>
      <c r="T22" s="66">
        <f>+'Ark1'!AI1543</f>
        <v>0</v>
      </c>
      <c r="U22" s="411"/>
      <c r="V22" s="411"/>
      <c r="W22" s="76" t="e">
        <f t="shared" ref="W22" si="13">1000*O22/R22</f>
        <v>#DIV/0!</v>
      </c>
      <c r="X22" s="66" t="e">
        <f t="shared" ref="X22" si="14">+O22/L22</f>
        <v>#DIV/0!</v>
      </c>
      <c r="Y22" s="76" t="e">
        <f t="shared" ref="Y22" si="15">+H22/F22</f>
        <v>#DIV/0!</v>
      </c>
      <c r="Z22" s="43"/>
      <c r="AA22" s="13"/>
      <c r="AB22" s="13"/>
      <c r="AC22" s="3"/>
      <c r="AL22">
        <v>900</v>
      </c>
      <c r="AM22" t="s">
        <v>791</v>
      </c>
    </row>
    <row r="23" spans="1:42" ht="15.6">
      <c r="A23" s="43"/>
      <c r="B23" s="51">
        <f>+'Ark1'!C1544</f>
        <v>2023</v>
      </c>
      <c r="C23" s="51">
        <f>+'Ark1'!AQ1544</f>
        <v>750</v>
      </c>
      <c r="D23" s="52" t="str">
        <f t="shared" si="12"/>
        <v>701 - 750 dg</v>
      </c>
      <c r="E23" s="52" t="s">
        <v>546</v>
      </c>
      <c r="F23" s="51">
        <f>+'Ark1'!Q1544</f>
        <v>582</v>
      </c>
      <c r="G23" s="50"/>
      <c r="H23" s="76">
        <f>+'Ark1'!R1544</f>
        <v>1129</v>
      </c>
      <c r="I23" s="69">
        <f>+'Ark1'!AE1544</f>
        <v>14.014399205561077</v>
      </c>
      <c r="J23" s="69"/>
      <c r="K23" s="69">
        <f>+'Ark1'!AF1544</f>
        <v>13.32101083962689</v>
      </c>
      <c r="L23" s="53">
        <f>+'Ark1'!S1544</f>
        <v>5.4100974313551804</v>
      </c>
      <c r="M23" s="69"/>
      <c r="N23" s="53">
        <f>+'Ark1'!T1544</f>
        <v>6.5775022143489812</v>
      </c>
      <c r="O23" s="300">
        <f>+'Ark1'!U1544</f>
        <v>334.82949512843174</v>
      </c>
      <c r="P23" s="76">
        <f>+'Ark1'!W1544</f>
        <v>54.295837023914963</v>
      </c>
      <c r="Q23" s="66">
        <f>+'Ark1'!X1544</f>
        <v>43.489813994685555</v>
      </c>
      <c r="R23" s="76">
        <f>+'Ark1'!AG1544</f>
        <v>739.93445527015024</v>
      </c>
      <c r="S23" s="66">
        <f>+'Ark1'!AH1544</f>
        <v>0</v>
      </c>
      <c r="T23" s="66">
        <f>+'Ark1'!AI1544</f>
        <v>28.786536758193087</v>
      </c>
      <c r="U23" s="411"/>
      <c r="V23" s="411"/>
      <c r="W23" s="76">
        <f t="shared" ref="W23:W29" si="16">1000*O23/R23</f>
        <v>452.51237152645558</v>
      </c>
      <c r="X23" s="66">
        <f t="shared" ref="X23:X29" si="17">+O23/L23</f>
        <v>61.889734774066717</v>
      </c>
      <c r="Y23" s="76">
        <f t="shared" ref="Y23:Y29" si="18">+H23/F23</f>
        <v>1.9398625429553265</v>
      </c>
      <c r="Z23" s="43"/>
      <c r="AA23" s="2"/>
      <c r="AB23" s="5"/>
      <c r="AC23" s="3"/>
      <c r="AE23" s="2"/>
      <c r="AL23">
        <v>950</v>
      </c>
      <c r="AM23" t="s">
        <v>792</v>
      </c>
    </row>
    <row r="24" spans="1:42" ht="15.6">
      <c r="A24" s="43"/>
      <c r="B24" s="51">
        <f>+'Ark1'!C1545</f>
        <v>2023</v>
      </c>
      <c r="C24" s="51">
        <f>+'Ark1'!AQ1545</f>
        <v>800</v>
      </c>
      <c r="D24" s="52" t="str">
        <f t="shared" si="12"/>
        <v>751 - 800 dg</v>
      </c>
      <c r="E24" s="52" t="s">
        <v>546</v>
      </c>
      <c r="F24" s="51">
        <f>+'Ark1'!Q1545</f>
        <v>771</v>
      </c>
      <c r="G24" s="50"/>
      <c r="H24" s="76">
        <f>+'Ark1'!R1545</f>
        <v>1868</v>
      </c>
      <c r="I24" s="69">
        <f>+'Ark1'!AE1545</f>
        <v>23.187686196623631</v>
      </c>
      <c r="J24" s="69"/>
      <c r="K24" s="69">
        <f>+'Ark1'!AF1545</f>
        <v>21.814193249017485</v>
      </c>
      <c r="L24" s="53">
        <f>+'Ark1'!S1545</f>
        <v>5.3618843683083517</v>
      </c>
      <c r="M24" s="69"/>
      <c r="N24" s="53">
        <f>+'Ark1'!T1545</f>
        <v>6.465203426124198</v>
      </c>
      <c r="O24" s="300">
        <f>+'Ark1'!U1545</f>
        <v>331.39255888650871</v>
      </c>
      <c r="P24" s="76">
        <f>+'Ark1'!W1545</f>
        <v>50.267665952890809</v>
      </c>
      <c r="Q24" s="66">
        <f>+'Ark1'!X1545</f>
        <v>42.184154175588866</v>
      </c>
      <c r="R24" s="76">
        <f>+'Ark1'!AG1545</f>
        <v>773.47591006424</v>
      </c>
      <c r="S24" s="66">
        <f>+'Ark1'!AH1545</f>
        <v>0</v>
      </c>
      <c r="T24" s="66">
        <f>+'Ark1'!AI1545</f>
        <v>31.905781584582432</v>
      </c>
      <c r="U24" s="411"/>
      <c r="V24" s="411"/>
      <c r="W24" s="76">
        <f t="shared" si="16"/>
        <v>428.44586957981062</v>
      </c>
      <c r="X24" s="66">
        <f t="shared" si="17"/>
        <v>61.805241613418353</v>
      </c>
      <c r="Y24" s="76">
        <f t="shared" si="18"/>
        <v>2.4228274967574577</v>
      </c>
      <c r="Z24" s="43"/>
      <c r="AB24" s="1"/>
      <c r="AC24" s="1"/>
      <c r="AD24" s="1"/>
      <c r="AE24" s="1"/>
      <c r="AF24" s="1"/>
      <c r="AG24" s="1"/>
      <c r="AH24" s="1"/>
      <c r="AI24" s="1"/>
      <c r="AJ24" s="1"/>
      <c r="AL24" s="4">
        <v>1000</v>
      </c>
      <c r="AM24" s="4" t="s">
        <v>793</v>
      </c>
      <c r="AN24" s="3"/>
      <c r="AO24" s="4"/>
      <c r="AP24" s="4"/>
    </row>
    <row r="25" spans="1:42" ht="15.6">
      <c r="A25" s="43"/>
      <c r="B25" s="51">
        <f>+'Ark1'!C1546</f>
        <v>2023</v>
      </c>
      <c r="C25" s="51">
        <f>+'Ark1'!AQ1546</f>
        <v>850</v>
      </c>
      <c r="D25" s="52" t="str">
        <f t="shared" si="12"/>
        <v>801 - 850 dg</v>
      </c>
      <c r="E25" s="52" t="s">
        <v>546</v>
      </c>
      <c r="F25" s="51">
        <f>+'Ark1'!Q1546</f>
        <v>535</v>
      </c>
      <c r="G25" s="50"/>
      <c r="H25" s="76">
        <f>+'Ark1'!R1546</f>
        <v>1158</v>
      </c>
      <c r="I25" s="69">
        <f>+'Ark1'!AE1546</f>
        <v>14.374379344587888</v>
      </c>
      <c r="J25" s="69"/>
      <c r="K25" s="69">
        <f>+'Ark1'!AF1546</f>
        <v>13.238725016926921</v>
      </c>
      <c r="L25" s="53">
        <f>+'Ark1'!S1546</f>
        <v>5.2737478411053527</v>
      </c>
      <c r="M25" s="69"/>
      <c r="N25" s="53">
        <f>+'Ark1'!T1546</f>
        <v>6.3169257340241804</v>
      </c>
      <c r="O25" s="300">
        <f>+'Ark1'!U1546</f>
        <v>324.42780656304006</v>
      </c>
      <c r="P25" s="76">
        <f>+'Ark1'!W1546</f>
        <v>45.595854922279777</v>
      </c>
      <c r="Q25" s="66">
        <f>+'Ark1'!X1546</f>
        <v>37.823834196891191</v>
      </c>
      <c r="R25" s="76">
        <f>+'Ark1'!AG1546</f>
        <v>823.7469775474957</v>
      </c>
      <c r="S25" s="66">
        <f>+'Ark1'!AH1546</f>
        <v>0</v>
      </c>
      <c r="T25" s="66">
        <f>+'Ark1'!AI1546</f>
        <v>35.233160621761655</v>
      </c>
      <c r="U25" s="411"/>
      <c r="V25" s="411"/>
      <c r="W25" s="76">
        <f t="shared" si="16"/>
        <v>393.84400235245073</v>
      </c>
      <c r="X25" s="66">
        <f t="shared" si="17"/>
        <v>61.517504503029393</v>
      </c>
      <c r="Y25" s="76">
        <f t="shared" si="18"/>
        <v>2.1644859813084114</v>
      </c>
      <c r="Z25" s="43"/>
      <c r="AB25" s="1"/>
      <c r="AC25" s="1"/>
      <c r="AD25" s="1"/>
      <c r="AE25" s="1"/>
      <c r="AF25" s="1"/>
      <c r="AG25" s="1"/>
      <c r="AH25" s="1"/>
      <c r="AI25" s="1"/>
      <c r="AJ25" s="1"/>
      <c r="AL25" s="4">
        <v>1050</v>
      </c>
      <c r="AM25" s="13" t="s">
        <v>794</v>
      </c>
      <c r="AN25" s="3"/>
      <c r="AO25" s="1"/>
      <c r="AP25" s="5"/>
    </row>
    <row r="26" spans="1:42" ht="15.6">
      <c r="A26" s="43"/>
      <c r="B26" s="51">
        <f>+'Ark1'!C1547</f>
        <v>2023</v>
      </c>
      <c r="C26" s="51">
        <f>+'Ark1'!AQ1547</f>
        <v>900</v>
      </c>
      <c r="D26" s="52" t="str">
        <f t="shared" si="12"/>
        <v>851 - 900 dg</v>
      </c>
      <c r="E26" s="52" t="s">
        <v>546</v>
      </c>
      <c r="F26" s="51">
        <f>+'Ark1'!Q1547</f>
        <v>403</v>
      </c>
      <c r="G26" s="50"/>
      <c r="H26" s="76">
        <f>+'Ark1'!R1547</f>
        <v>761</v>
      </c>
      <c r="I26" s="69">
        <f>+'Ark1'!AE1547</f>
        <v>9.4463753723932484</v>
      </c>
      <c r="J26" s="69"/>
      <c r="K26" s="69">
        <f>+'Ark1'!AF1547</f>
        <v>8.8567503587473126</v>
      </c>
      <c r="L26" s="53">
        <f>+'Ark1'!S1547</f>
        <v>5.2969776609724066</v>
      </c>
      <c r="M26" s="69"/>
      <c r="N26" s="53">
        <f>+'Ark1'!T1547</f>
        <v>6.316688567674114</v>
      </c>
      <c r="O26" s="300">
        <f>+'Ark1'!U1547</f>
        <v>330.27082785808159</v>
      </c>
      <c r="P26" s="76">
        <f>+'Ark1'!W1547</f>
        <v>42.969776609724057</v>
      </c>
      <c r="Q26" s="66">
        <f>+'Ark1'!X1547</f>
        <v>40.735873850197109</v>
      </c>
      <c r="R26" s="76">
        <f>+'Ark1'!AG1547</f>
        <v>873.31274638633363</v>
      </c>
      <c r="S26" s="66">
        <f>+'Ark1'!AH1547</f>
        <v>0.13140604467805519</v>
      </c>
      <c r="T26" s="66">
        <f>+'Ark1'!AI1547</f>
        <v>41.392904073587395</v>
      </c>
      <c r="U26" s="411"/>
      <c r="V26" s="411"/>
      <c r="W26" s="76">
        <f t="shared" si="16"/>
        <v>378.1816184691038</v>
      </c>
      <c r="X26" s="66">
        <f t="shared" si="17"/>
        <v>62.35080625155048</v>
      </c>
      <c r="Y26" s="76">
        <f t="shared" si="18"/>
        <v>1.8883374689826302</v>
      </c>
      <c r="Z26" s="43"/>
      <c r="AB26" s="1"/>
      <c r="AC26" s="1"/>
      <c r="AD26" s="1"/>
      <c r="AE26" s="1"/>
      <c r="AF26" s="1"/>
      <c r="AG26" s="1"/>
      <c r="AH26" s="1"/>
      <c r="AI26" s="1"/>
      <c r="AJ26" s="1"/>
      <c r="AL26" s="4">
        <v>1100</v>
      </c>
      <c r="AM26" s="13" t="s">
        <v>795</v>
      </c>
      <c r="AN26" s="3"/>
      <c r="AO26" s="1"/>
      <c r="AP26" s="5"/>
    </row>
    <row r="27" spans="1:42" ht="15.6">
      <c r="A27" s="43"/>
      <c r="B27" s="51">
        <f>+'Ark1'!C1548</f>
        <v>2023</v>
      </c>
      <c r="C27" s="51">
        <f>+'Ark1'!AQ1548</f>
        <v>950</v>
      </c>
      <c r="D27" s="52" t="str">
        <f t="shared" si="12"/>
        <v>901 - 950 dg</v>
      </c>
      <c r="E27" s="52" t="s">
        <v>546</v>
      </c>
      <c r="F27" s="51">
        <f>+'Ark1'!Q1548</f>
        <v>380</v>
      </c>
      <c r="G27" s="50"/>
      <c r="H27" s="76">
        <f>+'Ark1'!R1548</f>
        <v>602</v>
      </c>
      <c r="I27" s="69">
        <f>+'Ark1'!AE1548</f>
        <v>7.4726911618669316</v>
      </c>
      <c r="J27" s="69"/>
      <c r="K27" s="69">
        <f>+'Ark1'!AF1548</f>
        <v>7.0958985921234481</v>
      </c>
      <c r="L27" s="53">
        <f>+'Ark1'!S1548</f>
        <v>5.4069767441860437</v>
      </c>
      <c r="M27" s="69"/>
      <c r="N27" s="53">
        <f>+'Ark1'!T1548</f>
        <v>6.2624584717607963</v>
      </c>
      <c r="O27" s="300">
        <f>+'Ark1'!U1548</f>
        <v>334.49634551495046</v>
      </c>
      <c r="P27" s="76">
        <f>+'Ark1'!W1548</f>
        <v>45.182724252491695</v>
      </c>
      <c r="Q27" s="66">
        <f>+'Ark1'!X1548</f>
        <v>44.850498338870423</v>
      </c>
      <c r="R27" s="76">
        <f>+'Ark1'!AG1548</f>
        <v>927.06810631229246</v>
      </c>
      <c r="S27" s="66">
        <f>+'Ark1'!AH1548</f>
        <v>0</v>
      </c>
      <c r="T27" s="66">
        <f>+'Ark1'!AI1548</f>
        <v>46.843853820598007</v>
      </c>
      <c r="U27" s="411"/>
      <c r="V27" s="411"/>
      <c r="W27" s="76">
        <f t="shared" si="16"/>
        <v>360.81097304222425</v>
      </c>
      <c r="X27" s="66">
        <f t="shared" si="17"/>
        <v>61.863840245775819</v>
      </c>
      <c r="Y27" s="76">
        <f t="shared" si="18"/>
        <v>1.5842105263157895</v>
      </c>
      <c r="Z27" s="43"/>
      <c r="AB27" s="1"/>
      <c r="AC27" s="1"/>
      <c r="AD27" s="1"/>
      <c r="AE27" s="1"/>
      <c r="AF27" s="1"/>
      <c r="AG27" s="1"/>
      <c r="AH27" s="1"/>
      <c r="AI27" s="1"/>
      <c r="AJ27" s="1"/>
      <c r="AL27" s="4">
        <v>1150</v>
      </c>
      <c r="AM27" s="13" t="s">
        <v>796</v>
      </c>
      <c r="AN27" s="3"/>
      <c r="AO27" s="1"/>
      <c r="AP27" s="5"/>
    </row>
    <row r="28" spans="1:42" ht="15.6">
      <c r="A28" s="43"/>
      <c r="B28" s="51">
        <f>+'Ark1'!C1549</f>
        <v>2023</v>
      </c>
      <c r="C28" s="51">
        <f>+'Ark1'!AQ1549</f>
        <v>1000</v>
      </c>
      <c r="D28" s="52" t="str">
        <f t="shared" si="12"/>
        <v>951- 1000 dg</v>
      </c>
      <c r="E28" s="52" t="s">
        <v>546</v>
      </c>
      <c r="F28" s="51">
        <f>+'Ark1'!Q1549</f>
        <v>267</v>
      </c>
      <c r="G28" s="50"/>
      <c r="H28" s="76">
        <f>+'Ark1'!R1549</f>
        <v>419</v>
      </c>
      <c r="I28" s="69">
        <f>+'Ark1'!AE1549</f>
        <v>5.2010923535253237</v>
      </c>
      <c r="J28" s="69"/>
      <c r="K28" s="69">
        <f>+'Ark1'!AF1549</f>
        <v>5.0455717076315088</v>
      </c>
      <c r="L28" s="53">
        <f>+'Ark1'!S1549</f>
        <v>5.541766109785204</v>
      </c>
      <c r="M28" s="69"/>
      <c r="N28" s="53">
        <f>+'Ark1'!T1549</f>
        <v>6.329355608591885</v>
      </c>
      <c r="O28" s="300">
        <f>+'Ark1'!U1549</f>
        <v>341.72505966587113</v>
      </c>
      <c r="P28" s="76">
        <f>+'Ark1'!W1549</f>
        <v>42.482100238663485</v>
      </c>
      <c r="Q28" s="66">
        <f>+'Ark1'!X1549</f>
        <v>46.300715990453483</v>
      </c>
      <c r="R28" s="76">
        <f>+'Ark1'!AG1549</f>
        <v>974.16229116945124</v>
      </c>
      <c r="S28" s="66">
        <f>+'Ark1'!AH1549</f>
        <v>0</v>
      </c>
      <c r="T28" s="66">
        <f>+'Ark1'!AI1549</f>
        <v>57.756563245823379</v>
      </c>
      <c r="U28" s="411"/>
      <c r="V28" s="411"/>
      <c r="W28" s="76">
        <f t="shared" si="16"/>
        <v>350.78863425891893</v>
      </c>
      <c r="X28" s="66">
        <f t="shared" si="17"/>
        <v>61.663565891472857</v>
      </c>
      <c r="Y28" s="76">
        <f t="shared" si="18"/>
        <v>1.5692883895131087</v>
      </c>
      <c r="Z28" s="43"/>
      <c r="AB28" s="1"/>
      <c r="AC28" s="1"/>
      <c r="AD28" s="1"/>
      <c r="AE28" s="1"/>
      <c r="AF28" s="1"/>
      <c r="AG28" s="1"/>
      <c r="AH28" s="1"/>
      <c r="AI28" s="1"/>
      <c r="AJ28" s="1"/>
      <c r="AL28" s="4">
        <v>1200</v>
      </c>
      <c r="AM28" s="13" t="s">
        <v>797</v>
      </c>
      <c r="AN28" s="3"/>
      <c r="AO28" s="1"/>
      <c r="AP28" s="5"/>
    </row>
    <row r="29" spans="1:42" ht="15.6">
      <c r="A29" s="43"/>
      <c r="B29" s="51">
        <f>+'Ark1'!C1550</f>
        <v>2023</v>
      </c>
      <c r="C29" s="51">
        <f>+'Ark1'!AQ1550</f>
        <v>1050</v>
      </c>
      <c r="D29" s="52" t="str">
        <f t="shared" si="12"/>
        <v>1001 - 1050 dg</v>
      </c>
      <c r="E29" s="52" t="s">
        <v>546</v>
      </c>
      <c r="F29" s="51">
        <f>+'Ark1'!Q1550</f>
        <v>208</v>
      </c>
      <c r="G29" s="50"/>
      <c r="H29" s="76">
        <f>+'Ark1'!R1550</f>
        <v>281</v>
      </c>
      <c r="I29" s="69">
        <f>+'Ark1'!AE1550</f>
        <v>3.4880834160873886</v>
      </c>
      <c r="J29" s="69"/>
      <c r="K29" s="69">
        <f>+'Ark1'!AF1550</f>
        <v>3.6055856677837608</v>
      </c>
      <c r="L29" s="53">
        <f>+'Ark1'!S1550</f>
        <v>5.8790035587188605</v>
      </c>
      <c r="M29" s="69"/>
      <c r="N29" s="53">
        <f>+'Ark1'!T1550</f>
        <v>6.6370106761565824</v>
      </c>
      <c r="O29" s="300">
        <f>+'Ark1'!U1550</f>
        <v>364.12455516014251</v>
      </c>
      <c r="P29" s="76">
        <f>+'Ark1'!W1550</f>
        <v>51.957295373665474</v>
      </c>
      <c r="Q29" s="66">
        <f>+'Ark1'!X1550</f>
        <v>59.786476868327398</v>
      </c>
      <c r="R29" s="76">
        <f>+'Ark1'!AG1550</f>
        <v>1023.2740213523132</v>
      </c>
      <c r="S29" s="66">
        <f>+'Ark1'!AH1550</f>
        <v>0</v>
      </c>
      <c r="T29" s="66">
        <f>+'Ark1'!AI1550</f>
        <v>61.565836298932375</v>
      </c>
      <c r="U29" s="411"/>
      <c r="V29" s="411"/>
      <c r="W29" s="76">
        <f t="shared" si="16"/>
        <v>355.84266536829671</v>
      </c>
      <c r="X29" s="66">
        <f t="shared" si="17"/>
        <v>61.936440677966139</v>
      </c>
      <c r="Y29" s="76">
        <f t="shared" si="18"/>
        <v>1.3509615384615385</v>
      </c>
      <c r="Z29" s="43"/>
      <c r="AB29" s="1"/>
      <c r="AC29" s="1"/>
      <c r="AD29" s="1"/>
      <c r="AE29" s="1"/>
      <c r="AF29" s="1"/>
      <c r="AG29" s="1"/>
      <c r="AH29" s="1"/>
      <c r="AI29" s="1"/>
      <c r="AJ29" s="1"/>
      <c r="AL29" s="4">
        <v>1250</v>
      </c>
      <c r="AM29" s="13" t="s">
        <v>798</v>
      </c>
      <c r="AN29" s="3"/>
      <c r="AO29" s="1"/>
      <c r="AP29" s="5"/>
    </row>
    <row r="30" spans="1:42" ht="15.6">
      <c r="A30" s="43"/>
      <c r="B30" s="51">
        <f>+'Ark1'!C1551</f>
        <v>2023</v>
      </c>
      <c r="C30" s="51">
        <f>+'Ark1'!AQ1551</f>
        <v>1100</v>
      </c>
      <c r="D30" s="52" t="str">
        <f t="shared" si="12"/>
        <v>1051 - 1100 dg</v>
      </c>
      <c r="E30" s="52" t="s">
        <v>546</v>
      </c>
      <c r="F30" s="51">
        <f>+'Ark1'!Q1551</f>
        <v>120</v>
      </c>
      <c r="G30" s="50"/>
      <c r="H30" s="76">
        <f>+'Ark1'!R1551</f>
        <v>155</v>
      </c>
      <c r="I30" s="69">
        <f>+'Ark1'!AE1551</f>
        <v>1.9240317775571001</v>
      </c>
      <c r="J30" s="69"/>
      <c r="K30" s="69">
        <f>+'Ark1'!AF1551</f>
        <v>1.8559609420199112</v>
      </c>
      <c r="L30" s="53">
        <f>+'Ark1'!S1551</f>
        <v>5.4322580645161285</v>
      </c>
      <c r="M30" s="69"/>
      <c r="N30" s="53">
        <f>+'Ark1'!T1551</f>
        <v>6.2258064516129021</v>
      </c>
      <c r="O30" s="300">
        <f>+'Ark1'!U1551</f>
        <v>339.79548387096759</v>
      </c>
      <c r="P30" s="76">
        <f>+'Ark1'!W1551</f>
        <v>42.580645161290313</v>
      </c>
      <c r="Q30" s="66">
        <f>+'Ark1'!X1551</f>
        <v>48.387096774193559</v>
      </c>
      <c r="R30" s="76">
        <f>+'Ark1'!AG1551</f>
        <v>1074.432258064516</v>
      </c>
      <c r="S30" s="66">
        <f>+'Ark1'!AH1551</f>
        <v>0</v>
      </c>
      <c r="T30" s="66">
        <f>+'Ark1'!AI1551</f>
        <v>56.774193548387103</v>
      </c>
      <c r="U30" s="411"/>
      <c r="V30" s="411"/>
      <c r="W30" s="76">
        <f t="shared" ref="W30:W31" si="19">1000*O30/R30</f>
        <v>316.25584704900405</v>
      </c>
      <c r="X30" s="66">
        <f t="shared" ref="X30:X31" si="20">+O30/L30</f>
        <v>62.551425178147248</v>
      </c>
      <c r="Y30" s="76">
        <f t="shared" ref="Y30:Y31" si="21">+H30/F30</f>
        <v>1.2916666666666667</v>
      </c>
      <c r="Z30" s="43"/>
      <c r="AB30" s="1"/>
      <c r="AC30" s="1"/>
      <c r="AD30" s="1"/>
      <c r="AE30" s="1"/>
      <c r="AF30" s="1"/>
      <c r="AG30" s="1"/>
      <c r="AH30" s="1"/>
      <c r="AI30" s="1"/>
      <c r="AJ30" s="1"/>
      <c r="AL30" s="4"/>
      <c r="AM30" s="13"/>
      <c r="AN30" s="3"/>
      <c r="AO30" s="1"/>
      <c r="AP30" s="5"/>
    </row>
    <row r="31" spans="1:42" ht="15.6">
      <c r="A31" s="43"/>
      <c r="B31" s="51">
        <f>+'Ark1'!C1552</f>
        <v>2023</v>
      </c>
      <c r="C31" s="51">
        <f>+'Ark1'!AQ1552</f>
        <v>1150</v>
      </c>
      <c r="D31" s="52" t="str">
        <f t="shared" si="12"/>
        <v>1101 - 1150 dg</v>
      </c>
      <c r="E31" s="52" t="s">
        <v>546</v>
      </c>
      <c r="F31" s="51">
        <f>+'Ark1'!Q1552</f>
        <v>100</v>
      </c>
      <c r="G31" s="50"/>
      <c r="H31" s="76">
        <f>+'Ark1'!R1552</f>
        <v>139</v>
      </c>
      <c r="I31" s="69">
        <f>+'Ark1'!AE1552</f>
        <v>1.725422045680238</v>
      </c>
      <c r="J31" s="69"/>
      <c r="K31" s="69">
        <f>+'Ark1'!AF1552</f>
        <v>1.7240731647858278</v>
      </c>
      <c r="L31" s="53">
        <f>+'Ark1'!S1552</f>
        <v>5.7338129496402885</v>
      </c>
      <c r="M31" s="69"/>
      <c r="N31" s="53">
        <f>+'Ark1'!T1552</f>
        <v>6.4316546762589937</v>
      </c>
      <c r="O31" s="300">
        <f>+'Ark1'!U1552</f>
        <v>351.98273381294968</v>
      </c>
      <c r="P31" s="76">
        <f>+'Ark1'!W1552</f>
        <v>43.884892086330943</v>
      </c>
      <c r="Q31" s="66">
        <f>+'Ark1'!X1552</f>
        <v>53.95683453237411</v>
      </c>
      <c r="R31" s="76">
        <f>+'Ark1'!AG1552</f>
        <v>1123.1294964028777</v>
      </c>
      <c r="S31" s="66">
        <f>+'Ark1'!AH1552</f>
        <v>0</v>
      </c>
      <c r="T31" s="66">
        <f>+'Ark1'!AI1552</f>
        <v>74.82014388489209</v>
      </c>
      <c r="U31" s="411"/>
      <c r="V31" s="411"/>
      <c r="W31" s="76">
        <f t="shared" si="19"/>
        <v>313.39461294558498</v>
      </c>
      <c r="X31" s="66">
        <f t="shared" si="20"/>
        <v>61.387202007528231</v>
      </c>
      <c r="Y31" s="76">
        <f t="shared" si="21"/>
        <v>1.39</v>
      </c>
      <c r="Z31" s="43"/>
      <c r="AB31" s="1"/>
      <c r="AC31" s="1"/>
      <c r="AD31" s="1"/>
      <c r="AE31" s="1"/>
      <c r="AF31" s="1"/>
      <c r="AG31" s="1"/>
      <c r="AH31" s="1"/>
      <c r="AI31" s="1"/>
      <c r="AJ31" s="1"/>
      <c r="AL31" s="4">
        <v>1300</v>
      </c>
      <c r="AM31" s="13" t="s">
        <v>799</v>
      </c>
      <c r="AN31" s="3"/>
      <c r="AO31" s="13"/>
      <c r="AP31" s="5"/>
    </row>
    <row r="32" spans="1:42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L32" s="13">
        <v>1350</v>
      </c>
      <c r="AM32" s="13" t="s">
        <v>800</v>
      </c>
      <c r="AN32" s="3"/>
    </row>
    <row r="33" spans="1:40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L33">
        <v>1850</v>
      </c>
      <c r="AM33" t="s">
        <v>801</v>
      </c>
      <c r="AN33" s="3"/>
    </row>
    <row r="34" spans="1:40">
      <c r="H34" s="14"/>
      <c r="I34" s="68"/>
      <c r="J34" s="68"/>
      <c r="K34" s="68"/>
      <c r="L34" s="14"/>
      <c r="M34" s="68"/>
      <c r="N34" s="14"/>
      <c r="AL34">
        <v>1900</v>
      </c>
      <c r="AM34" t="s">
        <v>802</v>
      </c>
      <c r="AN34" s="3"/>
    </row>
    <row r="35" spans="1:40">
      <c r="H35" s="14"/>
      <c r="I35" s="68"/>
      <c r="J35" s="68"/>
      <c r="K35" s="68"/>
      <c r="L35" s="14"/>
      <c r="M35" s="68"/>
      <c r="N35" s="14"/>
      <c r="AL35">
        <v>1950</v>
      </c>
      <c r="AM35" t="s">
        <v>803</v>
      </c>
      <c r="AN35" s="3"/>
    </row>
    <row r="36" spans="1:40">
      <c r="H36" s="14"/>
      <c r="I36" s="68"/>
      <c r="J36" s="68"/>
      <c r="K36" s="68"/>
      <c r="L36" s="14"/>
      <c r="M36" s="68"/>
      <c r="N36" s="14"/>
      <c r="AL36">
        <v>2000</v>
      </c>
      <c r="AM36" t="s">
        <v>804</v>
      </c>
      <c r="AN36" s="3"/>
    </row>
    <row r="37" spans="1:40">
      <c r="H37" s="14"/>
      <c r="I37" s="68"/>
      <c r="J37" s="68"/>
      <c r="K37" s="68"/>
      <c r="L37" s="14"/>
      <c r="M37" s="68"/>
      <c r="N37" s="14"/>
      <c r="AL37">
        <v>2050</v>
      </c>
      <c r="AM37" t="s">
        <v>805</v>
      </c>
      <c r="AN37" s="3"/>
    </row>
    <row r="38" spans="1:40">
      <c r="H38" s="14"/>
      <c r="I38" s="68"/>
      <c r="J38" s="68"/>
      <c r="K38" s="68"/>
      <c r="L38" s="14"/>
      <c r="M38" s="68"/>
      <c r="N38" s="14"/>
      <c r="AL38">
        <v>2100</v>
      </c>
      <c r="AM38" t="s">
        <v>806</v>
      </c>
      <c r="AN38" s="3"/>
    </row>
    <row r="39" spans="1:40">
      <c r="H39" s="14"/>
      <c r="I39" s="68"/>
      <c r="J39" s="68"/>
      <c r="K39" s="68"/>
      <c r="L39" s="14"/>
      <c r="M39" s="68"/>
      <c r="N39" s="14"/>
      <c r="AL39">
        <v>2150</v>
      </c>
      <c r="AM39" t="s">
        <v>807</v>
      </c>
      <c r="AN39" s="3"/>
    </row>
    <row r="40" spans="1:40">
      <c r="H40" s="14"/>
      <c r="I40" s="68"/>
      <c r="J40" s="68"/>
      <c r="K40" s="68"/>
      <c r="L40" s="14"/>
      <c r="M40" s="68"/>
      <c r="N40" s="14"/>
      <c r="AL40">
        <v>2200</v>
      </c>
      <c r="AM40" t="s">
        <v>808</v>
      </c>
      <c r="AN40" s="3"/>
    </row>
    <row r="41" spans="1:40">
      <c r="H41" s="14"/>
      <c r="I41" s="68"/>
      <c r="J41" s="68"/>
      <c r="K41" s="68"/>
      <c r="L41" s="14"/>
      <c r="M41" s="68"/>
      <c r="N41" s="14"/>
      <c r="AL41">
        <v>2250</v>
      </c>
      <c r="AM41" t="s">
        <v>809</v>
      </c>
      <c r="AN41" s="3"/>
    </row>
    <row r="42" spans="1:40">
      <c r="H42" s="14"/>
      <c r="I42" s="68"/>
      <c r="J42" s="68"/>
      <c r="K42" s="68"/>
      <c r="L42" s="14"/>
      <c r="M42" s="68"/>
      <c r="N42" s="14"/>
      <c r="AL42">
        <v>2300</v>
      </c>
      <c r="AM42" t="s">
        <v>810</v>
      </c>
      <c r="AN42" s="3"/>
    </row>
    <row r="43" spans="1:40">
      <c r="H43" s="14"/>
      <c r="I43" s="68"/>
      <c r="J43" s="68"/>
      <c r="K43" s="68"/>
      <c r="L43" s="14"/>
      <c r="M43" s="68"/>
      <c r="N43" s="14"/>
      <c r="AL43">
        <v>2350</v>
      </c>
      <c r="AM43" t="s">
        <v>811</v>
      </c>
      <c r="AN43" s="3"/>
    </row>
    <row r="44" spans="1:40">
      <c r="H44" s="14"/>
      <c r="I44" s="68"/>
      <c r="J44" s="68"/>
      <c r="K44" s="68"/>
      <c r="L44" s="14"/>
      <c r="M44" s="68"/>
      <c r="N44" s="14"/>
      <c r="AL44">
        <v>2400</v>
      </c>
      <c r="AM44" t="s">
        <v>812</v>
      </c>
      <c r="AN44" s="3"/>
    </row>
    <row r="45" spans="1:40">
      <c r="H45" s="14"/>
      <c r="I45" s="68"/>
      <c r="J45" s="68"/>
      <c r="K45" s="68"/>
      <c r="L45" s="14"/>
      <c r="M45" s="68"/>
      <c r="N45" s="14"/>
      <c r="AL45">
        <v>2450</v>
      </c>
      <c r="AM45" t="s">
        <v>813</v>
      </c>
      <c r="AN45" s="3"/>
    </row>
    <row r="46" spans="1:40">
      <c r="H46" s="14"/>
      <c r="I46" s="68"/>
      <c r="J46" s="68"/>
      <c r="K46" s="68"/>
      <c r="L46" s="14"/>
      <c r="M46" s="68"/>
      <c r="N46" s="14"/>
      <c r="AL46">
        <v>2500</v>
      </c>
      <c r="AM46" t="s">
        <v>814</v>
      </c>
      <c r="AN46" s="3"/>
    </row>
    <row r="47" spans="1:40">
      <c r="H47" s="14"/>
      <c r="I47" s="68"/>
      <c r="J47" s="68"/>
      <c r="K47" s="68"/>
      <c r="L47" s="14"/>
      <c r="M47" s="68"/>
      <c r="N47" s="14"/>
      <c r="AL47">
        <v>2550</v>
      </c>
      <c r="AM47" t="s">
        <v>815</v>
      </c>
      <c r="AN47" s="3"/>
    </row>
    <row r="48" spans="1:40">
      <c r="H48" s="14"/>
      <c r="I48" s="68"/>
      <c r="J48" s="68"/>
      <c r="K48" s="68"/>
      <c r="L48" s="14"/>
      <c r="M48" s="68"/>
      <c r="N48" s="14"/>
      <c r="AL48">
        <v>2600</v>
      </c>
      <c r="AM48" t="s">
        <v>816</v>
      </c>
      <c r="AN48" s="3"/>
    </row>
    <row r="49" spans="8:40">
      <c r="H49" s="14"/>
      <c r="I49" s="68"/>
      <c r="J49" s="68"/>
      <c r="K49" s="68"/>
      <c r="L49" s="14"/>
      <c r="M49" s="68"/>
      <c r="N49" s="14"/>
      <c r="AL49">
        <v>2650</v>
      </c>
      <c r="AM49" t="s">
        <v>817</v>
      </c>
      <c r="AN49" s="3"/>
    </row>
    <row r="50" spans="8:40">
      <c r="H50" s="14"/>
      <c r="I50" s="68"/>
      <c r="J50" s="68"/>
      <c r="K50" s="68"/>
      <c r="L50" s="14"/>
      <c r="M50" s="68"/>
      <c r="N50" s="14"/>
      <c r="AL50">
        <v>2700</v>
      </c>
      <c r="AM50" t="s">
        <v>818</v>
      </c>
      <c r="AN50" s="3"/>
    </row>
    <row r="51" spans="8:40">
      <c r="H51" s="14"/>
      <c r="I51" s="68"/>
      <c r="J51" s="68"/>
      <c r="K51" s="68"/>
      <c r="L51" s="14"/>
      <c r="M51" s="68"/>
      <c r="N51" s="14"/>
      <c r="AL51">
        <v>2750</v>
      </c>
      <c r="AM51" t="s">
        <v>819</v>
      </c>
      <c r="AN51" s="3"/>
    </row>
    <row r="52" spans="8:40">
      <c r="H52" s="14"/>
      <c r="I52" s="68"/>
      <c r="J52" s="68"/>
      <c r="K52" s="68"/>
      <c r="L52" s="14"/>
      <c r="M52" s="68"/>
      <c r="N52" s="14"/>
      <c r="AL52">
        <v>2800</v>
      </c>
      <c r="AM52" t="s">
        <v>820</v>
      </c>
      <c r="AN52" s="3"/>
    </row>
    <row r="53" spans="8:40">
      <c r="H53" s="14"/>
      <c r="I53" s="68"/>
      <c r="J53" s="68"/>
      <c r="K53" s="68"/>
      <c r="L53" s="14"/>
      <c r="M53" s="68"/>
      <c r="N53" s="14"/>
      <c r="AL53">
        <v>2850</v>
      </c>
      <c r="AM53" t="s">
        <v>821</v>
      </c>
      <c r="AN53" s="3"/>
    </row>
    <row r="54" spans="8:40">
      <c r="H54" s="14"/>
      <c r="I54" s="68"/>
      <c r="J54" s="68"/>
      <c r="K54" s="68"/>
      <c r="L54" s="14"/>
      <c r="M54" s="68"/>
      <c r="N54" s="14"/>
      <c r="AL54">
        <v>2900</v>
      </c>
      <c r="AM54" t="s">
        <v>822</v>
      </c>
      <c r="AN54" s="3"/>
    </row>
    <row r="55" spans="8:40">
      <c r="H55" s="14"/>
      <c r="I55" s="68"/>
      <c r="J55" s="68"/>
      <c r="K55" s="68"/>
      <c r="L55" s="14"/>
      <c r="M55" s="68"/>
      <c r="N55" s="14"/>
      <c r="AL55">
        <v>2950</v>
      </c>
      <c r="AM55" t="s">
        <v>823</v>
      </c>
      <c r="AN55" s="3"/>
    </row>
    <row r="56" spans="8:40">
      <c r="H56" s="14"/>
      <c r="I56" s="68"/>
      <c r="J56" s="68"/>
      <c r="K56" s="68"/>
      <c r="L56" s="14"/>
      <c r="M56" s="68"/>
      <c r="N56" s="14"/>
      <c r="AL56">
        <v>3000</v>
      </c>
      <c r="AM56" t="s">
        <v>824</v>
      </c>
      <c r="AN56" s="3"/>
    </row>
    <row r="57" spans="8:40">
      <c r="H57" s="14"/>
      <c r="I57" s="68"/>
      <c r="J57" s="68"/>
      <c r="K57" s="68"/>
      <c r="L57" s="14"/>
      <c r="M57" s="68"/>
      <c r="N57" s="14"/>
      <c r="AL57">
        <v>3100</v>
      </c>
      <c r="AM57" t="s">
        <v>825</v>
      </c>
      <c r="AN57" s="3"/>
    </row>
    <row r="58" spans="8:40">
      <c r="H58" s="14"/>
      <c r="I58" s="68"/>
      <c r="J58" s="68"/>
      <c r="K58" s="68"/>
      <c r="L58" s="14"/>
      <c r="M58" s="68"/>
      <c r="N58" s="14"/>
      <c r="AL58">
        <v>3200</v>
      </c>
      <c r="AM58" t="s">
        <v>826</v>
      </c>
      <c r="AN58" s="3"/>
    </row>
    <row r="59" spans="8:40">
      <c r="H59" s="14"/>
      <c r="I59" s="68"/>
      <c r="J59" s="68"/>
      <c r="K59" s="68"/>
      <c r="L59" s="14"/>
      <c r="M59" s="68"/>
      <c r="N59" s="14"/>
      <c r="AL59">
        <v>3300</v>
      </c>
      <c r="AM59" t="s">
        <v>827</v>
      </c>
      <c r="AN59" s="3"/>
    </row>
    <row r="60" spans="8:40">
      <c r="H60" s="14"/>
      <c r="I60" s="68"/>
      <c r="J60" s="68"/>
      <c r="K60" s="68"/>
      <c r="L60" s="14"/>
      <c r="M60" s="68"/>
      <c r="N60" s="14"/>
      <c r="AL60">
        <v>3400</v>
      </c>
      <c r="AM60" t="s">
        <v>828</v>
      </c>
      <c r="AN60" s="3"/>
    </row>
    <row r="61" spans="8:40">
      <c r="H61" s="14"/>
      <c r="I61" s="68"/>
      <c r="J61" s="68"/>
      <c r="K61" s="68"/>
      <c r="L61" s="14"/>
      <c r="M61" s="68"/>
      <c r="N61" s="14"/>
      <c r="AL61">
        <v>3500</v>
      </c>
      <c r="AM61" t="s">
        <v>829</v>
      </c>
      <c r="AN61" s="3"/>
    </row>
    <row r="62" spans="8:40">
      <c r="H62" s="14"/>
      <c r="I62" s="68"/>
      <c r="J62" s="68"/>
      <c r="K62" s="68"/>
      <c r="L62" s="14"/>
      <c r="M62" s="68"/>
      <c r="N62" s="14"/>
      <c r="AL62">
        <v>3600</v>
      </c>
      <c r="AM62" t="s">
        <v>830</v>
      </c>
      <c r="AN62" s="3"/>
    </row>
    <row r="63" spans="8:40">
      <c r="H63" s="14"/>
      <c r="I63" s="68"/>
      <c r="J63" s="68"/>
      <c r="K63" s="68"/>
      <c r="L63" s="14"/>
      <c r="M63" s="68"/>
      <c r="N63" s="14"/>
      <c r="AL63">
        <v>3700</v>
      </c>
      <c r="AM63" t="s">
        <v>831</v>
      </c>
      <c r="AN63" s="3"/>
    </row>
    <row r="64" spans="8:40">
      <c r="H64" s="14"/>
      <c r="I64" s="68"/>
      <c r="J64" s="68"/>
      <c r="K64" s="68"/>
      <c r="L64" s="14"/>
      <c r="M64" s="68"/>
      <c r="N64" s="14"/>
      <c r="AN64" s="3"/>
    </row>
    <row r="65" spans="8:40">
      <c r="H65" s="14"/>
      <c r="I65" s="68"/>
      <c r="J65" s="68"/>
      <c r="K65" s="68"/>
      <c r="L65" s="14"/>
      <c r="M65" s="68"/>
      <c r="N65" s="14"/>
      <c r="AN65" s="3"/>
    </row>
    <row r="66" spans="8:40">
      <c r="H66" s="14"/>
      <c r="I66" s="68"/>
      <c r="J66" s="68"/>
      <c r="K66" s="68"/>
      <c r="L66" s="14"/>
      <c r="M66" s="68"/>
      <c r="N66" s="14"/>
      <c r="AN66" s="3"/>
    </row>
    <row r="67" spans="8:40">
      <c r="H67" s="14"/>
      <c r="I67" s="68"/>
      <c r="J67" s="68"/>
      <c r="K67" s="68"/>
      <c r="L67" s="14"/>
      <c r="M67" s="68"/>
      <c r="N67" s="14"/>
      <c r="AN67" s="3"/>
    </row>
    <row r="68" spans="8:40">
      <c r="H68" s="14"/>
      <c r="I68" s="68"/>
      <c r="J68" s="68"/>
      <c r="K68" s="68"/>
      <c r="L68" s="14"/>
      <c r="M68" s="68"/>
      <c r="N68" s="14"/>
      <c r="AN68" s="3"/>
    </row>
    <row r="69" spans="8:40">
      <c r="H69" s="14"/>
      <c r="I69" s="68"/>
      <c r="J69" s="68"/>
      <c r="K69" s="68"/>
      <c r="L69" s="14"/>
      <c r="M69" s="68"/>
      <c r="N69" s="14"/>
      <c r="AN69" s="3"/>
    </row>
    <row r="70" spans="8:40">
      <c r="H70" s="14"/>
      <c r="I70" s="68"/>
      <c r="J70" s="68"/>
      <c r="K70" s="68"/>
      <c r="L70" s="14"/>
      <c r="M70" s="68"/>
      <c r="N70" s="14"/>
      <c r="AN70" s="3"/>
    </row>
    <row r="71" spans="8:40">
      <c r="H71" s="14"/>
      <c r="I71" s="68"/>
      <c r="J71" s="68"/>
      <c r="K71" s="68"/>
      <c r="L71" s="14"/>
      <c r="M71" s="68"/>
      <c r="N71" s="14"/>
      <c r="AN71" s="3"/>
    </row>
    <row r="72" spans="8:40">
      <c r="H72" s="14"/>
      <c r="I72" s="68"/>
      <c r="J72" s="68"/>
      <c r="K72" s="68"/>
      <c r="L72" s="14"/>
      <c r="M72" s="68"/>
      <c r="N72" s="14"/>
      <c r="AN72" s="3"/>
    </row>
    <row r="73" spans="8:40">
      <c r="H73" s="14"/>
      <c r="I73" s="68"/>
      <c r="J73" s="68"/>
      <c r="K73" s="68"/>
      <c r="L73" s="14"/>
      <c r="M73" s="68"/>
      <c r="N73" s="14"/>
      <c r="AN73" s="3"/>
    </row>
    <row r="74" spans="8:40">
      <c r="H74" s="14"/>
      <c r="I74" s="68"/>
      <c r="J74" s="68"/>
      <c r="K74" s="68"/>
      <c r="L74" s="14"/>
      <c r="M74" s="68"/>
      <c r="N74" s="14"/>
      <c r="AN74" s="3"/>
    </row>
    <row r="75" spans="8:40">
      <c r="H75" s="14"/>
      <c r="I75" s="68"/>
      <c r="J75" s="68"/>
      <c r="K75" s="68"/>
      <c r="L75" s="14"/>
      <c r="M75" s="68"/>
      <c r="N75" s="14"/>
      <c r="AN75" s="3"/>
    </row>
    <row r="76" spans="8:40">
      <c r="H76" s="14"/>
      <c r="I76" s="68"/>
      <c r="J76" s="68"/>
      <c r="K76" s="68"/>
      <c r="L76" s="14"/>
      <c r="M76" s="68"/>
      <c r="N76" s="14"/>
      <c r="AN76" s="3"/>
    </row>
    <row r="77" spans="8:40">
      <c r="H77" s="14"/>
      <c r="I77" s="68"/>
      <c r="J77" s="68"/>
      <c r="K77" s="68"/>
      <c r="L77" s="14"/>
      <c r="M77" s="68"/>
      <c r="N77" s="14"/>
      <c r="AN77" s="3"/>
    </row>
    <row r="78" spans="8:40">
      <c r="H78" s="14"/>
      <c r="I78" s="68"/>
      <c r="J78" s="68"/>
      <c r="K78" s="68"/>
      <c r="L78" s="14"/>
      <c r="M78" s="68"/>
      <c r="N78" s="14"/>
      <c r="AN78" s="3"/>
    </row>
    <row r="79" spans="8:40">
      <c r="H79" s="14"/>
      <c r="I79" s="68"/>
      <c r="J79" s="68"/>
      <c r="K79" s="68"/>
      <c r="L79" s="14"/>
      <c r="M79" s="68"/>
      <c r="N79" s="14"/>
      <c r="AN79" s="3"/>
    </row>
    <row r="80" spans="8:40">
      <c r="H80" s="14"/>
      <c r="I80" s="68"/>
      <c r="J80" s="68"/>
      <c r="K80" s="68"/>
      <c r="L80" s="14"/>
      <c r="M80" s="68"/>
      <c r="N80" s="14"/>
      <c r="AN80" s="3"/>
    </row>
    <row r="81" spans="8:40">
      <c r="H81" s="14"/>
      <c r="I81" s="68"/>
      <c r="J81" s="68"/>
      <c r="K81" s="68"/>
      <c r="L81" s="14"/>
      <c r="M81" s="68"/>
      <c r="N81" s="14"/>
      <c r="AN81" s="3"/>
    </row>
    <row r="82" spans="8:40">
      <c r="H82" s="14"/>
      <c r="I82" s="68"/>
      <c r="J82" s="68"/>
      <c r="K82" s="68"/>
      <c r="L82" s="14"/>
      <c r="M82" s="68"/>
      <c r="N82" s="14"/>
      <c r="AN82" s="3"/>
    </row>
    <row r="83" spans="8:40">
      <c r="H83" s="14"/>
      <c r="I83" s="68"/>
      <c r="J83" s="68"/>
      <c r="K83" s="68"/>
      <c r="L83" s="14"/>
      <c r="M83" s="68"/>
      <c r="N83" s="14"/>
      <c r="AN83" s="3"/>
    </row>
    <row r="84" spans="8:40">
      <c r="H84" s="14"/>
      <c r="I84" s="68"/>
      <c r="J84" s="68"/>
      <c r="K84" s="68"/>
      <c r="L84" s="14"/>
      <c r="M84" s="68"/>
      <c r="N84" s="14"/>
      <c r="AN84" s="3"/>
    </row>
    <row r="85" spans="8:40">
      <c r="H85" s="14"/>
      <c r="I85" s="68"/>
      <c r="J85" s="68"/>
      <c r="K85" s="68"/>
      <c r="L85" s="14"/>
      <c r="M85" s="68"/>
      <c r="N85" s="14"/>
      <c r="AN85" s="3"/>
    </row>
    <row r="86" spans="8:40">
      <c r="H86" s="14"/>
      <c r="I86" s="68"/>
      <c r="J86" s="68"/>
      <c r="K86" s="68"/>
      <c r="L86" s="14"/>
      <c r="M86" s="68"/>
      <c r="N86" s="14"/>
      <c r="AN86" s="3"/>
    </row>
    <row r="87" spans="8:40">
      <c r="H87" s="14"/>
      <c r="I87" s="68"/>
      <c r="J87" s="68"/>
      <c r="K87" s="68"/>
      <c r="L87" s="14"/>
      <c r="M87" s="68"/>
      <c r="N87" s="14"/>
      <c r="AN87" s="3"/>
    </row>
    <row r="88" spans="8:40">
      <c r="H88" s="14"/>
      <c r="I88" s="68"/>
      <c r="J88" s="68"/>
      <c r="K88" s="68"/>
      <c r="L88" s="14"/>
      <c r="M88" s="68"/>
      <c r="N88" s="14"/>
      <c r="AN88" s="3"/>
    </row>
    <row r="89" spans="8:40">
      <c r="H89" s="14"/>
      <c r="I89" s="68"/>
      <c r="J89" s="68"/>
      <c r="K89" s="68"/>
      <c r="L89" s="14"/>
      <c r="M89" s="68"/>
      <c r="N89" s="14"/>
      <c r="AN89" s="3"/>
    </row>
    <row r="90" spans="8:40">
      <c r="H90" s="14"/>
      <c r="I90" s="68"/>
      <c r="J90" s="68"/>
      <c r="K90" s="68"/>
      <c r="L90" s="14"/>
      <c r="M90" s="68"/>
      <c r="N90" s="14"/>
      <c r="AN90" s="3"/>
    </row>
    <row r="91" spans="8:40">
      <c r="H91" s="14"/>
      <c r="I91" s="68"/>
      <c r="J91" s="68"/>
      <c r="K91" s="68"/>
      <c r="L91" s="14"/>
      <c r="M91" s="68"/>
      <c r="N91" s="14"/>
      <c r="AN91" s="3"/>
    </row>
    <row r="92" spans="8:40">
      <c r="H92" s="14"/>
      <c r="I92" s="68"/>
      <c r="J92" s="68"/>
      <c r="K92" s="68"/>
      <c r="L92" s="14"/>
      <c r="M92" s="68"/>
      <c r="N92" s="14"/>
      <c r="AN92" s="3"/>
    </row>
    <row r="93" spans="8:40">
      <c r="H93" s="14"/>
      <c r="I93" s="68"/>
      <c r="J93" s="68"/>
      <c r="K93" s="68"/>
      <c r="L93" s="14"/>
      <c r="M93" s="68"/>
      <c r="N93" s="14"/>
      <c r="AN93" s="3"/>
    </row>
    <row r="94" spans="8:40">
      <c r="H94" s="14"/>
      <c r="I94" s="68"/>
      <c r="J94" s="68"/>
      <c r="K94" s="68"/>
      <c r="L94" s="14"/>
      <c r="M94" s="68"/>
      <c r="N94" s="14"/>
      <c r="AN94" s="3"/>
    </row>
    <row r="95" spans="8:40">
      <c r="H95" s="14"/>
      <c r="I95" s="68"/>
      <c r="J95" s="68"/>
      <c r="K95" s="68"/>
      <c r="L95" s="14"/>
      <c r="M95" s="68"/>
      <c r="N95" s="14"/>
      <c r="AN95" s="3"/>
    </row>
    <row r="96" spans="8:40">
      <c r="H96" s="14"/>
      <c r="I96" s="68"/>
      <c r="J96" s="68"/>
      <c r="K96" s="68"/>
      <c r="L96" s="14"/>
      <c r="M96" s="68"/>
      <c r="N96" s="14"/>
      <c r="AN96" s="3"/>
    </row>
    <row r="97" spans="8:40">
      <c r="H97" s="14"/>
      <c r="I97" s="68"/>
      <c r="J97" s="68"/>
      <c r="K97" s="68"/>
      <c r="L97" s="14"/>
      <c r="M97" s="68"/>
      <c r="N97" s="14"/>
      <c r="AN97" s="3"/>
    </row>
    <row r="98" spans="8:40">
      <c r="H98" s="14"/>
      <c r="I98" s="68"/>
      <c r="J98" s="68"/>
      <c r="K98" s="68"/>
      <c r="L98" s="14"/>
      <c r="M98" s="68"/>
      <c r="N98" s="14"/>
      <c r="AN98" s="3"/>
    </row>
    <row r="99" spans="8:40">
      <c r="H99" s="14"/>
      <c r="I99" s="68"/>
      <c r="J99" s="68"/>
      <c r="K99" s="68"/>
      <c r="L99" s="14"/>
      <c r="M99" s="68"/>
      <c r="N99" s="14"/>
      <c r="AN99" s="3"/>
    </row>
    <row r="100" spans="8:40">
      <c r="H100" s="14"/>
      <c r="I100" s="68"/>
      <c r="J100" s="68"/>
      <c r="K100" s="68"/>
      <c r="L100" s="14"/>
      <c r="M100" s="68"/>
      <c r="N100" s="14"/>
      <c r="AN100" s="3"/>
    </row>
    <row r="101" spans="8:40">
      <c r="H101" s="14"/>
      <c r="I101" s="68"/>
      <c r="J101" s="68"/>
      <c r="K101" s="68"/>
      <c r="L101" s="14"/>
      <c r="M101" s="68"/>
      <c r="N101" s="14"/>
      <c r="AN101" s="3"/>
    </row>
    <row r="102" spans="8:40">
      <c r="H102" s="14"/>
      <c r="I102" s="68"/>
      <c r="J102" s="68"/>
      <c r="K102" s="68"/>
      <c r="L102" s="14"/>
      <c r="M102" s="68"/>
      <c r="N102" s="14"/>
      <c r="AN102" s="3"/>
    </row>
    <row r="103" spans="8:40">
      <c r="H103" s="14"/>
      <c r="I103" s="68"/>
      <c r="J103" s="68"/>
      <c r="K103" s="68"/>
      <c r="L103" s="14"/>
      <c r="M103" s="68"/>
      <c r="N103" s="14"/>
      <c r="AN103" s="3"/>
    </row>
    <row r="104" spans="8:40">
      <c r="H104" s="14"/>
      <c r="I104" s="68"/>
      <c r="J104" s="68"/>
      <c r="K104" s="68"/>
      <c r="L104" s="14"/>
      <c r="M104" s="68"/>
      <c r="N104" s="14"/>
      <c r="AN104" s="3"/>
    </row>
    <row r="105" spans="8:40">
      <c r="H105" s="14"/>
      <c r="I105" s="68"/>
      <c r="J105" s="68"/>
      <c r="K105" s="68"/>
      <c r="L105" s="14"/>
      <c r="M105" s="68"/>
      <c r="N105" s="14"/>
      <c r="AN105" s="3"/>
    </row>
    <row r="106" spans="8:40">
      <c r="H106" s="14"/>
      <c r="I106" s="68"/>
      <c r="J106" s="68"/>
      <c r="K106" s="68"/>
      <c r="L106" s="14"/>
      <c r="M106" s="68"/>
      <c r="N106" s="14"/>
      <c r="AN106" s="3"/>
    </row>
    <row r="107" spans="8:40">
      <c r="H107" s="14"/>
      <c r="I107" s="68"/>
      <c r="J107" s="68"/>
      <c r="K107" s="68"/>
      <c r="L107" s="14"/>
      <c r="M107" s="68"/>
      <c r="N107" s="14"/>
      <c r="AN107" s="3"/>
    </row>
    <row r="108" spans="8:40">
      <c r="H108" s="14"/>
      <c r="I108" s="68"/>
      <c r="J108" s="68"/>
      <c r="K108" s="68"/>
      <c r="L108" s="14"/>
      <c r="M108" s="68"/>
      <c r="N108" s="14"/>
      <c r="AN108" s="3"/>
    </row>
    <row r="109" spans="8:40">
      <c r="H109" s="14"/>
      <c r="I109" s="68"/>
      <c r="J109" s="68"/>
      <c r="K109" s="68"/>
      <c r="L109" s="14"/>
      <c r="M109" s="68"/>
      <c r="N109" s="14"/>
      <c r="AN109" s="3"/>
    </row>
    <row r="110" spans="8:40">
      <c r="H110" s="14"/>
      <c r="I110" s="68"/>
      <c r="J110" s="68"/>
      <c r="K110" s="68"/>
      <c r="L110" s="14"/>
      <c r="M110" s="68"/>
      <c r="N110" s="14"/>
      <c r="AN110" s="3"/>
    </row>
    <row r="111" spans="8:40">
      <c r="H111" s="14"/>
      <c r="I111" s="68"/>
      <c r="J111" s="68"/>
      <c r="K111" s="68"/>
      <c r="L111" s="14"/>
      <c r="M111" s="68"/>
      <c r="N111" s="14"/>
      <c r="AN111" s="3"/>
    </row>
    <row r="112" spans="8:40">
      <c r="H112" s="14"/>
      <c r="I112" s="68"/>
      <c r="J112" s="68"/>
      <c r="K112" s="68"/>
      <c r="L112" s="14"/>
      <c r="M112" s="68"/>
      <c r="N112" s="14"/>
    </row>
    <row r="113" spans="1:14">
      <c r="H113" s="14"/>
      <c r="I113" s="68"/>
      <c r="J113" s="68"/>
      <c r="K113" s="68"/>
      <c r="L113" s="14"/>
      <c r="M113" s="68"/>
      <c r="N113" s="14"/>
    </row>
    <row r="114" spans="1:14">
      <c r="H114" s="14"/>
      <c r="I114" s="68"/>
      <c r="J114" s="68"/>
      <c r="K114" s="68"/>
      <c r="L114" s="14"/>
      <c r="M114" s="68"/>
      <c r="N114" s="14"/>
    </row>
    <row r="115" spans="1:14">
      <c r="H115" s="14"/>
      <c r="I115" s="68"/>
      <c r="J115" s="68"/>
      <c r="K115" s="68"/>
      <c r="L115" s="14"/>
      <c r="M115" s="68"/>
      <c r="N115" s="14"/>
    </row>
    <row r="116" spans="1:14">
      <c r="H116" s="14"/>
      <c r="I116" s="68"/>
      <c r="J116" s="68"/>
      <c r="K116" s="68"/>
      <c r="L116" s="14"/>
      <c r="M116" s="68"/>
      <c r="N116" s="14"/>
    </row>
    <row r="117" spans="1:14">
      <c r="H117" s="14"/>
      <c r="I117" s="68"/>
      <c r="J117" s="68"/>
      <c r="K117" s="68"/>
      <c r="L117" s="14"/>
      <c r="M117" s="68"/>
      <c r="N117" s="14"/>
    </row>
    <row r="118" spans="1:14">
      <c r="H118" s="14"/>
      <c r="I118" s="68"/>
      <c r="J118" s="68"/>
      <c r="K118" s="68"/>
      <c r="L118" s="14"/>
      <c r="M118" s="68"/>
      <c r="N118" s="14"/>
    </row>
    <row r="119" spans="1:14">
      <c r="A119" s="30"/>
      <c r="B119" s="30"/>
      <c r="C119" s="30"/>
      <c r="D119" s="30"/>
      <c r="E119" s="30"/>
      <c r="F119" s="30"/>
      <c r="G119" s="30"/>
      <c r="H119" s="30"/>
      <c r="I119" s="71"/>
      <c r="J119" s="71"/>
      <c r="M119" s="71"/>
    </row>
    <row r="120" spans="1:14">
      <c r="A120" s="34"/>
      <c r="B120" s="34"/>
      <c r="C120" s="34"/>
      <c r="D120" s="34"/>
      <c r="E120" s="34"/>
      <c r="F120" s="34"/>
      <c r="G120" s="34"/>
      <c r="H120" s="34"/>
      <c r="I120" s="72"/>
      <c r="J120" s="72"/>
      <c r="M120" s="72"/>
    </row>
    <row r="121" spans="1:14">
      <c r="A121" s="34"/>
      <c r="B121" s="34"/>
      <c r="C121" s="34"/>
      <c r="D121" s="34"/>
      <c r="E121" s="34"/>
      <c r="F121" s="34"/>
      <c r="G121" s="34"/>
      <c r="H121" s="34"/>
      <c r="I121" s="72"/>
      <c r="J121" s="72"/>
      <c r="M121" s="72"/>
    </row>
    <row r="122" spans="1:14">
      <c r="A122" s="34"/>
      <c r="B122" s="34"/>
      <c r="C122" s="34"/>
      <c r="D122" s="34"/>
      <c r="E122" s="34"/>
      <c r="F122" s="34"/>
      <c r="G122" s="34"/>
      <c r="H122" s="34"/>
      <c r="I122" s="72"/>
      <c r="J122" s="72"/>
      <c r="M122" s="72"/>
    </row>
    <row r="123" spans="1:14">
      <c r="A123" s="34"/>
      <c r="B123" s="34"/>
      <c r="C123" s="34"/>
      <c r="D123" s="34"/>
      <c r="E123" s="34"/>
      <c r="F123" s="34"/>
      <c r="G123" s="34"/>
      <c r="H123" s="34"/>
      <c r="I123" s="72"/>
      <c r="J123" s="72"/>
      <c r="M123" s="72"/>
    </row>
    <row r="124" spans="1:14">
      <c r="A124" s="34"/>
      <c r="B124" s="34"/>
      <c r="C124" s="34"/>
      <c r="D124" s="34"/>
      <c r="E124" s="34"/>
      <c r="F124" s="34"/>
      <c r="G124" s="34"/>
      <c r="H124" s="34"/>
      <c r="I124" s="72"/>
      <c r="J124" s="72"/>
      <c r="M124" s="72"/>
    </row>
    <row r="125" spans="1:14">
      <c r="A125" s="34"/>
      <c r="B125" s="34"/>
      <c r="C125" s="34"/>
      <c r="D125" s="34"/>
      <c r="E125" s="34"/>
      <c r="F125" s="34"/>
      <c r="G125" s="34"/>
      <c r="H125" s="34"/>
      <c r="I125" s="72"/>
      <c r="J125" s="72"/>
      <c r="M125" s="72"/>
    </row>
    <row r="126" spans="1:14">
      <c r="A126" s="34"/>
      <c r="B126" s="34"/>
      <c r="C126" s="34"/>
      <c r="D126" s="34"/>
      <c r="E126" s="34"/>
      <c r="F126" s="34"/>
      <c r="G126" s="34"/>
      <c r="H126" s="34"/>
      <c r="I126" s="72"/>
      <c r="J126" s="72"/>
      <c r="M126" s="72"/>
    </row>
    <row r="127" spans="1:14">
      <c r="A127" s="34"/>
      <c r="B127" s="34"/>
      <c r="C127" s="34"/>
      <c r="D127" s="34"/>
      <c r="E127" s="34"/>
      <c r="F127" s="34"/>
      <c r="G127" s="34"/>
      <c r="H127" s="34"/>
      <c r="I127" s="72"/>
      <c r="J127" s="72"/>
      <c r="M127" s="72"/>
    </row>
    <row r="128" spans="1:14">
      <c r="A128" s="34"/>
      <c r="B128" s="34"/>
      <c r="C128" s="34"/>
      <c r="D128" s="34"/>
      <c r="E128" s="34"/>
      <c r="F128" s="34"/>
      <c r="G128" s="34"/>
      <c r="H128" s="34"/>
      <c r="I128" s="72"/>
      <c r="J128" s="72"/>
      <c r="M128" s="72"/>
    </row>
    <row r="129" spans="1:14">
      <c r="A129" s="34"/>
      <c r="B129" s="34"/>
      <c r="C129" s="34"/>
      <c r="D129" s="34"/>
      <c r="E129" s="34"/>
      <c r="F129" s="34"/>
      <c r="G129" s="34"/>
      <c r="H129" s="34"/>
      <c r="I129" s="72"/>
      <c r="J129" s="72"/>
      <c r="M129" s="72"/>
    </row>
    <row r="130" spans="1:14">
      <c r="A130" s="34"/>
      <c r="B130" s="34"/>
      <c r="C130" s="34"/>
      <c r="D130" s="34"/>
      <c r="E130" s="34"/>
      <c r="F130" s="34"/>
      <c r="G130" s="34"/>
      <c r="H130" s="34"/>
      <c r="I130" s="72"/>
      <c r="J130" s="72"/>
      <c r="M130" s="72"/>
    </row>
    <row r="131" spans="1:14">
      <c r="A131" s="34"/>
      <c r="B131" s="34"/>
      <c r="C131" s="34"/>
      <c r="D131" s="34"/>
      <c r="E131" s="34"/>
      <c r="F131" s="34"/>
      <c r="G131" s="34"/>
      <c r="H131" s="34"/>
      <c r="I131" s="72"/>
      <c r="J131" s="72"/>
      <c r="M131" s="72"/>
    </row>
    <row r="132" spans="1:14">
      <c r="A132" s="34"/>
      <c r="B132" s="34"/>
      <c r="C132" s="34"/>
      <c r="D132" s="34"/>
      <c r="E132" s="34"/>
      <c r="F132" s="34"/>
      <c r="G132" s="34"/>
      <c r="H132" s="34"/>
      <c r="I132" s="72"/>
      <c r="J132" s="72"/>
      <c r="M132" s="72"/>
    </row>
    <row r="133" spans="1:14">
      <c r="A133" s="34"/>
      <c r="B133" s="34"/>
      <c r="C133" s="34"/>
      <c r="D133" s="34"/>
      <c r="E133" s="34"/>
      <c r="F133" s="34"/>
      <c r="G133" s="34"/>
      <c r="H133" s="34"/>
      <c r="I133" s="72"/>
      <c r="J133" s="72"/>
      <c r="M133" s="72"/>
    </row>
    <row r="134" spans="1:14">
      <c r="A134" s="34"/>
      <c r="B134" s="34"/>
      <c r="C134" s="34"/>
      <c r="D134" s="34"/>
      <c r="E134" s="34"/>
      <c r="F134" s="34"/>
      <c r="G134" s="34"/>
      <c r="H134" s="34"/>
      <c r="I134" s="72"/>
      <c r="J134" s="72"/>
      <c r="K134" s="72"/>
      <c r="L134" s="34"/>
      <c r="M134" s="72"/>
      <c r="N134" s="34"/>
    </row>
    <row r="135" spans="1:14">
      <c r="A135" s="34"/>
      <c r="B135" s="34"/>
      <c r="C135" s="34"/>
      <c r="D135" s="34"/>
      <c r="E135" s="34"/>
      <c r="F135" s="34"/>
      <c r="G135" s="34"/>
      <c r="H135" s="34"/>
      <c r="I135" s="72"/>
      <c r="J135" s="72"/>
      <c r="K135" s="72"/>
      <c r="L135" s="34"/>
      <c r="M135" s="72"/>
      <c r="N135" s="34"/>
    </row>
    <row r="136" spans="1:14">
      <c r="A136" s="34"/>
      <c r="B136" s="34"/>
      <c r="C136" s="34"/>
      <c r="D136" s="34"/>
      <c r="E136" s="34"/>
      <c r="F136" s="34"/>
      <c r="G136" s="34"/>
      <c r="H136" s="34"/>
      <c r="I136" s="72"/>
      <c r="J136" s="72"/>
      <c r="K136" s="72"/>
      <c r="L136" s="34"/>
      <c r="M136" s="72"/>
      <c r="N136" s="34"/>
    </row>
    <row r="137" spans="1:14">
      <c r="A137" s="34"/>
      <c r="B137" s="34"/>
      <c r="C137" s="34"/>
      <c r="D137" s="34"/>
      <c r="E137" s="34"/>
      <c r="F137" s="34"/>
      <c r="G137" s="34"/>
      <c r="H137" s="34"/>
      <c r="I137" s="72"/>
      <c r="J137" s="72"/>
      <c r="K137" s="72"/>
      <c r="L137" s="34"/>
      <c r="M137" s="72"/>
      <c r="N137" s="34"/>
    </row>
    <row r="138" spans="1:14">
      <c r="A138" s="34"/>
      <c r="B138" s="34"/>
      <c r="C138" s="34"/>
      <c r="D138" s="34"/>
      <c r="E138" s="34"/>
      <c r="F138" s="34"/>
      <c r="G138" s="34"/>
      <c r="H138" s="34"/>
      <c r="I138" s="72"/>
      <c r="J138" s="72"/>
      <c r="K138" s="72"/>
      <c r="L138" s="34"/>
      <c r="M138" s="72"/>
      <c r="N138" s="34"/>
    </row>
    <row r="139" spans="1:14">
      <c r="A139" s="34"/>
      <c r="B139" s="34"/>
      <c r="C139" s="34"/>
      <c r="D139" s="34"/>
      <c r="E139" s="34"/>
      <c r="F139" s="34"/>
      <c r="G139" s="34"/>
      <c r="H139" s="34"/>
      <c r="I139" s="72"/>
      <c r="J139" s="72"/>
      <c r="K139" s="72"/>
      <c r="L139" s="34"/>
      <c r="M139" s="72"/>
      <c r="N139" s="34"/>
    </row>
    <row r="140" spans="1:14">
      <c r="A140" s="34"/>
      <c r="B140" s="34"/>
      <c r="C140" s="34"/>
      <c r="D140" s="34"/>
      <c r="E140" s="34"/>
      <c r="F140" s="34"/>
      <c r="G140" s="34"/>
      <c r="H140" s="34"/>
      <c r="I140" s="72"/>
      <c r="J140" s="72"/>
      <c r="K140" s="72"/>
      <c r="L140" s="34"/>
      <c r="M140" s="72"/>
      <c r="N140" s="34"/>
    </row>
    <row r="141" spans="1:14">
      <c r="A141" s="34"/>
      <c r="B141" s="34"/>
      <c r="C141" s="34"/>
      <c r="D141" s="34"/>
      <c r="E141" s="34"/>
      <c r="F141" s="34"/>
      <c r="G141" s="34"/>
      <c r="H141" s="34"/>
      <c r="I141" s="72"/>
      <c r="J141" s="72"/>
      <c r="K141" s="72"/>
      <c r="L141" s="34"/>
      <c r="M141" s="72"/>
      <c r="N141" s="34"/>
    </row>
    <row r="142" spans="1:14">
      <c r="A142" s="34"/>
      <c r="B142" s="34"/>
      <c r="C142" s="34"/>
      <c r="D142" s="34"/>
      <c r="E142" s="34"/>
      <c r="F142" s="34"/>
      <c r="G142" s="34"/>
      <c r="H142" s="34"/>
      <c r="I142" s="72"/>
      <c r="J142" s="72"/>
      <c r="K142" s="72"/>
      <c r="L142" s="34"/>
      <c r="M142" s="72"/>
      <c r="N142" s="34"/>
    </row>
    <row r="143" spans="1:14">
      <c r="A143" s="34"/>
      <c r="B143" s="34"/>
      <c r="C143" s="34"/>
      <c r="D143" s="34"/>
      <c r="E143" s="34"/>
      <c r="F143" s="34"/>
      <c r="G143" s="34"/>
      <c r="H143" s="34"/>
      <c r="I143" s="72"/>
      <c r="J143" s="72"/>
      <c r="K143" s="72"/>
      <c r="L143" s="34"/>
      <c r="M143" s="72"/>
      <c r="N143" s="34"/>
    </row>
    <row r="144" spans="1:14">
      <c r="A144" s="34"/>
      <c r="B144" s="34"/>
      <c r="C144" s="34"/>
      <c r="D144" s="34"/>
      <c r="E144" s="34"/>
      <c r="F144" s="34"/>
      <c r="G144" s="34"/>
      <c r="H144" s="34"/>
      <c r="I144" s="72"/>
      <c r="J144" s="72"/>
      <c r="K144" s="72"/>
      <c r="L144" s="34"/>
      <c r="M144" s="72"/>
      <c r="N144" s="34"/>
    </row>
    <row r="145" spans="1:14">
      <c r="A145" s="34"/>
      <c r="B145" s="34"/>
      <c r="C145" s="34"/>
      <c r="D145" s="34"/>
      <c r="E145" s="34"/>
      <c r="F145" s="34"/>
      <c r="G145" s="34"/>
      <c r="H145" s="34"/>
      <c r="I145" s="72"/>
      <c r="J145" s="72"/>
      <c r="K145" s="72"/>
      <c r="L145" s="34"/>
      <c r="M145" s="72"/>
      <c r="N145" s="34"/>
    </row>
    <row r="146" spans="1:14">
      <c r="A146" s="34"/>
      <c r="B146" s="34"/>
      <c r="C146" s="34"/>
      <c r="D146" s="34"/>
      <c r="E146" s="34"/>
      <c r="F146" s="34"/>
      <c r="G146" s="34"/>
      <c r="H146" s="34"/>
      <c r="I146" s="72"/>
      <c r="J146" s="72"/>
      <c r="K146" s="72"/>
      <c r="L146" s="34"/>
      <c r="M146" s="72"/>
      <c r="N146" s="34"/>
    </row>
    <row r="147" spans="1:14">
      <c r="A147" s="34"/>
      <c r="B147" s="34"/>
      <c r="C147" s="34"/>
      <c r="D147" s="34"/>
      <c r="E147" s="34"/>
      <c r="F147" s="34"/>
      <c r="G147" s="34"/>
      <c r="H147" s="34"/>
      <c r="I147" s="72"/>
      <c r="J147" s="72"/>
      <c r="K147" s="72"/>
      <c r="L147" s="34"/>
      <c r="M147" s="72"/>
      <c r="N147" s="34"/>
    </row>
    <row r="148" spans="1:14">
      <c r="A148" s="34"/>
      <c r="B148" s="34"/>
      <c r="C148" s="34"/>
      <c r="D148" s="34"/>
      <c r="E148" s="34"/>
      <c r="F148" s="34"/>
      <c r="G148" s="34"/>
      <c r="H148" s="34"/>
      <c r="I148" s="72"/>
      <c r="J148" s="72"/>
      <c r="K148" s="72"/>
      <c r="L148" s="34"/>
      <c r="M148" s="72"/>
      <c r="N148" s="34"/>
    </row>
    <row r="149" spans="1:14">
      <c r="A149" s="34"/>
      <c r="B149" s="34"/>
      <c r="C149" s="34"/>
      <c r="D149" s="34"/>
      <c r="E149" s="34"/>
      <c r="F149" s="34"/>
      <c r="G149" s="34"/>
      <c r="H149" s="34"/>
      <c r="I149" s="72"/>
      <c r="J149" s="72"/>
      <c r="K149" s="72"/>
      <c r="L149" s="34"/>
      <c r="M149" s="72"/>
      <c r="N149" s="34"/>
    </row>
    <row r="150" spans="1:14">
      <c r="A150" s="34"/>
      <c r="B150" s="34"/>
      <c r="C150" s="34"/>
      <c r="D150" s="34"/>
      <c r="E150" s="34"/>
      <c r="F150" s="34"/>
      <c r="G150" s="34"/>
      <c r="H150" s="34"/>
      <c r="I150" s="72"/>
      <c r="J150" s="72"/>
      <c r="K150" s="72"/>
      <c r="L150" s="34"/>
      <c r="M150" s="72"/>
      <c r="N150" s="34"/>
    </row>
    <row r="151" spans="1:14">
      <c r="A151" s="34"/>
      <c r="B151" s="34"/>
      <c r="C151" s="34"/>
      <c r="D151" s="34"/>
      <c r="E151" s="34"/>
      <c r="F151" s="34"/>
      <c r="G151" s="34"/>
      <c r="H151" s="34"/>
      <c r="I151" s="72"/>
      <c r="J151" s="72"/>
      <c r="K151" s="72"/>
      <c r="L151" s="34"/>
      <c r="M151" s="72"/>
      <c r="N151" s="34"/>
    </row>
    <row r="152" spans="1:14">
      <c r="A152" s="34"/>
      <c r="B152" s="34"/>
      <c r="C152" s="34"/>
      <c r="D152" s="34"/>
      <c r="E152" s="34"/>
      <c r="F152" s="34"/>
      <c r="G152" s="34"/>
      <c r="H152" s="34"/>
      <c r="I152" s="72"/>
      <c r="J152" s="72"/>
      <c r="K152" s="72"/>
      <c r="L152" s="34"/>
      <c r="M152" s="72"/>
      <c r="N152" s="34"/>
    </row>
    <row r="153" spans="1:14">
      <c r="A153" s="34"/>
      <c r="B153" s="34"/>
      <c r="C153" s="34"/>
      <c r="D153" s="34"/>
      <c r="E153" s="34"/>
      <c r="F153" s="34"/>
      <c r="G153" s="34"/>
      <c r="H153" s="34"/>
      <c r="I153" s="72"/>
      <c r="J153" s="72"/>
      <c r="K153" s="72"/>
      <c r="L153" s="34"/>
      <c r="M153" s="72"/>
      <c r="N153" s="34"/>
    </row>
  </sheetData>
  <mergeCells count="2">
    <mergeCell ref="S5:T5"/>
    <mergeCell ref="J5:L5"/>
  </mergeCells>
  <conditionalFormatting sqref="I11:J20 M11:M20">
    <cfRule type="cellIs" dxfId="1" priority="6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B21A-A6AF-4079-BF41-41C6E410E11F}">
  <dimension ref="T1:AN295"/>
  <sheetViews>
    <sheetView zoomScale="96" zoomScaleNormal="96" workbookViewId="0">
      <selection activeCell="T6" sqref="T6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5:40" ht="15.6">
      <c r="Y1" s="1"/>
      <c r="Z1" s="5"/>
    </row>
    <row r="2" spans="25:40" s="199" customFormat="1" ht="31.8">
      <c r="Y2" s="1"/>
      <c r="Z2" s="5"/>
      <c r="AA2"/>
      <c r="AB2"/>
      <c r="AC2"/>
      <c r="AD2"/>
      <c r="AE2"/>
      <c r="AF2"/>
      <c r="AG2"/>
      <c r="AH2"/>
      <c r="AI2"/>
      <c r="AJ2"/>
    </row>
    <row r="3" spans="25:40" ht="15.6">
      <c r="Y3" s="1"/>
      <c r="Z3" s="5"/>
    </row>
    <row r="5" spans="25:40" s="182" customFormat="1" ht="19.8">
      <c r="Y5" s="3"/>
      <c r="Z5" s="1"/>
      <c r="AA5" s="5"/>
      <c r="AB5"/>
      <c r="AC5"/>
      <c r="AD5"/>
      <c r="AE5"/>
      <c r="AF5"/>
      <c r="AG5"/>
      <c r="AH5"/>
      <c r="AI5"/>
      <c r="AJ5"/>
      <c r="AK5"/>
      <c r="AL5" s="177"/>
      <c r="AM5" s="179"/>
      <c r="AN5" s="179"/>
    </row>
    <row r="6" spans="25:40" ht="15.6">
      <c r="Y6" s="1"/>
      <c r="Z6" s="5"/>
      <c r="AK6" s="4"/>
    </row>
    <row r="7" spans="25:40" ht="15.6">
      <c r="Y7" s="1"/>
      <c r="Z7" s="5"/>
      <c r="AK7" s="4"/>
    </row>
    <row r="8" spans="25:40" ht="15.6">
      <c r="Y8" s="1"/>
      <c r="Z8" s="5"/>
    </row>
    <row r="9" spans="25:40" ht="15.6">
      <c r="Y9" s="1"/>
      <c r="Z9" s="5"/>
    </row>
    <row r="10" spans="25:40" ht="15.6">
      <c r="Y10" s="1"/>
      <c r="Z10" s="5"/>
    </row>
    <row r="11" spans="25:40" ht="15.6">
      <c r="Y11" s="1"/>
      <c r="Z11" s="5"/>
    </row>
    <row r="12" spans="25:40" ht="15.6">
      <c r="Y12" s="1"/>
      <c r="Z12" s="5"/>
    </row>
    <row r="13" spans="25:40" ht="15.6">
      <c r="Y13" s="1"/>
      <c r="Z13" s="5"/>
      <c r="AB13" s="2"/>
      <c r="AC13" s="2"/>
      <c r="AD13" s="2"/>
    </row>
    <row r="14" spans="25:40" ht="15.6">
      <c r="Y14" s="13"/>
      <c r="Z14" s="5"/>
      <c r="AB14" s="2"/>
      <c r="AC14" s="2"/>
      <c r="AD14" s="4"/>
      <c r="AE14" s="4"/>
      <c r="AF14" s="4"/>
    </row>
    <row r="15" spans="25:40" ht="15.6">
      <c r="Y15" s="1"/>
      <c r="Z15" s="5"/>
    </row>
    <row r="16" spans="25:40" ht="15.6">
      <c r="Y16" s="1"/>
      <c r="Z16" s="5"/>
    </row>
    <row r="17" spans="25:32" ht="15.6">
      <c r="Y17" s="1"/>
      <c r="Z17" s="5"/>
      <c r="AB17" s="2"/>
      <c r="AC17" s="2"/>
      <c r="AD17" s="2"/>
    </row>
    <row r="18" spans="25:32" ht="15.6">
      <c r="Y18" s="1"/>
      <c r="Z18" s="5"/>
      <c r="AB18" s="2"/>
      <c r="AC18" s="2"/>
      <c r="AD18" s="2"/>
    </row>
    <row r="19" spans="25:32" ht="15.6">
      <c r="Y19" s="1"/>
      <c r="Z19" s="5"/>
      <c r="AB19" s="2"/>
      <c r="AC19" s="2"/>
      <c r="AD19" s="2"/>
    </row>
    <row r="20" spans="25:32" ht="15.6">
      <c r="Y20" s="1"/>
      <c r="Z20" s="5"/>
      <c r="AB20" s="2"/>
      <c r="AC20" s="2"/>
      <c r="AD20" s="2"/>
    </row>
    <row r="21" spans="25:32" ht="15.6">
      <c r="Y21" s="1"/>
      <c r="Z21" s="5"/>
      <c r="AB21" s="2"/>
      <c r="AC21" s="2"/>
      <c r="AD21" s="2"/>
    </row>
    <row r="22" spans="25:32" ht="15.6">
      <c r="Y22" s="13"/>
      <c r="Z22" s="5"/>
      <c r="AB22" s="2"/>
      <c r="AC22" s="2"/>
      <c r="AD22" s="4"/>
      <c r="AE22" s="4"/>
      <c r="AF22" s="4"/>
    </row>
    <row r="23" spans="25:32" ht="15.6">
      <c r="Y23" s="13"/>
      <c r="Z23" s="5"/>
      <c r="AB23" s="1"/>
      <c r="AC23" s="1"/>
      <c r="AD23" s="11"/>
      <c r="AE23" s="11"/>
      <c r="AF23" s="11"/>
    </row>
    <row r="24" spans="25:32" ht="15.6">
      <c r="Y24" s="13"/>
      <c r="Z24" s="5"/>
      <c r="AB24" s="1"/>
      <c r="AC24" s="1"/>
      <c r="AD24" s="11"/>
      <c r="AE24" s="11"/>
      <c r="AF24" s="11"/>
    </row>
    <row r="25" spans="25:32" ht="15.6">
      <c r="Y25" s="5"/>
      <c r="Z25" s="5"/>
      <c r="AB25" s="1"/>
      <c r="AC25" s="1"/>
      <c r="AD25" s="11"/>
      <c r="AE25" s="11"/>
      <c r="AF25" s="11"/>
    </row>
    <row r="26" spans="25:32" ht="15.6">
      <c r="Y26" s="5"/>
      <c r="Z26" s="5"/>
      <c r="AB26" s="1"/>
      <c r="AC26" s="1"/>
      <c r="AD26" s="11"/>
      <c r="AE26" s="11"/>
      <c r="AF26" s="11"/>
    </row>
    <row r="27" spans="25:32" ht="15.6">
      <c r="Y27" s="5"/>
      <c r="Z27" s="5"/>
      <c r="AB27" s="1"/>
      <c r="AC27" s="1"/>
      <c r="AD27" s="11"/>
      <c r="AE27" s="11"/>
      <c r="AF27" s="11"/>
    </row>
    <row r="28" spans="25:32" ht="15.6">
      <c r="Y28" s="5"/>
      <c r="Z28" s="5"/>
      <c r="AB28" s="1"/>
      <c r="AC28" s="1"/>
      <c r="AD28" s="11"/>
      <c r="AE28" s="11"/>
      <c r="AF28" s="11"/>
    </row>
    <row r="29" spans="25:32" ht="15.6">
      <c r="Y29" s="5"/>
      <c r="Z29" s="5"/>
      <c r="AB29" s="1"/>
      <c r="AC29" s="1"/>
      <c r="AD29" s="11"/>
      <c r="AE29" s="11"/>
      <c r="AF29" s="11"/>
    </row>
    <row r="30" spans="25:32" ht="15.6">
      <c r="Y30" s="5"/>
      <c r="Z30" s="5"/>
      <c r="AB30" s="1"/>
      <c r="AC30" s="1"/>
      <c r="AD30" s="11"/>
      <c r="AE30" s="11"/>
      <c r="AF30" s="11"/>
    </row>
    <row r="31" spans="25:32" ht="15.6">
      <c r="Y31" s="5"/>
      <c r="Z31" s="5"/>
      <c r="AB31" s="1"/>
      <c r="AC31" s="1"/>
      <c r="AD31" s="11"/>
      <c r="AE31" s="11"/>
      <c r="AF31" s="11"/>
    </row>
    <row r="32" spans="25:32" ht="15.6">
      <c r="Y32" s="5"/>
      <c r="Z32" s="5"/>
      <c r="AB32" s="1"/>
      <c r="AC32" s="1"/>
      <c r="AD32" s="11"/>
      <c r="AE32" s="11"/>
      <c r="AF32" s="11"/>
    </row>
    <row r="33" spans="25:32" ht="15.6">
      <c r="Y33" s="5"/>
      <c r="Z33" s="5"/>
      <c r="AB33" s="13"/>
      <c r="AC33" s="13"/>
      <c r="AD33" s="11"/>
      <c r="AE33" s="11"/>
      <c r="AF33" s="11"/>
    </row>
    <row r="34" spans="25:32" ht="16.5" customHeight="1">
      <c r="Y34" s="5"/>
      <c r="Z34" s="5"/>
      <c r="AB34" s="13"/>
      <c r="AC34" s="13"/>
      <c r="AD34" s="11"/>
      <c r="AE34" s="11"/>
      <c r="AF34" s="11"/>
    </row>
    <row r="35" spans="25:32" ht="16.5" customHeight="1">
      <c r="Y35" s="5"/>
      <c r="Z35" s="5"/>
      <c r="AB35" s="13"/>
      <c r="AC35" s="13"/>
      <c r="AD35" s="11"/>
      <c r="AE35" s="11"/>
      <c r="AF35" s="11"/>
    </row>
    <row r="36" spans="25:32">
      <c r="AB36" s="13"/>
      <c r="AC36" s="13"/>
      <c r="AD36" s="11"/>
      <c r="AE36" s="11"/>
      <c r="AF36" s="11"/>
    </row>
    <row r="37" spans="25:32" ht="17.25" customHeight="1">
      <c r="Z37" s="5"/>
      <c r="AB37" s="13"/>
      <c r="AC37" s="13"/>
      <c r="AD37" s="11"/>
      <c r="AE37" s="11"/>
      <c r="AF37" s="11"/>
    </row>
    <row r="38" spans="25:32">
      <c r="AB38" s="13"/>
      <c r="AC38" s="13"/>
      <c r="AD38" s="11"/>
      <c r="AE38" s="11"/>
      <c r="AF38" s="11"/>
    </row>
    <row r="39" spans="25:32">
      <c r="AB39" s="13"/>
      <c r="AC39" s="13"/>
      <c r="AD39" s="11"/>
      <c r="AE39" s="11"/>
      <c r="AF39" s="11"/>
    </row>
    <row r="40" spans="25:32">
      <c r="Y40" s="4"/>
      <c r="Z40" s="4"/>
    </row>
    <row r="41" spans="25:32" ht="15.6">
      <c r="Y41" s="1"/>
      <c r="Z41" s="19"/>
      <c r="AB41" s="1"/>
      <c r="AC41" s="5"/>
    </row>
    <row r="42" spans="25:32" ht="15.6">
      <c r="Y42" s="1"/>
      <c r="Z42" s="19"/>
    </row>
    <row r="43" spans="25:32" ht="15.6">
      <c r="Y43" s="1"/>
      <c r="Z43" s="19"/>
    </row>
    <row r="44" spans="25:32" ht="15.6">
      <c r="Y44" s="1"/>
      <c r="Z44" s="19"/>
    </row>
    <row r="45" spans="25:32" ht="15.6">
      <c r="Y45" s="13"/>
      <c r="Z45" s="19"/>
    </row>
    <row r="46" spans="25:32" ht="15.6">
      <c r="Y46" s="13"/>
      <c r="Z46" s="19"/>
    </row>
    <row r="47" spans="25:32" ht="15.6">
      <c r="Y47" s="13"/>
      <c r="Z47" s="19"/>
    </row>
    <row r="48" spans="25:32" ht="15.6">
      <c r="Y48" s="13"/>
      <c r="Z48" s="19"/>
    </row>
    <row r="49" spans="20:26" ht="15.6">
      <c r="Y49" s="13"/>
      <c r="Z49" s="19"/>
    </row>
    <row r="50" spans="20:26" ht="15.6">
      <c r="Y50" s="5"/>
      <c r="Z50" s="19"/>
    </row>
    <row r="51" spans="20:26" ht="15.6">
      <c r="Y51" s="5"/>
      <c r="Z51" s="19"/>
    </row>
    <row r="52" spans="20:26" ht="15.6">
      <c r="Y52" s="5"/>
      <c r="Z52" s="19"/>
    </row>
    <row r="53" spans="20:26" ht="15.6">
      <c r="Y53" s="5"/>
      <c r="Z53" s="19"/>
    </row>
    <row r="54" spans="20:26" ht="15.6">
      <c r="Y54" s="5"/>
      <c r="Z54" s="19"/>
    </row>
    <row r="55" spans="20:26" ht="15.6">
      <c r="Y55" s="5"/>
      <c r="Z55" s="19"/>
    </row>
    <row r="56" spans="20:26" ht="15.6">
      <c r="Y56" s="5"/>
      <c r="Z56" s="19"/>
    </row>
    <row r="57" spans="20:26" ht="15.6">
      <c r="Y57" s="5"/>
      <c r="Z57" s="19"/>
    </row>
    <row r="58" spans="20:26" ht="15.6">
      <c r="Y58" s="5"/>
      <c r="Z58" s="19"/>
    </row>
    <row r="60" spans="20:26" ht="15.6">
      <c r="Z60" s="19"/>
    </row>
    <row r="62" spans="20:26">
      <c r="T62">
        <v>2</v>
      </c>
      <c r="U62" s="395" t="s">
        <v>93</v>
      </c>
    </row>
    <row r="63" spans="20:26">
      <c r="T63">
        <f>1+T62</f>
        <v>3</v>
      </c>
      <c r="U63" s="3" t="s">
        <v>94</v>
      </c>
    </row>
    <row r="64" spans="20:26">
      <c r="T64">
        <f t="shared" ref="T64:T69" si="0">1+T63</f>
        <v>4</v>
      </c>
      <c r="U64" s="3" t="s">
        <v>95</v>
      </c>
    </row>
    <row r="65" spans="20:26">
      <c r="T65">
        <f t="shared" si="0"/>
        <v>5</v>
      </c>
      <c r="U65" s="395" t="s">
        <v>96</v>
      </c>
      <c r="Y65" s="4"/>
      <c r="Z65" s="4"/>
    </row>
    <row r="66" spans="20:26" ht="15.6">
      <c r="T66">
        <f t="shared" si="0"/>
        <v>6</v>
      </c>
      <c r="U66" s="3" t="s">
        <v>97</v>
      </c>
      <c r="Y66" s="1"/>
      <c r="Z66" s="5"/>
    </row>
    <row r="67" spans="20:26" ht="15.6">
      <c r="T67">
        <f t="shared" si="0"/>
        <v>7</v>
      </c>
      <c r="U67" s="3" t="s">
        <v>98</v>
      </c>
      <c r="Y67" s="1"/>
      <c r="Z67" s="5"/>
    </row>
    <row r="68" spans="20:26" ht="15.6">
      <c r="T68">
        <f t="shared" si="0"/>
        <v>8</v>
      </c>
      <c r="U68" s="395" t="s">
        <v>99</v>
      </c>
      <c r="Y68" s="1"/>
      <c r="Z68" s="5"/>
    </row>
    <row r="69" spans="20:26" ht="15.6">
      <c r="T69">
        <f t="shared" si="0"/>
        <v>9</v>
      </c>
      <c r="U69" s="3" t="s">
        <v>100</v>
      </c>
      <c r="Y69" s="1"/>
      <c r="Z69" s="5"/>
    </row>
    <row r="70" spans="20:26" ht="15.6">
      <c r="Y70" s="13"/>
      <c r="Z70" s="5"/>
    </row>
    <row r="71" spans="20:26" ht="15.6">
      <c r="Y71" s="13"/>
      <c r="Z71" s="5"/>
    </row>
    <row r="72" spans="20:26" ht="15.6">
      <c r="Y72" s="13"/>
      <c r="Z72" s="5"/>
    </row>
    <row r="73" spans="20:26" ht="15.6">
      <c r="Y73" s="13"/>
      <c r="Z73" s="5"/>
    </row>
    <row r="74" spans="20:26" ht="15.6">
      <c r="Y74" s="5"/>
      <c r="Z74" s="5"/>
    </row>
    <row r="75" spans="20:26" ht="15.6">
      <c r="Y75" s="5"/>
      <c r="Z75" s="5"/>
    </row>
    <row r="76" spans="20:26" ht="15.6">
      <c r="Y76" s="5"/>
      <c r="Z76" s="5"/>
    </row>
    <row r="77" spans="20:26" ht="15.6">
      <c r="Y77" s="5"/>
      <c r="Z77" s="5"/>
    </row>
    <row r="78" spans="20:26" ht="15.6">
      <c r="Y78" s="5"/>
      <c r="Z78" s="5"/>
    </row>
    <row r="79" spans="20:26" ht="15.6">
      <c r="Y79" s="5"/>
      <c r="Z79" s="5"/>
    </row>
    <row r="80" spans="20:26" ht="15.6">
      <c r="Y80" s="5"/>
      <c r="Z80" s="5"/>
    </row>
    <row r="81" spans="25:37" ht="15.6">
      <c r="Y81" s="5"/>
      <c r="Z81" s="5"/>
    </row>
    <row r="82" spans="25:37" ht="15.6">
      <c r="Y82" s="5"/>
      <c r="Z82" s="5"/>
    </row>
    <row r="83" spans="25:37" ht="15.6">
      <c r="Y83" s="5"/>
      <c r="Z83" s="5"/>
    </row>
    <row r="85" spans="25:37" ht="15.6">
      <c r="Z85" s="5"/>
    </row>
    <row r="88" spans="25:37" ht="15.6">
      <c r="Z88" s="2"/>
    </row>
    <row r="89" spans="25:37">
      <c r="Y89" s="1"/>
      <c r="Z89" s="1"/>
      <c r="AA89" s="1"/>
      <c r="AB89" s="1"/>
      <c r="AC89" s="1"/>
      <c r="AD89" s="1"/>
      <c r="AE89" s="1"/>
      <c r="AG89" s="4"/>
      <c r="AH89" s="4"/>
      <c r="AI89" s="3"/>
      <c r="AJ89" s="4"/>
      <c r="AK89" s="4"/>
    </row>
    <row r="90" spans="25:37" ht="15.6">
      <c r="Y90" s="1"/>
      <c r="Z90" s="1"/>
      <c r="AA90" s="1"/>
      <c r="AB90" s="1"/>
      <c r="AC90" s="1"/>
      <c r="AD90" s="1"/>
      <c r="AE90" s="1"/>
      <c r="AG90" s="4"/>
      <c r="AH90" s="13"/>
      <c r="AI90" s="3"/>
      <c r="AJ90" s="1"/>
      <c r="AK90" s="5"/>
    </row>
    <row r="91" spans="25:37" ht="15.6">
      <c r="Y91" s="1"/>
      <c r="Z91" s="1"/>
      <c r="AA91" s="1"/>
      <c r="AB91" s="1"/>
      <c r="AC91" s="1"/>
      <c r="AD91" s="1"/>
      <c r="AE91" s="1"/>
      <c r="AG91" s="4"/>
      <c r="AH91" s="13"/>
      <c r="AI91" s="3"/>
      <c r="AJ91" s="1"/>
      <c r="AK91" s="5"/>
    </row>
    <row r="92" spans="25:37" ht="15.6">
      <c r="Y92" s="1"/>
      <c r="Z92" s="1"/>
      <c r="AA92" s="1"/>
      <c r="AB92" s="1"/>
      <c r="AC92" s="1"/>
      <c r="AD92" s="1"/>
      <c r="AE92" s="1"/>
      <c r="AG92" s="4"/>
      <c r="AH92" s="13"/>
      <c r="AI92" s="3"/>
      <c r="AJ92" s="1"/>
      <c r="AK92" s="5"/>
    </row>
    <row r="93" spans="25:37" ht="15.6">
      <c r="Y93" s="1"/>
      <c r="Z93" s="1"/>
      <c r="AA93" s="1"/>
      <c r="AB93" s="1"/>
      <c r="AC93" s="1"/>
      <c r="AD93" s="1"/>
      <c r="AE93" s="1"/>
      <c r="AG93" s="4"/>
      <c r="AH93" s="13"/>
      <c r="AI93" s="3"/>
      <c r="AJ93" s="1"/>
      <c r="AK93" s="5"/>
    </row>
    <row r="94" spans="25:37" ht="15.6">
      <c r="Y94" s="1"/>
      <c r="Z94" s="1"/>
      <c r="AA94" s="1"/>
      <c r="AB94" s="1"/>
      <c r="AC94" s="1"/>
      <c r="AD94" s="1"/>
      <c r="AE94" s="1"/>
      <c r="AG94" s="4"/>
      <c r="AH94" s="13"/>
      <c r="AI94" s="3"/>
      <c r="AJ94" s="1"/>
      <c r="AK94" s="5"/>
    </row>
    <row r="95" spans="25:37" ht="15.6">
      <c r="Y95" s="1"/>
      <c r="Z95" s="1"/>
      <c r="AA95" s="1"/>
      <c r="AB95" s="1"/>
      <c r="AC95" s="1"/>
      <c r="AD95" s="1"/>
      <c r="AE95" s="1"/>
      <c r="AG95" s="4"/>
      <c r="AH95" s="13"/>
      <c r="AI95" s="3"/>
      <c r="AJ95" s="13"/>
      <c r="AK95" s="5"/>
    </row>
    <row r="96" spans="25:37" ht="15.6">
      <c r="Y96" s="1"/>
      <c r="Z96" s="1"/>
      <c r="AA96" s="1"/>
      <c r="AB96" s="1"/>
      <c r="AC96" s="1"/>
      <c r="AD96" s="1"/>
      <c r="AE96" s="1"/>
      <c r="AG96" s="4"/>
      <c r="AH96" s="13"/>
      <c r="AI96" s="3"/>
      <c r="AJ96" s="13"/>
      <c r="AK96" s="5"/>
    </row>
    <row r="97" spans="25:37" ht="15.6">
      <c r="Y97" s="1"/>
      <c r="Z97" s="1"/>
      <c r="AA97" s="1"/>
      <c r="AB97" s="1"/>
      <c r="AC97" s="1"/>
      <c r="AD97" s="1"/>
      <c r="AE97" s="1"/>
      <c r="AG97" s="4"/>
      <c r="AH97" s="13"/>
      <c r="AI97" s="3"/>
      <c r="AJ97" s="13"/>
      <c r="AK97" s="5"/>
    </row>
    <row r="98" spans="25:37" ht="15.6">
      <c r="Y98" s="1"/>
      <c r="Z98" s="1"/>
      <c r="AA98" s="1"/>
      <c r="AB98" s="1"/>
      <c r="AC98" s="1"/>
      <c r="AD98" s="1"/>
      <c r="AE98" s="1"/>
      <c r="AG98" s="4"/>
      <c r="AH98" s="13"/>
      <c r="AI98" s="3"/>
      <c r="AJ98" s="13"/>
      <c r="AK98" s="5"/>
    </row>
    <row r="99" spans="25:37" ht="15.6">
      <c r="Y99" s="1"/>
      <c r="Z99" s="1"/>
      <c r="AA99" s="1"/>
      <c r="AB99" s="1"/>
      <c r="AC99" s="1"/>
      <c r="AD99" s="1"/>
      <c r="AE99" s="1"/>
      <c r="AG99" s="4"/>
      <c r="AH99" s="13"/>
      <c r="AI99" s="3"/>
      <c r="AJ99" s="5"/>
      <c r="AK99" s="5"/>
    </row>
    <row r="100" spans="25:37" ht="15.6">
      <c r="Y100" s="1"/>
      <c r="Z100" s="1"/>
      <c r="AA100" s="1"/>
      <c r="AB100" s="1"/>
      <c r="AC100" s="1"/>
      <c r="AD100" s="1"/>
      <c r="AE100" s="1"/>
      <c r="AG100" s="4"/>
      <c r="AH100" s="13"/>
      <c r="AI100" s="3"/>
      <c r="AJ100" s="5"/>
      <c r="AK100" s="5"/>
    </row>
    <row r="101" spans="25:37" ht="15.6">
      <c r="Y101" s="1"/>
      <c r="Z101" s="1"/>
      <c r="AA101" s="1"/>
      <c r="AB101" s="1"/>
      <c r="AC101" s="1"/>
      <c r="AD101" s="1"/>
      <c r="AE101" s="1"/>
      <c r="AG101" s="4"/>
      <c r="AH101" s="13"/>
      <c r="AI101" s="3"/>
      <c r="AJ101" s="5"/>
      <c r="AK101" s="5"/>
    </row>
    <row r="102" spans="25:37" ht="15.6">
      <c r="Y102" s="1"/>
      <c r="Z102" s="1"/>
      <c r="AA102" s="1"/>
      <c r="AB102" s="1"/>
      <c r="AC102" s="1"/>
      <c r="AD102" s="1"/>
      <c r="AE102" s="1"/>
      <c r="AG102" s="4"/>
      <c r="AH102" s="13"/>
      <c r="AI102" s="3"/>
      <c r="AJ102" s="5"/>
      <c r="AK102" s="5"/>
    </row>
    <row r="103" spans="25:37" ht="15.6">
      <c r="Y103" s="1"/>
      <c r="Z103" s="1"/>
      <c r="AA103" s="1"/>
      <c r="AB103" s="1"/>
      <c r="AC103" s="1"/>
      <c r="AD103" s="1"/>
      <c r="AE103" s="1"/>
      <c r="AG103" s="4"/>
      <c r="AH103" s="13"/>
      <c r="AI103" s="3"/>
      <c r="AJ103" s="5"/>
      <c r="AK103" s="5"/>
    </row>
    <row r="104" spans="25:37" ht="15.6">
      <c r="Y104" s="1"/>
      <c r="Z104" s="1"/>
      <c r="AA104" s="1"/>
      <c r="AB104" s="1"/>
      <c r="AC104" s="1"/>
      <c r="AD104" s="1"/>
      <c r="AE104" s="1"/>
      <c r="AG104" s="4"/>
      <c r="AH104" s="13"/>
      <c r="AI104" s="3"/>
      <c r="AJ104" s="5"/>
      <c r="AK104" s="5"/>
    </row>
    <row r="105" spans="25:37" ht="15.6">
      <c r="Y105" s="1"/>
      <c r="Z105" s="1"/>
      <c r="AA105" s="1"/>
      <c r="AB105" s="1"/>
      <c r="AC105" s="1"/>
      <c r="AD105" s="1"/>
      <c r="AE105" s="1"/>
      <c r="AG105" s="4"/>
      <c r="AH105" s="13"/>
      <c r="AI105" s="3"/>
      <c r="AJ105" s="5"/>
      <c r="AK105" s="5"/>
    </row>
    <row r="106" spans="25:37" ht="15.6">
      <c r="Y106" s="1"/>
      <c r="Z106" s="1"/>
      <c r="AA106" s="1"/>
      <c r="AB106" s="1"/>
      <c r="AC106" s="1"/>
      <c r="AD106" s="1"/>
      <c r="AE106" s="1"/>
      <c r="AG106" s="4"/>
      <c r="AH106" s="13"/>
      <c r="AI106" s="3"/>
      <c r="AJ106" s="5"/>
      <c r="AK106" s="5"/>
    </row>
    <row r="107" spans="25:37" ht="15.6">
      <c r="Y107" s="1"/>
      <c r="Z107" s="1"/>
      <c r="AA107" s="1"/>
      <c r="AB107" s="1"/>
      <c r="AC107" s="1"/>
      <c r="AD107" s="1"/>
      <c r="AE107" s="1"/>
      <c r="AG107" s="4"/>
      <c r="AH107" s="5"/>
      <c r="AI107" s="3"/>
      <c r="AJ107" s="5"/>
      <c r="AK107" s="5"/>
    </row>
    <row r="108" spans="25:37">
      <c r="Y108" s="1"/>
      <c r="Z108" s="1"/>
      <c r="AA108" s="1"/>
      <c r="AB108" s="1"/>
      <c r="AC108" s="1"/>
      <c r="AD108" s="1"/>
      <c r="AE108" s="1"/>
      <c r="AG108" s="13"/>
      <c r="AH108" s="13"/>
      <c r="AI108" s="3"/>
    </row>
    <row r="109" spans="25:37" ht="15.6">
      <c r="Y109" s="1"/>
      <c r="Z109" s="1"/>
      <c r="AA109" s="1"/>
      <c r="AB109" s="1"/>
      <c r="AC109" s="1"/>
      <c r="AD109" s="1"/>
      <c r="AE109" s="1"/>
      <c r="AG109" s="5"/>
      <c r="AH109" s="5"/>
      <c r="AI109" s="3"/>
      <c r="AK109" s="5"/>
    </row>
    <row r="110" spans="25:37" ht="15.6">
      <c r="Y110" s="1"/>
      <c r="Z110" s="1"/>
      <c r="AA110" s="1"/>
      <c r="AB110" s="1"/>
      <c r="AC110" s="1"/>
      <c r="AD110" s="1"/>
      <c r="AE110" s="1"/>
      <c r="AG110" s="5"/>
      <c r="AH110" s="5"/>
      <c r="AI110" s="3"/>
      <c r="AK110" s="5"/>
    </row>
    <row r="111" spans="25:37">
      <c r="Y111" s="1"/>
      <c r="Z111" s="1"/>
      <c r="AA111" s="1"/>
      <c r="AB111" s="1"/>
      <c r="AC111" s="1"/>
      <c r="AD111" s="1"/>
      <c r="AE111" s="1"/>
      <c r="AG111" s="13"/>
      <c r="AH111" s="13"/>
      <c r="AI111" s="3"/>
    </row>
    <row r="112" spans="25:37">
      <c r="Y112" s="1"/>
      <c r="Z112" s="1"/>
      <c r="AA112" s="1"/>
      <c r="AB112" s="1"/>
      <c r="AC112" s="1"/>
      <c r="AD112" s="1"/>
      <c r="AE112" s="1"/>
      <c r="AG112" s="13"/>
      <c r="AH112" s="13"/>
      <c r="AI112" s="3"/>
    </row>
    <row r="113" spans="25:35">
      <c r="Y113" s="1"/>
      <c r="Z113" s="1"/>
      <c r="AA113" s="1"/>
      <c r="AB113" s="1"/>
      <c r="AC113" s="1"/>
      <c r="AD113" s="1"/>
      <c r="AE113" s="1"/>
      <c r="AG113" s="13"/>
      <c r="AH113" s="13"/>
      <c r="AI113" s="3"/>
    </row>
    <row r="114" spans="25:35">
      <c r="Y114" s="1"/>
      <c r="Z114" s="1"/>
      <c r="AA114" s="1"/>
      <c r="AB114" s="1"/>
      <c r="AC114" s="1"/>
      <c r="AD114" s="1"/>
      <c r="AE114" s="1"/>
      <c r="AG114" s="13"/>
      <c r="AH114" s="13"/>
      <c r="AI114" s="3"/>
    </row>
    <row r="115" spans="25:35">
      <c r="Y115" s="1"/>
      <c r="Z115" s="1"/>
      <c r="AA115" s="1"/>
      <c r="AB115" s="1"/>
      <c r="AC115" s="1"/>
      <c r="AD115" s="1"/>
      <c r="AE115" s="1"/>
      <c r="AG115" s="13"/>
      <c r="AH115" s="13"/>
      <c r="AI115" s="3"/>
    </row>
    <row r="116" spans="25:35">
      <c r="Y116" s="1"/>
      <c r="Z116" s="1"/>
      <c r="AA116" s="1"/>
      <c r="AB116" s="1"/>
      <c r="AC116" s="1"/>
      <c r="AD116" s="1"/>
      <c r="AE116" s="1"/>
      <c r="AG116" s="13"/>
      <c r="AH116" s="13"/>
      <c r="AI116" s="3"/>
    </row>
    <row r="117" spans="25:35">
      <c r="Y117" s="1"/>
      <c r="Z117" s="1"/>
      <c r="AA117" s="1"/>
      <c r="AB117" s="1"/>
      <c r="AC117" s="1"/>
      <c r="AD117" s="1"/>
      <c r="AE117" s="1"/>
      <c r="AG117" s="13"/>
      <c r="AH117" s="13"/>
      <c r="AI117" s="3"/>
    </row>
    <row r="118" spans="25:35">
      <c r="Y118" s="1"/>
      <c r="Z118" s="1"/>
      <c r="AA118" s="1"/>
      <c r="AB118" s="1"/>
      <c r="AC118" s="1"/>
      <c r="AD118" s="1"/>
      <c r="AE118" s="1"/>
      <c r="AG118" s="13"/>
      <c r="AH118" s="13"/>
      <c r="AI118" s="3"/>
    </row>
    <row r="119" spans="25:35">
      <c r="Y119" s="1"/>
      <c r="Z119" s="1"/>
      <c r="AA119" s="1"/>
      <c r="AB119" s="1"/>
      <c r="AC119" s="1"/>
      <c r="AD119" s="1"/>
      <c r="AE119" s="1"/>
      <c r="AG119" s="13"/>
      <c r="AH119" s="13"/>
      <c r="AI119" s="3"/>
    </row>
    <row r="120" spans="25:35">
      <c r="Y120" s="1"/>
      <c r="Z120" s="1"/>
      <c r="AA120" s="1"/>
      <c r="AB120" s="1"/>
      <c r="AC120" s="1"/>
      <c r="AD120" s="1"/>
      <c r="AE120" s="1"/>
      <c r="AG120" s="13"/>
      <c r="AH120" s="13"/>
      <c r="AI120" s="3"/>
    </row>
    <row r="121" spans="25:35">
      <c r="Y121" s="1"/>
      <c r="Z121" s="1"/>
      <c r="AA121" s="1"/>
      <c r="AB121" s="1"/>
      <c r="AC121" s="1"/>
      <c r="AD121" s="1"/>
      <c r="AE121" s="1"/>
      <c r="AG121" s="13"/>
      <c r="AH121" s="13"/>
      <c r="AI121" s="3"/>
    </row>
    <row r="122" spans="25:35">
      <c r="Y122" s="1"/>
      <c r="Z122" s="1"/>
      <c r="AA122" s="1"/>
      <c r="AB122" s="1"/>
      <c r="AC122" s="1"/>
      <c r="AD122" s="1"/>
      <c r="AE122" s="1"/>
      <c r="AG122" s="13"/>
      <c r="AH122" s="13"/>
      <c r="AI122" s="3"/>
    </row>
    <row r="123" spans="25:35">
      <c r="Y123" s="1"/>
      <c r="Z123" s="1"/>
      <c r="AA123" s="1"/>
      <c r="AB123" s="1"/>
      <c r="AC123" s="1"/>
      <c r="AD123" s="1"/>
      <c r="AE123" s="1"/>
      <c r="AG123" s="13"/>
      <c r="AH123" s="13"/>
      <c r="AI123" s="3"/>
    </row>
    <row r="124" spans="25:35">
      <c r="Y124" s="1"/>
      <c r="Z124" s="1"/>
      <c r="AA124" s="1"/>
      <c r="AB124" s="1"/>
      <c r="AC124" s="1"/>
      <c r="AD124" s="1"/>
      <c r="AE124" s="1"/>
      <c r="AG124" s="13"/>
      <c r="AH124" s="13"/>
      <c r="AI124" s="3"/>
    </row>
    <row r="125" spans="25:35">
      <c r="Y125" s="1"/>
      <c r="Z125" s="1"/>
      <c r="AA125" s="1"/>
      <c r="AB125" s="1"/>
      <c r="AC125" s="1"/>
      <c r="AD125" s="1"/>
      <c r="AE125" s="1"/>
      <c r="AG125" s="13"/>
      <c r="AH125" s="13"/>
      <c r="AI125" s="3"/>
    </row>
    <row r="126" spans="25:35">
      <c r="Y126" s="1"/>
      <c r="Z126" s="1"/>
      <c r="AA126" s="1"/>
      <c r="AB126" s="1"/>
      <c r="AC126" s="1"/>
      <c r="AD126" s="1"/>
      <c r="AE126" s="1"/>
      <c r="AG126" s="13"/>
      <c r="AH126" s="13"/>
      <c r="AI126" s="3"/>
    </row>
    <row r="127" spans="25:35">
      <c r="Y127" s="1"/>
      <c r="Z127" s="1"/>
      <c r="AA127" s="1"/>
      <c r="AB127" s="1"/>
      <c r="AC127" s="1"/>
      <c r="AD127" s="1"/>
      <c r="AE127" s="1"/>
      <c r="AG127" s="13"/>
      <c r="AH127" s="13"/>
      <c r="AI127" s="3"/>
    </row>
    <row r="128" spans="25:35">
      <c r="Y128" s="1"/>
      <c r="Z128" s="1"/>
      <c r="AA128" s="1"/>
      <c r="AB128" s="1"/>
      <c r="AC128" s="1"/>
      <c r="AD128" s="1"/>
      <c r="AE128" s="1"/>
      <c r="AG128" s="13"/>
      <c r="AH128" s="13"/>
      <c r="AI128" s="3"/>
    </row>
    <row r="129" spans="25:35">
      <c r="Y129" s="1"/>
      <c r="Z129" s="1"/>
      <c r="AA129" s="1"/>
      <c r="AB129" s="1"/>
      <c r="AC129" s="1"/>
      <c r="AD129" s="1"/>
      <c r="AE129" s="1"/>
      <c r="AG129" s="13"/>
      <c r="AH129" s="13"/>
      <c r="AI129" s="3"/>
    </row>
    <row r="130" spans="25:35">
      <c r="Y130" s="1"/>
      <c r="Z130" s="1"/>
      <c r="AA130" s="1"/>
      <c r="AB130" s="1"/>
      <c r="AC130" s="1"/>
      <c r="AD130" s="1"/>
      <c r="AE130" s="1"/>
      <c r="AG130" s="13"/>
      <c r="AH130" s="13"/>
      <c r="AI130" s="3"/>
    </row>
    <row r="131" spans="25:35">
      <c r="Y131" s="1"/>
      <c r="Z131" s="1"/>
      <c r="AA131" s="1"/>
      <c r="AB131" s="1"/>
      <c r="AC131" s="1"/>
      <c r="AD131" s="1"/>
      <c r="AE131" s="1"/>
      <c r="AG131" s="13"/>
      <c r="AH131" s="13"/>
      <c r="AI131" s="3"/>
    </row>
    <row r="132" spans="25:35">
      <c r="Y132" s="1"/>
      <c r="Z132" s="1"/>
      <c r="AA132" s="1"/>
      <c r="AB132" s="1"/>
      <c r="AC132" s="1"/>
      <c r="AD132" s="1"/>
      <c r="AE132" s="1"/>
      <c r="AG132" s="13"/>
      <c r="AH132" s="13"/>
      <c r="AI132" s="3"/>
    </row>
    <row r="133" spans="25:35">
      <c r="Y133" s="1"/>
      <c r="Z133" s="1"/>
      <c r="AA133" s="1"/>
      <c r="AB133" s="1"/>
      <c r="AC133" s="1"/>
      <c r="AD133" s="1"/>
      <c r="AE133" s="1"/>
      <c r="AG133" s="13"/>
      <c r="AH133" s="13"/>
      <c r="AI133" s="3"/>
    </row>
    <row r="134" spans="25:35">
      <c r="AG134" s="13"/>
      <c r="AH134" s="13"/>
      <c r="AI134" s="3"/>
    </row>
    <row r="135" spans="25:35">
      <c r="AG135" s="13"/>
      <c r="AH135" s="13"/>
      <c r="AI135" s="3"/>
    </row>
    <row r="136" spans="25:35">
      <c r="AG136" s="13"/>
      <c r="AH136" s="13"/>
      <c r="AI136" s="3"/>
    </row>
    <row r="137" spans="25:35">
      <c r="AG137" s="13"/>
      <c r="AH137" s="13"/>
      <c r="AI137" s="3"/>
    </row>
    <row r="138" spans="25:35">
      <c r="AG138" s="13"/>
      <c r="AH138" s="13"/>
      <c r="AI138" s="3"/>
    </row>
    <row r="139" spans="25:35">
      <c r="AG139" s="13"/>
      <c r="AH139" s="13"/>
      <c r="AI139" s="3"/>
    </row>
    <row r="140" spans="25:35">
      <c r="AG140" s="13"/>
      <c r="AH140" s="13"/>
      <c r="AI140" s="3"/>
    </row>
    <row r="141" spans="25:35">
      <c r="AG141" s="13"/>
      <c r="AH141" s="13"/>
      <c r="AI141" s="3"/>
    </row>
    <row r="142" spans="25:35">
      <c r="AG142" s="13"/>
      <c r="AH142" s="13"/>
      <c r="AI142" s="3"/>
    </row>
    <row r="143" spans="25:35">
      <c r="AG143" s="13"/>
      <c r="AH143" s="13"/>
      <c r="AI143" s="3"/>
    </row>
    <row r="144" spans="25:35">
      <c r="AG144" s="13"/>
      <c r="AH144" s="13"/>
      <c r="AI144" s="3"/>
    </row>
    <row r="145" spans="33:35">
      <c r="AG145" s="13"/>
      <c r="AH145" s="13"/>
      <c r="AI145" s="3"/>
    </row>
    <row r="146" spans="33:35">
      <c r="AG146" s="13"/>
      <c r="AH146" s="13"/>
      <c r="AI146" s="3"/>
    </row>
    <row r="147" spans="33:35">
      <c r="AG147" s="13"/>
      <c r="AH147" s="13"/>
      <c r="AI147" s="3"/>
    </row>
    <row r="148" spans="33:35">
      <c r="AG148" s="13"/>
      <c r="AH148" s="13"/>
      <c r="AI148" s="3"/>
    </row>
    <row r="149" spans="33:35">
      <c r="AG149" s="13"/>
      <c r="AH149" s="13"/>
      <c r="AI149" s="3"/>
    </row>
    <row r="150" spans="33:35">
      <c r="AG150" s="13"/>
      <c r="AH150" s="13"/>
      <c r="AI150" s="3"/>
    </row>
    <row r="151" spans="33:35">
      <c r="AG151" s="13"/>
      <c r="AH151" s="13"/>
      <c r="AI151" s="3"/>
    </row>
    <row r="152" spans="33:35">
      <c r="AG152" s="13"/>
      <c r="AH152" s="13"/>
      <c r="AI152" s="3"/>
    </row>
    <row r="153" spans="33:35">
      <c r="AG153" s="13"/>
      <c r="AH153" s="13"/>
      <c r="AI153" s="3"/>
    </row>
    <row r="154" spans="33:35">
      <c r="AG154" s="13"/>
      <c r="AH154" s="13"/>
      <c r="AI154" s="3"/>
    </row>
    <row r="155" spans="33:35">
      <c r="AG155" s="13"/>
      <c r="AH155" s="13"/>
      <c r="AI155" s="3"/>
    </row>
    <row r="156" spans="33:35">
      <c r="AG156" s="13"/>
      <c r="AH156" s="13"/>
      <c r="AI156" s="3"/>
    </row>
    <row r="157" spans="33:35">
      <c r="AG157" s="13"/>
      <c r="AH157" s="13"/>
      <c r="AI157" s="3"/>
    </row>
    <row r="158" spans="33:35">
      <c r="AG158" s="13"/>
      <c r="AH158" s="13"/>
      <c r="AI158" s="3"/>
    </row>
    <row r="159" spans="33:35">
      <c r="AG159" s="13"/>
      <c r="AH159" s="13"/>
      <c r="AI159" s="3"/>
    </row>
    <row r="160" spans="33:35">
      <c r="AG160" s="13"/>
      <c r="AH160" s="13"/>
      <c r="AI160" s="3"/>
    </row>
    <row r="161" spans="33:35">
      <c r="AG161" s="13"/>
      <c r="AH161" s="13"/>
      <c r="AI161" s="3"/>
    </row>
    <row r="162" spans="33:35">
      <c r="AG162" s="13"/>
      <c r="AH162" s="13"/>
      <c r="AI162" s="3"/>
    </row>
    <row r="163" spans="33:35">
      <c r="AG163" s="13"/>
      <c r="AH163" s="13"/>
      <c r="AI163" s="3"/>
    </row>
    <row r="164" spans="33:35">
      <c r="AG164" s="13"/>
      <c r="AH164" s="13"/>
      <c r="AI164" s="3"/>
    </row>
    <row r="165" spans="33:35">
      <c r="AG165" s="13"/>
      <c r="AH165" s="13"/>
      <c r="AI165" s="3"/>
    </row>
    <row r="166" spans="33:35">
      <c r="AG166" s="13"/>
      <c r="AH166" s="13"/>
      <c r="AI166" s="3"/>
    </row>
    <row r="167" spans="33:35">
      <c r="AG167" s="13"/>
      <c r="AH167" s="13"/>
      <c r="AI167" s="3"/>
    </row>
    <row r="168" spans="33:35">
      <c r="AG168" s="13"/>
      <c r="AH168" s="13"/>
      <c r="AI168" s="3"/>
    </row>
    <row r="169" spans="33:35">
      <c r="AI169" s="3"/>
    </row>
    <row r="170" spans="33:35">
      <c r="AI170" s="3"/>
    </row>
    <row r="171" spans="33:35">
      <c r="AI171" s="3"/>
    </row>
    <row r="172" spans="33:35">
      <c r="AI172" s="3"/>
    </row>
    <row r="173" spans="33:35">
      <c r="AI173" s="3"/>
    </row>
    <row r="174" spans="33:35">
      <c r="AI174" s="3"/>
    </row>
    <row r="175" spans="33:35">
      <c r="AI175" s="3"/>
    </row>
    <row r="176" spans="33:35">
      <c r="AI176" s="3"/>
    </row>
    <row r="177" spans="35:35">
      <c r="AI177" s="3"/>
    </row>
    <row r="178" spans="35:35">
      <c r="AI178" s="3"/>
    </row>
    <row r="179" spans="35:35">
      <c r="AI179" s="3"/>
    </row>
    <row r="180" spans="35:35">
      <c r="AI180" s="3"/>
    </row>
    <row r="181" spans="35:35">
      <c r="AI181" s="3"/>
    </row>
    <row r="182" spans="35:35">
      <c r="AI182" s="3"/>
    </row>
    <row r="183" spans="35:35">
      <c r="AI183" s="3"/>
    </row>
    <row r="184" spans="35:35">
      <c r="AI184" s="3"/>
    </row>
    <row r="185" spans="35:35">
      <c r="AI185" s="3"/>
    </row>
    <row r="186" spans="35:35">
      <c r="AI186" s="3"/>
    </row>
    <row r="187" spans="35:35">
      <c r="AI187" s="3"/>
    </row>
    <row r="188" spans="35:35">
      <c r="AI188" s="3"/>
    </row>
    <row r="189" spans="35:35">
      <c r="AI189" s="3"/>
    </row>
    <row r="190" spans="35:35">
      <c r="AI190" s="3"/>
    </row>
    <row r="191" spans="35:35">
      <c r="AI191" s="3"/>
    </row>
    <row r="192" spans="35:35">
      <c r="AI192" s="3"/>
    </row>
    <row r="193" spans="35:35">
      <c r="AI193" s="3"/>
    </row>
    <row r="194" spans="35:35">
      <c r="AI194" s="3"/>
    </row>
    <row r="195" spans="35:35">
      <c r="AI195" s="3"/>
    </row>
    <row r="196" spans="35:35">
      <c r="AI196" s="3"/>
    </row>
    <row r="197" spans="35:35">
      <c r="AI197" s="3"/>
    </row>
    <row r="198" spans="35:35">
      <c r="AI198" s="3"/>
    </row>
    <row r="199" spans="35:35">
      <c r="AI199" s="3"/>
    </row>
    <row r="200" spans="35:35">
      <c r="AI200" s="3"/>
    </row>
    <row r="201" spans="35:35">
      <c r="AI201" s="3"/>
    </row>
    <row r="202" spans="35:35">
      <c r="AI202" s="3"/>
    </row>
    <row r="203" spans="35:35">
      <c r="AI203" s="3"/>
    </row>
    <row r="204" spans="35:35">
      <c r="AI204" s="3"/>
    </row>
    <row r="205" spans="35:35">
      <c r="AI205" s="3"/>
    </row>
    <row r="206" spans="35:35">
      <c r="AI206" s="3"/>
    </row>
    <row r="207" spans="35:35">
      <c r="AI207" s="3"/>
    </row>
    <row r="208" spans="35:35">
      <c r="AI208" s="3"/>
    </row>
    <row r="209" spans="35:35">
      <c r="AI209" s="3"/>
    </row>
    <row r="210" spans="35:35">
      <c r="AI210" s="3"/>
    </row>
    <row r="211" spans="35:35">
      <c r="AI211" s="3"/>
    </row>
    <row r="212" spans="35:35">
      <c r="AI212" s="3"/>
    </row>
    <row r="213" spans="35:35">
      <c r="AI213" s="3"/>
    </row>
    <row r="214" spans="35:35">
      <c r="AI214" s="3"/>
    </row>
    <row r="215" spans="35:35">
      <c r="AI215" s="3"/>
    </row>
    <row r="216" spans="35:35">
      <c r="AI216" s="3"/>
    </row>
    <row r="217" spans="35:35">
      <c r="AI217" s="3"/>
    </row>
    <row r="218" spans="35:35">
      <c r="AI218" s="3"/>
    </row>
    <row r="219" spans="35:35">
      <c r="AI219" s="3"/>
    </row>
    <row r="220" spans="35:35">
      <c r="AI220" s="3"/>
    </row>
    <row r="221" spans="35:35">
      <c r="AI221" s="3"/>
    </row>
    <row r="222" spans="35:35">
      <c r="AI222" s="3"/>
    </row>
    <row r="223" spans="35:35">
      <c r="AI223" s="3"/>
    </row>
    <row r="224" spans="35:35">
      <c r="AI224" s="3"/>
    </row>
    <row r="225" spans="35:35">
      <c r="AI225" s="3"/>
    </row>
    <row r="226" spans="35:35">
      <c r="AI226" s="3"/>
    </row>
    <row r="227" spans="35:35">
      <c r="AI227" s="3"/>
    </row>
    <row r="228" spans="35:35">
      <c r="AI228" s="3"/>
    </row>
    <row r="229" spans="35:35">
      <c r="AI229" s="3"/>
    </row>
    <row r="230" spans="35:35">
      <c r="AI230" s="3"/>
    </row>
    <row r="231" spans="35:35">
      <c r="AI231" s="3"/>
    </row>
    <row r="232" spans="35:35">
      <c r="AI232" s="3"/>
    </row>
    <row r="233" spans="35:35">
      <c r="AI233" s="3"/>
    </row>
    <row r="234" spans="35:35">
      <c r="AI234" s="3"/>
    </row>
    <row r="235" spans="35:35">
      <c r="AI235" s="3"/>
    </row>
    <row r="236" spans="35:35">
      <c r="AI236" s="3"/>
    </row>
    <row r="237" spans="35:35">
      <c r="AI237" s="3"/>
    </row>
    <row r="238" spans="35:35">
      <c r="AI238" s="3"/>
    </row>
    <row r="239" spans="35:35">
      <c r="AI239" s="3"/>
    </row>
    <row r="240" spans="35:35">
      <c r="AI240" s="3"/>
    </row>
    <row r="241" spans="35:35">
      <c r="AI241" s="3"/>
    </row>
    <row r="242" spans="35:35">
      <c r="AI242" s="3"/>
    </row>
    <row r="243" spans="35:35">
      <c r="AI243" s="3"/>
    </row>
    <row r="244" spans="35:35">
      <c r="AI244" s="3"/>
    </row>
    <row r="245" spans="35:35">
      <c r="AI245" s="3"/>
    </row>
    <row r="246" spans="35:35">
      <c r="AI246" s="3"/>
    </row>
    <row r="247" spans="35:35">
      <c r="AI247" s="3"/>
    </row>
    <row r="248" spans="35:35">
      <c r="AI248" s="3"/>
    </row>
    <row r="249" spans="35:35">
      <c r="AI249" s="3"/>
    </row>
    <row r="250" spans="35:35">
      <c r="AI250" s="3"/>
    </row>
    <row r="251" spans="35:35">
      <c r="AI251" s="3"/>
    </row>
    <row r="252" spans="35:35">
      <c r="AI252" s="3"/>
    </row>
    <row r="253" spans="35:35">
      <c r="AI253" s="3"/>
    </row>
    <row r="254" spans="35:35">
      <c r="AI254" s="3"/>
    </row>
    <row r="255" spans="35:35">
      <c r="AI255" s="3"/>
    </row>
    <row r="256" spans="35:35">
      <c r="AI256" s="3"/>
    </row>
    <row r="257" spans="35:35">
      <c r="AI257" s="3"/>
    </row>
    <row r="258" spans="35:35">
      <c r="AI258" s="3"/>
    </row>
    <row r="259" spans="35:35">
      <c r="AI259" s="3"/>
    </row>
    <row r="260" spans="35:35">
      <c r="AI260" s="3"/>
    </row>
    <row r="261" spans="35:35">
      <c r="AI261" s="3"/>
    </row>
    <row r="262" spans="35:35">
      <c r="AI262" s="3"/>
    </row>
    <row r="263" spans="35:35">
      <c r="AI263" s="3"/>
    </row>
    <row r="264" spans="35:35">
      <c r="AI264" s="3"/>
    </row>
    <row r="265" spans="35:35">
      <c r="AI265" s="3"/>
    </row>
    <row r="266" spans="35:35">
      <c r="AI266" s="3"/>
    </row>
    <row r="267" spans="35:35">
      <c r="AI267" s="3"/>
    </row>
    <row r="268" spans="35:35">
      <c r="AI268" s="3"/>
    </row>
    <row r="269" spans="35:35">
      <c r="AI269" s="3"/>
    </row>
    <row r="270" spans="35:35">
      <c r="AI270" s="3"/>
    </row>
    <row r="271" spans="35:35">
      <c r="AI271" s="3"/>
    </row>
    <row r="272" spans="35:35">
      <c r="AI272" s="3"/>
    </row>
    <row r="273" spans="35:35">
      <c r="AI273" s="3"/>
    </row>
    <row r="274" spans="35:35">
      <c r="AI274" s="3"/>
    </row>
    <row r="275" spans="35:35">
      <c r="AI275" s="3"/>
    </row>
    <row r="276" spans="35:35">
      <c r="AI276" s="3"/>
    </row>
    <row r="277" spans="35:35">
      <c r="AI277" s="3"/>
    </row>
    <row r="278" spans="35:35">
      <c r="AI278" s="3"/>
    </row>
    <row r="279" spans="35:35">
      <c r="AI279" s="3"/>
    </row>
    <row r="280" spans="35:35">
      <c r="AI280" s="3"/>
    </row>
    <row r="281" spans="35:35">
      <c r="AI281" s="3"/>
    </row>
    <row r="282" spans="35:35">
      <c r="AI282" s="3"/>
    </row>
    <row r="283" spans="35:35">
      <c r="AI283" s="3"/>
    </row>
    <row r="284" spans="35:35">
      <c r="AI284" s="3"/>
    </row>
    <row r="285" spans="35:35">
      <c r="AI285" s="3"/>
    </row>
    <row r="286" spans="35:35">
      <c r="AI286" s="3"/>
    </row>
    <row r="287" spans="35:35">
      <c r="AI287" s="3"/>
    </row>
    <row r="288" spans="35:35">
      <c r="AI288" s="3"/>
    </row>
    <row r="289" spans="35:35">
      <c r="AI289" s="3"/>
    </row>
    <row r="290" spans="35:35">
      <c r="AI290" s="3"/>
    </row>
    <row r="291" spans="35:35">
      <c r="AI291" s="3"/>
    </row>
    <row r="292" spans="35:35">
      <c r="AI292" s="3"/>
    </row>
    <row r="293" spans="35:35">
      <c r="AI293" s="3"/>
    </row>
    <row r="294" spans="35:35">
      <c r="AI294" s="3"/>
    </row>
    <row r="295" spans="35:35">
      <c r="AI295" s="3"/>
    </row>
  </sheetData>
  <conditionalFormatting sqref="AH109:AH110">
    <cfRule type="cellIs" dxfId="0" priority="3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9F53-C432-426D-8854-8C74D2A2B31B}">
  <sheetPr transitionEvaluation="1"/>
  <dimension ref="B1:CH245"/>
  <sheetViews>
    <sheetView defaultGridColor="0" colorId="22" zoomScale="91" zoomScaleNormal="91" workbookViewId="0">
      <selection activeCell="Q24" sqref="Q24"/>
    </sheetView>
  </sheetViews>
  <sheetFormatPr baseColWidth="10" defaultRowHeight="15"/>
  <cols>
    <col min="16" max="16" width="8.26953125" customWidth="1"/>
    <col min="35" max="40" width="5.81640625" customWidth="1"/>
    <col min="41" max="41" width="5.81640625" style="11" customWidth="1"/>
    <col min="42" max="42" width="5.81640625" customWidth="1"/>
    <col min="43" max="45" width="5.81640625" style="67" customWidth="1"/>
    <col min="46" max="51" width="5.81640625" customWidth="1"/>
    <col min="52" max="53" width="5.81640625" style="11" customWidth="1"/>
    <col min="54" max="54" width="5.81640625" customWidth="1"/>
    <col min="55" max="59" width="5.81640625" style="11" customWidth="1"/>
    <col min="60" max="61" width="5.81640625" customWidth="1"/>
    <col min="62" max="62" width="5.81640625" style="11" customWidth="1"/>
    <col min="63" max="63" width="5.08984375" style="11" customWidth="1"/>
    <col min="64" max="64" width="7.36328125" style="11" customWidth="1"/>
    <col min="65" max="65" width="5.36328125" customWidth="1"/>
    <col min="66" max="66" width="4.1796875" customWidth="1"/>
    <col min="67" max="67" width="5.54296875" style="67" customWidth="1"/>
    <col min="68" max="68" width="4.08984375" customWidth="1"/>
    <col min="69" max="69" width="1" customWidth="1"/>
    <col min="70" max="70" width="7" customWidth="1"/>
    <col min="71" max="71" width="5.90625" customWidth="1"/>
    <col min="72" max="72" width="6.6328125" customWidth="1"/>
    <col min="73" max="73" width="7.90625" customWidth="1"/>
    <col min="74" max="74" width="5" customWidth="1"/>
    <col min="75" max="75" width="6.36328125" customWidth="1"/>
    <col min="76" max="76" width="5" customWidth="1"/>
    <col min="77" max="77" width="7.90625" style="67" customWidth="1"/>
    <col min="78" max="78" width="6" customWidth="1"/>
    <col min="79" max="79" width="8" style="67" customWidth="1"/>
    <col min="80" max="80" width="8.08984375" style="67" customWidth="1"/>
    <col min="81" max="81" width="6" customWidth="1"/>
    <col min="82" max="82" width="8.08984375" customWidth="1"/>
    <col min="83" max="83" width="5.08984375" customWidth="1"/>
    <col min="84" max="84" width="7.1796875" customWidth="1"/>
    <col min="85" max="85" width="8.08984375" customWidth="1"/>
    <col min="86" max="86" width="8" style="67" customWidth="1"/>
    <col min="87" max="87" width="7" customWidth="1"/>
    <col min="88" max="88" width="7.08984375" customWidth="1"/>
    <col min="89" max="89" width="7.6328125" customWidth="1"/>
    <col min="90" max="90" width="7" customWidth="1"/>
    <col min="91" max="91" width="10.08984375" customWidth="1"/>
    <col min="92" max="93" width="8" customWidth="1"/>
    <col min="94" max="94" width="9.6328125" customWidth="1"/>
    <col min="95" max="95" width="7.6328125" customWidth="1"/>
    <col min="96" max="96" width="9.6328125" customWidth="1"/>
    <col min="97" max="97" width="9.1796875" customWidth="1"/>
    <col min="98" max="100" width="7.90625" customWidth="1"/>
    <col min="101" max="101" width="8.08984375" customWidth="1"/>
    <col min="102" max="102" width="8.54296875" customWidth="1"/>
    <col min="103" max="103" width="8" customWidth="1"/>
    <col min="104" max="104" width="6.453125" customWidth="1"/>
    <col min="105" max="105" width="8.08984375" customWidth="1"/>
    <col min="106" max="106" width="7.54296875" customWidth="1"/>
    <col min="107" max="107" width="8.36328125" customWidth="1"/>
    <col min="108" max="108" width="9.453125" customWidth="1"/>
    <col min="109" max="110" width="8.36328125" customWidth="1"/>
    <col min="111" max="111" width="8.90625" customWidth="1"/>
    <col min="112" max="112" width="8.36328125" customWidth="1"/>
    <col min="113" max="113" width="7.90625" customWidth="1"/>
    <col min="114" max="114" width="8" customWidth="1"/>
    <col min="115" max="116" width="9.90625" customWidth="1"/>
    <col min="117" max="117" width="9.08984375" customWidth="1"/>
    <col min="118" max="118" width="8.36328125" customWidth="1"/>
    <col min="119" max="119" width="8.6328125" customWidth="1"/>
    <col min="120" max="120" width="8.90625" customWidth="1"/>
    <col min="121" max="121" width="8.08984375" customWidth="1"/>
    <col min="122" max="122" width="8.6328125" customWidth="1"/>
    <col min="123" max="124" width="9.90625" customWidth="1"/>
    <col min="125" max="125" width="8.08984375" customWidth="1"/>
    <col min="126" max="126" width="8" customWidth="1"/>
    <col min="127" max="127" width="8.08984375" customWidth="1"/>
    <col min="128" max="128" width="11.08984375" customWidth="1"/>
    <col min="129" max="129" width="7.6328125" customWidth="1"/>
    <col min="130" max="130" width="8.08984375" customWidth="1"/>
    <col min="131" max="131" width="7.90625" customWidth="1"/>
    <col min="132" max="132" width="8.90625" customWidth="1"/>
    <col min="133" max="133" width="6.90625" customWidth="1"/>
    <col min="134" max="134" width="6.6328125" customWidth="1"/>
    <col min="135" max="136" width="8.08984375" customWidth="1"/>
    <col min="137" max="137" width="9.36328125" customWidth="1"/>
    <col min="138" max="138" width="10.08984375" customWidth="1"/>
    <col min="139" max="139" width="10.90625" customWidth="1"/>
    <col min="140" max="143" width="8.08984375" customWidth="1"/>
    <col min="144" max="144" width="8.36328125" customWidth="1"/>
    <col min="145" max="145" width="11.08984375" customWidth="1"/>
    <col min="146" max="146" width="8.08984375" customWidth="1"/>
    <col min="147" max="147" width="6.36328125" customWidth="1"/>
    <col min="148" max="148" width="7.453125" customWidth="1"/>
    <col min="149" max="149" width="7.6328125" customWidth="1"/>
    <col min="150" max="151" width="7.90625" customWidth="1"/>
    <col min="152" max="152" width="8" customWidth="1"/>
    <col min="153" max="153" width="7.6328125" customWidth="1"/>
    <col min="154" max="154" width="7.90625" customWidth="1"/>
    <col min="155" max="155" width="8.08984375" customWidth="1"/>
    <col min="156" max="156" width="7.54296875" customWidth="1"/>
    <col min="157" max="157" width="7.90625" customWidth="1"/>
    <col min="158" max="158" width="7.6328125" customWidth="1"/>
    <col min="159" max="159" width="7.90625" customWidth="1"/>
    <col min="160" max="160" width="7.54296875" customWidth="1"/>
    <col min="161" max="161" width="7.90625" customWidth="1"/>
    <col min="162" max="162" width="9.90625" customWidth="1"/>
    <col min="163" max="163" width="7.08984375" customWidth="1"/>
    <col min="164" max="164" width="8.08984375" customWidth="1"/>
    <col min="165" max="165" width="8.54296875" customWidth="1"/>
    <col min="166" max="166" width="9.90625" customWidth="1"/>
    <col min="167" max="167" width="8.36328125" customWidth="1"/>
    <col min="168" max="168" width="10.54296875" customWidth="1"/>
    <col min="169" max="169" width="7.90625" customWidth="1"/>
    <col min="170" max="170" width="8.08984375" customWidth="1"/>
    <col min="171" max="173" width="9.90625" customWidth="1"/>
    <col min="174" max="174" width="8.36328125" customWidth="1"/>
    <col min="175" max="175" width="8.6328125" customWidth="1"/>
    <col min="176" max="176" width="8.54296875" customWidth="1"/>
    <col min="177" max="177" width="8.6328125" customWidth="1"/>
    <col min="178" max="178" width="8.36328125" customWidth="1"/>
    <col min="179" max="179" width="10.6328125" customWidth="1"/>
    <col min="180" max="180" width="9.90625" customWidth="1"/>
    <col min="181" max="181" width="7.54296875" customWidth="1"/>
    <col min="182" max="182" width="8.54296875" customWidth="1"/>
    <col min="183" max="184" width="7.90625" customWidth="1"/>
    <col min="185" max="187" width="8.36328125" customWidth="1"/>
    <col min="188" max="189" width="8.08984375" customWidth="1"/>
    <col min="190" max="191" width="8.36328125" customWidth="1"/>
    <col min="192" max="192" width="8.54296875" customWidth="1"/>
    <col min="193" max="193" width="8.36328125" customWidth="1"/>
    <col min="194" max="194" width="8.6328125" customWidth="1"/>
    <col min="195" max="196" width="9.90625" customWidth="1"/>
    <col min="197" max="197" width="8.08984375" customWidth="1"/>
    <col min="198" max="198" width="8.54296875" customWidth="1"/>
    <col min="199" max="199" width="7.54296875" customWidth="1"/>
    <col min="200" max="200" width="8.08984375" customWidth="1"/>
    <col min="201" max="201" width="7.90625" customWidth="1"/>
    <col min="202" max="202" width="8.36328125" customWidth="1"/>
    <col min="203" max="203" width="8.08984375" customWidth="1"/>
    <col min="204" max="204" width="9.90625" customWidth="1"/>
    <col min="205" max="205" width="8" customWidth="1"/>
    <col min="206" max="206" width="7.90625" customWidth="1"/>
    <col min="207" max="207" width="8.90625" customWidth="1"/>
    <col min="208" max="208" width="8" customWidth="1"/>
    <col min="209" max="209" width="8.90625" customWidth="1"/>
    <col min="210" max="210" width="7.08984375" customWidth="1"/>
    <col min="211" max="211" width="9" customWidth="1"/>
    <col min="212" max="212" width="8.08984375" customWidth="1"/>
    <col min="213" max="213" width="10.36328125" customWidth="1"/>
    <col min="214" max="215" width="7.90625" customWidth="1"/>
    <col min="216" max="216" width="8.6328125" customWidth="1"/>
    <col min="217" max="217" width="8.90625" customWidth="1"/>
    <col min="218" max="218" width="8.6328125" customWidth="1"/>
    <col min="219" max="220" width="8.08984375" customWidth="1"/>
    <col min="221" max="221" width="7.54296875" customWidth="1"/>
    <col min="222" max="224" width="8.08984375" customWidth="1"/>
    <col min="225" max="225" width="8.6328125" customWidth="1"/>
    <col min="226" max="226" width="7.90625" customWidth="1"/>
    <col min="227" max="228" width="8.08984375" customWidth="1"/>
    <col min="229" max="229" width="7.90625" customWidth="1"/>
    <col min="232" max="232" width="8" customWidth="1"/>
    <col min="233" max="233" width="8.08984375" customWidth="1"/>
    <col min="234" max="234" width="8" customWidth="1"/>
    <col min="235" max="236" width="8.08984375" customWidth="1"/>
    <col min="237" max="239" width="7.90625" customWidth="1"/>
    <col min="240" max="240" width="8.08984375" customWidth="1"/>
    <col min="241" max="243" width="7.90625" customWidth="1"/>
    <col min="244" max="244" width="6.6328125" customWidth="1"/>
    <col min="245" max="245" width="8.36328125" customWidth="1"/>
    <col min="246" max="246" width="8" customWidth="1"/>
  </cols>
  <sheetData>
    <row r="1" spans="2:86">
      <c r="AO1"/>
      <c r="AQ1"/>
      <c r="AR1"/>
      <c r="AS1"/>
      <c r="AZ1"/>
      <c r="BA1"/>
      <c r="BC1"/>
      <c r="BD1"/>
      <c r="BE1"/>
      <c r="BF1"/>
      <c r="BG1"/>
      <c r="BJ1"/>
      <c r="BK1"/>
      <c r="BL1"/>
      <c r="BO1"/>
    </row>
    <row r="2" spans="2:86">
      <c r="AO2"/>
      <c r="AQ2"/>
      <c r="AR2"/>
      <c r="AS2"/>
      <c r="AZ2"/>
      <c r="BA2"/>
      <c r="BC2"/>
      <c r="BD2"/>
      <c r="BE2"/>
      <c r="BF2"/>
      <c r="BG2"/>
      <c r="BJ2"/>
      <c r="BK2"/>
      <c r="BL2"/>
      <c r="BO2"/>
      <c r="BY2"/>
      <c r="CA2"/>
      <c r="CB2"/>
      <c r="CH2"/>
    </row>
    <row r="3" spans="2:86" ht="21" customHeight="1">
      <c r="B3" s="394" t="s">
        <v>651</v>
      </c>
      <c r="AO3"/>
      <c r="AQ3"/>
      <c r="AR3"/>
      <c r="AS3"/>
      <c r="AZ3"/>
      <c r="BA3"/>
      <c r="BC3"/>
      <c r="BD3"/>
      <c r="BE3"/>
      <c r="BF3"/>
      <c r="BG3"/>
      <c r="BJ3"/>
      <c r="BK3"/>
      <c r="BL3"/>
      <c r="BO3"/>
      <c r="BY3"/>
      <c r="CA3"/>
      <c r="CB3"/>
      <c r="CH3"/>
    </row>
    <row r="4" spans="2:86">
      <c r="AO4"/>
      <c r="AQ4"/>
      <c r="AR4"/>
      <c r="AS4"/>
      <c r="AZ4"/>
      <c r="BA4"/>
      <c r="BC4"/>
      <c r="BD4"/>
      <c r="BE4"/>
      <c r="BF4"/>
      <c r="BG4"/>
      <c r="BJ4"/>
      <c r="BK4"/>
      <c r="BL4"/>
      <c r="BO4"/>
      <c r="BY4"/>
      <c r="CA4"/>
      <c r="CB4"/>
      <c r="CH4"/>
    </row>
    <row r="5" spans="2:86" s="182" customFormat="1" ht="19.8"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</row>
    <row r="6" spans="2:86" ht="15.75" customHeight="1">
      <c r="AO6"/>
      <c r="AQ6"/>
      <c r="AR6"/>
      <c r="AS6"/>
      <c r="AZ6"/>
      <c r="BA6"/>
      <c r="BC6"/>
      <c r="BD6"/>
      <c r="BE6"/>
      <c r="BF6"/>
      <c r="BG6"/>
      <c r="BJ6"/>
      <c r="BK6"/>
      <c r="BL6"/>
      <c r="BO6"/>
      <c r="BY6"/>
      <c r="CA6"/>
      <c r="CB6"/>
      <c r="CH6"/>
    </row>
    <row r="7" spans="2:86">
      <c r="AO7"/>
      <c r="AQ7"/>
      <c r="AR7"/>
      <c r="AS7"/>
      <c r="AZ7"/>
      <c r="BA7"/>
      <c r="BC7"/>
      <c r="BD7"/>
      <c r="BE7"/>
      <c r="BF7"/>
      <c r="BG7"/>
      <c r="BJ7"/>
      <c r="BK7"/>
      <c r="BL7"/>
      <c r="BO7"/>
      <c r="BY7"/>
      <c r="CA7"/>
      <c r="CB7"/>
      <c r="CH7"/>
    </row>
    <row r="8" spans="2:86">
      <c r="AO8"/>
      <c r="AQ8"/>
      <c r="AR8"/>
      <c r="AS8"/>
      <c r="AZ8"/>
      <c r="BA8"/>
      <c r="BC8"/>
      <c r="BD8"/>
      <c r="BE8"/>
      <c r="BF8"/>
      <c r="BG8"/>
      <c r="BJ8"/>
      <c r="BK8"/>
      <c r="BL8"/>
      <c r="BO8"/>
      <c r="BY8"/>
      <c r="CA8"/>
      <c r="CB8"/>
      <c r="CH8"/>
    </row>
    <row r="9" spans="2:86">
      <c r="AI9" s="22"/>
      <c r="AJ9" s="22"/>
      <c r="AK9" s="22"/>
      <c r="AL9" s="22"/>
      <c r="AM9" s="22"/>
      <c r="AN9" s="22"/>
      <c r="AO9" s="22"/>
      <c r="AP9" s="22"/>
      <c r="AQ9" s="226"/>
      <c r="AR9" s="226"/>
      <c r="AS9" s="226"/>
      <c r="AT9" s="22"/>
      <c r="AU9" s="22"/>
      <c r="AV9" s="22"/>
      <c r="AW9" s="22"/>
      <c r="AX9" s="22"/>
      <c r="AY9" s="22"/>
      <c r="AZ9" s="224"/>
      <c r="BA9" s="224"/>
      <c r="BB9" s="22"/>
      <c r="BC9" s="224"/>
      <c r="BD9" s="224"/>
      <c r="BE9" s="224"/>
      <c r="BF9" s="224"/>
      <c r="BG9" s="224"/>
      <c r="BH9" s="22"/>
      <c r="BI9" s="22"/>
      <c r="BJ9" s="224"/>
      <c r="BK9" s="224"/>
      <c r="BL9" s="224"/>
      <c r="BM9" s="22"/>
      <c r="BN9" s="22"/>
      <c r="BO9" s="226"/>
      <c r="BP9" s="22"/>
      <c r="BQ9" s="22"/>
      <c r="BR9" s="22"/>
      <c r="BY9"/>
      <c r="CA9"/>
      <c r="CB9"/>
      <c r="CH9"/>
    </row>
    <row r="10" spans="2:86">
      <c r="AI10" s="22"/>
      <c r="AJ10" s="22"/>
      <c r="AK10" s="22"/>
      <c r="AL10" s="22"/>
      <c r="AM10" s="22"/>
      <c r="AN10" s="22"/>
      <c r="AO10" s="22"/>
      <c r="AP10" s="22"/>
      <c r="AQ10" s="226"/>
      <c r="AR10" s="226"/>
      <c r="AS10" s="226"/>
      <c r="AT10" s="22"/>
      <c r="AU10" s="22"/>
      <c r="AV10" s="22"/>
      <c r="AW10" s="22"/>
      <c r="AX10" s="22"/>
      <c r="AY10" s="22"/>
      <c r="AZ10" s="224"/>
      <c r="BA10" s="224"/>
      <c r="BB10" s="22"/>
      <c r="BC10" s="224"/>
      <c r="BD10" s="224"/>
      <c r="BE10" s="224"/>
      <c r="BF10" s="224"/>
      <c r="BG10" s="224"/>
      <c r="BH10" s="22"/>
      <c r="BI10" s="22"/>
      <c r="BJ10" s="224"/>
      <c r="BK10" s="224"/>
      <c r="BL10" s="224"/>
      <c r="BM10" s="22"/>
      <c r="BN10" s="22"/>
      <c r="BO10" s="226"/>
      <c r="BP10" s="22"/>
      <c r="BQ10" s="22"/>
      <c r="BR10" s="22"/>
      <c r="BY10"/>
      <c r="CA10"/>
      <c r="CB10"/>
      <c r="CH10"/>
    </row>
    <row r="11" spans="2:86">
      <c r="AI11" s="22"/>
      <c r="AJ11" s="22"/>
      <c r="AK11" s="22"/>
      <c r="AL11" s="22"/>
      <c r="AM11" s="22"/>
      <c r="AN11" s="22"/>
      <c r="AO11" s="22"/>
      <c r="AP11" s="22"/>
      <c r="AQ11" s="226"/>
      <c r="AR11" s="226"/>
      <c r="AS11" s="226"/>
      <c r="AT11" s="22"/>
      <c r="AU11" s="22"/>
      <c r="AV11" s="22"/>
      <c r="AW11" s="22"/>
      <c r="AX11" s="22"/>
      <c r="AY11" s="22"/>
      <c r="AZ11" s="224"/>
      <c r="BA11" s="224"/>
      <c r="BB11" s="22"/>
      <c r="BC11" s="224"/>
      <c r="BD11" s="224"/>
      <c r="BE11" s="224"/>
      <c r="BF11" s="224"/>
      <c r="BG11" s="224"/>
      <c r="BH11" s="22"/>
      <c r="BI11" s="22"/>
      <c r="BJ11" s="224"/>
      <c r="BK11" s="224"/>
      <c r="BL11" s="224"/>
      <c r="BM11" s="22"/>
      <c r="BN11" s="22"/>
      <c r="BO11" s="226"/>
      <c r="BP11" s="22"/>
      <c r="BQ11" s="22"/>
      <c r="BR11" s="22"/>
      <c r="BY11"/>
      <c r="CA11"/>
      <c r="CB11"/>
      <c r="CH11"/>
    </row>
    <row r="12" spans="2:86">
      <c r="AI12" s="22"/>
      <c r="AJ12" s="22"/>
      <c r="AK12" s="22"/>
      <c r="AL12" s="22"/>
      <c r="AM12" s="22"/>
      <c r="AN12" s="22"/>
      <c r="AO12" s="22"/>
      <c r="AP12" s="22"/>
      <c r="AQ12" s="226"/>
      <c r="AR12" s="226"/>
      <c r="AS12" s="226"/>
      <c r="AT12" s="22"/>
      <c r="AU12" s="22"/>
      <c r="AV12" s="22"/>
      <c r="AW12" s="22"/>
      <c r="AX12" s="22"/>
      <c r="AY12" s="22"/>
      <c r="AZ12" s="224"/>
      <c r="BA12" s="224"/>
      <c r="BB12" s="22"/>
      <c r="BC12" s="224"/>
      <c r="BD12" s="224"/>
      <c r="BE12" s="224"/>
      <c r="BF12" s="224"/>
      <c r="BG12" s="224"/>
      <c r="BH12" s="22"/>
      <c r="BI12" s="22"/>
      <c r="BJ12" s="224"/>
      <c r="BK12" s="224"/>
      <c r="BL12" s="224"/>
      <c r="BM12" s="22"/>
      <c r="BN12" s="22"/>
      <c r="BO12" s="226"/>
      <c r="BP12" s="22"/>
      <c r="BQ12" s="22"/>
      <c r="BR12" s="22"/>
      <c r="BY12"/>
      <c r="CA12"/>
      <c r="CB12"/>
      <c r="CH12"/>
    </row>
    <row r="13" spans="2:86">
      <c r="AI13" s="22"/>
      <c r="AJ13" s="22"/>
      <c r="AK13" s="22"/>
      <c r="AL13" s="22"/>
      <c r="AM13" s="22"/>
      <c r="AN13" s="22"/>
      <c r="AO13" s="22"/>
      <c r="AP13" s="22"/>
      <c r="AQ13" s="226"/>
      <c r="AR13" s="226"/>
      <c r="AS13" s="226"/>
      <c r="AT13" s="22"/>
      <c r="AU13" s="22"/>
      <c r="AV13" s="22"/>
      <c r="AW13" s="22"/>
      <c r="AX13" s="22"/>
      <c r="AY13" s="22"/>
      <c r="AZ13" s="224"/>
      <c r="BA13" s="224"/>
      <c r="BB13" s="22"/>
      <c r="BC13" s="224"/>
      <c r="BD13" s="224"/>
      <c r="BE13" s="224"/>
      <c r="BF13" s="224"/>
      <c r="BG13" s="224"/>
      <c r="BH13" s="22"/>
      <c r="BI13" s="22"/>
      <c r="BJ13" s="224"/>
      <c r="BK13" s="224"/>
      <c r="BL13" s="224"/>
      <c r="BM13" s="22"/>
      <c r="BN13" s="22"/>
      <c r="BO13" s="226"/>
      <c r="BP13" s="22"/>
      <c r="BQ13" s="22"/>
      <c r="BR13" s="22"/>
      <c r="BY13"/>
      <c r="CA13"/>
      <c r="CB13"/>
      <c r="CH13"/>
    </row>
    <row r="14" spans="2:86">
      <c r="AI14" s="22"/>
      <c r="AJ14" s="22"/>
      <c r="AK14" s="22"/>
      <c r="AL14" s="22"/>
      <c r="AM14" s="22"/>
      <c r="AN14" s="22"/>
      <c r="AO14" s="22"/>
      <c r="AP14" s="22"/>
      <c r="AQ14" s="226"/>
      <c r="AR14" s="226"/>
      <c r="AS14" s="226"/>
      <c r="AT14" s="22"/>
      <c r="AU14" s="22"/>
      <c r="AV14" s="22"/>
      <c r="AW14" s="22"/>
      <c r="AX14" s="22"/>
      <c r="AY14" s="22"/>
      <c r="AZ14" s="224"/>
      <c r="BA14" s="224"/>
      <c r="BB14" s="22"/>
      <c r="BC14" s="224"/>
      <c r="BD14" s="224"/>
      <c r="BE14" s="224"/>
      <c r="BF14" s="224"/>
      <c r="BG14" s="224"/>
      <c r="BH14" s="22"/>
      <c r="BI14" s="22"/>
      <c r="BJ14" s="224"/>
      <c r="BK14" s="224"/>
      <c r="BL14" s="224"/>
      <c r="BM14" s="22"/>
      <c r="BN14" s="22"/>
      <c r="BO14" s="226"/>
      <c r="BP14" s="22"/>
      <c r="BQ14" s="22"/>
      <c r="BR14" s="22"/>
      <c r="BY14"/>
      <c r="CA14"/>
      <c r="CB14"/>
      <c r="CH14"/>
    </row>
    <row r="15" spans="2:86">
      <c r="AI15" s="22"/>
      <c r="AJ15" s="22"/>
      <c r="AK15" s="22"/>
      <c r="AL15" s="22"/>
      <c r="AM15" s="22"/>
      <c r="AN15" s="22"/>
      <c r="AO15" s="22"/>
      <c r="AP15" s="22"/>
      <c r="AQ15" s="226"/>
      <c r="AR15" s="226"/>
      <c r="AS15" s="226"/>
      <c r="AT15" s="22"/>
      <c r="AU15" s="22"/>
      <c r="AV15" s="22"/>
      <c r="AW15" s="22"/>
      <c r="AX15" s="22"/>
      <c r="AY15" s="22"/>
      <c r="AZ15" s="224"/>
      <c r="BA15" s="224"/>
      <c r="BB15" s="22"/>
      <c r="BC15" s="224"/>
      <c r="BD15" s="224"/>
      <c r="BE15" s="224"/>
      <c r="BF15" s="224"/>
      <c r="BG15" s="224"/>
      <c r="BH15" s="22"/>
      <c r="BI15" s="22"/>
      <c r="BJ15" s="224"/>
      <c r="BK15" s="224"/>
      <c r="BL15" s="224"/>
      <c r="BM15" s="22"/>
      <c r="BN15" s="22"/>
      <c r="BO15" s="226"/>
      <c r="BP15" s="22"/>
      <c r="BQ15" s="22"/>
      <c r="BR15" s="22"/>
      <c r="BY15"/>
      <c r="CA15"/>
      <c r="CB15"/>
      <c r="CH15"/>
    </row>
    <row r="16" spans="2:86">
      <c r="AI16" s="22"/>
      <c r="AJ16" s="22"/>
      <c r="AK16" s="22"/>
      <c r="AL16" s="22"/>
      <c r="AM16" s="22"/>
      <c r="AN16" s="22"/>
      <c r="AO16" s="22"/>
      <c r="AP16" s="22"/>
      <c r="AQ16" s="226"/>
      <c r="AR16" s="226"/>
      <c r="AS16" s="226"/>
      <c r="AT16" s="22"/>
      <c r="AU16" s="22"/>
      <c r="AV16" s="22"/>
      <c r="AW16" s="22"/>
      <c r="AX16" s="22"/>
      <c r="AY16" s="22"/>
      <c r="AZ16" s="224"/>
      <c r="BA16" s="224"/>
      <c r="BB16" s="22"/>
      <c r="BC16" s="224"/>
      <c r="BD16" s="224"/>
      <c r="BE16" s="224"/>
      <c r="BF16" s="224"/>
      <c r="BG16" s="224"/>
      <c r="BH16" s="22"/>
      <c r="BI16" s="22"/>
      <c r="BJ16" s="224"/>
      <c r="BK16" s="224"/>
      <c r="BL16" s="224"/>
      <c r="BM16" s="22"/>
      <c r="BN16" s="22"/>
      <c r="BO16" s="226"/>
      <c r="BP16" s="22"/>
      <c r="BQ16" s="22"/>
      <c r="BR16" s="22"/>
      <c r="BY16"/>
      <c r="CA16"/>
      <c r="CB16"/>
      <c r="CH16"/>
    </row>
    <row r="17" spans="35:86">
      <c r="AI17" s="22"/>
      <c r="AJ17" s="22"/>
      <c r="AK17" s="22"/>
      <c r="AL17" s="22"/>
      <c r="AM17" s="22"/>
      <c r="AN17" s="22"/>
      <c r="AO17" s="22"/>
      <c r="AP17" s="22"/>
      <c r="AQ17" s="226"/>
      <c r="AR17" s="226"/>
      <c r="AS17" s="226"/>
      <c r="AT17" s="22"/>
      <c r="AU17" s="22"/>
      <c r="AV17" s="22"/>
      <c r="AW17" s="22"/>
      <c r="AX17" s="22"/>
      <c r="AY17" s="22"/>
      <c r="AZ17" s="224"/>
      <c r="BA17" s="224"/>
      <c r="BB17" s="22"/>
      <c r="BC17" s="224"/>
      <c r="BD17" s="224"/>
      <c r="BE17" s="224"/>
      <c r="BF17" s="224"/>
      <c r="BG17" s="224"/>
      <c r="BH17" s="22"/>
      <c r="BI17" s="22"/>
      <c r="BJ17" s="224"/>
      <c r="BK17" s="224"/>
      <c r="BL17" s="224"/>
      <c r="BM17" s="22"/>
      <c r="BN17" s="22"/>
      <c r="BO17" s="226"/>
      <c r="BP17" s="22"/>
      <c r="BQ17" s="22"/>
      <c r="BR17" s="22"/>
      <c r="BY17"/>
      <c r="CA17"/>
      <c r="CB17"/>
      <c r="CH17"/>
    </row>
    <row r="18" spans="35:86">
      <c r="AI18" s="22"/>
      <c r="AJ18" s="22"/>
      <c r="AK18" s="22"/>
      <c r="AL18" s="22"/>
      <c r="AM18" s="22"/>
      <c r="AN18" s="22"/>
      <c r="AO18" s="22"/>
      <c r="AP18" s="22"/>
      <c r="AQ18" s="226"/>
      <c r="AR18" s="226"/>
      <c r="AS18" s="226"/>
      <c r="AT18" s="22"/>
      <c r="AU18" s="22"/>
      <c r="AV18" s="22"/>
      <c r="AW18" s="22"/>
      <c r="AX18" s="22"/>
      <c r="AY18" s="22"/>
      <c r="AZ18" s="224"/>
      <c r="BA18" s="224"/>
      <c r="BB18" s="22"/>
      <c r="BC18" s="224"/>
      <c r="BD18" s="224"/>
      <c r="BE18" s="224"/>
      <c r="BF18" s="224"/>
      <c r="BG18" s="224"/>
      <c r="BH18" s="22"/>
      <c r="BI18" s="22"/>
      <c r="BJ18" s="224"/>
      <c r="BK18" s="224"/>
      <c r="BL18" s="224"/>
      <c r="BM18" s="22"/>
      <c r="BN18" s="22"/>
      <c r="BO18" s="226"/>
      <c r="BP18" s="22"/>
      <c r="BQ18" s="22"/>
      <c r="BR18" s="22"/>
      <c r="BY18"/>
      <c r="CA18"/>
      <c r="CB18"/>
      <c r="CH18"/>
    </row>
    <row r="19" spans="35:86">
      <c r="AI19" s="22"/>
      <c r="AJ19" s="22"/>
      <c r="AK19" s="22"/>
      <c r="AL19" s="22"/>
      <c r="AM19" s="22"/>
      <c r="AN19" s="22"/>
      <c r="AO19" s="22"/>
      <c r="AP19" s="22"/>
      <c r="AQ19" s="226"/>
      <c r="AR19" s="226"/>
      <c r="AS19" s="226"/>
      <c r="AT19" s="22"/>
      <c r="AU19" s="22"/>
      <c r="AV19" s="22"/>
      <c r="AW19" s="22"/>
      <c r="AX19" s="22"/>
      <c r="AY19" s="22"/>
      <c r="AZ19" s="224"/>
      <c r="BA19" s="224"/>
      <c r="BB19" s="22"/>
      <c r="BC19" s="224"/>
      <c r="BD19" s="224"/>
      <c r="BE19" s="224"/>
      <c r="BF19" s="224"/>
      <c r="BG19" s="224"/>
      <c r="BH19" s="22"/>
      <c r="BI19" s="22"/>
      <c r="BJ19" s="224"/>
      <c r="BK19" s="224"/>
      <c r="BL19" s="224"/>
      <c r="BM19" s="22"/>
      <c r="BN19" s="22"/>
      <c r="BO19" s="226"/>
      <c r="BP19" s="22"/>
      <c r="BQ19" s="22"/>
      <c r="BR19" s="22"/>
      <c r="BY19"/>
      <c r="CA19"/>
      <c r="CB19"/>
      <c r="CH19"/>
    </row>
    <row r="20" spans="35:86">
      <c r="AI20" s="22"/>
      <c r="AJ20" s="22"/>
      <c r="AK20" s="22"/>
      <c r="AL20" s="22"/>
      <c r="AM20" s="22"/>
      <c r="AN20" s="22"/>
      <c r="AO20" s="22"/>
      <c r="AP20" s="22"/>
      <c r="AQ20" s="226"/>
      <c r="AR20" s="226"/>
      <c r="AS20" s="226"/>
      <c r="AT20" s="22"/>
      <c r="AU20" s="22"/>
      <c r="AV20" s="22"/>
      <c r="AW20" s="22"/>
      <c r="AX20" s="22"/>
      <c r="AY20" s="22"/>
      <c r="AZ20" s="224"/>
      <c r="BA20" s="224"/>
      <c r="BB20" s="22"/>
      <c r="BC20" s="224"/>
      <c r="BD20" s="224"/>
      <c r="BE20" s="224"/>
      <c r="BF20" s="224"/>
      <c r="BG20" s="224"/>
      <c r="BH20" s="22"/>
      <c r="BI20" s="22"/>
      <c r="BJ20" s="224"/>
      <c r="BK20" s="224"/>
      <c r="BL20" s="224"/>
      <c r="BM20" s="22"/>
      <c r="BN20" s="22"/>
      <c r="BO20" s="226"/>
      <c r="BP20" s="22"/>
      <c r="BQ20" s="22"/>
      <c r="BR20" s="22"/>
      <c r="BY20"/>
      <c r="CA20"/>
      <c r="CB20"/>
      <c r="CH20"/>
    </row>
    <row r="21" spans="35:86">
      <c r="AI21" s="22"/>
      <c r="AJ21" s="22"/>
      <c r="AK21" s="22"/>
      <c r="AL21" s="22"/>
      <c r="AM21" s="22"/>
      <c r="AN21" s="22"/>
      <c r="AO21" s="22"/>
      <c r="AP21" s="22"/>
      <c r="AQ21" s="226"/>
      <c r="AR21" s="226"/>
      <c r="AS21" s="226"/>
      <c r="AT21" s="22"/>
      <c r="AU21" s="22"/>
      <c r="AV21" s="22"/>
      <c r="AW21" s="22"/>
      <c r="AX21" s="22"/>
      <c r="AY21" s="22"/>
      <c r="AZ21" s="224"/>
      <c r="BA21" s="224"/>
      <c r="BB21" s="22"/>
      <c r="BC21" s="224"/>
      <c r="BD21" s="224"/>
      <c r="BE21" s="224"/>
      <c r="BF21" s="224"/>
      <c r="BG21" s="224"/>
      <c r="BH21" s="22"/>
      <c r="BI21" s="22"/>
      <c r="BJ21" s="224"/>
      <c r="BK21" s="224"/>
      <c r="BL21" s="224"/>
      <c r="BM21" s="22"/>
      <c r="BN21" s="22"/>
      <c r="BO21" s="226"/>
      <c r="BP21" s="22"/>
      <c r="BQ21" s="22"/>
      <c r="BR21" s="22"/>
      <c r="BY21"/>
      <c r="CA21"/>
      <c r="CB21"/>
      <c r="CH21"/>
    </row>
    <row r="22" spans="35:86">
      <c r="AI22" s="22"/>
      <c r="AJ22" s="22"/>
      <c r="AK22" s="22"/>
      <c r="AL22" s="22"/>
      <c r="AM22" s="22"/>
      <c r="AN22" s="22"/>
      <c r="AO22" s="22"/>
      <c r="AP22" s="22"/>
      <c r="AQ22" s="226"/>
      <c r="AR22" s="226"/>
      <c r="AS22" s="226"/>
      <c r="AT22" s="22"/>
      <c r="AU22" s="22"/>
      <c r="AV22" s="22"/>
      <c r="AW22" s="22"/>
      <c r="AX22" s="22"/>
      <c r="AY22" s="22"/>
      <c r="AZ22" s="224"/>
      <c r="BA22" s="224"/>
      <c r="BB22" s="22"/>
      <c r="BC22" s="224"/>
      <c r="BD22" s="224"/>
      <c r="BE22" s="224"/>
      <c r="BF22" s="224"/>
      <c r="BG22" s="224"/>
      <c r="BH22" s="22"/>
      <c r="BI22" s="22"/>
      <c r="BJ22" s="224"/>
      <c r="BK22" s="224"/>
      <c r="BL22" s="224"/>
      <c r="BM22" s="22"/>
      <c r="BN22" s="22"/>
      <c r="BO22" s="226"/>
      <c r="BP22" s="22"/>
      <c r="BQ22" s="22"/>
      <c r="BR22" s="22"/>
      <c r="BY22"/>
      <c r="CA22"/>
      <c r="CB22"/>
      <c r="CH22"/>
    </row>
    <row r="23" spans="35:86">
      <c r="AI23" s="22"/>
      <c r="AJ23" s="22"/>
      <c r="AK23" s="22"/>
      <c r="AL23" s="22"/>
      <c r="AM23" s="22"/>
      <c r="AN23" s="22"/>
      <c r="AO23" s="22"/>
      <c r="AP23" s="22"/>
      <c r="AQ23" s="226"/>
      <c r="AR23" s="226"/>
      <c r="AS23" s="226"/>
      <c r="AT23" s="22"/>
      <c r="AU23" s="22"/>
      <c r="AV23" s="22"/>
      <c r="AW23" s="22"/>
      <c r="AX23" s="22"/>
      <c r="AY23" s="22"/>
      <c r="AZ23" s="224"/>
      <c r="BA23" s="224"/>
      <c r="BB23" s="22"/>
      <c r="BC23" s="224"/>
      <c r="BD23" s="224"/>
      <c r="BE23" s="224"/>
      <c r="BF23" s="224"/>
      <c r="BG23" s="224"/>
      <c r="BH23" s="22"/>
      <c r="BI23" s="22"/>
      <c r="BJ23" s="224"/>
      <c r="BK23" s="224"/>
      <c r="BL23" s="224"/>
      <c r="BM23" s="22"/>
      <c r="BN23" s="22"/>
      <c r="BO23" s="226"/>
      <c r="BP23" s="22"/>
      <c r="BQ23" s="22"/>
      <c r="BR23" s="22"/>
      <c r="BY23"/>
      <c r="CA23"/>
      <c r="CB23"/>
      <c r="CH23"/>
    </row>
    <row r="24" spans="35:86">
      <c r="AI24" s="22"/>
      <c r="AJ24" s="22"/>
      <c r="AK24" s="22"/>
      <c r="AL24" s="22"/>
      <c r="AM24" s="22"/>
      <c r="AN24" s="22"/>
      <c r="AO24" s="22"/>
      <c r="AP24" s="22"/>
      <c r="AQ24" s="226"/>
      <c r="AR24" s="226"/>
      <c r="AS24" s="226"/>
      <c r="AT24" s="22"/>
      <c r="AU24" s="22"/>
      <c r="AV24" s="22"/>
      <c r="AW24" s="22"/>
      <c r="AX24" s="22"/>
      <c r="AY24" s="22"/>
      <c r="AZ24" s="224"/>
      <c r="BA24" s="224"/>
      <c r="BB24" s="22"/>
      <c r="BC24" s="224"/>
      <c r="BD24" s="224"/>
      <c r="BE24" s="224"/>
      <c r="BF24" s="224"/>
      <c r="BG24" s="224"/>
      <c r="BH24" s="22"/>
      <c r="BI24" s="22"/>
      <c r="BJ24" s="224"/>
      <c r="BK24" s="224"/>
      <c r="BL24" s="224"/>
      <c r="BM24" s="22"/>
      <c r="BN24" s="22"/>
      <c r="BO24" s="226"/>
      <c r="BP24" s="22"/>
      <c r="BQ24" s="22"/>
      <c r="BR24" s="22"/>
      <c r="BY24"/>
      <c r="CA24"/>
      <c r="CB24"/>
      <c r="CH24"/>
    </row>
    <row r="25" spans="35:86">
      <c r="AI25" s="22"/>
      <c r="AJ25" s="22"/>
      <c r="AK25" s="22"/>
      <c r="AL25" s="22"/>
      <c r="AM25" s="22"/>
      <c r="AN25" s="22"/>
      <c r="AO25" s="22"/>
      <c r="AP25" s="22"/>
      <c r="AQ25" s="226"/>
      <c r="AR25" s="226"/>
      <c r="AS25" s="226"/>
      <c r="AT25" s="22"/>
      <c r="AU25" s="22"/>
      <c r="AV25" s="22"/>
      <c r="AW25" s="22"/>
      <c r="AX25" s="22"/>
      <c r="AY25" s="22"/>
      <c r="AZ25" s="224"/>
      <c r="BA25" s="224"/>
      <c r="BB25" s="22"/>
      <c r="BC25" s="224"/>
      <c r="BD25" s="224"/>
      <c r="BE25" s="224"/>
      <c r="BF25" s="224"/>
      <c r="BG25" s="224"/>
      <c r="BH25" s="22"/>
      <c r="BI25" s="22"/>
      <c r="BJ25" s="224"/>
      <c r="BK25" s="224"/>
      <c r="BL25" s="224"/>
      <c r="BM25" s="22"/>
      <c r="BN25" s="22"/>
      <c r="BO25" s="226"/>
      <c r="BP25" s="22"/>
      <c r="BQ25" s="22"/>
      <c r="BR25" s="22"/>
      <c r="BY25"/>
      <c r="CA25"/>
      <c r="CB25"/>
      <c r="CH25"/>
    </row>
    <row r="26" spans="35:86">
      <c r="AI26" s="22"/>
      <c r="AJ26" s="22"/>
      <c r="AK26" s="22"/>
      <c r="AL26" s="22"/>
      <c r="AM26" s="22"/>
      <c r="AN26" s="22"/>
      <c r="AO26" s="22"/>
      <c r="AP26" s="22"/>
      <c r="AQ26" s="226"/>
      <c r="AR26" s="226"/>
      <c r="AS26" s="226"/>
      <c r="AT26" s="22"/>
      <c r="AU26" s="22"/>
      <c r="AV26" s="22"/>
      <c r="AW26" s="22"/>
      <c r="AX26" s="22"/>
      <c r="AY26" s="22"/>
      <c r="AZ26" s="224"/>
      <c r="BA26" s="224"/>
      <c r="BB26" s="22"/>
      <c r="BC26" s="224"/>
      <c r="BD26" s="224"/>
      <c r="BE26" s="224"/>
      <c r="BF26" s="224"/>
      <c r="BG26" s="224"/>
      <c r="BH26" s="22"/>
      <c r="BI26" s="22"/>
      <c r="BJ26" s="224"/>
      <c r="BK26" s="224"/>
      <c r="BL26" s="224"/>
      <c r="BM26" s="22"/>
      <c r="BN26" s="22"/>
      <c r="BO26" s="226"/>
      <c r="BP26" s="22"/>
      <c r="BQ26" s="22"/>
      <c r="BR26" s="22"/>
      <c r="BY26"/>
      <c r="CA26"/>
      <c r="CB26"/>
      <c r="CH26"/>
    </row>
    <row r="27" spans="35:86">
      <c r="AI27" s="22"/>
      <c r="AJ27" s="22"/>
      <c r="AK27" s="22"/>
      <c r="AL27" s="22"/>
      <c r="AM27" s="22"/>
      <c r="AN27" s="22"/>
      <c r="AO27" s="22"/>
      <c r="AP27" s="22"/>
      <c r="AQ27" s="226"/>
      <c r="AR27" s="226"/>
      <c r="AS27" s="226"/>
      <c r="AT27" s="22"/>
      <c r="AU27" s="22"/>
      <c r="AV27" s="22"/>
      <c r="AW27" s="22"/>
      <c r="AX27" s="22"/>
      <c r="AY27" s="22"/>
      <c r="AZ27" s="224"/>
      <c r="BA27" s="224"/>
      <c r="BB27" s="22"/>
      <c r="BC27" s="224"/>
      <c r="BD27" s="224"/>
      <c r="BE27" s="224"/>
      <c r="BF27" s="224"/>
      <c r="BG27" s="224"/>
      <c r="BH27" s="22"/>
      <c r="BI27" s="22"/>
      <c r="BJ27" s="224"/>
      <c r="BK27" s="224"/>
      <c r="BL27" s="224"/>
      <c r="BM27" s="22"/>
      <c r="BN27" s="22"/>
      <c r="BO27" s="226"/>
      <c r="BP27" s="22"/>
      <c r="BQ27" s="22"/>
      <c r="BR27" s="22"/>
      <c r="BY27"/>
      <c r="CA27"/>
      <c r="CB27"/>
      <c r="CH27"/>
    </row>
    <row r="28" spans="35:86">
      <c r="AI28" s="22"/>
      <c r="AJ28" s="22"/>
      <c r="AK28" s="22"/>
      <c r="AL28" s="22"/>
      <c r="AM28" s="22"/>
      <c r="AN28" s="22"/>
      <c r="AO28" s="22"/>
      <c r="AP28" s="22"/>
      <c r="AQ28" s="226"/>
      <c r="AR28" s="226"/>
      <c r="AS28" s="226"/>
      <c r="AT28" s="22"/>
      <c r="AU28" s="22"/>
      <c r="AV28" s="22"/>
      <c r="AW28" s="22"/>
      <c r="AX28" s="22"/>
      <c r="AY28" s="22"/>
      <c r="AZ28" s="224"/>
      <c r="BA28" s="224"/>
      <c r="BB28" s="22"/>
      <c r="BC28" s="224"/>
      <c r="BD28" s="224"/>
      <c r="BE28" s="224"/>
      <c r="BF28" s="224"/>
      <c r="BG28" s="224"/>
      <c r="BH28" s="22"/>
      <c r="BI28" s="22"/>
      <c r="BJ28" s="224"/>
      <c r="BK28" s="224"/>
      <c r="BL28" s="224"/>
      <c r="BM28" s="22"/>
      <c r="BN28" s="22"/>
      <c r="BO28" s="226"/>
      <c r="BP28" s="22"/>
      <c r="BQ28" s="22"/>
      <c r="BR28" s="22"/>
      <c r="BY28"/>
      <c r="CA28"/>
      <c r="CB28"/>
      <c r="CH28"/>
    </row>
    <row r="29" spans="35:86">
      <c r="AI29" s="22"/>
      <c r="AJ29" s="22"/>
      <c r="AK29" s="22"/>
      <c r="AL29" s="22"/>
      <c r="AM29" s="22"/>
      <c r="AN29" s="22"/>
      <c r="AO29" s="22"/>
      <c r="AP29" s="22"/>
      <c r="AQ29" s="226"/>
      <c r="AR29" s="226"/>
      <c r="AS29" s="226"/>
      <c r="AT29" s="22"/>
      <c r="AU29" s="22"/>
      <c r="AV29" s="22"/>
      <c r="AW29" s="22"/>
      <c r="AX29" s="22"/>
      <c r="AY29" s="22"/>
      <c r="AZ29" s="224"/>
      <c r="BA29" s="224"/>
      <c r="BB29" s="22"/>
      <c r="BC29" s="224"/>
      <c r="BD29" s="224"/>
      <c r="BE29" s="224"/>
      <c r="BF29" s="224"/>
      <c r="BG29" s="224"/>
      <c r="BH29" s="22"/>
      <c r="BI29" s="22"/>
      <c r="BJ29" s="224"/>
      <c r="BK29" s="224"/>
      <c r="BL29" s="224"/>
      <c r="BM29" s="22"/>
      <c r="BN29" s="22"/>
      <c r="BO29" s="226"/>
      <c r="BP29" s="22"/>
      <c r="BQ29" s="22"/>
      <c r="BR29" s="22"/>
      <c r="BY29"/>
      <c r="CA29"/>
      <c r="CB29"/>
      <c r="CH29"/>
    </row>
    <row r="30" spans="35:86">
      <c r="AI30" s="22"/>
      <c r="AJ30" s="22"/>
      <c r="AK30" s="22"/>
      <c r="AL30" s="22"/>
      <c r="AM30" s="22"/>
      <c r="AN30" s="22"/>
      <c r="AO30" s="22"/>
      <c r="AP30" s="22"/>
      <c r="AQ30" s="226"/>
      <c r="AR30" s="226"/>
      <c r="AS30" s="226"/>
      <c r="AT30" s="22"/>
      <c r="AU30" s="22"/>
      <c r="AV30" s="22"/>
      <c r="AW30" s="22"/>
      <c r="AX30" s="22"/>
      <c r="AY30" s="22"/>
      <c r="AZ30" s="224"/>
      <c r="BA30" s="224"/>
      <c r="BB30" s="22"/>
      <c r="BC30" s="224"/>
      <c r="BD30" s="224"/>
      <c r="BE30" s="224"/>
      <c r="BF30" s="224"/>
      <c r="BG30" s="224"/>
      <c r="BH30" s="22"/>
      <c r="BI30" s="22"/>
      <c r="BJ30" s="224"/>
      <c r="BK30" s="224"/>
      <c r="BL30" s="224"/>
      <c r="BM30" s="22"/>
      <c r="BN30" s="22"/>
      <c r="BO30" s="226"/>
      <c r="BP30" s="22"/>
      <c r="BQ30" s="22"/>
      <c r="BR30" s="22"/>
      <c r="BY30"/>
      <c r="CA30"/>
      <c r="CB30"/>
      <c r="CH30"/>
    </row>
    <row r="31" spans="35:86">
      <c r="AI31" s="22"/>
      <c r="AJ31" s="22"/>
      <c r="AK31" s="22"/>
      <c r="AL31" s="22"/>
      <c r="AM31" s="22"/>
      <c r="AN31" s="22"/>
      <c r="AO31" s="22"/>
      <c r="AP31" s="22"/>
      <c r="AQ31" s="226"/>
      <c r="AR31" s="226"/>
      <c r="AS31" s="226"/>
      <c r="AT31" s="22"/>
      <c r="AU31" s="22"/>
      <c r="AV31" s="22"/>
      <c r="AW31" s="22"/>
      <c r="AX31" s="22"/>
      <c r="AY31" s="22"/>
      <c r="AZ31" s="224"/>
      <c r="BA31" s="224"/>
      <c r="BB31" s="22"/>
      <c r="BC31" s="224"/>
      <c r="BD31" s="224"/>
      <c r="BE31" s="224"/>
      <c r="BF31" s="224"/>
      <c r="BG31" s="224"/>
      <c r="BH31" s="22"/>
      <c r="BI31" s="22"/>
      <c r="BJ31" s="224"/>
      <c r="BK31" s="224"/>
      <c r="BL31" s="224"/>
      <c r="BM31" s="22"/>
      <c r="BN31" s="22"/>
      <c r="BO31" s="226"/>
      <c r="BP31" s="22"/>
      <c r="BQ31" s="22"/>
      <c r="BR31" s="22"/>
      <c r="BY31"/>
      <c r="CA31"/>
      <c r="CB31"/>
      <c r="CH31"/>
    </row>
    <row r="32" spans="35:86">
      <c r="AI32" s="22"/>
      <c r="AJ32" s="22"/>
      <c r="AK32" s="22"/>
      <c r="AL32" s="22"/>
      <c r="AM32" s="22"/>
      <c r="AN32" s="22"/>
      <c r="AO32" s="22"/>
      <c r="AP32" s="22"/>
      <c r="AQ32" s="226"/>
      <c r="AR32" s="226"/>
      <c r="AS32" s="226"/>
      <c r="AT32" s="22"/>
      <c r="AU32" s="22"/>
      <c r="AV32" s="22"/>
      <c r="AW32" s="22"/>
      <c r="AX32" s="22"/>
      <c r="AY32" s="22"/>
      <c r="AZ32" s="224"/>
      <c r="BA32" s="224"/>
      <c r="BB32" s="22"/>
      <c r="BC32" s="224"/>
      <c r="BD32" s="224"/>
      <c r="BE32" s="224"/>
      <c r="BF32" s="224"/>
      <c r="BG32" s="224"/>
      <c r="BH32" s="22"/>
      <c r="BI32" s="22"/>
      <c r="BJ32" s="224"/>
      <c r="BK32" s="224"/>
      <c r="BL32" s="224"/>
      <c r="BM32" s="22"/>
      <c r="BN32" s="22"/>
      <c r="BO32" s="226"/>
      <c r="BP32" s="22"/>
      <c r="BQ32" s="22"/>
      <c r="BR32" s="22"/>
      <c r="BY32"/>
      <c r="CA32"/>
      <c r="CB32"/>
      <c r="CH32"/>
    </row>
    <row r="33" spans="35:86">
      <c r="AI33" s="22"/>
      <c r="AJ33" s="22"/>
      <c r="AK33" s="22"/>
      <c r="AL33" s="22"/>
      <c r="AM33" s="22"/>
      <c r="AN33" s="22"/>
      <c r="AO33" s="22"/>
      <c r="AP33" s="22"/>
      <c r="AQ33" s="226"/>
      <c r="AR33" s="226"/>
      <c r="AS33" s="226"/>
      <c r="AT33" s="22"/>
      <c r="AU33" s="22"/>
      <c r="AV33" s="22"/>
      <c r="AW33" s="22"/>
      <c r="AX33" s="22"/>
      <c r="AY33" s="22"/>
      <c r="AZ33" s="224"/>
      <c r="BA33" s="224"/>
      <c r="BB33" s="22"/>
      <c r="BC33" s="224"/>
      <c r="BD33" s="224"/>
      <c r="BE33" s="224"/>
      <c r="BF33" s="224"/>
      <c r="BG33" s="224"/>
      <c r="BH33" s="22"/>
      <c r="BI33" s="22"/>
      <c r="BJ33" s="224"/>
      <c r="BK33" s="224"/>
      <c r="BL33" s="224"/>
      <c r="BM33" s="22"/>
      <c r="BN33" s="22"/>
      <c r="BO33" s="226"/>
      <c r="BP33" s="22"/>
      <c r="BQ33" s="22"/>
      <c r="BR33" s="22"/>
      <c r="BY33"/>
      <c r="CA33"/>
      <c r="CB33"/>
      <c r="CH33"/>
    </row>
    <row r="34" spans="35:86">
      <c r="AI34" s="22"/>
      <c r="AJ34" s="22"/>
      <c r="AK34" s="22"/>
      <c r="AL34" s="22"/>
      <c r="AM34" s="22"/>
      <c r="AN34" s="22"/>
      <c r="AO34" s="22"/>
      <c r="AP34" s="22"/>
      <c r="AQ34" s="226"/>
      <c r="AR34" s="226"/>
      <c r="AS34" s="226"/>
      <c r="AT34" s="22"/>
      <c r="AU34" s="22"/>
      <c r="AV34" s="22"/>
      <c r="AW34" s="22"/>
      <c r="AX34" s="22"/>
      <c r="AY34" s="22"/>
      <c r="AZ34" s="224"/>
      <c r="BA34" s="224"/>
      <c r="BB34" s="22"/>
      <c r="BC34" s="224"/>
      <c r="BD34" s="224"/>
      <c r="BE34" s="224"/>
      <c r="BF34" s="224"/>
      <c r="BG34" s="224"/>
      <c r="BH34" s="22"/>
      <c r="BI34" s="22"/>
      <c r="BJ34" s="224"/>
      <c r="BK34" s="224"/>
      <c r="BL34" s="224"/>
      <c r="BM34" s="22"/>
      <c r="BN34" s="22"/>
      <c r="BO34" s="226"/>
      <c r="BP34" s="22"/>
      <c r="BQ34" s="22"/>
      <c r="BR34" s="22"/>
      <c r="BY34"/>
      <c r="CA34"/>
      <c r="CB34"/>
      <c r="CH34"/>
    </row>
    <row r="35" spans="35:86">
      <c r="AI35" s="22"/>
      <c r="AJ35" s="22"/>
      <c r="AK35" s="22"/>
      <c r="AL35" s="22"/>
      <c r="AM35" s="22"/>
      <c r="AN35" s="22"/>
      <c r="AO35" s="22"/>
      <c r="AP35" s="22"/>
      <c r="AQ35" s="226"/>
      <c r="AR35" s="226"/>
      <c r="AS35" s="226"/>
      <c r="AT35" s="22"/>
      <c r="AU35" s="22"/>
      <c r="AV35" s="22"/>
      <c r="AW35" s="22"/>
      <c r="AX35" s="22"/>
      <c r="AY35" s="22"/>
      <c r="AZ35" s="224"/>
      <c r="BA35" s="224"/>
      <c r="BB35" s="22"/>
      <c r="BC35" s="224"/>
      <c r="BD35" s="224"/>
      <c r="BE35" s="224"/>
      <c r="BF35" s="224"/>
      <c r="BG35" s="224"/>
      <c r="BH35" s="22"/>
      <c r="BI35" s="22"/>
      <c r="BJ35" s="224"/>
      <c r="BK35" s="224"/>
      <c r="BL35" s="224"/>
      <c r="BM35" s="22"/>
      <c r="BN35" s="22"/>
      <c r="BO35" s="226"/>
      <c r="BP35" s="22"/>
      <c r="BQ35" s="22"/>
      <c r="BR35" s="22"/>
      <c r="BY35"/>
      <c r="CA35"/>
      <c r="CB35"/>
      <c r="CH35"/>
    </row>
    <row r="36" spans="35:86">
      <c r="AI36" s="22"/>
      <c r="AJ36" s="22"/>
      <c r="AK36" s="22"/>
      <c r="AL36" s="22"/>
      <c r="AM36" s="22"/>
      <c r="AN36" s="22"/>
      <c r="AO36" s="22"/>
      <c r="AP36" s="22"/>
      <c r="AQ36" s="226"/>
      <c r="AR36" s="226"/>
      <c r="AS36" s="226"/>
      <c r="AT36" s="22"/>
      <c r="AU36" s="22"/>
      <c r="AV36" s="22"/>
      <c r="AW36" s="22"/>
      <c r="AX36" s="22"/>
      <c r="AY36" s="22"/>
      <c r="AZ36" s="224"/>
      <c r="BA36" s="224"/>
      <c r="BB36" s="22"/>
      <c r="BC36" s="224"/>
      <c r="BD36" s="224"/>
      <c r="BE36" s="224"/>
      <c r="BF36" s="224"/>
      <c r="BG36" s="224"/>
      <c r="BH36" s="22"/>
      <c r="BI36" s="22"/>
      <c r="BJ36" s="224"/>
      <c r="BK36" s="224"/>
      <c r="BL36" s="224"/>
      <c r="BM36" s="22"/>
      <c r="BN36" s="22"/>
      <c r="BO36" s="226"/>
      <c r="BP36" s="22"/>
      <c r="BQ36" s="22"/>
      <c r="BR36" s="22"/>
      <c r="BY36"/>
      <c r="CA36"/>
      <c r="CB36"/>
      <c r="CH36"/>
    </row>
    <row r="37" spans="35:86">
      <c r="AI37" s="22"/>
      <c r="AJ37" s="22"/>
      <c r="AK37" s="22"/>
      <c r="AL37" s="22"/>
      <c r="AM37" s="22"/>
      <c r="AN37" s="22"/>
      <c r="AO37" s="22"/>
      <c r="AP37" s="22"/>
      <c r="AQ37" s="226"/>
      <c r="AR37" s="226"/>
      <c r="AS37" s="226"/>
      <c r="AT37" s="22"/>
      <c r="AU37" s="22"/>
      <c r="AV37" s="22"/>
      <c r="AW37" s="22"/>
      <c r="AX37" s="22"/>
      <c r="AY37" s="22"/>
      <c r="AZ37" s="224"/>
      <c r="BA37" s="224"/>
      <c r="BB37" s="22"/>
      <c r="BC37" s="224"/>
      <c r="BD37" s="224"/>
      <c r="BE37" s="224"/>
      <c r="BF37" s="224"/>
      <c r="BG37" s="224"/>
      <c r="BH37" s="22"/>
      <c r="BI37" s="22"/>
      <c r="BJ37" s="224"/>
      <c r="BK37" s="224"/>
      <c r="BL37" s="224"/>
      <c r="BM37" s="22"/>
      <c r="BN37" s="22"/>
      <c r="BO37" s="226"/>
      <c r="BP37" s="22"/>
      <c r="BQ37" s="22"/>
      <c r="BR37" s="22"/>
      <c r="BY37"/>
      <c r="CA37"/>
      <c r="CB37"/>
      <c r="CH37"/>
    </row>
    <row r="38" spans="35:86">
      <c r="AI38" s="22"/>
      <c r="AJ38" s="22"/>
      <c r="AK38" s="22"/>
      <c r="AL38" s="22"/>
      <c r="AM38" s="22"/>
      <c r="AN38" s="22"/>
      <c r="AO38" s="22"/>
      <c r="AP38" s="22"/>
      <c r="AQ38" s="226"/>
      <c r="AR38" s="226"/>
      <c r="AS38" s="226"/>
      <c r="AT38" s="22"/>
      <c r="AU38" s="22"/>
      <c r="AV38" s="22"/>
      <c r="AW38" s="22"/>
      <c r="AX38" s="22"/>
      <c r="AY38" s="22"/>
      <c r="AZ38" s="224"/>
      <c r="BA38" s="224"/>
      <c r="BB38" s="22"/>
      <c r="BC38" s="224"/>
      <c r="BD38" s="224"/>
      <c r="BE38" s="224"/>
      <c r="BF38" s="224"/>
      <c r="BG38" s="224"/>
      <c r="BH38" s="22"/>
      <c r="BI38" s="22"/>
      <c r="BJ38" s="224"/>
      <c r="BK38" s="224"/>
      <c r="BL38" s="224"/>
      <c r="BM38" s="22"/>
      <c r="BN38" s="22"/>
      <c r="BO38" s="226"/>
      <c r="BP38" s="22"/>
      <c r="BQ38" s="22"/>
      <c r="BR38" s="22"/>
      <c r="BY38"/>
      <c r="CA38"/>
      <c r="CB38"/>
      <c r="CH38"/>
    </row>
    <row r="39" spans="35:86">
      <c r="AI39" s="22"/>
      <c r="AJ39" s="22"/>
      <c r="AK39" s="22"/>
      <c r="AL39" s="22"/>
      <c r="AM39" s="22"/>
      <c r="AN39" s="22"/>
      <c r="AO39" s="22"/>
      <c r="AP39" s="22"/>
      <c r="AQ39" s="226"/>
      <c r="AR39" s="226"/>
      <c r="AS39" s="226"/>
      <c r="AT39" s="22"/>
      <c r="AU39" s="22"/>
      <c r="AV39" s="22"/>
      <c r="AW39" s="22"/>
      <c r="AX39" s="22"/>
      <c r="AY39" s="22"/>
      <c r="AZ39" s="224"/>
      <c r="BA39" s="224"/>
      <c r="BB39" s="22"/>
      <c r="BC39" s="224"/>
      <c r="BD39" s="224"/>
      <c r="BE39" s="224"/>
      <c r="BF39" s="224"/>
      <c r="BG39" s="224"/>
      <c r="BH39" s="22"/>
      <c r="BI39" s="22"/>
      <c r="BJ39" s="224"/>
      <c r="BK39" s="224"/>
      <c r="BL39" s="224"/>
      <c r="BM39" s="22"/>
      <c r="BN39" s="22"/>
      <c r="BO39" s="226"/>
      <c r="BP39" s="22"/>
      <c r="BQ39" s="22"/>
      <c r="BR39" s="22"/>
      <c r="BY39"/>
      <c r="CA39"/>
      <c r="CB39"/>
      <c r="CH39"/>
    </row>
    <row r="40" spans="35:86">
      <c r="AI40" s="22"/>
      <c r="AJ40" s="22"/>
      <c r="AK40" s="22"/>
      <c r="AL40" s="22"/>
      <c r="AM40" s="22"/>
      <c r="AN40" s="22"/>
      <c r="AO40" s="22"/>
      <c r="AP40" s="22"/>
      <c r="AQ40" s="226"/>
      <c r="AR40" s="226"/>
      <c r="AS40" s="226"/>
      <c r="AT40" s="22"/>
      <c r="AU40" s="22"/>
      <c r="AV40" s="22"/>
      <c r="AW40" s="22"/>
      <c r="AX40" s="22"/>
      <c r="AY40" s="22"/>
      <c r="AZ40" s="224"/>
      <c r="BA40" s="224"/>
      <c r="BB40" s="22"/>
      <c r="BC40" s="224"/>
      <c r="BD40" s="224"/>
      <c r="BE40" s="224"/>
      <c r="BF40" s="224"/>
      <c r="BG40" s="224"/>
      <c r="BH40" s="22"/>
      <c r="BI40" s="22"/>
      <c r="BJ40" s="224"/>
      <c r="BK40" s="224"/>
      <c r="BL40" s="224"/>
      <c r="BM40" s="22"/>
      <c r="BN40" s="22"/>
      <c r="BO40" s="226"/>
      <c r="BP40" s="22"/>
      <c r="BQ40" s="22"/>
      <c r="BR40" s="22"/>
      <c r="BY40"/>
      <c r="CA40"/>
      <c r="CB40"/>
      <c r="CH40"/>
    </row>
    <row r="41" spans="35:86">
      <c r="AI41" s="22"/>
      <c r="AJ41" s="22"/>
      <c r="AK41" s="22"/>
      <c r="AL41" s="22"/>
      <c r="AM41" s="22"/>
      <c r="AN41" s="22"/>
      <c r="AO41" s="22"/>
      <c r="AP41" s="22"/>
      <c r="AQ41" s="226"/>
      <c r="AR41" s="226"/>
      <c r="AS41" s="226"/>
      <c r="AT41" s="22"/>
      <c r="AU41" s="22"/>
      <c r="AV41" s="22"/>
      <c r="AW41" s="22"/>
      <c r="AX41" s="22"/>
      <c r="AY41" s="22"/>
      <c r="AZ41" s="224"/>
      <c r="BA41" s="224"/>
      <c r="BB41" s="22"/>
      <c r="BC41" s="224"/>
      <c r="BD41" s="224"/>
      <c r="BE41" s="224"/>
      <c r="BF41" s="224"/>
      <c r="BG41" s="224"/>
      <c r="BH41" s="22"/>
      <c r="BI41" s="22"/>
      <c r="BJ41" s="224"/>
      <c r="BK41" s="224"/>
      <c r="BL41" s="224"/>
      <c r="BM41" s="22"/>
      <c r="BN41" s="22"/>
      <c r="BO41" s="226"/>
      <c r="BP41" s="22"/>
      <c r="BQ41" s="22"/>
      <c r="BR41" s="22"/>
      <c r="BY41"/>
      <c r="CA41"/>
      <c r="CB41"/>
      <c r="CH41"/>
    </row>
    <row r="42" spans="35:86">
      <c r="AI42" s="22"/>
      <c r="AJ42" s="22"/>
      <c r="AK42" s="22"/>
      <c r="AL42" s="22"/>
      <c r="AM42" s="22"/>
      <c r="AN42" s="22"/>
      <c r="AO42" s="22"/>
      <c r="AP42" s="22"/>
      <c r="AQ42" s="226"/>
      <c r="AR42" s="226"/>
      <c r="AS42" s="226"/>
      <c r="AT42" s="22"/>
      <c r="AU42" s="22"/>
      <c r="AV42" s="22"/>
      <c r="AW42" s="22"/>
      <c r="AX42" s="22"/>
      <c r="AY42" s="22"/>
      <c r="AZ42" s="224"/>
      <c r="BA42" s="224"/>
      <c r="BB42" s="22"/>
      <c r="BC42" s="224"/>
      <c r="BD42" s="224"/>
      <c r="BE42" s="224"/>
      <c r="BF42" s="224"/>
      <c r="BG42" s="224"/>
      <c r="BH42" s="22"/>
      <c r="BI42" s="22"/>
      <c r="BJ42" s="224"/>
      <c r="BK42" s="224"/>
      <c r="BL42" s="224"/>
      <c r="BM42" s="22"/>
      <c r="BN42" s="22"/>
      <c r="BO42" s="226"/>
      <c r="BP42" s="22"/>
      <c r="BQ42" s="22"/>
      <c r="BR42" s="22"/>
      <c r="BY42"/>
      <c r="CA42"/>
      <c r="CB42"/>
      <c r="CH42"/>
    </row>
    <row r="43" spans="35:86">
      <c r="AI43" s="22"/>
      <c r="AJ43" s="22"/>
      <c r="AK43" s="22"/>
      <c r="AL43" s="22"/>
      <c r="AM43" s="22"/>
      <c r="AN43" s="22"/>
      <c r="AO43" s="22"/>
      <c r="AP43" s="22"/>
      <c r="AQ43" s="226"/>
      <c r="AR43" s="226"/>
      <c r="AS43" s="226"/>
      <c r="AT43" s="22"/>
      <c r="AU43" s="22"/>
      <c r="AV43" s="22"/>
      <c r="AW43" s="22"/>
      <c r="AX43" s="22"/>
      <c r="AY43" s="22"/>
      <c r="AZ43" s="224"/>
      <c r="BA43" s="224"/>
      <c r="BB43" s="22"/>
      <c r="BC43" s="224"/>
      <c r="BD43" s="224"/>
      <c r="BE43" s="224"/>
      <c r="BF43" s="224"/>
      <c r="BG43" s="224"/>
      <c r="BH43" s="22"/>
      <c r="BI43" s="22"/>
      <c r="BJ43" s="224"/>
      <c r="BK43" s="224"/>
      <c r="BL43" s="224"/>
      <c r="BM43" s="22"/>
      <c r="BN43" s="22"/>
      <c r="BO43" s="226"/>
      <c r="BP43" s="22"/>
      <c r="BQ43" s="22"/>
      <c r="BR43" s="22"/>
      <c r="BY43"/>
      <c r="CA43"/>
      <c r="CB43"/>
      <c r="CH43"/>
    </row>
    <row r="44" spans="35:86">
      <c r="AI44" s="22"/>
      <c r="AJ44" s="22"/>
      <c r="AK44" s="22"/>
      <c r="AL44" s="22"/>
      <c r="AM44" s="22"/>
      <c r="AN44" s="22"/>
      <c r="AO44" s="22"/>
      <c r="AP44" s="22"/>
      <c r="AQ44" s="226"/>
      <c r="AR44" s="226"/>
      <c r="AS44" s="226"/>
      <c r="AT44" s="22"/>
      <c r="AU44" s="22"/>
      <c r="AV44" s="22"/>
      <c r="AW44" s="22"/>
      <c r="AX44" s="22"/>
      <c r="AY44" s="22"/>
      <c r="AZ44" s="224"/>
      <c r="BA44" s="224"/>
      <c r="BB44" s="22"/>
      <c r="BC44" s="224"/>
      <c r="BD44" s="224"/>
      <c r="BE44" s="224"/>
      <c r="BF44" s="224"/>
      <c r="BG44" s="224"/>
      <c r="BH44" s="22"/>
      <c r="BI44" s="22"/>
      <c r="BJ44" s="224"/>
      <c r="BK44" s="224"/>
      <c r="BL44" s="224"/>
      <c r="BM44" s="22"/>
      <c r="BN44" s="22"/>
      <c r="BO44" s="226"/>
      <c r="BP44" s="22"/>
      <c r="BQ44" s="22"/>
      <c r="BR44" s="22"/>
      <c r="BY44"/>
      <c r="CA44"/>
      <c r="CB44"/>
      <c r="CH44"/>
    </row>
    <row r="45" spans="35:86">
      <c r="AI45" s="22"/>
      <c r="AJ45" s="22"/>
      <c r="AK45" s="22"/>
      <c r="AL45" s="22"/>
      <c r="AM45" s="22"/>
      <c r="AN45" s="22"/>
      <c r="AO45" s="22"/>
      <c r="AP45" s="22"/>
      <c r="AQ45" s="226"/>
      <c r="AR45" s="226"/>
      <c r="AS45" s="226"/>
      <c r="AT45" s="22"/>
      <c r="AU45" s="22"/>
      <c r="AV45" s="22"/>
      <c r="AW45" s="22"/>
      <c r="AX45" s="22"/>
      <c r="AY45" s="22"/>
      <c r="AZ45" s="224"/>
      <c r="BA45" s="224"/>
      <c r="BB45" s="22"/>
      <c r="BC45" s="224"/>
      <c r="BD45" s="224"/>
      <c r="BE45" s="224"/>
      <c r="BF45" s="224"/>
      <c r="BG45" s="224"/>
      <c r="BH45" s="22"/>
      <c r="BI45" s="22"/>
      <c r="BJ45" s="224"/>
      <c r="BK45" s="224"/>
      <c r="BL45" s="224"/>
      <c r="BM45" s="22"/>
      <c r="BN45" s="22"/>
      <c r="BO45" s="226"/>
      <c r="BP45" s="22"/>
      <c r="BQ45" s="22"/>
      <c r="BR45" s="22"/>
      <c r="BY45"/>
      <c r="CA45"/>
      <c r="CB45"/>
      <c r="CH45"/>
    </row>
    <row r="46" spans="35:86">
      <c r="AI46" s="22"/>
      <c r="AJ46" s="22"/>
      <c r="AK46" s="22"/>
      <c r="AL46" s="22"/>
      <c r="AM46" s="22"/>
      <c r="AN46" s="22"/>
      <c r="AO46" s="22"/>
      <c r="AP46" s="22"/>
      <c r="AQ46" s="226"/>
      <c r="AR46" s="226"/>
      <c r="AS46" s="226"/>
      <c r="AT46" s="22"/>
      <c r="AU46" s="22"/>
      <c r="AV46" s="22"/>
      <c r="AW46" s="22"/>
      <c r="AX46" s="22"/>
      <c r="AY46" s="22"/>
      <c r="AZ46" s="224"/>
      <c r="BA46" s="224"/>
      <c r="BB46" s="22"/>
      <c r="BC46" s="224"/>
      <c r="BD46" s="224"/>
      <c r="BE46" s="224"/>
      <c r="BF46" s="224"/>
      <c r="BG46" s="224"/>
      <c r="BH46" s="22"/>
      <c r="BI46" s="22"/>
      <c r="BJ46" s="224"/>
      <c r="BK46" s="224"/>
      <c r="BL46" s="224"/>
      <c r="BM46" s="22"/>
      <c r="BN46" s="22"/>
      <c r="BO46" s="226"/>
      <c r="BP46" s="22"/>
      <c r="BQ46" s="22"/>
      <c r="BR46" s="22"/>
      <c r="BY46"/>
      <c r="CA46"/>
      <c r="CB46"/>
      <c r="CH46"/>
    </row>
    <row r="47" spans="35:86">
      <c r="AI47" s="22"/>
      <c r="AJ47" s="22"/>
      <c r="AK47" s="22"/>
      <c r="AL47" s="22"/>
      <c r="AM47" s="22"/>
      <c r="AN47" s="22"/>
      <c r="AO47" s="22"/>
      <c r="AP47" s="22"/>
      <c r="AQ47" s="226"/>
      <c r="AR47" s="226"/>
      <c r="AS47" s="226"/>
      <c r="AT47" s="22"/>
      <c r="AU47" s="22"/>
      <c r="AV47" s="22"/>
      <c r="AW47" s="22"/>
      <c r="AX47" s="22"/>
      <c r="AY47" s="22"/>
      <c r="AZ47" s="224"/>
      <c r="BA47" s="224"/>
      <c r="BB47" s="22"/>
      <c r="BC47" s="224"/>
      <c r="BD47" s="224"/>
      <c r="BE47" s="224"/>
      <c r="BF47" s="224"/>
      <c r="BG47" s="224"/>
      <c r="BH47" s="22"/>
      <c r="BI47" s="22"/>
      <c r="BJ47" s="224"/>
      <c r="BK47" s="224"/>
      <c r="BL47" s="224"/>
      <c r="BM47" s="22"/>
      <c r="BN47" s="22"/>
      <c r="BO47" s="226"/>
      <c r="BP47" s="22"/>
      <c r="BQ47" s="22"/>
      <c r="BR47" s="22"/>
      <c r="BY47"/>
      <c r="CA47"/>
      <c r="CB47"/>
      <c r="CH47"/>
    </row>
    <row r="48" spans="35:86">
      <c r="AI48" s="22"/>
      <c r="AJ48" s="22"/>
      <c r="AK48" s="22"/>
      <c r="AL48" s="22"/>
      <c r="AM48" s="22"/>
      <c r="AN48" s="22"/>
      <c r="AO48" s="22"/>
      <c r="AP48" s="22"/>
      <c r="AQ48" s="226"/>
      <c r="AR48" s="226"/>
      <c r="AS48" s="226"/>
      <c r="AT48" s="22"/>
      <c r="AU48" s="22"/>
      <c r="AV48" s="22"/>
      <c r="AW48" s="22"/>
      <c r="AX48" s="22"/>
      <c r="AY48" s="22"/>
      <c r="AZ48" s="224"/>
      <c r="BA48" s="224"/>
      <c r="BB48" s="22"/>
      <c r="BC48" s="224"/>
      <c r="BD48" s="224"/>
      <c r="BE48" s="224"/>
      <c r="BF48" s="224"/>
      <c r="BG48" s="224"/>
      <c r="BH48" s="22"/>
      <c r="BI48" s="22"/>
      <c r="BJ48" s="224"/>
      <c r="BK48" s="224"/>
      <c r="BL48" s="224"/>
      <c r="BM48" s="22"/>
      <c r="BN48" s="22"/>
      <c r="BO48" s="226"/>
      <c r="BP48" s="22"/>
      <c r="BQ48" s="22"/>
      <c r="BR48" s="22"/>
      <c r="BY48"/>
      <c r="CA48"/>
      <c r="CB48"/>
      <c r="CH48"/>
    </row>
    <row r="49" spans="35:86">
      <c r="AI49" s="22"/>
      <c r="AJ49" s="22"/>
      <c r="AK49" s="22"/>
      <c r="AL49" s="22"/>
      <c r="AM49" s="22"/>
      <c r="AN49" s="22"/>
      <c r="AO49" s="22"/>
      <c r="AP49" s="22"/>
      <c r="AQ49" s="226"/>
      <c r="AR49" s="226"/>
      <c r="AS49" s="226"/>
      <c r="AT49" s="22"/>
      <c r="AU49" s="22"/>
      <c r="AV49" s="22"/>
      <c r="AW49" s="22"/>
      <c r="AX49" s="22"/>
      <c r="AY49" s="22"/>
      <c r="AZ49" s="224"/>
      <c r="BA49" s="224"/>
      <c r="BB49" s="22"/>
      <c r="BC49" s="224"/>
      <c r="BD49" s="224"/>
      <c r="BE49" s="224"/>
      <c r="BF49" s="224"/>
      <c r="BG49" s="224"/>
      <c r="BH49" s="22"/>
      <c r="BI49" s="22"/>
      <c r="BJ49" s="224"/>
      <c r="BK49" s="224"/>
      <c r="BL49" s="224"/>
      <c r="BM49" s="22"/>
      <c r="BN49" s="22"/>
      <c r="BO49" s="226"/>
      <c r="BP49" s="22"/>
      <c r="BQ49" s="22"/>
      <c r="BR49" s="22"/>
      <c r="BY49"/>
      <c r="CA49"/>
      <c r="CB49"/>
      <c r="CH49"/>
    </row>
    <row r="50" spans="35:86">
      <c r="AI50" s="22"/>
      <c r="AJ50" s="22"/>
      <c r="AK50" s="22"/>
      <c r="AL50" s="22"/>
      <c r="AM50" s="22"/>
      <c r="AN50" s="22"/>
      <c r="AO50" s="22"/>
      <c r="AP50" s="22"/>
      <c r="AQ50" s="226"/>
      <c r="AR50" s="226"/>
      <c r="AS50" s="226"/>
      <c r="AT50" s="22"/>
      <c r="AU50" s="22"/>
      <c r="AV50" s="22"/>
      <c r="AW50" s="22"/>
      <c r="AX50" s="22"/>
      <c r="AY50" s="22"/>
      <c r="AZ50" s="224"/>
      <c r="BA50" s="224"/>
      <c r="BB50" s="22"/>
      <c r="BC50" s="224"/>
      <c r="BD50" s="224"/>
      <c r="BE50" s="224"/>
      <c r="BF50" s="224"/>
      <c r="BG50" s="224"/>
      <c r="BH50" s="22"/>
      <c r="BI50" s="22"/>
      <c r="BJ50" s="224"/>
      <c r="BK50" s="224"/>
      <c r="BL50" s="224"/>
      <c r="BM50" s="22"/>
      <c r="BN50" s="22"/>
      <c r="BO50" s="226"/>
      <c r="BP50" s="22"/>
      <c r="BQ50" s="22"/>
      <c r="BR50" s="22"/>
      <c r="BY50"/>
      <c r="CA50"/>
      <c r="CB50"/>
      <c r="CH50"/>
    </row>
    <row r="51" spans="35:86">
      <c r="AI51" s="22"/>
      <c r="AJ51" s="22"/>
      <c r="AK51" s="22"/>
      <c r="AL51" s="22"/>
      <c r="AM51" s="22"/>
      <c r="AN51" s="22"/>
      <c r="AO51" s="22"/>
      <c r="AP51" s="22"/>
      <c r="AQ51" s="226"/>
      <c r="AR51" s="226"/>
      <c r="AS51" s="226"/>
      <c r="AT51" s="22"/>
      <c r="AU51" s="22"/>
      <c r="AV51" s="22"/>
      <c r="AW51" s="22"/>
      <c r="AX51" s="22"/>
      <c r="AY51" s="22"/>
      <c r="AZ51" s="224"/>
      <c r="BA51" s="224"/>
      <c r="BB51" s="22"/>
      <c r="BC51" s="224"/>
      <c r="BD51" s="224"/>
      <c r="BE51" s="224"/>
      <c r="BF51" s="224"/>
      <c r="BG51" s="224"/>
      <c r="BH51" s="22"/>
      <c r="BI51" s="22"/>
      <c r="BJ51" s="224"/>
      <c r="BK51" s="224"/>
      <c r="BL51" s="224"/>
      <c r="BM51" s="22"/>
      <c r="BN51" s="22"/>
      <c r="BO51" s="226"/>
      <c r="BP51" s="22"/>
      <c r="BQ51" s="22"/>
      <c r="BR51" s="22"/>
      <c r="BY51"/>
      <c r="CA51"/>
      <c r="CB51"/>
      <c r="CH51"/>
    </row>
    <row r="52" spans="35:86">
      <c r="AI52" s="22"/>
      <c r="AJ52" s="22"/>
      <c r="AK52" s="22"/>
      <c r="AL52" s="22"/>
      <c r="AM52" s="22"/>
      <c r="AN52" s="22"/>
      <c r="AO52" s="22"/>
      <c r="AP52" s="22"/>
      <c r="AQ52" s="226"/>
      <c r="AR52" s="226"/>
      <c r="AS52" s="226"/>
      <c r="AT52" s="22"/>
      <c r="AU52" s="22"/>
      <c r="AV52" s="22"/>
      <c r="AW52" s="22"/>
      <c r="AX52" s="22"/>
      <c r="AY52" s="22"/>
      <c r="AZ52" s="224"/>
      <c r="BA52" s="224"/>
      <c r="BB52" s="22"/>
      <c r="BC52" s="224"/>
      <c r="BD52" s="224"/>
      <c r="BE52" s="224"/>
      <c r="BF52" s="224"/>
      <c r="BG52" s="224"/>
      <c r="BH52" s="22"/>
      <c r="BI52" s="22"/>
      <c r="BJ52" s="224"/>
      <c r="BK52" s="224"/>
      <c r="BL52" s="224"/>
      <c r="BM52" s="22"/>
      <c r="BN52" s="22"/>
      <c r="BO52" s="226"/>
      <c r="BP52" s="22"/>
      <c r="BQ52" s="22"/>
      <c r="BR52" s="22"/>
      <c r="BY52"/>
      <c r="CA52"/>
      <c r="CB52"/>
      <c r="CH52"/>
    </row>
    <row r="53" spans="35:86">
      <c r="AI53" s="22"/>
      <c r="AJ53" s="22"/>
      <c r="AK53" s="22"/>
      <c r="AL53" s="22"/>
      <c r="AM53" s="22"/>
      <c r="AN53" s="22"/>
      <c r="AO53" s="22"/>
      <c r="AP53" s="22"/>
      <c r="AQ53" s="226"/>
      <c r="AR53" s="226"/>
      <c r="AS53" s="226"/>
      <c r="AT53" s="22"/>
      <c r="AU53" s="22"/>
      <c r="AV53" s="22"/>
      <c r="AW53" s="22"/>
      <c r="AX53" s="22"/>
      <c r="AY53" s="22"/>
      <c r="AZ53" s="224"/>
      <c r="BA53" s="224"/>
      <c r="BB53" s="22"/>
      <c r="BC53" s="224"/>
      <c r="BD53" s="224"/>
      <c r="BE53" s="224"/>
      <c r="BF53" s="224"/>
      <c r="BG53" s="224"/>
      <c r="BH53" s="22"/>
      <c r="BI53" s="22"/>
      <c r="BJ53" s="224"/>
      <c r="BK53" s="224"/>
      <c r="BL53" s="224"/>
      <c r="BM53" s="22"/>
      <c r="BN53" s="22"/>
      <c r="BO53" s="226"/>
      <c r="BP53" s="22"/>
      <c r="BQ53" s="22"/>
      <c r="BR53" s="22"/>
      <c r="BY53"/>
      <c r="CA53"/>
      <c r="CB53"/>
      <c r="CH53"/>
    </row>
    <row r="54" spans="35:86">
      <c r="AI54" s="22"/>
      <c r="AJ54" s="22"/>
      <c r="AK54" s="22"/>
      <c r="AL54" s="22"/>
      <c r="AM54" s="22"/>
      <c r="AN54" s="22"/>
      <c r="AO54" s="22"/>
      <c r="AP54" s="22"/>
      <c r="AQ54" s="226"/>
      <c r="AR54" s="226"/>
      <c r="AS54" s="226"/>
      <c r="AT54" s="22"/>
      <c r="AU54" s="22"/>
      <c r="AV54" s="22"/>
      <c r="AW54" s="22"/>
      <c r="AX54" s="22"/>
      <c r="AY54" s="22"/>
      <c r="AZ54" s="224"/>
      <c r="BA54" s="224"/>
      <c r="BB54" s="22"/>
      <c r="BC54" s="224"/>
      <c r="BD54" s="224"/>
      <c r="BE54" s="224"/>
      <c r="BF54" s="224"/>
      <c r="BG54" s="224"/>
      <c r="BH54" s="22"/>
      <c r="BI54" s="22"/>
      <c r="BJ54" s="224"/>
      <c r="BK54" s="224"/>
      <c r="BL54" s="224"/>
      <c r="BM54" s="22"/>
      <c r="BN54" s="22"/>
      <c r="BO54" s="226"/>
      <c r="BP54" s="22"/>
      <c r="BQ54" s="22"/>
      <c r="BR54" s="22"/>
      <c r="BY54"/>
      <c r="CA54"/>
      <c r="CB54"/>
      <c r="CH54"/>
    </row>
    <row r="55" spans="35:86">
      <c r="AI55" s="22"/>
      <c r="AJ55" s="22"/>
      <c r="AK55" s="22"/>
      <c r="AL55" s="22"/>
      <c r="AM55" s="22"/>
      <c r="AN55" s="22"/>
      <c r="AO55" s="22"/>
      <c r="AP55" s="22"/>
      <c r="AQ55" s="226"/>
      <c r="AR55" s="226"/>
      <c r="AS55" s="226"/>
      <c r="AT55" s="22"/>
      <c r="AU55" s="22"/>
      <c r="AV55" s="22"/>
      <c r="AW55" s="22"/>
      <c r="AX55" s="22"/>
      <c r="AY55" s="22"/>
      <c r="AZ55" s="224"/>
      <c r="BA55" s="224"/>
      <c r="BB55" s="22"/>
      <c r="BC55" s="224"/>
      <c r="BD55" s="224"/>
      <c r="BE55" s="224"/>
      <c r="BF55" s="224"/>
      <c r="BG55" s="224"/>
      <c r="BH55" s="22"/>
      <c r="BI55" s="22"/>
      <c r="BJ55" s="224"/>
      <c r="BK55" s="224"/>
      <c r="BL55" s="224"/>
      <c r="BM55" s="22"/>
      <c r="BN55" s="22"/>
      <c r="BO55" s="226"/>
      <c r="BP55" s="22"/>
      <c r="BQ55" s="22"/>
      <c r="BR55" s="22"/>
      <c r="BY55"/>
      <c r="CA55"/>
      <c r="CB55"/>
      <c r="CH55"/>
    </row>
    <row r="56" spans="35:86">
      <c r="AI56" s="22"/>
      <c r="AJ56" s="22"/>
      <c r="AK56" s="22"/>
      <c r="AL56" s="22"/>
      <c r="AM56" s="22"/>
      <c r="AN56" s="22"/>
      <c r="AO56" s="22"/>
      <c r="AP56" s="22"/>
      <c r="AQ56" s="226"/>
      <c r="AR56" s="226"/>
      <c r="AS56" s="226"/>
      <c r="AT56" s="22"/>
      <c r="AU56" s="22"/>
      <c r="AV56" s="22"/>
      <c r="AW56" s="22"/>
      <c r="AX56" s="22"/>
      <c r="AY56" s="22"/>
      <c r="AZ56" s="224"/>
      <c r="BA56" s="224"/>
      <c r="BB56" s="22"/>
      <c r="BC56" s="224"/>
      <c r="BD56" s="224"/>
      <c r="BE56" s="224"/>
      <c r="BF56" s="224"/>
      <c r="BG56" s="224"/>
      <c r="BH56" s="22"/>
      <c r="BI56" s="22"/>
      <c r="BJ56" s="224"/>
      <c r="BK56" s="224"/>
      <c r="BL56" s="224"/>
      <c r="BM56" s="22"/>
      <c r="BN56" s="22"/>
      <c r="BO56" s="226"/>
      <c r="BP56" s="22"/>
      <c r="BQ56" s="22"/>
      <c r="BR56" s="22"/>
      <c r="BY56"/>
      <c r="CA56"/>
      <c r="CB56"/>
      <c r="CH56"/>
    </row>
    <row r="57" spans="35:86">
      <c r="AI57" s="22"/>
      <c r="AJ57" s="22"/>
      <c r="AK57" s="22"/>
      <c r="AL57" s="22"/>
      <c r="AM57" s="22"/>
      <c r="AN57" s="22"/>
      <c r="AO57" s="22"/>
      <c r="AP57" s="22"/>
      <c r="AQ57" s="226"/>
      <c r="AR57" s="226"/>
      <c r="AS57" s="226"/>
      <c r="AT57" s="22"/>
      <c r="AU57" s="22"/>
      <c r="AV57" s="22"/>
      <c r="AW57" s="22"/>
      <c r="AX57" s="22"/>
      <c r="AY57" s="22"/>
      <c r="AZ57" s="224"/>
      <c r="BA57" s="224"/>
      <c r="BB57" s="22"/>
      <c r="BC57" s="224"/>
      <c r="BD57" s="224"/>
      <c r="BE57" s="224"/>
      <c r="BF57" s="224"/>
      <c r="BG57" s="224"/>
      <c r="BH57" s="22"/>
      <c r="BI57" s="22"/>
      <c r="BJ57" s="224"/>
      <c r="BK57" s="224"/>
      <c r="BL57" s="224"/>
      <c r="BM57" s="22"/>
      <c r="BN57" s="22"/>
      <c r="BO57" s="226"/>
      <c r="BP57" s="22"/>
      <c r="BQ57" s="22"/>
      <c r="BR57" s="22"/>
      <c r="BY57"/>
      <c r="CA57"/>
      <c r="CB57"/>
      <c r="CH57"/>
    </row>
    <row r="58" spans="35:86">
      <c r="AI58" s="22"/>
      <c r="AJ58" s="22"/>
      <c r="AK58" s="22"/>
      <c r="AL58" s="22"/>
      <c r="AM58" s="22"/>
      <c r="AN58" s="22"/>
      <c r="AO58" s="22"/>
      <c r="AP58" s="22"/>
      <c r="AQ58" s="226"/>
      <c r="AR58" s="226"/>
      <c r="AS58" s="226"/>
      <c r="AT58" s="22"/>
      <c r="AU58" s="22"/>
      <c r="AV58" s="22"/>
      <c r="AW58" s="22"/>
      <c r="AX58" s="22"/>
      <c r="AY58" s="22"/>
      <c r="AZ58" s="224"/>
      <c r="BA58" s="224"/>
      <c r="BB58" s="22"/>
      <c r="BC58" s="224"/>
      <c r="BD58" s="224"/>
      <c r="BE58" s="224"/>
      <c r="BF58" s="224"/>
      <c r="BG58" s="224"/>
      <c r="BH58" s="22"/>
      <c r="BI58" s="22"/>
      <c r="BJ58" s="224"/>
      <c r="BK58" s="224"/>
      <c r="BL58" s="224"/>
      <c r="BM58" s="22"/>
      <c r="BN58" s="22"/>
      <c r="BO58" s="226"/>
      <c r="BP58" s="22"/>
      <c r="BQ58" s="22"/>
      <c r="BR58" s="22"/>
      <c r="BY58"/>
      <c r="CA58"/>
      <c r="CB58"/>
      <c r="CH58"/>
    </row>
    <row r="59" spans="35:86">
      <c r="AI59" s="22"/>
      <c r="AJ59" s="22"/>
      <c r="AK59" s="22"/>
      <c r="AL59" s="22"/>
      <c r="AM59" s="22"/>
      <c r="AN59" s="22"/>
      <c r="AO59" s="22"/>
      <c r="AP59" s="22"/>
      <c r="AQ59" s="226"/>
      <c r="AR59" s="226"/>
      <c r="AS59" s="226"/>
      <c r="AT59" s="22"/>
      <c r="AU59" s="22"/>
      <c r="AV59" s="22"/>
      <c r="AW59" s="22"/>
      <c r="AX59" s="22"/>
      <c r="AY59" s="22"/>
      <c r="AZ59" s="224"/>
      <c r="BA59" s="224"/>
      <c r="BB59" s="22"/>
      <c r="BC59" s="224"/>
      <c r="BD59" s="224"/>
      <c r="BE59" s="224"/>
      <c r="BF59" s="224"/>
      <c r="BG59" s="224"/>
      <c r="BH59" s="22"/>
      <c r="BI59" s="22"/>
      <c r="BJ59" s="224"/>
      <c r="BK59" s="224"/>
      <c r="BL59" s="224"/>
      <c r="BM59" s="22"/>
      <c r="BN59" s="22"/>
      <c r="BO59" s="226"/>
      <c r="BP59" s="22"/>
      <c r="BQ59" s="22"/>
      <c r="BR59" s="22"/>
      <c r="BY59"/>
      <c r="CA59"/>
      <c r="CB59"/>
      <c r="CH59"/>
    </row>
    <row r="60" spans="35:86">
      <c r="AI60" s="22"/>
      <c r="AJ60" s="22"/>
      <c r="AK60" s="22"/>
      <c r="AL60" s="22"/>
      <c r="AM60" s="22"/>
      <c r="AN60" s="22"/>
      <c r="AO60" s="22"/>
      <c r="AP60" s="22"/>
      <c r="AQ60" s="226"/>
      <c r="AR60" s="226"/>
      <c r="AS60" s="226"/>
      <c r="AT60" s="22"/>
      <c r="AU60" s="22"/>
      <c r="AV60" s="22"/>
      <c r="AW60" s="22"/>
      <c r="AX60" s="22"/>
      <c r="AY60" s="22"/>
      <c r="AZ60" s="224"/>
      <c r="BA60" s="224"/>
      <c r="BB60" s="22"/>
      <c r="BC60" s="224"/>
      <c r="BD60" s="224"/>
      <c r="BE60" s="224"/>
      <c r="BF60" s="224"/>
      <c r="BG60" s="224"/>
      <c r="BH60" s="22"/>
      <c r="BI60" s="22"/>
      <c r="BJ60" s="224"/>
      <c r="BK60" s="224"/>
      <c r="BL60" s="224"/>
      <c r="BM60" s="22"/>
      <c r="BN60" s="22"/>
      <c r="BO60" s="226"/>
      <c r="BP60" s="22"/>
      <c r="BQ60" s="22"/>
      <c r="BR60" s="22"/>
      <c r="BY60"/>
      <c r="CA60"/>
      <c r="CB60"/>
      <c r="CH60"/>
    </row>
    <row r="61" spans="35:86">
      <c r="AI61" s="22"/>
      <c r="AJ61" s="22"/>
      <c r="AK61" s="22"/>
      <c r="AL61" s="22"/>
      <c r="AM61" s="22"/>
      <c r="AN61" s="22"/>
      <c r="AO61" s="22"/>
      <c r="AP61" s="22"/>
      <c r="AQ61" s="226"/>
      <c r="AR61" s="226"/>
      <c r="AS61" s="226"/>
      <c r="AT61" s="22"/>
      <c r="AU61" s="22"/>
      <c r="AV61" s="22"/>
      <c r="AW61" s="22"/>
      <c r="AX61" s="22"/>
      <c r="AY61" s="22"/>
      <c r="AZ61" s="224"/>
      <c r="BA61" s="224"/>
      <c r="BB61" s="22"/>
      <c r="BC61" s="224"/>
      <c r="BD61" s="224"/>
      <c r="BE61" s="224"/>
      <c r="BF61" s="224"/>
      <c r="BG61" s="224"/>
      <c r="BH61" s="22"/>
      <c r="BI61" s="22"/>
      <c r="BJ61" s="224"/>
      <c r="BK61" s="224"/>
      <c r="BL61" s="224"/>
      <c r="BM61" s="22"/>
      <c r="BN61" s="22"/>
      <c r="BO61" s="226"/>
      <c r="BP61" s="22"/>
      <c r="BQ61" s="22"/>
      <c r="BR61" s="22"/>
      <c r="BY61"/>
      <c r="CA61"/>
      <c r="CB61"/>
      <c r="CH61"/>
    </row>
    <row r="62" spans="35:86">
      <c r="AI62" s="22"/>
      <c r="AJ62" s="22"/>
      <c r="AK62" s="22"/>
      <c r="AL62" s="22"/>
      <c r="AM62" s="22"/>
      <c r="AN62" s="22"/>
      <c r="AO62" s="22"/>
      <c r="AP62" s="22"/>
      <c r="AQ62" s="226"/>
      <c r="AR62" s="226"/>
      <c r="AS62" s="226"/>
      <c r="AT62" s="22"/>
      <c r="AU62" s="22"/>
      <c r="AV62" s="22"/>
      <c r="AW62" s="22"/>
      <c r="AX62" s="22"/>
      <c r="AY62" s="22"/>
      <c r="AZ62" s="224"/>
      <c r="BA62" s="224"/>
      <c r="BB62" s="22"/>
      <c r="BC62" s="224"/>
      <c r="BD62" s="224"/>
      <c r="BE62" s="224"/>
      <c r="BF62" s="224"/>
      <c r="BG62" s="224"/>
      <c r="BH62" s="22"/>
      <c r="BI62" s="22"/>
      <c r="BJ62" s="224"/>
      <c r="BK62" s="224"/>
      <c r="BL62" s="224"/>
      <c r="BM62" s="22"/>
      <c r="BN62" s="22"/>
      <c r="BO62" s="226"/>
      <c r="BP62" s="22"/>
      <c r="BQ62" s="22"/>
      <c r="BR62" s="22"/>
      <c r="BY62"/>
      <c r="CA62"/>
      <c r="CB62"/>
      <c r="CH62"/>
    </row>
    <row r="63" spans="35:86">
      <c r="AI63" s="22"/>
      <c r="AJ63" s="22"/>
      <c r="AK63" s="22"/>
      <c r="AL63" s="22"/>
      <c r="AM63" s="22"/>
      <c r="AN63" s="22"/>
      <c r="AO63" s="22"/>
      <c r="AP63" s="22"/>
      <c r="AQ63" s="226"/>
      <c r="AR63" s="226"/>
      <c r="AS63" s="226"/>
      <c r="AT63" s="22"/>
      <c r="AU63" s="22"/>
      <c r="AV63" s="22"/>
      <c r="AW63" s="22"/>
      <c r="AX63" s="22"/>
      <c r="AY63" s="22"/>
      <c r="AZ63" s="224"/>
      <c r="BA63" s="224"/>
      <c r="BB63" s="22"/>
      <c r="BC63" s="224"/>
      <c r="BD63" s="224"/>
      <c r="BE63" s="224"/>
      <c r="BF63" s="224"/>
      <c r="BG63" s="224"/>
      <c r="BH63" s="22"/>
      <c r="BI63" s="22"/>
      <c r="BJ63" s="224"/>
      <c r="BK63" s="224"/>
      <c r="BL63" s="224"/>
      <c r="BM63" s="22"/>
      <c r="BN63" s="22"/>
      <c r="BO63" s="226"/>
      <c r="BP63" s="22"/>
      <c r="BQ63" s="22"/>
      <c r="BR63" s="22"/>
      <c r="BY63"/>
      <c r="CA63"/>
      <c r="CB63"/>
      <c r="CH63"/>
    </row>
    <row r="64" spans="35:86">
      <c r="AI64" s="22"/>
      <c r="AJ64" s="22"/>
      <c r="AK64" s="22"/>
      <c r="AL64" s="22"/>
      <c r="AM64" s="22"/>
      <c r="AN64" s="22"/>
      <c r="AO64" s="22"/>
      <c r="AP64" s="22"/>
      <c r="AQ64" s="226"/>
      <c r="AR64" s="226"/>
      <c r="AS64" s="226"/>
      <c r="AT64" s="22"/>
      <c r="AU64" s="22"/>
      <c r="AV64" s="22"/>
      <c r="AW64" s="22"/>
      <c r="AX64" s="22"/>
      <c r="AY64" s="22"/>
      <c r="AZ64" s="224"/>
      <c r="BA64" s="224"/>
      <c r="BB64" s="22"/>
      <c r="BC64" s="224"/>
      <c r="BD64" s="224"/>
      <c r="BE64" s="224"/>
      <c r="BF64" s="224"/>
      <c r="BG64" s="224"/>
      <c r="BH64" s="22"/>
      <c r="BI64" s="22"/>
      <c r="BJ64" s="224"/>
      <c r="BK64" s="224"/>
      <c r="BL64" s="224"/>
      <c r="BM64" s="22"/>
      <c r="BN64" s="22"/>
      <c r="BO64" s="226"/>
      <c r="BP64" s="22"/>
      <c r="BQ64" s="22"/>
      <c r="BR64" s="22"/>
      <c r="BY64"/>
      <c r="CA64"/>
      <c r="CB64"/>
      <c r="CH64"/>
    </row>
    <row r="65" spans="16:86">
      <c r="AI65" s="22"/>
      <c r="AJ65" s="22"/>
      <c r="AK65" s="22"/>
      <c r="AL65" s="22"/>
      <c r="AM65" s="22"/>
      <c r="AN65" s="22"/>
      <c r="AO65" s="22"/>
      <c r="AP65" s="22"/>
      <c r="AQ65" s="226"/>
      <c r="AR65" s="226"/>
      <c r="AS65" s="226"/>
      <c r="AT65" s="22"/>
      <c r="AU65" s="22"/>
      <c r="AV65" s="22"/>
      <c r="AW65" s="22"/>
      <c r="AX65" s="22"/>
      <c r="AY65" s="22"/>
      <c r="AZ65" s="224"/>
      <c r="BA65" s="224"/>
      <c r="BB65" s="22"/>
      <c r="BC65" s="224"/>
      <c r="BD65" s="224"/>
      <c r="BE65" s="224"/>
      <c r="BF65" s="224"/>
      <c r="BG65" s="224"/>
      <c r="BH65" s="22"/>
      <c r="BI65" s="22"/>
      <c r="BJ65" s="224"/>
      <c r="BK65" s="224"/>
      <c r="BL65" s="224"/>
      <c r="BM65" s="22"/>
      <c r="BN65" s="22"/>
      <c r="BO65" s="226"/>
      <c r="BP65" s="22"/>
      <c r="BQ65" s="22"/>
      <c r="BR65" s="22"/>
      <c r="BY65"/>
      <c r="CA65"/>
      <c r="CB65"/>
      <c r="CH65"/>
    </row>
    <row r="66" spans="16:86">
      <c r="AI66" s="22"/>
      <c r="AJ66" s="22"/>
      <c r="AK66" s="22"/>
      <c r="AL66" s="22"/>
      <c r="AM66" s="22"/>
      <c r="AN66" s="22"/>
      <c r="AO66" s="22"/>
      <c r="AP66" s="22"/>
      <c r="AQ66" s="226"/>
      <c r="AR66" s="226"/>
      <c r="AS66" s="226"/>
      <c r="AT66" s="22"/>
      <c r="AU66" s="22"/>
      <c r="AV66" s="22"/>
      <c r="AW66" s="22"/>
      <c r="AX66" s="22"/>
      <c r="AY66" s="22"/>
      <c r="AZ66" s="224"/>
      <c r="BA66" s="224"/>
      <c r="BB66" s="22"/>
      <c r="BC66" s="224"/>
      <c r="BD66" s="224"/>
      <c r="BE66" s="224"/>
      <c r="BF66" s="224"/>
      <c r="BG66" s="224"/>
      <c r="BH66" s="22"/>
      <c r="BI66" s="22"/>
      <c r="BJ66" s="224"/>
      <c r="BK66" s="224"/>
      <c r="BL66" s="224"/>
      <c r="BM66" s="22"/>
      <c r="BN66" s="22"/>
      <c r="BO66" s="226"/>
      <c r="BP66" s="22"/>
      <c r="BQ66" s="22"/>
      <c r="BR66" s="22"/>
      <c r="BY66"/>
      <c r="CA66"/>
      <c r="CB66"/>
      <c r="CH66"/>
    </row>
    <row r="67" spans="16:86">
      <c r="AI67" s="22"/>
      <c r="AJ67" s="22"/>
      <c r="AK67" s="22"/>
      <c r="AL67" s="22"/>
      <c r="AM67" s="22"/>
      <c r="AN67" s="22"/>
      <c r="AO67" s="22"/>
      <c r="AP67" s="22"/>
      <c r="AQ67" s="226"/>
      <c r="AR67" s="226"/>
      <c r="AS67" s="226"/>
      <c r="AT67" s="22"/>
      <c r="AU67" s="22"/>
      <c r="AV67" s="22"/>
      <c r="AW67" s="22"/>
      <c r="AX67" s="22"/>
      <c r="AY67" s="22"/>
      <c r="AZ67" s="224"/>
      <c r="BA67" s="224"/>
      <c r="BB67" s="22"/>
      <c r="BC67" s="224"/>
      <c r="BD67" s="224"/>
      <c r="BE67" s="224"/>
      <c r="BF67" s="224"/>
      <c r="BG67" s="224"/>
      <c r="BH67" s="22"/>
      <c r="BI67" s="22"/>
      <c r="BJ67" s="224"/>
      <c r="BK67" s="224"/>
      <c r="BL67" s="224"/>
      <c r="BM67" s="22"/>
      <c r="BN67" s="22"/>
      <c r="BO67" s="226"/>
      <c r="BP67" s="22"/>
      <c r="BQ67" s="22"/>
      <c r="BR67" s="22"/>
      <c r="BY67"/>
      <c r="CA67"/>
      <c r="CB67"/>
      <c r="CH67"/>
    </row>
    <row r="68" spans="16:86">
      <c r="AI68" s="22"/>
      <c r="AJ68" s="22"/>
      <c r="AK68" s="22"/>
      <c r="AL68" s="22"/>
      <c r="AM68" s="22"/>
      <c r="AN68" s="22"/>
      <c r="AO68" s="22"/>
      <c r="AP68" s="22"/>
      <c r="AQ68" s="226"/>
      <c r="AR68" s="226"/>
      <c r="AS68" s="226"/>
      <c r="AT68" s="22"/>
      <c r="AU68" s="22"/>
      <c r="AV68" s="22"/>
      <c r="AW68" s="22"/>
      <c r="AX68" s="22"/>
      <c r="AY68" s="22"/>
      <c r="AZ68" s="224"/>
      <c r="BA68" s="224"/>
      <c r="BB68" s="22"/>
      <c r="BC68" s="224"/>
      <c r="BD68" s="224"/>
      <c r="BE68" s="224"/>
      <c r="BF68" s="224"/>
      <c r="BG68" s="224"/>
      <c r="BH68" s="22"/>
      <c r="BI68" s="22"/>
      <c r="BJ68" s="224"/>
      <c r="BK68" s="224"/>
      <c r="BL68" s="224"/>
      <c r="BM68" s="22"/>
      <c r="BN68" s="22"/>
      <c r="BO68" s="226"/>
      <c r="BP68" s="22"/>
      <c r="BQ68" s="22"/>
      <c r="BR68" s="22"/>
      <c r="BY68"/>
      <c r="CA68"/>
      <c r="CB68"/>
      <c r="CH68"/>
    </row>
    <row r="69" spans="16:86">
      <c r="AI69" s="22"/>
      <c r="AJ69" s="22"/>
      <c r="AK69" s="22"/>
      <c r="AL69" s="22"/>
      <c r="AM69" s="22"/>
      <c r="AN69" s="22"/>
      <c r="AO69" s="22"/>
      <c r="AP69" s="22"/>
      <c r="AQ69" s="226"/>
      <c r="AR69" s="226"/>
      <c r="AS69" s="226"/>
      <c r="AT69" s="22"/>
      <c r="AU69" s="22"/>
      <c r="AV69" s="22"/>
      <c r="AW69" s="22"/>
      <c r="AX69" s="22"/>
      <c r="AY69" s="22"/>
      <c r="AZ69" s="224"/>
      <c r="BA69" s="224"/>
      <c r="BB69" s="22"/>
      <c r="BC69" s="224"/>
      <c r="BD69" s="224"/>
      <c r="BE69" s="224"/>
      <c r="BF69" s="224"/>
      <c r="BG69" s="224"/>
      <c r="BH69" s="22"/>
      <c r="BI69" s="22"/>
      <c r="BJ69" s="224"/>
      <c r="BK69" s="224"/>
      <c r="BL69" s="224"/>
      <c r="BM69" s="22"/>
      <c r="BN69" s="22"/>
      <c r="BO69" s="226"/>
      <c r="BP69" s="22"/>
      <c r="BQ69" s="22"/>
      <c r="BR69" s="22"/>
      <c r="BY69"/>
      <c r="CA69"/>
      <c r="CB69"/>
      <c r="CH69"/>
    </row>
    <row r="70" spans="16:86">
      <c r="AI70" s="22"/>
      <c r="AJ70" s="22"/>
      <c r="AK70" s="22"/>
      <c r="AL70" s="22"/>
      <c r="AM70" s="22"/>
      <c r="AN70" s="22"/>
      <c r="AO70" s="22"/>
      <c r="AP70" s="22"/>
      <c r="AQ70" s="226"/>
      <c r="AR70" s="226"/>
      <c r="AS70" s="226"/>
      <c r="AT70" s="22"/>
      <c r="AU70" s="22"/>
      <c r="AV70" s="22"/>
      <c r="AW70" s="22"/>
      <c r="AX70" s="22"/>
      <c r="AY70" s="22"/>
      <c r="AZ70" s="224"/>
      <c r="BA70" s="224"/>
      <c r="BB70" s="22"/>
      <c r="BC70" s="224"/>
      <c r="BD70" s="224"/>
      <c r="BE70" s="224"/>
      <c r="BF70" s="224"/>
      <c r="BG70" s="224"/>
      <c r="BH70" s="22"/>
      <c r="BI70" s="22"/>
      <c r="BJ70" s="224"/>
      <c r="BK70" s="224"/>
      <c r="BL70" s="224"/>
      <c r="BM70" s="22"/>
      <c r="BN70" s="22"/>
      <c r="BO70" s="226"/>
      <c r="BP70" s="22"/>
      <c r="BQ70" s="22"/>
      <c r="BR70" s="22"/>
      <c r="BY70"/>
      <c r="CA70"/>
      <c r="CB70"/>
      <c r="CH70"/>
    </row>
    <row r="71" spans="16:86">
      <c r="AI71" s="22"/>
      <c r="AJ71" s="22"/>
      <c r="AK71" s="22"/>
      <c r="AL71" s="22"/>
      <c r="AM71" s="22"/>
      <c r="AN71" s="22"/>
      <c r="AO71" s="22"/>
      <c r="AP71" s="22"/>
      <c r="AQ71" s="226"/>
      <c r="AR71" s="226"/>
      <c r="AS71" s="226"/>
      <c r="AT71" s="22"/>
      <c r="AU71" s="22"/>
      <c r="AV71" s="22"/>
      <c r="AW71" s="22"/>
      <c r="AX71" s="22"/>
      <c r="AY71" s="22"/>
      <c r="AZ71" s="224"/>
      <c r="BA71" s="224"/>
      <c r="BB71" s="22"/>
      <c r="BC71" s="224"/>
      <c r="BD71" s="224"/>
      <c r="BE71" s="224"/>
      <c r="BF71" s="224"/>
      <c r="BG71" s="224"/>
      <c r="BH71" s="22"/>
      <c r="BI71" s="22"/>
      <c r="BJ71" s="224"/>
      <c r="BK71" s="224"/>
      <c r="BL71" s="224"/>
      <c r="BM71" s="22"/>
      <c r="BN71" s="22"/>
      <c r="BO71" s="226"/>
      <c r="BP71" s="22"/>
      <c r="BQ71" s="22"/>
      <c r="BR71" s="22"/>
      <c r="BY71"/>
      <c r="CA71"/>
      <c r="CB71"/>
      <c r="CH71"/>
    </row>
    <row r="72" spans="16:86">
      <c r="AI72" s="22"/>
      <c r="AJ72" s="22"/>
      <c r="AK72" s="22"/>
      <c r="AL72" s="22"/>
      <c r="AM72" s="22"/>
      <c r="AN72" s="22"/>
      <c r="AO72" s="22"/>
      <c r="AP72" s="22"/>
      <c r="AQ72" s="226"/>
      <c r="AR72" s="226"/>
      <c r="AS72" s="226"/>
      <c r="AT72" s="22"/>
      <c r="AU72" s="22"/>
      <c r="AV72" s="22"/>
      <c r="AW72" s="22"/>
      <c r="AX72" s="22"/>
      <c r="AY72" s="22"/>
      <c r="AZ72" s="224"/>
      <c r="BA72" s="224"/>
      <c r="BB72" s="22"/>
      <c r="BC72" s="224"/>
      <c r="BD72" s="224"/>
      <c r="BE72" s="224"/>
      <c r="BF72" s="224"/>
      <c r="BG72" s="224"/>
      <c r="BH72" s="22"/>
      <c r="BI72" s="22"/>
      <c r="BJ72" s="224"/>
      <c r="BK72" s="224"/>
      <c r="BL72" s="224"/>
      <c r="BM72" s="22"/>
      <c r="BN72" s="22"/>
      <c r="BO72" s="226"/>
      <c r="BP72" s="22"/>
      <c r="BQ72" s="22"/>
      <c r="BR72" s="22"/>
      <c r="BY72"/>
      <c r="CA72"/>
      <c r="CB72"/>
      <c r="CH72"/>
    </row>
    <row r="73" spans="16:86">
      <c r="AI73" s="22"/>
      <c r="AJ73" s="22"/>
      <c r="AK73" s="22"/>
      <c r="AL73" s="22"/>
      <c r="AM73" s="22"/>
      <c r="AN73" s="22"/>
      <c r="AO73" s="22"/>
      <c r="AP73" s="22"/>
      <c r="AQ73" s="226"/>
      <c r="AR73" s="226"/>
      <c r="AS73" s="226"/>
      <c r="AT73" s="22"/>
      <c r="AU73" s="22"/>
      <c r="AV73" s="22"/>
      <c r="AW73" s="22"/>
      <c r="AX73" s="22"/>
      <c r="AY73" s="22"/>
      <c r="AZ73" s="224"/>
      <c r="BA73" s="224"/>
      <c r="BB73" s="22"/>
      <c r="BC73" s="224"/>
      <c r="BD73" s="224"/>
      <c r="BE73" s="224"/>
      <c r="BF73" s="224"/>
      <c r="BG73" s="224"/>
      <c r="BH73" s="22"/>
      <c r="BI73" s="22"/>
      <c r="BJ73" s="224"/>
      <c r="BK73" s="224"/>
      <c r="BL73" s="224"/>
      <c r="BM73" s="22"/>
      <c r="BN73" s="22"/>
      <c r="BO73" s="226"/>
      <c r="BP73" s="22"/>
      <c r="BQ73" s="22"/>
      <c r="BR73" s="22"/>
      <c r="BY73"/>
      <c r="CA73"/>
      <c r="CB73"/>
      <c r="CH73"/>
    </row>
    <row r="74" spans="16:86">
      <c r="AI74" s="22"/>
      <c r="AJ74" s="22"/>
      <c r="AK74" s="22"/>
      <c r="AL74" s="22"/>
      <c r="AM74" s="22"/>
      <c r="AN74" s="22"/>
      <c r="AO74" s="22"/>
      <c r="AP74" s="22"/>
      <c r="AQ74" s="226"/>
      <c r="AR74" s="226"/>
      <c r="AS74" s="226"/>
      <c r="AT74" s="22"/>
      <c r="AU74" s="22"/>
      <c r="AV74" s="22"/>
      <c r="AW74" s="22"/>
      <c r="AX74" s="22"/>
      <c r="AY74" s="22"/>
      <c r="AZ74" s="224"/>
      <c r="BA74" s="224"/>
      <c r="BB74" s="22"/>
      <c r="BC74" s="224"/>
      <c r="BD74" s="224"/>
      <c r="BE74" s="224"/>
      <c r="BF74" s="224"/>
      <c r="BG74" s="224"/>
      <c r="BH74" s="22"/>
      <c r="BI74" s="22"/>
      <c r="BJ74" s="224"/>
      <c r="BK74" s="224"/>
      <c r="BL74" s="224"/>
      <c r="BM74" s="22"/>
      <c r="BN74" s="22"/>
      <c r="BO74" s="226"/>
      <c r="BP74" s="22"/>
      <c r="BQ74" s="22"/>
      <c r="BR74" s="22"/>
      <c r="BY74"/>
      <c r="CA74"/>
      <c r="CB74"/>
      <c r="CH74"/>
    </row>
    <row r="75" spans="16:86">
      <c r="AI75" s="22"/>
      <c r="AJ75" s="22"/>
      <c r="AK75" s="22"/>
      <c r="AL75" s="22"/>
      <c r="AM75" s="22"/>
      <c r="AN75" s="22"/>
      <c r="AO75" s="22"/>
      <c r="AP75" s="22"/>
      <c r="AQ75" s="226"/>
      <c r="AR75" s="226"/>
      <c r="AS75" s="226"/>
      <c r="AT75" s="22"/>
      <c r="AU75" s="22"/>
      <c r="AV75" s="22"/>
      <c r="AW75" s="22"/>
      <c r="AX75" s="22"/>
      <c r="AY75" s="22"/>
      <c r="AZ75" s="224"/>
      <c r="BA75" s="224"/>
      <c r="BB75" s="22"/>
      <c r="BC75" s="224"/>
      <c r="BD75" s="224"/>
      <c r="BE75" s="224"/>
      <c r="BF75" s="224"/>
      <c r="BG75" s="224"/>
      <c r="BH75" s="22"/>
      <c r="BI75" s="22"/>
      <c r="BJ75" s="224"/>
      <c r="BK75" s="224"/>
      <c r="BL75" s="224"/>
      <c r="BM75" s="22"/>
      <c r="BN75" s="22"/>
      <c r="BO75" s="226"/>
      <c r="BP75" s="22"/>
      <c r="BQ75" s="22"/>
      <c r="BR75" s="22"/>
      <c r="BY75"/>
      <c r="CA75"/>
      <c r="CB75"/>
      <c r="CH75"/>
    </row>
    <row r="76" spans="16:86">
      <c r="Q76" s="3" t="s">
        <v>0</v>
      </c>
      <c r="AI76" s="22"/>
      <c r="AJ76" s="22"/>
      <c r="AK76" s="22"/>
      <c r="AL76" s="22"/>
      <c r="AM76" s="22"/>
      <c r="AN76" s="22"/>
      <c r="AO76" s="22"/>
      <c r="AP76" s="22"/>
      <c r="AQ76" s="226"/>
      <c r="AR76" s="226"/>
      <c r="AS76" s="226"/>
      <c r="AT76" s="22"/>
      <c r="AU76" s="22"/>
      <c r="AV76" s="22"/>
      <c r="AW76" s="22"/>
      <c r="AX76" s="22"/>
      <c r="AY76" s="22"/>
      <c r="AZ76" s="224"/>
      <c r="BA76" s="224"/>
      <c r="BB76" s="22"/>
      <c r="BC76" s="224"/>
      <c r="BD76" s="224"/>
      <c r="BE76" s="224"/>
      <c r="BF76" s="224"/>
      <c r="BG76" s="224"/>
      <c r="BH76" s="22"/>
      <c r="BI76" s="22"/>
      <c r="BJ76" s="224"/>
      <c r="BK76" s="224"/>
      <c r="BL76" s="224"/>
      <c r="BM76" s="22"/>
      <c r="BN76" s="22"/>
      <c r="BO76" s="226"/>
      <c r="BP76" s="22"/>
      <c r="BQ76" s="22"/>
      <c r="BR76" s="22"/>
      <c r="BY76"/>
      <c r="CA76"/>
      <c r="CB76"/>
      <c r="CH76"/>
    </row>
    <row r="77" spans="16:86">
      <c r="P77">
        <v>7</v>
      </c>
      <c r="Q77" s="3" t="s">
        <v>33</v>
      </c>
      <c r="AI77" s="22"/>
      <c r="AJ77" s="22"/>
      <c r="AK77" s="22"/>
      <c r="AL77" s="22"/>
      <c r="AM77" s="22"/>
      <c r="AN77" s="22"/>
      <c r="AO77" s="22"/>
      <c r="AP77" s="22"/>
      <c r="AQ77" s="226"/>
      <c r="AR77" s="226"/>
      <c r="AS77" s="226"/>
      <c r="AT77" s="22"/>
      <c r="AU77" s="22"/>
      <c r="AV77" s="22"/>
      <c r="AW77" s="22"/>
      <c r="AX77" s="22"/>
      <c r="AY77" s="22"/>
      <c r="AZ77" s="224"/>
      <c r="BA77" s="224"/>
      <c r="BB77" s="22"/>
      <c r="BC77" s="224"/>
      <c r="BD77" s="224"/>
      <c r="BE77" s="224"/>
      <c r="BF77" s="224"/>
      <c r="BG77" s="224"/>
      <c r="BH77" s="22"/>
      <c r="BI77" s="22"/>
      <c r="BJ77" s="224"/>
      <c r="BK77" s="224"/>
      <c r="BL77" s="224"/>
      <c r="BM77" s="22"/>
      <c r="BN77" s="22"/>
      <c r="BO77" s="226"/>
      <c r="BP77" s="22"/>
      <c r="BQ77" s="22"/>
      <c r="BR77" s="22"/>
      <c r="BY77"/>
      <c r="CA77"/>
      <c r="CB77"/>
      <c r="CH77"/>
    </row>
    <row r="78" spans="16:86">
      <c r="P78">
        <v>6</v>
      </c>
      <c r="Q78" s="3" t="s">
        <v>32</v>
      </c>
      <c r="AI78" s="22"/>
      <c r="AJ78" s="22"/>
      <c r="AK78" s="22"/>
      <c r="AL78" s="22"/>
      <c r="AM78" s="22"/>
      <c r="AN78" s="22"/>
      <c r="AO78" s="22"/>
      <c r="AP78" s="22"/>
      <c r="AQ78" s="226"/>
      <c r="AR78" s="226"/>
      <c r="AS78" s="226"/>
      <c r="AT78" s="22"/>
      <c r="AU78" s="22"/>
      <c r="AV78" s="22"/>
      <c r="AW78" s="22"/>
      <c r="AX78" s="22"/>
      <c r="AY78" s="22"/>
      <c r="AZ78" s="224"/>
      <c r="BA78" s="224"/>
      <c r="BB78" s="22"/>
      <c r="BC78" s="224"/>
      <c r="BD78" s="224"/>
      <c r="BE78" s="224"/>
      <c r="BF78" s="224"/>
      <c r="BG78" s="224"/>
      <c r="BH78" s="22"/>
      <c r="BI78" s="22"/>
      <c r="BJ78" s="224"/>
      <c r="BK78" s="224"/>
      <c r="BL78" s="224"/>
      <c r="BM78" s="22"/>
      <c r="BN78" s="22"/>
      <c r="BO78" s="226"/>
      <c r="BP78" s="22"/>
      <c r="BQ78" s="22"/>
      <c r="BR78" s="22"/>
      <c r="BY78"/>
      <c r="CA78"/>
      <c r="CB78"/>
      <c r="CH78"/>
    </row>
    <row r="79" spans="16:86">
      <c r="P79">
        <v>5</v>
      </c>
      <c r="Q79" s="3" t="s">
        <v>400</v>
      </c>
      <c r="AI79" s="22"/>
      <c r="AJ79" s="22"/>
      <c r="AK79" s="22"/>
      <c r="AL79" s="22"/>
      <c r="AM79" s="22"/>
      <c r="AN79" s="22"/>
      <c r="AO79" s="22"/>
      <c r="AP79" s="22"/>
      <c r="AQ79" s="226"/>
      <c r="AR79" s="226"/>
      <c r="AS79" s="226"/>
      <c r="AT79" s="22"/>
      <c r="AU79" s="22"/>
      <c r="AV79" s="22"/>
      <c r="AW79" s="22"/>
      <c r="AX79" s="22"/>
      <c r="AY79" s="22"/>
      <c r="AZ79" s="224"/>
      <c r="BA79" s="224"/>
      <c r="BB79" s="22"/>
      <c r="BC79" s="224"/>
      <c r="BD79" s="224"/>
      <c r="BE79" s="224"/>
      <c r="BF79" s="224"/>
      <c r="BG79" s="224"/>
      <c r="BH79" s="22"/>
      <c r="BI79" s="22"/>
      <c r="BJ79" s="224"/>
      <c r="BK79" s="224"/>
      <c r="BL79" s="224"/>
      <c r="BM79" s="22"/>
      <c r="BN79" s="22"/>
      <c r="BO79" s="226"/>
      <c r="BP79" s="22"/>
      <c r="BQ79" s="22"/>
      <c r="BR79" s="22"/>
      <c r="BY79"/>
      <c r="CA79"/>
      <c r="CB79"/>
      <c r="CH79"/>
    </row>
    <row r="80" spans="16:86">
      <c r="AI80" s="22"/>
      <c r="AJ80" s="22"/>
      <c r="AK80" s="22"/>
      <c r="AL80" s="22"/>
      <c r="AM80" s="22"/>
      <c r="AN80" s="22"/>
      <c r="AO80" s="22"/>
      <c r="AP80" s="22"/>
      <c r="AQ80" s="226"/>
      <c r="AR80" s="226"/>
      <c r="AS80" s="226"/>
      <c r="AT80" s="22"/>
      <c r="AU80" s="22"/>
      <c r="AV80" s="22"/>
      <c r="AW80" s="22"/>
      <c r="AX80" s="22"/>
      <c r="AY80" s="22"/>
      <c r="AZ80" s="224"/>
      <c r="BA80" s="224"/>
      <c r="BB80" s="22"/>
      <c r="BC80" s="224"/>
      <c r="BD80" s="224"/>
      <c r="BE80" s="224"/>
      <c r="BF80" s="224"/>
      <c r="BG80" s="224"/>
      <c r="BH80" s="22"/>
      <c r="BI80" s="22"/>
      <c r="BJ80" s="224"/>
      <c r="BK80" s="224"/>
      <c r="BL80" s="224"/>
      <c r="BM80" s="22"/>
      <c r="BN80" s="22"/>
      <c r="BO80" s="226"/>
      <c r="BP80" s="22"/>
      <c r="BQ80" s="22"/>
      <c r="BR80" s="22"/>
      <c r="BY80"/>
      <c r="CA80"/>
      <c r="CB80"/>
      <c r="CH80"/>
    </row>
    <row r="81" spans="16:86">
      <c r="AI81" s="22"/>
      <c r="AJ81" s="22"/>
      <c r="AK81" s="22"/>
      <c r="AL81" s="22"/>
      <c r="AM81" s="22"/>
      <c r="AN81" s="22"/>
      <c r="AO81" s="22"/>
      <c r="AP81" s="22"/>
      <c r="AQ81" s="226"/>
      <c r="AR81" s="226"/>
      <c r="AS81" s="226"/>
      <c r="AT81" s="22"/>
      <c r="AU81" s="22"/>
      <c r="AV81" s="22"/>
      <c r="AW81" s="22"/>
      <c r="AX81" s="22"/>
      <c r="AY81" s="22"/>
      <c r="AZ81" s="224"/>
      <c r="BA81" s="224"/>
      <c r="BB81" s="22"/>
      <c r="BC81" s="224"/>
      <c r="BD81" s="224"/>
      <c r="BE81" s="224"/>
      <c r="BF81" s="224"/>
      <c r="BG81" s="224"/>
      <c r="BH81" s="22"/>
      <c r="BI81" s="22"/>
      <c r="BJ81" s="224"/>
      <c r="BK81" s="224"/>
      <c r="BL81" s="224"/>
      <c r="BM81" s="22"/>
      <c r="BN81" s="22"/>
      <c r="BO81" s="226"/>
      <c r="BP81" s="22"/>
      <c r="BQ81" s="22"/>
      <c r="BR81" s="22"/>
      <c r="BY81"/>
      <c r="CA81"/>
      <c r="CB81"/>
      <c r="CH81"/>
    </row>
    <row r="82" spans="16:86">
      <c r="AI82" s="22"/>
      <c r="AJ82" s="22"/>
      <c r="AK82" s="22"/>
      <c r="AL82" s="22"/>
      <c r="AM82" s="22"/>
      <c r="AN82" s="22"/>
      <c r="AO82" s="22"/>
      <c r="AP82" s="22"/>
      <c r="AQ82" s="226"/>
      <c r="AR82" s="226"/>
      <c r="AS82" s="226"/>
      <c r="AT82" s="22"/>
      <c r="AU82" s="22"/>
      <c r="AV82" s="22"/>
      <c r="AW82" s="22"/>
      <c r="AX82" s="22"/>
      <c r="AY82" s="22"/>
      <c r="AZ82" s="224"/>
      <c r="BA82" s="224"/>
      <c r="BB82" s="22"/>
      <c r="BC82" s="224"/>
      <c r="BD82" s="224"/>
      <c r="BE82" s="224"/>
      <c r="BF82" s="224"/>
      <c r="BG82" s="224"/>
      <c r="BH82" s="22"/>
      <c r="BI82" s="22"/>
      <c r="BJ82" s="224"/>
      <c r="BK82" s="224"/>
      <c r="BL82" s="224"/>
      <c r="BM82" s="22"/>
      <c r="BN82" s="22"/>
      <c r="BO82" s="226"/>
      <c r="BP82" s="22"/>
      <c r="BQ82" s="22"/>
      <c r="BR82" s="22"/>
      <c r="BY82"/>
      <c r="CA82"/>
      <c r="CB82"/>
      <c r="CH82"/>
    </row>
    <row r="83" spans="16:86">
      <c r="AI83" s="22"/>
      <c r="AJ83" s="22"/>
      <c r="AK83" s="22"/>
      <c r="AL83" s="22"/>
      <c r="AM83" s="22"/>
      <c r="AN83" s="22"/>
      <c r="AO83" s="22"/>
      <c r="AP83" s="22"/>
      <c r="AQ83" s="226"/>
      <c r="AR83" s="226"/>
      <c r="AS83" s="226"/>
      <c r="AT83" s="22"/>
      <c r="AU83" s="22"/>
      <c r="AV83" s="22"/>
      <c r="AW83" s="22"/>
      <c r="AX83" s="22"/>
      <c r="AY83" s="22"/>
      <c r="AZ83" s="224"/>
      <c r="BA83" s="224"/>
      <c r="BB83" s="22"/>
      <c r="BC83" s="224"/>
      <c r="BD83" s="224"/>
      <c r="BE83" s="224"/>
      <c r="BF83" s="224"/>
      <c r="BG83" s="224"/>
      <c r="BH83" s="22"/>
      <c r="BI83" s="22"/>
      <c r="BJ83" s="224"/>
      <c r="BK83" s="224"/>
      <c r="BL83" s="224"/>
      <c r="BM83" s="22"/>
      <c r="BN83" s="22"/>
      <c r="BO83" s="226"/>
      <c r="BP83" s="22"/>
      <c r="BQ83" s="22"/>
      <c r="BR83" s="22"/>
      <c r="BY83"/>
      <c r="CA83"/>
      <c r="CB83"/>
      <c r="CH83"/>
    </row>
    <row r="84" spans="16:86">
      <c r="AI84" s="22"/>
      <c r="AJ84" s="22"/>
      <c r="AK84" s="22"/>
      <c r="AL84" s="22"/>
      <c r="AM84" s="22"/>
      <c r="AN84" s="22"/>
      <c r="AO84" s="22"/>
      <c r="AP84" s="22"/>
      <c r="AQ84" s="226"/>
      <c r="AR84" s="226"/>
      <c r="AS84" s="226"/>
      <c r="AT84" s="22"/>
      <c r="AU84" s="22"/>
      <c r="AV84" s="22"/>
      <c r="AW84" s="22"/>
      <c r="AX84" s="22"/>
      <c r="AY84" s="22"/>
      <c r="AZ84" s="224"/>
      <c r="BA84" s="224"/>
      <c r="BB84" s="22"/>
      <c r="BC84" s="224"/>
      <c r="BD84" s="224"/>
      <c r="BE84" s="224"/>
      <c r="BF84" s="224"/>
      <c r="BG84" s="224"/>
      <c r="BH84" s="22"/>
      <c r="BI84" s="22"/>
      <c r="BJ84" s="224"/>
      <c r="BK84" s="224"/>
      <c r="BL84" s="224"/>
      <c r="BM84" s="22"/>
      <c r="BN84" s="22"/>
      <c r="BO84" s="226"/>
      <c r="BP84" s="22"/>
      <c r="BQ84" s="22"/>
      <c r="BR84" s="22"/>
      <c r="BY84"/>
      <c r="CA84"/>
      <c r="CB84"/>
      <c r="CH84"/>
    </row>
    <row r="85" spans="16:86" ht="15.6">
      <c r="P85" s="5">
        <f>+År!M36</f>
        <v>5.6429119754350046</v>
      </c>
      <c r="Q85" s="3" t="s">
        <v>841</v>
      </c>
      <c r="AI85" s="22"/>
      <c r="AJ85" s="22"/>
      <c r="AK85" s="22"/>
      <c r="AL85" s="22"/>
      <c r="AM85" s="22"/>
      <c r="AN85" s="22"/>
      <c r="AO85" s="22"/>
      <c r="AP85" s="22"/>
      <c r="AQ85" s="226"/>
      <c r="AR85" s="226"/>
      <c r="AS85" s="226"/>
      <c r="AT85" s="22"/>
      <c r="AU85" s="22"/>
      <c r="AV85" s="22"/>
      <c r="AW85" s="22"/>
      <c r="AX85" s="22"/>
      <c r="AY85" s="22"/>
      <c r="AZ85" s="224"/>
      <c r="BA85" s="224"/>
      <c r="BB85" s="22"/>
      <c r="BC85" s="224"/>
      <c r="BD85" s="224"/>
      <c r="BE85" s="224"/>
      <c r="BF85" s="224"/>
      <c r="BG85" s="224"/>
      <c r="BH85" s="22"/>
      <c r="BI85" s="22"/>
      <c r="BJ85" s="224"/>
      <c r="BK85" s="224"/>
      <c r="BL85" s="224"/>
      <c r="BM85" s="22"/>
      <c r="BN85" s="22"/>
      <c r="BO85" s="226"/>
      <c r="BP85" s="22"/>
      <c r="BQ85" s="22"/>
      <c r="BR85" s="22"/>
      <c r="BY85"/>
      <c r="CA85"/>
      <c r="CB85"/>
      <c r="CH85"/>
    </row>
    <row r="86" spans="16:86">
      <c r="AI86" s="22"/>
      <c r="AJ86" s="22"/>
      <c r="AK86" s="22"/>
      <c r="AL86" s="22"/>
      <c r="AM86" s="22"/>
      <c r="AN86" s="22"/>
      <c r="AO86" s="22"/>
      <c r="AP86" s="22"/>
      <c r="AQ86" s="226"/>
      <c r="AR86" s="226"/>
      <c r="AS86" s="226"/>
      <c r="AT86" s="22"/>
      <c r="AU86" s="22"/>
      <c r="AV86" s="22"/>
      <c r="AW86" s="22"/>
      <c r="AX86" s="22"/>
      <c r="AY86" s="22"/>
      <c r="AZ86" s="224"/>
      <c r="BA86" s="224"/>
      <c r="BB86" s="22"/>
      <c r="BC86" s="224"/>
      <c r="BD86" s="224"/>
      <c r="BE86" s="224"/>
      <c r="BF86" s="224"/>
      <c r="BG86" s="224"/>
      <c r="BH86" s="22"/>
      <c r="BI86" s="22"/>
      <c r="BJ86" s="224"/>
      <c r="BK86" s="224"/>
      <c r="BL86" s="224"/>
      <c r="BM86" s="22"/>
      <c r="BN86" s="22"/>
      <c r="BO86" s="226"/>
      <c r="BP86" s="22"/>
      <c r="BQ86" s="22"/>
      <c r="BR86" s="22"/>
      <c r="BY86"/>
      <c r="CA86"/>
      <c r="CB86"/>
      <c r="CH86"/>
    </row>
    <row r="87" spans="16:86">
      <c r="AI87" s="22"/>
      <c r="AJ87" s="22"/>
      <c r="AK87" s="22"/>
      <c r="AL87" s="22"/>
      <c r="AM87" s="22"/>
      <c r="AN87" s="22"/>
      <c r="AO87" s="22"/>
      <c r="AP87" s="22"/>
      <c r="AQ87" s="226"/>
      <c r="AR87" s="226"/>
      <c r="AS87" s="226"/>
      <c r="AT87" s="22"/>
      <c r="AU87" s="22"/>
      <c r="AV87" s="22"/>
      <c r="AW87" s="22"/>
      <c r="AX87" s="22"/>
      <c r="AY87" s="22"/>
      <c r="AZ87" s="224"/>
      <c r="BA87" s="224"/>
      <c r="BB87" s="22"/>
      <c r="BC87" s="224"/>
      <c r="BD87" s="224"/>
      <c r="BE87" s="224"/>
      <c r="BF87" s="224"/>
      <c r="BG87" s="224"/>
      <c r="BH87" s="22"/>
      <c r="BI87" s="22"/>
      <c r="BJ87" s="224"/>
      <c r="BK87" s="224"/>
      <c r="BL87" s="224"/>
      <c r="BM87" s="22"/>
      <c r="BN87" s="22"/>
      <c r="BO87" s="226"/>
      <c r="BP87" s="22"/>
      <c r="BQ87" s="22"/>
      <c r="BR87" s="22"/>
      <c r="BY87"/>
      <c r="CA87"/>
      <c r="CB87"/>
      <c r="CH87"/>
    </row>
    <row r="88" spans="16:86">
      <c r="AI88" s="22"/>
      <c r="AJ88" s="22"/>
      <c r="AK88" s="22"/>
      <c r="AL88" s="22"/>
      <c r="AM88" s="22"/>
      <c r="AN88" s="22"/>
      <c r="AO88" s="22"/>
      <c r="AP88" s="22"/>
      <c r="AQ88" s="226"/>
      <c r="AR88" s="226"/>
      <c r="AS88" s="226"/>
      <c r="AT88" s="22"/>
      <c r="AU88" s="22"/>
      <c r="AV88" s="22"/>
      <c r="AW88" s="22"/>
      <c r="AX88" s="22"/>
      <c r="AY88" s="22"/>
      <c r="AZ88" s="224"/>
      <c r="BA88" s="224"/>
      <c r="BB88" s="22"/>
      <c r="BC88" s="224"/>
      <c r="BD88" s="224"/>
      <c r="BE88" s="224"/>
      <c r="BF88" s="224"/>
      <c r="BG88" s="224"/>
      <c r="BH88" s="22"/>
      <c r="BI88" s="22"/>
      <c r="BJ88" s="224"/>
      <c r="BK88" s="224"/>
      <c r="BL88" s="224"/>
      <c r="BM88" s="22"/>
      <c r="BN88" s="22"/>
      <c r="BO88" s="226"/>
      <c r="BP88" s="22"/>
      <c r="BQ88" s="22"/>
      <c r="BR88" s="22"/>
      <c r="BY88"/>
      <c r="CA88"/>
      <c r="CB88"/>
      <c r="CH88"/>
    </row>
    <row r="89" spans="16:86">
      <c r="AI89" s="22"/>
      <c r="AJ89" s="22"/>
      <c r="AK89" s="22"/>
      <c r="AL89" s="22"/>
      <c r="AM89" s="22"/>
      <c r="AN89" s="22"/>
      <c r="AO89" s="22"/>
      <c r="AP89" s="22"/>
      <c r="AQ89" s="226"/>
      <c r="AR89" s="226"/>
      <c r="AS89" s="226"/>
      <c r="AT89" s="22"/>
      <c r="AU89" s="22"/>
      <c r="AV89" s="22"/>
      <c r="AW89" s="22"/>
      <c r="AX89" s="22"/>
      <c r="AY89" s="22"/>
      <c r="AZ89" s="224"/>
      <c r="BA89" s="224"/>
      <c r="BB89" s="22"/>
      <c r="BC89" s="224"/>
      <c r="BD89" s="224"/>
      <c r="BE89" s="224"/>
      <c r="BF89" s="224"/>
      <c r="BG89" s="224"/>
      <c r="BH89" s="22"/>
      <c r="BI89" s="22"/>
      <c r="BJ89" s="224"/>
      <c r="BK89" s="224"/>
      <c r="BL89" s="224"/>
      <c r="BM89" s="22"/>
      <c r="BN89" s="22"/>
      <c r="BO89" s="226"/>
      <c r="BP89" s="22"/>
      <c r="BQ89" s="22"/>
      <c r="BR89" s="22"/>
      <c r="BY89"/>
      <c r="CA89"/>
      <c r="CB89"/>
      <c r="CH89"/>
    </row>
    <row r="90" spans="16:86">
      <c r="AI90" s="22"/>
      <c r="AJ90" s="22"/>
      <c r="AK90" s="22"/>
      <c r="AL90" s="22"/>
      <c r="AM90" s="22"/>
      <c r="AN90" s="22"/>
      <c r="AO90" s="22"/>
      <c r="AP90" s="22"/>
      <c r="AQ90" s="226"/>
      <c r="AR90" s="226"/>
      <c r="AS90" s="226"/>
      <c r="AT90" s="22"/>
      <c r="AU90" s="22"/>
      <c r="AV90" s="22"/>
      <c r="AW90" s="22"/>
      <c r="AX90" s="22"/>
      <c r="AY90" s="22"/>
      <c r="AZ90" s="224"/>
      <c r="BA90" s="224"/>
      <c r="BB90" s="22"/>
      <c r="BC90" s="224"/>
      <c r="BD90" s="224"/>
      <c r="BE90" s="224"/>
      <c r="BF90" s="224"/>
      <c r="BG90" s="224"/>
      <c r="BH90" s="22"/>
      <c r="BI90" s="22"/>
      <c r="BJ90" s="224"/>
      <c r="BK90" s="224"/>
      <c r="BL90" s="224"/>
      <c r="BM90" s="22"/>
      <c r="BN90" s="22"/>
      <c r="BO90" s="226"/>
      <c r="BP90" s="22"/>
      <c r="BQ90" s="22"/>
      <c r="BR90" s="22"/>
      <c r="BY90"/>
      <c r="CA90"/>
      <c r="CB90"/>
      <c r="CH90"/>
    </row>
    <row r="91" spans="16:86">
      <c r="AI91" s="22"/>
      <c r="AJ91" s="22"/>
      <c r="AK91" s="22"/>
      <c r="AL91" s="22"/>
      <c r="AM91" s="22"/>
      <c r="AN91" s="22"/>
      <c r="AO91" s="22"/>
      <c r="AP91" s="22"/>
      <c r="AQ91" s="226"/>
      <c r="AR91" s="226"/>
      <c r="AS91" s="226"/>
      <c r="AT91" s="22"/>
      <c r="AU91" s="22"/>
      <c r="AV91" s="22"/>
      <c r="AW91" s="22"/>
      <c r="AX91" s="22"/>
      <c r="AY91" s="22"/>
      <c r="AZ91" s="224"/>
      <c r="BA91" s="224"/>
      <c r="BB91" s="22"/>
      <c r="BC91" s="224"/>
      <c r="BD91" s="224"/>
      <c r="BE91" s="224"/>
      <c r="BF91" s="224"/>
      <c r="BG91" s="224"/>
      <c r="BH91" s="22"/>
      <c r="BI91" s="22"/>
      <c r="BJ91" s="224"/>
      <c r="BK91" s="224"/>
      <c r="BL91" s="224"/>
      <c r="BM91" s="22"/>
      <c r="BN91" s="22"/>
      <c r="BO91" s="226"/>
      <c r="BP91" s="22"/>
      <c r="BQ91" s="22"/>
      <c r="BR91" s="22"/>
      <c r="BY91"/>
      <c r="CA91"/>
      <c r="CB91"/>
      <c r="CH91"/>
    </row>
    <row r="92" spans="16:86">
      <c r="AI92" s="22"/>
      <c r="AJ92" s="22"/>
      <c r="AK92" s="22"/>
      <c r="AL92" s="22"/>
      <c r="AM92" s="22"/>
      <c r="AN92" s="22"/>
      <c r="AO92" s="22"/>
      <c r="AP92" s="22"/>
      <c r="AQ92" s="226"/>
      <c r="AR92" s="226"/>
      <c r="AS92" s="226"/>
      <c r="AT92" s="22"/>
      <c r="AU92" s="22"/>
      <c r="AV92" s="22"/>
      <c r="AW92" s="22"/>
      <c r="AX92" s="22"/>
      <c r="AY92" s="22"/>
      <c r="AZ92" s="224"/>
      <c r="BA92" s="224"/>
      <c r="BB92" s="22"/>
      <c r="BC92" s="224"/>
      <c r="BD92" s="224"/>
      <c r="BE92" s="224"/>
      <c r="BF92" s="224"/>
      <c r="BG92" s="224"/>
      <c r="BH92" s="22"/>
      <c r="BI92" s="22"/>
      <c r="BJ92" s="224"/>
      <c r="BK92" s="224"/>
      <c r="BL92" s="224"/>
      <c r="BM92" s="22"/>
      <c r="BN92" s="22"/>
      <c r="BO92" s="226"/>
      <c r="BP92" s="22"/>
      <c r="BQ92" s="22"/>
      <c r="BR92" s="22"/>
      <c r="BY92"/>
      <c r="CA92"/>
      <c r="CB92"/>
      <c r="CH92"/>
    </row>
    <row r="93" spans="16:86">
      <c r="AI93" s="22"/>
      <c r="AJ93" s="22"/>
      <c r="AK93" s="22"/>
      <c r="AL93" s="22"/>
      <c r="AM93" s="22"/>
      <c r="AN93" s="22"/>
      <c r="AO93" s="22"/>
      <c r="AP93" s="22"/>
      <c r="AQ93" s="226"/>
      <c r="AR93" s="226"/>
      <c r="AS93" s="226"/>
      <c r="AT93" s="22"/>
      <c r="AU93" s="22"/>
      <c r="AV93" s="22"/>
      <c r="AW93" s="22"/>
      <c r="AX93" s="22"/>
      <c r="AY93" s="22"/>
      <c r="AZ93" s="224"/>
      <c r="BA93" s="224"/>
      <c r="BB93" s="22"/>
      <c r="BC93" s="224"/>
      <c r="BD93" s="224"/>
      <c r="BE93" s="224"/>
      <c r="BF93" s="224"/>
      <c r="BG93" s="224"/>
      <c r="BH93" s="22"/>
      <c r="BI93" s="22"/>
      <c r="BJ93" s="224"/>
      <c r="BK93" s="224"/>
      <c r="BL93" s="224"/>
      <c r="BM93" s="22"/>
      <c r="BN93" s="22"/>
      <c r="BO93" s="226"/>
      <c r="BP93" s="22"/>
      <c r="BQ93" s="22"/>
      <c r="BR93" s="22"/>
      <c r="BY93"/>
      <c r="CA93"/>
      <c r="CB93"/>
      <c r="CH93"/>
    </row>
    <row r="94" spans="16:86">
      <c r="AI94" s="22"/>
      <c r="AJ94" s="22"/>
      <c r="AK94" s="22"/>
      <c r="AL94" s="22"/>
      <c r="AM94" s="22"/>
      <c r="AN94" s="22"/>
      <c r="AO94" s="22"/>
      <c r="AP94" s="22"/>
      <c r="AQ94" s="226"/>
      <c r="AR94" s="226"/>
      <c r="AS94" s="226"/>
      <c r="AT94" s="22"/>
      <c r="AU94" s="22"/>
      <c r="AV94" s="22"/>
      <c r="AW94" s="22"/>
      <c r="AX94" s="22"/>
      <c r="AY94" s="22"/>
      <c r="AZ94" s="224"/>
      <c r="BA94" s="224"/>
      <c r="BB94" s="22"/>
      <c r="BC94" s="224"/>
      <c r="BD94" s="224"/>
      <c r="BE94" s="224"/>
      <c r="BF94" s="224"/>
      <c r="BG94" s="224"/>
      <c r="BH94" s="22"/>
      <c r="BI94" s="22"/>
      <c r="BJ94" s="224"/>
      <c r="BK94" s="224"/>
      <c r="BL94" s="224"/>
      <c r="BM94" s="22"/>
      <c r="BN94" s="22"/>
      <c r="BO94" s="226"/>
      <c r="BP94" s="22"/>
      <c r="BQ94" s="22"/>
      <c r="BR94" s="22"/>
      <c r="BY94"/>
      <c r="CA94"/>
      <c r="CB94"/>
      <c r="CH94"/>
    </row>
    <row r="95" spans="16:86">
      <c r="AI95" s="22"/>
      <c r="AJ95" s="22"/>
      <c r="AK95" s="22"/>
      <c r="AL95" s="22"/>
      <c r="AM95" s="22"/>
      <c r="AN95" s="22"/>
      <c r="AO95" s="22"/>
      <c r="AP95" s="22"/>
      <c r="AQ95" s="226"/>
      <c r="AR95" s="226"/>
      <c r="AS95" s="226"/>
      <c r="AT95" s="22"/>
      <c r="AU95" s="22"/>
      <c r="AV95" s="22"/>
      <c r="AW95" s="22"/>
      <c r="AX95" s="22"/>
      <c r="AY95" s="22"/>
      <c r="AZ95" s="224"/>
      <c r="BA95" s="224"/>
      <c r="BB95" s="22"/>
      <c r="BC95" s="224"/>
      <c r="BD95" s="224"/>
      <c r="BE95" s="224"/>
      <c r="BF95" s="224"/>
      <c r="BG95" s="224"/>
      <c r="BH95" s="22"/>
      <c r="BI95" s="22"/>
      <c r="BJ95" s="224"/>
      <c r="BK95" s="224"/>
      <c r="BL95" s="224"/>
      <c r="BM95" s="22"/>
      <c r="BN95" s="22"/>
      <c r="BO95" s="226"/>
      <c r="BP95" s="22"/>
      <c r="BQ95" s="22"/>
      <c r="BR95" s="22"/>
      <c r="BY95"/>
      <c r="CA95"/>
      <c r="CB95"/>
      <c r="CH95"/>
    </row>
    <row r="96" spans="16:86">
      <c r="AI96" s="22"/>
      <c r="AJ96" s="22"/>
      <c r="AK96" s="22"/>
      <c r="AL96" s="22"/>
      <c r="AM96" s="22"/>
      <c r="AN96" s="22"/>
      <c r="AO96" s="22"/>
      <c r="AP96" s="22"/>
      <c r="AQ96" s="226"/>
      <c r="AR96" s="226"/>
      <c r="AS96" s="226"/>
      <c r="AT96" s="22"/>
      <c r="AU96" s="22"/>
      <c r="AV96" s="22"/>
      <c r="AW96" s="22"/>
      <c r="AX96" s="22"/>
      <c r="AY96" s="22"/>
      <c r="AZ96" s="224"/>
      <c r="BA96" s="224"/>
      <c r="BB96" s="22"/>
      <c r="BC96" s="224"/>
      <c r="BD96" s="224"/>
      <c r="BE96" s="224"/>
      <c r="BF96" s="224"/>
      <c r="BG96" s="224"/>
      <c r="BH96" s="22"/>
      <c r="BI96" s="22"/>
      <c r="BJ96" s="224"/>
      <c r="BK96" s="224"/>
      <c r="BL96" s="224"/>
      <c r="BM96" s="22"/>
      <c r="BN96" s="22"/>
      <c r="BO96" s="226"/>
      <c r="BP96" s="22"/>
      <c r="BQ96" s="22"/>
      <c r="BR96" s="22"/>
      <c r="BY96"/>
      <c r="CA96"/>
      <c r="CB96"/>
      <c r="CH96"/>
    </row>
    <row r="97" spans="35:86">
      <c r="AI97" s="22"/>
      <c r="AJ97" s="22"/>
      <c r="AK97" s="22"/>
      <c r="AL97" s="22"/>
      <c r="AM97" s="22"/>
      <c r="AN97" s="22"/>
      <c r="AO97" s="22"/>
      <c r="AP97" s="22"/>
      <c r="AQ97" s="226"/>
      <c r="AR97" s="226"/>
      <c r="AS97" s="226"/>
      <c r="AT97" s="22"/>
      <c r="AU97" s="22"/>
      <c r="AV97" s="22"/>
      <c r="AW97" s="22"/>
      <c r="AX97" s="22"/>
      <c r="AY97" s="22"/>
      <c r="AZ97" s="224"/>
      <c r="BA97" s="224"/>
      <c r="BB97" s="22"/>
      <c r="BC97" s="224"/>
      <c r="BD97" s="224"/>
      <c r="BE97" s="224"/>
      <c r="BF97" s="224"/>
      <c r="BG97" s="224"/>
      <c r="BH97" s="22"/>
      <c r="BI97" s="22"/>
      <c r="BJ97" s="224"/>
      <c r="BK97" s="224"/>
      <c r="BL97" s="224"/>
      <c r="BM97" s="22"/>
      <c r="BN97" s="22"/>
      <c r="BO97" s="226"/>
      <c r="BP97" s="22"/>
      <c r="BQ97" s="22"/>
      <c r="BR97" s="22"/>
      <c r="BY97"/>
      <c r="CA97"/>
      <c r="CB97"/>
      <c r="CH97"/>
    </row>
    <row r="98" spans="35:86">
      <c r="AI98" s="22"/>
      <c r="AJ98" s="22"/>
      <c r="AK98" s="22"/>
      <c r="AL98" s="22"/>
      <c r="AM98" s="22"/>
      <c r="AN98" s="22"/>
      <c r="AO98" s="22"/>
      <c r="AP98" s="22"/>
      <c r="AQ98" s="226"/>
      <c r="AR98" s="226"/>
      <c r="AS98" s="226"/>
      <c r="AT98" s="22"/>
      <c r="AU98" s="22"/>
      <c r="AV98" s="22"/>
      <c r="AW98" s="22"/>
      <c r="AX98" s="22"/>
      <c r="AY98" s="22"/>
      <c r="AZ98" s="224"/>
      <c r="BA98" s="224"/>
      <c r="BB98" s="22"/>
      <c r="BC98" s="224"/>
      <c r="BD98" s="224"/>
      <c r="BE98" s="224"/>
      <c r="BF98" s="224"/>
      <c r="BG98" s="224"/>
      <c r="BH98" s="22"/>
      <c r="BI98" s="22"/>
      <c r="BJ98" s="224"/>
      <c r="BK98" s="224"/>
      <c r="BL98" s="224"/>
      <c r="BM98" s="22"/>
      <c r="BN98" s="22"/>
      <c r="BO98" s="226"/>
      <c r="BP98" s="22"/>
      <c r="BQ98" s="22"/>
      <c r="BR98" s="22"/>
      <c r="BY98"/>
      <c r="CA98"/>
      <c r="CB98"/>
      <c r="CH98"/>
    </row>
    <row r="99" spans="35:86">
      <c r="AI99" s="22"/>
      <c r="AJ99" s="22"/>
      <c r="AK99" s="22"/>
      <c r="AL99" s="22"/>
      <c r="AM99" s="22"/>
      <c r="AN99" s="22"/>
      <c r="AO99" s="22"/>
      <c r="AP99" s="22"/>
      <c r="AQ99" s="226"/>
      <c r="AR99" s="226"/>
      <c r="AS99" s="226"/>
      <c r="AT99" s="22"/>
      <c r="AU99" s="22"/>
      <c r="AV99" s="22"/>
      <c r="AW99" s="22"/>
      <c r="AX99" s="22"/>
      <c r="AY99" s="22"/>
      <c r="AZ99" s="224"/>
      <c r="BA99" s="224"/>
      <c r="BB99" s="22"/>
      <c r="BC99" s="224"/>
      <c r="BD99" s="224"/>
      <c r="BE99" s="224"/>
      <c r="BF99" s="224"/>
      <c r="BG99" s="224"/>
      <c r="BH99" s="22"/>
      <c r="BI99" s="22"/>
      <c r="BJ99" s="224"/>
      <c r="BK99" s="224"/>
      <c r="BL99" s="224"/>
      <c r="BM99" s="22"/>
      <c r="BN99" s="22"/>
      <c r="BO99" s="226"/>
      <c r="BP99" s="22"/>
      <c r="BQ99" s="22"/>
      <c r="BR99" s="22"/>
      <c r="BY99"/>
      <c r="CA99"/>
      <c r="CB99"/>
      <c r="CH99"/>
    </row>
    <row r="100" spans="35:86">
      <c r="AI100" s="22"/>
      <c r="AJ100" s="22"/>
      <c r="AK100" s="22"/>
      <c r="AL100" s="22"/>
      <c r="AM100" s="22"/>
      <c r="AN100" s="22"/>
      <c r="AO100" s="22"/>
      <c r="AP100" s="22"/>
      <c r="AQ100" s="226"/>
      <c r="AR100" s="226"/>
      <c r="AS100" s="226"/>
      <c r="AT100" s="22"/>
      <c r="AU100" s="22"/>
      <c r="AV100" s="22"/>
      <c r="AW100" s="22"/>
      <c r="AX100" s="22"/>
      <c r="AY100" s="22"/>
      <c r="AZ100" s="224"/>
      <c r="BA100" s="224"/>
      <c r="BB100" s="22"/>
      <c r="BC100" s="224"/>
      <c r="BD100" s="224"/>
      <c r="BE100" s="224"/>
      <c r="BF100" s="224"/>
      <c r="BG100" s="224"/>
      <c r="BH100" s="22"/>
      <c r="BI100" s="22"/>
      <c r="BJ100" s="224"/>
      <c r="BK100" s="224"/>
      <c r="BL100" s="224"/>
      <c r="BM100" s="22"/>
      <c r="BN100" s="22"/>
      <c r="BO100" s="226"/>
      <c r="BP100" s="22"/>
      <c r="BQ100" s="22"/>
      <c r="BR100" s="22"/>
      <c r="BY100"/>
      <c r="CA100"/>
      <c r="CB100"/>
      <c r="CH100"/>
    </row>
    <row r="101" spans="35:86">
      <c r="AI101" s="22"/>
      <c r="AJ101" s="22"/>
      <c r="AK101" s="22"/>
      <c r="AL101" s="22"/>
      <c r="AM101" s="22"/>
      <c r="AN101" s="22"/>
      <c r="AO101" s="22"/>
      <c r="AP101" s="22"/>
      <c r="AQ101" s="226"/>
      <c r="AR101" s="226"/>
      <c r="AS101" s="226"/>
      <c r="AT101" s="22"/>
      <c r="AU101" s="22"/>
      <c r="AV101" s="22"/>
      <c r="AW101" s="22"/>
      <c r="AX101" s="22"/>
      <c r="AY101" s="22"/>
      <c r="AZ101" s="224"/>
      <c r="BA101" s="224"/>
      <c r="BB101" s="22"/>
      <c r="BC101" s="224"/>
      <c r="BD101" s="224"/>
      <c r="BE101" s="224"/>
      <c r="BF101" s="224"/>
      <c r="BG101" s="224"/>
      <c r="BH101" s="22"/>
      <c r="BI101" s="22"/>
      <c r="BJ101" s="224"/>
      <c r="BK101" s="224"/>
      <c r="BL101" s="224"/>
      <c r="BM101" s="22"/>
      <c r="BN101" s="22"/>
      <c r="BO101" s="226"/>
      <c r="BP101" s="22"/>
      <c r="BQ101" s="22"/>
      <c r="BR101" s="22"/>
      <c r="BY101"/>
      <c r="CA101"/>
      <c r="CB101"/>
      <c r="CH101"/>
    </row>
    <row r="102" spans="35:86">
      <c r="AI102" s="22"/>
      <c r="AJ102" s="22"/>
      <c r="AK102" s="22"/>
      <c r="AL102" s="22"/>
      <c r="AM102" s="22"/>
      <c r="AN102" s="22"/>
      <c r="AO102" s="22"/>
      <c r="AP102" s="22"/>
      <c r="AQ102" s="226"/>
      <c r="AR102" s="226"/>
      <c r="AS102" s="226"/>
      <c r="AT102" s="22"/>
      <c r="AU102" s="22"/>
      <c r="AV102" s="22"/>
      <c r="AW102" s="22"/>
      <c r="AX102" s="22"/>
      <c r="AY102" s="22"/>
      <c r="AZ102" s="224"/>
      <c r="BA102" s="224"/>
      <c r="BB102" s="22"/>
      <c r="BC102" s="224"/>
      <c r="BD102" s="224"/>
      <c r="BE102" s="224"/>
      <c r="BF102" s="224"/>
      <c r="BG102" s="224"/>
      <c r="BH102" s="22"/>
      <c r="BI102" s="22"/>
      <c r="BJ102" s="224"/>
      <c r="BK102" s="224"/>
      <c r="BL102" s="224"/>
      <c r="BM102" s="22"/>
      <c r="BN102" s="22"/>
      <c r="BO102" s="226"/>
      <c r="BP102" s="22"/>
      <c r="BQ102" s="22"/>
      <c r="BR102" s="22"/>
      <c r="BY102"/>
      <c r="CA102"/>
      <c r="CB102"/>
      <c r="CH102"/>
    </row>
    <row r="103" spans="35:86">
      <c r="AI103" s="22"/>
      <c r="AJ103" s="22"/>
      <c r="AK103" s="22"/>
      <c r="AL103" s="22"/>
      <c r="AM103" s="22"/>
      <c r="AN103" s="22"/>
      <c r="AO103" s="22"/>
      <c r="AP103" s="22"/>
      <c r="AQ103" s="226"/>
      <c r="AR103" s="226"/>
      <c r="AS103" s="226"/>
      <c r="AT103" s="22"/>
      <c r="AU103" s="22"/>
      <c r="AV103" s="22"/>
      <c r="AW103" s="22"/>
      <c r="AX103" s="22"/>
      <c r="AY103" s="22"/>
      <c r="AZ103" s="224"/>
      <c r="BA103" s="224"/>
      <c r="BB103" s="22"/>
      <c r="BC103" s="224"/>
      <c r="BD103" s="224"/>
      <c r="BE103" s="224"/>
      <c r="BF103" s="224"/>
      <c r="BG103" s="224"/>
      <c r="BH103" s="22"/>
      <c r="BI103" s="22"/>
      <c r="BJ103" s="224"/>
      <c r="BK103" s="224"/>
      <c r="BL103" s="224"/>
      <c r="BM103" s="22"/>
      <c r="BN103" s="22"/>
      <c r="BO103" s="226"/>
      <c r="BP103" s="22"/>
      <c r="BQ103" s="22"/>
      <c r="BR103" s="22"/>
      <c r="BY103"/>
      <c r="CA103"/>
      <c r="CB103"/>
      <c r="CH103"/>
    </row>
    <row r="104" spans="35:86">
      <c r="AI104" s="22"/>
      <c r="AJ104" s="22"/>
      <c r="AK104" s="22"/>
      <c r="AL104" s="22"/>
      <c r="AM104" s="22"/>
      <c r="AN104" s="22"/>
      <c r="AO104" s="22"/>
      <c r="AP104" s="22"/>
      <c r="AQ104" s="226"/>
      <c r="AR104" s="226"/>
      <c r="AS104" s="226"/>
      <c r="AT104" s="22"/>
      <c r="AU104" s="22"/>
      <c r="AV104" s="22"/>
      <c r="AW104" s="22"/>
      <c r="AX104" s="22"/>
      <c r="AY104" s="22"/>
      <c r="AZ104" s="224"/>
      <c r="BA104" s="224"/>
      <c r="BB104" s="22"/>
      <c r="BC104" s="224"/>
      <c r="BD104" s="224"/>
      <c r="BE104" s="224"/>
      <c r="BF104" s="224"/>
      <c r="BG104" s="224"/>
      <c r="BH104" s="22"/>
      <c r="BI104" s="22"/>
      <c r="BJ104" s="224"/>
      <c r="BK104" s="224"/>
      <c r="BL104" s="224"/>
      <c r="BM104" s="22"/>
      <c r="BN104" s="22"/>
      <c r="BO104" s="226"/>
      <c r="BP104" s="22"/>
      <c r="BQ104" s="22"/>
      <c r="BR104" s="22"/>
      <c r="BY104"/>
      <c r="CA104"/>
      <c r="CB104"/>
      <c r="CH104"/>
    </row>
    <row r="105" spans="35:86">
      <c r="AI105" s="22"/>
      <c r="AJ105" s="22"/>
      <c r="AK105" s="22"/>
      <c r="AL105" s="22"/>
      <c r="AM105" s="22"/>
      <c r="AN105" s="22"/>
      <c r="AO105" s="22"/>
      <c r="AP105" s="22"/>
      <c r="AQ105" s="226"/>
      <c r="AR105" s="226"/>
      <c r="AS105" s="226"/>
      <c r="AT105" s="22"/>
      <c r="AU105" s="22"/>
      <c r="AV105" s="22"/>
      <c r="AW105" s="22"/>
      <c r="AX105" s="22"/>
      <c r="AY105" s="22"/>
      <c r="AZ105" s="224"/>
      <c r="BA105" s="224"/>
      <c r="BB105" s="22"/>
      <c r="BC105" s="224"/>
      <c r="BD105" s="224"/>
      <c r="BE105" s="224"/>
      <c r="BF105" s="224"/>
      <c r="BG105" s="224"/>
      <c r="BH105" s="22"/>
      <c r="BI105" s="22"/>
      <c r="BJ105" s="224"/>
      <c r="BK105" s="224"/>
      <c r="BL105" s="224"/>
      <c r="BM105" s="22"/>
      <c r="BN105" s="22"/>
      <c r="BO105" s="226"/>
      <c r="BP105" s="22"/>
      <c r="BQ105" s="22"/>
      <c r="BR105" s="22"/>
      <c r="BY105"/>
      <c r="CA105"/>
      <c r="CB105"/>
      <c r="CH105"/>
    </row>
    <row r="106" spans="35:86">
      <c r="AI106" s="22"/>
      <c r="AJ106" s="22"/>
      <c r="AK106" s="22"/>
      <c r="AL106" s="22"/>
      <c r="AM106" s="22"/>
      <c r="AN106" s="22"/>
      <c r="AO106" s="22"/>
      <c r="AP106" s="22"/>
      <c r="AQ106" s="226"/>
      <c r="AR106" s="226"/>
      <c r="AS106" s="226"/>
      <c r="AT106" s="22"/>
      <c r="AU106" s="22"/>
      <c r="AV106" s="22"/>
      <c r="AW106" s="22"/>
      <c r="AX106" s="22"/>
      <c r="AY106" s="22"/>
      <c r="AZ106" s="224"/>
      <c r="BA106" s="224"/>
      <c r="BB106" s="22"/>
      <c r="BC106" s="224"/>
      <c r="BD106" s="224"/>
      <c r="BE106" s="224"/>
      <c r="BF106" s="224"/>
      <c r="BG106" s="224"/>
      <c r="BH106" s="22"/>
      <c r="BI106" s="22"/>
      <c r="BJ106" s="224"/>
      <c r="BK106" s="224"/>
      <c r="BL106" s="224"/>
      <c r="BM106" s="22"/>
      <c r="BN106" s="22"/>
      <c r="BO106" s="226"/>
      <c r="BP106" s="22"/>
      <c r="BQ106" s="22"/>
      <c r="BR106" s="22"/>
      <c r="BY106"/>
      <c r="CA106"/>
      <c r="CB106"/>
      <c r="CH106"/>
    </row>
    <row r="107" spans="35:86">
      <c r="AI107" s="22"/>
      <c r="AJ107" s="22"/>
      <c r="AK107" s="22"/>
      <c r="AL107" s="22"/>
      <c r="AM107" s="22"/>
      <c r="AN107" s="22"/>
      <c r="AO107" s="22"/>
      <c r="AP107" s="22"/>
      <c r="AQ107" s="226"/>
      <c r="AR107" s="226"/>
      <c r="AS107" s="226"/>
      <c r="AT107" s="22"/>
      <c r="AU107" s="22"/>
      <c r="AV107" s="22"/>
      <c r="AW107" s="22"/>
      <c r="AX107" s="22"/>
      <c r="AY107" s="22"/>
      <c r="AZ107" s="224"/>
      <c r="BA107" s="224"/>
      <c r="BB107" s="22"/>
      <c r="BC107" s="224"/>
      <c r="BD107" s="224"/>
      <c r="BE107" s="224"/>
      <c r="BF107" s="224"/>
      <c r="BG107" s="224"/>
      <c r="BH107" s="22"/>
      <c r="BI107" s="22"/>
      <c r="BJ107" s="224"/>
      <c r="BK107" s="224"/>
      <c r="BL107" s="224"/>
      <c r="BM107" s="22"/>
      <c r="BN107" s="22"/>
      <c r="BO107" s="226"/>
      <c r="BP107" s="22"/>
      <c r="BQ107" s="22"/>
      <c r="BR107" s="22"/>
      <c r="BY107"/>
      <c r="CA107"/>
      <c r="CB107"/>
      <c r="CH107"/>
    </row>
    <row r="108" spans="35:86">
      <c r="AI108" s="22"/>
      <c r="AJ108" s="22"/>
      <c r="AK108" s="22"/>
      <c r="AL108" s="22"/>
      <c r="AM108" s="22"/>
      <c r="AN108" s="22"/>
      <c r="AO108" s="22"/>
      <c r="AP108" s="22"/>
      <c r="AQ108" s="226"/>
      <c r="AR108" s="226"/>
      <c r="AS108" s="226"/>
      <c r="AT108" s="22"/>
      <c r="AU108" s="22"/>
      <c r="AV108" s="22"/>
      <c r="AW108" s="22"/>
      <c r="AX108" s="22"/>
      <c r="AY108" s="22"/>
      <c r="AZ108" s="224"/>
      <c r="BA108" s="224"/>
      <c r="BB108" s="22"/>
      <c r="BC108" s="224"/>
      <c r="BD108" s="224"/>
      <c r="BE108" s="224"/>
      <c r="BF108" s="224"/>
      <c r="BG108" s="224"/>
      <c r="BH108" s="22"/>
      <c r="BI108" s="22"/>
      <c r="BJ108" s="224"/>
      <c r="BK108" s="224"/>
      <c r="BL108" s="224"/>
      <c r="BM108" s="22"/>
      <c r="BN108" s="22"/>
      <c r="BO108" s="226"/>
      <c r="BP108" s="22"/>
      <c r="BQ108" s="22"/>
      <c r="BR108" s="22"/>
      <c r="BY108"/>
      <c r="CA108"/>
      <c r="CB108"/>
      <c r="CH108"/>
    </row>
    <row r="109" spans="35:86" s="515" customFormat="1">
      <c r="AI109" s="22"/>
      <c r="AJ109" s="22"/>
      <c r="AK109" s="22"/>
      <c r="AL109" s="22"/>
      <c r="AM109" s="22"/>
      <c r="AN109" s="22"/>
      <c r="AO109" s="22"/>
      <c r="AP109" s="22"/>
      <c r="AQ109" s="226"/>
      <c r="AR109" s="226"/>
      <c r="AS109" s="226"/>
      <c r="AT109" s="22"/>
      <c r="AU109" s="22"/>
      <c r="AV109" s="22"/>
      <c r="AW109" s="22"/>
      <c r="AX109" s="22"/>
      <c r="AY109" s="22"/>
      <c r="AZ109" s="224"/>
      <c r="BA109" s="224"/>
      <c r="BB109" s="22"/>
      <c r="BC109" s="224"/>
      <c r="BD109" s="224"/>
      <c r="BE109" s="224"/>
      <c r="BF109" s="224"/>
      <c r="BG109" s="224"/>
      <c r="BH109" s="22"/>
      <c r="BI109" s="22"/>
      <c r="BJ109" s="224"/>
      <c r="BK109" s="224"/>
      <c r="BL109" s="224"/>
      <c r="BM109" s="22"/>
      <c r="BN109" s="22"/>
      <c r="BO109" s="226"/>
      <c r="BP109" s="22"/>
      <c r="BQ109" s="22"/>
      <c r="BR109" s="22"/>
    </row>
    <row r="110" spans="35:86" s="515" customFormat="1">
      <c r="AI110" s="22"/>
      <c r="AJ110" s="22"/>
      <c r="AK110" s="22"/>
      <c r="AL110" s="22"/>
      <c r="AM110" s="22"/>
      <c r="AN110" s="22"/>
      <c r="AO110" s="22"/>
      <c r="AP110" s="22"/>
      <c r="AQ110" s="226"/>
      <c r="AR110" s="226"/>
      <c r="AS110" s="226"/>
      <c r="AT110" s="22"/>
      <c r="AU110" s="22"/>
      <c r="AV110" s="22"/>
      <c r="AW110" s="22"/>
      <c r="AX110" s="22"/>
      <c r="AY110" s="22"/>
      <c r="AZ110" s="224"/>
      <c r="BA110" s="224"/>
      <c r="BB110" s="22"/>
      <c r="BC110" s="224"/>
      <c r="BD110" s="224"/>
      <c r="BE110" s="224"/>
      <c r="BF110" s="224"/>
      <c r="BG110" s="224"/>
      <c r="BH110" s="22"/>
      <c r="BI110" s="22"/>
      <c r="BJ110" s="224"/>
      <c r="BK110" s="224"/>
      <c r="BL110" s="224"/>
      <c r="BM110" s="22"/>
      <c r="BN110" s="22"/>
      <c r="BO110" s="226"/>
      <c r="BP110" s="22"/>
      <c r="BQ110" s="22"/>
      <c r="BR110" s="22"/>
    </row>
    <row r="111" spans="35:86" s="515" customFormat="1">
      <c r="AI111" s="22"/>
      <c r="AJ111" s="22"/>
      <c r="AK111" s="22"/>
      <c r="AL111" s="22"/>
      <c r="AM111" s="22"/>
      <c r="AN111" s="22"/>
      <c r="AO111" s="22"/>
      <c r="AP111" s="22"/>
      <c r="AQ111" s="226"/>
      <c r="AR111" s="226"/>
      <c r="AS111" s="226"/>
      <c r="AT111" s="22"/>
      <c r="AU111" s="22"/>
      <c r="AV111" s="22"/>
      <c r="AW111" s="22"/>
      <c r="AX111" s="22"/>
      <c r="AY111" s="22"/>
      <c r="AZ111" s="224"/>
      <c r="BA111" s="224"/>
      <c r="BB111" s="22"/>
      <c r="BC111" s="224"/>
      <c r="BD111" s="224"/>
      <c r="BE111" s="224"/>
      <c r="BF111" s="224"/>
      <c r="BG111" s="224"/>
      <c r="BH111" s="22"/>
      <c r="BI111" s="22"/>
      <c r="BJ111" s="224"/>
      <c r="BK111" s="224"/>
      <c r="BL111" s="224"/>
      <c r="BM111" s="22"/>
      <c r="BN111" s="22"/>
      <c r="BO111" s="226"/>
      <c r="BP111" s="22"/>
      <c r="BQ111" s="22"/>
      <c r="BR111" s="22"/>
    </row>
    <row r="112" spans="35:86" s="515" customFormat="1">
      <c r="AI112" s="22"/>
      <c r="AJ112" s="22"/>
      <c r="AK112" s="22"/>
      <c r="AL112" s="22"/>
      <c r="AM112" s="22"/>
      <c r="AN112" s="22"/>
      <c r="AO112" s="22"/>
      <c r="AP112" s="22"/>
      <c r="AQ112" s="226"/>
      <c r="AR112" s="226"/>
      <c r="AS112" s="226"/>
      <c r="AT112" s="22"/>
      <c r="AU112" s="22"/>
      <c r="AV112" s="22"/>
      <c r="AW112" s="22"/>
      <c r="AX112" s="22"/>
      <c r="AY112" s="22"/>
      <c r="AZ112" s="224"/>
      <c r="BA112" s="224"/>
      <c r="BB112" s="22"/>
      <c r="BC112" s="224"/>
      <c r="BD112" s="224"/>
      <c r="BE112" s="224"/>
      <c r="BF112" s="224"/>
      <c r="BG112" s="224"/>
      <c r="BH112" s="22"/>
      <c r="BI112" s="22"/>
      <c r="BJ112" s="224"/>
      <c r="BK112" s="224"/>
      <c r="BL112" s="224"/>
      <c r="BM112" s="22"/>
      <c r="BN112" s="22"/>
      <c r="BO112" s="226"/>
      <c r="BP112" s="22"/>
      <c r="BQ112" s="22"/>
      <c r="BR112" s="22"/>
    </row>
    <row r="113" spans="35:70" s="515" customFormat="1">
      <c r="AI113" s="22"/>
      <c r="AJ113" s="22"/>
      <c r="AK113" s="22"/>
      <c r="AL113" s="22"/>
      <c r="AM113" s="22"/>
      <c r="AN113" s="22"/>
      <c r="AO113" s="22"/>
      <c r="AP113" s="22"/>
      <c r="AQ113" s="226"/>
      <c r="AR113" s="226"/>
      <c r="AS113" s="226"/>
      <c r="AT113" s="22"/>
      <c r="AU113" s="22"/>
      <c r="AV113" s="22"/>
      <c r="AW113" s="22"/>
      <c r="AX113" s="22"/>
      <c r="AY113" s="22"/>
      <c r="AZ113" s="224"/>
      <c r="BA113" s="224"/>
      <c r="BB113" s="22"/>
      <c r="BC113" s="224"/>
      <c r="BD113" s="224"/>
      <c r="BE113" s="224"/>
      <c r="BF113" s="224"/>
      <c r="BG113" s="224"/>
      <c r="BH113" s="22"/>
      <c r="BI113" s="22"/>
      <c r="BJ113" s="224"/>
      <c r="BK113" s="224"/>
      <c r="BL113" s="224"/>
      <c r="BM113" s="22"/>
      <c r="BN113" s="22"/>
      <c r="BO113" s="226"/>
      <c r="BP113" s="22"/>
      <c r="BQ113" s="22"/>
      <c r="BR113" s="22"/>
    </row>
    <row r="114" spans="35:70" s="515" customFormat="1">
      <c r="AI114" s="22"/>
      <c r="AJ114" s="22"/>
      <c r="AK114" s="22"/>
      <c r="AL114" s="22"/>
      <c r="AM114" s="22"/>
      <c r="AN114" s="22"/>
      <c r="AO114" s="22"/>
      <c r="AP114" s="22"/>
      <c r="AQ114" s="226"/>
      <c r="AR114" s="226"/>
      <c r="AS114" s="226"/>
      <c r="AT114" s="22"/>
      <c r="AU114" s="22"/>
      <c r="AV114" s="22"/>
      <c r="AW114" s="22"/>
      <c r="AX114" s="22"/>
      <c r="AY114" s="22"/>
      <c r="AZ114" s="224"/>
      <c r="BA114" s="224"/>
      <c r="BB114" s="22"/>
      <c r="BC114" s="224"/>
      <c r="BD114" s="224"/>
      <c r="BE114" s="224"/>
      <c r="BF114" s="224"/>
      <c r="BG114" s="224"/>
      <c r="BH114" s="22"/>
      <c r="BI114" s="22"/>
      <c r="BJ114" s="224"/>
      <c r="BK114" s="224"/>
      <c r="BL114" s="224"/>
      <c r="BM114" s="22"/>
      <c r="BN114" s="22"/>
      <c r="BO114" s="226"/>
      <c r="BP114" s="22"/>
      <c r="BQ114" s="22"/>
      <c r="BR114" s="22"/>
    </row>
    <row r="115" spans="35:70" s="515" customFormat="1">
      <c r="AI115" s="22"/>
      <c r="AJ115" s="22"/>
      <c r="AK115" s="22"/>
      <c r="AL115" s="22"/>
      <c r="AM115" s="22"/>
      <c r="AN115" s="22"/>
      <c r="AO115" s="22"/>
      <c r="AP115" s="22"/>
      <c r="AQ115" s="226"/>
      <c r="AR115" s="226"/>
      <c r="AS115" s="226"/>
      <c r="AT115" s="22"/>
      <c r="AU115" s="22"/>
      <c r="AV115" s="22"/>
      <c r="AW115" s="22"/>
      <c r="AX115" s="22"/>
      <c r="AY115" s="22"/>
      <c r="AZ115" s="224"/>
      <c r="BA115" s="224"/>
      <c r="BB115" s="22"/>
      <c r="BC115" s="224"/>
      <c r="BD115" s="224"/>
      <c r="BE115" s="224"/>
      <c r="BF115" s="224"/>
      <c r="BG115" s="224"/>
      <c r="BH115" s="22"/>
      <c r="BI115" s="22"/>
      <c r="BJ115" s="224"/>
      <c r="BK115" s="224"/>
      <c r="BL115" s="224"/>
      <c r="BM115" s="22"/>
      <c r="BN115" s="22"/>
      <c r="BO115" s="226"/>
      <c r="BP115" s="22"/>
      <c r="BQ115" s="22"/>
      <c r="BR115" s="22"/>
    </row>
    <row r="116" spans="35:70" s="515" customFormat="1">
      <c r="AI116" s="22"/>
      <c r="AJ116" s="22"/>
      <c r="AK116" s="22"/>
      <c r="AL116" s="22"/>
      <c r="AM116" s="22"/>
      <c r="AN116" s="22"/>
      <c r="AO116" s="22"/>
      <c r="AP116" s="22"/>
      <c r="AQ116" s="226"/>
      <c r="AR116" s="226"/>
      <c r="AS116" s="226"/>
      <c r="AT116" s="22"/>
      <c r="AU116" s="22"/>
      <c r="AV116" s="22"/>
      <c r="AW116" s="22"/>
      <c r="AX116" s="22"/>
      <c r="AY116" s="22"/>
      <c r="AZ116" s="224"/>
      <c r="BA116" s="224"/>
      <c r="BB116" s="22"/>
      <c r="BC116" s="224"/>
      <c r="BD116" s="224"/>
      <c r="BE116" s="224"/>
      <c r="BF116" s="224"/>
      <c r="BG116" s="224"/>
      <c r="BH116" s="22"/>
      <c r="BI116" s="22"/>
      <c r="BJ116" s="224"/>
      <c r="BK116" s="224"/>
      <c r="BL116" s="224"/>
      <c r="BM116" s="22"/>
      <c r="BN116" s="22"/>
      <c r="BO116" s="226"/>
      <c r="BP116" s="22"/>
      <c r="BQ116" s="22"/>
      <c r="BR116" s="22"/>
    </row>
    <row r="117" spans="35:70" s="515" customFormat="1">
      <c r="AI117" s="22"/>
      <c r="AJ117" s="22"/>
      <c r="AK117" s="22"/>
      <c r="AL117" s="22"/>
      <c r="AM117" s="22"/>
      <c r="AN117" s="22"/>
      <c r="AO117" s="22"/>
      <c r="AP117" s="22"/>
      <c r="AQ117" s="226"/>
      <c r="AR117" s="226"/>
      <c r="AS117" s="226"/>
      <c r="AT117" s="22"/>
      <c r="AU117" s="22"/>
      <c r="AV117" s="22"/>
      <c r="AW117" s="22"/>
      <c r="AX117" s="22"/>
      <c r="AY117" s="22"/>
      <c r="AZ117" s="224"/>
      <c r="BA117" s="224"/>
      <c r="BB117" s="22"/>
      <c r="BC117" s="224"/>
      <c r="BD117" s="224"/>
      <c r="BE117" s="224"/>
      <c r="BF117" s="224"/>
      <c r="BG117" s="224"/>
      <c r="BH117" s="22"/>
      <c r="BI117" s="22"/>
      <c r="BJ117" s="224"/>
      <c r="BK117" s="224"/>
      <c r="BL117" s="224"/>
      <c r="BM117" s="22"/>
      <c r="BN117" s="22"/>
      <c r="BO117" s="226"/>
      <c r="BP117" s="22"/>
      <c r="BQ117" s="22"/>
      <c r="BR117" s="22"/>
    </row>
    <row r="118" spans="35:70" s="515" customFormat="1">
      <c r="AI118" s="22"/>
      <c r="AJ118" s="22"/>
      <c r="AK118" s="22"/>
      <c r="AL118" s="22"/>
      <c r="AM118" s="22"/>
      <c r="AN118" s="22"/>
      <c r="AO118" s="22"/>
      <c r="AP118" s="22"/>
      <c r="AQ118" s="226"/>
      <c r="AR118" s="226"/>
      <c r="AS118" s="226"/>
      <c r="AT118" s="22"/>
      <c r="AU118" s="22"/>
      <c r="AV118" s="22"/>
      <c r="AW118" s="22"/>
      <c r="AX118" s="22"/>
      <c r="AY118" s="22"/>
      <c r="AZ118" s="224"/>
      <c r="BA118" s="224"/>
      <c r="BB118" s="22"/>
      <c r="BC118" s="224"/>
      <c r="BD118" s="224"/>
      <c r="BE118" s="224"/>
      <c r="BF118" s="224"/>
      <c r="BG118" s="224"/>
      <c r="BH118" s="22"/>
      <c r="BI118" s="22"/>
      <c r="BJ118" s="224"/>
      <c r="BK118" s="224"/>
      <c r="BL118" s="224"/>
      <c r="BM118" s="22"/>
      <c r="BN118" s="22"/>
      <c r="BO118" s="226"/>
      <c r="BP118" s="22"/>
      <c r="BQ118" s="22"/>
      <c r="BR118" s="22"/>
    </row>
    <row r="119" spans="35:70" s="515" customFormat="1">
      <c r="AI119" s="22"/>
      <c r="AJ119" s="22"/>
      <c r="AK119" s="22"/>
      <c r="AL119" s="22"/>
      <c r="AM119" s="22"/>
      <c r="AN119" s="22"/>
      <c r="AO119" s="22"/>
      <c r="AP119" s="22"/>
      <c r="AQ119" s="226"/>
      <c r="AR119" s="226"/>
      <c r="AS119" s="226"/>
      <c r="AT119" s="22"/>
      <c r="AU119" s="22"/>
      <c r="AV119" s="22"/>
      <c r="AW119" s="22"/>
      <c r="AX119" s="22"/>
      <c r="AY119" s="22"/>
      <c r="AZ119" s="224"/>
      <c r="BA119" s="224"/>
      <c r="BB119" s="22"/>
      <c r="BC119" s="224"/>
      <c r="BD119" s="224"/>
      <c r="BE119" s="224"/>
      <c r="BF119" s="224"/>
      <c r="BG119" s="224"/>
      <c r="BH119" s="22"/>
      <c r="BI119" s="22"/>
      <c r="BJ119" s="224"/>
      <c r="BK119" s="224"/>
      <c r="BL119" s="224"/>
      <c r="BM119" s="22"/>
      <c r="BN119" s="22"/>
      <c r="BO119" s="226"/>
      <c r="BP119" s="22"/>
      <c r="BQ119" s="22"/>
      <c r="BR119" s="22"/>
    </row>
    <row r="120" spans="35:70" s="515" customFormat="1">
      <c r="AI120" s="22"/>
      <c r="AJ120" s="22"/>
      <c r="AK120" s="22"/>
      <c r="AL120" s="22"/>
      <c r="AM120" s="22"/>
      <c r="AN120" s="22"/>
      <c r="AO120" s="22"/>
      <c r="AP120" s="22"/>
      <c r="AQ120" s="226"/>
      <c r="AR120" s="226"/>
      <c r="AS120" s="226"/>
      <c r="AT120" s="22"/>
      <c r="AU120" s="22"/>
      <c r="AV120" s="22"/>
      <c r="AW120" s="22"/>
      <c r="AX120" s="22"/>
      <c r="AY120" s="22"/>
      <c r="AZ120" s="224"/>
      <c r="BA120" s="224"/>
      <c r="BB120" s="22"/>
      <c r="BC120" s="224"/>
      <c r="BD120" s="224"/>
      <c r="BE120" s="224"/>
      <c r="BF120" s="224"/>
      <c r="BG120" s="224"/>
      <c r="BH120" s="22"/>
      <c r="BI120" s="22"/>
      <c r="BJ120" s="224"/>
      <c r="BK120" s="224"/>
      <c r="BL120" s="224"/>
      <c r="BM120" s="22"/>
      <c r="BN120" s="22"/>
      <c r="BO120" s="226"/>
      <c r="BP120" s="22"/>
      <c r="BQ120" s="22"/>
      <c r="BR120" s="22"/>
    </row>
    <row r="121" spans="35:70" s="515" customFormat="1">
      <c r="AI121" s="22"/>
      <c r="AJ121" s="22"/>
      <c r="AK121" s="22"/>
      <c r="AL121" s="22"/>
      <c r="AM121" s="22"/>
      <c r="AN121" s="22"/>
      <c r="AO121" s="22"/>
      <c r="AP121" s="22"/>
      <c r="AQ121" s="226"/>
      <c r="AR121" s="226"/>
      <c r="AS121" s="226"/>
      <c r="AT121" s="22"/>
      <c r="AU121" s="22"/>
      <c r="AV121" s="22"/>
      <c r="AW121" s="22"/>
      <c r="AX121" s="22"/>
      <c r="AY121" s="22"/>
      <c r="AZ121" s="224"/>
      <c r="BA121" s="224"/>
      <c r="BB121" s="22"/>
      <c r="BC121" s="224"/>
      <c r="BD121" s="224"/>
      <c r="BE121" s="224"/>
      <c r="BF121" s="224"/>
      <c r="BG121" s="224"/>
      <c r="BH121" s="22"/>
      <c r="BI121" s="22"/>
      <c r="BJ121" s="224"/>
      <c r="BK121" s="224"/>
      <c r="BL121" s="224"/>
      <c r="BM121" s="22"/>
      <c r="BN121" s="22"/>
      <c r="BO121" s="226"/>
      <c r="BP121" s="22"/>
      <c r="BQ121" s="22"/>
      <c r="BR121" s="22"/>
    </row>
    <row r="122" spans="35:70" s="515" customFormat="1">
      <c r="AI122" s="22"/>
      <c r="AJ122" s="22"/>
      <c r="AK122" s="22"/>
      <c r="AL122" s="22"/>
      <c r="AM122" s="22"/>
      <c r="AN122" s="22"/>
      <c r="AO122" s="22"/>
      <c r="AP122" s="22"/>
      <c r="AQ122" s="226"/>
      <c r="AR122" s="226"/>
      <c r="AS122" s="226"/>
      <c r="AT122" s="22"/>
      <c r="AU122" s="22"/>
      <c r="AV122" s="22"/>
      <c r="AW122" s="22"/>
      <c r="AX122" s="22"/>
      <c r="AY122" s="22"/>
      <c r="AZ122" s="224"/>
      <c r="BA122" s="224"/>
      <c r="BB122" s="22"/>
      <c r="BC122" s="224"/>
      <c r="BD122" s="224"/>
      <c r="BE122" s="224"/>
      <c r="BF122" s="224"/>
      <c r="BG122" s="224"/>
      <c r="BH122" s="22"/>
      <c r="BI122" s="22"/>
      <c r="BJ122" s="224"/>
      <c r="BK122" s="224"/>
      <c r="BL122" s="224"/>
      <c r="BM122" s="22"/>
      <c r="BN122" s="22"/>
      <c r="BO122" s="226"/>
      <c r="BP122" s="22"/>
      <c r="BQ122" s="22"/>
      <c r="BR122" s="22"/>
    </row>
    <row r="123" spans="35:70" s="515" customFormat="1">
      <c r="AI123" s="22"/>
      <c r="AJ123" s="22"/>
      <c r="AK123" s="22"/>
      <c r="AL123" s="22"/>
      <c r="AM123" s="22"/>
      <c r="AN123" s="22"/>
      <c r="AO123" s="22"/>
      <c r="AP123" s="22"/>
      <c r="AQ123" s="226"/>
      <c r="AR123" s="226"/>
      <c r="AS123" s="226"/>
      <c r="AT123" s="22"/>
      <c r="AU123" s="22"/>
      <c r="AV123" s="22"/>
      <c r="AW123" s="22"/>
      <c r="AX123" s="22"/>
      <c r="AY123" s="22"/>
      <c r="AZ123" s="224"/>
      <c r="BA123" s="224"/>
      <c r="BB123" s="22"/>
      <c r="BC123" s="224"/>
      <c r="BD123" s="224"/>
      <c r="BE123" s="224"/>
      <c r="BF123" s="224"/>
      <c r="BG123" s="224"/>
      <c r="BH123" s="22"/>
      <c r="BI123" s="22"/>
      <c r="BJ123" s="224"/>
      <c r="BK123" s="224"/>
      <c r="BL123" s="224"/>
      <c r="BM123" s="22"/>
      <c r="BN123" s="22"/>
      <c r="BO123" s="226"/>
      <c r="BP123" s="22"/>
      <c r="BQ123" s="22"/>
      <c r="BR123" s="22"/>
    </row>
    <row r="124" spans="35:70" s="515" customFormat="1">
      <c r="AI124" s="22"/>
      <c r="AJ124" s="22"/>
      <c r="AK124" s="22"/>
      <c r="AL124" s="22"/>
      <c r="AM124" s="22"/>
      <c r="AN124" s="22"/>
      <c r="AO124" s="22"/>
      <c r="AP124" s="22"/>
      <c r="AQ124" s="226"/>
      <c r="AR124" s="226"/>
      <c r="AS124" s="226"/>
      <c r="AT124" s="22"/>
      <c r="AU124" s="22"/>
      <c r="AV124" s="22"/>
      <c r="AW124" s="22"/>
      <c r="AX124" s="22"/>
      <c r="AY124" s="22"/>
      <c r="AZ124" s="224"/>
      <c r="BA124" s="224"/>
      <c r="BB124" s="22"/>
      <c r="BC124" s="224"/>
      <c r="BD124" s="224"/>
      <c r="BE124" s="224"/>
      <c r="BF124" s="224"/>
      <c r="BG124" s="224"/>
      <c r="BH124" s="22"/>
      <c r="BI124" s="22"/>
      <c r="BJ124" s="224"/>
      <c r="BK124" s="224"/>
      <c r="BL124" s="224"/>
      <c r="BM124" s="22"/>
      <c r="BN124" s="22"/>
      <c r="BO124" s="226"/>
      <c r="BP124" s="22"/>
      <c r="BQ124" s="22"/>
      <c r="BR124" s="22"/>
    </row>
    <row r="125" spans="35:70" s="515" customFormat="1">
      <c r="AI125" s="22"/>
      <c r="AJ125" s="22"/>
      <c r="AK125" s="22"/>
      <c r="AL125" s="22"/>
      <c r="AM125" s="22"/>
      <c r="AN125" s="22"/>
      <c r="AO125" s="22"/>
      <c r="AP125" s="22"/>
      <c r="AQ125" s="226"/>
      <c r="AR125" s="226"/>
      <c r="AS125" s="226"/>
      <c r="AT125" s="22"/>
      <c r="AU125" s="22"/>
      <c r="AV125" s="22"/>
      <c r="AW125" s="22"/>
      <c r="AX125" s="22"/>
      <c r="AY125" s="22"/>
      <c r="AZ125" s="224"/>
      <c r="BA125" s="224"/>
      <c r="BB125" s="22"/>
      <c r="BC125" s="224"/>
      <c r="BD125" s="224"/>
      <c r="BE125" s="224"/>
      <c r="BF125" s="224"/>
      <c r="BG125" s="224"/>
      <c r="BH125" s="22"/>
      <c r="BI125" s="22"/>
      <c r="BJ125" s="224"/>
      <c r="BK125" s="224"/>
      <c r="BL125" s="224"/>
      <c r="BM125" s="22"/>
      <c r="BN125" s="22"/>
      <c r="BO125" s="226"/>
      <c r="BP125" s="22"/>
      <c r="BQ125" s="22"/>
      <c r="BR125" s="22"/>
    </row>
    <row r="126" spans="35:70" s="515" customFormat="1">
      <c r="AI126" s="22"/>
      <c r="AJ126" s="22"/>
      <c r="AK126" s="22"/>
      <c r="AL126" s="22"/>
      <c r="AM126" s="22"/>
      <c r="AN126" s="22"/>
      <c r="AO126" s="22"/>
      <c r="AP126" s="22"/>
      <c r="AQ126" s="226"/>
      <c r="AR126" s="226"/>
      <c r="AS126" s="226"/>
      <c r="AT126" s="22"/>
      <c r="AU126" s="22"/>
      <c r="AV126" s="22"/>
      <c r="AW126" s="22"/>
      <c r="AX126" s="22"/>
      <c r="AY126" s="22"/>
      <c r="AZ126" s="224"/>
      <c r="BA126" s="224"/>
      <c r="BB126" s="22"/>
      <c r="BC126" s="224"/>
      <c r="BD126" s="224"/>
      <c r="BE126" s="224"/>
      <c r="BF126" s="224"/>
      <c r="BG126" s="224"/>
      <c r="BH126" s="22"/>
      <c r="BI126" s="22"/>
      <c r="BJ126" s="224"/>
      <c r="BK126" s="224"/>
      <c r="BL126" s="224"/>
      <c r="BM126" s="22"/>
      <c r="BN126" s="22"/>
      <c r="BO126" s="226"/>
      <c r="BP126" s="22"/>
      <c r="BQ126" s="22"/>
      <c r="BR126" s="22"/>
    </row>
    <row r="127" spans="35:70" s="515" customFormat="1">
      <c r="AI127" s="22"/>
      <c r="AJ127" s="22"/>
      <c r="AK127" s="22"/>
      <c r="AL127" s="22"/>
      <c r="AM127" s="22"/>
      <c r="AN127" s="22"/>
      <c r="AO127" s="22"/>
      <c r="AP127" s="22"/>
      <c r="AQ127" s="226"/>
      <c r="AR127" s="226"/>
      <c r="AS127" s="226"/>
      <c r="AT127" s="22"/>
      <c r="AU127" s="22"/>
      <c r="AV127" s="22"/>
      <c r="AW127" s="22"/>
      <c r="AX127" s="22"/>
      <c r="AY127" s="22"/>
      <c r="AZ127" s="224"/>
      <c r="BA127" s="224"/>
      <c r="BB127" s="22"/>
      <c r="BC127" s="224"/>
      <c r="BD127" s="224"/>
      <c r="BE127" s="224"/>
      <c r="BF127" s="224"/>
      <c r="BG127" s="224"/>
      <c r="BH127" s="22"/>
      <c r="BI127" s="22"/>
      <c r="BJ127" s="224"/>
      <c r="BK127" s="224"/>
      <c r="BL127" s="224"/>
      <c r="BM127" s="22"/>
      <c r="BN127" s="22"/>
      <c r="BO127" s="226"/>
      <c r="BP127" s="22"/>
      <c r="BQ127" s="22"/>
      <c r="BR127" s="22"/>
    </row>
    <row r="128" spans="35:70" s="515" customFormat="1">
      <c r="AI128" s="22"/>
      <c r="AJ128" s="22"/>
      <c r="AK128" s="22"/>
      <c r="AL128" s="22"/>
      <c r="AM128" s="22"/>
      <c r="AN128" s="22"/>
      <c r="AO128" s="22"/>
      <c r="AP128" s="22"/>
      <c r="AQ128" s="226"/>
      <c r="AR128" s="226"/>
      <c r="AS128" s="226"/>
      <c r="AT128" s="22"/>
      <c r="AU128" s="22"/>
      <c r="AV128" s="22"/>
      <c r="AW128" s="22"/>
      <c r="AX128" s="22"/>
      <c r="AY128" s="22"/>
      <c r="AZ128" s="224"/>
      <c r="BA128" s="224"/>
      <c r="BB128" s="22"/>
      <c r="BC128" s="224"/>
      <c r="BD128" s="224"/>
      <c r="BE128" s="224"/>
      <c r="BF128" s="224"/>
      <c r="BG128" s="224"/>
      <c r="BH128" s="22"/>
      <c r="BI128" s="22"/>
      <c r="BJ128" s="224"/>
      <c r="BK128" s="224"/>
      <c r="BL128" s="224"/>
      <c r="BM128" s="22"/>
      <c r="BN128" s="22"/>
      <c r="BO128" s="226"/>
      <c r="BP128" s="22"/>
      <c r="BQ128" s="22"/>
      <c r="BR128" s="22"/>
    </row>
    <row r="129" spans="35:86" s="515" customFormat="1">
      <c r="AI129" s="22"/>
      <c r="AJ129" s="22"/>
      <c r="AK129" s="22"/>
      <c r="AL129" s="22"/>
      <c r="AM129" s="22"/>
      <c r="AN129" s="22"/>
      <c r="AO129" s="22"/>
      <c r="AP129" s="22"/>
      <c r="AQ129" s="226"/>
      <c r="AR129" s="226"/>
      <c r="AS129" s="226"/>
      <c r="AT129" s="22"/>
      <c r="AU129" s="22"/>
      <c r="AV129" s="22"/>
      <c r="AW129" s="22"/>
      <c r="AX129" s="22"/>
      <c r="AY129" s="22"/>
      <c r="AZ129" s="224"/>
      <c r="BA129" s="224"/>
      <c r="BB129" s="22"/>
      <c r="BC129" s="224"/>
      <c r="BD129" s="224"/>
      <c r="BE129" s="224"/>
      <c r="BF129" s="224"/>
      <c r="BG129" s="224"/>
      <c r="BH129" s="22"/>
      <c r="BI129" s="22"/>
      <c r="BJ129" s="224"/>
      <c r="BK129" s="224"/>
      <c r="BL129" s="224"/>
      <c r="BM129" s="22"/>
      <c r="BN129" s="22"/>
      <c r="BO129" s="226"/>
      <c r="BP129" s="22"/>
      <c r="BQ129" s="22"/>
      <c r="BR129" s="22"/>
    </row>
    <row r="130" spans="35:86" s="515" customFormat="1">
      <c r="AI130" s="22"/>
      <c r="AJ130" s="22"/>
      <c r="AK130" s="22"/>
      <c r="AL130" s="22"/>
      <c r="AM130" s="22"/>
      <c r="AN130" s="22"/>
      <c r="AO130" s="22"/>
      <c r="AP130" s="22"/>
      <c r="AQ130" s="226"/>
      <c r="AR130" s="226"/>
      <c r="AS130" s="226"/>
      <c r="AT130" s="22"/>
      <c r="AU130" s="22"/>
      <c r="AV130" s="22"/>
      <c r="AW130" s="22"/>
      <c r="AX130" s="22"/>
      <c r="AY130" s="22"/>
      <c r="AZ130" s="224"/>
      <c r="BA130" s="224"/>
      <c r="BB130" s="22"/>
      <c r="BC130" s="224"/>
      <c r="BD130" s="224"/>
      <c r="BE130" s="224"/>
      <c r="BF130" s="224"/>
      <c r="BG130" s="224"/>
      <c r="BH130" s="22"/>
      <c r="BI130" s="22"/>
      <c r="BJ130" s="224"/>
      <c r="BK130" s="224"/>
      <c r="BL130" s="224"/>
      <c r="BM130" s="22"/>
      <c r="BN130" s="22"/>
      <c r="BO130" s="226"/>
      <c r="BP130" s="22"/>
      <c r="BQ130" s="22"/>
      <c r="BR130" s="22"/>
    </row>
    <row r="131" spans="35:86" s="515" customFormat="1">
      <c r="AI131" s="22"/>
      <c r="AJ131" s="22"/>
      <c r="AK131" s="22"/>
      <c r="AL131" s="22"/>
      <c r="AM131" s="22"/>
      <c r="AN131" s="22"/>
      <c r="AO131" s="22"/>
      <c r="AP131" s="22"/>
      <c r="AQ131" s="226"/>
      <c r="AR131" s="226"/>
      <c r="AS131" s="226"/>
      <c r="AT131" s="22"/>
      <c r="AU131" s="22"/>
      <c r="AV131" s="22"/>
      <c r="AW131" s="22"/>
      <c r="AX131" s="22"/>
      <c r="AY131" s="22"/>
      <c r="AZ131" s="224"/>
      <c r="BA131" s="224"/>
      <c r="BB131" s="22"/>
      <c r="BC131" s="224"/>
      <c r="BD131" s="224"/>
      <c r="BE131" s="224"/>
      <c r="BF131" s="224"/>
      <c r="BG131" s="224"/>
      <c r="BH131" s="22"/>
      <c r="BI131" s="22"/>
      <c r="BJ131" s="224"/>
      <c r="BK131" s="224"/>
      <c r="BL131" s="224"/>
      <c r="BM131" s="22"/>
      <c r="BN131" s="22"/>
      <c r="BO131" s="226"/>
      <c r="BP131" s="22"/>
      <c r="BQ131" s="22"/>
      <c r="BR131" s="22"/>
    </row>
    <row r="132" spans="35:86" s="515" customFormat="1">
      <c r="AI132" s="22"/>
      <c r="AJ132" s="22"/>
      <c r="AK132" s="22"/>
      <c r="AL132" s="22"/>
      <c r="AM132" s="22"/>
      <c r="AN132" s="22"/>
      <c r="AO132" s="22"/>
      <c r="AP132" s="22"/>
      <c r="AQ132" s="226"/>
      <c r="AR132" s="226"/>
      <c r="AS132" s="226"/>
      <c r="AT132" s="22"/>
      <c r="AU132" s="22"/>
      <c r="AV132" s="22"/>
      <c r="AW132" s="22"/>
      <c r="AX132" s="22"/>
      <c r="AY132" s="22"/>
      <c r="AZ132" s="224"/>
      <c r="BA132" s="224"/>
      <c r="BB132" s="22"/>
      <c r="BC132" s="224"/>
      <c r="BD132" s="224"/>
      <c r="BE132" s="224"/>
      <c r="BF132" s="224"/>
      <c r="BG132" s="224"/>
      <c r="BH132" s="22"/>
      <c r="BI132" s="22"/>
      <c r="BJ132" s="224"/>
      <c r="BK132" s="224"/>
      <c r="BL132" s="224"/>
      <c r="BM132" s="22"/>
      <c r="BN132" s="22"/>
      <c r="BO132" s="226"/>
      <c r="BP132" s="22"/>
      <c r="BQ132" s="22"/>
      <c r="BR132" s="22"/>
    </row>
    <row r="133" spans="35:86" s="515" customFormat="1">
      <c r="AI133" s="22"/>
      <c r="AJ133" s="22"/>
      <c r="AK133" s="22"/>
      <c r="AL133" s="22"/>
      <c r="AM133" s="22"/>
      <c r="AN133" s="22"/>
      <c r="AO133" s="22"/>
      <c r="AP133" s="22"/>
      <c r="AQ133" s="226"/>
      <c r="AR133" s="226"/>
      <c r="AS133" s="226"/>
      <c r="AT133" s="22"/>
      <c r="AU133" s="22"/>
      <c r="AV133" s="22"/>
      <c r="AW133" s="22"/>
      <c r="AX133" s="22"/>
      <c r="AY133" s="22"/>
      <c r="AZ133" s="224"/>
      <c r="BA133" s="224"/>
      <c r="BB133" s="22"/>
      <c r="BC133" s="224"/>
      <c r="BD133" s="224"/>
      <c r="BE133" s="224"/>
      <c r="BF133" s="224"/>
      <c r="BG133" s="224"/>
      <c r="BH133" s="22"/>
      <c r="BI133" s="22"/>
      <c r="BJ133" s="224"/>
      <c r="BK133" s="224"/>
      <c r="BL133" s="224"/>
      <c r="BM133" s="22"/>
      <c r="BN133" s="22"/>
      <c r="BO133" s="226"/>
      <c r="BP133" s="22"/>
      <c r="BQ133" s="22"/>
      <c r="BR133" s="22"/>
    </row>
    <row r="134" spans="35:86" s="515" customFormat="1">
      <c r="AI134" s="22"/>
      <c r="AJ134" s="22"/>
      <c r="AK134" s="22"/>
      <c r="AL134" s="22"/>
      <c r="AM134" s="22"/>
      <c r="AN134" s="22"/>
      <c r="AO134" s="22"/>
      <c r="AP134" s="22"/>
      <c r="AQ134" s="226"/>
      <c r="AR134" s="226"/>
      <c r="AS134" s="226"/>
      <c r="AT134" s="22"/>
      <c r="AU134" s="22"/>
      <c r="AV134" s="22"/>
      <c r="AW134" s="22"/>
      <c r="AX134" s="22"/>
      <c r="AY134" s="22"/>
      <c r="AZ134" s="224"/>
      <c r="BA134" s="224"/>
      <c r="BB134" s="22"/>
      <c r="BC134" s="224"/>
      <c r="BD134" s="224"/>
      <c r="BE134" s="224"/>
      <c r="BF134" s="224"/>
      <c r="BG134" s="224"/>
      <c r="BH134" s="22"/>
      <c r="BI134" s="22"/>
      <c r="BJ134" s="224"/>
      <c r="BK134" s="224"/>
      <c r="BL134" s="224"/>
      <c r="BM134" s="22"/>
      <c r="BN134" s="22"/>
      <c r="BO134" s="226"/>
      <c r="BP134" s="22"/>
      <c r="BQ134" s="22"/>
      <c r="BR134" s="22"/>
    </row>
    <row r="135" spans="35:86" s="515" customFormat="1">
      <c r="AI135" s="22"/>
      <c r="AJ135" s="22"/>
      <c r="AK135" s="22"/>
      <c r="AL135" s="22"/>
      <c r="AM135" s="22"/>
      <c r="AN135" s="22"/>
      <c r="AO135" s="22"/>
      <c r="AP135" s="22"/>
      <c r="AQ135" s="226"/>
      <c r="AR135" s="226"/>
      <c r="AS135" s="226"/>
      <c r="AT135" s="22"/>
      <c r="AU135" s="22"/>
      <c r="AV135" s="22"/>
      <c r="AW135" s="22"/>
      <c r="AX135" s="22"/>
      <c r="AY135" s="22"/>
      <c r="AZ135" s="224"/>
      <c r="BA135" s="224"/>
      <c r="BB135" s="22"/>
      <c r="BC135" s="224"/>
      <c r="BD135" s="224"/>
      <c r="BE135" s="224"/>
      <c r="BF135" s="224"/>
      <c r="BG135" s="224"/>
      <c r="BH135" s="22"/>
      <c r="BI135" s="22"/>
      <c r="BJ135" s="224"/>
      <c r="BK135" s="224"/>
      <c r="BL135" s="224"/>
      <c r="BM135" s="22"/>
      <c r="BN135" s="22"/>
      <c r="BO135" s="226"/>
      <c r="BP135" s="22"/>
      <c r="BQ135" s="22"/>
      <c r="BR135" s="22"/>
    </row>
    <row r="136" spans="35:86" s="515" customFormat="1">
      <c r="AI136" s="22"/>
      <c r="AJ136" s="22"/>
      <c r="AK136" s="22"/>
      <c r="AL136" s="22"/>
      <c r="AM136" s="22"/>
      <c r="AN136" s="22"/>
      <c r="AO136" s="22"/>
      <c r="AP136" s="22"/>
      <c r="AQ136" s="226"/>
      <c r="AR136" s="226"/>
      <c r="AS136" s="226"/>
      <c r="AT136" s="22"/>
      <c r="AU136" s="22"/>
      <c r="AV136" s="22"/>
      <c r="AW136" s="22"/>
      <c r="AX136" s="22"/>
      <c r="AY136" s="22"/>
      <c r="AZ136" s="224"/>
      <c r="BA136" s="224"/>
      <c r="BB136" s="22"/>
      <c r="BC136" s="224"/>
      <c r="BD136" s="224"/>
      <c r="BE136" s="224"/>
      <c r="BF136" s="224"/>
      <c r="BG136" s="224"/>
      <c r="BH136" s="22"/>
      <c r="BI136" s="22"/>
      <c r="BJ136" s="224"/>
      <c r="BK136" s="224"/>
      <c r="BL136" s="224"/>
      <c r="BM136" s="22"/>
      <c r="BN136" s="22"/>
      <c r="BO136" s="226"/>
      <c r="BP136" s="22"/>
      <c r="BQ136" s="22"/>
      <c r="BR136" s="22"/>
    </row>
    <row r="137" spans="35:86" s="515" customFormat="1">
      <c r="AI137" s="22"/>
      <c r="AJ137" s="22"/>
      <c r="AK137" s="22"/>
      <c r="AL137" s="22"/>
      <c r="AM137" s="22"/>
      <c r="AN137" s="22"/>
      <c r="AO137" s="22"/>
      <c r="AP137" s="22"/>
      <c r="AQ137" s="226"/>
      <c r="AR137" s="226"/>
      <c r="AS137" s="226"/>
      <c r="AT137" s="22"/>
      <c r="AU137" s="22"/>
      <c r="AV137" s="22"/>
      <c r="AW137" s="22"/>
      <c r="AX137" s="22"/>
      <c r="AY137" s="22"/>
      <c r="AZ137" s="224"/>
      <c r="BA137" s="224"/>
      <c r="BB137" s="22"/>
      <c r="BC137" s="224"/>
      <c r="BD137" s="224"/>
      <c r="BE137" s="224"/>
      <c r="BF137" s="224"/>
      <c r="BG137" s="224"/>
      <c r="BH137" s="22"/>
      <c r="BI137" s="22"/>
      <c r="BJ137" s="224"/>
      <c r="BK137" s="224"/>
      <c r="BL137" s="224"/>
      <c r="BM137" s="22"/>
      <c r="BN137" s="22"/>
      <c r="BO137" s="226"/>
      <c r="BP137" s="22"/>
      <c r="BQ137" s="22"/>
      <c r="BR137" s="22"/>
    </row>
    <row r="138" spans="35:86" s="515" customFormat="1">
      <c r="AI138" s="22"/>
      <c r="AJ138" s="22"/>
      <c r="AK138" s="22"/>
      <c r="AL138" s="22"/>
      <c r="AM138" s="22"/>
      <c r="AN138" s="22"/>
      <c r="AO138" s="22"/>
      <c r="AP138" s="22"/>
      <c r="AQ138" s="226"/>
      <c r="AR138" s="226"/>
      <c r="AS138" s="226"/>
      <c r="AT138" s="22"/>
      <c r="AU138" s="22"/>
      <c r="AV138" s="22"/>
      <c r="AW138" s="22"/>
      <c r="AX138" s="22"/>
      <c r="AY138" s="22"/>
      <c r="AZ138" s="224"/>
      <c r="BA138" s="224"/>
      <c r="BB138" s="22"/>
      <c r="BC138" s="224"/>
      <c r="BD138" s="224"/>
      <c r="BE138" s="224"/>
      <c r="BF138" s="224"/>
      <c r="BG138" s="224"/>
      <c r="BH138" s="22"/>
      <c r="BI138" s="22"/>
      <c r="BJ138" s="224"/>
      <c r="BK138" s="224"/>
      <c r="BL138" s="224"/>
      <c r="BM138" s="22"/>
      <c r="BN138" s="22"/>
      <c r="BO138" s="226"/>
      <c r="BP138" s="22"/>
      <c r="BQ138" s="22"/>
      <c r="BR138" s="22"/>
    </row>
    <row r="139" spans="35:86" s="515" customFormat="1">
      <c r="AI139" s="22"/>
      <c r="AJ139" s="22"/>
      <c r="AK139" s="22"/>
      <c r="AL139" s="22"/>
      <c r="AM139" s="22"/>
      <c r="AN139" s="22"/>
      <c r="AO139" s="22"/>
      <c r="AP139" s="22"/>
      <c r="AQ139" s="226"/>
      <c r="AR139" s="226"/>
      <c r="AS139" s="226"/>
      <c r="AT139" s="22"/>
      <c r="AU139" s="22"/>
      <c r="AV139" s="22"/>
      <c r="AW139" s="22"/>
      <c r="AX139" s="22"/>
      <c r="AY139" s="22"/>
      <c r="AZ139" s="224"/>
      <c r="BA139" s="224"/>
      <c r="BB139" s="22"/>
      <c r="BC139" s="224"/>
      <c r="BD139" s="224"/>
      <c r="BE139" s="224"/>
      <c r="BF139" s="224"/>
      <c r="BG139" s="224"/>
      <c r="BH139" s="22"/>
      <c r="BI139" s="22"/>
      <c r="BJ139" s="224"/>
      <c r="BK139" s="224"/>
      <c r="BL139" s="224"/>
      <c r="BM139" s="22"/>
      <c r="BN139" s="22"/>
      <c r="BO139" s="226"/>
      <c r="BP139" s="22"/>
      <c r="BQ139" s="22"/>
      <c r="BR139" s="22"/>
    </row>
    <row r="140" spans="35:86" s="515" customFormat="1">
      <c r="AI140" s="22"/>
      <c r="AJ140" s="22"/>
      <c r="AK140" s="22"/>
      <c r="AL140" s="22"/>
      <c r="AM140" s="22"/>
      <c r="AN140" s="22"/>
      <c r="AO140" s="22"/>
      <c r="AP140" s="22"/>
      <c r="AQ140" s="226"/>
      <c r="AR140" s="226"/>
      <c r="AS140" s="226"/>
      <c r="AT140" s="22"/>
      <c r="AU140" s="22"/>
      <c r="AV140" s="22"/>
      <c r="AW140" s="22"/>
      <c r="AX140" s="22"/>
      <c r="AY140" s="22"/>
      <c r="AZ140" s="224"/>
      <c r="BA140" s="224"/>
      <c r="BB140" s="22"/>
      <c r="BC140" s="224"/>
      <c r="BD140" s="224"/>
      <c r="BE140" s="224"/>
      <c r="BF140" s="224"/>
      <c r="BG140" s="224"/>
      <c r="BH140" s="22"/>
      <c r="BI140" s="22"/>
      <c r="BJ140" s="224"/>
      <c r="BK140" s="224"/>
      <c r="BL140" s="224"/>
      <c r="BM140" s="22"/>
      <c r="BN140" s="22"/>
      <c r="BO140" s="226"/>
      <c r="BP140" s="22"/>
      <c r="BQ140" s="22"/>
      <c r="BR140" s="22"/>
    </row>
    <row r="141" spans="35:86" s="515" customFormat="1">
      <c r="AI141" s="22"/>
      <c r="AJ141" s="22"/>
      <c r="AK141" s="22"/>
      <c r="AL141" s="22"/>
      <c r="AM141" s="22"/>
      <c r="AN141" s="22"/>
      <c r="AO141" s="22"/>
      <c r="AP141" s="22"/>
      <c r="AQ141" s="226"/>
      <c r="AR141" s="226"/>
      <c r="AS141" s="226"/>
      <c r="AT141" s="22"/>
      <c r="AU141" s="22"/>
      <c r="AV141" s="22"/>
      <c r="AW141" s="22"/>
      <c r="AX141" s="22"/>
      <c r="AY141" s="22"/>
      <c r="AZ141" s="224"/>
      <c r="BA141" s="224"/>
      <c r="BB141" s="22"/>
      <c r="BC141" s="224"/>
      <c r="BD141" s="224"/>
      <c r="BE141" s="224"/>
      <c r="BF141" s="224"/>
      <c r="BG141" s="224"/>
      <c r="BH141" s="22"/>
      <c r="BI141" s="22"/>
      <c r="BJ141" s="224"/>
      <c r="BK141" s="224"/>
      <c r="BL141" s="224"/>
      <c r="BM141" s="22"/>
      <c r="BN141" s="22"/>
      <c r="BO141" s="226"/>
      <c r="BP141" s="22"/>
      <c r="BQ141" s="22"/>
      <c r="BR141" s="22"/>
    </row>
    <row r="142" spans="35:86" s="515" customFormat="1">
      <c r="AI142" s="22"/>
      <c r="AJ142" s="22"/>
      <c r="AK142" s="22"/>
      <c r="AL142" s="22"/>
      <c r="AM142" s="22"/>
      <c r="AN142" s="22"/>
      <c r="AO142" s="22"/>
      <c r="AP142" s="22"/>
      <c r="AQ142" s="226"/>
      <c r="AR142" s="226"/>
      <c r="AS142" s="226"/>
      <c r="AT142" s="22"/>
      <c r="AU142" s="22"/>
      <c r="AV142" s="22"/>
      <c r="AW142" s="22"/>
      <c r="AX142" s="22"/>
      <c r="AY142" s="22"/>
      <c r="AZ142" s="224"/>
      <c r="BA142" s="224"/>
      <c r="BB142" s="22"/>
      <c r="BC142" s="224"/>
      <c r="BD142" s="224"/>
      <c r="BE142" s="224"/>
      <c r="BF142" s="224"/>
      <c r="BG142" s="224"/>
      <c r="BH142" s="22"/>
      <c r="BI142" s="22"/>
      <c r="BJ142" s="224"/>
      <c r="BK142" s="224"/>
      <c r="BL142" s="224"/>
      <c r="BM142" s="22"/>
      <c r="BN142" s="22"/>
      <c r="BO142" s="226"/>
      <c r="BP142" s="22"/>
      <c r="BQ142" s="22"/>
      <c r="BR142" s="22"/>
    </row>
    <row r="143" spans="35:86">
      <c r="AI143" s="22"/>
      <c r="AJ143" s="22"/>
      <c r="AK143" s="22"/>
      <c r="AL143" s="22"/>
      <c r="AM143" s="22"/>
      <c r="AN143" s="22"/>
      <c r="AO143" s="22"/>
      <c r="AP143" s="22"/>
      <c r="AQ143" s="226"/>
      <c r="AR143" s="226"/>
      <c r="AS143" s="226"/>
      <c r="AT143" s="22"/>
      <c r="AU143" s="22"/>
      <c r="AV143" s="22"/>
      <c r="AW143" s="22"/>
      <c r="AX143" s="22"/>
      <c r="AY143" s="22"/>
      <c r="AZ143" s="224"/>
      <c r="BA143" s="224"/>
      <c r="BB143" s="22"/>
      <c r="BC143" s="224"/>
      <c r="BD143" s="224"/>
      <c r="BE143" s="224"/>
      <c r="BF143" s="224"/>
      <c r="BG143" s="224"/>
      <c r="BH143" s="22"/>
      <c r="BI143" s="22"/>
      <c r="BJ143" s="224"/>
      <c r="BK143" s="224"/>
      <c r="BL143" s="224"/>
      <c r="BM143" s="22"/>
      <c r="BN143" s="22"/>
      <c r="BO143" s="226"/>
      <c r="BP143" s="22"/>
      <c r="BQ143" s="22"/>
      <c r="BR143" s="22"/>
      <c r="BY143"/>
      <c r="CA143"/>
      <c r="CB143"/>
      <c r="CH143"/>
    </row>
    <row r="144" spans="35:86" s="515" customFormat="1">
      <c r="AI144" s="22"/>
      <c r="AJ144" s="22"/>
      <c r="AK144" s="22"/>
      <c r="AL144" s="22"/>
      <c r="AM144" s="22"/>
      <c r="AN144" s="22"/>
      <c r="AO144" s="22"/>
      <c r="AP144" s="22"/>
      <c r="AQ144" s="226"/>
      <c r="AR144" s="226"/>
      <c r="AS144" s="226"/>
      <c r="AT144" s="22"/>
      <c r="AU144" s="22"/>
      <c r="AV144" s="22"/>
      <c r="AW144" s="22"/>
      <c r="AX144" s="22"/>
      <c r="AY144" s="22"/>
      <c r="AZ144" s="224"/>
      <c r="BA144" s="224"/>
      <c r="BB144" s="22"/>
      <c r="BC144" s="224"/>
      <c r="BD144" s="224"/>
      <c r="BE144" s="224"/>
      <c r="BF144" s="224"/>
      <c r="BG144" s="224"/>
      <c r="BH144" s="22"/>
      <c r="BI144" s="22"/>
      <c r="BJ144" s="224"/>
      <c r="BK144" s="224"/>
      <c r="BL144" s="224"/>
      <c r="BM144" s="22"/>
      <c r="BN144" s="22"/>
      <c r="BO144" s="226"/>
      <c r="BP144" s="22"/>
      <c r="BQ144" s="22"/>
      <c r="BR144" s="22"/>
    </row>
    <row r="145" spans="35:70" s="515" customFormat="1">
      <c r="AI145" s="22"/>
      <c r="AJ145" s="22"/>
      <c r="AK145" s="22"/>
      <c r="AL145" s="22"/>
      <c r="AM145" s="22"/>
      <c r="AN145" s="22"/>
      <c r="AO145" s="22"/>
      <c r="AP145" s="22"/>
      <c r="AQ145" s="226"/>
      <c r="AR145" s="226"/>
      <c r="AS145" s="226"/>
      <c r="AT145" s="22"/>
      <c r="AU145" s="22"/>
      <c r="AV145" s="22"/>
      <c r="AW145" s="22"/>
      <c r="AX145" s="22"/>
      <c r="AY145" s="22"/>
      <c r="AZ145" s="224"/>
      <c r="BA145" s="224"/>
      <c r="BB145" s="22"/>
      <c r="BC145" s="224"/>
      <c r="BD145" s="224"/>
      <c r="BE145" s="224"/>
      <c r="BF145" s="224"/>
      <c r="BG145" s="224"/>
      <c r="BH145" s="22"/>
      <c r="BI145" s="22"/>
      <c r="BJ145" s="224"/>
      <c r="BK145" s="224"/>
      <c r="BL145" s="224"/>
      <c r="BM145" s="22"/>
      <c r="BN145" s="22"/>
      <c r="BO145" s="226"/>
      <c r="BP145" s="22"/>
      <c r="BQ145" s="22"/>
      <c r="BR145" s="22"/>
    </row>
    <row r="146" spans="35:70" s="515" customFormat="1">
      <c r="AI146" s="22"/>
      <c r="AJ146" s="22"/>
      <c r="AK146" s="22"/>
      <c r="AL146" s="22"/>
      <c r="AM146" s="22"/>
      <c r="AN146" s="22"/>
      <c r="AO146" s="22"/>
      <c r="AP146" s="22"/>
      <c r="AQ146" s="226"/>
      <c r="AR146" s="226"/>
      <c r="AS146" s="226"/>
      <c r="AT146" s="22"/>
      <c r="AU146" s="22"/>
      <c r="AV146" s="22"/>
      <c r="AW146" s="22"/>
      <c r="AX146" s="22"/>
      <c r="AY146" s="22"/>
      <c r="AZ146" s="224"/>
      <c r="BA146" s="224"/>
      <c r="BB146" s="22"/>
      <c r="BC146" s="224"/>
      <c r="BD146" s="224"/>
      <c r="BE146" s="224"/>
      <c r="BF146" s="224"/>
      <c r="BG146" s="224"/>
      <c r="BH146" s="22"/>
      <c r="BI146" s="22"/>
      <c r="BJ146" s="224"/>
      <c r="BK146" s="224"/>
      <c r="BL146" s="224"/>
      <c r="BM146" s="22"/>
      <c r="BN146" s="22"/>
      <c r="BO146" s="226"/>
      <c r="BP146" s="22"/>
      <c r="BQ146" s="22"/>
      <c r="BR146" s="22"/>
    </row>
    <row r="147" spans="35:70" s="515" customFormat="1">
      <c r="AI147" s="22"/>
      <c r="AJ147" s="22"/>
      <c r="AK147" s="22"/>
      <c r="AL147" s="22"/>
      <c r="AM147" s="22"/>
      <c r="AN147" s="22"/>
      <c r="AO147" s="22"/>
      <c r="AP147" s="22"/>
      <c r="AQ147" s="226"/>
      <c r="AR147" s="226"/>
      <c r="AS147" s="226"/>
      <c r="AT147" s="22"/>
      <c r="AU147" s="22"/>
      <c r="AV147" s="22"/>
      <c r="AW147" s="22"/>
      <c r="AX147" s="22"/>
      <c r="AY147" s="22"/>
      <c r="AZ147" s="224"/>
      <c r="BA147" s="224"/>
      <c r="BB147" s="22"/>
      <c r="BC147" s="224"/>
      <c r="BD147" s="224"/>
      <c r="BE147" s="224"/>
      <c r="BF147" s="224"/>
      <c r="BG147" s="224"/>
      <c r="BH147" s="22"/>
      <c r="BI147" s="22"/>
      <c r="BJ147" s="224"/>
      <c r="BK147" s="224"/>
      <c r="BL147" s="224"/>
      <c r="BM147" s="22"/>
      <c r="BN147" s="22"/>
      <c r="BO147" s="226"/>
      <c r="BP147" s="22"/>
      <c r="BQ147" s="22"/>
      <c r="BR147" s="22"/>
    </row>
    <row r="148" spans="35:70" s="515" customFormat="1">
      <c r="AI148" s="22"/>
      <c r="AJ148" s="22"/>
      <c r="AK148" s="22"/>
      <c r="AL148" s="22"/>
      <c r="AM148" s="22"/>
      <c r="AN148" s="22"/>
      <c r="AO148" s="22"/>
      <c r="AP148" s="22"/>
      <c r="AQ148" s="226"/>
      <c r="AR148" s="226"/>
      <c r="AS148" s="226"/>
      <c r="AT148" s="22"/>
      <c r="AU148" s="22"/>
      <c r="AV148" s="22"/>
      <c r="AW148" s="22"/>
      <c r="AX148" s="22"/>
      <c r="AY148" s="22"/>
      <c r="AZ148" s="224"/>
      <c r="BA148" s="224"/>
      <c r="BB148" s="22"/>
      <c r="BC148" s="224"/>
      <c r="BD148" s="224"/>
      <c r="BE148" s="224"/>
      <c r="BF148" s="224"/>
      <c r="BG148" s="224"/>
      <c r="BH148" s="22"/>
      <c r="BI148" s="22"/>
      <c r="BJ148" s="224"/>
      <c r="BK148" s="224"/>
      <c r="BL148" s="224"/>
      <c r="BM148" s="22"/>
      <c r="BN148" s="22"/>
      <c r="BO148" s="226"/>
      <c r="BP148" s="22"/>
      <c r="BQ148" s="22"/>
      <c r="BR148" s="22"/>
    </row>
    <row r="149" spans="35:70" s="515" customFormat="1">
      <c r="AI149" s="22"/>
      <c r="AJ149" s="22"/>
      <c r="AK149" s="22"/>
      <c r="AL149" s="22"/>
      <c r="AM149" s="22"/>
      <c r="AN149" s="22"/>
      <c r="AO149" s="22"/>
      <c r="AP149" s="22"/>
      <c r="AQ149" s="226"/>
      <c r="AR149" s="226"/>
      <c r="AS149" s="226"/>
      <c r="AT149" s="22"/>
      <c r="AU149" s="22"/>
      <c r="AV149" s="22"/>
      <c r="AW149" s="22"/>
      <c r="AX149" s="22"/>
      <c r="AY149" s="22"/>
      <c r="AZ149" s="224"/>
      <c r="BA149" s="224"/>
      <c r="BB149" s="22"/>
      <c r="BC149" s="224"/>
      <c r="BD149" s="224"/>
      <c r="BE149" s="224"/>
      <c r="BF149" s="224"/>
      <c r="BG149" s="224"/>
      <c r="BH149" s="22"/>
      <c r="BI149" s="22"/>
      <c r="BJ149" s="224"/>
      <c r="BK149" s="224"/>
      <c r="BL149" s="224"/>
      <c r="BM149" s="22"/>
      <c r="BN149" s="22"/>
      <c r="BO149" s="226"/>
      <c r="BP149" s="22"/>
      <c r="BQ149" s="22"/>
      <c r="BR149" s="22"/>
    </row>
    <row r="150" spans="35:70" s="515" customFormat="1">
      <c r="AI150" s="22"/>
      <c r="AJ150" s="22"/>
      <c r="AK150" s="22"/>
      <c r="AL150" s="22"/>
      <c r="AM150" s="22"/>
      <c r="AN150" s="22"/>
      <c r="AO150" s="22"/>
      <c r="AP150" s="22"/>
      <c r="AQ150" s="226"/>
      <c r="AR150" s="226"/>
      <c r="AS150" s="226"/>
      <c r="AT150" s="22"/>
      <c r="AU150" s="22"/>
      <c r="AV150" s="22"/>
      <c r="AW150" s="22"/>
      <c r="AX150" s="22"/>
      <c r="AY150" s="22"/>
      <c r="AZ150" s="224"/>
      <c r="BA150" s="224"/>
      <c r="BB150" s="22"/>
      <c r="BC150" s="224"/>
      <c r="BD150" s="224"/>
      <c r="BE150" s="224"/>
      <c r="BF150" s="224"/>
      <c r="BG150" s="224"/>
      <c r="BH150" s="22"/>
      <c r="BI150" s="22"/>
      <c r="BJ150" s="224"/>
      <c r="BK150" s="224"/>
      <c r="BL150" s="224"/>
      <c r="BM150" s="22"/>
      <c r="BN150" s="22"/>
      <c r="BO150" s="226"/>
      <c r="BP150" s="22"/>
      <c r="BQ150" s="22"/>
      <c r="BR150" s="22"/>
    </row>
    <row r="151" spans="35:70" s="515" customFormat="1">
      <c r="AI151" s="22"/>
      <c r="AJ151" s="22"/>
      <c r="AK151" s="22"/>
      <c r="AL151" s="22"/>
      <c r="AM151" s="22"/>
      <c r="AN151" s="22"/>
      <c r="AO151" s="22"/>
      <c r="AP151" s="22"/>
      <c r="AQ151" s="226"/>
      <c r="AR151" s="226"/>
      <c r="AS151" s="226"/>
      <c r="AT151" s="22"/>
      <c r="AU151" s="22"/>
      <c r="AV151" s="22"/>
      <c r="AW151" s="22"/>
      <c r="AX151" s="22"/>
      <c r="AY151" s="22"/>
      <c r="AZ151" s="224"/>
      <c r="BA151" s="224"/>
      <c r="BB151" s="22"/>
      <c r="BC151" s="224"/>
      <c r="BD151" s="224"/>
      <c r="BE151" s="224"/>
      <c r="BF151" s="224"/>
      <c r="BG151" s="224"/>
      <c r="BH151" s="22"/>
      <c r="BI151" s="22"/>
      <c r="BJ151" s="224"/>
      <c r="BK151" s="224"/>
      <c r="BL151" s="224"/>
      <c r="BM151" s="22"/>
      <c r="BN151" s="22"/>
      <c r="BO151" s="226"/>
      <c r="BP151" s="22"/>
      <c r="BQ151" s="22"/>
      <c r="BR151" s="22"/>
    </row>
    <row r="152" spans="35:70" s="515" customFormat="1">
      <c r="AI152" s="22"/>
      <c r="AJ152" s="22"/>
      <c r="AK152" s="22"/>
      <c r="AL152" s="22"/>
      <c r="AM152" s="22"/>
      <c r="AN152" s="22"/>
      <c r="AO152" s="22"/>
      <c r="AP152" s="22"/>
      <c r="AQ152" s="226"/>
      <c r="AR152" s="226"/>
      <c r="AS152" s="226"/>
      <c r="AT152" s="22"/>
      <c r="AU152" s="22"/>
      <c r="AV152" s="22"/>
      <c r="AW152" s="22"/>
      <c r="AX152" s="22"/>
      <c r="AY152" s="22"/>
      <c r="AZ152" s="224"/>
      <c r="BA152" s="224"/>
      <c r="BB152" s="22"/>
      <c r="BC152" s="224"/>
      <c r="BD152" s="224"/>
      <c r="BE152" s="224"/>
      <c r="BF152" s="224"/>
      <c r="BG152" s="224"/>
      <c r="BH152" s="22"/>
      <c r="BI152" s="22"/>
      <c r="BJ152" s="224"/>
      <c r="BK152" s="224"/>
      <c r="BL152" s="224"/>
      <c r="BM152" s="22"/>
      <c r="BN152" s="22"/>
      <c r="BO152" s="226"/>
      <c r="BP152" s="22"/>
      <c r="BQ152" s="22"/>
      <c r="BR152" s="22"/>
    </row>
    <row r="153" spans="35:70" s="515" customFormat="1">
      <c r="AI153" s="22"/>
      <c r="AJ153" s="22"/>
      <c r="AK153" s="22"/>
      <c r="AL153" s="22"/>
      <c r="AM153" s="22"/>
      <c r="AN153" s="22"/>
      <c r="AO153" s="22"/>
      <c r="AP153" s="22"/>
      <c r="AQ153" s="226"/>
      <c r="AR153" s="226"/>
      <c r="AS153" s="226"/>
      <c r="AT153" s="22"/>
      <c r="AU153" s="22"/>
      <c r="AV153" s="22"/>
      <c r="AW153" s="22"/>
      <c r="AX153" s="22"/>
      <c r="AY153" s="22"/>
      <c r="AZ153" s="224"/>
      <c r="BA153" s="224"/>
      <c r="BB153" s="22"/>
      <c r="BC153" s="224"/>
      <c r="BD153" s="224"/>
      <c r="BE153" s="224"/>
      <c r="BF153" s="224"/>
      <c r="BG153" s="224"/>
      <c r="BH153" s="22"/>
      <c r="BI153" s="22"/>
      <c r="BJ153" s="224"/>
      <c r="BK153" s="224"/>
      <c r="BL153" s="224"/>
      <c r="BM153" s="22"/>
      <c r="BN153" s="22"/>
      <c r="BO153" s="226"/>
      <c r="BP153" s="22"/>
      <c r="BQ153" s="22"/>
      <c r="BR153" s="22"/>
    </row>
    <row r="154" spans="35:70" s="515" customFormat="1">
      <c r="AI154" s="22"/>
      <c r="AJ154" s="22"/>
      <c r="AK154" s="22"/>
      <c r="AL154" s="22"/>
      <c r="AM154" s="22"/>
      <c r="AN154" s="22"/>
      <c r="AO154" s="22"/>
      <c r="AP154" s="22"/>
      <c r="AQ154" s="226"/>
      <c r="AR154" s="226"/>
      <c r="AS154" s="226"/>
      <c r="AT154" s="22"/>
      <c r="AU154" s="22"/>
      <c r="AV154" s="22"/>
      <c r="AW154" s="22"/>
      <c r="AX154" s="22"/>
      <c r="AY154" s="22"/>
      <c r="AZ154" s="224"/>
      <c r="BA154" s="224"/>
      <c r="BB154" s="22"/>
      <c r="BC154" s="224"/>
      <c r="BD154" s="224"/>
      <c r="BE154" s="224"/>
      <c r="BF154" s="224"/>
      <c r="BG154" s="224"/>
      <c r="BH154" s="22"/>
      <c r="BI154" s="22"/>
      <c r="BJ154" s="224"/>
      <c r="BK154" s="224"/>
      <c r="BL154" s="224"/>
      <c r="BM154" s="22"/>
      <c r="BN154" s="22"/>
      <c r="BO154" s="226"/>
      <c r="BP154" s="22"/>
      <c r="BQ154" s="22"/>
      <c r="BR154" s="22"/>
    </row>
    <row r="155" spans="35:70" s="515" customFormat="1">
      <c r="AI155" s="22"/>
      <c r="AJ155" s="22"/>
      <c r="AK155" s="22"/>
      <c r="AL155" s="22"/>
      <c r="AM155" s="22"/>
      <c r="AN155" s="22"/>
      <c r="AO155" s="22"/>
      <c r="AP155" s="22"/>
      <c r="AQ155" s="226"/>
      <c r="AR155" s="226"/>
      <c r="AS155" s="226"/>
      <c r="AT155" s="22"/>
      <c r="AU155" s="22"/>
      <c r="AV155" s="22"/>
      <c r="AW155" s="22"/>
      <c r="AX155" s="22"/>
      <c r="AY155" s="22"/>
      <c r="AZ155" s="224"/>
      <c r="BA155" s="224"/>
      <c r="BB155" s="22"/>
      <c r="BC155" s="224"/>
      <c r="BD155" s="224"/>
      <c r="BE155" s="224"/>
      <c r="BF155" s="224"/>
      <c r="BG155" s="224"/>
      <c r="BH155" s="22"/>
      <c r="BI155" s="22"/>
      <c r="BJ155" s="224"/>
      <c r="BK155" s="224"/>
      <c r="BL155" s="224"/>
      <c r="BM155" s="22"/>
      <c r="BN155" s="22"/>
      <c r="BO155" s="226"/>
      <c r="BP155" s="22"/>
      <c r="BQ155" s="22"/>
      <c r="BR155" s="22"/>
    </row>
    <row r="156" spans="35:70" s="515" customFormat="1">
      <c r="AI156" s="22"/>
      <c r="AJ156" s="22"/>
      <c r="AK156" s="22"/>
      <c r="AL156" s="22"/>
      <c r="AM156" s="22"/>
      <c r="AN156" s="22"/>
      <c r="AO156" s="22"/>
      <c r="AP156" s="22"/>
      <c r="AQ156" s="226"/>
      <c r="AR156" s="226"/>
      <c r="AS156" s="226"/>
      <c r="AT156" s="22"/>
      <c r="AU156" s="22"/>
      <c r="AV156" s="22"/>
      <c r="AW156" s="22"/>
      <c r="AX156" s="22"/>
      <c r="AY156" s="22"/>
      <c r="AZ156" s="224"/>
      <c r="BA156" s="224"/>
      <c r="BB156" s="22"/>
      <c r="BC156" s="224"/>
      <c r="BD156" s="224"/>
      <c r="BE156" s="224"/>
      <c r="BF156" s="224"/>
      <c r="BG156" s="224"/>
      <c r="BH156" s="22"/>
      <c r="BI156" s="22"/>
      <c r="BJ156" s="224"/>
      <c r="BK156" s="224"/>
      <c r="BL156" s="224"/>
      <c r="BM156" s="22"/>
      <c r="BN156" s="22"/>
      <c r="BO156" s="226"/>
      <c r="BP156" s="22"/>
      <c r="BQ156" s="22"/>
      <c r="BR156" s="22"/>
    </row>
    <row r="157" spans="35:70" s="515" customFormat="1">
      <c r="AI157" s="22"/>
      <c r="AJ157" s="22"/>
      <c r="AK157" s="22"/>
      <c r="AL157" s="22"/>
      <c r="AM157" s="22"/>
      <c r="AN157" s="22"/>
      <c r="AO157" s="22"/>
      <c r="AP157" s="22"/>
      <c r="AQ157" s="226"/>
      <c r="AR157" s="226"/>
      <c r="AS157" s="226"/>
      <c r="AT157" s="22"/>
      <c r="AU157" s="22"/>
      <c r="AV157" s="22"/>
      <c r="AW157" s="22"/>
      <c r="AX157" s="22"/>
      <c r="AY157" s="22"/>
      <c r="AZ157" s="224"/>
      <c r="BA157" s="224"/>
      <c r="BB157" s="22"/>
      <c r="BC157" s="224"/>
      <c r="BD157" s="224"/>
      <c r="BE157" s="224"/>
      <c r="BF157" s="224"/>
      <c r="BG157" s="224"/>
      <c r="BH157" s="22"/>
      <c r="BI157" s="22"/>
      <c r="BJ157" s="224"/>
      <c r="BK157" s="224"/>
      <c r="BL157" s="224"/>
      <c r="BM157" s="22"/>
      <c r="BN157" s="22"/>
      <c r="BO157" s="226"/>
      <c r="BP157" s="22"/>
      <c r="BQ157" s="22"/>
      <c r="BR157" s="22"/>
    </row>
    <row r="158" spans="35:70" s="515" customFormat="1">
      <c r="AI158" s="22"/>
      <c r="AJ158" s="22"/>
      <c r="AK158" s="22"/>
      <c r="AL158" s="22"/>
      <c r="AM158" s="22"/>
      <c r="AN158" s="22"/>
      <c r="AO158" s="22"/>
      <c r="AP158" s="22"/>
      <c r="AQ158" s="226"/>
      <c r="AR158" s="226"/>
      <c r="AS158" s="226"/>
      <c r="AT158" s="22"/>
      <c r="AU158" s="22"/>
      <c r="AV158" s="22"/>
      <c r="AW158" s="22"/>
      <c r="AX158" s="22"/>
      <c r="AY158" s="22"/>
      <c r="AZ158" s="224"/>
      <c r="BA158" s="224"/>
      <c r="BB158" s="22"/>
      <c r="BC158" s="224"/>
      <c r="BD158" s="224"/>
      <c r="BE158" s="224"/>
      <c r="BF158" s="224"/>
      <c r="BG158" s="224"/>
      <c r="BH158" s="22"/>
      <c r="BI158" s="22"/>
      <c r="BJ158" s="224"/>
      <c r="BK158" s="224"/>
      <c r="BL158" s="224"/>
      <c r="BM158" s="22"/>
      <c r="BN158" s="22"/>
      <c r="BO158" s="226"/>
      <c r="BP158" s="22"/>
      <c r="BQ158" s="22"/>
      <c r="BR158" s="22"/>
    </row>
    <row r="159" spans="35:70" s="515" customFormat="1">
      <c r="AI159" s="22"/>
      <c r="AJ159" s="22"/>
      <c r="AK159" s="22"/>
      <c r="AL159" s="22"/>
      <c r="AM159" s="22"/>
      <c r="AN159" s="22"/>
      <c r="AO159" s="22"/>
      <c r="AP159" s="22"/>
      <c r="AQ159" s="226"/>
      <c r="AR159" s="226"/>
      <c r="AS159" s="226"/>
      <c r="AT159" s="22"/>
      <c r="AU159" s="22"/>
      <c r="AV159" s="22"/>
      <c r="AW159" s="22"/>
      <c r="AX159" s="22"/>
      <c r="AY159" s="22"/>
      <c r="AZ159" s="224"/>
      <c r="BA159" s="224"/>
      <c r="BB159" s="22"/>
      <c r="BC159" s="224"/>
      <c r="BD159" s="224"/>
      <c r="BE159" s="224"/>
      <c r="BF159" s="224"/>
      <c r="BG159" s="224"/>
      <c r="BH159" s="22"/>
      <c r="BI159" s="22"/>
      <c r="BJ159" s="224"/>
      <c r="BK159" s="224"/>
      <c r="BL159" s="224"/>
      <c r="BM159" s="22"/>
      <c r="BN159" s="22"/>
      <c r="BO159" s="226"/>
      <c r="BP159" s="22"/>
      <c r="BQ159" s="22"/>
      <c r="BR159" s="22"/>
    </row>
    <row r="160" spans="35:70" s="515" customFormat="1">
      <c r="AI160" s="22"/>
      <c r="AJ160" s="22"/>
      <c r="AK160" s="22"/>
      <c r="AL160" s="22"/>
      <c r="AM160" s="22"/>
      <c r="AN160" s="22"/>
      <c r="AO160" s="22"/>
      <c r="AP160" s="22"/>
      <c r="AQ160" s="226"/>
      <c r="AR160" s="226"/>
      <c r="AS160" s="226"/>
      <c r="AT160" s="22"/>
      <c r="AU160" s="22"/>
      <c r="AV160" s="22"/>
      <c r="AW160" s="22"/>
      <c r="AX160" s="22"/>
      <c r="AY160" s="22"/>
      <c r="AZ160" s="224"/>
      <c r="BA160" s="224"/>
      <c r="BB160" s="22"/>
      <c r="BC160" s="224"/>
      <c r="BD160" s="224"/>
      <c r="BE160" s="224"/>
      <c r="BF160" s="224"/>
      <c r="BG160" s="224"/>
      <c r="BH160" s="22"/>
      <c r="BI160" s="22"/>
      <c r="BJ160" s="224"/>
      <c r="BK160" s="224"/>
      <c r="BL160" s="224"/>
      <c r="BM160" s="22"/>
      <c r="BN160" s="22"/>
      <c r="BO160" s="226"/>
      <c r="BP160" s="22"/>
      <c r="BQ160" s="22"/>
      <c r="BR160" s="22"/>
    </row>
    <row r="161" spans="35:70" s="515" customFormat="1">
      <c r="AI161" s="22"/>
      <c r="AJ161" s="22"/>
      <c r="AK161" s="22"/>
      <c r="AL161" s="22"/>
      <c r="AM161" s="22"/>
      <c r="AN161" s="22"/>
      <c r="AO161" s="22"/>
      <c r="AP161" s="22"/>
      <c r="AQ161" s="226"/>
      <c r="AR161" s="226"/>
      <c r="AS161" s="226"/>
      <c r="AT161" s="22"/>
      <c r="AU161" s="22"/>
      <c r="AV161" s="22"/>
      <c r="AW161" s="22"/>
      <c r="AX161" s="22"/>
      <c r="AY161" s="22"/>
      <c r="AZ161" s="224"/>
      <c r="BA161" s="224"/>
      <c r="BB161" s="22"/>
      <c r="BC161" s="224"/>
      <c r="BD161" s="224"/>
      <c r="BE161" s="224"/>
      <c r="BF161" s="224"/>
      <c r="BG161" s="224"/>
      <c r="BH161" s="22"/>
      <c r="BI161" s="22"/>
      <c r="BJ161" s="224"/>
      <c r="BK161" s="224"/>
      <c r="BL161" s="224"/>
      <c r="BM161" s="22"/>
      <c r="BN161" s="22"/>
      <c r="BO161" s="226"/>
      <c r="BP161" s="22"/>
      <c r="BQ161" s="22"/>
      <c r="BR161" s="22"/>
    </row>
    <row r="162" spans="35:70" s="515" customFormat="1">
      <c r="AI162" s="22"/>
      <c r="AJ162" s="22"/>
      <c r="AK162" s="22"/>
      <c r="AL162" s="22"/>
      <c r="AM162" s="22"/>
      <c r="AN162" s="22"/>
      <c r="AO162" s="22"/>
      <c r="AP162" s="22"/>
      <c r="AQ162" s="226"/>
      <c r="AR162" s="226"/>
      <c r="AS162" s="226"/>
      <c r="AT162" s="22"/>
      <c r="AU162" s="22"/>
      <c r="AV162" s="22"/>
      <c r="AW162" s="22"/>
      <c r="AX162" s="22"/>
      <c r="AY162" s="22"/>
      <c r="AZ162" s="224"/>
      <c r="BA162" s="224"/>
      <c r="BB162" s="22"/>
      <c r="BC162" s="224"/>
      <c r="BD162" s="224"/>
      <c r="BE162" s="224"/>
      <c r="BF162" s="224"/>
      <c r="BG162" s="224"/>
      <c r="BH162" s="22"/>
      <c r="BI162" s="22"/>
      <c r="BJ162" s="224"/>
      <c r="BK162" s="224"/>
      <c r="BL162" s="224"/>
      <c r="BM162" s="22"/>
      <c r="BN162" s="22"/>
      <c r="BO162" s="226"/>
      <c r="BP162" s="22"/>
      <c r="BQ162" s="22"/>
      <c r="BR162" s="22"/>
    </row>
    <row r="163" spans="35:70" s="515" customFormat="1">
      <c r="AI163" s="22"/>
      <c r="AJ163" s="22"/>
      <c r="AK163" s="22"/>
      <c r="AL163" s="22"/>
      <c r="AM163" s="22"/>
      <c r="AN163" s="22"/>
      <c r="AO163" s="22"/>
      <c r="AP163" s="22"/>
      <c r="AQ163" s="226"/>
      <c r="AR163" s="226"/>
      <c r="AS163" s="226"/>
      <c r="AT163" s="22"/>
      <c r="AU163" s="22"/>
      <c r="AV163" s="22"/>
      <c r="AW163" s="22"/>
      <c r="AX163" s="22"/>
      <c r="AY163" s="22"/>
      <c r="AZ163" s="224"/>
      <c r="BA163" s="224"/>
      <c r="BB163" s="22"/>
      <c r="BC163" s="224"/>
      <c r="BD163" s="224"/>
      <c r="BE163" s="224"/>
      <c r="BF163" s="224"/>
      <c r="BG163" s="224"/>
      <c r="BH163" s="22"/>
      <c r="BI163" s="22"/>
      <c r="BJ163" s="224"/>
      <c r="BK163" s="224"/>
      <c r="BL163" s="224"/>
      <c r="BM163" s="22"/>
      <c r="BN163" s="22"/>
      <c r="BO163" s="226"/>
      <c r="BP163" s="22"/>
      <c r="BQ163" s="22"/>
      <c r="BR163" s="22"/>
    </row>
    <row r="164" spans="35:70" s="515" customFormat="1">
      <c r="AI164" s="22"/>
      <c r="AJ164" s="22"/>
      <c r="AK164" s="22"/>
      <c r="AL164" s="22"/>
      <c r="AM164" s="22"/>
      <c r="AN164" s="22"/>
      <c r="AO164" s="22"/>
      <c r="AP164" s="22"/>
      <c r="AQ164" s="226"/>
      <c r="AR164" s="226"/>
      <c r="AS164" s="226"/>
      <c r="AT164" s="22"/>
      <c r="AU164" s="22"/>
      <c r="AV164" s="22"/>
      <c r="AW164" s="22"/>
      <c r="AX164" s="22"/>
      <c r="AY164" s="22"/>
      <c r="AZ164" s="224"/>
      <c r="BA164" s="224"/>
      <c r="BB164" s="22"/>
      <c r="BC164" s="224"/>
      <c r="BD164" s="224"/>
      <c r="BE164" s="224"/>
      <c r="BF164" s="224"/>
      <c r="BG164" s="224"/>
      <c r="BH164" s="22"/>
      <c r="BI164" s="22"/>
      <c r="BJ164" s="224"/>
      <c r="BK164" s="224"/>
      <c r="BL164" s="224"/>
      <c r="BM164" s="22"/>
      <c r="BN164" s="22"/>
      <c r="BO164" s="226"/>
      <c r="BP164" s="22"/>
      <c r="BQ164" s="22"/>
      <c r="BR164" s="22"/>
    </row>
    <row r="165" spans="35:70" s="515" customFormat="1">
      <c r="AI165" s="22"/>
      <c r="AJ165" s="22"/>
      <c r="AK165" s="22"/>
      <c r="AL165" s="22"/>
      <c r="AM165" s="22"/>
      <c r="AN165" s="22"/>
      <c r="AO165" s="22"/>
      <c r="AP165" s="22"/>
      <c r="AQ165" s="226"/>
      <c r="AR165" s="226"/>
      <c r="AS165" s="226"/>
      <c r="AT165" s="22"/>
      <c r="AU165" s="22"/>
      <c r="AV165" s="22"/>
      <c r="AW165" s="22"/>
      <c r="AX165" s="22"/>
      <c r="AY165" s="22"/>
      <c r="AZ165" s="224"/>
      <c r="BA165" s="224"/>
      <c r="BB165" s="22"/>
      <c r="BC165" s="224"/>
      <c r="BD165" s="224"/>
      <c r="BE165" s="224"/>
      <c r="BF165" s="224"/>
      <c r="BG165" s="224"/>
      <c r="BH165" s="22"/>
      <c r="BI165" s="22"/>
      <c r="BJ165" s="224"/>
      <c r="BK165" s="224"/>
      <c r="BL165" s="224"/>
      <c r="BM165" s="22"/>
      <c r="BN165" s="22"/>
      <c r="BO165" s="226"/>
      <c r="BP165" s="22"/>
      <c r="BQ165" s="22"/>
      <c r="BR165" s="22"/>
    </row>
    <row r="166" spans="35:70" s="515" customFormat="1">
      <c r="AI166" s="22"/>
      <c r="AJ166" s="22"/>
      <c r="AK166" s="22"/>
      <c r="AL166" s="22"/>
      <c r="AM166" s="22"/>
      <c r="AN166" s="22"/>
      <c r="AO166" s="22"/>
      <c r="AP166" s="22"/>
      <c r="AQ166" s="226"/>
      <c r="AR166" s="226"/>
      <c r="AS166" s="226"/>
      <c r="AT166" s="22"/>
      <c r="AU166" s="22"/>
      <c r="AV166" s="22"/>
      <c r="AW166" s="22"/>
      <c r="AX166" s="22"/>
      <c r="AY166" s="22"/>
      <c r="AZ166" s="224"/>
      <c r="BA166" s="224"/>
      <c r="BB166" s="22"/>
      <c r="BC166" s="224"/>
      <c r="BD166" s="224"/>
      <c r="BE166" s="224"/>
      <c r="BF166" s="224"/>
      <c r="BG166" s="224"/>
      <c r="BH166" s="22"/>
      <c r="BI166" s="22"/>
      <c r="BJ166" s="224"/>
      <c r="BK166" s="224"/>
      <c r="BL166" s="224"/>
      <c r="BM166" s="22"/>
      <c r="BN166" s="22"/>
      <c r="BO166" s="226"/>
      <c r="BP166" s="22"/>
      <c r="BQ166" s="22"/>
      <c r="BR166" s="22"/>
    </row>
    <row r="167" spans="35:70" s="515" customFormat="1">
      <c r="AI167" s="22"/>
      <c r="AJ167" s="22"/>
      <c r="AK167" s="22"/>
      <c r="AL167" s="22"/>
      <c r="AM167" s="22"/>
      <c r="AN167" s="22"/>
      <c r="AO167" s="22"/>
      <c r="AP167" s="22"/>
      <c r="AQ167" s="226"/>
      <c r="AR167" s="226"/>
      <c r="AS167" s="226"/>
      <c r="AT167" s="22"/>
      <c r="AU167" s="22"/>
      <c r="AV167" s="22"/>
      <c r="AW167" s="22"/>
      <c r="AX167" s="22"/>
      <c r="AY167" s="22"/>
      <c r="AZ167" s="224"/>
      <c r="BA167" s="224"/>
      <c r="BB167" s="22"/>
      <c r="BC167" s="224"/>
      <c r="BD167" s="224"/>
      <c r="BE167" s="224"/>
      <c r="BF167" s="224"/>
      <c r="BG167" s="224"/>
      <c r="BH167" s="22"/>
      <c r="BI167" s="22"/>
      <c r="BJ167" s="224"/>
      <c r="BK167" s="224"/>
      <c r="BL167" s="224"/>
      <c r="BM167" s="22"/>
      <c r="BN167" s="22"/>
      <c r="BO167" s="226"/>
      <c r="BP167" s="22"/>
      <c r="BQ167" s="22"/>
      <c r="BR167" s="22"/>
    </row>
    <row r="168" spans="35:70" s="515" customFormat="1">
      <c r="AI168" s="22"/>
      <c r="AJ168" s="22"/>
      <c r="AK168" s="22"/>
      <c r="AL168" s="22"/>
      <c r="AM168" s="22"/>
      <c r="AN168" s="22"/>
      <c r="AO168" s="22"/>
      <c r="AP168" s="22"/>
      <c r="AQ168" s="226"/>
      <c r="AR168" s="226"/>
      <c r="AS168" s="226"/>
      <c r="AT168" s="22"/>
      <c r="AU168" s="22"/>
      <c r="AV168" s="22"/>
      <c r="AW168" s="22"/>
      <c r="AX168" s="22"/>
      <c r="AY168" s="22"/>
      <c r="AZ168" s="224"/>
      <c r="BA168" s="224"/>
      <c r="BB168" s="22"/>
      <c r="BC168" s="224"/>
      <c r="BD168" s="224"/>
      <c r="BE168" s="224"/>
      <c r="BF168" s="224"/>
      <c r="BG168" s="224"/>
      <c r="BH168" s="22"/>
      <c r="BI168" s="22"/>
      <c r="BJ168" s="224"/>
      <c r="BK168" s="224"/>
      <c r="BL168" s="224"/>
      <c r="BM168" s="22"/>
      <c r="BN168" s="22"/>
      <c r="BO168" s="226"/>
      <c r="BP168" s="22"/>
      <c r="BQ168" s="22"/>
      <c r="BR168" s="22"/>
    </row>
    <row r="169" spans="35:70" s="515" customFormat="1">
      <c r="AI169" s="22"/>
      <c r="AJ169" s="22"/>
      <c r="AK169" s="22"/>
      <c r="AL169" s="22"/>
      <c r="AM169" s="22"/>
      <c r="AN169" s="22"/>
      <c r="AO169" s="22"/>
      <c r="AP169" s="22"/>
      <c r="AQ169" s="226"/>
      <c r="AR169" s="226"/>
      <c r="AS169" s="226"/>
      <c r="AT169" s="22"/>
      <c r="AU169" s="22"/>
      <c r="AV169" s="22"/>
      <c r="AW169" s="22"/>
      <c r="AX169" s="22"/>
      <c r="AY169" s="22"/>
      <c r="AZ169" s="224"/>
      <c r="BA169" s="224"/>
      <c r="BB169" s="22"/>
      <c r="BC169" s="224"/>
      <c r="BD169" s="224"/>
      <c r="BE169" s="224"/>
      <c r="BF169" s="224"/>
      <c r="BG169" s="224"/>
      <c r="BH169" s="22"/>
      <c r="BI169" s="22"/>
      <c r="BJ169" s="224"/>
      <c r="BK169" s="224"/>
      <c r="BL169" s="224"/>
      <c r="BM169" s="22"/>
      <c r="BN169" s="22"/>
      <c r="BO169" s="226"/>
      <c r="BP169" s="22"/>
      <c r="BQ169" s="22"/>
      <c r="BR169" s="22"/>
    </row>
    <row r="170" spans="35:70" s="515" customFormat="1">
      <c r="AI170" s="22"/>
      <c r="AJ170" s="22"/>
      <c r="AK170" s="22"/>
      <c r="AL170" s="22"/>
      <c r="AM170" s="22"/>
      <c r="AN170" s="22"/>
      <c r="AO170" s="22"/>
      <c r="AP170" s="22"/>
      <c r="AQ170" s="226"/>
      <c r="AR170" s="226"/>
      <c r="AS170" s="226"/>
      <c r="AT170" s="22"/>
      <c r="AU170" s="22"/>
      <c r="AV170" s="22"/>
      <c r="AW170" s="22"/>
      <c r="AX170" s="22"/>
      <c r="AY170" s="22"/>
      <c r="AZ170" s="224"/>
      <c r="BA170" s="224"/>
      <c r="BB170" s="22"/>
      <c r="BC170" s="224"/>
      <c r="BD170" s="224"/>
      <c r="BE170" s="224"/>
      <c r="BF170" s="224"/>
      <c r="BG170" s="224"/>
      <c r="BH170" s="22"/>
      <c r="BI170" s="22"/>
      <c r="BJ170" s="224"/>
      <c r="BK170" s="224"/>
      <c r="BL170" s="224"/>
      <c r="BM170" s="22"/>
      <c r="BN170" s="22"/>
      <c r="BO170" s="226"/>
      <c r="BP170" s="22"/>
      <c r="BQ170" s="22"/>
      <c r="BR170" s="22"/>
    </row>
    <row r="171" spans="35:70" s="515" customFormat="1">
      <c r="AI171" s="22"/>
      <c r="AJ171" s="22"/>
      <c r="AK171" s="22"/>
      <c r="AL171" s="22"/>
      <c r="AM171" s="22"/>
      <c r="AN171" s="22"/>
      <c r="AO171" s="22"/>
      <c r="AP171" s="22"/>
      <c r="AQ171" s="226"/>
      <c r="AR171" s="226"/>
      <c r="AS171" s="226"/>
      <c r="AT171" s="22"/>
      <c r="AU171" s="22"/>
      <c r="AV171" s="22"/>
      <c r="AW171" s="22"/>
      <c r="AX171" s="22"/>
      <c r="AY171" s="22"/>
      <c r="AZ171" s="224"/>
      <c r="BA171" s="224"/>
      <c r="BB171" s="22"/>
      <c r="BC171" s="224"/>
      <c r="BD171" s="224"/>
      <c r="BE171" s="224"/>
      <c r="BF171" s="224"/>
      <c r="BG171" s="224"/>
      <c r="BH171" s="22"/>
      <c r="BI171" s="22"/>
      <c r="BJ171" s="224"/>
      <c r="BK171" s="224"/>
      <c r="BL171" s="224"/>
      <c r="BM171" s="22"/>
      <c r="BN171" s="22"/>
      <c r="BO171" s="226"/>
      <c r="BP171" s="22"/>
      <c r="BQ171" s="22"/>
      <c r="BR171" s="22"/>
    </row>
    <row r="172" spans="35:70" s="515" customFormat="1">
      <c r="AI172" s="22"/>
      <c r="AJ172" s="22"/>
      <c r="AK172" s="22"/>
      <c r="AL172" s="22"/>
      <c r="AM172" s="22"/>
      <c r="AN172" s="22"/>
      <c r="AO172" s="22"/>
      <c r="AP172" s="22"/>
      <c r="AQ172" s="226"/>
      <c r="AR172" s="226"/>
      <c r="AS172" s="226"/>
      <c r="AT172" s="22"/>
      <c r="AU172" s="22"/>
      <c r="AV172" s="22"/>
      <c r="AW172" s="22"/>
      <c r="AX172" s="22"/>
      <c r="AY172" s="22"/>
      <c r="AZ172" s="224"/>
      <c r="BA172" s="224"/>
      <c r="BB172" s="22"/>
      <c r="BC172" s="224"/>
      <c r="BD172" s="224"/>
      <c r="BE172" s="224"/>
      <c r="BF172" s="224"/>
      <c r="BG172" s="224"/>
      <c r="BH172" s="22"/>
      <c r="BI172" s="22"/>
      <c r="BJ172" s="224"/>
      <c r="BK172" s="224"/>
      <c r="BL172" s="224"/>
      <c r="BM172" s="22"/>
      <c r="BN172" s="22"/>
      <c r="BO172" s="226"/>
      <c r="BP172" s="22"/>
      <c r="BQ172" s="22"/>
      <c r="BR172" s="22"/>
    </row>
    <row r="173" spans="35:70" s="515" customFormat="1">
      <c r="AI173" s="22"/>
      <c r="AJ173" s="22"/>
      <c r="AK173" s="22"/>
      <c r="AL173" s="22"/>
      <c r="AM173" s="22"/>
      <c r="AN173" s="22"/>
      <c r="AO173" s="22"/>
      <c r="AP173" s="22"/>
      <c r="AQ173" s="226"/>
      <c r="AR173" s="226"/>
      <c r="AS173" s="226"/>
      <c r="AT173" s="22"/>
      <c r="AU173" s="22"/>
      <c r="AV173" s="22"/>
      <c r="AW173" s="22"/>
      <c r="AX173" s="22"/>
      <c r="AY173" s="22"/>
      <c r="AZ173" s="224"/>
      <c r="BA173" s="224"/>
      <c r="BB173" s="22"/>
      <c r="BC173" s="224"/>
      <c r="BD173" s="224"/>
      <c r="BE173" s="224"/>
      <c r="BF173" s="224"/>
      <c r="BG173" s="224"/>
      <c r="BH173" s="22"/>
      <c r="BI173" s="22"/>
      <c r="BJ173" s="224"/>
      <c r="BK173" s="224"/>
      <c r="BL173" s="224"/>
      <c r="BM173" s="22"/>
      <c r="BN173" s="22"/>
      <c r="BO173" s="226"/>
      <c r="BP173" s="22"/>
      <c r="BQ173" s="22"/>
      <c r="BR173" s="22"/>
    </row>
    <row r="174" spans="35:70" s="515" customFormat="1">
      <c r="AI174" s="22"/>
      <c r="AJ174" s="22"/>
      <c r="AK174" s="22"/>
      <c r="AL174" s="22"/>
      <c r="AM174" s="22"/>
      <c r="AN174" s="22"/>
      <c r="AO174" s="22"/>
      <c r="AP174" s="22"/>
      <c r="AQ174" s="226"/>
      <c r="AR174" s="226"/>
      <c r="AS174" s="226"/>
      <c r="AT174" s="22"/>
      <c r="AU174" s="22"/>
      <c r="AV174" s="22"/>
      <c r="AW174" s="22"/>
      <c r="AX174" s="22"/>
      <c r="AY174" s="22"/>
      <c r="AZ174" s="224"/>
      <c r="BA174" s="224"/>
      <c r="BB174" s="22"/>
      <c r="BC174" s="224"/>
      <c r="BD174" s="224"/>
      <c r="BE174" s="224"/>
      <c r="BF174" s="224"/>
      <c r="BG174" s="224"/>
      <c r="BH174" s="22"/>
      <c r="BI174" s="22"/>
      <c r="BJ174" s="224"/>
      <c r="BK174" s="224"/>
      <c r="BL174" s="224"/>
      <c r="BM174" s="22"/>
      <c r="BN174" s="22"/>
      <c r="BO174" s="226"/>
      <c r="BP174" s="22"/>
      <c r="BQ174" s="22"/>
      <c r="BR174" s="22"/>
    </row>
    <row r="175" spans="35:70" s="515" customFormat="1">
      <c r="AI175" s="22"/>
      <c r="AJ175" s="22"/>
      <c r="AK175" s="22"/>
      <c r="AL175" s="22"/>
      <c r="AM175" s="22"/>
      <c r="AN175" s="22"/>
      <c r="AO175" s="22"/>
      <c r="AP175" s="22"/>
      <c r="AQ175" s="226"/>
      <c r="AR175" s="226"/>
      <c r="AS175" s="226"/>
      <c r="AT175" s="22"/>
      <c r="AU175" s="22"/>
      <c r="AV175" s="22"/>
      <c r="AW175" s="22"/>
      <c r="AX175" s="22"/>
      <c r="AY175" s="22"/>
      <c r="AZ175" s="224"/>
      <c r="BA175" s="224"/>
      <c r="BB175" s="22"/>
      <c r="BC175" s="224"/>
      <c r="BD175" s="224"/>
      <c r="BE175" s="224"/>
      <c r="BF175" s="224"/>
      <c r="BG175" s="224"/>
      <c r="BH175" s="22"/>
      <c r="BI175" s="22"/>
      <c r="BJ175" s="224"/>
      <c r="BK175" s="224"/>
      <c r="BL175" s="224"/>
      <c r="BM175" s="22"/>
      <c r="BN175" s="22"/>
      <c r="BO175" s="226"/>
      <c r="BP175" s="22"/>
      <c r="BQ175" s="22"/>
      <c r="BR175" s="22"/>
    </row>
    <row r="176" spans="35:70" s="515" customFormat="1">
      <c r="AI176" s="22"/>
      <c r="AJ176" s="22"/>
      <c r="AK176" s="22"/>
      <c r="AL176" s="22"/>
      <c r="AM176" s="22"/>
      <c r="AN176" s="22"/>
      <c r="AO176" s="22"/>
      <c r="AP176" s="22"/>
      <c r="AQ176" s="226"/>
      <c r="AR176" s="226"/>
      <c r="AS176" s="226"/>
      <c r="AT176" s="22"/>
      <c r="AU176" s="22"/>
      <c r="AV176" s="22"/>
      <c r="AW176" s="22"/>
      <c r="AX176" s="22"/>
      <c r="AY176" s="22"/>
      <c r="AZ176" s="224"/>
      <c r="BA176" s="224"/>
      <c r="BB176" s="22"/>
      <c r="BC176" s="224"/>
      <c r="BD176" s="224"/>
      <c r="BE176" s="224"/>
      <c r="BF176" s="224"/>
      <c r="BG176" s="224"/>
      <c r="BH176" s="22"/>
      <c r="BI176" s="22"/>
      <c r="BJ176" s="224"/>
      <c r="BK176" s="224"/>
      <c r="BL176" s="224"/>
      <c r="BM176" s="22"/>
      <c r="BN176" s="22"/>
      <c r="BO176" s="226"/>
      <c r="BP176" s="22"/>
      <c r="BQ176" s="22"/>
      <c r="BR176" s="22"/>
    </row>
    <row r="177" spans="16:86" s="515" customFormat="1">
      <c r="AI177" s="22"/>
      <c r="AJ177" s="22"/>
      <c r="AK177" s="22"/>
      <c r="AL177" s="22"/>
      <c r="AM177" s="22"/>
      <c r="AN177" s="22"/>
      <c r="AO177" s="22"/>
      <c r="AP177" s="22"/>
      <c r="AQ177" s="226"/>
      <c r="AR177" s="226"/>
      <c r="AS177" s="226"/>
      <c r="AT177" s="22"/>
      <c r="AU177" s="22"/>
      <c r="AV177" s="22"/>
      <c r="AW177" s="22"/>
      <c r="AX177" s="22"/>
      <c r="AY177" s="22"/>
      <c r="AZ177" s="224"/>
      <c r="BA177" s="224"/>
      <c r="BB177" s="22"/>
      <c r="BC177" s="224"/>
      <c r="BD177" s="224"/>
      <c r="BE177" s="224"/>
      <c r="BF177" s="224"/>
      <c r="BG177" s="224"/>
      <c r="BH177" s="22"/>
      <c r="BI177" s="22"/>
      <c r="BJ177" s="224"/>
      <c r="BK177" s="224"/>
      <c r="BL177" s="224"/>
      <c r="BM177" s="22"/>
      <c r="BN177" s="22"/>
      <c r="BO177" s="226"/>
      <c r="BP177" s="22"/>
      <c r="BQ177" s="22"/>
      <c r="BR177" s="22"/>
    </row>
    <row r="178" spans="16:86">
      <c r="AI178" s="22"/>
      <c r="AJ178" s="22"/>
      <c r="AK178" s="22"/>
      <c r="AL178" s="22"/>
      <c r="AM178" s="22"/>
      <c r="AN178" s="22"/>
      <c r="AO178" s="22"/>
      <c r="AP178" s="22"/>
      <c r="AQ178" s="226"/>
      <c r="AR178" s="226"/>
      <c r="AS178" s="226"/>
      <c r="AT178" s="22"/>
      <c r="AU178" s="22"/>
      <c r="AV178" s="22"/>
      <c r="AW178" s="22"/>
      <c r="AX178" s="22"/>
      <c r="AY178" s="22"/>
      <c r="AZ178" s="224"/>
      <c r="BA178" s="224"/>
      <c r="BB178" s="22"/>
      <c r="BC178" s="224"/>
      <c r="BD178" s="224"/>
      <c r="BE178" s="224"/>
      <c r="BF178" s="224"/>
      <c r="BG178" s="224"/>
      <c r="BH178" s="22"/>
      <c r="BI178" s="22"/>
      <c r="BJ178" s="224"/>
      <c r="BK178" s="224"/>
      <c r="BL178" s="224"/>
      <c r="BM178" s="22"/>
      <c r="BN178" s="22"/>
      <c r="BO178" s="226"/>
      <c r="BP178" s="22"/>
      <c r="BQ178" s="22"/>
      <c r="BR178" s="22"/>
      <c r="BY178"/>
      <c r="CA178"/>
      <c r="CB178"/>
      <c r="CH178"/>
    </row>
    <row r="179" spans="16:86">
      <c r="AI179" s="22"/>
      <c r="AJ179" s="22"/>
      <c r="AK179" s="22"/>
      <c r="AL179" s="22"/>
      <c r="AM179" s="22"/>
      <c r="AN179" s="22"/>
      <c r="AO179" s="22"/>
      <c r="AP179" s="22"/>
      <c r="AQ179" s="226"/>
      <c r="AR179" s="226"/>
      <c r="AS179" s="226"/>
      <c r="AT179" s="22"/>
      <c r="AU179" s="22"/>
      <c r="AV179" s="22"/>
      <c r="AW179" s="22"/>
      <c r="AX179" s="22"/>
      <c r="AY179" s="22"/>
      <c r="AZ179" s="224"/>
      <c r="BA179" s="224"/>
      <c r="BB179" s="22"/>
      <c r="BC179" s="224"/>
      <c r="BD179" s="224"/>
      <c r="BE179" s="224"/>
      <c r="BF179" s="224"/>
      <c r="BG179" s="224"/>
      <c r="BH179" s="22"/>
      <c r="BI179" s="22"/>
      <c r="BJ179" s="224"/>
      <c r="BK179" s="224"/>
      <c r="BL179" s="224"/>
      <c r="BM179" s="22"/>
      <c r="BN179" s="22"/>
      <c r="BO179" s="226"/>
      <c r="BP179" s="22"/>
      <c r="BQ179" s="22"/>
      <c r="BR179" s="22"/>
      <c r="BY179"/>
      <c r="CA179"/>
      <c r="CB179"/>
      <c r="CH179"/>
    </row>
    <row r="180" spans="16:86">
      <c r="AI180" s="22"/>
      <c r="AJ180" s="22"/>
      <c r="AK180" s="22"/>
      <c r="AL180" s="22"/>
      <c r="AM180" s="22"/>
      <c r="AN180" s="22"/>
      <c r="AO180" s="22"/>
      <c r="AP180" s="22"/>
      <c r="AQ180" s="226"/>
      <c r="AR180" s="226"/>
      <c r="AS180" s="226"/>
      <c r="AT180" s="22"/>
      <c r="AU180" s="22"/>
      <c r="AV180" s="22"/>
      <c r="AW180" s="22"/>
      <c r="AX180" s="22"/>
      <c r="AY180" s="22"/>
      <c r="AZ180" s="224"/>
      <c r="BA180" s="224"/>
      <c r="BB180" s="22"/>
      <c r="BC180" s="224"/>
      <c r="BD180" s="224"/>
      <c r="BE180" s="224"/>
      <c r="BF180" s="224"/>
      <c r="BG180" s="224"/>
      <c r="BH180" s="22"/>
      <c r="BI180" s="22"/>
      <c r="BJ180" s="224"/>
      <c r="BK180" s="224"/>
      <c r="BL180" s="224"/>
      <c r="BM180" s="22"/>
      <c r="BN180" s="22"/>
      <c r="BO180" s="226"/>
      <c r="BP180" s="22"/>
      <c r="BQ180" s="22"/>
      <c r="BR180" s="22"/>
      <c r="BY180"/>
      <c r="CA180"/>
      <c r="CB180"/>
      <c r="CH180"/>
    </row>
    <row r="181" spans="16:86">
      <c r="AI181" s="22"/>
      <c r="AJ181" s="22"/>
      <c r="AK181" s="22"/>
      <c r="AL181" s="22"/>
      <c r="AM181" s="22"/>
      <c r="AN181" s="22"/>
      <c r="AO181" s="22"/>
      <c r="AP181" s="22"/>
      <c r="AQ181" s="226"/>
      <c r="AR181" s="226"/>
      <c r="AS181" s="226"/>
      <c r="AT181" s="22"/>
      <c r="AU181" s="22"/>
      <c r="AV181" s="22"/>
      <c r="AW181" s="22"/>
      <c r="AX181" s="22"/>
      <c r="AY181" s="22"/>
      <c r="AZ181" s="224"/>
      <c r="BA181" s="224"/>
      <c r="BB181" s="22"/>
      <c r="BC181" s="224"/>
      <c r="BD181" s="224"/>
      <c r="BE181" s="224"/>
      <c r="BF181" s="224"/>
      <c r="BG181" s="224"/>
      <c r="BH181" s="22"/>
      <c r="BI181" s="22"/>
      <c r="BJ181" s="224"/>
      <c r="BK181" s="224"/>
      <c r="BL181" s="224"/>
      <c r="BM181" s="22"/>
      <c r="BN181" s="22"/>
      <c r="BO181" s="226"/>
      <c r="BP181" s="22"/>
      <c r="BQ181" s="22"/>
      <c r="BR181" s="22"/>
      <c r="BY181"/>
      <c r="CA181"/>
      <c r="CB181"/>
      <c r="CH181"/>
    </row>
    <row r="182" spans="16:86">
      <c r="AI182" s="22"/>
      <c r="AJ182" s="22"/>
      <c r="AK182" s="22"/>
      <c r="AL182" s="22"/>
      <c r="AM182" s="22"/>
      <c r="AN182" s="22"/>
      <c r="AO182" s="22"/>
      <c r="AP182" s="22"/>
      <c r="AQ182" s="226"/>
      <c r="AR182" s="226"/>
      <c r="AS182" s="226"/>
      <c r="AT182" s="22"/>
      <c r="AU182" s="22"/>
      <c r="AV182" s="22"/>
      <c r="AW182" s="22"/>
      <c r="AX182" s="22"/>
      <c r="AY182" s="22"/>
      <c r="AZ182" s="224"/>
      <c r="BA182" s="224"/>
      <c r="BB182" s="22"/>
      <c r="BC182" s="224"/>
      <c r="BD182" s="224"/>
      <c r="BE182" s="224"/>
      <c r="BF182" s="224"/>
      <c r="BG182" s="224"/>
      <c r="BH182" s="22"/>
      <c r="BI182" s="22"/>
      <c r="BJ182" s="224"/>
      <c r="BK182" s="224"/>
      <c r="BL182" s="224"/>
      <c r="BM182" s="22"/>
      <c r="BN182" s="22"/>
      <c r="BO182" s="226"/>
      <c r="BP182" s="22"/>
      <c r="BQ182" s="22"/>
      <c r="BR182" s="22"/>
      <c r="BY182"/>
      <c r="CA182"/>
      <c r="CB182"/>
      <c r="CH182"/>
    </row>
    <row r="183" spans="16:86">
      <c r="AI183" s="22"/>
      <c r="AJ183" s="22"/>
      <c r="AK183" s="22"/>
      <c r="AL183" s="22"/>
      <c r="AM183" s="22"/>
      <c r="AN183" s="22"/>
      <c r="AO183" s="22"/>
      <c r="AP183" s="22"/>
      <c r="AQ183" s="226"/>
      <c r="AR183" s="226"/>
      <c r="AS183" s="226"/>
      <c r="AT183" s="22"/>
      <c r="AU183" s="22"/>
      <c r="AV183" s="22"/>
      <c r="AW183" s="22"/>
      <c r="AX183" s="22"/>
      <c r="AY183" s="22"/>
      <c r="AZ183" s="224"/>
      <c r="BA183" s="224"/>
      <c r="BB183" s="22"/>
      <c r="BC183" s="224"/>
      <c r="BD183" s="224"/>
      <c r="BE183" s="224"/>
      <c r="BF183" s="224"/>
      <c r="BG183" s="224"/>
      <c r="BH183" s="22"/>
      <c r="BI183" s="22"/>
      <c r="BJ183" s="224"/>
      <c r="BK183" s="224"/>
      <c r="BL183" s="224"/>
      <c r="BM183" s="22"/>
      <c r="BN183" s="22"/>
      <c r="BO183" s="226"/>
      <c r="BP183" s="22"/>
      <c r="BQ183" s="22"/>
      <c r="BR183" s="22"/>
      <c r="BY183"/>
      <c r="CA183"/>
      <c r="CB183"/>
      <c r="CH183"/>
    </row>
    <row r="184" spans="16:86">
      <c r="AI184" s="22"/>
      <c r="AJ184" s="22"/>
      <c r="AK184" s="22"/>
      <c r="AL184" s="22"/>
      <c r="AM184" s="22"/>
      <c r="AN184" s="22"/>
      <c r="AO184" s="22"/>
      <c r="AP184" s="22"/>
      <c r="AQ184" s="226"/>
      <c r="AR184" s="226"/>
      <c r="AS184" s="226"/>
      <c r="AT184" s="22"/>
      <c r="AU184" s="22"/>
      <c r="AV184" s="22"/>
      <c r="AW184" s="22"/>
      <c r="AX184" s="22"/>
      <c r="AY184" s="22"/>
      <c r="AZ184" s="224"/>
      <c r="BA184" s="224"/>
      <c r="BB184" s="22"/>
      <c r="BC184" s="224"/>
      <c r="BD184" s="224"/>
      <c r="BE184" s="224"/>
      <c r="BF184" s="224"/>
      <c r="BG184" s="224"/>
      <c r="BH184" s="22"/>
      <c r="BI184" s="22"/>
      <c r="BJ184" s="224"/>
      <c r="BK184" s="224"/>
      <c r="BL184" s="224"/>
      <c r="BM184" s="22"/>
      <c r="BN184" s="22"/>
      <c r="BO184" s="226"/>
      <c r="BP184" s="22"/>
      <c r="BQ184" s="22"/>
      <c r="BR184" s="22"/>
      <c r="BY184"/>
      <c r="CA184"/>
      <c r="CB184"/>
      <c r="CH184"/>
    </row>
    <row r="185" spans="16:86">
      <c r="AI185" s="22"/>
      <c r="AJ185" s="22"/>
      <c r="AK185" s="22"/>
      <c r="AL185" s="22"/>
      <c r="AM185" s="22"/>
      <c r="AN185" s="22"/>
      <c r="AO185" s="22"/>
      <c r="AP185" s="22"/>
      <c r="AQ185" s="226"/>
      <c r="AR185" s="226"/>
      <c r="AS185" s="226"/>
      <c r="AT185" s="22"/>
      <c r="AU185" s="22"/>
      <c r="AV185" s="22"/>
      <c r="AW185" s="22"/>
      <c r="AX185" s="22"/>
      <c r="AY185" s="22"/>
      <c r="AZ185" s="224"/>
      <c r="BA185" s="224"/>
      <c r="BB185" s="22"/>
      <c r="BC185" s="224"/>
      <c r="BD185" s="224"/>
      <c r="BE185" s="224"/>
      <c r="BF185" s="224"/>
      <c r="BG185" s="224"/>
      <c r="BH185" s="22"/>
      <c r="BI185" s="22"/>
      <c r="BJ185" s="224"/>
      <c r="BK185" s="224"/>
      <c r="BL185" s="224"/>
      <c r="BM185" s="22"/>
      <c r="BN185" s="22"/>
      <c r="BO185" s="226"/>
      <c r="BP185" s="22"/>
      <c r="BQ185" s="22"/>
      <c r="BR185" s="22"/>
      <c r="BY185"/>
      <c r="CA185"/>
      <c r="CB185"/>
      <c r="CH185"/>
    </row>
    <row r="186" spans="16:86" ht="15.6">
      <c r="P186" s="5">
        <f>+År!Q36</f>
        <v>6.5463495716660303</v>
      </c>
      <c r="Q186" s="3" t="s">
        <v>842</v>
      </c>
      <c r="AI186" s="22"/>
      <c r="AJ186" s="22"/>
      <c r="AK186" s="22"/>
      <c r="AL186" s="22"/>
      <c r="AM186" s="22"/>
      <c r="AN186" s="22"/>
      <c r="AO186" s="22"/>
      <c r="AP186" s="22"/>
      <c r="AQ186" s="226"/>
      <c r="AR186" s="226"/>
      <c r="AS186" s="226"/>
      <c r="AT186" s="22"/>
      <c r="AU186" s="22"/>
      <c r="AV186" s="22"/>
      <c r="AW186" s="22"/>
      <c r="AX186" s="22"/>
      <c r="AY186" s="22"/>
      <c r="AZ186" s="224"/>
      <c r="BA186" s="224"/>
      <c r="BB186" s="22"/>
      <c r="BC186" s="224"/>
      <c r="BD186" s="224"/>
      <c r="BE186" s="224"/>
      <c r="BF186" s="224"/>
      <c r="BG186" s="224"/>
      <c r="BH186" s="22"/>
      <c r="BI186" s="22"/>
      <c r="BJ186" s="224"/>
      <c r="BK186" s="224"/>
      <c r="BL186" s="224"/>
      <c r="BM186" s="22"/>
      <c r="BN186" s="22"/>
      <c r="BO186" s="226"/>
      <c r="BP186" s="22"/>
      <c r="BQ186" s="22"/>
      <c r="BR186" s="22"/>
      <c r="BY186"/>
      <c r="CA186"/>
      <c r="CB186"/>
      <c r="CH186"/>
    </row>
    <row r="187" spans="16:86">
      <c r="AI187" s="22"/>
      <c r="AJ187" s="22"/>
      <c r="AK187" s="22"/>
      <c r="AL187" s="22"/>
      <c r="AM187" s="22"/>
      <c r="AN187" s="22"/>
      <c r="AO187" s="22"/>
      <c r="AP187" s="22"/>
      <c r="AQ187" s="226"/>
      <c r="AR187" s="226"/>
      <c r="AS187" s="226"/>
      <c r="AT187" s="22"/>
      <c r="AU187" s="22"/>
      <c r="AV187" s="22"/>
      <c r="AW187" s="22"/>
      <c r="AX187" s="22"/>
      <c r="AY187" s="22"/>
      <c r="AZ187" s="224"/>
      <c r="BA187" s="224"/>
      <c r="BB187" s="22"/>
      <c r="BC187" s="224"/>
      <c r="BD187" s="224"/>
      <c r="BE187" s="224"/>
      <c r="BF187" s="224"/>
      <c r="BG187" s="224"/>
      <c r="BH187" s="22"/>
      <c r="BI187" s="22"/>
      <c r="BJ187" s="224"/>
      <c r="BK187" s="224"/>
      <c r="BL187" s="224"/>
      <c r="BM187" s="22"/>
      <c r="BN187" s="22"/>
      <c r="BO187" s="226"/>
      <c r="BP187" s="22"/>
      <c r="BQ187" s="22"/>
      <c r="BR187" s="22"/>
      <c r="BY187"/>
      <c r="CA187"/>
      <c r="CB187"/>
      <c r="CH187"/>
    </row>
    <row r="188" spans="16:86">
      <c r="AI188" s="22"/>
      <c r="AJ188" s="22"/>
      <c r="AK188" s="22"/>
      <c r="AL188" s="22"/>
      <c r="AM188" s="22"/>
      <c r="AN188" s="22"/>
      <c r="AO188" s="22"/>
      <c r="AP188" s="22"/>
      <c r="AQ188" s="226"/>
      <c r="AR188" s="226"/>
      <c r="AS188" s="226"/>
      <c r="AT188" s="22"/>
      <c r="AU188" s="22"/>
      <c r="AV188" s="22"/>
      <c r="AW188" s="22"/>
      <c r="AX188" s="22"/>
      <c r="AY188" s="22"/>
      <c r="AZ188" s="224"/>
      <c r="BA188" s="224"/>
      <c r="BB188" s="22"/>
      <c r="BC188" s="224"/>
      <c r="BD188" s="224"/>
      <c r="BE188" s="224"/>
      <c r="BF188" s="224"/>
      <c r="BG188" s="224"/>
      <c r="BH188" s="22"/>
      <c r="BI188" s="22"/>
      <c r="BJ188" s="224"/>
      <c r="BK188" s="224"/>
      <c r="BL188" s="224"/>
      <c r="BM188" s="22"/>
      <c r="BN188" s="22"/>
      <c r="BO188" s="226"/>
      <c r="BP188" s="22"/>
      <c r="BQ188" s="22"/>
      <c r="BR188" s="22"/>
      <c r="BY188"/>
      <c r="CA188"/>
      <c r="CB188"/>
      <c r="CH188"/>
    </row>
    <row r="189" spans="16:86">
      <c r="AI189" s="22"/>
      <c r="AJ189" s="22"/>
      <c r="AK189" s="22"/>
      <c r="AL189" s="22"/>
      <c r="AM189" s="22"/>
      <c r="AN189" s="22"/>
      <c r="AO189" s="22"/>
      <c r="AP189" s="22"/>
      <c r="AQ189" s="226"/>
      <c r="AR189" s="226"/>
      <c r="AS189" s="226"/>
      <c r="AT189" s="22"/>
      <c r="AU189" s="22"/>
      <c r="AV189" s="22"/>
      <c r="AW189" s="22"/>
      <c r="AX189" s="22"/>
      <c r="AY189" s="22"/>
      <c r="AZ189" s="224"/>
      <c r="BA189" s="224"/>
      <c r="BB189" s="22"/>
      <c r="BC189" s="224"/>
      <c r="BD189" s="224"/>
      <c r="BE189" s="224"/>
      <c r="BF189" s="224"/>
      <c r="BG189" s="224"/>
      <c r="BH189" s="22"/>
      <c r="BI189" s="22"/>
      <c r="BJ189" s="224"/>
      <c r="BK189" s="224"/>
      <c r="BL189" s="224"/>
      <c r="BM189" s="22"/>
      <c r="BN189" s="22"/>
      <c r="BO189" s="226"/>
      <c r="BP189" s="22"/>
      <c r="BQ189" s="22"/>
      <c r="BR189" s="22"/>
      <c r="BY189"/>
      <c r="CA189"/>
      <c r="CB189"/>
      <c r="CH189"/>
    </row>
    <row r="190" spans="16:86">
      <c r="AI190" s="22"/>
      <c r="AJ190" s="22"/>
      <c r="AK190" s="22"/>
      <c r="AL190" s="22"/>
      <c r="AM190" s="22"/>
      <c r="AN190" s="22"/>
      <c r="AO190" s="22"/>
      <c r="AP190" s="22"/>
      <c r="AQ190" s="226"/>
      <c r="AR190" s="226"/>
      <c r="AS190" s="226"/>
      <c r="AT190" s="22"/>
      <c r="AU190" s="22"/>
      <c r="AV190" s="22"/>
      <c r="AW190" s="22"/>
      <c r="AX190" s="22"/>
      <c r="AY190" s="22"/>
      <c r="AZ190" s="224"/>
      <c r="BA190" s="224"/>
      <c r="BB190" s="22"/>
      <c r="BC190" s="224"/>
      <c r="BD190" s="224"/>
      <c r="BE190" s="224"/>
      <c r="BF190" s="224"/>
      <c r="BG190" s="224"/>
      <c r="BH190" s="22"/>
      <c r="BI190" s="22"/>
      <c r="BJ190" s="224"/>
      <c r="BK190" s="224"/>
      <c r="BL190" s="224"/>
      <c r="BM190" s="22"/>
      <c r="BN190" s="22"/>
      <c r="BO190" s="226"/>
      <c r="BP190" s="22"/>
      <c r="BQ190" s="22"/>
      <c r="BR190" s="22"/>
      <c r="BY190"/>
      <c r="CA190"/>
      <c r="CB190"/>
      <c r="CH190"/>
    </row>
    <row r="191" spans="16:86">
      <c r="AI191" s="22"/>
      <c r="AJ191" s="22"/>
      <c r="AK191" s="22"/>
      <c r="AL191" s="22"/>
      <c r="AM191" s="22"/>
      <c r="AN191" s="22"/>
      <c r="AO191" s="22"/>
      <c r="AP191" s="22"/>
      <c r="AQ191" s="226"/>
      <c r="AR191" s="226"/>
      <c r="AS191" s="226"/>
      <c r="AT191" s="22"/>
      <c r="AU191" s="22"/>
      <c r="AV191" s="22"/>
      <c r="AW191" s="22"/>
      <c r="AX191" s="22"/>
      <c r="AY191" s="22"/>
      <c r="AZ191" s="224"/>
      <c r="BA191" s="224"/>
      <c r="BB191" s="22"/>
      <c r="BC191" s="224"/>
      <c r="BD191" s="224"/>
      <c r="BE191" s="224"/>
      <c r="BF191" s="224"/>
      <c r="BG191" s="224"/>
      <c r="BH191" s="22"/>
      <c r="BI191" s="22"/>
      <c r="BJ191" s="224"/>
      <c r="BK191" s="224"/>
      <c r="BL191" s="224"/>
      <c r="BM191" s="22"/>
      <c r="BN191" s="22"/>
      <c r="BO191" s="226"/>
      <c r="BP191" s="22"/>
      <c r="BQ191" s="22"/>
      <c r="BR191" s="22"/>
      <c r="BY191"/>
      <c r="CA191"/>
      <c r="CB191"/>
      <c r="CH191"/>
    </row>
    <row r="192" spans="16:86">
      <c r="AI192" s="22"/>
      <c r="AJ192" s="22"/>
      <c r="AK192" s="22"/>
      <c r="AL192" s="22"/>
      <c r="AM192" s="22"/>
      <c r="AN192" s="22"/>
      <c r="AO192" s="22"/>
      <c r="AP192" s="22"/>
      <c r="AQ192" s="226"/>
      <c r="AR192" s="226"/>
      <c r="AS192" s="226"/>
      <c r="AT192" s="22"/>
      <c r="AU192" s="22"/>
      <c r="AV192" s="22"/>
      <c r="AW192" s="22"/>
      <c r="AX192" s="22"/>
      <c r="AY192" s="22"/>
      <c r="AZ192" s="224"/>
      <c r="BA192" s="224"/>
      <c r="BB192" s="22"/>
      <c r="BC192" s="224"/>
      <c r="BD192" s="224"/>
      <c r="BE192" s="224"/>
      <c r="BF192" s="224"/>
      <c r="BG192" s="224"/>
      <c r="BH192" s="22"/>
      <c r="BI192" s="22"/>
      <c r="BJ192" s="224"/>
      <c r="BK192" s="224"/>
      <c r="BL192" s="224"/>
      <c r="BM192" s="22"/>
      <c r="BN192" s="22"/>
      <c r="BO192" s="226"/>
      <c r="BP192" s="22"/>
      <c r="BQ192" s="22"/>
      <c r="BR192" s="22"/>
      <c r="BY192"/>
      <c r="CA192"/>
      <c r="CB192"/>
      <c r="CH192"/>
    </row>
    <row r="193" spans="35:86">
      <c r="AI193" s="22"/>
      <c r="AJ193" s="22"/>
      <c r="AK193" s="22"/>
      <c r="AL193" s="22"/>
      <c r="AM193" s="22"/>
      <c r="AN193" s="22"/>
      <c r="AO193" s="22"/>
      <c r="AP193" s="22"/>
      <c r="AQ193" s="226"/>
      <c r="AR193" s="226"/>
      <c r="AS193" s="226"/>
      <c r="AT193" s="22"/>
      <c r="AU193" s="22"/>
      <c r="AV193" s="22"/>
      <c r="AW193" s="22"/>
      <c r="AX193" s="22"/>
      <c r="AY193" s="22"/>
      <c r="AZ193" s="224"/>
      <c r="BA193" s="224"/>
      <c r="BB193" s="22"/>
      <c r="BC193" s="224"/>
      <c r="BD193" s="224"/>
      <c r="BE193" s="224"/>
      <c r="BF193" s="224"/>
      <c r="BG193" s="224"/>
      <c r="BH193" s="22"/>
      <c r="BI193" s="22"/>
      <c r="BJ193" s="224"/>
      <c r="BK193" s="224"/>
      <c r="BL193" s="224"/>
      <c r="BM193" s="22"/>
      <c r="BN193" s="22"/>
      <c r="BO193" s="226"/>
      <c r="BP193" s="22"/>
      <c r="BQ193" s="22"/>
      <c r="BR193" s="22"/>
      <c r="BY193"/>
      <c r="CA193"/>
      <c r="CB193"/>
      <c r="CH193"/>
    </row>
    <row r="194" spans="35:86">
      <c r="AI194" s="22"/>
      <c r="AJ194" s="22"/>
      <c r="AK194" s="22"/>
      <c r="AL194" s="22"/>
      <c r="AM194" s="22"/>
      <c r="AN194" s="22"/>
      <c r="AO194" s="22"/>
      <c r="AP194" s="22"/>
      <c r="AQ194" s="226"/>
      <c r="AR194" s="226"/>
      <c r="AS194" s="226"/>
      <c r="AT194" s="22"/>
      <c r="AU194" s="22"/>
      <c r="AV194" s="22"/>
      <c r="AW194" s="22"/>
      <c r="AX194" s="22"/>
      <c r="AY194" s="22"/>
      <c r="AZ194" s="224"/>
      <c r="BA194" s="224"/>
      <c r="BB194" s="22"/>
      <c r="BC194" s="224"/>
      <c r="BD194" s="224"/>
      <c r="BE194" s="224"/>
      <c r="BF194" s="224"/>
      <c r="BG194" s="224"/>
      <c r="BH194" s="22"/>
      <c r="BI194" s="22"/>
      <c r="BJ194" s="224"/>
      <c r="BK194" s="224"/>
      <c r="BL194" s="224"/>
      <c r="BM194" s="22"/>
      <c r="BN194" s="22"/>
      <c r="BO194" s="226"/>
      <c r="BP194" s="22"/>
      <c r="BQ194" s="22"/>
      <c r="BR194" s="22"/>
      <c r="BY194"/>
      <c r="CA194"/>
      <c r="CB194"/>
      <c r="CH194"/>
    </row>
    <row r="195" spans="35:86">
      <c r="AI195" s="22"/>
      <c r="AJ195" s="22"/>
      <c r="AK195" s="22"/>
      <c r="AL195" s="22"/>
      <c r="AM195" s="22"/>
      <c r="AN195" s="22"/>
      <c r="AO195" s="22"/>
      <c r="AP195" s="22"/>
      <c r="AQ195" s="226"/>
      <c r="AR195" s="226"/>
      <c r="AS195" s="226"/>
      <c r="AT195" s="22"/>
      <c r="AU195" s="22"/>
      <c r="AV195" s="22"/>
      <c r="AW195" s="22"/>
      <c r="AX195" s="22"/>
      <c r="AY195" s="22"/>
      <c r="AZ195" s="224"/>
      <c r="BA195" s="224"/>
      <c r="BB195" s="22"/>
      <c r="BC195" s="224"/>
      <c r="BD195" s="224"/>
      <c r="BE195" s="224"/>
      <c r="BF195" s="224"/>
      <c r="BG195" s="224"/>
      <c r="BH195" s="22"/>
      <c r="BI195" s="22"/>
      <c r="BJ195" s="224"/>
      <c r="BK195" s="224"/>
      <c r="BL195" s="224"/>
      <c r="BM195" s="22"/>
      <c r="BN195" s="22"/>
      <c r="BO195" s="226"/>
      <c r="BP195" s="22"/>
      <c r="BQ195" s="22"/>
      <c r="BR195" s="22"/>
      <c r="BY195"/>
      <c r="CA195"/>
      <c r="CB195"/>
      <c r="CH195"/>
    </row>
    <row r="196" spans="35:86">
      <c r="AI196" s="22"/>
      <c r="AJ196" s="22"/>
      <c r="AK196" s="22"/>
      <c r="AL196" s="22"/>
      <c r="AM196" s="22"/>
      <c r="AN196" s="22"/>
      <c r="AO196" s="22"/>
      <c r="AP196" s="22"/>
      <c r="AQ196" s="226"/>
      <c r="AR196" s="226"/>
      <c r="AS196" s="226"/>
      <c r="AT196" s="22"/>
      <c r="AU196" s="22"/>
      <c r="AV196" s="22"/>
      <c r="AW196" s="22"/>
      <c r="AX196" s="22"/>
      <c r="AY196" s="22"/>
      <c r="AZ196" s="224"/>
      <c r="BA196" s="224"/>
      <c r="BB196" s="22"/>
      <c r="BC196" s="224"/>
      <c r="BD196" s="224"/>
      <c r="BE196" s="224"/>
      <c r="BF196" s="224"/>
      <c r="BG196" s="224"/>
      <c r="BH196" s="22"/>
      <c r="BI196" s="22"/>
      <c r="BJ196" s="224"/>
      <c r="BK196" s="224"/>
      <c r="BL196" s="224"/>
      <c r="BM196" s="22"/>
      <c r="BN196" s="22"/>
      <c r="BO196" s="226"/>
      <c r="BP196" s="22"/>
      <c r="BQ196" s="22"/>
      <c r="BR196" s="22"/>
      <c r="BY196"/>
      <c r="CA196"/>
      <c r="CB196"/>
      <c r="CH196"/>
    </row>
    <row r="197" spans="35:86">
      <c r="AI197" s="22"/>
      <c r="AJ197" s="22"/>
      <c r="AK197" s="22"/>
      <c r="AL197" s="22"/>
      <c r="AM197" s="22"/>
      <c r="AN197" s="22"/>
      <c r="AO197" s="22"/>
      <c r="AP197" s="22"/>
      <c r="AQ197" s="226"/>
      <c r="AR197" s="226"/>
      <c r="AS197" s="226"/>
      <c r="AT197" s="22"/>
      <c r="AU197" s="22"/>
      <c r="AV197" s="22"/>
      <c r="AW197" s="22"/>
      <c r="AX197" s="22"/>
      <c r="AY197" s="22"/>
      <c r="AZ197" s="224"/>
      <c r="BA197" s="224"/>
      <c r="BB197" s="22"/>
      <c r="BC197" s="224"/>
      <c r="BD197" s="224"/>
      <c r="BE197" s="224"/>
      <c r="BF197" s="224"/>
      <c r="BG197" s="224"/>
      <c r="BH197" s="22"/>
      <c r="BI197" s="22"/>
      <c r="BJ197" s="224"/>
      <c r="BK197" s="224"/>
      <c r="BL197" s="224"/>
      <c r="BM197" s="22"/>
      <c r="BN197" s="22"/>
      <c r="BO197" s="226"/>
      <c r="BP197" s="22"/>
      <c r="BQ197" s="22"/>
      <c r="BR197" s="22"/>
      <c r="BY197"/>
      <c r="CA197"/>
      <c r="CB197"/>
      <c r="CH197"/>
    </row>
    <row r="198" spans="35:86">
      <c r="AI198" s="22"/>
      <c r="AJ198" s="22"/>
      <c r="AK198" s="22"/>
      <c r="AL198" s="22"/>
      <c r="AM198" s="22"/>
      <c r="AN198" s="22"/>
      <c r="AO198" s="22"/>
      <c r="AP198" s="22"/>
      <c r="AQ198" s="226"/>
      <c r="AR198" s="226"/>
      <c r="AS198" s="226"/>
      <c r="AT198" s="22"/>
      <c r="AU198" s="22"/>
      <c r="AV198" s="22"/>
      <c r="AW198" s="22"/>
      <c r="AX198" s="22"/>
      <c r="AY198" s="22"/>
      <c r="AZ198" s="224"/>
      <c r="BA198" s="224"/>
      <c r="BB198" s="22"/>
      <c r="BC198" s="224"/>
      <c r="BD198" s="224"/>
      <c r="BE198" s="224"/>
      <c r="BF198" s="224"/>
      <c r="BG198" s="224"/>
      <c r="BH198" s="22"/>
      <c r="BI198" s="22"/>
      <c r="BJ198" s="224"/>
      <c r="BK198" s="224"/>
      <c r="BL198" s="224"/>
      <c r="BM198" s="22"/>
      <c r="BN198" s="22"/>
      <c r="BO198" s="226"/>
      <c r="BP198" s="22"/>
      <c r="BQ198" s="22"/>
      <c r="BR198" s="22"/>
      <c r="BY198"/>
      <c r="CA198"/>
      <c r="CB198"/>
      <c r="CH198"/>
    </row>
    <row r="199" spans="35:86">
      <c r="AI199" s="22"/>
      <c r="AJ199" s="22"/>
      <c r="AK199" s="22"/>
      <c r="AL199" s="22"/>
      <c r="AM199" s="22"/>
      <c r="AN199" s="22"/>
      <c r="AO199" s="22"/>
      <c r="AP199" s="22"/>
      <c r="AQ199" s="226"/>
      <c r="AR199" s="226"/>
      <c r="AS199" s="226"/>
      <c r="AT199" s="22"/>
      <c r="AU199" s="22"/>
      <c r="AV199" s="22"/>
      <c r="AW199" s="22"/>
      <c r="AX199" s="22"/>
      <c r="AY199" s="22"/>
      <c r="AZ199" s="224"/>
      <c r="BA199" s="224"/>
      <c r="BB199" s="22"/>
      <c r="BC199" s="224"/>
      <c r="BD199" s="224"/>
      <c r="BE199" s="224"/>
      <c r="BF199" s="224"/>
      <c r="BG199" s="224"/>
      <c r="BH199" s="22"/>
      <c r="BI199" s="22"/>
      <c r="BJ199" s="224"/>
      <c r="BK199" s="224"/>
      <c r="BL199" s="224"/>
      <c r="BM199" s="22"/>
      <c r="BN199" s="22"/>
      <c r="BO199" s="226"/>
      <c r="BP199" s="22"/>
      <c r="BQ199" s="22"/>
      <c r="BR199" s="22"/>
      <c r="BY199"/>
      <c r="CA199"/>
      <c r="CB199"/>
      <c r="CH199"/>
    </row>
    <row r="200" spans="35:86">
      <c r="AI200" s="22"/>
      <c r="AJ200" s="22"/>
      <c r="AK200" s="22"/>
      <c r="AL200" s="22"/>
      <c r="AM200" s="22"/>
      <c r="AN200" s="22"/>
      <c r="AO200" s="22"/>
      <c r="AP200" s="22"/>
      <c r="AQ200" s="226"/>
      <c r="AR200" s="226"/>
      <c r="AS200" s="226"/>
      <c r="AT200" s="22"/>
      <c r="AU200" s="22"/>
      <c r="AV200" s="22"/>
      <c r="AW200" s="22"/>
      <c r="AX200" s="22"/>
      <c r="AY200" s="22"/>
      <c r="AZ200" s="224"/>
      <c r="BA200" s="224"/>
      <c r="BB200" s="22"/>
      <c r="BC200" s="224"/>
      <c r="BD200" s="224"/>
      <c r="BE200" s="224"/>
      <c r="BF200" s="224"/>
      <c r="BG200" s="224"/>
      <c r="BH200" s="22"/>
      <c r="BI200" s="22"/>
      <c r="BJ200" s="224"/>
      <c r="BK200" s="224"/>
      <c r="BL200" s="224"/>
      <c r="BM200" s="22"/>
      <c r="BN200" s="22"/>
      <c r="BO200" s="226"/>
      <c r="BP200" s="22"/>
      <c r="BQ200" s="22"/>
      <c r="BR200" s="22"/>
      <c r="BY200"/>
      <c r="CA200"/>
      <c r="CB200"/>
      <c r="CH200"/>
    </row>
    <row r="201" spans="35:86">
      <c r="AI201" s="22"/>
      <c r="AJ201" s="22"/>
      <c r="AK201" s="22"/>
      <c r="AL201" s="22"/>
      <c r="AM201" s="22"/>
      <c r="AN201" s="22"/>
      <c r="AO201" s="22"/>
      <c r="AP201" s="22"/>
      <c r="AQ201" s="226"/>
      <c r="AR201" s="226"/>
      <c r="AS201" s="226"/>
      <c r="AT201" s="22"/>
      <c r="AU201" s="22"/>
      <c r="AV201" s="22"/>
      <c r="AW201" s="22"/>
      <c r="AX201" s="22"/>
      <c r="AY201" s="22"/>
      <c r="AZ201" s="224"/>
      <c r="BA201" s="224"/>
      <c r="BB201" s="22"/>
      <c r="BC201" s="224"/>
      <c r="BD201" s="224"/>
      <c r="BE201" s="224"/>
      <c r="BF201" s="224"/>
      <c r="BG201" s="224"/>
      <c r="BH201" s="22"/>
      <c r="BI201" s="22"/>
      <c r="BJ201" s="224"/>
      <c r="BK201" s="224"/>
      <c r="BL201" s="224"/>
      <c r="BM201" s="22"/>
      <c r="BN201" s="22"/>
      <c r="BO201" s="226"/>
      <c r="BP201" s="22"/>
      <c r="BQ201" s="22"/>
      <c r="BR201" s="22"/>
      <c r="BY201"/>
      <c r="CA201"/>
      <c r="CB201"/>
      <c r="CH201"/>
    </row>
    <row r="202" spans="35:86">
      <c r="AI202" s="22"/>
      <c r="AJ202" s="22"/>
      <c r="AK202" s="22"/>
      <c r="AL202" s="22"/>
      <c r="AM202" s="22"/>
      <c r="AN202" s="22"/>
      <c r="AO202" s="22"/>
      <c r="AP202" s="22"/>
      <c r="AQ202" s="226"/>
      <c r="AR202" s="226"/>
      <c r="AS202" s="226"/>
      <c r="AT202" s="22"/>
      <c r="AU202" s="22"/>
      <c r="AV202" s="22"/>
      <c r="AW202" s="22"/>
      <c r="AX202" s="22"/>
      <c r="AY202" s="22"/>
      <c r="AZ202" s="224"/>
      <c r="BA202" s="224"/>
      <c r="BB202" s="22"/>
      <c r="BC202" s="224"/>
      <c r="BD202" s="224"/>
      <c r="BE202" s="224"/>
      <c r="BF202" s="224"/>
      <c r="BG202" s="224"/>
      <c r="BH202" s="22"/>
      <c r="BI202" s="22"/>
      <c r="BJ202" s="224"/>
      <c r="BK202" s="224"/>
      <c r="BL202" s="224"/>
      <c r="BM202" s="22"/>
      <c r="BN202" s="22"/>
      <c r="BO202" s="226"/>
      <c r="BP202" s="22"/>
      <c r="BQ202" s="22"/>
      <c r="BR202" s="22"/>
      <c r="BY202"/>
      <c r="CA202"/>
      <c r="CB202"/>
      <c r="CH202"/>
    </row>
    <row r="203" spans="35:86">
      <c r="AI203" s="22"/>
      <c r="AJ203" s="22"/>
      <c r="AK203" s="22"/>
      <c r="AL203" s="22"/>
      <c r="AM203" s="22"/>
      <c r="AN203" s="22"/>
      <c r="AO203" s="22"/>
      <c r="AP203" s="22"/>
      <c r="AQ203" s="226"/>
      <c r="AR203" s="226"/>
      <c r="AS203" s="226"/>
      <c r="AT203" s="22"/>
      <c r="AU203" s="22"/>
      <c r="AV203" s="22"/>
      <c r="AW203" s="22"/>
      <c r="AX203" s="22"/>
      <c r="AY203" s="22"/>
      <c r="AZ203" s="224"/>
      <c r="BA203" s="224"/>
      <c r="BB203" s="22"/>
      <c r="BC203" s="224"/>
      <c r="BD203" s="224"/>
      <c r="BE203" s="224"/>
      <c r="BF203" s="224"/>
      <c r="BG203" s="224"/>
      <c r="BH203" s="22"/>
      <c r="BI203" s="22"/>
      <c r="BJ203" s="224"/>
      <c r="BK203" s="224"/>
      <c r="BL203" s="224"/>
      <c r="BM203" s="22"/>
      <c r="BN203" s="22"/>
      <c r="BO203" s="226"/>
      <c r="BP203" s="22"/>
      <c r="BQ203" s="22"/>
      <c r="BR203" s="22"/>
      <c r="BY203"/>
      <c r="CA203"/>
      <c r="CB203"/>
      <c r="CH203"/>
    </row>
    <row r="204" spans="35:86">
      <c r="AI204" s="22"/>
      <c r="AJ204" s="22"/>
      <c r="AK204" s="22"/>
      <c r="AL204" s="22"/>
      <c r="AM204" s="22"/>
      <c r="AN204" s="22"/>
      <c r="AO204" s="22"/>
      <c r="AP204" s="22"/>
      <c r="AQ204" s="226"/>
      <c r="AR204" s="226"/>
      <c r="AS204" s="226"/>
      <c r="AT204" s="22"/>
      <c r="AU204" s="22"/>
      <c r="AV204" s="22"/>
      <c r="AW204" s="22"/>
      <c r="AX204" s="22"/>
      <c r="AY204" s="22"/>
      <c r="AZ204" s="224"/>
      <c r="BA204" s="224"/>
      <c r="BB204" s="22"/>
      <c r="BC204" s="224"/>
      <c r="BD204" s="224"/>
      <c r="BE204" s="224"/>
      <c r="BF204" s="224"/>
      <c r="BG204" s="224"/>
      <c r="BH204" s="22"/>
      <c r="BI204" s="22"/>
      <c r="BJ204" s="224"/>
      <c r="BK204" s="224"/>
      <c r="BL204" s="224"/>
      <c r="BM204" s="22"/>
      <c r="BN204" s="22"/>
      <c r="BO204" s="226"/>
      <c r="BP204" s="22"/>
      <c r="BQ204" s="22"/>
      <c r="BR204" s="22"/>
      <c r="BY204"/>
      <c r="CA204"/>
      <c r="CB204"/>
      <c r="CH204"/>
    </row>
    <row r="205" spans="35:86">
      <c r="AI205" s="22"/>
      <c r="AJ205" s="22"/>
      <c r="AK205" s="22"/>
      <c r="AL205" s="22"/>
      <c r="AM205" s="22"/>
      <c r="AN205" s="22"/>
      <c r="AO205" s="22"/>
      <c r="AP205" s="22"/>
      <c r="AQ205" s="226"/>
      <c r="AR205" s="226"/>
      <c r="AS205" s="226"/>
      <c r="AT205" s="22"/>
      <c r="AU205" s="22"/>
      <c r="AV205" s="22"/>
      <c r="AW205" s="22"/>
      <c r="AX205" s="22"/>
      <c r="AY205" s="22"/>
      <c r="AZ205" s="224"/>
      <c r="BA205" s="224"/>
      <c r="BB205" s="22"/>
      <c r="BC205" s="224"/>
      <c r="BD205" s="224"/>
      <c r="BE205" s="224"/>
      <c r="BF205" s="224"/>
      <c r="BG205" s="224"/>
      <c r="BH205" s="22"/>
      <c r="BI205" s="22"/>
      <c r="BJ205" s="224"/>
      <c r="BK205" s="224"/>
      <c r="BL205" s="224"/>
      <c r="BM205" s="22"/>
      <c r="BN205" s="22"/>
      <c r="BO205" s="226"/>
      <c r="BP205" s="22"/>
      <c r="BQ205" s="22"/>
      <c r="BR205" s="22"/>
      <c r="BY205"/>
      <c r="CA205"/>
      <c r="CB205"/>
      <c r="CH205"/>
    </row>
    <row r="206" spans="35:86">
      <c r="AI206" s="22"/>
      <c r="AJ206" s="22"/>
      <c r="AK206" s="22"/>
      <c r="AL206" s="22"/>
      <c r="AM206" s="22"/>
      <c r="AN206" s="22"/>
      <c r="AO206" s="22"/>
      <c r="AP206" s="22"/>
      <c r="AQ206" s="226"/>
      <c r="AR206" s="226"/>
      <c r="AS206" s="226"/>
      <c r="AT206" s="22"/>
      <c r="AU206" s="22"/>
      <c r="AV206" s="22"/>
      <c r="AW206" s="22"/>
      <c r="AX206" s="22"/>
      <c r="AY206" s="22"/>
      <c r="AZ206" s="224"/>
      <c r="BA206" s="224"/>
      <c r="BB206" s="22"/>
      <c r="BC206" s="224"/>
      <c r="BD206" s="224"/>
      <c r="BE206" s="224"/>
      <c r="BF206" s="224"/>
      <c r="BG206" s="224"/>
      <c r="BH206" s="22"/>
      <c r="BI206" s="22"/>
      <c r="BJ206" s="224"/>
      <c r="BK206" s="224"/>
      <c r="BL206" s="224"/>
      <c r="BM206" s="22"/>
      <c r="BN206" s="22"/>
      <c r="BO206" s="226"/>
      <c r="BP206" s="22"/>
      <c r="BQ206" s="22"/>
      <c r="BR206" s="22"/>
      <c r="BY206"/>
      <c r="CA206"/>
      <c r="CB206"/>
      <c r="CH206"/>
    </row>
    <row r="207" spans="35:86">
      <c r="AI207" s="22"/>
      <c r="AJ207" s="22"/>
      <c r="AK207" s="22"/>
      <c r="AL207" s="22"/>
      <c r="AM207" s="22"/>
      <c r="AN207" s="22"/>
      <c r="AO207" s="22"/>
      <c r="AP207" s="22"/>
      <c r="AQ207" s="226"/>
      <c r="AR207" s="226"/>
      <c r="AS207" s="226"/>
      <c r="AT207" s="22"/>
      <c r="AU207" s="22"/>
      <c r="AV207" s="22"/>
      <c r="AW207" s="22"/>
      <c r="AX207" s="22"/>
      <c r="AY207" s="22"/>
      <c r="AZ207" s="224"/>
      <c r="BA207" s="224"/>
      <c r="BB207" s="22"/>
      <c r="BC207" s="224"/>
      <c r="BD207" s="224"/>
      <c r="BE207" s="224"/>
      <c r="BF207" s="224"/>
      <c r="BG207" s="224"/>
      <c r="BH207" s="22"/>
      <c r="BI207" s="22"/>
      <c r="BJ207" s="224"/>
      <c r="BK207" s="224"/>
      <c r="BL207" s="224"/>
      <c r="BM207" s="22"/>
      <c r="BN207" s="22"/>
      <c r="BO207" s="226"/>
      <c r="BP207" s="22"/>
      <c r="BQ207" s="22"/>
      <c r="BR207" s="22"/>
      <c r="BY207"/>
      <c r="CA207"/>
      <c r="CB207"/>
      <c r="CH207"/>
    </row>
    <row r="208" spans="35:86">
      <c r="AI208" s="22"/>
      <c r="AJ208" s="22"/>
      <c r="AK208" s="22"/>
      <c r="AL208" s="22"/>
      <c r="AM208" s="22"/>
      <c r="AN208" s="22"/>
      <c r="AO208" s="22"/>
      <c r="AP208" s="22"/>
      <c r="AQ208" s="226"/>
      <c r="AR208" s="226"/>
      <c r="AS208" s="226"/>
      <c r="AT208" s="22"/>
      <c r="AU208" s="22"/>
      <c r="AV208" s="22"/>
      <c r="AW208" s="22"/>
      <c r="AX208" s="22"/>
      <c r="AY208" s="22"/>
      <c r="AZ208" s="224"/>
      <c r="BA208" s="224"/>
      <c r="BB208" s="22"/>
      <c r="BC208" s="224"/>
      <c r="BD208" s="224"/>
      <c r="BE208" s="224"/>
      <c r="BF208" s="224"/>
      <c r="BG208" s="224"/>
      <c r="BH208" s="22"/>
      <c r="BI208" s="22"/>
      <c r="BJ208" s="224"/>
      <c r="BK208" s="224"/>
      <c r="BL208" s="224"/>
      <c r="BM208" s="22"/>
      <c r="BN208" s="22"/>
      <c r="BO208" s="226"/>
      <c r="BP208" s="22"/>
      <c r="BQ208" s="22"/>
      <c r="BR208" s="22"/>
      <c r="BY208"/>
      <c r="CA208"/>
      <c r="CB208"/>
      <c r="CH208"/>
    </row>
    <row r="209" spans="35:86">
      <c r="AI209" s="22"/>
      <c r="AJ209" s="22"/>
      <c r="AK209" s="22"/>
      <c r="AL209" s="22"/>
      <c r="AM209" s="22"/>
      <c r="AN209" s="22"/>
      <c r="AO209" s="22"/>
      <c r="AP209" s="22"/>
      <c r="AQ209" s="226"/>
      <c r="AR209" s="226"/>
      <c r="AS209" s="226"/>
      <c r="AT209" s="22"/>
      <c r="AU209" s="22"/>
      <c r="AV209" s="22"/>
      <c r="AW209" s="22"/>
      <c r="AX209" s="22"/>
      <c r="AY209" s="22"/>
      <c r="AZ209" s="224"/>
      <c r="BA209" s="224"/>
      <c r="BB209" s="22"/>
      <c r="BC209" s="224"/>
      <c r="BD209" s="224"/>
      <c r="BE209" s="224"/>
      <c r="BF209" s="224"/>
      <c r="BG209" s="224"/>
      <c r="BH209" s="22"/>
      <c r="BI209" s="22"/>
      <c r="BJ209" s="224"/>
      <c r="BK209" s="224"/>
      <c r="BL209" s="224"/>
      <c r="BM209" s="22"/>
      <c r="BN209" s="22"/>
      <c r="BO209" s="226"/>
      <c r="BP209" s="22"/>
      <c r="BQ209" s="22"/>
      <c r="BR209" s="22"/>
      <c r="BY209"/>
      <c r="CA209"/>
      <c r="CB209"/>
      <c r="CH209"/>
    </row>
    <row r="210" spans="35:86">
      <c r="AI210" s="22"/>
      <c r="AJ210" s="22"/>
      <c r="AK210" s="22"/>
      <c r="AL210" s="22"/>
      <c r="AM210" s="22"/>
      <c r="AN210" s="22"/>
      <c r="AO210" s="22"/>
      <c r="AP210" s="22"/>
      <c r="AQ210" s="226"/>
      <c r="AR210" s="226"/>
      <c r="AS210" s="226"/>
      <c r="AT210" s="22"/>
      <c r="AU210" s="22"/>
      <c r="AV210" s="22"/>
      <c r="AW210" s="22"/>
      <c r="AX210" s="22"/>
      <c r="AY210" s="22"/>
      <c r="AZ210" s="224"/>
      <c r="BA210" s="224"/>
      <c r="BB210" s="22"/>
      <c r="BC210" s="224"/>
      <c r="BD210" s="224"/>
      <c r="BE210" s="224"/>
      <c r="BF210" s="224"/>
      <c r="BG210" s="224"/>
      <c r="BH210" s="22"/>
      <c r="BI210" s="22"/>
      <c r="BJ210" s="224"/>
      <c r="BK210" s="224"/>
      <c r="BL210" s="224"/>
      <c r="BM210" s="22"/>
      <c r="BN210" s="22"/>
      <c r="BO210" s="226"/>
      <c r="BP210" s="22"/>
      <c r="BQ210" s="22"/>
      <c r="BR210" s="22"/>
      <c r="BY210"/>
      <c r="CA210"/>
      <c r="CB210"/>
      <c r="CH210"/>
    </row>
    <row r="211" spans="35:86">
      <c r="AW211" s="15"/>
      <c r="AX211" s="15"/>
      <c r="AY211" s="15"/>
      <c r="AZ211" s="225"/>
      <c r="BA211" s="225"/>
      <c r="BB211" s="15"/>
      <c r="BC211" s="225"/>
      <c r="BD211" s="225"/>
      <c r="BE211" s="225"/>
      <c r="BF211" s="225"/>
      <c r="BG211" s="225"/>
      <c r="BH211" s="15"/>
      <c r="BI211" s="15"/>
      <c r="BJ211" s="225"/>
      <c r="BP211" s="15"/>
      <c r="BQ211" s="15"/>
    </row>
    <row r="212" spans="35:86">
      <c r="AW212" s="15"/>
      <c r="AX212" s="15"/>
      <c r="AY212" s="15"/>
      <c r="AZ212" s="225"/>
      <c r="BA212" s="225"/>
      <c r="BB212" s="15"/>
      <c r="BC212" s="225"/>
      <c r="BD212" s="225"/>
      <c r="BE212" s="225"/>
      <c r="BF212" s="225"/>
      <c r="BG212" s="225"/>
      <c r="BH212" s="15"/>
      <c r="BI212" s="15"/>
      <c r="BJ212" s="225"/>
      <c r="BP212" s="15"/>
      <c r="BQ212" s="15"/>
    </row>
    <row r="223" spans="35:86">
      <c r="AW223" s="15"/>
      <c r="AX223" s="15"/>
      <c r="AY223" s="15"/>
      <c r="AZ223" s="225"/>
      <c r="BA223" s="225"/>
      <c r="BB223" s="15"/>
      <c r="BC223" s="225"/>
      <c r="BD223" s="225"/>
      <c r="BE223" s="225"/>
      <c r="BF223" s="225"/>
      <c r="BG223" s="225"/>
      <c r="BH223" s="15"/>
      <c r="BI223" s="15"/>
      <c r="BJ223" s="225"/>
      <c r="BP223" s="15"/>
      <c r="BQ223" s="15"/>
    </row>
    <row r="224" spans="35:86">
      <c r="AW224" s="15"/>
      <c r="AX224" s="15"/>
      <c r="AY224" s="15"/>
      <c r="AZ224" s="225"/>
      <c r="BA224" s="225"/>
      <c r="BB224" s="15"/>
      <c r="BC224" s="225"/>
      <c r="BD224" s="225"/>
      <c r="BE224" s="225"/>
      <c r="BF224" s="225"/>
      <c r="BG224" s="225"/>
      <c r="BH224" s="15"/>
      <c r="BI224" s="15"/>
      <c r="BJ224" s="225"/>
      <c r="BP224" s="15"/>
      <c r="BQ224" s="15"/>
    </row>
    <row r="225" spans="49:69">
      <c r="AW225" s="15"/>
      <c r="AX225" s="15"/>
      <c r="AY225" s="15"/>
      <c r="AZ225" s="225"/>
      <c r="BA225" s="225"/>
      <c r="BB225" s="15"/>
      <c r="BC225" s="225"/>
      <c r="BD225" s="225"/>
      <c r="BE225" s="225"/>
      <c r="BF225" s="225"/>
      <c r="BG225" s="225"/>
      <c r="BH225" s="15"/>
      <c r="BI225" s="15"/>
      <c r="BJ225" s="225"/>
      <c r="BP225" s="15"/>
      <c r="BQ225" s="15"/>
    </row>
    <row r="226" spans="49:69">
      <c r="AW226" s="15"/>
      <c r="AX226" s="15"/>
      <c r="AY226" s="15"/>
      <c r="AZ226" s="225"/>
      <c r="BA226" s="225"/>
      <c r="BB226" s="15"/>
      <c r="BC226" s="225"/>
      <c r="BD226" s="225"/>
      <c r="BE226" s="225"/>
      <c r="BF226" s="225"/>
      <c r="BG226" s="225"/>
      <c r="BH226" s="15"/>
      <c r="BI226" s="15"/>
      <c r="BJ226" s="225"/>
      <c r="BP226" s="15"/>
      <c r="BQ226" s="15"/>
    </row>
    <row r="227" spans="49:69">
      <c r="AW227" s="15"/>
      <c r="AX227" s="15"/>
      <c r="AY227" s="15"/>
      <c r="AZ227" s="225"/>
      <c r="BA227" s="225"/>
      <c r="BB227" s="15"/>
      <c r="BC227" s="225"/>
      <c r="BD227" s="225"/>
      <c r="BE227" s="225"/>
      <c r="BF227" s="225"/>
      <c r="BG227" s="225"/>
      <c r="BH227" s="15"/>
      <c r="BI227" s="15"/>
      <c r="BJ227" s="225"/>
      <c r="BP227" s="15"/>
      <c r="BQ227" s="15"/>
    </row>
    <row r="228" spans="49:69">
      <c r="AW228" s="15"/>
      <c r="AX228" s="15"/>
      <c r="AY228" s="15"/>
      <c r="AZ228" s="225"/>
      <c r="BA228" s="225"/>
      <c r="BB228" s="15"/>
      <c r="BC228" s="225"/>
      <c r="BD228" s="225"/>
      <c r="BE228" s="225"/>
      <c r="BF228" s="225"/>
      <c r="BG228" s="225"/>
      <c r="BH228" s="15"/>
      <c r="BI228" s="15"/>
      <c r="BJ228" s="225"/>
      <c r="BP228" s="15"/>
      <c r="BQ228" s="15"/>
    </row>
    <row r="229" spans="49:69">
      <c r="AW229" s="15"/>
      <c r="AX229" s="15"/>
      <c r="AY229" s="15"/>
      <c r="AZ229" s="225"/>
      <c r="BA229" s="225"/>
      <c r="BB229" s="15"/>
      <c r="BC229" s="225"/>
      <c r="BD229" s="225"/>
      <c r="BE229" s="225"/>
      <c r="BF229" s="225"/>
      <c r="BG229" s="225"/>
      <c r="BH229" s="15"/>
      <c r="BI229" s="15"/>
      <c r="BJ229" s="225"/>
      <c r="BP229" s="15"/>
      <c r="BQ229" s="15"/>
    </row>
    <row r="230" spans="49:69">
      <c r="AW230" s="15"/>
      <c r="AX230" s="15"/>
      <c r="AY230" s="15"/>
      <c r="AZ230" s="225"/>
      <c r="BA230" s="225"/>
      <c r="BB230" s="15"/>
      <c r="BC230" s="225"/>
      <c r="BD230" s="225"/>
      <c r="BE230" s="225"/>
      <c r="BF230" s="225"/>
      <c r="BG230" s="225"/>
      <c r="BH230" s="15"/>
      <c r="BI230" s="15"/>
      <c r="BJ230" s="225"/>
      <c r="BP230" s="15"/>
      <c r="BQ230" s="15"/>
    </row>
    <row r="241" spans="49:69">
      <c r="AW241" s="15"/>
      <c r="AX241" s="15"/>
      <c r="AY241" s="15"/>
      <c r="AZ241" s="225"/>
      <c r="BA241" s="225"/>
      <c r="BB241" s="15"/>
      <c r="BC241" s="225"/>
      <c r="BD241" s="225"/>
      <c r="BE241" s="225"/>
      <c r="BF241" s="225"/>
      <c r="BG241" s="225"/>
      <c r="BH241" s="15"/>
      <c r="BI241" s="15"/>
      <c r="BJ241" s="225"/>
      <c r="BP241" s="15"/>
      <c r="BQ241" s="15"/>
    </row>
    <row r="242" spans="49:69">
      <c r="AW242" s="15"/>
      <c r="AX242" s="15"/>
      <c r="AY242" s="15"/>
      <c r="AZ242" s="225"/>
      <c r="BA242" s="225"/>
      <c r="BB242" s="15"/>
      <c r="BC242" s="225"/>
      <c r="BD242" s="225"/>
      <c r="BE242" s="225"/>
      <c r="BF242" s="225"/>
      <c r="BG242" s="225"/>
      <c r="BH242" s="15"/>
      <c r="BI242" s="15"/>
      <c r="BJ242" s="225"/>
      <c r="BP242" s="15"/>
      <c r="BQ242" s="15"/>
    </row>
    <row r="243" spans="49:69">
      <c r="AW243" s="15"/>
      <c r="AX243" s="15"/>
      <c r="AY243" s="15"/>
      <c r="AZ243" s="225"/>
      <c r="BA243" s="225"/>
      <c r="BB243" s="15"/>
      <c r="BC243" s="225"/>
      <c r="BD243" s="225"/>
      <c r="BE243" s="225"/>
      <c r="BF243" s="225"/>
      <c r="BG243" s="225"/>
      <c r="BH243" s="15"/>
      <c r="BI243" s="15"/>
      <c r="BJ243" s="225"/>
      <c r="BP243" s="15"/>
      <c r="BQ243" s="15"/>
    </row>
    <row r="244" spans="49:69">
      <c r="AW244" s="15"/>
      <c r="AX244" s="15"/>
      <c r="AY244" s="15"/>
      <c r="AZ244" s="225"/>
      <c r="BA244" s="225"/>
      <c r="BB244" s="15"/>
      <c r="BC244" s="225"/>
      <c r="BD244" s="225"/>
      <c r="BE244" s="225"/>
      <c r="BF244" s="225"/>
      <c r="BG244" s="225"/>
      <c r="BH244" s="15"/>
      <c r="BI244" s="15"/>
      <c r="BJ244" s="225"/>
      <c r="BP244" s="15"/>
      <c r="BQ244" s="15"/>
    </row>
    <row r="245" spans="49:69">
      <c r="AW245" s="15"/>
      <c r="AX245" s="15"/>
      <c r="AY245" s="15"/>
      <c r="AZ245" s="225"/>
      <c r="BA245" s="225"/>
      <c r="BB245" s="15"/>
      <c r="BC245" s="225"/>
      <c r="BD245" s="225"/>
      <c r="BE245" s="225"/>
      <c r="BF245" s="225"/>
      <c r="BG245" s="225"/>
      <c r="BH245" s="15"/>
      <c r="BI245" s="15"/>
      <c r="BJ245" s="225"/>
      <c r="BP245" s="15"/>
      <c r="BQ245" s="15"/>
    </row>
  </sheetData>
  <pageMargins left="0.5" right="0.5" top="0.5" bottom="0.55000000000000004" header="0.5" footer="0.5"/>
  <pageSetup paperSize="9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P1055"/>
  <sheetViews>
    <sheetView defaultGridColor="0" colorId="22" zoomScale="95" zoomScaleNormal="95" workbookViewId="0">
      <pane xSplit="3" ySplit="9" topLeftCell="D95" activePane="bottomRight" state="frozen"/>
      <selection pane="topRight" activeCell="D1" sqref="D1"/>
      <selection pane="bottomLeft" activeCell="A10" sqref="A10"/>
      <selection pane="bottomRight" activeCell="S64" sqref="S64"/>
    </sheetView>
  </sheetViews>
  <sheetFormatPr baseColWidth="10" defaultColWidth="9.90625" defaultRowHeight="15"/>
  <cols>
    <col min="1" max="1" width="1.6328125" customWidth="1"/>
    <col min="2" max="2" width="5.453125" style="32" customWidth="1"/>
    <col min="3" max="3" width="4.36328125" customWidth="1"/>
    <col min="4" max="4" width="7" customWidth="1"/>
    <col min="5" max="5" width="6" style="11" customWidth="1"/>
    <col min="6" max="6" width="5.453125" customWidth="1"/>
    <col min="7" max="7" width="4.36328125" customWidth="1"/>
    <col min="8" max="8" width="4.6328125" customWidth="1"/>
    <col min="9" max="9" width="5.81640625" customWidth="1"/>
    <col min="10" max="10" width="5.54296875" customWidth="1"/>
    <col min="11" max="11" width="1" customWidth="1"/>
    <col min="12" max="12" width="7.1796875" customWidth="1"/>
    <col min="13" max="13" width="7.453125" customWidth="1"/>
    <col min="14" max="14" width="2.1796875" customWidth="1"/>
    <col min="15" max="15" width="5.36328125" customWidth="1"/>
    <col min="16" max="16" width="5.08984375" customWidth="1"/>
    <col min="17" max="17" width="6.08984375" customWidth="1"/>
    <col min="18" max="18" width="4.6328125" style="11" customWidth="1"/>
    <col min="19" max="19" width="4.81640625" style="11" customWidth="1"/>
    <col min="20" max="20" width="3.90625" style="11" customWidth="1"/>
    <col min="21" max="21" width="6.08984375" customWidth="1"/>
    <col min="22" max="22" width="5.1796875" customWidth="1"/>
    <col min="23" max="23" width="5.81640625" style="11" customWidth="1"/>
    <col min="24" max="24" width="4" style="11" customWidth="1"/>
    <col min="25" max="25" width="5.90625" style="11" customWidth="1"/>
    <col min="26" max="26" width="5" style="11" customWidth="1"/>
    <col min="27" max="27" width="4.81640625" customWidth="1"/>
    <col min="28" max="28" width="6.90625" customWidth="1"/>
    <col min="29" max="29" width="7.08984375" customWidth="1"/>
    <col min="30" max="30" width="1.6328125" customWidth="1"/>
    <col min="31" max="31" width="6.36328125" style="11" customWidth="1"/>
    <col min="32" max="32" width="5.54296875" customWidth="1"/>
    <col min="33" max="33" width="5.36328125" customWidth="1"/>
    <col min="34" max="34" width="5.1796875" customWidth="1"/>
    <col min="35" max="35" width="5.453125" customWidth="1"/>
    <col min="36" max="36" width="6" style="67" customWidth="1"/>
    <col min="37" max="37" width="5.36328125" customWidth="1"/>
    <col min="38" max="38" width="5.36328125" style="67" customWidth="1"/>
    <col min="39" max="39" width="6.36328125" customWidth="1"/>
    <col min="40" max="40" width="6.81640625" style="67" customWidth="1"/>
    <col min="41" max="41" width="4.453125" customWidth="1"/>
    <col min="42" max="42" width="7.90625" customWidth="1"/>
    <col min="43" max="43" width="4.6328125" style="11" customWidth="1"/>
    <col min="44" max="44" width="6.54296875" customWidth="1"/>
    <col min="45" max="45" width="4.54296875" customWidth="1"/>
    <col min="46" max="46" width="5.90625" customWidth="1"/>
    <col min="47" max="47" width="4.453125" customWidth="1"/>
    <col min="48" max="48" width="7.90625" style="67" customWidth="1"/>
    <col min="49" max="49" width="4" customWidth="1"/>
    <col min="50" max="50" width="7.81640625" style="67" customWidth="1"/>
    <col min="51" max="51" width="6.36328125" customWidth="1"/>
    <col min="52" max="53" width="7.90625" customWidth="1"/>
    <col min="54" max="54" width="8.54296875" style="67" customWidth="1"/>
    <col min="55" max="55" width="8.54296875" customWidth="1"/>
    <col min="56" max="56" width="8" style="67" customWidth="1"/>
    <col min="57" max="57" width="7.90625" style="67" customWidth="1"/>
    <col min="58" max="58" width="7.90625" customWidth="1"/>
    <col min="59" max="59" width="10.1796875" style="67" customWidth="1"/>
    <col min="60" max="60" width="5.54296875" customWidth="1"/>
  </cols>
  <sheetData>
    <row r="1" spans="1:59">
      <c r="A1" s="84"/>
      <c r="B1" s="412"/>
      <c r="C1" s="26"/>
      <c r="D1" s="26"/>
      <c r="E1" s="128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128"/>
      <c r="S1" s="128"/>
      <c r="T1" s="128"/>
      <c r="U1" s="26"/>
      <c r="V1" s="26"/>
      <c r="W1" s="128"/>
      <c r="X1" s="128"/>
      <c r="Y1" s="128"/>
      <c r="Z1" s="128"/>
      <c r="AA1" s="26"/>
      <c r="AB1" s="26"/>
      <c r="AC1" s="26"/>
      <c r="AD1" s="26"/>
      <c r="AE1" s="128"/>
      <c r="AJ1"/>
      <c r="AL1"/>
      <c r="AN1"/>
      <c r="AQ1"/>
      <c r="AV1"/>
      <c r="AX1"/>
      <c r="BB1"/>
      <c r="BD1"/>
      <c r="BE1"/>
      <c r="BG1"/>
    </row>
    <row r="2" spans="1:59" ht="31.8">
      <c r="A2" s="84"/>
      <c r="B2" s="412"/>
      <c r="C2" s="84"/>
      <c r="D2" s="150" t="s">
        <v>6</v>
      </c>
      <c r="E2" s="147"/>
      <c r="F2" s="147"/>
      <c r="G2" s="92"/>
      <c r="H2" s="92"/>
      <c r="I2" s="148"/>
      <c r="J2" s="147"/>
      <c r="K2" s="147"/>
      <c r="L2" s="147"/>
      <c r="M2" s="147"/>
      <c r="N2" s="147"/>
      <c r="O2" s="147"/>
      <c r="P2" s="147"/>
      <c r="Q2" s="147"/>
      <c r="R2" s="148"/>
      <c r="S2" s="148"/>
      <c r="T2" s="148"/>
      <c r="U2" s="147"/>
      <c r="V2" s="147"/>
      <c r="W2" s="148"/>
      <c r="X2" s="148"/>
      <c r="Y2" s="148"/>
      <c r="Z2" s="223" t="str">
        <f>+År!B2</f>
        <v>OKSE</v>
      </c>
      <c r="AA2" s="147"/>
      <c r="AB2" s="26"/>
      <c r="AC2" s="26"/>
      <c r="AD2" s="26"/>
      <c r="AE2" s="26"/>
      <c r="AJ2"/>
      <c r="AL2"/>
      <c r="AN2"/>
      <c r="AQ2"/>
      <c r="AV2"/>
      <c r="AX2"/>
      <c r="BB2"/>
      <c r="BD2"/>
      <c r="BE2"/>
      <c r="BG2"/>
    </row>
    <row r="3" spans="1:59">
      <c r="A3" s="84"/>
      <c r="B3" s="412"/>
      <c r="C3" s="26"/>
      <c r="D3" s="26"/>
      <c r="E3" s="128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128"/>
      <c r="S3" s="128"/>
      <c r="T3" s="128"/>
      <c r="U3" s="26"/>
      <c r="V3" s="26"/>
      <c r="W3" s="128"/>
      <c r="X3" s="128"/>
      <c r="Y3" s="128"/>
      <c r="Z3" s="128"/>
      <c r="AA3" s="26"/>
      <c r="AB3" s="26"/>
      <c r="AC3" s="26"/>
      <c r="AD3" s="26"/>
      <c r="AE3" s="128"/>
      <c r="AJ3"/>
      <c r="AL3"/>
      <c r="AN3"/>
      <c r="AQ3"/>
      <c r="AV3"/>
      <c r="AX3"/>
      <c r="BB3"/>
      <c r="BD3"/>
      <c r="BE3"/>
      <c r="BG3"/>
    </row>
    <row r="4" spans="1:59" ht="22.2">
      <c r="A4" s="84"/>
      <c r="B4" s="412"/>
      <c r="C4" s="84"/>
      <c r="D4" s="84"/>
      <c r="E4" s="149" t="s">
        <v>428</v>
      </c>
      <c r="F4" s="149"/>
      <c r="G4" s="524">
        <f>+År!P2</f>
        <v>49</v>
      </c>
      <c r="H4" s="525"/>
      <c r="I4" s="149"/>
      <c r="J4" s="147"/>
      <c r="K4" s="147"/>
      <c r="L4" s="92"/>
      <c r="M4" s="92"/>
      <c r="N4" s="92"/>
      <c r="O4" s="147"/>
      <c r="P4" s="147"/>
      <c r="Q4" s="147"/>
      <c r="R4" s="406" t="s">
        <v>429</v>
      </c>
      <c r="S4" s="148"/>
      <c r="T4" s="148"/>
      <c r="U4" s="148"/>
      <c r="V4" s="531">
        <f>SUM(E10:E61)</f>
        <v>7821</v>
      </c>
      <c r="W4" s="532"/>
      <c r="X4" s="532"/>
      <c r="Y4" s="128"/>
      <c r="Z4" s="128"/>
      <c r="AA4" s="128"/>
      <c r="AB4" s="128"/>
      <c r="AC4" s="128"/>
      <c r="AD4" s="128"/>
      <c r="AE4" s="92"/>
      <c r="AJ4"/>
      <c r="AL4"/>
      <c r="AN4"/>
      <c r="AQ4"/>
      <c r="AV4"/>
      <c r="AX4"/>
      <c r="BB4"/>
      <c r="BD4"/>
      <c r="BE4"/>
      <c r="BG4"/>
    </row>
    <row r="5" spans="1:59" ht="22.2">
      <c r="A5" s="84"/>
      <c r="B5" s="412"/>
      <c r="C5" s="84"/>
      <c r="D5" s="84"/>
      <c r="E5" s="149"/>
      <c r="F5" s="149"/>
      <c r="G5" s="26"/>
      <c r="H5" s="26"/>
      <c r="I5" s="149"/>
      <c r="J5" s="149"/>
      <c r="K5" s="149"/>
      <c r="L5" s="149"/>
      <c r="M5" s="149"/>
      <c r="N5" s="149"/>
      <c r="O5" s="149"/>
      <c r="P5" s="149"/>
      <c r="Q5" s="149"/>
      <c r="R5" s="227"/>
      <c r="S5" s="227"/>
      <c r="T5" s="227"/>
      <c r="U5" s="149"/>
      <c r="V5" s="149"/>
      <c r="W5" s="227"/>
      <c r="X5" s="227"/>
      <c r="Y5" s="227"/>
      <c r="Z5" s="128"/>
      <c r="AA5" s="26"/>
      <c r="AB5" s="26"/>
      <c r="AC5" s="92"/>
      <c r="AD5" s="92"/>
      <c r="AE5" s="92"/>
      <c r="AJ5"/>
      <c r="AL5"/>
      <c r="AN5"/>
      <c r="AQ5"/>
      <c r="AV5"/>
      <c r="AX5"/>
      <c r="BB5"/>
      <c r="BD5"/>
      <c r="BE5"/>
      <c r="BG5"/>
    </row>
    <row r="6" spans="1:59" ht="15.6">
      <c r="A6" s="26"/>
      <c r="B6" s="412"/>
      <c r="C6" s="26"/>
      <c r="D6" s="26"/>
      <c r="E6" s="128"/>
      <c r="F6" s="26"/>
      <c r="G6" s="92"/>
      <c r="H6" s="92"/>
      <c r="I6" s="26"/>
      <c r="J6" s="26"/>
      <c r="K6" s="26"/>
      <c r="L6" s="26"/>
      <c r="M6" s="26"/>
      <c r="N6" s="26"/>
      <c r="O6" s="26"/>
      <c r="P6" s="26"/>
      <c r="Q6" s="26"/>
      <c r="R6" s="128"/>
      <c r="S6" s="128"/>
      <c r="T6" s="128"/>
      <c r="U6" s="26"/>
      <c r="V6" s="26"/>
      <c r="W6" s="128"/>
      <c r="X6" s="130"/>
      <c r="Y6" s="437" t="s">
        <v>45</v>
      </c>
      <c r="Z6" s="437"/>
      <c r="AA6" s="438"/>
      <c r="AB6" s="438"/>
      <c r="AC6" s="438"/>
      <c r="AD6" s="438"/>
      <c r="AE6" s="26"/>
      <c r="AJ6"/>
      <c r="AL6"/>
      <c r="AN6"/>
      <c r="AQ6"/>
      <c r="AV6"/>
      <c r="AX6"/>
      <c r="BB6"/>
      <c r="BD6"/>
      <c r="BE6"/>
      <c r="BG6"/>
    </row>
    <row r="7" spans="1:59" ht="15.6">
      <c r="A7" s="26"/>
      <c r="B7" s="412"/>
      <c r="C7" s="26"/>
      <c r="D7" s="38" t="s">
        <v>4</v>
      </c>
      <c r="E7" s="128"/>
      <c r="F7" s="128"/>
      <c r="G7" s="93"/>
      <c r="H7" s="93"/>
      <c r="I7" s="38"/>
      <c r="J7" s="26"/>
      <c r="K7" s="26"/>
      <c r="L7" s="128"/>
      <c r="M7" s="128"/>
      <c r="N7" s="128"/>
      <c r="O7" s="38"/>
      <c r="P7" s="26"/>
      <c r="Q7" s="93"/>
      <c r="R7" s="128"/>
      <c r="S7" s="130" t="s">
        <v>402</v>
      </c>
      <c r="T7" s="128"/>
      <c r="U7" s="38" t="s">
        <v>23</v>
      </c>
      <c r="V7" s="128"/>
      <c r="W7" s="130" t="s">
        <v>402</v>
      </c>
      <c r="X7" s="130"/>
      <c r="Y7" s="437" t="s">
        <v>9</v>
      </c>
      <c r="Z7" s="437" t="s">
        <v>417</v>
      </c>
      <c r="AA7" s="439"/>
      <c r="AB7" s="439"/>
      <c r="AC7" s="439" t="s">
        <v>489</v>
      </c>
      <c r="AD7" s="439"/>
      <c r="AE7" s="26"/>
      <c r="AJ7"/>
      <c r="AL7"/>
      <c r="AN7"/>
      <c r="AQ7"/>
      <c r="AV7"/>
      <c r="AX7"/>
      <c r="BB7"/>
      <c r="BD7"/>
      <c r="BE7"/>
      <c r="BG7"/>
    </row>
    <row r="8" spans="1:59" ht="15.6">
      <c r="A8" s="26"/>
      <c r="B8" s="413"/>
      <c r="C8" s="38" t="s">
        <v>490</v>
      </c>
      <c r="D8" s="38" t="s">
        <v>72</v>
      </c>
      <c r="E8" s="130" t="s">
        <v>4</v>
      </c>
      <c r="F8" s="129"/>
      <c r="G8" s="93" t="s">
        <v>4</v>
      </c>
      <c r="H8" s="93" t="s">
        <v>1</v>
      </c>
      <c r="I8" s="38" t="s">
        <v>550</v>
      </c>
      <c r="J8" s="127"/>
      <c r="K8" s="127"/>
      <c r="L8" s="432" t="s">
        <v>23</v>
      </c>
      <c r="M8" s="432" t="s">
        <v>23</v>
      </c>
      <c r="N8" s="432"/>
      <c r="O8" s="38" t="s">
        <v>3</v>
      </c>
      <c r="P8" s="127"/>
      <c r="Q8" s="93" t="s">
        <v>1</v>
      </c>
      <c r="R8" s="129"/>
      <c r="S8" s="130" t="s">
        <v>541</v>
      </c>
      <c r="T8" s="129"/>
      <c r="U8" s="38" t="s">
        <v>480</v>
      </c>
      <c r="V8" s="129"/>
      <c r="W8" s="130" t="s">
        <v>502</v>
      </c>
      <c r="X8" s="130" t="s">
        <v>554</v>
      </c>
      <c r="Y8" s="437" t="s">
        <v>500</v>
      </c>
      <c r="Z8" s="437"/>
      <c r="AA8" s="439" t="s">
        <v>550</v>
      </c>
      <c r="AB8" s="439" t="s">
        <v>493</v>
      </c>
      <c r="AC8" s="439" t="s">
        <v>492</v>
      </c>
      <c r="AD8" s="439"/>
      <c r="AE8" s="26"/>
      <c r="AJ8"/>
      <c r="AL8"/>
      <c r="AN8"/>
      <c r="AQ8"/>
      <c r="AV8"/>
      <c r="AX8"/>
      <c r="BB8"/>
      <c r="BD8"/>
      <c r="BE8"/>
      <c r="BG8"/>
    </row>
    <row r="9" spans="1:59" ht="15.6">
      <c r="A9" s="26"/>
      <c r="B9" s="413" t="s">
        <v>89</v>
      </c>
      <c r="C9" s="38" t="s">
        <v>491</v>
      </c>
      <c r="D9" s="38" t="s">
        <v>488</v>
      </c>
      <c r="E9" s="130" t="s">
        <v>9</v>
      </c>
      <c r="F9" s="129" t="s">
        <v>540</v>
      </c>
      <c r="G9" s="93" t="s">
        <v>402</v>
      </c>
      <c r="H9" s="93" t="s">
        <v>402</v>
      </c>
      <c r="I9" s="38" t="s">
        <v>551</v>
      </c>
      <c r="J9" s="127" t="s">
        <v>540</v>
      </c>
      <c r="K9" s="127"/>
      <c r="L9" s="432" t="s">
        <v>735</v>
      </c>
      <c r="M9" s="432" t="s">
        <v>736</v>
      </c>
      <c r="N9" s="432"/>
      <c r="O9" s="38" t="s">
        <v>560</v>
      </c>
      <c r="P9" s="127" t="s">
        <v>540</v>
      </c>
      <c r="Q9" s="93"/>
      <c r="R9" s="129" t="s">
        <v>540</v>
      </c>
      <c r="S9" s="130" t="s">
        <v>561</v>
      </c>
      <c r="T9" s="129" t="s">
        <v>540</v>
      </c>
      <c r="U9" s="38" t="s">
        <v>481</v>
      </c>
      <c r="V9" s="129" t="s">
        <v>540</v>
      </c>
      <c r="W9" s="130" t="s">
        <v>482</v>
      </c>
      <c r="X9" s="130" t="s">
        <v>631</v>
      </c>
      <c r="Y9" s="437" t="s">
        <v>439</v>
      </c>
      <c r="Z9" s="437" t="s">
        <v>1</v>
      </c>
      <c r="AA9" s="439" t="s">
        <v>551</v>
      </c>
      <c r="AB9" s="439" t="s">
        <v>414</v>
      </c>
      <c r="AC9" s="439" t="s">
        <v>485</v>
      </c>
      <c r="AD9" s="439"/>
      <c r="AE9" s="26"/>
      <c r="AJ9"/>
      <c r="AL9"/>
      <c r="AN9"/>
      <c r="AQ9"/>
      <c r="AV9"/>
      <c r="AX9"/>
      <c r="BB9"/>
      <c r="BD9"/>
      <c r="BE9"/>
      <c r="BG9"/>
    </row>
    <row r="10" spans="1:59" ht="15.6">
      <c r="A10" s="26"/>
      <c r="B10" s="414">
        <f>+'Ark1'!C67</f>
        <v>2024</v>
      </c>
      <c r="C10" s="91">
        <f>+'Ark1'!E67</f>
        <v>1</v>
      </c>
      <c r="D10" s="91">
        <f>'Ark1'!Q67</f>
        <v>56</v>
      </c>
      <c r="E10" s="115">
        <f>+IF(D10=0,"",'Ark1'!R67)</f>
        <v>135</v>
      </c>
      <c r="F10" s="115">
        <f t="shared" ref="F10:F41" si="0">+IF(D10=0,"",E10-E65)</f>
        <v>1</v>
      </c>
      <c r="G10" s="114">
        <f>+IF(D10=0,"",'Ark1'!AE67)</f>
        <v>1.7261219792865363</v>
      </c>
      <c r="H10" s="114">
        <f>+IF(D10=0,"",'Ark1'!AF67)</f>
        <v>1.7893916733946069</v>
      </c>
      <c r="I10" s="5">
        <f>+IF(D10=0,"",'Ark1'!S67)</f>
        <v>5.8444444444444441</v>
      </c>
      <c r="J10" s="113">
        <f t="shared" ref="J10:J41" si="1">+IF(D10=0,"",I10-I65)</f>
        <v>0.53101160862354924</v>
      </c>
      <c r="K10" s="127"/>
      <c r="L10" s="435">
        <f>+IF(E10=0,"",'Ark1'!AR67)</f>
        <v>218.44029850746273</v>
      </c>
      <c r="M10" s="436">
        <f>+IF(E10=0,"",'Ark1'!AS67)</f>
        <v>34.890727065775089</v>
      </c>
      <c r="N10" s="432"/>
      <c r="O10" s="113">
        <f>+IF(D10=0,"",'Ark1'!T67)</f>
        <v>7.0962962962962965</v>
      </c>
      <c r="P10" s="113">
        <f t="shared" ref="P10:P41" si="2">+IF(D10=0,"",O10-O65)</f>
        <v>0.52913211719182041</v>
      </c>
      <c r="Q10" s="55">
        <f>+IF(D10=0,"",'Ark1'!U67)</f>
        <v>368.7874074074075</v>
      </c>
      <c r="R10" s="115">
        <f t="shared" ref="R10:R41" si="3">+IF(D10=0,"",Q10-Q65)</f>
        <v>15.768004422332865</v>
      </c>
      <c r="S10" s="115">
        <f>+IF(D10=0,"",'Ark1'!W67)</f>
        <v>64.444444444444443</v>
      </c>
      <c r="T10" s="115">
        <f t="shared" ref="T10:T41" si="4">+IF(D10=0,"",S10-S65)</f>
        <v>12.205638474295206</v>
      </c>
      <c r="U10" s="115">
        <f>+IF(D10=0,"",'Ark1'!AG67)</f>
        <v>1002.4328358208955</v>
      </c>
      <c r="V10" s="115">
        <f t="shared" ref="V10:V41" si="5">+IF(D10=0,"",U10-U65)</f>
        <v>72.739922435068706</v>
      </c>
      <c r="W10" s="115">
        <f>+IF(D10=0,"",'Ark1'!AH67)</f>
        <v>0</v>
      </c>
      <c r="X10" s="397">
        <f>+IF(D10=0,"",'Ark1'!AI67)</f>
        <v>45.185185185185183</v>
      </c>
      <c r="Y10" s="115">
        <f>+IF(D10=0,"",'Ark1'!X67)</f>
        <v>55.555555555555557</v>
      </c>
      <c r="Z10" s="433">
        <f>+IF(D10=0,"",'Ark1'!Y67)</f>
        <v>96.640710254341215</v>
      </c>
      <c r="AA10" s="383">
        <f>+IF(D10=0,"",'Ark1'!Z67)</f>
        <v>1.4649821976755149</v>
      </c>
      <c r="AB10" s="383">
        <f>+IF(D10=0,"",'Ark1'!AA67)</f>
        <v>1.7336498603046777</v>
      </c>
      <c r="AC10" s="137">
        <f t="shared" ref="AC10:AC33" si="6">IF(D10=0,"",1000*Q10/U10)</f>
        <v>367.89238563340382</v>
      </c>
      <c r="AD10" s="439"/>
      <c r="AE10" s="26"/>
      <c r="AJ10"/>
      <c r="AL10"/>
      <c r="AN10"/>
      <c r="AQ10"/>
      <c r="AV10"/>
      <c r="AX10"/>
      <c r="BB10"/>
      <c r="BD10"/>
      <c r="BE10"/>
      <c r="BG10"/>
    </row>
    <row r="11" spans="1:59" ht="15.6">
      <c r="A11" s="26"/>
      <c r="B11" s="414">
        <f>+'Ark1'!C68</f>
        <v>2024</v>
      </c>
      <c r="C11" s="91">
        <f>+'Ark1'!E68</f>
        <v>2</v>
      </c>
      <c r="D11" s="91">
        <f>+'Ark1'!Q68</f>
        <v>76</v>
      </c>
      <c r="E11" s="115">
        <f>+IF(D11=0,"",'Ark1'!R68)</f>
        <v>167</v>
      </c>
      <c r="F11" s="115">
        <f t="shared" si="0"/>
        <v>70</v>
      </c>
      <c r="G11" s="114">
        <f>+IF(D11=0,"",'Ark1'!AE68)</f>
        <v>2.1352768188211222</v>
      </c>
      <c r="H11" s="114">
        <f>+IF(D11=0,"",'Ark1'!AF68)</f>
        <v>1.9934061102113567</v>
      </c>
      <c r="I11" s="5">
        <f>+IF(D11=0,"",'Ark1'!S68)</f>
        <v>5.2155688622754495</v>
      </c>
      <c r="J11" s="113">
        <f t="shared" si="1"/>
        <v>-0.56793629236372656</v>
      </c>
      <c r="K11" s="127"/>
      <c r="L11" s="435">
        <f>+IF(E11=0,"",'Ark1'!AR68)</f>
        <v>212.8</v>
      </c>
      <c r="M11" s="436">
        <f>+IF(E11=0,"",'Ark1'!AS68)</f>
        <v>32.956231032904888</v>
      </c>
      <c r="N11" s="432"/>
      <c r="O11" s="113">
        <f>+IF(D11=0,"",'Ark1'!T68)</f>
        <v>6.3652694610778413</v>
      </c>
      <c r="P11" s="113">
        <f t="shared" si="2"/>
        <v>-0.24297796160257068</v>
      </c>
      <c r="Q11" s="55">
        <f>+IF(D11=0,"",'Ark1'!U68)</f>
        <v>332.111377245509</v>
      </c>
      <c r="R11" s="115">
        <f t="shared" si="3"/>
        <v>-37.439138218408459</v>
      </c>
      <c r="S11" s="115">
        <f>+IF(D11=0,"",'Ark1'!W68)</f>
        <v>49.700598802395241</v>
      </c>
      <c r="T11" s="115">
        <f t="shared" si="4"/>
        <v>-2.8767207852336298</v>
      </c>
      <c r="U11" s="115">
        <f>+IF(D11=0,"",'Ark1'!AG68)</f>
        <v>1014.5636363636364</v>
      </c>
      <c r="V11" s="115">
        <f t="shared" si="5"/>
        <v>-31.244055944055958</v>
      </c>
      <c r="W11" s="115">
        <f>+IF(D11=0,"",'Ark1'!AH68)</f>
        <v>0</v>
      </c>
      <c r="X11" s="397">
        <f>+IF(D11=0,"",'Ark1'!AI68)</f>
        <v>39.520958083832326</v>
      </c>
      <c r="Y11" s="115">
        <f>+IF(D11=0,"",'Ark1'!X68)</f>
        <v>49.101796407185631</v>
      </c>
      <c r="Z11" s="433">
        <f>+IF(D11=0,"",'Ark1'!Y68)</f>
        <v>114.4793768102783</v>
      </c>
      <c r="AA11" s="383">
        <f>+IF(D11=0,"",'Ark1'!Z68)</f>
        <v>2.0796123558603905</v>
      </c>
      <c r="AB11" s="383">
        <f>+IF(D11=0,"",'Ark1'!AA68)</f>
        <v>1.8356394615446563</v>
      </c>
      <c r="AC11" s="137">
        <f t="shared" si="6"/>
        <v>327.34405742733992</v>
      </c>
      <c r="AD11" s="439"/>
      <c r="AE11" s="26"/>
      <c r="AJ11"/>
      <c r="AL11"/>
      <c r="AN11"/>
      <c r="AQ11"/>
      <c r="AV11"/>
      <c r="AX11"/>
      <c r="BB11"/>
      <c r="BD11"/>
      <c r="BE11"/>
      <c r="BG11"/>
    </row>
    <row r="12" spans="1:59" ht="15.6">
      <c r="A12" s="26"/>
      <c r="B12" s="414">
        <f>+'Ark1'!C69</f>
        <v>2024</v>
      </c>
      <c r="C12" s="91">
        <f>+'Ark1'!E69</f>
        <v>3</v>
      </c>
      <c r="D12" s="91">
        <f>+'Ark1'!Q69</f>
        <v>64</v>
      </c>
      <c r="E12" s="115">
        <f>+IF(D12=0,"",'Ark1'!R69)</f>
        <v>110</v>
      </c>
      <c r="F12" s="115">
        <f t="shared" si="0"/>
        <v>17</v>
      </c>
      <c r="G12" s="114">
        <f>+IF(D12=0,"",'Ark1'!AE69)</f>
        <v>1.4064697609001402</v>
      </c>
      <c r="H12" s="114">
        <f>+IF(D12=0,"",'Ark1'!AF69)</f>
        <v>1.435666732355652</v>
      </c>
      <c r="I12" s="5">
        <f>+IF(D12=0,"",'Ark1'!S69)</f>
        <v>5.5727272727272723</v>
      </c>
      <c r="J12" s="113">
        <f t="shared" si="1"/>
        <v>-0.25522971652004145</v>
      </c>
      <c r="K12" s="127"/>
      <c r="L12" s="435">
        <f>+IF(E12=0,"",'Ark1'!AR69)</f>
        <v>218.42990654205599</v>
      </c>
      <c r="M12" s="436">
        <f>+IF(E12=0,"",'Ark1'!AS69)</f>
        <v>34.27450044981407</v>
      </c>
      <c r="N12" s="432"/>
      <c r="O12" s="113">
        <f>+IF(D12=0,"",'Ark1'!T69)</f>
        <v>7.1909090909090896</v>
      </c>
      <c r="P12" s="113">
        <f t="shared" si="2"/>
        <v>0.12639296187683335</v>
      </c>
      <c r="Q12" s="55">
        <f>+IF(D12=0,"",'Ark1'!U69)</f>
        <v>363.13272727272738</v>
      </c>
      <c r="R12" s="115">
        <f t="shared" si="3"/>
        <v>-6.4124340175953307</v>
      </c>
      <c r="S12" s="115">
        <f>+IF(D12=0,"",'Ark1'!W69)</f>
        <v>70</v>
      </c>
      <c r="T12" s="115">
        <f t="shared" si="4"/>
        <v>2.2580645161290249</v>
      </c>
      <c r="U12" s="115">
        <f>+IF(D12=0,"",'Ark1'!AG69)</f>
        <v>962.08411214953276</v>
      </c>
      <c r="V12" s="115">
        <f t="shared" si="5"/>
        <v>25.050778816199681</v>
      </c>
      <c r="W12" s="115">
        <f>+IF(D12=0,"",'Ark1'!AH69)</f>
        <v>0</v>
      </c>
      <c r="X12" s="397">
        <f>+IF(D12=0,"",'Ark1'!AI69)</f>
        <v>31.818181818181817</v>
      </c>
      <c r="Y12" s="115">
        <f>+IF(D12=0,"",'Ark1'!X69)</f>
        <v>54.545454545454554</v>
      </c>
      <c r="Z12" s="433">
        <f>+IF(D12=0,"",'Ark1'!Y69)</f>
        <v>100.88278266392393</v>
      </c>
      <c r="AA12" s="383">
        <f>+IF(D12=0,"",'Ark1'!Z69)</f>
        <v>1.7239441612402597</v>
      </c>
      <c r="AB12" s="383">
        <f>+IF(D12=0,"",'Ark1'!AA69)</f>
        <v>1.6760096254087611</v>
      </c>
      <c r="AC12" s="137">
        <f t="shared" si="6"/>
        <v>377.44384579992641</v>
      </c>
      <c r="AD12" s="439"/>
      <c r="AE12" s="26"/>
      <c r="AJ12"/>
      <c r="AL12"/>
      <c r="AN12"/>
      <c r="AQ12"/>
      <c r="AV12"/>
      <c r="AX12"/>
      <c r="BB12"/>
      <c r="BD12"/>
      <c r="BE12"/>
      <c r="BG12"/>
    </row>
    <row r="13" spans="1:59" ht="15.6">
      <c r="A13" s="26"/>
      <c r="B13" s="414">
        <f>+'Ark1'!C70</f>
        <v>2024</v>
      </c>
      <c r="C13" s="91">
        <f>+'Ark1'!E70</f>
        <v>4</v>
      </c>
      <c r="D13" s="91">
        <f>+'Ark1'!Q70</f>
        <v>59</v>
      </c>
      <c r="E13" s="115">
        <f>+IF(D13=0,"",'Ark1'!R70)</f>
        <v>119</v>
      </c>
      <c r="F13" s="115">
        <f t="shared" si="0"/>
        <v>-10</v>
      </c>
      <c r="G13" s="114">
        <f>+IF(D13=0,"",'Ark1'!AE70)</f>
        <v>1.5215445595192427</v>
      </c>
      <c r="H13" s="114">
        <f>+IF(D13=0,"",'Ark1'!AF70)</f>
        <v>1.5501833714666096</v>
      </c>
      <c r="I13" s="5">
        <f>+IF(D13=0,"",'Ark1'!S70)</f>
        <v>5.8655462184873963</v>
      </c>
      <c r="J13" s="113">
        <f t="shared" si="1"/>
        <v>0.33066249755716282</v>
      </c>
      <c r="K13" s="127"/>
      <c r="L13" s="435">
        <f>+IF(E13=0,"",'Ark1'!AR70)</f>
        <v>216.13675213675219</v>
      </c>
      <c r="M13" s="436">
        <f>+IF(E13=0,"",'Ark1'!AS70)</f>
        <v>34.881039502632909</v>
      </c>
      <c r="N13" s="432"/>
      <c r="O13" s="113">
        <f>+IF(D13=0,"",'Ark1'!T70)</f>
        <v>6.5798319327731098</v>
      </c>
      <c r="P13" s="113">
        <f t="shared" si="2"/>
        <v>-4.0323105986578511E-2</v>
      </c>
      <c r="Q13" s="55">
        <f>+IF(D13=0,"",'Ark1'!U70)</f>
        <v>362.44369747899151</v>
      </c>
      <c r="R13" s="115">
        <f t="shared" si="3"/>
        <v>-2.2004885675203241</v>
      </c>
      <c r="S13" s="115">
        <f>+IF(D13=0,"",'Ark1'!W70)</f>
        <v>51.260504201680654</v>
      </c>
      <c r="T13" s="115">
        <f t="shared" si="4"/>
        <v>-3.0030616897922116</v>
      </c>
      <c r="U13" s="115">
        <f>+IF(D13=0,"",'Ark1'!AG70)</f>
        <v>1019.2222222222222</v>
      </c>
      <c r="V13" s="115">
        <f t="shared" si="5"/>
        <v>82.369509043927451</v>
      </c>
      <c r="W13" s="115">
        <f>+IF(D13=0,"",'Ark1'!AH70)</f>
        <v>0</v>
      </c>
      <c r="X13" s="397">
        <f>+IF(D13=0,"",'Ark1'!AI70)</f>
        <v>47.058823529411761</v>
      </c>
      <c r="Y13" s="115">
        <f>+IF(D13=0,"",'Ark1'!X70)</f>
        <v>57.983193277310932</v>
      </c>
      <c r="Z13" s="433">
        <f>+IF(D13=0,"",'Ark1'!Y70)</f>
        <v>116.64927511411344</v>
      </c>
      <c r="AA13" s="383">
        <f>+IF(D13=0,"",'Ark1'!Z70)</f>
        <v>1.9700461528864015</v>
      </c>
      <c r="AB13" s="383">
        <f>+IF(D13=0,"",'Ark1'!AA70)</f>
        <v>1.7513298587857229</v>
      </c>
      <c r="AC13" s="137">
        <f t="shared" si="6"/>
        <v>355.60811918793456</v>
      </c>
      <c r="AD13" s="439"/>
      <c r="AE13" s="26"/>
      <c r="AJ13"/>
      <c r="AL13"/>
      <c r="AN13"/>
      <c r="AQ13"/>
      <c r="AV13"/>
      <c r="AX13"/>
      <c r="BB13"/>
      <c r="BD13"/>
      <c r="BE13"/>
      <c r="BG13"/>
    </row>
    <row r="14" spans="1:59" ht="15.6">
      <c r="A14" s="26"/>
      <c r="B14" s="414">
        <f>+'Ark1'!C71</f>
        <v>2024</v>
      </c>
      <c r="C14" s="91">
        <f>+'Ark1'!E71</f>
        <v>5</v>
      </c>
      <c r="D14" s="91">
        <f>+'Ark1'!Q71</f>
        <v>57</v>
      </c>
      <c r="E14" s="115">
        <f>+IF(D14=0,"",'Ark1'!R71)</f>
        <v>148</v>
      </c>
      <c r="F14" s="115">
        <f t="shared" si="0"/>
        <v>-15</v>
      </c>
      <c r="G14" s="114">
        <f>+IF(D14=0,"",'Ark1'!AE71)</f>
        <v>1.8923411328474613</v>
      </c>
      <c r="H14" s="114">
        <f>+IF(D14=0,"",'Ark1'!AF71)</f>
        <v>1.9346346557281997</v>
      </c>
      <c r="I14" s="5">
        <f>+IF(D14=0,"",'Ark1'!S71)</f>
        <v>5.5374149659863949</v>
      </c>
      <c r="J14" s="113">
        <f t="shared" si="1"/>
        <v>0.32882600893118319</v>
      </c>
      <c r="K14" s="127"/>
      <c r="L14" s="435">
        <f>+IF(E14=0,"",'Ark1'!AR71)</f>
        <v>218.59440559440557</v>
      </c>
      <c r="M14" s="436">
        <f>+IF(E14=0,"",'Ark1'!AS71)</f>
        <v>33.929931433665423</v>
      </c>
      <c r="N14" s="432"/>
      <c r="O14" s="113">
        <f>+IF(D14=0,"",'Ark1'!T71)</f>
        <v>6.8243243243243237</v>
      </c>
      <c r="P14" s="113">
        <f t="shared" si="2"/>
        <v>0.21082739180898802</v>
      </c>
      <c r="Q14" s="55">
        <f>+IF(D14=0,"",'Ark1'!U71)</f>
        <v>363.69864864864871</v>
      </c>
      <c r="R14" s="115">
        <f t="shared" si="3"/>
        <v>-4.0406151550324125</v>
      </c>
      <c r="S14" s="115">
        <f>+IF(D14=0,"",'Ark1'!W71)</f>
        <v>58.78378378378379</v>
      </c>
      <c r="T14" s="115">
        <f t="shared" si="4"/>
        <v>4.182556789918749</v>
      </c>
      <c r="U14" s="115">
        <f>+IF(D14=0,"",'Ark1'!AG71)</f>
        <v>1055.0489510489513</v>
      </c>
      <c r="V14" s="115">
        <f t="shared" si="5"/>
        <v>88.134840619503052</v>
      </c>
      <c r="W14" s="115">
        <f>+IF(D14=0,"",'Ark1'!AH71)</f>
        <v>0</v>
      </c>
      <c r="X14" s="397">
        <f>+IF(D14=0,"",'Ark1'!AI71)</f>
        <v>37.837837837837846</v>
      </c>
      <c r="Y14" s="115">
        <f>+IF(D14=0,"",'Ark1'!X71)</f>
        <v>51.351351351351347</v>
      </c>
      <c r="Z14" s="433">
        <f>+IF(D14=0,"",'Ark1'!Y71)</f>
        <v>106.1014557727307</v>
      </c>
      <c r="AA14" s="383">
        <f>+IF(D14=0,"",'Ark1'!Z71)</f>
        <v>1.5593684904680123</v>
      </c>
      <c r="AB14" s="383">
        <f>+IF(D14=0,"",'Ark1'!AA71)</f>
        <v>1.4080666072630976</v>
      </c>
      <c r="AC14" s="137">
        <f t="shared" si="6"/>
        <v>344.72206079827106</v>
      </c>
      <c r="AD14" s="439"/>
      <c r="AE14" s="26"/>
      <c r="AJ14"/>
      <c r="AL14"/>
      <c r="AN14"/>
      <c r="AQ14"/>
      <c r="AV14"/>
      <c r="AX14"/>
      <c r="BB14"/>
      <c r="BD14"/>
      <c r="BE14"/>
      <c r="BG14"/>
    </row>
    <row r="15" spans="1:59" ht="15.6">
      <c r="A15" s="26"/>
      <c r="B15" s="414">
        <f>+'Ark1'!C72</f>
        <v>2024</v>
      </c>
      <c r="C15" s="91">
        <f>+'Ark1'!E72</f>
        <v>6</v>
      </c>
      <c r="D15" s="91">
        <f>+'Ark1'!Q72</f>
        <v>40</v>
      </c>
      <c r="E15" s="115">
        <f>+IF(D15=0,"",'Ark1'!R72)</f>
        <v>70</v>
      </c>
      <c r="F15" s="115">
        <f t="shared" si="0"/>
        <v>-6</v>
      </c>
      <c r="G15" s="114">
        <f>+IF(D15=0,"",'Ark1'!AE72)</f>
        <v>0.89502621148190786</v>
      </c>
      <c r="H15" s="114">
        <f>+IF(D15=0,"",'Ark1'!AF72)</f>
        <v>0.95285448950547502</v>
      </c>
      <c r="I15" s="5">
        <f>+IF(D15=0,"",'Ark1'!S72)</f>
        <v>5.9</v>
      </c>
      <c r="J15" s="113">
        <f t="shared" si="1"/>
        <v>0.11052631578947203</v>
      </c>
      <c r="K15" s="127"/>
      <c r="L15" s="435">
        <f>+IF(E15=0,"",'Ark1'!AR72)</f>
        <v>219.06060606060603</v>
      </c>
      <c r="M15" s="436">
        <f>+IF(E15=0,"",'Ark1'!AS72)</f>
        <v>35.5853738096501</v>
      </c>
      <c r="N15" s="432"/>
      <c r="O15" s="113">
        <f>+IF(D15=0,"",'Ark1'!T72)</f>
        <v>7.1142857142857112</v>
      </c>
      <c r="P15" s="113">
        <f t="shared" si="2"/>
        <v>0.20639097744360679</v>
      </c>
      <c r="Q15" s="55">
        <f>+IF(D15=0,"",'Ark1'!U72)</f>
        <v>378.73285714285697</v>
      </c>
      <c r="R15" s="115">
        <f t="shared" si="3"/>
        <v>24.164436090225536</v>
      </c>
      <c r="S15" s="115">
        <f>+IF(D15=0,"",'Ark1'!W72)</f>
        <v>67.14285714285711</v>
      </c>
      <c r="T15" s="115">
        <f t="shared" si="4"/>
        <v>10.563909774436063</v>
      </c>
      <c r="U15" s="115">
        <f>+IF(D15=0,"",'Ark1'!AG72)</f>
        <v>1012.5757575757576</v>
      </c>
      <c r="V15" s="115">
        <f t="shared" si="5"/>
        <v>61.006313131313163</v>
      </c>
      <c r="W15" s="115">
        <f>+IF(D15=0,"",'Ark1'!AH72)</f>
        <v>0</v>
      </c>
      <c r="X15" s="397">
        <f>+IF(D15=0,"",'Ark1'!AI72)</f>
        <v>37.142857142857153</v>
      </c>
      <c r="Y15" s="115">
        <f>+IF(D15=0,"",'Ark1'!X72)</f>
        <v>74.285714285714306</v>
      </c>
      <c r="Z15" s="433">
        <f>+IF(D15=0,"",'Ark1'!Y72)</f>
        <v>87.236219085928937</v>
      </c>
      <c r="AA15" s="383">
        <f>+IF(D15=0,"",'Ark1'!Z72)</f>
        <v>1.6831093674675868</v>
      </c>
      <c r="AB15" s="383">
        <f>+IF(D15=0,"",'Ark1'!AA72)</f>
        <v>1.9014495007971264</v>
      </c>
      <c r="AC15" s="137">
        <f t="shared" si="6"/>
        <v>374.0291571364441</v>
      </c>
      <c r="AD15" s="439"/>
      <c r="AE15" s="26"/>
      <c r="AJ15"/>
      <c r="AL15"/>
      <c r="AN15"/>
      <c r="AQ15"/>
      <c r="AV15"/>
      <c r="AX15"/>
      <c r="BB15"/>
      <c r="BD15"/>
      <c r="BE15"/>
      <c r="BG15"/>
    </row>
    <row r="16" spans="1:59" ht="15.6">
      <c r="A16" s="26"/>
      <c r="B16" s="414">
        <f>+'Ark1'!C73</f>
        <v>2024</v>
      </c>
      <c r="C16" s="91">
        <f>+'Ark1'!E73</f>
        <v>7</v>
      </c>
      <c r="D16" s="91">
        <f>+'Ark1'!Q73</f>
        <v>55</v>
      </c>
      <c r="E16" s="115">
        <f>+IF(D16=0,"",'Ark1'!R73)</f>
        <v>129</v>
      </c>
      <c r="F16" s="115">
        <f t="shared" si="0"/>
        <v>-3</v>
      </c>
      <c r="G16" s="114">
        <f>+IF(D16=0,"",'Ark1'!AE73)</f>
        <v>1.6494054468738013</v>
      </c>
      <c r="H16" s="114">
        <f>+IF(D16=0,"",'Ark1'!AF73)</f>
        <v>1.6600168400056774</v>
      </c>
      <c r="I16" s="5">
        <f>+IF(D16=0,"",'Ark1'!S73)</f>
        <v>5.4573643410852721</v>
      </c>
      <c r="J16" s="113">
        <f t="shared" si="1"/>
        <v>-0.15627202255109118</v>
      </c>
      <c r="K16" s="127"/>
      <c r="L16" s="435">
        <f>+IF(E16=0,"",'Ark1'!AR73)</f>
        <v>216.816</v>
      </c>
      <c r="M16" s="436">
        <f>+IF(E16=0,"",'Ark1'!AS73)</f>
        <v>34.213556207733369</v>
      </c>
      <c r="N16" s="432"/>
      <c r="O16" s="113">
        <f>+IF(D16=0,"",'Ark1'!T73)</f>
        <v>6.4806201550387597</v>
      </c>
      <c r="P16" s="113">
        <f t="shared" si="2"/>
        <v>-0.11786469344608985</v>
      </c>
      <c r="Q16" s="55">
        <f>+IF(D16=0,"",'Ark1'!U73)</f>
        <v>358.03643410852698</v>
      </c>
      <c r="R16" s="115">
        <f t="shared" si="3"/>
        <v>-9.3287174066249463</v>
      </c>
      <c r="S16" s="115">
        <f>+IF(D16=0,"",'Ark1'!W73)</f>
        <v>51.16279069767441</v>
      </c>
      <c r="T16" s="115">
        <f t="shared" si="4"/>
        <v>-8.6856941508104413</v>
      </c>
      <c r="U16" s="115">
        <f>+IF(D16=0,"",'Ark1'!AG73)</f>
        <v>1081.92</v>
      </c>
      <c r="V16" s="115">
        <f t="shared" si="5"/>
        <v>126.21126213592265</v>
      </c>
      <c r="W16" s="115">
        <f>+IF(D16=0,"",'Ark1'!AH73)</f>
        <v>0</v>
      </c>
      <c r="X16" s="397">
        <f>+IF(D16=0,"",'Ark1'!AI73)</f>
        <v>36.434108527131791</v>
      </c>
      <c r="Y16" s="115">
        <f>+IF(D16=0,"",'Ark1'!X73)</f>
        <v>49.61240310077519</v>
      </c>
      <c r="Z16" s="433">
        <f>+IF(D16=0,"",'Ark1'!Y73)</f>
        <v>106.65730090034376</v>
      </c>
      <c r="AA16" s="383">
        <f>+IF(D16=0,"",'Ark1'!Z73)</f>
        <v>1.756528252808502</v>
      </c>
      <c r="AB16" s="383">
        <f>+IF(D16=0,"",'Ark1'!AA73)</f>
        <v>1.6334714790200853</v>
      </c>
      <c r="AC16" s="137">
        <f t="shared" si="6"/>
        <v>330.92690227422264</v>
      </c>
      <c r="AD16" s="439"/>
      <c r="AE16" s="26"/>
      <c r="AJ16"/>
      <c r="AL16"/>
      <c r="AN16"/>
      <c r="AQ16"/>
      <c r="AV16"/>
      <c r="AX16"/>
      <c r="BB16"/>
      <c r="BD16"/>
      <c r="BE16"/>
      <c r="BG16"/>
    </row>
    <row r="17" spans="1:59" ht="15.6">
      <c r="A17" s="26"/>
      <c r="B17" s="414">
        <f>+'Ark1'!C74</f>
        <v>2024</v>
      </c>
      <c r="C17" s="91">
        <f>+'Ark1'!E74</f>
        <v>8</v>
      </c>
      <c r="D17" s="91">
        <f>+'Ark1'!Q74</f>
        <v>48</v>
      </c>
      <c r="E17" s="115">
        <f>+IF(D17=0,"",'Ark1'!R74)</f>
        <v>93</v>
      </c>
      <c r="F17" s="115">
        <f t="shared" si="0"/>
        <v>13</v>
      </c>
      <c r="G17" s="114">
        <f>+IF(D17=0,"",'Ark1'!AE74)</f>
        <v>1.1891062523973921</v>
      </c>
      <c r="H17" s="114">
        <f>+IF(D17=0,"",'Ark1'!AF74)</f>
        <v>1.2654911680902059</v>
      </c>
      <c r="I17" s="5">
        <f>+IF(D17=0,"",'Ark1'!S74)</f>
        <v>5.7391304347826084</v>
      </c>
      <c r="J17" s="113">
        <f t="shared" si="1"/>
        <v>1.630434782608603E-3</v>
      </c>
      <c r="K17" s="127"/>
      <c r="L17" s="435">
        <f>+IF(E17=0,"",'Ark1'!AR74)</f>
        <v>218.50561797752809</v>
      </c>
      <c r="M17" s="436">
        <f>+IF(E17=0,"",'Ark1'!AS74)</f>
        <v>35.248444244661194</v>
      </c>
      <c r="N17" s="432"/>
      <c r="O17" s="113">
        <f>+IF(D17=0,"",'Ark1'!T74)</f>
        <v>6.89247311827957</v>
      </c>
      <c r="P17" s="113">
        <f t="shared" si="2"/>
        <v>-0.28252688172042983</v>
      </c>
      <c r="Q17" s="55">
        <f>+IF(D17=0,"",'Ark1'!U74)</f>
        <v>378.60000000000008</v>
      </c>
      <c r="R17" s="115">
        <f t="shared" si="3"/>
        <v>20.418750000000102</v>
      </c>
      <c r="S17" s="115">
        <f>+IF(D17=0,"",'Ark1'!W74)</f>
        <v>58.064516129032242</v>
      </c>
      <c r="T17" s="115">
        <f t="shared" si="4"/>
        <v>-10.685483870967758</v>
      </c>
      <c r="U17" s="115">
        <f>+IF(D17=0,"",'Ark1'!AG74)</f>
        <v>1181.6629213483145</v>
      </c>
      <c r="V17" s="115">
        <f t="shared" si="5"/>
        <v>220.35123303662635</v>
      </c>
      <c r="W17" s="115">
        <f>+IF(D17=0,"",'Ark1'!AH74)</f>
        <v>0</v>
      </c>
      <c r="X17" s="397">
        <f>+IF(D17=0,"",'Ark1'!AI74)</f>
        <v>48.387096774193559</v>
      </c>
      <c r="Y17" s="115">
        <f>+IF(D17=0,"",'Ark1'!X74)</f>
        <v>54.838709677419359</v>
      </c>
      <c r="Z17" s="433">
        <f>+IF(D17=0,"",'Ark1'!Y74)</f>
        <v>114.67071698272947</v>
      </c>
      <c r="AA17" s="383">
        <f>+IF(D17=0,"",'Ark1'!Z74)</f>
        <v>1.9254981544718677</v>
      </c>
      <c r="AB17" s="383">
        <f>+IF(D17=0,"",'Ark1'!AA74)</f>
        <v>2.5078901966642575</v>
      </c>
      <c r="AC17" s="137">
        <f t="shared" si="6"/>
        <v>320.39593792788691</v>
      </c>
      <c r="AD17" s="439"/>
      <c r="AE17" s="26"/>
      <c r="AJ17"/>
      <c r="AL17"/>
      <c r="AN17"/>
      <c r="AQ17"/>
      <c r="AV17"/>
      <c r="AX17"/>
      <c r="BB17"/>
      <c r="BD17"/>
      <c r="BE17"/>
      <c r="BG17"/>
    </row>
    <row r="18" spans="1:59" ht="15.6">
      <c r="A18" s="26"/>
      <c r="B18" s="414">
        <f>+'Ark1'!C75</f>
        <v>2024</v>
      </c>
      <c r="C18" s="91">
        <f>+'Ark1'!E75</f>
        <v>9</v>
      </c>
      <c r="D18" s="91">
        <f>+'Ark1'!Q75</f>
        <v>61</v>
      </c>
      <c r="E18" s="115">
        <f>+IF(D18=0,"",'Ark1'!R75)</f>
        <v>123</v>
      </c>
      <c r="F18" s="115">
        <f t="shared" si="0"/>
        <v>11</v>
      </c>
      <c r="G18" s="114">
        <f>+IF(D18=0,"",'Ark1'!AE75)</f>
        <v>1.5726889144610667</v>
      </c>
      <c r="H18" s="114">
        <f>+IF(D18=0,"",'Ark1'!AF75)</f>
        <v>1.5975685754726003</v>
      </c>
      <c r="I18" s="5">
        <f>+IF(D18=0,"",'Ark1'!S75)</f>
        <v>6.105691056910568</v>
      </c>
      <c r="J18" s="113">
        <f t="shared" si="1"/>
        <v>0.50747677119628332</v>
      </c>
      <c r="K18" s="127"/>
      <c r="L18" s="435">
        <f>+IF(E18=0,"",'Ark1'!AR75)</f>
        <v>215.27966101694912</v>
      </c>
      <c r="M18" s="436">
        <f>+IF(E18=0,"",'Ark1'!AS75)</f>
        <v>34.963541566359638</v>
      </c>
      <c r="N18" s="432"/>
      <c r="O18" s="113">
        <f>+IF(D18=0,"",'Ark1'!T75)</f>
        <v>6.9756097560975601</v>
      </c>
      <c r="P18" s="113">
        <f t="shared" si="2"/>
        <v>0.46668118466899067</v>
      </c>
      <c r="Q18" s="55">
        <f>+IF(D18=0,"",'Ark1'!U75)</f>
        <v>361.37560975609779</v>
      </c>
      <c r="R18" s="115">
        <f t="shared" si="3"/>
        <v>-20.994925958188105</v>
      </c>
      <c r="S18" s="115">
        <f>+IF(D18=0,"",'Ark1'!W75)</f>
        <v>64.227642276422756</v>
      </c>
      <c r="T18" s="115">
        <f t="shared" si="4"/>
        <v>19.584785133565603</v>
      </c>
      <c r="U18" s="115">
        <f>+IF(D18=0,"",'Ark1'!AG75)</f>
        <v>848.61016949152565</v>
      </c>
      <c r="V18" s="115">
        <f t="shared" si="5"/>
        <v>-55.295490885832692</v>
      </c>
      <c r="W18" s="115">
        <f>+IF(D18=0,"",'Ark1'!AH75)</f>
        <v>0</v>
      </c>
      <c r="X18" s="397">
        <f>+IF(D18=0,"",'Ark1'!AI75)</f>
        <v>37.398373983739845</v>
      </c>
      <c r="Y18" s="115">
        <f>+IF(D18=0,"",'Ark1'!X75)</f>
        <v>58.536585365853675</v>
      </c>
      <c r="Z18" s="433">
        <f>+IF(D18=0,"",'Ark1'!Y75)</f>
        <v>107.20170816915289</v>
      </c>
      <c r="AA18" s="383">
        <f>+IF(D18=0,"",'Ark1'!Z75)</f>
        <v>1.7843630100707204</v>
      </c>
      <c r="AB18" s="383">
        <f>+IF(D18=0,"",'Ark1'!AA75)</f>
        <v>1.7082459726263812</v>
      </c>
      <c r="AC18" s="115">
        <f t="shared" si="6"/>
        <v>425.84407157485344</v>
      </c>
      <c r="AD18" s="439"/>
      <c r="AE18" s="26"/>
      <c r="AJ18"/>
      <c r="AL18"/>
      <c r="AN18"/>
      <c r="AQ18"/>
      <c r="AV18"/>
      <c r="AX18"/>
      <c r="BB18"/>
      <c r="BD18"/>
      <c r="BE18"/>
      <c r="BG18"/>
    </row>
    <row r="19" spans="1:59" ht="15.6">
      <c r="A19" s="26"/>
      <c r="B19" s="414">
        <f>+'Ark1'!C76</f>
        <v>2024</v>
      </c>
      <c r="C19" s="91">
        <f>+'Ark1'!E76</f>
        <v>10</v>
      </c>
      <c r="D19" s="91">
        <f>+'Ark1'!Q76</f>
        <v>41</v>
      </c>
      <c r="E19" s="115">
        <f>+IF(D19=0,"",'Ark1'!R76)</f>
        <v>102</v>
      </c>
      <c r="F19" s="115">
        <f t="shared" si="0"/>
        <v>-10</v>
      </c>
      <c r="G19" s="114">
        <f>+IF(D19=0,"",'Ark1'!AE76)</f>
        <v>1.304181051016494</v>
      </c>
      <c r="H19" s="114">
        <f>+IF(D19=0,"",'Ark1'!AF76)</f>
        <v>1.4218328693232589</v>
      </c>
      <c r="I19" s="5">
        <f>+IF(D19=0,"",'Ark1'!S76)</f>
        <v>6.5294117647058814</v>
      </c>
      <c r="J19" s="113">
        <f t="shared" si="1"/>
        <v>1.2883403361344508</v>
      </c>
      <c r="K19" s="127"/>
      <c r="L19" s="435">
        <f>+IF(E19=0,"",'Ark1'!AR76)</f>
        <v>218.79</v>
      </c>
      <c r="M19" s="436">
        <f>+IF(E19=0,"",'Ark1'!AS76)</f>
        <v>36.322924666600969</v>
      </c>
      <c r="N19" s="432"/>
      <c r="O19" s="113">
        <f>+IF(D19=0,"",'Ark1'!T76)</f>
        <v>6.637254901960782</v>
      </c>
      <c r="P19" s="113">
        <f t="shared" si="2"/>
        <v>0.19975490196078205</v>
      </c>
      <c r="Q19" s="55">
        <f>+IF(D19=0,"",'Ark1'!U76)</f>
        <v>387.84019607843112</v>
      </c>
      <c r="R19" s="115">
        <f t="shared" si="3"/>
        <v>50.423231792716706</v>
      </c>
      <c r="S19" s="115">
        <f>+IF(D19=0,"",'Ark1'!W76)</f>
        <v>52.941176470588239</v>
      </c>
      <c r="T19" s="115">
        <f t="shared" si="4"/>
        <v>10.084033613445392</v>
      </c>
      <c r="U19" s="115">
        <f>+IF(D19=0,"",'Ark1'!AG76)</f>
        <v>926.52</v>
      </c>
      <c r="V19" s="115">
        <f t="shared" si="5"/>
        <v>40.123773584905848</v>
      </c>
      <c r="W19" s="115">
        <f>+IF(D19=0,"",'Ark1'!AH76)</f>
        <v>1.9607843137254899</v>
      </c>
      <c r="X19" s="397">
        <f>+IF(D19=0,"",'Ark1'!AI76)</f>
        <v>56.862745098039241</v>
      </c>
      <c r="Y19" s="115">
        <f>+IF(D19=0,"",'Ark1'!X76)</f>
        <v>54.901960784313744</v>
      </c>
      <c r="Z19" s="433">
        <f>+IF(D19=0,"",'Ark1'!Y76)</f>
        <v>116.81399598843156</v>
      </c>
      <c r="AA19" s="383">
        <f>+IF(D19=0,"",'Ark1'!Z76)</f>
        <v>2.1679749399505877</v>
      </c>
      <c r="AB19" s="383">
        <f>+IF(D19=0,"",'Ark1'!AA76)</f>
        <v>1.55165449766468</v>
      </c>
      <c r="AC19" s="115">
        <f t="shared" si="6"/>
        <v>418.59883874976373</v>
      </c>
      <c r="AD19" s="439"/>
      <c r="AE19" s="26"/>
      <c r="AJ19"/>
      <c r="AL19"/>
      <c r="AN19"/>
      <c r="AQ19"/>
      <c r="AV19"/>
      <c r="AX19"/>
      <c r="BB19"/>
      <c r="BD19"/>
      <c r="BE19"/>
      <c r="BG19"/>
    </row>
    <row r="20" spans="1:59" ht="15.6">
      <c r="A20" s="26"/>
      <c r="B20" s="414">
        <f>+'Ark1'!C77</f>
        <v>2024</v>
      </c>
      <c r="C20" s="91">
        <f>+'Ark1'!E77</f>
        <v>11</v>
      </c>
      <c r="D20" s="91">
        <f>+'Ark1'!Q77</f>
        <v>48</v>
      </c>
      <c r="E20" s="115">
        <f>+IF(D20=0,"",'Ark1'!R77)</f>
        <v>116</v>
      </c>
      <c r="F20" s="115">
        <f t="shared" si="0"/>
        <v>-26</v>
      </c>
      <c r="G20" s="114">
        <f>+IF(D20=0,"",'Ark1'!AE77)</f>
        <v>1.4831862933128757</v>
      </c>
      <c r="H20" s="114">
        <f>+IF(D20=0,"",'Ark1'!AF77)</f>
        <v>1.4113164018686537</v>
      </c>
      <c r="I20" s="5">
        <f>+IF(D20=0,"",'Ark1'!S77)</f>
        <v>5.1465517241379315</v>
      </c>
      <c r="J20" s="113">
        <f t="shared" si="1"/>
        <v>-0.31119475473530755</v>
      </c>
      <c r="K20" s="127"/>
      <c r="L20" s="435">
        <f>+IF(E20=0,"",'Ark1'!AR77)</f>
        <v>215.69026548672565</v>
      </c>
      <c r="M20" s="436">
        <f>+IF(E20=0,"",'Ark1'!AS77)</f>
        <v>32.58571976516162</v>
      </c>
      <c r="N20" s="432"/>
      <c r="O20" s="113">
        <f>+IF(D20=0,"",'Ark1'!T77)</f>
        <v>6.6206896551724146</v>
      </c>
      <c r="P20" s="113">
        <f t="shared" si="2"/>
        <v>0.10660514813015975</v>
      </c>
      <c r="Q20" s="55">
        <f>+IF(D20=0,"",'Ark1'!U77)</f>
        <v>338.50948275862089</v>
      </c>
      <c r="R20" s="115">
        <f t="shared" si="3"/>
        <v>-3.2538975230692131</v>
      </c>
      <c r="S20" s="115">
        <f>+IF(D20=0,"",'Ark1'!W77)</f>
        <v>51.724137931034491</v>
      </c>
      <c r="T20" s="115">
        <f t="shared" si="4"/>
        <v>-1.0927634774161987</v>
      </c>
      <c r="U20" s="115">
        <f>+IF(D20=0,"",'Ark1'!AG77)</f>
        <v>913.61946902654881</v>
      </c>
      <c r="V20" s="115">
        <f t="shared" si="5"/>
        <v>36.363655073060613</v>
      </c>
      <c r="W20" s="115">
        <f>+IF(D20=0,"",'Ark1'!AH77)</f>
        <v>0</v>
      </c>
      <c r="X20" s="397">
        <f>+IF(D20=0,"",'Ark1'!AI77)</f>
        <v>34.482758620689651</v>
      </c>
      <c r="Y20" s="115">
        <f>+IF(D20=0,"",'Ark1'!X77)</f>
        <v>41.379310344827594</v>
      </c>
      <c r="Z20" s="433">
        <f>+IF(D20=0,"",'Ark1'!Y77)</f>
        <v>105.220218965001</v>
      </c>
      <c r="AA20" s="383">
        <f>+IF(D20=0,"",'Ark1'!Z77)</f>
        <v>1.4339138046091737</v>
      </c>
      <c r="AB20" s="383">
        <f>+IF(D20=0,"",'Ark1'!AA77)</f>
        <v>2.0871328808455818</v>
      </c>
      <c r="AC20" s="115">
        <f t="shared" si="6"/>
        <v>370.51474299173907</v>
      </c>
      <c r="AD20" s="439"/>
      <c r="AE20" s="26"/>
      <c r="AJ20"/>
      <c r="AL20"/>
      <c r="AN20"/>
      <c r="AQ20"/>
      <c r="AV20"/>
      <c r="AX20"/>
      <c r="BB20"/>
      <c r="BD20"/>
      <c r="BE20"/>
      <c r="BG20"/>
    </row>
    <row r="21" spans="1:59" ht="15.6">
      <c r="A21" s="26"/>
      <c r="B21" s="414">
        <f>+'Ark1'!C78</f>
        <v>2024</v>
      </c>
      <c r="C21" s="91">
        <f>+'Ark1'!E78</f>
        <v>12</v>
      </c>
      <c r="D21" s="91">
        <f>+'Ark1'!Q78</f>
        <v>51</v>
      </c>
      <c r="E21" s="115">
        <f>+IF(D21=0,"",'Ark1'!R78)</f>
        <v>97</v>
      </c>
      <c r="F21" s="115">
        <f t="shared" si="0"/>
        <v>57</v>
      </c>
      <c r="G21" s="114">
        <f>+IF(D21=0,"",'Ark1'!AE78)</f>
        <v>1.240250607339215</v>
      </c>
      <c r="H21" s="114">
        <f>+IF(D21=0,"",'Ark1'!AF78)</f>
        <v>1.2006348265938396</v>
      </c>
      <c r="I21" s="5">
        <f>+IF(D21=0,"",'Ark1'!S78)</f>
        <v>5.2886597938144311</v>
      </c>
      <c r="J21" s="113">
        <f t="shared" si="1"/>
        <v>-0.38634020618556875</v>
      </c>
      <c r="K21" s="127"/>
      <c r="L21" s="435">
        <f>+IF(E21=0,"",'Ark1'!AR78)</f>
        <v>216.14444444444445</v>
      </c>
      <c r="M21" s="436">
        <f>+IF(E21=0,"",'Ark1'!AS78)</f>
        <v>33.036237400711627</v>
      </c>
      <c r="N21" s="432"/>
      <c r="O21" s="113">
        <f>+IF(D21=0,"",'Ark1'!T78)</f>
        <v>6.948453608247422</v>
      </c>
      <c r="P21" s="113">
        <f t="shared" si="2"/>
        <v>-0.1265463917525782</v>
      </c>
      <c r="Q21" s="55">
        <f>+IF(D21=0,"",'Ark1'!U78)</f>
        <v>344.38453608247431</v>
      </c>
      <c r="R21" s="115">
        <f t="shared" si="3"/>
        <v>-32.832963917525603</v>
      </c>
      <c r="S21" s="115">
        <f>+IF(D21=0,"",'Ark1'!W78)</f>
        <v>60.824742268041241</v>
      </c>
      <c r="T21" s="115">
        <f t="shared" si="4"/>
        <v>-9.1752577319587587</v>
      </c>
      <c r="U21" s="115">
        <f>+IF(D21=0,"",'Ark1'!AG78)</f>
        <v>919.02222222222224</v>
      </c>
      <c r="V21" s="115">
        <f t="shared" si="5"/>
        <v>-20.927777777777806</v>
      </c>
      <c r="W21" s="115">
        <f>+IF(D21=0,"",'Ark1'!AH78)</f>
        <v>0</v>
      </c>
      <c r="X21" s="397">
        <f>+IF(D21=0,"",'Ark1'!AI78)</f>
        <v>22.680412371134022</v>
      </c>
      <c r="Y21" s="115">
        <f>+IF(D21=0,"",'Ark1'!X78)</f>
        <v>42.268041237113408</v>
      </c>
      <c r="Z21" s="433">
        <f>+IF(D21=0,"",'Ark1'!Y78)</f>
        <v>94.524294962654238</v>
      </c>
      <c r="AA21" s="383">
        <f>+IF(D21=0,"",'Ark1'!Z78)</f>
        <v>1.5595318018433548</v>
      </c>
      <c r="AB21" s="383">
        <f>+IF(D21=0,"",'Ark1'!AA78)</f>
        <v>1.452840332367241</v>
      </c>
      <c r="AC21" s="115">
        <f t="shared" si="6"/>
        <v>374.7292804843637</v>
      </c>
      <c r="AD21" s="439"/>
      <c r="AE21" s="26"/>
      <c r="AJ21"/>
      <c r="AL21"/>
      <c r="AN21"/>
      <c r="AQ21"/>
      <c r="AV21"/>
      <c r="AX21"/>
      <c r="BB21"/>
      <c r="BD21"/>
      <c r="BE21"/>
      <c r="BG21"/>
    </row>
    <row r="22" spans="1:59" ht="15.6">
      <c r="A22" s="26"/>
      <c r="B22" s="414">
        <f>+'Ark1'!C79</f>
        <v>2024</v>
      </c>
      <c r="C22" s="91">
        <f>+'Ark1'!E79</f>
        <v>13</v>
      </c>
      <c r="D22" s="91">
        <f>+'Ark1'!Q79</f>
        <v>15</v>
      </c>
      <c r="E22" s="115">
        <f>+IF(D22=0,"",'Ark1'!R79)</f>
        <v>25</v>
      </c>
      <c r="F22" s="115">
        <f t="shared" si="0"/>
        <v>-83</v>
      </c>
      <c r="G22" s="114">
        <f>+IF(D22=0,"",'Ark1'!AE79)</f>
        <v>0.31965221838639563</v>
      </c>
      <c r="H22" s="114">
        <f>+IF(D22=0,"",'Ark1'!AF79)</f>
        <v>0.3603705146286903</v>
      </c>
      <c r="I22" s="5">
        <f>+IF(D22=0,"",'Ark1'!S79)</f>
        <v>5.88</v>
      </c>
      <c r="J22" s="113">
        <f t="shared" si="1"/>
        <v>0.20407407407407341</v>
      </c>
      <c r="K22" s="127"/>
      <c r="L22" s="435">
        <f>+IF(E22=0,"",'Ark1'!AR79)</f>
        <v>223.2</v>
      </c>
      <c r="M22" s="436">
        <f>+IF(E22=0,"",'Ark1'!AS79)</f>
        <v>34.842833234509683</v>
      </c>
      <c r="N22" s="432"/>
      <c r="O22" s="113">
        <f>+IF(D22=0,"",'Ark1'!T79)</f>
        <v>6.96</v>
      </c>
      <c r="P22" s="113">
        <f t="shared" si="2"/>
        <v>0.543333333333333</v>
      </c>
      <c r="Q22" s="55">
        <f>+IF(D22=0,"",'Ark1'!U79)</f>
        <v>401.06400000000008</v>
      </c>
      <c r="R22" s="115">
        <f t="shared" si="3"/>
        <v>54.541777777777668</v>
      </c>
      <c r="S22" s="115">
        <f>+IF(D22=0,"",'Ark1'!W79)</f>
        <v>60</v>
      </c>
      <c r="T22" s="115">
        <f t="shared" si="4"/>
        <v>9.0740740740740833</v>
      </c>
      <c r="U22" s="115">
        <f>+IF(D22=0,"",'Ark1'!AG79)</f>
        <v>897.3</v>
      </c>
      <c r="V22" s="115">
        <f t="shared" si="5"/>
        <v>-115.70000000000005</v>
      </c>
      <c r="W22" s="115">
        <f>+IF(D22=0,"",'Ark1'!AH79)</f>
        <v>0</v>
      </c>
      <c r="X22" s="397">
        <f>+IF(D22=0,"",'Ark1'!AI79)</f>
        <v>16</v>
      </c>
      <c r="Y22" s="115">
        <f>+IF(D22=0,"",'Ark1'!X79)</f>
        <v>48</v>
      </c>
      <c r="Z22" s="433">
        <f>+IF(D22=0,"",'Ark1'!Y79)</f>
        <v>98.720303403099237</v>
      </c>
      <c r="AA22" s="383">
        <f>+IF(D22=0,"",'Ark1'!Z79)</f>
        <v>1.8400000000000012</v>
      </c>
      <c r="AB22" s="383">
        <f>+IF(D22=0,"",'Ark1'!AA79)</f>
        <v>1.5615377036754512</v>
      </c>
      <c r="AC22" s="115">
        <f t="shared" si="6"/>
        <v>446.96756937479114</v>
      </c>
      <c r="AD22" s="439"/>
      <c r="AE22" s="26"/>
      <c r="AJ22"/>
      <c r="AL22"/>
      <c r="AN22"/>
      <c r="AQ22"/>
      <c r="AV22"/>
      <c r="AX22"/>
      <c r="BB22"/>
      <c r="BD22"/>
      <c r="BE22"/>
      <c r="BG22"/>
    </row>
    <row r="23" spans="1:59" ht="15.6">
      <c r="A23" s="26"/>
      <c r="B23" s="414">
        <f>+'Ark1'!C80</f>
        <v>2024</v>
      </c>
      <c r="C23" s="91">
        <f>+'Ark1'!E80</f>
        <v>14</v>
      </c>
      <c r="D23" s="91">
        <f>+'Ark1'!Q80</f>
        <v>46</v>
      </c>
      <c r="E23" s="115">
        <f>+IF(D23=0,"",'Ark1'!R80)</f>
        <v>119</v>
      </c>
      <c r="F23" s="115">
        <f t="shared" si="0"/>
        <v>-31</v>
      </c>
      <c r="G23" s="114">
        <f>+IF(D23=0,"",'Ark1'!AE80)</f>
        <v>1.5215445595192427</v>
      </c>
      <c r="H23" s="114">
        <f>+IF(D23=0,"",'Ark1'!AF80)</f>
        <v>1.4245069129959289</v>
      </c>
      <c r="I23" s="5">
        <f>+IF(D23=0,"",'Ark1'!S80)</f>
        <v>5.2605042016806722</v>
      </c>
      <c r="J23" s="113">
        <f t="shared" si="1"/>
        <v>-0.74616246498599459</v>
      </c>
      <c r="K23" s="127"/>
      <c r="L23" s="435">
        <f>+IF(E23=0,"",'Ark1'!AR80)</f>
        <v>214.35344827586204</v>
      </c>
      <c r="M23" s="436">
        <f>+IF(E23=0,"",'Ark1'!AS80)</f>
        <v>32.642181753791256</v>
      </c>
      <c r="N23" s="432"/>
      <c r="O23" s="113">
        <f>+IF(D23=0,"",'Ark1'!T80)</f>
        <v>6.5126050420168076</v>
      </c>
      <c r="P23" s="113">
        <f t="shared" si="2"/>
        <v>-0.34072829131652327</v>
      </c>
      <c r="Q23" s="55">
        <f>+IF(D23=0,"",'Ark1'!U80)</f>
        <v>333.05966386554644</v>
      </c>
      <c r="R23" s="115">
        <f t="shared" si="3"/>
        <v>-28.309669467786989</v>
      </c>
      <c r="S23" s="115">
        <f>+IF(D23=0,"",'Ark1'!W80)</f>
        <v>46.218487394957982</v>
      </c>
      <c r="T23" s="115">
        <f t="shared" si="4"/>
        <v>-7.7815126050420176</v>
      </c>
      <c r="U23" s="115">
        <f>+IF(D23=0,"",'Ark1'!AG80)</f>
        <v>905.54310344827547</v>
      </c>
      <c r="V23" s="115">
        <f t="shared" si="5"/>
        <v>-6.9602522564227911</v>
      </c>
      <c r="W23" s="115">
        <f>+IF(D23=0,"",'Ark1'!AH80)</f>
        <v>0</v>
      </c>
      <c r="X23" s="397">
        <f>+IF(D23=0,"",'Ark1'!AI80)</f>
        <v>43.69747899159664</v>
      </c>
      <c r="Y23" s="115">
        <f>+IF(D23=0,"",'Ark1'!X80)</f>
        <v>41.176470588235304</v>
      </c>
      <c r="Z23" s="433">
        <f>+IF(D23=0,"",'Ark1'!Y80)</f>
        <v>105.29097283828033</v>
      </c>
      <c r="AA23" s="383">
        <f>+IF(D23=0,"",'Ark1'!Z80)</f>
        <v>1.8762656674960403</v>
      </c>
      <c r="AB23" s="383">
        <f>+IF(D23=0,"",'Ark1'!AA80)</f>
        <v>2.0533454817778738</v>
      </c>
      <c r="AC23" s="115">
        <f t="shared" si="6"/>
        <v>367.80100538259006</v>
      </c>
      <c r="AD23" s="439"/>
      <c r="AE23" s="26"/>
      <c r="AJ23"/>
      <c r="AL23"/>
      <c r="AN23"/>
      <c r="AQ23"/>
      <c r="AV23"/>
      <c r="AX23"/>
      <c r="BB23"/>
      <c r="BD23"/>
      <c r="BE23"/>
      <c r="BG23"/>
    </row>
    <row r="24" spans="1:59" ht="15.6">
      <c r="A24" s="26"/>
      <c r="B24" s="414">
        <f>+'Ark1'!C81</f>
        <v>2024</v>
      </c>
      <c r="C24" s="91">
        <f>+'Ark1'!E81</f>
        <v>15</v>
      </c>
      <c r="D24" s="91">
        <f>+'Ark1'!Q81</f>
        <v>60</v>
      </c>
      <c r="E24" s="115">
        <f>+IF(D24=0,"",'Ark1'!R81)</f>
        <v>125</v>
      </c>
      <c r="F24" s="115">
        <f t="shared" si="0"/>
        <v>-22</v>
      </c>
      <c r="G24" s="114">
        <f>+IF(D24=0,"",'Ark1'!AE81)</f>
        <v>1.598261091931978</v>
      </c>
      <c r="H24" s="114">
        <f>+IF(D24=0,"",'Ark1'!AF81)</f>
        <v>1.583824566058242</v>
      </c>
      <c r="I24" s="5">
        <f>+IF(D24=0,"",'Ark1'!S81)</f>
        <v>5.7519999999999989</v>
      </c>
      <c r="J24" s="113">
        <f t="shared" si="1"/>
        <v>3.4758620689655295E-2</v>
      </c>
      <c r="K24" s="127"/>
      <c r="L24" s="435">
        <f>+IF(E24=0,"",'Ark1'!AR81)</f>
        <v>214.5416666666666</v>
      </c>
      <c r="M24" s="436">
        <f>+IF(E24=0,"",'Ark1'!AS81)</f>
        <v>34.704543364379404</v>
      </c>
      <c r="N24" s="432"/>
      <c r="O24" s="113">
        <f>+IF(D24=0,"",'Ark1'!T81)</f>
        <v>6.8879999999999999</v>
      </c>
      <c r="P24" s="113">
        <f t="shared" si="2"/>
        <v>0.57507482993197634</v>
      </c>
      <c r="Q24" s="55">
        <f>+IF(D24=0,"",'Ark1'!U81)</f>
        <v>352.53439999999995</v>
      </c>
      <c r="R24" s="115">
        <f t="shared" si="3"/>
        <v>-8.3138993197280797</v>
      </c>
      <c r="S24" s="115">
        <f>+IF(D24=0,"",'Ark1'!W81)</f>
        <v>60.8</v>
      </c>
      <c r="T24" s="115">
        <f t="shared" si="4"/>
        <v>11.140136054421774</v>
      </c>
      <c r="U24" s="115">
        <f>+IF(D24=0,"",'Ark1'!AG81)</f>
        <v>971.57500000000005</v>
      </c>
      <c r="V24" s="115">
        <f t="shared" si="5"/>
        <v>49.762050359712248</v>
      </c>
      <c r="W24" s="115">
        <f>+IF(D24=0,"",'Ark1'!AH81)</f>
        <v>0</v>
      </c>
      <c r="X24" s="397">
        <f>+IF(D24=0,"",'Ark1'!AI81)</f>
        <v>44</v>
      </c>
      <c r="Y24" s="115">
        <f>+IF(D24=0,"",'Ark1'!X81)</f>
        <v>50.4</v>
      </c>
      <c r="Z24" s="433">
        <f>+IF(D24=0,"",'Ark1'!Y81)</f>
        <v>99.921151397689755</v>
      </c>
      <c r="AA24" s="383">
        <f>+IF(D24=0,"",'Ark1'!Z81)</f>
        <v>1.9001305218326447</v>
      </c>
      <c r="AB24" s="383">
        <f>+IF(D24=0,"",'Ark1'!AA81)</f>
        <v>1.9358347036872745</v>
      </c>
      <c r="AC24" s="115">
        <f t="shared" si="6"/>
        <v>362.84836476854588</v>
      </c>
      <c r="AD24" s="439"/>
      <c r="AE24" s="26"/>
      <c r="AJ24"/>
      <c r="AL24"/>
      <c r="AN24"/>
      <c r="AQ24"/>
      <c r="AV24"/>
      <c r="AX24"/>
      <c r="BB24"/>
      <c r="BD24"/>
      <c r="BE24"/>
      <c r="BG24"/>
    </row>
    <row r="25" spans="1:59" ht="15.6">
      <c r="A25" s="26"/>
      <c r="B25" s="414">
        <f>+'Ark1'!C82</f>
        <v>2024</v>
      </c>
      <c r="C25" s="91">
        <f>+'Ark1'!E82</f>
        <v>16</v>
      </c>
      <c r="D25" s="91">
        <f>+'Ark1'!Q82</f>
        <v>74</v>
      </c>
      <c r="E25" s="115">
        <f>+IF(D25=0,"",'Ark1'!R82)</f>
        <v>199</v>
      </c>
      <c r="F25" s="115">
        <f t="shared" si="0"/>
        <v>45</v>
      </c>
      <c r="G25" s="114">
        <f>+IF(D25=0,"",'Ark1'!AE82)</f>
        <v>2.5444316583557089</v>
      </c>
      <c r="H25" s="114">
        <f>+IF(D25=0,"",'Ark1'!AF82)</f>
        <v>2.5961765272805839</v>
      </c>
      <c r="I25" s="5">
        <f>+IF(D25=0,"",'Ark1'!S82)</f>
        <v>5.7286432160804015</v>
      </c>
      <c r="J25" s="113">
        <f t="shared" si="1"/>
        <v>-0.47397116300456688</v>
      </c>
      <c r="K25" s="127"/>
      <c r="L25" s="435">
        <f>+IF(E25=0,"",'Ark1'!AR82)</f>
        <v>217.58031088082905</v>
      </c>
      <c r="M25" s="436">
        <f>+IF(E25=0,"",'Ark1'!AS82)</f>
        <v>34.582880010810051</v>
      </c>
      <c r="N25" s="432"/>
      <c r="O25" s="113">
        <f>+IF(D25=0,"",'Ark1'!T82)</f>
        <v>6.9145728643216078</v>
      </c>
      <c r="P25" s="113">
        <f t="shared" si="2"/>
        <v>0.32366377341251784</v>
      </c>
      <c r="Q25" s="55">
        <f>+IF(D25=0,"",'Ark1'!U82)</f>
        <v>362.9824120603015</v>
      </c>
      <c r="R25" s="115">
        <f t="shared" si="3"/>
        <v>17.009684787574372</v>
      </c>
      <c r="S25" s="115">
        <f>+IF(D25=0,"",'Ark1'!W82)</f>
        <v>63.316582914572862</v>
      </c>
      <c r="T25" s="115">
        <f t="shared" si="4"/>
        <v>11.368530966520929</v>
      </c>
      <c r="U25" s="115">
        <f>+IF(D25=0,"",'Ark1'!AG82)</f>
        <v>922.53367875647677</v>
      </c>
      <c r="V25" s="115">
        <f t="shared" si="5"/>
        <v>17.694752581979969</v>
      </c>
      <c r="W25" s="115">
        <f>+IF(D25=0,"",'Ark1'!AH82)</f>
        <v>0</v>
      </c>
      <c r="X25" s="397">
        <f>+IF(D25=0,"",'Ark1'!AI82)</f>
        <v>35.175879396984918</v>
      </c>
      <c r="Y25" s="115">
        <f>+IF(D25=0,"",'Ark1'!X82)</f>
        <v>48.241206030150757</v>
      </c>
      <c r="Z25" s="433">
        <f>+IF(D25=0,"",'Ark1'!Y82)</f>
        <v>88.821804230407125</v>
      </c>
      <c r="AA25" s="383">
        <f>+IF(D25=0,"",'Ark1'!Z82)</f>
        <v>1.679535012326286</v>
      </c>
      <c r="AB25" s="383">
        <f>+IF(D25=0,"",'Ark1'!AA82)</f>
        <v>1.4240358436102545</v>
      </c>
      <c r="AC25" s="115">
        <f t="shared" si="6"/>
        <v>393.46250485898929</v>
      </c>
      <c r="AD25" s="439"/>
      <c r="AE25" s="26"/>
      <c r="AJ25"/>
      <c r="AL25"/>
      <c r="AN25"/>
      <c r="AQ25"/>
      <c r="AV25"/>
      <c r="AX25"/>
      <c r="BB25"/>
      <c r="BD25"/>
      <c r="BE25"/>
      <c r="BG25"/>
    </row>
    <row r="26" spans="1:59" ht="15.6">
      <c r="A26" s="26"/>
      <c r="B26" s="414">
        <f>+'Ark1'!C83</f>
        <v>2024</v>
      </c>
      <c r="C26" s="91">
        <f>+'Ark1'!E83</f>
        <v>17</v>
      </c>
      <c r="D26" s="91">
        <f>+'Ark1'!Q83</f>
        <v>64</v>
      </c>
      <c r="E26" s="115">
        <f>+IF(D26=0,"",'Ark1'!R83)</f>
        <v>131</v>
      </c>
      <c r="F26" s="115">
        <f t="shared" si="0"/>
        <v>-33</v>
      </c>
      <c r="G26" s="114">
        <f>+IF(D26=0,"",'Ark1'!AE83)</f>
        <v>1.674977624344713</v>
      </c>
      <c r="H26" s="114">
        <f>+IF(D26=0,"",'Ark1'!AF83)</f>
        <v>1.6129802680376564</v>
      </c>
      <c r="I26" s="5">
        <f>+IF(D26=0,"",'Ark1'!S83)</f>
        <v>5.5496183206106879</v>
      </c>
      <c r="J26" s="113">
        <f t="shared" si="1"/>
        <v>-0.35891826475516364</v>
      </c>
      <c r="K26" s="127"/>
      <c r="L26" s="435">
        <f>+IF(E26=0,"",'Ark1'!AR83)</f>
        <v>213.40157480314963</v>
      </c>
      <c r="M26" s="436">
        <f>+IF(E26=0,"",'Ark1'!AS83)</f>
        <v>34.004574418779193</v>
      </c>
      <c r="N26" s="432"/>
      <c r="O26" s="113">
        <f>+IF(D26=0,"",'Ark1'!T83)</f>
        <v>6.80152671755725</v>
      </c>
      <c r="P26" s="113">
        <f t="shared" si="2"/>
        <v>0.42347793706944614</v>
      </c>
      <c r="Q26" s="55">
        <f>+IF(D26=0,"",'Ark1'!U83)</f>
        <v>342.58015267175574</v>
      </c>
      <c r="R26" s="115">
        <f t="shared" si="3"/>
        <v>-1.497286352634319</v>
      </c>
      <c r="S26" s="115">
        <f>+IF(D26=0,"",'Ark1'!W83)</f>
        <v>58.778625954198446</v>
      </c>
      <c r="T26" s="115">
        <f t="shared" si="4"/>
        <v>9.9981381493203969</v>
      </c>
      <c r="U26" s="115">
        <f>+IF(D26=0,"",'Ark1'!AG83)</f>
        <v>840.90551181102364</v>
      </c>
      <c r="V26" s="115">
        <f t="shared" si="5"/>
        <v>-30.889519244876965</v>
      </c>
      <c r="W26" s="115">
        <f>+IF(D26=0,"",'Ark1'!AH83)</f>
        <v>0</v>
      </c>
      <c r="X26" s="397">
        <f>+IF(D26=0,"",'Ark1'!AI83)</f>
        <v>40.458015267175561</v>
      </c>
      <c r="Y26" s="115">
        <f>+IF(D26=0,"",'Ark1'!X83)</f>
        <v>45.038167938931288</v>
      </c>
      <c r="Z26" s="433">
        <f>+IF(D26=0,"",'Ark1'!Y83)</f>
        <v>96.586509433547675</v>
      </c>
      <c r="AA26" s="383">
        <f>+IF(D26=0,"",'Ark1'!Z83)</f>
        <v>1.4940785945482438</v>
      </c>
      <c r="AB26" s="383">
        <f>+IF(D26=0,"",'Ark1'!AA83)</f>
        <v>1.4272155527526296</v>
      </c>
      <c r="AC26" s="115">
        <f t="shared" si="6"/>
        <v>407.3943479499319</v>
      </c>
      <c r="AD26" s="439"/>
      <c r="AE26" s="26"/>
      <c r="AJ26"/>
      <c r="AL26"/>
      <c r="AN26"/>
      <c r="AQ26"/>
      <c r="AV26"/>
      <c r="AX26"/>
      <c r="BB26"/>
      <c r="BD26"/>
      <c r="BE26"/>
      <c r="BG26"/>
    </row>
    <row r="27" spans="1:59" ht="15.6">
      <c r="A27" s="26"/>
      <c r="B27" s="414">
        <f>+'Ark1'!C84</f>
        <v>2024</v>
      </c>
      <c r="C27" s="91">
        <f>+'Ark1'!E84</f>
        <v>18</v>
      </c>
      <c r="D27" s="91">
        <f>+'Ark1'!Q84</f>
        <v>81</v>
      </c>
      <c r="E27" s="115">
        <f>+IF(D27=0,"",'Ark1'!R84)</f>
        <v>230</v>
      </c>
      <c r="F27" s="115">
        <f t="shared" si="0"/>
        <v>138</v>
      </c>
      <c r="G27" s="114">
        <f>+IF(D27=0,"",'Ark1'!AE84)</f>
        <v>2.9408004091548396</v>
      </c>
      <c r="H27" s="114">
        <f>+IF(D27=0,"",'Ark1'!AF84)</f>
        <v>2.9806026525291252</v>
      </c>
      <c r="I27" s="5">
        <f>+IF(D27=0,"",'Ark1'!S84)</f>
        <v>5.8521739130434796</v>
      </c>
      <c r="J27" s="113">
        <f t="shared" si="1"/>
        <v>-0.76321070234113453</v>
      </c>
      <c r="K27" s="127"/>
      <c r="L27" s="435">
        <f>+IF(E27=0,"",'Ark1'!AR84)</f>
        <v>216.42222222222225</v>
      </c>
      <c r="M27" s="436">
        <f>+IF(E27=0,"",'Ark1'!AS84)</f>
        <v>34.98055352649375</v>
      </c>
      <c r="N27" s="432"/>
      <c r="O27" s="113">
        <f>+IF(D27=0,"",'Ark1'!T84)</f>
        <v>6.6347826086956516</v>
      </c>
      <c r="P27" s="113">
        <f t="shared" si="2"/>
        <v>-0.33260869565217366</v>
      </c>
      <c r="Q27" s="55">
        <f>+IF(D27=0,"",'Ark1'!U84)</f>
        <v>360.5626086956525</v>
      </c>
      <c r="R27" s="115">
        <f t="shared" si="3"/>
        <v>-38.059130434781991</v>
      </c>
      <c r="S27" s="115">
        <f>+IF(D27=0,"",'Ark1'!W84)</f>
        <v>50.434782608695642</v>
      </c>
      <c r="T27" s="115">
        <f t="shared" si="4"/>
        <v>-6.0869565217391397</v>
      </c>
      <c r="U27" s="115">
        <f>+IF(D27=0,"",'Ark1'!AG84)</f>
        <v>936.76</v>
      </c>
      <c r="V27" s="115">
        <f t="shared" si="5"/>
        <v>25.848888888888837</v>
      </c>
      <c r="W27" s="115">
        <f>+IF(D27=0,"",'Ark1'!AH84)</f>
        <v>0</v>
      </c>
      <c r="X27" s="397">
        <f>+IF(D27=0,"",'Ark1'!AI84)</f>
        <v>43.913043478260875</v>
      </c>
      <c r="Y27" s="115">
        <f>+IF(D27=0,"",'Ark1'!X84)</f>
        <v>47.391304347826086</v>
      </c>
      <c r="Z27" s="433">
        <f>+IF(D27=0,"",'Ark1'!Y84)</f>
        <v>94.484082359313433</v>
      </c>
      <c r="AA27" s="383">
        <f>+IF(D27=0,"",'Ark1'!Z84)</f>
        <v>1.8731209866487035</v>
      </c>
      <c r="AB27" s="383">
        <f>+IF(D27=0,"",'Ark1'!AA84)</f>
        <v>1.6879647368179862</v>
      </c>
      <c r="AC27" s="115">
        <f t="shared" si="6"/>
        <v>384.90393344683002</v>
      </c>
      <c r="AD27" s="439"/>
      <c r="AE27" s="26"/>
      <c r="AJ27"/>
      <c r="AL27"/>
      <c r="AN27"/>
      <c r="AQ27"/>
      <c r="AV27"/>
      <c r="AX27"/>
      <c r="BB27"/>
      <c r="BD27"/>
      <c r="BE27"/>
      <c r="BG27"/>
    </row>
    <row r="28" spans="1:59" ht="15.6">
      <c r="A28" s="26"/>
      <c r="B28" s="414">
        <f>+'Ark1'!C85</f>
        <v>2024</v>
      </c>
      <c r="C28" s="91">
        <f>+'Ark1'!E85</f>
        <v>19</v>
      </c>
      <c r="D28" s="91">
        <f>+'Ark1'!Q85</f>
        <v>56</v>
      </c>
      <c r="E28" s="115">
        <f>+IF(D28=0,"",'Ark1'!R85)</f>
        <v>148</v>
      </c>
      <c r="F28" s="115">
        <f t="shared" si="0"/>
        <v>-54</v>
      </c>
      <c r="G28" s="114">
        <f>+IF(D28=0,"",'Ark1'!AE85)</f>
        <v>1.8923411328474613</v>
      </c>
      <c r="H28" s="114">
        <f>+IF(D28=0,"",'Ark1'!AF85)</f>
        <v>1.9166279906743435</v>
      </c>
      <c r="I28" s="5">
        <f>+IF(D28=0,"",'Ark1'!S85)</f>
        <v>5.75</v>
      </c>
      <c r="J28" s="113">
        <f t="shared" si="1"/>
        <v>6.6831683168316225E-2</v>
      </c>
      <c r="K28" s="127"/>
      <c r="L28" s="435">
        <f>+IF(E28=0,"",'Ark1'!AR85)</f>
        <v>215.62142857142859</v>
      </c>
      <c r="M28" s="436">
        <f>+IF(E28=0,"",'Ark1'!AS85)</f>
        <v>34.930909612512075</v>
      </c>
      <c r="N28" s="432"/>
      <c r="O28" s="113">
        <f>+IF(D28=0,"",'Ark1'!T85)</f>
        <v>6.864864864864864</v>
      </c>
      <c r="P28" s="113">
        <f t="shared" si="2"/>
        <v>0.34011238961733969</v>
      </c>
      <c r="Q28" s="55">
        <f>+IF(D28=0,"",'Ark1'!U85)</f>
        <v>360.31351351351327</v>
      </c>
      <c r="R28" s="115">
        <f t="shared" si="3"/>
        <v>9.1595531174735356</v>
      </c>
      <c r="S28" s="115">
        <f>+IF(D28=0,"",'Ark1'!W85)</f>
        <v>58.78378378378379</v>
      </c>
      <c r="T28" s="115">
        <f t="shared" si="4"/>
        <v>8.2887342788332958</v>
      </c>
      <c r="U28" s="115">
        <f>+IF(D28=0,"",'Ark1'!AG85)</f>
        <v>932.25714285714309</v>
      </c>
      <c r="V28" s="115">
        <f t="shared" si="5"/>
        <v>15.556635242929929</v>
      </c>
      <c r="W28" s="115">
        <f>+IF(D28=0,"",'Ark1'!AH85)</f>
        <v>0</v>
      </c>
      <c r="X28" s="397">
        <f>+IF(D28=0,"",'Ark1'!AI85)</f>
        <v>40.540540540540547</v>
      </c>
      <c r="Y28" s="115">
        <f>+IF(D28=0,"",'Ark1'!X85)</f>
        <v>52.702702702702688</v>
      </c>
      <c r="Z28" s="433">
        <f>+IF(D28=0,"",'Ark1'!Y85)</f>
        <v>99.459091582751483</v>
      </c>
      <c r="AA28" s="383">
        <f>+IF(D28=0,"",'Ark1'!Z85)</f>
        <v>1.7079899676900121</v>
      </c>
      <c r="AB28" s="383">
        <f>+IF(D28=0,"",'Ark1'!AA85)</f>
        <v>1.7692900112476346</v>
      </c>
      <c r="AC28" s="115">
        <f t="shared" ref="AC28" si="7">IF(D28=0,"",1000*Q28/U28)</f>
        <v>386.49584642413072</v>
      </c>
      <c r="AD28" s="439"/>
      <c r="AE28" s="26"/>
      <c r="AJ28"/>
      <c r="AL28"/>
      <c r="AN28"/>
      <c r="AQ28"/>
      <c r="AV28"/>
      <c r="AX28"/>
      <c r="BB28"/>
      <c r="BD28"/>
      <c r="BE28"/>
      <c r="BG28"/>
    </row>
    <row r="29" spans="1:59" ht="15.6">
      <c r="A29" s="26"/>
      <c r="B29" s="414">
        <f>+'Ark1'!C86</f>
        <v>2024</v>
      </c>
      <c r="C29" s="91">
        <f>+'Ark1'!E86</f>
        <v>20</v>
      </c>
      <c r="D29" s="91">
        <f>+'Ark1'!Q86</f>
        <v>59</v>
      </c>
      <c r="E29" s="115">
        <f>+IF(D29=0,"",'Ark1'!R86)</f>
        <v>110</v>
      </c>
      <c r="F29" s="115">
        <f t="shared" si="0"/>
        <v>-60</v>
      </c>
      <c r="G29" s="114">
        <f>+IF(D29=0,"",'Ark1'!AE86)</f>
        <v>1.4064697609001402</v>
      </c>
      <c r="H29" s="114">
        <f>+IF(D29=0,"",'Ark1'!AF86)</f>
        <v>1.3279574033468895</v>
      </c>
      <c r="I29" s="5">
        <f>+IF(D29=0,"",'Ark1'!S86)</f>
        <v>5.5272727272727282</v>
      </c>
      <c r="J29" s="113">
        <f t="shared" si="1"/>
        <v>4.4919786096257575E-2</v>
      </c>
      <c r="K29" s="127"/>
      <c r="L29" s="435">
        <f>+IF(E29=0,"",'Ark1'!AR86)</f>
        <v>210.60185185185179</v>
      </c>
      <c r="M29" s="436">
        <f>+IF(E29=0,"",'Ark1'!AS86)</f>
        <v>33.662686576619258</v>
      </c>
      <c r="N29" s="432"/>
      <c r="O29" s="113">
        <f>+IF(D29=0,"",'Ark1'!T86)</f>
        <v>6.6090909090909102</v>
      </c>
      <c r="P29" s="113">
        <f t="shared" si="2"/>
        <v>0.27967914438502905</v>
      </c>
      <c r="Q29" s="55">
        <f>+IF(D29=0,"",'Ark1'!U86)</f>
        <v>335.88909090909112</v>
      </c>
      <c r="R29" s="115">
        <f t="shared" si="3"/>
        <v>8.7855614973265119</v>
      </c>
      <c r="S29" s="115">
        <f>+IF(D29=0,"",'Ark1'!W86)</f>
        <v>45.454545454545446</v>
      </c>
      <c r="T29" s="115">
        <f t="shared" si="4"/>
        <v>3.6898395721925041</v>
      </c>
      <c r="U29" s="115">
        <f>+IF(D29=0,"",'Ark1'!AG86)</f>
        <v>962.00925925925935</v>
      </c>
      <c r="V29" s="115">
        <f t="shared" si="5"/>
        <v>63.070234869015508</v>
      </c>
      <c r="W29" s="115">
        <f>+IF(D29=0,"",'Ark1'!AH86)</f>
        <v>0</v>
      </c>
      <c r="X29" s="397">
        <f>+IF(D29=0,"",'Ark1'!AI86)</f>
        <v>50.909090909090914</v>
      </c>
      <c r="Y29" s="115">
        <f>+IF(D29=0,"",'Ark1'!X86)</f>
        <v>38.181818181818173</v>
      </c>
      <c r="Z29" s="433">
        <f>+IF(D29=0,"",'Ark1'!Y86)</f>
        <v>142.96592623002829</v>
      </c>
      <c r="AA29" s="383">
        <f>+IF(D29=0,"",'Ark1'!Z86)</f>
        <v>2.1938305682033596</v>
      </c>
      <c r="AB29" s="383">
        <f>+IF(D29=0,"",'Ark1'!AA86)</f>
        <v>2.2242279745216367</v>
      </c>
      <c r="AC29" s="115">
        <f t="shared" ref="AC29:AC30" si="8">IF(D29=0,"",1000*Q29/U29)</f>
        <v>349.15369854935017</v>
      </c>
      <c r="AD29" s="439"/>
      <c r="AE29" s="26"/>
      <c r="AJ29"/>
      <c r="AL29"/>
      <c r="AN29"/>
      <c r="AQ29"/>
      <c r="AV29"/>
      <c r="AX29"/>
      <c r="BB29"/>
      <c r="BD29"/>
      <c r="BE29"/>
      <c r="BG29"/>
    </row>
    <row r="30" spans="1:59" ht="15.6">
      <c r="A30" s="26"/>
      <c r="B30" s="414">
        <f>+'Ark1'!C87</f>
        <v>2024</v>
      </c>
      <c r="C30" s="91">
        <f>+'Ark1'!E87</f>
        <v>21</v>
      </c>
      <c r="D30" s="91">
        <f>+'Ark1'!Q87</f>
        <v>61</v>
      </c>
      <c r="E30" s="115">
        <f>+IF(D30=0,"",'Ark1'!R87)</f>
        <v>133</v>
      </c>
      <c r="F30" s="115">
        <f t="shared" si="0"/>
        <v>-81</v>
      </c>
      <c r="G30" s="114">
        <f>+IF(D30=0,"",'Ark1'!AE87)</f>
        <v>1.7005498018156251</v>
      </c>
      <c r="H30" s="114">
        <f>+IF(D30=0,"",'Ark1'!AF87)</f>
        <v>1.6547118823969973</v>
      </c>
      <c r="I30" s="5">
        <f>+IF(D30=0,"",'Ark1'!S87)</f>
        <v>6.2481203007518804</v>
      </c>
      <c r="J30" s="113">
        <f t="shared" si="1"/>
        <v>0.31821375869580582</v>
      </c>
      <c r="K30" s="127"/>
      <c r="L30" s="435">
        <f>+IF(E30=0,"",'Ark1'!AR87)</f>
        <v>210.421875</v>
      </c>
      <c r="M30" s="436">
        <f>+IF(E30=0,"",'Ark1'!AS87)</f>
        <v>35.484261535063432</v>
      </c>
      <c r="N30" s="432"/>
      <c r="O30" s="113">
        <f>+IF(D30=0,"",'Ark1'!T87)</f>
        <v>6.7894736842105239</v>
      </c>
      <c r="P30" s="113">
        <f t="shared" si="2"/>
        <v>0.25676340383669327</v>
      </c>
      <c r="Q30" s="55">
        <f>+IF(D30=0,"",'Ark1'!U87)</f>
        <v>346.15864661654126</v>
      </c>
      <c r="R30" s="115">
        <f t="shared" si="3"/>
        <v>-11.165185159159762</v>
      </c>
      <c r="S30" s="115">
        <f>+IF(D30=0,"",'Ark1'!W87)</f>
        <v>53.383458646616553</v>
      </c>
      <c r="T30" s="115">
        <f t="shared" si="4"/>
        <v>7.1217764036259155</v>
      </c>
      <c r="U30" s="115">
        <f>+IF(D30=0,"",'Ark1'!AG87)</f>
        <v>930.0703125</v>
      </c>
      <c r="V30" s="115">
        <f t="shared" si="5"/>
        <v>-52.076028963414728</v>
      </c>
      <c r="W30" s="115">
        <f>+IF(D30=0,"",'Ark1'!AH87)</f>
        <v>0.75187969924812015</v>
      </c>
      <c r="X30" s="397">
        <f>+IF(D30=0,"",'Ark1'!AI87)</f>
        <v>65.413533834586445</v>
      </c>
      <c r="Y30" s="115">
        <f>+IF(D30=0,"",'Ark1'!X87)</f>
        <v>47.368421052631589</v>
      </c>
      <c r="Z30" s="433">
        <f>+IF(D30=0,"",'Ark1'!Y87)</f>
        <v>121.06797203970798</v>
      </c>
      <c r="AA30" s="383">
        <f>+IF(D30=0,"",'Ark1'!Z87)</f>
        <v>1.9520801129775955</v>
      </c>
      <c r="AB30" s="383">
        <f>+IF(D30=0,"",'Ark1'!AA87)</f>
        <v>2.0114433211676328</v>
      </c>
      <c r="AC30" s="115">
        <f t="shared" si="8"/>
        <v>372.18545949077509</v>
      </c>
      <c r="AD30" s="439"/>
      <c r="AE30" s="26"/>
      <c r="AJ30"/>
      <c r="AL30"/>
      <c r="AN30"/>
      <c r="AQ30"/>
      <c r="AV30"/>
      <c r="AX30"/>
      <c r="BB30"/>
      <c r="BD30"/>
      <c r="BE30"/>
      <c r="BG30"/>
    </row>
    <row r="31" spans="1:59" ht="15.6">
      <c r="A31" s="26"/>
      <c r="B31" s="414">
        <f>+'Ark1'!C88</f>
        <v>2024</v>
      </c>
      <c r="C31" s="91">
        <f>+'Ark1'!E88</f>
        <v>22</v>
      </c>
      <c r="D31" s="91">
        <f>+'Ark1'!Q88</f>
        <v>80</v>
      </c>
      <c r="E31" s="115">
        <f>+IF(D31=0,"",'Ark1'!R88)</f>
        <v>185</v>
      </c>
      <c r="F31" s="115">
        <f t="shared" si="0"/>
        <v>-16</v>
      </c>
      <c r="G31" s="114">
        <f>+IF(D31=0,"",'Ark1'!AE88)</f>
        <v>2.3654264160593264</v>
      </c>
      <c r="H31" s="114">
        <f>+IF(D31=0,"",'Ark1'!AF88)</f>
        <v>2.3064992451756954</v>
      </c>
      <c r="I31" s="5">
        <f>+IF(D31=0,"",'Ark1'!S88)</f>
        <v>5.7351351351351321</v>
      </c>
      <c r="J31" s="113">
        <f t="shared" si="1"/>
        <v>-0.25491461610864885</v>
      </c>
      <c r="K31" s="127"/>
      <c r="L31" s="435">
        <f>+IF(E31=0,"",'Ark1'!AR88)</f>
        <v>213.99444444444444</v>
      </c>
      <c r="M31" s="436">
        <f>+IF(E31=0,"",'Ark1'!AS88)</f>
        <v>34.247931927247606</v>
      </c>
      <c r="N31" s="432"/>
      <c r="O31" s="113">
        <f>+IF(D31=0,"",'Ark1'!T88)</f>
        <v>6.5621621621621609</v>
      </c>
      <c r="P31" s="113">
        <f t="shared" si="2"/>
        <v>-0.15923087266370928</v>
      </c>
      <c r="Q31" s="55">
        <f>+IF(D31=0,"",'Ark1'!U88)</f>
        <v>346.88540540540527</v>
      </c>
      <c r="R31" s="115">
        <f t="shared" si="3"/>
        <v>-11.202654296087303</v>
      </c>
      <c r="S31" s="115">
        <f>+IF(D31=0,"",'Ark1'!W88)</f>
        <v>47.567567567567558</v>
      </c>
      <c r="T31" s="115">
        <f t="shared" si="4"/>
        <v>-6.1637757160145554</v>
      </c>
      <c r="U31" s="115">
        <f>+IF(D31=0,"",'Ark1'!AG88)</f>
        <v>925.4</v>
      </c>
      <c r="V31" s="115">
        <f t="shared" si="5"/>
        <v>33.015384615384278</v>
      </c>
      <c r="W31" s="115">
        <f>+IF(D31=0,"",'Ark1'!AH88)</f>
        <v>0</v>
      </c>
      <c r="X31" s="397">
        <f>+IF(D31=0,"",'Ark1'!AI88)</f>
        <v>48.648648648648653</v>
      </c>
      <c r="Y31" s="115">
        <f>+IF(D31=0,"",'Ark1'!X88)</f>
        <v>43.783783783783775</v>
      </c>
      <c r="Z31" s="433">
        <f>+IF(D31=0,"",'Ark1'!Y88)</f>
        <v>97.512310812383603</v>
      </c>
      <c r="AA31" s="383">
        <f>+IF(D31=0,"",'Ark1'!Z88)</f>
        <v>1.9312810782897776</v>
      </c>
      <c r="AB31" s="383">
        <f>+IF(D31=0,"",'Ark1'!AA88)</f>
        <v>1.8446930970630553</v>
      </c>
      <c r="AC31" s="115">
        <f t="shared" si="6"/>
        <v>374.84915215626245</v>
      </c>
      <c r="AD31" s="439"/>
      <c r="AE31" s="26"/>
      <c r="AJ31"/>
      <c r="AL31"/>
      <c r="AN31"/>
      <c r="AQ31"/>
      <c r="AV31"/>
      <c r="AX31"/>
      <c r="BB31"/>
      <c r="BD31"/>
      <c r="BE31"/>
      <c r="BG31"/>
    </row>
    <row r="32" spans="1:59" ht="15.6">
      <c r="A32" s="26"/>
      <c r="B32" s="414">
        <f>+'Ark1'!C89</f>
        <v>2024</v>
      </c>
      <c r="C32" s="91">
        <f>+'Ark1'!E89</f>
        <v>23</v>
      </c>
      <c r="D32" s="91">
        <f>+'Ark1'!Q89</f>
        <v>72</v>
      </c>
      <c r="E32" s="115">
        <f>+IF(D32=0,"",'Ark1'!R89)</f>
        <v>155</v>
      </c>
      <c r="F32" s="115">
        <f t="shared" si="0"/>
        <v>-121</v>
      </c>
      <c r="G32" s="114">
        <f>+IF(D32=0,"",'Ark1'!AE89)</f>
        <v>1.9818437539956528</v>
      </c>
      <c r="H32" s="114">
        <f>+IF(D32=0,"",'Ark1'!AF89)</f>
        <v>1.9414024302384592</v>
      </c>
      <c r="I32" s="5">
        <f>+IF(D32=0,"",'Ark1'!S89)</f>
        <v>5.7225806451612895</v>
      </c>
      <c r="J32" s="113">
        <f t="shared" si="1"/>
        <v>0.20446470313230591</v>
      </c>
      <c r="K32" s="127"/>
      <c r="L32" s="435">
        <f>+IF(E32=0,"",'Ark1'!AR89)</f>
        <v>214.51020408163276</v>
      </c>
      <c r="M32" s="436">
        <f>+IF(E32=0,"",'Ark1'!AS89)</f>
        <v>34.353467365941839</v>
      </c>
      <c r="N32" s="432"/>
      <c r="O32" s="113">
        <f>+IF(D32=0,"",'Ark1'!T89)</f>
        <v>6.4709677419354854</v>
      </c>
      <c r="P32" s="113">
        <f t="shared" si="2"/>
        <v>0.17748948106592</v>
      </c>
      <c r="Q32" s="55">
        <f>+IF(D32=0,"",'Ark1'!U89)</f>
        <v>348.48838709677398</v>
      </c>
      <c r="R32" s="115">
        <f t="shared" si="3"/>
        <v>3.0068653576435054</v>
      </c>
      <c r="S32" s="115">
        <f>+IF(D32=0,"",'Ark1'!W89)</f>
        <v>48.387096774193559</v>
      </c>
      <c r="T32" s="115">
        <f t="shared" si="4"/>
        <v>2.0102851799906674</v>
      </c>
      <c r="U32" s="115">
        <f>+IF(D32=0,"",'Ark1'!AG89)</f>
        <v>914.3333333333336</v>
      </c>
      <c r="V32" s="115">
        <f t="shared" si="5"/>
        <v>-15.808457711442543</v>
      </c>
      <c r="W32" s="115">
        <f>+IF(D32=0,"",'Ark1'!AH89)</f>
        <v>0</v>
      </c>
      <c r="X32" s="397">
        <f>+IF(D32=0,"",'Ark1'!AI89)</f>
        <v>43.22580645161289</v>
      </c>
      <c r="Y32" s="115">
        <f>+IF(D32=0,"",'Ark1'!X89)</f>
        <v>46.451612903225801</v>
      </c>
      <c r="Z32" s="433">
        <f>+IF(D32=0,"",'Ark1'!Y89)</f>
        <v>98.421539705715389</v>
      </c>
      <c r="AA32" s="383">
        <f>+IF(D32=0,"",'Ark1'!Z89)</f>
        <v>1.724717775401726</v>
      </c>
      <c r="AB32" s="383">
        <f>+IF(D32=0,"",'Ark1'!AA89)</f>
        <v>1.8362292267451168</v>
      </c>
      <c r="AC32" s="115">
        <f t="shared" ref="AC32" si="9">IF(D32=0,"",1000*Q32/U32)</f>
        <v>381.13932238072238</v>
      </c>
      <c r="AD32" s="439"/>
      <c r="AE32" s="26"/>
      <c r="AJ32"/>
      <c r="AL32"/>
      <c r="AN32"/>
      <c r="AQ32"/>
      <c r="AV32"/>
      <c r="AX32"/>
      <c r="BB32"/>
      <c r="BD32"/>
      <c r="BE32"/>
      <c r="BG32"/>
    </row>
    <row r="33" spans="1:68" ht="15.6">
      <c r="A33" s="26"/>
      <c r="B33" s="414">
        <f>+'Ark1'!C90</f>
        <v>2024</v>
      </c>
      <c r="C33" s="91">
        <f>+'Ark1'!E90</f>
        <v>24</v>
      </c>
      <c r="D33" s="91">
        <f>+'Ark1'!Q90</f>
        <v>94</v>
      </c>
      <c r="E33" s="115">
        <f>+IF(D33=0,"",'Ark1'!R90)</f>
        <v>210</v>
      </c>
      <c r="F33" s="115">
        <f t="shared" si="0"/>
        <v>57</v>
      </c>
      <c r="G33" s="114">
        <f>+IF(D33=0,"",'Ark1'!AE90)</f>
        <v>2.6850786344457238</v>
      </c>
      <c r="H33" s="114">
        <f>+IF(D33=0,"",'Ark1'!AF90)</f>
        <v>2.6176874834377326</v>
      </c>
      <c r="I33" s="5">
        <f>+IF(D33=0,"",'Ark1'!S90)</f>
        <v>5.6889952153110048</v>
      </c>
      <c r="J33" s="113">
        <f t="shared" si="1"/>
        <v>0.21187103230446702</v>
      </c>
      <c r="K33" s="127"/>
      <c r="L33" s="435">
        <f>+IF(E33=0,"",'Ark1'!AR90)</f>
        <v>214</v>
      </c>
      <c r="M33" s="436">
        <f>+IF(E33=0,"",'Ark1'!AS90)</f>
        <v>34.494489405706915</v>
      </c>
      <c r="N33" s="432"/>
      <c r="O33" s="113">
        <f>+IF(D33=0,"",'Ark1'!T90)</f>
        <v>6.3428571428571408</v>
      </c>
      <c r="P33" s="113">
        <f t="shared" si="2"/>
        <v>0.15331465919700893</v>
      </c>
      <c r="Q33" s="55">
        <f>+IF(D33=0,"",'Ark1'!U90)</f>
        <v>346.81904761904758</v>
      </c>
      <c r="R33" s="115">
        <f t="shared" si="3"/>
        <v>-4.565919701213943</v>
      </c>
      <c r="S33" s="115">
        <f>+IF(D33=0,"",'Ark1'!W90)</f>
        <v>50</v>
      </c>
      <c r="T33" s="115">
        <f t="shared" si="4"/>
        <v>8.1699346405228894</v>
      </c>
      <c r="U33" s="115">
        <f>+IF(D33=0,"",'Ark1'!AG90)</f>
        <v>940.05128205128176</v>
      </c>
      <c r="V33" s="115">
        <f t="shared" si="5"/>
        <v>-38.901420651420949</v>
      </c>
      <c r="W33" s="115">
        <f>+IF(D33=0,"",'Ark1'!AH90)</f>
        <v>0</v>
      </c>
      <c r="X33" s="397">
        <f>+IF(D33=0,"",'Ark1'!AI90)</f>
        <v>41.428571428571438</v>
      </c>
      <c r="Y33" s="115">
        <f>+IF(D33=0,"",'Ark1'!X90)</f>
        <v>40.952380952380949</v>
      </c>
      <c r="Z33" s="433">
        <f>+IF(D33=0,"",'Ark1'!Y90)</f>
        <v>98.471800744934555</v>
      </c>
      <c r="AA33" s="383">
        <f>+IF(D33=0,"",'Ark1'!Z90)</f>
        <v>1.6219036763650876</v>
      </c>
      <c r="AB33" s="383">
        <f>+IF(D33=0,"",'Ark1'!AA90)</f>
        <v>1.7985632966267251</v>
      </c>
      <c r="AC33" s="115">
        <f t="shared" si="6"/>
        <v>368.9363061792281</v>
      </c>
      <c r="AD33" s="439"/>
      <c r="AE33" s="26"/>
      <c r="AJ33"/>
      <c r="AL33"/>
      <c r="AN33"/>
      <c r="AQ33"/>
      <c r="AV33"/>
      <c r="AX33"/>
      <c r="BB33"/>
      <c r="BD33"/>
      <c r="BE33"/>
      <c r="BG33"/>
    </row>
    <row r="34" spans="1:68" ht="15.6">
      <c r="A34" s="26"/>
      <c r="B34" s="414">
        <f>+'Ark1'!C91</f>
        <v>2024</v>
      </c>
      <c r="C34" s="91">
        <f>+'Ark1'!E91</f>
        <v>25</v>
      </c>
      <c r="D34" s="91">
        <f>+'Ark1'!Q91</f>
        <v>97</v>
      </c>
      <c r="E34" s="115">
        <f>+IF(D34=0,"",'Ark1'!R91)</f>
        <v>174</v>
      </c>
      <c r="F34" s="115">
        <f t="shared" si="0"/>
        <v>1</v>
      </c>
      <c r="G34" s="114">
        <f>+IF(D34=0,"",'Ark1'!AE91)</f>
        <v>2.2247794399693142</v>
      </c>
      <c r="H34" s="114">
        <f>+IF(D34=0,"",'Ark1'!AF91)</f>
        <v>2.2828282080410278</v>
      </c>
      <c r="I34" s="5">
        <f>+IF(D34=0,"",'Ark1'!S91)</f>
        <v>6.1206896551724146</v>
      </c>
      <c r="J34" s="113">
        <f t="shared" si="1"/>
        <v>0.51375323898744263</v>
      </c>
      <c r="K34" s="127"/>
      <c r="L34" s="435">
        <f>+IF(E34=0,"",'Ark1'!AR91)</f>
        <v>214.52727272727276</v>
      </c>
      <c r="M34" s="436">
        <f>+IF(E34=0,"",'Ark1'!AS91)</f>
        <v>35.558155042406788</v>
      </c>
      <c r="N34" s="432"/>
      <c r="O34" s="113">
        <f>+IF(D34=0,"",'Ark1'!T91)</f>
        <v>6.3793103448275854</v>
      </c>
      <c r="P34" s="113">
        <f t="shared" si="2"/>
        <v>0.19433924656168866</v>
      </c>
      <c r="Q34" s="55">
        <f>+IF(D34=0,"",'Ark1'!U91)</f>
        <v>365.02988505747118</v>
      </c>
      <c r="R34" s="115">
        <f t="shared" si="3"/>
        <v>8.2177463291476442</v>
      </c>
      <c r="S34" s="115">
        <f>+IF(D34=0,"",'Ark1'!W91)</f>
        <v>40.804597701149426</v>
      </c>
      <c r="T34" s="115">
        <f t="shared" si="4"/>
        <v>0.92020463756560389</v>
      </c>
      <c r="U34" s="115">
        <f>+IF(D34=0,"",'Ark1'!AG91)</f>
        <v>991.82424242424236</v>
      </c>
      <c r="V34" s="115">
        <f t="shared" si="5"/>
        <v>-25.949567099567389</v>
      </c>
      <c r="W34" s="115">
        <f>+IF(D34=0,"",'Ark1'!AH91)</f>
        <v>0</v>
      </c>
      <c r="X34" s="397">
        <f>+IF(D34=0,"",'Ark1'!AI91)</f>
        <v>55.172413793103438</v>
      </c>
      <c r="Y34" s="115">
        <f>+IF(D34=0,"",'Ark1'!X91)</f>
        <v>48.275862068965509</v>
      </c>
      <c r="Z34" s="433">
        <f>+IF(D34=0,"",'Ark1'!Y91)</f>
        <v>117.73905553739358</v>
      </c>
      <c r="AA34" s="383">
        <f>+IF(D34=0,"",'Ark1'!Z91)</f>
        <v>2.1233046208402344</v>
      </c>
      <c r="AB34" s="383">
        <f>+IF(D34=0,"",'Ark1'!AA91)</f>
        <v>2.0719327381703718</v>
      </c>
      <c r="AC34" s="115">
        <f t="shared" ref="AC34:AC35" si="10">IF(D34=0,"",1000*Q34/U34)</f>
        <v>368.03888173297287</v>
      </c>
      <c r="AD34" s="439"/>
      <c r="AE34" s="26"/>
      <c r="AJ34"/>
      <c r="AL34"/>
      <c r="AN34"/>
      <c r="AQ34"/>
      <c r="AV34"/>
      <c r="AX34"/>
      <c r="BB34"/>
      <c r="BD34"/>
      <c r="BE34"/>
      <c r="BG34"/>
    </row>
    <row r="35" spans="1:68" ht="15.6">
      <c r="A35" s="26"/>
      <c r="B35" s="414">
        <f>+'Ark1'!C92</f>
        <v>2024</v>
      </c>
      <c r="C35" s="91">
        <f>+'Ark1'!E92</f>
        <v>26</v>
      </c>
      <c r="D35" s="91">
        <f>+'Ark1'!Q92</f>
        <v>74</v>
      </c>
      <c r="E35" s="115">
        <f>+IF(D35=0,"",'Ark1'!R92)</f>
        <v>143</v>
      </c>
      <c r="F35" s="115">
        <f t="shared" si="0"/>
        <v>31</v>
      </c>
      <c r="G35" s="114">
        <f>+IF(D35=0,"",'Ark1'!AE92)</f>
        <v>1.8284106891701819</v>
      </c>
      <c r="H35" s="114">
        <f>+IF(D35=0,"",'Ark1'!AF92)</f>
        <v>1.8384517488407353</v>
      </c>
      <c r="I35" s="5">
        <f>+IF(D35=0,"",'Ark1'!S92)</f>
        <v>5.7482517482517492</v>
      </c>
      <c r="J35" s="113">
        <f t="shared" si="1"/>
        <v>-0.29639110889110665</v>
      </c>
      <c r="K35" s="127"/>
      <c r="L35" s="435">
        <f>+IF(E35=0,"",'Ark1'!AR92)</f>
        <v>216</v>
      </c>
      <c r="M35" s="436">
        <f>+IF(E35=0,"",'Ark1'!AS92)</f>
        <v>34.471776061726075</v>
      </c>
      <c r="N35" s="432"/>
      <c r="O35" s="113">
        <f>+IF(D35=0,"",'Ark1'!T92)</f>
        <v>6.034965034965035</v>
      </c>
      <c r="P35" s="113">
        <f t="shared" si="2"/>
        <v>2.6036463536465604E-2</v>
      </c>
      <c r="Q35" s="55">
        <f>+IF(D35=0,"",'Ark1'!U92)</f>
        <v>357.70139860139847</v>
      </c>
      <c r="R35" s="115">
        <f t="shared" si="3"/>
        <v>-6.7450299700297478</v>
      </c>
      <c r="S35" s="115">
        <f>+IF(D35=0,"",'Ark1'!W92)</f>
        <v>31.468531468531467</v>
      </c>
      <c r="T35" s="115">
        <f t="shared" si="4"/>
        <v>-8.7100399600399712</v>
      </c>
      <c r="U35" s="115">
        <f>+IF(D35=0,"",'Ark1'!AG92)</f>
        <v>981.52517985611507</v>
      </c>
      <c r="V35" s="115">
        <f t="shared" si="5"/>
        <v>10.497907128842257</v>
      </c>
      <c r="W35" s="115">
        <f>+IF(D35=0,"",'Ark1'!AH92)</f>
        <v>0</v>
      </c>
      <c r="X35" s="397">
        <f>+IF(D35=0,"",'Ark1'!AI92)</f>
        <v>48.951048951048953</v>
      </c>
      <c r="Y35" s="115">
        <f>+IF(D35=0,"",'Ark1'!X92)</f>
        <v>41.258741258741253</v>
      </c>
      <c r="Z35" s="433">
        <f>+IF(D35=0,"",'Ark1'!Y92)</f>
        <v>109.96442971361159</v>
      </c>
      <c r="AA35" s="383">
        <f>+IF(D35=0,"",'Ark1'!Z92)</f>
        <v>1.8753779347537607</v>
      </c>
      <c r="AB35" s="383">
        <f>+IF(D35=0,"",'Ark1'!AA92)</f>
        <v>1.5840665885054852</v>
      </c>
      <c r="AC35" s="115">
        <f t="shared" si="10"/>
        <v>364.43425593405055</v>
      </c>
      <c r="AD35" s="439"/>
      <c r="AE35" s="26"/>
      <c r="AJ35"/>
      <c r="AL35"/>
      <c r="AN35"/>
      <c r="AQ35"/>
      <c r="AV35"/>
      <c r="AX35"/>
      <c r="BB35"/>
      <c r="BD35"/>
      <c r="BE35"/>
      <c r="BG35"/>
    </row>
    <row r="36" spans="1:68" ht="15.6">
      <c r="A36" s="26"/>
      <c r="B36" s="414">
        <f>+'Ark1'!C93</f>
        <v>2024</v>
      </c>
      <c r="C36" s="91">
        <f>+'Ark1'!E93</f>
        <v>27</v>
      </c>
      <c r="D36" s="91">
        <f>+'Ark1'!Q93</f>
        <v>69</v>
      </c>
      <c r="E36" s="115">
        <f>+IF(D36=0,"",'Ark1'!R93)</f>
        <v>122</v>
      </c>
      <c r="F36" s="115">
        <f t="shared" si="0"/>
        <v>13</v>
      </c>
      <c r="G36" s="114">
        <f>+IF(D36=0,"",'Ark1'!AE93)</f>
        <v>1.5599028257256102</v>
      </c>
      <c r="H36" s="114">
        <f>+IF(D36=0,"",'Ark1'!AF93)</f>
        <v>1.6292114255991743</v>
      </c>
      <c r="I36" s="5">
        <f>+IF(D36=0,"",'Ark1'!S93)</f>
        <v>6.1229508196721305</v>
      </c>
      <c r="J36" s="113">
        <f t="shared" si="1"/>
        <v>0.53579485636937729</v>
      </c>
      <c r="K36" s="127"/>
      <c r="L36" s="435">
        <f>+IF(E36=0,"",'Ark1'!AR93)</f>
        <v>215.82608695652181</v>
      </c>
      <c r="M36" s="436">
        <f>+IF(E36=0,"",'Ark1'!AS93)</f>
        <v>34.947234250793848</v>
      </c>
      <c r="N36" s="432"/>
      <c r="O36" s="113">
        <f>+IF(D36=0,"",'Ark1'!T93)</f>
        <v>6.3032786885245908</v>
      </c>
      <c r="P36" s="113">
        <f t="shared" si="2"/>
        <v>0.66107685366220625</v>
      </c>
      <c r="Q36" s="55">
        <f>+IF(D36=0,"",'Ark1'!U93)</f>
        <v>371.55409836065576</v>
      </c>
      <c r="R36" s="115">
        <f t="shared" si="3"/>
        <v>30.465107534967842</v>
      </c>
      <c r="S36" s="115">
        <f>+IF(D36=0,"",'Ark1'!W93)</f>
        <v>45.901639344262307</v>
      </c>
      <c r="T36" s="115">
        <f t="shared" si="4"/>
        <v>17.461272371785245</v>
      </c>
      <c r="U36" s="115">
        <f>+IF(D36=0,"",'Ark1'!AG93)</f>
        <v>946.12173913043489</v>
      </c>
      <c r="V36" s="115">
        <f t="shared" si="5"/>
        <v>-48.484030100334508</v>
      </c>
      <c r="W36" s="115">
        <f>+IF(D36=0,"",'Ark1'!AH93)</f>
        <v>0</v>
      </c>
      <c r="X36" s="397">
        <f>+IF(D36=0,"",'Ark1'!AI93)</f>
        <v>51.639344262295083</v>
      </c>
      <c r="Y36" s="115">
        <f>+IF(D36=0,"",'Ark1'!X93)</f>
        <v>52.459016393442639</v>
      </c>
      <c r="Z36" s="433">
        <f>+IF(D36=0,"",'Ark1'!Y93)</f>
        <v>123.78402009445485</v>
      </c>
      <c r="AA36" s="383">
        <f>+IF(D36=0,"",'Ark1'!Z93)</f>
        <v>1.9735042846458981</v>
      </c>
      <c r="AB36" s="383">
        <f>+IF(D36=0,"",'Ark1'!AA93)</f>
        <v>1.8769060006956833</v>
      </c>
      <c r="AC36" s="115">
        <f t="shared" ref="AC36:AC38" si="11">IF(D36=0,"",1000*Q36/U36)</f>
        <v>392.71277996650315</v>
      </c>
      <c r="AD36" s="439"/>
      <c r="AE36" s="26"/>
      <c r="AJ36"/>
      <c r="AL36"/>
      <c r="AN36"/>
      <c r="AQ36"/>
      <c r="AV36"/>
      <c r="AX36"/>
      <c r="BB36"/>
      <c r="BD36"/>
      <c r="BE36"/>
      <c r="BG36"/>
    </row>
    <row r="37" spans="1:68" ht="15.6">
      <c r="A37" s="26"/>
      <c r="B37" s="414">
        <f>+'Ark1'!C94</f>
        <v>2024</v>
      </c>
      <c r="C37" s="91">
        <f>+'Ark1'!E94</f>
        <v>28</v>
      </c>
      <c r="D37" s="91">
        <f>+'Ark1'!Q94</f>
        <v>58</v>
      </c>
      <c r="E37" s="115">
        <f>+IF(D37=0,"",'Ark1'!R94)</f>
        <v>127</v>
      </c>
      <c r="F37" s="115">
        <f t="shared" si="0"/>
        <v>-1</v>
      </c>
      <c r="G37" s="114">
        <f>+IF(D37=0,"",'Ark1'!AE94)</f>
        <v>1.6238332694028901</v>
      </c>
      <c r="H37" s="114">
        <f>+IF(D37=0,"",'Ark1'!AF94)</f>
        <v>1.713623508524287</v>
      </c>
      <c r="I37" s="5">
        <f>+IF(D37=0,"",'Ark1'!S94)</f>
        <v>5.9921259842519676</v>
      </c>
      <c r="J37" s="113">
        <f t="shared" si="1"/>
        <v>-4.693651574803237E-2</v>
      </c>
      <c r="K37" s="127"/>
      <c r="L37" s="435">
        <f>+IF(E37=0,"",'Ark1'!AR94)</f>
        <v>218.3333333333334</v>
      </c>
      <c r="M37" s="436">
        <f>+IF(E37=0,"",'Ark1'!AS94)</f>
        <v>35.201643338947008</v>
      </c>
      <c r="N37" s="432"/>
      <c r="O37" s="113">
        <f>+IF(D37=0,"",'Ark1'!T94)</f>
        <v>6.5826771653543314</v>
      </c>
      <c r="P37" s="113">
        <f t="shared" si="2"/>
        <v>-1.107283464566855E-2</v>
      </c>
      <c r="Q37" s="55">
        <f>+IF(D37=0,"",'Ark1'!U94)</f>
        <v>375.41889763779511</v>
      </c>
      <c r="R37" s="115">
        <f t="shared" si="3"/>
        <v>12.402491387795124</v>
      </c>
      <c r="S37" s="115">
        <f>+IF(D37=0,"",'Ark1'!W94)</f>
        <v>54.330708661417347</v>
      </c>
      <c r="T37" s="115">
        <f t="shared" si="4"/>
        <v>3.5494586614173471</v>
      </c>
      <c r="U37" s="115">
        <f>+IF(D37=0,"",'Ark1'!AG94)</f>
        <v>1003.8333333333336</v>
      </c>
      <c r="V37" s="115">
        <f t="shared" si="5"/>
        <v>51.231638418079228</v>
      </c>
      <c r="W37" s="115">
        <f>+IF(D37=0,"",'Ark1'!AH94)</f>
        <v>0</v>
      </c>
      <c r="X37" s="397">
        <f>+IF(D37=0,"",'Ark1'!AI94)</f>
        <v>46.456692913385837</v>
      </c>
      <c r="Y37" s="115">
        <f>+IF(D37=0,"",'Ark1'!X94)</f>
        <v>57.480314960629919</v>
      </c>
      <c r="Z37" s="433">
        <f>+IF(D37=0,"",'Ark1'!Y94)</f>
        <v>105.26628157477688</v>
      </c>
      <c r="AA37" s="383">
        <f>+IF(D37=0,"",'Ark1'!Z94)</f>
        <v>1.7590981180287737</v>
      </c>
      <c r="AB37" s="383">
        <f>+IF(D37=0,"",'Ark1'!AA94)</f>
        <v>1.7899146369558581</v>
      </c>
      <c r="AC37" s="115">
        <f t="shared" si="11"/>
        <v>373.98528736954512</v>
      </c>
      <c r="AD37" s="439"/>
      <c r="AE37" s="26"/>
      <c r="AJ37"/>
      <c r="AL37"/>
      <c r="AN37"/>
      <c r="AQ37"/>
      <c r="AV37"/>
      <c r="AX37"/>
      <c r="BB37"/>
      <c r="BD37"/>
      <c r="BE37"/>
      <c r="BG37"/>
    </row>
    <row r="38" spans="1:68" ht="15.6">
      <c r="A38" s="26"/>
      <c r="B38" s="414">
        <f>+'Ark1'!C95</f>
        <v>2024</v>
      </c>
      <c r="C38" s="91">
        <f>+'Ark1'!E95</f>
        <v>29</v>
      </c>
      <c r="D38" s="91">
        <f>+'Ark1'!Q95</f>
        <v>48</v>
      </c>
      <c r="E38" s="115">
        <f>+IF(D38=0,"",'Ark1'!R95)</f>
        <v>110</v>
      </c>
      <c r="F38" s="115">
        <f t="shared" si="0"/>
        <v>-60</v>
      </c>
      <c r="G38" s="114">
        <f>+IF(D38=0,"",'Ark1'!AE95)</f>
        <v>1.4064697609001402</v>
      </c>
      <c r="H38" s="114">
        <f>+IF(D38=0,"",'Ark1'!AF95)</f>
        <v>1.5324318906879699</v>
      </c>
      <c r="I38" s="5">
        <f>+IF(D38=0,"",'Ark1'!S95)</f>
        <v>6.0636363636363635</v>
      </c>
      <c r="J38" s="113">
        <f t="shared" si="1"/>
        <v>0.58716577540106929</v>
      </c>
      <c r="K38" s="127"/>
      <c r="L38" s="435">
        <f>+IF(E38=0,"",'Ark1'!AR95)</f>
        <v>220.47058823529403</v>
      </c>
      <c r="M38" s="436">
        <f>+IF(E38=0,"",'Ark1'!AS95)</f>
        <v>35.098412751048087</v>
      </c>
      <c r="N38" s="432"/>
      <c r="O38" s="113">
        <f>+IF(D38=0,"",'Ark1'!T95)</f>
        <v>6.7545454545454549</v>
      </c>
      <c r="P38" s="113">
        <f t="shared" si="2"/>
        <v>3.6898395721927102E-2</v>
      </c>
      <c r="Q38" s="55">
        <f>+IF(D38=0,"",'Ark1'!U95)</f>
        <v>387.60818181818178</v>
      </c>
      <c r="R38" s="115">
        <f t="shared" si="3"/>
        <v>21.791122994652483</v>
      </c>
      <c r="S38" s="115">
        <f>+IF(D38=0,"",'Ark1'!W95)</f>
        <v>61.818181818181827</v>
      </c>
      <c r="T38" s="115">
        <f t="shared" si="4"/>
        <v>0.64171122994653729</v>
      </c>
      <c r="U38" s="115">
        <f>+IF(D38=0,"",'Ark1'!AG95)</f>
        <v>961.93137254901978</v>
      </c>
      <c r="V38" s="115">
        <f t="shared" si="5"/>
        <v>69.837622549019784</v>
      </c>
      <c r="W38" s="115">
        <f>+IF(D38=0,"",'Ark1'!AH95)</f>
        <v>0</v>
      </c>
      <c r="X38" s="397">
        <f>+IF(D38=0,"",'Ark1'!AI95)</f>
        <v>43.636363636363633</v>
      </c>
      <c r="Y38" s="115">
        <f>+IF(D38=0,"",'Ark1'!X95)</f>
        <v>67.272727272727266</v>
      </c>
      <c r="Z38" s="433">
        <f>+IF(D38=0,"",'Ark1'!Y95)</f>
        <v>106.81949101325353</v>
      </c>
      <c r="AA38" s="383">
        <f>+IF(D38=0,"",'Ark1'!Z95)</f>
        <v>1.7335055010913722</v>
      </c>
      <c r="AB38" s="383">
        <f>+IF(D38=0,"",'Ark1'!AA95)</f>
        <v>1.7642220208474235</v>
      </c>
      <c r="AC38" s="115">
        <f t="shared" si="11"/>
        <v>402.94785353664025</v>
      </c>
      <c r="AD38" s="439"/>
      <c r="AE38" s="26"/>
      <c r="AJ38"/>
      <c r="AL38"/>
      <c r="AN38"/>
      <c r="AQ38"/>
      <c r="AV38"/>
      <c r="AX38"/>
      <c r="BB38"/>
      <c r="BD38"/>
      <c r="BE38"/>
      <c r="BG38"/>
    </row>
    <row r="39" spans="1:68" ht="15.6">
      <c r="A39" s="26"/>
      <c r="B39" s="414">
        <f>+'Ark1'!C96</f>
        <v>2024</v>
      </c>
      <c r="C39" s="91">
        <f>+'Ark1'!E96</f>
        <v>30</v>
      </c>
      <c r="D39" s="91">
        <f>+'Ark1'!Q96</f>
        <v>44</v>
      </c>
      <c r="E39" s="115">
        <f>+IF(D39=0,"",'Ark1'!R96)</f>
        <v>89</v>
      </c>
      <c r="F39" s="115">
        <f t="shared" si="0"/>
        <v>-70</v>
      </c>
      <c r="G39" s="114">
        <f>+IF(D39=0,"",'Ark1'!AE96)</f>
        <v>1.1379618974555683</v>
      </c>
      <c r="H39" s="114">
        <f>+IF(D39=0,"",'Ark1'!AF96)</f>
        <v>1.0997903140028129</v>
      </c>
      <c r="I39" s="5">
        <f>+IF(D39=0,"",'Ark1'!S96)</f>
        <v>5.7303370786516865</v>
      </c>
      <c r="J39" s="113">
        <f t="shared" si="1"/>
        <v>0.32782135538124724</v>
      </c>
      <c r="K39" s="127"/>
      <c r="L39" s="435">
        <f>+IF(E39=0,"",'Ark1'!AR96)</f>
        <v>213.3333333333334</v>
      </c>
      <c r="M39" s="436">
        <f>+IF(E39=0,"",'Ark1'!AS96)</f>
        <v>33.985103435097699</v>
      </c>
      <c r="N39" s="432"/>
      <c r="O39" s="113">
        <f>+IF(D39=0,"",'Ark1'!T96)</f>
        <v>6.4382022471910121</v>
      </c>
      <c r="P39" s="113">
        <f t="shared" si="2"/>
        <v>-0.14041410501024387</v>
      </c>
      <c r="Q39" s="55">
        <f>+IF(D39=0,"",'Ark1'!U96)</f>
        <v>343.81460674157302</v>
      </c>
      <c r="R39" s="115">
        <f t="shared" si="3"/>
        <v>-2.0413681011942231</v>
      </c>
      <c r="S39" s="115">
        <f>+IF(D39=0,"",'Ark1'!W96)</f>
        <v>47.19101123595506</v>
      </c>
      <c r="T39" s="115">
        <f t="shared" si="4"/>
        <v>1.2790615504204652</v>
      </c>
      <c r="U39" s="115">
        <f>+IF(D39=0,"",'Ark1'!AG96)</f>
        <v>870.98809523809553</v>
      </c>
      <c r="V39" s="115">
        <f t="shared" si="5"/>
        <v>-90.46942110177406</v>
      </c>
      <c r="W39" s="115">
        <f>+IF(D39=0,"",'Ark1'!AH96)</f>
        <v>0</v>
      </c>
      <c r="X39" s="397">
        <f>+IF(D39=0,"",'Ark1'!AI96)</f>
        <v>42.696629213483149</v>
      </c>
      <c r="Y39" s="115">
        <f>+IF(D39=0,"",'Ark1'!X96)</f>
        <v>41.573033707865179</v>
      </c>
      <c r="Z39" s="433">
        <f>+IF(D39=0,"",'Ark1'!Y96)</f>
        <v>96.15343140477512</v>
      </c>
      <c r="AA39" s="383">
        <f>+IF(D39=0,"",'Ark1'!Z96)</f>
        <v>1.4822094420823957</v>
      </c>
      <c r="AB39" s="383">
        <f>+IF(D39=0,"",'Ark1'!AA96)</f>
        <v>1.7543208691414065</v>
      </c>
      <c r="AC39" s="115">
        <f t="shared" ref="AC39" si="12">IF(D39=0,"",1000*Q39/U39)</f>
        <v>394.74087949225873</v>
      </c>
      <c r="AD39" s="439"/>
      <c r="AE39" s="26"/>
      <c r="AJ39"/>
      <c r="AL39"/>
      <c r="AN39"/>
      <c r="AQ39"/>
      <c r="AV39"/>
      <c r="AX39"/>
      <c r="BB39"/>
      <c r="BD39"/>
      <c r="BE39"/>
      <c r="BG39"/>
    </row>
    <row r="40" spans="1:68" ht="15.6">
      <c r="A40" s="26"/>
      <c r="B40" s="414">
        <f>+'Ark1'!C97</f>
        <v>2024</v>
      </c>
      <c r="C40" s="91">
        <f>+'Ark1'!E97</f>
        <v>31</v>
      </c>
      <c r="D40" s="91">
        <f>+'Ark1'!Q97</f>
        <v>59</v>
      </c>
      <c r="E40" s="115">
        <f>+IF(D40=0,"",'Ark1'!R97)</f>
        <v>231</v>
      </c>
      <c r="F40" s="115">
        <f t="shared" si="0"/>
        <v>35</v>
      </c>
      <c r="G40" s="114">
        <f>+IF(D40=0,"",'Ark1'!AE97)</f>
        <v>2.9535864978902953</v>
      </c>
      <c r="H40" s="114">
        <f>+IF(D40=0,"",'Ark1'!AF97)</f>
        <v>3.0582721199570249</v>
      </c>
      <c r="I40" s="5">
        <f>+IF(D40=0,"",'Ark1'!S97)</f>
        <v>5.6060606060606064</v>
      </c>
      <c r="J40" s="113">
        <f t="shared" si="1"/>
        <v>-4.7000618429192009E-2</v>
      </c>
      <c r="K40" s="127"/>
      <c r="L40" s="435">
        <f>+IF(E40=0,"",'Ark1'!AR97)</f>
        <v>220.13122171945705</v>
      </c>
      <c r="M40" s="436">
        <f>+IF(E40=0,"",'Ark1'!AS97)</f>
        <v>34.152500907133003</v>
      </c>
      <c r="N40" s="432"/>
      <c r="O40" s="113">
        <f>+IF(D40=0,"",'Ark1'!T97)</f>
        <v>6.6363636363636376</v>
      </c>
      <c r="P40" s="113">
        <f t="shared" si="2"/>
        <v>0.1567717996289435</v>
      </c>
      <c r="Q40" s="55">
        <f>+IF(D40=0,"",'Ark1'!U97)</f>
        <v>368.35670995671001</v>
      </c>
      <c r="R40" s="115">
        <f t="shared" si="3"/>
        <v>15.317934446505774</v>
      </c>
      <c r="S40" s="115">
        <f>+IF(D40=0,"",'Ark1'!W97)</f>
        <v>55.411255411255411</v>
      </c>
      <c r="T40" s="115">
        <f t="shared" si="4"/>
        <v>12.043908472479899</v>
      </c>
      <c r="U40" s="115">
        <f>+IF(D40=0,"",'Ark1'!AG97)</f>
        <v>939</v>
      </c>
      <c r="V40" s="115">
        <f t="shared" si="5"/>
        <v>38.898936170212664</v>
      </c>
      <c r="W40" s="115">
        <f>+IF(D40=0,"",'Ark1'!AH97)</f>
        <v>0</v>
      </c>
      <c r="X40" s="397">
        <f>+IF(D40=0,"",'Ark1'!AI97)</f>
        <v>32.034632034632033</v>
      </c>
      <c r="Y40" s="115">
        <f>+IF(D40=0,"",'Ark1'!X97)</f>
        <v>59.307359307359313</v>
      </c>
      <c r="Z40" s="433">
        <f>+IF(D40=0,"",'Ark1'!Y97)</f>
        <v>86.226162076280147</v>
      </c>
      <c r="AA40" s="383">
        <f>+IF(D40=0,"",'Ark1'!Z97)</f>
        <v>1.5390325785090404</v>
      </c>
      <c r="AB40" s="383">
        <f>+IF(D40=0,"",'Ark1'!AA97)</f>
        <v>1.6082236516281043</v>
      </c>
      <c r="AC40" s="115">
        <f t="shared" ref="AC40" si="13">IF(D40=0,"",1000*Q40/U40)</f>
        <v>392.28616608808306</v>
      </c>
      <c r="AD40" s="439"/>
      <c r="AE40" s="26"/>
      <c r="AJ40"/>
      <c r="AL40"/>
      <c r="AN40"/>
      <c r="AQ40"/>
      <c r="AV40"/>
      <c r="AX40"/>
      <c r="BB40"/>
      <c r="BD40"/>
      <c r="BE40"/>
      <c r="BG40"/>
    </row>
    <row r="41" spans="1:68" ht="15.6">
      <c r="A41" s="26"/>
      <c r="B41" s="414">
        <f>+'Ark1'!C98</f>
        <v>2024</v>
      </c>
      <c r="C41" s="91">
        <f>+'Ark1'!E98</f>
        <v>32</v>
      </c>
      <c r="D41" s="91">
        <f>+'Ark1'!Q98</f>
        <v>71</v>
      </c>
      <c r="E41" s="115">
        <f>+IF(D41=0,"",'Ark1'!R98)</f>
        <v>137</v>
      </c>
      <c r="F41" s="115">
        <f t="shared" si="0"/>
        <v>-47</v>
      </c>
      <c r="G41" s="114">
        <f>+IF(D41=0,"",'Ark1'!AE98)</f>
        <v>1.751694156757448</v>
      </c>
      <c r="H41" s="114">
        <f>+IF(D41=0,"",'Ark1'!AF98)</f>
        <v>1.8069814176607859</v>
      </c>
      <c r="I41" s="5">
        <f>+IF(D41=0,"",'Ark1'!S98)</f>
        <v>6.0510948905109485</v>
      </c>
      <c r="J41" s="113">
        <f t="shared" si="1"/>
        <v>2.1818470326877559E-3</v>
      </c>
      <c r="K41" s="127"/>
      <c r="L41" s="435">
        <f>+IF(E41=0,"",'Ark1'!AR98)</f>
        <v>216.11111111111111</v>
      </c>
      <c r="M41" s="436">
        <f>+IF(E41=0,"",'Ark1'!AS98)</f>
        <v>35.043615525010757</v>
      </c>
      <c r="N41" s="432"/>
      <c r="O41" s="113">
        <f>+IF(D41=0,"",'Ark1'!T98)</f>
        <v>6.5036496350364992</v>
      </c>
      <c r="P41" s="113">
        <f t="shared" si="2"/>
        <v>4.1693113297368356E-2</v>
      </c>
      <c r="Q41" s="55">
        <f>+IF(D41=0,"",'Ark1'!U98)</f>
        <v>366.97591240875926</v>
      </c>
      <c r="R41" s="115">
        <f t="shared" si="3"/>
        <v>11.685695017454918</v>
      </c>
      <c r="S41" s="115">
        <f>+IF(D41=0,"",'Ark1'!W98)</f>
        <v>51.82481751824816</v>
      </c>
      <c r="T41" s="115">
        <f t="shared" si="4"/>
        <v>2.9117740399872858</v>
      </c>
      <c r="U41" s="115">
        <f>+IF(D41=0,"",'Ark1'!AG98)</f>
        <v>945.03703703703707</v>
      </c>
      <c r="V41" s="115">
        <f t="shared" si="5"/>
        <v>-11.550533584431719</v>
      </c>
      <c r="W41" s="115">
        <f>+IF(D41=0,"",'Ark1'!AH98)</f>
        <v>0.72992700729927051</v>
      </c>
      <c r="X41" s="397">
        <f>+IF(D41=0,"",'Ark1'!AI98)</f>
        <v>45.98540145985401</v>
      </c>
      <c r="Y41" s="115">
        <f>+IF(D41=0,"",'Ark1'!X98)</f>
        <v>57.664233576642353</v>
      </c>
      <c r="Z41" s="433">
        <f>+IF(D41=0,"",'Ark1'!Y98)</f>
        <v>109.16000412275505</v>
      </c>
      <c r="AA41" s="383">
        <f>+IF(D41=0,"",'Ark1'!Z98)</f>
        <v>1.7355079522461601</v>
      </c>
      <c r="AB41" s="383">
        <f>+IF(D41=0,"",'Ark1'!AA98)</f>
        <v>1.7597448703238923</v>
      </c>
      <c r="AC41" s="115">
        <f t="shared" ref="AC41" si="14">IF(D41=0,"",1000*Q41/U41)</f>
        <v>388.31907959854595</v>
      </c>
      <c r="AD41" s="439"/>
      <c r="AE41" s="26"/>
      <c r="AJ41"/>
      <c r="AL41"/>
      <c r="AN41"/>
      <c r="AQ41"/>
      <c r="AV41"/>
      <c r="AX41"/>
      <c r="BB41"/>
      <c r="BD41"/>
      <c r="BE41"/>
      <c r="BG41"/>
    </row>
    <row r="42" spans="1:68" ht="15.6">
      <c r="A42" s="26"/>
      <c r="B42" s="414">
        <f>+'Ark1'!C99</f>
        <v>2024</v>
      </c>
      <c r="C42" s="91">
        <f>+'Ark1'!E99</f>
        <v>33</v>
      </c>
      <c r="D42" s="91">
        <f>+'Ark1'!Q99</f>
        <v>78</v>
      </c>
      <c r="E42" s="115">
        <f>+IF(D42=0,"",'Ark1'!R99)</f>
        <v>139</v>
      </c>
      <c r="F42" s="115">
        <f t="shared" ref="F42:F59" si="15">+IF(D42=0,"",E42-E97)</f>
        <v>-17</v>
      </c>
      <c r="G42" s="114">
        <f>+IF(D42=0,"",'Ark1'!AE99)</f>
        <v>1.7772663342283597</v>
      </c>
      <c r="H42" s="114">
        <f>+IF(D42=0,"",'Ark1'!AF99)</f>
        <v>1.7591756987224012</v>
      </c>
      <c r="I42" s="5">
        <f>+IF(D42=0,"",'Ark1'!S99)</f>
        <v>5.6834532374100704</v>
      </c>
      <c r="J42" s="113">
        <f t="shared" ref="J42:J59" si="16">+IF(D42=0,"",I42-I97)</f>
        <v>-9.2187788230955192E-2</v>
      </c>
      <c r="K42" s="127"/>
      <c r="L42" s="435">
        <f>+IF(E42=0,"",'Ark1'!AR99)</f>
        <v>214.34090909090912</v>
      </c>
      <c r="M42" s="436">
        <f>+IF(E42=0,"",'Ark1'!AS99)</f>
        <v>34.220561375577262</v>
      </c>
      <c r="N42" s="432"/>
      <c r="O42" s="113">
        <f>+IF(D42=0,"",'Ark1'!T99)</f>
        <v>6.3884892086330964</v>
      </c>
      <c r="P42" s="113">
        <f t="shared" ref="P42:P59" si="17">+IF(D42=0,"",O42-O97)</f>
        <v>0.11284818299207089</v>
      </c>
      <c r="Q42" s="55">
        <f>+IF(D42=0,"",'Ark1'!U99)</f>
        <v>352.12661870503609</v>
      </c>
      <c r="R42" s="115">
        <f t="shared" ref="R42:R59" si="18">+IF(D42=0,"",Q42-Q97)</f>
        <v>-8.9720992436820097</v>
      </c>
      <c r="S42" s="115">
        <f>+IF(D42=0,"",'Ark1'!W99)</f>
        <v>46.04316546762589</v>
      </c>
      <c r="T42" s="115">
        <f t="shared" ref="T42:T59" si="19">+IF(D42=0,"",S42-S97)</f>
        <v>5.6585500830105175</v>
      </c>
      <c r="U42" s="115">
        <f>+IF(D42=0,"",'Ark1'!AG99)</f>
        <v>983.06060606060623</v>
      </c>
      <c r="V42" s="115">
        <f t="shared" ref="V42:V58" si="20">+IF(D42=0,"",U42-U97)</f>
        <v>4.4565792149686558</v>
      </c>
      <c r="W42" s="115">
        <f>+IF(D42=0,"",'Ark1'!AH99)</f>
        <v>0</v>
      </c>
      <c r="X42" s="397">
        <f>+IF(D42=0,"",'Ark1'!AI99)</f>
        <v>51.798561151079127</v>
      </c>
      <c r="Y42" s="115">
        <f>+IF(D42=0,"",'Ark1'!X99)</f>
        <v>49.640287769784173</v>
      </c>
      <c r="Z42" s="433">
        <f>+IF(D42=0,"",'Ark1'!Y99)</f>
        <v>115.06570883194676</v>
      </c>
      <c r="AA42" s="383">
        <f>+IF(D42=0,"",'Ark1'!Z99)</f>
        <v>1.767150171838161</v>
      </c>
      <c r="AB42" s="383">
        <f>+IF(D42=0,"",'Ark1'!AA99)</f>
        <v>1.723768630950514</v>
      </c>
      <c r="AC42" s="115">
        <f t="shared" ref="AC42" si="21">IF(D42=0,"",1000*Q42/U42)</f>
        <v>358.19421156148667</v>
      </c>
      <c r="AD42" s="439"/>
      <c r="AE42" s="26"/>
      <c r="AJ42"/>
      <c r="AL42"/>
      <c r="AN42"/>
      <c r="AQ42"/>
      <c r="AV42"/>
      <c r="AX42"/>
      <c r="BB42"/>
      <c r="BD42"/>
      <c r="BE42"/>
      <c r="BG42"/>
    </row>
    <row r="43" spans="1:68" ht="15.6">
      <c r="A43" s="26"/>
      <c r="B43" s="414">
        <f>+'Ark1'!C100</f>
        <v>2024</v>
      </c>
      <c r="C43" s="91">
        <f>+'Ark1'!E100</f>
        <v>34</v>
      </c>
      <c r="D43" s="91">
        <f>+'Ark1'!Q100</f>
        <v>70</v>
      </c>
      <c r="E43" s="115">
        <f>+IF(D43=0,"",'Ark1'!R100)</f>
        <v>147</v>
      </c>
      <c r="F43" s="115">
        <f t="shared" si="15"/>
        <v>-7</v>
      </c>
      <c r="G43" s="114">
        <f>+IF(D43=0,"",'Ark1'!AE100)</f>
        <v>1.8795550441120057</v>
      </c>
      <c r="H43" s="114">
        <f>+IF(D43=0,"",'Ark1'!AF100)</f>
        <v>1.9246141802451369</v>
      </c>
      <c r="I43" s="5">
        <f>+IF(D43=0,"",'Ark1'!S100)</f>
        <v>5.8707482993197262</v>
      </c>
      <c r="J43" s="113">
        <f t="shared" si="16"/>
        <v>-8.3797155225727948E-2</v>
      </c>
      <c r="K43" s="127"/>
      <c r="L43" s="435">
        <f>+IF(E43=0,"",'Ark1'!AR100)</f>
        <v>217.1724137931034</v>
      </c>
      <c r="M43" s="436">
        <f>+IF(E43=0,"",'Ark1'!AS100)</f>
        <v>34.843875903670124</v>
      </c>
      <c r="N43" s="432"/>
      <c r="O43" s="113">
        <f>+IF(D43=0,"",'Ark1'!T100)</f>
        <v>6.2857142857142847</v>
      </c>
      <c r="P43" s="113">
        <f t="shared" si="17"/>
        <v>-0.72077922077922363</v>
      </c>
      <c r="Q43" s="55">
        <f>+IF(D43=0,"",'Ark1'!U100)</f>
        <v>364.27619047619049</v>
      </c>
      <c r="R43" s="115">
        <f t="shared" si="18"/>
        <v>2.0008658008657676</v>
      </c>
      <c r="S43" s="115">
        <f>+IF(D43=0,"",'Ark1'!W100)</f>
        <v>42.176870748299322</v>
      </c>
      <c r="T43" s="115">
        <f t="shared" si="19"/>
        <v>-18.21273964131106</v>
      </c>
      <c r="U43" s="115">
        <f>+IF(D43=0,"",'Ark1'!AG100)</f>
        <v>1049.3103448275863</v>
      </c>
      <c r="V43" s="115">
        <f t="shared" si="20"/>
        <v>49.436172642155725</v>
      </c>
      <c r="W43" s="115">
        <f>+IF(D43=0,"",'Ark1'!AH100)</f>
        <v>0</v>
      </c>
      <c r="X43" s="397">
        <f>+IF(D43=0,"",'Ark1'!AI100)</f>
        <v>59.863945578231295</v>
      </c>
      <c r="Y43" s="115">
        <f>+IF(D43=0,"",'Ark1'!X100)</f>
        <v>51.700680272108841</v>
      </c>
      <c r="Z43" s="433">
        <f>+IF(D43=0,"",'Ark1'!Y100)</f>
        <v>99.8329511764004</v>
      </c>
      <c r="AA43" s="383">
        <f>+IF(D43=0,"",'Ark1'!Z100)</f>
        <v>1.574767486750674</v>
      </c>
      <c r="AB43" s="383">
        <f>+IF(D43=0,"",'Ark1'!AA100)</f>
        <v>1.8916213396229724</v>
      </c>
      <c r="AC43" s="115">
        <f t="shared" ref="AC43" si="22">IF(D43=0,"",1000*Q43/U43)</f>
        <v>347.15772342456535</v>
      </c>
      <c r="AD43" s="439"/>
      <c r="AE43" s="26"/>
      <c r="AJ43"/>
      <c r="AL43"/>
      <c r="AN43"/>
      <c r="AQ43"/>
      <c r="AV43"/>
      <c r="AX43"/>
      <c r="BB43"/>
      <c r="BD43"/>
      <c r="BE43"/>
      <c r="BG43"/>
    </row>
    <row r="44" spans="1:68" s="3" customFormat="1" ht="15.6">
      <c r="A44" s="26"/>
      <c r="B44" s="414">
        <f>+'Ark1'!C101</f>
        <v>2024</v>
      </c>
      <c r="C44" s="91">
        <f>+'Ark1'!E101</f>
        <v>35</v>
      </c>
      <c r="D44" s="91">
        <f>+'Ark1'!Q101</f>
        <v>88</v>
      </c>
      <c r="E44" s="115">
        <f>+IF(D44=0,"",'Ark1'!R101)</f>
        <v>209</v>
      </c>
      <c r="F44" s="115">
        <f t="shared" si="15"/>
        <v>20</v>
      </c>
      <c r="G44" s="114">
        <f>+IF(D44=0,"",'Ark1'!AE101)</f>
        <v>2.6722925457102678</v>
      </c>
      <c r="H44" s="114">
        <f>+IF(D44=0,"",'Ark1'!AF101)</f>
        <v>2.6116025964245235</v>
      </c>
      <c r="I44" s="5">
        <f>+IF(D44=0,"",'Ark1'!S101)</f>
        <v>5.4784688995215314</v>
      </c>
      <c r="J44" s="113">
        <f t="shared" si="16"/>
        <v>0.35148477253740484</v>
      </c>
      <c r="K44" s="127"/>
      <c r="L44" s="435">
        <f>+IF(E44=0,"",'Ark1'!AR101)</f>
        <v>214.86274509803923</v>
      </c>
      <c r="M44" s="436">
        <f>+IF(E44=0,"",'Ark1'!AS101)</f>
        <v>33.566099005711401</v>
      </c>
      <c r="N44" s="432"/>
      <c r="O44" s="113">
        <f>+IF(D44=0,"",'Ark1'!T101)</f>
        <v>6.3349282296650706</v>
      </c>
      <c r="P44" s="113">
        <f t="shared" si="17"/>
        <v>-0.33702944229260101</v>
      </c>
      <c r="Q44" s="55">
        <f>+IF(D44=0,"",'Ark1'!U101)</f>
        <v>347.66842105263146</v>
      </c>
      <c r="R44" s="115">
        <f t="shared" si="18"/>
        <v>-7.7183514341410273</v>
      </c>
      <c r="S44" s="115">
        <f>+IF(D44=0,"",'Ark1'!W101)</f>
        <v>46.889952153110045</v>
      </c>
      <c r="T44" s="115">
        <f t="shared" si="19"/>
        <v>-12.369307106149222</v>
      </c>
      <c r="U44" s="115">
        <f>+IF(D44=0,"",'Ark1'!AG101)</f>
        <v>1011.9509803921568</v>
      </c>
      <c r="V44" s="115">
        <f t="shared" si="20"/>
        <v>31.574636306135176</v>
      </c>
      <c r="W44" s="115">
        <f>+IF(D44=0,"",'Ark1'!AH101)</f>
        <v>0</v>
      </c>
      <c r="X44" s="397">
        <f>+IF(D44=0,"",'Ark1'!AI101)</f>
        <v>48.32535885167465</v>
      </c>
      <c r="Y44" s="115">
        <f>+IF(D44=0,"",'Ark1'!X101)</f>
        <v>42.583732057416256</v>
      </c>
      <c r="Z44" s="433">
        <f>+IF(D44=0,"",'Ark1'!Y101)</f>
        <v>119.32439423766796</v>
      </c>
      <c r="AA44" s="383">
        <f>+IF(D44=0,"",'Ark1'!Z101)</f>
        <v>1.7664511906195903</v>
      </c>
      <c r="AB44" s="383">
        <f>+IF(D44=0,"",'Ark1'!AA101)</f>
        <v>2.0432582853585446</v>
      </c>
      <c r="AC44" s="115">
        <f t="shared" ref="AC44" si="23">IF(D44=0,"",1000*Q44/U44)</f>
        <v>343.56251220578002</v>
      </c>
      <c r="AD44" s="439"/>
      <c r="AE44" s="26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</row>
    <row r="45" spans="1:68" s="3" customFormat="1" ht="15.6">
      <c r="A45" s="26"/>
      <c r="B45" s="414">
        <f>+'Ark1'!C102</f>
        <v>2024</v>
      </c>
      <c r="C45" s="91">
        <f>+'Ark1'!E102</f>
        <v>36</v>
      </c>
      <c r="D45" s="91">
        <f>+'Ark1'!Q102</f>
        <v>94</v>
      </c>
      <c r="E45" s="115">
        <f>+IF(D45=0,"",'Ark1'!R102)</f>
        <v>184</v>
      </c>
      <c r="F45" s="115">
        <f t="shared" si="15"/>
        <v>9</v>
      </c>
      <c r="G45" s="114">
        <f>+IF(D45=0,"",'Ark1'!AE102)</f>
        <v>2.3526403273238716</v>
      </c>
      <c r="H45" s="114">
        <f>+IF(D45=0,"",'Ark1'!AF102)</f>
        <v>2.3941065227580696</v>
      </c>
      <c r="I45" s="5">
        <f>+IF(D45=0,"",'Ark1'!S102)</f>
        <v>5.7554347826086953</v>
      </c>
      <c r="J45" s="113">
        <f t="shared" si="16"/>
        <v>0.1668633540372646</v>
      </c>
      <c r="K45" s="127"/>
      <c r="L45" s="435">
        <f>+IF(E45=0,"",'Ark1'!AR102)</f>
        <v>216.76271186440675</v>
      </c>
      <c r="M45" s="436">
        <f>+IF(E45=0,"",'Ark1'!AS102)</f>
        <v>34.838959893947496</v>
      </c>
      <c r="N45" s="432"/>
      <c r="O45" s="113">
        <f>+IF(D45=0,"",'Ark1'!T102)</f>
        <v>6.4402173913043477</v>
      </c>
      <c r="P45" s="113">
        <f t="shared" si="17"/>
        <v>-0.42835403726708243</v>
      </c>
      <c r="Q45" s="55">
        <f>+IF(D45=0,"",'Ark1'!U102)</f>
        <v>362.01793478260873</v>
      </c>
      <c r="R45" s="115">
        <f t="shared" si="18"/>
        <v>-4.950065217391284</v>
      </c>
      <c r="S45" s="115">
        <f>+IF(D45=0,"",'Ark1'!W102)</f>
        <v>47.826086956521742</v>
      </c>
      <c r="T45" s="115">
        <f t="shared" si="19"/>
        <v>-11.602484472049696</v>
      </c>
      <c r="U45" s="115">
        <f>+IF(D45=0,"",'Ark1'!AG102)</f>
        <v>1018.5197740112994</v>
      </c>
      <c r="V45" s="115">
        <f t="shared" si="20"/>
        <v>15.715040283488634</v>
      </c>
      <c r="W45" s="115">
        <f>+IF(D45=0,"",'Ark1'!AH102)</f>
        <v>0</v>
      </c>
      <c r="X45" s="397">
        <f>+IF(D45=0,"",'Ark1'!AI102)</f>
        <v>48.913043478260875</v>
      </c>
      <c r="Y45" s="115">
        <f>+IF(D45=0,"",'Ark1'!X102)</f>
        <v>47.282608695652179</v>
      </c>
      <c r="Z45" s="433">
        <f>+IF(D45=0,"",'Ark1'!Y102)</f>
        <v>104.59499091254722</v>
      </c>
      <c r="AA45" s="383">
        <f>+IF(D45=0,"",'Ark1'!Z102)</f>
        <v>1.753869270971967</v>
      </c>
      <c r="AB45" s="383">
        <f>+IF(D45=0,"",'Ark1'!AA102)</f>
        <v>1.7372867265170502</v>
      </c>
      <c r="AC45" s="115">
        <f t="shared" ref="AC45:AC47" si="24">IF(D45=0,"",1000*Q45/U45)</f>
        <v>355.43535238088816</v>
      </c>
      <c r="AD45" s="439"/>
      <c r="AE45" s="26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</row>
    <row r="46" spans="1:68" s="3" customFormat="1" ht="15.6">
      <c r="A46" s="26"/>
      <c r="B46" s="414">
        <f>+'Ark1'!C103</f>
        <v>2024</v>
      </c>
      <c r="C46" s="91">
        <f>+'Ark1'!E103</f>
        <v>37</v>
      </c>
      <c r="D46" s="91">
        <f>+'Ark1'!Q103</f>
        <v>86</v>
      </c>
      <c r="E46" s="115">
        <f>+IF(D46=0,"",'Ark1'!R103)</f>
        <v>189</v>
      </c>
      <c r="F46" s="115">
        <f t="shared" si="15"/>
        <v>8</v>
      </c>
      <c r="G46" s="114">
        <f>+IF(D46=0,"",'Ark1'!AE103)</f>
        <v>2.4165707710011515</v>
      </c>
      <c r="H46" s="114">
        <f>+IF(D46=0,"",'Ark1'!AF103)</f>
        <v>2.4333258299572025</v>
      </c>
      <c r="I46" s="5">
        <f>+IF(D46=0,"",'Ark1'!S103)</f>
        <v>5.5820105820105823</v>
      </c>
      <c r="J46" s="113">
        <f t="shared" si="16"/>
        <v>-3.6247771054380706E-3</v>
      </c>
      <c r="K46" s="127"/>
      <c r="L46" s="435">
        <f>+IF(E46=0,"",'Ark1'!AR103)</f>
        <v>217.9213483146068</v>
      </c>
      <c r="M46" s="436">
        <f>+IF(E46=0,"",'Ark1'!AS103)</f>
        <v>33.95021065419607</v>
      </c>
      <c r="N46" s="432"/>
      <c r="O46" s="113">
        <f>+IF(D46=0,"",'Ark1'!T103)</f>
        <v>6.7195767195767191</v>
      </c>
      <c r="P46" s="113">
        <f t="shared" si="17"/>
        <v>0.28863749305738295</v>
      </c>
      <c r="Q46" s="55">
        <f>+IF(D46=0,"",'Ark1'!U103)</f>
        <v>358.21428571428538</v>
      </c>
      <c r="R46" s="115">
        <f t="shared" si="18"/>
        <v>16.65682715074928</v>
      </c>
      <c r="S46" s="115">
        <f>+IF(D46=0,"",'Ark1'!W103)</f>
        <v>47.619047619047642</v>
      </c>
      <c r="T46" s="115">
        <f t="shared" si="19"/>
        <v>-2.6571954748750173</v>
      </c>
      <c r="U46" s="115">
        <f>+IF(D46=0,"",'Ark1'!AG103)</f>
        <v>964.48876404494388</v>
      </c>
      <c r="V46" s="115">
        <f t="shared" si="20"/>
        <v>68.947097378277476</v>
      </c>
      <c r="W46" s="115">
        <f>+IF(D46=0,"",'Ark1'!AH103)</f>
        <v>0</v>
      </c>
      <c r="X46" s="397">
        <f>+IF(D46=0,"",'Ark1'!AI103)</f>
        <v>37.037037037037038</v>
      </c>
      <c r="Y46" s="115">
        <f>+IF(D46=0,"",'Ark1'!X103)</f>
        <v>47.089947089947088</v>
      </c>
      <c r="Z46" s="433">
        <f>+IF(D46=0,"",'Ark1'!Y103)</f>
        <v>100.3401139782451</v>
      </c>
      <c r="AA46" s="383">
        <f>+IF(D46=0,"",'Ark1'!Z103)</f>
        <v>1.766799689479585</v>
      </c>
      <c r="AB46" s="383">
        <f>+IF(D46=0,"",'Ark1'!AA103)</f>
        <v>2.0805696794878203</v>
      </c>
      <c r="AC46" s="115">
        <f t="shared" si="24"/>
        <v>371.40327504903217</v>
      </c>
      <c r="AD46" s="439"/>
      <c r="AE46" s="2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</row>
    <row r="47" spans="1:68" s="3" customFormat="1" ht="15.6">
      <c r="A47" s="26"/>
      <c r="B47" s="414">
        <f>+'Ark1'!C104</f>
        <v>2024</v>
      </c>
      <c r="C47" s="91">
        <f>+'Ark1'!E104</f>
        <v>38</v>
      </c>
      <c r="D47" s="91">
        <f>+'Ark1'!Q104</f>
        <v>97</v>
      </c>
      <c r="E47" s="115">
        <f>+IF(D47=0,"",'Ark1'!R104)</f>
        <v>186</v>
      </c>
      <c r="F47" s="115">
        <f t="shared" si="15"/>
        <v>23</v>
      </c>
      <c r="G47" s="114">
        <f>+IF(D47=0,"",'Ark1'!AE104)</f>
        <v>2.3782125047947842</v>
      </c>
      <c r="H47" s="114">
        <f>+IF(D47=0,"",'Ark1'!AF104)</f>
        <v>2.3808441287363702</v>
      </c>
      <c r="I47" s="5">
        <f>+IF(D47=0,"",'Ark1'!S104)</f>
        <v>5.575268817204301</v>
      </c>
      <c r="J47" s="113">
        <f t="shared" si="16"/>
        <v>-0.3876941457586609</v>
      </c>
      <c r="K47" s="127"/>
      <c r="L47" s="435">
        <f>+IF(E47=0,"",'Ark1'!AR104)</f>
        <v>216.88268156424576</v>
      </c>
      <c r="M47" s="436">
        <f>+IF(E47=0,"",'Ark1'!AS104)</f>
        <v>33.803496689557647</v>
      </c>
      <c r="N47" s="432"/>
      <c r="O47" s="113">
        <f>+IF(D47=0,"",'Ark1'!T104)</f>
        <v>6.5107526881720421</v>
      </c>
      <c r="P47" s="113">
        <f t="shared" si="17"/>
        <v>-0.13341909096906246</v>
      </c>
      <c r="Q47" s="55">
        <f>+IF(D47=0,"",'Ark1'!U104)</f>
        <v>356.14139784946246</v>
      </c>
      <c r="R47" s="115">
        <f t="shared" si="18"/>
        <v>-7.5322217824394784</v>
      </c>
      <c r="S47" s="115">
        <f>+IF(D47=0,"",'Ark1'!W104)</f>
        <v>47.8494623655914</v>
      </c>
      <c r="T47" s="115">
        <f t="shared" si="19"/>
        <v>-3.0707830331816055</v>
      </c>
      <c r="U47" s="115">
        <f>+IF(D47=0,"",'Ark1'!AG104)</f>
        <v>983.67597765363166</v>
      </c>
      <c r="V47" s="115">
        <f t="shared" si="20"/>
        <v>-50.202227474573192</v>
      </c>
      <c r="W47" s="115">
        <f>+IF(D47=0,"",'Ark1'!AH104)</f>
        <v>0</v>
      </c>
      <c r="X47" s="397">
        <f>+IF(D47=0,"",'Ark1'!AI104)</f>
        <v>44.086021505376344</v>
      </c>
      <c r="Y47" s="115">
        <f>+IF(D47=0,"",'Ark1'!X104)</f>
        <v>46.77419354838711</v>
      </c>
      <c r="Z47" s="433">
        <f>+IF(D47=0,"",'Ark1'!Y104)</f>
        <v>99.189511001263043</v>
      </c>
      <c r="AA47" s="383">
        <f>+IF(D47=0,"",'Ark1'!Z104)</f>
        <v>1.6287838271834298</v>
      </c>
      <c r="AB47" s="383">
        <f>+IF(D47=0,"",'Ark1'!AA104)</f>
        <v>1.7817450890890028</v>
      </c>
      <c r="AC47" s="115">
        <f t="shared" si="24"/>
        <v>362.05153520061424</v>
      </c>
      <c r="AD47" s="439"/>
      <c r="AE47" s="26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</row>
    <row r="48" spans="1:68" s="3" customFormat="1" ht="15.6">
      <c r="A48" s="26"/>
      <c r="B48" s="414">
        <f>+'Ark1'!C105</f>
        <v>2024</v>
      </c>
      <c r="C48" s="91">
        <f>+'Ark1'!E105</f>
        <v>39</v>
      </c>
      <c r="D48" s="91">
        <f>+'Ark1'!Q105</f>
        <v>76</v>
      </c>
      <c r="E48" s="115">
        <f>+IF(D48=0,"",'Ark1'!R105)</f>
        <v>185</v>
      </c>
      <c r="F48" s="115">
        <f t="shared" si="15"/>
        <v>-11</v>
      </c>
      <c r="G48" s="114">
        <f>+IF(D48=0,"",'Ark1'!AE105)</f>
        <v>2.3654264160593264</v>
      </c>
      <c r="H48" s="114">
        <f>+IF(D48=0,"",'Ark1'!AF105)</f>
        <v>2.3725416544301008</v>
      </c>
      <c r="I48" s="5">
        <f>+IF(D48=0,"",'Ark1'!S105)</f>
        <v>5.85945945945946</v>
      </c>
      <c r="J48" s="113">
        <f t="shared" si="16"/>
        <v>0.50231660231660413</v>
      </c>
      <c r="K48" s="127"/>
      <c r="L48" s="435">
        <f>+IF(E48=0,"",'Ark1'!AR105)</f>
        <v>216.62777777777777</v>
      </c>
      <c r="M48" s="436">
        <f>+IF(E48=0,"",'Ark1'!AS105)</f>
        <v>34.681432471666625</v>
      </c>
      <c r="N48" s="432"/>
      <c r="O48" s="113">
        <f>+IF(D48=0,"",'Ark1'!T105)</f>
        <v>6.2486486486486479</v>
      </c>
      <c r="P48" s="113">
        <f t="shared" si="17"/>
        <v>0.10068946497517839</v>
      </c>
      <c r="Q48" s="55">
        <f>+IF(D48=0,"",'Ark1'!U105)</f>
        <v>356.81783783783754</v>
      </c>
      <c r="R48" s="115">
        <f t="shared" si="18"/>
        <v>25.141307225592641</v>
      </c>
      <c r="S48" s="115">
        <f>+IF(D48=0,"",'Ark1'!W105)</f>
        <v>47.027027027027032</v>
      </c>
      <c r="T48" s="115">
        <f t="shared" si="19"/>
        <v>9.2719249862106992</v>
      </c>
      <c r="U48" s="115">
        <f>+IF(D48=0,"",'Ark1'!AG105)</f>
        <v>986.54444444444448</v>
      </c>
      <c r="V48" s="115">
        <f t="shared" si="20"/>
        <v>-55.165232974910623</v>
      </c>
      <c r="W48" s="115">
        <f>+IF(D48=0,"",'Ark1'!AH105)</f>
        <v>0</v>
      </c>
      <c r="X48" s="397">
        <f>+IF(D48=0,"",'Ark1'!AI105)</f>
        <v>47.567567567567558</v>
      </c>
      <c r="Y48" s="115">
        <f>+IF(D48=0,"",'Ark1'!X105)</f>
        <v>50.27027027027026</v>
      </c>
      <c r="Z48" s="433">
        <f>+IF(D48=0,"",'Ark1'!Y105)</f>
        <v>96.568567745442849</v>
      </c>
      <c r="AA48" s="383">
        <f>+IF(D48=0,"",'Ark1'!Z105)</f>
        <v>1.6046317182017724</v>
      </c>
      <c r="AB48" s="383">
        <f>+IF(D48=0,"",'Ark1'!AA105)</f>
        <v>1.8255871505134424</v>
      </c>
      <c r="AC48" s="115">
        <f t="shared" ref="AC48:AC49" si="25">IF(D48=0,"",1000*Q48/U48)</f>
        <v>361.6845037719242</v>
      </c>
      <c r="AD48" s="439"/>
      <c r="AE48" s="26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</row>
    <row r="49" spans="1:68" s="3" customFormat="1" ht="15.6">
      <c r="A49" s="26"/>
      <c r="B49" s="414">
        <f>+'Ark1'!C106</f>
        <v>2024</v>
      </c>
      <c r="C49" s="91">
        <f>+'Ark1'!E106</f>
        <v>40</v>
      </c>
      <c r="D49" s="91">
        <f>+'Ark1'!Q106</f>
        <v>104</v>
      </c>
      <c r="E49" s="115">
        <f>+IF(D49=0,"",'Ark1'!R106)</f>
        <v>176</v>
      </c>
      <c r="F49" s="115">
        <f t="shared" si="15"/>
        <v>-53</v>
      </c>
      <c r="G49" s="114">
        <f>+IF(D49=0,"",'Ark1'!AE106)</f>
        <v>2.2503516174402245</v>
      </c>
      <c r="H49" s="114">
        <f>+IF(D49=0,"",'Ark1'!AF106)</f>
        <v>2.2602426026122031</v>
      </c>
      <c r="I49" s="5">
        <f>+IF(D49=0,"",'Ark1'!S106)</f>
        <v>5.4914285714285693</v>
      </c>
      <c r="J49" s="113">
        <f t="shared" si="16"/>
        <v>0.19448533998752193</v>
      </c>
      <c r="K49" s="127"/>
      <c r="L49" s="435">
        <f>+IF(E49=0,"",'Ark1'!AR106)</f>
        <v>217.3928571428572</v>
      </c>
      <c r="M49" s="436">
        <f>+IF(E49=0,"",'Ark1'!AS106)</f>
        <v>33.790221792522324</v>
      </c>
      <c r="N49" s="432"/>
      <c r="O49" s="113">
        <f>+IF(D49=0,"",'Ark1'!T106)</f>
        <v>6.1704545454545459</v>
      </c>
      <c r="P49" s="113">
        <f t="shared" si="17"/>
        <v>-0.20072449384676361</v>
      </c>
      <c r="Q49" s="55">
        <f>+IF(D49=0,"",'Ark1'!U106)</f>
        <v>357.31136363636364</v>
      </c>
      <c r="R49" s="115">
        <f t="shared" si="18"/>
        <v>7.0720623263193829</v>
      </c>
      <c r="S49" s="115">
        <f>+IF(D49=0,"",'Ark1'!W106)</f>
        <v>43.75</v>
      </c>
      <c r="T49" s="115">
        <f t="shared" si="19"/>
        <v>-5.1582969432314414</v>
      </c>
      <c r="U49" s="115">
        <f>+IF(D49=0,"",'Ark1'!AG106)</f>
        <v>1072.2261904761901</v>
      </c>
      <c r="V49" s="115">
        <f t="shared" si="20"/>
        <v>58.566997651077941</v>
      </c>
      <c r="W49" s="115">
        <f>+IF(D49=0,"",'Ark1'!AH106)</f>
        <v>0</v>
      </c>
      <c r="X49" s="397">
        <f>+IF(D49=0,"",'Ark1'!AI106)</f>
        <v>46.02272727272728</v>
      </c>
      <c r="Y49" s="115">
        <f>+IF(D49=0,"",'Ark1'!X106)</f>
        <v>47.72727272727272</v>
      </c>
      <c r="Z49" s="433">
        <f>+IF(D49=0,"",'Ark1'!Y106)</f>
        <v>115.19047756159257</v>
      </c>
      <c r="AA49" s="383">
        <f>+IF(D49=0,"",'Ark1'!Z106)</f>
        <v>1.8209346924008216</v>
      </c>
      <c r="AB49" s="383">
        <f>+IF(D49=0,"",'Ark1'!AA106)</f>
        <v>1.8842745825593823</v>
      </c>
      <c r="AC49" s="115">
        <f t="shared" si="25"/>
        <v>333.24252551383478</v>
      </c>
      <c r="AD49" s="439"/>
      <c r="AE49" s="26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</row>
    <row r="50" spans="1:68" s="2" customFormat="1" ht="15.6">
      <c r="A50" s="26"/>
      <c r="B50" s="414">
        <f>+'Ark1'!C107</f>
        <v>2024</v>
      </c>
      <c r="C50" s="91">
        <f>+'Ark1'!E107</f>
        <v>41</v>
      </c>
      <c r="D50" s="91">
        <f>+'Ark1'!Q107</f>
        <v>98</v>
      </c>
      <c r="E50" s="115">
        <f>+IF(D50=0,"",'Ark1'!R107)</f>
        <v>145</v>
      </c>
      <c r="F50" s="115">
        <f t="shared" si="15"/>
        <v>-126</v>
      </c>
      <c r="G50" s="114">
        <f>+IF(D50=0,"",'Ark1'!AE107)</f>
        <v>1.8539828666410945</v>
      </c>
      <c r="H50" s="114">
        <f>+IF(D50=0,"",'Ark1'!AF107)</f>
        <v>1.8632944771545563</v>
      </c>
      <c r="I50" s="5">
        <f>+IF(D50=0,"",'Ark1'!S107)</f>
        <v>5.5310344827586224</v>
      </c>
      <c r="J50" s="113">
        <f t="shared" si="16"/>
        <v>0.34284260083980289</v>
      </c>
      <c r="K50" s="127"/>
      <c r="L50" s="435">
        <f>+IF(E50=0,"",'Ark1'!AR107)</f>
        <v>216.5214285714286</v>
      </c>
      <c r="M50" s="436">
        <f>+IF(E50=0,"",'Ark1'!AS107)</f>
        <v>33.995527487410662</v>
      </c>
      <c r="N50" s="432"/>
      <c r="O50" s="113">
        <f>+IF(D50=0,"",'Ark1'!T107)</f>
        <v>6.4965517241379311</v>
      </c>
      <c r="P50" s="113">
        <f t="shared" si="17"/>
        <v>0.37847054332612462</v>
      </c>
      <c r="Q50" s="55">
        <f>+IF(D50=0,"",'Ark1'!U107)</f>
        <v>357.5344827586207</v>
      </c>
      <c r="R50" s="115">
        <f t="shared" si="18"/>
        <v>29.923412647919974</v>
      </c>
      <c r="S50" s="115">
        <f>+IF(D50=0,"",'Ark1'!W107)</f>
        <v>49.655172413793089</v>
      </c>
      <c r="T50" s="115">
        <f t="shared" si="19"/>
        <v>10.171777579844736</v>
      </c>
      <c r="U50" s="115">
        <f>+IF(D50=0,"",'Ark1'!AG107)</f>
        <v>1108.7785714285712</v>
      </c>
      <c r="V50" s="115">
        <f t="shared" si="20"/>
        <v>118.57932330827055</v>
      </c>
      <c r="W50" s="115">
        <f>+IF(D50=0,"",'Ark1'!AH107)</f>
        <v>0</v>
      </c>
      <c r="X50" s="397">
        <f>+IF(D50=0,"",'Ark1'!AI107)</f>
        <v>56.551724137931011</v>
      </c>
      <c r="Y50" s="115">
        <f>+IF(D50=0,"",'Ark1'!X107)</f>
        <v>42.068965517241395</v>
      </c>
      <c r="Z50" s="433">
        <f>+IF(D50=0,"",'Ark1'!Y107)</f>
        <v>124.97377952818728</v>
      </c>
      <c r="AA50" s="383">
        <f>+IF(D50=0,"",'Ark1'!Z107)</f>
        <v>1.9442405570398236</v>
      </c>
      <c r="AB50" s="383">
        <f>+IF(D50=0,"",'Ark1'!AA107)</f>
        <v>1.9266699444665711</v>
      </c>
      <c r="AC50" s="115">
        <f t="shared" ref="AC50" si="26">IF(D50=0,"",1000*Q50/U50)</f>
        <v>322.45796588399656</v>
      </c>
      <c r="AD50" s="439"/>
      <c r="AE50" s="26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</row>
    <row r="51" spans="1:68" s="3" customFormat="1" ht="15.6">
      <c r="A51" s="26"/>
      <c r="B51" s="414">
        <f>+'Ark1'!C108</f>
        <v>2024</v>
      </c>
      <c r="C51" s="91">
        <f>+'Ark1'!E108</f>
        <v>42</v>
      </c>
      <c r="D51" s="91">
        <f>+'Ark1'!Q108</f>
        <v>115</v>
      </c>
      <c r="E51" s="115">
        <f>+IF(D51=0,"",'Ark1'!R108)</f>
        <v>215</v>
      </c>
      <c r="F51" s="115">
        <f t="shared" si="15"/>
        <v>-72</v>
      </c>
      <c r="G51" s="114">
        <f>+IF(D51=0,"",'Ark1'!AE108)</f>
        <v>2.7490090781230032</v>
      </c>
      <c r="H51" s="114">
        <f>+IF(D51=0,"",'Ark1'!AF108)</f>
        <v>2.7471593587341352</v>
      </c>
      <c r="I51" s="5">
        <f>+IF(D51=0,"",'Ark1'!S108)</f>
        <v>5.5813953488372077</v>
      </c>
      <c r="J51" s="113">
        <f t="shared" si="16"/>
        <v>0.30961834535288801</v>
      </c>
      <c r="K51" s="127"/>
      <c r="L51" s="435">
        <f>+IF(E51=0,"",'Ark1'!AR108)</f>
        <v>216.44390243902436</v>
      </c>
      <c r="M51" s="436">
        <f>+IF(E51=0,"",'Ark1'!AS108)</f>
        <v>33.572905996791995</v>
      </c>
      <c r="N51" s="432"/>
      <c r="O51" s="113">
        <f>+IF(D51=0,"",'Ark1'!T108)</f>
        <v>6.6093023255813952</v>
      </c>
      <c r="P51" s="113">
        <f t="shared" si="17"/>
        <v>0.46644518272425106</v>
      </c>
      <c r="Q51" s="55">
        <f>+IF(D51=0,"",'Ark1'!U108)</f>
        <v>355.50837209302324</v>
      </c>
      <c r="R51" s="115">
        <f t="shared" si="18"/>
        <v>26.631717040758701</v>
      </c>
      <c r="S51" s="115">
        <f>+IF(D51=0,"",'Ark1'!W108)</f>
        <v>52.093023255813954</v>
      </c>
      <c r="T51" s="115">
        <f t="shared" si="19"/>
        <v>11.326472733165858</v>
      </c>
      <c r="U51" s="115">
        <f>+IF(D51=0,"",'Ark1'!AG108)</f>
        <v>1015.6536585365852</v>
      </c>
      <c r="V51" s="115">
        <f t="shared" si="20"/>
        <v>-21.676090567357505</v>
      </c>
      <c r="W51" s="115">
        <f>+IF(D51=0,"",'Ark1'!AH108)</f>
        <v>0</v>
      </c>
      <c r="X51" s="397">
        <f>+IF(D51=0,"",'Ark1'!AI108)</f>
        <v>47.441860465116257</v>
      </c>
      <c r="Y51" s="115">
        <f>+IF(D51=0,"",'Ark1'!X108)</f>
        <v>50.232558139534909</v>
      </c>
      <c r="Z51" s="433">
        <f>+IF(D51=0,"",'Ark1'!Y108)</f>
        <v>109.89065357828063</v>
      </c>
      <c r="AA51" s="383">
        <f>+IF(D51=0,"",'Ark1'!Z108)</f>
        <v>1.8730966542753296</v>
      </c>
      <c r="AB51" s="383">
        <f>+IF(D51=0,"",'Ark1'!AA108)</f>
        <v>1.9303950618061989</v>
      </c>
      <c r="AC51" s="115">
        <f t="shared" ref="AC51" si="27">IF(D51=0,"",1000*Q51/U51)</f>
        <v>350.02913552761783</v>
      </c>
      <c r="AD51" s="439"/>
      <c r="AE51" s="26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</row>
    <row r="52" spans="1:68" s="3" customFormat="1" ht="15.6">
      <c r="A52" s="26"/>
      <c r="B52" s="414">
        <f>+'Ark1'!C109</f>
        <v>2024</v>
      </c>
      <c r="C52" s="91">
        <f>+'Ark1'!E109</f>
        <v>43</v>
      </c>
      <c r="D52" s="91">
        <f>+'Ark1'!Q109</f>
        <v>135</v>
      </c>
      <c r="E52" s="115">
        <f>+IF(D52=0,"",'Ark1'!R109)</f>
        <v>209</v>
      </c>
      <c r="F52" s="115">
        <f t="shared" si="15"/>
        <v>-88</v>
      </c>
      <c r="G52" s="114">
        <f>+IF(D52=0,"",'Ark1'!AE109)</f>
        <v>2.6722925457102678</v>
      </c>
      <c r="H52" s="114">
        <f>+IF(D52=0,"",'Ark1'!AF109)</f>
        <v>2.5977687333921287</v>
      </c>
      <c r="I52" s="5">
        <f>+IF(D52=0,"",'Ark1'!S109)</f>
        <v>5.4401913875598087</v>
      </c>
      <c r="J52" s="113">
        <f t="shared" si="16"/>
        <v>6.3087010455429748E-2</v>
      </c>
      <c r="K52" s="127"/>
      <c r="L52" s="435">
        <f>+IF(E52=0,"",'Ark1'!AR109)</f>
        <v>215.33500000000001</v>
      </c>
      <c r="M52" s="436">
        <f>+IF(E52=0,"",'Ark1'!AS109)</f>
        <v>33.43524017952241</v>
      </c>
      <c r="N52" s="432"/>
      <c r="O52" s="113">
        <f>+IF(D52=0,"",'Ark1'!T109)</f>
        <v>6.4354066985645932</v>
      </c>
      <c r="P52" s="113">
        <f t="shared" si="17"/>
        <v>1.4531277689172839E-2</v>
      </c>
      <c r="Q52" s="55">
        <f>+IF(D52=0,"",'Ark1'!U109)</f>
        <v>345.82679425837279</v>
      </c>
      <c r="R52" s="115">
        <f t="shared" si="18"/>
        <v>0.62645755803589509</v>
      </c>
      <c r="S52" s="115">
        <f>+IF(D52=0,"",'Ark1'!W109)</f>
        <v>46.411483253588521</v>
      </c>
      <c r="T52" s="115">
        <f t="shared" si="19"/>
        <v>-1.3999645578592848</v>
      </c>
      <c r="U52" s="115">
        <f>+IF(D52=0,"",'Ark1'!AG109)</f>
        <v>1054.2449999999999</v>
      </c>
      <c r="V52" s="115">
        <f t="shared" si="20"/>
        <v>53.604589041095892</v>
      </c>
      <c r="W52" s="115">
        <f>+IF(D52=0,"",'Ark1'!AH109)</f>
        <v>0</v>
      </c>
      <c r="X52" s="397">
        <f>+IF(D52=0,"",'Ark1'!AI109)</f>
        <v>51.67464114832535</v>
      </c>
      <c r="Y52" s="115">
        <f>+IF(D52=0,"",'Ark1'!X109)</f>
        <v>44.019138755980869</v>
      </c>
      <c r="Z52" s="433">
        <f>+IF(D52=0,"",'Ark1'!Y109)</f>
        <v>109.53955458604968</v>
      </c>
      <c r="AA52" s="383">
        <f>+IF(D52=0,"",'Ark1'!Z109)</f>
        <v>1.7977955564780803</v>
      </c>
      <c r="AB52" s="383">
        <f>+IF(D52=0,"",'Ark1'!AA109)</f>
        <v>1.8108894301906413</v>
      </c>
      <c r="AC52" s="115">
        <f t="shared" ref="AC52" si="28">IF(D52=0,"",1000*Q52/U52)</f>
        <v>328.03266248203488</v>
      </c>
      <c r="AD52" s="439"/>
      <c r="AE52" s="26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</row>
    <row r="53" spans="1:68" s="3" customFormat="1" ht="15.6">
      <c r="A53" s="26"/>
      <c r="B53" s="414">
        <f>+'Ark1'!C110</f>
        <v>2024</v>
      </c>
      <c r="C53" s="91">
        <f>+'Ark1'!E110</f>
        <v>44</v>
      </c>
      <c r="D53" s="91">
        <f>+'Ark1'!Q110</f>
        <v>135</v>
      </c>
      <c r="E53" s="115">
        <f>+IF(D53=0,"",'Ark1'!R110)</f>
        <v>308</v>
      </c>
      <c r="F53" s="115">
        <f t="shared" si="15"/>
        <v>121</v>
      </c>
      <c r="G53" s="114">
        <f>+IF(D53=0,"",'Ark1'!AE110)</f>
        <v>3.9381153305203944</v>
      </c>
      <c r="H53" s="114">
        <f>+IF(D53=0,"",'Ark1'!AF110)</f>
        <v>3.779836208355587</v>
      </c>
      <c r="I53" s="5">
        <f>+IF(D53=0,"",'Ark1'!S110)</f>
        <v>5.191558441558441</v>
      </c>
      <c r="J53" s="113">
        <f t="shared" si="16"/>
        <v>-3.3040488922840616E-2</v>
      </c>
      <c r="K53" s="127"/>
      <c r="L53" s="435">
        <f>+IF(E53=0,"",'Ark1'!AR110)</f>
        <v>216.06143344709901</v>
      </c>
      <c r="M53" s="436">
        <f>+IF(E53=0,"",'Ark1'!AS110)</f>
        <v>32.931371081176806</v>
      </c>
      <c r="N53" s="432"/>
      <c r="O53" s="113">
        <f>+IF(D53=0,"",'Ark1'!T110)</f>
        <v>6.0779220779220786</v>
      </c>
      <c r="P53" s="113">
        <f t="shared" si="17"/>
        <v>-0.46218487394957819</v>
      </c>
      <c r="Q53" s="55">
        <f>+IF(D53=0,"",'Ark1'!U110)</f>
        <v>341.44967532467518</v>
      </c>
      <c r="R53" s="115">
        <f t="shared" si="18"/>
        <v>9.7240068754772437</v>
      </c>
      <c r="S53" s="115">
        <f>+IF(D53=0,"",'Ark1'!W110)</f>
        <v>39.285714285714278</v>
      </c>
      <c r="T53" s="115">
        <f t="shared" si="19"/>
        <v>-5.6340718105424017</v>
      </c>
      <c r="U53" s="115">
        <f>+IF(D53=0,"",'Ark1'!AG110)</f>
        <v>1125.2354948805464</v>
      </c>
      <c r="V53" s="115">
        <f t="shared" si="20"/>
        <v>26.643316109596526</v>
      </c>
      <c r="W53" s="115">
        <f>+IF(D53=0,"",'Ark1'!AH110)</f>
        <v>0</v>
      </c>
      <c r="X53" s="397">
        <f>+IF(D53=0,"",'Ark1'!AI110)</f>
        <v>52.922077922077925</v>
      </c>
      <c r="Y53" s="115">
        <f>+IF(D53=0,"",'Ark1'!X110)</f>
        <v>42.20779220779221</v>
      </c>
      <c r="Z53" s="433">
        <f>+IF(D53=0,"",'Ark1'!Y110)</f>
        <v>110.17822058874684</v>
      </c>
      <c r="AA53" s="383">
        <f>+IF(D53=0,"",'Ark1'!Z110)</f>
        <v>1.9867238351703376</v>
      </c>
      <c r="AB53" s="383">
        <f>+IF(D53=0,"",'Ark1'!AA110)</f>
        <v>2.0418748309083465</v>
      </c>
      <c r="AC53" s="115">
        <f t="shared" ref="AC53:AC55" si="29">IF(D53=0,"",1000*Q53/U53)</f>
        <v>303.44730225642502</v>
      </c>
      <c r="AD53" s="439"/>
      <c r="AE53" s="26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</row>
    <row r="54" spans="1:68" s="3" customFormat="1" ht="15.6">
      <c r="A54" s="26"/>
      <c r="B54" s="414">
        <f>+'Ark1'!C111</f>
        <v>2024</v>
      </c>
      <c r="C54" s="91">
        <f>+'Ark1'!E111</f>
        <v>45</v>
      </c>
      <c r="D54" s="91">
        <f>+'Ark1'!Q111</f>
        <v>132</v>
      </c>
      <c r="E54" s="115">
        <f>+IF(D54=0,"",'Ark1'!R111)</f>
        <v>234</v>
      </c>
      <c r="F54" s="115">
        <f t="shared" si="15"/>
        <v>32</v>
      </c>
      <c r="G54" s="114">
        <f>+IF(D54=0,"",'Ark1'!AE111)</f>
        <v>2.9919447640966625</v>
      </c>
      <c r="H54" s="114">
        <f>+IF(D54=0,"",'Ark1'!AF111)</f>
        <v>3.0049529830161239</v>
      </c>
      <c r="I54" s="5">
        <f>+IF(D54=0,"",'Ark1'!S111)</f>
        <v>5.431623931623931</v>
      </c>
      <c r="J54" s="113">
        <f t="shared" si="16"/>
        <v>-0.19524174001785788</v>
      </c>
      <c r="K54" s="127"/>
      <c r="L54" s="435">
        <f>+IF(E54=0,"",'Ark1'!AR111)</f>
        <v>217.58295964125557</v>
      </c>
      <c r="M54" s="436">
        <f>+IF(E54=0,"",'Ark1'!AS111)</f>
        <v>33.487804624417777</v>
      </c>
      <c r="N54" s="432"/>
      <c r="O54" s="113">
        <f>+IF(D54=0,"",'Ark1'!T111)</f>
        <v>6.6581196581196567</v>
      </c>
      <c r="P54" s="113">
        <f t="shared" si="17"/>
        <v>-0.15376152999915504</v>
      </c>
      <c r="Q54" s="55">
        <f>+IF(D54=0,"",'Ark1'!U111)</f>
        <v>357.29444444444471</v>
      </c>
      <c r="R54" s="115">
        <f t="shared" si="18"/>
        <v>-7.0218921892186472</v>
      </c>
      <c r="S54" s="115">
        <f>+IF(D54=0,"",'Ark1'!W111)</f>
        <v>53.418803418803421</v>
      </c>
      <c r="T54" s="115">
        <f t="shared" si="19"/>
        <v>-4.6543115850049332E-2</v>
      </c>
      <c r="U54" s="115">
        <f>+IF(D54=0,"",'Ark1'!AG111)</f>
        <v>1035.2421524663678</v>
      </c>
      <c r="V54" s="115">
        <f t="shared" si="20"/>
        <v>-15.4649182407029</v>
      </c>
      <c r="W54" s="115">
        <f>+IF(D54=0,"",'Ark1'!AH111)</f>
        <v>0</v>
      </c>
      <c r="X54" s="397">
        <f>+IF(D54=0,"",'Ark1'!AI111)</f>
        <v>47.008547008547005</v>
      </c>
      <c r="Y54" s="115">
        <f>+IF(D54=0,"",'Ark1'!X111)</f>
        <v>52.991452991452995</v>
      </c>
      <c r="Z54" s="433">
        <f>+IF(D54=0,"",'Ark1'!Y111)</f>
        <v>110.80827329524703</v>
      </c>
      <c r="AA54" s="383">
        <f>+IF(D54=0,"",'Ark1'!Z111)</f>
        <v>1.7631144536079588</v>
      </c>
      <c r="AB54" s="383">
        <f>+IF(D54=0,"",'Ark1'!AA111)</f>
        <v>1.7254376041610038</v>
      </c>
      <c r="AC54" s="115">
        <f t="shared" si="29"/>
        <v>345.13127541534516</v>
      </c>
      <c r="AD54" s="439"/>
      <c r="AE54" s="26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</row>
    <row r="55" spans="1:68" s="3" customFormat="1" ht="15.6">
      <c r="A55" s="26"/>
      <c r="B55" s="414">
        <f>+'Ark1'!C112</f>
        <v>2024</v>
      </c>
      <c r="C55" s="91">
        <f>+'Ark1'!E112</f>
        <v>46</v>
      </c>
      <c r="D55" s="91">
        <f>+'Ark1'!Q112</f>
        <v>122</v>
      </c>
      <c r="E55" s="115">
        <f>+IF(D55=0,"",'Ark1'!R112)</f>
        <v>260</v>
      </c>
      <c r="F55" s="115">
        <f t="shared" si="15"/>
        <v>-15</v>
      </c>
      <c r="G55" s="114">
        <f>+IF(D55=0,"",'Ark1'!AE112)</f>
        <v>3.3243830712185152</v>
      </c>
      <c r="H55" s="114">
        <f>+IF(D55=0,"",'Ark1'!AF112)</f>
        <v>3.061992059743599</v>
      </c>
      <c r="I55" s="5">
        <f>+IF(D55=0,"",'Ark1'!S112)</f>
        <v>4.9691119691119692</v>
      </c>
      <c r="J55" s="113">
        <f t="shared" si="16"/>
        <v>-0.34361530361530246</v>
      </c>
      <c r="K55" s="127"/>
      <c r="L55" s="435">
        <f>+IF(E55=0,"",'Ark1'!AR112)</f>
        <v>213.84462151394425</v>
      </c>
      <c r="M55" s="436">
        <f>+IF(E55=0,"",'Ark1'!AS112)</f>
        <v>32.221751942835475</v>
      </c>
      <c r="N55" s="432"/>
      <c r="O55" s="113">
        <f>+IF(D55=0,"",'Ark1'!T112)</f>
        <v>6.1807692307692301</v>
      </c>
      <c r="P55" s="113">
        <f t="shared" si="17"/>
        <v>-0.40468531468531577</v>
      </c>
      <c r="Q55" s="55">
        <f>+IF(D55=0,"",'Ark1'!U112)</f>
        <v>327.66884615384618</v>
      </c>
      <c r="R55" s="115">
        <f t="shared" si="18"/>
        <v>-19.086062937063161</v>
      </c>
      <c r="S55" s="115">
        <f>+IF(D55=0,"",'Ark1'!W112)</f>
        <v>40.384615384615373</v>
      </c>
      <c r="T55" s="115">
        <f t="shared" si="19"/>
        <v>-5.7972027972028002</v>
      </c>
      <c r="U55" s="115">
        <f>+IF(D55=0,"",'Ark1'!AG112)</f>
        <v>1044.5258964143429</v>
      </c>
      <c r="V55" s="115">
        <f t="shared" si="20"/>
        <v>96.739636872358119</v>
      </c>
      <c r="W55" s="115">
        <f>+IF(D55=0,"",'Ark1'!AH112)</f>
        <v>0</v>
      </c>
      <c r="X55" s="397">
        <f>+IF(D55=0,"",'Ark1'!AI112)</f>
        <v>43.461538461538446</v>
      </c>
      <c r="Y55" s="115">
        <f>+IF(D55=0,"",'Ark1'!X112)</f>
        <v>38.846153846153854</v>
      </c>
      <c r="Z55" s="433">
        <f>+IF(D55=0,"",'Ark1'!Y112)</f>
        <v>111.33121750423962</v>
      </c>
      <c r="AA55" s="383">
        <f>+IF(D55=0,"",'Ark1'!Z112)</f>
        <v>1.8198275721271844</v>
      </c>
      <c r="AB55" s="383">
        <f>+IF(D55=0,"",'Ark1'!AA112)</f>
        <v>1.6507618825558701</v>
      </c>
      <c r="AC55" s="115">
        <f t="shared" si="29"/>
        <v>313.70102673248266</v>
      </c>
      <c r="AD55" s="439"/>
      <c r="AE55" s="26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</row>
    <row r="56" spans="1:68" s="3" customFormat="1" ht="15.6">
      <c r="A56" s="26"/>
      <c r="B56" s="414">
        <f>+'Ark1'!C113</f>
        <v>2024</v>
      </c>
      <c r="C56" s="91">
        <f>+'Ark1'!E113</f>
        <v>47</v>
      </c>
      <c r="D56" s="91">
        <f>+'Ark1'!Q113</f>
        <v>122</v>
      </c>
      <c r="E56" s="115">
        <f>+IF(D56=0,"",'Ark1'!R113)</f>
        <v>249</v>
      </c>
      <c r="F56" s="115">
        <f t="shared" si="15"/>
        <v>36</v>
      </c>
      <c r="G56" s="114">
        <f>+IF(D56=0,"",'Ark1'!AE113)</f>
        <v>3.1837360951284999</v>
      </c>
      <c r="H56" s="114">
        <f>+IF(D56=0,"",'Ark1'!AF113)</f>
        <v>3.1726270225555231</v>
      </c>
      <c r="I56" s="5">
        <f>+IF(D56=0,"",'Ark1'!S113)</f>
        <v>5.6626506024096388</v>
      </c>
      <c r="J56" s="113">
        <f t="shared" si="16"/>
        <v>9.4575485038747686E-2</v>
      </c>
      <c r="K56" s="127"/>
      <c r="L56" s="435">
        <f>+IF(E56=0,"",'Ark1'!AR113)</f>
        <v>216.80658436213997</v>
      </c>
      <c r="M56" s="436">
        <f>+IF(E56=0,"",'Ark1'!AS113)</f>
        <v>34.010299056658688</v>
      </c>
      <c r="N56" s="432"/>
      <c r="O56" s="113">
        <f>+IF(D56=0,"",'Ark1'!T113)</f>
        <v>6.5903614457831319</v>
      </c>
      <c r="P56" s="113">
        <f t="shared" si="17"/>
        <v>0.18660557723853177</v>
      </c>
      <c r="Q56" s="55">
        <f>+IF(D56=0,"",'Ark1'!U113)</f>
        <v>354.50642570281127</v>
      </c>
      <c r="R56" s="115">
        <f t="shared" si="18"/>
        <v>6.9529045760508552</v>
      </c>
      <c r="S56" s="115">
        <f>+IF(D56=0,"",'Ark1'!W113)</f>
        <v>48.99598393574297</v>
      </c>
      <c r="T56" s="115">
        <f t="shared" si="19"/>
        <v>5.8034956728321845</v>
      </c>
      <c r="U56" s="115">
        <f>+IF(D56=0,"",'Ark1'!AG113)</f>
        <v>990.74074074074065</v>
      </c>
      <c r="V56" s="115">
        <f t="shared" si="20"/>
        <v>-34.340211640211692</v>
      </c>
      <c r="W56" s="115">
        <f>+IF(D56=0,"",'Ark1'!AH113)</f>
        <v>0</v>
      </c>
      <c r="X56" s="397">
        <f>+IF(D56=0,"",'Ark1'!AI113)</f>
        <v>53.012048192771083</v>
      </c>
      <c r="Y56" s="115">
        <f>+IF(D56=0,"",'Ark1'!X113)</f>
        <v>47.389558232931719</v>
      </c>
      <c r="Z56" s="433">
        <f>+IF(D56=0,"",'Ark1'!Y113)</f>
        <v>95.687949783715027</v>
      </c>
      <c r="AA56" s="383">
        <f>+IF(D56=0,"",'Ark1'!Z113)</f>
        <v>1.7898224661263589</v>
      </c>
      <c r="AB56" s="383">
        <f>+IF(D56=0,"",'Ark1'!AA113)</f>
        <v>1.8303738809477523</v>
      </c>
      <c r="AC56" s="115">
        <f t="shared" ref="AC56" si="30">IF(D56=0,"",1000*Q56/U56)</f>
        <v>357.81956986825816</v>
      </c>
      <c r="AD56" s="439"/>
      <c r="AE56" s="2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</row>
    <row r="57" spans="1:68" s="3" customFormat="1" ht="15.6">
      <c r="A57" s="26"/>
      <c r="B57" s="414">
        <f>+'Ark1'!C114</f>
        <v>2024</v>
      </c>
      <c r="C57" s="91">
        <f>+'Ark1'!E114</f>
        <v>48</v>
      </c>
      <c r="D57" s="91">
        <f>+'Ark1'!Q114</f>
        <v>119</v>
      </c>
      <c r="E57" s="115">
        <f>+IF(D57=0,"",'Ark1'!R114)</f>
        <v>256</v>
      </c>
      <c r="F57" s="115">
        <f t="shared" si="15"/>
        <v>256</v>
      </c>
      <c r="G57" s="114">
        <f>+IF(D57=0,"",'Ark1'!AE114)</f>
        <v>3.2732387162766914</v>
      </c>
      <c r="H57" s="114">
        <f>+IF(D57=0,"",'Ark1'!AF114)</f>
        <v>3.2623620338129222</v>
      </c>
      <c r="I57" s="5">
        <f>+IF(D57=0,"",'Ark1'!S114)</f>
        <v>5.42578125</v>
      </c>
      <c r="J57" s="113">
        <f t="shared" si="16"/>
        <v>5.42578125</v>
      </c>
      <c r="K57" s="127"/>
      <c r="L57" s="435">
        <f>+IF(E57=0,"",'Ark1'!AR114)</f>
        <v>216.96370967741936</v>
      </c>
      <c r="M57" s="436">
        <f>+IF(E57=0,"",'Ark1'!AS114)</f>
        <v>33.523715267607734</v>
      </c>
      <c r="N57" s="432"/>
      <c r="O57" s="113">
        <f>+IF(D57=0,"",'Ark1'!T114)</f>
        <v>6.36328125</v>
      </c>
      <c r="P57" s="113">
        <f t="shared" si="17"/>
        <v>6.36328125</v>
      </c>
      <c r="Q57" s="55">
        <f>+IF(D57=0,"",'Ark1'!U114)</f>
        <v>354.5656249999999</v>
      </c>
      <c r="R57" s="115">
        <f t="shared" si="18"/>
        <v>354.5656249999999</v>
      </c>
      <c r="S57" s="115">
        <f>+IF(D57=0,"",'Ark1'!W114)</f>
        <v>47.265625</v>
      </c>
      <c r="T57" s="115">
        <f t="shared" si="19"/>
        <v>47.265625</v>
      </c>
      <c r="U57" s="115">
        <f>+IF(D57=0,"",'Ark1'!AG114)</f>
        <v>1016.3709677419356</v>
      </c>
      <c r="V57" s="115">
        <f t="shared" si="20"/>
        <v>1016.3709677419356</v>
      </c>
      <c r="W57" s="115">
        <f>+IF(D57=0,"",'Ark1'!AH114)</f>
        <v>0</v>
      </c>
      <c r="X57" s="397">
        <f>+IF(D57=0,"",'Ark1'!AI114)</f>
        <v>41.015625</v>
      </c>
      <c r="Y57" s="115">
        <f>+IF(D57=0,"",'Ark1'!X114)</f>
        <v>46.09375</v>
      </c>
      <c r="Z57" s="433">
        <f>+IF(D57=0,"",'Ark1'!Y114)</f>
        <v>105.56035221135112</v>
      </c>
      <c r="AA57" s="383">
        <f>+IF(D57=0,"",'Ark1'!Z114)</f>
        <v>1.5818672754527909</v>
      </c>
      <c r="AB57" s="383">
        <f>+IF(D57=0,"",'Ark1'!AA114)</f>
        <v>1.6455608415973069</v>
      </c>
      <c r="AC57" s="115">
        <f t="shared" ref="AC57" si="31">IF(D57=0,"",1000*Q57/U57)</f>
        <v>348.85453860192001</v>
      </c>
      <c r="AD57" s="439"/>
      <c r="AE57" s="26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</row>
    <row r="58" spans="1:68" s="3" customFormat="1" ht="15.6">
      <c r="A58" s="26"/>
      <c r="B58" s="414">
        <f>+'Ark1'!C115</f>
        <v>2024</v>
      </c>
      <c r="C58" s="91">
        <f>+'Ark1'!E115</f>
        <v>49</v>
      </c>
      <c r="D58" s="91">
        <f>+'Ark1'!Q115</f>
        <v>115</v>
      </c>
      <c r="E58" s="115">
        <f>+IF(D58=0,"",'Ark1'!R115)</f>
        <v>218</v>
      </c>
      <c r="F58" s="115">
        <f t="shared" si="15"/>
        <v>218</v>
      </c>
      <c r="G58" s="114">
        <f>+IF(D58=0,"",'Ark1'!AE115)</f>
        <v>2.7873673443293687</v>
      </c>
      <c r="H58" s="114">
        <f>+IF(D58=0,"",'Ark1'!AF115)</f>
        <v>2.8756176852191282</v>
      </c>
      <c r="I58" s="5">
        <f>+IF(D58=0,"",'Ark1'!S115)</f>
        <v>5.646788990825689</v>
      </c>
      <c r="J58" s="113">
        <f t="shared" si="16"/>
        <v>5.646788990825689</v>
      </c>
      <c r="K58" s="127"/>
      <c r="L58" s="435">
        <f>+IF(E58=0,"",'Ark1'!AR115)</f>
        <v>218.97</v>
      </c>
      <c r="M58" s="436">
        <f>+IF(E58=0,"",'Ark1'!AS115)</f>
        <v>34.338230739041677</v>
      </c>
      <c r="N58" s="432"/>
      <c r="O58" s="113">
        <f>+IF(D58=0,"",'Ark1'!T115)</f>
        <v>6.7293577981651396</v>
      </c>
      <c r="P58" s="113">
        <f t="shared" si="17"/>
        <v>6.7293577981651396</v>
      </c>
      <c r="Q58" s="55">
        <f>+IF(D58=0,"",'Ark1'!U115)</f>
        <v>367.01100917431199</v>
      </c>
      <c r="R58" s="115">
        <f t="shared" si="18"/>
        <v>367.01100917431199</v>
      </c>
      <c r="S58" s="115">
        <f>+IF(D58=0,"",'Ark1'!W115)</f>
        <v>51.834862385321109</v>
      </c>
      <c r="T58" s="115">
        <f t="shared" si="19"/>
        <v>51.834862385321109</v>
      </c>
      <c r="U58" s="115">
        <f>+IF(D58=0,"",'Ark1'!AG115)</f>
        <v>999.78</v>
      </c>
      <c r="V58" s="115">
        <f t="shared" si="20"/>
        <v>999.78</v>
      </c>
      <c r="W58" s="115">
        <f>+IF(D58=0,"",'Ark1'!AH115)</f>
        <v>0</v>
      </c>
      <c r="X58" s="397">
        <f>+IF(D58=0,"",'Ark1'!AI115)</f>
        <v>39.449541284403672</v>
      </c>
      <c r="Y58" s="115">
        <f>+IF(D58=0,"",'Ark1'!X115)</f>
        <v>54.587155963302749</v>
      </c>
      <c r="Z58" s="433">
        <f>+IF(D58=0,"",'Ark1'!Y115)</f>
        <v>105.05350261132716</v>
      </c>
      <c r="AA58" s="383">
        <f>+IF(D58=0,"",'Ark1'!Z115)</f>
        <v>1.6807091561009988</v>
      </c>
      <c r="AB58" s="383">
        <f>+IF(D58=0,"",'Ark1'!AA115)</f>
        <v>1.9192794305496352</v>
      </c>
      <c r="AC58" s="115">
        <f t="shared" ref="AC58" si="32">IF(D58=0,"",1000*Q58/U58)</f>
        <v>367.09176936357198</v>
      </c>
      <c r="AD58" s="439"/>
      <c r="AE58" s="26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</row>
    <row r="59" spans="1:68" s="3" customFormat="1" ht="15.6">
      <c r="A59" s="26"/>
      <c r="B59" s="414">
        <f>+'Ark1'!C116</f>
        <v>2024</v>
      </c>
      <c r="C59" s="91">
        <f>+'Ark1'!E116</f>
        <v>50</v>
      </c>
      <c r="D59" s="91">
        <f>+'Ark1'!Q116</f>
        <v>0</v>
      </c>
      <c r="E59" s="115" t="str">
        <f>+IF(D59=0,"",'Ark1'!R116)</f>
        <v/>
      </c>
      <c r="F59" s="115" t="str">
        <f t="shared" si="15"/>
        <v/>
      </c>
      <c r="G59" s="114" t="str">
        <f>+IF(D59=0,"",'Ark1'!AE116)</f>
        <v/>
      </c>
      <c r="H59" s="114" t="str">
        <f>+IF(D59=0,"",'Ark1'!AF116)</f>
        <v/>
      </c>
      <c r="I59" s="5" t="str">
        <f>+IF(D59=0,"",'Ark1'!S116)</f>
        <v/>
      </c>
      <c r="J59" s="113" t="str">
        <f t="shared" si="16"/>
        <v/>
      </c>
      <c r="K59" s="127"/>
      <c r="L59" s="435" t="str">
        <f>+IF(E59=0,"",'Ark1'!AR116)</f>
        <v/>
      </c>
      <c r="M59" s="436" t="str">
        <f>+IF(E59=0,"",'Ark1'!AS116)</f>
        <v/>
      </c>
      <c r="N59" s="432"/>
      <c r="O59" s="113" t="str">
        <f>+IF(D59=0,"",'Ark1'!T116)</f>
        <v/>
      </c>
      <c r="P59" s="113" t="str">
        <f t="shared" si="17"/>
        <v/>
      </c>
      <c r="Q59" s="55" t="str">
        <f>+IF(D59=0,"",'Ark1'!U116)</f>
        <v/>
      </c>
      <c r="R59" s="115" t="str">
        <f t="shared" si="18"/>
        <v/>
      </c>
      <c r="S59" s="115" t="str">
        <f>+IF(D59=0,"",'Ark1'!W116)</f>
        <v/>
      </c>
      <c r="T59" s="115" t="str">
        <f t="shared" si="19"/>
        <v/>
      </c>
      <c r="U59" s="115" t="str">
        <f>+IF(D59=0,"",'Ark1'!AG116)</f>
        <v/>
      </c>
      <c r="V59" s="115" t="str">
        <f t="shared" ref="V59" si="33">+IF(D59=0,"",U59-U114)</f>
        <v/>
      </c>
      <c r="W59" s="115" t="str">
        <f>+IF(D59=0,"",'Ark1'!AH116)</f>
        <v/>
      </c>
      <c r="X59" s="397" t="str">
        <f>+IF(D59=0,"",'Ark1'!AI116)</f>
        <v/>
      </c>
      <c r="Y59" s="115" t="str">
        <f>+IF(D59=0,"",'Ark1'!X116)</f>
        <v/>
      </c>
      <c r="Z59" s="433" t="str">
        <f>+IF(D59=0,"",'Ark1'!Y116)</f>
        <v/>
      </c>
      <c r="AA59" s="383" t="str">
        <f>+IF(D59=0,"",'Ark1'!Z116)</f>
        <v/>
      </c>
      <c r="AB59" s="383" t="str">
        <f>+IF(D59=0,"",'Ark1'!AA116)</f>
        <v/>
      </c>
      <c r="AC59" s="115" t="str">
        <f t="shared" ref="AC59" si="34">IF(D59=0,"",1000*Q59/U59)</f>
        <v/>
      </c>
      <c r="AD59" s="439"/>
      <c r="AE59" s="26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</row>
    <row r="60" spans="1:68" s="3" customFormat="1" ht="15.6">
      <c r="A60" s="26"/>
      <c r="B60" s="414">
        <f>+'Ark1'!C117</f>
        <v>2024</v>
      </c>
      <c r="C60" s="91">
        <f>+'Ark1'!E117</f>
        <v>51</v>
      </c>
      <c r="D60" s="91">
        <f>+'Ark1'!Q117</f>
        <v>0</v>
      </c>
      <c r="E60" s="115" t="str">
        <f>+IF(D60=0,"",'Ark1'!R117)</f>
        <v/>
      </c>
      <c r="F60" s="115" t="str">
        <f>+IF(D60=0,"",E60-#REF!)</f>
        <v/>
      </c>
      <c r="G60" s="114" t="str">
        <f>+IF(D60=0,"",'Ark1'!AE117)</f>
        <v/>
      </c>
      <c r="H60" s="114" t="str">
        <f>+IF(D60=0,"",'Ark1'!AF117)</f>
        <v/>
      </c>
      <c r="I60" s="5" t="str">
        <f>+IF(D60=0,"",'Ark1'!S117)</f>
        <v/>
      </c>
      <c r="J60" s="113" t="str">
        <f>+IF(D60=0,"",I60-#REF!)</f>
        <v/>
      </c>
      <c r="K60" s="127"/>
      <c r="L60" s="435" t="str">
        <f>+IF(E60=0,"",'Ark1'!AR117)</f>
        <v/>
      </c>
      <c r="M60" s="436" t="str">
        <f>+IF(E60=0,"",'Ark1'!AS117)</f>
        <v/>
      </c>
      <c r="N60" s="432"/>
      <c r="O60" s="113" t="str">
        <f>+IF(D60=0,"",'Ark1'!T117)</f>
        <v/>
      </c>
      <c r="P60" s="113" t="str">
        <f>+IF(D60=0,"",O60-#REF!)</f>
        <v/>
      </c>
      <c r="Q60" s="55" t="str">
        <f>+IF(D60=0,"",'Ark1'!U117)</f>
        <v/>
      </c>
      <c r="R60" s="115" t="str">
        <f>+IF(D60=0,"",Q60-#REF!)</f>
        <v/>
      </c>
      <c r="S60" s="115" t="str">
        <f>+IF(D60=0,"",'Ark1'!W117)</f>
        <v/>
      </c>
      <c r="T60" s="115" t="str">
        <f>+IF(D60=0,"",S60-#REF!)</f>
        <v/>
      </c>
      <c r="U60" s="115" t="str">
        <f>+IF(D60=0,"",'Ark1'!AG117)</f>
        <v/>
      </c>
      <c r="V60" s="115" t="str">
        <f>+IF(D60=0,"",U60-#REF!)</f>
        <v/>
      </c>
      <c r="W60" s="115" t="str">
        <f>+IF(D60=0,"",'Ark1'!AH117)</f>
        <v/>
      </c>
      <c r="X60" s="397" t="str">
        <f>+IF(D60=0,"",'Ark1'!AI117)</f>
        <v/>
      </c>
      <c r="Y60" s="115" t="str">
        <f>+IF(D60=0,"",'Ark1'!X117)</f>
        <v/>
      </c>
      <c r="Z60" s="433" t="str">
        <f>+IF(D60=0,"",'Ark1'!Y117)</f>
        <v/>
      </c>
      <c r="AA60" s="383" t="str">
        <f>+IF(D60=0,"",'Ark1'!Z117)</f>
        <v/>
      </c>
      <c r="AB60" s="383" t="str">
        <f>+IF(D60=0,"",'Ark1'!AA117)</f>
        <v/>
      </c>
      <c r="AC60" s="115" t="str">
        <f t="shared" ref="AC60" si="35">IF(D60=0,"",1000*Q60/U60)</f>
        <v/>
      </c>
      <c r="AD60" s="439"/>
      <c r="AE60" s="26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</row>
    <row r="61" spans="1:68" s="2" customFormat="1" ht="15.6">
      <c r="A61" s="26"/>
      <c r="B61" s="414">
        <f>+'Ark1'!C118</f>
        <v>2024</v>
      </c>
      <c r="C61" s="91">
        <f>+'Ark1'!E118</f>
        <v>52</v>
      </c>
      <c r="D61" s="91">
        <f>+'Ark1'!Q118</f>
        <v>0</v>
      </c>
      <c r="E61" s="115" t="str">
        <f>+IF(D61=0,"",'Ark1'!R118)</f>
        <v/>
      </c>
      <c r="F61" s="115" t="str">
        <f>+IF(D61=0,"",E61-#REF!)</f>
        <v/>
      </c>
      <c r="G61" s="114" t="str">
        <f>+IF(D61=0,"",'Ark1'!AE118)</f>
        <v/>
      </c>
      <c r="H61" s="114" t="str">
        <f>+IF(D61=0,"",'Ark1'!AF118)</f>
        <v/>
      </c>
      <c r="I61" s="5" t="str">
        <f>+IF(D61=0,"",'Ark1'!S118)</f>
        <v/>
      </c>
      <c r="J61" s="113" t="str">
        <f>+IF(D61=0,"",I61-#REF!)</f>
        <v/>
      </c>
      <c r="K61" s="127"/>
      <c r="L61" s="435" t="str">
        <f>+IF(E61=0,"",'Ark1'!AR118)</f>
        <v/>
      </c>
      <c r="M61" s="436" t="str">
        <f>+IF(E61=0,"",'Ark1'!AS118)</f>
        <v/>
      </c>
      <c r="N61" s="432"/>
      <c r="O61" s="113" t="str">
        <f>+IF(D61=0,"",'Ark1'!T118)</f>
        <v/>
      </c>
      <c r="P61" s="113" t="str">
        <f>+IF(D61=0,"",O61-#REF!)</f>
        <v/>
      </c>
      <c r="Q61" s="55" t="str">
        <f>+IF(D61=0,"",'Ark1'!U118)</f>
        <v/>
      </c>
      <c r="R61" s="115" t="str">
        <f>+IF(D61=0,"",Q61-#REF!)</f>
        <v/>
      </c>
      <c r="S61" s="115" t="str">
        <f>+IF(D61=0,"",'Ark1'!W118)</f>
        <v/>
      </c>
      <c r="T61" s="115" t="str">
        <f>+IF(D61=0,"",S61-#REF!)</f>
        <v/>
      </c>
      <c r="U61" s="115" t="str">
        <f>+IF(D61=0,"",'Ark1'!AG118)</f>
        <v/>
      </c>
      <c r="V61" s="115" t="str">
        <f>+IF(D61=0,"",U61-#REF!)</f>
        <v/>
      </c>
      <c r="W61" s="115" t="str">
        <f>+IF(D61=0,"",'Ark1'!AH118)</f>
        <v/>
      </c>
      <c r="X61" s="397" t="str">
        <f>+IF(D61=0,"",'Ark1'!AI118)</f>
        <v/>
      </c>
      <c r="Y61" s="115" t="str">
        <f>+IF(D61=0,"",'Ark1'!X118)</f>
        <v/>
      </c>
      <c r="Z61" s="433" t="str">
        <f>+IF(D61=0,"",'Ark1'!Y118)</f>
        <v/>
      </c>
      <c r="AA61" s="383" t="str">
        <f>+IF(D61=0,"",'Ark1'!Z118)</f>
        <v/>
      </c>
      <c r="AB61" s="383" t="str">
        <f>+IF(D61=0,"",'Ark1'!AA118)</f>
        <v/>
      </c>
      <c r="AC61" s="115" t="str">
        <f t="shared" ref="AC61" si="36">IF(D61=0,"",1000*Q61/U61)</f>
        <v/>
      </c>
      <c r="AD61" s="439"/>
      <c r="AE61" s="26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</row>
    <row r="62" spans="1:68" s="523" customFormat="1" ht="15.6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521"/>
      <c r="AG62" s="521"/>
      <c r="AH62" s="521"/>
      <c r="AI62" s="521"/>
      <c r="AJ62" s="521"/>
      <c r="AK62" s="521"/>
      <c r="AL62" s="521"/>
      <c r="AM62" s="521"/>
      <c r="AN62" s="521"/>
      <c r="AO62" s="521"/>
      <c r="AP62" s="521"/>
      <c r="AQ62" s="521"/>
      <c r="AR62" s="521"/>
      <c r="AS62" s="521"/>
      <c r="AT62" s="521"/>
      <c r="AU62" s="521"/>
      <c r="AV62" s="521"/>
      <c r="AW62" s="521"/>
      <c r="AX62" s="521"/>
      <c r="AY62" s="521"/>
      <c r="AZ62" s="521"/>
      <c r="BA62" s="521"/>
      <c r="BB62" s="521"/>
      <c r="BC62" s="521"/>
      <c r="BD62" s="521"/>
      <c r="BE62" s="521"/>
      <c r="BF62" s="521"/>
      <c r="BG62" s="521"/>
      <c r="BH62" s="521"/>
      <c r="BI62" s="521"/>
      <c r="BJ62" s="521"/>
      <c r="BK62" s="521"/>
      <c r="BL62" s="521"/>
      <c r="BM62" s="521"/>
      <c r="BN62" s="521"/>
      <c r="BO62" s="521"/>
      <c r="BP62" s="521"/>
    </row>
    <row r="63" spans="1:68" s="2" customFormat="1" ht="15.6">
      <c r="A63" s="26"/>
      <c r="B63" s="414">
        <f>+'Ark1'!C119</f>
        <v>2023</v>
      </c>
      <c r="C63" s="91">
        <f>+'Ark1'!E119</f>
        <v>1</v>
      </c>
      <c r="D63" s="91">
        <f>+'Ark1'!Q119</f>
        <v>68</v>
      </c>
      <c r="E63" s="115">
        <f>+IF(D63=0,"",'Ark1'!R119)</f>
        <v>189</v>
      </c>
      <c r="F63" s="26"/>
      <c r="G63" s="114">
        <f>+IF(D63=0,"",'Ark1'!AE119)</f>
        <v>2.346077457795432</v>
      </c>
      <c r="H63" s="114">
        <f>+IF(D63=0,"",'Ark1'!AF119)</f>
        <v>2.3357248880238362</v>
      </c>
      <c r="I63" s="5">
        <f>+IF(D63=0,"",'Ark1'!S119)</f>
        <v>5.3809523809523805</v>
      </c>
      <c r="J63" s="26"/>
      <c r="K63" s="127"/>
      <c r="L63" s="435">
        <f>+IF(E63=0,"",'Ark1'!AR119)</f>
        <v>217.93785310734472</v>
      </c>
      <c r="M63" s="436">
        <f>+IF(E63=0,"",'Ark1'!AS119)</f>
        <v>33.357207646881285</v>
      </c>
      <c r="N63" s="432"/>
      <c r="O63" s="113">
        <f>+IF(D63=0,"",'Ark1'!T119)</f>
        <v>6.2328042328042343</v>
      </c>
      <c r="P63" s="26"/>
      <c r="Q63" s="55">
        <f>+IF(D63=0,"",'Ark1'!U119)</f>
        <v>350.70370370370398</v>
      </c>
      <c r="R63" s="26"/>
      <c r="S63" s="115">
        <f>+IF(D63=0,"",'Ark1'!W119)</f>
        <v>40.740740740740733</v>
      </c>
      <c r="T63" s="26"/>
      <c r="U63" s="115">
        <f>+IF(D63=0,"",'Ark1'!AG119)</f>
        <v>948.51412429378524</v>
      </c>
      <c r="V63" s="26"/>
      <c r="W63" s="115">
        <f>+IF(D63=0,"",'Ark1'!AH119)</f>
        <v>0</v>
      </c>
      <c r="X63" s="397">
        <f>+IF(D63=0,"",'Ark1'!AI119)</f>
        <v>32.804232804232811</v>
      </c>
      <c r="Y63" s="115">
        <f>+IF(D63=0,"",'Ark1'!X119)</f>
        <v>43.3862433862434</v>
      </c>
      <c r="Z63" s="433">
        <f>+IF(D63=0,"",'Ark1'!Y119)</f>
        <v>92.550322287902091</v>
      </c>
      <c r="AA63" s="383">
        <f>+IF(D63=0,"",'Ark1'!Z119)</f>
        <v>1.7283374715957063</v>
      </c>
      <c r="AB63" s="383">
        <f>+IF(D63=0,"",'Ark1'!AA119)</f>
        <v>1.4760103055170957</v>
      </c>
      <c r="AC63" s="115">
        <f t="shared" ref="AC63:AC114" si="37">IF(D63=0,"",1000*Q63/U63)</f>
        <v>369.74009634787456</v>
      </c>
      <c r="AD63" s="26"/>
      <c r="AE63" s="26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</row>
    <row r="64" spans="1:68" s="2" customFormat="1" ht="15.6">
      <c r="A64" s="26"/>
      <c r="B64" s="414">
        <f>+'Ark1'!C120</f>
        <v>2023</v>
      </c>
      <c r="C64" s="91">
        <f>+'Ark1'!E120</f>
        <v>2</v>
      </c>
      <c r="D64" s="91">
        <f>+'Ark1'!Q120</f>
        <v>66</v>
      </c>
      <c r="E64" s="115">
        <f>+IF(D64=0,"",'Ark1'!R120)</f>
        <v>120</v>
      </c>
      <c r="F64" s="26"/>
      <c r="G64" s="114">
        <f>+IF(D64=0,"",'Ark1'!AE120)</f>
        <v>1.4895729890764646</v>
      </c>
      <c r="H64" s="114">
        <f>+IF(D64=0,"",'Ark1'!AF120)</f>
        <v>1.5877030284889859</v>
      </c>
      <c r="I64" s="5">
        <f>+IF(D64=0,"",'Ark1'!S120)</f>
        <v>5.9916666666666645</v>
      </c>
      <c r="J64" s="26"/>
      <c r="K64" s="127"/>
      <c r="L64" s="435">
        <f>+IF(E64=0,"",'Ark1'!AR120)</f>
        <v>217.80672268907568</v>
      </c>
      <c r="M64" s="436">
        <f>+IF(E64=0,"",'Ark1'!AS120)</f>
        <v>35.555989351738518</v>
      </c>
      <c r="N64" s="432"/>
      <c r="O64" s="113">
        <f>+IF(D64=0,"",'Ark1'!T120)</f>
        <v>6.625</v>
      </c>
      <c r="P64" s="26"/>
      <c r="Q64" s="55">
        <f>+IF(D64=0,"",'Ark1'!U120)</f>
        <v>375.46416666666659</v>
      </c>
      <c r="R64" s="26"/>
      <c r="S64" s="115">
        <f>+IF(D64=0,"",'Ark1'!W120)</f>
        <v>51.666666666666657</v>
      </c>
      <c r="T64" s="26"/>
      <c r="U64" s="115">
        <f>+IF(D64=0,"",'Ark1'!AG120)</f>
        <v>1062.1680672268906</v>
      </c>
      <c r="V64" s="26"/>
      <c r="W64" s="115">
        <f>+IF(D64=0,"",'Ark1'!AH120)</f>
        <v>0</v>
      </c>
      <c r="X64" s="397">
        <f>+IF(D64=0,"",'Ark1'!AI120)</f>
        <v>49.166666666666657</v>
      </c>
      <c r="Y64" s="115">
        <f>+IF(D64=0,"",'Ark1'!X120)</f>
        <v>60</v>
      </c>
      <c r="Z64" s="433">
        <f>+IF(D64=0,"",'Ark1'!Y120)</f>
        <v>102.61569470264084</v>
      </c>
      <c r="AA64" s="383">
        <f>+IF(D64=0,"",'Ark1'!Z120)</f>
        <v>1.758293838419001</v>
      </c>
      <c r="AB64" s="383">
        <f>+IF(D64=0,"",'Ark1'!AA120)</f>
        <v>2.0374105297329423</v>
      </c>
      <c r="AC64" s="115">
        <f t="shared" si="37"/>
        <v>353.48847160028902</v>
      </c>
      <c r="AD64" s="26"/>
      <c r="AE64" s="26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</row>
    <row r="65" spans="1:68" s="2" customFormat="1" ht="15.6">
      <c r="A65" s="26"/>
      <c r="B65" s="414">
        <f>+'Ark1'!C121</f>
        <v>2023</v>
      </c>
      <c r="C65" s="91">
        <f>+'Ark1'!E121</f>
        <v>3</v>
      </c>
      <c r="D65" s="91">
        <f>+'Ark1'!Q121</f>
        <v>59</v>
      </c>
      <c r="E65" s="115">
        <f>+IF(D65=0,"",'Ark1'!R121)</f>
        <v>134</v>
      </c>
      <c r="F65" s="26"/>
      <c r="G65" s="114">
        <f>+IF(D65=0,"",'Ark1'!AE121)</f>
        <v>1.6633565044687189</v>
      </c>
      <c r="H65" s="114">
        <f>+IF(D65=0,"",'Ark1'!AF121)</f>
        <v>1.6669512776731936</v>
      </c>
      <c r="I65" s="5">
        <f>+IF(D65=0,"",'Ark1'!S121)</f>
        <v>5.3134328358208949</v>
      </c>
      <c r="J65" s="26"/>
      <c r="K65" s="127"/>
      <c r="L65" s="435">
        <f>+IF(E65=0,"",'Ark1'!AR121)</f>
        <v>218.64566929133849</v>
      </c>
      <c r="M65" s="436">
        <f>+IF(E65=0,"",'Ark1'!AS121)</f>
        <v>33.258340595457845</v>
      </c>
      <c r="N65" s="432"/>
      <c r="O65" s="113">
        <f>+IF(D65=0,"",'Ark1'!T121)</f>
        <v>6.5671641791044761</v>
      </c>
      <c r="P65" s="26"/>
      <c r="Q65" s="55">
        <f>+IF(D65=0,"",'Ark1'!U121)</f>
        <v>353.01940298507463</v>
      </c>
      <c r="R65" s="26"/>
      <c r="S65" s="115">
        <f>+IF(D65=0,"",'Ark1'!W121)</f>
        <v>52.238805970149237</v>
      </c>
      <c r="T65" s="26"/>
      <c r="U65" s="115">
        <f>+IF(D65=0,"",'Ark1'!AG121)</f>
        <v>929.69291338582684</v>
      </c>
      <c r="V65" s="26"/>
      <c r="W65" s="115">
        <f>+IF(D65=0,"",'Ark1'!AH121)</f>
        <v>0</v>
      </c>
      <c r="X65" s="397">
        <f>+IF(D65=0,"",'Ark1'!AI121)</f>
        <v>25.373134328358208</v>
      </c>
      <c r="Y65" s="115">
        <f>+IF(D65=0,"",'Ark1'!X121)</f>
        <v>48.507462686567187</v>
      </c>
      <c r="Z65" s="433">
        <f>+IF(D65=0,"",'Ark1'!Y121)</f>
        <v>89.425853116499056</v>
      </c>
      <c r="AA65" s="383">
        <f>+IF(D65=0,"",'Ark1'!Z121)</f>
        <v>1.5760232896972295</v>
      </c>
      <c r="AB65" s="383">
        <f>+IF(D65=0,"",'Ark1'!AA121)</f>
        <v>1.7596122418595339</v>
      </c>
      <c r="AC65" s="115">
        <f t="shared" si="37"/>
        <v>379.71613841760018</v>
      </c>
      <c r="AD65" s="439"/>
      <c r="AE65" s="26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</row>
    <row r="66" spans="1:68" s="2" customFormat="1" ht="15.6">
      <c r="A66" s="26"/>
      <c r="B66" s="414">
        <f>+'Ark1'!C122</f>
        <v>2023</v>
      </c>
      <c r="C66" s="91">
        <f>+'Ark1'!E122</f>
        <v>4</v>
      </c>
      <c r="D66" s="91">
        <f>+'Ark1'!Q122</f>
        <v>56</v>
      </c>
      <c r="E66" s="115">
        <f>+IF(D66=0,"",'Ark1'!R122)</f>
        <v>97</v>
      </c>
      <c r="F66" s="26"/>
      <c r="G66" s="114">
        <f>+IF(D66=0,"",'Ark1'!AE122)</f>
        <v>1.2040714995034756</v>
      </c>
      <c r="H66" s="114">
        <f>+IF(D66=0,"",'Ark1'!AF122)</f>
        <v>1.2631795275720403</v>
      </c>
      <c r="I66" s="5">
        <f>+IF(D66=0,"",'Ark1'!S122)</f>
        <v>5.783505154639176</v>
      </c>
      <c r="J66" s="26"/>
      <c r="K66" s="127"/>
      <c r="L66" s="435">
        <f>+IF(E66=0,"",'Ark1'!AR122)</f>
        <v>220.30769230769235</v>
      </c>
      <c r="M66" s="436">
        <f>+IF(E66=0,"",'Ark1'!AS122)</f>
        <v>35.181247810239093</v>
      </c>
      <c r="N66" s="432"/>
      <c r="O66" s="113">
        <f>+IF(D66=0,"",'Ark1'!T122)</f>
        <v>6.608247422680412</v>
      </c>
      <c r="P66" s="26"/>
      <c r="Q66" s="55">
        <f>+IF(D66=0,"",'Ark1'!U122)</f>
        <v>369.55051546391746</v>
      </c>
      <c r="R66" s="26"/>
      <c r="S66" s="115">
        <f>+IF(D66=0,"",'Ark1'!W122)</f>
        <v>52.577319587628871</v>
      </c>
      <c r="T66" s="26"/>
      <c r="U66" s="115">
        <f>+IF(D66=0,"",'Ark1'!AG122)</f>
        <v>1045.8076923076924</v>
      </c>
      <c r="V66" s="26"/>
      <c r="W66" s="115">
        <f>+IF(D66=0,"",'Ark1'!AH122)</f>
        <v>0</v>
      </c>
      <c r="X66" s="397">
        <f>+IF(D66=0,"",'Ark1'!AI122)</f>
        <v>38.144329896907216</v>
      </c>
      <c r="Y66" s="115">
        <f>+IF(D66=0,"",'Ark1'!X122)</f>
        <v>53.608247422680435</v>
      </c>
      <c r="Z66" s="433">
        <f>+IF(D66=0,"",'Ark1'!Y122)</f>
        <v>98.238931459852324</v>
      </c>
      <c r="AA66" s="383">
        <f>+IF(D66=0,"",'Ark1'!Z122)</f>
        <v>1.6004303810577338</v>
      </c>
      <c r="AB66" s="383">
        <f>+IF(D66=0,"",'Ark1'!AA122)</f>
        <v>1.6963070928387365</v>
      </c>
      <c r="AC66" s="115">
        <f t="shared" si="37"/>
        <v>353.36373807737317</v>
      </c>
      <c r="AD66" s="439"/>
      <c r="AE66" s="2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</row>
    <row r="67" spans="1:68" s="3" customFormat="1" ht="15.6">
      <c r="A67" s="26"/>
      <c r="B67" s="414">
        <f>+'Ark1'!C123</f>
        <v>2023</v>
      </c>
      <c r="C67" s="91">
        <f>+'Ark1'!E123</f>
        <v>5</v>
      </c>
      <c r="D67" s="91">
        <f>+'Ark1'!Q123</f>
        <v>45</v>
      </c>
      <c r="E67" s="115">
        <f>+IF(D67=0,"",'Ark1'!R123)</f>
        <v>93</v>
      </c>
      <c r="F67" s="26"/>
      <c r="G67" s="114">
        <f>+IF(D67=0,"",'Ark1'!AE123)</f>
        <v>1.15441906653426</v>
      </c>
      <c r="H67" s="114">
        <f>+IF(D67=0,"",'Ark1'!AF123)</f>
        <v>1.2110721034675069</v>
      </c>
      <c r="I67" s="5">
        <f>+IF(D67=0,"",'Ark1'!S123)</f>
        <v>5.8279569892473138</v>
      </c>
      <c r="J67" s="26"/>
      <c r="K67" s="127"/>
      <c r="L67" s="435">
        <f>+IF(E67=0,"",'Ark1'!AR123)</f>
        <v>217.91111111111113</v>
      </c>
      <c r="M67" s="436">
        <f>+IF(E67=0,"",'Ark1'!AS123)</f>
        <v>34.717951951528931</v>
      </c>
      <c r="N67" s="432"/>
      <c r="O67" s="113">
        <f>+IF(D67=0,"",'Ark1'!T123)</f>
        <v>7.0645161290322562</v>
      </c>
      <c r="P67" s="26"/>
      <c r="Q67" s="55">
        <f>+IF(D67=0,"",'Ark1'!U123)</f>
        <v>369.54516129032271</v>
      </c>
      <c r="R67" s="26"/>
      <c r="S67" s="115">
        <f>+IF(D67=0,"",'Ark1'!W123)</f>
        <v>67.741935483870975</v>
      </c>
      <c r="T67" s="26"/>
      <c r="U67" s="115">
        <f>+IF(D67=0,"",'Ark1'!AG123)</f>
        <v>937.03333333333308</v>
      </c>
      <c r="V67" s="26"/>
      <c r="W67" s="115">
        <f>+IF(D67=0,"",'Ark1'!AH123)</f>
        <v>0</v>
      </c>
      <c r="X67" s="397">
        <f>+IF(D67=0,"",'Ark1'!AI123)</f>
        <v>45.161290322580641</v>
      </c>
      <c r="Y67" s="115">
        <f>+IF(D67=0,"",'Ark1'!X123)</f>
        <v>55.913978494623663</v>
      </c>
      <c r="Z67" s="433">
        <f>+IF(D67=0,"",'Ark1'!Y123)</f>
        <v>95.573261339343233</v>
      </c>
      <c r="AA67" s="383">
        <f>+IF(D67=0,"",'Ark1'!Z123)</f>
        <v>1.570039763307008</v>
      </c>
      <c r="AB67" s="383">
        <f>+IF(D67=0,"",'Ark1'!AA123)</f>
        <v>2.1291951713492234</v>
      </c>
      <c r="AC67" s="115">
        <f t="shared" si="37"/>
        <v>394.37781789013854</v>
      </c>
      <c r="AD67" s="439"/>
      <c r="AE67" s="26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</row>
    <row r="68" spans="1:68" ht="15.6">
      <c r="A68" s="26"/>
      <c r="B68" s="414">
        <f>+'Ark1'!C124</f>
        <v>2023</v>
      </c>
      <c r="C68" s="91">
        <f>+'Ark1'!E124</f>
        <v>6</v>
      </c>
      <c r="D68" s="91">
        <f>+'Ark1'!Q124</f>
        <v>47</v>
      </c>
      <c r="E68" s="115">
        <f>+IF(D68=0,"",'Ark1'!R124)</f>
        <v>129</v>
      </c>
      <c r="F68" s="26"/>
      <c r="G68" s="114">
        <f>+IF(D68=0,"",'Ark1'!AE124)</f>
        <v>1.6012909632571997</v>
      </c>
      <c r="H68" s="114">
        <f>+IF(D68=0,"",'Ark1'!AF124)</f>
        <v>1.657595410289848</v>
      </c>
      <c r="I68" s="5">
        <f>+IF(D68=0,"",'Ark1'!S124)</f>
        <v>5.5348837209302335</v>
      </c>
      <c r="J68" s="26"/>
      <c r="K68" s="127"/>
      <c r="L68" s="435">
        <f>+IF(E68=0,"",'Ark1'!AR124)</f>
        <v>219.30232558139528</v>
      </c>
      <c r="M68" s="436">
        <f>+IF(E68=0,"",'Ark1'!AS124)</f>
        <v>33.908328718450591</v>
      </c>
      <c r="N68" s="432"/>
      <c r="O68" s="113">
        <f>+IF(D68=0,"",'Ark1'!T124)</f>
        <v>6.6201550387596884</v>
      </c>
      <c r="P68" s="26"/>
      <c r="Q68" s="55">
        <f>+IF(D68=0,"",'Ark1'!U124)</f>
        <v>364.64418604651183</v>
      </c>
      <c r="R68" s="26"/>
      <c r="S68" s="115">
        <f>+IF(D68=0,"",'Ark1'!W124)</f>
        <v>54.263565891472865</v>
      </c>
      <c r="T68" s="26"/>
      <c r="U68" s="115">
        <f>+IF(D68=0,"",'Ark1'!AG124)</f>
        <v>936.85271317829472</v>
      </c>
      <c r="V68" s="26"/>
      <c r="W68" s="115">
        <f>+IF(D68=0,"",'Ark1'!AH124)</f>
        <v>0</v>
      </c>
      <c r="X68" s="397">
        <f>+IF(D68=0,"",'Ark1'!AI124)</f>
        <v>40.310077519379846</v>
      </c>
      <c r="Y68" s="115">
        <f>+IF(D68=0,"",'Ark1'!X124)</f>
        <v>56.589147286821699</v>
      </c>
      <c r="Z68" s="433">
        <f>+IF(D68=0,"",'Ark1'!Y124)</f>
        <v>97.714631109494647</v>
      </c>
      <c r="AA68" s="383">
        <f>+IF(D68=0,"",'Ark1'!Z124)</f>
        <v>1.6520905789492346</v>
      </c>
      <c r="AB68" s="383">
        <f>+IF(D68=0,"",'Ark1'!AA124)</f>
        <v>1.4584360235806395</v>
      </c>
      <c r="AC68" s="115">
        <f t="shared" si="37"/>
        <v>389.22253297367087</v>
      </c>
      <c r="AD68" s="439"/>
      <c r="AE68" s="26"/>
      <c r="AJ68"/>
      <c r="AL68"/>
      <c r="AN68"/>
      <c r="AQ68"/>
      <c r="AV68"/>
      <c r="AX68"/>
      <c r="BB68"/>
      <c r="BD68"/>
      <c r="BE68"/>
      <c r="BG68"/>
    </row>
    <row r="69" spans="1:68" ht="15.6">
      <c r="A69" s="26"/>
      <c r="B69" s="414">
        <f>+'Ark1'!C125</f>
        <v>2023</v>
      </c>
      <c r="C69" s="91">
        <f>+'Ark1'!E125</f>
        <v>7</v>
      </c>
      <c r="D69" s="91">
        <f>+'Ark1'!Q125</f>
        <v>40</v>
      </c>
      <c r="E69" s="115">
        <f>+IF(D69=0,"",'Ark1'!R125)</f>
        <v>163</v>
      </c>
      <c r="F69" s="26"/>
      <c r="G69" s="114">
        <f>+IF(D69=0,"",'Ark1'!AE125)</f>
        <v>2.0233366434955316</v>
      </c>
      <c r="H69" s="114">
        <f>+IF(D69=0,"",'Ark1'!AF125)</f>
        <v>2.1122588503157775</v>
      </c>
      <c r="I69" s="5">
        <f>+IF(D69=0,"",'Ark1'!S125)</f>
        <v>5.2085889570552117</v>
      </c>
      <c r="J69" s="26"/>
      <c r="K69" s="127"/>
      <c r="L69" s="435">
        <f>+IF(E69=0,"",'Ark1'!AR125)</f>
        <v>221.50306748466255</v>
      </c>
      <c r="M69" s="436">
        <f>+IF(E69=0,"",'Ark1'!AS125)</f>
        <v>33.555605140901029</v>
      </c>
      <c r="N69" s="432"/>
      <c r="O69" s="113">
        <f>+IF(D69=0,"",'Ark1'!T125)</f>
        <v>6.6134969325153357</v>
      </c>
      <c r="P69" s="26"/>
      <c r="Q69" s="55">
        <f>+IF(D69=0,"",'Ark1'!U125)</f>
        <v>367.73926380368113</v>
      </c>
      <c r="R69" s="26"/>
      <c r="S69" s="115">
        <f>+IF(D69=0,"",'Ark1'!W125)</f>
        <v>54.601226993865041</v>
      </c>
      <c r="T69" s="26"/>
      <c r="U69" s="115">
        <f>+IF(D69=0,"",'Ark1'!AG125)</f>
        <v>966.91411042944821</v>
      </c>
      <c r="V69" s="26"/>
      <c r="W69" s="115">
        <f>+IF(D69=0,"",'Ark1'!AH125)</f>
        <v>0</v>
      </c>
      <c r="X69" s="397">
        <f>+IF(D69=0,"",'Ark1'!AI125)</f>
        <v>14.7239263803681</v>
      </c>
      <c r="Y69" s="115">
        <f>+IF(D69=0,"",'Ark1'!X125)</f>
        <v>53.374233128834362</v>
      </c>
      <c r="Z69" s="433">
        <f>+IF(D69=0,"",'Ark1'!Y125)</f>
        <v>76.91362172476282</v>
      </c>
      <c r="AA69" s="383">
        <f>+IF(D69=0,"",'Ark1'!Z125)</f>
        <v>1.372177472156128</v>
      </c>
      <c r="AB69" s="383">
        <f>+IF(D69=0,"",'Ark1'!AA125)</f>
        <v>1.462518012575281</v>
      </c>
      <c r="AC69" s="115">
        <f t="shared" si="37"/>
        <v>380.3225745049395</v>
      </c>
      <c r="AD69" s="439"/>
      <c r="AE69" s="26"/>
      <c r="AJ69"/>
      <c r="AL69"/>
      <c r="AN69"/>
      <c r="AQ69"/>
      <c r="AV69"/>
      <c r="AX69"/>
      <c r="BB69"/>
      <c r="BD69"/>
      <c r="BE69"/>
      <c r="BG69"/>
    </row>
    <row r="70" spans="1:68" ht="15.6">
      <c r="A70" s="26"/>
      <c r="B70" s="414">
        <f>+'Ark1'!C126</f>
        <v>2023</v>
      </c>
      <c r="C70" s="91">
        <f>+'Ark1'!E126</f>
        <v>8</v>
      </c>
      <c r="D70" s="91">
        <f>+'Ark1'!Q126</f>
        <v>42</v>
      </c>
      <c r="E70" s="115">
        <f>+IF(D70=0,"",'Ark1'!R126)</f>
        <v>76</v>
      </c>
      <c r="F70" s="26"/>
      <c r="G70" s="114">
        <f>+IF(D70=0,"",'Ark1'!AE126)</f>
        <v>0.94339622641509413</v>
      </c>
      <c r="H70" s="114">
        <f>+IF(D70=0,"",'Ark1'!AF126)</f>
        <v>0.94958353880415602</v>
      </c>
      <c r="I70" s="5">
        <f>+IF(D70=0,"",'Ark1'!S126)</f>
        <v>5.7894736842105283</v>
      </c>
      <c r="J70" s="26"/>
      <c r="K70" s="127"/>
      <c r="L70" s="435">
        <f>+IF(E70=0,"",'Ark1'!AR126)</f>
        <v>215.01388888888889</v>
      </c>
      <c r="M70" s="436">
        <f>+IF(E70=0,"",'Ark1'!AS126)</f>
        <v>34.733773759328002</v>
      </c>
      <c r="N70" s="432"/>
      <c r="O70" s="113">
        <f>+IF(D70=0,"",'Ark1'!T126)</f>
        <v>6.9078947368421044</v>
      </c>
      <c r="P70" s="26"/>
      <c r="Q70" s="55">
        <f>+IF(D70=0,"",'Ark1'!U126)</f>
        <v>354.56842105263144</v>
      </c>
      <c r="R70" s="26"/>
      <c r="S70" s="115">
        <f>+IF(D70=0,"",'Ark1'!W126)</f>
        <v>56.578947368421048</v>
      </c>
      <c r="T70" s="26"/>
      <c r="U70" s="115">
        <f>+IF(D70=0,"",'Ark1'!AG126)</f>
        <v>951.56944444444446</v>
      </c>
      <c r="V70" s="26"/>
      <c r="W70" s="115">
        <f>+IF(D70=0,"",'Ark1'!AH126)</f>
        <v>0</v>
      </c>
      <c r="X70" s="397">
        <f>+IF(D70=0,"",'Ark1'!AI126)</f>
        <v>43.421052631578952</v>
      </c>
      <c r="Y70" s="115">
        <f>+IF(D70=0,"",'Ark1'!X126)</f>
        <v>47.368421052631589</v>
      </c>
      <c r="Z70" s="433">
        <f>+IF(D70=0,"",'Ark1'!Y126)</f>
        <v>106.51260885395438</v>
      </c>
      <c r="AA70" s="383">
        <f>+IF(D70=0,"",'Ark1'!Z126)</f>
        <v>1.583764581403271</v>
      </c>
      <c r="AB70" s="383">
        <f>+IF(D70=0,"",'Ark1'!AA126)</f>
        <v>1.6236543544128723</v>
      </c>
      <c r="AC70" s="115">
        <f t="shared" si="37"/>
        <v>372.61434057462765</v>
      </c>
      <c r="AD70" s="439"/>
      <c r="AE70" s="26"/>
      <c r="AJ70"/>
      <c r="AL70"/>
      <c r="AN70"/>
      <c r="AQ70"/>
      <c r="AV70"/>
      <c r="AX70"/>
      <c r="BB70"/>
      <c r="BD70"/>
      <c r="BE70"/>
      <c r="BG70"/>
    </row>
    <row r="71" spans="1:68" ht="15.6">
      <c r="A71" s="26"/>
      <c r="B71" s="414">
        <f>+'Ark1'!C127</f>
        <v>2023</v>
      </c>
      <c r="C71" s="91">
        <f>+'Ark1'!E127</f>
        <v>9</v>
      </c>
      <c r="D71" s="91">
        <f>+'Ark1'!Q127</f>
        <v>46</v>
      </c>
      <c r="E71" s="115">
        <f>+IF(D71=0,"",'Ark1'!R127)</f>
        <v>132</v>
      </c>
      <c r="F71" s="26"/>
      <c r="G71" s="114">
        <f>+IF(D71=0,"",'Ark1'!AE127)</f>
        <v>1.6385302879841115</v>
      </c>
      <c r="H71" s="114">
        <f>+IF(D71=0,"",'Ark1'!AF127)</f>
        <v>1.7088007243943322</v>
      </c>
      <c r="I71" s="5">
        <f>+IF(D71=0,"",'Ark1'!S127)</f>
        <v>5.6136363636363633</v>
      </c>
      <c r="J71" s="26"/>
      <c r="K71" s="127"/>
      <c r="L71" s="435">
        <f>+IF(E71=0,"",'Ark1'!AR127)</f>
        <v>219.98058252427188</v>
      </c>
      <c r="M71" s="436">
        <f>+IF(E71=0,"",'Ark1'!AS127)</f>
        <v>34.104231976691445</v>
      </c>
      <c r="N71" s="432"/>
      <c r="O71" s="113">
        <f>+IF(D71=0,"",'Ark1'!T127)</f>
        <v>6.5984848484848495</v>
      </c>
      <c r="P71" s="26"/>
      <c r="Q71" s="55">
        <f>+IF(D71=0,"",'Ark1'!U127)</f>
        <v>367.36515151515192</v>
      </c>
      <c r="R71" s="26"/>
      <c r="S71" s="115">
        <f>+IF(D71=0,"",'Ark1'!W127)</f>
        <v>59.848484848484851</v>
      </c>
      <c r="T71" s="26"/>
      <c r="U71" s="115">
        <f>+IF(D71=0,"",'Ark1'!AG127)</f>
        <v>955.70873786407742</v>
      </c>
      <c r="V71" s="26"/>
      <c r="W71" s="115">
        <f>+IF(D71=0,"",'Ark1'!AH127)</f>
        <v>0</v>
      </c>
      <c r="X71" s="397">
        <f>+IF(D71=0,"",'Ark1'!AI127)</f>
        <v>22.727272727272723</v>
      </c>
      <c r="Y71" s="115">
        <f>+IF(D71=0,"",'Ark1'!X127)</f>
        <v>53.787878787878803</v>
      </c>
      <c r="Z71" s="433">
        <f>+IF(D71=0,"",'Ark1'!Y127)</f>
        <v>90.715621240765927</v>
      </c>
      <c r="AA71" s="383">
        <f>+IF(D71=0,"",'Ark1'!Z127)</f>
        <v>1.3742641406857197</v>
      </c>
      <c r="AB71" s="383">
        <f>+IF(D71=0,"",'Ark1'!AA127)</f>
        <v>1.5367214633208679</v>
      </c>
      <c r="AC71" s="115">
        <f t="shared" si="37"/>
        <v>384.3902822696586</v>
      </c>
      <c r="AD71" s="439"/>
      <c r="AE71" s="26"/>
      <c r="AJ71"/>
      <c r="AL71"/>
      <c r="AN71"/>
      <c r="AQ71"/>
      <c r="AV71"/>
      <c r="AX71"/>
      <c r="BB71"/>
      <c r="BD71"/>
      <c r="BE71"/>
      <c r="BG71"/>
    </row>
    <row r="72" spans="1:68" ht="15.6">
      <c r="A72" s="26"/>
      <c r="B72" s="414">
        <f>+'Ark1'!C128</f>
        <v>2023</v>
      </c>
      <c r="C72" s="91">
        <f>+'Ark1'!E128</f>
        <v>10</v>
      </c>
      <c r="D72" s="91">
        <f>+'Ark1'!Q128</f>
        <v>52</v>
      </c>
      <c r="E72" s="115">
        <f>+IF(D72=0,"",'Ark1'!R128)</f>
        <v>80</v>
      </c>
      <c r="F72" s="26"/>
      <c r="G72" s="114">
        <f>+IF(D72=0,"",'Ark1'!AE128)</f>
        <v>0.9930486593843102</v>
      </c>
      <c r="H72" s="114">
        <f>+IF(D72=0,"",'Ark1'!AF128)</f>
        <v>1.0097465232997744</v>
      </c>
      <c r="I72" s="5">
        <f>+IF(D72=0,"",'Ark1'!S128)</f>
        <v>5.7374999999999998</v>
      </c>
      <c r="J72" s="26"/>
      <c r="K72" s="127"/>
      <c r="L72" s="435">
        <f>+IF(E72=0,"",'Ark1'!AR128)</f>
        <v>216.27272727272728</v>
      </c>
      <c r="M72" s="436">
        <f>+IF(E72=0,"",'Ark1'!AS128)</f>
        <v>34.851632429933957</v>
      </c>
      <c r="N72" s="432"/>
      <c r="O72" s="113">
        <f>+IF(D72=0,"",'Ark1'!T128)</f>
        <v>7.1749999999999998</v>
      </c>
      <c r="P72" s="26"/>
      <c r="Q72" s="55">
        <f>+IF(D72=0,"",'Ark1'!U128)</f>
        <v>358.18124999999998</v>
      </c>
      <c r="R72" s="26"/>
      <c r="S72" s="115">
        <f>+IF(D72=0,"",'Ark1'!W128)</f>
        <v>68.75</v>
      </c>
      <c r="T72" s="26"/>
      <c r="U72" s="115">
        <f>+IF(D72=0,"",'Ark1'!AG128)</f>
        <v>961.31168831168816</v>
      </c>
      <c r="V72" s="26"/>
      <c r="W72" s="115">
        <f>+IF(D72=0,"",'Ark1'!AH128)</f>
        <v>0</v>
      </c>
      <c r="X72" s="397">
        <f>+IF(D72=0,"",'Ark1'!AI128)</f>
        <v>38.75</v>
      </c>
      <c r="Y72" s="115">
        <f>+IF(D72=0,"",'Ark1'!X128)</f>
        <v>55</v>
      </c>
      <c r="Z72" s="433">
        <f>+IF(D72=0,"",'Ark1'!Y128)</f>
        <v>91.007785510018905</v>
      </c>
      <c r="AA72" s="383">
        <f>+IF(D72=0,"",'Ark1'!Z128)</f>
        <v>1.5061851645797082</v>
      </c>
      <c r="AB72" s="383">
        <f>+IF(D72=0,"",'Ark1'!AA128)</f>
        <v>1.6261534367949424</v>
      </c>
      <c r="AC72" s="115">
        <f t="shared" si="37"/>
        <v>372.59637467745648</v>
      </c>
      <c r="AD72" s="439"/>
      <c r="AE72" s="26"/>
      <c r="AJ72"/>
      <c r="AL72"/>
      <c r="AN72"/>
      <c r="AQ72"/>
      <c r="AV72"/>
      <c r="AX72"/>
      <c r="BB72"/>
      <c r="BD72"/>
      <c r="BE72"/>
      <c r="BG72"/>
    </row>
    <row r="73" spans="1:68" ht="15.6">
      <c r="A73" s="26"/>
      <c r="B73" s="414">
        <f>+'Ark1'!C129</f>
        <v>2023</v>
      </c>
      <c r="C73" s="91">
        <f>+'Ark1'!E129</f>
        <v>11</v>
      </c>
      <c r="D73" s="91">
        <f>+'Ark1'!Q129</f>
        <v>40</v>
      </c>
      <c r="E73" s="115">
        <f>+IF(D73=0,"",'Ark1'!R129)</f>
        <v>112</v>
      </c>
      <c r="F73" s="26"/>
      <c r="G73" s="114">
        <f>+IF(D73=0,"",'Ark1'!AE129)</f>
        <v>1.3902681231380336</v>
      </c>
      <c r="H73" s="114">
        <f>+IF(D73=0,"",'Ark1'!AF129)</f>
        <v>1.5091137424688801</v>
      </c>
      <c r="I73" s="5">
        <f>+IF(D73=0,"",'Ark1'!S129)</f>
        <v>5.5982142857142847</v>
      </c>
      <c r="J73" s="26"/>
      <c r="K73" s="127"/>
      <c r="L73" s="435">
        <f>+IF(E73=0,"",'Ark1'!AR129)</f>
        <v>223.82075471698121</v>
      </c>
      <c r="M73" s="436">
        <f>+IF(E73=0,"",'Ark1'!AS129)</f>
        <v>33.283806798571909</v>
      </c>
      <c r="N73" s="432"/>
      <c r="O73" s="113">
        <f>+IF(D73=0,"",'Ark1'!T129)</f>
        <v>6.5089285714285694</v>
      </c>
      <c r="P73" s="26"/>
      <c r="Q73" s="55">
        <f>+IF(D73=0,"",'Ark1'!U129)</f>
        <v>382.37053571428589</v>
      </c>
      <c r="R73" s="26"/>
      <c r="S73" s="115">
        <f>+IF(D73=0,"",'Ark1'!W129)</f>
        <v>44.642857142857153</v>
      </c>
      <c r="T73" s="26"/>
      <c r="U73" s="115">
        <f>+IF(D73=0,"",'Ark1'!AG129)</f>
        <v>903.90566037735834</v>
      </c>
      <c r="V73" s="26"/>
      <c r="W73" s="115">
        <f>+IF(D73=0,"",'Ark1'!AH129)</f>
        <v>0</v>
      </c>
      <c r="X73" s="397">
        <f>+IF(D73=0,"",'Ark1'!AI129)</f>
        <v>25</v>
      </c>
      <c r="Y73" s="115">
        <f>+IF(D73=0,"",'Ark1'!X129)</f>
        <v>65.178571428571445</v>
      </c>
      <c r="Z73" s="433">
        <f>+IF(D73=0,"",'Ark1'!Y129)</f>
        <v>77.529206061780783</v>
      </c>
      <c r="AA73" s="383">
        <f>+IF(D73=0,"",'Ark1'!Z129)</f>
        <v>1.3056185003159799</v>
      </c>
      <c r="AB73" s="383">
        <f>+IF(D73=0,"",'Ark1'!AA129)</f>
        <v>1.5640808329625475</v>
      </c>
      <c r="AC73" s="115">
        <f t="shared" si="37"/>
        <v>423.02040187983295</v>
      </c>
      <c r="AD73" s="439"/>
      <c r="AE73" s="26"/>
      <c r="AJ73"/>
      <c r="AL73"/>
      <c r="AN73"/>
      <c r="AQ73"/>
      <c r="AV73"/>
      <c r="AX73"/>
      <c r="BB73"/>
      <c r="BD73"/>
      <c r="BE73"/>
      <c r="BG73"/>
    </row>
    <row r="74" spans="1:68" ht="15.6">
      <c r="A74" s="26"/>
      <c r="B74" s="414">
        <f>+'Ark1'!C130</f>
        <v>2023</v>
      </c>
      <c r="C74" s="91">
        <f>+'Ark1'!E130</f>
        <v>12</v>
      </c>
      <c r="D74" s="91">
        <f>+'Ark1'!Q130</f>
        <v>55</v>
      </c>
      <c r="E74" s="115">
        <f>+IF(D74=0,"",'Ark1'!R130)</f>
        <v>112</v>
      </c>
      <c r="F74" s="26"/>
      <c r="G74" s="114">
        <f>+IF(D74=0,"",'Ark1'!AE130)</f>
        <v>1.3902681231380336</v>
      </c>
      <c r="H74" s="114">
        <f>+IF(D74=0,"",'Ark1'!AF130)</f>
        <v>1.331694077302511</v>
      </c>
      <c r="I74" s="5">
        <f>+IF(D74=0,"",'Ark1'!S130)</f>
        <v>5.2410714285714306</v>
      </c>
      <c r="J74" s="26"/>
      <c r="K74" s="127"/>
      <c r="L74" s="435">
        <f>+IF(E74=0,"",'Ark1'!AR130)</f>
        <v>213.87735849056605</v>
      </c>
      <c r="M74" s="436">
        <f>+IF(E74=0,"",'Ark1'!AS130)</f>
        <v>33.107287367004339</v>
      </c>
      <c r="N74" s="432"/>
      <c r="O74" s="113">
        <f>+IF(D74=0,"",'Ark1'!T130)</f>
        <v>6.4375</v>
      </c>
      <c r="P74" s="26"/>
      <c r="Q74" s="55">
        <f>+IF(D74=0,"",'Ark1'!U130)</f>
        <v>337.41696428571441</v>
      </c>
      <c r="R74" s="26"/>
      <c r="S74" s="115">
        <f>+IF(D74=0,"",'Ark1'!W130)</f>
        <v>42.857142857142847</v>
      </c>
      <c r="T74" s="26"/>
      <c r="U74" s="115">
        <f>+IF(D74=0,"",'Ark1'!AG130)</f>
        <v>886.39622641509413</v>
      </c>
      <c r="V74" s="26"/>
      <c r="W74" s="115">
        <f>+IF(D74=0,"",'Ark1'!AH130)</f>
        <v>0</v>
      </c>
      <c r="X74" s="397">
        <f>+IF(D74=0,"",'Ark1'!AI130)</f>
        <v>30.357142857142847</v>
      </c>
      <c r="Y74" s="115">
        <f>+IF(D74=0,"",'Ark1'!X130)</f>
        <v>40.178571428571438</v>
      </c>
      <c r="Z74" s="433">
        <f>+IF(D74=0,"",'Ark1'!Y130)</f>
        <v>113.71485398040342</v>
      </c>
      <c r="AA74" s="383">
        <f>+IF(D74=0,"",'Ark1'!Z130)</f>
        <v>1.8672245241184535</v>
      </c>
      <c r="AB74" s="383">
        <f>+IF(D74=0,"",'Ark1'!AA130)</f>
        <v>1.4502539802196228</v>
      </c>
      <c r="AC74" s="115">
        <f t="shared" si="37"/>
        <v>380.66155318637834</v>
      </c>
      <c r="AD74" s="439"/>
      <c r="AE74" s="26"/>
      <c r="AJ74"/>
      <c r="AL74"/>
      <c r="AN74"/>
      <c r="AQ74"/>
      <c r="AV74"/>
      <c r="AX74"/>
      <c r="BB74"/>
      <c r="BD74"/>
      <c r="BE74"/>
      <c r="BG74"/>
    </row>
    <row r="75" spans="1:68" ht="15.6">
      <c r="A75" s="26"/>
      <c r="B75" s="414">
        <f>+'Ark1'!C131</f>
        <v>2023</v>
      </c>
      <c r="C75" s="91">
        <f>+'Ark1'!E131</f>
        <v>13</v>
      </c>
      <c r="D75" s="91">
        <f>+'Ark1'!Q131</f>
        <v>62</v>
      </c>
      <c r="E75" s="115">
        <f>+IF(D75=0,"",'Ark1'!R131)</f>
        <v>142</v>
      </c>
      <c r="F75" s="26"/>
      <c r="G75" s="114">
        <f>+IF(D75=0,"",'Ark1'!AE131)</f>
        <v>1.7626613704071501</v>
      </c>
      <c r="H75" s="114">
        <f>+IF(D75=0,"",'Ark1'!AF131)</f>
        <v>1.7101468416600325</v>
      </c>
      <c r="I75" s="5">
        <f>+IF(D75=0,"",'Ark1'!S131)</f>
        <v>5.457746478873239</v>
      </c>
      <c r="J75" s="26"/>
      <c r="K75" s="127"/>
      <c r="L75" s="435">
        <f>+IF(E75=0,"",'Ark1'!AR131)</f>
        <v>214.27906976744177</v>
      </c>
      <c r="M75" s="436">
        <f>+IF(E75=0,"",'Ark1'!AS131)</f>
        <v>33.640694882665343</v>
      </c>
      <c r="N75" s="432"/>
      <c r="O75" s="113">
        <f>+IF(D75=0,"",'Ark1'!T131)</f>
        <v>6.5140845070422548</v>
      </c>
      <c r="P75" s="26"/>
      <c r="Q75" s="55">
        <f>+IF(D75=0,"",'Ark1'!U131)</f>
        <v>341.7633802816901</v>
      </c>
      <c r="R75" s="26"/>
      <c r="S75" s="115">
        <f>+IF(D75=0,"",'Ark1'!W131)</f>
        <v>52.81690140845069</v>
      </c>
      <c r="T75" s="26"/>
      <c r="U75" s="115">
        <f>+IF(D75=0,"",'Ark1'!AG131)</f>
        <v>877.2558139534882</v>
      </c>
      <c r="V75" s="26"/>
      <c r="W75" s="115">
        <f>+IF(D75=0,"",'Ark1'!AH131)</f>
        <v>0</v>
      </c>
      <c r="X75" s="397">
        <f>+IF(D75=0,"",'Ark1'!AI131)</f>
        <v>33.802816901408441</v>
      </c>
      <c r="Y75" s="115">
        <f>+IF(D75=0,"",'Ark1'!X131)</f>
        <v>47.183098591549296</v>
      </c>
      <c r="Z75" s="433">
        <f>+IF(D75=0,"",'Ark1'!Y131)</f>
        <v>98.886581409915522</v>
      </c>
      <c r="AA75" s="383">
        <f>+IF(D75=0,"",'Ark1'!Z131)</f>
        <v>1.5861337502730379</v>
      </c>
      <c r="AB75" s="383">
        <f>+IF(D75=0,"",'Ark1'!AA131)</f>
        <v>1.6814477141421229</v>
      </c>
      <c r="AC75" s="115">
        <f t="shared" si="37"/>
        <v>389.58234855290488</v>
      </c>
      <c r="AD75" s="439"/>
      <c r="AE75" s="26"/>
      <c r="AJ75"/>
      <c r="AL75"/>
      <c r="AN75"/>
      <c r="AQ75"/>
      <c r="AV75"/>
      <c r="AX75"/>
      <c r="BB75"/>
      <c r="BD75"/>
      <c r="BE75"/>
      <c r="BG75"/>
    </row>
    <row r="76" spans="1:68" ht="15.6">
      <c r="A76" s="26"/>
      <c r="B76" s="414">
        <f>+'Ark1'!C132</f>
        <v>2023</v>
      </c>
      <c r="C76" s="91">
        <f>+'Ark1'!E132</f>
        <v>14</v>
      </c>
      <c r="D76" s="91">
        <f>+'Ark1'!Q132</f>
        <v>17</v>
      </c>
      <c r="E76" s="115">
        <f>+IF(D76=0,"",'Ark1'!R132)</f>
        <v>40</v>
      </c>
      <c r="F76" s="26"/>
      <c r="G76" s="114">
        <f>+IF(D76=0,"",'Ark1'!AE132)</f>
        <v>0.4965243296921551</v>
      </c>
      <c r="H76" s="114">
        <f>+IF(D76=0,"",'Ark1'!AF132)</f>
        <v>0.53170574835063633</v>
      </c>
      <c r="I76" s="5">
        <f>+IF(D76=0,"",'Ark1'!S132)</f>
        <v>5.6749999999999998</v>
      </c>
      <c r="J76" s="26"/>
      <c r="K76" s="127"/>
      <c r="L76" s="435">
        <f>+IF(E76=0,"",'Ark1'!AR132)</f>
        <v>221.45</v>
      </c>
      <c r="M76" s="436">
        <f>+IF(E76=0,"",'Ark1'!AS132)</f>
        <v>34.50079228826938</v>
      </c>
      <c r="N76" s="432"/>
      <c r="O76" s="113">
        <f>+IF(D76=0,"",'Ark1'!T132)</f>
        <v>7.0750000000000002</v>
      </c>
      <c r="P76" s="26"/>
      <c r="Q76" s="55">
        <f>+IF(D76=0,"",'Ark1'!U132)</f>
        <v>377.21749999999992</v>
      </c>
      <c r="R76" s="26"/>
      <c r="S76" s="115">
        <f>+IF(D76=0,"",'Ark1'!W132)</f>
        <v>70</v>
      </c>
      <c r="T76" s="26"/>
      <c r="U76" s="115">
        <f>+IF(D76=0,"",'Ark1'!AG132)</f>
        <v>939.95</v>
      </c>
      <c r="V76" s="26"/>
      <c r="W76" s="115">
        <f>+IF(D76=0,"",'Ark1'!AH132)</f>
        <v>0</v>
      </c>
      <c r="X76" s="397">
        <f>+IF(D76=0,"",'Ark1'!AI132)</f>
        <v>27.5</v>
      </c>
      <c r="Y76" s="115">
        <f>+IF(D76=0,"",'Ark1'!X132)</f>
        <v>52.5</v>
      </c>
      <c r="Z76" s="433">
        <f>+IF(D76=0,"",'Ark1'!Y132)</f>
        <v>75.188283287691007</v>
      </c>
      <c r="AA76" s="383">
        <f>+IF(D76=0,"",'Ark1'!Z132)</f>
        <v>1.2920429559422559</v>
      </c>
      <c r="AB76" s="383">
        <f>+IF(D76=0,"",'Ark1'!AA132)</f>
        <v>1.6490527584040491</v>
      </c>
      <c r="AC76" s="115">
        <f t="shared" si="37"/>
        <v>401.31655939145691</v>
      </c>
      <c r="AD76" s="439"/>
      <c r="AE76" s="26"/>
      <c r="AJ76"/>
      <c r="AL76"/>
      <c r="AN76"/>
      <c r="AQ76"/>
      <c r="AV76"/>
      <c r="AX76"/>
      <c r="BB76"/>
      <c r="BD76"/>
      <c r="BE76"/>
      <c r="BG76"/>
    </row>
    <row r="77" spans="1:68" ht="15.6">
      <c r="A77" s="26"/>
      <c r="B77" s="414">
        <f>+'Ark1'!C133</f>
        <v>2023</v>
      </c>
      <c r="C77" s="91">
        <f>+'Ark1'!E133</f>
        <v>15</v>
      </c>
      <c r="D77" s="91">
        <f>+'Ark1'!Q133</f>
        <v>63</v>
      </c>
      <c r="E77" s="115">
        <f>+IF(D77=0,"",'Ark1'!R133)</f>
        <v>108</v>
      </c>
      <c r="F77" s="26"/>
      <c r="G77" s="114">
        <f>+IF(D77=0,"",'Ark1'!AE133)</f>
        <v>1.340615690168818</v>
      </c>
      <c r="H77" s="114">
        <f>+IF(D77=0,"",'Ark1'!AF133)</f>
        <v>1.3187861517939623</v>
      </c>
      <c r="I77" s="5">
        <f>+IF(D77=0,"",'Ark1'!S133)</f>
        <v>5.6759259259259265</v>
      </c>
      <c r="J77" s="26"/>
      <c r="K77" s="127"/>
      <c r="L77" s="435">
        <f>+IF(E77=0,"",'Ark1'!AR133)</f>
        <v>214.54205607476635</v>
      </c>
      <c r="M77" s="436">
        <f>+IF(E77=0,"",'Ark1'!AS133)</f>
        <v>34.136624140254568</v>
      </c>
      <c r="N77" s="432"/>
      <c r="O77" s="113">
        <f>+IF(D77=0,"",'Ark1'!T133)</f>
        <v>6.416666666666667</v>
      </c>
      <c r="P77" s="26"/>
      <c r="Q77" s="55">
        <f>+IF(D77=0,"",'Ark1'!U133)</f>
        <v>346.52222222222241</v>
      </c>
      <c r="R77" s="26"/>
      <c r="S77" s="115">
        <f>+IF(D77=0,"",'Ark1'!W133)</f>
        <v>50.925925925925917</v>
      </c>
      <c r="T77" s="26"/>
      <c r="U77" s="115">
        <f>+IF(D77=0,"",'Ark1'!AG133)</f>
        <v>1013</v>
      </c>
      <c r="V77" s="26"/>
      <c r="W77" s="115">
        <f>+IF(D77=0,"",'Ark1'!AH133)</f>
        <v>0</v>
      </c>
      <c r="X77" s="397">
        <f>+IF(D77=0,"",'Ark1'!AI133)</f>
        <v>59.259259259259267</v>
      </c>
      <c r="Y77" s="115">
        <f>+IF(D77=0,"",'Ark1'!X133)</f>
        <v>42.592592592592595</v>
      </c>
      <c r="Z77" s="433">
        <f>+IF(D77=0,"",'Ark1'!Y133)</f>
        <v>111.89452153978417</v>
      </c>
      <c r="AA77" s="383">
        <f>+IF(D77=0,"",'Ark1'!Z133)</f>
        <v>1.7041816962320355</v>
      </c>
      <c r="AB77" s="383">
        <f>+IF(D77=0,"",'Ark1'!AA133)</f>
        <v>1.8813165209107821</v>
      </c>
      <c r="AC77" s="115">
        <f t="shared" si="37"/>
        <v>342.07524404957792</v>
      </c>
      <c r="AD77" s="439"/>
      <c r="AE77" s="26"/>
      <c r="AJ77"/>
      <c r="AL77"/>
      <c r="AN77"/>
      <c r="AQ77"/>
      <c r="AV77"/>
      <c r="AX77"/>
      <c r="BB77"/>
      <c r="BD77"/>
      <c r="BE77"/>
      <c r="BG77"/>
    </row>
    <row r="78" spans="1:68" ht="15.6">
      <c r="A78" s="26"/>
      <c r="B78" s="414">
        <f>+'Ark1'!C134</f>
        <v>2023</v>
      </c>
      <c r="C78" s="91">
        <f>+'Ark1'!E134</f>
        <v>16</v>
      </c>
      <c r="D78" s="91">
        <f>+'Ark1'!Q134</f>
        <v>78</v>
      </c>
      <c r="E78" s="115">
        <f>+IF(D78=0,"",'Ark1'!R134)</f>
        <v>150</v>
      </c>
      <c r="F78" s="26"/>
      <c r="G78" s="114">
        <f>+IF(D78=0,"",'Ark1'!AE134)</f>
        <v>1.8619662363455809</v>
      </c>
      <c r="H78" s="114">
        <f>+IF(D78=0,"",'Ark1'!AF134)</f>
        <v>1.9101263045620609</v>
      </c>
      <c r="I78" s="5">
        <f>+IF(D78=0,"",'Ark1'!S134)</f>
        <v>6.0066666666666668</v>
      </c>
      <c r="J78" s="26"/>
      <c r="K78" s="127"/>
      <c r="L78" s="435">
        <f>+IF(E78=0,"",'Ark1'!AR134)</f>
        <v>215.68456375838929</v>
      </c>
      <c r="M78" s="436">
        <f>+IF(E78=0,"",'Ark1'!AS134)</f>
        <v>35.494900977196473</v>
      </c>
      <c r="N78" s="432"/>
      <c r="O78" s="113">
        <f>+IF(D78=0,"",'Ark1'!T134)</f>
        <v>6.8533333333333308</v>
      </c>
      <c r="P78" s="26"/>
      <c r="Q78" s="55">
        <f>+IF(D78=0,"",'Ark1'!U134)</f>
        <v>361.36933333333343</v>
      </c>
      <c r="R78" s="26"/>
      <c r="S78" s="115">
        <f>+IF(D78=0,"",'Ark1'!W134)</f>
        <v>54</v>
      </c>
      <c r="T78" s="26"/>
      <c r="U78" s="115">
        <f>+IF(D78=0,"",'Ark1'!AG134)</f>
        <v>912.50335570469827</v>
      </c>
      <c r="V78" s="26"/>
      <c r="W78" s="115">
        <f>+IF(D78=0,"",'Ark1'!AH134)</f>
        <v>0</v>
      </c>
      <c r="X78" s="397">
        <f>+IF(D78=0,"",'Ark1'!AI134)</f>
        <v>48</v>
      </c>
      <c r="Y78" s="115">
        <f>+IF(D78=0,"",'Ark1'!X134)</f>
        <v>54.66666666666665</v>
      </c>
      <c r="Z78" s="433">
        <f>+IF(D78=0,"",'Ark1'!Y134)</f>
        <v>92.622186648532505</v>
      </c>
      <c r="AA78" s="383">
        <f>+IF(D78=0,"",'Ark1'!Z134)</f>
        <v>1.7832429883657344</v>
      </c>
      <c r="AB78" s="383">
        <f>+IF(D78=0,"",'Ark1'!AA134)</f>
        <v>2.0079397954675375</v>
      </c>
      <c r="AC78" s="115">
        <f t="shared" si="37"/>
        <v>396.01973085815013</v>
      </c>
      <c r="AD78" s="439"/>
      <c r="AE78" s="26"/>
      <c r="AJ78"/>
      <c r="AL78"/>
      <c r="AN78"/>
      <c r="AQ78"/>
      <c r="AV78"/>
      <c r="AX78"/>
      <c r="BB78"/>
      <c r="BD78"/>
      <c r="BE78"/>
      <c r="BG78"/>
    </row>
    <row r="79" spans="1:68" ht="15.6">
      <c r="A79" s="26"/>
      <c r="B79" s="414">
        <f>+'Ark1'!C135</f>
        <v>2023</v>
      </c>
      <c r="C79" s="91">
        <f>+'Ark1'!E135</f>
        <v>17</v>
      </c>
      <c r="D79" s="91">
        <f>+'Ark1'!Q135</f>
        <v>68</v>
      </c>
      <c r="E79" s="115">
        <f>+IF(D79=0,"",'Ark1'!R135)</f>
        <v>147</v>
      </c>
      <c r="F79" s="26"/>
      <c r="G79" s="114">
        <f>+IF(D79=0,"",'Ark1'!AE135)</f>
        <v>1.8247269116186688</v>
      </c>
      <c r="H79" s="114">
        <f>+IF(D79=0,"",'Ark1'!AF135)</f>
        <v>1.8692247781144171</v>
      </c>
      <c r="I79" s="5">
        <f>+IF(D79=0,"",'Ark1'!S135)</f>
        <v>5.7172413793103436</v>
      </c>
      <c r="J79" s="26"/>
      <c r="K79" s="127"/>
      <c r="L79" s="435">
        <f>+IF(E79=0,"",'Ark1'!AR135)</f>
        <v>216.51079136690643</v>
      </c>
      <c r="M79" s="436">
        <f>+IF(E79=0,"",'Ark1'!AS135)</f>
        <v>34.351643063191439</v>
      </c>
      <c r="N79" s="432"/>
      <c r="O79" s="113">
        <f>+IF(D79=0,"",'Ark1'!T135)</f>
        <v>6.3129251700680236</v>
      </c>
      <c r="P79" s="26"/>
      <c r="Q79" s="55">
        <f>+IF(D79=0,"",'Ark1'!U135)</f>
        <v>360.84829931972803</v>
      </c>
      <c r="R79" s="26"/>
      <c r="S79" s="115">
        <f>+IF(D79=0,"",'Ark1'!W135)</f>
        <v>49.659863945578223</v>
      </c>
      <c r="T79" s="26"/>
      <c r="U79" s="115">
        <f>+IF(D79=0,"",'Ark1'!AG135)</f>
        <v>921.8129496402878</v>
      </c>
      <c r="V79" s="26"/>
      <c r="W79" s="115">
        <f>+IF(D79=0,"",'Ark1'!AH135)</f>
        <v>0</v>
      </c>
      <c r="X79" s="397">
        <f>+IF(D79=0,"",'Ark1'!AI135)</f>
        <v>34.013605442176875</v>
      </c>
      <c r="Y79" s="115">
        <f>+IF(D79=0,"",'Ark1'!X135)</f>
        <v>51.020408163265309</v>
      </c>
      <c r="Z79" s="433">
        <f>+IF(D79=0,"",'Ark1'!Y135)</f>
        <v>104.70034361400178</v>
      </c>
      <c r="AA79" s="383">
        <f>+IF(D79=0,"",'Ark1'!Z135)</f>
        <v>1.6537592685105489</v>
      </c>
      <c r="AB79" s="383">
        <f>+IF(D79=0,"",'Ark1'!AA135)</f>
        <v>1.4928524542575501</v>
      </c>
      <c r="AC79" s="115">
        <f t="shared" si="37"/>
        <v>391.45501206132894</v>
      </c>
      <c r="AD79" s="439"/>
      <c r="AE79" s="26"/>
      <c r="AJ79"/>
      <c r="AL79"/>
      <c r="AN79"/>
      <c r="AQ79"/>
      <c r="AV79"/>
      <c r="AX79"/>
      <c r="BB79"/>
      <c r="BD79"/>
      <c r="BE79"/>
      <c r="BG79"/>
    </row>
    <row r="80" spans="1:68" ht="15.6">
      <c r="A80" s="26"/>
      <c r="B80" s="414">
        <f>+'Ark1'!C136</f>
        <v>2023</v>
      </c>
      <c r="C80" s="91">
        <f>+'Ark1'!E136</f>
        <v>18</v>
      </c>
      <c r="D80" s="91">
        <f>+'Ark1'!Q136</f>
        <v>68</v>
      </c>
      <c r="E80" s="115">
        <f>+IF(D80=0,"",'Ark1'!R136)</f>
        <v>154</v>
      </c>
      <c r="F80" s="26"/>
      <c r="G80" s="114">
        <f>+IF(D80=0,"",'Ark1'!AE136)</f>
        <v>1.9116186693147963</v>
      </c>
      <c r="H80" s="114">
        <f>+IF(D80=0,"",'Ark1'!AF136)</f>
        <v>1.8775093898727004</v>
      </c>
      <c r="I80" s="5">
        <f>+IF(D80=0,"",'Ark1'!S136)</f>
        <v>6.2026143790849684</v>
      </c>
      <c r="J80" s="26"/>
      <c r="K80" s="127"/>
      <c r="L80" s="435">
        <f>+IF(E80=0,"",'Ark1'!AR136)</f>
        <v>211.18120805369125</v>
      </c>
      <c r="M80" s="436">
        <f>+IF(E80=0,"",'Ark1'!AS136)</f>
        <v>35.53101567473886</v>
      </c>
      <c r="N80" s="432"/>
      <c r="O80" s="113">
        <f>+IF(D80=0,"",'Ark1'!T136)</f>
        <v>6.5909090909090899</v>
      </c>
      <c r="P80" s="26"/>
      <c r="Q80" s="55">
        <f>+IF(D80=0,"",'Ark1'!U136)</f>
        <v>345.97272727272713</v>
      </c>
      <c r="R80" s="26"/>
      <c r="S80" s="115">
        <f>+IF(D80=0,"",'Ark1'!W136)</f>
        <v>51.948051948051933</v>
      </c>
      <c r="T80" s="26"/>
      <c r="U80" s="115">
        <f>+IF(D80=0,"",'Ark1'!AG136)</f>
        <v>904.83892617449681</v>
      </c>
      <c r="V80" s="26"/>
      <c r="W80" s="115">
        <f>+IF(D80=0,"",'Ark1'!AH136)</f>
        <v>0.64935064935064923</v>
      </c>
      <c r="X80" s="397">
        <f>+IF(D80=0,"",'Ark1'!AI136)</f>
        <v>61.688311688311678</v>
      </c>
      <c r="Y80" s="115">
        <f>+IF(D80=0,"",'Ark1'!X136)</f>
        <v>49.350649350649341</v>
      </c>
      <c r="Z80" s="433">
        <f>+IF(D80=0,"",'Ark1'!Y136)</f>
        <v>112.08464581568252</v>
      </c>
      <c r="AA80" s="383">
        <f>+IF(D80=0,"",'Ark1'!Z136)</f>
        <v>1.8764544646420016</v>
      </c>
      <c r="AB80" s="383">
        <f>+IF(D80=0,"",'Ark1'!AA136)</f>
        <v>1.7343498215250148</v>
      </c>
      <c r="AC80" s="115">
        <f t="shared" si="37"/>
        <v>382.35835933301439</v>
      </c>
      <c r="AD80" s="439"/>
      <c r="AE80" s="26"/>
      <c r="AJ80"/>
      <c r="AL80"/>
      <c r="AN80"/>
      <c r="AQ80"/>
      <c r="AV80"/>
      <c r="AX80"/>
      <c r="BB80"/>
      <c r="BD80"/>
      <c r="BE80"/>
      <c r="BG80"/>
    </row>
    <row r="81" spans="1:59" ht="15.6">
      <c r="A81" s="26"/>
      <c r="B81" s="414">
        <f>+'Ark1'!C137</f>
        <v>2023</v>
      </c>
      <c r="C81" s="91">
        <f>+'Ark1'!E137</f>
        <v>19</v>
      </c>
      <c r="D81" s="91">
        <f>+'Ark1'!Q137</f>
        <v>77</v>
      </c>
      <c r="E81" s="115">
        <f>+IF(D81=0,"",'Ark1'!R137)</f>
        <v>164</v>
      </c>
      <c r="F81" s="26"/>
      <c r="G81" s="114">
        <f>+IF(D81=0,"",'Ark1'!AE137)</f>
        <v>2.0357497517378356</v>
      </c>
      <c r="H81" s="114">
        <f>+IF(D81=0,"",'Ark1'!AF137)</f>
        <v>1.9884724437462165</v>
      </c>
      <c r="I81" s="5">
        <f>+IF(D81=0,"",'Ark1'!S137)</f>
        <v>5.9085365853658516</v>
      </c>
      <c r="J81" s="26"/>
      <c r="K81" s="127"/>
      <c r="L81" s="435">
        <f>+IF(E81=0,"",'Ark1'!AR137)</f>
        <v>212.65217391304344</v>
      </c>
      <c r="M81" s="436">
        <f>+IF(E81=0,"",'Ark1'!AS137)</f>
        <v>34.60414372461014</v>
      </c>
      <c r="N81" s="432"/>
      <c r="O81" s="113">
        <f>+IF(D81=0,"",'Ark1'!T137)</f>
        <v>6.3780487804878039</v>
      </c>
      <c r="P81" s="26"/>
      <c r="Q81" s="55">
        <f>+IF(D81=0,"",'Ark1'!U137)</f>
        <v>344.07743902439006</v>
      </c>
      <c r="R81" s="26"/>
      <c r="S81" s="115">
        <f>+IF(D81=0,"",'Ark1'!W137)</f>
        <v>48.780487804878049</v>
      </c>
      <c r="T81" s="26"/>
      <c r="U81" s="115">
        <f>+IF(D81=0,"",'Ark1'!AG137)</f>
        <v>871.79503105590061</v>
      </c>
      <c r="V81" s="26"/>
      <c r="W81" s="115">
        <f>+IF(D81=0,"",'Ark1'!AH137)</f>
        <v>0</v>
      </c>
      <c r="X81" s="397">
        <f>+IF(D81=0,"",'Ark1'!AI137)</f>
        <v>53.658536585365837</v>
      </c>
      <c r="Y81" s="115">
        <f>+IF(D81=0,"",'Ark1'!X137)</f>
        <v>43.902439024390247</v>
      </c>
      <c r="Z81" s="433">
        <f>+IF(D81=0,"",'Ark1'!Y137)</f>
        <v>106.74120705559518</v>
      </c>
      <c r="AA81" s="383">
        <f>+IF(D81=0,"",'Ark1'!Z137)</f>
        <v>1.9057487626186431</v>
      </c>
      <c r="AB81" s="383">
        <f>+IF(D81=0,"",'Ark1'!AA137)</f>
        <v>1.8553827026331304</v>
      </c>
      <c r="AC81" s="115">
        <f t="shared" si="37"/>
        <v>394.67699031003929</v>
      </c>
      <c r="AD81" s="439"/>
      <c r="AE81" s="26"/>
      <c r="AJ81"/>
      <c r="AL81"/>
      <c r="AN81"/>
      <c r="AQ81"/>
      <c r="AV81"/>
      <c r="AX81"/>
      <c r="BB81"/>
      <c r="BD81"/>
      <c r="BE81"/>
      <c r="BG81"/>
    </row>
    <row r="82" spans="1:59" ht="15.6">
      <c r="A82" s="26"/>
      <c r="B82" s="414">
        <f>+'Ark1'!C138</f>
        <v>2023</v>
      </c>
      <c r="C82" s="91">
        <f>+'Ark1'!E138</f>
        <v>20</v>
      </c>
      <c r="D82" s="91">
        <f>+'Ark1'!Q138</f>
        <v>40</v>
      </c>
      <c r="E82" s="115">
        <f>+IF(D82=0,"",'Ark1'!R138)</f>
        <v>92</v>
      </c>
      <c r="F82" s="26"/>
      <c r="G82" s="114">
        <f>+IF(D82=0,"",'Ark1'!AE138)</f>
        <v>1.1420059582919562</v>
      </c>
      <c r="H82" s="114">
        <f>+IF(D82=0,"",'Ark1'!AF138)</f>
        <v>1.2923148614799516</v>
      </c>
      <c r="I82" s="5">
        <f>+IF(D82=0,"",'Ark1'!S138)</f>
        <v>6.6153846153846141</v>
      </c>
      <c r="J82" s="26"/>
      <c r="K82" s="127"/>
      <c r="L82" s="435">
        <f>+IF(E82=0,"",'Ark1'!AR138)</f>
        <v>219.84444444444443</v>
      </c>
      <c r="M82" s="436">
        <f>+IF(E82=0,"",'Ark1'!AS138)</f>
        <v>36.960097528228751</v>
      </c>
      <c r="N82" s="432"/>
      <c r="O82" s="113">
        <f>+IF(D82=0,"",'Ark1'!T138)</f>
        <v>6.9673913043478253</v>
      </c>
      <c r="P82" s="26"/>
      <c r="Q82" s="55">
        <f>+IF(D82=0,"",'Ark1'!U138)</f>
        <v>398.62173913043449</v>
      </c>
      <c r="R82" s="26"/>
      <c r="S82" s="115">
        <f>+IF(D82=0,"",'Ark1'!W138)</f>
        <v>56.521739130434781</v>
      </c>
      <c r="T82" s="26"/>
      <c r="U82" s="115">
        <f>+IF(D82=0,"",'Ark1'!AG138)</f>
        <v>910.91111111111115</v>
      </c>
      <c r="V82" s="26"/>
      <c r="W82" s="115">
        <f>+IF(D82=0,"",'Ark1'!AH138)</f>
        <v>0</v>
      </c>
      <c r="X82" s="397">
        <f>+IF(D82=0,"",'Ark1'!AI138)</f>
        <v>46.739130434782609</v>
      </c>
      <c r="Y82" s="115">
        <f>+IF(D82=0,"",'Ark1'!X138)</f>
        <v>69.565217391304344</v>
      </c>
      <c r="Z82" s="433">
        <f>+IF(D82=0,"",'Ark1'!Y138)</f>
        <v>106.21467681487628</v>
      </c>
      <c r="AA82" s="383">
        <f>+IF(D82=0,"",'Ark1'!Z138)</f>
        <v>1.5665496145607307</v>
      </c>
      <c r="AB82" s="383">
        <f>+IF(D82=0,"",'Ark1'!AA138)</f>
        <v>2.0926947831866336</v>
      </c>
      <c r="AC82" s="115">
        <f t="shared" si="37"/>
        <v>437.60772513160327</v>
      </c>
      <c r="AD82" s="439"/>
      <c r="AE82" s="26"/>
      <c r="AJ82"/>
      <c r="AL82"/>
      <c r="AN82"/>
      <c r="AQ82"/>
      <c r="AV82"/>
      <c r="AX82"/>
      <c r="BB82"/>
      <c r="BD82"/>
      <c r="BE82"/>
      <c r="BG82"/>
    </row>
    <row r="83" spans="1:59" ht="15.6">
      <c r="A83" s="26"/>
      <c r="B83" s="414">
        <f>+'Ark1'!C139</f>
        <v>2023</v>
      </c>
      <c r="C83" s="91">
        <f>+'Ark1'!E139</f>
        <v>21</v>
      </c>
      <c r="D83" s="91">
        <f>+'Ark1'!Q139</f>
        <v>78</v>
      </c>
      <c r="E83" s="115">
        <f>+IF(D83=0,"",'Ark1'!R139)</f>
        <v>202</v>
      </c>
      <c r="F83" s="26"/>
      <c r="G83" s="114">
        <f>+IF(D83=0,"",'Ark1'!AE139)</f>
        <v>2.507447864945382</v>
      </c>
      <c r="H83" s="114">
        <f>+IF(D83=0,"",'Ark1'!AF139)</f>
        <v>2.4995882361191182</v>
      </c>
      <c r="I83" s="5">
        <f>+IF(D83=0,"",'Ark1'!S139)</f>
        <v>5.6831683168316838</v>
      </c>
      <c r="J83" s="26"/>
      <c r="K83" s="127"/>
      <c r="L83" s="435">
        <f>+IF(E83=0,"",'Ark1'!AR139)</f>
        <v>216.24873096446689</v>
      </c>
      <c r="M83" s="436">
        <f>+IF(E83=0,"",'Ark1'!AS139)</f>
        <v>34.114751470475895</v>
      </c>
      <c r="N83" s="432"/>
      <c r="O83" s="113">
        <f>+IF(D83=0,"",'Ark1'!T139)</f>
        <v>6.5247524752475243</v>
      </c>
      <c r="P83" s="26"/>
      <c r="Q83" s="55">
        <f>+IF(D83=0,"",'Ark1'!U139)</f>
        <v>351.15396039603974</v>
      </c>
      <c r="R83" s="26"/>
      <c r="S83" s="115">
        <f>+IF(D83=0,"",'Ark1'!W139)</f>
        <v>50.495049504950494</v>
      </c>
      <c r="T83" s="26"/>
      <c r="U83" s="115">
        <f>+IF(D83=0,"",'Ark1'!AG139)</f>
        <v>916.70050761421317</v>
      </c>
      <c r="V83" s="26"/>
      <c r="W83" s="115">
        <f>+IF(D83=0,"",'Ark1'!AH139)</f>
        <v>0</v>
      </c>
      <c r="X83" s="397">
        <f>+IF(D83=0,"",'Ark1'!AI139)</f>
        <v>46.53465346534653</v>
      </c>
      <c r="Y83" s="115">
        <f>+IF(D83=0,"",'Ark1'!X139)</f>
        <v>48.019801980198032</v>
      </c>
      <c r="Z83" s="433">
        <f>+IF(D83=0,"",'Ark1'!Y139)</f>
        <v>86.534908020390105</v>
      </c>
      <c r="AA83" s="383">
        <f>+IF(D83=0,"",'Ark1'!Z139)</f>
        <v>1.8397734097959499</v>
      </c>
      <c r="AB83" s="383">
        <f>+IF(D83=0,"",'Ark1'!AA139)</f>
        <v>1.97305642884454</v>
      </c>
      <c r="AC83" s="115">
        <f t="shared" si="37"/>
        <v>383.06290601926918</v>
      </c>
      <c r="AD83" s="439"/>
      <c r="AE83" s="26"/>
      <c r="AJ83"/>
      <c r="AL83"/>
      <c r="AN83"/>
      <c r="AQ83"/>
      <c r="AV83"/>
      <c r="AX83"/>
      <c r="BB83"/>
      <c r="BD83"/>
      <c r="BE83"/>
      <c r="BG83"/>
    </row>
    <row r="84" spans="1:59" ht="15.6">
      <c r="A84" s="26"/>
      <c r="B84" s="414">
        <f>+'Ark1'!C140</f>
        <v>2023</v>
      </c>
      <c r="C84" s="91">
        <f>+'Ark1'!E140</f>
        <v>22</v>
      </c>
      <c r="D84" s="91">
        <f>+'Ark1'!Q140</f>
        <v>73</v>
      </c>
      <c r="E84" s="115">
        <f>+IF(D84=0,"",'Ark1'!R140)</f>
        <v>170</v>
      </c>
      <c r="F84" s="26"/>
      <c r="G84" s="114">
        <f>+IF(D84=0,"",'Ark1'!AE140)</f>
        <v>2.1102284011916574</v>
      </c>
      <c r="H84" s="114">
        <f>+IF(D84=0,"",'Ark1'!AF140)</f>
        <v>1.9595379702680047</v>
      </c>
      <c r="I84" s="5">
        <f>+IF(D84=0,"",'Ark1'!S140)</f>
        <v>5.4823529411764707</v>
      </c>
      <c r="J84" s="26"/>
      <c r="K84" s="127"/>
      <c r="L84" s="435">
        <f>+IF(E84=0,"",'Ark1'!AR140)</f>
        <v>211.29268292682929</v>
      </c>
      <c r="M84" s="436">
        <f>+IF(E84=0,"",'Ark1'!AS140)</f>
        <v>33.696024990499893</v>
      </c>
      <c r="N84" s="432"/>
      <c r="O84" s="113">
        <f>+IF(D84=0,"",'Ark1'!T140)</f>
        <v>6.3294117647058812</v>
      </c>
      <c r="P84" s="26"/>
      <c r="Q84" s="55">
        <f>+IF(D84=0,"",'Ark1'!U140)</f>
        <v>327.10352941176461</v>
      </c>
      <c r="R84" s="26"/>
      <c r="S84" s="115">
        <f>+IF(D84=0,"",'Ark1'!W140)</f>
        <v>41.764705882352942</v>
      </c>
      <c r="T84" s="26"/>
      <c r="U84" s="115">
        <f>+IF(D84=0,"",'Ark1'!AG140)</f>
        <v>898.93902439024384</v>
      </c>
      <c r="V84" s="26"/>
      <c r="W84" s="115">
        <f>+IF(D84=0,"",'Ark1'!AH140)</f>
        <v>0</v>
      </c>
      <c r="X84" s="397">
        <f>+IF(D84=0,"",'Ark1'!AI140)</f>
        <v>47.647058823529406</v>
      </c>
      <c r="Y84" s="115">
        <f>+IF(D84=0,"",'Ark1'!X140)</f>
        <v>32.941176470588246</v>
      </c>
      <c r="Z84" s="433">
        <f>+IF(D84=0,"",'Ark1'!Y140)</f>
        <v>100.76276558689572</v>
      </c>
      <c r="AA84" s="383">
        <f>+IF(D84=0,"",'Ark1'!Z140)</f>
        <v>1.873102269158478</v>
      </c>
      <c r="AB84" s="383">
        <f>+IF(D84=0,"",'Ark1'!AA140)</f>
        <v>1.8904604810600587</v>
      </c>
      <c r="AC84" s="115">
        <f t="shared" si="37"/>
        <v>363.87732708972226</v>
      </c>
      <c r="AD84" s="439"/>
      <c r="AE84" s="26"/>
      <c r="AJ84"/>
      <c r="AL84"/>
      <c r="AN84"/>
      <c r="AQ84"/>
      <c r="AV84"/>
      <c r="AX84"/>
      <c r="BB84"/>
      <c r="BD84"/>
      <c r="BE84"/>
      <c r="BG84"/>
    </row>
    <row r="85" spans="1:59" ht="15.6">
      <c r="A85" s="26"/>
      <c r="B85" s="414">
        <f>+'Ark1'!C141</f>
        <v>2023</v>
      </c>
      <c r="C85" s="91">
        <f>+'Ark1'!E141</f>
        <v>23</v>
      </c>
      <c r="D85" s="91">
        <f>+'Ark1'!Q141</f>
        <v>95</v>
      </c>
      <c r="E85" s="115">
        <f>+IF(D85=0,"",'Ark1'!R141)</f>
        <v>214</v>
      </c>
      <c r="F85" s="26"/>
      <c r="G85" s="114">
        <f>+IF(D85=0,"",'Ark1'!AE141)</f>
        <v>2.6564051638530288</v>
      </c>
      <c r="H85" s="114">
        <f>+IF(D85=0,"",'Ark1'!AF141)</f>
        <v>2.6946060940208647</v>
      </c>
      <c r="I85" s="5">
        <f>+IF(D85=0,"",'Ark1'!S141)</f>
        <v>5.9299065420560746</v>
      </c>
      <c r="J85" s="26"/>
      <c r="K85" s="127"/>
      <c r="L85" s="435">
        <f>+IF(E85=0,"",'Ark1'!AR141)</f>
        <v>214.53658536585365</v>
      </c>
      <c r="M85" s="436">
        <f>+IF(E85=0,"",'Ark1'!AS141)</f>
        <v>34.985972677234038</v>
      </c>
      <c r="N85" s="432"/>
      <c r="O85" s="113">
        <f>+IF(D85=0,"",'Ark1'!T141)</f>
        <v>6.5327102803738306</v>
      </c>
      <c r="P85" s="26"/>
      <c r="Q85" s="55">
        <f>+IF(D85=0,"",'Ark1'!U141)</f>
        <v>357.32383177570102</v>
      </c>
      <c r="R85" s="26"/>
      <c r="S85" s="115">
        <f>+IF(D85=0,"",'Ark1'!W141)</f>
        <v>46.261682242990638</v>
      </c>
      <c r="T85" s="26"/>
      <c r="U85" s="115">
        <f>+IF(D85=0,"",'Ark1'!AG141)</f>
        <v>982.14634146341473</v>
      </c>
      <c r="V85" s="26"/>
      <c r="W85" s="115">
        <f>+IF(D85=0,"",'Ark1'!AH141)</f>
        <v>0</v>
      </c>
      <c r="X85" s="397">
        <f>+IF(D85=0,"",'Ark1'!AI141)</f>
        <v>51.401869158878512</v>
      </c>
      <c r="Y85" s="115">
        <f>+IF(D85=0,"",'Ark1'!X141)</f>
        <v>51.869158878504678</v>
      </c>
      <c r="Z85" s="433">
        <f>+IF(D85=0,"",'Ark1'!Y141)</f>
        <v>110.03531651540122</v>
      </c>
      <c r="AA85" s="383">
        <f>+IF(D85=0,"",'Ark1'!Z141)</f>
        <v>1.9717023790723196</v>
      </c>
      <c r="AB85" s="383">
        <f>+IF(D85=0,"",'Ark1'!AA141)</f>
        <v>2.0950219458148203</v>
      </c>
      <c r="AC85" s="115">
        <f t="shared" si="37"/>
        <v>363.81933800545693</v>
      </c>
      <c r="AD85" s="439"/>
      <c r="AE85" s="26"/>
      <c r="AJ85"/>
      <c r="AL85"/>
      <c r="AN85"/>
      <c r="AQ85"/>
      <c r="AV85"/>
      <c r="AX85"/>
      <c r="BB85"/>
      <c r="BD85"/>
      <c r="BE85"/>
      <c r="BG85"/>
    </row>
    <row r="86" spans="1:59" ht="15.6">
      <c r="A86" s="26"/>
      <c r="B86" s="414">
        <f>+'Ark1'!C142</f>
        <v>2023</v>
      </c>
      <c r="C86" s="91">
        <f>+'Ark1'!E142</f>
        <v>24</v>
      </c>
      <c r="D86" s="91">
        <f>+'Ark1'!Q142</f>
        <v>89</v>
      </c>
      <c r="E86" s="115">
        <f>+IF(D86=0,"",'Ark1'!R142)</f>
        <v>201</v>
      </c>
      <c r="F86" s="26"/>
      <c r="G86" s="114">
        <f>+IF(D86=0,"",'Ark1'!AE142)</f>
        <v>2.4950347567030784</v>
      </c>
      <c r="H86" s="114">
        <f>+IF(D86=0,"",'Ark1'!AF142)</f>
        <v>2.536328075418087</v>
      </c>
      <c r="I86" s="5">
        <f>+IF(D86=0,"",'Ark1'!S142)</f>
        <v>5.9900497512437809</v>
      </c>
      <c r="J86" s="26"/>
      <c r="K86" s="127"/>
      <c r="L86" s="435">
        <f>+IF(E86=0,"",'Ark1'!AR142)</f>
        <v>215.76410256410253</v>
      </c>
      <c r="M86" s="436">
        <f>+IF(E86=0,"",'Ark1'!AS142)</f>
        <v>34.762547609883974</v>
      </c>
      <c r="N86" s="432"/>
      <c r="O86" s="113">
        <f>+IF(D86=0,"",'Ark1'!T142)</f>
        <v>6.7213930348258701</v>
      </c>
      <c r="P86" s="26"/>
      <c r="Q86" s="55">
        <f>+IF(D86=0,"",'Ark1'!U142)</f>
        <v>358.08805970149257</v>
      </c>
      <c r="R86" s="26"/>
      <c r="S86" s="115">
        <f>+IF(D86=0,"",'Ark1'!W142)</f>
        <v>53.731343283582113</v>
      </c>
      <c r="T86" s="26"/>
      <c r="U86" s="115">
        <f>+IF(D86=0,"",'Ark1'!AG142)</f>
        <v>892.3846153846157</v>
      </c>
      <c r="V86" s="26"/>
      <c r="W86" s="115">
        <f>+IF(D86=0,"",'Ark1'!AH142)</f>
        <v>0</v>
      </c>
      <c r="X86" s="397">
        <f>+IF(D86=0,"",'Ark1'!AI142)</f>
        <v>47.263681592039802</v>
      </c>
      <c r="Y86" s="115">
        <f>+IF(D86=0,"",'Ark1'!X142)</f>
        <v>47.761194029850763</v>
      </c>
      <c r="Z86" s="433">
        <f>+IF(D86=0,"",'Ark1'!Y142)</f>
        <v>96.121122578172418</v>
      </c>
      <c r="AA86" s="383">
        <f>+IF(D86=0,"",'Ark1'!Z142)</f>
        <v>1.8688066529158465</v>
      </c>
      <c r="AB86" s="383">
        <f>+IF(D86=0,"",'Ark1'!AA142)</f>
        <v>1.7254287951450391</v>
      </c>
      <c r="AC86" s="115">
        <f t="shared" si="37"/>
        <v>401.2709918213431</v>
      </c>
      <c r="AD86" s="439"/>
      <c r="AE86" s="26"/>
      <c r="AJ86"/>
      <c r="AL86"/>
      <c r="AN86"/>
      <c r="AQ86"/>
      <c r="AV86"/>
      <c r="AX86"/>
      <c r="BB86"/>
      <c r="BD86"/>
      <c r="BE86"/>
      <c r="BG86"/>
    </row>
    <row r="87" spans="1:59" ht="15.6">
      <c r="A87" s="26"/>
      <c r="B87" s="414">
        <f>+'Ark1'!C143</f>
        <v>2023</v>
      </c>
      <c r="C87" s="91">
        <f>+'Ark1'!E143</f>
        <v>25</v>
      </c>
      <c r="D87" s="91">
        <f>+'Ark1'!Q143</f>
        <v>109</v>
      </c>
      <c r="E87" s="115">
        <f>+IF(D87=0,"",'Ark1'!R143)</f>
        <v>276</v>
      </c>
      <c r="F87" s="26"/>
      <c r="G87" s="114">
        <f>+IF(D87=0,"",'Ark1'!AE143)</f>
        <v>3.4260178748758694</v>
      </c>
      <c r="H87" s="114">
        <f>+IF(D87=0,"",'Ark1'!AF143)</f>
        <v>3.3601095556213192</v>
      </c>
      <c r="I87" s="5">
        <f>+IF(D87=0,"",'Ark1'!S143)</f>
        <v>5.5181159420289836</v>
      </c>
      <c r="J87" s="26"/>
      <c r="K87" s="127"/>
      <c r="L87" s="435">
        <f>+IF(E87=0,"",'Ark1'!AR143)</f>
        <v>214.69029850746273</v>
      </c>
      <c r="M87" s="436">
        <f>+IF(E87=0,"",'Ark1'!AS143)</f>
        <v>33.694131607328607</v>
      </c>
      <c r="N87" s="432"/>
      <c r="O87" s="113">
        <f>+IF(D87=0,"",'Ark1'!T143)</f>
        <v>6.2934782608695654</v>
      </c>
      <c r="P87" s="26"/>
      <c r="Q87" s="55">
        <f>+IF(D87=0,"",'Ark1'!U143)</f>
        <v>345.48152173913047</v>
      </c>
      <c r="R87" s="26"/>
      <c r="S87" s="115">
        <f>+IF(D87=0,"",'Ark1'!W143)</f>
        <v>46.376811594202891</v>
      </c>
      <c r="T87" s="26"/>
      <c r="U87" s="115">
        <f>+IF(D87=0,"",'Ark1'!AG143)</f>
        <v>930.14179104477614</v>
      </c>
      <c r="V87" s="26"/>
      <c r="W87" s="115">
        <f>+IF(D87=0,"",'Ark1'!AH143)</f>
        <v>0.36231884057971009</v>
      </c>
      <c r="X87" s="397">
        <f>+IF(D87=0,"",'Ark1'!AI143)</f>
        <v>42.391304347826086</v>
      </c>
      <c r="Y87" s="115">
        <f>+IF(D87=0,"",'Ark1'!X143)</f>
        <v>47.463768115942031</v>
      </c>
      <c r="Z87" s="433">
        <f>+IF(D87=0,"",'Ark1'!Y143)</f>
        <v>109.87994033939339</v>
      </c>
      <c r="AA87" s="383">
        <f>+IF(D87=0,"",'Ark1'!Z143)</f>
        <v>1.9844590219366725</v>
      </c>
      <c r="AB87" s="383">
        <f>+IF(D87=0,"",'Ark1'!AA143)</f>
        <v>1.7561777716021332</v>
      </c>
      <c r="AC87" s="115">
        <f t="shared" si="37"/>
        <v>371.42887790373385</v>
      </c>
      <c r="AD87" s="439"/>
      <c r="AE87" s="26"/>
      <c r="AJ87"/>
      <c r="AL87"/>
      <c r="AN87"/>
      <c r="AQ87"/>
      <c r="AV87"/>
      <c r="AX87"/>
      <c r="BB87"/>
      <c r="BD87"/>
      <c r="BE87"/>
      <c r="BG87"/>
    </row>
    <row r="88" spans="1:59" ht="15.6">
      <c r="A88" s="26"/>
      <c r="B88" s="414">
        <f>+'Ark1'!C144</f>
        <v>2023</v>
      </c>
      <c r="C88" s="91">
        <f>+'Ark1'!E144</f>
        <v>26</v>
      </c>
      <c r="D88" s="91">
        <f>+'Ark1'!Q144</f>
        <v>81</v>
      </c>
      <c r="E88" s="115">
        <f>+IF(D88=0,"",'Ark1'!R144)</f>
        <v>153</v>
      </c>
      <c r="F88" s="26"/>
      <c r="G88" s="114">
        <f>+IF(D88=0,"",'Ark1'!AE144)</f>
        <v>1.8992055610724925</v>
      </c>
      <c r="H88" s="114">
        <f>+IF(D88=0,"",'Ark1'!AF144)</f>
        <v>1.8944979535846072</v>
      </c>
      <c r="I88" s="5">
        <f>+IF(D88=0,"",'Ark1'!S144)</f>
        <v>5.4771241830065378</v>
      </c>
      <c r="J88" s="26"/>
      <c r="K88" s="127"/>
      <c r="L88" s="435">
        <f>+IF(E88=0,"",'Ark1'!AR144)</f>
        <v>215.99324324324328</v>
      </c>
      <c r="M88" s="436">
        <f>+IF(E88=0,"",'Ark1'!AS144)</f>
        <v>33.169368177974405</v>
      </c>
      <c r="N88" s="432"/>
      <c r="O88" s="113">
        <f>+IF(D88=0,"",'Ark1'!T144)</f>
        <v>6.1895424836601318</v>
      </c>
      <c r="P88" s="26"/>
      <c r="Q88" s="55">
        <f>+IF(D88=0,"",'Ark1'!U144)</f>
        <v>351.38496732026152</v>
      </c>
      <c r="R88" s="26"/>
      <c r="S88" s="115">
        <f>+IF(D88=0,"",'Ark1'!W144)</f>
        <v>41.830065359477111</v>
      </c>
      <c r="T88" s="26"/>
      <c r="U88" s="115">
        <f>+IF(D88=0,"",'Ark1'!AG144)</f>
        <v>978.95270270270271</v>
      </c>
      <c r="V88" s="26"/>
      <c r="W88" s="115">
        <f>+IF(D88=0,"",'Ark1'!AH144)</f>
        <v>0</v>
      </c>
      <c r="X88" s="397">
        <f>+IF(D88=0,"",'Ark1'!AI144)</f>
        <v>45.098039215686256</v>
      </c>
      <c r="Y88" s="115">
        <f>+IF(D88=0,"",'Ark1'!X144)</f>
        <v>45.751633986928113</v>
      </c>
      <c r="Z88" s="433">
        <f>+IF(D88=0,"",'Ark1'!Y144)</f>
        <v>120.5527513267527</v>
      </c>
      <c r="AA88" s="383">
        <f>+IF(D88=0,"",'Ark1'!Z144)</f>
        <v>1.829621794984734</v>
      </c>
      <c r="AB88" s="383">
        <f>+IF(D88=0,"",'Ark1'!AA144)</f>
        <v>1.7959709227559004</v>
      </c>
      <c r="AC88" s="115">
        <f t="shared" si="37"/>
        <v>358.93967742277465</v>
      </c>
      <c r="AD88" s="439"/>
      <c r="AE88" s="26"/>
      <c r="AJ88"/>
      <c r="AL88"/>
      <c r="AN88"/>
      <c r="AQ88"/>
      <c r="AV88"/>
      <c r="AX88"/>
      <c r="BB88"/>
      <c r="BD88"/>
      <c r="BE88"/>
      <c r="BG88"/>
    </row>
    <row r="89" spans="1:59" ht="15.6">
      <c r="A89" s="26"/>
      <c r="B89" s="414">
        <f>+'Ark1'!C145</f>
        <v>2023</v>
      </c>
      <c r="C89" s="91">
        <f>+'Ark1'!E145</f>
        <v>27</v>
      </c>
      <c r="D89" s="91">
        <f>+'Ark1'!Q145</f>
        <v>90</v>
      </c>
      <c r="E89" s="115">
        <f>+IF(D89=0,"",'Ark1'!R145)</f>
        <v>173</v>
      </c>
      <c r="F89" s="26"/>
      <c r="G89" s="114">
        <f>+IF(D89=0,"",'Ark1'!AE145)</f>
        <v>2.1474677259185699</v>
      </c>
      <c r="H89" s="114">
        <f>+IF(D89=0,"",'Ark1'!AF145)</f>
        <v>2.1752303569599918</v>
      </c>
      <c r="I89" s="5">
        <f>+IF(D89=0,"",'Ark1'!S145)</f>
        <v>5.606936416184972</v>
      </c>
      <c r="J89" s="26"/>
      <c r="K89" s="127"/>
      <c r="L89" s="435">
        <f>+IF(E89=0,"",'Ark1'!AR145)</f>
        <v>217.2678571428572</v>
      </c>
      <c r="M89" s="436">
        <f>+IF(E89=0,"",'Ark1'!AS145)</f>
        <v>33.95191903729684</v>
      </c>
      <c r="N89" s="432"/>
      <c r="O89" s="113">
        <f>+IF(D89=0,"",'Ark1'!T145)</f>
        <v>6.1849710982658967</v>
      </c>
      <c r="P89" s="26"/>
      <c r="Q89" s="55">
        <f>+IF(D89=0,"",'Ark1'!U145)</f>
        <v>356.81213872832353</v>
      </c>
      <c r="R89" s="26"/>
      <c r="S89" s="115">
        <f>+IF(D89=0,"",'Ark1'!W145)</f>
        <v>39.884393063583822</v>
      </c>
      <c r="T89" s="26"/>
      <c r="U89" s="115">
        <f>+IF(D89=0,"",'Ark1'!AG145)</f>
        <v>1017.7738095238097</v>
      </c>
      <c r="V89" s="26"/>
      <c r="W89" s="115">
        <f>+IF(D89=0,"",'Ark1'!AH145)</f>
        <v>0</v>
      </c>
      <c r="X89" s="397">
        <f>+IF(D89=0,"",'Ark1'!AI145)</f>
        <v>47.97687861271676</v>
      </c>
      <c r="Y89" s="115">
        <f>+IF(D89=0,"",'Ark1'!X145)</f>
        <v>47.97687861271676</v>
      </c>
      <c r="Z89" s="433">
        <f>+IF(D89=0,"",'Ark1'!Y145)</f>
        <v>108.34567204249232</v>
      </c>
      <c r="AA89" s="383">
        <f>+IF(D89=0,"",'Ark1'!Z145)</f>
        <v>1.8393132613597247</v>
      </c>
      <c r="AB89" s="383">
        <f>+IF(D89=0,"",'Ark1'!AA145)</f>
        <v>1.7799151191937868</v>
      </c>
      <c r="AC89" s="115">
        <f t="shared" si="37"/>
        <v>350.58097918167766</v>
      </c>
      <c r="AD89" s="439"/>
      <c r="AE89" s="26"/>
      <c r="AJ89"/>
      <c r="AL89"/>
      <c r="AN89"/>
      <c r="AQ89"/>
      <c r="AV89"/>
      <c r="AX89"/>
      <c r="BB89"/>
      <c r="BD89"/>
      <c r="BE89"/>
      <c r="BG89"/>
    </row>
    <row r="90" spans="1:59" ht="15.6">
      <c r="A90" s="26"/>
      <c r="B90" s="414">
        <f>+'Ark1'!C146</f>
        <v>2023</v>
      </c>
      <c r="C90" s="91">
        <f>+'Ark1'!E146</f>
        <v>28</v>
      </c>
      <c r="D90" s="91">
        <f>+'Ark1'!Q146</f>
        <v>60</v>
      </c>
      <c r="E90" s="115">
        <f>+IF(D90=0,"",'Ark1'!R146)</f>
        <v>112</v>
      </c>
      <c r="F90" s="26"/>
      <c r="G90" s="114">
        <f>+IF(D90=0,"",'Ark1'!AE146)</f>
        <v>1.3902681231380336</v>
      </c>
      <c r="H90" s="114">
        <f>+IF(D90=0,"",'Ark1'!AF146)</f>
        <v>1.4383721086757817</v>
      </c>
      <c r="I90" s="5">
        <f>+IF(D90=0,"",'Ark1'!S146)</f>
        <v>6.0446428571428559</v>
      </c>
      <c r="J90" s="26"/>
      <c r="K90" s="127"/>
      <c r="L90" s="435">
        <f>+IF(E90=0,"",'Ark1'!AR146)</f>
        <v>216.87272727272727</v>
      </c>
      <c r="M90" s="436">
        <f>+IF(E90=0,"",'Ark1'!AS146)</f>
        <v>34.518986750350827</v>
      </c>
      <c r="N90" s="432"/>
      <c r="O90" s="113">
        <f>+IF(D90=0,"",'Ark1'!T146)</f>
        <v>6.0089285714285694</v>
      </c>
      <c r="P90" s="26"/>
      <c r="Q90" s="55">
        <f>+IF(D90=0,"",'Ark1'!U146)</f>
        <v>364.44642857142821</v>
      </c>
      <c r="R90" s="26"/>
      <c r="S90" s="115">
        <f>+IF(D90=0,"",'Ark1'!W146)</f>
        <v>40.178571428571438</v>
      </c>
      <c r="T90" s="26"/>
      <c r="U90" s="115">
        <f>+IF(D90=0,"",'Ark1'!AG146)</f>
        <v>971.02727272727282</v>
      </c>
      <c r="V90" s="26"/>
      <c r="W90" s="115">
        <f>+IF(D90=0,"",'Ark1'!AH146)</f>
        <v>0</v>
      </c>
      <c r="X90" s="397">
        <f>+IF(D90=0,"",'Ark1'!AI146)</f>
        <v>55.357142857142847</v>
      </c>
      <c r="Y90" s="115">
        <f>+IF(D90=0,"",'Ark1'!X146)</f>
        <v>50</v>
      </c>
      <c r="Z90" s="433">
        <f>+IF(D90=0,"",'Ark1'!Y146)</f>
        <v>119.35924311010196</v>
      </c>
      <c r="AA90" s="383">
        <f>+IF(D90=0,"",'Ark1'!Z146)</f>
        <v>2.0933073321265327</v>
      </c>
      <c r="AB90" s="383">
        <f>+IF(D90=0,"",'Ark1'!AA146)</f>
        <v>1.8874374905178313</v>
      </c>
      <c r="AC90" s="115">
        <f t="shared" si="37"/>
        <v>375.32048667163269</v>
      </c>
      <c r="AD90" s="439"/>
      <c r="AE90" s="26"/>
      <c r="AJ90"/>
      <c r="AL90"/>
      <c r="AN90"/>
      <c r="AQ90"/>
      <c r="AV90"/>
      <c r="AX90"/>
      <c r="BB90"/>
      <c r="BD90"/>
      <c r="BE90"/>
      <c r="BG90"/>
    </row>
    <row r="91" spans="1:59" ht="15.6">
      <c r="A91" s="26"/>
      <c r="B91" s="414">
        <f>+'Ark1'!C147</f>
        <v>2023</v>
      </c>
      <c r="C91" s="91">
        <f>+'Ark1'!E147</f>
        <v>29</v>
      </c>
      <c r="D91" s="91">
        <f>+'Ark1'!Q147</f>
        <v>58</v>
      </c>
      <c r="E91" s="115">
        <f>+IF(D91=0,"",'Ark1'!R147)</f>
        <v>109</v>
      </c>
      <c r="F91" s="26"/>
      <c r="G91" s="114">
        <f>+IF(D91=0,"",'Ark1'!AE147)</f>
        <v>1.3530287984111229</v>
      </c>
      <c r="H91" s="114">
        <f>+IF(D91=0,"",'Ark1'!AF147)</f>
        <v>1.3101280101137802</v>
      </c>
      <c r="I91" s="5">
        <f>+IF(D91=0,"",'Ark1'!S147)</f>
        <v>5.5871559633027532</v>
      </c>
      <c r="J91" s="26"/>
      <c r="K91" s="127"/>
      <c r="L91" s="435">
        <f>+IF(E91=0,"",'Ark1'!AR147)</f>
        <v>213.32692307692304</v>
      </c>
      <c r="M91" s="436">
        <f>+IF(E91=0,"",'Ark1'!AS147)</f>
        <v>33.744247412763926</v>
      </c>
      <c r="N91" s="432"/>
      <c r="O91" s="113">
        <f>+IF(D91=0,"",'Ark1'!T147)</f>
        <v>5.6422018348623846</v>
      </c>
      <c r="P91" s="26"/>
      <c r="Q91" s="55">
        <f>+IF(D91=0,"",'Ark1'!U147)</f>
        <v>341.08899082568792</v>
      </c>
      <c r="R91" s="26"/>
      <c r="S91" s="115">
        <f>+IF(D91=0,"",'Ark1'!W147)</f>
        <v>28.440366972477062</v>
      </c>
      <c r="T91" s="26"/>
      <c r="U91" s="115">
        <f>+IF(D91=0,"",'Ark1'!AG147)</f>
        <v>994.6057692307694</v>
      </c>
      <c r="V91" s="26"/>
      <c r="W91" s="115">
        <f>+IF(D91=0,"",'Ark1'!AH147)</f>
        <v>0</v>
      </c>
      <c r="X91" s="397">
        <f>+IF(D91=0,"",'Ark1'!AI147)</f>
        <v>55.963302752293586</v>
      </c>
      <c r="Y91" s="115">
        <f>+IF(D91=0,"",'Ark1'!X147)</f>
        <v>41.28440366972476</v>
      </c>
      <c r="Z91" s="433">
        <f>+IF(D91=0,"",'Ark1'!Y147)</f>
        <v>113.81720846611188</v>
      </c>
      <c r="AA91" s="383">
        <f>+IF(D91=0,"",'Ark1'!Z147)</f>
        <v>1.9639457062615904</v>
      </c>
      <c r="AB91" s="383">
        <f>+IF(D91=0,"",'Ark1'!AA147)</f>
        <v>1.8450177681440556</v>
      </c>
      <c r="AC91" s="115">
        <f t="shared" si="37"/>
        <v>342.93888229653749</v>
      </c>
      <c r="AD91" s="439"/>
      <c r="AE91" s="26"/>
      <c r="AJ91"/>
      <c r="AL91"/>
      <c r="AN91"/>
      <c r="AQ91"/>
      <c r="AV91"/>
      <c r="AX91"/>
      <c r="BB91"/>
      <c r="BD91"/>
      <c r="BE91"/>
      <c r="BG91"/>
    </row>
    <row r="92" spans="1:59" ht="15.6">
      <c r="A92" s="26"/>
      <c r="B92" s="414">
        <f>+'Ark1'!C148</f>
        <v>2023</v>
      </c>
      <c r="C92" s="91">
        <f>+'Ark1'!E148</f>
        <v>30</v>
      </c>
      <c r="D92" s="91">
        <f>+'Ark1'!Q148</f>
        <v>71</v>
      </c>
      <c r="E92" s="115">
        <f>+IF(D92=0,"",'Ark1'!R148)</f>
        <v>128</v>
      </c>
      <c r="F92" s="26"/>
      <c r="G92" s="114">
        <f>+IF(D92=0,"",'Ark1'!AE148)</f>
        <v>1.5888778550148963</v>
      </c>
      <c r="H92" s="114">
        <f>+IF(D92=0,"",'Ark1'!AF148)</f>
        <v>1.6374036513043213</v>
      </c>
      <c r="I92" s="5">
        <f>+IF(D92=0,"",'Ark1'!S148)</f>
        <v>6.0390625</v>
      </c>
      <c r="J92" s="26"/>
      <c r="K92" s="127"/>
      <c r="L92" s="435">
        <f>+IF(E92=0,"",'Ark1'!AR148)</f>
        <v>215.54237288135593</v>
      </c>
      <c r="M92" s="436">
        <f>+IF(E92=0,"",'Ark1'!AS148)</f>
        <v>34.75222213213069</v>
      </c>
      <c r="N92" s="432"/>
      <c r="O92" s="113">
        <f>+IF(D92=0,"",'Ark1'!T148)</f>
        <v>6.59375</v>
      </c>
      <c r="P92" s="26"/>
      <c r="Q92" s="55">
        <f>+IF(D92=0,"",'Ark1'!U148)</f>
        <v>363.01640624999999</v>
      </c>
      <c r="R92" s="26"/>
      <c r="S92" s="115">
        <f>+IF(D92=0,"",'Ark1'!W148)</f>
        <v>50.78125</v>
      </c>
      <c r="T92" s="26"/>
      <c r="U92" s="115">
        <f>+IF(D92=0,"",'Ark1'!AG148)</f>
        <v>952.60169491525437</v>
      </c>
      <c r="V92" s="26"/>
      <c r="W92" s="115">
        <f>+IF(D92=0,"",'Ark1'!AH148)</f>
        <v>0</v>
      </c>
      <c r="X92" s="397">
        <f>+IF(D92=0,"",'Ark1'!AI148)</f>
        <v>48.4375</v>
      </c>
      <c r="Y92" s="115">
        <f>+IF(D92=0,"",'Ark1'!X148)</f>
        <v>53.125</v>
      </c>
      <c r="Z92" s="433">
        <f>+IF(D92=0,"",'Ark1'!Y148)</f>
        <v>114.00467423075236</v>
      </c>
      <c r="AA92" s="383">
        <f>+IF(D92=0,"",'Ark1'!Z148)</f>
        <v>1.8001837742557703</v>
      </c>
      <c r="AB92" s="383">
        <f>+IF(D92=0,"",'Ark1'!AA148)</f>
        <v>2.1376005093328354</v>
      </c>
      <c r="AC92" s="115">
        <f t="shared" si="37"/>
        <v>381.07890022418525</v>
      </c>
      <c r="AD92" s="439"/>
      <c r="AE92" s="26"/>
      <c r="AJ92"/>
      <c r="AL92"/>
      <c r="AN92"/>
      <c r="AQ92"/>
      <c r="AV92"/>
      <c r="AX92"/>
      <c r="BB92"/>
      <c r="BD92"/>
      <c r="BE92"/>
      <c r="BG92"/>
    </row>
    <row r="93" spans="1:59" ht="15.6">
      <c r="A93" s="26"/>
      <c r="B93" s="414">
        <f>+'Ark1'!C149</f>
        <v>2023</v>
      </c>
      <c r="C93" s="91">
        <f>+'Ark1'!E149</f>
        <v>31</v>
      </c>
      <c r="D93" s="91">
        <f>+'Ark1'!Q149</f>
        <v>55</v>
      </c>
      <c r="E93" s="115">
        <f>+IF(D93=0,"",'Ark1'!R149)</f>
        <v>170</v>
      </c>
      <c r="F93" s="26"/>
      <c r="G93" s="114">
        <f>+IF(D93=0,"",'Ark1'!AE149)</f>
        <v>2.1102284011916574</v>
      </c>
      <c r="H93" s="114">
        <f>+IF(D93=0,"",'Ark1'!AF149)</f>
        <v>2.1914542414921683</v>
      </c>
      <c r="I93" s="5">
        <f>+IF(D93=0,"",'Ark1'!S149)</f>
        <v>5.4764705882352942</v>
      </c>
      <c r="J93" s="26"/>
      <c r="K93" s="127"/>
      <c r="L93" s="435">
        <f>+IF(E93=0,"",'Ark1'!AR149)</f>
        <v>221.21250000000001</v>
      </c>
      <c r="M93" s="436">
        <f>+IF(E93=0,"",'Ark1'!AS149)</f>
        <v>33.158324960704199</v>
      </c>
      <c r="N93" s="432"/>
      <c r="O93" s="113">
        <f>+IF(D93=0,"",'Ark1'!T149)</f>
        <v>6.7176470588235278</v>
      </c>
      <c r="P93" s="26"/>
      <c r="Q93" s="55">
        <f>+IF(D93=0,"",'Ark1'!U149)</f>
        <v>365.81705882352929</v>
      </c>
      <c r="R93" s="26"/>
      <c r="S93" s="115">
        <f>+IF(D93=0,"",'Ark1'!W149)</f>
        <v>61.17647058823529</v>
      </c>
      <c r="T93" s="26"/>
      <c r="U93" s="115">
        <f>+IF(D93=0,"",'Ark1'!AG149)</f>
        <v>892.09375</v>
      </c>
      <c r="V93" s="26"/>
      <c r="W93" s="115">
        <f>+IF(D93=0,"",'Ark1'!AH149)</f>
        <v>0</v>
      </c>
      <c r="X93" s="397">
        <f>+IF(D93=0,"",'Ark1'!AI149)</f>
        <v>27.647058823529409</v>
      </c>
      <c r="Y93" s="115">
        <f>+IF(D93=0,"",'Ark1'!X149)</f>
        <v>51.764705882352942</v>
      </c>
      <c r="Z93" s="433">
        <f>+IF(D93=0,"",'Ark1'!Y149)</f>
        <v>94.164842337924014</v>
      </c>
      <c r="AA93" s="383">
        <f>+IF(D93=0,"",'Ark1'!Z149)</f>
        <v>1.7088108737002246</v>
      </c>
      <c r="AB93" s="383">
        <f>+IF(D93=0,"",'Ark1'!AA149)</f>
        <v>1.5726468112960357</v>
      </c>
      <c r="AC93" s="115">
        <f t="shared" si="37"/>
        <v>410.0657120661694</v>
      </c>
      <c r="AD93" s="439"/>
      <c r="AE93" s="26"/>
      <c r="AJ93"/>
      <c r="AL93"/>
      <c r="AN93"/>
      <c r="AQ93"/>
      <c r="AV93"/>
      <c r="AX93"/>
      <c r="BB93"/>
      <c r="BD93"/>
      <c r="BE93"/>
      <c r="BG93"/>
    </row>
    <row r="94" spans="1:59" ht="15.6">
      <c r="A94" s="26"/>
      <c r="B94" s="414">
        <f>+'Ark1'!C150</f>
        <v>2023</v>
      </c>
      <c r="C94" s="91">
        <f>+'Ark1'!E150</f>
        <v>32</v>
      </c>
      <c r="D94" s="91">
        <f>+'Ark1'!Q150</f>
        <v>74</v>
      </c>
      <c r="E94" s="115">
        <f>+IF(D94=0,"",'Ark1'!R150)</f>
        <v>159</v>
      </c>
      <c r="F94" s="26"/>
      <c r="G94" s="114">
        <f>+IF(D94=0,"",'Ark1'!AE150)</f>
        <v>1.9736842105263159</v>
      </c>
      <c r="H94" s="114">
        <f>+IF(D94=0,"",'Ark1'!AF150)</f>
        <v>1.9378133290558279</v>
      </c>
      <c r="I94" s="5">
        <f>+IF(D94=0,"",'Ark1'!S150)</f>
        <v>5.4025157232704393</v>
      </c>
      <c r="J94" s="26"/>
      <c r="K94" s="127"/>
      <c r="L94" s="435">
        <f>+IF(E94=0,"",'Ark1'!AR150)</f>
        <v>215.51633986928101</v>
      </c>
      <c r="M94" s="436">
        <f>+IF(E94=0,"",'Ark1'!AS150)</f>
        <v>33.514559772190566</v>
      </c>
      <c r="N94" s="432"/>
      <c r="O94" s="113">
        <f>+IF(D94=0,"",'Ark1'!T150)</f>
        <v>6.578616352201256</v>
      </c>
      <c r="P94" s="26"/>
      <c r="Q94" s="55">
        <f>+IF(D94=0,"",'Ark1'!U150)</f>
        <v>345.85597484276724</v>
      </c>
      <c r="R94" s="26"/>
      <c r="S94" s="115">
        <f>+IF(D94=0,"",'Ark1'!W150)</f>
        <v>45.911949685534594</v>
      </c>
      <c r="T94" s="26"/>
      <c r="U94" s="115">
        <f>+IF(D94=0,"",'Ark1'!AG150)</f>
        <v>961.45751633986958</v>
      </c>
      <c r="V94" s="26"/>
      <c r="W94" s="115">
        <f>+IF(D94=0,"",'Ark1'!AH150)</f>
        <v>0</v>
      </c>
      <c r="X94" s="397">
        <f>+IF(D94=0,"",'Ark1'!AI150)</f>
        <v>40.880503144654071</v>
      </c>
      <c r="Y94" s="115">
        <f>+IF(D94=0,"",'Ark1'!X150)</f>
        <v>40.251572327044009</v>
      </c>
      <c r="Z94" s="433">
        <f>+IF(D94=0,"",'Ark1'!Y150)</f>
        <v>119.35163184493882</v>
      </c>
      <c r="AA94" s="383">
        <f>+IF(D94=0,"",'Ark1'!Z150)</f>
        <v>1.6449637141353497</v>
      </c>
      <c r="AB94" s="383">
        <f>+IF(D94=0,"",'Ark1'!AA150)</f>
        <v>1.8979752462043089</v>
      </c>
      <c r="AC94" s="115">
        <f t="shared" si="37"/>
        <v>359.72049618935961</v>
      </c>
      <c r="AD94" s="439"/>
      <c r="AE94" s="26"/>
      <c r="AJ94"/>
      <c r="AL94"/>
      <c r="AN94"/>
      <c r="AQ94"/>
      <c r="AV94"/>
      <c r="AX94"/>
      <c r="BB94"/>
      <c r="BD94"/>
      <c r="BE94"/>
      <c r="BG94"/>
    </row>
    <row r="95" spans="1:59" ht="15.6">
      <c r="A95" s="26"/>
      <c r="B95" s="414">
        <f>+'Ark1'!C151</f>
        <v>2023</v>
      </c>
      <c r="C95" s="91">
        <f>+'Ark1'!E151</f>
        <v>33</v>
      </c>
      <c r="D95" s="91">
        <f>+'Ark1'!Q151</f>
        <v>81</v>
      </c>
      <c r="E95" s="115">
        <f>+IF(D95=0,"",'Ark1'!R151)</f>
        <v>196</v>
      </c>
      <c r="F95" s="26"/>
      <c r="G95" s="114">
        <f>+IF(D95=0,"",'Ark1'!AE151)</f>
        <v>2.4329692154915596</v>
      </c>
      <c r="H95" s="114">
        <f>+IF(D95=0,"",'Ark1'!AF151)</f>
        <v>2.4383610437328143</v>
      </c>
      <c r="I95" s="5">
        <f>+IF(D95=0,"",'Ark1'!S151)</f>
        <v>5.6530612244897984</v>
      </c>
      <c r="J95" s="26"/>
      <c r="K95" s="127"/>
      <c r="L95" s="435">
        <f>+IF(E95=0,"",'Ark1'!AR151)</f>
        <v>216.37765957446803</v>
      </c>
      <c r="M95" s="436">
        <f>+IF(E95=0,"",'Ark1'!AS151)</f>
        <v>34.288354928229751</v>
      </c>
      <c r="N95" s="432"/>
      <c r="O95" s="113">
        <f>+IF(D95=0,"",'Ark1'!T151)</f>
        <v>6.4795918367346941</v>
      </c>
      <c r="P95" s="26"/>
      <c r="Q95" s="55">
        <f>+IF(D95=0,"",'Ark1'!U151)</f>
        <v>353.03877551020423</v>
      </c>
      <c r="R95" s="26"/>
      <c r="S95" s="115">
        <f>+IF(D95=0,"",'Ark1'!W151)</f>
        <v>43.367346938775512</v>
      </c>
      <c r="T95" s="26"/>
      <c r="U95" s="115">
        <f>+IF(D95=0,"",'Ark1'!AG151)</f>
        <v>900.10106382978734</v>
      </c>
      <c r="V95" s="26"/>
      <c r="W95" s="115">
        <f>+IF(D95=0,"",'Ark1'!AH151)</f>
        <v>0</v>
      </c>
      <c r="X95" s="397">
        <f>+IF(D95=0,"",'Ark1'!AI151)</f>
        <v>42.346938775510203</v>
      </c>
      <c r="Y95" s="115">
        <f>+IF(D95=0,"",'Ark1'!X151)</f>
        <v>45.918367346938787</v>
      </c>
      <c r="Z95" s="433">
        <f>+IF(D95=0,"",'Ark1'!Y151)</f>
        <v>99.867140448485856</v>
      </c>
      <c r="AA95" s="383">
        <f>+IF(D95=0,"",'Ark1'!Z151)</f>
        <v>1.8356005568790921</v>
      </c>
      <c r="AB95" s="383">
        <f>+IF(D95=0,"",'Ark1'!AA151)</f>
        <v>1.7712534005367351</v>
      </c>
      <c r="AC95" s="115">
        <f t="shared" si="37"/>
        <v>392.22126236367308</v>
      </c>
      <c r="AD95" s="439"/>
      <c r="AE95" s="26"/>
      <c r="AJ95"/>
      <c r="AL95"/>
      <c r="AN95"/>
      <c r="AQ95"/>
      <c r="AV95"/>
      <c r="AX95"/>
      <c r="BB95"/>
      <c r="BD95"/>
      <c r="BE95"/>
      <c r="BG95"/>
    </row>
    <row r="96" spans="1:59" ht="15.6">
      <c r="A96" s="26"/>
      <c r="B96" s="414">
        <f>+'Ark1'!C152</f>
        <v>2023</v>
      </c>
      <c r="C96" s="91">
        <f>+'Ark1'!E152</f>
        <v>34</v>
      </c>
      <c r="D96" s="91">
        <f>+'Ark1'!Q152</f>
        <v>84</v>
      </c>
      <c r="E96" s="115">
        <f>+IF(D96=0,"",'Ark1'!R152)</f>
        <v>184</v>
      </c>
      <c r="F96" s="26"/>
      <c r="G96" s="114">
        <f>+IF(D96=0,"",'Ark1'!AE152)</f>
        <v>2.2840119165839123</v>
      </c>
      <c r="H96" s="114">
        <f>+IF(D96=0,"",'Ark1'!AF152)</f>
        <v>2.303671792084506</v>
      </c>
      <c r="I96" s="5">
        <f>+IF(D96=0,"",'Ark1'!S152)</f>
        <v>6.0489130434782608</v>
      </c>
      <c r="J96" s="26"/>
      <c r="K96" s="127"/>
      <c r="L96" s="435">
        <f>+IF(E96=0,"",'Ark1'!AR152)</f>
        <v>214.44632768361589</v>
      </c>
      <c r="M96" s="436">
        <f>+IF(E96=0,"",'Ark1'!AS152)</f>
        <v>35.244796367895113</v>
      </c>
      <c r="N96" s="432"/>
      <c r="O96" s="113">
        <f>+IF(D96=0,"",'Ark1'!T152)</f>
        <v>6.4619565217391308</v>
      </c>
      <c r="P96" s="26"/>
      <c r="Q96" s="55">
        <f>+IF(D96=0,"",'Ark1'!U152)</f>
        <v>355.29021739130434</v>
      </c>
      <c r="R96" s="26"/>
      <c r="S96" s="115">
        <f>+IF(D96=0,"",'Ark1'!W152)</f>
        <v>48.913043478260875</v>
      </c>
      <c r="T96" s="26"/>
      <c r="U96" s="115">
        <f>+IF(D96=0,"",'Ark1'!AG152)</f>
        <v>956.58757062146879</v>
      </c>
      <c r="V96" s="26"/>
      <c r="W96" s="115">
        <f>+IF(D96=0,"",'Ark1'!AH152)</f>
        <v>0</v>
      </c>
      <c r="X96" s="397">
        <f>+IF(D96=0,"",'Ark1'!AI152)</f>
        <v>55.434782608695663</v>
      </c>
      <c r="Y96" s="115">
        <f>+IF(D96=0,"",'Ark1'!X152)</f>
        <v>53.804347826086953</v>
      </c>
      <c r="Z96" s="433">
        <f>+IF(D96=0,"",'Ark1'!Y152)</f>
        <v>106.41747778543505</v>
      </c>
      <c r="AA96" s="383">
        <f>+IF(D96=0,"",'Ark1'!Z152)</f>
        <v>1.8716416047914688</v>
      </c>
      <c r="AB96" s="383">
        <f>+IF(D96=0,"",'Ark1'!AA152)</f>
        <v>1.7933053276309747</v>
      </c>
      <c r="AC96" s="115">
        <f t="shared" si="37"/>
        <v>371.41421057821395</v>
      </c>
      <c r="AD96" s="439"/>
      <c r="AE96" s="26"/>
      <c r="AJ96"/>
      <c r="AL96"/>
      <c r="AN96"/>
      <c r="AQ96"/>
      <c r="AV96"/>
      <c r="AX96"/>
      <c r="BB96"/>
      <c r="BD96"/>
      <c r="BE96"/>
      <c r="BG96"/>
    </row>
    <row r="97" spans="1:59" ht="15.6">
      <c r="A97" s="26"/>
      <c r="B97" s="414">
        <f>+'Ark1'!C153</f>
        <v>2023</v>
      </c>
      <c r="C97" s="91">
        <f>+'Ark1'!E153</f>
        <v>35</v>
      </c>
      <c r="D97" s="91">
        <f>+'Ark1'!Q153</f>
        <v>81</v>
      </c>
      <c r="E97" s="115">
        <f>+IF(D97=0,"",'Ark1'!R153)</f>
        <v>156</v>
      </c>
      <c r="F97" s="26"/>
      <c r="G97" s="114">
        <f>+IF(D97=0,"",'Ark1'!AE153)</f>
        <v>1.9364448857994037</v>
      </c>
      <c r="H97" s="114">
        <f>+IF(D97=0,"",'Ark1'!AF153)</f>
        <v>1.9850437209725855</v>
      </c>
      <c r="I97" s="5">
        <f>+IF(D97=0,"",'Ark1'!S153)</f>
        <v>5.7756410256410255</v>
      </c>
      <c r="J97" s="26"/>
      <c r="K97" s="127"/>
      <c r="L97" s="435">
        <f>+IF(E97=0,"",'Ark1'!AR153)</f>
        <v>217.45637583892611</v>
      </c>
      <c r="M97" s="436">
        <f>+IF(E97=0,"",'Ark1'!AS153)</f>
        <v>34.383188529766763</v>
      </c>
      <c r="N97" s="432"/>
      <c r="O97" s="113">
        <f>+IF(D97=0,"",'Ark1'!T153)</f>
        <v>6.2756410256410255</v>
      </c>
      <c r="P97" s="26"/>
      <c r="Q97" s="55">
        <f>+IF(D97=0,"",'Ark1'!U153)</f>
        <v>361.0987179487181</v>
      </c>
      <c r="R97" s="26"/>
      <c r="S97" s="115">
        <f>+IF(D97=0,"",'Ark1'!W153)</f>
        <v>40.384615384615373</v>
      </c>
      <c r="T97" s="26"/>
      <c r="U97" s="115">
        <f>+IF(D97=0,"",'Ark1'!AG153)</f>
        <v>978.60402684563758</v>
      </c>
      <c r="V97" s="26"/>
      <c r="W97" s="115">
        <f>+IF(D97=0,"",'Ark1'!AH153)</f>
        <v>0</v>
      </c>
      <c r="X97" s="397">
        <f>+IF(D97=0,"",'Ark1'!AI153)</f>
        <v>48.717948717948723</v>
      </c>
      <c r="Y97" s="115">
        <f>+IF(D97=0,"",'Ark1'!X153)</f>
        <v>49.358974358974365</v>
      </c>
      <c r="Z97" s="433">
        <f>+IF(D97=0,"",'Ark1'!Y153)</f>
        <v>101.43766558017931</v>
      </c>
      <c r="AA97" s="383">
        <f>+IF(D97=0,"",'Ark1'!Z153)</f>
        <v>1.6273847115364384</v>
      </c>
      <c r="AB97" s="383">
        <f>+IF(D97=0,"",'Ark1'!AA153)</f>
        <v>1.51730918180465</v>
      </c>
      <c r="AC97" s="115">
        <f t="shared" si="37"/>
        <v>368.99369718787892</v>
      </c>
      <c r="AD97" s="439"/>
      <c r="AE97" s="26"/>
      <c r="AJ97"/>
      <c r="AL97"/>
      <c r="AN97"/>
      <c r="AQ97"/>
      <c r="AV97"/>
      <c r="AX97"/>
      <c r="BB97"/>
      <c r="BD97"/>
      <c r="BE97"/>
      <c r="BG97"/>
    </row>
    <row r="98" spans="1:59" ht="15.6">
      <c r="A98" s="26"/>
      <c r="B98" s="414">
        <f>+'Ark1'!C154</f>
        <v>2023</v>
      </c>
      <c r="C98" s="91">
        <f>+'Ark1'!E154</f>
        <v>36</v>
      </c>
      <c r="D98" s="91">
        <f>+'Ark1'!Q154</f>
        <v>78</v>
      </c>
      <c r="E98" s="115">
        <f>+IF(D98=0,"",'Ark1'!R154)</f>
        <v>154</v>
      </c>
      <c r="F98" s="26"/>
      <c r="G98" s="114">
        <f>+IF(D98=0,"",'Ark1'!AE154)</f>
        <v>1.9116186693147963</v>
      </c>
      <c r="H98" s="114">
        <f>+IF(D98=0,"",'Ark1'!AF154)</f>
        <v>1.9659795994871221</v>
      </c>
      <c r="I98" s="5">
        <f>+IF(D98=0,"",'Ark1'!S154)</f>
        <v>5.9545454545454541</v>
      </c>
      <c r="J98" s="26"/>
      <c r="K98" s="127"/>
      <c r="L98" s="435">
        <f>+IF(E98=0,"",'Ark1'!AR154)</f>
        <v>215.59602649006624</v>
      </c>
      <c r="M98" s="436">
        <f>+IF(E98=0,"",'Ark1'!AS154)</f>
        <v>35.034050131925902</v>
      </c>
      <c r="N98" s="432"/>
      <c r="O98" s="113">
        <f>+IF(D98=0,"",'Ark1'!T154)</f>
        <v>7.0064935064935083</v>
      </c>
      <c r="P98" s="26"/>
      <c r="Q98" s="55">
        <f>+IF(D98=0,"",'Ark1'!U154)</f>
        <v>362.27532467532473</v>
      </c>
      <c r="R98" s="26"/>
      <c r="S98" s="115">
        <f>+IF(D98=0,"",'Ark1'!W154)</f>
        <v>60.389610389610382</v>
      </c>
      <c r="T98" s="26"/>
      <c r="U98" s="115">
        <f>+IF(D98=0,"",'Ark1'!AG154)</f>
        <v>999.87417218543055</v>
      </c>
      <c r="V98" s="26"/>
      <c r="W98" s="115">
        <f>+IF(D98=0,"",'Ark1'!AH154)</f>
        <v>0</v>
      </c>
      <c r="X98" s="397">
        <f>+IF(D98=0,"",'Ark1'!AI154)</f>
        <v>56.493506493506494</v>
      </c>
      <c r="Y98" s="115">
        <f>+IF(D98=0,"",'Ark1'!X154)</f>
        <v>55.194805194805191</v>
      </c>
      <c r="Z98" s="433">
        <f>+IF(D98=0,"",'Ark1'!Y154)</f>
        <v>109.10847236478779</v>
      </c>
      <c r="AA98" s="383">
        <f>+IF(D98=0,"",'Ark1'!Z154)</f>
        <v>1.5804853318830663</v>
      </c>
      <c r="AB98" s="383">
        <f>+IF(D98=0,"",'Ark1'!AA154)</f>
        <v>1.9423401110775345</v>
      </c>
      <c r="AC98" s="115">
        <f t="shared" si="37"/>
        <v>362.32091472419728</v>
      </c>
      <c r="AD98" s="439"/>
      <c r="AE98" s="26"/>
      <c r="AJ98"/>
      <c r="AL98"/>
      <c r="AN98"/>
      <c r="AQ98"/>
      <c r="AV98"/>
      <c r="AX98"/>
      <c r="BB98"/>
      <c r="BD98"/>
      <c r="BE98"/>
      <c r="BG98"/>
    </row>
    <row r="99" spans="1:59" ht="15.6">
      <c r="A99" s="26"/>
      <c r="B99" s="414">
        <f>+'Ark1'!C155</f>
        <v>2023</v>
      </c>
      <c r="C99" s="91">
        <f>+'Ark1'!E155</f>
        <v>37</v>
      </c>
      <c r="D99" s="91">
        <f>+'Ark1'!Q155</f>
        <v>84</v>
      </c>
      <c r="E99" s="115">
        <f>+IF(D99=0,"",'Ark1'!R155)</f>
        <v>189</v>
      </c>
      <c r="F99" s="26"/>
      <c r="G99" s="114">
        <f>+IF(D99=0,"",'Ark1'!AE155)</f>
        <v>2.346077457795432</v>
      </c>
      <c r="H99" s="114">
        <f>+IF(D99=0,"",'Ark1'!AF155)</f>
        <v>2.3669146365021754</v>
      </c>
      <c r="I99" s="5">
        <f>+IF(D99=0,"",'Ark1'!S155)</f>
        <v>5.1269841269841265</v>
      </c>
      <c r="J99" s="26"/>
      <c r="K99" s="127"/>
      <c r="L99" s="435">
        <f>+IF(E99=0,"",'Ark1'!AR155)</f>
        <v>219.89247311827955</v>
      </c>
      <c r="M99" s="436">
        <f>+IF(E99=0,"",'Ark1'!AS155)</f>
        <v>32.496407471863897</v>
      </c>
      <c r="N99" s="432"/>
      <c r="O99" s="113">
        <f>+IF(D99=0,"",'Ark1'!T155)</f>
        <v>6.6719576719576716</v>
      </c>
      <c r="P99" s="26"/>
      <c r="Q99" s="55">
        <f>+IF(D99=0,"",'Ark1'!U155)</f>
        <v>355.38677248677249</v>
      </c>
      <c r="R99" s="26"/>
      <c r="S99" s="115">
        <f>+IF(D99=0,"",'Ark1'!W155)</f>
        <v>59.259259259259267</v>
      </c>
      <c r="T99" s="26"/>
      <c r="U99" s="115">
        <f>+IF(D99=0,"",'Ark1'!AG155)</f>
        <v>980.37634408602162</v>
      </c>
      <c r="V99" s="26"/>
      <c r="W99" s="115">
        <f>+IF(D99=0,"",'Ark1'!AH155)</f>
        <v>0</v>
      </c>
      <c r="X99" s="397">
        <f>+IF(D99=0,"",'Ark1'!AI155)</f>
        <v>32.275132275132279</v>
      </c>
      <c r="Y99" s="115">
        <f>+IF(D99=0,"",'Ark1'!X155)</f>
        <v>48.677248677248691</v>
      </c>
      <c r="Z99" s="433">
        <f>+IF(D99=0,"",'Ark1'!Y155)</f>
        <v>109.19509691424921</v>
      </c>
      <c r="AA99" s="383">
        <f>+IF(D99=0,"",'Ark1'!Z155)</f>
        <v>1.9258096365845192</v>
      </c>
      <c r="AB99" s="383">
        <f>+IF(D99=0,"",'Ark1'!AA155)</f>
        <v>1.6835044320736163</v>
      </c>
      <c r="AC99" s="115">
        <f t="shared" si="37"/>
        <v>362.50035471642269</v>
      </c>
      <c r="AD99" s="439"/>
      <c r="AE99" s="26"/>
      <c r="AJ99"/>
      <c r="AL99"/>
      <c r="AN99"/>
      <c r="AQ99"/>
      <c r="AV99"/>
      <c r="AX99"/>
      <c r="BB99"/>
      <c r="BD99"/>
      <c r="BE99"/>
      <c r="BG99"/>
    </row>
    <row r="100" spans="1:59" ht="15.6">
      <c r="A100" s="26"/>
      <c r="B100" s="414">
        <f>+'Ark1'!C156</f>
        <v>2023</v>
      </c>
      <c r="C100" s="91">
        <f>+'Ark1'!E156</f>
        <v>38</v>
      </c>
      <c r="D100" s="91">
        <f>+'Ark1'!Q156</f>
        <v>86</v>
      </c>
      <c r="E100" s="115">
        <f>+IF(D100=0,"",'Ark1'!R156)</f>
        <v>175</v>
      </c>
      <c r="F100" s="26"/>
      <c r="G100" s="114">
        <f>+IF(D100=0,"",'Ark1'!AE156)</f>
        <v>2.1722939424031775</v>
      </c>
      <c r="H100" s="114">
        <f>+IF(D100=0,"",'Ark1'!AF156)</f>
        <v>2.2630063647384375</v>
      </c>
      <c r="I100" s="5">
        <f>+IF(D100=0,"",'Ark1'!S156)</f>
        <v>5.5885714285714307</v>
      </c>
      <c r="J100" s="26"/>
      <c r="K100" s="127"/>
      <c r="L100" s="435">
        <f>+IF(E100=0,"",'Ark1'!AR156)</f>
        <v>218.95857988165685</v>
      </c>
      <c r="M100" s="436">
        <f>+IF(E100=0,"",'Ark1'!AS156)</f>
        <v>33.907107936225998</v>
      </c>
      <c r="N100" s="432"/>
      <c r="O100" s="113">
        <f>+IF(D100=0,"",'Ark1'!T156)</f>
        <v>6.8685714285714301</v>
      </c>
      <c r="P100" s="26"/>
      <c r="Q100" s="55">
        <f>+IF(D100=0,"",'Ark1'!U156)</f>
        <v>366.96800000000002</v>
      </c>
      <c r="R100" s="26"/>
      <c r="S100" s="115">
        <f>+IF(D100=0,"",'Ark1'!W156)</f>
        <v>59.428571428571438</v>
      </c>
      <c r="T100" s="26"/>
      <c r="U100" s="115">
        <f>+IF(D100=0,"",'Ark1'!AG156)</f>
        <v>1002.8047337278108</v>
      </c>
      <c r="V100" s="26"/>
      <c r="W100" s="115">
        <f>+IF(D100=0,"",'Ark1'!AH156)</f>
        <v>0</v>
      </c>
      <c r="X100" s="397">
        <f>+IF(D100=0,"",'Ark1'!AI156)</f>
        <v>44.571428571428562</v>
      </c>
      <c r="Y100" s="115">
        <f>+IF(D100=0,"",'Ark1'!X156)</f>
        <v>53.714285714285694</v>
      </c>
      <c r="Z100" s="433">
        <f>+IF(D100=0,"",'Ark1'!Y156)</f>
        <v>110.47757473287062</v>
      </c>
      <c r="AA100" s="383">
        <f>+IF(D100=0,"",'Ark1'!Z156)</f>
        <v>1.6042392818620876</v>
      </c>
      <c r="AB100" s="383">
        <f>+IF(D100=0,"",'Ark1'!AA156)</f>
        <v>1.8852466952738096</v>
      </c>
      <c r="AC100" s="115">
        <f t="shared" si="37"/>
        <v>365.9416311646624</v>
      </c>
      <c r="AD100" s="439"/>
      <c r="AE100" s="26"/>
      <c r="AJ100"/>
      <c r="AL100"/>
      <c r="AN100"/>
      <c r="AQ100"/>
      <c r="AV100"/>
      <c r="AX100"/>
      <c r="BB100"/>
      <c r="BD100"/>
      <c r="BE100"/>
      <c r="BG100"/>
    </row>
    <row r="101" spans="1:59" ht="15.6">
      <c r="A101" s="26"/>
      <c r="B101" s="414">
        <f>+'Ark1'!C157</f>
        <v>2023</v>
      </c>
      <c r="C101" s="91">
        <f>+'Ark1'!E157</f>
        <v>39</v>
      </c>
      <c r="D101" s="91">
        <f>+'Ark1'!Q157</f>
        <v>74</v>
      </c>
      <c r="E101" s="115">
        <f>+IF(D101=0,"",'Ark1'!R157)</f>
        <v>181</v>
      </c>
      <c r="F101" s="26"/>
      <c r="G101" s="114">
        <f>+IF(D101=0,"",'Ark1'!AE157)</f>
        <v>2.2467725918570016</v>
      </c>
      <c r="H101" s="114">
        <f>+IF(D101=0,"",'Ark1'!AF157)</f>
        <v>2.178521648913307</v>
      </c>
      <c r="I101" s="5">
        <f>+IF(D101=0,"",'Ark1'!S157)</f>
        <v>5.5856353591160204</v>
      </c>
      <c r="J101" s="26"/>
      <c r="K101" s="127"/>
      <c r="L101" s="435">
        <f>+IF(E101=0,"",'Ark1'!AR157)</f>
        <v>215.0833333333334</v>
      </c>
      <c r="M101" s="436">
        <f>+IF(E101=0,"",'Ark1'!AS157)</f>
        <v>33.402779025375708</v>
      </c>
      <c r="N101" s="432"/>
      <c r="O101" s="113">
        <f>+IF(D101=0,"",'Ark1'!T157)</f>
        <v>6.4309392265193361</v>
      </c>
      <c r="P101" s="26"/>
      <c r="Q101" s="55">
        <f>+IF(D101=0,"",'Ark1'!U157)</f>
        <v>341.5574585635361</v>
      </c>
      <c r="R101" s="26"/>
      <c r="S101" s="115">
        <f>+IF(D101=0,"",'Ark1'!W157)</f>
        <v>50.276243093922659</v>
      </c>
      <c r="T101" s="26"/>
      <c r="U101" s="115">
        <f>+IF(D101=0,"",'Ark1'!AG157)</f>
        <v>895.5416666666664</v>
      </c>
      <c r="V101" s="26"/>
      <c r="W101" s="115">
        <f>+IF(D101=0,"",'Ark1'!AH157)</f>
        <v>0</v>
      </c>
      <c r="X101" s="397">
        <f>+IF(D101=0,"",'Ark1'!AI157)</f>
        <v>43.093922651933688</v>
      </c>
      <c r="Y101" s="115">
        <f>+IF(D101=0,"",'Ark1'!X157)</f>
        <v>41.436464088397798</v>
      </c>
      <c r="Z101" s="433">
        <f>+IF(D101=0,"",'Ark1'!Y157)</f>
        <v>95.795788856304782</v>
      </c>
      <c r="AA101" s="383">
        <f>+IF(D101=0,"",'Ark1'!Z157)</f>
        <v>1.9152234725770136</v>
      </c>
      <c r="AB101" s="383">
        <f>+IF(D101=0,"",'Ark1'!AA157)</f>
        <v>1.8152009162823632</v>
      </c>
      <c r="AC101" s="115">
        <f t="shared" si="37"/>
        <v>381.39761808611496</v>
      </c>
      <c r="AD101" s="439"/>
      <c r="AE101" s="26"/>
      <c r="AJ101"/>
      <c r="AL101"/>
      <c r="AN101"/>
      <c r="AQ101"/>
      <c r="AV101"/>
      <c r="AX101"/>
      <c r="BB101"/>
      <c r="BD101"/>
      <c r="BE101"/>
      <c r="BG101"/>
    </row>
    <row r="102" spans="1:59" ht="15.6">
      <c r="A102" s="26"/>
      <c r="B102" s="414">
        <f>+'Ark1'!C158</f>
        <v>2023</v>
      </c>
      <c r="C102" s="91">
        <f>+'Ark1'!E158</f>
        <v>40</v>
      </c>
      <c r="D102" s="91">
        <f>+'Ark1'!Q158</f>
        <v>101</v>
      </c>
      <c r="E102" s="115">
        <f>+IF(D102=0,"",'Ark1'!R158)</f>
        <v>163</v>
      </c>
      <c r="F102" s="26"/>
      <c r="G102" s="114">
        <f>+IF(D102=0,"",'Ark1'!AE158)</f>
        <v>2.0233366434955316</v>
      </c>
      <c r="H102" s="114">
        <f>+IF(D102=0,"",'Ark1'!AF158)</f>
        <v>2.0889061824628832</v>
      </c>
      <c r="I102" s="5">
        <f>+IF(D102=0,"",'Ark1'!S158)</f>
        <v>5.9629629629629619</v>
      </c>
      <c r="J102" s="26"/>
      <c r="K102" s="127"/>
      <c r="L102" s="435">
        <f>+IF(E102=0,"",'Ark1'!AR158)</f>
        <v>215.87179487179489</v>
      </c>
      <c r="M102" s="436">
        <f>+IF(E102=0,"",'Ark1'!AS158)</f>
        <v>34.974117855020211</v>
      </c>
      <c r="N102" s="432"/>
      <c r="O102" s="113">
        <f>+IF(D102=0,"",'Ark1'!T158)</f>
        <v>6.6441717791411046</v>
      </c>
      <c r="P102" s="26"/>
      <c r="Q102" s="55">
        <f>+IF(D102=0,"",'Ark1'!U158)</f>
        <v>363.67361963190194</v>
      </c>
      <c r="R102" s="26"/>
      <c r="S102" s="115">
        <f>+IF(D102=0,"",'Ark1'!W158)</f>
        <v>50.920245398773005</v>
      </c>
      <c r="T102" s="26"/>
      <c r="U102" s="115">
        <f>+IF(D102=0,"",'Ark1'!AG158)</f>
        <v>1033.8782051282049</v>
      </c>
      <c r="V102" s="26"/>
      <c r="W102" s="115">
        <f>+IF(D102=0,"",'Ark1'!AH158)</f>
        <v>0</v>
      </c>
      <c r="X102" s="397">
        <f>+IF(D102=0,"",'Ark1'!AI158)</f>
        <v>55.828220858895691</v>
      </c>
      <c r="Y102" s="115">
        <f>+IF(D102=0,"",'Ark1'!X158)</f>
        <v>53.987730061349687</v>
      </c>
      <c r="Z102" s="433">
        <f>+IF(D102=0,"",'Ark1'!Y158)</f>
        <v>113.25876925553484</v>
      </c>
      <c r="AA102" s="383">
        <f>+IF(D102=0,"",'Ark1'!Z158)</f>
        <v>1.5472533560250341</v>
      </c>
      <c r="AB102" s="383">
        <f>+IF(D102=0,"",'Ark1'!AA158)</f>
        <v>2.0051497552661912</v>
      </c>
      <c r="AC102" s="115">
        <f t="shared" si="37"/>
        <v>351.75673288016071</v>
      </c>
      <c r="AD102" s="439"/>
      <c r="AE102" s="26"/>
      <c r="AJ102"/>
      <c r="AL102"/>
      <c r="AN102"/>
      <c r="AQ102"/>
      <c r="AV102"/>
      <c r="AX102"/>
      <c r="BB102"/>
      <c r="BD102"/>
      <c r="BE102"/>
      <c r="BG102"/>
    </row>
    <row r="103" spans="1:59" ht="15.6">
      <c r="A103" s="26"/>
      <c r="B103" s="414">
        <f>+'Ark1'!C159</f>
        <v>2023</v>
      </c>
      <c r="C103" s="91">
        <f>+'Ark1'!E159</f>
        <v>41</v>
      </c>
      <c r="D103" s="91">
        <f>+'Ark1'!Q159</f>
        <v>98</v>
      </c>
      <c r="E103" s="115">
        <f>+IF(D103=0,"",'Ark1'!R159)</f>
        <v>196</v>
      </c>
      <c r="F103" s="26"/>
      <c r="G103" s="114">
        <f>+IF(D103=0,"",'Ark1'!AE159)</f>
        <v>2.4329692154915596</v>
      </c>
      <c r="H103" s="114">
        <f>+IF(D103=0,"",'Ark1'!AF159)</f>
        <v>2.2908167245837734</v>
      </c>
      <c r="I103" s="5">
        <f>+IF(D103=0,"",'Ark1'!S159)</f>
        <v>5.3571428571428559</v>
      </c>
      <c r="J103" s="26"/>
      <c r="K103" s="127"/>
      <c r="L103" s="435">
        <f>+IF(E103=0,"",'Ark1'!AR159)</f>
        <v>213.5</v>
      </c>
      <c r="M103" s="436">
        <f>+IF(E103=0,"",'Ark1'!AS159)</f>
        <v>33.026467975241545</v>
      </c>
      <c r="N103" s="432"/>
      <c r="O103" s="113">
        <f>+IF(D103=0,"",'Ark1'!T159)</f>
        <v>6.1479591836734695</v>
      </c>
      <c r="P103" s="26"/>
      <c r="Q103" s="55">
        <f>+IF(D103=0,"",'Ark1'!U159)</f>
        <v>331.6765306122449</v>
      </c>
      <c r="R103" s="26"/>
      <c r="S103" s="115">
        <f>+IF(D103=0,"",'Ark1'!W159)</f>
        <v>37.755102040816332</v>
      </c>
      <c r="T103" s="26"/>
      <c r="U103" s="115">
        <f>+IF(D103=0,"",'Ark1'!AG159)</f>
        <v>1041.7096774193551</v>
      </c>
      <c r="V103" s="26"/>
      <c r="W103" s="115">
        <f>+IF(D103=0,"",'Ark1'!AH159)</f>
        <v>0</v>
      </c>
      <c r="X103" s="397">
        <f>+IF(D103=0,"",'Ark1'!AI159)</f>
        <v>56.122448979591809</v>
      </c>
      <c r="Y103" s="115">
        <f>+IF(D103=0,"",'Ark1'!X159)</f>
        <v>43.367346938775512</v>
      </c>
      <c r="Z103" s="433">
        <f>+IF(D103=0,"",'Ark1'!Y159)</f>
        <v>115.156616778904</v>
      </c>
      <c r="AA103" s="383">
        <f>+IF(D103=0,"",'Ark1'!Z159)</f>
        <v>1.8694646183289156</v>
      </c>
      <c r="AB103" s="383">
        <f>+IF(D103=0,"",'Ark1'!AA159)</f>
        <v>1.738972813851217</v>
      </c>
      <c r="AC103" s="115">
        <f t="shared" si="37"/>
        <v>318.39632270088225</v>
      </c>
      <c r="AD103" s="439"/>
      <c r="AE103" s="26"/>
      <c r="AJ103"/>
      <c r="AL103"/>
      <c r="AN103"/>
      <c r="AQ103"/>
      <c r="AV103"/>
      <c r="AX103"/>
      <c r="BB103"/>
      <c r="BD103"/>
      <c r="BE103"/>
      <c r="BG103"/>
    </row>
    <row r="104" spans="1:59" ht="15.6">
      <c r="A104" s="26"/>
      <c r="B104" s="414">
        <f>+'Ark1'!C160</f>
        <v>2023</v>
      </c>
      <c r="C104" s="91">
        <f>+'Ark1'!E160</f>
        <v>42</v>
      </c>
      <c r="D104" s="91">
        <f>+'Ark1'!Q160</f>
        <v>111</v>
      </c>
      <c r="E104" s="115">
        <f>+IF(D104=0,"",'Ark1'!R160)</f>
        <v>229</v>
      </c>
      <c r="F104" s="26"/>
      <c r="G104" s="114">
        <f>+IF(D104=0,"",'Ark1'!AE160)</f>
        <v>2.8426017874875873</v>
      </c>
      <c r="H104" s="114">
        <f>+IF(D104=0,"",'Ark1'!AF160)</f>
        <v>2.826310630161192</v>
      </c>
      <c r="I104" s="5">
        <f>+IF(D104=0,"",'Ark1'!S160)</f>
        <v>5.2969432314410474</v>
      </c>
      <c r="J104" s="26"/>
      <c r="K104" s="127"/>
      <c r="L104" s="435">
        <f>+IF(E104=0,"",'Ark1'!AR160)</f>
        <v>218.50672645739905</v>
      </c>
      <c r="M104" s="436">
        <f>+IF(E104=0,"",'Ark1'!AS160)</f>
        <v>32.90369019230463</v>
      </c>
      <c r="N104" s="432"/>
      <c r="O104" s="113">
        <f>+IF(D104=0,"",'Ark1'!T160)</f>
        <v>6.3711790393013095</v>
      </c>
      <c r="P104" s="26"/>
      <c r="Q104" s="55">
        <f>+IF(D104=0,"",'Ark1'!U160)</f>
        <v>350.23930131004425</v>
      </c>
      <c r="R104" s="26"/>
      <c r="S104" s="115">
        <f>+IF(D104=0,"",'Ark1'!W160)</f>
        <v>48.908296943231441</v>
      </c>
      <c r="T104" s="26"/>
      <c r="U104" s="115">
        <f>+IF(D104=0,"",'Ark1'!AG160)</f>
        <v>1013.6591928251122</v>
      </c>
      <c r="V104" s="26"/>
      <c r="W104" s="115">
        <f>+IF(D104=0,"",'Ark1'!AH160)</f>
        <v>0</v>
      </c>
      <c r="X104" s="397">
        <f>+IF(D104=0,"",'Ark1'!AI160)</f>
        <v>48.034934497816593</v>
      </c>
      <c r="Y104" s="115">
        <f>+IF(D104=0,"",'Ark1'!X160)</f>
        <v>43.668122270742344</v>
      </c>
      <c r="Z104" s="433">
        <f>+IF(D104=0,"",'Ark1'!Y160)</f>
        <v>106.78342458195664</v>
      </c>
      <c r="AA104" s="383">
        <f>+IF(D104=0,"",'Ark1'!Z160)</f>
        <v>1.6345182913666827</v>
      </c>
      <c r="AB104" s="383">
        <f>+IF(D104=0,"",'Ark1'!AA160)</f>
        <v>1.8186921036681605</v>
      </c>
      <c r="AC104" s="115">
        <f t="shared" si="37"/>
        <v>345.51978000999736</v>
      </c>
      <c r="AD104" s="439"/>
      <c r="AE104" s="26"/>
      <c r="AJ104"/>
      <c r="AL104"/>
      <c r="AN104"/>
      <c r="AQ104"/>
      <c r="AV104"/>
      <c r="AX104"/>
      <c r="BB104"/>
      <c r="BD104"/>
      <c r="BE104"/>
      <c r="BG104"/>
    </row>
    <row r="105" spans="1:59" ht="15.6">
      <c r="A105" s="26"/>
      <c r="B105" s="414">
        <f>+'Ark1'!C161</f>
        <v>2023</v>
      </c>
      <c r="C105" s="91">
        <f>+'Ark1'!E161</f>
        <v>43</v>
      </c>
      <c r="D105" s="91">
        <f>+'Ark1'!Q161</f>
        <v>129</v>
      </c>
      <c r="E105" s="115">
        <f>+IF(D105=0,"",'Ark1'!R161)</f>
        <v>271</v>
      </c>
      <c r="F105" s="26"/>
      <c r="G105" s="114">
        <f>+IF(D105=0,"",'Ark1'!AE161)</f>
        <v>3.3639523336643498</v>
      </c>
      <c r="H105" s="114">
        <f>+IF(D105=0,"",'Ark1'!AF161)</f>
        <v>3.1285809097877992</v>
      </c>
      <c r="I105" s="5">
        <f>+IF(D105=0,"",'Ark1'!S161)</f>
        <v>5.1881918819188195</v>
      </c>
      <c r="J105" s="26"/>
      <c r="K105" s="127"/>
      <c r="L105" s="435">
        <f>+IF(E105=0,"",'Ark1'!AR161)</f>
        <v>213.68045112781951</v>
      </c>
      <c r="M105" s="436">
        <f>+IF(E105=0,"",'Ark1'!AS161)</f>
        <v>32.287667724866779</v>
      </c>
      <c r="N105" s="432"/>
      <c r="O105" s="113">
        <f>+IF(D105=0,"",'Ark1'!T161)</f>
        <v>6.1180811808118065</v>
      </c>
      <c r="P105" s="26"/>
      <c r="Q105" s="55">
        <f>+IF(D105=0,"",'Ark1'!U161)</f>
        <v>327.61107011070072</v>
      </c>
      <c r="R105" s="26"/>
      <c r="S105" s="115">
        <f>+IF(D105=0,"",'Ark1'!W161)</f>
        <v>39.483394833948353</v>
      </c>
      <c r="T105" s="26"/>
      <c r="U105" s="115">
        <f>+IF(D105=0,"",'Ark1'!AG161)</f>
        <v>990.19924812030069</v>
      </c>
      <c r="V105" s="26"/>
      <c r="W105" s="115">
        <f>+IF(D105=0,"",'Ark1'!AH161)</f>
        <v>0</v>
      </c>
      <c r="X105" s="397">
        <f>+IF(D105=0,"",'Ark1'!AI161)</f>
        <v>52.398523985239855</v>
      </c>
      <c r="Y105" s="115">
        <f>+IF(D105=0,"",'Ark1'!X161)</f>
        <v>35.055350553505541</v>
      </c>
      <c r="Z105" s="433">
        <f>+IF(D105=0,"",'Ark1'!Y161)</f>
        <v>115.16954847485924</v>
      </c>
      <c r="AA105" s="383">
        <f>+IF(D105=0,"",'Ark1'!Z161)</f>
        <v>1.9753109092681016</v>
      </c>
      <c r="AB105" s="383">
        <f>+IF(D105=0,"",'Ark1'!AA161)</f>
        <v>1.8547051985378904</v>
      </c>
      <c r="AC105" s="115">
        <f t="shared" si="37"/>
        <v>330.85368498573007</v>
      </c>
      <c r="AD105" s="439"/>
      <c r="AE105" s="26"/>
      <c r="AJ105"/>
      <c r="AL105"/>
      <c r="AN105"/>
      <c r="AQ105"/>
      <c r="AV105"/>
      <c r="AX105"/>
      <c r="BB105"/>
      <c r="BD105"/>
      <c r="BE105"/>
      <c r="BG105"/>
    </row>
    <row r="106" spans="1:59" ht="15.6">
      <c r="A106" s="26"/>
      <c r="B106" s="414">
        <f>+'Ark1'!C162</f>
        <v>2023</v>
      </c>
      <c r="C106" s="91">
        <f>+'Ark1'!E162</f>
        <v>44</v>
      </c>
      <c r="D106" s="91">
        <f>+'Ark1'!Q162</f>
        <v>128</v>
      </c>
      <c r="E106" s="115">
        <f>+IF(D106=0,"",'Ark1'!R162)</f>
        <v>287</v>
      </c>
      <c r="F106" s="26"/>
      <c r="G106" s="114">
        <f>+IF(D106=0,"",'Ark1'!AE162)</f>
        <v>3.5625620655412109</v>
      </c>
      <c r="H106" s="114">
        <f>+IF(D106=0,"",'Ark1'!AF162)</f>
        <v>3.3260936656584374</v>
      </c>
      <c r="I106" s="5">
        <f>+IF(D106=0,"",'Ark1'!S162)</f>
        <v>5.2717770034843197</v>
      </c>
      <c r="J106" s="26"/>
      <c r="K106" s="127"/>
      <c r="L106" s="435">
        <f>+IF(E106=0,"",'Ark1'!AR162)</f>
        <v>212.04301075268819</v>
      </c>
      <c r="M106" s="436">
        <f>+IF(E106=0,"",'Ark1'!AS162)</f>
        <v>32.948455292649101</v>
      </c>
      <c r="N106" s="432"/>
      <c r="O106" s="113">
        <f>+IF(D106=0,"",'Ark1'!T162)</f>
        <v>6.1428571428571441</v>
      </c>
      <c r="P106" s="26"/>
      <c r="Q106" s="55">
        <f>+IF(D106=0,"",'Ark1'!U162)</f>
        <v>328.87665505226454</v>
      </c>
      <c r="R106" s="26"/>
      <c r="S106" s="115">
        <f>+IF(D106=0,"",'Ark1'!W162)</f>
        <v>40.766550522648096</v>
      </c>
      <c r="T106" s="26"/>
      <c r="U106" s="115">
        <f>+IF(D106=0,"",'Ark1'!AG162)</f>
        <v>1037.3297491039427</v>
      </c>
      <c r="V106" s="26"/>
      <c r="W106" s="115">
        <f>+IF(D106=0,"",'Ark1'!AH162)</f>
        <v>0</v>
      </c>
      <c r="X106" s="397">
        <f>+IF(D106=0,"",'Ark1'!AI162)</f>
        <v>56.79442508710801</v>
      </c>
      <c r="Y106" s="115">
        <f>+IF(D106=0,"",'Ark1'!X162)</f>
        <v>37.979094076655059</v>
      </c>
      <c r="Z106" s="433">
        <f>+IF(D106=0,"",'Ark1'!Y162)</f>
        <v>118.99424185390824</v>
      </c>
      <c r="AA106" s="383">
        <f>+IF(D106=0,"",'Ark1'!Z162)</f>
        <v>1.8803971277201152</v>
      </c>
      <c r="AB106" s="383">
        <f>+IF(D106=0,"",'Ark1'!AA162)</f>
        <v>2.2501590010740311</v>
      </c>
      <c r="AC106" s="115">
        <f t="shared" si="37"/>
        <v>317.04157268829118</v>
      </c>
      <c r="AD106" s="439"/>
      <c r="AE106" s="26"/>
      <c r="AJ106"/>
      <c r="AL106"/>
      <c r="AN106"/>
      <c r="AQ106"/>
      <c r="AV106"/>
      <c r="AX106"/>
      <c r="BB106"/>
      <c r="BD106"/>
      <c r="BE106"/>
      <c r="BG106"/>
    </row>
    <row r="107" spans="1:59" ht="15.6">
      <c r="A107" s="26"/>
      <c r="B107" s="414">
        <f>+'Ark1'!C163</f>
        <v>2023</v>
      </c>
      <c r="C107" s="91">
        <f>+'Ark1'!E163</f>
        <v>45</v>
      </c>
      <c r="D107" s="91">
        <f>+'Ark1'!Q163</f>
        <v>128</v>
      </c>
      <c r="E107" s="115">
        <f>+IF(D107=0,"",'Ark1'!R163)</f>
        <v>297</v>
      </c>
      <c r="F107" s="26"/>
      <c r="G107" s="114">
        <f>+IF(D107=0,"",'Ark1'!AE163)</f>
        <v>3.6866931479642502</v>
      </c>
      <c r="H107" s="114">
        <f>+IF(D107=0,"",'Ark1'!AF163)</f>
        <v>3.6128272148544842</v>
      </c>
      <c r="I107" s="5">
        <f>+IF(D107=0,"",'Ark1'!S163)</f>
        <v>5.3771043771043789</v>
      </c>
      <c r="J107" s="26"/>
      <c r="K107" s="127"/>
      <c r="L107" s="435">
        <f>+IF(E107=0,"",'Ark1'!AR163)</f>
        <v>216.73972602739724</v>
      </c>
      <c r="M107" s="436">
        <f>+IF(E107=0,"",'Ark1'!AS163)</f>
        <v>33.264186531367159</v>
      </c>
      <c r="N107" s="432"/>
      <c r="O107" s="113">
        <f>+IF(D107=0,"",'Ark1'!T163)</f>
        <v>6.4208754208754204</v>
      </c>
      <c r="P107" s="26"/>
      <c r="Q107" s="55">
        <f>+IF(D107=0,"",'Ark1'!U163)</f>
        <v>345.20033670033689</v>
      </c>
      <c r="R107" s="26"/>
      <c r="S107" s="115">
        <f>+IF(D107=0,"",'Ark1'!W163)</f>
        <v>47.811447811447806</v>
      </c>
      <c r="T107" s="26"/>
      <c r="U107" s="115">
        <f>+IF(D107=0,"",'Ark1'!AG163)</f>
        <v>1000.640410958904</v>
      </c>
      <c r="V107" s="26"/>
      <c r="W107" s="115">
        <f>+IF(D107=0,"",'Ark1'!AH163)</f>
        <v>0</v>
      </c>
      <c r="X107" s="397">
        <f>+IF(D107=0,"",'Ark1'!AI163)</f>
        <v>43.771043771043779</v>
      </c>
      <c r="Y107" s="115">
        <f>+IF(D107=0,"",'Ark1'!X163)</f>
        <v>46.464646464646471</v>
      </c>
      <c r="Z107" s="433">
        <f>+IF(D107=0,"",'Ark1'!Y163)</f>
        <v>93.936217883144977</v>
      </c>
      <c r="AA107" s="383">
        <f>+IF(D107=0,"",'Ark1'!Z163)</f>
        <v>1.6994397073952787</v>
      </c>
      <c r="AB107" s="383">
        <f>+IF(D107=0,"",'Ark1'!AA163)</f>
        <v>1.6620041574848345</v>
      </c>
      <c r="AC107" s="115">
        <f t="shared" si="37"/>
        <v>344.97940810678909</v>
      </c>
      <c r="AD107" s="439"/>
      <c r="AE107" s="26"/>
      <c r="AJ107"/>
      <c r="AL107"/>
      <c r="AN107"/>
      <c r="AQ107"/>
      <c r="AV107"/>
      <c r="AX107"/>
      <c r="BB107"/>
      <c r="BD107"/>
      <c r="BE107"/>
      <c r="BG107"/>
    </row>
    <row r="108" spans="1:59" ht="15.6">
      <c r="A108" s="26"/>
      <c r="B108" s="414">
        <f>+'Ark1'!C164</f>
        <v>2023</v>
      </c>
      <c r="C108" s="91">
        <f>+'Ark1'!E164</f>
        <v>46</v>
      </c>
      <c r="D108" s="91">
        <f>+'Ark1'!Q164</f>
        <v>106</v>
      </c>
      <c r="E108" s="115">
        <f>+IF(D108=0,"",'Ark1'!R164)</f>
        <v>187</v>
      </c>
      <c r="F108" s="26"/>
      <c r="G108" s="114">
        <f>+IF(D108=0,"",'Ark1'!AE164)</f>
        <v>2.3212512413108244</v>
      </c>
      <c r="H108" s="114">
        <f>+IF(D108=0,"",'Ark1'!AF164)</f>
        <v>2.18594996094498</v>
      </c>
      <c r="I108" s="5">
        <f>+IF(D108=0,"",'Ark1'!S164)</f>
        <v>5.2245989304812817</v>
      </c>
      <c r="J108" s="26"/>
      <c r="K108" s="127"/>
      <c r="L108" s="435">
        <f>+IF(E108=0,"",'Ark1'!AR164)</f>
        <v>212.01117318435752</v>
      </c>
      <c r="M108" s="436">
        <f>+IF(E108=0,"",'Ark1'!AS164)</f>
        <v>32.94181120982465</v>
      </c>
      <c r="N108" s="432"/>
      <c r="O108" s="113">
        <f>+IF(D108=0,"",'Ark1'!T164)</f>
        <v>6.5401069518716568</v>
      </c>
      <c r="P108" s="26"/>
      <c r="Q108" s="55">
        <f>+IF(D108=0,"",'Ark1'!U164)</f>
        <v>331.72566844919794</v>
      </c>
      <c r="R108" s="26"/>
      <c r="S108" s="115">
        <f>+IF(D108=0,"",'Ark1'!W164)</f>
        <v>44.919786096256679</v>
      </c>
      <c r="T108" s="26"/>
      <c r="U108" s="115">
        <f>+IF(D108=0,"",'Ark1'!AG164)</f>
        <v>1098.5921787709499</v>
      </c>
      <c r="V108" s="26"/>
      <c r="W108" s="115">
        <f>+IF(D108=0,"",'Ark1'!AH164)</f>
        <v>0</v>
      </c>
      <c r="X108" s="397">
        <f>+IF(D108=0,"",'Ark1'!AI164)</f>
        <v>55.080213903743314</v>
      </c>
      <c r="Y108" s="115">
        <f>+IF(D108=0,"",'Ark1'!X164)</f>
        <v>45.454545454545446</v>
      </c>
      <c r="Z108" s="433">
        <f>+IF(D108=0,"",'Ark1'!Y164)</f>
        <v>125.02403868945252</v>
      </c>
      <c r="AA108" s="383">
        <f>+IF(D108=0,"",'Ark1'!Z164)</f>
        <v>1.712749993337616</v>
      </c>
      <c r="AB108" s="383">
        <f>+IF(D108=0,"",'Ark1'!AA164)</f>
        <v>2.1022641192447651</v>
      </c>
      <c r="AC108" s="115">
        <f t="shared" si="37"/>
        <v>301.95524313700838</v>
      </c>
      <c r="AD108" s="439"/>
      <c r="AE108" s="26"/>
      <c r="AJ108"/>
      <c r="AL108"/>
      <c r="AN108"/>
      <c r="AQ108"/>
      <c r="AV108"/>
      <c r="AX108"/>
      <c r="BB108"/>
      <c r="BD108"/>
      <c r="BE108"/>
      <c r="BG108"/>
    </row>
    <row r="109" spans="1:59" ht="15.6">
      <c r="A109" s="26"/>
      <c r="B109" s="414">
        <f>+'Ark1'!C165</f>
        <v>2023</v>
      </c>
      <c r="C109" s="91">
        <f>+'Ark1'!E165</f>
        <v>47</v>
      </c>
      <c r="D109" s="91">
        <f>+'Ark1'!Q165</f>
        <v>103</v>
      </c>
      <c r="E109" s="115">
        <f>+IF(D109=0,"",'Ark1'!R165)</f>
        <v>202</v>
      </c>
      <c r="F109" s="26"/>
      <c r="G109" s="114">
        <f>+IF(D109=0,"",'Ark1'!AE165)</f>
        <v>2.507447864945382</v>
      </c>
      <c r="H109" s="114">
        <f>+IF(D109=0,"",'Ark1'!AF165)</f>
        <v>2.5932808169057102</v>
      </c>
      <c r="I109" s="5">
        <f>+IF(D109=0,"",'Ark1'!S165)</f>
        <v>5.6268656716417889</v>
      </c>
      <c r="J109" s="26"/>
      <c r="K109" s="127"/>
      <c r="L109" s="435">
        <f>+IF(E109=0,"",'Ark1'!AR165)</f>
        <v>218.01010101010095</v>
      </c>
      <c r="M109" s="436">
        <f>+IF(E109=0,"",'Ark1'!AS165)</f>
        <v>34.391172642829822</v>
      </c>
      <c r="N109" s="432"/>
      <c r="O109" s="113">
        <f>+IF(D109=0,"",'Ark1'!T165)</f>
        <v>6.8118811881188117</v>
      </c>
      <c r="P109" s="26"/>
      <c r="Q109" s="55">
        <f>+IF(D109=0,"",'Ark1'!U165)</f>
        <v>364.31633663366335</v>
      </c>
      <c r="R109" s="26"/>
      <c r="S109" s="115">
        <f>+IF(D109=0,"",'Ark1'!W165)</f>
        <v>53.46534653465347</v>
      </c>
      <c r="T109" s="26"/>
      <c r="U109" s="115">
        <f>+IF(D109=0,"",'Ark1'!AG165)</f>
        <v>1050.7070707070707</v>
      </c>
      <c r="V109" s="26"/>
      <c r="W109" s="115">
        <f>+IF(D109=0,"",'Ark1'!AH165)</f>
        <v>0.49504950495049505</v>
      </c>
      <c r="X109" s="397">
        <f>+IF(D109=0,"",'Ark1'!AI165)</f>
        <v>40.594059405940577</v>
      </c>
      <c r="Y109" s="115">
        <f>+IF(D109=0,"",'Ark1'!X165)</f>
        <v>54.455445544554451</v>
      </c>
      <c r="Z109" s="433">
        <f>+IF(D109=0,"",'Ark1'!Y165)</f>
        <v>103.79996127570185</v>
      </c>
      <c r="AA109" s="383">
        <f>+IF(D109=0,"",'Ark1'!Z165)</f>
        <v>1.6310011929845429</v>
      </c>
      <c r="AB109" s="383">
        <f>+IF(D109=0,"",'Ark1'!AA165)</f>
        <v>1.6603284375499947</v>
      </c>
      <c r="AC109" s="115">
        <f t="shared" si="37"/>
        <v>346.73444844003723</v>
      </c>
      <c r="AD109" s="439"/>
      <c r="AE109" s="26"/>
      <c r="AJ109"/>
      <c r="AL109"/>
      <c r="AN109"/>
      <c r="AQ109"/>
      <c r="AV109"/>
      <c r="AX109"/>
      <c r="BB109"/>
      <c r="BD109"/>
      <c r="BE109"/>
      <c r="BG109"/>
    </row>
    <row r="110" spans="1:59" ht="15.6">
      <c r="A110" s="26"/>
      <c r="B110" s="414">
        <f>+'Ark1'!C166</f>
        <v>2023</v>
      </c>
      <c r="C110" s="91">
        <f>+'Ark1'!E166</f>
        <v>48</v>
      </c>
      <c r="D110" s="91">
        <f>+'Ark1'!Q166</f>
        <v>110</v>
      </c>
      <c r="E110" s="115">
        <f>+IF(D110=0,"",'Ark1'!R166)</f>
        <v>275</v>
      </c>
      <c r="F110" s="26"/>
      <c r="G110" s="114">
        <f>+IF(D110=0,"",'Ark1'!AE166)</f>
        <v>3.4136047666335654</v>
      </c>
      <c r="H110" s="114">
        <f>+IF(D110=0,"",'Ark1'!AF166)</f>
        <v>3.3602751773791431</v>
      </c>
      <c r="I110" s="5">
        <f>+IF(D110=0,"",'Ark1'!S166)</f>
        <v>5.3127272727272716</v>
      </c>
      <c r="J110" s="26"/>
      <c r="K110" s="127"/>
      <c r="L110" s="435">
        <f>+IF(E110=0,"",'Ark1'!AR166)</f>
        <v>216.88549618320619</v>
      </c>
      <c r="M110" s="436">
        <f>+IF(E110=0,"",'Ark1'!AS166)</f>
        <v>33.447175306744242</v>
      </c>
      <c r="N110" s="432"/>
      <c r="O110" s="113">
        <f>+IF(D110=0,"",'Ark1'!T166)</f>
        <v>6.5854545454545459</v>
      </c>
      <c r="P110" s="26"/>
      <c r="Q110" s="55">
        <f>+IF(D110=0,"",'Ark1'!U166)</f>
        <v>346.75490909090934</v>
      </c>
      <c r="R110" s="26"/>
      <c r="S110" s="115">
        <f>+IF(D110=0,"",'Ark1'!W166)</f>
        <v>46.181818181818173</v>
      </c>
      <c r="T110" s="26"/>
      <c r="U110" s="115">
        <f>+IF(D110=0,"",'Ark1'!AG166)</f>
        <v>947.7862595419848</v>
      </c>
      <c r="V110" s="26"/>
      <c r="W110" s="115">
        <f>+IF(D110=0,"",'Ark1'!AH166)</f>
        <v>0</v>
      </c>
      <c r="X110" s="397">
        <f>+IF(D110=0,"",'Ark1'!AI166)</f>
        <v>32.363636363636367</v>
      </c>
      <c r="Y110" s="115">
        <f>+IF(D110=0,"",'Ark1'!X166)</f>
        <v>45.454545454545446</v>
      </c>
      <c r="Z110" s="433">
        <f>+IF(D110=0,"",'Ark1'!Y166)</f>
        <v>101.31125219517931</v>
      </c>
      <c r="AA110" s="383">
        <f>+IF(D110=0,"",'Ark1'!Z166)</f>
        <v>1.6874999846954395</v>
      </c>
      <c r="AB110" s="383">
        <f>+IF(D110=0,"",'Ark1'!AA166)</f>
        <v>1.8218290691019263</v>
      </c>
      <c r="AC110" s="115">
        <f t="shared" si="37"/>
        <v>365.85770852858508</v>
      </c>
      <c r="AD110" s="439"/>
      <c r="AE110" s="26"/>
      <c r="AJ110"/>
      <c r="AL110"/>
      <c r="AN110"/>
      <c r="AQ110"/>
      <c r="AV110"/>
      <c r="AX110"/>
      <c r="BB110"/>
      <c r="BD110"/>
      <c r="BE110"/>
      <c r="BG110"/>
    </row>
    <row r="111" spans="1:59" ht="15.6">
      <c r="A111" s="26"/>
      <c r="B111" s="414">
        <f>+'Ark1'!C167</f>
        <v>2023</v>
      </c>
      <c r="C111" s="91">
        <f>+'Ark1'!E167</f>
        <v>49</v>
      </c>
      <c r="D111" s="91">
        <f>+'Ark1'!Q167</f>
        <v>91</v>
      </c>
      <c r="E111" s="115">
        <f>+IF(D111=0,"",'Ark1'!R167)</f>
        <v>213</v>
      </c>
      <c r="F111" s="26"/>
      <c r="G111" s="114">
        <f>+IF(D111=0,"",'Ark1'!AE167)</f>
        <v>2.6439920556107244</v>
      </c>
      <c r="H111" s="114">
        <f>+IF(D111=0,"",'Ark1'!AF167)</f>
        <v>2.6086801165159623</v>
      </c>
      <c r="I111" s="5">
        <f>+IF(D111=0,"",'Ark1'!S167)</f>
        <v>5.5680751173708911</v>
      </c>
      <c r="J111" s="26"/>
      <c r="K111" s="127"/>
      <c r="L111" s="435">
        <f>+IF(E111=0,"",'Ark1'!AR167)</f>
        <v>215.27619047619049</v>
      </c>
      <c r="M111" s="436">
        <f>+IF(E111=0,"",'Ark1'!AS167)</f>
        <v>33.540429484514775</v>
      </c>
      <c r="N111" s="432"/>
      <c r="O111" s="113">
        <f>+IF(D111=0,"",'Ark1'!T167)</f>
        <v>6.4037558685446001</v>
      </c>
      <c r="P111" s="26"/>
      <c r="Q111" s="55">
        <f>+IF(D111=0,"",'Ark1'!U167)</f>
        <v>347.55352112676042</v>
      </c>
      <c r="R111" s="26"/>
      <c r="S111" s="115">
        <f>+IF(D111=0,"",'Ark1'!W167)</f>
        <v>43.192488262910786</v>
      </c>
      <c r="T111" s="26"/>
      <c r="U111" s="115">
        <f>+IF(D111=0,"",'Ark1'!AG167)</f>
        <v>1025.0809523809523</v>
      </c>
      <c r="V111" s="26"/>
      <c r="W111" s="115">
        <f>+IF(D111=0,"",'Ark1'!AH167)</f>
        <v>0</v>
      </c>
      <c r="X111" s="397">
        <f>+IF(D111=0,"",'Ark1'!AI167)</f>
        <v>51.643192488262898</v>
      </c>
      <c r="Y111" s="115">
        <f>+IF(D111=0,"",'Ark1'!X167)</f>
        <v>47.887323943661968</v>
      </c>
      <c r="Z111" s="433">
        <f>+IF(D111=0,"",'Ark1'!Y167)</f>
        <v>117.71315238099091</v>
      </c>
      <c r="AA111" s="383">
        <f>+IF(D111=0,"",'Ark1'!Z167)</f>
        <v>1.9455775188054905</v>
      </c>
      <c r="AB111" s="383">
        <f>+IF(D111=0,"",'Ark1'!AA167)</f>
        <v>1.9968014273832604</v>
      </c>
      <c r="AC111" s="115">
        <f t="shared" si="37"/>
        <v>339.04982852280978</v>
      </c>
      <c r="AD111" s="439"/>
      <c r="AE111" s="26"/>
      <c r="AJ111"/>
      <c r="AL111"/>
      <c r="AN111"/>
      <c r="AQ111"/>
      <c r="AV111"/>
      <c r="AX111"/>
      <c r="BB111"/>
      <c r="BD111"/>
      <c r="BE111"/>
      <c r="BG111"/>
    </row>
    <row r="112" spans="1:59" ht="15.6">
      <c r="A112" s="26"/>
      <c r="B112" s="414">
        <f>+'Ark1'!C168</f>
        <v>2023</v>
      </c>
      <c r="C112" s="91">
        <f>+'Ark1'!E168</f>
        <v>50</v>
      </c>
      <c r="D112" s="91">
        <f>+'Ark1'!Q168</f>
        <v>0</v>
      </c>
      <c r="E112" s="115" t="str">
        <f>+IF(D112=0,"",'Ark1'!R168)</f>
        <v/>
      </c>
      <c r="F112" s="26"/>
      <c r="G112" s="114" t="str">
        <f>+IF(D112=0,"",'Ark1'!AE168)</f>
        <v/>
      </c>
      <c r="H112" s="114" t="str">
        <f>+IF(D112=0,"",'Ark1'!AF168)</f>
        <v/>
      </c>
      <c r="I112" s="5" t="str">
        <f>+IF(D112=0,"",'Ark1'!S168)</f>
        <v/>
      </c>
      <c r="J112" s="26"/>
      <c r="K112" s="127"/>
      <c r="L112" s="435" t="str">
        <f>+IF(E112=0,"",'Ark1'!AR168)</f>
        <v/>
      </c>
      <c r="M112" s="436" t="str">
        <f>+IF(E112=0,"",'Ark1'!AS168)</f>
        <v/>
      </c>
      <c r="N112" s="432"/>
      <c r="O112" s="113" t="str">
        <f>+IF(D112=0,"",'Ark1'!T168)</f>
        <v/>
      </c>
      <c r="P112" s="26"/>
      <c r="Q112" s="55" t="str">
        <f>+IF(D112=0,"",'Ark1'!U168)</f>
        <v/>
      </c>
      <c r="R112" s="26"/>
      <c r="S112" s="115" t="str">
        <f>+IF(D112=0,"",'Ark1'!W168)</f>
        <v/>
      </c>
      <c r="T112" s="26"/>
      <c r="U112" s="115" t="str">
        <f>+IF(D112=0,"",'Ark1'!AG168)</f>
        <v/>
      </c>
      <c r="V112" s="26"/>
      <c r="W112" s="115" t="str">
        <f>+IF(D112=0,"",'Ark1'!AH168)</f>
        <v/>
      </c>
      <c r="X112" s="397" t="str">
        <f>+IF(D112=0,"",'Ark1'!AI168)</f>
        <v/>
      </c>
      <c r="Y112" s="115" t="str">
        <f>+IF(D112=0,"",'Ark1'!X168)</f>
        <v/>
      </c>
      <c r="Z112" s="433" t="str">
        <f>+IF(D112=0,"",'Ark1'!Y168)</f>
        <v/>
      </c>
      <c r="AA112" s="383" t="str">
        <f>+IF(D112=0,"",'Ark1'!Z168)</f>
        <v/>
      </c>
      <c r="AB112" s="383" t="str">
        <f>+IF(D112=0,"",'Ark1'!AA168)</f>
        <v/>
      </c>
      <c r="AC112" s="115" t="str">
        <f t="shared" si="37"/>
        <v/>
      </c>
      <c r="AD112" s="439"/>
      <c r="AE112" s="26"/>
      <c r="AJ112"/>
      <c r="AL112"/>
      <c r="AN112"/>
      <c r="AQ112"/>
      <c r="AV112"/>
      <c r="AX112"/>
      <c r="BB112"/>
      <c r="BD112"/>
      <c r="BE112"/>
      <c r="BG112"/>
    </row>
    <row r="113" spans="1:59" ht="15.6">
      <c r="A113" s="26"/>
      <c r="B113" s="414">
        <f>+'Ark1'!C169</f>
        <v>2023</v>
      </c>
      <c r="C113" s="91">
        <f>+'Ark1'!E169</f>
        <v>51</v>
      </c>
      <c r="D113" s="91">
        <f>+'Ark1'!Q169</f>
        <v>0</v>
      </c>
      <c r="E113" s="115" t="str">
        <f>+IF(D113=0,"",'Ark1'!R169)</f>
        <v/>
      </c>
      <c r="F113" s="26"/>
      <c r="G113" s="114" t="str">
        <f>+IF(D113=0,"",'Ark1'!AE169)</f>
        <v/>
      </c>
      <c r="H113" s="114" t="str">
        <f>+IF(D113=0,"",'Ark1'!AF169)</f>
        <v/>
      </c>
      <c r="I113" s="5" t="str">
        <f>+IF(D113=0,"",'Ark1'!S169)</f>
        <v/>
      </c>
      <c r="J113" s="26"/>
      <c r="K113" s="127"/>
      <c r="L113" s="435" t="str">
        <f>+IF(E113=0,"",'Ark1'!AR169)</f>
        <v/>
      </c>
      <c r="M113" s="436" t="str">
        <f>+IF(E113=0,"",'Ark1'!AS169)</f>
        <v/>
      </c>
      <c r="N113" s="432"/>
      <c r="O113" s="113" t="str">
        <f>+IF(D113=0,"",'Ark1'!T169)</f>
        <v/>
      </c>
      <c r="P113" s="26"/>
      <c r="Q113" s="55" t="str">
        <f>+IF(D113=0,"",'Ark1'!U169)</f>
        <v/>
      </c>
      <c r="R113" s="26"/>
      <c r="S113" s="115" t="str">
        <f>+IF(D113=0,"",'Ark1'!W169)</f>
        <v/>
      </c>
      <c r="T113" s="26"/>
      <c r="U113" s="115" t="str">
        <f>+IF(D113=0,"",'Ark1'!AG169)</f>
        <v/>
      </c>
      <c r="V113" s="26"/>
      <c r="W113" s="115" t="str">
        <f>+IF(D113=0,"",'Ark1'!AH169)</f>
        <v/>
      </c>
      <c r="X113" s="397" t="str">
        <f>+IF(D113=0,"",'Ark1'!AI169)</f>
        <v/>
      </c>
      <c r="Y113" s="115" t="str">
        <f>+IF(D113=0,"",'Ark1'!X169)</f>
        <v/>
      </c>
      <c r="Z113" s="433" t="str">
        <f>+IF(D113=0,"",'Ark1'!Y169)</f>
        <v/>
      </c>
      <c r="AA113" s="383" t="str">
        <f>+IF(D113=0,"",'Ark1'!Z169)</f>
        <v/>
      </c>
      <c r="AB113" s="383" t="str">
        <f>+IF(D113=0,"",'Ark1'!AA169)</f>
        <v/>
      </c>
      <c r="AC113" s="115" t="str">
        <f t="shared" si="37"/>
        <v/>
      </c>
      <c r="AD113" s="439"/>
      <c r="AE113" s="26"/>
      <c r="AJ113"/>
      <c r="AL113"/>
      <c r="AN113"/>
      <c r="AQ113"/>
      <c r="AV113"/>
      <c r="AX113"/>
      <c r="BB113"/>
      <c r="BD113"/>
      <c r="BE113"/>
      <c r="BG113"/>
    </row>
    <row r="114" spans="1:59" ht="15.6">
      <c r="A114" s="26"/>
      <c r="B114" s="414">
        <f>+'Ark1'!C170</f>
        <v>2023</v>
      </c>
      <c r="C114" s="91">
        <f>+'Ark1'!E170</f>
        <v>52</v>
      </c>
      <c r="D114" s="91">
        <f>+'Ark1'!Q170</f>
        <v>0</v>
      </c>
      <c r="E114" s="115" t="str">
        <f>+IF(D114=0,"",'Ark1'!R170)</f>
        <v/>
      </c>
      <c r="F114" s="26"/>
      <c r="G114" s="114" t="str">
        <f>+IF(D114=0,"",'Ark1'!AE170)</f>
        <v/>
      </c>
      <c r="H114" s="114" t="str">
        <f>+IF(D114=0,"",'Ark1'!AF170)</f>
        <v/>
      </c>
      <c r="I114" s="5" t="str">
        <f>+IF(D114=0,"",'Ark1'!S170)</f>
        <v/>
      </c>
      <c r="J114" s="26"/>
      <c r="K114" s="127"/>
      <c r="L114" s="435" t="str">
        <f>+IF(E114=0,"",'Ark1'!AR170)</f>
        <v/>
      </c>
      <c r="M114" s="436" t="str">
        <f>+IF(E114=0,"",'Ark1'!AS170)</f>
        <v/>
      </c>
      <c r="N114" s="432"/>
      <c r="O114" s="113" t="str">
        <f>+IF(D114=0,"",'Ark1'!T170)</f>
        <v/>
      </c>
      <c r="P114" s="26"/>
      <c r="Q114" s="55" t="str">
        <f>+IF(D114=0,"",'Ark1'!U170)</f>
        <v/>
      </c>
      <c r="R114" s="26"/>
      <c r="S114" s="115" t="str">
        <f>+IF(D114=0,"",'Ark1'!W170)</f>
        <v/>
      </c>
      <c r="T114" s="26"/>
      <c r="U114" s="115" t="str">
        <f>+IF(D114=0,"",'Ark1'!AG170)</f>
        <v/>
      </c>
      <c r="V114" s="26"/>
      <c r="W114" s="115" t="str">
        <f>+IF(D114=0,"",'Ark1'!AH170)</f>
        <v/>
      </c>
      <c r="X114" s="397" t="str">
        <f>+IF(D114=0,"",'Ark1'!AI170)</f>
        <v/>
      </c>
      <c r="Y114" s="115" t="str">
        <f>+IF(D114=0,"",'Ark1'!X170)</f>
        <v/>
      </c>
      <c r="Z114" s="433" t="str">
        <f>+IF(D114=0,"",'Ark1'!Y170)</f>
        <v/>
      </c>
      <c r="AA114" s="383" t="str">
        <f>+IF(D114=0,"",'Ark1'!Z170)</f>
        <v/>
      </c>
      <c r="AB114" s="383" t="str">
        <f>+IF(D114=0,"",'Ark1'!AA170)</f>
        <v/>
      </c>
      <c r="AC114" s="115" t="str">
        <f t="shared" si="37"/>
        <v/>
      </c>
      <c r="AD114" s="439"/>
      <c r="AE114" s="26"/>
      <c r="AJ114"/>
      <c r="AL114"/>
      <c r="AN114"/>
      <c r="AQ114"/>
      <c r="AV114"/>
      <c r="AX114"/>
      <c r="BB114"/>
      <c r="BD114"/>
      <c r="BE114"/>
      <c r="BG114"/>
    </row>
    <row r="115" spans="1:59" s="521" customForma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</row>
    <row r="116" spans="1:59">
      <c r="A116" s="26"/>
      <c r="B116" s="412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128"/>
      <c r="T116" s="128"/>
      <c r="U116" s="26"/>
      <c r="V116" s="26"/>
      <c r="W116" s="128"/>
      <c r="X116" s="128"/>
      <c r="Y116" s="128"/>
      <c r="Z116" s="128"/>
      <c r="AA116" s="26"/>
      <c r="AB116" s="26"/>
      <c r="AC116" s="26"/>
      <c r="AD116" s="26"/>
      <c r="AE116" s="26"/>
      <c r="AF116" s="1"/>
      <c r="AH116" s="1"/>
      <c r="AP116" s="1"/>
      <c r="AR116" s="1"/>
      <c r="AT116" s="1"/>
      <c r="AY116" s="1"/>
      <c r="AZ116" s="1"/>
      <c r="BA116" s="1"/>
      <c r="BC116" s="1"/>
      <c r="BF116" s="1"/>
    </row>
    <row r="117" spans="1:59">
      <c r="A117" s="26"/>
      <c r="B117" s="412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128"/>
      <c r="T117" s="128"/>
      <c r="U117" s="26"/>
      <c r="V117" s="26"/>
      <c r="W117" s="128"/>
      <c r="X117" s="128"/>
      <c r="Y117" s="128"/>
      <c r="Z117" s="128"/>
      <c r="AA117" s="26"/>
      <c r="AB117" s="26"/>
      <c r="AC117" s="26"/>
      <c r="AD117" s="26"/>
      <c r="AE117" s="26"/>
      <c r="AF117" s="1"/>
      <c r="AH117" s="1"/>
      <c r="AP117" s="1"/>
      <c r="AR117" s="1"/>
      <c r="AT117" s="1"/>
      <c r="AY117" s="1"/>
      <c r="AZ117" s="1"/>
      <c r="BA117" s="1"/>
      <c r="BC117" s="1"/>
      <c r="BF117" s="1"/>
    </row>
    <row r="118" spans="1:59">
      <c r="B118" s="312"/>
      <c r="C118" s="11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522"/>
      <c r="U118" s="11"/>
      <c r="V118" s="11"/>
      <c r="AA118" s="11"/>
      <c r="AB118" s="11"/>
      <c r="AC118" s="11"/>
      <c r="AD118" s="11"/>
      <c r="AF118" s="1"/>
      <c r="AH118" s="1"/>
      <c r="AP118" s="1"/>
      <c r="AR118" s="1"/>
      <c r="AT118" s="1"/>
      <c r="AY118" s="1"/>
      <c r="AZ118" s="1"/>
      <c r="BA118" s="1"/>
      <c r="BC118" s="1"/>
      <c r="BF118" s="1"/>
    </row>
    <row r="119" spans="1:59">
      <c r="B119" s="312"/>
      <c r="C119" s="11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U119" s="11"/>
      <c r="V119" s="11"/>
      <c r="AA119" s="11"/>
      <c r="AB119" s="11"/>
      <c r="AC119" s="11"/>
      <c r="AD119" s="11"/>
      <c r="AF119" s="1"/>
      <c r="AH119" s="1"/>
      <c r="AP119" s="1"/>
      <c r="AR119" s="1"/>
      <c r="AT119" s="1"/>
      <c r="AY119" s="1"/>
      <c r="AZ119" s="1"/>
      <c r="BA119" s="1"/>
      <c r="BC119" s="1"/>
      <c r="BF119" s="1"/>
    </row>
    <row r="120" spans="1:59">
      <c r="B120" s="312"/>
      <c r="C120" s="11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U120" s="11"/>
      <c r="V120" s="11"/>
      <c r="AA120" s="11"/>
      <c r="AB120" s="11"/>
      <c r="AC120" s="11"/>
      <c r="AD120" s="11"/>
      <c r="AF120" s="1"/>
      <c r="AH120" s="1"/>
      <c r="AP120" s="1"/>
      <c r="AR120" s="1"/>
      <c r="AT120" s="1"/>
      <c r="AY120" s="1"/>
      <c r="AZ120" s="1"/>
      <c r="BA120" s="1"/>
      <c r="BC120" s="1"/>
      <c r="BF120" s="1"/>
    </row>
    <row r="121" spans="1:59">
      <c r="B121" s="312"/>
      <c r="C121" s="11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U121" s="11"/>
      <c r="V121" s="11"/>
      <c r="AA121" s="11"/>
      <c r="AB121" s="11"/>
      <c r="AC121" s="11"/>
      <c r="AD121" s="11"/>
      <c r="AF121" s="1"/>
      <c r="AH121" s="1"/>
      <c r="AP121" s="1"/>
      <c r="AR121" s="1"/>
      <c r="AT121" s="1"/>
      <c r="AY121" s="1"/>
      <c r="AZ121" s="1"/>
      <c r="BA121" s="1"/>
      <c r="BC121" s="1"/>
      <c r="BF121" s="1"/>
    </row>
    <row r="122" spans="1:59">
      <c r="B122" s="312"/>
      <c r="C122" s="11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U122" s="11"/>
      <c r="V122" s="11"/>
      <c r="AA122" s="11"/>
      <c r="AB122" s="11"/>
      <c r="AC122" s="11"/>
      <c r="AD122" s="11"/>
      <c r="AF122" s="1"/>
      <c r="AH122" s="1"/>
      <c r="AP122" s="1"/>
      <c r="AR122" s="1"/>
      <c r="AT122" s="1"/>
      <c r="AY122" s="1"/>
      <c r="AZ122" s="1"/>
      <c r="BA122" s="1"/>
      <c r="BC122" s="1"/>
      <c r="BF122" s="1"/>
    </row>
    <row r="123" spans="1:59">
      <c r="B123" s="312"/>
      <c r="C123" s="11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U123" s="11"/>
      <c r="V123" s="11"/>
      <c r="AA123" s="11"/>
      <c r="AB123" s="11"/>
      <c r="AC123" s="11"/>
      <c r="AD123" s="11"/>
      <c r="AF123" s="1"/>
      <c r="AH123" s="1"/>
      <c r="AP123" s="1"/>
      <c r="AR123" s="1"/>
      <c r="AT123" s="1"/>
      <c r="AY123" s="1"/>
      <c r="AZ123" s="1"/>
      <c r="BA123" s="1"/>
      <c r="BC123" s="1"/>
      <c r="BF123" s="1"/>
    </row>
    <row r="124" spans="1:59">
      <c r="B124" s="312"/>
      <c r="C124" s="11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U124" s="11"/>
      <c r="V124" s="11"/>
      <c r="AA124" s="11"/>
      <c r="AB124" s="11"/>
      <c r="AC124" s="11"/>
      <c r="AD124" s="11"/>
      <c r="AF124" s="1"/>
      <c r="AH124" s="1"/>
      <c r="AP124" s="1"/>
      <c r="AR124" s="1"/>
      <c r="AT124" s="1"/>
      <c r="AY124" s="1"/>
      <c r="AZ124" s="1"/>
      <c r="BA124" s="1"/>
      <c r="BC124" s="1"/>
      <c r="BF124" s="1"/>
    </row>
    <row r="125" spans="1:59">
      <c r="B125" s="312"/>
      <c r="C125" s="11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U125" s="11"/>
      <c r="V125" s="11"/>
      <c r="AA125" s="11"/>
      <c r="AB125" s="11"/>
      <c r="AC125" s="11"/>
      <c r="AD125" s="11"/>
      <c r="AF125" s="1"/>
      <c r="AH125" s="1"/>
      <c r="AP125" s="1"/>
      <c r="AR125" s="1"/>
      <c r="AT125" s="1"/>
      <c r="AY125" s="1"/>
      <c r="AZ125" s="1"/>
      <c r="BA125" s="1"/>
      <c r="BC125" s="1"/>
      <c r="BF125" s="1"/>
    </row>
    <row r="126" spans="1:59">
      <c r="B126" s="312"/>
      <c r="C126" s="11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U126" s="11"/>
      <c r="V126" s="11"/>
      <c r="AA126" s="11"/>
      <c r="AB126" s="11"/>
      <c r="AC126" s="11"/>
      <c r="AD126" s="11"/>
      <c r="AF126" s="1"/>
      <c r="AH126" s="1"/>
      <c r="AP126" s="1"/>
      <c r="AR126" s="1"/>
      <c r="AT126" s="1"/>
      <c r="AY126" s="1"/>
      <c r="AZ126" s="1"/>
      <c r="BA126" s="1"/>
      <c r="BC126" s="1"/>
      <c r="BF126" s="1"/>
    </row>
    <row r="127" spans="1:59">
      <c r="B127" s="312"/>
      <c r="C127" s="11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U127" s="11"/>
      <c r="V127" s="11"/>
      <c r="AA127" s="11"/>
      <c r="AB127" s="11"/>
      <c r="AC127" s="11"/>
      <c r="AD127" s="11"/>
      <c r="AF127" s="1"/>
      <c r="AH127" s="1"/>
      <c r="AP127" s="1"/>
      <c r="AR127" s="1"/>
      <c r="AT127" s="1"/>
      <c r="AY127" s="1"/>
      <c r="AZ127" s="1"/>
      <c r="BA127" s="1"/>
      <c r="BC127" s="1"/>
      <c r="BF127" s="1"/>
    </row>
    <row r="128" spans="1:59">
      <c r="B128" s="312"/>
      <c r="C128" s="11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U128" s="11"/>
      <c r="V128" s="11"/>
      <c r="AA128" s="11"/>
      <c r="AB128" s="11"/>
      <c r="AC128" s="11"/>
      <c r="AD128" s="11"/>
      <c r="AF128" s="1"/>
      <c r="AH128" s="1"/>
      <c r="AP128" s="1"/>
      <c r="AR128" s="1"/>
      <c r="AT128" s="1"/>
      <c r="AY128" s="1"/>
      <c r="AZ128" s="1"/>
      <c r="BA128" s="1"/>
      <c r="BC128" s="1"/>
      <c r="BF128" s="1"/>
    </row>
    <row r="129" spans="2:58">
      <c r="B129" s="312"/>
      <c r="C129" s="11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U129" s="11"/>
      <c r="V129" s="11"/>
      <c r="AA129" s="11"/>
      <c r="AB129" s="11"/>
      <c r="AC129" s="11"/>
      <c r="AD129" s="11"/>
      <c r="AF129" s="1"/>
      <c r="AH129" s="1"/>
      <c r="AP129" s="1"/>
      <c r="AR129" s="1"/>
      <c r="AT129" s="1"/>
      <c r="AY129" s="1"/>
      <c r="AZ129" s="1"/>
      <c r="BA129" s="1"/>
      <c r="BC129" s="1"/>
      <c r="BF129" s="1"/>
    </row>
    <row r="130" spans="2:58">
      <c r="B130" s="312"/>
      <c r="C130" s="11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U130" s="11"/>
      <c r="V130" s="11"/>
      <c r="AA130" s="11"/>
      <c r="AB130" s="11"/>
      <c r="AC130" s="11"/>
      <c r="AD130" s="11"/>
      <c r="AF130" s="1"/>
      <c r="AH130" s="1"/>
      <c r="AP130" s="1"/>
      <c r="AR130" s="1"/>
      <c r="AT130" s="1"/>
      <c r="AY130" s="1"/>
      <c r="AZ130" s="1"/>
      <c r="BA130" s="1"/>
      <c r="BC130" s="1"/>
      <c r="BF130" s="1"/>
    </row>
    <row r="131" spans="2:58">
      <c r="B131" s="312"/>
      <c r="C131" s="11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U131" s="11"/>
      <c r="V131" s="11"/>
      <c r="AA131" s="11"/>
      <c r="AB131" s="11"/>
      <c r="AC131" s="11"/>
      <c r="AD131" s="11"/>
      <c r="AF131" s="1"/>
      <c r="AH131" s="1"/>
      <c r="AP131" s="1"/>
      <c r="AR131" s="1"/>
      <c r="AT131" s="1"/>
      <c r="AY131" s="1"/>
      <c r="AZ131" s="1"/>
      <c r="BA131" s="1"/>
      <c r="BC131" s="1"/>
      <c r="BF131" s="1"/>
    </row>
    <row r="132" spans="2:58">
      <c r="B132" s="312"/>
      <c r="C132" s="11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U132" s="11"/>
      <c r="V132" s="11"/>
      <c r="AA132" s="11"/>
      <c r="AB132" s="11"/>
      <c r="AC132" s="11"/>
      <c r="AD132" s="11"/>
      <c r="AF132" s="1"/>
      <c r="AH132" s="1"/>
      <c r="AP132" s="1"/>
      <c r="AR132" s="1"/>
      <c r="AT132" s="1"/>
      <c r="AY132" s="1"/>
      <c r="AZ132" s="1"/>
      <c r="BA132" s="1"/>
      <c r="BC132" s="1"/>
      <c r="BF132" s="1"/>
    </row>
    <row r="133" spans="2:58">
      <c r="B133" s="312"/>
      <c r="C133" s="11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U133" s="11"/>
      <c r="V133" s="11"/>
      <c r="AA133" s="11"/>
      <c r="AB133" s="11"/>
      <c r="AC133" s="11"/>
      <c r="AD133" s="11"/>
      <c r="AF133" s="1"/>
      <c r="AH133" s="1"/>
      <c r="AP133" s="1"/>
      <c r="AR133" s="1"/>
      <c r="AT133" s="1"/>
      <c r="AY133" s="1"/>
      <c r="AZ133" s="1"/>
      <c r="BA133" s="1"/>
      <c r="BC133" s="1"/>
      <c r="BF133" s="1"/>
    </row>
    <row r="134" spans="2:58">
      <c r="B134" s="312"/>
      <c r="C134" s="11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U134" s="11"/>
      <c r="V134" s="11"/>
      <c r="AA134" s="11"/>
      <c r="AB134" s="11"/>
      <c r="AC134" s="11"/>
      <c r="AD134" s="11"/>
      <c r="AF134" s="1"/>
      <c r="AH134" s="1"/>
      <c r="AP134" s="1"/>
      <c r="AR134" s="1"/>
      <c r="AT134" s="1"/>
      <c r="AY134" s="1"/>
      <c r="AZ134" s="1"/>
      <c r="BA134" s="1"/>
      <c r="BC134" s="1"/>
      <c r="BF134" s="1"/>
    </row>
    <row r="135" spans="2:58">
      <c r="B135" s="312"/>
      <c r="C135" s="11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U135" s="11"/>
      <c r="V135" s="11"/>
      <c r="AA135" s="11"/>
      <c r="AB135" s="11"/>
      <c r="AC135" s="11"/>
      <c r="AD135" s="11"/>
      <c r="AF135" s="1"/>
      <c r="AH135" s="1"/>
      <c r="AP135" s="1"/>
      <c r="AR135" s="1"/>
      <c r="AT135" s="1"/>
      <c r="AY135" s="1"/>
      <c r="AZ135" s="1"/>
      <c r="BA135" s="1"/>
      <c r="BC135" s="1"/>
      <c r="BF135" s="1"/>
    </row>
    <row r="136" spans="2:58">
      <c r="B136" s="312"/>
      <c r="C136" s="11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U136" s="11"/>
      <c r="V136" s="11"/>
      <c r="AA136" s="11"/>
      <c r="AB136" s="11"/>
      <c r="AC136" s="11"/>
      <c r="AD136" s="11"/>
      <c r="AF136" s="1"/>
      <c r="AH136" s="1"/>
      <c r="AP136" s="1"/>
      <c r="AR136" s="1"/>
      <c r="AT136" s="1"/>
      <c r="AY136" s="1"/>
      <c r="AZ136" s="1"/>
      <c r="BA136" s="1"/>
      <c r="BC136" s="1"/>
      <c r="BF136" s="1"/>
    </row>
    <row r="137" spans="2:58">
      <c r="B137" s="312"/>
      <c r="C137" s="11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U137" s="11"/>
      <c r="V137" s="11"/>
      <c r="AA137" s="11"/>
      <c r="AB137" s="11"/>
      <c r="AC137" s="11"/>
      <c r="AD137" s="11"/>
      <c r="AF137" s="1"/>
      <c r="AH137" s="1"/>
      <c r="AP137" s="1"/>
      <c r="AR137" s="1"/>
      <c r="AT137" s="1"/>
      <c r="AY137" s="1"/>
      <c r="AZ137" s="1"/>
      <c r="BA137" s="1"/>
      <c r="BC137" s="1"/>
      <c r="BF137" s="1"/>
    </row>
    <row r="138" spans="2:58">
      <c r="B138" s="312"/>
      <c r="C138" s="11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U138" s="11"/>
      <c r="V138" s="11"/>
      <c r="AA138" s="11"/>
      <c r="AB138" s="11"/>
      <c r="AC138" s="11"/>
      <c r="AD138" s="11"/>
      <c r="AF138" s="1"/>
      <c r="AH138" s="1"/>
      <c r="AP138" s="1"/>
      <c r="AR138" s="1"/>
      <c r="AT138" s="1"/>
      <c r="AY138" s="1"/>
      <c r="AZ138" s="1"/>
      <c r="BA138" s="1"/>
      <c r="BC138" s="1"/>
      <c r="BF138" s="1"/>
    </row>
    <row r="139" spans="2:58">
      <c r="B139" s="312"/>
      <c r="C139" s="11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U139" s="11"/>
      <c r="V139" s="11"/>
      <c r="AA139" s="11"/>
      <c r="AB139" s="11"/>
      <c r="AC139" s="11"/>
      <c r="AD139" s="11"/>
      <c r="AF139" s="1"/>
      <c r="AH139" s="1"/>
      <c r="AP139" s="1"/>
      <c r="AR139" s="1"/>
      <c r="AT139" s="1"/>
      <c r="AY139" s="1"/>
      <c r="AZ139" s="1"/>
      <c r="BA139" s="1"/>
      <c r="BC139" s="1"/>
      <c r="BF139" s="1"/>
    </row>
    <row r="140" spans="2:58">
      <c r="B140" s="312"/>
      <c r="C140" s="11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U140" s="11"/>
      <c r="V140" s="11"/>
      <c r="AA140" s="11"/>
      <c r="AB140" s="11"/>
      <c r="AC140" s="11"/>
      <c r="AD140" s="11"/>
      <c r="AF140" s="1"/>
      <c r="AH140" s="1"/>
      <c r="AP140" s="1"/>
      <c r="AR140" s="1"/>
      <c r="AT140" s="1"/>
      <c r="AY140" s="1"/>
      <c r="AZ140" s="1"/>
      <c r="BA140" s="1"/>
      <c r="BC140" s="1"/>
      <c r="BF140" s="1"/>
    </row>
    <row r="141" spans="2:58">
      <c r="B141" s="312"/>
      <c r="C141" s="11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U141" s="11"/>
      <c r="V141" s="11"/>
      <c r="AA141" s="11"/>
      <c r="AB141" s="11"/>
      <c r="AC141" s="11"/>
      <c r="AD141" s="11"/>
      <c r="AF141" s="1"/>
      <c r="AH141" s="1"/>
      <c r="AP141" s="1"/>
      <c r="AR141" s="1"/>
      <c r="AT141" s="1"/>
      <c r="AY141" s="1"/>
      <c r="AZ141" s="1"/>
      <c r="BA141" s="1"/>
      <c r="BC141" s="1"/>
      <c r="BF141" s="1"/>
    </row>
    <row r="142" spans="2:58">
      <c r="B142" s="312"/>
      <c r="C142" s="11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U142" s="11"/>
      <c r="V142" s="11"/>
      <c r="AA142" s="11"/>
      <c r="AB142" s="11"/>
      <c r="AC142" s="11"/>
      <c r="AD142" s="11"/>
      <c r="AF142" s="1"/>
      <c r="AH142" s="1"/>
      <c r="AP142" s="1"/>
      <c r="AR142" s="1"/>
      <c r="AT142" s="1"/>
      <c r="AY142" s="1"/>
      <c r="AZ142" s="1"/>
      <c r="BA142" s="1"/>
      <c r="BC142" s="1"/>
      <c r="BF142" s="1"/>
    </row>
    <row r="143" spans="2:58">
      <c r="B143" s="312"/>
      <c r="C143" s="11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U143" s="11"/>
      <c r="V143" s="11"/>
      <c r="AA143" s="11"/>
      <c r="AB143" s="11"/>
      <c r="AC143" s="11"/>
      <c r="AD143" s="11"/>
      <c r="AF143" s="1"/>
      <c r="AH143" s="1"/>
      <c r="AP143" s="1"/>
      <c r="AR143" s="1"/>
      <c r="AT143" s="1"/>
      <c r="AY143" s="1"/>
      <c r="AZ143" s="1"/>
      <c r="BA143" s="1"/>
      <c r="BC143" s="1"/>
      <c r="BF143" s="1"/>
    </row>
    <row r="144" spans="2:58">
      <c r="B144" s="312"/>
      <c r="C144" s="11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U144" s="11"/>
      <c r="V144" s="11"/>
      <c r="AA144" s="11"/>
      <c r="AB144" s="11"/>
      <c r="AC144" s="11"/>
      <c r="AD144" s="11"/>
      <c r="AF144" s="1"/>
      <c r="AH144" s="1"/>
      <c r="AP144" s="1"/>
      <c r="AR144" s="1"/>
      <c r="AT144" s="1"/>
      <c r="AY144" s="1"/>
      <c r="AZ144" s="1"/>
      <c r="BA144" s="1"/>
      <c r="BC144" s="1"/>
      <c r="BF144" s="1"/>
    </row>
    <row r="145" spans="2:58">
      <c r="B145" s="312"/>
      <c r="C145" s="11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U145" s="11"/>
      <c r="V145" s="11"/>
      <c r="AA145" s="11"/>
      <c r="AB145" s="11"/>
      <c r="AC145" s="11"/>
      <c r="AD145" s="11"/>
      <c r="AF145" s="1"/>
      <c r="AH145" s="1"/>
      <c r="AP145" s="1"/>
      <c r="AR145" s="1"/>
      <c r="AT145" s="1"/>
      <c r="AY145" s="1"/>
      <c r="AZ145" s="1"/>
      <c r="BA145" s="1"/>
      <c r="BC145" s="1"/>
      <c r="BF145" s="1"/>
    </row>
    <row r="146" spans="2:58">
      <c r="B146" s="312"/>
      <c r="C146" s="11"/>
      <c r="D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U146" s="11"/>
      <c r="V146" s="11"/>
      <c r="AA146" s="11"/>
      <c r="AB146" s="11"/>
      <c r="AC146" s="11"/>
      <c r="AD146" s="11"/>
      <c r="AF146" s="1"/>
      <c r="AH146" s="1"/>
      <c r="AP146" s="1"/>
      <c r="AR146" s="1"/>
      <c r="AT146" s="1"/>
      <c r="AY146" s="1"/>
      <c r="AZ146" s="1"/>
      <c r="BA146" s="1"/>
      <c r="BC146" s="1"/>
      <c r="BF146" s="1"/>
    </row>
    <row r="147" spans="2:58">
      <c r="B147" s="312"/>
      <c r="C147" s="11"/>
      <c r="D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U147" s="11"/>
      <c r="V147" s="11"/>
      <c r="AA147" s="11"/>
      <c r="AB147" s="11"/>
      <c r="AC147" s="11"/>
      <c r="AD147" s="11"/>
      <c r="AF147" s="1"/>
      <c r="AH147" s="1"/>
      <c r="AP147" s="1"/>
      <c r="AR147" s="1"/>
      <c r="AT147" s="1"/>
      <c r="AY147" s="1"/>
      <c r="AZ147" s="1"/>
      <c r="BA147" s="1"/>
      <c r="BC147" s="1"/>
      <c r="BF147" s="1"/>
    </row>
    <row r="148" spans="2:58">
      <c r="B148" s="312"/>
      <c r="C148" s="11"/>
      <c r="D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U148" s="11"/>
      <c r="V148" s="11"/>
      <c r="AA148" s="11"/>
      <c r="AB148" s="11"/>
      <c r="AC148" s="11"/>
      <c r="AD148" s="11"/>
      <c r="AF148" s="1"/>
      <c r="AH148" s="1"/>
      <c r="AP148" s="1"/>
      <c r="AR148" s="1"/>
      <c r="AT148" s="1"/>
      <c r="AY148" s="1"/>
      <c r="AZ148" s="1"/>
      <c r="BA148" s="1"/>
      <c r="BC148" s="1"/>
      <c r="BF148" s="1"/>
    </row>
    <row r="149" spans="2:58">
      <c r="B149" s="312"/>
      <c r="C149" s="11"/>
      <c r="D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U149" s="11"/>
      <c r="V149" s="11"/>
      <c r="AA149" s="11"/>
      <c r="AB149" s="11"/>
      <c r="AC149" s="11"/>
      <c r="AD149" s="11"/>
      <c r="AF149" s="1"/>
      <c r="AH149" s="1"/>
      <c r="AP149" s="1"/>
      <c r="AR149" s="1"/>
      <c r="AT149" s="1"/>
      <c r="AY149" s="1"/>
      <c r="AZ149" s="1"/>
      <c r="BA149" s="1"/>
      <c r="BC149" s="1"/>
      <c r="BF149" s="1"/>
    </row>
    <row r="150" spans="2:58">
      <c r="B150" s="312"/>
      <c r="C150" s="11"/>
      <c r="D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U150" s="11"/>
      <c r="V150" s="11"/>
      <c r="AA150" s="11"/>
      <c r="AB150" s="11"/>
      <c r="AC150" s="11"/>
      <c r="AD150" s="11"/>
      <c r="AF150" s="1"/>
      <c r="AH150" s="1"/>
      <c r="AP150" s="1"/>
      <c r="AR150" s="1"/>
      <c r="AT150" s="1"/>
      <c r="AY150" s="1"/>
      <c r="AZ150" s="1"/>
      <c r="BA150" s="1"/>
      <c r="BC150" s="1"/>
      <c r="BF150" s="1"/>
    </row>
    <row r="151" spans="2:58">
      <c r="B151" s="312"/>
      <c r="C151" s="11"/>
      <c r="D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U151" s="11"/>
      <c r="V151" s="11"/>
      <c r="AA151" s="11"/>
      <c r="AB151" s="11"/>
      <c r="AC151" s="11"/>
      <c r="AD151" s="11"/>
      <c r="AF151" s="1"/>
      <c r="AH151" s="1"/>
      <c r="AP151" s="1"/>
      <c r="AR151" s="1"/>
      <c r="AT151" s="1"/>
      <c r="AY151" s="1"/>
      <c r="AZ151" s="1"/>
      <c r="BA151" s="1"/>
      <c r="BC151" s="1"/>
      <c r="BF151" s="1"/>
    </row>
    <row r="152" spans="2:58">
      <c r="B152" s="312"/>
      <c r="C152" s="11"/>
      <c r="D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U152" s="11"/>
      <c r="V152" s="11"/>
      <c r="AA152" s="11"/>
      <c r="AB152" s="11"/>
      <c r="AC152" s="11"/>
      <c r="AD152" s="11"/>
      <c r="AF152" s="1"/>
      <c r="AH152" s="1"/>
      <c r="AP152" s="1"/>
      <c r="AR152" s="1"/>
      <c r="AT152" s="1"/>
      <c r="AY152" s="1"/>
      <c r="AZ152" s="1"/>
      <c r="BA152" s="1"/>
      <c r="BC152" s="1"/>
      <c r="BF152" s="1"/>
    </row>
    <row r="153" spans="2:58">
      <c r="B153" s="312"/>
      <c r="C153" s="11"/>
      <c r="D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U153" s="11"/>
      <c r="V153" s="11"/>
      <c r="AA153" s="11"/>
      <c r="AB153" s="11"/>
      <c r="AC153" s="11"/>
      <c r="AD153" s="11"/>
      <c r="AF153" s="1"/>
      <c r="AH153" s="1"/>
      <c r="AP153" s="1"/>
      <c r="AR153" s="1"/>
      <c r="AT153" s="1"/>
      <c r="AY153" s="1"/>
      <c r="AZ153" s="1"/>
      <c r="BA153" s="1"/>
      <c r="BC153" s="1"/>
      <c r="BF153" s="1"/>
    </row>
    <row r="154" spans="2:58">
      <c r="B154" s="312"/>
      <c r="C154" s="11"/>
      <c r="D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U154" s="11"/>
      <c r="V154" s="11"/>
      <c r="AA154" s="11"/>
      <c r="AB154" s="11"/>
      <c r="AC154" s="11"/>
      <c r="AD154" s="11"/>
      <c r="AF154" s="1"/>
      <c r="AH154" s="1"/>
      <c r="AP154" s="1"/>
      <c r="AR154" s="1"/>
      <c r="AT154" s="1"/>
      <c r="AY154" s="1"/>
      <c r="AZ154" s="1"/>
      <c r="BA154" s="1"/>
      <c r="BC154" s="1"/>
      <c r="BF154" s="1"/>
    </row>
    <row r="155" spans="2:58">
      <c r="B155" s="312"/>
      <c r="C155" s="11"/>
      <c r="D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U155" s="11"/>
      <c r="V155" s="11"/>
      <c r="AA155" s="11"/>
      <c r="AB155" s="11"/>
      <c r="AC155" s="11"/>
      <c r="AD155" s="11"/>
      <c r="AF155" s="1"/>
      <c r="AH155" s="1"/>
      <c r="AP155" s="1"/>
      <c r="AR155" s="1"/>
      <c r="AT155" s="1"/>
      <c r="AY155" s="1"/>
      <c r="AZ155" s="1"/>
      <c r="BA155" s="1"/>
      <c r="BC155" s="1"/>
      <c r="BF155" s="1"/>
    </row>
    <row r="156" spans="2:58">
      <c r="B156" s="312"/>
      <c r="C156" s="11"/>
      <c r="D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U156" s="11"/>
      <c r="V156" s="11"/>
      <c r="AA156" s="11"/>
      <c r="AB156" s="11"/>
      <c r="AC156" s="11"/>
      <c r="AD156" s="11"/>
      <c r="AF156" s="1"/>
      <c r="AH156" s="1"/>
      <c r="AP156" s="1"/>
      <c r="AR156" s="1"/>
      <c r="AT156" s="1"/>
      <c r="AY156" s="1"/>
      <c r="AZ156" s="1"/>
      <c r="BA156" s="1"/>
      <c r="BC156" s="1"/>
      <c r="BF156" s="1"/>
    </row>
    <row r="157" spans="2:58">
      <c r="B157" s="312"/>
      <c r="C157" s="11"/>
      <c r="D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U157" s="11"/>
      <c r="V157" s="11"/>
      <c r="AA157" s="11"/>
      <c r="AB157" s="11"/>
      <c r="AC157" s="11"/>
      <c r="AD157" s="11"/>
      <c r="AF157" s="1"/>
      <c r="AH157" s="1"/>
      <c r="AP157" s="1"/>
      <c r="AR157" s="1"/>
      <c r="AT157" s="1"/>
      <c r="AY157" s="1"/>
      <c r="AZ157" s="1"/>
      <c r="BA157" s="1"/>
      <c r="BC157" s="1"/>
      <c r="BF157" s="1"/>
    </row>
    <row r="158" spans="2:58">
      <c r="B158" s="312"/>
      <c r="C158" s="11"/>
      <c r="D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U158" s="11"/>
      <c r="V158" s="11"/>
      <c r="AA158" s="11"/>
      <c r="AB158" s="11"/>
      <c r="AC158" s="11"/>
      <c r="AD158" s="11"/>
      <c r="AF158" s="1"/>
      <c r="AH158" s="1"/>
      <c r="AP158" s="1"/>
      <c r="AR158" s="1"/>
      <c r="AT158" s="1"/>
      <c r="AY158" s="1"/>
      <c r="AZ158" s="1"/>
      <c r="BA158" s="1"/>
      <c r="BC158" s="1"/>
      <c r="BF158" s="1"/>
    </row>
    <row r="159" spans="2:58">
      <c r="B159" s="312"/>
      <c r="C159" s="11"/>
      <c r="D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U159" s="11"/>
      <c r="V159" s="11"/>
      <c r="AA159" s="11"/>
      <c r="AB159" s="11"/>
      <c r="AC159" s="11"/>
      <c r="AD159" s="11"/>
      <c r="AF159" s="1"/>
      <c r="AH159" s="1"/>
      <c r="AP159" s="1"/>
      <c r="AR159" s="1"/>
      <c r="AT159" s="1"/>
      <c r="AY159" s="1"/>
      <c r="AZ159" s="1"/>
      <c r="BA159" s="1"/>
      <c r="BC159" s="1"/>
      <c r="BF159" s="1"/>
    </row>
    <row r="160" spans="2:58">
      <c r="B160" s="312"/>
      <c r="C160" s="11"/>
      <c r="D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U160" s="11"/>
      <c r="V160" s="11"/>
      <c r="AA160" s="11"/>
      <c r="AB160" s="11"/>
      <c r="AC160" s="11"/>
      <c r="AD160" s="11"/>
      <c r="AF160" s="1"/>
      <c r="AH160" s="1"/>
      <c r="AP160" s="1"/>
      <c r="AR160" s="1"/>
      <c r="AT160" s="1"/>
      <c r="AY160" s="1"/>
      <c r="AZ160" s="1"/>
      <c r="BA160" s="1"/>
      <c r="BC160" s="1"/>
      <c r="BF160" s="1"/>
    </row>
    <row r="161" spans="2:58">
      <c r="B161" s="312"/>
      <c r="C161" s="11"/>
      <c r="D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U161" s="11"/>
      <c r="V161" s="11"/>
      <c r="AA161" s="11"/>
      <c r="AB161" s="11"/>
      <c r="AC161" s="11"/>
      <c r="AD161" s="11"/>
      <c r="AF161" s="1"/>
      <c r="AH161" s="1"/>
      <c r="AP161" s="1"/>
      <c r="AR161" s="1"/>
      <c r="AT161" s="1"/>
      <c r="AY161" s="1"/>
      <c r="AZ161" s="1"/>
      <c r="BA161" s="1"/>
      <c r="BC161" s="1"/>
      <c r="BF161" s="1"/>
    </row>
    <row r="162" spans="2:58">
      <c r="B162" s="312"/>
      <c r="C162" s="11"/>
      <c r="D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U162" s="11"/>
      <c r="V162" s="11"/>
      <c r="AA162" s="11"/>
      <c r="AB162" s="11"/>
      <c r="AC162" s="11"/>
      <c r="AD162" s="11"/>
      <c r="AF162" s="1"/>
      <c r="AH162" s="1"/>
      <c r="AP162" s="1"/>
      <c r="AR162" s="1"/>
      <c r="AT162" s="1"/>
      <c r="AY162" s="1"/>
      <c r="AZ162" s="1"/>
      <c r="BA162" s="1"/>
      <c r="BC162" s="1"/>
      <c r="BF162" s="1"/>
    </row>
    <row r="163" spans="2:58">
      <c r="B163" s="312"/>
      <c r="C163" s="11"/>
      <c r="D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U163" s="11"/>
      <c r="V163" s="11"/>
      <c r="AA163" s="11"/>
      <c r="AB163" s="11"/>
      <c r="AC163" s="11"/>
      <c r="AD163" s="11"/>
      <c r="AF163" s="1"/>
      <c r="AH163" s="1"/>
      <c r="AP163" s="1"/>
      <c r="AR163" s="1"/>
      <c r="AT163" s="1"/>
      <c r="AY163" s="1"/>
      <c r="AZ163" s="1"/>
      <c r="BA163" s="1"/>
      <c r="BC163" s="1"/>
      <c r="BF163" s="1"/>
    </row>
    <row r="164" spans="2:58">
      <c r="B164" s="312"/>
      <c r="C164" s="11"/>
      <c r="D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U164" s="11"/>
      <c r="V164" s="11"/>
      <c r="AA164" s="11"/>
      <c r="AB164" s="11"/>
      <c r="AC164" s="11"/>
      <c r="AD164" s="11"/>
      <c r="AF164" s="1"/>
      <c r="AH164" s="1"/>
      <c r="AP164" s="1"/>
      <c r="AR164" s="1"/>
      <c r="AT164" s="1"/>
      <c r="AY164" s="1"/>
      <c r="AZ164" s="1"/>
      <c r="BA164" s="1"/>
      <c r="BC164" s="1"/>
      <c r="BF164" s="1"/>
    </row>
    <row r="165" spans="2:58">
      <c r="B165" s="312"/>
      <c r="C165" s="11"/>
      <c r="D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U165" s="11"/>
      <c r="V165" s="11"/>
      <c r="AA165" s="11"/>
      <c r="AB165" s="11"/>
      <c r="AC165" s="11"/>
      <c r="AD165" s="11"/>
      <c r="AF165" s="1"/>
      <c r="AH165" s="1"/>
      <c r="AP165" s="1"/>
      <c r="AR165" s="1"/>
      <c r="AT165" s="1"/>
      <c r="AY165" s="1"/>
      <c r="AZ165" s="1"/>
      <c r="BA165" s="1"/>
      <c r="BC165" s="1"/>
      <c r="BF165" s="1"/>
    </row>
    <row r="166" spans="2:58">
      <c r="B166" s="312"/>
      <c r="C166" s="11"/>
      <c r="D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U166" s="11"/>
      <c r="V166" s="11"/>
      <c r="AA166" s="11"/>
      <c r="AB166" s="11"/>
      <c r="AC166" s="11"/>
      <c r="AD166" s="11"/>
      <c r="AF166" s="1"/>
      <c r="AH166" s="1"/>
      <c r="AP166" s="1"/>
      <c r="AR166" s="1"/>
      <c r="AT166" s="1"/>
      <c r="AY166" s="1"/>
      <c r="AZ166" s="1"/>
      <c r="BA166" s="1"/>
      <c r="BC166" s="1"/>
      <c r="BF166" s="1"/>
    </row>
    <row r="167" spans="2:58">
      <c r="B167" s="312"/>
      <c r="C167" s="11"/>
      <c r="D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U167" s="11"/>
      <c r="V167" s="11"/>
      <c r="AA167" s="11"/>
      <c r="AB167" s="11"/>
      <c r="AC167" s="11"/>
      <c r="AD167" s="11"/>
      <c r="AF167" s="1"/>
      <c r="AH167" s="1"/>
      <c r="AP167" s="1"/>
      <c r="AR167" s="1"/>
      <c r="AT167" s="1"/>
      <c r="AY167" s="1"/>
      <c r="AZ167" s="1"/>
      <c r="BA167" s="1"/>
      <c r="BC167" s="1"/>
      <c r="BF167" s="1"/>
    </row>
    <row r="168" spans="2:58">
      <c r="B168" s="312"/>
      <c r="C168" s="11"/>
      <c r="D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U168" s="11"/>
      <c r="V168" s="11"/>
      <c r="AA168" s="11"/>
      <c r="AB168" s="11"/>
      <c r="AC168" s="11"/>
      <c r="AD168" s="11"/>
      <c r="AF168" s="1"/>
      <c r="AH168" s="1"/>
      <c r="AP168" s="1"/>
      <c r="AR168" s="1"/>
      <c r="AT168" s="1"/>
      <c r="AY168" s="1"/>
      <c r="AZ168" s="1"/>
      <c r="BA168" s="1"/>
      <c r="BC168" s="1"/>
      <c r="BF168" s="1"/>
    </row>
    <row r="169" spans="2:58">
      <c r="B169" s="312"/>
      <c r="C169" s="11"/>
      <c r="D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U169" s="11"/>
      <c r="V169" s="11"/>
      <c r="AA169" s="11"/>
      <c r="AB169" s="11"/>
      <c r="AC169" s="11"/>
      <c r="AD169" s="11"/>
      <c r="AF169" s="1"/>
      <c r="AH169" s="1"/>
      <c r="AP169" s="1"/>
      <c r="AR169" s="1"/>
      <c r="AT169" s="1"/>
      <c r="AY169" s="1"/>
      <c r="AZ169" s="1"/>
      <c r="BA169" s="1"/>
      <c r="BC169" s="1"/>
      <c r="BF169" s="1"/>
    </row>
    <row r="170" spans="2:58">
      <c r="B170" s="312"/>
      <c r="C170" s="11"/>
      <c r="D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U170" s="11"/>
      <c r="V170" s="11"/>
      <c r="AA170" s="11"/>
      <c r="AB170" s="11"/>
      <c r="AC170" s="11"/>
      <c r="AD170" s="11"/>
      <c r="AF170" s="1"/>
      <c r="AH170" s="1"/>
      <c r="AP170" s="1"/>
      <c r="AR170" s="1"/>
      <c r="AT170" s="1"/>
      <c r="AY170" s="1"/>
      <c r="AZ170" s="1"/>
      <c r="BA170" s="1"/>
      <c r="BC170" s="1"/>
      <c r="BF170" s="1"/>
    </row>
    <row r="171" spans="2:58">
      <c r="B171" s="312"/>
      <c r="C171" s="11"/>
      <c r="D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U171" s="11"/>
      <c r="V171" s="11"/>
      <c r="AA171" s="11"/>
      <c r="AB171" s="11"/>
      <c r="AC171" s="11"/>
      <c r="AD171" s="11"/>
      <c r="AF171" s="1"/>
      <c r="AH171" s="1"/>
      <c r="AP171" s="1"/>
      <c r="AR171" s="1"/>
      <c r="AT171" s="1"/>
      <c r="AY171" s="1"/>
      <c r="AZ171" s="1"/>
      <c r="BA171" s="1"/>
      <c r="BC171" s="1"/>
      <c r="BF171" s="1"/>
    </row>
    <row r="172" spans="2:58">
      <c r="B172" s="312"/>
      <c r="C172" s="11"/>
      <c r="D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U172" s="11"/>
      <c r="V172" s="11"/>
      <c r="AA172" s="11"/>
      <c r="AB172" s="11"/>
      <c r="AC172" s="11"/>
      <c r="AD172" s="11"/>
      <c r="AF172" s="1"/>
      <c r="AH172" s="1"/>
      <c r="AP172" s="1"/>
      <c r="AR172" s="1"/>
      <c r="AT172" s="1"/>
      <c r="AY172" s="1"/>
      <c r="AZ172" s="1"/>
      <c r="BA172" s="1"/>
      <c r="BC172" s="1"/>
      <c r="BF172" s="1"/>
    </row>
    <row r="173" spans="2:58">
      <c r="B173" s="312"/>
      <c r="C173" s="11"/>
      <c r="D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U173" s="11"/>
      <c r="V173" s="11"/>
      <c r="AA173" s="11"/>
      <c r="AB173" s="11"/>
      <c r="AC173" s="11"/>
      <c r="AD173" s="11"/>
      <c r="AF173" s="1"/>
      <c r="AH173" s="1"/>
      <c r="AP173" s="1"/>
      <c r="AR173" s="1"/>
      <c r="AT173" s="1"/>
      <c r="AY173" s="1"/>
      <c r="AZ173" s="1"/>
      <c r="BA173" s="1"/>
      <c r="BC173" s="1"/>
      <c r="BF173" s="1"/>
    </row>
    <row r="174" spans="2:58">
      <c r="B174" s="312"/>
      <c r="C174" s="11"/>
      <c r="D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U174" s="11"/>
      <c r="V174" s="11"/>
      <c r="AA174" s="11"/>
      <c r="AB174" s="11"/>
      <c r="AC174" s="11"/>
      <c r="AD174" s="11"/>
      <c r="AF174" s="1"/>
      <c r="AH174" s="1"/>
      <c r="AP174" s="1"/>
      <c r="AR174" s="1"/>
      <c r="AT174" s="1"/>
      <c r="AY174" s="1"/>
      <c r="AZ174" s="1"/>
      <c r="BA174" s="1"/>
      <c r="BC174" s="1"/>
      <c r="BF174" s="1"/>
    </row>
    <row r="175" spans="2:58">
      <c r="B175" s="312"/>
      <c r="C175" s="11"/>
      <c r="D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U175" s="11"/>
      <c r="V175" s="11"/>
      <c r="AA175" s="11"/>
      <c r="AB175" s="11"/>
      <c r="AC175" s="11"/>
      <c r="AD175" s="11"/>
      <c r="AF175" s="1"/>
      <c r="AH175" s="1"/>
      <c r="AP175" s="1"/>
      <c r="AR175" s="1"/>
      <c r="AT175" s="1"/>
      <c r="AY175" s="1"/>
      <c r="AZ175" s="1"/>
      <c r="BA175" s="1"/>
      <c r="BC175" s="1"/>
      <c r="BF175" s="1"/>
    </row>
    <row r="176" spans="2:58">
      <c r="B176" s="312"/>
      <c r="C176" s="11"/>
      <c r="D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U176" s="11"/>
      <c r="V176" s="11"/>
      <c r="AA176" s="11"/>
      <c r="AB176" s="11"/>
      <c r="AC176" s="11"/>
      <c r="AD176" s="11"/>
      <c r="AF176" s="1"/>
      <c r="AH176" s="1"/>
      <c r="AP176" s="1"/>
      <c r="AR176" s="1"/>
      <c r="AT176" s="1"/>
      <c r="AY176" s="1"/>
      <c r="AZ176" s="1"/>
      <c r="BA176" s="1"/>
      <c r="BC176" s="1"/>
      <c r="BF176" s="1"/>
    </row>
    <row r="177" spans="2:58">
      <c r="B177" s="312"/>
      <c r="C177" s="11"/>
      <c r="D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U177" s="11"/>
      <c r="V177" s="11"/>
      <c r="AA177" s="11"/>
      <c r="AB177" s="11"/>
      <c r="AC177" s="11"/>
      <c r="AD177" s="11"/>
      <c r="AF177" s="1"/>
      <c r="AH177" s="1"/>
      <c r="AP177" s="1"/>
      <c r="AR177" s="1"/>
      <c r="AT177" s="1"/>
      <c r="AY177" s="1"/>
      <c r="AZ177" s="1"/>
      <c r="BA177" s="1"/>
      <c r="BC177" s="1"/>
      <c r="BF177" s="1"/>
    </row>
    <row r="178" spans="2:58">
      <c r="B178" s="312"/>
      <c r="C178" s="11"/>
      <c r="D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U178" s="11"/>
      <c r="V178" s="11"/>
      <c r="AA178" s="11"/>
      <c r="AB178" s="11"/>
      <c r="AC178" s="11"/>
      <c r="AD178" s="11"/>
      <c r="AF178" s="1"/>
      <c r="AH178" s="1"/>
      <c r="AP178" s="1"/>
      <c r="AR178" s="1"/>
      <c r="AT178" s="1"/>
      <c r="AY178" s="1"/>
      <c r="AZ178" s="1"/>
      <c r="BA178" s="1"/>
      <c r="BC178" s="1"/>
      <c r="BF178" s="1"/>
    </row>
    <row r="179" spans="2:58">
      <c r="B179" s="312"/>
      <c r="C179" s="11"/>
      <c r="D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U179" s="11"/>
      <c r="V179" s="11"/>
      <c r="AA179" s="11"/>
      <c r="AB179" s="11"/>
      <c r="AC179" s="11"/>
      <c r="AD179" s="11"/>
      <c r="AF179" s="1"/>
      <c r="AH179" s="1"/>
      <c r="AP179" s="1"/>
      <c r="AR179" s="1"/>
      <c r="AT179" s="1"/>
      <c r="AY179" s="1"/>
      <c r="AZ179" s="1"/>
      <c r="BA179" s="1"/>
      <c r="BC179" s="1"/>
      <c r="BF179" s="1"/>
    </row>
    <row r="180" spans="2:58">
      <c r="B180" s="312"/>
      <c r="C180" s="11"/>
      <c r="D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U180" s="11"/>
      <c r="V180" s="11"/>
      <c r="AA180" s="11"/>
      <c r="AB180" s="11"/>
      <c r="AC180" s="11"/>
      <c r="AD180" s="11"/>
      <c r="AF180" s="1"/>
      <c r="AH180" s="1"/>
      <c r="AP180" s="1"/>
      <c r="AR180" s="1"/>
      <c r="AT180" s="1"/>
      <c r="AY180" s="1"/>
      <c r="AZ180" s="1"/>
      <c r="BA180" s="1"/>
      <c r="BC180" s="1"/>
      <c r="BF180" s="1"/>
    </row>
    <row r="181" spans="2:58">
      <c r="B181" s="312"/>
      <c r="C181" s="11"/>
      <c r="D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U181" s="11"/>
      <c r="V181" s="11"/>
      <c r="AA181" s="11"/>
      <c r="AB181" s="11"/>
      <c r="AC181" s="11"/>
      <c r="AD181" s="11"/>
      <c r="AF181" s="1"/>
      <c r="AH181" s="1"/>
      <c r="AP181" s="1"/>
      <c r="AR181" s="1"/>
      <c r="AT181" s="1"/>
      <c r="AY181" s="1"/>
      <c r="AZ181" s="1"/>
      <c r="BA181" s="1"/>
      <c r="BC181" s="1"/>
      <c r="BF181" s="1"/>
    </row>
    <row r="182" spans="2:58">
      <c r="B182" s="312"/>
      <c r="C182" s="11"/>
      <c r="D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U182" s="11"/>
      <c r="V182" s="11"/>
      <c r="AA182" s="11"/>
      <c r="AB182" s="11"/>
      <c r="AC182" s="11"/>
      <c r="AD182" s="11"/>
      <c r="AF182" s="1"/>
      <c r="AH182" s="1"/>
      <c r="AP182" s="1"/>
      <c r="AR182" s="1"/>
      <c r="AT182" s="1"/>
      <c r="AY182" s="1"/>
      <c r="AZ182" s="1"/>
      <c r="BA182" s="1"/>
      <c r="BC182" s="1"/>
      <c r="BF182" s="1"/>
    </row>
    <row r="183" spans="2:58">
      <c r="B183" s="312"/>
      <c r="C183" s="11"/>
      <c r="D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U183" s="11"/>
      <c r="V183" s="11"/>
      <c r="AA183" s="11"/>
      <c r="AB183" s="11"/>
      <c r="AC183" s="11"/>
      <c r="AD183" s="11"/>
      <c r="AF183" s="1"/>
      <c r="AH183" s="1"/>
      <c r="AP183" s="1"/>
      <c r="AR183" s="1"/>
      <c r="AT183" s="1"/>
      <c r="AY183" s="1"/>
      <c r="AZ183" s="1"/>
      <c r="BA183" s="1"/>
      <c r="BC183" s="1"/>
      <c r="BF183" s="1"/>
    </row>
    <row r="184" spans="2:58">
      <c r="B184" s="312"/>
      <c r="C184" s="11"/>
      <c r="D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U184" s="11"/>
      <c r="V184" s="11"/>
      <c r="AA184" s="11"/>
      <c r="AB184" s="11"/>
      <c r="AC184" s="11"/>
      <c r="AD184" s="11"/>
      <c r="AF184" s="1"/>
      <c r="AH184" s="1"/>
      <c r="AP184" s="1"/>
      <c r="AR184" s="1"/>
      <c r="AT184" s="1"/>
      <c r="AY184" s="1"/>
      <c r="AZ184" s="1"/>
      <c r="BA184" s="1"/>
      <c r="BC184" s="1"/>
      <c r="BF184" s="1"/>
    </row>
    <row r="185" spans="2:58">
      <c r="B185" s="312"/>
      <c r="C185" s="11"/>
      <c r="D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U185" s="11"/>
      <c r="V185" s="11"/>
      <c r="AA185" s="11"/>
      <c r="AB185" s="11"/>
      <c r="AC185" s="11"/>
      <c r="AD185" s="11"/>
      <c r="AF185" s="1"/>
      <c r="AH185" s="1"/>
      <c r="AP185" s="1"/>
      <c r="AR185" s="1"/>
      <c r="AT185" s="1"/>
      <c r="AY185" s="1"/>
      <c r="AZ185" s="1"/>
      <c r="BA185" s="1"/>
      <c r="BC185" s="1"/>
      <c r="BF185" s="1"/>
    </row>
    <row r="186" spans="2:58">
      <c r="B186" s="312"/>
      <c r="C186" s="11"/>
      <c r="D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U186" s="11"/>
      <c r="V186" s="11"/>
      <c r="AA186" s="11"/>
      <c r="AB186" s="11"/>
      <c r="AC186" s="11"/>
      <c r="AD186" s="11"/>
      <c r="AF186" s="1"/>
      <c r="AH186" s="1"/>
      <c r="AP186" s="1"/>
      <c r="AR186" s="1"/>
      <c r="AT186" s="1"/>
      <c r="AY186" s="1"/>
      <c r="AZ186" s="1"/>
      <c r="BA186" s="1"/>
      <c r="BC186" s="1"/>
      <c r="BF186" s="1"/>
    </row>
    <row r="187" spans="2:58">
      <c r="B187" s="312"/>
      <c r="C187" s="11"/>
      <c r="D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U187" s="11"/>
      <c r="V187" s="11"/>
      <c r="AA187" s="11"/>
      <c r="AB187" s="11"/>
      <c r="AC187" s="11"/>
      <c r="AD187" s="11"/>
      <c r="AF187" s="1"/>
      <c r="AH187" s="1"/>
      <c r="AP187" s="1"/>
      <c r="AR187" s="1"/>
      <c r="AT187" s="1"/>
      <c r="AY187" s="1"/>
      <c r="AZ187" s="1"/>
      <c r="BA187" s="1"/>
      <c r="BC187" s="1"/>
      <c r="BF187" s="1"/>
    </row>
    <row r="188" spans="2:58">
      <c r="B188" s="312"/>
      <c r="C188" s="11"/>
      <c r="D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U188" s="11"/>
      <c r="V188" s="11"/>
      <c r="AA188" s="11"/>
      <c r="AB188" s="11"/>
      <c r="AC188" s="11"/>
      <c r="AD188" s="11"/>
      <c r="AF188" s="1"/>
      <c r="AH188" s="1"/>
      <c r="AP188" s="1"/>
      <c r="AR188" s="1"/>
      <c r="AT188" s="1"/>
      <c r="AY188" s="1"/>
      <c r="AZ188" s="1"/>
      <c r="BA188" s="1"/>
      <c r="BC188" s="1"/>
      <c r="BF188" s="1"/>
    </row>
    <row r="189" spans="2:58">
      <c r="B189" s="312"/>
      <c r="C189" s="11"/>
      <c r="D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U189" s="11"/>
      <c r="V189" s="11"/>
      <c r="AA189" s="11"/>
      <c r="AB189" s="11"/>
      <c r="AC189" s="11"/>
      <c r="AD189" s="11"/>
      <c r="AF189" s="1"/>
      <c r="AH189" s="1"/>
      <c r="AP189" s="1"/>
      <c r="AR189" s="1"/>
      <c r="AT189" s="1"/>
      <c r="AY189" s="1"/>
      <c r="AZ189" s="1"/>
      <c r="BA189" s="1"/>
      <c r="BC189" s="1"/>
      <c r="BF189" s="1"/>
    </row>
    <row r="190" spans="2:58">
      <c r="B190" s="312"/>
      <c r="C190" s="11"/>
      <c r="D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U190" s="11"/>
      <c r="V190" s="11"/>
      <c r="AA190" s="11"/>
      <c r="AB190" s="11"/>
      <c r="AC190" s="11"/>
      <c r="AD190" s="11"/>
      <c r="AF190" s="1"/>
      <c r="AH190" s="1"/>
      <c r="AP190" s="1"/>
      <c r="AR190" s="1"/>
      <c r="AT190" s="1"/>
      <c r="AY190" s="1"/>
      <c r="AZ190" s="1"/>
      <c r="BA190" s="1"/>
      <c r="BC190" s="1"/>
      <c r="BF190" s="1"/>
    </row>
    <row r="191" spans="2:58">
      <c r="B191" s="312"/>
      <c r="C191" s="11"/>
      <c r="D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U191" s="11"/>
      <c r="V191" s="11"/>
      <c r="AA191" s="11"/>
      <c r="AB191" s="11"/>
      <c r="AC191" s="11"/>
      <c r="AD191" s="11"/>
      <c r="AF191" s="1"/>
      <c r="AH191" s="1"/>
      <c r="AP191" s="1"/>
      <c r="AR191" s="1"/>
      <c r="AT191" s="1"/>
      <c r="AY191" s="1"/>
      <c r="AZ191" s="1"/>
      <c r="BA191" s="1"/>
      <c r="BC191" s="1"/>
      <c r="BF191" s="1"/>
    </row>
    <row r="192" spans="2:58">
      <c r="B192" s="312"/>
      <c r="C192" s="11"/>
      <c r="D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U192" s="11"/>
      <c r="V192" s="11"/>
      <c r="AA192" s="11"/>
      <c r="AB192" s="11"/>
      <c r="AC192" s="11"/>
      <c r="AD192" s="11"/>
      <c r="AF192" s="1"/>
      <c r="AH192" s="1"/>
      <c r="AP192" s="1"/>
      <c r="AR192" s="1"/>
      <c r="AT192" s="1"/>
      <c r="AY192" s="1"/>
      <c r="AZ192" s="1"/>
      <c r="BA192" s="1"/>
      <c r="BC192" s="1"/>
      <c r="BF192" s="1"/>
    </row>
    <row r="193" spans="2:58">
      <c r="B193" s="312"/>
      <c r="C193" s="11"/>
      <c r="D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U193" s="11"/>
      <c r="V193" s="11"/>
      <c r="AA193" s="11"/>
      <c r="AB193" s="11"/>
      <c r="AC193" s="11"/>
      <c r="AD193" s="11"/>
      <c r="AF193" s="1"/>
      <c r="AH193" s="1"/>
      <c r="AP193" s="1"/>
      <c r="AR193" s="1"/>
      <c r="AT193" s="1"/>
      <c r="AY193" s="1"/>
      <c r="AZ193" s="1"/>
      <c r="BA193" s="1"/>
      <c r="BC193" s="1"/>
      <c r="BF193" s="1"/>
    </row>
    <row r="194" spans="2:58">
      <c r="B194" s="312"/>
      <c r="C194" s="11"/>
      <c r="D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U194" s="11"/>
      <c r="V194" s="11"/>
      <c r="AA194" s="11"/>
      <c r="AB194" s="11"/>
      <c r="AC194" s="11"/>
      <c r="AD194" s="11"/>
      <c r="AF194" s="1"/>
      <c r="AH194" s="1"/>
      <c r="AP194" s="1"/>
      <c r="AR194" s="1"/>
      <c r="AT194" s="1"/>
      <c r="AY194" s="1"/>
      <c r="AZ194" s="1"/>
      <c r="BA194" s="1"/>
      <c r="BC194" s="1"/>
      <c r="BF194" s="1"/>
    </row>
    <row r="195" spans="2:58">
      <c r="B195" s="312"/>
      <c r="C195" s="11"/>
      <c r="D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U195" s="11"/>
      <c r="V195" s="11"/>
      <c r="AA195" s="11"/>
      <c r="AB195" s="11"/>
      <c r="AC195" s="11"/>
      <c r="AD195" s="11"/>
      <c r="AF195" s="1"/>
      <c r="AH195" s="1"/>
      <c r="AP195" s="1"/>
      <c r="AR195" s="1"/>
      <c r="AT195" s="1"/>
      <c r="AY195" s="1"/>
      <c r="AZ195" s="1"/>
      <c r="BA195" s="1"/>
      <c r="BC195" s="1"/>
      <c r="BF195" s="1"/>
    </row>
    <row r="196" spans="2:58">
      <c r="B196" s="312"/>
      <c r="C196" s="11"/>
      <c r="D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U196" s="11"/>
      <c r="V196" s="11"/>
      <c r="AA196" s="11"/>
      <c r="AB196" s="11"/>
      <c r="AC196" s="11"/>
      <c r="AD196" s="11"/>
      <c r="AF196" s="1"/>
      <c r="AH196" s="1"/>
      <c r="AP196" s="1"/>
      <c r="AR196" s="1"/>
      <c r="AT196" s="1"/>
      <c r="AY196" s="1"/>
      <c r="AZ196" s="1"/>
      <c r="BA196" s="1"/>
      <c r="BC196" s="1"/>
      <c r="BF196" s="1"/>
    </row>
    <row r="197" spans="2:58">
      <c r="B197" s="312"/>
      <c r="C197" s="11"/>
      <c r="D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U197" s="11"/>
      <c r="V197" s="11"/>
      <c r="AA197" s="11"/>
      <c r="AB197" s="11"/>
      <c r="AC197" s="11"/>
      <c r="AD197" s="11"/>
      <c r="AF197" s="1"/>
      <c r="AH197" s="1"/>
      <c r="AP197" s="1"/>
      <c r="AR197" s="1"/>
      <c r="AT197" s="1"/>
      <c r="AY197" s="1"/>
      <c r="AZ197" s="1"/>
      <c r="BA197" s="1"/>
      <c r="BC197" s="1"/>
      <c r="BF197" s="1"/>
    </row>
    <row r="198" spans="2:58">
      <c r="B198" s="312"/>
      <c r="C198" s="11"/>
      <c r="D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U198" s="11"/>
      <c r="V198" s="11"/>
      <c r="AA198" s="11"/>
      <c r="AB198" s="11"/>
      <c r="AC198" s="11"/>
      <c r="AD198" s="11"/>
      <c r="AF198" s="1"/>
      <c r="AH198" s="1"/>
      <c r="AP198" s="1"/>
      <c r="AR198" s="1"/>
      <c r="AT198" s="1"/>
      <c r="AY198" s="1"/>
      <c r="AZ198" s="1"/>
      <c r="BA198" s="1"/>
      <c r="BC198" s="1"/>
      <c r="BF198" s="1"/>
    </row>
    <row r="199" spans="2:58">
      <c r="B199" s="312"/>
      <c r="C199" s="11"/>
      <c r="D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U199" s="11"/>
      <c r="V199" s="11"/>
      <c r="AA199" s="11"/>
      <c r="AB199" s="11"/>
      <c r="AC199" s="11"/>
      <c r="AD199" s="11"/>
      <c r="AF199" s="1"/>
      <c r="AH199" s="1"/>
      <c r="AP199" s="1"/>
      <c r="AR199" s="1"/>
      <c r="AT199" s="1"/>
      <c r="AY199" s="1"/>
      <c r="AZ199" s="1"/>
      <c r="BA199" s="1"/>
      <c r="BC199" s="1"/>
      <c r="BF199" s="1"/>
    </row>
    <row r="200" spans="2:58">
      <c r="B200" s="312"/>
      <c r="C200" s="11"/>
      <c r="D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U200" s="11"/>
      <c r="V200" s="11"/>
      <c r="AA200" s="11"/>
      <c r="AB200" s="11"/>
      <c r="AC200" s="11"/>
      <c r="AD200" s="11"/>
      <c r="AF200" s="1"/>
      <c r="AH200" s="1"/>
      <c r="AP200" s="1"/>
      <c r="AR200" s="1"/>
      <c r="AT200" s="1"/>
      <c r="AY200" s="1"/>
      <c r="AZ200" s="1"/>
      <c r="BA200" s="1"/>
      <c r="BC200" s="1"/>
      <c r="BF200" s="1"/>
    </row>
    <row r="201" spans="2:58">
      <c r="B201" s="312"/>
      <c r="C201" s="11"/>
      <c r="D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U201" s="11"/>
      <c r="V201" s="11"/>
      <c r="AA201" s="11"/>
      <c r="AB201" s="11"/>
      <c r="AC201" s="11"/>
      <c r="AD201" s="11"/>
      <c r="AF201" s="1"/>
      <c r="AH201" s="1"/>
      <c r="AP201" s="1"/>
      <c r="AR201" s="1"/>
      <c r="AT201" s="1"/>
      <c r="AY201" s="1"/>
      <c r="AZ201" s="1"/>
      <c r="BA201" s="1"/>
      <c r="BC201" s="1"/>
      <c r="BF201" s="1"/>
    </row>
    <row r="202" spans="2:58">
      <c r="B202" s="312"/>
      <c r="C202" s="11"/>
      <c r="D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U202" s="11"/>
      <c r="V202" s="11"/>
      <c r="AA202" s="11"/>
      <c r="AB202" s="11"/>
      <c r="AC202" s="11"/>
      <c r="AD202" s="11"/>
      <c r="AF202" s="1"/>
      <c r="AH202" s="1"/>
      <c r="AP202" s="1"/>
      <c r="AR202" s="1"/>
      <c r="AT202" s="1"/>
      <c r="AY202" s="1"/>
      <c r="AZ202" s="1"/>
      <c r="BA202" s="1"/>
      <c r="BC202" s="1"/>
      <c r="BF202" s="1"/>
    </row>
    <row r="203" spans="2:58">
      <c r="B203" s="312"/>
      <c r="C203" s="11"/>
      <c r="D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U203" s="11"/>
      <c r="V203" s="11"/>
      <c r="AA203" s="11"/>
      <c r="AB203" s="11"/>
      <c r="AC203" s="11"/>
      <c r="AD203" s="11"/>
      <c r="AF203" s="1"/>
      <c r="AH203" s="1"/>
      <c r="AP203" s="1"/>
      <c r="AR203" s="1"/>
      <c r="AT203" s="1"/>
      <c r="AY203" s="1"/>
      <c r="AZ203" s="1"/>
      <c r="BA203" s="1"/>
      <c r="BC203" s="1"/>
      <c r="BF203" s="1"/>
    </row>
    <row r="204" spans="2:58">
      <c r="B204" s="312"/>
      <c r="C204" s="11"/>
      <c r="D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U204" s="11"/>
      <c r="V204" s="11"/>
      <c r="AA204" s="11"/>
      <c r="AB204" s="11"/>
      <c r="AC204" s="11"/>
      <c r="AD204" s="11"/>
      <c r="AF204" s="1"/>
      <c r="AH204" s="1"/>
      <c r="AP204" s="1"/>
      <c r="AR204" s="1"/>
      <c r="AT204" s="1"/>
      <c r="AY204" s="1"/>
      <c r="AZ204" s="1"/>
      <c r="BA204" s="1"/>
      <c r="BC204" s="1"/>
      <c r="BF204" s="1"/>
    </row>
    <row r="205" spans="2:58">
      <c r="B205" s="312"/>
      <c r="C205" s="11"/>
      <c r="D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U205" s="11"/>
      <c r="V205" s="11"/>
      <c r="AA205" s="11"/>
      <c r="AB205" s="11"/>
      <c r="AC205" s="11"/>
      <c r="AD205" s="11"/>
      <c r="AF205" s="1"/>
      <c r="AH205" s="1"/>
      <c r="AP205" s="1"/>
      <c r="AR205" s="1"/>
      <c r="AT205" s="1"/>
      <c r="AY205" s="1"/>
      <c r="AZ205" s="1"/>
      <c r="BA205" s="1"/>
      <c r="BC205" s="1"/>
      <c r="BF205" s="1"/>
    </row>
    <row r="206" spans="2:58">
      <c r="B206" s="312"/>
      <c r="C206" s="11"/>
      <c r="D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U206" s="11"/>
      <c r="V206" s="11"/>
      <c r="AA206" s="11"/>
      <c r="AB206" s="11"/>
      <c r="AC206" s="11"/>
      <c r="AD206" s="11"/>
      <c r="AF206" s="1"/>
      <c r="AH206" s="1"/>
      <c r="AP206" s="1"/>
      <c r="AR206" s="1"/>
      <c r="AT206" s="1"/>
      <c r="AY206" s="1"/>
      <c r="AZ206" s="1"/>
      <c r="BA206" s="1"/>
      <c r="BC206" s="1"/>
      <c r="BF206" s="1"/>
    </row>
    <row r="207" spans="2:58">
      <c r="B207" s="312"/>
      <c r="C207" s="11"/>
      <c r="D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U207" s="11"/>
      <c r="V207" s="11"/>
      <c r="AA207" s="11"/>
      <c r="AB207" s="11"/>
      <c r="AC207" s="11"/>
      <c r="AD207" s="11"/>
      <c r="AF207" s="1"/>
      <c r="AH207" s="1"/>
      <c r="AP207" s="1"/>
      <c r="AR207" s="1"/>
      <c r="AT207" s="1"/>
      <c r="AY207" s="1"/>
      <c r="AZ207" s="1"/>
      <c r="BA207" s="1"/>
      <c r="BC207" s="1"/>
      <c r="BF207" s="1"/>
    </row>
    <row r="208" spans="2:58">
      <c r="B208" s="312"/>
      <c r="C208" s="11"/>
      <c r="D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U208" s="11"/>
      <c r="V208" s="11"/>
      <c r="AA208" s="11"/>
      <c r="AB208" s="11"/>
      <c r="AC208" s="11"/>
      <c r="AD208" s="11"/>
      <c r="AF208" s="1"/>
      <c r="AH208" s="1"/>
      <c r="AP208" s="1"/>
      <c r="AR208" s="1"/>
      <c r="AT208" s="1"/>
      <c r="AY208" s="1"/>
      <c r="AZ208" s="1"/>
      <c r="BA208" s="1"/>
      <c r="BC208" s="1"/>
      <c r="BF208" s="1"/>
    </row>
    <row r="209" spans="2:58">
      <c r="B209" s="312"/>
      <c r="C209" s="11"/>
      <c r="D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U209" s="11"/>
      <c r="V209" s="11"/>
      <c r="AA209" s="11"/>
      <c r="AB209" s="11"/>
      <c r="AC209" s="11"/>
      <c r="AD209" s="11"/>
      <c r="AF209" s="1"/>
      <c r="AH209" s="1"/>
      <c r="AP209" s="1"/>
      <c r="AR209" s="1"/>
      <c r="AT209" s="1"/>
      <c r="AY209" s="1"/>
      <c r="AZ209" s="1"/>
      <c r="BA209" s="1"/>
      <c r="BC209" s="1"/>
      <c r="BF209" s="1"/>
    </row>
    <row r="210" spans="2:58">
      <c r="B210" s="312"/>
      <c r="C210" s="11"/>
      <c r="D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U210" s="11"/>
      <c r="V210" s="11"/>
      <c r="AA210" s="11"/>
      <c r="AB210" s="11"/>
      <c r="AC210" s="11"/>
      <c r="AD210" s="11"/>
      <c r="AF210" s="1"/>
      <c r="AH210" s="1"/>
      <c r="AP210" s="1"/>
      <c r="AR210" s="1"/>
      <c r="AT210" s="1"/>
      <c r="AY210" s="1"/>
      <c r="AZ210" s="1"/>
      <c r="BA210" s="1"/>
      <c r="BC210" s="1"/>
      <c r="BF210" s="1"/>
    </row>
    <row r="211" spans="2:58">
      <c r="B211" s="312"/>
      <c r="C211" s="11"/>
      <c r="D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U211" s="11"/>
      <c r="V211" s="11"/>
      <c r="AA211" s="11"/>
      <c r="AB211" s="11"/>
      <c r="AC211" s="11"/>
      <c r="AD211" s="11"/>
      <c r="AF211" s="1"/>
      <c r="AH211" s="1"/>
      <c r="AP211" s="1"/>
      <c r="AR211" s="1"/>
      <c r="AT211" s="1"/>
      <c r="AY211" s="1"/>
      <c r="AZ211" s="1"/>
      <c r="BA211" s="1"/>
      <c r="BC211" s="1"/>
      <c r="BF211" s="1"/>
    </row>
    <row r="212" spans="2:58">
      <c r="B212" s="312"/>
      <c r="C212" s="11"/>
      <c r="D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U212" s="11"/>
      <c r="V212" s="11"/>
      <c r="AA212" s="11"/>
      <c r="AB212" s="11"/>
      <c r="AC212" s="11"/>
      <c r="AD212" s="11"/>
      <c r="AF212" s="1"/>
      <c r="AH212" s="1"/>
      <c r="AP212" s="1"/>
      <c r="AR212" s="1"/>
      <c r="AT212" s="1"/>
      <c r="AY212" s="1"/>
      <c r="AZ212" s="1"/>
      <c r="BA212" s="1"/>
      <c r="BC212" s="1"/>
      <c r="BF212" s="1"/>
    </row>
    <row r="213" spans="2:58">
      <c r="B213" s="312"/>
      <c r="C213" s="11"/>
      <c r="D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U213" s="11"/>
      <c r="V213" s="11"/>
      <c r="AA213" s="11"/>
      <c r="AB213" s="11"/>
      <c r="AC213" s="11"/>
      <c r="AD213" s="11"/>
      <c r="AF213" s="1"/>
      <c r="AH213" s="1"/>
      <c r="AP213" s="1"/>
      <c r="AR213" s="1"/>
      <c r="AT213" s="1"/>
      <c r="AY213" s="1"/>
      <c r="AZ213" s="1"/>
      <c r="BA213" s="1"/>
      <c r="BC213" s="1"/>
      <c r="BF213" s="1"/>
    </row>
    <row r="214" spans="2:58">
      <c r="B214" s="312"/>
      <c r="C214" s="11"/>
      <c r="D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U214" s="11"/>
      <c r="V214" s="11"/>
      <c r="AA214" s="11"/>
      <c r="AB214" s="11"/>
      <c r="AC214" s="11"/>
      <c r="AD214" s="11"/>
      <c r="AF214" s="1"/>
      <c r="AH214" s="1"/>
      <c r="AP214" s="1"/>
      <c r="AR214" s="1"/>
      <c r="AT214" s="1"/>
      <c r="AY214" s="1"/>
      <c r="AZ214" s="1"/>
      <c r="BA214" s="1"/>
      <c r="BC214" s="1"/>
      <c r="BF214" s="1"/>
    </row>
    <row r="215" spans="2:58">
      <c r="B215" s="312"/>
      <c r="C215" s="11"/>
      <c r="D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U215" s="11"/>
      <c r="V215" s="11"/>
      <c r="AA215" s="11"/>
      <c r="AB215" s="11"/>
      <c r="AC215" s="11"/>
      <c r="AD215" s="11"/>
      <c r="AF215" s="1"/>
      <c r="AH215" s="1"/>
      <c r="AP215" s="1"/>
      <c r="AR215" s="1"/>
      <c r="AT215" s="1"/>
      <c r="AY215" s="1"/>
      <c r="AZ215" s="1"/>
      <c r="BA215" s="1"/>
      <c r="BC215" s="1"/>
      <c r="BF215" s="1"/>
    </row>
    <row r="216" spans="2:58">
      <c r="B216" s="312"/>
      <c r="C216" s="11"/>
      <c r="D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U216" s="11"/>
      <c r="V216" s="11"/>
      <c r="AA216" s="11"/>
      <c r="AB216" s="11"/>
      <c r="AC216" s="11"/>
      <c r="AD216" s="11"/>
      <c r="AF216" s="1"/>
      <c r="AH216" s="1"/>
      <c r="AP216" s="1"/>
      <c r="AR216" s="1"/>
      <c r="AT216" s="1"/>
      <c r="AY216" s="1"/>
      <c r="AZ216" s="1"/>
      <c r="BA216" s="1"/>
      <c r="BC216" s="1"/>
      <c r="BF216" s="1"/>
    </row>
    <row r="217" spans="2:58">
      <c r="B217" s="312"/>
      <c r="C217" s="11"/>
      <c r="D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U217" s="11"/>
      <c r="V217" s="11"/>
      <c r="AA217" s="11"/>
      <c r="AB217" s="11"/>
      <c r="AC217" s="11"/>
      <c r="AD217" s="11"/>
      <c r="AF217" s="1"/>
      <c r="AH217" s="1"/>
      <c r="AP217" s="1"/>
      <c r="AR217" s="1"/>
      <c r="AT217" s="1"/>
      <c r="AY217" s="1"/>
      <c r="AZ217" s="1"/>
      <c r="BA217" s="1"/>
      <c r="BC217" s="1"/>
      <c r="BF217" s="1"/>
    </row>
    <row r="218" spans="2:58">
      <c r="B218" s="312"/>
      <c r="C218" s="11"/>
      <c r="D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U218" s="11"/>
      <c r="V218" s="11"/>
      <c r="AA218" s="11"/>
      <c r="AB218" s="11"/>
      <c r="AC218" s="11"/>
      <c r="AD218" s="11"/>
      <c r="AF218" s="1"/>
      <c r="AH218" s="1"/>
      <c r="AP218" s="1"/>
      <c r="AR218" s="1"/>
      <c r="AT218" s="1"/>
      <c r="AY218" s="1"/>
      <c r="AZ218" s="1"/>
      <c r="BA218" s="1"/>
      <c r="BC218" s="1"/>
      <c r="BF218" s="1"/>
    </row>
    <row r="219" spans="2:58">
      <c r="B219" s="312"/>
      <c r="C219" s="11"/>
      <c r="D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U219" s="11"/>
      <c r="V219" s="11"/>
      <c r="AA219" s="11"/>
      <c r="AB219" s="11"/>
      <c r="AC219" s="11"/>
      <c r="AD219" s="11"/>
      <c r="AF219" s="1"/>
      <c r="AH219" s="1"/>
      <c r="AP219" s="1"/>
      <c r="AR219" s="1"/>
      <c r="AT219" s="1"/>
      <c r="AY219" s="1"/>
      <c r="AZ219" s="1"/>
      <c r="BA219" s="1"/>
      <c r="BC219" s="1"/>
      <c r="BF219" s="1"/>
    </row>
    <row r="220" spans="2:58">
      <c r="B220" s="312"/>
      <c r="C220" s="11"/>
      <c r="D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U220" s="11"/>
      <c r="V220" s="11"/>
      <c r="AA220" s="11"/>
      <c r="AB220" s="11"/>
      <c r="AC220" s="11"/>
      <c r="AD220" s="11"/>
      <c r="AF220" s="1"/>
      <c r="AH220" s="1"/>
      <c r="AP220" s="1"/>
      <c r="AR220" s="1"/>
      <c r="AT220" s="1"/>
      <c r="AY220" s="1"/>
      <c r="AZ220" s="1"/>
      <c r="BA220" s="1"/>
      <c r="BC220" s="1"/>
      <c r="BF220" s="1"/>
    </row>
    <row r="221" spans="2:58">
      <c r="B221" s="312"/>
      <c r="C221" s="11"/>
      <c r="D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U221" s="11"/>
      <c r="V221" s="11"/>
      <c r="AA221" s="11"/>
      <c r="AB221" s="11"/>
      <c r="AC221" s="11"/>
      <c r="AD221" s="11"/>
      <c r="AF221" s="1"/>
      <c r="AH221" s="1"/>
      <c r="AP221" s="1"/>
      <c r="AR221" s="1"/>
      <c r="AT221" s="1"/>
      <c r="AY221" s="1"/>
      <c r="AZ221" s="1"/>
      <c r="BA221" s="1"/>
      <c r="BC221" s="1"/>
      <c r="BF221" s="1"/>
    </row>
    <row r="222" spans="2:58">
      <c r="B222" s="312"/>
      <c r="C222" s="11"/>
      <c r="D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U222" s="11"/>
      <c r="V222" s="11"/>
      <c r="AA222" s="11"/>
      <c r="AB222" s="11"/>
      <c r="AC222" s="11"/>
      <c r="AD222" s="11"/>
      <c r="AF222" s="1"/>
      <c r="AH222" s="1"/>
      <c r="AP222" s="1"/>
      <c r="AR222" s="1"/>
      <c r="AT222" s="1"/>
      <c r="AY222" s="1"/>
      <c r="AZ222" s="1"/>
      <c r="BA222" s="1"/>
      <c r="BC222" s="1"/>
      <c r="BF222" s="1"/>
    </row>
    <row r="223" spans="2:58">
      <c r="B223" s="312"/>
      <c r="C223" s="11"/>
      <c r="D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U223" s="11"/>
      <c r="V223" s="11"/>
      <c r="AA223" s="11"/>
      <c r="AB223" s="11"/>
      <c r="AC223" s="11"/>
      <c r="AD223" s="11"/>
      <c r="AF223" s="1"/>
      <c r="AH223" s="1"/>
      <c r="AP223" s="1"/>
      <c r="AR223" s="1"/>
      <c r="AT223" s="1"/>
      <c r="AY223" s="1"/>
      <c r="AZ223" s="1"/>
      <c r="BA223" s="1"/>
      <c r="BC223" s="1"/>
      <c r="BF223" s="1"/>
    </row>
    <row r="224" spans="2:58">
      <c r="B224" s="312"/>
      <c r="C224" s="11"/>
      <c r="D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U224" s="11"/>
      <c r="V224" s="11"/>
      <c r="AA224" s="11"/>
      <c r="AB224" s="11"/>
      <c r="AC224" s="11"/>
      <c r="AD224" s="11"/>
      <c r="AF224" s="1"/>
      <c r="AH224" s="1"/>
      <c r="AP224" s="1"/>
      <c r="AR224" s="1"/>
      <c r="AT224" s="1"/>
      <c r="AY224" s="1"/>
      <c r="AZ224" s="1"/>
      <c r="BA224" s="1"/>
      <c r="BC224" s="1"/>
      <c r="BF224" s="1"/>
    </row>
    <row r="225" spans="1:58">
      <c r="B225" s="312"/>
      <c r="C225" s="11"/>
      <c r="D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U225" s="11"/>
      <c r="V225" s="11"/>
      <c r="AA225" s="11"/>
      <c r="AB225" s="11"/>
      <c r="AC225" s="11"/>
      <c r="AD225" s="11"/>
      <c r="AF225" s="1"/>
      <c r="AH225" s="1"/>
      <c r="AP225" s="1"/>
      <c r="AR225" s="1"/>
      <c r="AT225" s="1"/>
      <c r="AY225" s="1"/>
      <c r="AZ225" s="1"/>
      <c r="BA225" s="1"/>
      <c r="BC225" s="1"/>
      <c r="BF225" s="1"/>
    </row>
    <row r="226" spans="1:58">
      <c r="B226" s="312"/>
      <c r="C226" s="11"/>
      <c r="D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U226" s="11"/>
      <c r="V226" s="11"/>
      <c r="AA226" s="11"/>
      <c r="AB226" s="11"/>
      <c r="AC226" s="11"/>
      <c r="AD226" s="11"/>
      <c r="AF226" s="1"/>
      <c r="AH226" s="1"/>
      <c r="AP226" s="1"/>
      <c r="AR226" s="1"/>
      <c r="AT226" s="1"/>
      <c r="AY226" s="1"/>
      <c r="AZ226" s="1"/>
      <c r="BA226" s="1"/>
      <c r="BC226" s="1"/>
      <c r="BF226" s="1"/>
    </row>
    <row r="227" spans="1:58">
      <c r="B227" s="312"/>
      <c r="C227" s="11"/>
      <c r="D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U227" s="11"/>
      <c r="V227" s="11"/>
      <c r="AA227" s="11"/>
      <c r="AB227" s="11"/>
      <c r="AC227" s="11"/>
      <c r="AD227" s="11"/>
      <c r="AF227" s="1"/>
      <c r="AH227" s="1"/>
      <c r="AP227" s="1"/>
      <c r="AR227" s="1"/>
      <c r="AT227" s="1"/>
      <c r="AY227" s="1"/>
      <c r="AZ227" s="1"/>
      <c r="BA227" s="1"/>
      <c r="BC227" s="1"/>
      <c r="BF227" s="1"/>
    </row>
    <row r="228" spans="1:58">
      <c r="B228" s="312"/>
      <c r="C228" s="11"/>
      <c r="D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U228" s="11"/>
      <c r="V228" s="11"/>
      <c r="AA228" s="11"/>
      <c r="AB228" s="11"/>
      <c r="AC228" s="11"/>
      <c r="AD228" s="11"/>
      <c r="AF228" s="1"/>
      <c r="AH228" s="1"/>
      <c r="AP228" s="1"/>
      <c r="AR228" s="1"/>
      <c r="AT228" s="1"/>
      <c r="AY228" s="1"/>
      <c r="AZ228" s="1"/>
      <c r="BA228" s="1"/>
      <c r="BC228" s="1"/>
      <c r="BF228" s="1"/>
    </row>
    <row r="229" spans="1:58">
      <c r="B229" s="312"/>
      <c r="C229" s="11"/>
      <c r="D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U229" s="11"/>
      <c r="V229" s="11"/>
      <c r="AA229" s="11"/>
      <c r="AB229" s="11"/>
      <c r="AC229" s="11"/>
      <c r="AD229" s="11"/>
      <c r="AF229" s="1"/>
      <c r="AH229" s="1"/>
      <c r="AP229" s="1"/>
      <c r="AR229" s="1"/>
      <c r="AT229" s="1"/>
      <c r="AY229" s="1"/>
      <c r="AZ229" s="1"/>
      <c r="BA229" s="1"/>
      <c r="BC229" s="1"/>
      <c r="BF229" s="1"/>
    </row>
    <row r="230" spans="1:58">
      <c r="B230" s="312"/>
      <c r="C230" s="11"/>
      <c r="D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U230" s="11"/>
      <c r="V230" s="11"/>
      <c r="AA230" s="11"/>
      <c r="AB230" s="11"/>
      <c r="AC230" s="11"/>
      <c r="AD230" s="11"/>
      <c r="AF230" s="1"/>
      <c r="AH230" s="1"/>
      <c r="AP230" s="1"/>
      <c r="AR230" s="1"/>
      <c r="AT230" s="1"/>
      <c r="AY230" s="1"/>
      <c r="AZ230" s="1"/>
      <c r="BA230" s="1"/>
      <c r="BC230" s="1"/>
      <c r="BF230" s="1"/>
    </row>
    <row r="231" spans="1:58">
      <c r="B231" s="312"/>
      <c r="C231" s="11"/>
      <c r="D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U231" s="11"/>
      <c r="V231" s="11"/>
      <c r="AA231" s="11"/>
      <c r="AB231" s="11"/>
      <c r="AC231" s="11"/>
      <c r="AD231" s="11"/>
      <c r="AF231" s="1"/>
      <c r="AH231" s="1"/>
      <c r="AP231" s="1"/>
      <c r="AR231" s="1"/>
      <c r="AT231" s="1"/>
      <c r="AY231" s="1"/>
      <c r="AZ231" s="1"/>
      <c r="BA231" s="1"/>
      <c r="BC231" s="1"/>
      <c r="BF231" s="1"/>
    </row>
    <row r="232" spans="1:58">
      <c r="B232" s="312"/>
      <c r="C232" s="11"/>
      <c r="D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U232" s="11"/>
      <c r="V232" s="11"/>
      <c r="AA232" s="11"/>
      <c r="AB232" s="11"/>
      <c r="AC232" s="11"/>
      <c r="AD232" s="11"/>
      <c r="AF232" s="1"/>
      <c r="AH232" s="1"/>
      <c r="AP232" s="1"/>
      <c r="AR232" s="1"/>
      <c r="AT232" s="1"/>
      <c r="AY232" s="1"/>
      <c r="AZ232" s="1"/>
      <c r="BA232" s="1"/>
      <c r="BC232" s="1"/>
      <c r="BF232" s="1"/>
    </row>
    <row r="233" spans="1:58">
      <c r="B233" s="312"/>
      <c r="C233" s="11"/>
      <c r="D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U233" s="11"/>
      <c r="V233" s="11"/>
      <c r="AA233" s="11"/>
      <c r="AB233" s="11"/>
      <c r="AC233" s="11"/>
      <c r="AD233" s="11"/>
      <c r="AF233" s="1"/>
      <c r="AH233" s="1"/>
      <c r="AP233" s="1"/>
      <c r="AR233" s="1"/>
      <c r="AT233" s="1"/>
      <c r="AY233" s="1"/>
      <c r="AZ233" s="1"/>
      <c r="BA233" s="1"/>
      <c r="BC233" s="1"/>
      <c r="BF233" s="1"/>
    </row>
    <row r="234" spans="1:58">
      <c r="B234" s="312"/>
      <c r="C234" s="11"/>
      <c r="D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U234" s="11"/>
      <c r="V234" s="11"/>
      <c r="AA234" s="11"/>
      <c r="AB234" s="11"/>
      <c r="AC234" s="11"/>
      <c r="AD234" s="11"/>
      <c r="AF234" s="1"/>
      <c r="AH234" s="1"/>
      <c r="AP234" s="1"/>
      <c r="AR234" s="1"/>
      <c r="AT234" s="1"/>
      <c r="AY234" s="1"/>
      <c r="AZ234" s="1"/>
      <c r="BA234" s="1"/>
      <c r="BC234" s="1"/>
      <c r="BF234" s="1"/>
    </row>
    <row r="235" spans="1:58">
      <c r="A235" s="11"/>
      <c r="B235" s="312"/>
      <c r="C235" s="11"/>
      <c r="D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U235" s="11"/>
      <c r="V235" s="11"/>
      <c r="AA235" s="11"/>
      <c r="AB235" s="11"/>
      <c r="AC235" s="11"/>
      <c r="AD235" s="11"/>
      <c r="AF235" s="1"/>
      <c r="AH235" s="1"/>
      <c r="AP235" s="1"/>
      <c r="AR235" s="1"/>
      <c r="AT235" s="1"/>
      <c r="AY235" s="1"/>
      <c r="AZ235" s="1"/>
      <c r="BA235" s="1"/>
      <c r="BC235" s="1"/>
      <c r="BF235" s="1"/>
    </row>
    <row r="236" spans="1:58">
      <c r="A236" s="11"/>
      <c r="B236" s="312"/>
      <c r="C236" s="11"/>
      <c r="D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U236" s="11"/>
      <c r="V236" s="11"/>
      <c r="AA236" s="11"/>
      <c r="AB236" s="11"/>
      <c r="AC236" s="11"/>
      <c r="AD236" s="11"/>
      <c r="AF236" s="1"/>
      <c r="AH236" s="1"/>
      <c r="AP236" s="1"/>
      <c r="AR236" s="1"/>
      <c r="AT236" s="1"/>
      <c r="AY236" s="1"/>
      <c r="AZ236" s="1"/>
      <c r="BA236" s="1"/>
      <c r="BC236" s="1"/>
      <c r="BF236" s="1"/>
    </row>
    <row r="237" spans="1:58">
      <c r="A237" s="11"/>
      <c r="B237" s="312"/>
      <c r="C237" s="11"/>
      <c r="D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U237" s="11"/>
      <c r="V237" s="11"/>
      <c r="AA237" s="11"/>
      <c r="AB237" s="11"/>
      <c r="AC237" s="11"/>
      <c r="AD237" s="11"/>
      <c r="AF237" s="1"/>
      <c r="AH237" s="1"/>
      <c r="AP237" s="1"/>
      <c r="AR237" s="1"/>
      <c r="AT237" s="1"/>
      <c r="AY237" s="1"/>
      <c r="AZ237" s="1"/>
      <c r="BA237" s="1"/>
      <c r="BC237" s="1"/>
      <c r="BF237" s="1"/>
    </row>
    <row r="238" spans="1:58">
      <c r="A238" s="11"/>
      <c r="B238" s="312"/>
      <c r="C238" s="11"/>
      <c r="D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U238" s="11"/>
      <c r="V238" s="11"/>
      <c r="AA238" s="11"/>
      <c r="AB238" s="11"/>
      <c r="AC238" s="11"/>
      <c r="AD238" s="11"/>
      <c r="AF238" s="1"/>
      <c r="AH238" s="1"/>
      <c r="AP238" s="1"/>
      <c r="AR238" s="1"/>
      <c r="AT238" s="1"/>
      <c r="AY238" s="1"/>
      <c r="AZ238" s="1"/>
      <c r="BA238" s="1"/>
      <c r="BC238" s="1"/>
      <c r="BF238" s="1"/>
    </row>
    <row r="239" spans="1:58">
      <c r="A239" s="11"/>
      <c r="B239" s="312"/>
      <c r="C239" s="11"/>
      <c r="D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U239" s="11"/>
      <c r="V239" s="11"/>
      <c r="AA239" s="11"/>
      <c r="AB239" s="11"/>
      <c r="AC239" s="11"/>
      <c r="AD239" s="11"/>
      <c r="AF239" s="1"/>
      <c r="AH239" s="1"/>
      <c r="AP239" s="1"/>
      <c r="AR239" s="1"/>
      <c r="AT239" s="1"/>
      <c r="AY239" s="1"/>
      <c r="AZ239" s="1"/>
      <c r="BA239" s="1"/>
      <c r="BC239" s="1"/>
      <c r="BF239" s="1"/>
    </row>
    <row r="240" spans="1:58">
      <c r="A240" s="11"/>
      <c r="B240" s="312"/>
      <c r="C240" s="11"/>
      <c r="D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U240" s="11"/>
      <c r="V240" s="11"/>
      <c r="AA240" s="11"/>
      <c r="AB240" s="11"/>
      <c r="AC240" s="11"/>
      <c r="AD240" s="11"/>
      <c r="AF240" s="1"/>
      <c r="AH240" s="1"/>
      <c r="AP240" s="1"/>
      <c r="AR240" s="1"/>
      <c r="AT240" s="1"/>
      <c r="AY240" s="1"/>
      <c r="AZ240" s="1"/>
      <c r="BA240" s="1"/>
      <c r="BC240" s="1"/>
      <c r="BF240" s="1"/>
    </row>
    <row r="241" spans="1:58">
      <c r="A241" s="11"/>
      <c r="B241" s="312"/>
      <c r="C241" s="11"/>
      <c r="D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U241" s="11"/>
      <c r="V241" s="11"/>
      <c r="AA241" s="11"/>
      <c r="AB241" s="11"/>
      <c r="AC241" s="11"/>
      <c r="AD241" s="11"/>
      <c r="AF241" s="1"/>
      <c r="AH241" s="1"/>
      <c r="AP241" s="1"/>
      <c r="AR241" s="1"/>
      <c r="AT241" s="1"/>
      <c r="AY241" s="1"/>
      <c r="AZ241" s="1"/>
      <c r="BA241" s="1"/>
      <c r="BC241" s="1"/>
      <c r="BF241" s="1"/>
    </row>
    <row r="242" spans="1:58">
      <c r="A242" s="11"/>
      <c r="B242" s="312"/>
      <c r="C242" s="11"/>
      <c r="D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U242" s="11"/>
      <c r="V242" s="11"/>
      <c r="AA242" s="11"/>
      <c r="AB242" s="11"/>
      <c r="AC242" s="11"/>
      <c r="AD242" s="11"/>
      <c r="AF242" s="1"/>
      <c r="AH242" s="1"/>
      <c r="AP242" s="1"/>
      <c r="AR242" s="1"/>
      <c r="AT242" s="1"/>
      <c r="AY242" s="1"/>
      <c r="AZ242" s="1"/>
      <c r="BA242" s="1"/>
      <c r="BC242" s="1"/>
      <c r="BF242" s="1"/>
    </row>
    <row r="243" spans="1:58">
      <c r="A243" s="11"/>
      <c r="B243" s="312"/>
      <c r="C243" s="11"/>
      <c r="D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U243" s="11"/>
      <c r="V243" s="11"/>
      <c r="AA243" s="11"/>
      <c r="AB243" s="11"/>
      <c r="AC243" s="11"/>
      <c r="AD243" s="11"/>
      <c r="AF243" s="1"/>
      <c r="AH243" s="1"/>
      <c r="AP243" s="1"/>
      <c r="AR243" s="1"/>
      <c r="AT243" s="1"/>
      <c r="AY243" s="1"/>
      <c r="AZ243" s="1"/>
      <c r="BA243" s="1"/>
      <c r="BC243" s="1"/>
      <c r="BF243" s="1"/>
    </row>
    <row r="244" spans="1:58">
      <c r="A244" s="11"/>
      <c r="B244" s="312"/>
      <c r="C244" s="11"/>
      <c r="D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U244" s="11"/>
      <c r="V244" s="11"/>
      <c r="AA244" s="11"/>
      <c r="AB244" s="11"/>
      <c r="AC244" s="11"/>
      <c r="AD244" s="11"/>
      <c r="AF244" s="1"/>
      <c r="AH244" s="1"/>
      <c r="AP244" s="1"/>
      <c r="AR244" s="1"/>
      <c r="AT244" s="1"/>
      <c r="AY244" s="1"/>
      <c r="AZ244" s="1"/>
      <c r="BA244" s="1"/>
      <c r="BC244" s="1"/>
      <c r="BF244" s="1"/>
    </row>
    <row r="245" spans="1:58">
      <c r="A245" s="11"/>
      <c r="B245" s="312"/>
      <c r="C245" s="11"/>
      <c r="D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U245" s="11"/>
      <c r="V245" s="11"/>
      <c r="AA245" s="11"/>
      <c r="AB245" s="11"/>
      <c r="AC245" s="11"/>
      <c r="AD245" s="11"/>
      <c r="AF245" s="1"/>
      <c r="AH245" s="1"/>
      <c r="AP245" s="1"/>
      <c r="AR245" s="1"/>
      <c r="AT245" s="1"/>
      <c r="AY245" s="1"/>
      <c r="AZ245" s="1"/>
      <c r="BA245" s="1"/>
      <c r="BC245" s="1"/>
      <c r="BF245" s="1"/>
    </row>
    <row r="246" spans="1:58">
      <c r="A246" s="11"/>
      <c r="B246" s="312"/>
      <c r="C246" s="11"/>
      <c r="D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U246" s="11"/>
      <c r="V246" s="11"/>
      <c r="AA246" s="11"/>
      <c r="AB246" s="11"/>
      <c r="AC246" s="11"/>
      <c r="AD246" s="11"/>
      <c r="AF246" s="1"/>
      <c r="AH246" s="1"/>
      <c r="AP246" s="1"/>
      <c r="AR246" s="1"/>
      <c r="AT246" s="1"/>
      <c r="AY246" s="1"/>
      <c r="AZ246" s="1"/>
      <c r="BA246" s="1"/>
      <c r="BC246" s="1"/>
      <c r="BF246" s="1"/>
    </row>
    <row r="247" spans="1:58">
      <c r="A247" s="11"/>
      <c r="B247" s="312"/>
      <c r="C247" s="11"/>
      <c r="D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U247" s="11"/>
      <c r="V247" s="11"/>
      <c r="AA247" s="11"/>
      <c r="AB247" s="11"/>
      <c r="AC247" s="11"/>
      <c r="AD247" s="11"/>
      <c r="AF247" s="1"/>
      <c r="AH247" s="1"/>
      <c r="AP247" s="1"/>
      <c r="AR247" s="1"/>
      <c r="AT247" s="1"/>
      <c r="AY247" s="1"/>
      <c r="AZ247" s="1"/>
      <c r="BA247" s="1"/>
      <c r="BC247" s="1"/>
      <c r="BF247" s="1"/>
    </row>
    <row r="248" spans="1:58">
      <c r="A248" s="11"/>
      <c r="B248" s="312"/>
      <c r="C248" s="11"/>
      <c r="D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U248" s="11"/>
      <c r="V248" s="11"/>
      <c r="AA248" s="11"/>
      <c r="AB248" s="11"/>
      <c r="AC248" s="11"/>
      <c r="AD248" s="11"/>
      <c r="AF248" s="1"/>
      <c r="AH248" s="1"/>
      <c r="AP248" s="1"/>
      <c r="AR248" s="1"/>
      <c r="AT248" s="1"/>
      <c r="AY248" s="1"/>
      <c r="AZ248" s="1"/>
      <c r="BA248" s="1"/>
      <c r="BC248" s="1"/>
      <c r="BF248" s="1"/>
    </row>
    <row r="249" spans="1:58">
      <c r="A249" s="11"/>
      <c r="B249" s="312"/>
      <c r="C249" s="11"/>
      <c r="D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U249" s="11"/>
      <c r="V249" s="11"/>
      <c r="AA249" s="11"/>
      <c r="AB249" s="11"/>
      <c r="AC249" s="11"/>
      <c r="AD249" s="11"/>
      <c r="AF249" s="1"/>
      <c r="AH249" s="1"/>
      <c r="AP249" s="1"/>
      <c r="AR249" s="1"/>
      <c r="AT249" s="1"/>
      <c r="AY249" s="1"/>
      <c r="AZ249" s="1"/>
      <c r="BA249" s="1"/>
      <c r="BC249" s="1"/>
      <c r="BF249" s="1"/>
    </row>
    <row r="250" spans="1:58">
      <c r="A250" s="11"/>
      <c r="B250" s="312"/>
      <c r="C250" s="11"/>
      <c r="D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U250" s="11"/>
      <c r="V250" s="11"/>
      <c r="AA250" s="11"/>
      <c r="AB250" s="11"/>
      <c r="AC250" s="11"/>
      <c r="AD250" s="11"/>
      <c r="AF250" s="1"/>
      <c r="AH250" s="1"/>
      <c r="AP250" s="1"/>
      <c r="AR250" s="1"/>
      <c r="AT250" s="1"/>
      <c r="AY250" s="1"/>
      <c r="AZ250" s="1"/>
      <c r="BA250" s="1"/>
      <c r="BC250" s="1"/>
      <c r="BF250" s="1"/>
    </row>
    <row r="251" spans="1:58">
      <c r="A251" s="11"/>
      <c r="B251" s="312"/>
      <c r="C251" s="11"/>
      <c r="D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U251" s="11"/>
      <c r="V251" s="11"/>
      <c r="AA251" s="11"/>
      <c r="AB251" s="11"/>
      <c r="AC251" s="11"/>
      <c r="AD251" s="11"/>
      <c r="AF251" s="1"/>
      <c r="AH251" s="1"/>
      <c r="AP251" s="1"/>
      <c r="AR251" s="1"/>
      <c r="AT251" s="1"/>
      <c r="AY251" s="1"/>
      <c r="AZ251" s="1"/>
      <c r="BA251" s="1"/>
      <c r="BC251" s="1"/>
      <c r="BF251" s="1"/>
    </row>
    <row r="252" spans="1:58">
      <c r="A252" s="11"/>
      <c r="B252" s="312"/>
      <c r="C252" s="11"/>
      <c r="D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U252" s="11"/>
      <c r="V252" s="11"/>
      <c r="AA252" s="11"/>
      <c r="AB252" s="11"/>
      <c r="AC252" s="11"/>
      <c r="AD252" s="11"/>
      <c r="AF252" s="1"/>
      <c r="AH252" s="1"/>
      <c r="AP252" s="1"/>
      <c r="AR252" s="1"/>
      <c r="AT252" s="1"/>
      <c r="AY252" s="1"/>
      <c r="AZ252" s="1"/>
      <c r="BA252" s="1"/>
      <c r="BC252" s="1"/>
      <c r="BF252" s="1"/>
    </row>
    <row r="253" spans="1:58">
      <c r="A253" s="11"/>
      <c r="B253" s="312"/>
      <c r="C253" s="11"/>
      <c r="D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U253" s="11"/>
      <c r="V253" s="11"/>
      <c r="AA253" s="11"/>
      <c r="AB253" s="11"/>
      <c r="AC253" s="11"/>
      <c r="AD253" s="11"/>
      <c r="AF253" s="1"/>
      <c r="AH253" s="1"/>
      <c r="AP253" s="1"/>
      <c r="AR253" s="1"/>
      <c r="AT253" s="1"/>
      <c r="AY253" s="1"/>
      <c r="AZ253" s="1"/>
      <c r="BA253" s="1"/>
      <c r="BC253" s="1"/>
      <c r="BF253" s="1"/>
    </row>
    <row r="254" spans="1:58">
      <c r="A254" s="11"/>
      <c r="B254" s="312"/>
      <c r="C254" s="11"/>
      <c r="D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U254" s="11"/>
      <c r="V254" s="11"/>
      <c r="AA254" s="11"/>
      <c r="AB254" s="11"/>
      <c r="AC254" s="11"/>
      <c r="AD254" s="11"/>
      <c r="AF254" s="1"/>
      <c r="AH254" s="1"/>
      <c r="AP254" s="1"/>
      <c r="AR254" s="1"/>
      <c r="AT254" s="1"/>
      <c r="AY254" s="1"/>
      <c r="AZ254" s="1"/>
      <c r="BA254" s="1"/>
      <c r="BC254" s="1"/>
      <c r="BF254" s="1"/>
    </row>
    <row r="255" spans="1:58">
      <c r="A255" s="11"/>
      <c r="B255" s="312"/>
      <c r="C255" s="11"/>
      <c r="D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U255" s="11"/>
      <c r="V255" s="11"/>
      <c r="AA255" s="11"/>
      <c r="AB255" s="11"/>
      <c r="AC255" s="11"/>
      <c r="AD255" s="11"/>
      <c r="AF255" s="1"/>
      <c r="AH255" s="1"/>
      <c r="AP255" s="1"/>
      <c r="AR255" s="1"/>
      <c r="AT255" s="1"/>
      <c r="AY255" s="1"/>
      <c r="AZ255" s="1"/>
      <c r="BA255" s="1"/>
      <c r="BC255" s="1"/>
      <c r="BF255" s="1"/>
    </row>
    <row r="256" spans="1:58">
      <c r="A256" s="11"/>
      <c r="B256" s="312"/>
      <c r="C256" s="11"/>
      <c r="D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U256" s="11"/>
      <c r="V256" s="11"/>
      <c r="AA256" s="11"/>
      <c r="AB256" s="11"/>
      <c r="AC256" s="11"/>
      <c r="AD256" s="11"/>
      <c r="AF256" s="1"/>
      <c r="AH256" s="1"/>
      <c r="AP256" s="1"/>
      <c r="AR256" s="1"/>
      <c r="AT256" s="1"/>
      <c r="AY256" s="1"/>
      <c r="AZ256" s="1"/>
      <c r="BA256" s="1"/>
      <c r="BC256" s="1"/>
      <c r="BF256" s="1"/>
    </row>
    <row r="257" spans="1:58">
      <c r="A257" s="11"/>
      <c r="B257" s="312"/>
      <c r="C257" s="11"/>
      <c r="D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U257" s="11"/>
      <c r="V257" s="11"/>
      <c r="AA257" s="11"/>
      <c r="AB257" s="11"/>
      <c r="AC257" s="11"/>
      <c r="AD257" s="11"/>
      <c r="AF257" s="1"/>
      <c r="AH257" s="1"/>
      <c r="AP257" s="1"/>
      <c r="AR257" s="1"/>
      <c r="AT257" s="1"/>
      <c r="AY257" s="1"/>
      <c r="AZ257" s="1"/>
      <c r="BA257" s="1"/>
      <c r="BC257" s="1"/>
      <c r="BF257" s="1"/>
    </row>
    <row r="258" spans="1:58">
      <c r="A258" s="11"/>
      <c r="B258" s="312"/>
      <c r="C258" s="11"/>
      <c r="D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U258" s="11"/>
      <c r="V258" s="11"/>
      <c r="AA258" s="11"/>
      <c r="AB258" s="11"/>
      <c r="AC258" s="11"/>
      <c r="AD258" s="11"/>
      <c r="AF258" s="1"/>
      <c r="AH258" s="1"/>
      <c r="AP258" s="1"/>
      <c r="AR258" s="1"/>
      <c r="AT258" s="1"/>
      <c r="AY258" s="1"/>
      <c r="AZ258" s="1"/>
      <c r="BA258" s="1"/>
      <c r="BC258" s="1"/>
      <c r="BF258" s="1"/>
    </row>
    <row r="259" spans="1:58">
      <c r="A259" s="11"/>
      <c r="B259" s="312"/>
      <c r="C259" s="11"/>
      <c r="D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U259" s="11"/>
      <c r="V259" s="11"/>
      <c r="AA259" s="11"/>
      <c r="AB259" s="11"/>
      <c r="AC259" s="11"/>
      <c r="AD259" s="11"/>
      <c r="AF259" s="1"/>
      <c r="AH259" s="1"/>
      <c r="AP259" s="1"/>
      <c r="AR259" s="1"/>
      <c r="AT259" s="1"/>
      <c r="AY259" s="1"/>
      <c r="AZ259" s="1"/>
      <c r="BA259" s="1"/>
      <c r="BC259" s="1"/>
      <c r="BF259" s="1"/>
    </row>
    <row r="260" spans="1:58">
      <c r="A260" s="11"/>
      <c r="B260" s="312"/>
      <c r="C260" s="11"/>
      <c r="D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U260" s="11"/>
      <c r="V260" s="11"/>
      <c r="AA260" s="11"/>
      <c r="AB260" s="11"/>
      <c r="AC260" s="11"/>
      <c r="AD260" s="11"/>
      <c r="AF260" s="1"/>
      <c r="AH260" s="1"/>
      <c r="AP260" s="1"/>
      <c r="AR260" s="1"/>
      <c r="AT260" s="1"/>
      <c r="AY260" s="1"/>
      <c r="AZ260" s="1"/>
      <c r="BA260" s="1"/>
      <c r="BC260" s="1"/>
      <c r="BF260" s="1"/>
    </row>
    <row r="261" spans="1:58">
      <c r="A261" s="11"/>
      <c r="B261" s="312"/>
      <c r="C261" s="11"/>
      <c r="D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U261" s="11"/>
      <c r="V261" s="11"/>
      <c r="AA261" s="11"/>
      <c r="AB261" s="11"/>
      <c r="AC261" s="11"/>
      <c r="AD261" s="11"/>
      <c r="AF261" s="1"/>
      <c r="AH261" s="1"/>
      <c r="AP261" s="1"/>
      <c r="AR261" s="1"/>
      <c r="AT261" s="1"/>
      <c r="AY261" s="1"/>
      <c r="AZ261" s="1"/>
      <c r="BA261" s="1"/>
      <c r="BC261" s="1"/>
      <c r="BF261" s="1"/>
    </row>
    <row r="262" spans="1:58">
      <c r="A262" s="11"/>
      <c r="B262" s="312"/>
      <c r="C262" s="11"/>
      <c r="D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U262" s="11"/>
      <c r="V262" s="11"/>
      <c r="AA262" s="11"/>
      <c r="AB262" s="11"/>
      <c r="AC262" s="11"/>
      <c r="AD262" s="11"/>
      <c r="AF262" s="1"/>
      <c r="AH262" s="1"/>
      <c r="AP262" s="1"/>
      <c r="AR262" s="1"/>
      <c r="AT262" s="1"/>
      <c r="AY262" s="1"/>
      <c r="AZ262" s="1"/>
      <c r="BA262" s="1"/>
      <c r="BC262" s="1"/>
      <c r="BF262" s="1"/>
    </row>
    <row r="263" spans="1:58">
      <c r="A263" s="11"/>
      <c r="B263" s="312"/>
      <c r="C263" s="11"/>
      <c r="D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U263" s="11"/>
      <c r="V263" s="11"/>
      <c r="AA263" s="11"/>
      <c r="AB263" s="11"/>
      <c r="AC263" s="11"/>
      <c r="AD263" s="11"/>
      <c r="AF263" s="1"/>
      <c r="AH263" s="1"/>
      <c r="AP263" s="1"/>
      <c r="AR263" s="1"/>
      <c r="AT263" s="1"/>
      <c r="AY263" s="1"/>
      <c r="AZ263" s="1"/>
      <c r="BA263" s="1"/>
      <c r="BC263" s="1"/>
      <c r="BF263" s="1"/>
    </row>
    <row r="264" spans="1:58">
      <c r="A264" s="11"/>
      <c r="B264" s="312"/>
      <c r="C264" s="11"/>
      <c r="D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U264" s="11"/>
      <c r="V264" s="11"/>
      <c r="AA264" s="11"/>
      <c r="AB264" s="11"/>
      <c r="AC264" s="11"/>
      <c r="AD264" s="11"/>
      <c r="AF264" s="1"/>
      <c r="AH264" s="1"/>
      <c r="AP264" s="1"/>
      <c r="AR264" s="1"/>
      <c r="AT264" s="1"/>
      <c r="AY264" s="1"/>
      <c r="AZ264" s="1"/>
      <c r="BA264" s="1"/>
      <c r="BC264" s="1"/>
      <c r="BF264" s="1"/>
    </row>
    <row r="265" spans="1:58">
      <c r="A265" s="11"/>
      <c r="B265" s="312"/>
      <c r="C265" s="11"/>
      <c r="D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U265" s="11"/>
      <c r="V265" s="11"/>
      <c r="AA265" s="11"/>
      <c r="AB265" s="11"/>
      <c r="AC265" s="11"/>
      <c r="AD265" s="11"/>
      <c r="AF265" s="1"/>
      <c r="AH265" s="1"/>
      <c r="AP265" s="1"/>
      <c r="AR265" s="1"/>
      <c r="AT265" s="1"/>
      <c r="AY265" s="1"/>
      <c r="AZ265" s="1"/>
      <c r="BA265" s="1"/>
      <c r="BC265" s="1"/>
      <c r="BF265" s="1"/>
    </row>
    <row r="266" spans="1:58">
      <c r="A266" s="11"/>
      <c r="B266" s="312"/>
      <c r="C266" s="11"/>
      <c r="D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U266" s="11"/>
      <c r="V266" s="11"/>
      <c r="AA266" s="11"/>
      <c r="AB266" s="11"/>
      <c r="AC266" s="11"/>
      <c r="AD266" s="11"/>
      <c r="AF266" s="1"/>
      <c r="AH266" s="1"/>
      <c r="AP266" s="1"/>
      <c r="AR266" s="1"/>
      <c r="AT266" s="1"/>
      <c r="AY266" s="1"/>
      <c r="AZ266" s="1"/>
      <c r="BA266" s="1"/>
      <c r="BC266" s="1"/>
      <c r="BF266" s="1"/>
    </row>
    <row r="267" spans="1:58">
      <c r="A267" s="11"/>
      <c r="B267" s="312"/>
      <c r="C267" s="11"/>
      <c r="D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U267" s="11"/>
      <c r="V267" s="11"/>
      <c r="AA267" s="11"/>
      <c r="AB267" s="11"/>
      <c r="AC267" s="11"/>
      <c r="AD267" s="11"/>
      <c r="AF267" s="1"/>
      <c r="AH267" s="1"/>
      <c r="AP267" s="1"/>
      <c r="AR267" s="1"/>
      <c r="AT267" s="1"/>
      <c r="AY267" s="1"/>
      <c r="AZ267" s="1"/>
      <c r="BA267" s="1"/>
      <c r="BC267" s="1"/>
      <c r="BF267" s="1"/>
    </row>
    <row r="268" spans="1:58">
      <c r="A268" s="11"/>
      <c r="B268" s="312"/>
      <c r="C268" s="11"/>
      <c r="D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U268" s="11"/>
      <c r="V268" s="11"/>
      <c r="AA268" s="11"/>
      <c r="AB268" s="11"/>
      <c r="AC268" s="11"/>
      <c r="AD268" s="11"/>
      <c r="AF268" s="1"/>
      <c r="AH268" s="1"/>
      <c r="AP268" s="1"/>
      <c r="AR268" s="1"/>
      <c r="AT268" s="1"/>
      <c r="AY268" s="1"/>
      <c r="AZ268" s="1"/>
      <c r="BA268" s="1"/>
      <c r="BC268" s="1"/>
      <c r="BF268" s="1"/>
    </row>
    <row r="269" spans="1:58">
      <c r="A269" s="11"/>
      <c r="B269" s="312"/>
      <c r="C269" s="11"/>
      <c r="D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U269" s="11"/>
      <c r="V269" s="11"/>
      <c r="AA269" s="11"/>
      <c r="AB269" s="11"/>
      <c r="AC269" s="11"/>
      <c r="AD269" s="11"/>
      <c r="AF269" s="1"/>
      <c r="AH269" s="1"/>
      <c r="AP269" s="1"/>
      <c r="AR269" s="1"/>
      <c r="AT269" s="1"/>
      <c r="AY269" s="1"/>
      <c r="AZ269" s="1"/>
      <c r="BA269" s="1"/>
      <c r="BC269" s="1"/>
      <c r="BF269" s="1"/>
    </row>
    <row r="270" spans="1:58">
      <c r="A270" s="11"/>
      <c r="B270" s="312"/>
      <c r="C270" s="11"/>
      <c r="D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U270" s="11"/>
      <c r="V270" s="11"/>
      <c r="AA270" s="11"/>
      <c r="AB270" s="11"/>
      <c r="AC270" s="11"/>
      <c r="AD270" s="11"/>
      <c r="AF270" s="1"/>
      <c r="AH270" s="1"/>
      <c r="AP270" s="1"/>
      <c r="AR270" s="1"/>
      <c r="AT270" s="1"/>
      <c r="AY270" s="1"/>
      <c r="AZ270" s="1"/>
      <c r="BA270" s="1"/>
      <c r="BC270" s="1"/>
      <c r="BF270" s="1"/>
    </row>
    <row r="271" spans="1:58">
      <c r="A271" s="11"/>
      <c r="B271" s="312"/>
      <c r="C271" s="11"/>
      <c r="D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U271" s="11"/>
      <c r="V271" s="11"/>
      <c r="AA271" s="11"/>
      <c r="AB271" s="11"/>
      <c r="AC271" s="11"/>
      <c r="AD271" s="11"/>
      <c r="AF271" s="1"/>
      <c r="AH271" s="1"/>
      <c r="AP271" s="1"/>
      <c r="AR271" s="1"/>
      <c r="AT271" s="1"/>
      <c r="AY271" s="1"/>
      <c r="AZ271" s="1"/>
      <c r="BA271" s="1"/>
      <c r="BC271" s="1"/>
      <c r="BF271" s="1"/>
    </row>
    <row r="272" spans="1:58">
      <c r="A272" s="11"/>
      <c r="B272" s="312"/>
      <c r="C272" s="11"/>
      <c r="D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U272" s="11"/>
      <c r="V272" s="11"/>
      <c r="AA272" s="11"/>
      <c r="AB272" s="11"/>
      <c r="AC272" s="11"/>
      <c r="AD272" s="11"/>
      <c r="AF272" s="1"/>
      <c r="AH272" s="1"/>
      <c r="AP272" s="1"/>
      <c r="AR272" s="1"/>
      <c r="AT272" s="1"/>
      <c r="AY272" s="1"/>
      <c r="AZ272" s="1"/>
      <c r="BA272" s="1"/>
      <c r="BC272" s="1"/>
      <c r="BF272" s="1"/>
    </row>
    <row r="273" spans="1:58">
      <c r="A273" s="11"/>
      <c r="B273" s="312"/>
      <c r="C273" s="11"/>
      <c r="D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U273" s="11"/>
      <c r="V273" s="11"/>
      <c r="AA273" s="11"/>
      <c r="AB273" s="11"/>
      <c r="AC273" s="11"/>
      <c r="AD273" s="11"/>
      <c r="AF273" s="1"/>
      <c r="AH273" s="1"/>
      <c r="AP273" s="1"/>
      <c r="AR273" s="1"/>
      <c r="AT273" s="1"/>
      <c r="AY273" s="1"/>
      <c r="AZ273" s="1"/>
      <c r="BA273" s="1"/>
      <c r="BC273" s="1"/>
      <c r="BF273" s="1"/>
    </row>
    <row r="274" spans="1:58">
      <c r="A274" s="11"/>
      <c r="B274" s="312"/>
      <c r="C274" s="11"/>
      <c r="D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U274" s="11"/>
      <c r="V274" s="11"/>
      <c r="AA274" s="11"/>
      <c r="AB274" s="11"/>
      <c r="AC274" s="11"/>
      <c r="AD274" s="11"/>
      <c r="AF274" s="1"/>
      <c r="AH274" s="1"/>
      <c r="AP274" s="1"/>
      <c r="AR274" s="1"/>
      <c r="AT274" s="1"/>
      <c r="AY274" s="1"/>
      <c r="AZ274" s="1"/>
      <c r="BA274" s="1"/>
      <c r="BC274" s="1"/>
      <c r="BF274" s="1"/>
    </row>
    <row r="275" spans="1:58">
      <c r="A275" s="11"/>
      <c r="B275" s="312"/>
      <c r="C275" s="11"/>
      <c r="D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U275" s="11"/>
      <c r="V275" s="11"/>
      <c r="AA275" s="11"/>
      <c r="AB275" s="11"/>
      <c r="AC275" s="11"/>
      <c r="AD275" s="11"/>
      <c r="AF275" s="1"/>
      <c r="AH275" s="1"/>
      <c r="AP275" s="1"/>
      <c r="AR275" s="1"/>
      <c r="AT275" s="1"/>
      <c r="AY275" s="1"/>
      <c r="AZ275" s="1"/>
      <c r="BA275" s="1"/>
      <c r="BC275" s="1"/>
      <c r="BF275" s="1"/>
    </row>
    <row r="276" spans="1:58">
      <c r="A276" s="11"/>
      <c r="B276" s="312"/>
      <c r="C276" s="11"/>
      <c r="D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U276" s="11"/>
      <c r="V276" s="11"/>
      <c r="AA276" s="11"/>
      <c r="AB276" s="11"/>
      <c r="AC276" s="11"/>
      <c r="AD276" s="11"/>
      <c r="AF276" s="1"/>
      <c r="AH276" s="1"/>
      <c r="AP276" s="1"/>
      <c r="AR276" s="1"/>
      <c r="AT276" s="1"/>
      <c r="AY276" s="1"/>
      <c r="AZ276" s="1"/>
      <c r="BA276" s="1"/>
      <c r="BC276" s="1"/>
      <c r="BF276" s="1"/>
    </row>
    <row r="277" spans="1:58">
      <c r="A277" s="11"/>
      <c r="B277" s="312"/>
      <c r="C277" s="11"/>
      <c r="D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U277" s="11"/>
      <c r="V277" s="11"/>
      <c r="AA277" s="11"/>
      <c r="AB277" s="11"/>
      <c r="AC277" s="11"/>
      <c r="AD277" s="11"/>
      <c r="AF277" s="1"/>
      <c r="AH277" s="1"/>
      <c r="AP277" s="1"/>
      <c r="AR277" s="1"/>
      <c r="AT277" s="1"/>
      <c r="AY277" s="1"/>
      <c r="AZ277" s="1"/>
      <c r="BA277" s="1"/>
      <c r="BC277" s="1"/>
      <c r="BF277" s="1"/>
    </row>
    <row r="278" spans="1:58">
      <c r="A278" s="11"/>
      <c r="B278" s="312"/>
      <c r="C278" s="11"/>
      <c r="D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U278" s="11"/>
      <c r="V278" s="11"/>
      <c r="AA278" s="11"/>
      <c r="AB278" s="11"/>
      <c r="AC278" s="11"/>
      <c r="AD278" s="11"/>
      <c r="AF278" s="1"/>
      <c r="AH278" s="1"/>
      <c r="AP278" s="1"/>
      <c r="AR278" s="1"/>
      <c r="AT278" s="1"/>
      <c r="AY278" s="1"/>
      <c r="AZ278" s="1"/>
      <c r="BA278" s="1"/>
      <c r="BC278" s="1"/>
      <c r="BF278" s="1"/>
    </row>
    <row r="279" spans="1:58">
      <c r="A279" s="11"/>
      <c r="B279" s="312"/>
      <c r="C279" s="11"/>
      <c r="D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U279" s="11"/>
      <c r="V279" s="11"/>
      <c r="AA279" s="11"/>
      <c r="AB279" s="11"/>
      <c r="AC279" s="11"/>
      <c r="AD279" s="11"/>
      <c r="AF279" s="1"/>
      <c r="AH279" s="1"/>
      <c r="AP279" s="1"/>
      <c r="AR279" s="1"/>
      <c r="AT279" s="1"/>
      <c r="AY279" s="1"/>
      <c r="AZ279" s="1"/>
      <c r="BA279" s="1"/>
      <c r="BC279" s="1"/>
      <c r="BF279" s="1"/>
    </row>
    <row r="280" spans="1:58">
      <c r="A280" s="11"/>
      <c r="B280" s="312"/>
      <c r="C280" s="11"/>
      <c r="D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U280" s="11"/>
      <c r="V280" s="11"/>
      <c r="AA280" s="11"/>
      <c r="AB280" s="11"/>
      <c r="AC280" s="11"/>
      <c r="AD280" s="11"/>
      <c r="AF280" s="1"/>
      <c r="AH280" s="1"/>
      <c r="AP280" s="1"/>
      <c r="AR280" s="1"/>
      <c r="AT280" s="1"/>
      <c r="AY280" s="1"/>
      <c r="AZ280" s="1"/>
      <c r="BA280" s="1"/>
      <c r="BC280" s="1"/>
      <c r="BF280" s="1"/>
    </row>
    <row r="281" spans="1:58">
      <c r="A281" s="11"/>
      <c r="B281" s="312"/>
      <c r="C281" s="11"/>
      <c r="D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U281" s="11"/>
      <c r="V281" s="11"/>
      <c r="AA281" s="11"/>
      <c r="AB281" s="11"/>
      <c r="AC281" s="11"/>
      <c r="AD281" s="11"/>
      <c r="AF281" s="1"/>
      <c r="AH281" s="1"/>
      <c r="AP281" s="1"/>
      <c r="AR281" s="1"/>
      <c r="AT281" s="1"/>
      <c r="AY281" s="1"/>
      <c r="AZ281" s="1"/>
      <c r="BA281" s="1"/>
      <c r="BC281" s="1"/>
      <c r="BF281" s="1"/>
    </row>
    <row r="282" spans="1:58">
      <c r="A282" s="11"/>
      <c r="B282" s="312"/>
      <c r="C282" s="11"/>
      <c r="D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U282" s="11"/>
      <c r="V282" s="11"/>
      <c r="AA282" s="11"/>
      <c r="AB282" s="11"/>
      <c r="AC282" s="11"/>
      <c r="AD282" s="11"/>
      <c r="AF282" s="1"/>
      <c r="AH282" s="1"/>
      <c r="AP282" s="1"/>
      <c r="AR282" s="1"/>
      <c r="AT282" s="1"/>
      <c r="AY282" s="1"/>
      <c r="AZ282" s="1"/>
      <c r="BA282" s="1"/>
      <c r="BC282" s="1"/>
      <c r="BF282" s="1"/>
    </row>
    <row r="283" spans="1:58">
      <c r="A283" s="11"/>
      <c r="B283" s="312"/>
      <c r="C283" s="11"/>
      <c r="D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U283" s="11"/>
      <c r="V283" s="11"/>
      <c r="AA283" s="11"/>
      <c r="AB283" s="11"/>
      <c r="AC283" s="11"/>
      <c r="AD283" s="11"/>
      <c r="AF283" s="1"/>
      <c r="AH283" s="1"/>
      <c r="AP283" s="1"/>
      <c r="AR283" s="1"/>
      <c r="AT283" s="1"/>
      <c r="AY283" s="1"/>
      <c r="AZ283" s="1"/>
      <c r="BA283" s="1"/>
      <c r="BC283" s="1"/>
      <c r="BF283" s="1"/>
    </row>
    <row r="284" spans="1:58">
      <c r="A284" s="11"/>
      <c r="B284" s="312"/>
      <c r="C284" s="11"/>
      <c r="D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U284" s="11"/>
      <c r="V284" s="11"/>
      <c r="AA284" s="11"/>
      <c r="AB284" s="11"/>
      <c r="AC284" s="11"/>
      <c r="AD284" s="11"/>
      <c r="AF284" s="1"/>
      <c r="AH284" s="1"/>
      <c r="AP284" s="1"/>
      <c r="AR284" s="1"/>
      <c r="AT284" s="1"/>
      <c r="AY284" s="1"/>
      <c r="AZ284" s="1"/>
      <c r="BA284" s="1"/>
      <c r="BC284" s="1"/>
      <c r="BF284" s="1"/>
    </row>
    <row r="285" spans="1:58">
      <c r="A285" s="11"/>
      <c r="B285" s="312"/>
      <c r="C285" s="11"/>
      <c r="D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U285" s="11"/>
      <c r="V285" s="11"/>
      <c r="AA285" s="11"/>
      <c r="AB285" s="11"/>
      <c r="AC285" s="11"/>
      <c r="AD285" s="11"/>
      <c r="AF285" s="1"/>
      <c r="AH285" s="1"/>
      <c r="AP285" s="1"/>
      <c r="AR285" s="1"/>
      <c r="AT285" s="1"/>
      <c r="AY285" s="1"/>
      <c r="AZ285" s="1"/>
      <c r="BA285" s="1"/>
      <c r="BC285" s="1"/>
      <c r="BF285" s="1"/>
    </row>
    <row r="286" spans="1:58">
      <c r="A286" s="11"/>
      <c r="B286" s="312"/>
      <c r="C286" s="11"/>
      <c r="D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U286" s="11"/>
      <c r="V286" s="11"/>
      <c r="AA286" s="11"/>
      <c r="AB286" s="11"/>
      <c r="AC286" s="11"/>
      <c r="AD286" s="11"/>
      <c r="AF286" s="1"/>
      <c r="AH286" s="1"/>
      <c r="AP286" s="1"/>
      <c r="AR286" s="1"/>
      <c r="AT286" s="1"/>
      <c r="AY286" s="1"/>
      <c r="AZ286" s="1"/>
      <c r="BA286" s="1"/>
      <c r="BC286" s="1"/>
      <c r="BF286" s="1"/>
    </row>
    <row r="287" spans="1:58">
      <c r="A287" s="11"/>
      <c r="B287" s="312"/>
      <c r="C287" s="11"/>
      <c r="D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U287" s="11"/>
      <c r="V287" s="11"/>
      <c r="AA287" s="11"/>
      <c r="AB287" s="11"/>
      <c r="AC287" s="11"/>
      <c r="AD287" s="11"/>
      <c r="AF287" s="1"/>
      <c r="AH287" s="1"/>
      <c r="AP287" s="1"/>
      <c r="AR287" s="1"/>
      <c r="AT287" s="1"/>
      <c r="AY287" s="1"/>
      <c r="AZ287" s="1"/>
      <c r="BA287" s="1"/>
      <c r="BC287" s="1"/>
      <c r="BF287" s="1"/>
    </row>
    <row r="288" spans="1:58">
      <c r="A288" s="11"/>
      <c r="B288" s="312"/>
      <c r="C288" s="11"/>
      <c r="D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U288" s="11"/>
      <c r="V288" s="11"/>
      <c r="AA288" s="11"/>
      <c r="AB288" s="11"/>
      <c r="AC288" s="11"/>
      <c r="AD288" s="11"/>
      <c r="AF288" s="1"/>
      <c r="AH288" s="1"/>
      <c r="AP288" s="1"/>
      <c r="AR288" s="1"/>
      <c r="AT288" s="1"/>
      <c r="AY288" s="1"/>
      <c r="AZ288" s="1"/>
      <c r="BA288" s="1"/>
      <c r="BC288" s="1"/>
      <c r="BF288" s="1"/>
    </row>
    <row r="289" spans="1:58">
      <c r="A289" s="11"/>
      <c r="B289" s="312"/>
      <c r="C289" s="11"/>
      <c r="D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U289" s="11"/>
      <c r="V289" s="11"/>
      <c r="AA289" s="11"/>
      <c r="AB289" s="11"/>
      <c r="AC289" s="11"/>
      <c r="AD289" s="11"/>
      <c r="AF289" s="1"/>
      <c r="AH289" s="1"/>
      <c r="AP289" s="1"/>
      <c r="AR289" s="1"/>
      <c r="AT289" s="1"/>
      <c r="AY289" s="1"/>
      <c r="AZ289" s="1"/>
      <c r="BA289" s="1"/>
      <c r="BC289" s="1"/>
      <c r="BF289" s="1"/>
    </row>
    <row r="290" spans="1:58">
      <c r="A290" s="11"/>
      <c r="B290" s="312"/>
      <c r="C290" s="11"/>
      <c r="D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U290" s="11"/>
      <c r="V290" s="11"/>
      <c r="AA290" s="11"/>
      <c r="AB290" s="11"/>
      <c r="AC290" s="11"/>
      <c r="AD290" s="11"/>
      <c r="AF290" s="1"/>
      <c r="AH290" s="1"/>
      <c r="AP290" s="1"/>
      <c r="AR290" s="1"/>
      <c r="AT290" s="1"/>
      <c r="AY290" s="1"/>
      <c r="AZ290" s="1"/>
      <c r="BA290" s="1"/>
      <c r="BC290" s="1"/>
      <c r="BF290" s="1"/>
    </row>
    <row r="291" spans="1:58">
      <c r="A291" s="11"/>
      <c r="B291" s="312"/>
      <c r="C291" s="11"/>
      <c r="D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U291" s="11"/>
      <c r="V291" s="11"/>
      <c r="AA291" s="11"/>
      <c r="AB291" s="11"/>
      <c r="AC291" s="11"/>
      <c r="AD291" s="11"/>
      <c r="AF291" s="1"/>
      <c r="AH291" s="1"/>
      <c r="AP291" s="1"/>
      <c r="AR291" s="1"/>
      <c r="AT291" s="1"/>
      <c r="AY291" s="1"/>
      <c r="AZ291" s="1"/>
      <c r="BA291" s="1"/>
      <c r="BC291" s="1"/>
      <c r="BF291" s="1"/>
    </row>
    <row r="292" spans="1:58">
      <c r="A292" s="11"/>
      <c r="B292" s="312"/>
      <c r="C292" s="11"/>
      <c r="D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U292" s="11"/>
      <c r="V292" s="11"/>
      <c r="AA292" s="11"/>
      <c r="AB292" s="11"/>
      <c r="AC292" s="11"/>
      <c r="AD292" s="11"/>
      <c r="AF292" s="1"/>
      <c r="AH292" s="1"/>
      <c r="AP292" s="1"/>
      <c r="AR292" s="1"/>
      <c r="AT292" s="1"/>
      <c r="AY292" s="1"/>
      <c r="AZ292" s="1"/>
      <c r="BA292" s="1"/>
      <c r="BC292" s="1"/>
      <c r="BF292" s="1"/>
    </row>
    <row r="293" spans="1:58">
      <c r="A293" s="11"/>
      <c r="B293" s="312"/>
      <c r="C293" s="11"/>
      <c r="D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U293" s="11"/>
      <c r="V293" s="11"/>
      <c r="AA293" s="11"/>
      <c r="AB293" s="11"/>
      <c r="AC293" s="11"/>
      <c r="AD293" s="11"/>
      <c r="AF293" s="1"/>
      <c r="AH293" s="1"/>
      <c r="AP293" s="1"/>
      <c r="AR293" s="1"/>
      <c r="AT293" s="1"/>
      <c r="AY293" s="1"/>
      <c r="AZ293" s="1"/>
      <c r="BA293" s="1"/>
      <c r="BC293" s="1"/>
      <c r="BF293" s="1"/>
    </row>
    <row r="294" spans="1:58">
      <c r="A294" s="11"/>
      <c r="B294" s="312"/>
      <c r="C294" s="11"/>
      <c r="D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U294" s="11"/>
      <c r="V294" s="11"/>
      <c r="AA294" s="11"/>
      <c r="AB294" s="11"/>
      <c r="AC294" s="11"/>
      <c r="AD294" s="11"/>
      <c r="AF294" s="1"/>
      <c r="AH294" s="1"/>
      <c r="AP294" s="1"/>
      <c r="AR294" s="1"/>
      <c r="AT294" s="1"/>
      <c r="AY294" s="1"/>
      <c r="AZ294" s="1"/>
      <c r="BA294" s="1"/>
      <c r="BC294" s="1"/>
      <c r="BF294" s="1"/>
    </row>
    <row r="295" spans="1:58">
      <c r="A295" s="11"/>
      <c r="B295" s="312"/>
      <c r="C295" s="11"/>
      <c r="D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U295" s="11"/>
      <c r="V295" s="11"/>
      <c r="AA295" s="11"/>
      <c r="AB295" s="11"/>
      <c r="AC295" s="11"/>
      <c r="AD295" s="11"/>
      <c r="AF295" s="1"/>
      <c r="AH295" s="1"/>
      <c r="AP295" s="1"/>
      <c r="AR295" s="1"/>
      <c r="AT295" s="1"/>
      <c r="AY295" s="1"/>
      <c r="AZ295" s="1"/>
      <c r="BA295" s="1"/>
      <c r="BC295" s="1"/>
      <c r="BF295" s="1"/>
    </row>
    <row r="296" spans="1:58">
      <c r="A296" s="11"/>
      <c r="B296" s="312"/>
      <c r="C296" s="11"/>
      <c r="D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U296" s="11"/>
      <c r="V296" s="11"/>
      <c r="AA296" s="11"/>
      <c r="AB296" s="11"/>
      <c r="AC296" s="11"/>
      <c r="AD296" s="11"/>
      <c r="AF296" s="1"/>
      <c r="AH296" s="1"/>
      <c r="AP296" s="1"/>
      <c r="AR296" s="1"/>
      <c r="AT296" s="1"/>
      <c r="AY296" s="1"/>
      <c r="AZ296" s="1"/>
      <c r="BA296" s="1"/>
      <c r="BC296" s="1"/>
      <c r="BF296" s="1"/>
    </row>
    <row r="297" spans="1:58">
      <c r="A297" s="11"/>
      <c r="B297" s="312"/>
      <c r="C297" s="11"/>
      <c r="D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U297" s="11"/>
      <c r="V297" s="11"/>
      <c r="AA297" s="11"/>
      <c r="AB297" s="11"/>
      <c r="AC297" s="11"/>
      <c r="AD297" s="11"/>
      <c r="AF297" s="1"/>
      <c r="AH297" s="1"/>
      <c r="AP297" s="1"/>
      <c r="AR297" s="1"/>
      <c r="AT297" s="1"/>
      <c r="AY297" s="1"/>
      <c r="AZ297" s="1"/>
      <c r="BA297" s="1"/>
      <c r="BC297" s="1"/>
      <c r="BF297" s="1"/>
    </row>
    <row r="298" spans="1:58">
      <c r="A298" s="11"/>
      <c r="B298" s="312"/>
      <c r="C298" s="11"/>
      <c r="D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U298" s="11"/>
      <c r="V298" s="11"/>
      <c r="AA298" s="11"/>
      <c r="AB298" s="11"/>
      <c r="AC298" s="11"/>
      <c r="AD298" s="11"/>
      <c r="AF298" s="1"/>
      <c r="AH298" s="1"/>
      <c r="AP298" s="1"/>
      <c r="AR298" s="1"/>
      <c r="AT298" s="1"/>
      <c r="AY298" s="1"/>
      <c r="AZ298" s="1"/>
      <c r="BA298" s="1"/>
      <c r="BC298" s="1"/>
      <c r="BF298" s="1"/>
    </row>
    <row r="299" spans="1:58">
      <c r="A299" s="11"/>
      <c r="B299" s="312"/>
      <c r="C299" s="11"/>
      <c r="D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U299" s="11"/>
      <c r="V299" s="11"/>
      <c r="AA299" s="11"/>
      <c r="AB299" s="11"/>
      <c r="AC299" s="11"/>
      <c r="AD299" s="11"/>
      <c r="AF299" s="1"/>
      <c r="AH299" s="1"/>
      <c r="AP299" s="1"/>
      <c r="AR299" s="1"/>
      <c r="AT299" s="1"/>
      <c r="AY299" s="1"/>
      <c r="AZ299" s="1"/>
      <c r="BA299" s="1"/>
      <c r="BC299" s="1"/>
      <c r="BF299" s="1"/>
    </row>
    <row r="300" spans="1:58">
      <c r="A300" s="11"/>
      <c r="B300" s="312"/>
      <c r="C300" s="11"/>
      <c r="D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U300" s="11"/>
      <c r="V300" s="11"/>
      <c r="AA300" s="11"/>
      <c r="AB300" s="11"/>
      <c r="AC300" s="11"/>
      <c r="AD300" s="11"/>
      <c r="AF300" s="1"/>
      <c r="AH300" s="1"/>
      <c r="AP300" s="1"/>
      <c r="AR300" s="1"/>
      <c r="AT300" s="1"/>
      <c r="AY300" s="1"/>
      <c r="AZ300" s="1"/>
      <c r="BA300" s="1"/>
      <c r="BC300" s="1"/>
      <c r="BF300" s="1"/>
    </row>
    <row r="301" spans="1:58">
      <c r="A301" s="11"/>
      <c r="B301" s="312"/>
      <c r="C301" s="11"/>
      <c r="D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U301" s="11"/>
      <c r="V301" s="11"/>
      <c r="AA301" s="11"/>
      <c r="AB301" s="11"/>
      <c r="AC301" s="11"/>
      <c r="AD301" s="11"/>
      <c r="AF301" s="1"/>
      <c r="AH301" s="1"/>
      <c r="AP301" s="1"/>
      <c r="AR301" s="1"/>
      <c r="AT301" s="1"/>
      <c r="AY301" s="1"/>
      <c r="AZ301" s="1"/>
      <c r="BA301" s="1"/>
      <c r="BC301" s="1"/>
      <c r="BF301" s="1"/>
    </row>
    <row r="302" spans="1:58">
      <c r="A302" s="11"/>
      <c r="B302" s="312"/>
      <c r="C302" s="11"/>
      <c r="D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U302" s="11"/>
      <c r="V302" s="11"/>
      <c r="AA302" s="11"/>
      <c r="AB302" s="11"/>
      <c r="AC302" s="11"/>
      <c r="AD302" s="11"/>
      <c r="AF302" s="1"/>
      <c r="AH302" s="1"/>
      <c r="AP302" s="1"/>
      <c r="AR302" s="1"/>
      <c r="AT302" s="1"/>
      <c r="AY302" s="1"/>
      <c r="AZ302" s="1"/>
      <c r="BA302" s="1"/>
      <c r="BC302" s="1"/>
      <c r="BF302" s="1"/>
    </row>
    <row r="303" spans="1:58">
      <c r="A303" s="11"/>
      <c r="B303" s="312"/>
      <c r="C303" s="11"/>
      <c r="D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U303" s="11"/>
      <c r="V303" s="11"/>
      <c r="AA303" s="11"/>
      <c r="AB303" s="11"/>
      <c r="AC303" s="11"/>
      <c r="AD303" s="11"/>
      <c r="AF303" s="1"/>
      <c r="AH303" s="1"/>
      <c r="AP303" s="1"/>
      <c r="AR303" s="1"/>
      <c r="AT303" s="1"/>
      <c r="AY303" s="1"/>
      <c r="AZ303" s="1"/>
      <c r="BA303" s="1"/>
      <c r="BC303" s="1"/>
      <c r="BF303" s="1"/>
    </row>
    <row r="304" spans="1:58">
      <c r="A304" s="11"/>
      <c r="B304" s="312"/>
      <c r="C304" s="11"/>
      <c r="D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U304" s="11"/>
      <c r="V304" s="11"/>
      <c r="AA304" s="11"/>
      <c r="AB304" s="11"/>
      <c r="AC304" s="11"/>
      <c r="AD304" s="11"/>
      <c r="AF304" s="1"/>
      <c r="AH304" s="1"/>
      <c r="AP304" s="1"/>
      <c r="AR304" s="1"/>
      <c r="AT304" s="1"/>
      <c r="AY304" s="1"/>
      <c r="AZ304" s="1"/>
      <c r="BA304" s="1"/>
      <c r="BC304" s="1"/>
      <c r="BF304" s="1"/>
    </row>
    <row r="305" spans="1:58">
      <c r="A305" s="11"/>
      <c r="B305" s="312"/>
      <c r="C305" s="11"/>
      <c r="D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U305" s="11"/>
      <c r="V305" s="11"/>
      <c r="AA305" s="11"/>
      <c r="AB305" s="11"/>
      <c r="AC305" s="11"/>
      <c r="AD305" s="11"/>
      <c r="AF305" s="1"/>
      <c r="AH305" s="1"/>
      <c r="AP305" s="1"/>
      <c r="AR305" s="1"/>
      <c r="AT305" s="1"/>
      <c r="AY305" s="1"/>
      <c r="AZ305" s="1"/>
      <c r="BA305" s="1"/>
      <c r="BC305" s="1"/>
      <c r="BF305" s="1"/>
    </row>
    <row r="306" spans="1:58">
      <c r="A306" s="11"/>
      <c r="B306" s="312"/>
      <c r="C306" s="11"/>
      <c r="D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U306" s="11"/>
      <c r="V306" s="11"/>
      <c r="AA306" s="11"/>
      <c r="AB306" s="11"/>
      <c r="AC306" s="11"/>
      <c r="AD306" s="11"/>
      <c r="AF306" s="1"/>
      <c r="AH306" s="1"/>
      <c r="AP306" s="1"/>
      <c r="AR306" s="1"/>
      <c r="AT306" s="1"/>
      <c r="AY306" s="1"/>
      <c r="AZ306" s="1"/>
      <c r="BA306" s="1"/>
      <c r="BC306" s="1"/>
      <c r="BF306" s="1"/>
    </row>
    <row r="307" spans="1:58">
      <c r="A307" s="11"/>
      <c r="B307" s="312"/>
      <c r="C307" s="11"/>
      <c r="D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U307" s="11"/>
      <c r="V307" s="11"/>
      <c r="AA307" s="11"/>
      <c r="AB307" s="11"/>
      <c r="AC307" s="11"/>
      <c r="AD307" s="11"/>
      <c r="AF307" s="1"/>
      <c r="AH307" s="1"/>
      <c r="AP307" s="1"/>
      <c r="AR307" s="1"/>
      <c r="AT307" s="1"/>
      <c r="AY307" s="1"/>
      <c r="AZ307" s="1"/>
      <c r="BA307" s="1"/>
      <c r="BC307" s="1"/>
      <c r="BF307" s="1"/>
    </row>
    <row r="308" spans="1:58">
      <c r="A308" s="11"/>
      <c r="B308" s="312"/>
      <c r="C308" s="11"/>
      <c r="D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U308" s="11"/>
      <c r="V308" s="11"/>
      <c r="AA308" s="11"/>
      <c r="AB308" s="11"/>
      <c r="AC308" s="11"/>
      <c r="AD308" s="11"/>
      <c r="AF308" s="1"/>
      <c r="AH308" s="1"/>
      <c r="AP308" s="1"/>
      <c r="AR308" s="1"/>
      <c r="AT308" s="1"/>
      <c r="AY308" s="1"/>
      <c r="AZ308" s="1"/>
      <c r="BA308" s="1"/>
      <c r="BC308" s="1"/>
      <c r="BF308" s="1"/>
    </row>
    <row r="309" spans="1:58">
      <c r="A309" s="11"/>
      <c r="B309" s="312"/>
      <c r="C309" s="11"/>
      <c r="D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U309" s="11"/>
      <c r="V309" s="11"/>
      <c r="AA309" s="11"/>
      <c r="AB309" s="11"/>
      <c r="AC309" s="11"/>
      <c r="AD309" s="11"/>
      <c r="AF309" s="1"/>
      <c r="AH309" s="1"/>
      <c r="AP309" s="1"/>
      <c r="AR309" s="1"/>
      <c r="AT309" s="1"/>
      <c r="AY309" s="1"/>
      <c r="AZ309" s="1"/>
      <c r="BA309" s="1"/>
      <c r="BC309" s="1"/>
      <c r="BF309" s="1"/>
    </row>
    <row r="310" spans="1:58">
      <c r="A310" s="11"/>
      <c r="B310" s="312"/>
      <c r="C310" s="11"/>
      <c r="D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U310" s="11"/>
      <c r="V310" s="11"/>
      <c r="AA310" s="11"/>
      <c r="AB310" s="11"/>
      <c r="AC310" s="11"/>
      <c r="AD310" s="11"/>
      <c r="AF310" s="1"/>
      <c r="AH310" s="1"/>
      <c r="AP310" s="1"/>
      <c r="AR310" s="1"/>
      <c r="AT310" s="1"/>
      <c r="AY310" s="1"/>
      <c r="AZ310" s="1"/>
      <c r="BA310" s="1"/>
      <c r="BC310" s="1"/>
      <c r="BF310" s="1"/>
    </row>
    <row r="311" spans="1:58">
      <c r="A311" s="11"/>
      <c r="B311" s="312"/>
      <c r="C311" s="11"/>
      <c r="D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U311" s="11"/>
      <c r="V311" s="11"/>
      <c r="AA311" s="11"/>
      <c r="AB311" s="11"/>
      <c r="AC311" s="11"/>
      <c r="AD311" s="11"/>
      <c r="AF311" s="1"/>
      <c r="AH311" s="1"/>
      <c r="AP311" s="1"/>
      <c r="AR311" s="1"/>
      <c r="AT311" s="1"/>
      <c r="AY311" s="1"/>
      <c r="AZ311" s="1"/>
      <c r="BA311" s="1"/>
      <c r="BC311" s="1"/>
      <c r="BF311" s="1"/>
    </row>
    <row r="312" spans="1:58">
      <c r="A312" s="11"/>
      <c r="B312" s="312"/>
      <c r="C312" s="11"/>
      <c r="D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U312" s="11"/>
      <c r="V312" s="11"/>
      <c r="AA312" s="11"/>
      <c r="AB312" s="11"/>
      <c r="AC312" s="11"/>
      <c r="AD312" s="11"/>
      <c r="AF312" s="1"/>
      <c r="AH312" s="1"/>
      <c r="AP312" s="1"/>
      <c r="AR312" s="1"/>
      <c r="AT312" s="1"/>
      <c r="AY312" s="1"/>
      <c r="AZ312" s="1"/>
      <c r="BA312" s="1"/>
      <c r="BC312" s="1"/>
      <c r="BF312" s="1"/>
    </row>
    <row r="313" spans="1:58">
      <c r="A313" s="11"/>
      <c r="B313" s="312"/>
      <c r="C313" s="11"/>
      <c r="D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U313" s="11"/>
      <c r="V313" s="11"/>
      <c r="AA313" s="11"/>
      <c r="AB313" s="11"/>
      <c r="AC313" s="11"/>
      <c r="AD313" s="11"/>
      <c r="AF313" s="1"/>
      <c r="AH313" s="1"/>
      <c r="AP313" s="1"/>
      <c r="AR313" s="1"/>
      <c r="AT313" s="1"/>
      <c r="AY313" s="1"/>
      <c r="AZ313" s="1"/>
      <c r="BA313" s="1"/>
      <c r="BC313" s="1"/>
      <c r="BF313" s="1"/>
    </row>
    <row r="314" spans="1:58">
      <c r="A314" s="11"/>
      <c r="B314" s="312"/>
      <c r="C314" s="11"/>
      <c r="D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U314" s="11"/>
      <c r="V314" s="11"/>
      <c r="AA314" s="11"/>
      <c r="AB314" s="11"/>
      <c r="AC314" s="11"/>
      <c r="AD314" s="11"/>
      <c r="AF314" s="1"/>
      <c r="AH314" s="1"/>
      <c r="AP314" s="1"/>
      <c r="AR314" s="1"/>
      <c r="AT314" s="1"/>
      <c r="AY314" s="1"/>
      <c r="AZ314" s="1"/>
      <c r="BA314" s="1"/>
      <c r="BC314" s="1"/>
      <c r="BF314" s="1"/>
    </row>
    <row r="315" spans="1:58">
      <c r="A315" s="11"/>
      <c r="B315" s="312"/>
      <c r="C315" s="11"/>
      <c r="D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U315" s="11"/>
      <c r="V315" s="11"/>
      <c r="AA315" s="11"/>
      <c r="AB315" s="11"/>
      <c r="AC315" s="11"/>
      <c r="AD315" s="11"/>
      <c r="AF315" s="1"/>
      <c r="AH315" s="1"/>
      <c r="AP315" s="1"/>
      <c r="AR315" s="1"/>
      <c r="AT315" s="1"/>
      <c r="AY315" s="1"/>
      <c r="AZ315" s="1"/>
      <c r="BA315" s="1"/>
      <c r="BC315" s="1"/>
      <c r="BF315" s="1"/>
    </row>
    <row r="316" spans="1:58">
      <c r="A316" s="11"/>
      <c r="B316" s="312"/>
      <c r="C316" s="11"/>
      <c r="D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U316" s="11"/>
      <c r="V316" s="11"/>
      <c r="AA316" s="11"/>
      <c r="AB316" s="11"/>
      <c r="AC316" s="11"/>
      <c r="AD316" s="11"/>
      <c r="AF316" s="1"/>
      <c r="AH316" s="1"/>
      <c r="AP316" s="1"/>
      <c r="AR316" s="1"/>
      <c r="AT316" s="1"/>
      <c r="AY316" s="1"/>
      <c r="AZ316" s="1"/>
      <c r="BA316" s="1"/>
      <c r="BC316" s="1"/>
      <c r="BF316" s="1"/>
    </row>
    <row r="317" spans="1:58">
      <c r="A317" s="11"/>
      <c r="B317" s="312"/>
      <c r="C317" s="11"/>
      <c r="D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U317" s="11"/>
      <c r="V317" s="11"/>
      <c r="AA317" s="11"/>
      <c r="AB317" s="11"/>
      <c r="AC317" s="11"/>
      <c r="AD317" s="11"/>
      <c r="AF317" s="1"/>
      <c r="AH317" s="1"/>
      <c r="AP317" s="1"/>
      <c r="AR317" s="1"/>
      <c r="AT317" s="1"/>
      <c r="AY317" s="1"/>
      <c r="AZ317" s="1"/>
      <c r="BA317" s="1"/>
      <c r="BC317" s="1"/>
      <c r="BF317" s="1"/>
    </row>
    <row r="318" spans="1:58">
      <c r="A318" s="11"/>
      <c r="B318" s="312"/>
      <c r="C318" s="11"/>
      <c r="D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U318" s="11"/>
      <c r="V318" s="11"/>
      <c r="AA318" s="11"/>
      <c r="AB318" s="11"/>
      <c r="AC318" s="11"/>
      <c r="AD318" s="11"/>
      <c r="AF318" s="1"/>
      <c r="AH318" s="1"/>
      <c r="AP318" s="1"/>
      <c r="AR318" s="1"/>
      <c r="AT318" s="1"/>
      <c r="AY318" s="1"/>
      <c r="AZ318" s="1"/>
      <c r="BA318" s="1"/>
      <c r="BC318" s="1"/>
      <c r="BF318" s="1"/>
    </row>
    <row r="319" spans="1:58">
      <c r="A319" s="11"/>
      <c r="B319" s="312"/>
      <c r="C319" s="11"/>
      <c r="D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U319" s="11"/>
      <c r="V319" s="11"/>
      <c r="AA319" s="11"/>
      <c r="AB319" s="11"/>
      <c r="AC319" s="11"/>
      <c r="AD319" s="11"/>
      <c r="AF319" s="1"/>
      <c r="AH319" s="1"/>
      <c r="AP319" s="1"/>
      <c r="AR319" s="1"/>
      <c r="AT319" s="1"/>
      <c r="AY319" s="1"/>
      <c r="AZ319" s="1"/>
      <c r="BA319" s="1"/>
      <c r="BC319" s="1"/>
      <c r="BF319" s="1"/>
    </row>
    <row r="320" spans="1:58">
      <c r="A320" s="11"/>
      <c r="B320" s="312"/>
      <c r="C320" s="11"/>
      <c r="D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U320" s="11"/>
      <c r="V320" s="11"/>
      <c r="AA320" s="11"/>
      <c r="AB320" s="11"/>
      <c r="AC320" s="11"/>
      <c r="AD320" s="11"/>
      <c r="AF320" s="1"/>
      <c r="AH320" s="1"/>
      <c r="AP320" s="1"/>
      <c r="AR320" s="1"/>
      <c r="AT320" s="1"/>
      <c r="AY320" s="1"/>
      <c r="AZ320" s="1"/>
      <c r="BA320" s="1"/>
      <c r="BC320" s="1"/>
      <c r="BF320" s="1"/>
    </row>
    <row r="321" spans="1:58">
      <c r="A321" s="11"/>
      <c r="B321" s="312"/>
      <c r="C321" s="11"/>
      <c r="D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U321" s="11"/>
      <c r="V321" s="11"/>
      <c r="AA321" s="11"/>
      <c r="AB321" s="11"/>
      <c r="AC321" s="11"/>
      <c r="AD321" s="11"/>
      <c r="AF321" s="1"/>
      <c r="AH321" s="1"/>
      <c r="AP321" s="1"/>
      <c r="AR321" s="1"/>
      <c r="AT321" s="1"/>
      <c r="AY321" s="1"/>
      <c r="AZ321" s="1"/>
      <c r="BA321" s="1"/>
      <c r="BC321" s="1"/>
      <c r="BF321" s="1"/>
    </row>
    <row r="322" spans="1:58">
      <c r="A322" s="11"/>
      <c r="B322" s="312"/>
      <c r="C322" s="11"/>
      <c r="D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U322" s="11"/>
      <c r="V322" s="11"/>
      <c r="AA322" s="11"/>
      <c r="AB322" s="11"/>
      <c r="AC322" s="11"/>
      <c r="AD322" s="11"/>
      <c r="AF322" s="1"/>
      <c r="AH322" s="1"/>
      <c r="AP322" s="1"/>
      <c r="AR322" s="1"/>
      <c r="AT322" s="1"/>
      <c r="AY322" s="1"/>
      <c r="AZ322" s="1"/>
      <c r="BA322" s="1"/>
      <c r="BC322" s="1"/>
      <c r="BF322" s="1"/>
    </row>
    <row r="323" spans="1:58">
      <c r="A323" s="11"/>
      <c r="B323" s="312"/>
      <c r="C323" s="11"/>
      <c r="D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U323" s="11"/>
      <c r="V323" s="11"/>
      <c r="AA323" s="11"/>
      <c r="AB323" s="11"/>
      <c r="AC323" s="11"/>
      <c r="AD323" s="11"/>
      <c r="AF323" s="1"/>
      <c r="AH323" s="1"/>
      <c r="AP323" s="1"/>
      <c r="AR323" s="1"/>
      <c r="AT323" s="1"/>
      <c r="AY323" s="1"/>
      <c r="AZ323" s="1"/>
      <c r="BA323" s="1"/>
      <c r="BC323" s="1"/>
      <c r="BF323" s="1"/>
    </row>
    <row r="324" spans="1:58">
      <c r="A324" s="11"/>
      <c r="B324" s="312"/>
      <c r="C324" s="11"/>
      <c r="D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U324" s="11"/>
      <c r="V324" s="11"/>
      <c r="AA324" s="11"/>
      <c r="AB324" s="11"/>
      <c r="AC324" s="11"/>
      <c r="AD324" s="11"/>
      <c r="AF324" s="1"/>
      <c r="AH324" s="1"/>
      <c r="AP324" s="1"/>
      <c r="AR324" s="1"/>
      <c r="AT324" s="1"/>
      <c r="AY324" s="1"/>
      <c r="AZ324" s="1"/>
      <c r="BA324" s="1"/>
      <c r="BC324" s="1"/>
      <c r="BF324" s="1"/>
    </row>
    <row r="325" spans="1:58">
      <c r="A325" s="11"/>
      <c r="B325" s="312"/>
      <c r="C325" s="11"/>
      <c r="D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U325" s="11"/>
      <c r="V325" s="11"/>
      <c r="AA325" s="11"/>
      <c r="AB325" s="11"/>
      <c r="AC325" s="11"/>
      <c r="AD325" s="11"/>
      <c r="AF325" s="1"/>
      <c r="AH325" s="1"/>
      <c r="AP325" s="1"/>
      <c r="AR325" s="1"/>
      <c r="AT325" s="1"/>
      <c r="AY325" s="1"/>
      <c r="AZ325" s="1"/>
      <c r="BA325" s="1"/>
      <c r="BC325" s="1"/>
      <c r="BF325" s="1"/>
    </row>
    <row r="326" spans="1:58">
      <c r="A326" s="11"/>
      <c r="B326" s="312"/>
      <c r="C326" s="11"/>
      <c r="D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U326" s="11"/>
      <c r="V326" s="11"/>
      <c r="AA326" s="11"/>
      <c r="AB326" s="11"/>
      <c r="AC326" s="11"/>
      <c r="AD326" s="11"/>
      <c r="AF326" s="1"/>
      <c r="AH326" s="1"/>
      <c r="AP326" s="1"/>
      <c r="AR326" s="1"/>
      <c r="AT326" s="1"/>
      <c r="AY326" s="1"/>
      <c r="AZ326" s="1"/>
      <c r="BA326" s="1"/>
      <c r="BC326" s="1"/>
      <c r="BF326" s="1"/>
    </row>
    <row r="327" spans="1:58">
      <c r="A327" s="11"/>
      <c r="B327" s="312"/>
      <c r="C327" s="11"/>
      <c r="D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U327" s="11"/>
      <c r="V327" s="11"/>
      <c r="AA327" s="11"/>
      <c r="AB327" s="11"/>
      <c r="AC327" s="11"/>
      <c r="AD327" s="11"/>
      <c r="AF327" s="1"/>
      <c r="AH327" s="1"/>
      <c r="AP327" s="1"/>
      <c r="AR327" s="1"/>
      <c r="AT327" s="1"/>
      <c r="AY327" s="1"/>
      <c r="AZ327" s="1"/>
      <c r="BA327" s="1"/>
      <c r="BC327" s="1"/>
      <c r="BF327" s="1"/>
    </row>
    <row r="328" spans="1:58">
      <c r="A328" s="11"/>
      <c r="B328" s="312"/>
      <c r="C328" s="11"/>
      <c r="D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U328" s="11"/>
      <c r="V328" s="11"/>
      <c r="AA328" s="11"/>
      <c r="AB328" s="11"/>
      <c r="AC328" s="11"/>
      <c r="AD328" s="11"/>
      <c r="AF328" s="1"/>
      <c r="AH328" s="1"/>
      <c r="AP328" s="1"/>
      <c r="AR328" s="1"/>
      <c r="AT328" s="1"/>
      <c r="AY328" s="1"/>
      <c r="AZ328" s="1"/>
      <c r="BA328" s="1"/>
      <c r="BC328" s="1"/>
      <c r="BF328" s="1"/>
    </row>
    <row r="329" spans="1:58">
      <c r="A329" s="11"/>
      <c r="B329" s="312"/>
      <c r="C329" s="11"/>
      <c r="D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U329" s="11"/>
      <c r="V329" s="11"/>
      <c r="AA329" s="11"/>
      <c r="AB329" s="11"/>
      <c r="AC329" s="11"/>
      <c r="AD329" s="11"/>
      <c r="AF329" s="1"/>
      <c r="AH329" s="1"/>
      <c r="AP329" s="1"/>
      <c r="AR329" s="1"/>
      <c r="AT329" s="1"/>
      <c r="AY329" s="1"/>
      <c r="AZ329" s="1"/>
      <c r="BA329" s="1"/>
      <c r="BC329" s="1"/>
      <c r="BF329" s="1"/>
    </row>
    <row r="330" spans="1:58">
      <c r="A330" s="11"/>
      <c r="B330" s="312"/>
      <c r="C330" s="11"/>
      <c r="D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U330" s="11"/>
      <c r="V330" s="11"/>
      <c r="AA330" s="11"/>
      <c r="AB330" s="11"/>
      <c r="AC330" s="11"/>
      <c r="AD330" s="11"/>
      <c r="AF330" s="1"/>
      <c r="AH330" s="1"/>
      <c r="AP330" s="1"/>
      <c r="AR330" s="1"/>
      <c r="AT330" s="1"/>
      <c r="AY330" s="1"/>
      <c r="AZ330" s="1"/>
      <c r="BA330" s="1"/>
      <c r="BC330" s="1"/>
      <c r="BF330" s="1"/>
    </row>
    <row r="331" spans="1:58">
      <c r="A331" s="11"/>
      <c r="B331" s="312"/>
      <c r="C331" s="11"/>
      <c r="D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U331" s="11"/>
      <c r="V331" s="11"/>
      <c r="AA331" s="11"/>
      <c r="AB331" s="11"/>
      <c r="AC331" s="11"/>
      <c r="AD331" s="11"/>
      <c r="AF331" s="1"/>
      <c r="AH331" s="1"/>
      <c r="AP331" s="1"/>
      <c r="AR331" s="1"/>
      <c r="AT331" s="1"/>
      <c r="AY331" s="1"/>
      <c r="AZ331" s="1"/>
      <c r="BA331" s="1"/>
      <c r="BC331" s="1"/>
      <c r="BF331" s="1"/>
    </row>
    <row r="332" spans="1:58">
      <c r="A332" s="11"/>
      <c r="B332" s="312"/>
      <c r="C332" s="11"/>
      <c r="D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U332" s="11"/>
      <c r="V332" s="11"/>
      <c r="AA332" s="11"/>
      <c r="AB332" s="11"/>
      <c r="AC332" s="11"/>
      <c r="AD332" s="11"/>
      <c r="AF332" s="1"/>
      <c r="AH332" s="1"/>
      <c r="AP332" s="1"/>
      <c r="AR332" s="1"/>
      <c r="AT332" s="1"/>
      <c r="AY332" s="1"/>
      <c r="AZ332" s="1"/>
      <c r="BA332" s="1"/>
      <c r="BC332" s="1"/>
      <c r="BF332" s="1"/>
    </row>
    <row r="333" spans="1:58">
      <c r="A333" s="11"/>
      <c r="B333" s="312"/>
      <c r="C333" s="11"/>
      <c r="D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U333" s="11"/>
      <c r="V333" s="11"/>
      <c r="AA333" s="11"/>
      <c r="AB333" s="11"/>
      <c r="AC333" s="11"/>
      <c r="AD333" s="11"/>
      <c r="AF333" s="1"/>
      <c r="AH333" s="1"/>
      <c r="AP333" s="1"/>
      <c r="AR333" s="1"/>
      <c r="AT333" s="1"/>
      <c r="AY333" s="1"/>
      <c r="AZ333" s="1"/>
      <c r="BA333" s="1"/>
      <c r="BC333" s="1"/>
      <c r="BF333" s="1"/>
    </row>
    <row r="334" spans="1:58">
      <c r="A334" s="11"/>
      <c r="B334" s="312"/>
      <c r="C334" s="11"/>
      <c r="D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U334" s="11"/>
      <c r="V334" s="11"/>
      <c r="AA334" s="11"/>
      <c r="AB334" s="11"/>
      <c r="AC334" s="11"/>
      <c r="AD334" s="11"/>
      <c r="AF334" s="1"/>
      <c r="AH334" s="1"/>
      <c r="AP334" s="1"/>
      <c r="AR334" s="1"/>
      <c r="AT334" s="1"/>
      <c r="AY334" s="1"/>
      <c r="AZ334" s="1"/>
      <c r="BA334" s="1"/>
      <c r="BC334" s="1"/>
      <c r="BF334" s="1"/>
    </row>
    <row r="335" spans="1:58">
      <c r="A335" s="11"/>
      <c r="B335" s="312"/>
      <c r="C335" s="11"/>
      <c r="D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U335" s="11"/>
      <c r="V335" s="11"/>
      <c r="AA335" s="11"/>
      <c r="AB335" s="11"/>
      <c r="AC335" s="11"/>
      <c r="AD335" s="11"/>
      <c r="AF335" s="1"/>
      <c r="AH335" s="1"/>
      <c r="AP335" s="1"/>
      <c r="AR335" s="1"/>
      <c r="AT335" s="1"/>
      <c r="AY335" s="1"/>
      <c r="AZ335" s="1"/>
      <c r="BA335" s="1"/>
      <c r="BC335" s="1"/>
      <c r="BF335" s="1"/>
    </row>
    <row r="336" spans="1:58">
      <c r="A336" s="11"/>
      <c r="B336" s="312"/>
      <c r="C336" s="11"/>
      <c r="D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U336" s="11"/>
      <c r="V336" s="11"/>
      <c r="AA336" s="11"/>
      <c r="AB336" s="11"/>
      <c r="AC336" s="11"/>
      <c r="AD336" s="11"/>
      <c r="AF336" s="1"/>
      <c r="AH336" s="1"/>
      <c r="AP336" s="1"/>
      <c r="AR336" s="1"/>
      <c r="AT336" s="1"/>
      <c r="AY336" s="1"/>
      <c r="AZ336" s="1"/>
      <c r="BA336" s="1"/>
      <c r="BC336" s="1"/>
      <c r="BF336" s="1"/>
    </row>
    <row r="337" spans="1:58">
      <c r="A337" s="11"/>
      <c r="B337" s="312"/>
      <c r="C337" s="11"/>
      <c r="D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U337" s="11"/>
      <c r="V337" s="11"/>
      <c r="AA337" s="11"/>
      <c r="AB337" s="11"/>
      <c r="AC337" s="11"/>
      <c r="AD337" s="11"/>
      <c r="AF337" s="1"/>
      <c r="AH337" s="1"/>
      <c r="AP337" s="1"/>
      <c r="AR337" s="1"/>
      <c r="AT337" s="1"/>
      <c r="AY337" s="1"/>
      <c r="AZ337" s="1"/>
      <c r="BA337" s="1"/>
      <c r="BC337" s="1"/>
      <c r="BF337" s="1"/>
    </row>
    <row r="338" spans="1:58">
      <c r="A338" s="11"/>
      <c r="B338" s="312"/>
      <c r="C338" s="11"/>
      <c r="D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U338" s="11"/>
      <c r="V338" s="11"/>
      <c r="AA338" s="11"/>
      <c r="AB338" s="11"/>
      <c r="AC338" s="11"/>
      <c r="AD338" s="11"/>
      <c r="AF338" s="1"/>
      <c r="AH338" s="1"/>
      <c r="AP338" s="1"/>
      <c r="AR338" s="1"/>
      <c r="AT338" s="1"/>
      <c r="AY338" s="1"/>
      <c r="AZ338" s="1"/>
      <c r="BA338" s="1"/>
      <c r="BC338" s="1"/>
      <c r="BF338" s="1"/>
    </row>
    <row r="339" spans="1:58">
      <c r="A339" s="11"/>
      <c r="B339" s="312"/>
      <c r="C339" s="11"/>
      <c r="D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U339" s="11"/>
      <c r="V339" s="11"/>
      <c r="AA339" s="11"/>
      <c r="AB339" s="11"/>
      <c r="AC339" s="11"/>
      <c r="AD339" s="11"/>
      <c r="AF339" s="1"/>
      <c r="AH339" s="1"/>
      <c r="AP339" s="1"/>
      <c r="AR339" s="1"/>
      <c r="AT339" s="1"/>
      <c r="AY339" s="1"/>
      <c r="AZ339" s="1"/>
      <c r="BA339" s="1"/>
      <c r="BC339" s="1"/>
      <c r="BF339" s="1"/>
    </row>
    <row r="340" spans="1:58">
      <c r="A340" s="11"/>
      <c r="B340" s="312"/>
      <c r="C340" s="11"/>
      <c r="D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U340" s="11"/>
      <c r="V340" s="11"/>
      <c r="AA340" s="11"/>
      <c r="AB340" s="11"/>
      <c r="AC340" s="11"/>
      <c r="AD340" s="11"/>
      <c r="AF340" s="1"/>
      <c r="AH340" s="1"/>
      <c r="AP340" s="1"/>
      <c r="AR340" s="1"/>
      <c r="AT340" s="1"/>
      <c r="AY340" s="1"/>
      <c r="AZ340" s="1"/>
      <c r="BA340" s="1"/>
      <c r="BC340" s="1"/>
      <c r="BF340" s="1"/>
    </row>
    <row r="341" spans="1:58">
      <c r="A341" s="11"/>
      <c r="B341" s="312"/>
      <c r="C341" s="11"/>
      <c r="D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U341" s="11"/>
      <c r="V341" s="11"/>
      <c r="AA341" s="11"/>
      <c r="AB341" s="11"/>
      <c r="AC341" s="11"/>
      <c r="AD341" s="11"/>
      <c r="AF341" s="1"/>
      <c r="AH341" s="1"/>
      <c r="AP341" s="1"/>
      <c r="AR341" s="1"/>
      <c r="AT341" s="1"/>
      <c r="AY341" s="1"/>
      <c r="AZ341" s="1"/>
      <c r="BA341" s="1"/>
      <c r="BC341" s="1"/>
      <c r="BF341" s="1"/>
    </row>
    <row r="342" spans="1:58">
      <c r="A342" s="11"/>
      <c r="B342" s="312"/>
      <c r="C342" s="11"/>
      <c r="D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U342" s="11"/>
      <c r="V342" s="11"/>
      <c r="AA342" s="11"/>
      <c r="AB342" s="11"/>
      <c r="AC342" s="11"/>
      <c r="AD342" s="11"/>
      <c r="AF342" s="1"/>
      <c r="AH342" s="1"/>
      <c r="AP342" s="1"/>
      <c r="AR342" s="1"/>
      <c r="AT342" s="1"/>
      <c r="AY342" s="1"/>
      <c r="AZ342" s="1"/>
      <c r="BA342" s="1"/>
      <c r="BC342" s="1"/>
      <c r="BF342" s="1"/>
    </row>
    <row r="343" spans="1:58">
      <c r="A343" s="11"/>
      <c r="B343" s="312"/>
      <c r="C343" s="11"/>
      <c r="D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U343" s="11"/>
      <c r="V343" s="11"/>
      <c r="AA343" s="11"/>
      <c r="AB343" s="11"/>
      <c r="AC343" s="11"/>
      <c r="AD343" s="11"/>
      <c r="AF343" s="1"/>
      <c r="AH343" s="1"/>
      <c r="AP343" s="1"/>
      <c r="AR343" s="1"/>
      <c r="AT343" s="1"/>
      <c r="AY343" s="1"/>
      <c r="AZ343" s="1"/>
      <c r="BA343" s="1"/>
      <c r="BC343" s="1"/>
      <c r="BF343" s="1"/>
    </row>
    <row r="344" spans="1:58">
      <c r="A344" s="11"/>
      <c r="B344" s="312"/>
      <c r="C344" s="11"/>
      <c r="D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U344" s="11"/>
      <c r="V344" s="11"/>
      <c r="AA344" s="11"/>
      <c r="AB344" s="11"/>
      <c r="AC344" s="11"/>
      <c r="AD344" s="11"/>
      <c r="AF344" s="1"/>
      <c r="AH344" s="1"/>
      <c r="AP344" s="1"/>
      <c r="AR344" s="1"/>
      <c r="AT344" s="1"/>
      <c r="AY344" s="1"/>
      <c r="AZ344" s="1"/>
      <c r="BA344" s="1"/>
      <c r="BC344" s="1"/>
      <c r="BF344" s="1"/>
    </row>
    <row r="345" spans="1:58">
      <c r="A345" s="11"/>
      <c r="B345" s="312"/>
      <c r="C345" s="11"/>
      <c r="D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U345" s="11"/>
      <c r="V345" s="11"/>
      <c r="AA345" s="11"/>
      <c r="AB345" s="11"/>
      <c r="AC345" s="11"/>
      <c r="AD345" s="11"/>
      <c r="AF345" s="1"/>
      <c r="AH345" s="1"/>
      <c r="AP345" s="1"/>
      <c r="AR345" s="1"/>
      <c r="AT345" s="1"/>
      <c r="AY345" s="1"/>
      <c r="AZ345" s="1"/>
      <c r="BA345" s="1"/>
      <c r="BC345" s="1"/>
      <c r="BF345" s="1"/>
    </row>
    <row r="346" spans="1:58">
      <c r="A346" s="11"/>
      <c r="B346" s="312"/>
      <c r="C346" s="11"/>
      <c r="D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U346" s="11"/>
      <c r="V346" s="11"/>
      <c r="AA346" s="11"/>
      <c r="AB346" s="11"/>
      <c r="AC346" s="11"/>
      <c r="AD346" s="11"/>
      <c r="AF346" s="1"/>
      <c r="AH346" s="1"/>
      <c r="AP346" s="1"/>
      <c r="AR346" s="1"/>
      <c r="AT346" s="1"/>
      <c r="AY346" s="1"/>
      <c r="AZ346" s="1"/>
      <c r="BA346" s="1"/>
      <c r="BC346" s="1"/>
      <c r="BF346" s="1"/>
    </row>
    <row r="347" spans="1:58">
      <c r="A347" s="11"/>
      <c r="B347" s="312"/>
      <c r="C347" s="11"/>
      <c r="D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U347" s="11"/>
      <c r="V347" s="11"/>
      <c r="AA347" s="11"/>
      <c r="AB347" s="11"/>
      <c r="AC347" s="11"/>
      <c r="AD347" s="11"/>
      <c r="AF347" s="1"/>
      <c r="AH347" s="1"/>
      <c r="AP347" s="1"/>
      <c r="AR347" s="1"/>
      <c r="AT347" s="1"/>
      <c r="AY347" s="1"/>
      <c r="AZ347" s="1"/>
      <c r="BA347" s="1"/>
      <c r="BC347" s="1"/>
      <c r="BF347" s="1"/>
    </row>
    <row r="348" spans="1:58">
      <c r="A348" s="11"/>
      <c r="B348" s="312"/>
      <c r="C348" s="11"/>
      <c r="D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U348" s="11"/>
      <c r="V348" s="11"/>
      <c r="AA348" s="11"/>
      <c r="AB348" s="11"/>
      <c r="AC348" s="11"/>
      <c r="AD348" s="11"/>
      <c r="AF348" s="1"/>
      <c r="AH348" s="1"/>
      <c r="AP348" s="1"/>
      <c r="AR348" s="1"/>
      <c r="AT348" s="1"/>
      <c r="AY348" s="1"/>
      <c r="AZ348" s="1"/>
      <c r="BA348" s="1"/>
      <c r="BC348" s="1"/>
      <c r="BF348" s="1"/>
    </row>
    <row r="349" spans="1:58">
      <c r="A349" s="11"/>
      <c r="B349" s="312"/>
      <c r="C349" s="11"/>
      <c r="D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U349" s="11"/>
      <c r="V349" s="11"/>
      <c r="AA349" s="11"/>
      <c r="AB349" s="11"/>
      <c r="AC349" s="11"/>
      <c r="AD349" s="11"/>
      <c r="AF349" s="1"/>
      <c r="AH349" s="1"/>
      <c r="AP349" s="1"/>
      <c r="AR349" s="1"/>
      <c r="AT349" s="1"/>
      <c r="AY349" s="1"/>
      <c r="AZ349" s="1"/>
      <c r="BA349" s="1"/>
      <c r="BC349" s="1"/>
      <c r="BF349" s="1"/>
    </row>
    <row r="350" spans="1:58">
      <c r="A350" s="11"/>
      <c r="B350" s="312"/>
      <c r="C350" s="11"/>
      <c r="D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U350" s="11"/>
      <c r="V350" s="11"/>
      <c r="AA350" s="11"/>
      <c r="AB350" s="11"/>
      <c r="AC350" s="11"/>
      <c r="AD350" s="11"/>
      <c r="AF350" s="1"/>
      <c r="AH350" s="1"/>
      <c r="AP350" s="1"/>
      <c r="AR350" s="1"/>
      <c r="AT350" s="1"/>
      <c r="AY350" s="1"/>
      <c r="AZ350" s="1"/>
      <c r="BA350" s="1"/>
      <c r="BC350" s="1"/>
      <c r="BF350" s="1"/>
    </row>
    <row r="351" spans="1:58">
      <c r="A351" s="11"/>
      <c r="B351" s="312"/>
      <c r="C351" s="11"/>
      <c r="D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U351" s="11"/>
      <c r="V351" s="11"/>
      <c r="AA351" s="11"/>
      <c r="AB351" s="11"/>
      <c r="AC351" s="11"/>
      <c r="AD351" s="11"/>
      <c r="AF351" s="1"/>
      <c r="AH351" s="1"/>
      <c r="AP351" s="1"/>
      <c r="AR351" s="1"/>
      <c r="AT351" s="1"/>
      <c r="AY351" s="1"/>
      <c r="AZ351" s="1"/>
      <c r="BA351" s="1"/>
      <c r="BC351" s="1"/>
      <c r="BF351" s="1"/>
    </row>
    <row r="352" spans="1:58">
      <c r="A352" s="11"/>
      <c r="B352" s="312"/>
      <c r="C352" s="11"/>
      <c r="D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U352" s="11"/>
      <c r="V352" s="11"/>
      <c r="AA352" s="11"/>
      <c r="AB352" s="11"/>
      <c r="AC352" s="11"/>
      <c r="AD352" s="11"/>
      <c r="AF352" s="1"/>
      <c r="AH352" s="1"/>
      <c r="AP352" s="1"/>
      <c r="AR352" s="1"/>
      <c r="AT352" s="1"/>
      <c r="AY352" s="1"/>
      <c r="AZ352" s="1"/>
      <c r="BA352" s="1"/>
      <c r="BC352" s="1"/>
      <c r="BF352" s="1"/>
    </row>
    <row r="353" spans="1:58">
      <c r="A353" s="11"/>
      <c r="B353" s="312"/>
      <c r="C353" s="11"/>
      <c r="D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U353" s="11"/>
      <c r="V353" s="11"/>
      <c r="AA353" s="11"/>
      <c r="AB353" s="11"/>
      <c r="AC353" s="11"/>
      <c r="AD353" s="11"/>
      <c r="AF353" s="1"/>
      <c r="AH353" s="1"/>
      <c r="AP353" s="1"/>
      <c r="AR353" s="1"/>
      <c r="AT353" s="1"/>
      <c r="AY353" s="1"/>
      <c r="AZ353" s="1"/>
      <c r="BA353" s="1"/>
      <c r="BC353" s="1"/>
      <c r="BF353" s="1"/>
    </row>
    <row r="354" spans="1:58">
      <c r="A354" s="11"/>
      <c r="B354" s="312"/>
      <c r="C354" s="11"/>
      <c r="D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U354" s="11"/>
      <c r="V354" s="11"/>
      <c r="AA354" s="11"/>
      <c r="AB354" s="11"/>
      <c r="AC354" s="11"/>
      <c r="AD354" s="11"/>
      <c r="AF354" s="1"/>
      <c r="AH354" s="1"/>
      <c r="AP354" s="1"/>
      <c r="AR354" s="1"/>
      <c r="AT354" s="1"/>
      <c r="AY354" s="1"/>
      <c r="AZ354" s="1"/>
      <c r="BA354" s="1"/>
      <c r="BC354" s="1"/>
      <c r="BF354" s="1"/>
    </row>
    <row r="355" spans="1:58">
      <c r="A355" s="11"/>
      <c r="B355" s="312"/>
      <c r="C355" s="11"/>
      <c r="D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U355" s="11"/>
      <c r="V355" s="11"/>
      <c r="AA355" s="11"/>
      <c r="AB355" s="11"/>
      <c r="AC355" s="11"/>
      <c r="AD355" s="11"/>
      <c r="AF355" s="1"/>
      <c r="AH355" s="1"/>
      <c r="AP355" s="1"/>
      <c r="AR355" s="1"/>
      <c r="AT355" s="1"/>
      <c r="AY355" s="1"/>
      <c r="AZ355" s="1"/>
      <c r="BA355" s="1"/>
      <c r="BC355" s="1"/>
      <c r="BF355" s="1"/>
    </row>
    <row r="356" spans="1:58">
      <c r="A356" s="11"/>
      <c r="B356" s="312"/>
      <c r="C356" s="11"/>
      <c r="D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U356" s="11"/>
      <c r="V356" s="11"/>
      <c r="AA356" s="11"/>
      <c r="AB356" s="11"/>
      <c r="AC356" s="11"/>
      <c r="AD356" s="11"/>
      <c r="AF356" s="1"/>
      <c r="AH356" s="1"/>
      <c r="AP356" s="1"/>
      <c r="AR356" s="1"/>
      <c r="AT356" s="1"/>
      <c r="AY356" s="1"/>
      <c r="AZ356" s="1"/>
      <c r="BA356" s="1"/>
      <c r="BC356" s="1"/>
      <c r="BF356" s="1"/>
    </row>
    <row r="357" spans="1:58">
      <c r="A357" s="11"/>
      <c r="B357" s="312"/>
      <c r="C357" s="11"/>
      <c r="D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U357" s="11"/>
      <c r="V357" s="11"/>
      <c r="AA357" s="11"/>
      <c r="AB357" s="11"/>
      <c r="AC357" s="11"/>
      <c r="AD357" s="11"/>
      <c r="AF357" s="1"/>
      <c r="AH357" s="1"/>
      <c r="AP357" s="1"/>
      <c r="AR357" s="1"/>
      <c r="AT357" s="1"/>
      <c r="AY357" s="1"/>
      <c r="AZ357" s="1"/>
      <c r="BA357" s="1"/>
      <c r="BC357" s="1"/>
      <c r="BF357" s="1"/>
    </row>
    <row r="358" spans="1:58">
      <c r="A358" s="11"/>
      <c r="B358" s="312"/>
      <c r="C358" s="11"/>
      <c r="D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U358" s="11"/>
      <c r="V358" s="11"/>
      <c r="AA358" s="11"/>
      <c r="AB358" s="11"/>
      <c r="AC358" s="11"/>
      <c r="AD358" s="11"/>
      <c r="AF358" s="1"/>
      <c r="AH358" s="1"/>
      <c r="AP358" s="1"/>
      <c r="AR358" s="1"/>
      <c r="AT358" s="1"/>
      <c r="AY358" s="1"/>
      <c r="AZ358" s="1"/>
      <c r="BA358" s="1"/>
      <c r="BC358" s="1"/>
      <c r="BF358" s="1"/>
    </row>
    <row r="359" spans="1:58">
      <c r="A359" s="11"/>
      <c r="B359" s="312"/>
      <c r="C359" s="11"/>
      <c r="D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U359" s="11"/>
      <c r="V359" s="11"/>
      <c r="AA359" s="11"/>
      <c r="AB359" s="11"/>
      <c r="AC359" s="11"/>
      <c r="AD359" s="11"/>
      <c r="AF359" s="1"/>
      <c r="AH359" s="1"/>
      <c r="AP359" s="1"/>
      <c r="AR359" s="1"/>
      <c r="AT359" s="1"/>
      <c r="AY359" s="1"/>
      <c r="AZ359" s="1"/>
      <c r="BA359" s="1"/>
      <c r="BC359" s="1"/>
      <c r="BF359" s="1"/>
    </row>
    <row r="360" spans="1:58">
      <c r="A360" s="11"/>
      <c r="B360" s="312"/>
      <c r="C360" s="11"/>
      <c r="D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U360" s="11"/>
      <c r="V360" s="11"/>
      <c r="AA360" s="11"/>
      <c r="AB360" s="11"/>
      <c r="AC360" s="11"/>
      <c r="AD360" s="11"/>
      <c r="AF360" s="1"/>
      <c r="AH360" s="1"/>
      <c r="AP360" s="1"/>
      <c r="AR360" s="1"/>
      <c r="AT360" s="1"/>
      <c r="AY360" s="1"/>
      <c r="AZ360" s="1"/>
      <c r="BA360" s="1"/>
      <c r="BC360" s="1"/>
      <c r="BF360" s="1"/>
    </row>
    <row r="361" spans="1:58">
      <c r="A361" s="11"/>
      <c r="B361" s="312"/>
      <c r="C361" s="11"/>
      <c r="D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U361" s="11"/>
      <c r="V361" s="11"/>
      <c r="AA361" s="11"/>
      <c r="AB361" s="11"/>
      <c r="AC361" s="11"/>
      <c r="AD361" s="11"/>
      <c r="AF361" s="1"/>
      <c r="AH361" s="1"/>
      <c r="AP361" s="1"/>
      <c r="AR361" s="1"/>
      <c r="AT361" s="1"/>
      <c r="AY361" s="1"/>
      <c r="AZ361" s="1"/>
      <c r="BA361" s="1"/>
      <c r="BC361" s="1"/>
      <c r="BF361" s="1"/>
    </row>
    <row r="362" spans="1:58">
      <c r="A362" s="11"/>
      <c r="B362" s="312"/>
      <c r="C362" s="11"/>
      <c r="D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U362" s="11"/>
      <c r="V362" s="11"/>
      <c r="AA362" s="11"/>
      <c r="AB362" s="11"/>
      <c r="AC362" s="11"/>
      <c r="AD362" s="11"/>
      <c r="AF362" s="1"/>
      <c r="AH362" s="1"/>
      <c r="AP362" s="1"/>
      <c r="AR362" s="1"/>
      <c r="AT362" s="1"/>
      <c r="AY362" s="1"/>
      <c r="AZ362" s="1"/>
      <c r="BA362" s="1"/>
      <c r="BC362" s="1"/>
      <c r="BF362" s="1"/>
    </row>
    <row r="363" spans="1:58">
      <c r="A363" s="11"/>
      <c r="B363" s="312"/>
      <c r="C363" s="11"/>
      <c r="D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U363" s="11"/>
      <c r="V363" s="11"/>
      <c r="AA363" s="11"/>
      <c r="AB363" s="11"/>
      <c r="AC363" s="11"/>
      <c r="AD363" s="11"/>
      <c r="AF363" s="1"/>
      <c r="AH363" s="1"/>
      <c r="AP363" s="1"/>
      <c r="AR363" s="1"/>
      <c r="AT363" s="1"/>
      <c r="AY363" s="1"/>
      <c r="AZ363" s="1"/>
      <c r="BA363" s="1"/>
      <c r="BC363" s="1"/>
      <c r="BF363" s="1"/>
    </row>
    <row r="364" spans="1:58">
      <c r="A364" s="11"/>
      <c r="B364" s="312"/>
      <c r="C364" s="11"/>
      <c r="D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U364" s="11"/>
      <c r="V364" s="11"/>
      <c r="AA364" s="11"/>
      <c r="AB364" s="11"/>
      <c r="AC364" s="11"/>
      <c r="AD364" s="11"/>
      <c r="AF364" s="1"/>
      <c r="AH364" s="1"/>
      <c r="AP364" s="1"/>
      <c r="AR364" s="1"/>
      <c r="AT364" s="1"/>
      <c r="AY364" s="1"/>
      <c r="AZ364" s="1"/>
      <c r="BA364" s="1"/>
      <c r="BC364" s="1"/>
      <c r="BF364" s="1"/>
    </row>
    <row r="365" spans="1:58">
      <c r="A365" s="11"/>
      <c r="B365" s="312"/>
      <c r="C365" s="11"/>
      <c r="D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U365" s="11"/>
      <c r="V365" s="11"/>
      <c r="AA365" s="11"/>
      <c r="AB365" s="11"/>
      <c r="AC365" s="11"/>
      <c r="AD365" s="11"/>
      <c r="AF365" s="1"/>
      <c r="AH365" s="1"/>
      <c r="AP365" s="1"/>
      <c r="AR365" s="1"/>
      <c r="AT365" s="1"/>
      <c r="AY365" s="1"/>
      <c r="AZ365" s="1"/>
      <c r="BA365" s="1"/>
      <c r="BC365" s="1"/>
      <c r="BF365" s="1"/>
    </row>
    <row r="366" spans="1:58">
      <c r="A366" s="11"/>
      <c r="B366" s="312"/>
      <c r="C366" s="11"/>
      <c r="D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U366" s="11"/>
      <c r="V366" s="11"/>
      <c r="AA366" s="11"/>
      <c r="AB366" s="11"/>
      <c r="AC366" s="11"/>
      <c r="AD366" s="11"/>
      <c r="AF366" s="1"/>
      <c r="AH366" s="1"/>
      <c r="AP366" s="1"/>
      <c r="AR366" s="1"/>
      <c r="AT366" s="1"/>
      <c r="AY366" s="1"/>
      <c r="AZ366" s="1"/>
      <c r="BA366" s="1"/>
      <c r="BC366" s="1"/>
      <c r="BF366" s="1"/>
    </row>
    <row r="367" spans="1:58">
      <c r="A367" s="11"/>
      <c r="B367" s="312"/>
      <c r="C367" s="11"/>
      <c r="D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U367" s="11"/>
      <c r="V367" s="11"/>
      <c r="AA367" s="11"/>
      <c r="AB367" s="11"/>
      <c r="AC367" s="11"/>
      <c r="AD367" s="11"/>
      <c r="AF367" s="1"/>
      <c r="AH367" s="1"/>
      <c r="AP367" s="1"/>
      <c r="AR367" s="1"/>
      <c r="AT367" s="1"/>
      <c r="AY367" s="1"/>
      <c r="AZ367" s="1"/>
      <c r="BA367" s="1"/>
      <c r="BC367" s="1"/>
      <c r="BF367" s="1"/>
    </row>
    <row r="368" spans="1:58">
      <c r="A368" s="11"/>
      <c r="B368" s="312"/>
      <c r="C368" s="11"/>
      <c r="D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U368" s="11"/>
      <c r="V368" s="11"/>
      <c r="AA368" s="11"/>
      <c r="AB368" s="11"/>
      <c r="AC368" s="11"/>
      <c r="AD368" s="11"/>
      <c r="AF368" s="1"/>
      <c r="AH368" s="1"/>
      <c r="AP368" s="1"/>
      <c r="AR368" s="1"/>
      <c r="AT368" s="1"/>
      <c r="AY368" s="1"/>
      <c r="AZ368" s="1"/>
      <c r="BA368" s="1"/>
      <c r="BC368" s="1"/>
      <c r="BF368" s="1"/>
    </row>
    <row r="369" spans="1:58">
      <c r="A369" s="11"/>
      <c r="B369" s="312"/>
      <c r="C369" s="11"/>
      <c r="D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U369" s="11"/>
      <c r="V369" s="11"/>
      <c r="AA369" s="11"/>
      <c r="AB369" s="11"/>
      <c r="AC369" s="11"/>
      <c r="AD369" s="11"/>
      <c r="AF369" s="1"/>
      <c r="AH369" s="1"/>
      <c r="AP369" s="1"/>
      <c r="AR369" s="1"/>
      <c r="AT369" s="1"/>
      <c r="AY369" s="1"/>
      <c r="AZ369" s="1"/>
      <c r="BA369" s="1"/>
      <c r="BC369" s="1"/>
      <c r="BF369" s="1"/>
    </row>
    <row r="370" spans="1:58">
      <c r="A370" s="11"/>
      <c r="B370" s="312"/>
      <c r="C370" s="11"/>
      <c r="D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U370" s="11"/>
      <c r="V370" s="11"/>
      <c r="AA370" s="11"/>
      <c r="AB370" s="11"/>
      <c r="AC370" s="11"/>
      <c r="AD370" s="11"/>
      <c r="AF370" s="1"/>
      <c r="AH370" s="1"/>
      <c r="AP370" s="1"/>
      <c r="AR370" s="1"/>
      <c r="AT370" s="1"/>
      <c r="AY370" s="1"/>
      <c r="AZ370" s="1"/>
      <c r="BA370" s="1"/>
      <c r="BC370" s="1"/>
      <c r="BF370" s="1"/>
    </row>
    <row r="371" spans="1:58">
      <c r="A371" s="11"/>
      <c r="B371" s="312"/>
      <c r="C371" s="11"/>
      <c r="D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U371" s="11"/>
      <c r="V371" s="11"/>
      <c r="AA371" s="11"/>
      <c r="AB371" s="11"/>
      <c r="AC371" s="11"/>
      <c r="AD371" s="11"/>
      <c r="AF371" s="1"/>
      <c r="AH371" s="1"/>
      <c r="AP371" s="1"/>
      <c r="AR371" s="1"/>
      <c r="AT371" s="1"/>
      <c r="AY371" s="1"/>
      <c r="AZ371" s="1"/>
      <c r="BA371" s="1"/>
      <c r="BC371" s="1"/>
      <c r="BF371" s="1"/>
    </row>
    <row r="372" spans="1:58">
      <c r="A372" s="11"/>
      <c r="B372" s="312"/>
      <c r="C372" s="11"/>
      <c r="D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U372" s="11"/>
      <c r="V372" s="11"/>
      <c r="AA372" s="11"/>
      <c r="AB372" s="11"/>
      <c r="AC372" s="11"/>
      <c r="AD372" s="11"/>
      <c r="AF372" s="1"/>
      <c r="AH372" s="1"/>
      <c r="AP372" s="1"/>
      <c r="AR372" s="1"/>
      <c r="AT372" s="1"/>
      <c r="AY372" s="1"/>
      <c r="AZ372" s="1"/>
      <c r="BA372" s="1"/>
      <c r="BC372" s="1"/>
      <c r="BF372" s="1"/>
    </row>
    <row r="373" spans="1:58">
      <c r="A373" s="11"/>
      <c r="B373" s="312"/>
      <c r="C373" s="11"/>
      <c r="D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U373" s="11"/>
      <c r="V373" s="11"/>
      <c r="AA373" s="11"/>
      <c r="AB373" s="11"/>
      <c r="AC373" s="11"/>
      <c r="AD373" s="11"/>
      <c r="AF373" s="1"/>
      <c r="AH373" s="1"/>
      <c r="AP373" s="1"/>
      <c r="AR373" s="1"/>
      <c r="AT373" s="1"/>
      <c r="AY373" s="1"/>
      <c r="AZ373" s="1"/>
      <c r="BA373" s="1"/>
      <c r="BC373" s="1"/>
      <c r="BF373" s="1"/>
    </row>
    <row r="374" spans="1:58">
      <c r="A374" s="11"/>
      <c r="B374" s="312"/>
      <c r="C374" s="11"/>
      <c r="D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U374" s="11"/>
      <c r="V374" s="11"/>
      <c r="AA374" s="11"/>
      <c r="AB374" s="11"/>
      <c r="AC374" s="11"/>
      <c r="AD374" s="11"/>
      <c r="AF374" s="1"/>
      <c r="AH374" s="1"/>
      <c r="AP374" s="1"/>
      <c r="AR374" s="1"/>
      <c r="AT374" s="1"/>
      <c r="AY374" s="1"/>
      <c r="AZ374" s="1"/>
      <c r="BA374" s="1"/>
      <c r="BC374" s="1"/>
      <c r="BF374" s="1"/>
    </row>
    <row r="375" spans="1:58">
      <c r="A375" s="11"/>
      <c r="B375" s="312"/>
      <c r="C375" s="11"/>
      <c r="D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U375" s="11"/>
      <c r="V375" s="11"/>
      <c r="AA375" s="11"/>
      <c r="AB375" s="11"/>
      <c r="AC375" s="11"/>
      <c r="AD375" s="11"/>
      <c r="AF375" s="1"/>
      <c r="AH375" s="1"/>
      <c r="AP375" s="1"/>
      <c r="AR375" s="1"/>
      <c r="AT375" s="1"/>
      <c r="AY375" s="1"/>
      <c r="AZ375" s="1"/>
      <c r="BA375" s="1"/>
      <c r="BC375" s="1"/>
      <c r="BF375" s="1"/>
    </row>
    <row r="376" spans="1:58">
      <c r="A376" s="11"/>
      <c r="B376" s="312"/>
      <c r="C376" s="11"/>
      <c r="D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U376" s="11"/>
      <c r="V376" s="11"/>
      <c r="AA376" s="11"/>
      <c r="AB376" s="11"/>
      <c r="AC376" s="11"/>
      <c r="AD376" s="11"/>
      <c r="AF376" s="1"/>
      <c r="AH376" s="1"/>
      <c r="AP376" s="1"/>
      <c r="AR376" s="1"/>
      <c r="AT376" s="1"/>
      <c r="AY376" s="1"/>
      <c r="AZ376" s="1"/>
      <c r="BA376" s="1"/>
      <c r="BC376" s="1"/>
      <c r="BF376" s="1"/>
    </row>
    <row r="377" spans="1:58">
      <c r="A377" s="11"/>
      <c r="B377" s="312"/>
      <c r="C377" s="11"/>
      <c r="D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U377" s="11"/>
      <c r="V377" s="11"/>
      <c r="AA377" s="11"/>
      <c r="AB377" s="11"/>
      <c r="AC377" s="11"/>
      <c r="AD377" s="11"/>
      <c r="AF377" s="1"/>
      <c r="AH377" s="1"/>
      <c r="AP377" s="1"/>
      <c r="AR377" s="1"/>
      <c r="AT377" s="1"/>
      <c r="AY377" s="1"/>
      <c r="AZ377" s="1"/>
      <c r="BA377" s="1"/>
      <c r="BC377" s="1"/>
      <c r="BF377" s="1"/>
    </row>
    <row r="378" spans="1:58">
      <c r="A378" s="11"/>
      <c r="B378" s="312"/>
      <c r="C378" s="11"/>
      <c r="D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U378" s="11"/>
      <c r="V378" s="11"/>
      <c r="AA378" s="11"/>
      <c r="AB378" s="11"/>
      <c r="AC378" s="11"/>
      <c r="AD378" s="11"/>
      <c r="AF378" s="1"/>
      <c r="AH378" s="1"/>
      <c r="AP378" s="1"/>
      <c r="AR378" s="1"/>
      <c r="AT378" s="1"/>
      <c r="AY378" s="1"/>
      <c r="AZ378" s="1"/>
      <c r="BA378" s="1"/>
      <c r="BC378" s="1"/>
      <c r="BF378" s="1"/>
    </row>
    <row r="379" spans="1:58">
      <c r="A379" s="11"/>
      <c r="B379" s="312"/>
      <c r="C379" s="11"/>
      <c r="D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U379" s="11"/>
      <c r="V379" s="11"/>
      <c r="AA379" s="11"/>
      <c r="AB379" s="11"/>
      <c r="AC379" s="11"/>
      <c r="AD379" s="11"/>
      <c r="AF379" s="1"/>
      <c r="AH379" s="1"/>
      <c r="AP379" s="1"/>
      <c r="AR379" s="1"/>
      <c r="AT379" s="1"/>
      <c r="AY379" s="1"/>
      <c r="AZ379" s="1"/>
      <c r="BA379" s="1"/>
      <c r="BC379" s="1"/>
      <c r="BF379" s="1"/>
    </row>
    <row r="380" spans="1:58">
      <c r="A380" s="11"/>
      <c r="B380" s="312"/>
      <c r="C380" s="11"/>
      <c r="D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U380" s="11"/>
      <c r="V380" s="11"/>
      <c r="AA380" s="11"/>
      <c r="AB380" s="11"/>
      <c r="AC380" s="11"/>
      <c r="AD380" s="11"/>
      <c r="AF380" s="1"/>
      <c r="AH380" s="1"/>
      <c r="AP380" s="1"/>
      <c r="AR380" s="1"/>
      <c r="AT380" s="1"/>
      <c r="AY380" s="1"/>
      <c r="AZ380" s="1"/>
      <c r="BA380" s="1"/>
      <c r="BC380" s="1"/>
      <c r="BF380" s="1"/>
    </row>
    <row r="381" spans="1:58">
      <c r="A381" s="11"/>
      <c r="B381" s="312"/>
      <c r="C381" s="11"/>
      <c r="D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U381" s="11"/>
      <c r="V381" s="11"/>
      <c r="AA381" s="11"/>
      <c r="AB381" s="11"/>
      <c r="AC381" s="11"/>
      <c r="AD381" s="11"/>
      <c r="AF381" s="1"/>
      <c r="AH381" s="1"/>
      <c r="AP381" s="1"/>
      <c r="AR381" s="1"/>
      <c r="AT381" s="1"/>
      <c r="AY381" s="1"/>
      <c r="AZ381" s="1"/>
      <c r="BA381" s="1"/>
      <c r="BC381" s="1"/>
      <c r="BF381" s="1"/>
    </row>
    <row r="382" spans="1:58">
      <c r="A382" s="11"/>
      <c r="B382" s="312"/>
      <c r="C382" s="11"/>
      <c r="D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U382" s="11"/>
      <c r="V382" s="11"/>
      <c r="AA382" s="11"/>
      <c r="AB382" s="11"/>
      <c r="AC382" s="11"/>
      <c r="AD382" s="11"/>
      <c r="AF382" s="1"/>
      <c r="AH382" s="1"/>
      <c r="AP382" s="1"/>
      <c r="AR382" s="1"/>
      <c r="AT382" s="1"/>
      <c r="AY382" s="1"/>
      <c r="AZ382" s="1"/>
      <c r="BA382" s="1"/>
      <c r="BC382" s="1"/>
      <c r="BF382" s="1"/>
    </row>
    <row r="383" spans="1:58">
      <c r="A383" s="11"/>
      <c r="B383" s="312"/>
      <c r="C383" s="11"/>
      <c r="D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U383" s="11"/>
      <c r="V383" s="11"/>
      <c r="AA383" s="11"/>
      <c r="AB383" s="11"/>
      <c r="AC383" s="11"/>
      <c r="AD383" s="11"/>
      <c r="AF383" s="1"/>
      <c r="AH383" s="1"/>
      <c r="AP383" s="1"/>
      <c r="AR383" s="1"/>
      <c r="AT383" s="1"/>
      <c r="AY383" s="1"/>
      <c r="AZ383" s="1"/>
      <c r="BA383" s="1"/>
      <c r="BC383" s="1"/>
      <c r="BF383" s="1"/>
    </row>
    <row r="384" spans="1:58">
      <c r="A384" s="11"/>
      <c r="B384" s="312"/>
      <c r="C384" s="11"/>
      <c r="D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U384" s="11"/>
      <c r="V384" s="11"/>
      <c r="AA384" s="11"/>
      <c r="AB384" s="11"/>
      <c r="AC384" s="11"/>
      <c r="AD384" s="11"/>
      <c r="AF384" s="1"/>
      <c r="AH384" s="1"/>
      <c r="AP384" s="1"/>
      <c r="AR384" s="1"/>
      <c r="AT384" s="1"/>
      <c r="AY384" s="1"/>
      <c r="AZ384" s="1"/>
      <c r="BA384" s="1"/>
      <c r="BC384" s="1"/>
      <c r="BF384" s="1"/>
    </row>
    <row r="385" spans="1:58">
      <c r="A385" s="11"/>
      <c r="B385" s="312"/>
      <c r="C385" s="11"/>
      <c r="D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U385" s="11"/>
      <c r="V385" s="11"/>
      <c r="AA385" s="11"/>
      <c r="AB385" s="11"/>
      <c r="AC385" s="11"/>
      <c r="AD385" s="11"/>
      <c r="AF385" s="1"/>
      <c r="AH385" s="1"/>
      <c r="AP385" s="1"/>
      <c r="AR385" s="1"/>
      <c r="AT385" s="1"/>
      <c r="AY385" s="1"/>
      <c r="AZ385" s="1"/>
      <c r="BA385" s="1"/>
      <c r="BC385" s="1"/>
      <c r="BF385" s="1"/>
    </row>
    <row r="386" spans="1:58">
      <c r="A386" s="11"/>
      <c r="B386" s="312"/>
      <c r="C386" s="11"/>
      <c r="D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U386" s="11"/>
      <c r="V386" s="11"/>
      <c r="AA386" s="11"/>
      <c r="AB386" s="11"/>
      <c r="AC386" s="11"/>
      <c r="AD386" s="11"/>
      <c r="AF386" s="1"/>
      <c r="AH386" s="1"/>
      <c r="AP386" s="1"/>
      <c r="AR386" s="1"/>
      <c r="AT386" s="1"/>
      <c r="AY386" s="1"/>
      <c r="AZ386" s="1"/>
      <c r="BA386" s="1"/>
      <c r="BC386" s="1"/>
      <c r="BF386" s="1"/>
    </row>
    <row r="387" spans="1:58">
      <c r="A387" s="11"/>
      <c r="B387" s="312"/>
      <c r="C387" s="11"/>
      <c r="D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U387" s="11"/>
      <c r="V387" s="11"/>
      <c r="AA387" s="11"/>
      <c r="AB387" s="11"/>
      <c r="AC387" s="11"/>
      <c r="AD387" s="11"/>
      <c r="AF387" s="1"/>
      <c r="AH387" s="1"/>
      <c r="AP387" s="1"/>
      <c r="AR387" s="1"/>
      <c r="AT387" s="1"/>
      <c r="AY387" s="1"/>
      <c r="AZ387" s="1"/>
      <c r="BA387" s="1"/>
      <c r="BC387" s="1"/>
      <c r="BF387" s="1"/>
    </row>
    <row r="388" spans="1:58">
      <c r="A388" s="11"/>
      <c r="B388" s="312"/>
      <c r="C388" s="11"/>
      <c r="D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U388" s="11"/>
      <c r="V388" s="11"/>
      <c r="AA388" s="11"/>
      <c r="AB388" s="11"/>
      <c r="AC388" s="11"/>
      <c r="AD388" s="11"/>
      <c r="AF388" s="1"/>
      <c r="AH388" s="1"/>
      <c r="AP388" s="1"/>
      <c r="AR388" s="1"/>
      <c r="AT388" s="1"/>
      <c r="AY388" s="1"/>
      <c r="AZ388" s="1"/>
      <c r="BA388" s="1"/>
      <c r="BC388" s="1"/>
      <c r="BF388" s="1"/>
    </row>
    <row r="389" spans="1:58">
      <c r="A389" s="11"/>
      <c r="B389" s="312"/>
      <c r="C389" s="11"/>
      <c r="D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U389" s="11"/>
      <c r="V389" s="11"/>
      <c r="AA389" s="11"/>
      <c r="AB389" s="11"/>
      <c r="AC389" s="11"/>
      <c r="AD389" s="11"/>
      <c r="AF389" s="1"/>
      <c r="AH389" s="1"/>
      <c r="AP389" s="1"/>
      <c r="AR389" s="1"/>
      <c r="AT389" s="1"/>
      <c r="AY389" s="1"/>
      <c r="AZ389" s="1"/>
      <c r="BA389" s="1"/>
      <c r="BC389" s="1"/>
      <c r="BF389" s="1"/>
    </row>
    <row r="390" spans="1:58">
      <c r="A390" s="11"/>
      <c r="B390" s="312"/>
      <c r="C390" s="11"/>
      <c r="D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U390" s="11"/>
      <c r="V390" s="11"/>
      <c r="AA390" s="11"/>
      <c r="AB390" s="11"/>
      <c r="AC390" s="11"/>
      <c r="AD390" s="11"/>
      <c r="AF390" s="1"/>
      <c r="AH390" s="1"/>
      <c r="AP390" s="1"/>
      <c r="AR390" s="1"/>
      <c r="AT390" s="1"/>
      <c r="AY390" s="1"/>
      <c r="AZ390" s="1"/>
      <c r="BA390" s="1"/>
      <c r="BC390" s="1"/>
      <c r="BF390" s="1"/>
    </row>
    <row r="391" spans="1:58">
      <c r="A391" s="11"/>
      <c r="B391" s="312"/>
      <c r="C391" s="11"/>
      <c r="D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U391" s="11"/>
      <c r="V391" s="11"/>
      <c r="AA391" s="11"/>
      <c r="AB391" s="11"/>
      <c r="AC391" s="11"/>
      <c r="AD391" s="11"/>
      <c r="AF391" s="1"/>
      <c r="AH391" s="1"/>
      <c r="AP391" s="1"/>
      <c r="AR391" s="1"/>
      <c r="AT391" s="1"/>
      <c r="AY391" s="1"/>
      <c r="AZ391" s="1"/>
      <c r="BA391" s="1"/>
      <c r="BC391" s="1"/>
      <c r="BF391" s="1"/>
    </row>
    <row r="392" spans="1:58">
      <c r="A392" s="11"/>
      <c r="B392" s="312"/>
      <c r="C392" s="11"/>
      <c r="D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U392" s="11"/>
      <c r="V392" s="11"/>
      <c r="AA392" s="11"/>
      <c r="AB392" s="11"/>
      <c r="AC392" s="11"/>
      <c r="AD392" s="11"/>
      <c r="AF392" s="1"/>
      <c r="AH392" s="1"/>
      <c r="AP392" s="1"/>
      <c r="AR392" s="1"/>
      <c r="AT392" s="1"/>
      <c r="AY392" s="1"/>
      <c r="AZ392" s="1"/>
      <c r="BA392" s="1"/>
      <c r="BC392" s="1"/>
      <c r="BF392" s="1"/>
    </row>
    <row r="393" spans="1:58">
      <c r="A393" s="11"/>
      <c r="B393" s="312"/>
      <c r="C393" s="11"/>
      <c r="D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U393" s="11"/>
      <c r="V393" s="11"/>
      <c r="AA393" s="11"/>
      <c r="AB393" s="11"/>
      <c r="AC393" s="11"/>
      <c r="AD393" s="11"/>
      <c r="AF393" s="1"/>
      <c r="AH393" s="1"/>
      <c r="AP393" s="1"/>
      <c r="AR393" s="1"/>
      <c r="AT393" s="1"/>
      <c r="AY393" s="1"/>
      <c r="AZ393" s="1"/>
      <c r="BA393" s="1"/>
      <c r="BC393" s="1"/>
      <c r="BF393" s="1"/>
    </row>
    <row r="394" spans="1:58">
      <c r="A394" s="11"/>
      <c r="B394" s="312"/>
      <c r="C394" s="11"/>
      <c r="D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U394" s="11"/>
      <c r="V394" s="11"/>
      <c r="AA394" s="11"/>
      <c r="AB394" s="11"/>
      <c r="AC394" s="11"/>
      <c r="AD394" s="11"/>
      <c r="AF394" s="1"/>
      <c r="AH394" s="1"/>
      <c r="AP394" s="1"/>
      <c r="AR394" s="1"/>
      <c r="AT394" s="1"/>
      <c r="AY394" s="1"/>
      <c r="AZ394" s="1"/>
      <c r="BA394" s="1"/>
      <c r="BC394" s="1"/>
      <c r="BF394" s="1"/>
    </row>
    <row r="395" spans="1:58">
      <c r="A395" s="11"/>
      <c r="B395" s="312"/>
      <c r="C395" s="11"/>
      <c r="D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U395" s="11"/>
      <c r="V395" s="11"/>
      <c r="AA395" s="11"/>
      <c r="AB395" s="11"/>
      <c r="AC395" s="11"/>
      <c r="AD395" s="11"/>
      <c r="AF395" s="1"/>
      <c r="AH395" s="1"/>
      <c r="AP395" s="1"/>
      <c r="AR395" s="1"/>
      <c r="AT395" s="1"/>
      <c r="AY395" s="1"/>
      <c r="AZ395" s="1"/>
      <c r="BA395" s="1"/>
      <c r="BC395" s="1"/>
      <c r="BF395" s="1"/>
    </row>
    <row r="396" spans="1:58">
      <c r="A396" s="11"/>
      <c r="B396" s="312"/>
      <c r="C396" s="11"/>
      <c r="D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U396" s="11"/>
      <c r="V396" s="11"/>
      <c r="AA396" s="11"/>
      <c r="AB396" s="11"/>
      <c r="AC396" s="11"/>
      <c r="AD396" s="11"/>
      <c r="AF396" s="1"/>
      <c r="AH396" s="1"/>
      <c r="AP396" s="1"/>
      <c r="AR396" s="1"/>
      <c r="AT396" s="1"/>
      <c r="AY396" s="1"/>
      <c r="AZ396" s="1"/>
      <c r="BA396" s="1"/>
      <c r="BC396" s="1"/>
      <c r="BF396" s="1"/>
    </row>
    <row r="397" spans="1:58">
      <c r="A397" s="11"/>
      <c r="B397" s="312"/>
      <c r="C397" s="11"/>
      <c r="D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U397" s="11"/>
      <c r="V397" s="11"/>
      <c r="AA397" s="11"/>
      <c r="AB397" s="11"/>
      <c r="AC397" s="11"/>
      <c r="AD397" s="11"/>
      <c r="AF397" s="1"/>
      <c r="AH397" s="1"/>
      <c r="AP397" s="1"/>
      <c r="AR397" s="1"/>
      <c r="AT397" s="1"/>
      <c r="AY397" s="1"/>
      <c r="AZ397" s="1"/>
      <c r="BA397" s="1"/>
      <c r="BC397" s="1"/>
      <c r="BF397" s="1"/>
    </row>
    <row r="398" spans="1:58">
      <c r="A398" s="11"/>
      <c r="B398" s="312"/>
      <c r="C398" s="11"/>
      <c r="D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U398" s="11"/>
      <c r="V398" s="11"/>
      <c r="AA398" s="11"/>
      <c r="AB398" s="11"/>
      <c r="AC398" s="11"/>
      <c r="AD398" s="11"/>
      <c r="AF398" s="1"/>
      <c r="AH398" s="1"/>
      <c r="AP398" s="1"/>
      <c r="AR398" s="1"/>
      <c r="AT398" s="1"/>
      <c r="AY398" s="1"/>
      <c r="AZ398" s="1"/>
      <c r="BA398" s="1"/>
      <c r="BC398" s="1"/>
      <c r="BF398" s="1"/>
    </row>
    <row r="399" spans="1:58">
      <c r="A399" s="11"/>
      <c r="B399" s="312"/>
      <c r="C399" s="11"/>
      <c r="D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U399" s="11"/>
      <c r="V399" s="11"/>
      <c r="AA399" s="11"/>
      <c r="AB399" s="11"/>
      <c r="AC399" s="11"/>
      <c r="AD399" s="11"/>
      <c r="AF399" s="1"/>
      <c r="AH399" s="1"/>
      <c r="AP399" s="1"/>
      <c r="AR399" s="1"/>
      <c r="AT399" s="1"/>
      <c r="AY399" s="1"/>
      <c r="AZ399" s="1"/>
      <c r="BA399" s="1"/>
      <c r="BC399" s="1"/>
      <c r="BF399" s="1"/>
    </row>
    <row r="400" spans="1:58">
      <c r="A400" s="11"/>
      <c r="B400" s="312"/>
      <c r="C400" s="11"/>
      <c r="D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U400" s="11"/>
      <c r="V400" s="11"/>
      <c r="AA400" s="11"/>
      <c r="AB400" s="11"/>
      <c r="AC400" s="11"/>
      <c r="AD400" s="11"/>
      <c r="AF400" s="1"/>
      <c r="AH400" s="1"/>
      <c r="AP400" s="1"/>
      <c r="AR400" s="1"/>
      <c r="AT400" s="1"/>
      <c r="AY400" s="1"/>
      <c r="AZ400" s="1"/>
      <c r="BA400" s="1"/>
      <c r="BC400" s="1"/>
      <c r="BF400" s="1"/>
    </row>
    <row r="401" spans="1:58">
      <c r="A401" s="11"/>
      <c r="B401" s="312"/>
      <c r="C401" s="11"/>
      <c r="D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U401" s="11"/>
      <c r="V401" s="11"/>
      <c r="AA401" s="11"/>
      <c r="AB401" s="11"/>
      <c r="AC401" s="11"/>
      <c r="AD401" s="11"/>
      <c r="AF401" s="1"/>
      <c r="AH401" s="1"/>
      <c r="AP401" s="1"/>
      <c r="AR401" s="1"/>
      <c r="AT401" s="1"/>
      <c r="AY401" s="1"/>
      <c r="AZ401" s="1"/>
      <c r="BA401" s="1"/>
      <c r="BC401" s="1"/>
      <c r="BF401" s="1"/>
    </row>
    <row r="402" spans="1:58">
      <c r="A402" s="11"/>
      <c r="B402" s="312"/>
      <c r="C402" s="11"/>
      <c r="D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U402" s="11"/>
      <c r="V402" s="11"/>
      <c r="AA402" s="11"/>
      <c r="AB402" s="11"/>
      <c r="AC402" s="11"/>
      <c r="AD402" s="11"/>
      <c r="AF402" s="1"/>
      <c r="AH402" s="1"/>
      <c r="AP402" s="1"/>
      <c r="AR402" s="1"/>
      <c r="AT402" s="1"/>
      <c r="AY402" s="1"/>
      <c r="AZ402" s="1"/>
      <c r="BA402" s="1"/>
      <c r="BC402" s="1"/>
      <c r="BF402" s="1"/>
    </row>
    <row r="403" spans="1:58">
      <c r="A403" s="11"/>
      <c r="B403" s="312"/>
      <c r="C403" s="11"/>
      <c r="D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U403" s="11"/>
      <c r="V403" s="11"/>
      <c r="AA403" s="11"/>
      <c r="AB403" s="11"/>
      <c r="AC403" s="11"/>
      <c r="AD403" s="11"/>
      <c r="AF403" s="1"/>
      <c r="AH403" s="1"/>
      <c r="AP403" s="1"/>
      <c r="AR403" s="1"/>
      <c r="AT403" s="1"/>
      <c r="AY403" s="1"/>
      <c r="AZ403" s="1"/>
      <c r="BA403" s="1"/>
      <c r="BC403" s="1"/>
      <c r="BF403" s="1"/>
    </row>
    <row r="404" spans="1:58">
      <c r="A404" s="11"/>
      <c r="B404" s="312"/>
      <c r="C404" s="11"/>
      <c r="D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U404" s="11"/>
      <c r="V404" s="11"/>
      <c r="AA404" s="11"/>
      <c r="AB404" s="11"/>
      <c r="AC404" s="11"/>
      <c r="AD404" s="11"/>
      <c r="AF404" s="1"/>
      <c r="AH404" s="1"/>
      <c r="AP404" s="1"/>
      <c r="AR404" s="1"/>
      <c r="AT404" s="1"/>
      <c r="AY404" s="1"/>
      <c r="AZ404" s="1"/>
      <c r="BA404" s="1"/>
      <c r="BC404" s="1"/>
      <c r="BF404" s="1"/>
    </row>
    <row r="405" spans="1:58">
      <c r="A405" s="11"/>
      <c r="B405" s="312"/>
      <c r="C405" s="11"/>
      <c r="D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U405" s="11"/>
      <c r="V405" s="11"/>
      <c r="AA405" s="11"/>
      <c r="AB405" s="11"/>
      <c r="AC405" s="11"/>
      <c r="AD405" s="11"/>
      <c r="AF405" s="1"/>
      <c r="AH405" s="1"/>
      <c r="AP405" s="1"/>
      <c r="AR405" s="1"/>
      <c r="AT405" s="1"/>
      <c r="AY405" s="1"/>
      <c r="AZ405" s="1"/>
      <c r="BA405" s="1"/>
      <c r="BC405" s="1"/>
      <c r="BF405" s="1"/>
    </row>
    <row r="406" spans="1:58">
      <c r="A406" s="11"/>
      <c r="B406" s="312"/>
      <c r="C406" s="11"/>
      <c r="D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U406" s="11"/>
      <c r="V406" s="11"/>
      <c r="AA406" s="11"/>
      <c r="AB406" s="11"/>
      <c r="AC406" s="11"/>
      <c r="AD406" s="11"/>
      <c r="AF406" s="1"/>
      <c r="AH406" s="1"/>
      <c r="AP406" s="1"/>
      <c r="AR406" s="1"/>
      <c r="AT406" s="1"/>
      <c r="AY406" s="1"/>
      <c r="AZ406" s="1"/>
      <c r="BA406" s="1"/>
      <c r="BC406" s="1"/>
      <c r="BF406" s="1"/>
    </row>
    <row r="407" spans="1:58">
      <c r="A407" s="11"/>
      <c r="B407" s="312"/>
      <c r="C407" s="11"/>
      <c r="D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U407" s="11"/>
      <c r="V407" s="11"/>
      <c r="AA407" s="11"/>
      <c r="AB407" s="11"/>
      <c r="AC407" s="11"/>
      <c r="AD407" s="11"/>
      <c r="AF407" s="1"/>
      <c r="AH407" s="1"/>
      <c r="AP407" s="1"/>
      <c r="AR407" s="1"/>
      <c r="AT407" s="1"/>
      <c r="AY407" s="1"/>
      <c r="AZ407" s="1"/>
      <c r="BA407" s="1"/>
      <c r="BC407" s="1"/>
      <c r="BF407" s="1"/>
    </row>
    <row r="408" spans="1:58">
      <c r="A408" s="11"/>
      <c r="B408" s="312"/>
      <c r="C408" s="11"/>
      <c r="D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U408" s="11"/>
      <c r="V408" s="11"/>
      <c r="AA408" s="11"/>
      <c r="AB408" s="11"/>
      <c r="AC408" s="11"/>
      <c r="AD408" s="11"/>
      <c r="AF408" s="1"/>
      <c r="AH408" s="1"/>
      <c r="AP408" s="1"/>
      <c r="AR408" s="1"/>
      <c r="AT408" s="1"/>
      <c r="AY408" s="1"/>
      <c r="AZ408" s="1"/>
      <c r="BA408" s="1"/>
      <c r="BC408" s="1"/>
      <c r="BF408" s="1"/>
    </row>
    <row r="409" spans="1:58">
      <c r="A409" s="11"/>
      <c r="B409" s="312"/>
      <c r="C409" s="11"/>
      <c r="D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U409" s="11"/>
      <c r="V409" s="11"/>
      <c r="AA409" s="11"/>
      <c r="AB409" s="11"/>
      <c r="AC409" s="11"/>
      <c r="AD409" s="11"/>
      <c r="AF409" s="1"/>
      <c r="AH409" s="1"/>
      <c r="AP409" s="1"/>
      <c r="AR409" s="1"/>
      <c r="AT409" s="1"/>
      <c r="AY409" s="1"/>
      <c r="AZ409" s="1"/>
      <c r="BA409" s="1"/>
      <c r="BC409" s="1"/>
      <c r="BF409" s="1"/>
    </row>
    <row r="410" spans="1:58">
      <c r="A410" s="11"/>
      <c r="B410" s="312"/>
      <c r="C410" s="11"/>
      <c r="D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U410" s="11"/>
      <c r="V410" s="11"/>
      <c r="AA410" s="11"/>
      <c r="AB410" s="11"/>
      <c r="AC410" s="11"/>
      <c r="AD410" s="11"/>
      <c r="AF410" s="1"/>
      <c r="AH410" s="1"/>
      <c r="AP410" s="1"/>
      <c r="AR410" s="1"/>
      <c r="AT410" s="1"/>
      <c r="AY410" s="1"/>
      <c r="AZ410" s="1"/>
      <c r="BA410" s="1"/>
      <c r="BC410" s="1"/>
      <c r="BF410" s="1"/>
    </row>
    <row r="411" spans="1:58">
      <c r="A411" s="11"/>
      <c r="B411" s="312"/>
      <c r="C411" s="11"/>
      <c r="D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U411" s="11"/>
      <c r="V411" s="11"/>
      <c r="AA411" s="11"/>
      <c r="AB411" s="11"/>
      <c r="AC411" s="11"/>
      <c r="AD411" s="11"/>
      <c r="AF411" s="1"/>
      <c r="AH411" s="1"/>
      <c r="AP411" s="1"/>
      <c r="AR411" s="1"/>
      <c r="AT411" s="1"/>
      <c r="AY411" s="1"/>
      <c r="AZ411" s="1"/>
      <c r="BA411" s="1"/>
      <c r="BC411" s="1"/>
      <c r="BF411" s="1"/>
    </row>
    <row r="412" spans="1:58">
      <c r="A412" s="11"/>
      <c r="B412" s="312"/>
      <c r="C412" s="11"/>
      <c r="D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U412" s="11"/>
      <c r="V412" s="11"/>
      <c r="AA412" s="11"/>
      <c r="AB412" s="11"/>
      <c r="AC412" s="11"/>
      <c r="AD412" s="11"/>
      <c r="AF412" s="1"/>
      <c r="AH412" s="1"/>
      <c r="AP412" s="1"/>
      <c r="AR412" s="1"/>
      <c r="AT412" s="1"/>
      <c r="AY412" s="1"/>
      <c r="AZ412" s="1"/>
      <c r="BA412" s="1"/>
      <c r="BC412" s="1"/>
      <c r="BF412" s="1"/>
    </row>
    <row r="413" spans="1:58">
      <c r="A413" s="11"/>
      <c r="B413" s="312"/>
      <c r="C413" s="11"/>
      <c r="D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U413" s="11"/>
      <c r="V413" s="11"/>
      <c r="AA413" s="11"/>
      <c r="AB413" s="11"/>
      <c r="AC413" s="11"/>
      <c r="AD413" s="11"/>
      <c r="AF413" s="1"/>
      <c r="AH413" s="1"/>
      <c r="AP413" s="1"/>
      <c r="AR413" s="1"/>
      <c r="AT413" s="1"/>
      <c r="AY413" s="1"/>
      <c r="AZ413" s="1"/>
      <c r="BA413" s="1"/>
      <c r="BC413" s="1"/>
      <c r="BF413" s="1"/>
    </row>
    <row r="414" spans="1:58">
      <c r="A414" s="11"/>
      <c r="B414" s="312"/>
      <c r="C414" s="11"/>
      <c r="D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U414" s="11"/>
      <c r="V414" s="11"/>
      <c r="AA414" s="11"/>
      <c r="AB414" s="11"/>
      <c r="AC414" s="11"/>
      <c r="AD414" s="11"/>
      <c r="AF414" s="1"/>
      <c r="AH414" s="1"/>
      <c r="AP414" s="1"/>
      <c r="AR414" s="1"/>
      <c r="AT414" s="1"/>
      <c r="AY414" s="1"/>
      <c r="AZ414" s="1"/>
      <c r="BA414" s="1"/>
      <c r="BC414" s="1"/>
      <c r="BF414" s="1"/>
    </row>
    <row r="415" spans="1:58">
      <c r="A415" s="11"/>
      <c r="B415" s="312"/>
      <c r="C415" s="11"/>
      <c r="D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U415" s="11"/>
      <c r="V415" s="11"/>
      <c r="AA415" s="11"/>
      <c r="AB415" s="11"/>
      <c r="AC415" s="11"/>
      <c r="AD415" s="11"/>
      <c r="AF415" s="1"/>
      <c r="AH415" s="1"/>
      <c r="AP415" s="1"/>
      <c r="AR415" s="1"/>
      <c r="AT415" s="1"/>
      <c r="AY415" s="1"/>
      <c r="AZ415" s="1"/>
      <c r="BA415" s="1"/>
      <c r="BC415" s="1"/>
      <c r="BF415" s="1"/>
    </row>
    <row r="416" spans="1:58">
      <c r="A416" s="11"/>
      <c r="B416" s="312"/>
      <c r="C416" s="11"/>
      <c r="D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U416" s="11"/>
      <c r="V416" s="11"/>
      <c r="AA416" s="11"/>
      <c r="AB416" s="11"/>
      <c r="AC416" s="11"/>
      <c r="AD416" s="11"/>
      <c r="AF416" s="1"/>
      <c r="AH416" s="1"/>
      <c r="AP416" s="1"/>
      <c r="AR416" s="1"/>
      <c r="AT416" s="1"/>
      <c r="AY416" s="1"/>
      <c r="AZ416" s="1"/>
      <c r="BA416" s="1"/>
      <c r="BC416" s="1"/>
      <c r="BF416" s="1"/>
    </row>
    <row r="417" spans="1:58">
      <c r="A417" s="11"/>
      <c r="B417" s="312"/>
      <c r="C417" s="11"/>
      <c r="D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U417" s="11"/>
      <c r="V417" s="11"/>
      <c r="AA417" s="11"/>
      <c r="AB417" s="11"/>
      <c r="AC417" s="11"/>
      <c r="AD417" s="11"/>
      <c r="AF417" s="1"/>
      <c r="AH417" s="1"/>
      <c r="AP417" s="1"/>
      <c r="AR417" s="1"/>
      <c r="AT417" s="1"/>
      <c r="AY417" s="1"/>
      <c r="AZ417" s="1"/>
      <c r="BA417" s="1"/>
      <c r="BC417" s="1"/>
      <c r="BF417" s="1"/>
    </row>
    <row r="418" spans="1:58">
      <c r="A418" s="11"/>
      <c r="B418" s="312"/>
      <c r="C418" s="11"/>
      <c r="D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U418" s="11"/>
      <c r="V418" s="11"/>
      <c r="AA418" s="11"/>
      <c r="AB418" s="11"/>
      <c r="AC418" s="11"/>
      <c r="AD418" s="11"/>
      <c r="AF418" s="1"/>
      <c r="AH418" s="1"/>
      <c r="AP418" s="1"/>
      <c r="AR418" s="1"/>
      <c r="AT418" s="1"/>
      <c r="AY418" s="1"/>
      <c r="AZ418" s="1"/>
      <c r="BA418" s="1"/>
      <c r="BC418" s="1"/>
      <c r="BF418" s="1"/>
    </row>
    <row r="419" spans="1:58">
      <c r="A419" s="11"/>
      <c r="B419" s="312"/>
      <c r="C419" s="11"/>
      <c r="D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U419" s="11"/>
      <c r="V419" s="11"/>
      <c r="AA419" s="11"/>
      <c r="AB419" s="11"/>
      <c r="AC419" s="11"/>
      <c r="AD419" s="11"/>
      <c r="AF419" s="1"/>
      <c r="AH419" s="1"/>
      <c r="AP419" s="1"/>
      <c r="AR419" s="1"/>
      <c r="AT419" s="1"/>
      <c r="AY419" s="1"/>
      <c r="AZ419" s="1"/>
      <c r="BA419" s="1"/>
      <c r="BC419" s="1"/>
      <c r="BF419" s="1"/>
    </row>
    <row r="420" spans="1:58">
      <c r="A420" s="11"/>
      <c r="B420" s="312"/>
      <c r="C420" s="11"/>
      <c r="D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U420" s="11"/>
      <c r="V420" s="11"/>
      <c r="AA420" s="11"/>
      <c r="AB420" s="11"/>
      <c r="AC420" s="11"/>
      <c r="AD420" s="11"/>
      <c r="AF420" s="1"/>
      <c r="AH420" s="1"/>
      <c r="AP420" s="1"/>
      <c r="AR420" s="1"/>
      <c r="AT420" s="1"/>
      <c r="AY420" s="1"/>
      <c r="AZ420" s="1"/>
      <c r="BA420" s="1"/>
      <c r="BC420" s="1"/>
      <c r="BF420" s="1"/>
    </row>
    <row r="421" spans="1:58">
      <c r="A421" s="11"/>
      <c r="B421" s="312"/>
      <c r="C421" s="11"/>
      <c r="D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U421" s="11"/>
      <c r="V421" s="11"/>
      <c r="AA421" s="11"/>
      <c r="AB421" s="11"/>
      <c r="AC421" s="11"/>
      <c r="AD421" s="11"/>
      <c r="AF421" s="1"/>
      <c r="AH421" s="1"/>
      <c r="AP421" s="1"/>
      <c r="AR421" s="1"/>
      <c r="AT421" s="1"/>
      <c r="AY421" s="1"/>
      <c r="AZ421" s="1"/>
      <c r="BA421" s="1"/>
      <c r="BC421" s="1"/>
      <c r="BF421" s="1"/>
    </row>
    <row r="422" spans="1:58">
      <c r="A422" s="11"/>
      <c r="B422" s="312"/>
      <c r="C422" s="11"/>
      <c r="D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U422" s="11"/>
      <c r="V422" s="11"/>
      <c r="AA422" s="11"/>
      <c r="AB422" s="11"/>
      <c r="AC422" s="11"/>
      <c r="AD422" s="11"/>
      <c r="AF422" s="1"/>
      <c r="AH422" s="1"/>
      <c r="AP422" s="1"/>
      <c r="AR422" s="1"/>
      <c r="AT422" s="1"/>
      <c r="AY422" s="1"/>
      <c r="AZ422" s="1"/>
      <c r="BA422" s="1"/>
      <c r="BC422" s="1"/>
      <c r="BF422" s="1"/>
    </row>
    <row r="423" spans="1:58">
      <c r="A423" s="11"/>
      <c r="B423" s="312"/>
      <c r="C423" s="11"/>
      <c r="D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U423" s="11"/>
      <c r="V423" s="11"/>
      <c r="AA423" s="11"/>
      <c r="AB423" s="11"/>
      <c r="AC423" s="11"/>
      <c r="AD423" s="11"/>
      <c r="AF423" s="1"/>
      <c r="AH423" s="1"/>
      <c r="AP423" s="1"/>
      <c r="AR423" s="1"/>
      <c r="AT423" s="1"/>
      <c r="AY423" s="1"/>
      <c r="AZ423" s="1"/>
      <c r="BA423" s="1"/>
      <c r="BC423" s="1"/>
      <c r="BF423" s="1"/>
    </row>
    <row r="424" spans="1:58">
      <c r="A424" s="11"/>
      <c r="B424" s="312"/>
      <c r="C424" s="11"/>
      <c r="D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U424" s="11"/>
      <c r="V424" s="11"/>
      <c r="AA424" s="11"/>
      <c r="AB424" s="11"/>
      <c r="AC424" s="11"/>
      <c r="AD424" s="11"/>
      <c r="AF424" s="1"/>
      <c r="AH424" s="1"/>
      <c r="AP424" s="1"/>
      <c r="AR424" s="1"/>
      <c r="AT424" s="1"/>
      <c r="AY424" s="1"/>
      <c r="AZ424" s="1"/>
      <c r="BA424" s="1"/>
      <c r="BC424" s="1"/>
      <c r="BF424" s="1"/>
    </row>
    <row r="425" spans="1:58">
      <c r="A425" s="11"/>
      <c r="B425" s="312"/>
      <c r="C425" s="11"/>
      <c r="D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U425" s="11"/>
      <c r="V425" s="11"/>
      <c r="AA425" s="11"/>
      <c r="AB425" s="11"/>
      <c r="AC425" s="11"/>
      <c r="AD425" s="11"/>
      <c r="AF425" s="1"/>
      <c r="AH425" s="1"/>
      <c r="AP425" s="1"/>
      <c r="AR425" s="1"/>
      <c r="AT425" s="1"/>
      <c r="AY425" s="1"/>
      <c r="AZ425" s="1"/>
      <c r="BA425" s="1"/>
      <c r="BC425" s="1"/>
      <c r="BF425" s="1"/>
    </row>
    <row r="426" spans="1:58">
      <c r="A426" s="11"/>
      <c r="B426" s="312"/>
      <c r="C426" s="11"/>
      <c r="D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U426" s="11"/>
      <c r="V426" s="11"/>
      <c r="AA426" s="11"/>
      <c r="AB426" s="11"/>
      <c r="AC426" s="11"/>
      <c r="AD426" s="11"/>
      <c r="AF426" s="1"/>
      <c r="AH426" s="1"/>
      <c r="AP426" s="1"/>
      <c r="AR426" s="1"/>
      <c r="AT426" s="1"/>
      <c r="AY426" s="1"/>
      <c r="AZ426" s="1"/>
      <c r="BA426" s="1"/>
      <c r="BC426" s="1"/>
      <c r="BF426" s="1"/>
    </row>
    <row r="427" spans="1:58">
      <c r="A427" s="11"/>
      <c r="B427" s="312"/>
      <c r="C427" s="11"/>
      <c r="D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U427" s="11"/>
      <c r="V427" s="11"/>
      <c r="AA427" s="11"/>
      <c r="AB427" s="11"/>
      <c r="AC427" s="11"/>
      <c r="AD427" s="11"/>
      <c r="AF427" s="1"/>
      <c r="AH427" s="1"/>
      <c r="AP427" s="1"/>
      <c r="AR427" s="1"/>
      <c r="AT427" s="1"/>
      <c r="AY427" s="1"/>
      <c r="AZ427" s="1"/>
      <c r="BA427" s="1"/>
      <c r="BC427" s="1"/>
      <c r="BF427" s="1"/>
    </row>
    <row r="428" spans="1:58">
      <c r="A428" s="11"/>
      <c r="B428" s="312"/>
      <c r="C428" s="11"/>
      <c r="D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U428" s="11"/>
      <c r="V428" s="11"/>
      <c r="AA428" s="11"/>
      <c r="AB428" s="11"/>
      <c r="AC428" s="11"/>
      <c r="AD428" s="11"/>
      <c r="AF428" s="1"/>
      <c r="AH428" s="1"/>
      <c r="AP428" s="1"/>
      <c r="AR428" s="1"/>
      <c r="AT428" s="1"/>
      <c r="AY428" s="1"/>
      <c r="AZ428" s="1"/>
      <c r="BA428" s="1"/>
      <c r="BC428" s="1"/>
      <c r="BF428" s="1"/>
    </row>
    <row r="429" spans="1:58">
      <c r="A429" s="11"/>
      <c r="B429" s="312"/>
      <c r="C429" s="11"/>
      <c r="D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U429" s="11"/>
      <c r="V429" s="11"/>
      <c r="AA429" s="11"/>
      <c r="AB429" s="11"/>
      <c r="AC429" s="11"/>
      <c r="AD429" s="11"/>
      <c r="AF429" s="1"/>
      <c r="AH429" s="1"/>
      <c r="AP429" s="1"/>
      <c r="AR429" s="1"/>
      <c r="AT429" s="1"/>
      <c r="AY429" s="1"/>
      <c r="AZ429" s="1"/>
      <c r="BA429" s="1"/>
      <c r="BC429" s="1"/>
      <c r="BF429" s="1"/>
    </row>
    <row r="430" spans="1:58">
      <c r="A430" s="11"/>
      <c r="B430" s="312"/>
      <c r="C430" s="11"/>
      <c r="D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U430" s="11"/>
      <c r="V430" s="11"/>
      <c r="AA430" s="11"/>
      <c r="AB430" s="11"/>
      <c r="AC430" s="11"/>
      <c r="AD430" s="11"/>
      <c r="AF430" s="1"/>
      <c r="AH430" s="1"/>
      <c r="AP430" s="1"/>
      <c r="AR430" s="1"/>
      <c r="AT430" s="1"/>
      <c r="AY430" s="1"/>
      <c r="AZ430" s="1"/>
      <c r="BA430" s="1"/>
      <c r="BC430" s="1"/>
      <c r="BF430" s="1"/>
    </row>
    <row r="431" spans="1:58">
      <c r="A431" s="11"/>
      <c r="B431" s="312"/>
      <c r="C431" s="11"/>
      <c r="D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U431" s="11"/>
      <c r="V431" s="11"/>
      <c r="AA431" s="11"/>
      <c r="AB431" s="11"/>
      <c r="AC431" s="11"/>
      <c r="AD431" s="11"/>
      <c r="AF431" s="1"/>
      <c r="AH431" s="1"/>
      <c r="AP431" s="1"/>
      <c r="AR431" s="1"/>
      <c r="AT431" s="1"/>
      <c r="AY431" s="1"/>
      <c r="AZ431" s="1"/>
      <c r="BA431" s="1"/>
      <c r="BC431" s="1"/>
      <c r="BF431" s="1"/>
    </row>
    <row r="432" spans="1:58">
      <c r="A432" s="11"/>
      <c r="B432" s="312"/>
      <c r="C432" s="11"/>
      <c r="D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U432" s="11"/>
      <c r="V432" s="11"/>
      <c r="AA432" s="11"/>
      <c r="AB432" s="11"/>
      <c r="AC432" s="11"/>
      <c r="AD432" s="11"/>
      <c r="AF432" s="1"/>
      <c r="AH432" s="1"/>
      <c r="AP432" s="1"/>
      <c r="AR432" s="1"/>
      <c r="AT432" s="1"/>
      <c r="AY432" s="1"/>
      <c r="AZ432" s="1"/>
      <c r="BA432" s="1"/>
      <c r="BC432" s="1"/>
      <c r="BF432" s="1"/>
    </row>
    <row r="433" spans="1:58">
      <c r="A433" s="11"/>
      <c r="B433" s="312"/>
      <c r="C433" s="11"/>
      <c r="D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U433" s="11"/>
      <c r="V433" s="11"/>
      <c r="AA433" s="11"/>
      <c r="AB433" s="11"/>
      <c r="AC433" s="11"/>
      <c r="AD433" s="11"/>
      <c r="AF433" s="1"/>
      <c r="AH433" s="1"/>
      <c r="AP433" s="1"/>
      <c r="AR433" s="1"/>
      <c r="AT433" s="1"/>
      <c r="AY433" s="1"/>
      <c r="AZ433" s="1"/>
      <c r="BA433" s="1"/>
      <c r="BC433" s="1"/>
      <c r="BF433" s="1"/>
    </row>
    <row r="434" spans="1:58">
      <c r="A434" s="11"/>
      <c r="B434" s="312"/>
      <c r="C434" s="11"/>
      <c r="D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U434" s="11"/>
      <c r="V434" s="11"/>
      <c r="AA434" s="11"/>
      <c r="AB434" s="11"/>
      <c r="AC434" s="11"/>
      <c r="AD434" s="11"/>
      <c r="AF434" s="1"/>
      <c r="AH434" s="1"/>
      <c r="AP434" s="1"/>
      <c r="AR434" s="1"/>
      <c r="AT434" s="1"/>
      <c r="AY434" s="1"/>
      <c r="AZ434" s="1"/>
      <c r="BA434" s="1"/>
      <c r="BC434" s="1"/>
      <c r="BF434" s="1"/>
    </row>
    <row r="435" spans="1:58">
      <c r="A435" s="11"/>
      <c r="B435" s="312"/>
      <c r="C435" s="11"/>
      <c r="D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U435" s="11"/>
      <c r="V435" s="11"/>
      <c r="AA435" s="11"/>
      <c r="AB435" s="11"/>
      <c r="AC435" s="11"/>
      <c r="AD435" s="11"/>
      <c r="AF435" s="1"/>
      <c r="AH435" s="1"/>
      <c r="AP435" s="1"/>
      <c r="AR435" s="1"/>
      <c r="AT435" s="1"/>
      <c r="AY435" s="1"/>
      <c r="AZ435" s="1"/>
      <c r="BA435" s="1"/>
      <c r="BC435" s="1"/>
      <c r="BF435" s="1"/>
    </row>
    <row r="436" spans="1:58">
      <c r="A436" s="11"/>
      <c r="B436" s="312"/>
      <c r="C436" s="11"/>
      <c r="D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U436" s="11"/>
      <c r="V436" s="11"/>
      <c r="AA436" s="11"/>
      <c r="AB436" s="11"/>
      <c r="AC436" s="11"/>
      <c r="AD436" s="11"/>
      <c r="AF436" s="1"/>
      <c r="AH436" s="1"/>
      <c r="AP436" s="1"/>
      <c r="AR436" s="1"/>
      <c r="AT436" s="1"/>
      <c r="AY436" s="1"/>
      <c r="AZ436" s="1"/>
      <c r="BA436" s="1"/>
      <c r="BC436" s="1"/>
      <c r="BF436" s="1"/>
    </row>
    <row r="437" spans="1:58">
      <c r="A437" s="11"/>
      <c r="B437" s="312"/>
      <c r="C437" s="11"/>
      <c r="D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U437" s="11"/>
      <c r="V437" s="11"/>
      <c r="AA437" s="11"/>
      <c r="AB437" s="11"/>
      <c r="AC437" s="11"/>
      <c r="AD437" s="11"/>
      <c r="AF437" s="1"/>
      <c r="AH437" s="1"/>
      <c r="AP437" s="1"/>
      <c r="AR437" s="1"/>
      <c r="AT437" s="1"/>
      <c r="AY437" s="1"/>
      <c r="AZ437" s="1"/>
      <c r="BA437" s="1"/>
      <c r="BC437" s="1"/>
      <c r="BF437" s="1"/>
    </row>
    <row r="438" spans="1:58">
      <c r="A438" s="11"/>
      <c r="B438" s="312"/>
      <c r="C438" s="11"/>
      <c r="D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U438" s="11"/>
      <c r="V438" s="11"/>
      <c r="AA438" s="11"/>
      <c r="AB438" s="11"/>
      <c r="AC438" s="11"/>
      <c r="AD438" s="11"/>
      <c r="AF438" s="1"/>
      <c r="AH438" s="1"/>
      <c r="AP438" s="1"/>
      <c r="AR438" s="1"/>
      <c r="AT438" s="1"/>
      <c r="AY438" s="1"/>
      <c r="AZ438" s="1"/>
      <c r="BA438" s="1"/>
      <c r="BC438" s="1"/>
      <c r="BF438" s="1"/>
    </row>
    <row r="439" spans="1:58">
      <c r="A439" s="11"/>
      <c r="B439" s="312"/>
      <c r="C439" s="11"/>
      <c r="D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U439" s="11"/>
      <c r="V439" s="11"/>
      <c r="AA439" s="11"/>
      <c r="AB439" s="11"/>
      <c r="AC439" s="11"/>
      <c r="AD439" s="11"/>
      <c r="AF439" s="1"/>
      <c r="AH439" s="1"/>
      <c r="AP439" s="1"/>
      <c r="AR439" s="1"/>
      <c r="AT439" s="1"/>
      <c r="AY439" s="1"/>
      <c r="AZ439" s="1"/>
      <c r="BA439" s="1"/>
      <c r="BC439" s="1"/>
      <c r="BF439" s="1"/>
    </row>
    <row r="440" spans="1:58">
      <c r="A440" s="11"/>
      <c r="B440" s="312"/>
      <c r="C440" s="11"/>
      <c r="D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U440" s="11"/>
      <c r="V440" s="11"/>
      <c r="AA440" s="11"/>
      <c r="AB440" s="11"/>
      <c r="AC440" s="11"/>
      <c r="AD440" s="11"/>
      <c r="AF440" s="1"/>
      <c r="AH440" s="1"/>
      <c r="AP440" s="1"/>
      <c r="AR440" s="1"/>
      <c r="AT440" s="1"/>
      <c r="AY440" s="1"/>
      <c r="AZ440" s="1"/>
      <c r="BA440" s="1"/>
      <c r="BC440" s="1"/>
      <c r="BF440" s="1"/>
    </row>
    <row r="441" spans="1:58">
      <c r="A441" s="11"/>
      <c r="B441" s="312"/>
      <c r="C441" s="11"/>
      <c r="D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U441" s="11"/>
      <c r="V441" s="11"/>
      <c r="AA441" s="11"/>
      <c r="AB441" s="11"/>
      <c r="AC441" s="11"/>
      <c r="AD441" s="11"/>
      <c r="AF441" s="1"/>
      <c r="AH441" s="1"/>
      <c r="AP441" s="1"/>
      <c r="AR441" s="1"/>
      <c r="AT441" s="1"/>
      <c r="AY441" s="1"/>
      <c r="AZ441" s="1"/>
      <c r="BA441" s="1"/>
      <c r="BC441" s="1"/>
      <c r="BF441" s="1"/>
    </row>
    <row r="442" spans="1:58">
      <c r="A442" s="11"/>
      <c r="B442" s="312"/>
      <c r="C442" s="11"/>
      <c r="D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U442" s="11"/>
      <c r="V442" s="11"/>
      <c r="AA442" s="11"/>
      <c r="AB442" s="11"/>
      <c r="AC442" s="11"/>
      <c r="AD442" s="11"/>
      <c r="AF442" s="1"/>
      <c r="AH442" s="1"/>
      <c r="AP442" s="1"/>
      <c r="AR442" s="1"/>
      <c r="AT442" s="1"/>
      <c r="AY442" s="1"/>
      <c r="AZ442" s="1"/>
      <c r="BA442" s="1"/>
      <c r="BC442" s="1"/>
      <c r="BF442" s="1"/>
    </row>
    <row r="443" spans="1:58">
      <c r="A443" s="11"/>
      <c r="B443" s="312"/>
      <c r="C443" s="11"/>
      <c r="D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U443" s="11"/>
      <c r="V443" s="11"/>
      <c r="AA443" s="11"/>
      <c r="AB443" s="11"/>
      <c r="AC443" s="11"/>
      <c r="AD443" s="11"/>
      <c r="AF443" s="1"/>
      <c r="AH443" s="1"/>
      <c r="AP443" s="1"/>
      <c r="AR443" s="1"/>
      <c r="AT443" s="1"/>
      <c r="AY443" s="1"/>
      <c r="AZ443" s="1"/>
      <c r="BA443" s="1"/>
      <c r="BC443" s="1"/>
      <c r="BF443" s="1"/>
    </row>
    <row r="444" spans="1:58">
      <c r="A444" s="11"/>
      <c r="B444" s="312"/>
      <c r="C444" s="11"/>
      <c r="D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U444" s="11"/>
      <c r="V444" s="11"/>
      <c r="AA444" s="11"/>
      <c r="AB444" s="11"/>
      <c r="AC444" s="11"/>
      <c r="AD444" s="11"/>
      <c r="AF444" s="1"/>
      <c r="AH444" s="1"/>
      <c r="AP444" s="1"/>
      <c r="AR444" s="1"/>
      <c r="AT444" s="1"/>
      <c r="AY444" s="1"/>
      <c r="AZ444" s="1"/>
      <c r="BA444" s="1"/>
      <c r="BC444" s="1"/>
      <c r="BF444" s="1"/>
    </row>
    <row r="445" spans="1:58">
      <c r="A445" s="11"/>
      <c r="B445" s="312"/>
      <c r="C445" s="11"/>
      <c r="D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U445" s="11"/>
      <c r="V445" s="11"/>
      <c r="AA445" s="11"/>
      <c r="AB445" s="11"/>
      <c r="AC445" s="11"/>
      <c r="AD445" s="11"/>
      <c r="AF445" s="1"/>
      <c r="AH445" s="1"/>
      <c r="AP445" s="1"/>
      <c r="AR445" s="1"/>
      <c r="AT445" s="1"/>
      <c r="AY445" s="1"/>
      <c r="AZ445" s="1"/>
      <c r="BA445" s="1"/>
      <c r="BC445" s="1"/>
      <c r="BF445" s="1"/>
    </row>
    <row r="446" spans="1:58">
      <c r="A446" s="11"/>
      <c r="B446" s="312"/>
      <c r="C446" s="11"/>
      <c r="D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U446" s="11"/>
      <c r="V446" s="11"/>
      <c r="AA446" s="11"/>
      <c r="AB446" s="11"/>
      <c r="AC446" s="11"/>
      <c r="AD446" s="11"/>
      <c r="AF446" s="1"/>
      <c r="AH446" s="1"/>
      <c r="AP446" s="1"/>
      <c r="AR446" s="1"/>
      <c r="AT446" s="1"/>
      <c r="AY446" s="1"/>
      <c r="AZ446" s="1"/>
      <c r="BA446" s="1"/>
      <c r="BC446" s="1"/>
      <c r="BF446" s="1"/>
    </row>
    <row r="447" spans="1:58">
      <c r="A447" s="11"/>
      <c r="B447" s="312"/>
      <c r="C447" s="11"/>
      <c r="D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U447" s="11"/>
      <c r="V447" s="11"/>
      <c r="AA447" s="11"/>
      <c r="AB447" s="11"/>
      <c r="AC447" s="11"/>
      <c r="AD447" s="11"/>
      <c r="AF447" s="1"/>
      <c r="AH447" s="1"/>
      <c r="AP447" s="1"/>
      <c r="AR447" s="1"/>
      <c r="AT447" s="1"/>
      <c r="AY447" s="1"/>
      <c r="AZ447" s="1"/>
      <c r="BA447" s="1"/>
      <c r="BC447" s="1"/>
      <c r="BF447" s="1"/>
    </row>
    <row r="448" spans="1:58">
      <c r="A448" s="11"/>
      <c r="B448" s="312"/>
      <c r="C448" s="11"/>
      <c r="D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U448" s="11"/>
      <c r="V448" s="11"/>
      <c r="AA448" s="11"/>
      <c r="AB448" s="11"/>
      <c r="AC448" s="11"/>
      <c r="AD448" s="11"/>
      <c r="AF448" s="1"/>
      <c r="AH448" s="1"/>
      <c r="AP448" s="1"/>
      <c r="AR448" s="1"/>
      <c r="AT448" s="1"/>
      <c r="AY448" s="1"/>
      <c r="AZ448" s="1"/>
      <c r="BA448" s="1"/>
      <c r="BC448" s="1"/>
      <c r="BF448" s="1"/>
    </row>
    <row r="449" spans="1:58">
      <c r="A449" s="11"/>
      <c r="B449" s="312"/>
      <c r="C449" s="11"/>
      <c r="D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U449" s="11"/>
      <c r="V449" s="11"/>
      <c r="AA449" s="11"/>
      <c r="AB449" s="11"/>
      <c r="AC449" s="11"/>
      <c r="AD449" s="11"/>
      <c r="AF449" s="1"/>
      <c r="AH449" s="1"/>
      <c r="AP449" s="1"/>
      <c r="AR449" s="1"/>
      <c r="AT449" s="1"/>
      <c r="AY449" s="1"/>
      <c r="AZ449" s="1"/>
      <c r="BA449" s="1"/>
      <c r="BC449" s="1"/>
      <c r="BF449" s="1"/>
    </row>
    <row r="450" spans="1:58">
      <c r="A450" s="11"/>
      <c r="B450" s="312"/>
      <c r="C450" s="11"/>
      <c r="D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U450" s="11"/>
      <c r="V450" s="11"/>
      <c r="AA450" s="11"/>
      <c r="AB450" s="11"/>
      <c r="AC450" s="11"/>
      <c r="AD450" s="11"/>
      <c r="AF450" s="1"/>
      <c r="AH450" s="1"/>
      <c r="AP450" s="1"/>
      <c r="AR450" s="1"/>
      <c r="AT450" s="1"/>
      <c r="AY450" s="1"/>
      <c r="AZ450" s="1"/>
      <c r="BA450" s="1"/>
      <c r="BC450" s="1"/>
      <c r="BF450" s="1"/>
    </row>
    <row r="451" spans="1:58">
      <c r="A451" s="11"/>
      <c r="B451" s="312"/>
      <c r="C451" s="11"/>
      <c r="D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U451" s="11"/>
      <c r="V451" s="11"/>
      <c r="AA451" s="11"/>
      <c r="AB451" s="11"/>
      <c r="AC451" s="11"/>
      <c r="AD451" s="11"/>
      <c r="AF451" s="1"/>
      <c r="AH451" s="1"/>
      <c r="AP451" s="1"/>
      <c r="AR451" s="1"/>
      <c r="AT451" s="1"/>
      <c r="AY451" s="1"/>
      <c r="AZ451" s="1"/>
      <c r="BA451" s="1"/>
      <c r="BC451" s="1"/>
      <c r="BF451" s="1"/>
    </row>
    <row r="452" spans="1:58">
      <c r="A452" s="11"/>
      <c r="B452" s="312"/>
      <c r="C452" s="11"/>
      <c r="D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U452" s="11"/>
      <c r="V452" s="11"/>
      <c r="AA452" s="11"/>
      <c r="AB452" s="11"/>
      <c r="AC452" s="11"/>
      <c r="AD452" s="11"/>
      <c r="AF452" s="1"/>
      <c r="AH452" s="1"/>
      <c r="AP452" s="1"/>
      <c r="AR452" s="1"/>
      <c r="AT452" s="1"/>
      <c r="AY452" s="1"/>
      <c r="AZ452" s="1"/>
      <c r="BA452" s="1"/>
      <c r="BC452" s="1"/>
      <c r="BF452" s="1"/>
    </row>
    <row r="453" spans="1:58">
      <c r="A453" s="11"/>
      <c r="B453" s="312"/>
      <c r="C453" s="11"/>
      <c r="D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U453" s="11"/>
      <c r="V453" s="11"/>
      <c r="AA453" s="11"/>
      <c r="AB453" s="11"/>
      <c r="AC453" s="11"/>
      <c r="AD453" s="11"/>
      <c r="AF453" s="1"/>
      <c r="AH453" s="1"/>
      <c r="AP453" s="1"/>
      <c r="AR453" s="1"/>
      <c r="AT453" s="1"/>
      <c r="AY453" s="1"/>
      <c r="AZ453" s="1"/>
      <c r="BA453" s="1"/>
      <c r="BC453" s="1"/>
      <c r="BF453" s="1"/>
    </row>
    <row r="454" spans="1:58">
      <c r="A454" s="11"/>
      <c r="B454" s="312"/>
      <c r="C454" s="11"/>
      <c r="D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U454" s="11"/>
      <c r="V454" s="11"/>
      <c r="AA454" s="11"/>
      <c r="AB454" s="11"/>
      <c r="AC454" s="11"/>
      <c r="AD454" s="11"/>
      <c r="AF454" s="1"/>
      <c r="AH454" s="1"/>
      <c r="AP454" s="1"/>
      <c r="AR454" s="1"/>
      <c r="AT454" s="1"/>
      <c r="AY454" s="1"/>
      <c r="AZ454" s="1"/>
      <c r="BA454" s="1"/>
      <c r="BC454" s="1"/>
      <c r="BF454" s="1"/>
    </row>
    <row r="455" spans="1:58">
      <c r="A455" s="11"/>
      <c r="B455" s="312"/>
      <c r="C455" s="11"/>
      <c r="D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U455" s="11"/>
      <c r="V455" s="11"/>
      <c r="AA455" s="11"/>
      <c r="AB455" s="11"/>
      <c r="AC455" s="11"/>
      <c r="AD455" s="11"/>
      <c r="AF455" s="1"/>
      <c r="AH455" s="1"/>
      <c r="AP455" s="1"/>
      <c r="AR455" s="1"/>
      <c r="AT455" s="1"/>
      <c r="AY455" s="1"/>
      <c r="AZ455" s="1"/>
      <c r="BA455" s="1"/>
      <c r="BC455" s="1"/>
      <c r="BF455" s="1"/>
    </row>
    <row r="456" spans="1:58">
      <c r="A456" s="11"/>
      <c r="B456" s="312"/>
      <c r="C456" s="11"/>
      <c r="D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U456" s="11"/>
      <c r="V456" s="11"/>
      <c r="AA456" s="11"/>
      <c r="AB456" s="11"/>
      <c r="AC456" s="11"/>
      <c r="AD456" s="11"/>
      <c r="AF456" s="1"/>
      <c r="AH456" s="1"/>
      <c r="AP456" s="1"/>
      <c r="AR456" s="1"/>
      <c r="AT456" s="1"/>
      <c r="AY456" s="1"/>
      <c r="AZ456" s="1"/>
      <c r="BA456" s="1"/>
      <c r="BC456" s="1"/>
      <c r="BF456" s="1"/>
    </row>
    <row r="457" spans="1:58">
      <c r="A457" s="11"/>
      <c r="B457" s="312"/>
      <c r="C457" s="11"/>
      <c r="D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U457" s="11"/>
      <c r="V457" s="11"/>
      <c r="AA457" s="11"/>
      <c r="AB457" s="11"/>
      <c r="AC457" s="11"/>
      <c r="AD457" s="11"/>
      <c r="AF457" s="1"/>
      <c r="AH457" s="1"/>
      <c r="AP457" s="1"/>
      <c r="AR457" s="1"/>
      <c r="AT457" s="1"/>
      <c r="AY457" s="1"/>
      <c r="AZ457" s="1"/>
      <c r="BA457" s="1"/>
      <c r="BC457" s="1"/>
      <c r="BF457" s="1"/>
    </row>
    <row r="458" spans="1:58">
      <c r="A458" s="11"/>
      <c r="B458" s="312"/>
      <c r="C458" s="11"/>
      <c r="D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U458" s="11"/>
      <c r="V458" s="11"/>
      <c r="AA458" s="11"/>
      <c r="AB458" s="11"/>
      <c r="AC458" s="11"/>
      <c r="AD458" s="11"/>
      <c r="AF458" s="1"/>
      <c r="AH458" s="1"/>
      <c r="AP458" s="1"/>
      <c r="AR458" s="1"/>
      <c r="AT458" s="1"/>
      <c r="AY458" s="1"/>
      <c r="AZ458" s="1"/>
      <c r="BA458" s="1"/>
      <c r="BC458" s="1"/>
      <c r="BF458" s="1"/>
    </row>
    <row r="459" spans="1:58">
      <c r="A459" s="11"/>
      <c r="B459" s="312"/>
      <c r="C459" s="11"/>
      <c r="D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U459" s="11"/>
      <c r="V459" s="11"/>
      <c r="AA459" s="11"/>
      <c r="AB459" s="11"/>
      <c r="AC459" s="11"/>
      <c r="AD459" s="11"/>
      <c r="AF459" s="1"/>
      <c r="AH459" s="1"/>
      <c r="AP459" s="1"/>
      <c r="AR459" s="1"/>
      <c r="AT459" s="1"/>
      <c r="AY459" s="1"/>
      <c r="AZ459" s="1"/>
      <c r="BA459" s="1"/>
      <c r="BC459" s="1"/>
      <c r="BF459" s="1"/>
    </row>
    <row r="460" spans="1:58">
      <c r="A460" s="11"/>
      <c r="B460" s="312"/>
      <c r="C460" s="11"/>
      <c r="D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U460" s="11"/>
      <c r="V460" s="11"/>
      <c r="AA460" s="11"/>
      <c r="AB460" s="11"/>
      <c r="AC460" s="11"/>
      <c r="AD460" s="11"/>
      <c r="AF460" s="1"/>
      <c r="AH460" s="1"/>
      <c r="AP460" s="1"/>
      <c r="AR460" s="1"/>
      <c r="AT460" s="1"/>
      <c r="AY460" s="1"/>
      <c r="AZ460" s="1"/>
      <c r="BA460" s="1"/>
      <c r="BC460" s="1"/>
      <c r="BF460" s="1"/>
    </row>
    <row r="461" spans="1:58">
      <c r="A461" s="11"/>
      <c r="B461" s="312"/>
      <c r="C461" s="11"/>
      <c r="D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U461" s="11"/>
      <c r="V461" s="11"/>
      <c r="AA461" s="11"/>
      <c r="AB461" s="11"/>
      <c r="AC461" s="11"/>
      <c r="AD461" s="11"/>
      <c r="AF461" s="1"/>
      <c r="AH461" s="1"/>
      <c r="AP461" s="1"/>
      <c r="AR461" s="1"/>
      <c r="AT461" s="1"/>
      <c r="AY461" s="1"/>
      <c r="AZ461" s="1"/>
      <c r="BA461" s="1"/>
      <c r="BC461" s="1"/>
      <c r="BF461" s="1"/>
    </row>
    <row r="462" spans="1:58">
      <c r="A462" s="11"/>
      <c r="B462" s="312"/>
      <c r="C462" s="11"/>
      <c r="D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U462" s="11"/>
      <c r="V462" s="11"/>
      <c r="AA462" s="11"/>
      <c r="AB462" s="11"/>
      <c r="AC462" s="11"/>
      <c r="AD462" s="11"/>
      <c r="AF462" s="1"/>
      <c r="AH462" s="1"/>
      <c r="AP462" s="1"/>
      <c r="AR462" s="1"/>
      <c r="AT462" s="1"/>
      <c r="AY462" s="1"/>
      <c r="AZ462" s="1"/>
      <c r="BA462" s="1"/>
      <c r="BC462" s="1"/>
      <c r="BF462" s="1"/>
    </row>
    <row r="463" spans="1:58">
      <c r="A463" s="11"/>
      <c r="B463" s="312"/>
      <c r="C463" s="11"/>
      <c r="D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U463" s="11"/>
      <c r="V463" s="11"/>
      <c r="AA463" s="11"/>
      <c r="AB463" s="11"/>
      <c r="AC463" s="11"/>
      <c r="AD463" s="11"/>
      <c r="AF463" s="1"/>
      <c r="AH463" s="1"/>
      <c r="AP463" s="1"/>
      <c r="AR463" s="1"/>
      <c r="AT463" s="1"/>
      <c r="AY463" s="1"/>
      <c r="AZ463" s="1"/>
      <c r="BA463" s="1"/>
      <c r="BC463" s="1"/>
      <c r="BF463" s="1"/>
    </row>
    <row r="464" spans="1:58">
      <c r="A464" s="11"/>
      <c r="B464" s="312"/>
      <c r="C464" s="11"/>
      <c r="D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U464" s="11"/>
      <c r="V464" s="11"/>
      <c r="AA464" s="11"/>
      <c r="AB464" s="11"/>
      <c r="AC464" s="11"/>
      <c r="AD464" s="11"/>
      <c r="AF464" s="1"/>
      <c r="AH464" s="1"/>
      <c r="AP464" s="1"/>
      <c r="AR464" s="1"/>
      <c r="AT464" s="1"/>
      <c r="AY464" s="1"/>
      <c r="AZ464" s="1"/>
      <c r="BA464" s="1"/>
      <c r="BC464" s="1"/>
      <c r="BF464" s="1"/>
    </row>
    <row r="465" spans="1:58">
      <c r="A465" s="11"/>
      <c r="B465" s="312"/>
      <c r="C465" s="11"/>
      <c r="D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U465" s="11"/>
      <c r="V465" s="11"/>
      <c r="AA465" s="11"/>
      <c r="AB465" s="11"/>
      <c r="AC465" s="11"/>
      <c r="AD465" s="11"/>
      <c r="AF465" s="1"/>
      <c r="AH465" s="1"/>
      <c r="AP465" s="1"/>
      <c r="AR465" s="1"/>
      <c r="AT465" s="1"/>
      <c r="AY465" s="1"/>
      <c r="AZ465" s="1"/>
      <c r="BA465" s="1"/>
      <c r="BC465" s="1"/>
      <c r="BF465" s="1"/>
    </row>
    <row r="466" spans="1:58">
      <c r="A466" s="11"/>
      <c r="B466" s="312"/>
      <c r="C466" s="11"/>
      <c r="D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U466" s="11"/>
      <c r="V466" s="11"/>
      <c r="AA466" s="11"/>
      <c r="AB466" s="11"/>
      <c r="AC466" s="11"/>
      <c r="AD466" s="11"/>
      <c r="AF466" s="1"/>
      <c r="AH466" s="1"/>
      <c r="AP466" s="1"/>
      <c r="AR466" s="1"/>
      <c r="AT466" s="1"/>
      <c r="AY466" s="1"/>
      <c r="AZ466" s="1"/>
      <c r="BA466" s="1"/>
      <c r="BC466" s="1"/>
      <c r="BF466" s="1"/>
    </row>
    <row r="467" spans="1:58">
      <c r="A467" s="11"/>
      <c r="B467" s="312"/>
      <c r="C467" s="11"/>
      <c r="D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U467" s="11"/>
      <c r="V467" s="11"/>
      <c r="AA467" s="11"/>
      <c r="AB467" s="11"/>
      <c r="AC467" s="11"/>
      <c r="AD467" s="11"/>
      <c r="AF467" s="1"/>
      <c r="AH467" s="1"/>
      <c r="AP467" s="1"/>
      <c r="AR467" s="1"/>
      <c r="AT467" s="1"/>
      <c r="AY467" s="1"/>
      <c r="AZ467" s="1"/>
      <c r="BA467" s="1"/>
      <c r="BC467" s="1"/>
      <c r="BF467" s="1"/>
    </row>
    <row r="468" spans="1:58">
      <c r="A468" s="11"/>
      <c r="B468" s="312"/>
      <c r="C468" s="11"/>
      <c r="D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U468" s="11"/>
      <c r="V468" s="11"/>
      <c r="AA468" s="11"/>
      <c r="AB468" s="11"/>
      <c r="AC468" s="11"/>
      <c r="AD468" s="11"/>
      <c r="AF468" s="1"/>
      <c r="AH468" s="1"/>
      <c r="AP468" s="1"/>
      <c r="AR468" s="1"/>
      <c r="AT468" s="1"/>
      <c r="AY468" s="1"/>
      <c r="AZ468" s="1"/>
      <c r="BA468" s="1"/>
      <c r="BC468" s="1"/>
      <c r="BF468" s="1"/>
    </row>
    <row r="469" spans="1:58">
      <c r="A469" s="11"/>
      <c r="B469" s="312"/>
      <c r="C469" s="11"/>
      <c r="D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U469" s="11"/>
      <c r="V469" s="11"/>
      <c r="AA469" s="11"/>
      <c r="AB469" s="11"/>
      <c r="AC469" s="11"/>
      <c r="AD469" s="11"/>
      <c r="AF469" s="1"/>
      <c r="AH469" s="1"/>
      <c r="AP469" s="1"/>
      <c r="AR469" s="1"/>
      <c r="AT469" s="1"/>
      <c r="AY469" s="1"/>
      <c r="AZ469" s="1"/>
      <c r="BA469" s="1"/>
      <c r="BC469" s="1"/>
      <c r="BF469" s="1"/>
    </row>
    <row r="470" spans="1:58">
      <c r="A470" s="11"/>
      <c r="B470" s="312"/>
      <c r="C470" s="11"/>
      <c r="D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U470" s="11"/>
      <c r="V470" s="11"/>
      <c r="AA470" s="11"/>
      <c r="AB470" s="11"/>
      <c r="AC470" s="11"/>
      <c r="AD470" s="11"/>
      <c r="AF470" s="1"/>
      <c r="AH470" s="1"/>
      <c r="AP470" s="1"/>
      <c r="AR470" s="1"/>
      <c r="AT470" s="1"/>
      <c r="AY470" s="1"/>
      <c r="AZ470" s="1"/>
      <c r="BA470" s="1"/>
      <c r="BC470" s="1"/>
      <c r="BF470" s="1"/>
    </row>
    <row r="471" spans="1:58">
      <c r="A471" s="11"/>
      <c r="B471" s="312"/>
      <c r="C471" s="11"/>
      <c r="D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U471" s="11"/>
      <c r="V471" s="11"/>
      <c r="AA471" s="11"/>
      <c r="AB471" s="11"/>
      <c r="AC471" s="11"/>
      <c r="AD471" s="11"/>
      <c r="AF471" s="1"/>
      <c r="AH471" s="1"/>
      <c r="AP471" s="1"/>
      <c r="AR471" s="1"/>
      <c r="AT471" s="1"/>
      <c r="AY471" s="1"/>
      <c r="AZ471" s="1"/>
      <c r="BA471" s="1"/>
      <c r="BC471" s="1"/>
      <c r="BF471" s="1"/>
    </row>
    <row r="472" spans="1:58">
      <c r="A472" s="11"/>
      <c r="B472" s="312"/>
      <c r="C472" s="11"/>
      <c r="D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U472" s="11"/>
      <c r="V472" s="11"/>
      <c r="AA472" s="11"/>
      <c r="AB472" s="11"/>
      <c r="AC472" s="11"/>
      <c r="AD472" s="11"/>
      <c r="AF472" s="1"/>
      <c r="AH472" s="1"/>
      <c r="AP472" s="1"/>
      <c r="AR472" s="1"/>
      <c r="AT472" s="1"/>
      <c r="AY472" s="1"/>
      <c r="AZ472" s="1"/>
      <c r="BA472" s="1"/>
      <c r="BC472" s="1"/>
      <c r="BF472" s="1"/>
    </row>
    <row r="473" spans="1:58">
      <c r="A473" s="11"/>
      <c r="B473" s="312"/>
      <c r="C473" s="11"/>
      <c r="D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U473" s="11"/>
      <c r="V473" s="11"/>
      <c r="AA473" s="11"/>
      <c r="AB473" s="11"/>
      <c r="AC473" s="11"/>
      <c r="AD473" s="11"/>
      <c r="AF473" s="1"/>
      <c r="AH473" s="1"/>
      <c r="AP473" s="1"/>
      <c r="AR473" s="1"/>
      <c r="AT473" s="1"/>
      <c r="AY473" s="1"/>
      <c r="AZ473" s="1"/>
      <c r="BA473" s="1"/>
      <c r="BC473" s="1"/>
      <c r="BF473" s="1"/>
    </row>
    <row r="474" spans="1:58">
      <c r="A474" s="11"/>
      <c r="B474" s="312"/>
      <c r="C474" s="11"/>
      <c r="D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U474" s="11"/>
      <c r="V474" s="11"/>
      <c r="AA474" s="11"/>
      <c r="AB474" s="11"/>
      <c r="AC474" s="11"/>
      <c r="AD474" s="11"/>
      <c r="AF474" s="1"/>
      <c r="AH474" s="1"/>
      <c r="AP474" s="1"/>
      <c r="AR474" s="1"/>
      <c r="AT474" s="1"/>
      <c r="AY474" s="1"/>
      <c r="AZ474" s="1"/>
      <c r="BA474" s="1"/>
      <c r="BC474" s="1"/>
      <c r="BF474" s="1"/>
    </row>
    <row r="475" spans="1:58">
      <c r="A475" s="11"/>
      <c r="B475" s="312"/>
      <c r="C475" s="11"/>
      <c r="D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U475" s="11"/>
      <c r="V475" s="11"/>
      <c r="AA475" s="11"/>
      <c r="AB475" s="11"/>
      <c r="AC475" s="11"/>
      <c r="AD475" s="11"/>
      <c r="AF475" s="1"/>
      <c r="AH475" s="1"/>
      <c r="AP475" s="1"/>
      <c r="AR475" s="1"/>
      <c r="AT475" s="1"/>
      <c r="AY475" s="1"/>
      <c r="AZ475" s="1"/>
      <c r="BA475" s="1"/>
      <c r="BC475" s="1"/>
      <c r="BF475" s="1"/>
    </row>
    <row r="476" spans="1:58">
      <c r="A476" s="11"/>
      <c r="B476" s="312"/>
      <c r="C476" s="11"/>
      <c r="D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U476" s="11"/>
      <c r="V476" s="11"/>
      <c r="AA476" s="11"/>
      <c r="AB476" s="11"/>
      <c r="AC476" s="11"/>
      <c r="AD476" s="11"/>
      <c r="AF476" s="1"/>
      <c r="AH476" s="1"/>
      <c r="AP476" s="1"/>
      <c r="AR476" s="1"/>
      <c r="AT476" s="1"/>
      <c r="AY476" s="1"/>
      <c r="AZ476" s="1"/>
      <c r="BA476" s="1"/>
      <c r="BC476" s="1"/>
      <c r="BF476" s="1"/>
    </row>
    <row r="477" spans="1:58">
      <c r="A477" s="11"/>
      <c r="B477" s="312"/>
      <c r="C477" s="11"/>
      <c r="D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U477" s="11"/>
      <c r="V477" s="11"/>
      <c r="AA477" s="11"/>
      <c r="AB477" s="11"/>
      <c r="AC477" s="11"/>
      <c r="AD477" s="11"/>
      <c r="AF477" s="1"/>
      <c r="AH477" s="1"/>
      <c r="AP477" s="1"/>
      <c r="AR477" s="1"/>
      <c r="AT477" s="1"/>
      <c r="AY477" s="1"/>
      <c r="AZ477" s="1"/>
      <c r="BA477" s="1"/>
      <c r="BC477" s="1"/>
      <c r="BF477" s="1"/>
    </row>
    <row r="478" spans="1:58">
      <c r="A478" s="11"/>
      <c r="B478" s="312"/>
      <c r="C478" s="11"/>
      <c r="D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U478" s="11"/>
      <c r="V478" s="11"/>
      <c r="AA478" s="11"/>
      <c r="AB478" s="11"/>
      <c r="AC478" s="11"/>
      <c r="AD478" s="11"/>
      <c r="AF478" s="1"/>
      <c r="AH478" s="1"/>
      <c r="AP478" s="1"/>
      <c r="AR478" s="1"/>
      <c r="AT478" s="1"/>
      <c r="AY478" s="1"/>
      <c r="AZ478" s="1"/>
      <c r="BA478" s="1"/>
      <c r="BC478" s="1"/>
      <c r="BF478" s="1"/>
    </row>
    <row r="479" spans="1:58">
      <c r="A479" s="11"/>
      <c r="B479" s="312"/>
      <c r="C479" s="11"/>
      <c r="D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U479" s="11"/>
      <c r="V479" s="11"/>
      <c r="AA479" s="11"/>
      <c r="AB479" s="11"/>
      <c r="AC479" s="11"/>
      <c r="AD479" s="11"/>
      <c r="AF479" s="1"/>
      <c r="AH479" s="1"/>
      <c r="AP479" s="1"/>
      <c r="AR479" s="1"/>
      <c r="AT479" s="1"/>
      <c r="AY479" s="1"/>
      <c r="AZ479" s="1"/>
      <c r="BA479" s="1"/>
      <c r="BC479" s="1"/>
      <c r="BF479" s="1"/>
    </row>
    <row r="480" spans="1:58">
      <c r="A480" s="11"/>
      <c r="B480" s="312"/>
      <c r="C480" s="11"/>
      <c r="D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U480" s="11"/>
      <c r="V480" s="11"/>
      <c r="AA480" s="11"/>
      <c r="AB480" s="11"/>
      <c r="AC480" s="11"/>
      <c r="AD480" s="11"/>
      <c r="AF480" s="1"/>
      <c r="AH480" s="1"/>
      <c r="AP480" s="1"/>
      <c r="AR480" s="1"/>
      <c r="AT480" s="1"/>
      <c r="AY480" s="1"/>
      <c r="AZ480" s="1"/>
      <c r="BA480" s="1"/>
      <c r="BC480" s="1"/>
      <c r="BF480" s="1"/>
    </row>
    <row r="481" spans="1:58">
      <c r="A481" s="11"/>
      <c r="B481" s="312"/>
      <c r="C481" s="11"/>
      <c r="D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U481" s="11"/>
      <c r="V481" s="11"/>
      <c r="AA481" s="11"/>
      <c r="AB481" s="11"/>
      <c r="AC481" s="11"/>
      <c r="AD481" s="11"/>
      <c r="AF481" s="1"/>
      <c r="AH481" s="1"/>
      <c r="AP481" s="1"/>
      <c r="AR481" s="1"/>
      <c r="AT481" s="1"/>
      <c r="AY481" s="1"/>
      <c r="AZ481" s="1"/>
      <c r="BA481" s="1"/>
      <c r="BC481" s="1"/>
      <c r="BF481" s="1"/>
    </row>
    <row r="482" spans="1:58">
      <c r="A482" s="11"/>
      <c r="B482" s="312"/>
      <c r="C482" s="11"/>
      <c r="D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U482" s="11"/>
      <c r="V482" s="11"/>
      <c r="AA482" s="11"/>
      <c r="AB482" s="11"/>
      <c r="AC482" s="11"/>
      <c r="AD482" s="11"/>
      <c r="AF482" s="1"/>
      <c r="AH482" s="1"/>
      <c r="AP482" s="1"/>
      <c r="AR482" s="1"/>
      <c r="AT482" s="1"/>
      <c r="AY482" s="1"/>
      <c r="AZ482" s="1"/>
      <c r="BA482" s="1"/>
      <c r="BC482" s="1"/>
      <c r="BF482" s="1"/>
    </row>
    <row r="483" spans="1:58">
      <c r="A483" s="11"/>
      <c r="B483" s="312"/>
      <c r="C483" s="11"/>
      <c r="D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U483" s="11"/>
      <c r="V483" s="11"/>
      <c r="AA483" s="11"/>
      <c r="AB483" s="11"/>
      <c r="AC483" s="11"/>
      <c r="AD483" s="11"/>
      <c r="AF483" s="1"/>
      <c r="AH483" s="1"/>
      <c r="AP483" s="1"/>
      <c r="AR483" s="1"/>
      <c r="AT483" s="1"/>
      <c r="AY483" s="1"/>
      <c r="AZ483" s="1"/>
      <c r="BA483" s="1"/>
      <c r="BC483" s="1"/>
      <c r="BF483" s="1"/>
    </row>
    <row r="484" spans="1:58">
      <c r="A484" s="11"/>
      <c r="B484" s="312"/>
      <c r="C484" s="11"/>
      <c r="D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U484" s="11"/>
      <c r="V484" s="11"/>
      <c r="AA484" s="11"/>
      <c r="AB484" s="11"/>
      <c r="AC484" s="11"/>
      <c r="AD484" s="11"/>
      <c r="AF484" s="1"/>
      <c r="AH484" s="1"/>
      <c r="AP484" s="1"/>
      <c r="AR484" s="1"/>
      <c r="AT484" s="1"/>
      <c r="AY484" s="1"/>
      <c r="AZ484" s="1"/>
      <c r="BA484" s="1"/>
      <c r="BC484" s="1"/>
      <c r="BF484" s="1"/>
    </row>
    <row r="485" spans="1:58">
      <c r="A485" s="11"/>
      <c r="B485" s="312"/>
      <c r="C485" s="11"/>
      <c r="D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U485" s="11"/>
      <c r="V485" s="11"/>
      <c r="AA485" s="11"/>
      <c r="AB485" s="11"/>
      <c r="AC485" s="11"/>
      <c r="AD485" s="11"/>
      <c r="AF485" s="1"/>
      <c r="AH485" s="1"/>
      <c r="AP485" s="1"/>
      <c r="AR485" s="1"/>
      <c r="AT485" s="1"/>
      <c r="AY485" s="1"/>
      <c r="AZ485" s="1"/>
      <c r="BA485" s="1"/>
      <c r="BC485" s="1"/>
      <c r="BF485" s="1"/>
    </row>
    <row r="486" spans="1:58">
      <c r="A486" s="11"/>
      <c r="B486" s="312"/>
      <c r="C486" s="11"/>
      <c r="D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U486" s="11"/>
      <c r="V486" s="11"/>
      <c r="AA486" s="11"/>
      <c r="AB486" s="11"/>
      <c r="AC486" s="11"/>
      <c r="AD486" s="11"/>
      <c r="AF486" s="1"/>
      <c r="AH486" s="1"/>
      <c r="AP486" s="1"/>
      <c r="AR486" s="1"/>
      <c r="AT486" s="1"/>
      <c r="AY486" s="1"/>
      <c r="AZ486" s="1"/>
      <c r="BA486" s="1"/>
      <c r="BC486" s="1"/>
      <c r="BF486" s="1"/>
    </row>
    <row r="487" spans="1:58">
      <c r="A487" s="11"/>
      <c r="B487" s="312"/>
      <c r="C487" s="11"/>
      <c r="D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U487" s="11"/>
      <c r="V487" s="11"/>
      <c r="AA487" s="11"/>
      <c r="AB487" s="11"/>
      <c r="AC487" s="11"/>
      <c r="AD487" s="11"/>
      <c r="AF487" s="1"/>
      <c r="AH487" s="1"/>
      <c r="AP487" s="1"/>
      <c r="AR487" s="1"/>
      <c r="AT487" s="1"/>
      <c r="AY487" s="1"/>
      <c r="AZ487" s="1"/>
      <c r="BA487" s="1"/>
      <c r="BC487" s="1"/>
      <c r="BF487" s="1"/>
    </row>
    <row r="488" spans="1:58">
      <c r="A488" s="11"/>
      <c r="B488" s="312"/>
      <c r="C488" s="11"/>
      <c r="D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U488" s="11"/>
      <c r="V488" s="11"/>
      <c r="AA488" s="11"/>
      <c r="AB488" s="11"/>
      <c r="AC488" s="11"/>
      <c r="AD488" s="11"/>
      <c r="AF488" s="1"/>
      <c r="AH488" s="1"/>
      <c r="AP488" s="1"/>
      <c r="AR488" s="1"/>
      <c r="AT488" s="1"/>
      <c r="AY488" s="1"/>
      <c r="AZ488" s="1"/>
      <c r="BA488" s="1"/>
      <c r="BC488" s="1"/>
      <c r="BF488" s="1"/>
    </row>
    <row r="489" spans="1:58">
      <c r="A489" s="11"/>
      <c r="B489" s="312"/>
      <c r="C489" s="11"/>
      <c r="D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U489" s="11"/>
      <c r="V489" s="11"/>
      <c r="AA489" s="11"/>
      <c r="AB489" s="11"/>
      <c r="AC489" s="11"/>
      <c r="AD489" s="11"/>
      <c r="AF489" s="1"/>
      <c r="AH489" s="1"/>
      <c r="AP489" s="1"/>
      <c r="AR489" s="1"/>
      <c r="AT489" s="1"/>
      <c r="AY489" s="1"/>
      <c r="AZ489" s="1"/>
      <c r="BA489" s="1"/>
      <c r="BC489" s="1"/>
      <c r="BF489" s="1"/>
    </row>
    <row r="490" spans="1:58">
      <c r="A490" s="11"/>
      <c r="B490" s="312"/>
      <c r="C490" s="11"/>
      <c r="D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U490" s="11"/>
      <c r="V490" s="11"/>
      <c r="AA490" s="11"/>
      <c r="AB490" s="11"/>
      <c r="AC490" s="11"/>
      <c r="AD490" s="11"/>
      <c r="AF490" s="1"/>
      <c r="AH490" s="1"/>
      <c r="AP490" s="1"/>
      <c r="AR490" s="1"/>
      <c r="AT490" s="1"/>
      <c r="AY490" s="1"/>
      <c r="AZ490" s="1"/>
      <c r="BA490" s="1"/>
      <c r="BC490" s="1"/>
      <c r="BF490" s="1"/>
    </row>
    <row r="491" spans="1:58">
      <c r="A491" s="11"/>
      <c r="B491" s="312"/>
      <c r="C491" s="11"/>
      <c r="D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U491" s="11"/>
      <c r="V491" s="11"/>
      <c r="AA491" s="11"/>
      <c r="AB491" s="11"/>
      <c r="AC491" s="11"/>
      <c r="AD491" s="11"/>
      <c r="AF491" s="1"/>
      <c r="AH491" s="1"/>
      <c r="AP491" s="1"/>
      <c r="AR491" s="1"/>
      <c r="AT491" s="1"/>
      <c r="AY491" s="1"/>
      <c r="AZ491" s="1"/>
      <c r="BA491" s="1"/>
      <c r="BC491" s="1"/>
      <c r="BF491" s="1"/>
    </row>
    <row r="492" spans="1:58">
      <c r="A492" s="11"/>
      <c r="B492" s="312"/>
      <c r="C492" s="11"/>
      <c r="D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U492" s="11"/>
      <c r="V492" s="11"/>
      <c r="AA492" s="11"/>
      <c r="AB492" s="11"/>
      <c r="AC492" s="11"/>
      <c r="AD492" s="11"/>
      <c r="AF492" s="1"/>
      <c r="AH492" s="1"/>
      <c r="AP492" s="1"/>
      <c r="AR492" s="1"/>
      <c r="AT492" s="1"/>
      <c r="AY492" s="1"/>
      <c r="AZ492" s="1"/>
      <c r="BA492" s="1"/>
      <c r="BC492" s="1"/>
      <c r="BF492" s="1"/>
    </row>
    <row r="493" spans="1:58">
      <c r="A493" s="11"/>
      <c r="B493" s="312"/>
      <c r="C493" s="11"/>
      <c r="D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U493" s="11"/>
      <c r="V493" s="11"/>
      <c r="AA493" s="11"/>
      <c r="AB493" s="11"/>
      <c r="AC493" s="11"/>
      <c r="AD493" s="11"/>
      <c r="AF493" s="1"/>
      <c r="AH493" s="1"/>
      <c r="AP493" s="1"/>
      <c r="AR493" s="1"/>
      <c r="AT493" s="1"/>
      <c r="AY493" s="1"/>
      <c r="AZ493" s="1"/>
      <c r="BA493" s="1"/>
      <c r="BC493" s="1"/>
      <c r="BF493" s="1"/>
    </row>
    <row r="494" spans="1:58">
      <c r="A494" s="11"/>
      <c r="B494" s="312"/>
      <c r="C494" s="11"/>
      <c r="D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U494" s="11"/>
      <c r="V494" s="11"/>
      <c r="AA494" s="11"/>
      <c r="AB494" s="11"/>
      <c r="AC494" s="11"/>
      <c r="AD494" s="11"/>
      <c r="AF494" s="1"/>
      <c r="AH494" s="1"/>
      <c r="AP494" s="1"/>
      <c r="AR494" s="1"/>
      <c r="AT494" s="1"/>
      <c r="AY494" s="1"/>
      <c r="AZ494" s="1"/>
      <c r="BA494" s="1"/>
      <c r="BC494" s="1"/>
      <c r="BF494" s="1"/>
    </row>
    <row r="495" spans="1:58">
      <c r="A495" s="11"/>
      <c r="B495" s="312"/>
      <c r="C495" s="11"/>
      <c r="D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U495" s="11"/>
      <c r="V495" s="11"/>
      <c r="AA495" s="11"/>
      <c r="AB495" s="11"/>
      <c r="AC495" s="11"/>
      <c r="AD495" s="11"/>
      <c r="AF495" s="1"/>
      <c r="AH495" s="1"/>
      <c r="AP495" s="1"/>
      <c r="AR495" s="1"/>
      <c r="AT495" s="1"/>
      <c r="AY495" s="1"/>
      <c r="AZ495" s="1"/>
      <c r="BA495" s="1"/>
      <c r="BC495" s="1"/>
      <c r="BF495" s="1"/>
    </row>
    <row r="496" spans="1:58">
      <c r="A496" s="11"/>
      <c r="B496" s="312"/>
      <c r="C496" s="11"/>
      <c r="D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U496" s="11"/>
      <c r="V496" s="11"/>
      <c r="AA496" s="11"/>
      <c r="AB496" s="11"/>
      <c r="AC496" s="11"/>
      <c r="AD496" s="11"/>
      <c r="AF496" s="1"/>
      <c r="AH496" s="1"/>
      <c r="AP496" s="1"/>
      <c r="AR496" s="1"/>
      <c r="AT496" s="1"/>
      <c r="AY496" s="1"/>
      <c r="AZ496" s="1"/>
      <c r="BA496" s="1"/>
      <c r="BC496" s="1"/>
      <c r="BF496" s="1"/>
    </row>
    <row r="497" spans="1:58">
      <c r="A497" s="11"/>
      <c r="B497" s="312"/>
      <c r="C497" s="11"/>
      <c r="D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U497" s="11"/>
      <c r="V497" s="11"/>
      <c r="AA497" s="11"/>
      <c r="AB497" s="11"/>
      <c r="AC497" s="11"/>
      <c r="AD497" s="11"/>
      <c r="AF497" s="1"/>
      <c r="AH497" s="1"/>
      <c r="AP497" s="1"/>
      <c r="AR497" s="1"/>
      <c r="AT497" s="1"/>
      <c r="AY497" s="1"/>
      <c r="AZ497" s="1"/>
      <c r="BA497" s="1"/>
      <c r="BC497" s="1"/>
      <c r="BF497" s="1"/>
    </row>
    <row r="498" spans="1:58">
      <c r="A498" s="11"/>
      <c r="B498" s="312"/>
      <c r="C498" s="11"/>
      <c r="D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U498" s="11"/>
      <c r="V498" s="11"/>
      <c r="AA498" s="11"/>
      <c r="AB498" s="11"/>
      <c r="AC498" s="11"/>
      <c r="AD498" s="11"/>
      <c r="AF498" s="1"/>
      <c r="AH498" s="1"/>
      <c r="AP498" s="1"/>
      <c r="AR498" s="1"/>
      <c r="AT498" s="1"/>
      <c r="AY498" s="1"/>
      <c r="AZ498" s="1"/>
      <c r="BA498" s="1"/>
      <c r="BC498" s="1"/>
      <c r="BF498" s="1"/>
    </row>
    <row r="499" spans="1:58">
      <c r="A499" s="11"/>
      <c r="B499" s="312"/>
      <c r="C499" s="11"/>
      <c r="D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U499" s="11"/>
      <c r="V499" s="11"/>
      <c r="AA499" s="11"/>
      <c r="AB499" s="11"/>
      <c r="AC499" s="11"/>
      <c r="AD499" s="11"/>
      <c r="AF499" s="1"/>
      <c r="AH499" s="1"/>
      <c r="AP499" s="1"/>
      <c r="AR499" s="1"/>
      <c r="AT499" s="1"/>
      <c r="AY499" s="1"/>
      <c r="AZ499" s="1"/>
      <c r="BA499" s="1"/>
      <c r="BC499" s="1"/>
      <c r="BF499" s="1"/>
    </row>
    <row r="500" spans="1:58">
      <c r="A500" s="11"/>
      <c r="B500" s="312"/>
      <c r="C500" s="11"/>
      <c r="D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U500" s="11"/>
      <c r="V500" s="11"/>
      <c r="AA500" s="11"/>
      <c r="AB500" s="11"/>
      <c r="AC500" s="11"/>
      <c r="AD500" s="11"/>
      <c r="AF500" s="1"/>
      <c r="AH500" s="1"/>
      <c r="AP500" s="1"/>
      <c r="AR500" s="1"/>
      <c r="AT500" s="1"/>
      <c r="AY500" s="1"/>
      <c r="AZ500" s="1"/>
      <c r="BA500" s="1"/>
      <c r="BC500" s="1"/>
      <c r="BF500" s="1"/>
    </row>
    <row r="501" spans="1:58">
      <c r="A501" s="11"/>
      <c r="B501" s="312"/>
      <c r="C501" s="11"/>
      <c r="D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U501" s="11"/>
      <c r="V501" s="11"/>
      <c r="AA501" s="11"/>
      <c r="AB501" s="11"/>
      <c r="AC501" s="11"/>
      <c r="AD501" s="11"/>
      <c r="AF501" s="1"/>
      <c r="AH501" s="1"/>
      <c r="AP501" s="1"/>
      <c r="AR501" s="1"/>
      <c r="AT501" s="1"/>
      <c r="AY501" s="1"/>
      <c r="AZ501" s="1"/>
      <c r="BA501" s="1"/>
      <c r="BC501" s="1"/>
      <c r="BF501" s="1"/>
    </row>
    <row r="502" spans="1:58">
      <c r="A502" s="11"/>
      <c r="B502" s="312"/>
      <c r="C502" s="11"/>
      <c r="D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U502" s="11"/>
      <c r="V502" s="11"/>
      <c r="AA502" s="11"/>
      <c r="AB502" s="11"/>
      <c r="AC502" s="11"/>
      <c r="AD502" s="11"/>
      <c r="AF502" s="1"/>
      <c r="AH502" s="1"/>
      <c r="AP502" s="1"/>
      <c r="AR502" s="1"/>
      <c r="AT502" s="1"/>
      <c r="AY502" s="1"/>
      <c r="AZ502" s="1"/>
      <c r="BA502" s="1"/>
      <c r="BC502" s="1"/>
      <c r="BF502" s="1"/>
    </row>
    <row r="503" spans="1:58">
      <c r="A503" s="11"/>
      <c r="B503" s="312"/>
      <c r="C503" s="11"/>
      <c r="D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U503" s="11"/>
      <c r="V503" s="11"/>
      <c r="AA503" s="11"/>
      <c r="AB503" s="11"/>
      <c r="AC503" s="11"/>
      <c r="AD503" s="11"/>
      <c r="AF503" s="1"/>
      <c r="AH503" s="1"/>
      <c r="AP503" s="1"/>
      <c r="AR503" s="1"/>
      <c r="AT503" s="1"/>
      <c r="AY503" s="1"/>
      <c r="AZ503" s="1"/>
      <c r="BA503" s="1"/>
      <c r="BC503" s="1"/>
      <c r="BF503" s="1"/>
    </row>
    <row r="504" spans="1:58">
      <c r="A504" s="11"/>
      <c r="B504" s="312"/>
      <c r="C504" s="11"/>
      <c r="D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U504" s="11"/>
      <c r="V504" s="11"/>
      <c r="AA504" s="11"/>
      <c r="AB504" s="11"/>
      <c r="AC504" s="11"/>
      <c r="AD504" s="11"/>
      <c r="AF504" s="1"/>
      <c r="AH504" s="1"/>
      <c r="AP504" s="1"/>
      <c r="AR504" s="1"/>
      <c r="AT504" s="1"/>
      <c r="AY504" s="1"/>
      <c r="AZ504" s="1"/>
      <c r="BA504" s="1"/>
      <c r="BC504" s="1"/>
      <c r="BF504" s="1"/>
    </row>
    <row r="505" spans="1:58">
      <c r="A505" s="11"/>
      <c r="B505" s="312"/>
      <c r="C505" s="11"/>
      <c r="D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U505" s="11"/>
      <c r="V505" s="11"/>
      <c r="AA505" s="11"/>
      <c r="AB505" s="11"/>
      <c r="AC505" s="11"/>
      <c r="AD505" s="11"/>
      <c r="AF505" s="1"/>
      <c r="AH505" s="1"/>
      <c r="AP505" s="1"/>
      <c r="AR505" s="1"/>
      <c r="AT505" s="1"/>
      <c r="AY505" s="1"/>
      <c r="AZ505" s="1"/>
      <c r="BA505" s="1"/>
      <c r="BC505" s="1"/>
      <c r="BF505" s="1"/>
    </row>
    <row r="506" spans="1:58">
      <c r="A506" s="11"/>
      <c r="B506" s="312"/>
      <c r="C506" s="11"/>
      <c r="D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U506" s="11"/>
      <c r="V506" s="11"/>
      <c r="AA506" s="11"/>
      <c r="AB506" s="11"/>
      <c r="AC506" s="11"/>
      <c r="AD506" s="11"/>
      <c r="AF506" s="1"/>
      <c r="AH506" s="1"/>
      <c r="AP506" s="1"/>
      <c r="AR506" s="1"/>
      <c r="AT506" s="1"/>
      <c r="AY506" s="1"/>
      <c r="AZ506" s="1"/>
      <c r="BA506" s="1"/>
      <c r="BC506" s="1"/>
      <c r="BF506" s="1"/>
    </row>
    <row r="507" spans="1:58">
      <c r="A507" s="11"/>
      <c r="B507" s="312"/>
      <c r="C507" s="11"/>
      <c r="D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U507" s="11"/>
      <c r="V507" s="11"/>
      <c r="AA507" s="11"/>
      <c r="AB507" s="11"/>
      <c r="AC507" s="11"/>
      <c r="AD507" s="11"/>
      <c r="AF507" s="1"/>
      <c r="AH507" s="1"/>
      <c r="AP507" s="1"/>
      <c r="AR507" s="1"/>
      <c r="AT507" s="1"/>
      <c r="AY507" s="1"/>
      <c r="AZ507" s="1"/>
      <c r="BA507" s="1"/>
      <c r="BC507" s="1"/>
      <c r="BF507" s="1"/>
    </row>
    <row r="508" spans="1:58">
      <c r="A508" s="11"/>
      <c r="B508" s="312"/>
      <c r="C508" s="11"/>
      <c r="D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U508" s="11"/>
      <c r="V508" s="11"/>
      <c r="AA508" s="11"/>
      <c r="AB508" s="11"/>
      <c r="AC508" s="11"/>
      <c r="AD508" s="11"/>
      <c r="AF508" s="1"/>
      <c r="AH508" s="1"/>
      <c r="AP508" s="1"/>
      <c r="AR508" s="1"/>
      <c r="AT508" s="1"/>
      <c r="AY508" s="1"/>
      <c r="AZ508" s="1"/>
      <c r="BA508" s="1"/>
      <c r="BC508" s="1"/>
      <c r="BF508" s="1"/>
    </row>
    <row r="509" spans="1:58">
      <c r="A509" s="11"/>
      <c r="B509" s="312"/>
      <c r="C509" s="11"/>
      <c r="D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U509" s="11"/>
      <c r="V509" s="11"/>
      <c r="AA509" s="11"/>
      <c r="AB509" s="11"/>
      <c r="AC509" s="11"/>
      <c r="AD509" s="11"/>
      <c r="AF509" s="1"/>
      <c r="AH509" s="1"/>
      <c r="AP509" s="1"/>
      <c r="AR509" s="1"/>
      <c r="AT509" s="1"/>
      <c r="AY509" s="1"/>
      <c r="AZ509" s="1"/>
      <c r="BA509" s="1"/>
      <c r="BC509" s="1"/>
      <c r="BF509" s="1"/>
    </row>
    <row r="510" spans="1:58">
      <c r="A510" s="11"/>
      <c r="B510" s="312"/>
      <c r="C510" s="11"/>
      <c r="D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U510" s="11"/>
      <c r="V510" s="11"/>
      <c r="AA510" s="11"/>
      <c r="AB510" s="11"/>
      <c r="AC510" s="11"/>
      <c r="AD510" s="11"/>
      <c r="AF510" s="1"/>
      <c r="AH510" s="1"/>
      <c r="AP510" s="1"/>
      <c r="AR510" s="1"/>
      <c r="AT510" s="1"/>
      <c r="AY510" s="1"/>
      <c r="AZ510" s="1"/>
      <c r="BA510" s="1"/>
      <c r="BC510" s="1"/>
      <c r="BF510" s="1"/>
    </row>
    <row r="511" spans="1:58">
      <c r="A511" s="11"/>
      <c r="B511" s="312"/>
      <c r="C511" s="11"/>
      <c r="D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U511" s="11"/>
      <c r="V511" s="11"/>
      <c r="AA511" s="11"/>
      <c r="AB511" s="11"/>
      <c r="AC511" s="11"/>
      <c r="AD511" s="11"/>
      <c r="AF511" s="1"/>
      <c r="AH511" s="1"/>
      <c r="AP511" s="1"/>
      <c r="AR511" s="1"/>
      <c r="AT511" s="1"/>
      <c r="AY511" s="1"/>
      <c r="AZ511" s="1"/>
      <c r="BA511" s="1"/>
      <c r="BC511" s="1"/>
      <c r="BF511" s="1"/>
    </row>
    <row r="512" spans="1:58">
      <c r="A512" s="11"/>
      <c r="B512" s="312"/>
      <c r="C512" s="11"/>
      <c r="D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U512" s="11"/>
      <c r="V512" s="11"/>
      <c r="AA512" s="11"/>
      <c r="AB512" s="11"/>
      <c r="AC512" s="11"/>
      <c r="AD512" s="11"/>
      <c r="AF512" s="1"/>
      <c r="AH512" s="1"/>
      <c r="AP512" s="1"/>
      <c r="AR512" s="1"/>
      <c r="AT512" s="1"/>
      <c r="AY512" s="1"/>
      <c r="AZ512" s="1"/>
      <c r="BA512" s="1"/>
      <c r="BC512" s="1"/>
      <c r="BF512" s="1"/>
    </row>
    <row r="513" spans="1:58">
      <c r="A513" s="11"/>
      <c r="B513" s="312"/>
      <c r="C513" s="11"/>
      <c r="D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U513" s="11"/>
      <c r="V513" s="11"/>
      <c r="AA513" s="11"/>
      <c r="AB513" s="11"/>
      <c r="AC513" s="11"/>
      <c r="AD513" s="11"/>
      <c r="AF513" s="1"/>
      <c r="AH513" s="1"/>
      <c r="AP513" s="1"/>
      <c r="AR513" s="1"/>
      <c r="AT513" s="1"/>
      <c r="AY513" s="1"/>
      <c r="AZ513" s="1"/>
      <c r="BA513" s="1"/>
      <c r="BC513" s="1"/>
      <c r="BF513" s="1"/>
    </row>
    <row r="514" spans="1:58">
      <c r="A514" s="11"/>
      <c r="B514" s="312"/>
      <c r="C514" s="11"/>
      <c r="D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U514" s="11"/>
      <c r="V514" s="11"/>
      <c r="AA514" s="11"/>
      <c r="AB514" s="11"/>
      <c r="AC514" s="11"/>
      <c r="AD514" s="11"/>
      <c r="AF514" s="1"/>
      <c r="AH514" s="1"/>
      <c r="AP514" s="1"/>
      <c r="AR514" s="1"/>
      <c r="AT514" s="1"/>
      <c r="AY514" s="1"/>
      <c r="AZ514" s="1"/>
      <c r="BA514" s="1"/>
      <c r="BC514" s="1"/>
      <c r="BF514" s="1"/>
    </row>
    <row r="515" spans="1:58">
      <c r="A515" s="11"/>
      <c r="B515" s="312"/>
      <c r="C515" s="11"/>
      <c r="D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U515" s="11"/>
      <c r="V515" s="11"/>
      <c r="AA515" s="11"/>
      <c r="AB515" s="11"/>
      <c r="AC515" s="11"/>
      <c r="AD515" s="11"/>
      <c r="AF515" s="1"/>
      <c r="AH515" s="1"/>
      <c r="AP515" s="1"/>
      <c r="AR515" s="1"/>
      <c r="AT515" s="1"/>
      <c r="AY515" s="1"/>
      <c r="AZ515" s="1"/>
      <c r="BA515" s="1"/>
      <c r="BC515" s="1"/>
      <c r="BF515" s="1"/>
    </row>
    <row r="516" spans="1:58">
      <c r="A516" s="11"/>
      <c r="B516" s="312"/>
      <c r="C516" s="11"/>
      <c r="D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U516" s="11"/>
      <c r="V516" s="11"/>
      <c r="AA516" s="11"/>
      <c r="AB516" s="11"/>
      <c r="AC516" s="11"/>
      <c r="AD516" s="11"/>
      <c r="AF516" s="1"/>
      <c r="AH516" s="1"/>
      <c r="AP516" s="1"/>
      <c r="AR516" s="1"/>
      <c r="AT516" s="1"/>
      <c r="AY516" s="1"/>
      <c r="AZ516" s="1"/>
      <c r="BA516" s="1"/>
      <c r="BC516" s="1"/>
      <c r="BF516" s="1"/>
    </row>
    <row r="517" spans="1:58">
      <c r="A517" s="11"/>
      <c r="B517" s="312"/>
      <c r="C517" s="11"/>
      <c r="D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U517" s="11"/>
      <c r="V517" s="11"/>
      <c r="AA517" s="11"/>
      <c r="AB517" s="11"/>
      <c r="AC517" s="11"/>
      <c r="AD517" s="11"/>
      <c r="AF517" s="1"/>
      <c r="AH517" s="1"/>
      <c r="AP517" s="1"/>
      <c r="AR517" s="1"/>
      <c r="AT517" s="1"/>
      <c r="AY517" s="1"/>
      <c r="AZ517" s="1"/>
      <c r="BA517" s="1"/>
      <c r="BC517" s="1"/>
      <c r="BF517" s="1"/>
    </row>
    <row r="518" spans="1:58">
      <c r="A518" s="11"/>
      <c r="B518" s="312"/>
      <c r="C518" s="11"/>
      <c r="D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U518" s="11"/>
      <c r="V518" s="11"/>
      <c r="AA518" s="11"/>
      <c r="AB518" s="11"/>
      <c r="AC518" s="11"/>
      <c r="AD518" s="11"/>
      <c r="AF518" s="1"/>
      <c r="AH518" s="1"/>
      <c r="AP518" s="1"/>
      <c r="AR518" s="1"/>
      <c r="AT518" s="1"/>
      <c r="AY518" s="1"/>
      <c r="AZ518" s="1"/>
      <c r="BA518" s="1"/>
      <c r="BC518" s="1"/>
      <c r="BF518" s="1"/>
    </row>
    <row r="519" spans="1:58">
      <c r="A519" s="11"/>
      <c r="B519" s="312"/>
      <c r="C519" s="11"/>
      <c r="D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U519" s="11"/>
      <c r="V519" s="11"/>
      <c r="AA519" s="11"/>
      <c r="AB519" s="11"/>
      <c r="AC519" s="11"/>
      <c r="AD519" s="11"/>
      <c r="AF519" s="1"/>
      <c r="AH519" s="1"/>
      <c r="AP519" s="1"/>
      <c r="AR519" s="1"/>
      <c r="AT519" s="1"/>
      <c r="AY519" s="1"/>
      <c r="AZ519" s="1"/>
      <c r="BA519" s="1"/>
      <c r="BC519" s="1"/>
      <c r="BF519" s="1"/>
    </row>
    <row r="520" spans="1:58">
      <c r="A520" s="11"/>
      <c r="B520" s="312"/>
      <c r="C520" s="11"/>
      <c r="D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U520" s="11"/>
      <c r="V520" s="11"/>
      <c r="AA520" s="11"/>
      <c r="AB520" s="11"/>
      <c r="AC520" s="11"/>
      <c r="AD520" s="11"/>
      <c r="AF520" s="1"/>
      <c r="AH520" s="1"/>
      <c r="AP520" s="1"/>
      <c r="AR520" s="1"/>
      <c r="AT520" s="1"/>
      <c r="AY520" s="1"/>
      <c r="AZ520" s="1"/>
      <c r="BA520" s="1"/>
      <c r="BC520" s="1"/>
      <c r="BF520" s="1"/>
    </row>
    <row r="521" spans="1:58">
      <c r="A521" s="11"/>
      <c r="B521" s="312"/>
      <c r="C521" s="11"/>
      <c r="D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U521" s="11"/>
      <c r="V521" s="11"/>
      <c r="AA521" s="11"/>
      <c r="AB521" s="11"/>
      <c r="AC521" s="11"/>
      <c r="AD521" s="11"/>
      <c r="AF521" s="1"/>
      <c r="AH521" s="1"/>
      <c r="AP521" s="1"/>
      <c r="AR521" s="1"/>
      <c r="AT521" s="1"/>
      <c r="AY521" s="1"/>
      <c r="AZ521" s="1"/>
      <c r="BA521" s="1"/>
      <c r="BC521" s="1"/>
      <c r="BF521" s="1"/>
    </row>
    <row r="522" spans="1:58">
      <c r="A522" s="11"/>
      <c r="B522" s="312"/>
      <c r="C522" s="11"/>
      <c r="D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U522" s="11"/>
      <c r="V522" s="11"/>
      <c r="AA522" s="11"/>
      <c r="AB522" s="11"/>
      <c r="AC522" s="11"/>
      <c r="AD522" s="11"/>
      <c r="AF522" s="1"/>
      <c r="AH522" s="1"/>
      <c r="AP522" s="1"/>
      <c r="AR522" s="1"/>
      <c r="AT522" s="1"/>
      <c r="AY522" s="1"/>
      <c r="AZ522" s="1"/>
      <c r="BA522" s="1"/>
      <c r="BC522" s="1"/>
      <c r="BF522" s="1"/>
    </row>
    <row r="523" spans="1:58">
      <c r="A523" s="11"/>
      <c r="B523" s="312"/>
      <c r="C523" s="11"/>
      <c r="D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U523" s="11"/>
      <c r="V523" s="11"/>
      <c r="AA523" s="11"/>
      <c r="AB523" s="11"/>
      <c r="AC523" s="11"/>
      <c r="AD523" s="11"/>
      <c r="AF523" s="1"/>
      <c r="AH523" s="1"/>
      <c r="AP523" s="1"/>
      <c r="AR523" s="1"/>
      <c r="AT523" s="1"/>
      <c r="AY523" s="1"/>
      <c r="AZ523" s="1"/>
      <c r="BA523" s="1"/>
      <c r="BC523" s="1"/>
      <c r="BF523" s="1"/>
    </row>
    <row r="524" spans="1:58">
      <c r="A524" s="11"/>
      <c r="B524" s="312"/>
      <c r="C524" s="11"/>
      <c r="D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U524" s="11"/>
      <c r="V524" s="11"/>
      <c r="AA524" s="11"/>
      <c r="AB524" s="11"/>
      <c r="AC524" s="11"/>
      <c r="AD524" s="11"/>
      <c r="AF524" s="1"/>
      <c r="AH524" s="1"/>
      <c r="AP524" s="1"/>
      <c r="AR524" s="1"/>
      <c r="AT524" s="1"/>
      <c r="AY524" s="1"/>
      <c r="AZ524" s="1"/>
      <c r="BA524" s="1"/>
      <c r="BC524" s="1"/>
      <c r="BF524" s="1"/>
    </row>
    <row r="525" spans="1:58">
      <c r="A525" s="11"/>
      <c r="B525" s="312"/>
      <c r="C525" s="11"/>
      <c r="D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U525" s="11"/>
      <c r="V525" s="11"/>
      <c r="AA525" s="11"/>
      <c r="AB525" s="11"/>
      <c r="AC525" s="11"/>
      <c r="AD525" s="11"/>
      <c r="AF525" s="1"/>
      <c r="AH525" s="1"/>
      <c r="AP525" s="1"/>
      <c r="AR525" s="1"/>
      <c r="AT525" s="1"/>
      <c r="AY525" s="1"/>
      <c r="AZ525" s="1"/>
      <c r="BA525" s="1"/>
      <c r="BC525" s="1"/>
      <c r="BF525" s="1"/>
    </row>
    <row r="526" spans="1:58">
      <c r="A526" s="11"/>
      <c r="B526" s="312"/>
      <c r="C526" s="11"/>
      <c r="D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U526" s="11"/>
      <c r="V526" s="11"/>
      <c r="AA526" s="11"/>
      <c r="AB526" s="11"/>
      <c r="AC526" s="11"/>
      <c r="AD526" s="11"/>
      <c r="AF526" s="1"/>
      <c r="AH526" s="1"/>
      <c r="AP526" s="1"/>
      <c r="AR526" s="1"/>
      <c r="AT526" s="1"/>
      <c r="AY526" s="1"/>
      <c r="AZ526" s="1"/>
      <c r="BA526" s="1"/>
      <c r="BC526" s="1"/>
      <c r="BF526" s="1"/>
    </row>
    <row r="527" spans="1:58">
      <c r="A527" s="11"/>
      <c r="B527" s="312"/>
      <c r="C527" s="11"/>
      <c r="D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U527" s="11"/>
      <c r="V527" s="11"/>
      <c r="AA527" s="11"/>
      <c r="AB527" s="11"/>
      <c r="AC527" s="11"/>
      <c r="AD527" s="11"/>
      <c r="AF527" s="1"/>
      <c r="AH527" s="1"/>
      <c r="AP527" s="1"/>
      <c r="AR527" s="1"/>
      <c r="AT527" s="1"/>
      <c r="AY527" s="1"/>
      <c r="AZ527" s="1"/>
      <c r="BA527" s="1"/>
      <c r="BC527" s="1"/>
      <c r="BF527" s="1"/>
    </row>
    <row r="528" spans="1:58">
      <c r="A528" s="11"/>
      <c r="B528" s="312"/>
      <c r="C528" s="11"/>
      <c r="D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U528" s="11"/>
      <c r="V528" s="11"/>
      <c r="AA528" s="11"/>
      <c r="AB528" s="11"/>
      <c r="AC528" s="11"/>
      <c r="AD528" s="11"/>
      <c r="AF528" s="1"/>
      <c r="AH528" s="1"/>
      <c r="AP528" s="1"/>
      <c r="AR528" s="1"/>
      <c r="AT528" s="1"/>
      <c r="AY528" s="1"/>
      <c r="AZ528" s="1"/>
      <c r="BA528" s="1"/>
      <c r="BC528" s="1"/>
      <c r="BF528" s="1"/>
    </row>
    <row r="529" spans="1:58">
      <c r="A529" s="11"/>
      <c r="B529" s="312"/>
      <c r="C529" s="11"/>
      <c r="D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U529" s="11"/>
      <c r="V529" s="11"/>
      <c r="AA529" s="11"/>
      <c r="AB529" s="11"/>
      <c r="AC529" s="11"/>
      <c r="AD529" s="11"/>
      <c r="AF529" s="1"/>
      <c r="AH529" s="1"/>
      <c r="AP529" s="1"/>
      <c r="AR529" s="1"/>
      <c r="AT529" s="1"/>
      <c r="AY529" s="1"/>
      <c r="AZ529" s="1"/>
      <c r="BA529" s="1"/>
      <c r="BC529" s="1"/>
      <c r="BF529" s="1"/>
    </row>
    <row r="530" spans="1:58">
      <c r="A530" s="11"/>
      <c r="B530" s="312"/>
      <c r="C530" s="11"/>
      <c r="D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U530" s="11"/>
      <c r="V530" s="11"/>
      <c r="AA530" s="11"/>
      <c r="AB530" s="11"/>
      <c r="AC530" s="11"/>
      <c r="AD530" s="11"/>
      <c r="AF530" s="1"/>
      <c r="AH530" s="1"/>
      <c r="AP530" s="1"/>
      <c r="AR530" s="1"/>
      <c r="AT530" s="1"/>
      <c r="AY530" s="1"/>
      <c r="AZ530" s="1"/>
      <c r="BA530" s="1"/>
      <c r="BC530" s="1"/>
      <c r="BF530" s="1"/>
    </row>
    <row r="531" spans="1:58">
      <c r="A531" s="11"/>
      <c r="B531" s="312"/>
      <c r="C531" s="11"/>
      <c r="D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U531" s="11"/>
      <c r="V531" s="11"/>
      <c r="AA531" s="11"/>
      <c r="AB531" s="11"/>
      <c r="AC531" s="11"/>
      <c r="AD531" s="11"/>
      <c r="AF531" s="1"/>
      <c r="AH531" s="1"/>
      <c r="AP531" s="1"/>
      <c r="AR531" s="1"/>
      <c r="AT531" s="1"/>
      <c r="AY531" s="1"/>
      <c r="AZ531" s="1"/>
      <c r="BA531" s="1"/>
      <c r="BC531" s="1"/>
      <c r="BF531" s="1"/>
    </row>
    <row r="532" spans="1:58">
      <c r="A532" s="11"/>
      <c r="B532" s="312"/>
      <c r="C532" s="11"/>
      <c r="D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U532" s="11"/>
      <c r="V532" s="11"/>
      <c r="AA532" s="11"/>
      <c r="AB532" s="11"/>
      <c r="AC532" s="11"/>
      <c r="AD532" s="11"/>
      <c r="AF532" s="1"/>
      <c r="AH532" s="1"/>
      <c r="AP532" s="1"/>
      <c r="AR532" s="1"/>
      <c r="AT532" s="1"/>
      <c r="AY532" s="1"/>
      <c r="AZ532" s="1"/>
      <c r="BA532" s="1"/>
      <c r="BC532" s="1"/>
      <c r="BF532" s="1"/>
    </row>
    <row r="533" spans="1:58">
      <c r="A533" s="11"/>
      <c r="B533" s="312"/>
      <c r="C533" s="11"/>
      <c r="D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U533" s="11"/>
      <c r="V533" s="11"/>
      <c r="AA533" s="11"/>
      <c r="AB533" s="11"/>
      <c r="AC533" s="11"/>
      <c r="AD533" s="11"/>
      <c r="AF533" s="1"/>
      <c r="AH533" s="1"/>
      <c r="AP533" s="1"/>
      <c r="AR533" s="1"/>
      <c r="AT533" s="1"/>
      <c r="AY533" s="1"/>
      <c r="AZ533" s="1"/>
      <c r="BA533" s="1"/>
      <c r="BC533" s="1"/>
      <c r="BF533" s="1"/>
    </row>
    <row r="534" spans="1:58">
      <c r="A534" s="11"/>
      <c r="B534" s="312"/>
      <c r="C534" s="11"/>
      <c r="D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U534" s="11"/>
      <c r="V534" s="11"/>
      <c r="AA534" s="11"/>
      <c r="AB534" s="11"/>
      <c r="AC534" s="11"/>
      <c r="AD534" s="11"/>
      <c r="AF534" s="1"/>
      <c r="AH534" s="1"/>
      <c r="AP534" s="1"/>
      <c r="AR534" s="1"/>
      <c r="AT534" s="1"/>
      <c r="AY534" s="1"/>
      <c r="AZ534" s="1"/>
      <c r="BA534" s="1"/>
      <c r="BC534" s="1"/>
      <c r="BF534" s="1"/>
    </row>
    <row r="535" spans="1:58">
      <c r="A535" s="11"/>
      <c r="B535" s="312"/>
      <c r="C535" s="11"/>
      <c r="D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U535" s="11"/>
      <c r="V535" s="11"/>
      <c r="AA535" s="11"/>
      <c r="AB535" s="11"/>
      <c r="AC535" s="11"/>
      <c r="AD535" s="11"/>
      <c r="AF535" s="1"/>
      <c r="AH535" s="1"/>
      <c r="AP535" s="1"/>
      <c r="AR535" s="1"/>
      <c r="AT535" s="1"/>
      <c r="AY535" s="1"/>
      <c r="AZ535" s="1"/>
      <c r="BA535" s="1"/>
      <c r="BC535" s="1"/>
      <c r="BF535" s="1"/>
    </row>
    <row r="536" spans="1:58">
      <c r="A536" s="11"/>
      <c r="B536" s="312"/>
      <c r="C536" s="11"/>
      <c r="D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U536" s="11"/>
      <c r="V536" s="11"/>
      <c r="AA536" s="11"/>
      <c r="AB536" s="11"/>
      <c r="AC536" s="11"/>
      <c r="AD536" s="11"/>
      <c r="AF536" s="1"/>
      <c r="AH536" s="1"/>
      <c r="AP536" s="1"/>
      <c r="AR536" s="1"/>
      <c r="AT536" s="1"/>
      <c r="AY536" s="1"/>
      <c r="AZ536" s="1"/>
      <c r="BA536" s="1"/>
      <c r="BC536" s="1"/>
      <c r="BF536" s="1"/>
    </row>
    <row r="537" spans="1:58">
      <c r="A537" s="11"/>
      <c r="B537" s="312"/>
      <c r="C537" s="11"/>
      <c r="D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U537" s="11"/>
      <c r="V537" s="11"/>
      <c r="AA537" s="11"/>
      <c r="AB537" s="11"/>
      <c r="AC537" s="11"/>
      <c r="AD537" s="11"/>
      <c r="AF537" s="1"/>
      <c r="AH537" s="1"/>
      <c r="AP537" s="1"/>
      <c r="AR537" s="1"/>
      <c r="AT537" s="1"/>
      <c r="AY537" s="1"/>
      <c r="AZ537" s="1"/>
      <c r="BA537" s="1"/>
      <c r="BC537" s="1"/>
      <c r="BF537" s="1"/>
    </row>
    <row r="538" spans="1:58">
      <c r="A538" s="11"/>
      <c r="B538" s="312"/>
      <c r="C538" s="11"/>
      <c r="D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U538" s="11"/>
      <c r="V538" s="11"/>
      <c r="AA538" s="11"/>
      <c r="AB538" s="11"/>
      <c r="AC538" s="11"/>
      <c r="AD538" s="11"/>
      <c r="AF538" s="1"/>
      <c r="AH538" s="1"/>
      <c r="AP538" s="1"/>
      <c r="AR538" s="1"/>
      <c r="AT538" s="1"/>
      <c r="AY538" s="1"/>
      <c r="AZ538" s="1"/>
      <c r="BA538" s="1"/>
      <c r="BC538" s="1"/>
      <c r="BF538" s="1"/>
    </row>
    <row r="539" spans="1:58">
      <c r="A539" s="11"/>
      <c r="B539" s="312"/>
      <c r="C539" s="11"/>
      <c r="D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U539" s="11"/>
      <c r="V539" s="11"/>
      <c r="AA539" s="11"/>
      <c r="AB539" s="11"/>
      <c r="AC539" s="11"/>
      <c r="AD539" s="11"/>
      <c r="AF539" s="1"/>
      <c r="AH539" s="1"/>
      <c r="AP539" s="1"/>
      <c r="AR539" s="1"/>
      <c r="AT539" s="1"/>
      <c r="AY539" s="1"/>
      <c r="AZ539" s="1"/>
      <c r="BA539" s="1"/>
      <c r="BC539" s="1"/>
      <c r="BF539" s="1"/>
    </row>
    <row r="540" spans="1:58">
      <c r="A540" s="11"/>
      <c r="B540" s="312"/>
      <c r="C540" s="11"/>
      <c r="D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U540" s="11"/>
      <c r="V540" s="11"/>
      <c r="AA540" s="11"/>
      <c r="AB540" s="11"/>
      <c r="AC540" s="11"/>
      <c r="AD540" s="11"/>
      <c r="AF540" s="1"/>
      <c r="AH540" s="1"/>
      <c r="AP540" s="1"/>
      <c r="AR540" s="1"/>
      <c r="AT540" s="1"/>
      <c r="AY540" s="1"/>
      <c r="AZ540" s="1"/>
      <c r="BA540" s="1"/>
      <c r="BC540" s="1"/>
      <c r="BF540" s="1"/>
    </row>
    <row r="541" spans="1:58">
      <c r="A541" s="11"/>
      <c r="B541" s="312"/>
      <c r="C541" s="11"/>
      <c r="D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U541" s="11"/>
      <c r="V541" s="11"/>
      <c r="AA541" s="11"/>
      <c r="AB541" s="11"/>
      <c r="AC541" s="11"/>
      <c r="AD541" s="11"/>
      <c r="AF541" s="1"/>
      <c r="AH541" s="1"/>
      <c r="AP541" s="1"/>
      <c r="AR541" s="1"/>
      <c r="AT541" s="1"/>
      <c r="AY541" s="1"/>
      <c r="AZ541" s="1"/>
      <c r="BA541" s="1"/>
      <c r="BC541" s="1"/>
      <c r="BF541" s="1"/>
    </row>
    <row r="542" spans="1:58">
      <c r="A542" s="11"/>
      <c r="B542" s="312"/>
      <c r="C542" s="11"/>
      <c r="D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U542" s="11"/>
      <c r="V542" s="11"/>
      <c r="AA542" s="11"/>
      <c r="AB542" s="11"/>
      <c r="AC542" s="11"/>
      <c r="AD542" s="11"/>
      <c r="AF542" s="1"/>
      <c r="AH542" s="1"/>
      <c r="AP542" s="1"/>
      <c r="AR542" s="1"/>
      <c r="AT542" s="1"/>
      <c r="AY542" s="1"/>
      <c r="AZ542" s="1"/>
      <c r="BA542" s="1"/>
      <c r="BC542" s="1"/>
      <c r="BF542" s="1"/>
    </row>
    <row r="543" spans="1:58">
      <c r="A543" s="11"/>
      <c r="B543" s="312"/>
      <c r="C543" s="11"/>
      <c r="D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U543" s="11"/>
      <c r="V543" s="11"/>
      <c r="AA543" s="11"/>
      <c r="AB543" s="11"/>
      <c r="AC543" s="11"/>
      <c r="AD543" s="11"/>
      <c r="AF543" s="1"/>
      <c r="AH543" s="1"/>
      <c r="AP543" s="1"/>
      <c r="AR543" s="1"/>
      <c r="AT543" s="1"/>
      <c r="AY543" s="1"/>
      <c r="AZ543" s="1"/>
      <c r="BA543" s="1"/>
      <c r="BC543" s="1"/>
      <c r="BF543" s="1"/>
    </row>
    <row r="544" spans="1:58">
      <c r="A544" s="11"/>
      <c r="B544" s="312"/>
      <c r="C544" s="11"/>
      <c r="D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U544" s="11"/>
      <c r="V544" s="11"/>
      <c r="AA544" s="11"/>
      <c r="AB544" s="11"/>
      <c r="AC544" s="11"/>
      <c r="AD544" s="11"/>
      <c r="AF544" s="1"/>
      <c r="AH544" s="1"/>
      <c r="AP544" s="1"/>
      <c r="AR544" s="1"/>
      <c r="AT544" s="1"/>
      <c r="AY544" s="1"/>
      <c r="AZ544" s="1"/>
      <c r="BA544" s="1"/>
      <c r="BC544" s="1"/>
      <c r="BF544" s="1"/>
    </row>
    <row r="545" spans="1:58">
      <c r="A545" s="11"/>
      <c r="B545" s="312"/>
      <c r="C545" s="11"/>
      <c r="D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U545" s="11"/>
      <c r="V545" s="11"/>
      <c r="AA545" s="11"/>
      <c r="AB545" s="11"/>
      <c r="AC545" s="11"/>
      <c r="AD545" s="11"/>
      <c r="AF545" s="1"/>
      <c r="AH545" s="1"/>
      <c r="AP545" s="1"/>
      <c r="AR545" s="1"/>
      <c r="AT545" s="1"/>
      <c r="AY545" s="1"/>
      <c r="AZ545" s="1"/>
      <c r="BA545" s="1"/>
      <c r="BC545" s="1"/>
      <c r="BF545" s="1"/>
    </row>
    <row r="546" spans="1:58">
      <c r="A546" s="11"/>
      <c r="B546" s="312"/>
      <c r="C546" s="11"/>
      <c r="D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U546" s="11"/>
      <c r="V546" s="11"/>
      <c r="AA546" s="11"/>
      <c r="AB546" s="11"/>
      <c r="AC546" s="11"/>
      <c r="AD546" s="11"/>
      <c r="AF546" s="1"/>
      <c r="AH546" s="1"/>
      <c r="AP546" s="1"/>
      <c r="AR546" s="1"/>
      <c r="AT546" s="1"/>
      <c r="AY546" s="1"/>
      <c r="AZ546" s="1"/>
      <c r="BA546" s="1"/>
      <c r="BC546" s="1"/>
      <c r="BF546" s="1"/>
    </row>
    <row r="547" spans="1:58">
      <c r="A547" s="11"/>
      <c r="B547" s="312"/>
      <c r="C547" s="11"/>
      <c r="D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U547" s="11"/>
      <c r="V547" s="11"/>
      <c r="AA547" s="11"/>
      <c r="AB547" s="11"/>
      <c r="AC547" s="11"/>
      <c r="AD547" s="11"/>
      <c r="AF547" s="1"/>
      <c r="AH547" s="1"/>
      <c r="AP547" s="1"/>
      <c r="AR547" s="1"/>
      <c r="AT547" s="1"/>
      <c r="AY547" s="1"/>
      <c r="AZ547" s="1"/>
      <c r="BA547" s="1"/>
      <c r="BC547" s="1"/>
      <c r="BF547" s="1"/>
    </row>
    <row r="548" spans="1:58">
      <c r="A548" s="11"/>
      <c r="B548" s="312"/>
      <c r="C548" s="11"/>
      <c r="D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U548" s="11"/>
      <c r="V548" s="11"/>
      <c r="AA548" s="11"/>
      <c r="AB548" s="11"/>
      <c r="AC548" s="11"/>
      <c r="AD548" s="11"/>
      <c r="AF548" s="1"/>
      <c r="AH548" s="1"/>
      <c r="AP548" s="1"/>
      <c r="AR548" s="1"/>
      <c r="AT548" s="1"/>
      <c r="AY548" s="1"/>
      <c r="AZ548" s="1"/>
      <c r="BA548" s="1"/>
      <c r="BC548" s="1"/>
      <c r="BF548" s="1"/>
    </row>
    <row r="549" spans="1:58">
      <c r="A549" s="11"/>
      <c r="B549" s="312"/>
      <c r="C549" s="11"/>
      <c r="D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U549" s="11"/>
      <c r="V549" s="11"/>
      <c r="AA549" s="11"/>
      <c r="AB549" s="11"/>
      <c r="AC549" s="11"/>
      <c r="AD549" s="11"/>
      <c r="AF549" s="1"/>
      <c r="AH549" s="1"/>
      <c r="AP549" s="1"/>
      <c r="AR549" s="1"/>
      <c r="AT549" s="1"/>
      <c r="AY549" s="1"/>
      <c r="AZ549" s="1"/>
      <c r="BA549" s="1"/>
      <c r="BC549" s="1"/>
      <c r="BF549" s="1"/>
    </row>
    <row r="550" spans="1:58">
      <c r="A550" s="11"/>
      <c r="B550" s="312"/>
      <c r="C550" s="11"/>
      <c r="D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U550" s="11"/>
      <c r="V550" s="11"/>
      <c r="AA550" s="11"/>
      <c r="AB550" s="11"/>
      <c r="AC550" s="11"/>
      <c r="AD550" s="11"/>
      <c r="AF550" s="1"/>
      <c r="AH550" s="1"/>
      <c r="AP550" s="1"/>
      <c r="AR550" s="1"/>
      <c r="AT550" s="1"/>
      <c r="AY550" s="1"/>
      <c r="AZ550" s="1"/>
      <c r="BA550" s="1"/>
      <c r="BC550" s="1"/>
      <c r="BF550" s="1"/>
    </row>
    <row r="551" spans="1:58">
      <c r="A551" s="11"/>
      <c r="B551" s="312"/>
      <c r="C551" s="11"/>
      <c r="D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U551" s="11"/>
      <c r="V551" s="11"/>
      <c r="AA551" s="11"/>
      <c r="AB551" s="11"/>
      <c r="AC551" s="11"/>
      <c r="AD551" s="11"/>
      <c r="AF551" s="1"/>
      <c r="AH551" s="1"/>
      <c r="AP551" s="1"/>
      <c r="AR551" s="1"/>
      <c r="AT551" s="1"/>
      <c r="AY551" s="1"/>
      <c r="AZ551" s="1"/>
      <c r="BA551" s="1"/>
      <c r="BC551" s="1"/>
      <c r="BF551" s="1"/>
    </row>
    <row r="552" spans="1:58">
      <c r="A552" s="11"/>
      <c r="B552" s="312"/>
      <c r="C552" s="11"/>
      <c r="D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U552" s="11"/>
      <c r="V552" s="11"/>
      <c r="AA552" s="11"/>
      <c r="AB552" s="11"/>
      <c r="AC552" s="11"/>
      <c r="AD552" s="11"/>
      <c r="AF552" s="1"/>
      <c r="AH552" s="1"/>
      <c r="AP552" s="1"/>
      <c r="AR552" s="1"/>
      <c r="AT552" s="1"/>
      <c r="AY552" s="1"/>
      <c r="AZ552" s="1"/>
      <c r="BA552" s="1"/>
      <c r="BC552" s="1"/>
      <c r="BF552" s="1"/>
    </row>
    <row r="553" spans="1:58">
      <c r="A553" s="11"/>
      <c r="B553" s="312"/>
      <c r="C553" s="11"/>
      <c r="D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U553" s="11"/>
      <c r="V553" s="11"/>
      <c r="AA553" s="11"/>
      <c r="AB553" s="11"/>
      <c r="AC553" s="11"/>
      <c r="AD553" s="11"/>
      <c r="AF553" s="1"/>
      <c r="AH553" s="1"/>
      <c r="AP553" s="1"/>
      <c r="AR553" s="1"/>
      <c r="AT553" s="1"/>
      <c r="AY553" s="1"/>
      <c r="AZ553" s="1"/>
      <c r="BA553" s="1"/>
      <c r="BC553" s="1"/>
      <c r="BF553" s="1"/>
    </row>
    <row r="554" spans="1:58">
      <c r="A554" s="11"/>
      <c r="B554" s="312"/>
      <c r="C554" s="11"/>
      <c r="D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U554" s="11"/>
      <c r="V554" s="11"/>
      <c r="AA554" s="11"/>
      <c r="AB554" s="11"/>
      <c r="AC554" s="11"/>
      <c r="AD554" s="11"/>
      <c r="AF554" s="1"/>
      <c r="AH554" s="1"/>
      <c r="AP554" s="1"/>
      <c r="AR554" s="1"/>
      <c r="AT554" s="1"/>
      <c r="AY554" s="1"/>
      <c r="AZ554" s="1"/>
      <c r="BA554" s="1"/>
      <c r="BC554" s="1"/>
      <c r="BF554" s="1"/>
    </row>
    <row r="555" spans="1:58">
      <c r="A555" s="11"/>
      <c r="B555" s="312"/>
      <c r="C555" s="11"/>
      <c r="D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U555" s="11"/>
      <c r="V555" s="11"/>
      <c r="AA555" s="11"/>
      <c r="AB555" s="11"/>
      <c r="AC555" s="11"/>
      <c r="AD555" s="11"/>
      <c r="AF555" s="1"/>
      <c r="AH555" s="1"/>
      <c r="AP555" s="1"/>
      <c r="AR555" s="1"/>
      <c r="AT555" s="1"/>
      <c r="AY555" s="1"/>
      <c r="AZ555" s="1"/>
      <c r="BA555" s="1"/>
      <c r="BC555" s="1"/>
      <c r="BF555" s="1"/>
    </row>
    <row r="556" spans="1:58">
      <c r="A556" s="11"/>
      <c r="B556" s="312"/>
      <c r="C556" s="11"/>
      <c r="D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U556" s="11"/>
      <c r="V556" s="11"/>
      <c r="AA556" s="11"/>
      <c r="AB556" s="11"/>
      <c r="AC556" s="11"/>
      <c r="AD556" s="11"/>
      <c r="AF556" s="1"/>
      <c r="AH556" s="1"/>
      <c r="AP556" s="1"/>
      <c r="AR556" s="1"/>
      <c r="AT556" s="1"/>
      <c r="AY556" s="1"/>
      <c r="AZ556" s="1"/>
      <c r="BA556" s="1"/>
      <c r="BC556" s="1"/>
      <c r="BF556" s="1"/>
    </row>
    <row r="557" spans="1:58">
      <c r="A557" s="11"/>
      <c r="B557" s="312"/>
      <c r="C557" s="11"/>
      <c r="D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U557" s="11"/>
      <c r="V557" s="11"/>
      <c r="AA557" s="11"/>
      <c r="AB557" s="11"/>
      <c r="AC557" s="11"/>
      <c r="AD557" s="11"/>
      <c r="AF557" s="1"/>
      <c r="AH557" s="1"/>
      <c r="AP557" s="1"/>
      <c r="AR557" s="1"/>
      <c r="AT557" s="1"/>
      <c r="AY557" s="1"/>
      <c r="AZ557" s="1"/>
      <c r="BA557" s="1"/>
      <c r="BC557" s="1"/>
      <c r="BF557" s="1"/>
    </row>
    <row r="558" spans="1:58">
      <c r="A558" s="11"/>
      <c r="B558" s="312"/>
      <c r="C558" s="11"/>
      <c r="D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U558" s="11"/>
      <c r="V558" s="11"/>
      <c r="AA558" s="11"/>
      <c r="AB558" s="11"/>
      <c r="AC558" s="11"/>
      <c r="AD558" s="11"/>
      <c r="AF558" s="1"/>
      <c r="AH558" s="1"/>
      <c r="AP558" s="1"/>
      <c r="AR558" s="1"/>
      <c r="AT558" s="1"/>
      <c r="AY558" s="1"/>
      <c r="AZ558" s="1"/>
      <c r="BA558" s="1"/>
      <c r="BC558" s="1"/>
      <c r="BF558" s="1"/>
    </row>
    <row r="559" spans="1:58">
      <c r="A559" s="11"/>
      <c r="B559" s="312"/>
      <c r="C559" s="11"/>
      <c r="D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U559" s="11"/>
      <c r="V559" s="11"/>
      <c r="AA559" s="11"/>
      <c r="AB559" s="11"/>
      <c r="AC559" s="11"/>
      <c r="AD559" s="11"/>
      <c r="AF559" s="1"/>
      <c r="AH559" s="1"/>
      <c r="AP559" s="1"/>
      <c r="AR559" s="1"/>
      <c r="AT559" s="1"/>
      <c r="AY559" s="1"/>
      <c r="AZ559" s="1"/>
      <c r="BA559" s="1"/>
      <c r="BC559" s="1"/>
      <c r="BF559" s="1"/>
    </row>
    <row r="560" spans="1:58">
      <c r="A560" s="11"/>
      <c r="B560" s="312"/>
      <c r="C560" s="11"/>
      <c r="D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U560" s="11"/>
      <c r="V560" s="11"/>
      <c r="AA560" s="11"/>
      <c r="AB560" s="11"/>
      <c r="AC560" s="11"/>
      <c r="AD560" s="11"/>
      <c r="AF560" s="1"/>
      <c r="AH560" s="1"/>
      <c r="AP560" s="1"/>
      <c r="AR560" s="1"/>
      <c r="AT560" s="1"/>
      <c r="AY560" s="1"/>
      <c r="AZ560" s="1"/>
      <c r="BA560" s="1"/>
      <c r="BC560" s="1"/>
      <c r="BF560" s="1"/>
    </row>
    <row r="561" spans="1:58">
      <c r="A561" s="11"/>
      <c r="B561" s="312"/>
      <c r="C561" s="11"/>
      <c r="D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U561" s="11"/>
      <c r="V561" s="11"/>
      <c r="AA561" s="11"/>
      <c r="AB561" s="11"/>
      <c r="AC561" s="11"/>
      <c r="AD561" s="11"/>
      <c r="AF561" s="1"/>
      <c r="AH561" s="1"/>
      <c r="AP561" s="1"/>
      <c r="AR561" s="1"/>
      <c r="AT561" s="1"/>
      <c r="AY561" s="1"/>
      <c r="AZ561" s="1"/>
      <c r="BA561" s="1"/>
      <c r="BC561" s="1"/>
      <c r="BF561" s="1"/>
    </row>
    <row r="562" spans="1:58">
      <c r="A562" s="11"/>
      <c r="B562" s="312"/>
      <c r="C562" s="11"/>
      <c r="D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U562" s="11"/>
      <c r="V562" s="11"/>
      <c r="AA562" s="11"/>
      <c r="AB562" s="11"/>
      <c r="AC562" s="11"/>
      <c r="AD562" s="11"/>
      <c r="AF562" s="1"/>
      <c r="AH562" s="1"/>
      <c r="AP562" s="1"/>
      <c r="AR562" s="1"/>
      <c r="AT562" s="1"/>
      <c r="AY562" s="1"/>
      <c r="AZ562" s="1"/>
      <c r="BA562" s="1"/>
      <c r="BC562" s="1"/>
      <c r="BF562" s="1"/>
    </row>
    <row r="563" spans="1:58">
      <c r="A563" s="11"/>
      <c r="B563" s="312"/>
      <c r="C563" s="11"/>
      <c r="D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U563" s="11"/>
      <c r="V563" s="11"/>
      <c r="AA563" s="11"/>
      <c r="AB563" s="11"/>
      <c r="AC563" s="11"/>
      <c r="AD563" s="11"/>
      <c r="AF563" s="1"/>
      <c r="AH563" s="1"/>
      <c r="AP563" s="1"/>
      <c r="AR563" s="1"/>
      <c r="AT563" s="1"/>
      <c r="AY563" s="1"/>
      <c r="AZ563" s="1"/>
      <c r="BA563" s="1"/>
      <c r="BC563" s="1"/>
      <c r="BF563" s="1"/>
    </row>
    <row r="564" spans="1:58">
      <c r="A564" s="11"/>
      <c r="B564" s="312"/>
      <c r="C564" s="11"/>
      <c r="D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U564" s="11"/>
      <c r="V564" s="11"/>
      <c r="AA564" s="11"/>
      <c r="AB564" s="11"/>
      <c r="AC564" s="11"/>
      <c r="AD564" s="11"/>
      <c r="AF564" s="1"/>
      <c r="AH564" s="1"/>
      <c r="AP564" s="1"/>
      <c r="AR564" s="1"/>
      <c r="AT564" s="1"/>
      <c r="AY564" s="1"/>
      <c r="AZ564" s="1"/>
      <c r="BA564" s="1"/>
      <c r="BC564" s="1"/>
      <c r="BF564" s="1"/>
    </row>
    <row r="565" spans="1:58">
      <c r="A565" s="11"/>
      <c r="B565" s="312"/>
      <c r="C565" s="11"/>
      <c r="D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U565" s="11"/>
      <c r="V565" s="11"/>
      <c r="AA565" s="11"/>
      <c r="AB565" s="11"/>
      <c r="AC565" s="11"/>
      <c r="AD565" s="11"/>
      <c r="AF565" s="1"/>
      <c r="AH565" s="1"/>
      <c r="AP565" s="1"/>
      <c r="AR565" s="1"/>
      <c r="AT565" s="1"/>
      <c r="AY565" s="1"/>
      <c r="AZ565" s="1"/>
      <c r="BA565" s="1"/>
      <c r="BC565" s="1"/>
      <c r="BF565" s="1"/>
    </row>
    <row r="566" spans="1:58">
      <c r="A566" s="11"/>
      <c r="B566" s="312"/>
      <c r="C566" s="11"/>
      <c r="D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U566" s="11"/>
      <c r="V566" s="11"/>
      <c r="AA566" s="11"/>
      <c r="AB566" s="11"/>
      <c r="AC566" s="11"/>
      <c r="AD566" s="11"/>
      <c r="AF566" s="1"/>
      <c r="AH566" s="1"/>
      <c r="AP566" s="1"/>
      <c r="AR566" s="1"/>
      <c r="AT566" s="1"/>
      <c r="AY566" s="1"/>
      <c r="AZ566" s="1"/>
      <c r="BA566" s="1"/>
      <c r="BC566" s="1"/>
      <c r="BF566" s="1"/>
    </row>
    <row r="567" spans="1:58">
      <c r="A567" s="11"/>
      <c r="B567" s="312"/>
      <c r="C567" s="11"/>
      <c r="D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U567" s="11"/>
      <c r="V567" s="11"/>
      <c r="AA567" s="11"/>
      <c r="AB567" s="11"/>
      <c r="AC567" s="11"/>
      <c r="AD567" s="11"/>
      <c r="AF567" s="1"/>
      <c r="AH567" s="1"/>
      <c r="AP567" s="1"/>
      <c r="AR567" s="1"/>
      <c r="AT567" s="1"/>
      <c r="AY567" s="1"/>
      <c r="AZ567" s="1"/>
      <c r="BA567" s="1"/>
      <c r="BC567" s="1"/>
      <c r="BF567" s="1"/>
    </row>
    <row r="568" spans="1:58">
      <c r="A568" s="11"/>
      <c r="B568" s="312"/>
      <c r="C568" s="11"/>
      <c r="D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U568" s="11"/>
      <c r="V568" s="11"/>
      <c r="AA568" s="11"/>
      <c r="AB568" s="11"/>
      <c r="AC568" s="11"/>
      <c r="AD568" s="11"/>
      <c r="AF568" s="1"/>
      <c r="AH568" s="1"/>
      <c r="AP568" s="1"/>
      <c r="AR568" s="1"/>
      <c r="AT568" s="1"/>
      <c r="AY568" s="1"/>
      <c r="AZ568" s="1"/>
      <c r="BA568" s="1"/>
      <c r="BC568" s="1"/>
      <c r="BF568" s="1"/>
    </row>
    <row r="569" spans="1:58">
      <c r="A569" s="11"/>
      <c r="B569" s="312"/>
      <c r="C569" s="11"/>
      <c r="D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U569" s="11"/>
      <c r="V569" s="11"/>
      <c r="AA569" s="11"/>
      <c r="AB569" s="11"/>
      <c r="AC569" s="11"/>
      <c r="AD569" s="11"/>
      <c r="AF569" s="1"/>
      <c r="AH569" s="1"/>
      <c r="AP569" s="1"/>
      <c r="AR569" s="1"/>
      <c r="AT569" s="1"/>
      <c r="AY569" s="1"/>
      <c r="AZ569" s="1"/>
      <c r="BA569" s="1"/>
      <c r="BC569" s="1"/>
      <c r="BF569" s="1"/>
    </row>
    <row r="570" spans="1:58">
      <c r="A570" s="11"/>
      <c r="B570" s="312"/>
      <c r="C570" s="11"/>
      <c r="D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U570" s="11"/>
      <c r="V570" s="11"/>
      <c r="AA570" s="11"/>
      <c r="AB570" s="11"/>
      <c r="AC570" s="11"/>
      <c r="AD570" s="11"/>
      <c r="AF570" s="1"/>
      <c r="AH570" s="1"/>
      <c r="AP570" s="1"/>
      <c r="AR570" s="1"/>
      <c r="AT570" s="1"/>
      <c r="AY570" s="1"/>
      <c r="AZ570" s="1"/>
      <c r="BA570" s="1"/>
      <c r="BC570" s="1"/>
      <c r="BF570" s="1"/>
    </row>
    <row r="571" spans="1:58">
      <c r="A571" s="11"/>
      <c r="B571" s="312"/>
      <c r="C571" s="11"/>
      <c r="D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U571" s="11"/>
      <c r="V571" s="11"/>
      <c r="AA571" s="11"/>
      <c r="AB571" s="11"/>
      <c r="AC571" s="11"/>
      <c r="AD571" s="11"/>
      <c r="AF571" s="1"/>
      <c r="AH571" s="1"/>
      <c r="AP571" s="1"/>
      <c r="AR571" s="1"/>
      <c r="AT571" s="1"/>
      <c r="AY571" s="1"/>
      <c r="AZ571" s="1"/>
      <c r="BA571" s="1"/>
      <c r="BC571" s="1"/>
      <c r="BF571" s="1"/>
    </row>
    <row r="572" spans="1:58">
      <c r="A572" s="11"/>
      <c r="B572" s="312"/>
      <c r="C572" s="11"/>
      <c r="D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U572" s="11"/>
      <c r="V572" s="11"/>
      <c r="AA572" s="11"/>
      <c r="AB572" s="11"/>
      <c r="AC572" s="11"/>
      <c r="AD572" s="11"/>
      <c r="AF572" s="1"/>
      <c r="AH572" s="1"/>
      <c r="AP572" s="1"/>
      <c r="AR572" s="1"/>
      <c r="AT572" s="1"/>
      <c r="AY572" s="1"/>
      <c r="AZ572" s="1"/>
      <c r="BA572" s="1"/>
      <c r="BC572" s="1"/>
      <c r="BF572" s="1"/>
    </row>
    <row r="573" spans="1:58">
      <c r="A573" s="11"/>
      <c r="B573" s="312"/>
      <c r="C573" s="11"/>
      <c r="D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U573" s="11"/>
      <c r="V573" s="11"/>
      <c r="AA573" s="11"/>
      <c r="AB573" s="11"/>
      <c r="AC573" s="11"/>
      <c r="AD573" s="11"/>
      <c r="AF573" s="1"/>
      <c r="AH573" s="1"/>
      <c r="AP573" s="1"/>
      <c r="AR573" s="1"/>
      <c r="AT573" s="1"/>
      <c r="AY573" s="1"/>
      <c r="AZ573" s="1"/>
      <c r="BA573" s="1"/>
      <c r="BC573" s="1"/>
      <c r="BF573" s="1"/>
    </row>
    <row r="574" spans="1:58">
      <c r="A574" s="11"/>
      <c r="B574" s="312"/>
      <c r="C574" s="11"/>
      <c r="D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U574" s="11"/>
      <c r="V574" s="11"/>
      <c r="AA574" s="11"/>
      <c r="AB574" s="11"/>
      <c r="AC574" s="11"/>
      <c r="AD574" s="11"/>
      <c r="AF574" s="1"/>
      <c r="AH574" s="1"/>
      <c r="AP574" s="1"/>
      <c r="AR574" s="1"/>
      <c r="AT574" s="1"/>
      <c r="AY574" s="1"/>
      <c r="AZ574" s="1"/>
      <c r="BA574" s="1"/>
      <c r="BC574" s="1"/>
      <c r="BF574" s="1"/>
    </row>
    <row r="575" spans="1:58">
      <c r="A575" s="11"/>
      <c r="B575" s="312"/>
      <c r="C575" s="11"/>
      <c r="D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U575" s="11"/>
      <c r="V575" s="11"/>
      <c r="AA575" s="11"/>
      <c r="AB575" s="11"/>
      <c r="AC575" s="11"/>
      <c r="AD575" s="11"/>
      <c r="AF575" s="1"/>
      <c r="AH575" s="1"/>
      <c r="AP575" s="1"/>
      <c r="AR575" s="1"/>
      <c r="AT575" s="1"/>
      <c r="AY575" s="1"/>
      <c r="AZ575" s="1"/>
      <c r="BA575" s="1"/>
      <c r="BC575" s="1"/>
      <c r="BF575" s="1"/>
    </row>
    <row r="576" spans="1:58">
      <c r="A576" s="11"/>
      <c r="B576" s="312"/>
      <c r="C576" s="11"/>
      <c r="D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U576" s="11"/>
      <c r="V576" s="11"/>
      <c r="AA576" s="11"/>
      <c r="AB576" s="11"/>
      <c r="AC576" s="11"/>
      <c r="AD576" s="11"/>
      <c r="AF576" s="1"/>
      <c r="AH576" s="1"/>
      <c r="AP576" s="1"/>
      <c r="AR576" s="1"/>
      <c r="AT576" s="1"/>
      <c r="AY576" s="1"/>
      <c r="AZ576" s="1"/>
      <c r="BA576" s="1"/>
      <c r="BC576" s="1"/>
      <c r="BF576" s="1"/>
    </row>
    <row r="577" spans="1:58">
      <c r="A577" s="11"/>
      <c r="B577" s="312"/>
      <c r="C577" s="11"/>
      <c r="D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U577" s="11"/>
      <c r="V577" s="11"/>
      <c r="AA577" s="11"/>
      <c r="AB577" s="11"/>
      <c r="AC577" s="11"/>
      <c r="AD577" s="11"/>
      <c r="AF577" s="1"/>
      <c r="AH577" s="1"/>
      <c r="AP577" s="1"/>
      <c r="AR577" s="1"/>
      <c r="AT577" s="1"/>
      <c r="AY577" s="1"/>
      <c r="AZ577" s="1"/>
      <c r="BA577" s="1"/>
      <c r="BC577" s="1"/>
      <c r="BF577" s="1"/>
    </row>
    <row r="578" spans="1:58">
      <c r="A578" s="11"/>
      <c r="B578" s="312"/>
      <c r="C578" s="11"/>
      <c r="D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U578" s="11"/>
      <c r="V578" s="11"/>
      <c r="AA578" s="11"/>
      <c r="AB578" s="11"/>
      <c r="AC578" s="11"/>
      <c r="AD578" s="11"/>
      <c r="AF578" s="1"/>
      <c r="AH578" s="1"/>
      <c r="AP578" s="1"/>
      <c r="AR578" s="1"/>
      <c r="AT578" s="1"/>
      <c r="AY578" s="1"/>
      <c r="AZ578" s="1"/>
      <c r="BA578" s="1"/>
      <c r="BC578" s="1"/>
      <c r="BF578" s="1"/>
    </row>
    <row r="579" spans="1:58">
      <c r="A579" s="11"/>
      <c r="B579" s="312"/>
      <c r="C579" s="11"/>
      <c r="D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U579" s="11"/>
      <c r="V579" s="11"/>
      <c r="AA579" s="11"/>
      <c r="AB579" s="11"/>
      <c r="AC579" s="11"/>
      <c r="AD579" s="11"/>
      <c r="AF579" s="1"/>
      <c r="AH579" s="1"/>
      <c r="AP579" s="1"/>
      <c r="AR579" s="1"/>
      <c r="AT579" s="1"/>
      <c r="AY579" s="1"/>
      <c r="AZ579" s="1"/>
      <c r="BA579" s="1"/>
      <c r="BC579" s="1"/>
      <c r="BF579" s="1"/>
    </row>
    <row r="580" spans="1:58">
      <c r="A580" s="11"/>
      <c r="B580" s="312"/>
      <c r="C580" s="11"/>
      <c r="D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U580" s="11"/>
      <c r="V580" s="11"/>
      <c r="AA580" s="11"/>
      <c r="AB580" s="11"/>
      <c r="AC580" s="11"/>
      <c r="AD580" s="11"/>
      <c r="AF580" s="1"/>
      <c r="AH580" s="1"/>
      <c r="AP580" s="1"/>
      <c r="AR580" s="1"/>
      <c r="AT580" s="1"/>
      <c r="AY580" s="1"/>
      <c r="AZ580" s="1"/>
      <c r="BA580" s="1"/>
      <c r="BC580" s="1"/>
      <c r="BF580" s="1"/>
    </row>
    <row r="581" spans="1:58">
      <c r="A581" s="11"/>
      <c r="B581" s="312"/>
      <c r="C581" s="11"/>
      <c r="D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U581" s="11"/>
      <c r="V581" s="11"/>
      <c r="AA581" s="11"/>
      <c r="AB581" s="11"/>
      <c r="AC581" s="11"/>
      <c r="AD581" s="11"/>
      <c r="AF581" s="1"/>
      <c r="AH581" s="1"/>
      <c r="AP581" s="1"/>
      <c r="AR581" s="1"/>
      <c r="AT581" s="1"/>
      <c r="AY581" s="1"/>
      <c r="AZ581" s="1"/>
      <c r="BA581" s="1"/>
      <c r="BC581" s="1"/>
      <c r="BF581" s="1"/>
    </row>
    <row r="582" spans="1:58">
      <c r="A582" s="11"/>
      <c r="B582" s="312"/>
      <c r="C582" s="11"/>
      <c r="D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U582" s="11"/>
      <c r="V582" s="11"/>
      <c r="AA582" s="11"/>
      <c r="AB582" s="11"/>
      <c r="AC582" s="11"/>
      <c r="AD582" s="11"/>
      <c r="AF582" s="1"/>
      <c r="AH582" s="1"/>
      <c r="AP582" s="1"/>
      <c r="AR582" s="1"/>
      <c r="AT582" s="1"/>
      <c r="AY582" s="1"/>
      <c r="AZ582" s="1"/>
      <c r="BA582" s="1"/>
      <c r="BC582" s="1"/>
      <c r="BF582" s="1"/>
    </row>
    <row r="583" spans="1:58">
      <c r="A583" s="11"/>
      <c r="B583" s="312"/>
      <c r="C583" s="11"/>
      <c r="D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U583" s="11"/>
      <c r="V583" s="11"/>
      <c r="AA583" s="11"/>
      <c r="AB583" s="11"/>
      <c r="AC583" s="11"/>
      <c r="AD583" s="11"/>
      <c r="AF583" s="1"/>
      <c r="AH583" s="1"/>
      <c r="AP583" s="1"/>
      <c r="AR583" s="1"/>
      <c r="AT583" s="1"/>
      <c r="AY583" s="1"/>
      <c r="AZ583" s="1"/>
      <c r="BA583" s="1"/>
      <c r="BC583" s="1"/>
      <c r="BF583" s="1"/>
    </row>
    <row r="584" spans="1:58">
      <c r="A584" s="11"/>
      <c r="B584" s="312"/>
      <c r="C584" s="11"/>
      <c r="D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U584" s="11"/>
      <c r="V584" s="11"/>
      <c r="AA584" s="11"/>
      <c r="AB584" s="11"/>
      <c r="AC584" s="11"/>
      <c r="AD584" s="11"/>
      <c r="AF584" s="1"/>
      <c r="AH584" s="1"/>
      <c r="AP584" s="1"/>
      <c r="AR584" s="1"/>
      <c r="AT584" s="1"/>
      <c r="AY584" s="1"/>
      <c r="AZ584" s="1"/>
      <c r="BA584" s="1"/>
      <c r="BC584" s="1"/>
      <c r="BF584" s="1"/>
    </row>
    <row r="585" spans="1:58">
      <c r="A585" s="11"/>
      <c r="B585" s="312"/>
      <c r="C585" s="11"/>
      <c r="D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U585" s="11"/>
      <c r="V585" s="11"/>
      <c r="AA585" s="11"/>
      <c r="AB585" s="11"/>
      <c r="AC585" s="11"/>
      <c r="AD585" s="11"/>
      <c r="AF585" s="1"/>
      <c r="AH585" s="1"/>
      <c r="AP585" s="1"/>
      <c r="AR585" s="1"/>
      <c r="AT585" s="1"/>
      <c r="AY585" s="1"/>
      <c r="AZ585" s="1"/>
      <c r="BA585" s="1"/>
      <c r="BC585" s="1"/>
      <c r="BF585" s="1"/>
    </row>
    <row r="586" spans="1:58">
      <c r="A586" s="11"/>
      <c r="B586" s="312"/>
      <c r="C586" s="11"/>
      <c r="D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U586" s="11"/>
      <c r="V586" s="11"/>
      <c r="AA586" s="11"/>
      <c r="AB586" s="11"/>
      <c r="AC586" s="11"/>
      <c r="AD586" s="11"/>
      <c r="AF586" s="1"/>
      <c r="AH586" s="1"/>
      <c r="AP586" s="1"/>
      <c r="AR586" s="1"/>
      <c r="AT586" s="1"/>
      <c r="AY586" s="1"/>
      <c r="AZ586" s="1"/>
      <c r="BA586" s="1"/>
      <c r="BC586" s="1"/>
      <c r="BF586" s="1"/>
    </row>
    <row r="587" spans="1:58">
      <c r="A587" s="11"/>
      <c r="B587" s="312"/>
      <c r="C587" s="11"/>
      <c r="D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U587" s="11"/>
      <c r="V587" s="11"/>
      <c r="AA587" s="11"/>
      <c r="AB587" s="11"/>
      <c r="AC587" s="11"/>
      <c r="AD587" s="11"/>
      <c r="AF587" s="1"/>
      <c r="AH587" s="1"/>
      <c r="AP587" s="1"/>
      <c r="AR587" s="1"/>
      <c r="AT587" s="1"/>
      <c r="AY587" s="1"/>
      <c r="AZ587" s="1"/>
      <c r="BA587" s="1"/>
      <c r="BC587" s="1"/>
      <c r="BF587" s="1"/>
    </row>
    <row r="588" spans="1:58">
      <c r="A588" s="11"/>
      <c r="B588" s="312"/>
      <c r="C588" s="11"/>
      <c r="D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U588" s="11"/>
      <c r="V588" s="11"/>
      <c r="AA588" s="11"/>
      <c r="AB588" s="11"/>
      <c r="AC588" s="11"/>
      <c r="AD588" s="11"/>
      <c r="AF588" s="1"/>
      <c r="AH588" s="1"/>
      <c r="AP588" s="1"/>
      <c r="AR588" s="1"/>
      <c r="AT588" s="1"/>
      <c r="AY588" s="1"/>
      <c r="AZ588" s="1"/>
      <c r="BA588" s="1"/>
      <c r="BC588" s="1"/>
      <c r="BF588" s="1"/>
    </row>
    <row r="589" spans="1:58">
      <c r="A589" s="11"/>
      <c r="B589" s="312"/>
      <c r="C589" s="11"/>
      <c r="D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U589" s="11"/>
      <c r="V589" s="11"/>
      <c r="AA589" s="11"/>
      <c r="AB589" s="11"/>
      <c r="AC589" s="11"/>
      <c r="AD589" s="11"/>
      <c r="AF589" s="1"/>
      <c r="AH589" s="1"/>
      <c r="AP589" s="1"/>
      <c r="AR589" s="1"/>
      <c r="AT589" s="1"/>
      <c r="AY589" s="1"/>
      <c r="AZ589" s="1"/>
      <c r="BA589" s="1"/>
      <c r="BC589" s="1"/>
      <c r="BF589" s="1"/>
    </row>
    <row r="590" spans="1:58">
      <c r="A590" s="11"/>
      <c r="B590" s="312"/>
      <c r="C590" s="11"/>
      <c r="D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U590" s="11"/>
      <c r="V590" s="11"/>
      <c r="AA590" s="11"/>
      <c r="AB590" s="11"/>
      <c r="AC590" s="11"/>
      <c r="AD590" s="11"/>
      <c r="AF590" s="1"/>
      <c r="AH590" s="1"/>
      <c r="AP590" s="1"/>
      <c r="AR590" s="1"/>
      <c r="AT590" s="1"/>
      <c r="AY590" s="1"/>
      <c r="AZ590" s="1"/>
      <c r="BA590" s="1"/>
      <c r="BC590" s="1"/>
      <c r="BF590" s="1"/>
    </row>
    <row r="591" spans="1:58">
      <c r="A591" s="11"/>
      <c r="B591" s="312"/>
      <c r="C591" s="11"/>
      <c r="D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U591" s="11"/>
      <c r="V591" s="11"/>
      <c r="AA591" s="11"/>
      <c r="AB591" s="11"/>
      <c r="AC591" s="11"/>
      <c r="AD591" s="11"/>
      <c r="AF591" s="1"/>
      <c r="AH591" s="1"/>
      <c r="AP591" s="1"/>
      <c r="AR591" s="1"/>
      <c r="AT591" s="1"/>
      <c r="AY591" s="1"/>
      <c r="AZ591" s="1"/>
      <c r="BA591" s="1"/>
      <c r="BC591" s="1"/>
      <c r="BF591" s="1"/>
    </row>
    <row r="592" spans="1:58">
      <c r="A592" s="11"/>
      <c r="B592" s="312"/>
      <c r="C592" s="11"/>
      <c r="D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U592" s="11"/>
      <c r="V592" s="11"/>
      <c r="AA592" s="11"/>
      <c r="AB592" s="11"/>
      <c r="AC592" s="11"/>
      <c r="AD592" s="11"/>
      <c r="AF592" s="1"/>
      <c r="AH592" s="1"/>
      <c r="AP592" s="1"/>
      <c r="AR592" s="1"/>
      <c r="AT592" s="1"/>
      <c r="AY592" s="1"/>
      <c r="AZ592" s="1"/>
      <c r="BA592" s="1"/>
      <c r="BC592" s="1"/>
      <c r="BF592" s="1"/>
    </row>
    <row r="593" spans="1:58">
      <c r="A593" s="11"/>
      <c r="B593" s="312"/>
      <c r="C593" s="11"/>
      <c r="D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U593" s="11"/>
      <c r="V593" s="11"/>
      <c r="AA593" s="11"/>
      <c r="AB593" s="11"/>
      <c r="AC593" s="11"/>
      <c r="AD593" s="11"/>
      <c r="AF593" s="1"/>
      <c r="AH593" s="1"/>
      <c r="AP593" s="1"/>
      <c r="AR593" s="1"/>
      <c r="AT593" s="1"/>
      <c r="AY593" s="1"/>
      <c r="AZ593" s="1"/>
      <c r="BA593" s="1"/>
      <c r="BC593" s="1"/>
      <c r="BF593" s="1"/>
    </row>
    <row r="594" spans="1:58">
      <c r="A594" s="11"/>
      <c r="B594" s="312"/>
      <c r="C594" s="11"/>
      <c r="D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U594" s="11"/>
      <c r="V594" s="11"/>
      <c r="AA594" s="11"/>
      <c r="AB594" s="11"/>
      <c r="AC594" s="11"/>
      <c r="AD594" s="11"/>
      <c r="AF594" s="1"/>
      <c r="AH594" s="1"/>
      <c r="AP594" s="1"/>
      <c r="AR594" s="1"/>
      <c r="AT594" s="1"/>
      <c r="AY594" s="1"/>
      <c r="AZ594" s="1"/>
      <c r="BA594" s="1"/>
      <c r="BC594" s="1"/>
      <c r="BF594" s="1"/>
    </row>
    <row r="595" spans="1:58">
      <c r="A595" s="11"/>
      <c r="B595" s="312"/>
      <c r="C595" s="11"/>
      <c r="D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U595" s="11"/>
      <c r="V595" s="11"/>
      <c r="AA595" s="11"/>
      <c r="AB595" s="11"/>
      <c r="AC595" s="11"/>
      <c r="AD595" s="11"/>
      <c r="AF595" s="1"/>
      <c r="AH595" s="1"/>
      <c r="AP595" s="1"/>
      <c r="AR595" s="1"/>
      <c r="AT595" s="1"/>
      <c r="AY595" s="1"/>
      <c r="AZ595" s="1"/>
      <c r="BA595" s="1"/>
      <c r="BC595" s="1"/>
      <c r="BF595" s="1"/>
    </row>
    <row r="596" spans="1:58">
      <c r="A596" s="11"/>
      <c r="B596" s="312"/>
      <c r="C596" s="11"/>
      <c r="D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U596" s="11"/>
      <c r="V596" s="11"/>
      <c r="AA596" s="11"/>
      <c r="AB596" s="11"/>
      <c r="AC596" s="11"/>
      <c r="AD596" s="11"/>
      <c r="AF596" s="1"/>
      <c r="AH596" s="1"/>
      <c r="AP596" s="1"/>
      <c r="AR596" s="1"/>
      <c r="AT596" s="1"/>
      <c r="AY596" s="1"/>
      <c r="AZ596" s="1"/>
      <c r="BA596" s="1"/>
      <c r="BC596" s="1"/>
      <c r="BF596" s="1"/>
    </row>
    <row r="597" spans="1:58">
      <c r="A597" s="11"/>
      <c r="B597" s="312"/>
      <c r="C597" s="11"/>
      <c r="D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U597" s="11"/>
      <c r="V597" s="11"/>
      <c r="AA597" s="11"/>
      <c r="AB597" s="11"/>
      <c r="AC597" s="11"/>
      <c r="AD597" s="11"/>
      <c r="AF597" s="1"/>
      <c r="AH597" s="1"/>
      <c r="AP597" s="1"/>
      <c r="AR597" s="1"/>
      <c r="AT597" s="1"/>
      <c r="AY597" s="1"/>
      <c r="AZ597" s="1"/>
      <c r="BA597" s="1"/>
      <c r="BC597" s="1"/>
      <c r="BF597" s="1"/>
    </row>
    <row r="598" spans="1:58">
      <c r="A598" s="11"/>
      <c r="B598" s="312"/>
      <c r="C598" s="11"/>
      <c r="D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U598" s="11"/>
      <c r="V598" s="11"/>
      <c r="AA598" s="11"/>
      <c r="AB598" s="11"/>
      <c r="AC598" s="11"/>
      <c r="AD598" s="11"/>
      <c r="AF598" s="1"/>
      <c r="AH598" s="1"/>
      <c r="AP598" s="1"/>
      <c r="AR598" s="1"/>
      <c r="AT598" s="1"/>
      <c r="AY598" s="1"/>
      <c r="AZ598" s="1"/>
      <c r="BA598" s="1"/>
      <c r="BC598" s="1"/>
      <c r="BF598" s="1"/>
    </row>
    <row r="599" spans="1:58">
      <c r="A599" s="11"/>
      <c r="B599" s="312"/>
      <c r="C599" s="11"/>
      <c r="D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U599" s="11"/>
      <c r="V599" s="11"/>
      <c r="AA599" s="11"/>
      <c r="AB599" s="11"/>
      <c r="AC599" s="11"/>
      <c r="AD599" s="11"/>
      <c r="AF599" s="1"/>
      <c r="AH599" s="1"/>
      <c r="AP599" s="1"/>
      <c r="AR599" s="1"/>
      <c r="AT599" s="1"/>
      <c r="AY599" s="1"/>
      <c r="AZ599" s="1"/>
      <c r="BA599" s="1"/>
      <c r="BC599" s="1"/>
      <c r="BF599" s="1"/>
    </row>
    <row r="600" spans="1:58">
      <c r="A600" s="11"/>
      <c r="B600" s="312"/>
      <c r="C600" s="11"/>
      <c r="D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U600" s="11"/>
      <c r="V600" s="11"/>
      <c r="AA600" s="11"/>
      <c r="AB600" s="11"/>
      <c r="AC600" s="11"/>
      <c r="AD600" s="11"/>
      <c r="AF600" s="1"/>
      <c r="AH600" s="1"/>
      <c r="AP600" s="1"/>
      <c r="AR600" s="1"/>
      <c r="AT600" s="1"/>
      <c r="AY600" s="1"/>
      <c r="AZ600" s="1"/>
      <c r="BA600" s="1"/>
      <c r="BC600" s="1"/>
      <c r="BF600" s="1"/>
    </row>
    <row r="601" spans="1:58">
      <c r="A601" s="11"/>
      <c r="B601" s="312"/>
      <c r="C601" s="11"/>
      <c r="D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U601" s="11"/>
      <c r="V601" s="11"/>
      <c r="AA601" s="11"/>
      <c r="AB601" s="11"/>
      <c r="AC601" s="11"/>
      <c r="AD601" s="11"/>
      <c r="AF601" s="1"/>
      <c r="AH601" s="1"/>
      <c r="AP601" s="1"/>
      <c r="AR601" s="1"/>
      <c r="AT601" s="1"/>
      <c r="AY601" s="1"/>
      <c r="AZ601" s="1"/>
      <c r="BA601" s="1"/>
      <c r="BC601" s="1"/>
      <c r="BF601" s="1"/>
    </row>
    <row r="602" spans="1:58">
      <c r="A602" s="11"/>
      <c r="B602" s="312"/>
      <c r="C602" s="11"/>
      <c r="D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U602" s="11"/>
      <c r="V602" s="11"/>
      <c r="AA602" s="11"/>
      <c r="AB602" s="11"/>
      <c r="AC602" s="11"/>
      <c r="AD602" s="11"/>
      <c r="AF602" s="1"/>
      <c r="AH602" s="1"/>
      <c r="AP602" s="1"/>
      <c r="AR602" s="1"/>
      <c r="AT602" s="1"/>
      <c r="AY602" s="1"/>
      <c r="AZ602" s="1"/>
      <c r="BA602" s="1"/>
      <c r="BC602" s="1"/>
      <c r="BF602" s="1"/>
    </row>
    <row r="603" spans="1:58">
      <c r="A603" s="11"/>
      <c r="B603" s="312"/>
      <c r="C603" s="11"/>
      <c r="D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U603" s="11"/>
      <c r="V603" s="11"/>
      <c r="AA603" s="11"/>
      <c r="AB603" s="11"/>
      <c r="AC603" s="11"/>
      <c r="AD603" s="11"/>
      <c r="AF603" s="1"/>
      <c r="AH603" s="1"/>
      <c r="AP603" s="1"/>
      <c r="AR603" s="1"/>
      <c r="AT603" s="1"/>
      <c r="AY603" s="1"/>
      <c r="AZ603" s="1"/>
      <c r="BA603" s="1"/>
      <c r="BC603" s="1"/>
      <c r="BF603" s="1"/>
    </row>
    <row r="604" spans="1:58">
      <c r="A604" s="11"/>
      <c r="B604" s="312"/>
      <c r="C604" s="11"/>
      <c r="D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U604" s="11"/>
      <c r="V604" s="11"/>
      <c r="AA604" s="11"/>
      <c r="AB604" s="11"/>
      <c r="AC604" s="11"/>
      <c r="AD604" s="11"/>
      <c r="AF604" s="1"/>
      <c r="AH604" s="1"/>
      <c r="AP604" s="1"/>
      <c r="AR604" s="1"/>
      <c r="AT604" s="1"/>
      <c r="AY604" s="1"/>
      <c r="AZ604" s="1"/>
      <c r="BA604" s="1"/>
      <c r="BC604" s="1"/>
      <c r="BF604" s="1"/>
    </row>
    <row r="605" spans="1:58">
      <c r="A605" s="11"/>
      <c r="B605" s="312"/>
      <c r="C605" s="11"/>
      <c r="D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U605" s="11"/>
      <c r="V605" s="11"/>
      <c r="AA605" s="11"/>
      <c r="AB605" s="11"/>
      <c r="AC605" s="11"/>
      <c r="AD605" s="11"/>
      <c r="AF605" s="1"/>
      <c r="AH605" s="1"/>
      <c r="AP605" s="1"/>
      <c r="AR605" s="1"/>
      <c r="AT605" s="1"/>
      <c r="AY605" s="1"/>
      <c r="AZ605" s="1"/>
      <c r="BA605" s="1"/>
      <c r="BC605" s="1"/>
      <c r="BF605" s="1"/>
    </row>
    <row r="606" spans="1:58">
      <c r="A606" s="11"/>
      <c r="B606" s="312"/>
      <c r="C606" s="11"/>
      <c r="D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U606" s="11"/>
      <c r="V606" s="11"/>
      <c r="AA606" s="11"/>
      <c r="AB606" s="11"/>
      <c r="AC606" s="11"/>
      <c r="AD606" s="11"/>
      <c r="AF606" s="1"/>
      <c r="AH606" s="1"/>
      <c r="AP606" s="1"/>
      <c r="AR606" s="1"/>
      <c r="AT606" s="1"/>
      <c r="AY606" s="1"/>
      <c r="AZ606" s="1"/>
      <c r="BA606" s="1"/>
      <c r="BC606" s="1"/>
      <c r="BF606" s="1"/>
    </row>
    <row r="607" spans="1:58">
      <c r="A607" s="11"/>
      <c r="B607" s="312"/>
      <c r="C607" s="11"/>
      <c r="D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U607" s="11"/>
      <c r="V607" s="11"/>
      <c r="AA607" s="11"/>
      <c r="AB607" s="11"/>
      <c r="AC607" s="11"/>
      <c r="AD607" s="11"/>
      <c r="AF607" s="1"/>
      <c r="AH607" s="1"/>
      <c r="AP607" s="1"/>
      <c r="AR607" s="1"/>
      <c r="AT607" s="1"/>
      <c r="AY607" s="1"/>
      <c r="AZ607" s="1"/>
      <c r="BA607" s="1"/>
      <c r="BC607" s="1"/>
      <c r="BF607" s="1"/>
    </row>
    <row r="608" spans="1:58">
      <c r="A608" s="11"/>
      <c r="B608" s="312"/>
      <c r="C608" s="11"/>
      <c r="D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U608" s="11"/>
      <c r="V608" s="11"/>
      <c r="AA608" s="11"/>
      <c r="AB608" s="11"/>
      <c r="AC608" s="11"/>
      <c r="AD608" s="11"/>
      <c r="AF608" s="1"/>
      <c r="AH608" s="1"/>
      <c r="AP608" s="1"/>
      <c r="AR608" s="1"/>
      <c r="AT608" s="1"/>
      <c r="AY608" s="1"/>
      <c r="AZ608" s="1"/>
      <c r="BA608" s="1"/>
      <c r="BC608" s="1"/>
      <c r="BF608" s="1"/>
    </row>
    <row r="609" spans="1:58">
      <c r="A609" s="11"/>
      <c r="B609" s="312"/>
      <c r="C609" s="11"/>
      <c r="D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U609" s="11"/>
      <c r="V609" s="11"/>
      <c r="AA609" s="11"/>
      <c r="AB609" s="11"/>
      <c r="AC609" s="11"/>
      <c r="AD609" s="11"/>
      <c r="AF609" s="1"/>
      <c r="AH609" s="1"/>
      <c r="AP609" s="1"/>
      <c r="AR609" s="1"/>
      <c r="AT609" s="1"/>
      <c r="AY609" s="1"/>
      <c r="AZ609" s="1"/>
      <c r="BA609" s="1"/>
      <c r="BC609" s="1"/>
      <c r="BF609" s="1"/>
    </row>
    <row r="610" spans="1:58">
      <c r="A610" s="11"/>
      <c r="B610" s="312"/>
      <c r="C610" s="11"/>
      <c r="D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U610" s="11"/>
      <c r="V610" s="11"/>
      <c r="AA610" s="11"/>
      <c r="AB610" s="11"/>
      <c r="AC610" s="11"/>
      <c r="AD610" s="11"/>
      <c r="AF610" s="1"/>
      <c r="AH610" s="1"/>
      <c r="AP610" s="1"/>
      <c r="AR610" s="1"/>
      <c r="AT610" s="1"/>
      <c r="AY610" s="1"/>
      <c r="AZ610" s="1"/>
      <c r="BA610" s="1"/>
      <c r="BC610" s="1"/>
      <c r="BF610" s="1"/>
    </row>
    <row r="611" spans="1:58">
      <c r="A611" s="11"/>
      <c r="B611" s="312"/>
      <c r="C611" s="11"/>
      <c r="D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U611" s="11"/>
      <c r="V611" s="11"/>
      <c r="AA611" s="11"/>
      <c r="AB611" s="11"/>
      <c r="AC611" s="11"/>
      <c r="AD611" s="11"/>
      <c r="AF611" s="1"/>
      <c r="AH611" s="1"/>
      <c r="AP611" s="1"/>
      <c r="AR611" s="1"/>
      <c r="AT611" s="1"/>
      <c r="AY611" s="1"/>
      <c r="AZ611" s="1"/>
      <c r="BA611" s="1"/>
      <c r="BC611" s="1"/>
      <c r="BF611" s="1"/>
    </row>
    <row r="612" spans="1:58">
      <c r="A612" s="11"/>
      <c r="B612" s="312"/>
      <c r="C612" s="11"/>
      <c r="D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U612" s="11"/>
      <c r="V612" s="11"/>
      <c r="AA612" s="11"/>
      <c r="AB612" s="11"/>
      <c r="AC612" s="11"/>
      <c r="AD612" s="11"/>
      <c r="AF612" s="1"/>
      <c r="AH612" s="1"/>
      <c r="AP612" s="1"/>
      <c r="AR612" s="1"/>
      <c r="AT612" s="1"/>
      <c r="AY612" s="1"/>
      <c r="AZ612" s="1"/>
      <c r="BA612" s="1"/>
      <c r="BC612" s="1"/>
      <c r="BF612" s="1"/>
    </row>
    <row r="613" spans="1:58">
      <c r="A613" s="11"/>
      <c r="B613" s="312"/>
      <c r="C613" s="11"/>
      <c r="D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U613" s="11"/>
      <c r="V613" s="11"/>
      <c r="AA613" s="11"/>
      <c r="AB613" s="11"/>
      <c r="AC613" s="11"/>
      <c r="AD613" s="11"/>
      <c r="AF613" s="1"/>
      <c r="AH613" s="1"/>
      <c r="AP613" s="1"/>
      <c r="AR613" s="1"/>
      <c r="AT613" s="1"/>
      <c r="AY613" s="1"/>
      <c r="AZ613" s="1"/>
      <c r="BA613" s="1"/>
      <c r="BC613" s="1"/>
      <c r="BF613" s="1"/>
    </row>
    <row r="614" spans="1:58">
      <c r="A614" s="11"/>
      <c r="B614" s="312"/>
      <c r="C614" s="11"/>
      <c r="D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U614" s="11"/>
      <c r="V614" s="11"/>
      <c r="AA614" s="11"/>
      <c r="AB614" s="11"/>
      <c r="AC614" s="11"/>
      <c r="AD614" s="11"/>
      <c r="AF614" s="1"/>
      <c r="AH614" s="1"/>
      <c r="AP614" s="1"/>
      <c r="AR614" s="1"/>
      <c r="AT614" s="1"/>
      <c r="AY614" s="1"/>
      <c r="AZ614" s="1"/>
      <c r="BA614" s="1"/>
      <c r="BC614" s="1"/>
      <c r="BF614" s="1"/>
    </row>
    <row r="615" spans="1:58">
      <c r="A615" s="11"/>
      <c r="B615" s="312"/>
      <c r="C615" s="11"/>
      <c r="D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U615" s="11"/>
      <c r="V615" s="11"/>
      <c r="AA615" s="11"/>
      <c r="AB615" s="11"/>
      <c r="AC615" s="11"/>
      <c r="AD615" s="11"/>
      <c r="AF615" s="1"/>
      <c r="AH615" s="1"/>
      <c r="AP615" s="1"/>
      <c r="AR615" s="1"/>
      <c r="AT615" s="1"/>
      <c r="AY615" s="1"/>
      <c r="AZ615" s="1"/>
      <c r="BA615" s="1"/>
      <c r="BC615" s="1"/>
      <c r="BF615" s="1"/>
    </row>
    <row r="616" spans="1:58">
      <c r="A616" s="11"/>
      <c r="B616" s="312"/>
      <c r="C616" s="11"/>
      <c r="D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U616" s="11"/>
      <c r="V616" s="11"/>
      <c r="AA616" s="11"/>
      <c r="AB616" s="11"/>
      <c r="AC616" s="11"/>
      <c r="AD616" s="11"/>
      <c r="AF616" s="1"/>
      <c r="AH616" s="1"/>
      <c r="AP616" s="1"/>
      <c r="AR616" s="1"/>
      <c r="AT616" s="1"/>
      <c r="AY616" s="1"/>
      <c r="AZ616" s="1"/>
      <c r="BA616" s="1"/>
      <c r="BC616" s="1"/>
      <c r="BF616" s="1"/>
    </row>
    <row r="617" spans="1:58">
      <c r="A617" s="11"/>
      <c r="B617" s="312"/>
      <c r="C617" s="11"/>
      <c r="D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U617" s="11"/>
      <c r="V617" s="11"/>
      <c r="AA617" s="11"/>
      <c r="AB617" s="11"/>
      <c r="AC617" s="11"/>
      <c r="AD617" s="11"/>
      <c r="AF617" s="1"/>
      <c r="AH617" s="1"/>
      <c r="AP617" s="1"/>
      <c r="AR617" s="1"/>
      <c r="AT617" s="1"/>
      <c r="AY617" s="1"/>
      <c r="AZ617" s="1"/>
      <c r="BA617" s="1"/>
      <c r="BC617" s="1"/>
      <c r="BF617" s="1"/>
    </row>
    <row r="618" spans="1:58">
      <c r="A618" s="11"/>
      <c r="B618" s="312"/>
      <c r="C618" s="11"/>
      <c r="D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U618" s="11"/>
      <c r="V618" s="11"/>
      <c r="AA618" s="11"/>
      <c r="AB618" s="11"/>
      <c r="AC618" s="11"/>
      <c r="AD618" s="11"/>
      <c r="AF618" s="1"/>
      <c r="AH618" s="1"/>
      <c r="AP618" s="1"/>
      <c r="AR618" s="1"/>
      <c r="AT618" s="1"/>
      <c r="AY618" s="1"/>
      <c r="AZ618" s="1"/>
      <c r="BA618" s="1"/>
      <c r="BC618" s="1"/>
      <c r="BF618" s="1"/>
    </row>
    <row r="619" spans="1:58">
      <c r="A619" s="11"/>
      <c r="B619" s="312"/>
      <c r="C619" s="11"/>
      <c r="D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U619" s="11"/>
      <c r="V619" s="11"/>
      <c r="AA619" s="11"/>
      <c r="AB619" s="11"/>
      <c r="AC619" s="11"/>
      <c r="AD619" s="11"/>
      <c r="AF619" s="1"/>
      <c r="AH619" s="1"/>
      <c r="AP619" s="1"/>
      <c r="AR619" s="1"/>
      <c r="AT619" s="1"/>
      <c r="AY619" s="1"/>
      <c r="AZ619" s="1"/>
      <c r="BA619" s="1"/>
      <c r="BC619" s="1"/>
      <c r="BF619" s="1"/>
    </row>
    <row r="620" spans="1:58">
      <c r="A620" s="11"/>
      <c r="B620" s="312"/>
      <c r="C620" s="11"/>
      <c r="D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U620" s="11"/>
      <c r="V620" s="11"/>
      <c r="AA620" s="11"/>
      <c r="AB620" s="11"/>
      <c r="AC620" s="11"/>
      <c r="AD620" s="11"/>
      <c r="AF620" s="1"/>
      <c r="AH620" s="1"/>
      <c r="AP620" s="1"/>
      <c r="AR620" s="1"/>
      <c r="AT620" s="1"/>
      <c r="AY620" s="1"/>
      <c r="AZ620" s="1"/>
      <c r="BA620" s="1"/>
      <c r="BC620" s="1"/>
      <c r="BF620" s="1"/>
    </row>
    <row r="621" spans="1:58">
      <c r="A621" s="11"/>
      <c r="B621" s="312"/>
      <c r="C621" s="11"/>
      <c r="D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U621" s="11"/>
      <c r="V621" s="11"/>
      <c r="AA621" s="11"/>
      <c r="AB621" s="11"/>
      <c r="AC621" s="11"/>
      <c r="AD621" s="11"/>
      <c r="AF621" s="1"/>
      <c r="AH621" s="1"/>
      <c r="AP621" s="1"/>
      <c r="AR621" s="1"/>
      <c r="AT621" s="1"/>
      <c r="AY621" s="1"/>
      <c r="AZ621" s="1"/>
      <c r="BA621" s="1"/>
      <c r="BC621" s="1"/>
      <c r="BF621" s="1"/>
    </row>
    <row r="622" spans="1:58">
      <c r="A622" s="11"/>
      <c r="B622" s="312"/>
      <c r="C622" s="11"/>
      <c r="D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U622" s="11"/>
      <c r="V622" s="11"/>
      <c r="AA622" s="11"/>
      <c r="AB622" s="11"/>
      <c r="AC622" s="11"/>
      <c r="AD622" s="11"/>
      <c r="AF622" s="1"/>
      <c r="AH622" s="1"/>
      <c r="AP622" s="1"/>
      <c r="AR622" s="1"/>
      <c r="AT622" s="1"/>
      <c r="AY622" s="1"/>
      <c r="AZ622" s="1"/>
      <c r="BA622" s="1"/>
      <c r="BC622" s="1"/>
      <c r="BF622" s="1"/>
    </row>
    <row r="623" spans="1:58">
      <c r="A623" s="11"/>
      <c r="B623" s="312"/>
      <c r="C623" s="11"/>
      <c r="D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U623" s="11"/>
      <c r="V623" s="11"/>
      <c r="AA623" s="11"/>
      <c r="AB623" s="11"/>
      <c r="AC623" s="11"/>
      <c r="AD623" s="11"/>
      <c r="AF623" s="1"/>
      <c r="AH623" s="1"/>
      <c r="AP623" s="1"/>
      <c r="AR623" s="1"/>
      <c r="AT623" s="1"/>
      <c r="AY623" s="1"/>
      <c r="AZ623" s="1"/>
      <c r="BA623" s="1"/>
      <c r="BC623" s="1"/>
      <c r="BF623" s="1"/>
    </row>
    <row r="624" spans="1:58">
      <c r="A624" s="11"/>
      <c r="B624" s="312"/>
      <c r="C624" s="11"/>
      <c r="D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U624" s="11"/>
      <c r="V624" s="11"/>
      <c r="AA624" s="11"/>
      <c r="AB624" s="11"/>
      <c r="AC624" s="11"/>
      <c r="AD624" s="11"/>
      <c r="AF624" s="1"/>
      <c r="AH624" s="1"/>
      <c r="AP624" s="1"/>
      <c r="AR624" s="1"/>
      <c r="AT624" s="1"/>
      <c r="AY624" s="1"/>
      <c r="AZ624" s="1"/>
      <c r="BA624" s="1"/>
      <c r="BC624" s="1"/>
      <c r="BF624" s="1"/>
    </row>
    <row r="625" spans="1:58">
      <c r="A625" s="11"/>
      <c r="B625" s="312"/>
      <c r="C625" s="11"/>
      <c r="D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U625" s="11"/>
      <c r="V625" s="11"/>
      <c r="AA625" s="11"/>
      <c r="AB625" s="11"/>
      <c r="AC625" s="11"/>
      <c r="AD625" s="11"/>
      <c r="AF625" s="1"/>
      <c r="AH625" s="1"/>
      <c r="AP625" s="1"/>
      <c r="AR625" s="1"/>
      <c r="AT625" s="1"/>
      <c r="AY625" s="1"/>
      <c r="AZ625" s="1"/>
      <c r="BA625" s="1"/>
      <c r="BC625" s="1"/>
      <c r="BF625" s="1"/>
    </row>
    <row r="626" spans="1:58">
      <c r="A626" s="11"/>
      <c r="B626" s="312"/>
      <c r="C626" s="11"/>
      <c r="D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U626" s="11"/>
      <c r="V626" s="11"/>
      <c r="AA626" s="11"/>
      <c r="AB626" s="11"/>
      <c r="AC626" s="11"/>
      <c r="AD626" s="11"/>
      <c r="AF626" s="1"/>
      <c r="AH626" s="1"/>
      <c r="AP626" s="1"/>
      <c r="AR626" s="1"/>
      <c r="AT626" s="1"/>
      <c r="AY626" s="1"/>
      <c r="AZ626" s="1"/>
      <c r="BA626" s="1"/>
      <c r="BC626" s="1"/>
      <c r="BF626" s="1"/>
    </row>
    <row r="627" spans="1:58">
      <c r="A627" s="11"/>
      <c r="B627" s="312"/>
      <c r="C627" s="11"/>
      <c r="D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U627" s="11"/>
      <c r="V627" s="11"/>
      <c r="AA627" s="11"/>
      <c r="AB627" s="11"/>
      <c r="AC627" s="11"/>
      <c r="AD627" s="11"/>
      <c r="AF627" s="1"/>
      <c r="AH627" s="1"/>
      <c r="AP627" s="1"/>
      <c r="AR627" s="1"/>
      <c r="AT627" s="1"/>
      <c r="AY627" s="1"/>
      <c r="AZ627" s="1"/>
      <c r="BA627" s="1"/>
      <c r="BC627" s="1"/>
      <c r="BF627" s="1"/>
    </row>
    <row r="628" spans="1:58">
      <c r="A628" s="11"/>
      <c r="B628" s="312"/>
      <c r="C628" s="11"/>
      <c r="D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U628" s="11"/>
      <c r="V628" s="11"/>
      <c r="AA628" s="11"/>
      <c r="AB628" s="11"/>
      <c r="AC628" s="11"/>
      <c r="AD628" s="11"/>
      <c r="AF628" s="1"/>
      <c r="AH628" s="1"/>
      <c r="AP628" s="1"/>
      <c r="AR628" s="1"/>
      <c r="AT628" s="1"/>
      <c r="AY628" s="1"/>
      <c r="AZ628" s="1"/>
      <c r="BA628" s="1"/>
      <c r="BC628" s="1"/>
      <c r="BF628" s="1"/>
    </row>
    <row r="629" spans="1:58">
      <c r="A629" s="11"/>
      <c r="B629" s="312"/>
      <c r="C629" s="11"/>
      <c r="D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U629" s="11"/>
      <c r="V629" s="11"/>
      <c r="AA629" s="11"/>
      <c r="AB629" s="11"/>
      <c r="AC629" s="11"/>
      <c r="AD629" s="11"/>
      <c r="AF629" s="1"/>
      <c r="AH629" s="1"/>
      <c r="AP629" s="1"/>
      <c r="AR629" s="1"/>
      <c r="AT629" s="1"/>
      <c r="AY629" s="1"/>
      <c r="AZ629" s="1"/>
      <c r="BA629" s="1"/>
      <c r="BC629" s="1"/>
      <c r="BF629" s="1"/>
    </row>
    <row r="630" spans="1:58">
      <c r="A630" s="11"/>
      <c r="B630" s="312"/>
      <c r="C630" s="11"/>
      <c r="D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U630" s="11"/>
      <c r="V630" s="11"/>
      <c r="AA630" s="11"/>
      <c r="AB630" s="11"/>
      <c r="AC630" s="11"/>
      <c r="AD630" s="11"/>
      <c r="AF630" s="1"/>
      <c r="AH630" s="1"/>
      <c r="AP630" s="1"/>
      <c r="AR630" s="1"/>
      <c r="AT630" s="1"/>
      <c r="AY630" s="1"/>
      <c r="AZ630" s="1"/>
      <c r="BA630" s="1"/>
      <c r="BC630" s="1"/>
      <c r="BF630" s="1"/>
    </row>
    <row r="631" spans="1:58">
      <c r="A631" s="11"/>
      <c r="B631" s="312"/>
      <c r="C631" s="11"/>
      <c r="D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U631" s="11"/>
      <c r="V631" s="11"/>
      <c r="AA631" s="11"/>
      <c r="AB631" s="11"/>
      <c r="AC631" s="11"/>
      <c r="AD631" s="11"/>
      <c r="AF631" s="1"/>
      <c r="AH631" s="1"/>
      <c r="AP631" s="1"/>
      <c r="AR631" s="1"/>
      <c r="AT631" s="1"/>
      <c r="AY631" s="1"/>
      <c r="AZ631" s="1"/>
      <c r="BA631" s="1"/>
      <c r="BC631" s="1"/>
      <c r="BF631" s="1"/>
    </row>
    <row r="632" spans="1:58">
      <c r="A632" s="11"/>
      <c r="B632" s="312"/>
      <c r="C632" s="11"/>
      <c r="D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U632" s="11"/>
      <c r="V632" s="11"/>
      <c r="AA632" s="11"/>
      <c r="AB632" s="11"/>
      <c r="AC632" s="11"/>
      <c r="AD632" s="11"/>
      <c r="AF632" s="1"/>
      <c r="AH632" s="1"/>
      <c r="AP632" s="1"/>
      <c r="AR632" s="1"/>
      <c r="AT632" s="1"/>
      <c r="AY632" s="1"/>
      <c r="AZ632" s="1"/>
      <c r="BA632" s="1"/>
      <c r="BC632" s="1"/>
      <c r="BF632" s="1"/>
    </row>
    <row r="633" spans="1:58">
      <c r="A633" s="11"/>
      <c r="B633" s="312"/>
      <c r="C633" s="11"/>
      <c r="D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U633" s="11"/>
      <c r="V633" s="11"/>
      <c r="AA633" s="11"/>
      <c r="AB633" s="11"/>
      <c r="AC633" s="11"/>
      <c r="AD633" s="11"/>
      <c r="AF633" s="1"/>
      <c r="AH633" s="1"/>
      <c r="AP633" s="1"/>
      <c r="AR633" s="1"/>
      <c r="AT633" s="1"/>
      <c r="AY633" s="1"/>
      <c r="AZ633" s="1"/>
      <c r="BA633" s="1"/>
      <c r="BC633" s="1"/>
      <c r="BF633" s="1"/>
    </row>
    <row r="634" spans="1:58">
      <c r="A634" s="11"/>
      <c r="B634" s="312"/>
      <c r="C634" s="11"/>
      <c r="D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U634" s="11"/>
      <c r="V634" s="11"/>
      <c r="AA634" s="11"/>
      <c r="AB634" s="11"/>
      <c r="AC634" s="11"/>
      <c r="AD634" s="11"/>
      <c r="AF634" s="1"/>
      <c r="AH634" s="1"/>
      <c r="AP634" s="1"/>
      <c r="AR634" s="1"/>
      <c r="AT634" s="1"/>
      <c r="AY634" s="1"/>
      <c r="AZ634" s="1"/>
      <c r="BA634" s="1"/>
      <c r="BC634" s="1"/>
      <c r="BF634" s="1"/>
    </row>
    <row r="635" spans="1:58">
      <c r="A635" s="11"/>
      <c r="B635" s="312"/>
      <c r="C635" s="11"/>
      <c r="D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U635" s="11"/>
      <c r="V635" s="11"/>
      <c r="AA635" s="11"/>
      <c r="AB635" s="11"/>
      <c r="AC635" s="11"/>
      <c r="AD635" s="11"/>
      <c r="AF635" s="1"/>
      <c r="AH635" s="1"/>
      <c r="AP635" s="1"/>
      <c r="AR635" s="1"/>
      <c r="AT635" s="1"/>
      <c r="AY635" s="1"/>
      <c r="AZ635" s="1"/>
      <c r="BA635" s="1"/>
      <c r="BC635" s="1"/>
      <c r="BF635" s="1"/>
    </row>
    <row r="636" spans="1:58">
      <c r="A636" s="11"/>
      <c r="B636" s="312"/>
      <c r="C636" s="11"/>
      <c r="D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U636" s="11"/>
      <c r="V636" s="11"/>
      <c r="AA636" s="11"/>
      <c r="AB636" s="11"/>
      <c r="AC636" s="11"/>
      <c r="AD636" s="11"/>
      <c r="AF636" s="1"/>
      <c r="AH636" s="1"/>
      <c r="AP636" s="1"/>
      <c r="AR636" s="1"/>
      <c r="AT636" s="1"/>
      <c r="AY636" s="1"/>
      <c r="AZ636" s="1"/>
      <c r="BA636" s="1"/>
      <c r="BC636" s="1"/>
      <c r="BF636" s="1"/>
    </row>
    <row r="637" spans="1:58">
      <c r="A637" s="11"/>
      <c r="B637" s="312"/>
      <c r="C637" s="11"/>
      <c r="D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U637" s="11"/>
      <c r="V637" s="11"/>
      <c r="AA637" s="11"/>
      <c r="AB637" s="11"/>
      <c r="AC637" s="11"/>
      <c r="AD637" s="11"/>
      <c r="AF637" s="1"/>
      <c r="AH637" s="1"/>
      <c r="AP637" s="1"/>
      <c r="AR637" s="1"/>
      <c r="AT637" s="1"/>
      <c r="AY637" s="1"/>
      <c r="AZ637" s="1"/>
      <c r="BA637" s="1"/>
      <c r="BC637" s="1"/>
      <c r="BF637" s="1"/>
    </row>
    <row r="638" spans="1:58">
      <c r="A638" s="11"/>
      <c r="B638" s="312"/>
      <c r="C638" s="11"/>
      <c r="D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U638" s="11"/>
      <c r="V638" s="11"/>
      <c r="AA638" s="11"/>
      <c r="AB638" s="11"/>
      <c r="AC638" s="11"/>
      <c r="AD638" s="11"/>
      <c r="AF638" s="1"/>
      <c r="AH638" s="1"/>
      <c r="AP638" s="1"/>
      <c r="AR638" s="1"/>
      <c r="AT638" s="1"/>
      <c r="AY638" s="1"/>
      <c r="AZ638" s="1"/>
      <c r="BA638" s="1"/>
      <c r="BC638" s="1"/>
      <c r="BF638" s="1"/>
    </row>
    <row r="639" spans="1:58">
      <c r="A639" s="11"/>
      <c r="B639" s="312"/>
      <c r="C639" s="11"/>
      <c r="D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U639" s="11"/>
      <c r="V639" s="11"/>
      <c r="AA639" s="11"/>
      <c r="AB639" s="11"/>
      <c r="AC639" s="11"/>
      <c r="AD639" s="11"/>
      <c r="AF639" s="1"/>
      <c r="AH639" s="1"/>
      <c r="AP639" s="1"/>
      <c r="AR639" s="1"/>
      <c r="AT639" s="1"/>
      <c r="AY639" s="1"/>
      <c r="AZ639" s="1"/>
      <c r="BA639" s="1"/>
      <c r="BC639" s="1"/>
      <c r="BF639" s="1"/>
    </row>
    <row r="640" spans="1:58">
      <c r="A640" s="11"/>
      <c r="B640" s="312"/>
      <c r="C640" s="11"/>
      <c r="D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U640" s="11"/>
      <c r="V640" s="11"/>
      <c r="AA640" s="11"/>
      <c r="AB640" s="11"/>
      <c r="AC640" s="11"/>
      <c r="AD640" s="11"/>
      <c r="AF640" s="1"/>
      <c r="AH640" s="1"/>
      <c r="AP640" s="1"/>
      <c r="AR640" s="1"/>
      <c r="AT640" s="1"/>
      <c r="AY640" s="1"/>
      <c r="AZ640" s="1"/>
      <c r="BA640" s="1"/>
      <c r="BC640" s="1"/>
      <c r="BF640" s="1"/>
    </row>
    <row r="641" spans="1:58">
      <c r="A641" s="11"/>
      <c r="B641" s="312"/>
      <c r="C641" s="11"/>
      <c r="D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U641" s="11"/>
      <c r="V641" s="11"/>
      <c r="AA641" s="11"/>
      <c r="AB641" s="11"/>
      <c r="AC641" s="11"/>
      <c r="AD641" s="11"/>
      <c r="AF641" s="1"/>
      <c r="AH641" s="1"/>
      <c r="AP641" s="1"/>
      <c r="AR641" s="1"/>
      <c r="AT641" s="1"/>
      <c r="AY641" s="1"/>
      <c r="AZ641" s="1"/>
      <c r="BA641" s="1"/>
      <c r="BC641" s="1"/>
      <c r="BF641" s="1"/>
    </row>
    <row r="642" spans="1:58">
      <c r="A642" s="11"/>
      <c r="B642" s="312"/>
      <c r="C642" s="11"/>
      <c r="D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U642" s="11"/>
      <c r="V642" s="11"/>
      <c r="AA642" s="11"/>
      <c r="AB642" s="11"/>
      <c r="AC642" s="11"/>
      <c r="AD642" s="11"/>
      <c r="AF642" s="1"/>
      <c r="AH642" s="1"/>
      <c r="AP642" s="1"/>
      <c r="AR642" s="1"/>
      <c r="AT642" s="1"/>
      <c r="AY642" s="1"/>
      <c r="AZ642" s="1"/>
      <c r="BA642" s="1"/>
      <c r="BC642" s="1"/>
      <c r="BF642" s="1"/>
    </row>
    <row r="643" spans="1:58">
      <c r="A643" s="11"/>
      <c r="B643" s="312"/>
      <c r="C643" s="11"/>
      <c r="D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U643" s="11"/>
      <c r="V643" s="11"/>
      <c r="AA643" s="11"/>
      <c r="AB643" s="11"/>
      <c r="AC643" s="11"/>
      <c r="AD643" s="11"/>
      <c r="AF643" s="1"/>
      <c r="AH643" s="1"/>
      <c r="AP643" s="1"/>
      <c r="AR643" s="1"/>
      <c r="AT643" s="1"/>
      <c r="AY643" s="1"/>
      <c r="AZ643" s="1"/>
      <c r="BA643" s="1"/>
      <c r="BC643" s="1"/>
      <c r="BF643" s="1"/>
    </row>
    <row r="644" spans="1:58">
      <c r="A644" s="11"/>
      <c r="B644" s="312"/>
      <c r="C644" s="11"/>
      <c r="D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U644" s="11"/>
      <c r="V644" s="11"/>
      <c r="AA644" s="11"/>
      <c r="AB644" s="11"/>
      <c r="AC644" s="11"/>
      <c r="AD644" s="11"/>
      <c r="AF644" s="1"/>
      <c r="AH644" s="1"/>
      <c r="AP644" s="1"/>
      <c r="AR644" s="1"/>
      <c r="AT644" s="1"/>
      <c r="AY644" s="1"/>
      <c r="AZ644" s="1"/>
      <c r="BA644" s="1"/>
      <c r="BC644" s="1"/>
      <c r="BF644" s="1"/>
    </row>
    <row r="645" spans="1:58">
      <c r="A645" s="11"/>
      <c r="B645" s="312"/>
      <c r="C645" s="11"/>
      <c r="D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U645" s="11"/>
      <c r="V645" s="11"/>
      <c r="AA645" s="11"/>
      <c r="AB645" s="11"/>
      <c r="AC645" s="11"/>
      <c r="AD645" s="11"/>
      <c r="AF645" s="1"/>
      <c r="AH645" s="1"/>
      <c r="AP645" s="1"/>
      <c r="AR645" s="1"/>
      <c r="AT645" s="1"/>
      <c r="AY645" s="1"/>
      <c r="AZ645" s="1"/>
      <c r="BA645" s="1"/>
      <c r="BC645" s="1"/>
      <c r="BF645" s="1"/>
    </row>
    <row r="646" spans="1:58">
      <c r="A646" s="11"/>
      <c r="B646" s="312"/>
      <c r="C646" s="11"/>
      <c r="D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U646" s="11"/>
      <c r="V646" s="11"/>
      <c r="AA646" s="11"/>
      <c r="AB646" s="11"/>
      <c r="AC646" s="11"/>
      <c r="AD646" s="11"/>
      <c r="AF646" s="1"/>
      <c r="AH646" s="1"/>
      <c r="AP646" s="1"/>
      <c r="AR646" s="1"/>
      <c r="AT646" s="1"/>
      <c r="AY646" s="1"/>
      <c r="AZ646" s="1"/>
      <c r="BA646" s="1"/>
      <c r="BC646" s="1"/>
      <c r="BF646" s="1"/>
    </row>
    <row r="647" spans="1:58">
      <c r="A647" s="11"/>
      <c r="B647" s="312"/>
      <c r="C647" s="11"/>
      <c r="D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U647" s="11"/>
      <c r="V647" s="11"/>
      <c r="AA647" s="11"/>
      <c r="AB647" s="11"/>
      <c r="AC647" s="11"/>
      <c r="AD647" s="11"/>
      <c r="AF647" s="1"/>
      <c r="AH647" s="1"/>
      <c r="AP647" s="1"/>
      <c r="AR647" s="1"/>
      <c r="AT647" s="1"/>
      <c r="AY647" s="1"/>
      <c r="AZ647" s="1"/>
      <c r="BA647" s="1"/>
      <c r="BC647" s="1"/>
      <c r="BF647" s="1"/>
    </row>
    <row r="648" spans="1:58">
      <c r="A648" s="11"/>
      <c r="B648" s="312"/>
      <c r="C648" s="11"/>
      <c r="D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U648" s="11"/>
      <c r="V648" s="11"/>
      <c r="AA648" s="11"/>
      <c r="AB648" s="11"/>
      <c r="AC648" s="11"/>
      <c r="AD648" s="11"/>
      <c r="AF648" s="1"/>
      <c r="AH648" s="1"/>
      <c r="AP648" s="1"/>
      <c r="AR648" s="1"/>
      <c r="AT648" s="1"/>
      <c r="AY648" s="1"/>
      <c r="AZ648" s="1"/>
      <c r="BA648" s="1"/>
      <c r="BC648" s="1"/>
      <c r="BF648" s="1"/>
    </row>
    <row r="649" spans="1:58">
      <c r="A649" s="11"/>
      <c r="B649" s="312"/>
      <c r="C649" s="11"/>
      <c r="D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U649" s="11"/>
      <c r="V649" s="11"/>
      <c r="AA649" s="11"/>
      <c r="AB649" s="11"/>
      <c r="AC649" s="11"/>
      <c r="AD649" s="11"/>
      <c r="AF649" s="1"/>
      <c r="AH649" s="1"/>
      <c r="AP649" s="1"/>
      <c r="AR649" s="1"/>
      <c r="AT649" s="1"/>
      <c r="AY649" s="1"/>
      <c r="AZ649" s="1"/>
      <c r="BA649" s="1"/>
      <c r="BC649" s="1"/>
      <c r="BF649" s="1"/>
    </row>
    <row r="650" spans="1:58">
      <c r="A650" s="11"/>
      <c r="B650" s="312"/>
      <c r="C650" s="11"/>
      <c r="D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U650" s="11"/>
      <c r="V650" s="11"/>
      <c r="AA650" s="11"/>
      <c r="AB650" s="11"/>
      <c r="AC650" s="11"/>
      <c r="AD650" s="11"/>
      <c r="AF650" s="1"/>
      <c r="AH650" s="1"/>
      <c r="AP650" s="1"/>
      <c r="AR650" s="1"/>
      <c r="AT650" s="1"/>
      <c r="AY650" s="1"/>
      <c r="AZ650" s="1"/>
      <c r="BA650" s="1"/>
      <c r="BC650" s="1"/>
      <c r="BF650" s="1"/>
    </row>
    <row r="651" spans="1:58">
      <c r="A651" s="11"/>
      <c r="B651" s="312"/>
      <c r="C651" s="11"/>
      <c r="D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U651" s="11"/>
      <c r="V651" s="11"/>
      <c r="AA651" s="11"/>
      <c r="AB651" s="11"/>
      <c r="AC651" s="11"/>
      <c r="AD651" s="11"/>
      <c r="AF651" s="1"/>
      <c r="AH651" s="1"/>
      <c r="AP651" s="1"/>
      <c r="AR651" s="1"/>
      <c r="AT651" s="1"/>
      <c r="AY651" s="1"/>
      <c r="AZ651" s="1"/>
      <c r="BA651" s="1"/>
      <c r="BC651" s="1"/>
      <c r="BF651" s="1"/>
    </row>
    <row r="652" spans="1:58">
      <c r="A652" s="11"/>
      <c r="B652" s="312"/>
      <c r="C652" s="11"/>
      <c r="D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U652" s="11"/>
      <c r="V652" s="11"/>
      <c r="AA652" s="11"/>
      <c r="AB652" s="11"/>
      <c r="AC652" s="11"/>
      <c r="AD652" s="11"/>
      <c r="AF652" s="1"/>
      <c r="AH652" s="1"/>
      <c r="AP652" s="1"/>
      <c r="AR652" s="1"/>
      <c r="AT652" s="1"/>
      <c r="AY652" s="1"/>
      <c r="AZ652" s="1"/>
      <c r="BA652" s="1"/>
      <c r="BC652" s="1"/>
      <c r="BF652" s="1"/>
    </row>
    <row r="653" spans="1:58">
      <c r="A653" s="11"/>
      <c r="B653" s="312"/>
      <c r="C653" s="11"/>
      <c r="D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U653" s="11"/>
      <c r="V653" s="11"/>
      <c r="AA653" s="11"/>
      <c r="AB653" s="11"/>
      <c r="AC653" s="11"/>
      <c r="AD653" s="11"/>
      <c r="AF653" s="1"/>
      <c r="AH653" s="1"/>
      <c r="AP653" s="1"/>
      <c r="AR653" s="1"/>
      <c r="AT653" s="1"/>
      <c r="AY653" s="1"/>
      <c r="AZ653" s="1"/>
      <c r="BA653" s="1"/>
      <c r="BC653" s="1"/>
      <c r="BF653" s="1"/>
    </row>
    <row r="654" spans="1:58">
      <c r="A654" s="11"/>
      <c r="B654" s="312"/>
      <c r="C654" s="11"/>
      <c r="D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U654" s="11"/>
      <c r="V654" s="11"/>
      <c r="AA654" s="11"/>
      <c r="AB654" s="11"/>
      <c r="AC654" s="11"/>
      <c r="AD654" s="11"/>
      <c r="AF654" s="1"/>
      <c r="AH654" s="1"/>
      <c r="AP654" s="1"/>
      <c r="AR654" s="1"/>
      <c r="AT654" s="1"/>
      <c r="AY654" s="1"/>
      <c r="AZ654" s="1"/>
      <c r="BA654" s="1"/>
      <c r="BC654" s="1"/>
      <c r="BF654" s="1"/>
    </row>
    <row r="655" spans="1:58">
      <c r="A655" s="11"/>
      <c r="B655" s="312"/>
      <c r="C655" s="11"/>
      <c r="D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U655" s="11"/>
      <c r="V655" s="11"/>
      <c r="AA655" s="11"/>
      <c r="AB655" s="11"/>
      <c r="AC655" s="11"/>
      <c r="AD655" s="11"/>
      <c r="AF655" s="1"/>
      <c r="AH655" s="1"/>
      <c r="AP655" s="1"/>
      <c r="AR655" s="1"/>
      <c r="AT655" s="1"/>
      <c r="AY655" s="1"/>
      <c r="AZ655" s="1"/>
      <c r="BA655" s="1"/>
      <c r="BC655" s="1"/>
      <c r="BF655" s="1"/>
    </row>
    <row r="656" spans="1:58">
      <c r="A656" s="11"/>
      <c r="B656" s="312"/>
      <c r="C656" s="11"/>
      <c r="D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U656" s="11"/>
      <c r="V656" s="11"/>
      <c r="AA656" s="11"/>
      <c r="AB656" s="11"/>
      <c r="AC656" s="11"/>
      <c r="AD656" s="11"/>
      <c r="AF656" s="1"/>
      <c r="AH656" s="1"/>
      <c r="AP656" s="1"/>
      <c r="AR656" s="1"/>
      <c r="AT656" s="1"/>
      <c r="AY656" s="1"/>
      <c r="AZ656" s="1"/>
      <c r="BA656" s="1"/>
      <c r="BC656" s="1"/>
      <c r="BF656" s="1"/>
    </row>
    <row r="657" spans="1:58">
      <c r="A657" s="11"/>
      <c r="B657" s="312"/>
      <c r="C657" s="11"/>
      <c r="D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U657" s="11"/>
      <c r="V657" s="11"/>
      <c r="AA657" s="11"/>
      <c r="AB657" s="11"/>
      <c r="AC657" s="11"/>
      <c r="AD657" s="11"/>
      <c r="AF657" s="1"/>
      <c r="AH657" s="1"/>
      <c r="AP657" s="1"/>
      <c r="AR657" s="1"/>
      <c r="AT657" s="1"/>
      <c r="AY657" s="1"/>
      <c r="AZ657" s="1"/>
      <c r="BA657" s="1"/>
      <c r="BC657" s="1"/>
      <c r="BF657" s="1"/>
    </row>
    <row r="658" spans="1:58">
      <c r="A658" s="11"/>
      <c r="B658" s="312"/>
      <c r="C658" s="11"/>
      <c r="D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U658" s="11"/>
      <c r="V658" s="11"/>
      <c r="AA658" s="11"/>
      <c r="AB658" s="11"/>
      <c r="AC658" s="11"/>
      <c r="AD658" s="11"/>
      <c r="AF658" s="1"/>
      <c r="AH658" s="1"/>
      <c r="AP658" s="1"/>
      <c r="AR658" s="1"/>
      <c r="AT658" s="1"/>
      <c r="AY658" s="1"/>
      <c r="AZ658" s="1"/>
      <c r="BA658" s="1"/>
      <c r="BC658" s="1"/>
      <c r="BF658" s="1"/>
    </row>
    <row r="659" spans="1:58">
      <c r="A659" s="11"/>
      <c r="B659" s="312"/>
      <c r="C659" s="11"/>
      <c r="D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U659" s="11"/>
      <c r="V659" s="11"/>
      <c r="AA659" s="11"/>
      <c r="AB659" s="11"/>
      <c r="AC659" s="11"/>
      <c r="AD659" s="11"/>
      <c r="AF659" s="1"/>
      <c r="AH659" s="1"/>
      <c r="AP659" s="1"/>
      <c r="AR659" s="1"/>
      <c r="AT659" s="1"/>
      <c r="AY659" s="1"/>
      <c r="AZ659" s="1"/>
      <c r="BA659" s="1"/>
      <c r="BC659" s="1"/>
      <c r="BF659" s="1"/>
    </row>
    <row r="660" spans="1:58">
      <c r="A660" s="11"/>
      <c r="B660" s="312"/>
      <c r="C660" s="11"/>
      <c r="D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U660" s="11"/>
      <c r="V660" s="11"/>
      <c r="AA660" s="11"/>
      <c r="AB660" s="11"/>
      <c r="AC660" s="11"/>
      <c r="AD660" s="11"/>
      <c r="AF660" s="1"/>
      <c r="AH660" s="1"/>
      <c r="AP660" s="1"/>
      <c r="AR660" s="1"/>
      <c r="AT660" s="1"/>
      <c r="AY660" s="1"/>
      <c r="AZ660" s="1"/>
      <c r="BA660" s="1"/>
      <c r="BC660" s="1"/>
      <c r="BF660" s="1"/>
    </row>
    <row r="661" spans="1:58">
      <c r="A661" s="11"/>
      <c r="B661" s="312"/>
      <c r="C661" s="11"/>
      <c r="D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U661" s="11"/>
      <c r="V661" s="11"/>
      <c r="AA661" s="11"/>
      <c r="AB661" s="11"/>
      <c r="AC661" s="11"/>
      <c r="AD661" s="11"/>
      <c r="AF661" s="1"/>
      <c r="AH661" s="1"/>
      <c r="AP661" s="1"/>
      <c r="AR661" s="1"/>
      <c r="AT661" s="1"/>
      <c r="AY661" s="1"/>
      <c r="AZ661" s="1"/>
      <c r="BA661" s="1"/>
      <c r="BC661" s="1"/>
      <c r="BF661" s="1"/>
    </row>
    <row r="662" spans="1:58">
      <c r="A662" s="11"/>
      <c r="B662" s="312"/>
      <c r="C662" s="11"/>
      <c r="D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U662" s="11"/>
      <c r="V662" s="11"/>
      <c r="AA662" s="11"/>
      <c r="AB662" s="11"/>
      <c r="AC662" s="11"/>
      <c r="AD662" s="11"/>
      <c r="AF662" s="1"/>
      <c r="AH662" s="1"/>
      <c r="AP662" s="1"/>
      <c r="AR662" s="1"/>
      <c r="AT662" s="1"/>
      <c r="AY662" s="1"/>
      <c r="AZ662" s="1"/>
      <c r="BA662" s="1"/>
      <c r="BC662" s="1"/>
      <c r="BF662" s="1"/>
    </row>
    <row r="663" spans="1:58">
      <c r="A663" s="11"/>
      <c r="B663" s="312"/>
      <c r="C663" s="11"/>
      <c r="D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U663" s="11"/>
      <c r="V663" s="11"/>
      <c r="AA663" s="11"/>
      <c r="AB663" s="11"/>
      <c r="AC663" s="11"/>
      <c r="AD663" s="11"/>
      <c r="AF663" s="1"/>
      <c r="AH663" s="1"/>
      <c r="AP663" s="1"/>
      <c r="AR663" s="1"/>
      <c r="AT663" s="1"/>
      <c r="AY663" s="1"/>
      <c r="AZ663" s="1"/>
      <c r="BA663" s="1"/>
      <c r="BC663" s="1"/>
      <c r="BF663" s="1"/>
    </row>
    <row r="664" spans="1:58">
      <c r="A664" s="11"/>
      <c r="B664" s="312"/>
      <c r="C664" s="11"/>
      <c r="D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U664" s="11"/>
      <c r="V664" s="11"/>
      <c r="AA664" s="11"/>
      <c r="AB664" s="11"/>
      <c r="AC664" s="11"/>
      <c r="AD664" s="11"/>
      <c r="AF664" s="1"/>
      <c r="AH664" s="1"/>
      <c r="AP664" s="1"/>
      <c r="AR664" s="1"/>
      <c r="AT664" s="1"/>
      <c r="AY664" s="1"/>
      <c r="AZ664" s="1"/>
      <c r="BA664" s="1"/>
      <c r="BC664" s="1"/>
      <c r="BF664" s="1"/>
    </row>
    <row r="665" spans="1:58">
      <c r="A665" s="11"/>
      <c r="B665" s="312"/>
      <c r="C665" s="11"/>
      <c r="D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U665" s="11"/>
      <c r="V665" s="11"/>
      <c r="AA665" s="11"/>
      <c r="AB665" s="11"/>
      <c r="AC665" s="11"/>
      <c r="AD665" s="11"/>
      <c r="AF665" s="1"/>
      <c r="AH665" s="1"/>
      <c r="AP665" s="1"/>
      <c r="AR665" s="1"/>
      <c r="AT665" s="1"/>
      <c r="AY665" s="1"/>
      <c r="AZ665" s="1"/>
      <c r="BA665" s="1"/>
      <c r="BC665" s="1"/>
      <c r="BF665" s="1"/>
    </row>
    <row r="666" spans="1:58">
      <c r="A666" s="11"/>
      <c r="B666" s="312"/>
      <c r="C666" s="11"/>
      <c r="D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U666" s="11"/>
      <c r="V666" s="11"/>
      <c r="AA666" s="11"/>
      <c r="AB666" s="11"/>
      <c r="AC666" s="11"/>
      <c r="AD666" s="11"/>
      <c r="AF666" s="1"/>
      <c r="AH666" s="1"/>
      <c r="AP666" s="1"/>
      <c r="AR666" s="1"/>
      <c r="AT666" s="1"/>
      <c r="AY666" s="1"/>
      <c r="AZ666" s="1"/>
      <c r="BA666" s="1"/>
      <c r="BC666" s="1"/>
      <c r="BF666" s="1"/>
    </row>
    <row r="667" spans="1:58">
      <c r="A667" s="11"/>
      <c r="B667" s="312"/>
      <c r="C667" s="11"/>
      <c r="D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U667" s="11"/>
      <c r="V667" s="11"/>
      <c r="AA667" s="11"/>
      <c r="AB667" s="11"/>
      <c r="AC667" s="11"/>
      <c r="AD667" s="11"/>
      <c r="AF667" s="1"/>
      <c r="AH667" s="1"/>
      <c r="AP667" s="1"/>
      <c r="AR667" s="1"/>
      <c r="AT667" s="1"/>
      <c r="AY667" s="1"/>
      <c r="AZ667" s="1"/>
      <c r="BA667" s="1"/>
      <c r="BC667" s="1"/>
      <c r="BF667" s="1"/>
    </row>
    <row r="668" spans="1:58">
      <c r="A668" s="11"/>
      <c r="B668" s="312"/>
      <c r="C668" s="11"/>
      <c r="D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U668" s="11"/>
      <c r="V668" s="11"/>
      <c r="AA668" s="11"/>
      <c r="AB668" s="11"/>
      <c r="AC668" s="11"/>
      <c r="AD668" s="11"/>
      <c r="AF668" s="1"/>
      <c r="AH668" s="1"/>
      <c r="AP668" s="1"/>
      <c r="AR668" s="1"/>
      <c r="AT668" s="1"/>
      <c r="AY668" s="1"/>
      <c r="AZ668" s="1"/>
      <c r="BA668" s="1"/>
      <c r="BC668" s="1"/>
      <c r="BF668" s="1"/>
    </row>
    <row r="669" spans="1:58">
      <c r="A669" s="11"/>
      <c r="B669" s="312"/>
      <c r="C669" s="11"/>
      <c r="D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U669" s="11"/>
      <c r="V669" s="11"/>
      <c r="AA669" s="11"/>
      <c r="AB669" s="11"/>
      <c r="AC669" s="11"/>
      <c r="AD669" s="11"/>
      <c r="AF669" s="1"/>
      <c r="AH669" s="1"/>
      <c r="AP669" s="1"/>
      <c r="AR669" s="1"/>
      <c r="AT669" s="1"/>
      <c r="AY669" s="1"/>
      <c r="AZ669" s="1"/>
      <c r="BA669" s="1"/>
      <c r="BC669" s="1"/>
      <c r="BF669" s="1"/>
    </row>
    <row r="670" spans="1:58">
      <c r="A670" s="11"/>
      <c r="B670" s="312"/>
      <c r="C670" s="11"/>
      <c r="D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U670" s="11"/>
      <c r="V670" s="11"/>
      <c r="AA670" s="11"/>
      <c r="AB670" s="11"/>
      <c r="AC670" s="11"/>
      <c r="AD670" s="11"/>
      <c r="AF670" s="1"/>
      <c r="AH670" s="1"/>
      <c r="AP670" s="1"/>
      <c r="AR670" s="1"/>
      <c r="AT670" s="1"/>
      <c r="AY670" s="1"/>
      <c r="AZ670" s="1"/>
      <c r="BA670" s="1"/>
      <c r="BC670" s="1"/>
      <c r="BF670" s="1"/>
    </row>
    <row r="671" spans="1:58">
      <c r="A671" s="11"/>
      <c r="B671" s="312"/>
      <c r="C671" s="11"/>
      <c r="D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U671" s="11"/>
      <c r="V671" s="11"/>
      <c r="AA671" s="11"/>
      <c r="AB671" s="11"/>
      <c r="AC671" s="11"/>
      <c r="AD671" s="11"/>
      <c r="AF671" s="1"/>
      <c r="AH671" s="1"/>
      <c r="AP671" s="1"/>
      <c r="AR671" s="1"/>
      <c r="AT671" s="1"/>
      <c r="AY671" s="1"/>
      <c r="AZ671" s="1"/>
      <c r="BA671" s="1"/>
      <c r="BC671" s="1"/>
      <c r="BF671" s="1"/>
    </row>
    <row r="672" spans="1:58">
      <c r="A672" s="11"/>
      <c r="B672" s="312"/>
      <c r="C672" s="11"/>
      <c r="D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U672" s="11"/>
      <c r="V672" s="11"/>
      <c r="AA672" s="11"/>
      <c r="AB672" s="11"/>
      <c r="AC672" s="11"/>
      <c r="AD672" s="11"/>
      <c r="AF672" s="1"/>
      <c r="AH672" s="1"/>
      <c r="AP672" s="1"/>
      <c r="AR672" s="1"/>
      <c r="AT672" s="1"/>
      <c r="AY672" s="1"/>
      <c r="AZ672" s="1"/>
      <c r="BA672" s="1"/>
      <c r="BC672" s="1"/>
      <c r="BF672" s="1"/>
    </row>
    <row r="673" spans="1:58">
      <c r="A673" s="11"/>
      <c r="B673" s="312"/>
      <c r="C673" s="11"/>
      <c r="D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U673" s="11"/>
      <c r="V673" s="11"/>
      <c r="AA673" s="11"/>
      <c r="AB673" s="11"/>
      <c r="AC673" s="11"/>
      <c r="AD673" s="11"/>
      <c r="AF673" s="1"/>
      <c r="AH673" s="1"/>
      <c r="AP673" s="1"/>
      <c r="AR673" s="1"/>
      <c r="AT673" s="1"/>
      <c r="AY673" s="1"/>
      <c r="AZ673" s="1"/>
      <c r="BA673" s="1"/>
      <c r="BC673" s="1"/>
      <c r="BF673" s="1"/>
    </row>
    <row r="674" spans="1:58">
      <c r="A674" s="11"/>
      <c r="B674" s="312"/>
      <c r="C674" s="11"/>
      <c r="D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U674" s="11"/>
      <c r="V674" s="11"/>
      <c r="AA674" s="11"/>
      <c r="AB674" s="11"/>
      <c r="AC674" s="11"/>
      <c r="AD674" s="11"/>
      <c r="AF674" s="1"/>
      <c r="AH674" s="1"/>
      <c r="AP674" s="1"/>
      <c r="AR674" s="1"/>
      <c r="AT674" s="1"/>
      <c r="AY674" s="1"/>
      <c r="AZ674" s="1"/>
      <c r="BA674" s="1"/>
      <c r="BC674" s="1"/>
      <c r="BF674" s="1"/>
    </row>
    <row r="675" spans="1:58">
      <c r="A675" s="11"/>
      <c r="B675" s="312"/>
      <c r="C675" s="11"/>
      <c r="D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U675" s="11"/>
      <c r="V675" s="11"/>
      <c r="AA675" s="11"/>
      <c r="AB675" s="11"/>
      <c r="AC675" s="11"/>
      <c r="AD675" s="11"/>
      <c r="AF675" s="1"/>
      <c r="AH675" s="1"/>
      <c r="AP675" s="1"/>
      <c r="AR675" s="1"/>
      <c r="AT675" s="1"/>
      <c r="AY675" s="1"/>
      <c r="AZ675" s="1"/>
      <c r="BA675" s="1"/>
      <c r="BC675" s="1"/>
      <c r="BF675" s="1"/>
    </row>
    <row r="676" spans="1:58">
      <c r="A676" s="11"/>
      <c r="B676" s="312"/>
      <c r="C676" s="11"/>
      <c r="D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U676" s="11"/>
      <c r="V676" s="11"/>
      <c r="AA676" s="11"/>
      <c r="AB676" s="11"/>
      <c r="AC676" s="11"/>
      <c r="AD676" s="11"/>
      <c r="AF676" s="1"/>
      <c r="AH676" s="1"/>
      <c r="AP676" s="1"/>
      <c r="AR676" s="1"/>
      <c r="AT676" s="1"/>
      <c r="AY676" s="1"/>
      <c r="AZ676" s="1"/>
      <c r="BA676" s="1"/>
      <c r="BC676" s="1"/>
      <c r="BF676" s="1"/>
    </row>
    <row r="677" spans="1:58">
      <c r="A677" s="11"/>
      <c r="B677" s="312"/>
      <c r="C677" s="11"/>
      <c r="D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U677" s="11"/>
      <c r="V677" s="11"/>
      <c r="AA677" s="11"/>
      <c r="AB677" s="11"/>
      <c r="AC677" s="11"/>
      <c r="AD677" s="11"/>
      <c r="AF677" s="1"/>
      <c r="AH677" s="1"/>
      <c r="AP677" s="1"/>
      <c r="AR677" s="1"/>
      <c r="AT677" s="1"/>
      <c r="AY677" s="1"/>
      <c r="AZ677" s="1"/>
      <c r="BA677" s="1"/>
      <c r="BC677" s="1"/>
      <c r="BF677" s="1"/>
    </row>
    <row r="678" spans="1:58">
      <c r="A678" s="11"/>
      <c r="B678" s="312"/>
      <c r="C678" s="11"/>
      <c r="D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U678" s="11"/>
      <c r="V678" s="11"/>
      <c r="AA678" s="11"/>
      <c r="AB678" s="11"/>
      <c r="AC678" s="11"/>
      <c r="AD678" s="11"/>
      <c r="AF678" s="1"/>
      <c r="AH678" s="1"/>
      <c r="AP678" s="1"/>
      <c r="AR678" s="1"/>
      <c r="AT678" s="1"/>
      <c r="AY678" s="1"/>
      <c r="AZ678" s="1"/>
      <c r="BA678" s="1"/>
      <c r="BC678" s="1"/>
      <c r="BF678" s="1"/>
    </row>
    <row r="679" spans="1:58">
      <c r="A679" s="11"/>
      <c r="B679" s="312"/>
      <c r="C679" s="11"/>
      <c r="D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U679" s="11"/>
      <c r="V679" s="11"/>
      <c r="AA679" s="11"/>
      <c r="AB679" s="11"/>
      <c r="AC679" s="11"/>
      <c r="AD679" s="11"/>
      <c r="AF679" s="1"/>
      <c r="AH679" s="1"/>
      <c r="AP679" s="1"/>
      <c r="AR679" s="1"/>
      <c r="AT679" s="1"/>
      <c r="AY679" s="1"/>
      <c r="AZ679" s="1"/>
      <c r="BA679" s="1"/>
      <c r="BC679" s="1"/>
      <c r="BF679" s="1"/>
    </row>
    <row r="680" spans="1:58">
      <c r="A680" s="11"/>
      <c r="B680" s="312"/>
      <c r="C680" s="11"/>
      <c r="D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U680" s="11"/>
      <c r="V680" s="11"/>
      <c r="AA680" s="11"/>
      <c r="AB680" s="11"/>
      <c r="AC680" s="11"/>
      <c r="AD680" s="11"/>
      <c r="AF680" s="1"/>
      <c r="AH680" s="1"/>
      <c r="AP680" s="1"/>
      <c r="AR680" s="1"/>
      <c r="AT680" s="1"/>
      <c r="AY680" s="1"/>
      <c r="AZ680" s="1"/>
      <c r="BA680" s="1"/>
      <c r="BC680" s="1"/>
      <c r="BF680" s="1"/>
    </row>
    <row r="681" spans="1:58">
      <c r="A681" s="11"/>
      <c r="B681" s="312"/>
      <c r="C681" s="11"/>
      <c r="D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U681" s="11"/>
      <c r="V681" s="11"/>
      <c r="AA681" s="11"/>
      <c r="AB681" s="11"/>
      <c r="AC681" s="11"/>
      <c r="AD681" s="11"/>
      <c r="AF681" s="1"/>
      <c r="AH681" s="1"/>
      <c r="AP681" s="1"/>
      <c r="AR681" s="1"/>
      <c r="AT681" s="1"/>
      <c r="AY681" s="1"/>
      <c r="AZ681" s="1"/>
      <c r="BA681" s="1"/>
      <c r="BC681" s="1"/>
      <c r="BF681" s="1"/>
    </row>
    <row r="682" spans="1:58">
      <c r="A682" s="11"/>
      <c r="B682" s="312"/>
      <c r="C682" s="11"/>
      <c r="D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U682" s="11"/>
      <c r="V682" s="11"/>
      <c r="AA682" s="11"/>
      <c r="AB682" s="11"/>
      <c r="AC682" s="11"/>
      <c r="AD682" s="11"/>
      <c r="AF682" s="1"/>
      <c r="AH682" s="1"/>
      <c r="AP682" s="1"/>
      <c r="AR682" s="1"/>
      <c r="AT682" s="1"/>
      <c r="AY682" s="1"/>
      <c r="AZ682" s="1"/>
      <c r="BA682" s="1"/>
      <c r="BC682" s="1"/>
      <c r="BF682" s="1"/>
    </row>
    <row r="683" spans="1:58">
      <c r="A683" s="11"/>
      <c r="B683" s="312"/>
      <c r="C683" s="11"/>
      <c r="D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U683" s="11"/>
      <c r="V683" s="11"/>
      <c r="AA683" s="11"/>
      <c r="AB683" s="11"/>
      <c r="AC683" s="11"/>
      <c r="AD683" s="11"/>
      <c r="AF683" s="1"/>
      <c r="AH683" s="1"/>
      <c r="AP683" s="1"/>
      <c r="AR683" s="1"/>
      <c r="AT683" s="1"/>
      <c r="AY683" s="1"/>
      <c r="AZ683" s="1"/>
      <c r="BA683" s="1"/>
      <c r="BC683" s="1"/>
      <c r="BF683" s="1"/>
    </row>
    <row r="684" spans="1:58">
      <c r="A684" s="11"/>
      <c r="B684" s="312"/>
      <c r="C684" s="11"/>
      <c r="D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U684" s="11"/>
      <c r="V684" s="11"/>
      <c r="AA684" s="11"/>
      <c r="AB684" s="11"/>
      <c r="AC684" s="11"/>
      <c r="AD684" s="11"/>
      <c r="AF684" s="1"/>
      <c r="AH684" s="1"/>
      <c r="AP684" s="1"/>
      <c r="AR684" s="1"/>
      <c r="AT684" s="1"/>
      <c r="AY684" s="1"/>
      <c r="AZ684" s="1"/>
      <c r="BA684" s="1"/>
      <c r="BC684" s="1"/>
      <c r="BF684" s="1"/>
    </row>
    <row r="685" spans="1:58">
      <c r="A685" s="11"/>
      <c r="B685" s="312"/>
      <c r="C685" s="11"/>
      <c r="D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U685" s="11"/>
      <c r="V685" s="11"/>
      <c r="AA685" s="11"/>
      <c r="AB685" s="11"/>
      <c r="AC685" s="11"/>
      <c r="AD685" s="11"/>
      <c r="AF685" s="1"/>
      <c r="AH685" s="1"/>
      <c r="AP685" s="1"/>
      <c r="AR685" s="1"/>
      <c r="AT685" s="1"/>
      <c r="AY685" s="1"/>
      <c r="AZ685" s="1"/>
      <c r="BA685" s="1"/>
      <c r="BC685" s="1"/>
      <c r="BF685" s="1"/>
    </row>
    <row r="686" spans="1:58">
      <c r="A686" s="11"/>
      <c r="B686" s="312"/>
      <c r="C686" s="11"/>
      <c r="D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U686" s="11"/>
      <c r="V686" s="11"/>
      <c r="AA686" s="11"/>
      <c r="AB686" s="11"/>
      <c r="AC686" s="11"/>
      <c r="AD686" s="11"/>
      <c r="AF686" s="1"/>
      <c r="AH686" s="1"/>
      <c r="AP686" s="1"/>
      <c r="AR686" s="1"/>
      <c r="AT686" s="1"/>
      <c r="AY686" s="1"/>
      <c r="AZ686" s="1"/>
      <c r="BA686" s="1"/>
      <c r="BC686" s="1"/>
      <c r="BF686" s="1"/>
    </row>
    <row r="687" spans="1:58">
      <c r="A687" s="11"/>
      <c r="B687" s="312"/>
      <c r="C687" s="11"/>
      <c r="D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U687" s="11"/>
      <c r="V687" s="11"/>
      <c r="AA687" s="11"/>
      <c r="AB687" s="11"/>
      <c r="AC687" s="11"/>
      <c r="AD687" s="11"/>
      <c r="AF687" s="1"/>
      <c r="AH687" s="1"/>
      <c r="AP687" s="1"/>
      <c r="AR687" s="1"/>
      <c r="AT687" s="1"/>
      <c r="AY687" s="1"/>
      <c r="AZ687" s="1"/>
      <c r="BA687" s="1"/>
      <c r="BC687" s="1"/>
      <c r="BF687" s="1"/>
    </row>
    <row r="688" spans="1:58">
      <c r="A688" s="11"/>
      <c r="B688" s="312"/>
      <c r="C688" s="11"/>
      <c r="D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U688" s="11"/>
      <c r="V688" s="11"/>
      <c r="AA688" s="11"/>
      <c r="AB688" s="11"/>
      <c r="AC688" s="11"/>
      <c r="AD688" s="11"/>
      <c r="AF688" s="1"/>
      <c r="AH688" s="1"/>
      <c r="AP688" s="1"/>
      <c r="AR688" s="1"/>
      <c r="AT688" s="1"/>
      <c r="AY688" s="1"/>
      <c r="AZ688" s="1"/>
      <c r="BA688" s="1"/>
      <c r="BC688" s="1"/>
      <c r="BF688" s="1"/>
    </row>
    <row r="689" spans="1:58">
      <c r="A689" s="11"/>
      <c r="B689" s="312"/>
      <c r="C689" s="11"/>
      <c r="D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U689" s="11"/>
      <c r="V689" s="11"/>
      <c r="AA689" s="11"/>
      <c r="AB689" s="11"/>
      <c r="AC689" s="11"/>
      <c r="AD689" s="11"/>
      <c r="AF689" s="1"/>
      <c r="AH689" s="1"/>
      <c r="AP689" s="1"/>
      <c r="AR689" s="1"/>
      <c r="AT689" s="1"/>
      <c r="AY689" s="1"/>
      <c r="AZ689" s="1"/>
      <c r="BA689" s="1"/>
      <c r="BC689" s="1"/>
      <c r="BF689" s="1"/>
    </row>
    <row r="690" spans="1:58">
      <c r="A690" s="11"/>
      <c r="B690" s="312"/>
      <c r="C690" s="11"/>
      <c r="D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U690" s="11"/>
      <c r="V690" s="11"/>
      <c r="AA690" s="11"/>
      <c r="AB690" s="11"/>
      <c r="AC690" s="11"/>
      <c r="AD690" s="11"/>
      <c r="AF690" s="1"/>
      <c r="AH690" s="1"/>
      <c r="AP690" s="1"/>
      <c r="AR690" s="1"/>
      <c r="AT690" s="1"/>
      <c r="AY690" s="1"/>
      <c r="AZ690" s="1"/>
      <c r="BA690" s="1"/>
      <c r="BC690" s="1"/>
      <c r="BF690" s="1"/>
    </row>
    <row r="691" spans="1:58">
      <c r="A691" s="11"/>
      <c r="B691" s="312"/>
      <c r="C691" s="11"/>
      <c r="D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U691" s="11"/>
      <c r="V691" s="11"/>
      <c r="AA691" s="11"/>
      <c r="AB691" s="11"/>
      <c r="AC691" s="11"/>
      <c r="AD691" s="11"/>
      <c r="AF691" s="1"/>
      <c r="AH691" s="1"/>
      <c r="AP691" s="1"/>
      <c r="AR691" s="1"/>
      <c r="AT691" s="1"/>
      <c r="AY691" s="1"/>
      <c r="AZ691" s="1"/>
      <c r="BA691" s="1"/>
      <c r="BC691" s="1"/>
      <c r="BF691" s="1"/>
    </row>
    <row r="692" spans="1:58">
      <c r="A692" s="11"/>
      <c r="B692" s="312"/>
      <c r="C692" s="11"/>
      <c r="D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U692" s="11"/>
      <c r="V692" s="11"/>
      <c r="AA692" s="11"/>
      <c r="AB692" s="11"/>
      <c r="AC692" s="11"/>
      <c r="AD692" s="11"/>
      <c r="AF692" s="1"/>
      <c r="AH692" s="1"/>
      <c r="AP692" s="1"/>
      <c r="AR692" s="1"/>
      <c r="AT692" s="1"/>
      <c r="AY692" s="1"/>
      <c r="AZ692" s="1"/>
      <c r="BA692" s="1"/>
      <c r="BC692" s="1"/>
      <c r="BF692" s="1"/>
    </row>
    <row r="693" spans="1:58">
      <c r="A693" s="11"/>
      <c r="B693" s="312"/>
      <c r="C693" s="11"/>
      <c r="D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U693" s="11"/>
      <c r="V693" s="11"/>
      <c r="AA693" s="11"/>
      <c r="AB693" s="11"/>
      <c r="AC693" s="11"/>
      <c r="AD693" s="11"/>
      <c r="AF693" s="1"/>
      <c r="AH693" s="1"/>
      <c r="AP693" s="1"/>
      <c r="AR693" s="1"/>
      <c r="AT693" s="1"/>
      <c r="AY693" s="1"/>
      <c r="AZ693" s="1"/>
      <c r="BA693" s="1"/>
      <c r="BC693" s="1"/>
      <c r="BF693" s="1"/>
    </row>
    <row r="694" spans="1:58">
      <c r="A694" s="11"/>
      <c r="B694" s="312"/>
      <c r="C694" s="11"/>
      <c r="D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U694" s="11"/>
      <c r="V694" s="11"/>
      <c r="AA694" s="11"/>
      <c r="AB694" s="11"/>
      <c r="AC694" s="11"/>
      <c r="AD694" s="11"/>
      <c r="AF694" s="1"/>
      <c r="AH694" s="1"/>
      <c r="AP694" s="1"/>
      <c r="AR694" s="1"/>
      <c r="AT694" s="1"/>
      <c r="AY694" s="1"/>
      <c r="AZ694" s="1"/>
      <c r="BA694" s="1"/>
      <c r="BC694" s="1"/>
      <c r="BF694" s="1"/>
    </row>
    <row r="695" spans="1:58">
      <c r="A695" s="11"/>
      <c r="B695" s="312"/>
      <c r="C695" s="11"/>
      <c r="D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U695" s="11"/>
      <c r="V695" s="11"/>
      <c r="AA695" s="11"/>
      <c r="AB695" s="11"/>
      <c r="AC695" s="11"/>
      <c r="AD695" s="11"/>
      <c r="AF695" s="1"/>
      <c r="AH695" s="1"/>
      <c r="AP695" s="1"/>
      <c r="AR695" s="1"/>
      <c r="AT695" s="1"/>
      <c r="AY695" s="1"/>
      <c r="AZ695" s="1"/>
      <c r="BA695" s="1"/>
      <c r="BC695" s="1"/>
      <c r="BF695" s="1"/>
    </row>
    <row r="696" spans="1:58">
      <c r="A696" s="11"/>
      <c r="B696" s="312"/>
      <c r="C696" s="11"/>
      <c r="D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U696" s="11"/>
      <c r="V696" s="11"/>
      <c r="AA696" s="11"/>
      <c r="AB696" s="11"/>
      <c r="AC696" s="11"/>
      <c r="AD696" s="11"/>
      <c r="AF696" s="1"/>
      <c r="AH696" s="1"/>
      <c r="AP696" s="1"/>
      <c r="AR696" s="1"/>
      <c r="AT696" s="1"/>
      <c r="AY696" s="1"/>
      <c r="AZ696" s="1"/>
      <c r="BA696" s="1"/>
      <c r="BC696" s="1"/>
      <c r="BF696" s="1"/>
    </row>
    <row r="697" spans="1:58">
      <c r="A697" s="11"/>
      <c r="B697" s="312"/>
      <c r="C697" s="11"/>
      <c r="D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U697" s="11"/>
      <c r="V697" s="11"/>
      <c r="AA697" s="11"/>
      <c r="AB697" s="11"/>
      <c r="AC697" s="11"/>
      <c r="AD697" s="11"/>
      <c r="AF697" s="1"/>
      <c r="AH697" s="1"/>
      <c r="AP697" s="1"/>
      <c r="AR697" s="1"/>
      <c r="AT697" s="1"/>
      <c r="AY697" s="1"/>
      <c r="AZ697" s="1"/>
      <c r="BA697" s="1"/>
      <c r="BC697" s="1"/>
      <c r="BF697" s="1"/>
    </row>
    <row r="698" spans="1:58">
      <c r="A698" s="11"/>
      <c r="B698" s="312"/>
      <c r="C698" s="11"/>
      <c r="D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U698" s="11"/>
      <c r="V698" s="11"/>
      <c r="AA698" s="11"/>
      <c r="AB698" s="11"/>
      <c r="AC698" s="11"/>
      <c r="AD698" s="11"/>
      <c r="AF698" s="1"/>
      <c r="AH698" s="1"/>
      <c r="AP698" s="1"/>
      <c r="AR698" s="1"/>
      <c r="AT698" s="1"/>
      <c r="AY698" s="1"/>
      <c r="AZ698" s="1"/>
      <c r="BA698" s="1"/>
      <c r="BC698" s="1"/>
      <c r="BF698" s="1"/>
    </row>
    <row r="699" spans="1:58">
      <c r="A699" s="11"/>
      <c r="B699" s="312"/>
      <c r="C699" s="11"/>
      <c r="D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U699" s="11"/>
      <c r="V699" s="11"/>
      <c r="AA699" s="11"/>
      <c r="AB699" s="11"/>
      <c r="AC699" s="11"/>
      <c r="AD699" s="11"/>
      <c r="AF699" s="1"/>
      <c r="AH699" s="1"/>
      <c r="AP699" s="1"/>
      <c r="AR699" s="1"/>
      <c r="AT699" s="1"/>
      <c r="AY699" s="1"/>
      <c r="AZ699" s="1"/>
      <c r="BA699" s="1"/>
      <c r="BC699" s="1"/>
      <c r="BF699" s="1"/>
    </row>
    <row r="700" spans="1:58">
      <c r="A700" s="11"/>
      <c r="B700" s="312"/>
      <c r="C700" s="11"/>
      <c r="D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U700" s="11"/>
      <c r="V700" s="11"/>
      <c r="AA700" s="11"/>
      <c r="AB700" s="11"/>
      <c r="AC700" s="11"/>
      <c r="AD700" s="11"/>
      <c r="AF700" s="1"/>
      <c r="AH700" s="1"/>
      <c r="AP700" s="1"/>
      <c r="AR700" s="1"/>
      <c r="AT700" s="1"/>
      <c r="AY700" s="1"/>
      <c r="AZ700" s="1"/>
      <c r="BA700" s="1"/>
      <c r="BC700" s="1"/>
      <c r="BF700" s="1"/>
    </row>
    <row r="701" spans="1:58">
      <c r="A701" s="11"/>
      <c r="B701" s="312"/>
      <c r="C701" s="11"/>
      <c r="D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U701" s="11"/>
      <c r="V701" s="11"/>
      <c r="AA701" s="11"/>
      <c r="AB701" s="11"/>
      <c r="AC701" s="11"/>
      <c r="AD701" s="11"/>
      <c r="AF701" s="1"/>
      <c r="AH701" s="1"/>
      <c r="AP701" s="1"/>
      <c r="AR701" s="1"/>
      <c r="AT701" s="1"/>
      <c r="AY701" s="1"/>
      <c r="AZ701" s="1"/>
      <c r="BA701" s="1"/>
      <c r="BC701" s="1"/>
      <c r="BF701" s="1"/>
    </row>
    <row r="702" spans="1:58">
      <c r="A702" s="11"/>
      <c r="B702" s="312"/>
      <c r="C702" s="11"/>
      <c r="D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U702" s="11"/>
      <c r="V702" s="11"/>
      <c r="AA702" s="11"/>
      <c r="AB702" s="11"/>
      <c r="AC702" s="11"/>
      <c r="AD702" s="11"/>
      <c r="AF702" s="1"/>
      <c r="AH702" s="1"/>
      <c r="AP702" s="1"/>
      <c r="AR702" s="1"/>
      <c r="AT702" s="1"/>
      <c r="AY702" s="1"/>
      <c r="AZ702" s="1"/>
      <c r="BA702" s="1"/>
      <c r="BC702" s="1"/>
      <c r="BF702" s="1"/>
    </row>
    <row r="703" spans="1:58">
      <c r="A703" s="11"/>
      <c r="B703" s="312"/>
      <c r="C703" s="11"/>
      <c r="D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U703" s="11"/>
      <c r="V703" s="11"/>
      <c r="AA703" s="11"/>
      <c r="AB703" s="11"/>
      <c r="AC703" s="11"/>
      <c r="AD703" s="11"/>
      <c r="AF703" s="1"/>
      <c r="AH703" s="1"/>
      <c r="AP703" s="1"/>
      <c r="AR703" s="1"/>
      <c r="AT703" s="1"/>
      <c r="AY703" s="1"/>
      <c r="AZ703" s="1"/>
      <c r="BA703" s="1"/>
      <c r="BC703" s="1"/>
      <c r="BF703" s="1"/>
    </row>
    <row r="704" spans="1:58">
      <c r="A704" s="11"/>
      <c r="B704" s="312"/>
      <c r="C704" s="11"/>
      <c r="D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U704" s="11"/>
      <c r="V704" s="11"/>
      <c r="AA704" s="11"/>
      <c r="AB704" s="11"/>
      <c r="AC704" s="11"/>
      <c r="AD704" s="11"/>
      <c r="AF704" s="1"/>
      <c r="AH704" s="1"/>
      <c r="AP704" s="1"/>
      <c r="AR704" s="1"/>
      <c r="AT704" s="1"/>
      <c r="AY704" s="1"/>
      <c r="AZ704" s="1"/>
      <c r="BA704" s="1"/>
      <c r="BC704" s="1"/>
      <c r="BF704" s="1"/>
    </row>
    <row r="705" spans="1:58">
      <c r="A705" s="11"/>
      <c r="B705" s="312"/>
      <c r="C705" s="11"/>
      <c r="D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U705" s="11"/>
      <c r="V705" s="11"/>
      <c r="AA705" s="11"/>
      <c r="AB705" s="11"/>
      <c r="AC705" s="11"/>
      <c r="AD705" s="11"/>
      <c r="AF705" s="1"/>
      <c r="AH705" s="1"/>
      <c r="AP705" s="1"/>
      <c r="AR705" s="1"/>
      <c r="AT705" s="1"/>
      <c r="AY705" s="1"/>
      <c r="AZ705" s="1"/>
      <c r="BA705" s="1"/>
      <c r="BC705" s="1"/>
      <c r="BF705" s="1"/>
    </row>
    <row r="706" spans="1:58">
      <c r="A706" s="11"/>
      <c r="B706" s="312"/>
      <c r="C706" s="11"/>
      <c r="D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U706" s="11"/>
      <c r="V706" s="11"/>
      <c r="AA706" s="11"/>
      <c r="AB706" s="11"/>
      <c r="AC706" s="11"/>
      <c r="AD706" s="11"/>
      <c r="AF706" s="1"/>
      <c r="AH706" s="1"/>
      <c r="AP706" s="1"/>
      <c r="AR706" s="1"/>
      <c r="AT706" s="1"/>
      <c r="AY706" s="1"/>
      <c r="AZ706" s="1"/>
      <c r="BA706" s="1"/>
      <c r="BC706" s="1"/>
      <c r="BF706" s="1"/>
    </row>
    <row r="707" spans="1:58">
      <c r="A707" s="11"/>
      <c r="B707" s="312"/>
      <c r="C707" s="11"/>
      <c r="D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U707" s="11"/>
      <c r="V707" s="11"/>
      <c r="AA707" s="11"/>
      <c r="AB707" s="11"/>
      <c r="AC707" s="11"/>
      <c r="AD707" s="11"/>
      <c r="AF707" s="1"/>
      <c r="AH707" s="1"/>
      <c r="AP707" s="1"/>
      <c r="AR707" s="1"/>
      <c r="AT707" s="1"/>
      <c r="AY707" s="1"/>
      <c r="AZ707" s="1"/>
      <c r="BA707" s="1"/>
      <c r="BC707" s="1"/>
      <c r="BF707" s="1"/>
    </row>
    <row r="708" spans="1:58">
      <c r="A708" s="11"/>
      <c r="B708" s="312"/>
      <c r="C708" s="11"/>
      <c r="D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U708" s="11"/>
      <c r="V708" s="11"/>
      <c r="AA708" s="11"/>
      <c r="AB708" s="11"/>
      <c r="AC708" s="11"/>
      <c r="AD708" s="11"/>
      <c r="AF708" s="1"/>
      <c r="AH708" s="1"/>
      <c r="AP708" s="1"/>
      <c r="AR708" s="1"/>
      <c r="AT708" s="1"/>
      <c r="AY708" s="1"/>
      <c r="AZ708" s="1"/>
      <c r="BA708" s="1"/>
      <c r="BC708" s="1"/>
      <c r="BF708" s="1"/>
    </row>
    <row r="709" spans="1:58">
      <c r="A709" s="11"/>
      <c r="B709" s="312"/>
      <c r="C709" s="11"/>
      <c r="D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U709" s="11"/>
      <c r="V709" s="11"/>
      <c r="AA709" s="11"/>
      <c r="AB709" s="11"/>
      <c r="AC709" s="11"/>
      <c r="AD709" s="11"/>
      <c r="AF709" s="1"/>
      <c r="AH709" s="1"/>
      <c r="AP709" s="1"/>
      <c r="AR709" s="1"/>
      <c r="AT709" s="1"/>
      <c r="AY709" s="1"/>
      <c r="AZ709" s="1"/>
      <c r="BA709" s="1"/>
      <c r="BC709" s="1"/>
      <c r="BF709" s="1"/>
    </row>
    <row r="710" spans="1:58">
      <c r="A710" s="11"/>
      <c r="B710" s="312"/>
      <c r="C710" s="11"/>
      <c r="D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U710" s="11"/>
      <c r="V710" s="11"/>
      <c r="AA710" s="11"/>
      <c r="AB710" s="11"/>
      <c r="AC710" s="11"/>
      <c r="AD710" s="11"/>
      <c r="AF710" s="1"/>
      <c r="AH710" s="1"/>
      <c r="AP710" s="1"/>
      <c r="AR710" s="1"/>
      <c r="AT710" s="1"/>
      <c r="AY710" s="1"/>
      <c r="AZ710" s="1"/>
      <c r="BA710" s="1"/>
      <c r="BC710" s="1"/>
      <c r="BF710" s="1"/>
    </row>
    <row r="711" spans="1:58">
      <c r="A711" s="11"/>
      <c r="B711" s="312"/>
      <c r="C711" s="11"/>
      <c r="D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U711" s="11"/>
      <c r="V711" s="11"/>
      <c r="AA711" s="11"/>
      <c r="AB711" s="11"/>
      <c r="AC711" s="11"/>
      <c r="AD711" s="11"/>
      <c r="AF711" s="1"/>
      <c r="AH711" s="1"/>
      <c r="AP711" s="1"/>
      <c r="AR711" s="1"/>
      <c r="AT711" s="1"/>
      <c r="AY711" s="1"/>
      <c r="AZ711" s="1"/>
      <c r="BA711" s="1"/>
      <c r="BC711" s="1"/>
      <c r="BF711" s="1"/>
    </row>
    <row r="712" spans="1:58">
      <c r="A712" s="11"/>
      <c r="B712" s="312"/>
      <c r="C712" s="11"/>
      <c r="D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U712" s="11"/>
      <c r="V712" s="11"/>
      <c r="AA712" s="11"/>
      <c r="AB712" s="11"/>
      <c r="AC712" s="11"/>
      <c r="AD712" s="11"/>
      <c r="AF712" s="1"/>
      <c r="AH712" s="1"/>
      <c r="AP712" s="1"/>
      <c r="AR712" s="1"/>
      <c r="AT712" s="1"/>
      <c r="AY712" s="1"/>
      <c r="AZ712" s="1"/>
      <c r="BA712" s="1"/>
      <c r="BC712" s="1"/>
      <c r="BF712" s="1"/>
    </row>
    <row r="713" spans="1:58">
      <c r="A713" s="11"/>
      <c r="B713" s="312"/>
      <c r="C713" s="11"/>
      <c r="D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U713" s="11"/>
      <c r="V713" s="11"/>
      <c r="AA713" s="11"/>
      <c r="AB713" s="11"/>
      <c r="AC713" s="11"/>
      <c r="AD713" s="11"/>
      <c r="AF713" s="1"/>
      <c r="AH713" s="1"/>
      <c r="AP713" s="1"/>
      <c r="AR713" s="1"/>
      <c r="AT713" s="1"/>
      <c r="AY713" s="1"/>
      <c r="AZ713" s="1"/>
      <c r="BA713" s="1"/>
      <c r="BC713" s="1"/>
      <c r="BF713" s="1"/>
    </row>
    <row r="714" spans="1:58">
      <c r="A714" s="11"/>
      <c r="B714" s="312"/>
      <c r="C714" s="11"/>
      <c r="D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U714" s="11"/>
      <c r="V714" s="11"/>
      <c r="AA714" s="11"/>
      <c r="AB714" s="11"/>
      <c r="AC714" s="11"/>
      <c r="AD714" s="11"/>
      <c r="AF714" s="1"/>
      <c r="AH714" s="1"/>
      <c r="AP714" s="1"/>
      <c r="AR714" s="1"/>
      <c r="AT714" s="1"/>
      <c r="AY714" s="1"/>
      <c r="AZ714" s="1"/>
      <c r="BA714" s="1"/>
      <c r="BC714" s="1"/>
      <c r="BF714" s="1"/>
    </row>
    <row r="715" spans="1:58">
      <c r="A715" s="11"/>
      <c r="B715" s="312"/>
      <c r="C715" s="11"/>
      <c r="D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U715" s="11"/>
      <c r="V715" s="11"/>
      <c r="AA715" s="11"/>
      <c r="AB715" s="11"/>
      <c r="AC715" s="11"/>
      <c r="AD715" s="11"/>
      <c r="AF715" s="1"/>
      <c r="AH715" s="1"/>
      <c r="AP715" s="1"/>
      <c r="AR715" s="1"/>
      <c r="AT715" s="1"/>
      <c r="AY715" s="1"/>
      <c r="AZ715" s="1"/>
      <c r="BA715" s="1"/>
      <c r="BC715" s="1"/>
      <c r="BF715" s="1"/>
    </row>
    <row r="716" spans="1:58">
      <c r="A716" s="11"/>
      <c r="B716" s="312"/>
      <c r="C716" s="11"/>
      <c r="D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U716" s="11"/>
      <c r="V716" s="11"/>
      <c r="AA716" s="11"/>
      <c r="AB716" s="11"/>
      <c r="AC716" s="11"/>
      <c r="AD716" s="11"/>
      <c r="AF716" s="1"/>
      <c r="AH716" s="1"/>
      <c r="AP716" s="1"/>
      <c r="AR716" s="1"/>
      <c r="AT716" s="1"/>
      <c r="AY716" s="1"/>
      <c r="AZ716" s="1"/>
      <c r="BA716" s="1"/>
      <c r="BC716" s="1"/>
      <c r="BF716" s="1"/>
    </row>
    <row r="717" spans="1:58">
      <c r="A717" s="11"/>
      <c r="B717" s="312"/>
      <c r="C717" s="11"/>
      <c r="D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U717" s="11"/>
      <c r="V717" s="11"/>
      <c r="AA717" s="11"/>
      <c r="AB717" s="11"/>
      <c r="AC717" s="11"/>
      <c r="AD717" s="11"/>
      <c r="AF717" s="1"/>
      <c r="AH717" s="1"/>
      <c r="AP717" s="1"/>
      <c r="AR717" s="1"/>
      <c r="AT717" s="1"/>
      <c r="AY717" s="1"/>
      <c r="AZ717" s="1"/>
      <c r="BA717" s="1"/>
      <c r="BC717" s="1"/>
      <c r="BF717" s="1"/>
    </row>
    <row r="718" spans="1:58">
      <c r="A718" s="11"/>
      <c r="B718" s="312"/>
      <c r="C718" s="11"/>
      <c r="D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U718" s="11"/>
      <c r="V718" s="11"/>
      <c r="AA718" s="11"/>
      <c r="AB718" s="11"/>
      <c r="AC718" s="11"/>
      <c r="AD718" s="11"/>
      <c r="AF718" s="1"/>
      <c r="AH718" s="1"/>
      <c r="AP718" s="1"/>
      <c r="AR718" s="1"/>
      <c r="AT718" s="1"/>
      <c r="AY718" s="1"/>
      <c r="AZ718" s="1"/>
      <c r="BA718" s="1"/>
      <c r="BC718" s="1"/>
      <c r="BF718" s="1"/>
    </row>
    <row r="719" spans="1:58">
      <c r="A719" s="11"/>
      <c r="B719" s="312"/>
      <c r="C719" s="11"/>
      <c r="D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U719" s="11"/>
      <c r="V719" s="11"/>
      <c r="AA719" s="11"/>
      <c r="AB719" s="11"/>
      <c r="AC719" s="11"/>
      <c r="AD719" s="11"/>
      <c r="AF719" s="1"/>
      <c r="AH719" s="1"/>
      <c r="AP719" s="1"/>
      <c r="AR719" s="1"/>
      <c r="AT719" s="1"/>
      <c r="AY719" s="1"/>
      <c r="AZ719" s="1"/>
      <c r="BA719" s="1"/>
      <c r="BC719" s="1"/>
      <c r="BF719" s="1"/>
    </row>
    <row r="720" spans="1:58">
      <c r="A720" s="11"/>
      <c r="B720" s="312"/>
      <c r="C720" s="11"/>
      <c r="D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U720" s="11"/>
      <c r="V720" s="11"/>
      <c r="AA720" s="11"/>
      <c r="AB720" s="11"/>
      <c r="AC720" s="11"/>
      <c r="AD720" s="11"/>
      <c r="AF720" s="1"/>
      <c r="AH720" s="1"/>
      <c r="AP720" s="1"/>
      <c r="AR720" s="1"/>
      <c r="AT720" s="1"/>
      <c r="AY720" s="1"/>
      <c r="AZ720" s="1"/>
      <c r="BA720" s="1"/>
      <c r="BC720" s="1"/>
      <c r="BF720" s="1"/>
    </row>
    <row r="721" spans="1:58">
      <c r="A721" s="11"/>
      <c r="B721" s="312"/>
      <c r="C721" s="11"/>
      <c r="D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U721" s="11"/>
      <c r="V721" s="11"/>
      <c r="AA721" s="11"/>
      <c r="AB721" s="11"/>
      <c r="AC721" s="11"/>
      <c r="AD721" s="11"/>
      <c r="AF721" s="1"/>
      <c r="AH721" s="1"/>
      <c r="AP721" s="1"/>
      <c r="AR721" s="1"/>
      <c r="AT721" s="1"/>
      <c r="AY721" s="1"/>
      <c r="AZ721" s="1"/>
      <c r="BA721" s="1"/>
      <c r="BC721" s="1"/>
      <c r="BF721" s="1"/>
    </row>
    <row r="722" spans="1:58">
      <c r="A722" s="11"/>
      <c r="B722" s="312"/>
      <c r="C722" s="11"/>
      <c r="D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U722" s="11"/>
      <c r="V722" s="11"/>
      <c r="AA722" s="11"/>
      <c r="AB722" s="11"/>
      <c r="AC722" s="11"/>
      <c r="AD722" s="11"/>
      <c r="AF722" s="1"/>
      <c r="AH722" s="1"/>
      <c r="AP722" s="1"/>
      <c r="AR722" s="1"/>
      <c r="AT722" s="1"/>
      <c r="AY722" s="1"/>
      <c r="AZ722" s="1"/>
      <c r="BA722" s="1"/>
      <c r="BC722" s="1"/>
      <c r="BF722" s="1"/>
    </row>
    <row r="723" spans="1:58">
      <c r="A723" s="11"/>
      <c r="B723" s="312"/>
      <c r="C723" s="11"/>
      <c r="D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U723" s="11"/>
      <c r="V723" s="11"/>
      <c r="AA723" s="11"/>
      <c r="AB723" s="11"/>
      <c r="AC723" s="11"/>
      <c r="AD723" s="11"/>
      <c r="AF723" s="1"/>
      <c r="AH723" s="1"/>
      <c r="AP723" s="1"/>
      <c r="AR723" s="1"/>
      <c r="AT723" s="1"/>
      <c r="AY723" s="1"/>
      <c r="AZ723" s="1"/>
      <c r="BA723" s="1"/>
      <c r="BC723" s="1"/>
      <c r="BF723" s="1"/>
    </row>
    <row r="724" spans="1:58">
      <c r="A724" s="11"/>
      <c r="B724" s="312"/>
      <c r="C724" s="11"/>
      <c r="D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U724" s="11"/>
      <c r="V724" s="11"/>
      <c r="AA724" s="11"/>
      <c r="AB724" s="11"/>
      <c r="AC724" s="11"/>
      <c r="AD724" s="11"/>
      <c r="AF724" s="1"/>
      <c r="AH724" s="1"/>
      <c r="AP724" s="1"/>
      <c r="AR724" s="1"/>
      <c r="AT724" s="1"/>
      <c r="AY724" s="1"/>
      <c r="AZ724" s="1"/>
      <c r="BA724" s="1"/>
      <c r="BC724" s="1"/>
      <c r="BF724" s="1"/>
    </row>
    <row r="725" spans="1:58">
      <c r="A725" s="11"/>
      <c r="B725" s="312"/>
      <c r="C725" s="11"/>
      <c r="D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U725" s="11"/>
      <c r="V725" s="11"/>
      <c r="AA725" s="11"/>
      <c r="AB725" s="11"/>
      <c r="AC725" s="11"/>
      <c r="AD725" s="11"/>
      <c r="AF725" s="1"/>
      <c r="AH725" s="1"/>
      <c r="AP725" s="1"/>
      <c r="AR725" s="1"/>
      <c r="AT725" s="1"/>
      <c r="AY725" s="1"/>
      <c r="AZ725" s="1"/>
      <c r="BA725" s="1"/>
      <c r="BC725" s="1"/>
      <c r="BF725" s="1"/>
    </row>
    <row r="726" spans="1:58">
      <c r="A726" s="11"/>
      <c r="B726" s="312"/>
      <c r="C726" s="11"/>
      <c r="D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U726" s="11"/>
      <c r="V726" s="11"/>
      <c r="AA726" s="11"/>
      <c r="AB726" s="11"/>
      <c r="AC726" s="11"/>
      <c r="AD726" s="11"/>
      <c r="AF726" s="1"/>
      <c r="AH726" s="1"/>
      <c r="AP726" s="1"/>
      <c r="AR726" s="1"/>
      <c r="AT726" s="1"/>
      <c r="AY726" s="1"/>
      <c r="AZ726" s="1"/>
      <c r="BA726" s="1"/>
      <c r="BC726" s="1"/>
      <c r="BF726" s="1"/>
    </row>
    <row r="727" spans="1:58">
      <c r="A727" s="11"/>
      <c r="B727" s="312"/>
      <c r="C727" s="11"/>
      <c r="D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U727" s="11"/>
      <c r="V727" s="11"/>
      <c r="AA727" s="11"/>
      <c r="AB727" s="11"/>
      <c r="AC727" s="11"/>
      <c r="AD727" s="11"/>
      <c r="AF727" s="1"/>
      <c r="AH727" s="1"/>
      <c r="AP727" s="1"/>
      <c r="AR727" s="1"/>
      <c r="AT727" s="1"/>
      <c r="AY727" s="1"/>
      <c r="AZ727" s="1"/>
      <c r="BA727" s="1"/>
      <c r="BC727" s="1"/>
      <c r="BF727" s="1"/>
    </row>
    <row r="728" spans="1:58">
      <c r="A728" s="11"/>
      <c r="B728" s="312"/>
      <c r="C728" s="11"/>
      <c r="D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U728" s="11"/>
      <c r="V728" s="11"/>
      <c r="AA728" s="11"/>
      <c r="AB728" s="11"/>
      <c r="AC728" s="11"/>
      <c r="AD728" s="11"/>
      <c r="AF728" s="1"/>
      <c r="AH728" s="1"/>
      <c r="AP728" s="1"/>
      <c r="AR728" s="1"/>
      <c r="AT728" s="1"/>
      <c r="AY728" s="1"/>
      <c r="AZ728" s="1"/>
      <c r="BA728" s="1"/>
      <c r="BC728" s="1"/>
      <c r="BF728" s="1"/>
    </row>
    <row r="729" spans="1:58">
      <c r="A729" s="11"/>
      <c r="B729" s="312"/>
      <c r="C729" s="11"/>
      <c r="D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U729" s="11"/>
      <c r="V729" s="11"/>
      <c r="AA729" s="11"/>
      <c r="AB729" s="11"/>
      <c r="AC729" s="11"/>
      <c r="AD729" s="11"/>
      <c r="AF729" s="1"/>
      <c r="AH729" s="1"/>
      <c r="AP729" s="1"/>
      <c r="AR729" s="1"/>
      <c r="AT729" s="1"/>
      <c r="AY729" s="1"/>
      <c r="AZ729" s="1"/>
      <c r="BA729" s="1"/>
      <c r="BC729" s="1"/>
      <c r="BF729" s="1"/>
    </row>
    <row r="730" spans="1:58">
      <c r="A730" s="11"/>
      <c r="B730" s="312"/>
      <c r="C730" s="11"/>
      <c r="D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U730" s="11"/>
      <c r="V730" s="11"/>
      <c r="AA730" s="11"/>
      <c r="AB730" s="11"/>
      <c r="AC730" s="11"/>
      <c r="AD730" s="11"/>
      <c r="AF730" s="1"/>
      <c r="AH730" s="1"/>
      <c r="AP730" s="1"/>
      <c r="AR730" s="1"/>
      <c r="AT730" s="1"/>
      <c r="AY730" s="1"/>
      <c r="AZ730" s="1"/>
      <c r="BA730" s="1"/>
      <c r="BC730" s="1"/>
      <c r="BF730" s="1"/>
    </row>
    <row r="731" spans="1:58">
      <c r="A731" s="11"/>
      <c r="B731" s="312"/>
      <c r="C731" s="11"/>
      <c r="D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U731" s="11"/>
      <c r="V731" s="11"/>
      <c r="AA731" s="11"/>
      <c r="AB731" s="11"/>
      <c r="AC731" s="11"/>
      <c r="AD731" s="11"/>
      <c r="AF731" s="1"/>
      <c r="AH731" s="1"/>
      <c r="AP731" s="1"/>
      <c r="AR731" s="1"/>
      <c r="AT731" s="1"/>
      <c r="AY731" s="1"/>
      <c r="AZ731" s="1"/>
      <c r="BA731" s="1"/>
      <c r="BC731" s="1"/>
      <c r="BF731" s="1"/>
    </row>
    <row r="732" spans="1:58">
      <c r="A732" s="11"/>
      <c r="B732" s="312"/>
      <c r="C732" s="11"/>
      <c r="D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U732" s="11"/>
      <c r="V732" s="11"/>
      <c r="AA732" s="11"/>
      <c r="AB732" s="11"/>
      <c r="AC732" s="11"/>
      <c r="AD732" s="11"/>
      <c r="AF732" s="1"/>
      <c r="AH732" s="1"/>
      <c r="AP732" s="1"/>
      <c r="AR732" s="1"/>
      <c r="AT732" s="1"/>
      <c r="AY732" s="1"/>
      <c r="AZ732" s="1"/>
      <c r="BA732" s="1"/>
      <c r="BC732" s="1"/>
      <c r="BF732" s="1"/>
    </row>
    <row r="733" spans="1:58">
      <c r="A733" s="11"/>
      <c r="B733" s="312"/>
      <c r="C733" s="11"/>
      <c r="D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U733" s="11"/>
      <c r="V733" s="11"/>
      <c r="AA733" s="11"/>
      <c r="AB733" s="11"/>
      <c r="AC733" s="11"/>
      <c r="AD733" s="11"/>
      <c r="AF733" s="1"/>
      <c r="AH733" s="1"/>
      <c r="AP733" s="1"/>
      <c r="AR733" s="1"/>
      <c r="AT733" s="1"/>
      <c r="AY733" s="1"/>
      <c r="AZ733" s="1"/>
      <c r="BA733" s="1"/>
      <c r="BC733" s="1"/>
      <c r="BF733" s="1"/>
    </row>
    <row r="734" spans="1:58">
      <c r="A734" s="11"/>
      <c r="B734" s="312"/>
      <c r="C734" s="11"/>
      <c r="D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U734" s="11"/>
      <c r="V734" s="11"/>
      <c r="AA734" s="11"/>
      <c r="AB734" s="11"/>
      <c r="AC734" s="11"/>
      <c r="AD734" s="11"/>
      <c r="AF734" s="1"/>
      <c r="AH734" s="1"/>
      <c r="AP734" s="1"/>
      <c r="AR734" s="1"/>
      <c r="AT734" s="1"/>
      <c r="AY734" s="1"/>
      <c r="AZ734" s="1"/>
      <c r="BA734" s="1"/>
      <c r="BC734" s="1"/>
      <c r="BF734" s="1"/>
    </row>
    <row r="735" spans="1:58">
      <c r="A735" s="11"/>
      <c r="B735" s="312"/>
      <c r="C735" s="11"/>
      <c r="D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U735" s="11"/>
      <c r="V735" s="11"/>
      <c r="AA735" s="11"/>
      <c r="AB735" s="11"/>
      <c r="AC735" s="11"/>
      <c r="AD735" s="11"/>
      <c r="AF735" s="1"/>
      <c r="AH735" s="1"/>
      <c r="AP735" s="1"/>
      <c r="AR735" s="1"/>
      <c r="AT735" s="1"/>
      <c r="AY735" s="1"/>
      <c r="AZ735" s="1"/>
      <c r="BA735" s="1"/>
      <c r="BC735" s="1"/>
      <c r="BF735" s="1"/>
    </row>
    <row r="736" spans="1:58">
      <c r="A736" s="11"/>
      <c r="B736" s="312"/>
      <c r="C736" s="11"/>
      <c r="D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U736" s="11"/>
      <c r="V736" s="11"/>
      <c r="AA736" s="11"/>
      <c r="AB736" s="11"/>
      <c r="AC736" s="11"/>
      <c r="AD736" s="11"/>
      <c r="AF736" s="1"/>
      <c r="AH736" s="1"/>
      <c r="AP736" s="1"/>
      <c r="AR736" s="1"/>
      <c r="AT736" s="1"/>
      <c r="AY736" s="1"/>
      <c r="AZ736" s="1"/>
      <c r="BA736" s="1"/>
      <c r="BC736" s="1"/>
      <c r="BF736" s="1"/>
    </row>
    <row r="737" spans="1:58">
      <c r="A737" s="11"/>
      <c r="B737" s="312"/>
      <c r="C737" s="11"/>
      <c r="D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U737" s="11"/>
      <c r="V737" s="11"/>
      <c r="AA737" s="11"/>
      <c r="AB737" s="11"/>
      <c r="AC737" s="11"/>
      <c r="AD737" s="11"/>
      <c r="AF737" s="1"/>
      <c r="AH737" s="1"/>
      <c r="AP737" s="1"/>
      <c r="AR737" s="1"/>
      <c r="AT737" s="1"/>
      <c r="AY737" s="1"/>
      <c r="AZ737" s="1"/>
      <c r="BA737" s="1"/>
      <c r="BC737" s="1"/>
      <c r="BF737" s="1"/>
    </row>
    <row r="738" spans="1:58">
      <c r="A738" s="11"/>
      <c r="B738" s="312"/>
      <c r="C738" s="11"/>
      <c r="D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U738" s="11"/>
      <c r="V738" s="11"/>
      <c r="AA738" s="11"/>
      <c r="AB738" s="11"/>
      <c r="AC738" s="11"/>
      <c r="AD738" s="11"/>
      <c r="AF738" s="1"/>
      <c r="AH738" s="1"/>
      <c r="AP738" s="1"/>
      <c r="AR738" s="1"/>
      <c r="AT738" s="1"/>
      <c r="AY738" s="1"/>
      <c r="AZ738" s="1"/>
      <c r="BA738" s="1"/>
      <c r="BC738" s="1"/>
      <c r="BF738" s="1"/>
    </row>
    <row r="739" spans="1:58">
      <c r="A739" s="11"/>
      <c r="B739" s="312"/>
      <c r="C739" s="11"/>
      <c r="D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U739" s="11"/>
      <c r="V739" s="11"/>
      <c r="AA739" s="11"/>
      <c r="AB739" s="11"/>
      <c r="AC739" s="11"/>
      <c r="AD739" s="11"/>
      <c r="AF739" s="1"/>
      <c r="AH739" s="1"/>
      <c r="AP739" s="1"/>
      <c r="AR739" s="1"/>
      <c r="AT739" s="1"/>
      <c r="AY739" s="1"/>
      <c r="AZ739" s="1"/>
      <c r="BA739" s="1"/>
      <c r="BC739" s="1"/>
      <c r="BF739" s="1"/>
    </row>
    <row r="740" spans="1:58">
      <c r="A740" s="11"/>
      <c r="B740" s="312"/>
      <c r="C740" s="11"/>
      <c r="D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U740" s="11"/>
      <c r="V740" s="11"/>
      <c r="AA740" s="11"/>
      <c r="AB740" s="11"/>
      <c r="AC740" s="11"/>
      <c r="AD740" s="11"/>
      <c r="AF740" s="1"/>
      <c r="AH740" s="1"/>
      <c r="AP740" s="1"/>
      <c r="AR740" s="1"/>
      <c r="AT740" s="1"/>
      <c r="AY740" s="1"/>
      <c r="AZ740" s="1"/>
      <c r="BA740" s="1"/>
      <c r="BC740" s="1"/>
      <c r="BF740" s="1"/>
    </row>
    <row r="741" spans="1:58">
      <c r="A741" s="11"/>
      <c r="B741" s="312"/>
      <c r="C741" s="11"/>
      <c r="D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U741" s="11"/>
      <c r="V741" s="11"/>
      <c r="AA741" s="11"/>
      <c r="AB741" s="11"/>
      <c r="AC741" s="11"/>
      <c r="AD741" s="11"/>
      <c r="AF741" s="1"/>
      <c r="AH741" s="1"/>
      <c r="AP741" s="1"/>
      <c r="AR741" s="1"/>
      <c r="AT741" s="1"/>
      <c r="AY741" s="1"/>
      <c r="AZ741" s="1"/>
      <c r="BA741" s="1"/>
      <c r="BC741" s="1"/>
      <c r="BF741" s="1"/>
    </row>
    <row r="742" spans="1:58">
      <c r="A742" s="11"/>
      <c r="B742" s="312"/>
      <c r="C742" s="11"/>
      <c r="D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U742" s="11"/>
      <c r="V742" s="11"/>
      <c r="AA742" s="11"/>
      <c r="AB742" s="11"/>
      <c r="AC742" s="11"/>
      <c r="AD742" s="11"/>
      <c r="AF742" s="1"/>
      <c r="AH742" s="1"/>
      <c r="AP742" s="1"/>
      <c r="AR742" s="1"/>
      <c r="AT742" s="1"/>
      <c r="AY742" s="1"/>
      <c r="AZ742" s="1"/>
      <c r="BA742" s="1"/>
      <c r="BC742" s="1"/>
      <c r="BF742" s="1"/>
    </row>
    <row r="743" spans="1:58">
      <c r="A743" s="11"/>
      <c r="B743" s="312"/>
      <c r="C743" s="11"/>
      <c r="D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U743" s="11"/>
      <c r="V743" s="11"/>
      <c r="AA743" s="11"/>
      <c r="AB743" s="11"/>
      <c r="AC743" s="11"/>
      <c r="AD743" s="11"/>
      <c r="AF743" s="1"/>
      <c r="AH743" s="1"/>
      <c r="AP743" s="1"/>
      <c r="AR743" s="1"/>
      <c r="AT743" s="1"/>
      <c r="AY743" s="1"/>
      <c r="AZ743" s="1"/>
      <c r="BA743" s="1"/>
      <c r="BC743" s="1"/>
      <c r="BF743" s="1"/>
    </row>
    <row r="744" spans="1:58">
      <c r="A744" s="11"/>
      <c r="B744" s="312"/>
      <c r="C744" s="11"/>
      <c r="D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U744" s="11"/>
      <c r="V744" s="11"/>
      <c r="AA744" s="11"/>
      <c r="AB744" s="11"/>
      <c r="AC744" s="11"/>
      <c r="AD744" s="11"/>
      <c r="AF744" s="1"/>
      <c r="AH744" s="1"/>
      <c r="AP744" s="1"/>
      <c r="AR744" s="1"/>
      <c r="AT744" s="1"/>
      <c r="AY744" s="1"/>
      <c r="AZ744" s="1"/>
      <c r="BA744" s="1"/>
      <c r="BC744" s="1"/>
      <c r="BF744" s="1"/>
    </row>
    <row r="745" spans="1:58">
      <c r="A745" s="11"/>
      <c r="B745" s="312"/>
      <c r="C745" s="11"/>
      <c r="D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U745" s="11"/>
      <c r="V745" s="11"/>
      <c r="AA745" s="11"/>
      <c r="AB745" s="11"/>
      <c r="AC745" s="11"/>
      <c r="AD745" s="11"/>
      <c r="AF745" s="1"/>
      <c r="AH745" s="1"/>
      <c r="AP745" s="1"/>
      <c r="AR745" s="1"/>
      <c r="AT745" s="1"/>
      <c r="AY745" s="1"/>
      <c r="AZ745" s="1"/>
      <c r="BA745" s="1"/>
      <c r="BC745" s="1"/>
      <c r="BF745" s="1"/>
    </row>
    <row r="746" spans="1:58">
      <c r="A746" s="11"/>
      <c r="B746" s="312"/>
      <c r="C746" s="11"/>
      <c r="D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U746" s="11"/>
      <c r="V746" s="11"/>
      <c r="AA746" s="11"/>
      <c r="AB746" s="11"/>
      <c r="AC746" s="11"/>
      <c r="AD746" s="11"/>
      <c r="AF746" s="1"/>
      <c r="AH746" s="1"/>
      <c r="AP746" s="1"/>
      <c r="AR746" s="1"/>
      <c r="AT746" s="1"/>
      <c r="AY746" s="1"/>
      <c r="AZ746" s="1"/>
      <c r="BA746" s="1"/>
      <c r="BC746" s="1"/>
      <c r="BF746" s="1"/>
    </row>
    <row r="747" spans="1:58">
      <c r="A747" s="11"/>
      <c r="B747" s="312"/>
      <c r="C747" s="11"/>
      <c r="D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U747" s="11"/>
      <c r="V747" s="11"/>
      <c r="AA747" s="11"/>
      <c r="AB747" s="11"/>
      <c r="AC747" s="11"/>
      <c r="AD747" s="11"/>
      <c r="AF747" s="1"/>
      <c r="AH747" s="1"/>
      <c r="AP747" s="1"/>
      <c r="AR747" s="1"/>
      <c r="AT747" s="1"/>
      <c r="AY747" s="1"/>
      <c r="AZ747" s="1"/>
      <c r="BA747" s="1"/>
      <c r="BC747" s="1"/>
      <c r="BF747" s="1"/>
    </row>
    <row r="748" spans="1:58">
      <c r="A748" s="11"/>
      <c r="B748" s="312"/>
      <c r="C748" s="11"/>
      <c r="D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U748" s="11"/>
      <c r="V748" s="11"/>
      <c r="AA748" s="11"/>
      <c r="AB748" s="11"/>
      <c r="AC748" s="11"/>
      <c r="AD748" s="11"/>
      <c r="AF748" s="1"/>
      <c r="AH748" s="1"/>
      <c r="AP748" s="1"/>
      <c r="AR748" s="1"/>
      <c r="AT748" s="1"/>
      <c r="AY748" s="1"/>
      <c r="AZ748" s="1"/>
      <c r="BA748" s="1"/>
      <c r="BC748" s="1"/>
      <c r="BF748" s="1"/>
    </row>
    <row r="749" spans="1:58">
      <c r="A749" s="11"/>
      <c r="B749" s="312"/>
      <c r="C749" s="11"/>
      <c r="D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U749" s="11"/>
      <c r="V749" s="11"/>
      <c r="AA749" s="11"/>
      <c r="AB749" s="11"/>
      <c r="AC749" s="11"/>
      <c r="AD749" s="11"/>
      <c r="AF749" s="1"/>
      <c r="AH749" s="1"/>
      <c r="AP749" s="1"/>
      <c r="AR749" s="1"/>
      <c r="AT749" s="1"/>
      <c r="AY749" s="1"/>
      <c r="AZ749" s="1"/>
      <c r="BA749" s="1"/>
      <c r="BC749" s="1"/>
      <c r="BF749" s="1"/>
    </row>
    <row r="750" spans="1:58">
      <c r="A750" s="11"/>
      <c r="B750" s="312"/>
      <c r="C750" s="11"/>
      <c r="D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U750" s="11"/>
      <c r="V750" s="11"/>
      <c r="AA750" s="11"/>
      <c r="AB750" s="11"/>
      <c r="AC750" s="11"/>
      <c r="AD750" s="11"/>
      <c r="AF750" s="1"/>
      <c r="AH750" s="1"/>
      <c r="AP750" s="1"/>
      <c r="AR750" s="1"/>
      <c r="AT750" s="1"/>
      <c r="AY750" s="1"/>
      <c r="AZ750" s="1"/>
      <c r="BA750" s="1"/>
      <c r="BC750" s="1"/>
      <c r="BF750" s="1"/>
    </row>
    <row r="751" spans="1:58">
      <c r="A751" s="11"/>
      <c r="B751" s="312"/>
      <c r="C751" s="11"/>
      <c r="D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U751" s="11"/>
      <c r="V751" s="11"/>
      <c r="AA751" s="11"/>
      <c r="AB751" s="11"/>
      <c r="AC751" s="11"/>
      <c r="AD751" s="11"/>
      <c r="AF751" s="1"/>
      <c r="AH751" s="1"/>
      <c r="AP751" s="1"/>
      <c r="AR751" s="1"/>
      <c r="AT751" s="1"/>
      <c r="AY751" s="1"/>
      <c r="AZ751" s="1"/>
      <c r="BA751" s="1"/>
      <c r="BC751" s="1"/>
      <c r="BF751" s="1"/>
    </row>
    <row r="752" spans="1:58">
      <c r="A752" s="11"/>
      <c r="B752" s="312"/>
      <c r="C752" s="11"/>
      <c r="D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U752" s="11"/>
      <c r="V752" s="11"/>
      <c r="AA752" s="11"/>
      <c r="AB752" s="11"/>
      <c r="AC752" s="11"/>
      <c r="AD752" s="11"/>
    </row>
    <row r="753" spans="1:30">
      <c r="A753" s="11"/>
      <c r="B753" s="312"/>
      <c r="C753" s="11"/>
      <c r="D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U753" s="11"/>
      <c r="V753" s="11"/>
      <c r="AA753" s="11"/>
      <c r="AB753" s="11"/>
      <c r="AC753" s="11"/>
      <c r="AD753" s="11"/>
    </row>
    <row r="754" spans="1:30">
      <c r="A754" s="11"/>
      <c r="B754" s="312"/>
      <c r="C754" s="11"/>
      <c r="D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U754" s="11"/>
      <c r="V754" s="11"/>
      <c r="AA754" s="11"/>
      <c r="AB754" s="11"/>
      <c r="AC754" s="11"/>
      <c r="AD754" s="11"/>
    </row>
    <row r="755" spans="1:30">
      <c r="A755" s="11"/>
      <c r="B755" s="312"/>
      <c r="C755" s="11"/>
      <c r="D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U755" s="11"/>
      <c r="V755" s="11"/>
      <c r="AA755" s="11"/>
      <c r="AB755" s="11"/>
      <c r="AC755" s="11"/>
      <c r="AD755" s="11"/>
    </row>
    <row r="756" spans="1:30">
      <c r="A756" s="11"/>
      <c r="B756" s="312"/>
      <c r="C756" s="11"/>
      <c r="D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U756" s="11"/>
      <c r="V756" s="11"/>
      <c r="AA756" s="11"/>
      <c r="AB756" s="11"/>
      <c r="AC756" s="11"/>
      <c r="AD756" s="11"/>
    </row>
    <row r="757" spans="1:30">
      <c r="A757" s="11"/>
      <c r="B757" s="312"/>
      <c r="C757" s="11"/>
      <c r="D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U757" s="11"/>
      <c r="V757" s="11"/>
      <c r="AA757" s="11"/>
      <c r="AB757" s="11"/>
      <c r="AC757" s="11"/>
      <c r="AD757" s="11"/>
    </row>
    <row r="758" spans="1:30">
      <c r="A758" s="11"/>
      <c r="B758" s="312"/>
      <c r="C758" s="11"/>
      <c r="D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U758" s="11"/>
      <c r="V758" s="11"/>
      <c r="AA758" s="11"/>
      <c r="AB758" s="11"/>
      <c r="AC758" s="11"/>
      <c r="AD758" s="11"/>
    </row>
    <row r="759" spans="1:30">
      <c r="A759" s="11"/>
      <c r="B759" s="312"/>
      <c r="C759" s="11"/>
      <c r="D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U759" s="11"/>
      <c r="V759" s="11"/>
      <c r="AA759" s="11"/>
      <c r="AB759" s="11"/>
      <c r="AC759" s="11"/>
      <c r="AD759" s="11"/>
    </row>
    <row r="760" spans="1:30">
      <c r="A760" s="11"/>
      <c r="B760" s="312"/>
      <c r="C760" s="11"/>
      <c r="D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U760" s="11"/>
      <c r="V760" s="11"/>
      <c r="AA760" s="11"/>
      <c r="AB760" s="11"/>
      <c r="AC760" s="11"/>
      <c r="AD760" s="11"/>
    </row>
    <row r="761" spans="1:30">
      <c r="A761" s="11"/>
      <c r="B761" s="312"/>
      <c r="C761" s="11"/>
      <c r="D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U761" s="11"/>
      <c r="V761" s="11"/>
      <c r="AA761" s="11"/>
      <c r="AB761" s="11"/>
      <c r="AC761" s="11"/>
      <c r="AD761" s="11"/>
    </row>
    <row r="762" spans="1:30">
      <c r="A762" s="11"/>
      <c r="B762" s="312"/>
      <c r="C762" s="11"/>
      <c r="D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U762" s="11"/>
      <c r="V762" s="11"/>
      <c r="AA762" s="11"/>
      <c r="AB762" s="11"/>
      <c r="AC762" s="11"/>
      <c r="AD762" s="11"/>
    </row>
    <row r="763" spans="1:30">
      <c r="A763" s="11"/>
      <c r="B763" s="312"/>
      <c r="C763" s="11"/>
      <c r="D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U763" s="11"/>
      <c r="V763" s="11"/>
      <c r="AA763" s="11"/>
      <c r="AB763" s="11"/>
      <c r="AC763" s="11"/>
      <c r="AD763" s="11"/>
    </row>
    <row r="764" spans="1:30">
      <c r="A764" s="11"/>
      <c r="B764" s="312"/>
      <c r="C764" s="11"/>
      <c r="D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U764" s="11"/>
      <c r="V764" s="11"/>
      <c r="AA764" s="11"/>
      <c r="AB764" s="11"/>
      <c r="AC764" s="11"/>
      <c r="AD764" s="11"/>
    </row>
    <row r="765" spans="1:30">
      <c r="A765" s="11"/>
      <c r="B765" s="312"/>
      <c r="C765" s="11"/>
      <c r="D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U765" s="11"/>
      <c r="V765" s="11"/>
      <c r="AA765" s="11"/>
      <c r="AB765" s="11"/>
      <c r="AC765" s="11"/>
      <c r="AD765" s="11"/>
    </row>
    <row r="766" spans="1:30">
      <c r="A766" s="11"/>
      <c r="B766" s="312"/>
      <c r="C766" s="11"/>
      <c r="D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U766" s="11"/>
      <c r="V766" s="11"/>
      <c r="AA766" s="11"/>
      <c r="AB766" s="11"/>
      <c r="AC766" s="11"/>
      <c r="AD766" s="11"/>
    </row>
    <row r="767" spans="1:30">
      <c r="A767" s="11"/>
      <c r="B767" s="312"/>
      <c r="C767" s="11"/>
      <c r="D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U767" s="11"/>
      <c r="V767" s="11"/>
      <c r="AA767" s="11"/>
      <c r="AB767" s="11"/>
      <c r="AC767" s="11"/>
      <c r="AD767" s="11"/>
    </row>
    <row r="768" spans="1:30">
      <c r="A768" s="11"/>
      <c r="B768" s="312"/>
      <c r="C768" s="11"/>
      <c r="D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U768" s="11"/>
      <c r="V768" s="11"/>
      <c r="AA768" s="11"/>
      <c r="AB768" s="11"/>
      <c r="AC768" s="11"/>
      <c r="AD768" s="11"/>
    </row>
    <row r="769" spans="1:30">
      <c r="A769" s="11"/>
      <c r="B769" s="312"/>
      <c r="C769" s="11"/>
      <c r="D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U769" s="11"/>
      <c r="V769" s="11"/>
      <c r="AA769" s="11"/>
      <c r="AB769" s="11"/>
      <c r="AC769" s="11"/>
      <c r="AD769" s="11"/>
    </row>
    <row r="770" spans="1:30">
      <c r="A770" s="11"/>
      <c r="B770" s="312"/>
      <c r="C770" s="11"/>
      <c r="D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U770" s="11"/>
      <c r="V770" s="11"/>
      <c r="AA770" s="11"/>
      <c r="AB770" s="11"/>
      <c r="AC770" s="11"/>
      <c r="AD770" s="11"/>
    </row>
    <row r="771" spans="1:30">
      <c r="A771" s="11"/>
      <c r="B771" s="312"/>
      <c r="C771" s="11"/>
      <c r="D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U771" s="11"/>
      <c r="V771" s="11"/>
      <c r="AA771" s="11"/>
      <c r="AB771" s="11"/>
      <c r="AC771" s="11"/>
      <c r="AD771" s="11"/>
    </row>
    <row r="772" spans="1:30">
      <c r="A772" s="11"/>
      <c r="B772" s="312"/>
      <c r="C772" s="11"/>
      <c r="D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U772" s="11"/>
      <c r="V772" s="11"/>
      <c r="AA772" s="11"/>
      <c r="AB772" s="11"/>
      <c r="AC772" s="11"/>
      <c r="AD772" s="11"/>
    </row>
    <row r="773" spans="1:30">
      <c r="A773" s="11"/>
      <c r="B773" s="312"/>
      <c r="C773" s="11"/>
      <c r="D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U773" s="11"/>
      <c r="V773" s="11"/>
      <c r="AA773" s="11"/>
      <c r="AB773" s="11"/>
      <c r="AC773" s="11"/>
      <c r="AD773" s="11"/>
    </row>
    <row r="774" spans="1:30">
      <c r="A774" s="11"/>
      <c r="B774" s="312"/>
      <c r="C774" s="11"/>
      <c r="D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U774" s="11"/>
      <c r="V774" s="11"/>
      <c r="AA774" s="11"/>
      <c r="AB774" s="11"/>
      <c r="AC774" s="11"/>
      <c r="AD774" s="11"/>
    </row>
    <row r="775" spans="1:30">
      <c r="A775" s="11"/>
      <c r="B775" s="312"/>
      <c r="C775" s="11"/>
      <c r="D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U775" s="11"/>
      <c r="V775" s="11"/>
      <c r="AA775" s="11"/>
      <c r="AB775" s="11"/>
      <c r="AC775" s="11"/>
      <c r="AD775" s="11"/>
    </row>
    <row r="776" spans="1:30">
      <c r="A776" s="11"/>
      <c r="B776" s="312"/>
      <c r="C776" s="11"/>
      <c r="D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U776" s="11"/>
      <c r="V776" s="11"/>
      <c r="AA776" s="11"/>
      <c r="AB776" s="11"/>
      <c r="AC776" s="11"/>
      <c r="AD776" s="11"/>
    </row>
    <row r="777" spans="1:30">
      <c r="A777" s="11"/>
      <c r="B777" s="312"/>
      <c r="C777" s="11"/>
      <c r="D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U777" s="11"/>
      <c r="V777" s="11"/>
      <c r="AA777" s="11"/>
      <c r="AB777" s="11"/>
      <c r="AC777" s="11"/>
      <c r="AD777" s="11"/>
    </row>
    <row r="778" spans="1:30">
      <c r="A778" s="11"/>
      <c r="B778" s="312"/>
      <c r="C778" s="11"/>
      <c r="D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U778" s="11"/>
      <c r="V778" s="11"/>
      <c r="AA778" s="11"/>
      <c r="AB778" s="11"/>
      <c r="AC778" s="11"/>
      <c r="AD778" s="11"/>
    </row>
    <row r="779" spans="1:30">
      <c r="A779" s="11"/>
      <c r="B779" s="312"/>
      <c r="C779" s="11"/>
      <c r="D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U779" s="11"/>
      <c r="V779" s="11"/>
      <c r="AA779" s="11"/>
      <c r="AB779" s="11"/>
      <c r="AC779" s="11"/>
      <c r="AD779" s="11"/>
    </row>
    <row r="780" spans="1:30">
      <c r="A780" s="11"/>
      <c r="B780" s="312"/>
      <c r="C780" s="11"/>
      <c r="D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U780" s="11"/>
      <c r="V780" s="11"/>
      <c r="AA780" s="11"/>
      <c r="AB780" s="11"/>
      <c r="AC780" s="11"/>
      <c r="AD780" s="11"/>
    </row>
    <row r="781" spans="1:30">
      <c r="A781" s="11"/>
      <c r="B781" s="312"/>
      <c r="C781" s="11"/>
      <c r="D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U781" s="11"/>
      <c r="V781" s="11"/>
      <c r="AA781" s="11"/>
      <c r="AB781" s="11"/>
      <c r="AC781" s="11"/>
      <c r="AD781" s="11"/>
    </row>
    <row r="782" spans="1:30">
      <c r="A782" s="11"/>
      <c r="B782" s="312"/>
      <c r="C782" s="11"/>
      <c r="D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U782" s="11"/>
      <c r="V782" s="11"/>
      <c r="AA782" s="11"/>
      <c r="AB782" s="11"/>
      <c r="AC782" s="11"/>
      <c r="AD782" s="11"/>
    </row>
    <row r="783" spans="1:30">
      <c r="A783" s="11"/>
      <c r="B783" s="312"/>
      <c r="C783" s="11"/>
      <c r="D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U783" s="11"/>
      <c r="V783" s="11"/>
      <c r="AA783" s="11"/>
      <c r="AB783" s="11"/>
      <c r="AC783" s="11"/>
      <c r="AD783" s="11"/>
    </row>
    <row r="784" spans="1:30">
      <c r="A784" s="11"/>
      <c r="B784" s="312"/>
      <c r="C784" s="11"/>
      <c r="D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U784" s="11"/>
      <c r="V784" s="11"/>
      <c r="AA784" s="11"/>
      <c r="AB784" s="11"/>
      <c r="AC784" s="11"/>
      <c r="AD784" s="11"/>
    </row>
    <row r="785" spans="1:30">
      <c r="A785" s="11"/>
      <c r="B785" s="312"/>
      <c r="C785" s="11"/>
      <c r="D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U785" s="11"/>
      <c r="V785" s="11"/>
      <c r="AA785" s="11"/>
      <c r="AB785" s="11"/>
      <c r="AC785" s="11"/>
      <c r="AD785" s="11"/>
    </row>
    <row r="786" spans="1:30">
      <c r="A786" s="11"/>
      <c r="B786" s="312"/>
      <c r="C786" s="11"/>
      <c r="D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U786" s="11"/>
      <c r="V786" s="11"/>
      <c r="AA786" s="11"/>
      <c r="AB786" s="11"/>
      <c r="AC786" s="11"/>
      <c r="AD786" s="11"/>
    </row>
    <row r="787" spans="1:30">
      <c r="A787" s="11"/>
      <c r="B787" s="312"/>
      <c r="C787" s="11"/>
      <c r="D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U787" s="11"/>
      <c r="V787" s="11"/>
      <c r="AA787" s="11"/>
      <c r="AB787" s="11"/>
      <c r="AC787" s="11"/>
      <c r="AD787" s="11"/>
    </row>
    <row r="788" spans="1:30">
      <c r="A788" s="11"/>
      <c r="B788" s="312"/>
      <c r="C788" s="11"/>
      <c r="D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U788" s="11"/>
      <c r="V788" s="11"/>
      <c r="AA788" s="11"/>
      <c r="AB788" s="11"/>
      <c r="AC788" s="11"/>
      <c r="AD788" s="11"/>
    </row>
    <row r="789" spans="1:30">
      <c r="A789" s="11"/>
      <c r="B789" s="312"/>
      <c r="C789" s="11"/>
      <c r="D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U789" s="11"/>
      <c r="V789" s="11"/>
      <c r="AA789" s="11"/>
      <c r="AB789" s="11"/>
      <c r="AC789" s="11"/>
      <c r="AD789" s="11"/>
    </row>
    <row r="790" spans="1:30">
      <c r="A790" s="11"/>
      <c r="B790" s="312"/>
      <c r="C790" s="11"/>
      <c r="D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U790" s="11"/>
      <c r="V790" s="11"/>
      <c r="AA790" s="11"/>
      <c r="AB790" s="11"/>
      <c r="AC790" s="11"/>
      <c r="AD790" s="11"/>
    </row>
    <row r="791" spans="1:30">
      <c r="A791" s="11"/>
      <c r="B791" s="312"/>
      <c r="C791" s="11"/>
      <c r="D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U791" s="11"/>
      <c r="V791" s="11"/>
      <c r="AA791" s="11"/>
      <c r="AB791" s="11"/>
      <c r="AC791" s="11"/>
      <c r="AD791" s="11"/>
    </row>
    <row r="792" spans="1:30">
      <c r="A792" s="11"/>
      <c r="B792" s="312"/>
      <c r="C792" s="11"/>
      <c r="D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U792" s="11"/>
      <c r="V792" s="11"/>
      <c r="AA792" s="11"/>
      <c r="AB792" s="11"/>
      <c r="AC792" s="11"/>
      <c r="AD792" s="11"/>
    </row>
    <row r="793" spans="1:30">
      <c r="A793" s="11"/>
      <c r="B793" s="312"/>
      <c r="C793" s="11"/>
      <c r="D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U793" s="11"/>
      <c r="V793" s="11"/>
      <c r="AA793" s="11"/>
      <c r="AB793" s="11"/>
      <c r="AC793" s="11"/>
      <c r="AD793" s="11"/>
    </row>
    <row r="794" spans="1:30">
      <c r="A794" s="11"/>
      <c r="B794" s="312"/>
      <c r="C794" s="11"/>
      <c r="D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U794" s="11"/>
      <c r="V794" s="11"/>
      <c r="AA794" s="11"/>
      <c r="AB794" s="11"/>
      <c r="AC794" s="11"/>
      <c r="AD794" s="11"/>
    </row>
    <row r="795" spans="1:30">
      <c r="A795" s="11"/>
      <c r="B795" s="312"/>
      <c r="C795" s="11"/>
      <c r="D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U795" s="11"/>
      <c r="V795" s="11"/>
      <c r="AA795" s="11"/>
      <c r="AB795" s="11"/>
      <c r="AC795" s="11"/>
      <c r="AD795" s="11"/>
    </row>
    <row r="796" spans="1:30">
      <c r="A796" s="11"/>
      <c r="B796" s="312"/>
      <c r="C796" s="11"/>
      <c r="D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U796" s="11"/>
      <c r="V796" s="11"/>
      <c r="AA796" s="11"/>
      <c r="AB796" s="11"/>
      <c r="AC796" s="11"/>
      <c r="AD796" s="11"/>
    </row>
    <row r="797" spans="1:30">
      <c r="A797" s="11"/>
      <c r="B797" s="312"/>
      <c r="C797" s="11"/>
      <c r="D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U797" s="11"/>
      <c r="V797" s="11"/>
      <c r="AA797" s="11"/>
      <c r="AB797" s="11"/>
      <c r="AC797" s="11"/>
      <c r="AD797" s="11"/>
    </row>
    <row r="798" spans="1:30">
      <c r="A798" s="11"/>
      <c r="B798" s="312"/>
      <c r="C798" s="11"/>
      <c r="D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U798" s="11"/>
      <c r="V798" s="11"/>
      <c r="AA798" s="11"/>
      <c r="AB798" s="11"/>
      <c r="AC798" s="11"/>
      <c r="AD798" s="11"/>
    </row>
    <row r="799" spans="1:30">
      <c r="A799" s="11"/>
      <c r="B799" s="312"/>
      <c r="C799" s="11"/>
      <c r="D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U799" s="11"/>
      <c r="V799" s="11"/>
      <c r="AA799" s="11"/>
      <c r="AB799" s="11"/>
      <c r="AC799" s="11"/>
      <c r="AD799" s="11"/>
    </row>
    <row r="800" spans="1:30">
      <c r="A800" s="11"/>
      <c r="B800" s="312"/>
      <c r="C800" s="11"/>
      <c r="D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U800" s="11"/>
      <c r="V800" s="11"/>
      <c r="AA800" s="11"/>
      <c r="AB800" s="11"/>
      <c r="AC800" s="11"/>
      <c r="AD800" s="11"/>
    </row>
    <row r="801" spans="1:30">
      <c r="A801" s="11"/>
      <c r="B801" s="312"/>
      <c r="C801" s="11"/>
      <c r="D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U801" s="11"/>
      <c r="V801" s="11"/>
      <c r="AA801" s="11"/>
      <c r="AB801" s="11"/>
      <c r="AC801" s="11"/>
      <c r="AD801" s="11"/>
    </row>
    <row r="802" spans="1:30">
      <c r="A802" s="11"/>
      <c r="B802" s="312"/>
      <c r="C802" s="11"/>
      <c r="D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U802" s="11"/>
      <c r="V802" s="11"/>
      <c r="AA802" s="11"/>
      <c r="AB802" s="11"/>
      <c r="AC802" s="11"/>
      <c r="AD802" s="11"/>
    </row>
    <row r="803" spans="1:30">
      <c r="A803" s="11"/>
      <c r="B803" s="312"/>
      <c r="C803" s="11"/>
      <c r="D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U803" s="11"/>
      <c r="V803" s="11"/>
      <c r="AA803" s="11"/>
      <c r="AB803" s="11"/>
      <c r="AC803" s="11"/>
      <c r="AD803" s="11"/>
    </row>
    <row r="804" spans="1:30">
      <c r="A804" s="11"/>
      <c r="B804" s="312"/>
      <c r="C804" s="11"/>
      <c r="D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U804" s="11"/>
      <c r="V804" s="11"/>
      <c r="AA804" s="11"/>
      <c r="AB804" s="11"/>
      <c r="AC804" s="11"/>
      <c r="AD804" s="11"/>
    </row>
    <row r="805" spans="1:30">
      <c r="A805" s="11"/>
      <c r="B805" s="312"/>
      <c r="C805" s="11"/>
      <c r="D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U805" s="11"/>
      <c r="V805" s="11"/>
      <c r="AA805" s="11"/>
      <c r="AB805" s="11"/>
      <c r="AC805" s="11"/>
      <c r="AD805" s="11"/>
    </row>
    <row r="806" spans="1:30">
      <c r="A806" s="11"/>
      <c r="B806" s="312"/>
      <c r="C806" s="11"/>
      <c r="D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U806" s="11"/>
      <c r="V806" s="11"/>
      <c r="AA806" s="11"/>
      <c r="AB806" s="11"/>
      <c r="AC806" s="11"/>
      <c r="AD806" s="11"/>
    </row>
    <row r="807" spans="1:30">
      <c r="A807" s="11"/>
      <c r="B807" s="312"/>
      <c r="C807" s="11"/>
      <c r="D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U807" s="11"/>
      <c r="V807" s="11"/>
      <c r="AA807" s="11"/>
      <c r="AB807" s="11"/>
      <c r="AC807" s="11"/>
      <c r="AD807" s="11"/>
    </row>
    <row r="808" spans="1:30">
      <c r="A808" s="11"/>
      <c r="B808" s="312"/>
      <c r="C808" s="11"/>
      <c r="D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U808" s="11"/>
      <c r="V808" s="11"/>
      <c r="AA808" s="11"/>
      <c r="AB808" s="11"/>
      <c r="AC808" s="11"/>
      <c r="AD808" s="11"/>
    </row>
    <row r="809" spans="1:30">
      <c r="A809" s="11"/>
      <c r="B809" s="312"/>
      <c r="C809" s="11"/>
      <c r="D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U809" s="11"/>
      <c r="V809" s="11"/>
      <c r="AA809" s="11"/>
      <c r="AB809" s="11"/>
      <c r="AC809" s="11"/>
      <c r="AD809" s="11"/>
    </row>
    <row r="810" spans="1:30">
      <c r="A810" s="11"/>
      <c r="B810" s="312"/>
      <c r="C810" s="11"/>
      <c r="D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U810" s="11"/>
      <c r="V810" s="11"/>
      <c r="AA810" s="11"/>
      <c r="AB810" s="11"/>
      <c r="AC810" s="11"/>
      <c r="AD810" s="11"/>
    </row>
    <row r="811" spans="1:30">
      <c r="A811" s="11"/>
      <c r="B811" s="312"/>
      <c r="C811" s="11"/>
      <c r="D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U811" s="11"/>
      <c r="V811" s="11"/>
      <c r="AA811" s="11"/>
      <c r="AB811" s="11"/>
      <c r="AC811" s="11"/>
      <c r="AD811" s="11"/>
    </row>
    <row r="812" spans="1:30">
      <c r="A812" s="11"/>
      <c r="B812" s="312"/>
      <c r="C812" s="11"/>
      <c r="D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U812" s="11"/>
      <c r="V812" s="11"/>
      <c r="AA812" s="11"/>
      <c r="AB812" s="11"/>
      <c r="AC812" s="11"/>
      <c r="AD812" s="11"/>
    </row>
    <row r="813" spans="1:30">
      <c r="A813" s="11"/>
      <c r="B813" s="312"/>
      <c r="C813" s="11"/>
      <c r="D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U813" s="11"/>
      <c r="V813" s="11"/>
      <c r="AA813" s="11"/>
      <c r="AB813" s="11"/>
      <c r="AC813" s="11"/>
      <c r="AD813" s="11"/>
    </row>
    <row r="814" spans="1:30">
      <c r="A814" s="11"/>
      <c r="B814" s="312"/>
      <c r="C814" s="11"/>
      <c r="D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U814" s="11"/>
      <c r="V814" s="11"/>
      <c r="AA814" s="11"/>
      <c r="AB814" s="11"/>
      <c r="AC814" s="11"/>
      <c r="AD814" s="11"/>
    </row>
    <row r="815" spans="1:30">
      <c r="A815" s="11"/>
      <c r="B815" s="312"/>
      <c r="C815" s="11"/>
      <c r="D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U815" s="11"/>
      <c r="V815" s="11"/>
      <c r="AA815" s="11"/>
      <c r="AB815" s="11"/>
      <c r="AC815" s="11"/>
      <c r="AD815" s="11"/>
    </row>
    <row r="816" spans="1:30">
      <c r="A816" s="11"/>
      <c r="B816" s="312"/>
      <c r="C816" s="11"/>
      <c r="D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U816" s="11"/>
      <c r="V816" s="11"/>
      <c r="AA816" s="11"/>
      <c r="AB816" s="11"/>
      <c r="AC816" s="11"/>
      <c r="AD816" s="11"/>
    </row>
    <row r="817" spans="1:30">
      <c r="A817" s="11"/>
      <c r="B817" s="312"/>
      <c r="C817" s="11"/>
      <c r="D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U817" s="11"/>
      <c r="V817" s="11"/>
      <c r="AA817" s="11"/>
      <c r="AB817" s="11"/>
      <c r="AC817" s="11"/>
      <c r="AD817" s="11"/>
    </row>
    <row r="818" spans="1:30">
      <c r="A818" s="11"/>
      <c r="B818" s="312"/>
      <c r="C818" s="11"/>
      <c r="D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U818" s="11"/>
      <c r="V818" s="11"/>
      <c r="AA818" s="11"/>
      <c r="AB818" s="11"/>
      <c r="AC818" s="11"/>
      <c r="AD818" s="11"/>
    </row>
    <row r="819" spans="1:30">
      <c r="A819" s="11"/>
      <c r="B819" s="312"/>
      <c r="C819" s="11"/>
      <c r="D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U819" s="11"/>
      <c r="V819" s="11"/>
      <c r="AA819" s="11"/>
      <c r="AB819" s="11"/>
      <c r="AC819" s="11"/>
      <c r="AD819" s="11"/>
    </row>
    <row r="820" spans="1:30">
      <c r="A820" s="11"/>
      <c r="B820" s="312"/>
      <c r="C820" s="11"/>
      <c r="D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U820" s="11"/>
      <c r="V820" s="11"/>
      <c r="AA820" s="11"/>
      <c r="AB820" s="11"/>
      <c r="AC820" s="11"/>
      <c r="AD820" s="11"/>
    </row>
    <row r="821" spans="1:30">
      <c r="A821" s="11"/>
      <c r="B821" s="312"/>
      <c r="C821" s="11"/>
      <c r="D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U821" s="11"/>
      <c r="V821" s="11"/>
      <c r="AA821" s="11"/>
      <c r="AB821" s="11"/>
      <c r="AC821" s="11"/>
      <c r="AD821" s="11"/>
    </row>
    <row r="822" spans="1:30">
      <c r="A822" s="11"/>
      <c r="B822" s="312"/>
      <c r="C822" s="11"/>
      <c r="D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U822" s="11"/>
      <c r="V822" s="11"/>
      <c r="AA822" s="11"/>
      <c r="AB822" s="11"/>
      <c r="AC822" s="11"/>
      <c r="AD822" s="11"/>
    </row>
    <row r="823" spans="1:30">
      <c r="A823" s="11"/>
      <c r="B823" s="312"/>
      <c r="C823" s="11"/>
      <c r="D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U823" s="11"/>
      <c r="V823" s="11"/>
      <c r="AA823" s="11"/>
      <c r="AB823" s="11"/>
      <c r="AC823" s="11"/>
      <c r="AD823" s="11"/>
    </row>
    <row r="824" spans="1:30">
      <c r="A824" s="11"/>
      <c r="B824" s="312"/>
      <c r="C824" s="11"/>
      <c r="D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U824" s="11"/>
      <c r="V824" s="11"/>
      <c r="AA824" s="11"/>
      <c r="AB824" s="11"/>
      <c r="AC824" s="11"/>
      <c r="AD824" s="11"/>
    </row>
    <row r="825" spans="1:30">
      <c r="A825" s="11"/>
      <c r="B825" s="312"/>
      <c r="C825" s="11"/>
      <c r="D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U825" s="11"/>
      <c r="V825" s="11"/>
      <c r="AA825" s="11"/>
      <c r="AB825" s="11"/>
      <c r="AC825" s="11"/>
      <c r="AD825" s="11"/>
    </row>
    <row r="826" spans="1:30">
      <c r="A826" s="11"/>
      <c r="B826" s="312"/>
      <c r="C826" s="11"/>
      <c r="D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U826" s="11"/>
      <c r="V826" s="11"/>
      <c r="AA826" s="11"/>
      <c r="AB826" s="11"/>
      <c r="AC826" s="11"/>
      <c r="AD826" s="11"/>
    </row>
    <row r="827" spans="1:30">
      <c r="A827" s="11"/>
      <c r="B827" s="312"/>
      <c r="C827" s="11"/>
      <c r="D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U827" s="11"/>
      <c r="V827" s="11"/>
      <c r="AA827" s="11"/>
      <c r="AB827" s="11"/>
      <c r="AC827" s="11"/>
      <c r="AD827" s="11"/>
    </row>
    <row r="828" spans="1:30">
      <c r="A828" s="11"/>
      <c r="B828" s="312"/>
      <c r="C828" s="11"/>
      <c r="D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U828" s="11"/>
      <c r="V828" s="11"/>
      <c r="AA828" s="11"/>
      <c r="AB828" s="11"/>
      <c r="AC828" s="11"/>
      <c r="AD828" s="11"/>
    </row>
    <row r="829" spans="1:30">
      <c r="A829" s="11"/>
      <c r="B829" s="312"/>
      <c r="C829" s="11"/>
      <c r="D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U829" s="11"/>
      <c r="V829" s="11"/>
      <c r="AA829" s="11"/>
      <c r="AB829" s="11"/>
      <c r="AC829" s="11"/>
      <c r="AD829" s="11"/>
    </row>
    <row r="830" spans="1:30">
      <c r="A830" s="11"/>
      <c r="B830" s="312"/>
      <c r="C830" s="11"/>
      <c r="D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U830" s="11"/>
      <c r="V830" s="11"/>
      <c r="AA830" s="11"/>
      <c r="AB830" s="11"/>
      <c r="AC830" s="11"/>
      <c r="AD830" s="11"/>
    </row>
    <row r="831" spans="1:30">
      <c r="A831" s="11"/>
      <c r="B831" s="312"/>
      <c r="C831" s="11"/>
      <c r="D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U831" s="11"/>
      <c r="V831" s="11"/>
      <c r="AA831" s="11"/>
      <c r="AB831" s="11"/>
      <c r="AC831" s="11"/>
      <c r="AD831" s="11"/>
    </row>
    <row r="832" spans="1:30">
      <c r="A832" s="11"/>
      <c r="B832" s="312"/>
      <c r="C832" s="11"/>
      <c r="D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U832" s="11"/>
      <c r="V832" s="11"/>
      <c r="AA832" s="11"/>
      <c r="AB832" s="11"/>
      <c r="AC832" s="11"/>
      <c r="AD832" s="11"/>
    </row>
    <row r="833" spans="1:30">
      <c r="A833" s="11"/>
      <c r="B833" s="312"/>
      <c r="C833" s="11"/>
      <c r="D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U833" s="11"/>
      <c r="V833" s="11"/>
      <c r="AA833" s="11"/>
      <c r="AB833" s="11"/>
      <c r="AC833" s="11"/>
      <c r="AD833" s="11"/>
    </row>
    <row r="834" spans="1:30">
      <c r="A834" s="11"/>
      <c r="B834" s="312"/>
      <c r="C834" s="11"/>
      <c r="D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U834" s="11"/>
      <c r="V834" s="11"/>
      <c r="AA834" s="11"/>
      <c r="AB834" s="11"/>
      <c r="AC834" s="11"/>
      <c r="AD834" s="11"/>
    </row>
    <row r="835" spans="1:30">
      <c r="A835" s="11"/>
      <c r="B835" s="312"/>
      <c r="C835" s="11"/>
      <c r="D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U835" s="11"/>
      <c r="V835" s="11"/>
      <c r="AA835" s="11"/>
      <c r="AB835" s="11"/>
      <c r="AC835" s="11"/>
      <c r="AD835" s="11"/>
    </row>
    <row r="836" spans="1:30">
      <c r="A836" s="11"/>
      <c r="B836" s="312"/>
      <c r="C836" s="11"/>
      <c r="D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U836" s="11"/>
      <c r="V836" s="11"/>
      <c r="AA836" s="11"/>
      <c r="AB836" s="11"/>
      <c r="AC836" s="11"/>
      <c r="AD836" s="11"/>
    </row>
    <row r="837" spans="1:30">
      <c r="A837" s="11"/>
      <c r="B837" s="312"/>
      <c r="C837" s="11"/>
      <c r="D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U837" s="11"/>
      <c r="V837" s="11"/>
      <c r="AA837" s="11"/>
      <c r="AB837" s="11"/>
      <c r="AC837" s="11"/>
      <c r="AD837" s="11"/>
    </row>
    <row r="838" spans="1:30">
      <c r="A838" s="11"/>
      <c r="B838" s="312"/>
      <c r="C838" s="11"/>
      <c r="D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U838" s="11"/>
      <c r="V838" s="11"/>
      <c r="AA838" s="11"/>
      <c r="AB838" s="11"/>
      <c r="AC838" s="11"/>
      <c r="AD838" s="11"/>
    </row>
    <row r="839" spans="1:30">
      <c r="A839" s="11"/>
      <c r="B839" s="312"/>
      <c r="C839" s="11"/>
      <c r="D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U839" s="11"/>
      <c r="V839" s="11"/>
      <c r="AA839" s="11"/>
      <c r="AB839" s="11"/>
      <c r="AC839" s="11"/>
      <c r="AD839" s="11"/>
    </row>
    <row r="840" spans="1:30">
      <c r="A840" s="11"/>
      <c r="B840" s="312"/>
      <c r="C840" s="11"/>
      <c r="D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U840" s="11"/>
      <c r="V840" s="11"/>
      <c r="AA840" s="11"/>
      <c r="AB840" s="11"/>
      <c r="AC840" s="11"/>
      <c r="AD840" s="11"/>
    </row>
    <row r="841" spans="1:30">
      <c r="A841" s="11"/>
      <c r="B841" s="312"/>
      <c r="C841" s="11"/>
      <c r="D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U841" s="11"/>
      <c r="V841" s="11"/>
      <c r="AA841" s="11"/>
      <c r="AB841" s="11"/>
      <c r="AC841" s="11"/>
      <c r="AD841" s="11"/>
    </row>
    <row r="842" spans="1:30">
      <c r="A842" s="11"/>
      <c r="B842" s="312"/>
      <c r="C842" s="11"/>
      <c r="D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U842" s="11"/>
      <c r="V842" s="11"/>
      <c r="AA842" s="11"/>
      <c r="AB842" s="11"/>
      <c r="AC842" s="11"/>
      <c r="AD842" s="11"/>
    </row>
    <row r="843" spans="1:30">
      <c r="A843" s="11"/>
      <c r="B843" s="312"/>
      <c r="C843" s="11"/>
      <c r="D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U843" s="11"/>
      <c r="V843" s="11"/>
      <c r="AA843" s="11"/>
      <c r="AB843" s="11"/>
      <c r="AC843" s="11"/>
      <c r="AD843" s="11"/>
    </row>
    <row r="844" spans="1:30">
      <c r="A844" s="11"/>
      <c r="B844" s="312"/>
      <c r="C844" s="11"/>
      <c r="D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U844" s="11"/>
      <c r="V844" s="11"/>
      <c r="AA844" s="11"/>
      <c r="AB844" s="11"/>
      <c r="AC844" s="11"/>
      <c r="AD844" s="11"/>
    </row>
    <row r="845" spans="1:30">
      <c r="A845" s="11"/>
      <c r="B845" s="312"/>
      <c r="C845" s="11"/>
      <c r="D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U845" s="11"/>
      <c r="V845" s="11"/>
      <c r="AA845" s="11"/>
      <c r="AB845" s="11"/>
      <c r="AC845" s="11"/>
      <c r="AD845" s="11"/>
    </row>
    <row r="846" spans="1:30">
      <c r="A846" s="11"/>
      <c r="B846" s="312"/>
      <c r="C846" s="11"/>
      <c r="D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U846" s="11"/>
      <c r="V846" s="11"/>
      <c r="AA846" s="11"/>
      <c r="AB846" s="11"/>
      <c r="AC846" s="11"/>
      <c r="AD846" s="11"/>
    </row>
    <row r="847" spans="1:30">
      <c r="A847" s="11"/>
      <c r="B847" s="312"/>
      <c r="C847" s="11"/>
      <c r="D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U847" s="11"/>
      <c r="V847" s="11"/>
      <c r="AA847" s="11"/>
      <c r="AB847" s="11"/>
      <c r="AC847" s="11"/>
      <c r="AD847" s="11"/>
    </row>
    <row r="848" spans="1:30">
      <c r="A848" s="11"/>
      <c r="B848" s="312"/>
      <c r="C848" s="11"/>
      <c r="D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U848" s="11"/>
      <c r="V848" s="11"/>
      <c r="AA848" s="11"/>
      <c r="AB848" s="11"/>
      <c r="AC848" s="11"/>
      <c r="AD848" s="11"/>
    </row>
    <row r="849" spans="1:30">
      <c r="A849" s="11"/>
      <c r="B849" s="312"/>
      <c r="C849" s="11"/>
      <c r="D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U849" s="11"/>
      <c r="V849" s="11"/>
      <c r="AA849" s="11"/>
      <c r="AB849" s="11"/>
      <c r="AC849" s="11"/>
      <c r="AD849" s="11"/>
    </row>
    <row r="850" spans="1:30">
      <c r="A850" s="11"/>
      <c r="B850" s="312"/>
      <c r="C850" s="11"/>
      <c r="D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U850" s="11"/>
      <c r="V850" s="11"/>
      <c r="AA850" s="11"/>
      <c r="AB850" s="11"/>
      <c r="AC850" s="11"/>
      <c r="AD850" s="11"/>
    </row>
    <row r="851" spans="1:30">
      <c r="A851" s="11"/>
      <c r="B851" s="312"/>
      <c r="C851" s="11"/>
      <c r="D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U851" s="11"/>
      <c r="V851" s="11"/>
      <c r="AA851" s="11"/>
      <c r="AB851" s="11"/>
      <c r="AC851" s="11"/>
      <c r="AD851" s="11"/>
    </row>
    <row r="852" spans="1:30">
      <c r="A852" s="11"/>
      <c r="B852" s="312"/>
      <c r="C852" s="11"/>
      <c r="D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U852" s="11"/>
      <c r="V852" s="11"/>
      <c r="AA852" s="11"/>
      <c r="AB852" s="11"/>
      <c r="AC852" s="11"/>
      <c r="AD852" s="11"/>
    </row>
    <row r="853" spans="1:30">
      <c r="A853" s="11"/>
      <c r="B853" s="312"/>
      <c r="C853" s="11"/>
      <c r="D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U853" s="11"/>
      <c r="V853" s="11"/>
      <c r="AA853" s="11"/>
      <c r="AB853" s="11"/>
      <c r="AC853" s="11"/>
      <c r="AD853" s="11"/>
    </row>
    <row r="854" spans="1:30">
      <c r="A854" s="11"/>
      <c r="B854" s="312"/>
      <c r="C854" s="11"/>
      <c r="D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U854" s="11"/>
      <c r="V854" s="11"/>
      <c r="AA854" s="11"/>
      <c r="AB854" s="11"/>
      <c r="AC854" s="11"/>
      <c r="AD854" s="11"/>
    </row>
    <row r="855" spans="1:30">
      <c r="A855" s="11"/>
      <c r="B855" s="312"/>
      <c r="C855" s="11"/>
      <c r="D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U855" s="11"/>
      <c r="V855" s="11"/>
      <c r="AA855" s="11"/>
      <c r="AB855" s="11"/>
      <c r="AC855" s="11"/>
      <c r="AD855" s="11"/>
    </row>
    <row r="856" spans="1:30">
      <c r="A856" s="11"/>
      <c r="B856" s="312"/>
      <c r="C856" s="11"/>
      <c r="D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U856" s="11"/>
      <c r="V856" s="11"/>
      <c r="AA856" s="11"/>
      <c r="AB856" s="11"/>
      <c r="AC856" s="11"/>
      <c r="AD856" s="11"/>
    </row>
    <row r="857" spans="1:30">
      <c r="A857" s="11"/>
      <c r="B857" s="312"/>
      <c r="C857" s="11"/>
      <c r="D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U857" s="11"/>
      <c r="V857" s="11"/>
      <c r="AA857" s="11"/>
      <c r="AB857" s="11"/>
      <c r="AC857" s="11"/>
      <c r="AD857" s="11"/>
    </row>
    <row r="858" spans="1:30">
      <c r="A858" s="11"/>
      <c r="B858" s="312"/>
      <c r="C858" s="11"/>
      <c r="D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U858" s="11"/>
      <c r="V858" s="11"/>
      <c r="AA858" s="11"/>
      <c r="AB858" s="11"/>
      <c r="AC858" s="11"/>
      <c r="AD858" s="11"/>
    </row>
    <row r="859" spans="1:30">
      <c r="A859" s="11"/>
      <c r="B859" s="312"/>
      <c r="C859" s="11"/>
      <c r="D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U859" s="11"/>
      <c r="V859" s="11"/>
      <c r="AA859" s="11"/>
      <c r="AB859" s="11"/>
      <c r="AC859" s="11"/>
      <c r="AD859" s="11"/>
    </row>
    <row r="860" spans="1:30">
      <c r="A860" s="11"/>
      <c r="B860" s="312"/>
      <c r="C860" s="11"/>
      <c r="D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U860" s="11"/>
      <c r="V860" s="11"/>
      <c r="AA860" s="11"/>
      <c r="AB860" s="11"/>
      <c r="AC860" s="11"/>
      <c r="AD860" s="11"/>
    </row>
    <row r="861" spans="1:30">
      <c r="A861" s="11"/>
      <c r="B861" s="312"/>
      <c r="C861" s="11"/>
      <c r="D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U861" s="11"/>
      <c r="V861" s="11"/>
      <c r="AA861" s="11"/>
      <c r="AB861" s="11"/>
      <c r="AC861" s="11"/>
      <c r="AD861" s="11"/>
    </row>
    <row r="862" spans="1:30">
      <c r="A862" s="11"/>
      <c r="B862" s="312"/>
      <c r="C862" s="11"/>
      <c r="D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U862" s="11"/>
      <c r="V862" s="11"/>
      <c r="AA862" s="11"/>
      <c r="AB862" s="11"/>
      <c r="AC862" s="11"/>
      <c r="AD862" s="11"/>
    </row>
    <row r="863" spans="1:30">
      <c r="A863" s="11"/>
      <c r="B863" s="312"/>
      <c r="C863" s="11"/>
      <c r="D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U863" s="11"/>
      <c r="V863" s="11"/>
      <c r="AA863" s="11"/>
      <c r="AB863" s="11"/>
      <c r="AC863" s="11"/>
      <c r="AD863" s="11"/>
    </row>
    <row r="864" spans="1:30">
      <c r="A864" s="11"/>
      <c r="B864" s="312"/>
      <c r="C864" s="11"/>
      <c r="D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U864" s="11"/>
      <c r="V864" s="11"/>
      <c r="AA864" s="11"/>
      <c r="AB864" s="11"/>
      <c r="AC864" s="11"/>
      <c r="AD864" s="11"/>
    </row>
    <row r="865" spans="1:30">
      <c r="A865" s="11"/>
      <c r="B865" s="312"/>
      <c r="C865" s="11"/>
      <c r="D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U865" s="11"/>
      <c r="V865" s="11"/>
      <c r="AA865" s="11"/>
      <c r="AB865" s="11"/>
      <c r="AC865" s="11"/>
      <c r="AD865" s="11"/>
    </row>
    <row r="866" spans="1:30">
      <c r="A866" s="11"/>
      <c r="B866" s="312"/>
      <c r="C866" s="11"/>
      <c r="D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U866" s="11"/>
      <c r="V866" s="11"/>
      <c r="AA866" s="11"/>
      <c r="AB866" s="11"/>
      <c r="AC866" s="11"/>
      <c r="AD866" s="11"/>
    </row>
    <row r="867" spans="1:30">
      <c r="A867" s="11"/>
      <c r="B867" s="312"/>
      <c r="C867" s="11"/>
      <c r="D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U867" s="11"/>
      <c r="V867" s="11"/>
      <c r="AA867" s="11"/>
      <c r="AB867" s="11"/>
      <c r="AC867" s="11"/>
      <c r="AD867" s="11"/>
    </row>
    <row r="868" spans="1:30">
      <c r="A868" s="11"/>
      <c r="B868" s="312"/>
      <c r="C868" s="11"/>
      <c r="D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U868" s="11"/>
      <c r="V868" s="11"/>
      <c r="AA868" s="11"/>
      <c r="AB868" s="11"/>
      <c r="AC868" s="11"/>
      <c r="AD868" s="11"/>
    </row>
    <row r="869" spans="1:30">
      <c r="A869" s="11"/>
      <c r="B869" s="312"/>
      <c r="C869" s="11"/>
      <c r="D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U869" s="11"/>
      <c r="V869" s="11"/>
      <c r="AA869" s="11"/>
      <c r="AB869" s="11"/>
      <c r="AC869" s="11"/>
      <c r="AD869" s="11"/>
    </row>
    <row r="870" spans="1:30">
      <c r="A870" s="11"/>
      <c r="B870" s="312"/>
      <c r="C870" s="11"/>
      <c r="D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U870" s="11"/>
      <c r="V870" s="11"/>
      <c r="AA870" s="11"/>
      <c r="AB870" s="11"/>
      <c r="AC870" s="11"/>
      <c r="AD870" s="11"/>
    </row>
    <row r="871" spans="1:30">
      <c r="A871" s="11"/>
      <c r="B871" s="312"/>
      <c r="C871" s="11"/>
      <c r="D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U871" s="11"/>
      <c r="V871" s="11"/>
      <c r="AA871" s="11"/>
      <c r="AB871" s="11"/>
      <c r="AC871" s="11"/>
      <c r="AD871" s="11"/>
    </row>
    <row r="872" spans="1:30">
      <c r="A872" s="11"/>
      <c r="B872" s="312"/>
      <c r="C872" s="11"/>
      <c r="D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U872" s="11"/>
      <c r="V872" s="11"/>
      <c r="AA872" s="11"/>
      <c r="AB872" s="11"/>
      <c r="AC872" s="11"/>
      <c r="AD872" s="11"/>
    </row>
    <row r="873" spans="1:30">
      <c r="A873" s="11"/>
      <c r="B873" s="312"/>
      <c r="C873" s="11"/>
      <c r="D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U873" s="11"/>
      <c r="V873" s="11"/>
      <c r="AA873" s="11"/>
      <c r="AB873" s="11"/>
      <c r="AC873" s="11"/>
      <c r="AD873" s="11"/>
    </row>
    <row r="874" spans="1:30">
      <c r="A874" s="11"/>
      <c r="B874" s="312"/>
      <c r="C874" s="11"/>
      <c r="D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U874" s="11"/>
      <c r="V874" s="11"/>
      <c r="AA874" s="11"/>
      <c r="AB874" s="11"/>
      <c r="AC874" s="11"/>
      <c r="AD874" s="11"/>
    </row>
    <row r="875" spans="1:30">
      <c r="A875" s="11"/>
      <c r="B875" s="312"/>
      <c r="C875" s="11"/>
      <c r="D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U875" s="11"/>
      <c r="V875" s="11"/>
      <c r="AA875" s="11"/>
      <c r="AB875" s="11"/>
      <c r="AC875" s="11"/>
      <c r="AD875" s="11"/>
    </row>
    <row r="876" spans="1:30">
      <c r="A876" s="11"/>
      <c r="B876" s="312"/>
      <c r="C876" s="11"/>
      <c r="D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U876" s="11"/>
      <c r="V876" s="11"/>
      <c r="AA876" s="11"/>
      <c r="AB876" s="11"/>
      <c r="AC876" s="11"/>
      <c r="AD876" s="11"/>
    </row>
    <row r="877" spans="1:30">
      <c r="A877" s="11"/>
      <c r="B877" s="312"/>
      <c r="C877" s="11"/>
      <c r="D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U877" s="11"/>
      <c r="V877" s="11"/>
      <c r="AA877" s="11"/>
      <c r="AB877" s="11"/>
      <c r="AC877" s="11"/>
      <c r="AD877" s="11"/>
    </row>
    <row r="878" spans="1:30">
      <c r="A878" s="11"/>
      <c r="B878" s="312"/>
      <c r="C878" s="11"/>
      <c r="D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U878" s="11"/>
      <c r="V878" s="11"/>
      <c r="AA878" s="11"/>
      <c r="AB878" s="11"/>
      <c r="AC878" s="11"/>
      <c r="AD878" s="11"/>
    </row>
    <row r="879" spans="1:30">
      <c r="A879" s="11"/>
      <c r="B879" s="312"/>
      <c r="C879" s="11"/>
      <c r="D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U879" s="11"/>
      <c r="V879" s="11"/>
      <c r="AA879" s="11"/>
      <c r="AB879" s="11"/>
      <c r="AC879" s="11"/>
      <c r="AD879" s="11"/>
    </row>
    <row r="880" spans="1:30">
      <c r="A880" s="11"/>
      <c r="B880" s="312"/>
      <c r="C880" s="11"/>
      <c r="D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U880" s="11"/>
      <c r="V880" s="11"/>
      <c r="AA880" s="11"/>
      <c r="AB880" s="11"/>
      <c r="AC880" s="11"/>
      <c r="AD880" s="11"/>
    </row>
    <row r="881" spans="1:30">
      <c r="A881" s="11"/>
      <c r="B881" s="312"/>
      <c r="C881" s="11"/>
      <c r="D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U881" s="11"/>
      <c r="V881" s="11"/>
      <c r="AA881" s="11"/>
      <c r="AB881" s="11"/>
      <c r="AC881" s="11"/>
      <c r="AD881" s="11"/>
    </row>
    <row r="882" spans="1:30">
      <c r="A882" s="11"/>
      <c r="B882" s="312"/>
      <c r="C882" s="11"/>
      <c r="D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U882" s="11"/>
      <c r="V882" s="11"/>
      <c r="AA882" s="11"/>
      <c r="AB882" s="11"/>
      <c r="AC882" s="11"/>
      <c r="AD882" s="11"/>
    </row>
    <row r="883" spans="1:30">
      <c r="A883" s="11"/>
      <c r="B883" s="312"/>
      <c r="C883" s="11"/>
      <c r="D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U883" s="11"/>
      <c r="V883" s="11"/>
      <c r="AA883" s="11"/>
      <c r="AB883" s="11"/>
      <c r="AC883" s="11"/>
      <c r="AD883" s="11"/>
    </row>
    <row r="884" spans="1:30">
      <c r="A884" s="11"/>
      <c r="B884" s="312"/>
      <c r="C884" s="11"/>
      <c r="D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U884" s="11"/>
      <c r="V884" s="11"/>
      <c r="AA884" s="11"/>
      <c r="AB884" s="11"/>
      <c r="AC884" s="11"/>
      <c r="AD884" s="11"/>
    </row>
    <row r="885" spans="1:30">
      <c r="A885" s="11"/>
      <c r="B885" s="312"/>
      <c r="C885" s="11"/>
      <c r="D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U885" s="11"/>
      <c r="V885" s="11"/>
      <c r="AA885" s="11"/>
      <c r="AB885" s="11"/>
      <c r="AC885" s="11"/>
      <c r="AD885" s="11"/>
    </row>
    <row r="886" spans="1:30">
      <c r="A886" s="11"/>
      <c r="B886" s="312"/>
      <c r="C886" s="11"/>
      <c r="D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U886" s="11"/>
      <c r="V886" s="11"/>
      <c r="AA886" s="11"/>
      <c r="AB886" s="11"/>
      <c r="AC886" s="11"/>
      <c r="AD886" s="11"/>
    </row>
    <row r="887" spans="1:30">
      <c r="A887" s="11"/>
      <c r="B887" s="312"/>
      <c r="C887" s="11"/>
      <c r="D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U887" s="11"/>
      <c r="V887" s="11"/>
      <c r="AA887" s="11"/>
      <c r="AB887" s="11"/>
      <c r="AC887" s="11"/>
      <c r="AD887" s="11"/>
    </row>
    <row r="888" spans="1:30">
      <c r="A888" s="11"/>
      <c r="B888" s="312"/>
      <c r="C888" s="11"/>
      <c r="D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U888" s="11"/>
      <c r="V888" s="11"/>
      <c r="AA888" s="11"/>
      <c r="AB888" s="11"/>
      <c r="AC888" s="11"/>
      <c r="AD888" s="11"/>
    </row>
    <row r="889" spans="1:30">
      <c r="A889" s="11"/>
      <c r="B889" s="312"/>
      <c r="C889" s="11"/>
      <c r="D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U889" s="11"/>
      <c r="V889" s="11"/>
      <c r="AA889" s="11"/>
      <c r="AB889" s="11"/>
      <c r="AC889" s="11"/>
      <c r="AD889" s="11"/>
    </row>
    <row r="890" spans="1:30">
      <c r="A890" s="11"/>
      <c r="B890" s="312"/>
      <c r="C890" s="11"/>
      <c r="D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U890" s="11"/>
      <c r="V890" s="11"/>
      <c r="AA890" s="11"/>
      <c r="AB890" s="11"/>
      <c r="AC890" s="11"/>
      <c r="AD890" s="11"/>
    </row>
    <row r="891" spans="1:30">
      <c r="A891" s="11"/>
      <c r="B891" s="312"/>
      <c r="C891" s="11"/>
      <c r="D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U891" s="11"/>
      <c r="V891" s="11"/>
      <c r="AA891" s="11"/>
      <c r="AB891" s="11"/>
      <c r="AC891" s="11"/>
      <c r="AD891" s="11"/>
    </row>
    <row r="892" spans="1:30">
      <c r="A892" s="11"/>
      <c r="B892" s="312"/>
      <c r="C892" s="11"/>
      <c r="D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U892" s="11"/>
      <c r="V892" s="11"/>
      <c r="AA892" s="11"/>
      <c r="AB892" s="11"/>
      <c r="AC892" s="11"/>
      <c r="AD892" s="11"/>
    </row>
    <row r="893" spans="1:30">
      <c r="A893" s="11"/>
      <c r="B893" s="312"/>
      <c r="C893" s="11"/>
      <c r="D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U893" s="11"/>
      <c r="V893" s="11"/>
      <c r="AA893" s="11"/>
      <c r="AB893" s="11"/>
      <c r="AC893" s="11"/>
      <c r="AD893" s="11"/>
    </row>
    <row r="894" spans="1:30">
      <c r="A894" s="11"/>
      <c r="B894" s="312"/>
      <c r="C894" s="11"/>
      <c r="D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U894" s="11"/>
      <c r="V894" s="11"/>
      <c r="AA894" s="11"/>
      <c r="AB894" s="11"/>
      <c r="AC894" s="11"/>
      <c r="AD894" s="11"/>
    </row>
    <row r="895" spans="1:30">
      <c r="A895" s="11"/>
      <c r="B895" s="312"/>
      <c r="C895" s="11"/>
      <c r="D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U895" s="11"/>
      <c r="V895" s="11"/>
      <c r="AA895" s="11"/>
      <c r="AB895" s="11"/>
      <c r="AC895" s="11"/>
      <c r="AD895" s="11"/>
    </row>
    <row r="896" spans="1:30">
      <c r="A896" s="11"/>
      <c r="B896" s="312"/>
      <c r="C896" s="11"/>
      <c r="D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U896" s="11"/>
      <c r="V896" s="11"/>
      <c r="AA896" s="11"/>
      <c r="AB896" s="11"/>
      <c r="AC896" s="11"/>
      <c r="AD896" s="11"/>
    </row>
    <row r="897" spans="1:30">
      <c r="A897" s="11"/>
      <c r="B897" s="312"/>
      <c r="C897" s="11"/>
      <c r="D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U897" s="11"/>
      <c r="V897" s="11"/>
      <c r="AA897" s="11"/>
      <c r="AB897" s="11"/>
      <c r="AC897" s="11"/>
      <c r="AD897" s="11"/>
    </row>
    <row r="898" spans="1:30">
      <c r="A898" s="11"/>
      <c r="B898" s="312"/>
      <c r="C898" s="11"/>
      <c r="D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U898" s="11"/>
      <c r="V898" s="11"/>
      <c r="AA898" s="11"/>
      <c r="AB898" s="11"/>
      <c r="AC898" s="11"/>
      <c r="AD898" s="11"/>
    </row>
    <row r="899" spans="1:30">
      <c r="A899" s="11"/>
      <c r="B899" s="312"/>
      <c r="C899" s="11"/>
      <c r="D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U899" s="11"/>
      <c r="V899" s="11"/>
      <c r="AA899" s="11"/>
      <c r="AB899" s="11"/>
      <c r="AC899" s="11"/>
      <c r="AD899" s="11"/>
    </row>
    <row r="900" spans="1:30">
      <c r="A900" s="11"/>
      <c r="B900" s="312"/>
      <c r="C900" s="11"/>
      <c r="D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U900" s="11"/>
      <c r="V900" s="11"/>
      <c r="AA900" s="11"/>
      <c r="AB900" s="11"/>
      <c r="AC900" s="11"/>
      <c r="AD900" s="11"/>
    </row>
    <row r="901" spans="1:30">
      <c r="A901" s="11"/>
      <c r="B901" s="312"/>
      <c r="C901" s="11"/>
      <c r="D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U901" s="11"/>
      <c r="V901" s="11"/>
      <c r="AA901" s="11"/>
      <c r="AB901" s="11"/>
      <c r="AC901" s="11"/>
      <c r="AD901" s="11"/>
    </row>
    <row r="902" spans="1:30">
      <c r="A902" s="11"/>
      <c r="B902" s="312"/>
      <c r="C902" s="11"/>
      <c r="D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U902" s="11"/>
      <c r="V902" s="11"/>
      <c r="AA902" s="11"/>
      <c r="AB902" s="11"/>
      <c r="AC902" s="11"/>
      <c r="AD902" s="11"/>
    </row>
    <row r="903" spans="1:30">
      <c r="A903" s="11"/>
      <c r="B903" s="312"/>
      <c r="C903" s="11"/>
      <c r="D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U903" s="11"/>
      <c r="V903" s="11"/>
      <c r="AA903" s="11"/>
      <c r="AB903" s="11"/>
      <c r="AC903" s="11"/>
      <c r="AD903" s="11"/>
    </row>
    <row r="904" spans="1:30">
      <c r="A904" s="11"/>
      <c r="B904" s="312"/>
      <c r="C904" s="11"/>
      <c r="D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U904" s="11"/>
      <c r="V904" s="11"/>
      <c r="AA904" s="11"/>
      <c r="AB904" s="11"/>
      <c r="AC904" s="11"/>
      <c r="AD904" s="11"/>
    </row>
    <row r="905" spans="1:30">
      <c r="A905" s="11"/>
      <c r="B905" s="312"/>
      <c r="C905" s="11"/>
      <c r="D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U905" s="11"/>
      <c r="V905" s="11"/>
      <c r="AA905" s="11"/>
      <c r="AB905" s="11"/>
      <c r="AC905" s="11"/>
      <c r="AD905" s="11"/>
    </row>
    <row r="906" spans="1:30">
      <c r="A906" s="11"/>
      <c r="B906" s="312"/>
      <c r="C906" s="11"/>
      <c r="D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U906" s="11"/>
      <c r="V906" s="11"/>
      <c r="AA906" s="11"/>
      <c r="AB906" s="11"/>
      <c r="AC906" s="11"/>
      <c r="AD906" s="11"/>
    </row>
    <row r="907" spans="1:30">
      <c r="A907" s="11"/>
      <c r="B907" s="312"/>
      <c r="C907" s="11"/>
      <c r="D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U907" s="11"/>
      <c r="V907" s="11"/>
      <c r="AA907" s="11"/>
      <c r="AB907" s="11"/>
      <c r="AC907" s="11"/>
      <c r="AD907" s="11"/>
    </row>
    <row r="908" spans="1:30">
      <c r="A908" s="11"/>
      <c r="B908" s="312"/>
      <c r="C908" s="11"/>
      <c r="D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U908" s="11"/>
      <c r="V908" s="11"/>
      <c r="AA908" s="11"/>
      <c r="AB908" s="11"/>
      <c r="AC908" s="11"/>
      <c r="AD908" s="11"/>
    </row>
    <row r="909" spans="1:30">
      <c r="A909" s="11"/>
      <c r="B909" s="312"/>
      <c r="C909" s="11"/>
      <c r="D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U909" s="11"/>
      <c r="V909" s="11"/>
      <c r="AA909" s="11"/>
      <c r="AB909" s="11"/>
      <c r="AC909" s="11"/>
      <c r="AD909" s="11"/>
    </row>
    <row r="910" spans="1:30">
      <c r="A910" s="11"/>
      <c r="B910" s="312"/>
      <c r="C910" s="11"/>
      <c r="D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U910" s="11"/>
      <c r="V910" s="11"/>
      <c r="AA910" s="11"/>
      <c r="AB910" s="11"/>
      <c r="AC910" s="11"/>
      <c r="AD910" s="11"/>
    </row>
    <row r="911" spans="1:30">
      <c r="A911" s="11"/>
      <c r="B911" s="312"/>
      <c r="C911" s="11"/>
      <c r="D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U911" s="11"/>
      <c r="V911" s="11"/>
      <c r="AA911" s="11"/>
      <c r="AB911" s="11"/>
      <c r="AC911" s="11"/>
      <c r="AD911" s="11"/>
    </row>
    <row r="912" spans="1:30">
      <c r="A912" s="11"/>
      <c r="B912" s="312"/>
      <c r="C912" s="11"/>
      <c r="D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U912" s="11"/>
      <c r="V912" s="11"/>
      <c r="AA912" s="11"/>
      <c r="AB912" s="11"/>
      <c r="AC912" s="11"/>
      <c r="AD912" s="11"/>
    </row>
    <row r="913" spans="1:30">
      <c r="A913" s="11"/>
      <c r="B913" s="312"/>
      <c r="C913" s="11"/>
      <c r="D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U913" s="11"/>
      <c r="V913" s="11"/>
      <c r="AA913" s="11"/>
      <c r="AB913" s="11"/>
      <c r="AC913" s="11"/>
      <c r="AD913" s="11"/>
    </row>
    <row r="914" spans="1:30">
      <c r="A914" s="11"/>
      <c r="B914" s="312"/>
      <c r="C914" s="11"/>
      <c r="D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U914" s="11"/>
      <c r="V914" s="11"/>
      <c r="AA914" s="11"/>
      <c r="AB914" s="11"/>
      <c r="AC914" s="11"/>
      <c r="AD914" s="11"/>
    </row>
    <row r="915" spans="1:30">
      <c r="A915" s="11"/>
      <c r="B915" s="312"/>
      <c r="C915" s="11"/>
      <c r="D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U915" s="11"/>
      <c r="V915" s="11"/>
      <c r="AA915" s="11"/>
      <c r="AB915" s="11"/>
      <c r="AC915" s="11"/>
      <c r="AD915" s="11"/>
    </row>
    <row r="916" spans="1:30">
      <c r="A916" s="11"/>
      <c r="B916" s="312"/>
      <c r="C916" s="11"/>
      <c r="D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U916" s="11"/>
      <c r="V916" s="11"/>
      <c r="AA916" s="11"/>
      <c r="AB916" s="11"/>
      <c r="AC916" s="11"/>
      <c r="AD916" s="11"/>
    </row>
    <row r="917" spans="1:30">
      <c r="A917" s="11"/>
      <c r="B917" s="312"/>
      <c r="C917" s="11"/>
      <c r="D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U917" s="11"/>
      <c r="V917" s="11"/>
      <c r="AA917" s="11"/>
      <c r="AB917" s="11"/>
      <c r="AC917" s="11"/>
      <c r="AD917" s="11"/>
    </row>
    <row r="918" spans="1:30">
      <c r="A918" s="11"/>
      <c r="B918" s="312"/>
      <c r="C918" s="11"/>
      <c r="D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U918" s="11"/>
      <c r="V918" s="11"/>
      <c r="AA918" s="11"/>
      <c r="AB918" s="11"/>
      <c r="AC918" s="11"/>
      <c r="AD918" s="11"/>
    </row>
    <row r="919" spans="1:30">
      <c r="A919" s="11"/>
      <c r="B919" s="312"/>
      <c r="C919" s="11"/>
      <c r="D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U919" s="11"/>
      <c r="V919" s="11"/>
      <c r="AA919" s="11"/>
      <c r="AB919" s="11"/>
      <c r="AC919" s="11"/>
      <c r="AD919" s="11"/>
    </row>
    <row r="920" spans="1:30">
      <c r="A920" s="11"/>
      <c r="B920" s="312"/>
      <c r="C920" s="11"/>
      <c r="D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U920" s="11"/>
      <c r="V920" s="11"/>
      <c r="AA920" s="11"/>
      <c r="AB920" s="11"/>
      <c r="AC920" s="11"/>
      <c r="AD920" s="11"/>
    </row>
    <row r="921" spans="1:30">
      <c r="A921" s="11"/>
      <c r="B921" s="312"/>
      <c r="C921" s="11"/>
      <c r="D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U921" s="11"/>
      <c r="V921" s="11"/>
      <c r="AA921" s="11"/>
      <c r="AB921" s="11"/>
      <c r="AC921" s="11"/>
      <c r="AD921" s="11"/>
    </row>
    <row r="922" spans="1:30">
      <c r="A922" s="11"/>
      <c r="B922" s="312"/>
      <c r="C922" s="11"/>
      <c r="D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U922" s="11"/>
      <c r="V922" s="11"/>
      <c r="AA922" s="11"/>
      <c r="AB922" s="11"/>
      <c r="AC922" s="11"/>
      <c r="AD922" s="11"/>
    </row>
    <row r="923" spans="1:30">
      <c r="A923" s="11"/>
      <c r="B923" s="312"/>
      <c r="C923" s="11"/>
      <c r="D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U923" s="11"/>
      <c r="V923" s="11"/>
      <c r="AA923" s="11"/>
      <c r="AB923" s="11"/>
      <c r="AC923" s="11"/>
      <c r="AD923" s="11"/>
    </row>
    <row r="924" spans="1:30">
      <c r="A924" s="11"/>
      <c r="B924" s="312"/>
      <c r="C924" s="11"/>
      <c r="D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U924" s="11"/>
      <c r="V924" s="11"/>
      <c r="AA924" s="11"/>
      <c r="AB924" s="11"/>
      <c r="AC924" s="11"/>
      <c r="AD924" s="11"/>
    </row>
    <row r="925" spans="1:30">
      <c r="A925" s="11"/>
      <c r="B925" s="312"/>
      <c r="C925" s="11"/>
      <c r="D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U925" s="11"/>
      <c r="V925" s="11"/>
      <c r="AA925" s="11"/>
      <c r="AB925" s="11"/>
      <c r="AC925" s="11"/>
      <c r="AD925" s="11"/>
    </row>
    <row r="926" spans="1:30">
      <c r="A926" s="11"/>
      <c r="B926" s="312"/>
      <c r="C926" s="11"/>
      <c r="D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U926" s="11"/>
      <c r="V926" s="11"/>
      <c r="AA926" s="11"/>
      <c r="AB926" s="11"/>
      <c r="AC926" s="11"/>
      <c r="AD926" s="11"/>
    </row>
    <row r="927" spans="1:30">
      <c r="A927" s="11"/>
      <c r="B927" s="312"/>
      <c r="C927" s="11"/>
      <c r="D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U927" s="11"/>
      <c r="V927" s="11"/>
      <c r="AA927" s="11"/>
      <c r="AB927" s="11"/>
      <c r="AC927" s="11"/>
      <c r="AD927" s="11"/>
    </row>
    <row r="928" spans="1:30">
      <c r="A928" s="11"/>
      <c r="B928" s="312"/>
      <c r="C928" s="11"/>
      <c r="D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U928" s="11"/>
      <c r="V928" s="11"/>
      <c r="AA928" s="11"/>
      <c r="AB928" s="11"/>
      <c r="AC928" s="11"/>
      <c r="AD928" s="11"/>
    </row>
    <row r="929" spans="1:30">
      <c r="A929" s="11"/>
      <c r="B929" s="312"/>
      <c r="C929" s="11"/>
      <c r="D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U929" s="11"/>
      <c r="V929" s="11"/>
      <c r="AA929" s="11"/>
      <c r="AB929" s="11"/>
      <c r="AC929" s="11"/>
      <c r="AD929" s="11"/>
    </row>
    <row r="930" spans="1:30">
      <c r="A930" s="11"/>
      <c r="B930" s="312"/>
      <c r="C930" s="11"/>
      <c r="D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U930" s="11"/>
      <c r="V930" s="11"/>
      <c r="AA930" s="11"/>
      <c r="AB930" s="11"/>
      <c r="AC930" s="11"/>
      <c r="AD930" s="11"/>
    </row>
    <row r="931" spans="1:30">
      <c r="A931" s="11"/>
      <c r="B931" s="312"/>
      <c r="C931" s="11"/>
      <c r="D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U931" s="11"/>
      <c r="V931" s="11"/>
      <c r="AA931" s="11"/>
      <c r="AB931" s="11"/>
      <c r="AC931" s="11"/>
      <c r="AD931" s="11"/>
    </row>
    <row r="932" spans="1:30">
      <c r="A932" s="11"/>
      <c r="B932" s="312"/>
      <c r="C932" s="11"/>
      <c r="D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U932" s="11"/>
      <c r="V932" s="11"/>
      <c r="AA932" s="11"/>
      <c r="AB932" s="11"/>
      <c r="AC932" s="11"/>
      <c r="AD932" s="11"/>
    </row>
    <row r="933" spans="1:30">
      <c r="A933" s="11"/>
      <c r="B933" s="312"/>
      <c r="C933" s="11"/>
      <c r="D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U933" s="11"/>
      <c r="V933" s="11"/>
      <c r="AA933" s="11"/>
      <c r="AB933" s="11"/>
      <c r="AC933" s="11"/>
      <c r="AD933" s="11"/>
    </row>
    <row r="934" spans="1:30">
      <c r="A934" s="11"/>
      <c r="B934" s="312"/>
      <c r="C934" s="11"/>
      <c r="D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U934" s="11"/>
      <c r="V934" s="11"/>
      <c r="AA934" s="11"/>
      <c r="AB934" s="11"/>
      <c r="AC934" s="11"/>
      <c r="AD934" s="11"/>
    </row>
    <row r="935" spans="1:30">
      <c r="A935" s="11"/>
      <c r="B935" s="312"/>
      <c r="C935" s="11"/>
      <c r="D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U935" s="11"/>
      <c r="V935" s="11"/>
      <c r="AA935" s="11"/>
      <c r="AB935" s="11"/>
      <c r="AC935" s="11"/>
      <c r="AD935" s="11"/>
    </row>
    <row r="936" spans="1:30">
      <c r="A936" s="11"/>
      <c r="B936" s="312"/>
      <c r="C936" s="11"/>
      <c r="D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U936" s="11"/>
      <c r="V936" s="11"/>
      <c r="AA936" s="11"/>
      <c r="AB936" s="11"/>
      <c r="AC936" s="11"/>
      <c r="AD936" s="11"/>
    </row>
    <row r="937" spans="1:30">
      <c r="A937" s="11"/>
      <c r="B937" s="312"/>
      <c r="C937" s="11"/>
      <c r="D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U937" s="11"/>
      <c r="V937" s="11"/>
      <c r="AA937" s="11"/>
      <c r="AB937" s="11"/>
      <c r="AC937" s="11"/>
      <c r="AD937" s="11"/>
    </row>
    <row r="938" spans="1:30">
      <c r="A938" s="11"/>
      <c r="B938" s="312"/>
      <c r="C938" s="11"/>
      <c r="D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U938" s="11"/>
      <c r="V938" s="11"/>
      <c r="AA938" s="11"/>
      <c r="AB938" s="11"/>
      <c r="AC938" s="11"/>
      <c r="AD938" s="11"/>
    </row>
    <row r="939" spans="1:30">
      <c r="A939" s="11"/>
      <c r="B939" s="312"/>
      <c r="C939" s="11"/>
      <c r="D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U939" s="11"/>
      <c r="V939" s="11"/>
      <c r="AA939" s="11"/>
      <c r="AB939" s="11"/>
      <c r="AC939" s="11"/>
      <c r="AD939" s="11"/>
    </row>
    <row r="940" spans="1:30">
      <c r="A940" s="11"/>
      <c r="B940" s="312"/>
      <c r="C940" s="11"/>
      <c r="D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U940" s="11"/>
      <c r="V940" s="11"/>
      <c r="AA940" s="11"/>
      <c r="AB940" s="11"/>
      <c r="AC940" s="11"/>
      <c r="AD940" s="11"/>
    </row>
    <row r="941" spans="1:30">
      <c r="A941" s="11"/>
      <c r="B941" s="312"/>
      <c r="C941" s="11"/>
      <c r="D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U941" s="11"/>
      <c r="V941" s="11"/>
      <c r="AA941" s="11"/>
      <c r="AB941" s="11"/>
      <c r="AC941" s="11"/>
      <c r="AD941" s="11"/>
    </row>
    <row r="942" spans="1:30">
      <c r="A942" s="11"/>
      <c r="B942" s="312"/>
      <c r="C942" s="11"/>
      <c r="D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U942" s="11"/>
      <c r="V942" s="11"/>
      <c r="AA942" s="11"/>
      <c r="AB942" s="11"/>
      <c r="AC942" s="11"/>
      <c r="AD942" s="11"/>
    </row>
    <row r="943" spans="1:30">
      <c r="A943" s="11"/>
      <c r="B943" s="312"/>
      <c r="C943" s="11"/>
      <c r="D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U943" s="11"/>
      <c r="V943" s="11"/>
      <c r="AA943" s="11"/>
      <c r="AB943" s="11"/>
      <c r="AC943" s="11"/>
      <c r="AD943" s="11"/>
    </row>
    <row r="944" spans="1:30">
      <c r="A944" s="11"/>
      <c r="B944" s="312"/>
      <c r="C944" s="11"/>
      <c r="D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U944" s="11"/>
      <c r="V944" s="11"/>
      <c r="AA944" s="11"/>
      <c r="AB944" s="11"/>
      <c r="AC944" s="11"/>
      <c r="AD944" s="11"/>
    </row>
    <row r="945" spans="1:30">
      <c r="A945" s="11"/>
      <c r="B945" s="312"/>
      <c r="C945" s="11"/>
      <c r="D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U945" s="11"/>
      <c r="V945" s="11"/>
      <c r="AA945" s="11"/>
      <c r="AB945" s="11"/>
      <c r="AC945" s="11"/>
      <c r="AD945" s="11"/>
    </row>
    <row r="946" spans="1:30">
      <c r="A946" s="11"/>
      <c r="B946" s="312"/>
      <c r="C946" s="11"/>
      <c r="D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U946" s="11"/>
      <c r="V946" s="11"/>
      <c r="AA946" s="11"/>
      <c r="AB946" s="11"/>
      <c r="AC946" s="11"/>
      <c r="AD946" s="11"/>
    </row>
    <row r="947" spans="1:30">
      <c r="A947" s="11"/>
      <c r="B947" s="312"/>
      <c r="C947" s="11"/>
      <c r="D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U947" s="11"/>
      <c r="V947" s="11"/>
      <c r="AA947" s="11"/>
      <c r="AB947" s="11"/>
      <c r="AC947" s="11"/>
      <c r="AD947" s="11"/>
    </row>
    <row r="948" spans="1:30">
      <c r="A948" s="11"/>
      <c r="B948" s="312"/>
      <c r="C948" s="11"/>
      <c r="D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U948" s="11"/>
      <c r="V948" s="11"/>
      <c r="AA948" s="11"/>
      <c r="AB948" s="11"/>
      <c r="AC948" s="11"/>
      <c r="AD948" s="11"/>
    </row>
    <row r="949" spans="1:30">
      <c r="A949" s="11"/>
      <c r="B949" s="312"/>
      <c r="C949" s="11"/>
      <c r="D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U949" s="11"/>
      <c r="V949" s="11"/>
      <c r="AA949" s="11"/>
      <c r="AB949" s="11"/>
      <c r="AC949" s="11"/>
      <c r="AD949" s="11"/>
    </row>
    <row r="950" spans="1:30">
      <c r="A950" s="11"/>
      <c r="B950" s="312"/>
      <c r="C950" s="11"/>
      <c r="D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U950" s="11"/>
      <c r="V950" s="11"/>
      <c r="AA950" s="11"/>
      <c r="AB950" s="11"/>
      <c r="AC950" s="11"/>
      <c r="AD950" s="11"/>
    </row>
    <row r="951" spans="1:30">
      <c r="A951" s="11"/>
      <c r="B951" s="312"/>
      <c r="C951" s="11"/>
      <c r="D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U951" s="11"/>
      <c r="V951" s="11"/>
      <c r="AA951" s="11"/>
      <c r="AB951" s="11"/>
      <c r="AC951" s="11"/>
      <c r="AD951" s="11"/>
    </row>
    <row r="952" spans="1:30">
      <c r="A952" s="11"/>
      <c r="B952" s="312"/>
      <c r="C952" s="11"/>
      <c r="D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U952" s="11"/>
      <c r="V952" s="11"/>
      <c r="AA952" s="11"/>
      <c r="AB952" s="11"/>
      <c r="AC952" s="11"/>
      <c r="AD952" s="11"/>
    </row>
    <row r="953" spans="1:30">
      <c r="A953" s="11"/>
      <c r="B953" s="312"/>
      <c r="C953" s="11"/>
      <c r="D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U953" s="11"/>
      <c r="V953" s="11"/>
      <c r="AA953" s="11"/>
      <c r="AB953" s="11"/>
      <c r="AC953" s="11"/>
      <c r="AD953" s="11"/>
    </row>
    <row r="954" spans="1:30">
      <c r="A954" s="11"/>
      <c r="B954" s="312"/>
      <c r="C954" s="11"/>
      <c r="D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U954" s="11"/>
      <c r="V954" s="11"/>
      <c r="AA954" s="11"/>
      <c r="AB954" s="11"/>
      <c r="AC954" s="11"/>
      <c r="AD954" s="11"/>
    </row>
    <row r="955" spans="1:30">
      <c r="A955" s="11"/>
      <c r="B955" s="312"/>
      <c r="C955" s="11"/>
      <c r="D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U955" s="11"/>
      <c r="V955" s="11"/>
      <c r="AA955" s="11"/>
      <c r="AB955" s="11"/>
      <c r="AC955" s="11"/>
      <c r="AD955" s="11"/>
    </row>
    <row r="956" spans="1:30">
      <c r="A956" s="11"/>
      <c r="B956" s="312"/>
      <c r="C956" s="11"/>
      <c r="D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U956" s="11"/>
      <c r="V956" s="11"/>
      <c r="AA956" s="11"/>
      <c r="AB956" s="11"/>
      <c r="AC956" s="11"/>
      <c r="AD956" s="11"/>
    </row>
    <row r="957" spans="1:30">
      <c r="A957" s="11"/>
      <c r="B957" s="312"/>
      <c r="C957" s="11"/>
      <c r="D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U957" s="11"/>
      <c r="V957" s="11"/>
      <c r="AA957" s="11"/>
      <c r="AB957" s="11"/>
      <c r="AC957" s="11"/>
      <c r="AD957" s="11"/>
    </row>
    <row r="958" spans="1:30">
      <c r="A958" s="11"/>
      <c r="B958" s="312"/>
      <c r="C958" s="11"/>
      <c r="D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U958" s="11"/>
      <c r="V958" s="11"/>
      <c r="AA958" s="11"/>
      <c r="AB958" s="11"/>
      <c r="AC958" s="11"/>
      <c r="AD958" s="11"/>
    </row>
    <row r="959" spans="1:30">
      <c r="A959" s="11"/>
      <c r="B959" s="312"/>
      <c r="C959" s="11"/>
      <c r="D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U959" s="11"/>
      <c r="V959" s="11"/>
      <c r="AA959" s="11"/>
      <c r="AB959" s="11"/>
      <c r="AC959" s="11"/>
      <c r="AD959" s="11"/>
    </row>
    <row r="960" spans="1:30">
      <c r="A960" s="11"/>
      <c r="B960" s="312"/>
      <c r="C960" s="11"/>
      <c r="D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U960" s="11"/>
      <c r="V960" s="11"/>
      <c r="AA960" s="11"/>
      <c r="AB960" s="11"/>
      <c r="AC960" s="11"/>
      <c r="AD960" s="11"/>
    </row>
    <row r="961" spans="1:30">
      <c r="A961" s="11"/>
      <c r="B961" s="312"/>
      <c r="C961" s="11"/>
      <c r="D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U961" s="11"/>
      <c r="V961" s="11"/>
      <c r="AA961" s="11"/>
      <c r="AB961" s="11"/>
      <c r="AC961" s="11"/>
      <c r="AD961" s="11"/>
    </row>
    <row r="962" spans="1:30">
      <c r="A962" s="11"/>
      <c r="B962" s="312"/>
      <c r="C962" s="11"/>
      <c r="D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U962" s="11"/>
      <c r="V962" s="11"/>
      <c r="AA962" s="11"/>
      <c r="AB962" s="11"/>
      <c r="AC962" s="11"/>
      <c r="AD962" s="11"/>
    </row>
    <row r="963" spans="1:30">
      <c r="A963" s="11"/>
      <c r="B963" s="312"/>
      <c r="C963" s="11"/>
      <c r="D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U963" s="11"/>
      <c r="V963" s="11"/>
      <c r="AA963" s="11"/>
      <c r="AB963" s="11"/>
      <c r="AC963" s="11"/>
      <c r="AD963" s="11"/>
    </row>
    <row r="964" spans="1:30">
      <c r="A964" s="11"/>
      <c r="B964" s="312"/>
      <c r="C964" s="11"/>
      <c r="D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U964" s="11"/>
      <c r="V964" s="11"/>
      <c r="AA964" s="11"/>
      <c r="AB964" s="11"/>
      <c r="AC964" s="11"/>
      <c r="AD964" s="11"/>
    </row>
    <row r="965" spans="1:30">
      <c r="A965" s="11"/>
      <c r="B965" s="312"/>
      <c r="C965" s="11"/>
      <c r="D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U965" s="11"/>
      <c r="V965" s="11"/>
      <c r="AA965" s="11"/>
      <c r="AB965" s="11"/>
      <c r="AC965" s="11"/>
      <c r="AD965" s="11"/>
    </row>
    <row r="966" spans="1:30">
      <c r="A966" s="11"/>
      <c r="B966" s="312"/>
      <c r="C966" s="11"/>
      <c r="D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U966" s="11"/>
      <c r="V966" s="11"/>
      <c r="AA966" s="11"/>
      <c r="AB966" s="11"/>
      <c r="AC966" s="11"/>
      <c r="AD966" s="11"/>
    </row>
    <row r="967" spans="1:30">
      <c r="A967" s="11"/>
      <c r="B967" s="312"/>
      <c r="C967" s="11"/>
      <c r="D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U967" s="11"/>
      <c r="V967" s="11"/>
      <c r="AA967" s="11"/>
      <c r="AB967" s="11"/>
      <c r="AC967" s="11"/>
      <c r="AD967" s="11"/>
    </row>
    <row r="968" spans="1:30">
      <c r="A968" s="11"/>
      <c r="B968" s="312"/>
      <c r="C968" s="11"/>
      <c r="D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U968" s="11"/>
      <c r="V968" s="11"/>
      <c r="AA968" s="11"/>
      <c r="AB968" s="11"/>
      <c r="AC968" s="11"/>
      <c r="AD968" s="11"/>
    </row>
    <row r="969" spans="1:30">
      <c r="A969" s="11"/>
      <c r="B969" s="312"/>
      <c r="C969" s="11"/>
      <c r="D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U969" s="11"/>
      <c r="V969" s="11"/>
      <c r="AA969" s="11"/>
      <c r="AB969" s="11"/>
      <c r="AC969" s="11"/>
      <c r="AD969" s="11"/>
    </row>
    <row r="970" spans="1:30">
      <c r="A970" s="11"/>
      <c r="B970" s="312"/>
      <c r="C970" s="11"/>
      <c r="D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U970" s="11"/>
      <c r="V970" s="11"/>
      <c r="AA970" s="11"/>
      <c r="AB970" s="11"/>
      <c r="AC970" s="11"/>
      <c r="AD970" s="11"/>
    </row>
    <row r="971" spans="1:30">
      <c r="A971" s="11"/>
      <c r="B971" s="312"/>
      <c r="C971" s="11"/>
      <c r="D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U971" s="11"/>
      <c r="V971" s="11"/>
      <c r="AA971" s="11"/>
      <c r="AB971" s="11"/>
      <c r="AC971" s="11"/>
      <c r="AD971" s="11"/>
    </row>
    <row r="972" spans="1:30">
      <c r="A972" s="11"/>
      <c r="B972" s="312"/>
      <c r="C972" s="11"/>
      <c r="D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U972" s="11"/>
      <c r="V972" s="11"/>
      <c r="AA972" s="11"/>
      <c r="AB972" s="11"/>
      <c r="AC972" s="11"/>
      <c r="AD972" s="11"/>
    </row>
    <row r="973" spans="1:30">
      <c r="A973" s="11"/>
      <c r="B973" s="312"/>
      <c r="C973" s="11"/>
      <c r="D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U973" s="11"/>
      <c r="V973" s="11"/>
      <c r="AA973" s="11"/>
      <c r="AB973" s="11"/>
      <c r="AC973" s="11"/>
      <c r="AD973" s="11"/>
    </row>
    <row r="974" spans="1:30">
      <c r="A974" s="11"/>
      <c r="B974" s="312"/>
      <c r="C974" s="11"/>
      <c r="D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U974" s="11"/>
      <c r="V974" s="11"/>
      <c r="AA974" s="11"/>
      <c r="AB974" s="11"/>
      <c r="AC974" s="11"/>
      <c r="AD974" s="11"/>
    </row>
    <row r="975" spans="1:30">
      <c r="A975" s="11"/>
      <c r="B975" s="312"/>
      <c r="C975" s="11"/>
      <c r="D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U975" s="11"/>
      <c r="V975" s="11"/>
      <c r="AA975" s="11"/>
      <c r="AB975" s="11"/>
      <c r="AC975" s="11"/>
      <c r="AD975" s="11"/>
    </row>
    <row r="976" spans="1:30">
      <c r="A976" s="11"/>
      <c r="B976" s="312"/>
      <c r="C976" s="11"/>
      <c r="D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U976" s="11"/>
      <c r="V976" s="11"/>
      <c r="AA976" s="11"/>
      <c r="AB976" s="11"/>
      <c r="AC976" s="11"/>
      <c r="AD976" s="11"/>
    </row>
    <row r="977" spans="1:30">
      <c r="A977" s="11"/>
      <c r="B977" s="312"/>
      <c r="C977" s="11"/>
      <c r="D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U977" s="11"/>
      <c r="V977" s="11"/>
      <c r="AA977" s="11"/>
      <c r="AB977" s="11"/>
      <c r="AC977" s="11"/>
      <c r="AD977" s="11"/>
    </row>
    <row r="978" spans="1:30">
      <c r="A978" s="11"/>
      <c r="B978" s="312"/>
      <c r="C978" s="11"/>
      <c r="D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U978" s="11"/>
      <c r="V978" s="11"/>
      <c r="AA978" s="11"/>
      <c r="AB978" s="11"/>
      <c r="AC978" s="11"/>
      <c r="AD978" s="11"/>
    </row>
    <row r="979" spans="1:30">
      <c r="A979" s="11"/>
      <c r="B979" s="312"/>
      <c r="C979" s="11"/>
      <c r="D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U979" s="11"/>
      <c r="V979" s="11"/>
      <c r="AA979" s="11"/>
      <c r="AB979" s="11"/>
      <c r="AC979" s="11"/>
      <c r="AD979" s="11"/>
    </row>
    <row r="980" spans="1:30">
      <c r="A980" s="11"/>
      <c r="B980" s="312"/>
      <c r="C980" s="11"/>
      <c r="D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U980" s="11"/>
      <c r="V980" s="11"/>
      <c r="AA980" s="11"/>
      <c r="AB980" s="11"/>
      <c r="AC980" s="11"/>
      <c r="AD980" s="11"/>
    </row>
    <row r="981" spans="1:30">
      <c r="A981" s="11"/>
      <c r="B981" s="312"/>
      <c r="C981" s="11"/>
      <c r="D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U981" s="11"/>
      <c r="V981" s="11"/>
      <c r="AA981" s="11"/>
      <c r="AB981" s="11"/>
      <c r="AC981" s="11"/>
      <c r="AD981" s="11"/>
    </row>
    <row r="982" spans="1:30">
      <c r="A982" s="11"/>
      <c r="B982" s="312"/>
      <c r="C982" s="11"/>
      <c r="D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U982" s="11"/>
      <c r="V982" s="11"/>
      <c r="AA982" s="11"/>
      <c r="AB982" s="11"/>
      <c r="AC982" s="11"/>
      <c r="AD982" s="11"/>
    </row>
    <row r="983" spans="1:30">
      <c r="A983" s="11"/>
      <c r="B983" s="312"/>
      <c r="C983" s="11"/>
      <c r="D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U983" s="11"/>
      <c r="V983" s="11"/>
      <c r="AA983" s="11"/>
      <c r="AB983" s="11"/>
      <c r="AC983" s="11"/>
      <c r="AD983" s="11"/>
    </row>
    <row r="984" spans="1:30">
      <c r="A984" s="11"/>
      <c r="B984" s="312"/>
      <c r="C984" s="11"/>
      <c r="D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U984" s="11"/>
      <c r="V984" s="11"/>
      <c r="AA984" s="11"/>
      <c r="AB984" s="11"/>
      <c r="AC984" s="11"/>
      <c r="AD984" s="11"/>
    </row>
    <row r="985" spans="1:30">
      <c r="A985" s="11"/>
      <c r="B985" s="312"/>
      <c r="C985" s="11"/>
      <c r="D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U985" s="11"/>
      <c r="V985" s="11"/>
      <c r="AA985" s="11"/>
      <c r="AB985" s="11"/>
      <c r="AC985" s="11"/>
      <c r="AD985" s="11"/>
    </row>
    <row r="986" spans="1:30">
      <c r="A986" s="11"/>
      <c r="B986" s="312"/>
      <c r="C986" s="11"/>
      <c r="D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U986" s="11"/>
      <c r="V986" s="11"/>
      <c r="AA986" s="11"/>
      <c r="AB986" s="11"/>
      <c r="AC986" s="11"/>
      <c r="AD986" s="11"/>
    </row>
    <row r="987" spans="1:30">
      <c r="A987" s="11"/>
      <c r="B987" s="312"/>
      <c r="C987" s="11"/>
      <c r="D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U987" s="11"/>
      <c r="V987" s="11"/>
      <c r="AA987" s="11"/>
      <c r="AB987" s="11"/>
      <c r="AC987" s="11"/>
      <c r="AD987" s="11"/>
    </row>
    <row r="988" spans="1:30">
      <c r="A988" s="11"/>
      <c r="B988" s="312"/>
      <c r="C988" s="11"/>
      <c r="D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U988" s="11"/>
      <c r="V988" s="11"/>
      <c r="AA988" s="11"/>
      <c r="AB988" s="11"/>
      <c r="AC988" s="11"/>
      <c r="AD988" s="11"/>
    </row>
    <row r="989" spans="1:30">
      <c r="A989" s="11"/>
      <c r="B989" s="312"/>
      <c r="C989" s="11"/>
      <c r="D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U989" s="11"/>
      <c r="V989" s="11"/>
      <c r="AA989" s="11"/>
      <c r="AB989" s="11"/>
      <c r="AC989" s="11"/>
      <c r="AD989" s="11"/>
    </row>
    <row r="990" spans="1:30">
      <c r="A990" s="11"/>
      <c r="B990" s="312"/>
      <c r="C990" s="11"/>
      <c r="D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U990" s="11"/>
      <c r="V990" s="11"/>
      <c r="AA990" s="11"/>
      <c r="AB990" s="11"/>
      <c r="AC990" s="11"/>
      <c r="AD990" s="11"/>
    </row>
    <row r="991" spans="1:30">
      <c r="A991" s="11"/>
      <c r="B991" s="312"/>
      <c r="C991" s="11"/>
      <c r="D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U991" s="11"/>
      <c r="V991" s="11"/>
      <c r="AA991" s="11"/>
      <c r="AB991" s="11"/>
      <c r="AC991" s="11"/>
      <c r="AD991" s="11"/>
    </row>
    <row r="992" spans="1:30">
      <c r="A992" s="11"/>
      <c r="B992" s="312"/>
      <c r="C992" s="11"/>
      <c r="D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U992" s="11"/>
      <c r="V992" s="11"/>
      <c r="AA992" s="11"/>
      <c r="AB992" s="11"/>
      <c r="AC992" s="11"/>
      <c r="AD992" s="11"/>
    </row>
    <row r="993" spans="1:30">
      <c r="A993" s="11"/>
      <c r="B993" s="312"/>
      <c r="C993" s="11"/>
      <c r="D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U993" s="11"/>
      <c r="V993" s="11"/>
      <c r="AA993" s="11"/>
      <c r="AB993" s="11"/>
      <c r="AC993" s="11"/>
      <c r="AD993" s="11"/>
    </row>
    <row r="994" spans="1:30">
      <c r="A994" s="11"/>
      <c r="B994" s="312"/>
      <c r="C994" s="11"/>
      <c r="D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U994" s="11"/>
      <c r="V994" s="11"/>
      <c r="AA994" s="11"/>
      <c r="AB994" s="11"/>
      <c r="AC994" s="11"/>
      <c r="AD994" s="11"/>
    </row>
    <row r="995" spans="1:30">
      <c r="A995" s="11"/>
      <c r="B995" s="312"/>
      <c r="C995" s="11"/>
      <c r="D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U995" s="11"/>
      <c r="V995" s="11"/>
      <c r="AA995" s="11"/>
      <c r="AB995" s="11"/>
      <c r="AC995" s="11"/>
      <c r="AD995" s="11"/>
    </row>
    <row r="996" spans="1:30">
      <c r="A996" s="11"/>
      <c r="B996" s="312"/>
      <c r="C996" s="11"/>
      <c r="D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U996" s="11"/>
      <c r="V996" s="11"/>
      <c r="AA996" s="11"/>
      <c r="AB996" s="11"/>
      <c r="AC996" s="11"/>
      <c r="AD996" s="11"/>
    </row>
    <row r="997" spans="1:30">
      <c r="A997" s="11"/>
      <c r="B997" s="312"/>
      <c r="C997" s="11"/>
      <c r="D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U997" s="11"/>
      <c r="V997" s="11"/>
      <c r="AA997" s="11"/>
      <c r="AB997" s="11"/>
      <c r="AC997" s="11"/>
      <c r="AD997" s="11"/>
    </row>
    <row r="998" spans="1:30">
      <c r="A998" s="11"/>
      <c r="B998" s="312"/>
      <c r="C998" s="11"/>
      <c r="D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U998" s="11"/>
      <c r="V998" s="11"/>
      <c r="AA998" s="11"/>
      <c r="AB998" s="11"/>
      <c r="AC998" s="11"/>
      <c r="AD998" s="11"/>
    </row>
    <row r="999" spans="1:30">
      <c r="A999" s="11"/>
      <c r="B999" s="312"/>
      <c r="C999" s="11"/>
      <c r="D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U999" s="11"/>
      <c r="V999" s="11"/>
      <c r="AA999" s="11"/>
      <c r="AB999" s="11"/>
      <c r="AC999" s="11"/>
      <c r="AD999" s="11"/>
    </row>
    <row r="1000" spans="1:30">
      <c r="A1000" s="11"/>
      <c r="B1000" s="312"/>
      <c r="C1000" s="11"/>
      <c r="D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U1000" s="11"/>
      <c r="V1000" s="11"/>
      <c r="AA1000" s="11"/>
      <c r="AB1000" s="11"/>
      <c r="AC1000" s="11"/>
      <c r="AD1000" s="11"/>
    </row>
    <row r="1001" spans="1:30">
      <c r="A1001" s="11"/>
      <c r="B1001" s="312"/>
      <c r="C1001" s="11"/>
      <c r="D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U1001" s="11"/>
      <c r="V1001" s="11"/>
      <c r="AA1001" s="11"/>
      <c r="AB1001" s="11"/>
      <c r="AC1001" s="11"/>
      <c r="AD1001" s="11"/>
    </row>
    <row r="1002" spans="1:30">
      <c r="A1002" s="11"/>
      <c r="B1002" s="312"/>
      <c r="C1002" s="11"/>
      <c r="D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U1002" s="11"/>
      <c r="V1002" s="11"/>
      <c r="AA1002" s="11"/>
      <c r="AB1002" s="11"/>
      <c r="AC1002" s="11"/>
      <c r="AD1002" s="11"/>
    </row>
    <row r="1003" spans="1:30">
      <c r="A1003" s="11"/>
      <c r="B1003" s="312"/>
      <c r="C1003" s="11"/>
      <c r="D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U1003" s="11"/>
      <c r="V1003" s="11"/>
      <c r="AA1003" s="11"/>
      <c r="AB1003" s="11"/>
      <c r="AC1003" s="11"/>
      <c r="AD1003" s="11"/>
    </row>
    <row r="1004" spans="1:30">
      <c r="A1004" s="11"/>
      <c r="B1004" s="312"/>
      <c r="C1004" s="11"/>
      <c r="D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U1004" s="11"/>
      <c r="V1004" s="11"/>
      <c r="AA1004" s="11"/>
      <c r="AB1004" s="11"/>
      <c r="AC1004" s="11"/>
      <c r="AD1004" s="11"/>
    </row>
    <row r="1005" spans="1:30">
      <c r="A1005" s="11"/>
      <c r="B1005" s="312"/>
      <c r="C1005" s="11"/>
      <c r="D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U1005" s="11"/>
      <c r="V1005" s="11"/>
      <c r="AA1005" s="11"/>
      <c r="AB1005" s="11"/>
      <c r="AC1005" s="11"/>
      <c r="AD1005" s="11"/>
    </row>
    <row r="1006" spans="1:30">
      <c r="A1006" s="11"/>
      <c r="B1006" s="312"/>
      <c r="C1006" s="11"/>
      <c r="D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U1006" s="11"/>
      <c r="V1006" s="11"/>
      <c r="AA1006" s="11"/>
      <c r="AB1006" s="11"/>
      <c r="AC1006" s="11"/>
      <c r="AD1006" s="11"/>
    </row>
    <row r="1007" spans="1:30">
      <c r="A1007" s="11"/>
      <c r="B1007" s="312"/>
      <c r="C1007" s="11"/>
      <c r="D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U1007" s="11"/>
      <c r="V1007" s="11"/>
      <c r="AA1007" s="11"/>
      <c r="AB1007" s="11"/>
      <c r="AC1007" s="11"/>
      <c r="AD1007" s="11"/>
    </row>
    <row r="1008" spans="1:30">
      <c r="A1008" s="11"/>
      <c r="B1008" s="312"/>
      <c r="C1008" s="11"/>
      <c r="D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U1008" s="11"/>
      <c r="V1008" s="11"/>
      <c r="AA1008" s="11"/>
      <c r="AB1008" s="11"/>
      <c r="AC1008" s="11"/>
      <c r="AD1008" s="11"/>
    </row>
    <row r="1009" spans="1:30">
      <c r="A1009" s="11"/>
      <c r="B1009" s="312"/>
      <c r="C1009" s="11"/>
      <c r="D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U1009" s="11"/>
      <c r="V1009" s="11"/>
      <c r="AA1009" s="11"/>
      <c r="AB1009" s="11"/>
      <c r="AC1009" s="11"/>
      <c r="AD1009" s="11"/>
    </row>
    <row r="1010" spans="1:30">
      <c r="A1010" s="11"/>
      <c r="B1010" s="312"/>
      <c r="C1010" s="11"/>
      <c r="D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U1010" s="11"/>
      <c r="V1010" s="11"/>
      <c r="AA1010" s="11"/>
      <c r="AB1010" s="11"/>
      <c r="AC1010" s="11"/>
      <c r="AD1010" s="11"/>
    </row>
    <row r="1011" spans="1:30">
      <c r="A1011" s="11"/>
      <c r="B1011" s="312"/>
      <c r="C1011" s="11"/>
      <c r="D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U1011" s="11"/>
      <c r="V1011" s="11"/>
      <c r="AA1011" s="11"/>
      <c r="AB1011" s="11"/>
      <c r="AC1011" s="11"/>
      <c r="AD1011" s="11"/>
    </row>
    <row r="1012" spans="1:30">
      <c r="A1012" s="11"/>
      <c r="B1012" s="312"/>
      <c r="C1012" s="11"/>
      <c r="D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U1012" s="11"/>
      <c r="V1012" s="11"/>
      <c r="AA1012" s="11"/>
      <c r="AB1012" s="11"/>
      <c r="AC1012" s="11"/>
      <c r="AD1012" s="11"/>
    </row>
    <row r="1013" spans="1:30">
      <c r="A1013" s="11"/>
      <c r="B1013" s="312"/>
      <c r="C1013" s="11"/>
      <c r="D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U1013" s="11"/>
      <c r="V1013" s="11"/>
      <c r="AA1013" s="11"/>
      <c r="AB1013" s="11"/>
      <c r="AC1013" s="11"/>
      <c r="AD1013" s="11"/>
    </row>
    <row r="1014" spans="1:30">
      <c r="A1014" s="11"/>
      <c r="B1014" s="312"/>
      <c r="C1014" s="11"/>
      <c r="D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U1014" s="11"/>
      <c r="V1014" s="11"/>
      <c r="AA1014" s="11"/>
      <c r="AB1014" s="11"/>
      <c r="AC1014" s="11"/>
      <c r="AD1014" s="11"/>
    </row>
    <row r="1015" spans="1:30">
      <c r="A1015" s="11"/>
      <c r="B1015" s="312"/>
      <c r="C1015" s="11"/>
      <c r="D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U1015" s="11"/>
      <c r="V1015" s="11"/>
      <c r="AA1015" s="11"/>
      <c r="AB1015" s="11"/>
      <c r="AC1015" s="11"/>
      <c r="AD1015" s="11"/>
    </row>
    <row r="1016" spans="1:30">
      <c r="A1016" s="11"/>
      <c r="B1016" s="312"/>
      <c r="C1016" s="11"/>
      <c r="D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U1016" s="11"/>
      <c r="V1016" s="11"/>
      <c r="AA1016" s="11"/>
      <c r="AB1016" s="11"/>
      <c r="AC1016" s="11"/>
      <c r="AD1016" s="11"/>
    </row>
    <row r="1017" spans="1:30">
      <c r="A1017" s="11"/>
      <c r="B1017" s="312"/>
      <c r="C1017" s="11"/>
      <c r="D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U1017" s="11"/>
      <c r="V1017" s="11"/>
      <c r="AA1017" s="11"/>
      <c r="AB1017" s="11"/>
      <c r="AC1017" s="11"/>
      <c r="AD1017" s="11"/>
    </row>
    <row r="1018" spans="1:30">
      <c r="A1018" s="11"/>
      <c r="B1018" s="312"/>
      <c r="C1018" s="11"/>
      <c r="D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U1018" s="11"/>
      <c r="V1018" s="11"/>
      <c r="AA1018" s="11"/>
      <c r="AB1018" s="11"/>
      <c r="AC1018" s="11"/>
      <c r="AD1018" s="11"/>
    </row>
    <row r="1019" spans="1:30">
      <c r="A1019" s="11"/>
      <c r="B1019" s="312"/>
      <c r="C1019" s="11"/>
      <c r="D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U1019" s="11"/>
      <c r="V1019" s="11"/>
      <c r="AA1019" s="11"/>
      <c r="AB1019" s="11"/>
      <c r="AC1019" s="11"/>
      <c r="AD1019" s="11"/>
    </row>
    <row r="1020" spans="1:30">
      <c r="A1020" s="11"/>
      <c r="B1020" s="312"/>
      <c r="C1020" s="11"/>
      <c r="D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U1020" s="11"/>
      <c r="V1020" s="11"/>
      <c r="AA1020" s="11"/>
      <c r="AB1020" s="11"/>
      <c r="AC1020" s="11"/>
      <c r="AD1020" s="11"/>
    </row>
    <row r="1021" spans="1:30">
      <c r="A1021" s="11"/>
      <c r="B1021" s="312"/>
      <c r="C1021" s="11"/>
      <c r="D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U1021" s="11"/>
      <c r="V1021" s="11"/>
      <c r="AA1021" s="11"/>
      <c r="AB1021" s="11"/>
      <c r="AC1021" s="11"/>
      <c r="AD1021" s="11"/>
    </row>
    <row r="1022" spans="1:30">
      <c r="A1022" s="11"/>
      <c r="B1022" s="312"/>
      <c r="C1022" s="11"/>
      <c r="D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U1022" s="11"/>
      <c r="V1022" s="11"/>
      <c r="AA1022" s="11"/>
      <c r="AB1022" s="11"/>
      <c r="AC1022" s="11"/>
      <c r="AD1022" s="11"/>
    </row>
    <row r="1023" spans="1:30">
      <c r="A1023" s="11"/>
      <c r="B1023" s="312"/>
      <c r="C1023" s="11"/>
      <c r="D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U1023" s="11"/>
      <c r="V1023" s="11"/>
      <c r="AA1023" s="11"/>
      <c r="AB1023" s="11"/>
      <c r="AC1023" s="11"/>
      <c r="AD1023" s="11"/>
    </row>
    <row r="1024" spans="1:30">
      <c r="A1024" s="11"/>
      <c r="B1024" s="312"/>
      <c r="C1024" s="11"/>
      <c r="D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U1024" s="11"/>
      <c r="V1024" s="11"/>
      <c r="AA1024" s="11"/>
      <c r="AB1024" s="11"/>
      <c r="AC1024" s="11"/>
      <c r="AD1024" s="11"/>
    </row>
    <row r="1025" spans="1:30">
      <c r="A1025" s="11"/>
      <c r="B1025" s="312"/>
      <c r="C1025" s="11"/>
      <c r="D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U1025" s="11"/>
      <c r="V1025" s="11"/>
      <c r="AA1025" s="11"/>
      <c r="AB1025" s="11"/>
      <c r="AC1025" s="11"/>
      <c r="AD1025" s="11"/>
    </row>
    <row r="1026" spans="1:30">
      <c r="A1026" s="11"/>
      <c r="B1026" s="312"/>
      <c r="C1026" s="11"/>
      <c r="D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U1026" s="11"/>
      <c r="V1026" s="11"/>
      <c r="AA1026" s="11"/>
      <c r="AB1026" s="11"/>
      <c r="AC1026" s="11"/>
      <c r="AD1026" s="11"/>
    </row>
    <row r="1027" spans="1:30">
      <c r="A1027" s="11"/>
      <c r="B1027" s="312"/>
      <c r="C1027" s="11"/>
      <c r="D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U1027" s="11"/>
      <c r="V1027" s="11"/>
      <c r="AA1027" s="11"/>
      <c r="AB1027" s="11"/>
      <c r="AC1027" s="11"/>
      <c r="AD1027" s="11"/>
    </row>
    <row r="1028" spans="1:30">
      <c r="A1028" s="11"/>
      <c r="B1028" s="312"/>
      <c r="C1028" s="11"/>
      <c r="D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U1028" s="11"/>
      <c r="V1028" s="11"/>
      <c r="AA1028" s="11"/>
      <c r="AB1028" s="11"/>
      <c r="AC1028" s="11"/>
      <c r="AD1028" s="11"/>
    </row>
    <row r="1029" spans="1:30">
      <c r="A1029" s="11"/>
      <c r="B1029" s="312"/>
      <c r="C1029" s="11"/>
      <c r="D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U1029" s="11"/>
      <c r="V1029" s="11"/>
      <c r="AA1029" s="11"/>
      <c r="AB1029" s="11"/>
      <c r="AC1029" s="11"/>
      <c r="AD1029" s="11"/>
    </row>
    <row r="1030" spans="1:30">
      <c r="A1030" s="11"/>
      <c r="B1030" s="312"/>
      <c r="C1030" s="11"/>
      <c r="D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U1030" s="11"/>
      <c r="V1030" s="11"/>
      <c r="AA1030" s="11"/>
      <c r="AB1030" s="11"/>
      <c r="AC1030" s="11"/>
      <c r="AD1030" s="11"/>
    </row>
    <row r="1031" spans="1:30">
      <c r="A1031" s="11"/>
      <c r="B1031" s="312"/>
      <c r="C1031" s="11"/>
      <c r="D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U1031" s="11"/>
      <c r="V1031" s="11"/>
      <c r="AA1031" s="11"/>
      <c r="AB1031" s="11"/>
      <c r="AC1031" s="11"/>
      <c r="AD1031" s="11"/>
    </row>
    <row r="1032" spans="1:30">
      <c r="A1032" s="11"/>
      <c r="B1032" s="312"/>
      <c r="C1032" s="11"/>
      <c r="D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U1032" s="11"/>
      <c r="V1032" s="11"/>
      <c r="AA1032" s="11"/>
      <c r="AB1032" s="11"/>
      <c r="AC1032" s="11"/>
      <c r="AD1032" s="11"/>
    </row>
    <row r="1033" spans="1:30">
      <c r="A1033" s="11"/>
      <c r="B1033" s="312"/>
      <c r="C1033" s="11"/>
      <c r="D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U1033" s="11"/>
      <c r="V1033" s="11"/>
      <c r="AA1033" s="11"/>
      <c r="AB1033" s="11"/>
      <c r="AC1033" s="11"/>
      <c r="AD1033" s="11"/>
    </row>
    <row r="1034" spans="1:30">
      <c r="A1034" s="11"/>
      <c r="B1034" s="312"/>
      <c r="C1034" s="11"/>
      <c r="D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U1034" s="11"/>
      <c r="V1034" s="11"/>
      <c r="AA1034" s="11"/>
      <c r="AB1034" s="11"/>
      <c r="AC1034" s="11"/>
      <c r="AD1034" s="11"/>
    </row>
    <row r="1035" spans="1:30">
      <c r="A1035" s="11"/>
      <c r="B1035" s="312"/>
      <c r="C1035" s="11"/>
      <c r="D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U1035" s="11"/>
      <c r="V1035" s="11"/>
      <c r="AA1035" s="11"/>
      <c r="AB1035" s="11"/>
      <c r="AC1035" s="11"/>
      <c r="AD1035" s="11"/>
    </row>
    <row r="1036" spans="1:30">
      <c r="A1036" s="11"/>
      <c r="B1036" s="312"/>
      <c r="C1036" s="11"/>
      <c r="D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U1036" s="11"/>
      <c r="V1036" s="11"/>
      <c r="AA1036" s="11"/>
      <c r="AB1036" s="11"/>
      <c r="AC1036" s="11"/>
      <c r="AD1036" s="11"/>
    </row>
    <row r="1037" spans="1:30">
      <c r="A1037" s="11"/>
      <c r="B1037" s="312"/>
      <c r="C1037" s="11"/>
      <c r="D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U1037" s="11"/>
      <c r="V1037" s="11"/>
      <c r="AA1037" s="11"/>
      <c r="AB1037" s="11"/>
      <c r="AC1037" s="11"/>
      <c r="AD1037" s="11"/>
    </row>
    <row r="1038" spans="1:30">
      <c r="A1038" s="11"/>
      <c r="B1038" s="312"/>
      <c r="C1038" s="11"/>
      <c r="D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U1038" s="11"/>
      <c r="V1038" s="11"/>
      <c r="AA1038" s="11"/>
      <c r="AB1038" s="11"/>
      <c r="AC1038" s="11"/>
      <c r="AD1038" s="11"/>
    </row>
    <row r="1039" spans="1:30">
      <c r="A1039" s="11"/>
      <c r="B1039" s="312"/>
      <c r="C1039" s="11"/>
      <c r="D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U1039" s="11"/>
      <c r="V1039" s="11"/>
      <c r="AA1039" s="11"/>
      <c r="AB1039" s="11"/>
      <c r="AC1039" s="11"/>
      <c r="AD1039" s="11"/>
    </row>
    <row r="1040" spans="1:30">
      <c r="A1040" s="11"/>
      <c r="B1040" s="312"/>
      <c r="C1040" s="11"/>
      <c r="D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U1040" s="11"/>
      <c r="V1040" s="11"/>
      <c r="AA1040" s="11"/>
      <c r="AB1040" s="11"/>
      <c r="AC1040" s="11"/>
      <c r="AD1040" s="11"/>
    </row>
    <row r="1041" spans="1:30">
      <c r="A1041" s="11"/>
      <c r="B1041" s="312"/>
      <c r="C1041" s="11"/>
      <c r="D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U1041" s="11"/>
      <c r="V1041" s="11"/>
      <c r="AA1041" s="11"/>
      <c r="AB1041" s="11"/>
      <c r="AC1041" s="11"/>
      <c r="AD1041" s="11"/>
    </row>
    <row r="1042" spans="1:30">
      <c r="A1042" s="11"/>
      <c r="B1042" s="312"/>
      <c r="C1042" s="11"/>
      <c r="D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U1042" s="11"/>
      <c r="V1042" s="11"/>
      <c r="AA1042" s="11"/>
      <c r="AB1042" s="11"/>
      <c r="AC1042" s="11"/>
      <c r="AD1042" s="11"/>
    </row>
    <row r="1043" spans="1:30">
      <c r="A1043" s="11"/>
      <c r="B1043" s="312"/>
      <c r="C1043" s="11"/>
      <c r="D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U1043" s="11"/>
      <c r="V1043" s="11"/>
      <c r="AA1043" s="11"/>
      <c r="AB1043" s="11"/>
      <c r="AC1043" s="11"/>
      <c r="AD1043" s="11"/>
    </row>
    <row r="1044" spans="1:30">
      <c r="A1044" s="11"/>
      <c r="B1044" s="312"/>
      <c r="C1044" s="11"/>
      <c r="D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U1044" s="11"/>
      <c r="V1044" s="11"/>
      <c r="AA1044" s="11"/>
      <c r="AB1044" s="11"/>
      <c r="AC1044" s="11"/>
      <c r="AD1044" s="11"/>
    </row>
    <row r="1045" spans="1:30">
      <c r="A1045" s="11"/>
      <c r="B1045" s="312"/>
      <c r="C1045" s="11"/>
      <c r="D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U1045" s="11"/>
      <c r="V1045" s="11"/>
      <c r="AA1045" s="11"/>
      <c r="AB1045" s="11"/>
      <c r="AC1045" s="11"/>
      <c r="AD1045" s="11"/>
    </row>
    <row r="1046" spans="1:30">
      <c r="A1046" s="11"/>
      <c r="B1046" s="312"/>
      <c r="C1046" s="11"/>
      <c r="D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U1046" s="11"/>
      <c r="V1046" s="11"/>
      <c r="AA1046" s="11"/>
      <c r="AB1046" s="11"/>
      <c r="AC1046" s="11"/>
      <c r="AD1046" s="11"/>
    </row>
    <row r="1047" spans="1:30">
      <c r="A1047" s="11"/>
      <c r="B1047" s="312"/>
      <c r="C1047" s="11"/>
      <c r="D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U1047" s="11"/>
      <c r="V1047" s="11"/>
      <c r="AA1047" s="11"/>
      <c r="AB1047" s="11"/>
      <c r="AC1047" s="11"/>
      <c r="AD1047" s="11"/>
    </row>
    <row r="1048" spans="1:30">
      <c r="A1048" s="11"/>
      <c r="B1048" s="312"/>
      <c r="C1048" s="11"/>
      <c r="D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U1048" s="11"/>
      <c r="V1048" s="11"/>
      <c r="AA1048" s="11"/>
      <c r="AB1048" s="11"/>
      <c r="AC1048" s="11"/>
      <c r="AD1048" s="11"/>
    </row>
    <row r="1049" spans="1:30">
      <c r="A1049" s="11"/>
      <c r="B1049" s="312"/>
      <c r="C1049" s="11"/>
      <c r="D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U1049" s="11"/>
      <c r="V1049" s="11"/>
      <c r="AA1049" s="11"/>
      <c r="AB1049" s="11"/>
      <c r="AC1049" s="11"/>
      <c r="AD1049" s="11"/>
    </row>
    <row r="1050" spans="1:30">
      <c r="A1050" s="11"/>
      <c r="B1050" s="312"/>
      <c r="C1050" s="11"/>
      <c r="D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U1050" s="11"/>
      <c r="V1050" s="11"/>
      <c r="AA1050" s="11"/>
      <c r="AB1050" s="11"/>
      <c r="AC1050" s="11"/>
      <c r="AD1050" s="11"/>
    </row>
    <row r="1051" spans="1:30">
      <c r="A1051" s="11"/>
      <c r="B1051" s="312"/>
      <c r="C1051" s="11"/>
      <c r="D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U1051" s="11"/>
      <c r="V1051" s="11"/>
      <c r="AA1051" s="11"/>
      <c r="AB1051" s="11"/>
      <c r="AC1051" s="11"/>
      <c r="AD1051" s="11"/>
    </row>
    <row r="1052" spans="1:30">
      <c r="A1052" s="11"/>
      <c r="B1052" s="312"/>
      <c r="C1052" s="11"/>
      <c r="D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U1052" s="11"/>
      <c r="V1052" s="11"/>
      <c r="AA1052" s="11"/>
      <c r="AB1052" s="11"/>
      <c r="AC1052" s="11"/>
      <c r="AD1052" s="11"/>
    </row>
    <row r="1053" spans="1:30">
      <c r="A1053" s="11"/>
      <c r="B1053" s="312"/>
      <c r="C1053" s="11"/>
      <c r="D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U1053" s="11"/>
      <c r="V1053" s="11"/>
      <c r="AA1053" s="11"/>
      <c r="AB1053" s="11"/>
      <c r="AC1053" s="11"/>
      <c r="AD1053" s="11"/>
    </row>
    <row r="1054" spans="1:30">
      <c r="A1054" s="11"/>
      <c r="B1054" s="312"/>
      <c r="C1054" s="11"/>
      <c r="D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U1054" s="11"/>
      <c r="V1054" s="11"/>
      <c r="AA1054" s="11"/>
      <c r="AB1054" s="11"/>
      <c r="AC1054" s="11"/>
      <c r="AD1054" s="11"/>
    </row>
    <row r="1055" spans="1:30">
      <c r="A1055" s="11"/>
      <c r="B1055" s="312"/>
      <c r="C1055" s="11"/>
      <c r="D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U1055" s="11"/>
      <c r="V1055" s="11"/>
      <c r="AA1055" s="11"/>
      <c r="AB1055" s="11"/>
      <c r="AC1055" s="11"/>
      <c r="AD1055" s="11"/>
    </row>
  </sheetData>
  <mergeCells count="2">
    <mergeCell ref="G4:H4"/>
    <mergeCell ref="V4:X4"/>
  </mergeCells>
  <phoneticPr fontId="11" type="noConversion"/>
  <conditionalFormatting sqref="F10">
    <cfRule type="cellIs" dxfId="330" priority="69" operator="lessThan">
      <formula>0</formula>
    </cfRule>
    <cfRule type="cellIs" dxfId="329" priority="70" operator="greaterThan">
      <formula>0</formula>
    </cfRule>
  </conditionalFormatting>
  <conditionalFormatting sqref="J10">
    <cfRule type="cellIs" dxfId="328" priority="67" operator="lessThan">
      <formula>0</formula>
    </cfRule>
    <cfRule type="cellIs" dxfId="327" priority="68" operator="greaterThan">
      <formula>0</formula>
    </cfRule>
  </conditionalFormatting>
  <conditionalFormatting sqref="P10">
    <cfRule type="cellIs" dxfId="326" priority="45" operator="lessThan">
      <formula>0</formula>
    </cfRule>
    <cfRule type="cellIs" dxfId="325" priority="46" operator="greaterThan">
      <formula>0</formula>
    </cfRule>
    <cfRule type="cellIs" dxfId="324" priority="63" operator="lessThan">
      <formula>0</formula>
    </cfRule>
    <cfRule type="cellIs" dxfId="323" priority="64" operator="greaterThan">
      <formula>0</formula>
    </cfRule>
    <cfRule type="cellIs" dxfId="322" priority="65" operator="lessThan">
      <formula>0</formula>
    </cfRule>
    <cfRule type="cellIs" dxfId="321" priority="66" operator="greaterThan">
      <formula>0</formula>
    </cfRule>
  </conditionalFormatting>
  <conditionalFormatting sqref="R10">
    <cfRule type="cellIs" dxfId="320" priority="61" operator="lessThan">
      <formula>0</formula>
    </cfRule>
    <cfRule type="cellIs" dxfId="319" priority="62" operator="greaterThan">
      <formula>0</formula>
    </cfRule>
  </conditionalFormatting>
  <conditionalFormatting sqref="V10">
    <cfRule type="cellIs" dxfId="318" priority="53" operator="lessThan">
      <formula>0</formula>
    </cfRule>
    <cfRule type="cellIs" dxfId="317" priority="54" operator="greaterThan">
      <formula>0</formula>
    </cfRule>
  </conditionalFormatting>
  <conditionalFormatting sqref="T10">
    <cfRule type="cellIs" dxfId="316" priority="39" operator="lessThan">
      <formula>0</formula>
    </cfRule>
    <cfRule type="cellIs" dxfId="315" priority="40" operator="greaterThan">
      <formula>0</formula>
    </cfRule>
    <cfRule type="cellIs" dxfId="314" priority="41" operator="lessThan">
      <formula>0</formula>
    </cfRule>
    <cfRule type="cellIs" dxfId="313" priority="42" operator="greaterThan">
      <formula>0</formula>
    </cfRule>
    <cfRule type="cellIs" dxfId="312" priority="43" operator="lessThan">
      <formula>0</formula>
    </cfRule>
    <cfRule type="cellIs" dxfId="311" priority="44" operator="greaterThan">
      <formula>0</formula>
    </cfRule>
  </conditionalFormatting>
  <conditionalFormatting sqref="F11:F61">
    <cfRule type="cellIs" dxfId="310" priority="35" operator="lessThan">
      <formula>0</formula>
    </cfRule>
    <cfRule type="cellIs" dxfId="309" priority="36" operator="greaterThan">
      <formula>0</formula>
    </cfRule>
  </conditionalFormatting>
  <conditionalFormatting sqref="J11:J61">
    <cfRule type="cellIs" dxfId="308" priority="33" operator="lessThan">
      <formula>0</formula>
    </cfRule>
    <cfRule type="cellIs" dxfId="307" priority="34" operator="greaterThan">
      <formula>0</formula>
    </cfRule>
  </conditionalFormatting>
  <conditionalFormatting sqref="P11:P61">
    <cfRule type="cellIs" dxfId="306" priority="15" operator="lessThan">
      <formula>0</formula>
    </cfRule>
    <cfRule type="cellIs" dxfId="305" priority="16" operator="greaterThan">
      <formula>0</formula>
    </cfRule>
    <cfRule type="cellIs" dxfId="304" priority="29" operator="lessThan">
      <formula>0</formula>
    </cfRule>
    <cfRule type="cellIs" dxfId="303" priority="30" operator="greaterThan">
      <formula>0</formula>
    </cfRule>
    <cfRule type="cellIs" dxfId="302" priority="31" operator="lessThan">
      <formula>0</formula>
    </cfRule>
    <cfRule type="cellIs" dxfId="301" priority="32" operator="greaterThan">
      <formula>0</formula>
    </cfRule>
  </conditionalFormatting>
  <conditionalFormatting sqref="R11:R61">
    <cfRule type="cellIs" dxfId="300" priority="27" operator="lessThan">
      <formula>0</formula>
    </cfRule>
    <cfRule type="cellIs" dxfId="299" priority="28" operator="greaterThan">
      <formula>0</formula>
    </cfRule>
  </conditionalFormatting>
  <conditionalFormatting sqref="V11:V61">
    <cfRule type="cellIs" dxfId="298" priority="23" operator="lessThan">
      <formula>0</formula>
    </cfRule>
    <cfRule type="cellIs" dxfId="297" priority="24" operator="greaterThan">
      <formula>0</formula>
    </cfRule>
  </conditionalFormatting>
  <conditionalFormatting sqref="T11:T61">
    <cfRule type="cellIs" dxfId="296" priority="9" operator="lessThan">
      <formula>0</formula>
    </cfRule>
    <cfRule type="cellIs" dxfId="295" priority="10" operator="greaterThan">
      <formula>0</formula>
    </cfRule>
    <cfRule type="cellIs" dxfId="294" priority="11" operator="lessThan">
      <formula>0</formula>
    </cfRule>
    <cfRule type="cellIs" dxfId="293" priority="12" operator="greaterThan">
      <formula>0</formula>
    </cfRule>
    <cfRule type="cellIs" dxfId="292" priority="13" operator="lessThan">
      <formula>0</formula>
    </cfRule>
    <cfRule type="cellIs" dxfId="291" priority="14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B1639"/>
  <sheetViews>
    <sheetView defaultGridColor="0" colorId="22" zoomScale="94" zoomScaleNormal="94" workbookViewId="0">
      <selection activeCell="A16" sqref="A16"/>
    </sheetView>
  </sheetViews>
  <sheetFormatPr baseColWidth="10" defaultColWidth="9.90625" defaultRowHeight="15"/>
  <cols>
    <col min="1" max="1" width="5.54296875" style="86" customWidth="1"/>
    <col min="2" max="2" width="5.36328125" style="86" customWidth="1"/>
    <col min="3" max="3" width="5.1796875" style="86" customWidth="1"/>
    <col min="4" max="4" width="4.81640625" style="86" customWidth="1"/>
    <col min="5" max="5" width="6" style="28" hidden="1" customWidth="1"/>
    <col min="6" max="6" width="5.36328125" style="86" customWidth="1"/>
    <col min="7" max="7" width="5.36328125" style="28" customWidth="1"/>
    <col min="8" max="8" width="6.36328125" style="86" customWidth="1"/>
    <col min="9" max="9" width="6.81640625" style="28" customWidth="1"/>
    <col min="10" max="10" width="4.453125" style="86" customWidth="1"/>
    <col min="11" max="11" width="7.90625" style="86" customWidth="1"/>
    <col min="12" max="12" width="4.6328125" style="33" customWidth="1"/>
    <col min="13" max="13" width="6.54296875" style="86" customWidth="1"/>
    <col min="14" max="14" width="4.54296875" style="86" customWidth="1"/>
    <col min="15" max="15" width="5.90625" style="86" customWidth="1"/>
    <col min="16" max="16" width="4.453125" style="86" customWidth="1"/>
    <col min="17" max="17" width="7.90625" style="28" customWidth="1"/>
    <col min="18" max="18" width="4" style="86" customWidth="1"/>
    <col min="19" max="19" width="7.81640625" style="28" customWidth="1"/>
    <col min="20" max="20" width="6.36328125" style="86" customWidth="1"/>
    <col min="21" max="22" width="7.90625" style="86" customWidth="1"/>
    <col min="23" max="23" width="8.54296875" style="28" customWidth="1"/>
    <col min="24" max="24" width="8.54296875" style="86" customWidth="1"/>
    <col min="25" max="25" width="8" style="28" customWidth="1"/>
    <col min="26" max="26" width="7.90625" style="28" customWidth="1"/>
    <col min="27" max="27" width="7.90625" style="86" customWidth="1"/>
    <col min="28" max="28" width="10.1796875" style="28" customWidth="1"/>
    <col min="29" max="29" width="5.54296875" style="86" customWidth="1"/>
    <col min="30" max="16384" width="9.90625" style="86"/>
  </cols>
  <sheetData>
    <row r="1" s="86" customFormat="1"/>
    <row r="2" s="86" customFormat="1"/>
    <row r="3" s="86" customFormat="1"/>
    <row r="4" s="86" customFormat="1"/>
    <row r="5" s="86" customFormat="1"/>
    <row r="6" s="86" customFormat="1"/>
    <row r="7" s="86" customFormat="1"/>
    <row r="8" s="86" customFormat="1"/>
    <row r="9" s="86" customFormat="1"/>
    <row r="10" s="86" customFormat="1"/>
    <row r="11" s="86" customFormat="1"/>
    <row r="12" s="86" customFormat="1"/>
    <row r="13" s="86" customFormat="1"/>
    <row r="14" s="86" customFormat="1"/>
    <row r="15" s="86" customFormat="1"/>
    <row r="16" s="86" customFormat="1"/>
    <row r="17" s="86" customFormat="1"/>
    <row r="18" s="86" customFormat="1"/>
    <row r="19" s="86" customFormat="1"/>
    <row r="20" s="86" customFormat="1"/>
    <row r="21" s="86" customFormat="1"/>
    <row r="22" s="86" customFormat="1"/>
    <row r="23" s="86" customFormat="1"/>
    <row r="24" s="86" customFormat="1"/>
    <row r="25" s="86" customFormat="1"/>
    <row r="26" s="86" customFormat="1"/>
    <row r="27" s="86" customFormat="1"/>
    <row r="28" s="86" customFormat="1"/>
    <row r="29" s="86" customFormat="1"/>
    <row r="30" s="86" customFormat="1"/>
    <row r="31" s="86" customFormat="1"/>
    <row r="32" s="86" customFormat="1"/>
    <row r="33" s="86" customFormat="1"/>
    <row r="34" s="86" customFormat="1"/>
    <row r="35" s="86" customFormat="1"/>
    <row r="36" s="86" customFormat="1"/>
    <row r="37" s="86" customFormat="1"/>
    <row r="38" s="86" customFormat="1"/>
    <row r="39" s="86" customFormat="1"/>
    <row r="40" s="86" customFormat="1"/>
    <row r="41" s="86" customFormat="1"/>
    <row r="42" s="86" customFormat="1"/>
    <row r="43" s="86" customFormat="1"/>
    <row r="44" s="86" customFormat="1"/>
    <row r="45" s="86" customFormat="1"/>
    <row r="46" s="86" customFormat="1"/>
    <row r="47" s="86" customFormat="1"/>
    <row r="48" s="86" customFormat="1"/>
    <row r="49" s="86" customFormat="1"/>
    <row r="50" s="86" customFormat="1"/>
    <row r="51" s="86" customFormat="1"/>
    <row r="52" s="86" customFormat="1"/>
    <row r="53" s="86" customFormat="1"/>
    <row r="54" s="86" customFormat="1"/>
    <row r="55" s="86" customFormat="1"/>
    <row r="56" s="86" customFormat="1"/>
    <row r="57" s="86" customFormat="1"/>
    <row r="58" s="86" customFormat="1"/>
    <row r="59" s="86" customFormat="1"/>
    <row r="60" s="86" customFormat="1"/>
    <row r="61" s="86" customFormat="1"/>
    <row r="62" s="86" customFormat="1"/>
    <row r="63" s="86" customFormat="1"/>
    <row r="64" s="86" customFormat="1"/>
    <row r="65" s="86" customFormat="1"/>
    <row r="66" s="86" customFormat="1"/>
    <row r="67" s="86" customFormat="1"/>
    <row r="68" s="86" customFormat="1"/>
    <row r="69" s="86" customFormat="1"/>
    <row r="70" s="86" customFormat="1"/>
    <row r="71" s="86" customFormat="1"/>
    <row r="72" s="86" customFormat="1"/>
    <row r="73" s="86" customFormat="1"/>
    <row r="74" s="86" customFormat="1"/>
    <row r="75" s="86" customFormat="1"/>
    <row r="76" s="86" customFormat="1"/>
    <row r="77" s="86" customFormat="1"/>
    <row r="78" s="86" customFormat="1"/>
    <row r="79" s="86" customFormat="1"/>
    <row r="80" s="86" customFormat="1"/>
    <row r="81" s="86" customFormat="1"/>
    <row r="82" s="86" customFormat="1"/>
    <row r="83" s="86" customFormat="1"/>
    <row r="84" s="86" customFormat="1"/>
    <row r="85" s="86" customFormat="1"/>
    <row r="86" s="86" customFormat="1"/>
    <row r="87" s="86" customFormat="1"/>
    <row r="88" s="86" customFormat="1"/>
    <row r="89" s="86" customFormat="1"/>
    <row r="90" s="86" customFormat="1"/>
    <row r="91" s="86" customFormat="1"/>
    <row r="92" s="86" customFormat="1"/>
    <row r="93" s="86" customFormat="1"/>
    <row r="94" s="86" customFormat="1"/>
    <row r="95" s="86" customFormat="1"/>
    <row r="96" s="86" customFormat="1"/>
    <row r="97" s="86" customFormat="1"/>
    <row r="98" s="86" customFormat="1"/>
    <row r="99" s="86" customFormat="1"/>
    <row r="100" s="86" customFormat="1"/>
    <row r="101" s="86" customFormat="1"/>
    <row r="102" s="86" customFormat="1"/>
    <row r="103" s="86" customFormat="1"/>
    <row r="104" s="86" customFormat="1"/>
    <row r="105" s="86" customFormat="1"/>
    <row r="106" s="86" customFormat="1"/>
    <row r="107" s="86" customFormat="1"/>
    <row r="108" s="86" customFormat="1"/>
    <row r="109" s="86" customFormat="1"/>
    <row r="110" s="86" customFormat="1"/>
    <row r="111" s="86" customFormat="1"/>
    <row r="112" s="86" customFormat="1"/>
    <row r="113" s="86" customFormat="1"/>
    <row r="114" s="86" customFormat="1"/>
    <row r="115" s="86" customFormat="1"/>
    <row r="116" s="86" customFormat="1"/>
    <row r="117" s="86" customFormat="1"/>
    <row r="118" s="86" customFormat="1"/>
    <row r="119" s="86" customFormat="1"/>
    <row r="120" s="86" customFormat="1"/>
    <row r="121" s="86" customFormat="1"/>
    <row r="122" s="86" customFormat="1"/>
    <row r="123" s="86" customFormat="1"/>
    <row r="124" s="86" customFormat="1"/>
    <row r="125" s="86" customFormat="1"/>
    <row r="126" s="86" customFormat="1"/>
    <row r="127" s="86" customFormat="1"/>
    <row r="128" s="86" customFormat="1"/>
    <row r="129" s="86" customFormat="1"/>
    <row r="130" s="86" customFormat="1"/>
    <row r="131" s="86" customFormat="1"/>
    <row r="132" s="86" customFormat="1"/>
    <row r="133" s="86" customFormat="1"/>
    <row r="134" s="86" customFormat="1"/>
    <row r="135" s="86" customFormat="1"/>
    <row r="136" s="86" customFormat="1"/>
    <row r="137" s="86" customFormat="1"/>
    <row r="138" s="86" customFormat="1"/>
    <row r="139" s="86" customFormat="1"/>
    <row r="140" s="86" customFormat="1"/>
    <row r="141" s="86" customFormat="1"/>
    <row r="142" s="86" customFormat="1"/>
    <row r="143" s="86" customFormat="1"/>
    <row r="144" s="86" customFormat="1"/>
    <row r="145" s="86" customFormat="1"/>
    <row r="146" s="86" customFormat="1"/>
    <row r="147" s="86" customFormat="1"/>
    <row r="148" s="86" customFormat="1"/>
    <row r="149" s="86" customFormat="1"/>
    <row r="150" s="86" customFormat="1"/>
    <row r="151" s="86" customFormat="1"/>
    <row r="152" s="86" customFormat="1"/>
    <row r="153" s="86" customFormat="1"/>
    <row r="154" s="86" customFormat="1"/>
    <row r="155" s="86" customFormat="1"/>
    <row r="156" s="86" customFormat="1"/>
    <row r="157" s="86" customFormat="1"/>
    <row r="158" s="86" customFormat="1"/>
    <row r="159" s="86" customFormat="1"/>
    <row r="160" s="86" customFormat="1"/>
    <row r="161" s="86" customFormat="1"/>
    <row r="162" s="86" customFormat="1"/>
    <row r="163" s="86" customFormat="1"/>
    <row r="164" s="86" customFormat="1"/>
    <row r="165" s="86" customFormat="1"/>
    <row r="166" s="86" customFormat="1"/>
    <row r="167" s="86" customFormat="1"/>
    <row r="168" s="86" customFormat="1"/>
    <row r="169" s="86" customFormat="1"/>
    <row r="170" s="86" customFormat="1"/>
    <row r="171" s="86" customFormat="1"/>
    <row r="172" s="86" customFormat="1"/>
    <row r="173" s="86" customFormat="1"/>
    <row r="174" s="86" customFormat="1"/>
    <row r="175" s="86" customFormat="1"/>
    <row r="176" s="86" customFormat="1"/>
    <row r="177" s="86" customFormat="1"/>
    <row r="178" s="86" customFormat="1"/>
    <row r="179" s="86" customFormat="1"/>
    <row r="180" s="86" customFormat="1"/>
    <row r="181" s="86" customFormat="1"/>
    <row r="182" s="86" customFormat="1"/>
    <row r="183" s="86" customFormat="1"/>
    <row r="184" s="86" customFormat="1"/>
    <row r="185" s="86" customFormat="1"/>
    <row r="186" s="86" customFormat="1"/>
    <row r="187" s="86" customFormat="1"/>
    <row r="188" s="86" customFormat="1"/>
    <row r="189" s="86" customFormat="1"/>
    <row r="190" s="86" customFormat="1"/>
    <row r="191" s="86" customFormat="1"/>
    <row r="192" s="86" customFormat="1"/>
    <row r="193" s="86" customFormat="1"/>
    <row r="194" s="86" customFormat="1"/>
    <row r="195" s="86" customFormat="1"/>
    <row r="196" s="86" customFormat="1"/>
    <row r="197" s="86" customFormat="1"/>
    <row r="198" s="86" customFormat="1"/>
    <row r="199" s="86" customFormat="1"/>
    <row r="200" s="86" customFormat="1"/>
    <row r="201" s="86" customFormat="1"/>
    <row r="202" s="86" customFormat="1"/>
    <row r="203" s="86" customFormat="1"/>
    <row r="204" s="86" customFormat="1"/>
    <row r="205" s="86" customFormat="1"/>
    <row r="206" s="86" customFormat="1"/>
    <row r="207" s="86" customFormat="1"/>
    <row r="208" s="86" customFormat="1"/>
    <row r="209" s="86" customFormat="1"/>
    <row r="210" s="86" customFormat="1"/>
    <row r="211" s="86" customFormat="1"/>
    <row r="212" s="86" customFormat="1"/>
    <row r="213" s="86" customFormat="1"/>
    <row r="214" s="86" customFormat="1"/>
    <row r="215" s="86" customFormat="1"/>
    <row r="216" s="86" customFormat="1"/>
    <row r="217" s="86" customFormat="1"/>
    <row r="218" s="86" customFormat="1"/>
    <row r="219" s="86" customFormat="1"/>
    <row r="220" s="86" customFormat="1"/>
    <row r="221" s="86" customFormat="1"/>
    <row r="222" s="86" customFormat="1"/>
    <row r="223" s="86" customFormat="1"/>
    <row r="224" s="86" customFormat="1"/>
    <row r="225" s="86" customFormat="1"/>
    <row r="226" s="86" customFormat="1"/>
    <row r="227" s="86" customFormat="1"/>
    <row r="228" s="86" customFormat="1"/>
    <row r="229" s="86" customFormat="1"/>
    <row r="230" s="86" customFormat="1"/>
    <row r="231" s="86" customFormat="1"/>
    <row r="232" s="86" customFormat="1"/>
    <row r="233" s="86" customFormat="1"/>
    <row r="234" s="86" customFormat="1"/>
    <row r="235" s="86" customFormat="1"/>
    <row r="236" s="86" customFormat="1"/>
    <row r="237" s="86" customFormat="1"/>
    <row r="238" s="86" customFormat="1"/>
    <row r="239" s="86" customFormat="1"/>
    <row r="240" s="86" customFormat="1"/>
    <row r="241" s="86" customFormat="1"/>
    <row r="242" s="86" customFormat="1"/>
    <row r="243" s="86" customFormat="1"/>
    <row r="244" s="86" customFormat="1"/>
    <row r="245" s="86" customFormat="1"/>
    <row r="246" s="86" customFormat="1"/>
    <row r="247" s="86" customFormat="1"/>
    <row r="248" s="86" customFormat="1"/>
    <row r="249" s="86" customFormat="1"/>
    <row r="250" s="86" customFormat="1"/>
    <row r="251" s="86" customFormat="1"/>
    <row r="252" s="86" customFormat="1"/>
    <row r="253" s="86" customFormat="1"/>
    <row r="254" s="86" customFormat="1"/>
    <row r="255" s="86" customFormat="1"/>
    <row r="256" s="86" customFormat="1"/>
    <row r="257" s="86" customFormat="1"/>
    <row r="258" s="86" customFormat="1"/>
    <row r="259" s="86" customFormat="1"/>
    <row r="260" s="86" customFormat="1"/>
    <row r="261" s="86" customFormat="1"/>
    <row r="262" s="86" customFormat="1"/>
    <row r="263" s="86" customFormat="1"/>
    <row r="264" s="86" customFormat="1"/>
    <row r="265" s="86" customFormat="1"/>
    <row r="266" s="86" customFormat="1"/>
    <row r="267" s="86" customFormat="1"/>
    <row r="268" s="86" customFormat="1"/>
    <row r="269" s="86" customFormat="1"/>
    <row r="270" s="86" customFormat="1"/>
    <row r="271" s="86" customFormat="1"/>
    <row r="272" s="86" customFormat="1"/>
    <row r="273" s="86" customFormat="1"/>
    <row r="274" s="86" customFormat="1"/>
    <row r="275" s="86" customFormat="1"/>
    <row r="276" s="86" customFormat="1"/>
    <row r="277" s="86" customFormat="1"/>
    <row r="278" s="86" customFormat="1"/>
    <row r="279" s="86" customFormat="1"/>
    <row r="280" s="86" customFormat="1"/>
    <row r="281" s="86" customFormat="1"/>
    <row r="282" s="86" customFormat="1"/>
    <row r="283" s="86" customFormat="1"/>
    <row r="284" s="86" customFormat="1"/>
    <row r="285" s="86" customFormat="1"/>
    <row r="286" s="86" customFormat="1"/>
    <row r="287" s="86" customFormat="1"/>
    <row r="288" s="86" customFormat="1"/>
    <row r="289" s="86" customFormat="1"/>
    <row r="290" s="86" customFormat="1"/>
    <row r="291" s="86" customFormat="1"/>
    <row r="292" s="86" customFormat="1"/>
    <row r="293" s="86" customFormat="1"/>
    <row r="294" s="86" customFormat="1"/>
    <row r="295" s="86" customFormat="1"/>
    <row r="296" s="86" customFormat="1"/>
    <row r="297" s="86" customFormat="1"/>
    <row r="298" s="86" customFormat="1"/>
    <row r="299" s="86" customFormat="1"/>
    <row r="300" s="86" customFormat="1"/>
    <row r="301" s="86" customFormat="1"/>
    <row r="302" s="86" customFormat="1"/>
    <row r="303" s="86" customFormat="1"/>
    <row r="304" s="86" customFormat="1"/>
    <row r="305" s="86" customFormat="1"/>
    <row r="306" s="86" customFormat="1"/>
    <row r="307" s="86" customFormat="1"/>
    <row r="308" s="86" customFormat="1"/>
    <row r="309" s="86" customFormat="1"/>
    <row r="310" s="86" customFormat="1"/>
    <row r="311" s="86" customFormat="1"/>
    <row r="312" s="86" customFormat="1"/>
    <row r="313" s="86" customFormat="1"/>
    <row r="314" s="86" customFormat="1"/>
    <row r="315" s="86" customFormat="1"/>
    <row r="316" s="86" customFormat="1"/>
    <row r="317" s="86" customFormat="1"/>
    <row r="318" s="86" customFormat="1"/>
    <row r="319" s="86" customFormat="1"/>
    <row r="320" s="86" customFormat="1"/>
    <row r="321" s="86" customFormat="1"/>
    <row r="322" s="86" customFormat="1"/>
    <row r="323" s="86" customFormat="1"/>
    <row r="324" s="86" customFormat="1"/>
    <row r="325" s="86" customFormat="1"/>
    <row r="326" s="86" customFormat="1"/>
    <row r="327" s="86" customFormat="1"/>
    <row r="328" s="86" customFormat="1"/>
    <row r="329" s="86" customFormat="1"/>
    <row r="330" s="86" customFormat="1"/>
    <row r="331" s="86" customFormat="1"/>
    <row r="332" s="86" customFormat="1"/>
    <row r="333" s="86" customFormat="1"/>
    <row r="334" s="86" customFormat="1"/>
    <row r="335" s="86" customFormat="1"/>
    <row r="336" s="86" customFormat="1"/>
    <row r="337" s="86" customFormat="1"/>
    <row r="338" s="86" customFormat="1"/>
    <row r="339" s="86" customFormat="1"/>
    <row r="340" s="86" customFormat="1"/>
    <row r="341" s="86" customFormat="1"/>
    <row r="342" s="86" customFormat="1"/>
    <row r="343" s="86" customFormat="1"/>
    <row r="344" s="86" customFormat="1"/>
    <row r="345" s="86" customFormat="1"/>
    <row r="346" s="86" customFormat="1"/>
    <row r="347" s="86" customFormat="1"/>
    <row r="348" s="86" customFormat="1"/>
    <row r="349" s="86" customFormat="1"/>
    <row r="350" s="86" customFormat="1"/>
    <row r="351" s="86" customFormat="1"/>
    <row r="352" s="86" customFormat="1"/>
    <row r="353" s="86" customFormat="1"/>
    <row r="354" s="86" customFormat="1"/>
    <row r="355" s="86" customFormat="1"/>
    <row r="356" s="86" customFormat="1"/>
    <row r="357" s="86" customFormat="1"/>
    <row r="358" s="86" customFormat="1"/>
    <row r="359" s="86" customFormat="1"/>
    <row r="360" s="86" customFormat="1"/>
    <row r="361" s="86" customFormat="1"/>
    <row r="362" s="86" customFormat="1"/>
    <row r="363" s="86" customFormat="1"/>
    <row r="364" s="86" customFormat="1"/>
    <row r="365" s="86" customFormat="1"/>
    <row r="366" s="86" customFormat="1"/>
    <row r="367" s="86" customFormat="1"/>
    <row r="368" s="86" customFormat="1"/>
    <row r="369" s="86" customFormat="1"/>
    <row r="370" s="86" customFormat="1"/>
    <row r="371" s="86" customFormat="1"/>
    <row r="372" s="86" customFormat="1"/>
    <row r="373" s="86" customFormat="1"/>
    <row r="374" s="86" customFormat="1"/>
    <row r="375" s="86" customFormat="1"/>
    <row r="376" s="86" customFormat="1"/>
    <row r="377" s="86" customFormat="1"/>
    <row r="378" s="86" customFormat="1"/>
    <row r="379" s="86" customFormat="1"/>
    <row r="380" s="86" customFormat="1"/>
    <row r="381" s="86" customFormat="1"/>
    <row r="382" s="86" customFormat="1"/>
    <row r="383" s="86" customFormat="1"/>
    <row r="384" s="86" customFormat="1"/>
    <row r="385" s="86" customFormat="1"/>
    <row r="386" s="86" customFormat="1"/>
    <row r="387" s="86" customFormat="1"/>
    <row r="388" s="86" customFormat="1"/>
    <row r="389" s="86" customFormat="1"/>
    <row r="390" s="86" customFormat="1"/>
    <row r="391" s="86" customFormat="1"/>
    <row r="392" s="86" customFormat="1"/>
    <row r="393" s="86" customFormat="1"/>
    <row r="394" s="86" customFormat="1"/>
    <row r="395" s="86" customFormat="1"/>
    <row r="396" s="86" customFormat="1"/>
    <row r="397" s="86" customFormat="1"/>
    <row r="398" s="86" customFormat="1"/>
    <row r="399" s="86" customFormat="1"/>
    <row r="400" s="86" customFormat="1"/>
    <row r="401" s="86" customFormat="1"/>
    <row r="402" s="86" customFormat="1"/>
    <row r="403" s="86" customFormat="1"/>
    <row r="404" s="86" customFormat="1"/>
    <row r="405" s="86" customFormat="1"/>
    <row r="406" s="86" customFormat="1"/>
    <row r="407" s="86" customFormat="1"/>
    <row r="408" s="86" customFormat="1"/>
    <row r="409" s="86" customFormat="1"/>
    <row r="410" s="86" customFormat="1"/>
    <row r="411" s="86" customFormat="1"/>
    <row r="412" s="86" customFormat="1"/>
    <row r="413" s="86" customFormat="1"/>
    <row r="414" s="86" customFormat="1"/>
    <row r="415" s="86" customFormat="1"/>
    <row r="416" s="86" customFormat="1"/>
    <row r="417" s="86" customFormat="1"/>
    <row r="418" s="86" customFormat="1"/>
    <row r="419" s="86" customFormat="1"/>
    <row r="420" s="86" customFormat="1"/>
    <row r="421" s="86" customFormat="1"/>
    <row r="422" s="86" customFormat="1"/>
    <row r="423" s="86" customFormat="1"/>
    <row r="424" s="86" customFormat="1"/>
    <row r="425" s="86" customFormat="1"/>
    <row r="426" s="86" customFormat="1"/>
    <row r="427" s="86" customFormat="1"/>
    <row r="428" s="86" customFormat="1"/>
    <row r="429" s="86" customFormat="1"/>
    <row r="430" s="86" customFormat="1"/>
    <row r="431" s="86" customFormat="1"/>
    <row r="432" s="86" customFormat="1"/>
    <row r="433" s="86" customFormat="1"/>
    <row r="434" s="86" customFormat="1"/>
    <row r="435" s="86" customFormat="1"/>
    <row r="436" s="86" customFormat="1"/>
    <row r="437" s="86" customFormat="1"/>
    <row r="438" s="86" customFormat="1"/>
    <row r="439" s="86" customFormat="1"/>
    <row r="440" s="86" customFormat="1"/>
    <row r="441" s="86" customFormat="1"/>
    <row r="442" s="86" customFormat="1"/>
    <row r="443" s="86" customFormat="1"/>
    <row r="444" s="86" customFormat="1"/>
    <row r="445" s="86" customFormat="1"/>
    <row r="446" s="86" customFormat="1"/>
    <row r="447" s="86" customFormat="1"/>
    <row r="448" s="86" customFormat="1"/>
    <row r="449" s="86" customFormat="1"/>
    <row r="450" s="86" customFormat="1"/>
    <row r="451" s="86" customFormat="1"/>
    <row r="452" s="86" customFormat="1"/>
    <row r="453" s="86" customFormat="1"/>
    <row r="454" s="86" customFormat="1"/>
    <row r="455" s="86" customFormat="1"/>
    <row r="456" s="86" customFormat="1"/>
    <row r="457" s="86" customFormat="1"/>
    <row r="458" s="86" customFormat="1"/>
    <row r="459" s="86" customFormat="1"/>
    <row r="460" s="86" customFormat="1"/>
    <row r="461" s="86" customFormat="1"/>
    <row r="462" s="86" customFormat="1"/>
    <row r="463" s="86" customFormat="1"/>
    <row r="464" s="86" customFormat="1"/>
    <row r="465" s="86" customFormat="1"/>
    <row r="466" s="86" customFormat="1"/>
    <row r="467" s="86" customFormat="1"/>
    <row r="468" s="86" customFormat="1"/>
    <row r="469" s="86" customFormat="1"/>
    <row r="470" s="86" customFormat="1"/>
    <row r="471" s="86" customFormat="1"/>
    <row r="472" s="86" customFormat="1"/>
    <row r="473" s="86" customFormat="1"/>
    <row r="474" s="86" customFormat="1"/>
    <row r="475" s="86" customFormat="1"/>
    <row r="476" s="86" customFormat="1"/>
    <row r="477" s="86" customFormat="1"/>
    <row r="478" s="86" customFormat="1"/>
    <row r="479" s="86" customFormat="1"/>
    <row r="480" s="86" customFormat="1"/>
    <row r="481" s="86" customFormat="1"/>
    <row r="482" s="86" customFormat="1"/>
    <row r="483" s="86" customFormat="1"/>
    <row r="484" s="86" customFormat="1"/>
    <row r="485" s="86" customFormat="1"/>
    <row r="486" s="86" customFormat="1"/>
    <row r="487" s="86" customFormat="1"/>
    <row r="488" s="86" customFormat="1"/>
    <row r="489" s="86" customFormat="1"/>
    <row r="490" s="86" customFormat="1"/>
    <row r="491" s="86" customFormat="1"/>
    <row r="492" s="86" customFormat="1"/>
    <row r="493" s="86" customFormat="1"/>
    <row r="494" s="86" customFormat="1"/>
    <row r="495" s="86" customFormat="1"/>
    <row r="496" s="86" customFormat="1"/>
    <row r="497" s="86" customFormat="1"/>
    <row r="498" s="86" customFormat="1"/>
    <row r="499" s="86" customFormat="1"/>
    <row r="500" s="86" customFormat="1"/>
    <row r="501" s="86" customFormat="1"/>
    <row r="502" s="86" customFormat="1"/>
    <row r="503" s="86" customFormat="1"/>
    <row r="504" s="86" customFormat="1"/>
    <row r="505" s="86" customFormat="1"/>
    <row r="506" s="86" customFormat="1"/>
    <row r="507" s="86" customFormat="1"/>
    <row r="508" s="86" customFormat="1"/>
    <row r="509" s="86" customFormat="1"/>
    <row r="510" s="86" customFormat="1"/>
    <row r="511" s="86" customFormat="1"/>
    <row r="512" s="86" customFormat="1"/>
    <row r="513" s="86" customFormat="1"/>
    <row r="514" s="86" customFormat="1"/>
    <row r="515" s="86" customFormat="1"/>
    <row r="516" s="86" customFormat="1"/>
    <row r="517" s="86" customFormat="1"/>
    <row r="518" s="86" customFormat="1"/>
    <row r="519" s="86" customFormat="1"/>
    <row r="520" s="86" customFormat="1"/>
    <row r="521" s="86" customFormat="1"/>
    <row r="522" s="86" customFormat="1"/>
    <row r="523" s="86" customFormat="1"/>
    <row r="524" s="86" customFormat="1"/>
    <row r="525" s="86" customFormat="1"/>
    <row r="526" s="86" customFormat="1"/>
    <row r="527" s="86" customFormat="1"/>
    <row r="528" s="86" customFormat="1"/>
    <row r="529" s="86" customFormat="1"/>
    <row r="530" s="86" customFormat="1"/>
    <row r="531" s="86" customFormat="1"/>
    <row r="532" s="86" customFormat="1"/>
    <row r="533" s="86" customFormat="1"/>
    <row r="534" s="86" customFormat="1"/>
    <row r="535" s="86" customFormat="1"/>
    <row r="536" s="86" customFormat="1"/>
    <row r="537" s="86" customFormat="1"/>
    <row r="538" s="86" customFormat="1"/>
    <row r="539" s="86" customFormat="1"/>
    <row r="540" s="86" customFormat="1"/>
    <row r="541" s="86" customFormat="1"/>
    <row r="542" s="86" customFormat="1"/>
    <row r="543" s="86" customFormat="1"/>
    <row r="544" s="86" customFormat="1"/>
    <row r="545" s="86" customFormat="1"/>
    <row r="546" s="86" customFormat="1"/>
    <row r="547" s="86" customFormat="1"/>
    <row r="548" s="86" customFormat="1"/>
    <row r="549" s="86" customFormat="1"/>
    <row r="550" s="86" customFormat="1"/>
    <row r="551" s="86" customFormat="1"/>
    <row r="552" s="86" customFormat="1"/>
    <row r="553" s="86" customFormat="1"/>
    <row r="554" s="86" customFormat="1"/>
    <row r="555" s="86" customFormat="1"/>
    <row r="556" s="86" customFormat="1"/>
    <row r="557" s="86" customFormat="1"/>
    <row r="558" s="86" customFormat="1"/>
    <row r="559" s="86" customFormat="1"/>
    <row r="560" s="86" customFormat="1"/>
    <row r="561" s="86" customFormat="1"/>
    <row r="562" s="86" customFormat="1"/>
    <row r="563" s="86" customFormat="1"/>
    <row r="564" s="86" customFormat="1"/>
    <row r="565" s="86" customFormat="1"/>
    <row r="566" s="86" customFormat="1"/>
    <row r="567" s="86" customFormat="1"/>
    <row r="568" s="86" customFormat="1"/>
    <row r="569" s="86" customFormat="1"/>
    <row r="570" s="86" customFormat="1"/>
    <row r="571" s="86" customFormat="1"/>
    <row r="572" s="86" customFormat="1"/>
    <row r="573" s="86" customFormat="1"/>
    <row r="574" s="86" customFormat="1"/>
    <row r="575" s="86" customFormat="1"/>
    <row r="576" s="86" customFormat="1"/>
    <row r="577" s="86" customFormat="1"/>
    <row r="578" s="86" customFormat="1"/>
    <row r="579" s="86" customFormat="1"/>
    <row r="580" s="86" customFormat="1"/>
    <row r="581" s="86" customFormat="1"/>
    <row r="582" s="86" customFormat="1"/>
    <row r="583" s="86" customFormat="1"/>
    <row r="584" s="86" customFormat="1"/>
    <row r="585" s="86" customFormat="1"/>
    <row r="586" s="86" customFormat="1"/>
    <row r="587" s="86" customFormat="1"/>
    <row r="588" s="86" customFormat="1"/>
    <row r="589" s="86" customFormat="1"/>
    <row r="590" s="86" customFormat="1"/>
    <row r="591" s="86" customFormat="1"/>
    <row r="592" s="86" customFormat="1"/>
    <row r="593" s="86" customFormat="1"/>
    <row r="594" s="86" customFormat="1"/>
    <row r="595" s="86" customFormat="1"/>
    <row r="596" s="86" customFormat="1"/>
    <row r="597" s="86" customFormat="1"/>
    <row r="598" s="86" customFormat="1"/>
    <row r="599" s="86" customFormat="1"/>
    <row r="600" s="86" customFormat="1"/>
    <row r="601" s="86" customFormat="1"/>
    <row r="602" s="86" customFormat="1"/>
    <row r="603" s="86" customFormat="1"/>
    <row r="604" s="86" customFormat="1"/>
    <row r="605" s="86" customFormat="1"/>
    <row r="606" s="86" customFormat="1"/>
    <row r="607" s="86" customFormat="1"/>
    <row r="608" s="86" customFormat="1"/>
    <row r="609" s="86" customFormat="1"/>
    <row r="610" s="86" customFormat="1"/>
    <row r="611" s="86" customFormat="1"/>
    <row r="612" s="86" customFormat="1"/>
    <row r="613" s="86" customFormat="1"/>
    <row r="614" s="86" customFormat="1"/>
    <row r="615" s="86" customFormat="1"/>
    <row r="616" s="86" customFormat="1"/>
    <row r="617" s="86" customFormat="1"/>
    <row r="618" s="86" customFormat="1"/>
    <row r="619" s="86" customFormat="1"/>
    <row r="620" s="86" customFormat="1"/>
    <row r="621" s="86" customFormat="1"/>
    <row r="622" s="86" customFormat="1"/>
    <row r="623" s="86" customFormat="1"/>
    <row r="624" s="86" customFormat="1"/>
    <row r="625" s="86" customFormat="1"/>
    <row r="626" s="86" customFormat="1"/>
    <row r="627" s="86" customFormat="1"/>
    <row r="628" s="86" customFormat="1"/>
    <row r="629" s="86" customFormat="1"/>
    <row r="630" s="86" customFormat="1"/>
    <row r="631" s="86" customFormat="1"/>
    <row r="632" s="86" customFormat="1"/>
    <row r="633" s="86" customFormat="1"/>
    <row r="634" s="86" customFormat="1"/>
    <row r="635" s="86" customFormat="1"/>
    <row r="636" s="86" customFormat="1"/>
    <row r="637" s="86" customFormat="1"/>
    <row r="638" s="86" customFormat="1"/>
    <row r="639" s="86" customFormat="1"/>
    <row r="640" s="86" customFormat="1"/>
    <row r="641" s="86" customFormat="1"/>
    <row r="642" s="86" customFormat="1"/>
    <row r="643" s="86" customFormat="1"/>
    <row r="644" s="86" customFormat="1"/>
    <row r="645" s="86" customFormat="1"/>
    <row r="646" s="86" customFormat="1"/>
    <row r="647" s="86" customFormat="1"/>
    <row r="648" s="86" customFormat="1"/>
    <row r="649" s="86" customFormat="1"/>
    <row r="650" s="86" customFormat="1"/>
    <row r="651" s="86" customFormat="1"/>
    <row r="652" s="86" customFormat="1"/>
    <row r="653" s="86" customFormat="1"/>
    <row r="654" s="86" customFormat="1"/>
    <row r="655" s="86" customFormat="1"/>
    <row r="656" s="86" customFormat="1"/>
    <row r="657" s="86" customFormat="1"/>
    <row r="658" s="86" customFormat="1"/>
    <row r="659" s="86" customFormat="1"/>
    <row r="660" s="86" customFormat="1"/>
    <row r="661" s="86" customFormat="1"/>
    <row r="662" s="86" customFormat="1"/>
    <row r="663" s="86" customFormat="1"/>
    <row r="664" s="86" customFormat="1"/>
    <row r="665" s="86" customFormat="1"/>
    <row r="666" s="86" customFormat="1"/>
    <row r="667" s="86" customFormat="1"/>
    <row r="668" s="86" customFormat="1"/>
    <row r="669" s="86" customFormat="1"/>
    <row r="670" s="86" customFormat="1"/>
    <row r="671" s="86" customFormat="1"/>
    <row r="672" s="86" customFormat="1"/>
    <row r="673" s="86" customFormat="1"/>
    <row r="674" s="86" customFormat="1"/>
    <row r="675" s="86" customFormat="1"/>
    <row r="676" s="86" customFormat="1"/>
    <row r="677" s="86" customFormat="1"/>
    <row r="678" s="86" customFormat="1"/>
    <row r="679" s="86" customFormat="1"/>
    <row r="680" s="86" customFormat="1"/>
    <row r="681" s="86" customFormat="1"/>
    <row r="682" s="86" customFormat="1"/>
    <row r="683" s="86" customFormat="1"/>
    <row r="684" s="86" customFormat="1"/>
    <row r="685" s="86" customFormat="1"/>
    <row r="686" s="86" customFormat="1"/>
    <row r="687" s="86" customFormat="1"/>
    <row r="688" s="86" customFormat="1"/>
    <row r="689" s="86" customFormat="1"/>
    <row r="690" s="86" customFormat="1"/>
    <row r="691" s="86" customFormat="1"/>
    <row r="692" s="86" customFormat="1"/>
    <row r="693" s="86" customFormat="1"/>
    <row r="694" s="86" customFormat="1"/>
    <row r="695" s="86" customFormat="1"/>
    <row r="696" s="86" customFormat="1"/>
    <row r="697" s="86" customFormat="1"/>
    <row r="698" s="86" customFormat="1"/>
    <row r="699" s="86" customFormat="1"/>
    <row r="700" s="86" customFormat="1"/>
    <row r="701" s="86" customFormat="1"/>
    <row r="702" s="86" customFormat="1"/>
    <row r="703" s="86" customFormat="1"/>
    <row r="704" s="86" customFormat="1"/>
    <row r="705" s="86" customFormat="1"/>
    <row r="706" s="86" customFormat="1"/>
    <row r="707" s="86" customFormat="1"/>
    <row r="708" s="86" customFormat="1"/>
    <row r="709" s="86" customFormat="1"/>
    <row r="710" s="86" customFormat="1"/>
    <row r="711" s="86" customFormat="1"/>
    <row r="712" s="86" customFormat="1"/>
    <row r="713" s="86" customFormat="1"/>
    <row r="714" s="86" customFormat="1"/>
    <row r="715" s="86" customFormat="1"/>
    <row r="716" s="86" customFormat="1"/>
    <row r="717" s="86" customFormat="1"/>
    <row r="718" s="86" customFormat="1"/>
    <row r="719" s="86" customFormat="1"/>
    <row r="720" s="86" customFormat="1"/>
    <row r="721" s="86" customFormat="1"/>
    <row r="722" s="86" customFormat="1"/>
    <row r="723" s="86" customFormat="1"/>
    <row r="724" s="86" customFormat="1"/>
    <row r="725" s="86" customFormat="1"/>
    <row r="726" s="86" customFormat="1"/>
    <row r="727" s="86" customFormat="1"/>
    <row r="728" s="86" customFormat="1"/>
    <row r="729" s="86" customFormat="1"/>
    <row r="730" s="86" customFormat="1"/>
    <row r="731" s="86" customFormat="1"/>
    <row r="732" s="86" customFormat="1"/>
    <row r="733" s="86" customFormat="1"/>
    <row r="734" s="86" customFormat="1"/>
    <row r="735" s="86" customFormat="1"/>
    <row r="736" s="86" customFormat="1"/>
    <row r="737" s="86" customFormat="1"/>
    <row r="738" s="86" customFormat="1"/>
    <row r="739" s="86" customFormat="1"/>
    <row r="740" s="86" customFormat="1"/>
    <row r="741" s="86" customFormat="1"/>
    <row r="742" s="86" customFormat="1"/>
    <row r="743" s="86" customFormat="1"/>
    <row r="744" s="86" customFormat="1"/>
    <row r="745" s="86" customFormat="1"/>
    <row r="746" s="86" customFormat="1"/>
    <row r="747" s="86" customFormat="1"/>
    <row r="748" s="86" customFormat="1"/>
    <row r="749" s="86" customFormat="1"/>
    <row r="750" s="86" customFormat="1"/>
    <row r="751" s="86" customFormat="1"/>
    <row r="752" s="86" customFormat="1"/>
    <row r="753" s="86" customFormat="1"/>
    <row r="754" s="86" customFormat="1"/>
    <row r="755" s="86" customFormat="1"/>
    <row r="756" s="86" customFormat="1"/>
    <row r="757" s="86" customFormat="1"/>
    <row r="758" s="86" customFormat="1"/>
    <row r="759" s="86" customFormat="1"/>
    <row r="760" s="86" customFormat="1"/>
    <row r="761" s="86" customFormat="1"/>
    <row r="762" s="86" customFormat="1"/>
    <row r="763" s="86" customFormat="1"/>
    <row r="764" s="86" customFormat="1"/>
    <row r="765" s="86" customFormat="1"/>
    <row r="766" s="86" customFormat="1"/>
    <row r="767" s="86" customFormat="1"/>
    <row r="768" s="86" customFormat="1"/>
    <row r="769" s="86" customFormat="1"/>
    <row r="770" s="86" customFormat="1"/>
    <row r="771" s="86" customFormat="1"/>
    <row r="772" s="86" customFormat="1"/>
    <row r="773" s="86" customFormat="1"/>
    <row r="774" s="86" customFormat="1"/>
    <row r="775" s="86" customFormat="1"/>
    <row r="776" s="86" customFormat="1"/>
    <row r="777" s="86" customFormat="1"/>
    <row r="778" s="86" customFormat="1"/>
    <row r="779" s="86" customFormat="1"/>
    <row r="780" s="86" customFormat="1"/>
    <row r="781" s="86" customFormat="1"/>
    <row r="782" s="86" customFormat="1"/>
    <row r="783" s="86" customFormat="1"/>
    <row r="784" s="86" customFormat="1"/>
    <row r="785" s="86" customFormat="1"/>
    <row r="786" s="86" customFormat="1"/>
    <row r="787" s="86" customFormat="1"/>
    <row r="788" s="86" customFormat="1"/>
    <row r="789" s="86" customFormat="1"/>
    <row r="790" s="86" customFormat="1"/>
    <row r="791" s="86" customFormat="1"/>
    <row r="792" s="86" customFormat="1"/>
    <row r="793" s="86" customFormat="1"/>
    <row r="794" s="86" customFormat="1"/>
    <row r="795" s="86" customFormat="1"/>
    <row r="796" s="86" customFormat="1"/>
    <row r="797" s="86" customFormat="1"/>
    <row r="798" s="86" customFormat="1"/>
    <row r="799" s="86" customFormat="1"/>
    <row r="800" s="86" customFormat="1"/>
    <row r="801" s="86" customFormat="1"/>
    <row r="802" s="86" customFormat="1"/>
    <row r="803" s="86" customFormat="1"/>
    <row r="804" s="86" customFormat="1"/>
    <row r="805" s="86" customFormat="1"/>
    <row r="806" s="86" customFormat="1"/>
    <row r="807" s="86" customFormat="1"/>
    <row r="808" s="86" customFormat="1"/>
    <row r="809" s="86" customFormat="1"/>
    <row r="810" s="86" customFormat="1"/>
    <row r="811" s="86" customFormat="1"/>
    <row r="812" s="86" customFormat="1"/>
    <row r="813" s="86" customFormat="1"/>
    <row r="814" s="86" customFormat="1"/>
    <row r="815" s="86" customFormat="1"/>
    <row r="816" s="86" customFormat="1"/>
    <row r="817" s="86" customFormat="1"/>
    <row r="818" s="86" customFormat="1"/>
    <row r="819" s="86" customFormat="1"/>
    <row r="820" s="86" customFormat="1"/>
    <row r="821" s="86" customFormat="1"/>
    <row r="822" s="86" customFormat="1"/>
    <row r="823" s="86" customFormat="1"/>
    <row r="824" s="86" customFormat="1"/>
    <row r="825" s="86" customFormat="1"/>
    <row r="826" s="86" customFormat="1"/>
    <row r="827" s="86" customFormat="1"/>
    <row r="828" s="86" customFormat="1"/>
    <row r="829" s="86" customFormat="1"/>
    <row r="830" s="86" customFormat="1"/>
    <row r="831" s="86" customFormat="1"/>
    <row r="832" s="86" customFormat="1"/>
    <row r="833" s="86" customFormat="1"/>
    <row r="834" s="86" customFormat="1"/>
    <row r="835" s="86" customFormat="1"/>
    <row r="836" s="86" customFormat="1"/>
    <row r="837" s="86" customFormat="1"/>
    <row r="838" s="86" customFormat="1"/>
    <row r="839" s="86" customFormat="1"/>
    <row r="840" s="86" customFormat="1"/>
    <row r="841" s="86" customFormat="1"/>
    <row r="842" s="86" customFormat="1"/>
    <row r="843" s="86" customFormat="1"/>
    <row r="844" s="86" customFormat="1"/>
    <row r="845" s="86" customFormat="1"/>
    <row r="846" s="86" customFormat="1"/>
    <row r="847" s="86" customFormat="1"/>
    <row r="848" s="86" customFormat="1"/>
    <row r="849" s="86" customFormat="1"/>
    <row r="850" s="86" customFormat="1"/>
    <row r="851" s="86" customFormat="1"/>
    <row r="852" s="86" customFormat="1"/>
    <row r="853" s="86" customFormat="1"/>
    <row r="854" s="86" customFormat="1"/>
    <row r="855" s="86" customFormat="1"/>
    <row r="856" s="86" customFormat="1"/>
    <row r="857" s="86" customFormat="1"/>
    <row r="858" s="86" customFormat="1"/>
    <row r="859" s="86" customFormat="1"/>
    <row r="860" s="86" customFormat="1"/>
    <row r="861" s="86" customFormat="1"/>
    <row r="862" s="86" customFormat="1"/>
    <row r="863" s="86" customFormat="1"/>
    <row r="864" s="86" customFormat="1"/>
    <row r="865" s="86" customFormat="1"/>
    <row r="866" s="86" customFormat="1"/>
    <row r="867" s="86" customFormat="1"/>
    <row r="868" s="86" customFormat="1"/>
    <row r="869" s="86" customFormat="1"/>
    <row r="870" s="86" customFormat="1"/>
    <row r="871" s="86" customFormat="1"/>
    <row r="872" s="86" customFormat="1"/>
    <row r="873" s="86" customFormat="1"/>
    <row r="874" s="86" customFormat="1"/>
    <row r="875" s="86" customFormat="1"/>
    <row r="876" s="86" customFormat="1"/>
    <row r="877" s="86" customFormat="1"/>
    <row r="878" s="86" customFormat="1"/>
    <row r="879" s="86" customFormat="1"/>
    <row r="880" s="86" customFormat="1"/>
    <row r="881" s="86" customFormat="1"/>
    <row r="882" s="86" customFormat="1"/>
    <row r="883" s="86" customFormat="1"/>
    <row r="884" s="86" customFormat="1"/>
    <row r="885" s="86" customFormat="1"/>
    <row r="886" s="86" customFormat="1"/>
    <row r="887" s="86" customFormat="1"/>
    <row r="888" s="86" customFormat="1"/>
    <row r="889" s="86" customFormat="1"/>
    <row r="890" s="86" customFormat="1"/>
    <row r="891" s="86" customFormat="1"/>
    <row r="892" s="86" customFormat="1"/>
    <row r="893" s="86" customFormat="1"/>
    <row r="894" s="86" customFormat="1"/>
    <row r="895" s="86" customFormat="1"/>
    <row r="896" s="86" customFormat="1"/>
    <row r="897" spans="1:28">
      <c r="E897" s="86"/>
      <c r="G897" s="86"/>
      <c r="I897" s="86"/>
      <c r="L897" s="86"/>
      <c r="Q897" s="86"/>
      <c r="S897" s="86"/>
      <c r="W897" s="86"/>
      <c r="Y897" s="86"/>
      <c r="Z897" s="86"/>
      <c r="AB897" s="86"/>
    </row>
    <row r="898" spans="1:28">
      <c r="E898" s="86"/>
      <c r="G898" s="86"/>
      <c r="I898" s="86"/>
      <c r="L898" s="86"/>
      <c r="Q898" s="86"/>
      <c r="S898" s="86"/>
      <c r="W898" s="86"/>
      <c r="Y898" s="86"/>
      <c r="Z898" s="86"/>
      <c r="AB898" s="86"/>
    </row>
    <row r="899" spans="1:28">
      <c r="E899" s="86"/>
      <c r="G899" s="86"/>
      <c r="I899" s="86"/>
      <c r="L899" s="86"/>
      <c r="Q899" s="86"/>
      <c r="S899" s="86"/>
      <c r="W899" s="86"/>
      <c r="Y899" s="86"/>
      <c r="Z899" s="86"/>
      <c r="AB899" s="86"/>
    </row>
    <row r="900" spans="1:28">
      <c r="E900" s="86"/>
      <c r="G900" s="86"/>
      <c r="I900" s="86"/>
      <c r="L900" s="86"/>
      <c r="Q900" s="86"/>
      <c r="S900" s="86"/>
      <c r="W900" s="86"/>
      <c r="Y900" s="86"/>
      <c r="Z900" s="86"/>
      <c r="AB900" s="86"/>
    </row>
    <row r="901" spans="1:28">
      <c r="A901" s="27"/>
      <c r="C901" s="27"/>
      <c r="K901" s="27"/>
      <c r="M901" s="27"/>
      <c r="O901" s="27"/>
      <c r="T901" s="27"/>
      <c r="U901" s="27"/>
      <c r="V901" s="27"/>
      <c r="X901" s="27"/>
      <c r="AA901" s="27"/>
    </row>
    <row r="902" spans="1:28">
      <c r="A902" s="27"/>
      <c r="C902" s="27"/>
      <c r="K902" s="27"/>
      <c r="M902" s="27"/>
      <c r="O902" s="27"/>
      <c r="T902" s="27"/>
      <c r="U902" s="27"/>
      <c r="V902" s="27"/>
      <c r="X902" s="27"/>
      <c r="AA902" s="27"/>
    </row>
    <row r="903" spans="1:28">
      <c r="A903" s="27"/>
      <c r="C903" s="27"/>
      <c r="K903" s="27"/>
      <c r="M903" s="27"/>
      <c r="O903" s="27"/>
      <c r="T903" s="27"/>
      <c r="U903" s="27"/>
      <c r="V903" s="27"/>
      <c r="X903" s="27"/>
      <c r="AA903" s="27"/>
    </row>
    <row r="904" spans="1:28">
      <c r="A904" s="27"/>
      <c r="C904" s="27"/>
      <c r="K904" s="27"/>
      <c r="M904" s="27"/>
      <c r="O904" s="27"/>
      <c r="T904" s="27"/>
      <c r="U904" s="27"/>
      <c r="V904" s="27"/>
      <c r="X904" s="27"/>
      <c r="AA904" s="27"/>
    </row>
    <row r="905" spans="1:28">
      <c r="A905" s="27"/>
      <c r="C905" s="27"/>
      <c r="K905" s="27"/>
      <c r="M905" s="27"/>
      <c r="O905" s="27"/>
      <c r="T905" s="27"/>
      <c r="U905" s="27"/>
      <c r="V905" s="27"/>
      <c r="X905" s="27"/>
      <c r="AA905" s="27"/>
    </row>
    <row r="906" spans="1:28">
      <c r="A906" s="27"/>
      <c r="C906" s="27"/>
      <c r="K906" s="27"/>
      <c r="M906" s="27"/>
      <c r="O906" s="27"/>
      <c r="T906" s="27"/>
      <c r="U906" s="27"/>
      <c r="V906" s="27"/>
      <c r="X906" s="27"/>
      <c r="AA906" s="27"/>
    </row>
    <row r="907" spans="1:28">
      <c r="A907" s="27"/>
      <c r="C907" s="27"/>
      <c r="K907" s="27"/>
      <c r="M907" s="27"/>
      <c r="O907" s="27"/>
      <c r="T907" s="27"/>
      <c r="U907" s="27"/>
      <c r="V907" s="27"/>
      <c r="X907" s="27"/>
      <c r="AA907" s="27"/>
    </row>
    <row r="908" spans="1:28">
      <c r="A908" s="27"/>
      <c r="C908" s="27"/>
      <c r="K908" s="27"/>
      <c r="M908" s="27"/>
      <c r="O908" s="27"/>
      <c r="T908" s="27"/>
      <c r="U908" s="27"/>
      <c r="V908" s="27"/>
      <c r="X908" s="27"/>
      <c r="AA908" s="27"/>
    </row>
    <row r="909" spans="1:28">
      <c r="A909" s="27"/>
      <c r="C909" s="27"/>
      <c r="K909" s="27"/>
      <c r="M909" s="27"/>
      <c r="O909" s="27"/>
      <c r="T909" s="27"/>
      <c r="U909" s="27"/>
      <c r="V909" s="27"/>
      <c r="X909" s="27"/>
      <c r="AA909" s="27"/>
    </row>
    <row r="910" spans="1:28">
      <c r="A910" s="27"/>
      <c r="C910" s="27"/>
      <c r="K910" s="27"/>
      <c r="M910" s="27"/>
      <c r="O910" s="27"/>
      <c r="T910" s="27"/>
      <c r="U910" s="27"/>
      <c r="V910" s="27"/>
      <c r="X910" s="27"/>
      <c r="AA910" s="27"/>
    </row>
    <row r="911" spans="1:28">
      <c r="A911" s="27"/>
      <c r="C911" s="27"/>
      <c r="K911" s="27"/>
      <c r="M911" s="27"/>
      <c r="O911" s="27"/>
      <c r="T911" s="27"/>
      <c r="U911" s="27"/>
      <c r="V911" s="27"/>
      <c r="X911" s="27"/>
      <c r="AA911" s="27"/>
    </row>
    <row r="912" spans="1:28">
      <c r="A912" s="27"/>
      <c r="C912" s="27"/>
      <c r="K912" s="27"/>
      <c r="M912" s="27"/>
      <c r="O912" s="27"/>
      <c r="T912" s="27"/>
      <c r="U912" s="27"/>
      <c r="V912" s="27"/>
      <c r="X912" s="27"/>
      <c r="AA912" s="27"/>
    </row>
    <row r="913" spans="1:27">
      <c r="A913" s="27"/>
      <c r="C913" s="27"/>
      <c r="K913" s="27"/>
      <c r="M913" s="27"/>
      <c r="O913" s="27"/>
      <c r="T913" s="27"/>
      <c r="U913" s="27"/>
      <c r="V913" s="27"/>
      <c r="X913" s="27"/>
      <c r="AA913" s="27"/>
    </row>
    <row r="914" spans="1:27">
      <c r="A914" s="27"/>
      <c r="C914" s="27"/>
      <c r="K914" s="27"/>
      <c r="M914" s="27"/>
      <c r="O914" s="27"/>
      <c r="T914" s="27"/>
      <c r="U914" s="27"/>
      <c r="V914" s="27"/>
      <c r="X914" s="27"/>
      <c r="AA914" s="27"/>
    </row>
    <row r="915" spans="1:27">
      <c r="A915" s="27"/>
      <c r="C915" s="27"/>
      <c r="K915" s="27"/>
      <c r="M915" s="27"/>
      <c r="O915" s="27"/>
      <c r="T915" s="27"/>
      <c r="U915" s="27"/>
      <c r="V915" s="27"/>
      <c r="X915" s="27"/>
      <c r="AA915" s="27"/>
    </row>
    <row r="916" spans="1:27">
      <c r="A916" s="27"/>
      <c r="C916" s="27"/>
      <c r="K916" s="27"/>
      <c r="M916" s="27"/>
      <c r="O916" s="27"/>
      <c r="T916" s="27"/>
      <c r="U916" s="27"/>
      <c r="V916" s="27"/>
      <c r="X916" s="27"/>
      <c r="AA916" s="27"/>
    </row>
    <row r="917" spans="1:27">
      <c r="A917" s="27"/>
      <c r="C917" s="27"/>
      <c r="K917" s="27"/>
      <c r="M917" s="27"/>
      <c r="O917" s="27"/>
      <c r="T917" s="27"/>
      <c r="U917" s="27"/>
      <c r="V917" s="27"/>
      <c r="X917" s="27"/>
      <c r="AA917" s="27"/>
    </row>
    <row r="918" spans="1:27">
      <c r="A918" s="27"/>
      <c r="C918" s="27"/>
      <c r="K918" s="27"/>
      <c r="M918" s="27"/>
      <c r="O918" s="27"/>
      <c r="T918" s="27"/>
      <c r="U918" s="27"/>
      <c r="V918" s="27"/>
      <c r="X918" s="27"/>
      <c r="AA918" s="27"/>
    </row>
    <row r="919" spans="1:27">
      <c r="A919" s="27"/>
      <c r="C919" s="27"/>
      <c r="K919" s="27"/>
      <c r="M919" s="27"/>
      <c r="O919" s="27"/>
      <c r="T919" s="27"/>
      <c r="U919" s="27"/>
      <c r="V919" s="27"/>
      <c r="X919" s="27"/>
      <c r="AA919" s="27"/>
    </row>
    <row r="920" spans="1:27">
      <c r="A920" s="27"/>
      <c r="C920" s="27"/>
      <c r="K920" s="27"/>
      <c r="M920" s="27"/>
      <c r="O920" s="27"/>
      <c r="T920" s="27"/>
      <c r="U920" s="27"/>
      <c r="V920" s="27"/>
      <c r="X920" s="27"/>
      <c r="AA920" s="27"/>
    </row>
    <row r="921" spans="1:27">
      <c r="A921" s="27"/>
      <c r="C921" s="27"/>
      <c r="K921" s="27"/>
      <c r="M921" s="27"/>
      <c r="O921" s="27"/>
      <c r="T921" s="27"/>
      <c r="U921" s="27"/>
      <c r="V921" s="27"/>
      <c r="X921" s="27"/>
      <c r="AA921" s="27"/>
    </row>
    <row r="922" spans="1:27">
      <c r="A922" s="27"/>
      <c r="C922" s="27"/>
      <c r="K922" s="27"/>
      <c r="M922" s="27"/>
      <c r="O922" s="27"/>
      <c r="T922" s="27"/>
      <c r="U922" s="27"/>
      <c r="V922" s="27"/>
      <c r="X922" s="27"/>
      <c r="AA922" s="27"/>
    </row>
    <row r="923" spans="1:27">
      <c r="A923" s="27"/>
      <c r="C923" s="27"/>
      <c r="K923" s="27"/>
      <c r="M923" s="27"/>
      <c r="O923" s="27"/>
      <c r="T923" s="27"/>
      <c r="U923" s="27"/>
      <c r="V923" s="27"/>
      <c r="X923" s="27"/>
      <c r="AA923" s="27"/>
    </row>
    <row r="924" spans="1:27">
      <c r="A924" s="27"/>
      <c r="C924" s="27"/>
      <c r="K924" s="27"/>
      <c r="M924" s="27"/>
      <c r="O924" s="27"/>
      <c r="T924" s="27"/>
      <c r="U924" s="27"/>
      <c r="V924" s="27"/>
      <c r="X924" s="27"/>
      <c r="AA924" s="27"/>
    </row>
    <row r="925" spans="1:27">
      <c r="A925" s="27"/>
      <c r="C925" s="27"/>
      <c r="K925" s="27"/>
      <c r="M925" s="27"/>
      <c r="O925" s="27"/>
      <c r="T925" s="27"/>
      <c r="U925" s="27"/>
      <c r="V925" s="27"/>
      <c r="X925" s="27"/>
      <c r="AA925" s="27"/>
    </row>
    <row r="926" spans="1:27">
      <c r="A926" s="27"/>
      <c r="C926" s="27"/>
      <c r="K926" s="27"/>
      <c r="M926" s="27"/>
      <c r="O926" s="27"/>
      <c r="T926" s="27"/>
      <c r="U926" s="27"/>
      <c r="V926" s="27"/>
      <c r="X926" s="27"/>
      <c r="AA926" s="27"/>
    </row>
    <row r="927" spans="1:27">
      <c r="A927" s="27"/>
      <c r="C927" s="27"/>
      <c r="K927" s="27"/>
      <c r="M927" s="27"/>
      <c r="O927" s="27"/>
      <c r="T927" s="27"/>
      <c r="U927" s="27"/>
      <c r="V927" s="27"/>
      <c r="X927" s="27"/>
      <c r="AA927" s="27"/>
    </row>
    <row r="928" spans="1:27">
      <c r="A928" s="27"/>
      <c r="C928" s="27"/>
      <c r="K928" s="27"/>
      <c r="M928" s="27"/>
      <c r="O928" s="27"/>
      <c r="T928" s="27"/>
      <c r="U928" s="27"/>
      <c r="V928" s="27"/>
      <c r="X928" s="27"/>
      <c r="AA928" s="27"/>
    </row>
    <row r="929" spans="1:27">
      <c r="A929" s="27"/>
      <c r="C929" s="27"/>
      <c r="K929" s="27"/>
      <c r="M929" s="27"/>
      <c r="O929" s="27"/>
      <c r="T929" s="27"/>
      <c r="U929" s="27"/>
      <c r="V929" s="27"/>
      <c r="X929" s="27"/>
      <c r="AA929" s="27"/>
    </row>
    <row r="930" spans="1:27">
      <c r="A930" s="27"/>
      <c r="C930" s="27"/>
      <c r="K930" s="27"/>
      <c r="M930" s="27"/>
      <c r="O930" s="27"/>
      <c r="T930" s="27"/>
      <c r="U930" s="27"/>
      <c r="V930" s="27"/>
      <c r="X930" s="27"/>
      <c r="AA930" s="27"/>
    </row>
    <row r="931" spans="1:27">
      <c r="A931" s="27"/>
      <c r="C931" s="27"/>
      <c r="K931" s="27"/>
      <c r="M931" s="27"/>
      <c r="O931" s="27"/>
      <c r="T931" s="27"/>
      <c r="U931" s="27"/>
      <c r="V931" s="27"/>
      <c r="X931" s="27"/>
      <c r="AA931" s="27"/>
    </row>
    <row r="932" spans="1:27">
      <c r="A932" s="27"/>
      <c r="C932" s="27"/>
      <c r="K932" s="27"/>
      <c r="M932" s="27"/>
      <c r="O932" s="27"/>
      <c r="T932" s="27"/>
      <c r="U932" s="27"/>
      <c r="V932" s="27"/>
      <c r="X932" s="27"/>
      <c r="AA932" s="27"/>
    </row>
    <row r="933" spans="1:27">
      <c r="A933" s="27"/>
      <c r="C933" s="27"/>
      <c r="K933" s="27"/>
      <c r="M933" s="27"/>
      <c r="O933" s="27"/>
      <c r="T933" s="27"/>
      <c r="U933" s="27"/>
      <c r="V933" s="27"/>
      <c r="X933" s="27"/>
      <c r="AA933" s="27"/>
    </row>
    <row r="934" spans="1:27">
      <c r="A934" s="27"/>
      <c r="C934" s="27"/>
      <c r="K934" s="27"/>
      <c r="M934" s="27"/>
      <c r="O934" s="27"/>
      <c r="T934" s="27"/>
      <c r="U934" s="27"/>
      <c r="V934" s="27"/>
      <c r="X934" s="27"/>
      <c r="AA934" s="27"/>
    </row>
    <row r="935" spans="1:27">
      <c r="A935" s="27"/>
      <c r="C935" s="27"/>
      <c r="K935" s="27"/>
      <c r="M935" s="27"/>
      <c r="O935" s="27"/>
      <c r="T935" s="27"/>
      <c r="U935" s="27"/>
      <c r="V935" s="27"/>
      <c r="X935" s="27"/>
      <c r="AA935" s="27"/>
    </row>
    <row r="936" spans="1:27">
      <c r="A936" s="27"/>
      <c r="C936" s="27"/>
      <c r="K936" s="27"/>
      <c r="M936" s="27"/>
      <c r="O936" s="27"/>
      <c r="T936" s="27"/>
      <c r="U936" s="27"/>
      <c r="V936" s="27"/>
      <c r="X936" s="27"/>
      <c r="AA936" s="27"/>
    </row>
    <row r="937" spans="1:27">
      <c r="A937" s="27"/>
      <c r="C937" s="27"/>
      <c r="K937" s="27"/>
      <c r="M937" s="27"/>
      <c r="O937" s="27"/>
      <c r="T937" s="27"/>
      <c r="U937" s="27"/>
      <c r="V937" s="27"/>
      <c r="X937" s="27"/>
      <c r="AA937" s="27"/>
    </row>
    <row r="938" spans="1:27">
      <c r="A938" s="27"/>
      <c r="C938" s="27"/>
      <c r="K938" s="27"/>
      <c r="M938" s="27"/>
      <c r="O938" s="27"/>
      <c r="T938" s="27"/>
      <c r="U938" s="27"/>
      <c r="V938" s="27"/>
      <c r="X938" s="27"/>
      <c r="AA938" s="27"/>
    </row>
    <row r="939" spans="1:27">
      <c r="A939" s="27"/>
      <c r="C939" s="27"/>
      <c r="K939" s="27"/>
      <c r="M939" s="27"/>
      <c r="O939" s="27"/>
      <c r="T939" s="27"/>
      <c r="U939" s="27"/>
      <c r="V939" s="27"/>
      <c r="X939" s="27"/>
      <c r="AA939" s="27"/>
    </row>
    <row r="940" spans="1:27">
      <c r="A940" s="27"/>
      <c r="C940" s="27"/>
      <c r="K940" s="27"/>
      <c r="M940" s="27"/>
      <c r="O940" s="27"/>
      <c r="T940" s="27"/>
      <c r="U940" s="27"/>
      <c r="V940" s="27"/>
      <c r="X940" s="27"/>
      <c r="AA940" s="27"/>
    </row>
    <row r="941" spans="1:27">
      <c r="A941" s="27"/>
      <c r="C941" s="27"/>
      <c r="K941" s="27"/>
      <c r="M941" s="27"/>
      <c r="O941" s="27"/>
      <c r="T941" s="27"/>
      <c r="U941" s="27"/>
      <c r="V941" s="27"/>
      <c r="X941" s="27"/>
      <c r="AA941" s="27"/>
    </row>
    <row r="942" spans="1:27">
      <c r="A942" s="27"/>
      <c r="C942" s="27"/>
      <c r="K942" s="27"/>
      <c r="M942" s="27"/>
      <c r="O942" s="27"/>
      <c r="T942" s="27"/>
      <c r="U942" s="27"/>
      <c r="V942" s="27"/>
      <c r="X942" s="27"/>
      <c r="AA942" s="27"/>
    </row>
    <row r="943" spans="1:27">
      <c r="A943" s="27"/>
      <c r="C943" s="27"/>
      <c r="K943" s="27"/>
      <c r="M943" s="27"/>
      <c r="O943" s="27"/>
      <c r="T943" s="27"/>
      <c r="U943" s="27"/>
      <c r="V943" s="27"/>
      <c r="X943" s="27"/>
      <c r="AA943" s="27"/>
    </row>
    <row r="944" spans="1:27">
      <c r="A944" s="27"/>
      <c r="C944" s="27"/>
      <c r="K944" s="27"/>
      <c r="M944" s="27"/>
      <c r="O944" s="27"/>
      <c r="T944" s="27"/>
      <c r="U944" s="27"/>
      <c r="V944" s="27"/>
      <c r="X944" s="27"/>
      <c r="AA944" s="27"/>
    </row>
    <row r="945" spans="1:27">
      <c r="A945" s="27"/>
      <c r="C945" s="27"/>
      <c r="K945" s="27"/>
      <c r="M945" s="27"/>
      <c r="O945" s="27"/>
      <c r="T945" s="27"/>
      <c r="U945" s="27"/>
      <c r="V945" s="27"/>
      <c r="X945" s="27"/>
      <c r="AA945" s="27"/>
    </row>
    <row r="946" spans="1:27">
      <c r="A946" s="27"/>
      <c r="C946" s="27"/>
      <c r="K946" s="27"/>
      <c r="M946" s="27"/>
      <c r="O946" s="27"/>
      <c r="T946" s="27"/>
      <c r="U946" s="27"/>
      <c r="V946" s="27"/>
      <c r="X946" s="27"/>
      <c r="AA946" s="27"/>
    </row>
    <row r="947" spans="1:27">
      <c r="A947" s="27"/>
      <c r="C947" s="27"/>
      <c r="K947" s="27"/>
      <c r="M947" s="27"/>
      <c r="O947" s="27"/>
      <c r="T947" s="27"/>
      <c r="U947" s="27"/>
      <c r="V947" s="27"/>
      <c r="X947" s="27"/>
      <c r="AA947" s="27"/>
    </row>
    <row r="948" spans="1:27">
      <c r="A948" s="27"/>
      <c r="C948" s="27"/>
      <c r="K948" s="27"/>
      <c r="M948" s="27"/>
      <c r="O948" s="27"/>
      <c r="T948" s="27"/>
      <c r="U948" s="27"/>
      <c r="V948" s="27"/>
      <c r="X948" s="27"/>
      <c r="AA948" s="27"/>
    </row>
    <row r="949" spans="1:27">
      <c r="A949" s="27"/>
      <c r="C949" s="27"/>
      <c r="K949" s="27"/>
      <c r="M949" s="27"/>
      <c r="O949" s="27"/>
      <c r="T949" s="27"/>
      <c r="U949" s="27"/>
      <c r="V949" s="27"/>
      <c r="X949" s="27"/>
      <c r="AA949" s="27"/>
    </row>
    <row r="950" spans="1:27">
      <c r="A950" s="27"/>
      <c r="C950" s="27"/>
      <c r="K950" s="27"/>
      <c r="M950" s="27"/>
      <c r="O950" s="27"/>
      <c r="T950" s="27"/>
      <c r="U950" s="27"/>
      <c r="V950" s="27"/>
      <c r="X950" s="27"/>
      <c r="AA950" s="27"/>
    </row>
    <row r="951" spans="1:27">
      <c r="A951" s="27"/>
      <c r="C951" s="27"/>
      <c r="K951" s="27"/>
      <c r="M951" s="27"/>
      <c r="O951" s="27"/>
      <c r="T951" s="27"/>
      <c r="U951" s="27"/>
      <c r="V951" s="27"/>
      <c r="X951" s="27"/>
      <c r="AA951" s="27"/>
    </row>
    <row r="952" spans="1:27">
      <c r="A952" s="27"/>
      <c r="C952" s="27"/>
      <c r="K952" s="27"/>
      <c r="M952" s="27"/>
      <c r="O952" s="27"/>
      <c r="T952" s="27"/>
      <c r="U952" s="27"/>
      <c r="V952" s="27"/>
      <c r="X952" s="27"/>
      <c r="AA952" s="27"/>
    </row>
    <row r="953" spans="1:27">
      <c r="A953" s="27"/>
      <c r="C953" s="27"/>
      <c r="K953" s="27"/>
      <c r="M953" s="27"/>
      <c r="O953" s="27"/>
      <c r="T953" s="27"/>
      <c r="U953" s="27"/>
      <c r="V953" s="27"/>
      <c r="X953" s="27"/>
      <c r="AA953" s="27"/>
    </row>
    <row r="954" spans="1:27">
      <c r="A954" s="27"/>
      <c r="C954" s="27"/>
      <c r="K954" s="27"/>
      <c r="M954" s="27"/>
      <c r="O954" s="27"/>
      <c r="T954" s="27"/>
      <c r="U954" s="27"/>
      <c r="V954" s="27"/>
      <c r="X954" s="27"/>
      <c r="AA954" s="27"/>
    </row>
    <row r="955" spans="1:27">
      <c r="A955" s="27"/>
      <c r="C955" s="27"/>
      <c r="K955" s="27"/>
      <c r="M955" s="27"/>
      <c r="O955" s="27"/>
      <c r="T955" s="27"/>
      <c r="U955" s="27"/>
      <c r="V955" s="27"/>
      <c r="X955" s="27"/>
      <c r="AA955" s="27"/>
    </row>
    <row r="956" spans="1:27">
      <c r="A956" s="27"/>
      <c r="C956" s="27"/>
      <c r="K956" s="27"/>
      <c r="M956" s="27"/>
      <c r="O956" s="27"/>
      <c r="T956" s="27"/>
      <c r="U956" s="27"/>
      <c r="V956" s="27"/>
      <c r="X956" s="27"/>
      <c r="AA956" s="27"/>
    </row>
    <row r="957" spans="1:27">
      <c r="A957" s="27"/>
      <c r="C957" s="27"/>
      <c r="K957" s="27"/>
      <c r="M957" s="27"/>
      <c r="O957" s="27"/>
      <c r="T957" s="27"/>
      <c r="U957" s="27"/>
      <c r="V957" s="27"/>
      <c r="X957" s="27"/>
      <c r="AA957" s="27"/>
    </row>
    <row r="958" spans="1:27">
      <c r="A958" s="27"/>
      <c r="C958" s="27"/>
      <c r="K958" s="27"/>
      <c r="M958" s="27"/>
      <c r="O958" s="27"/>
      <c r="T958" s="27"/>
      <c r="U958" s="27"/>
      <c r="V958" s="27"/>
      <c r="X958" s="27"/>
      <c r="AA958" s="27"/>
    </row>
    <row r="959" spans="1:27">
      <c r="A959" s="27"/>
      <c r="C959" s="27"/>
      <c r="K959" s="27"/>
      <c r="M959" s="27"/>
      <c r="O959" s="27"/>
      <c r="T959" s="27"/>
      <c r="U959" s="27"/>
      <c r="V959" s="27"/>
      <c r="X959" s="27"/>
      <c r="AA959" s="27"/>
    </row>
    <row r="960" spans="1:27">
      <c r="A960" s="27"/>
      <c r="C960" s="27"/>
      <c r="K960" s="27"/>
      <c r="M960" s="27"/>
      <c r="O960" s="27"/>
      <c r="T960" s="27"/>
      <c r="U960" s="27"/>
      <c r="V960" s="27"/>
      <c r="X960" s="27"/>
      <c r="AA960" s="27"/>
    </row>
    <row r="961" spans="1:27">
      <c r="A961" s="27"/>
      <c r="C961" s="27"/>
      <c r="K961" s="27"/>
      <c r="M961" s="27"/>
      <c r="O961" s="27"/>
      <c r="T961" s="27"/>
      <c r="U961" s="27"/>
      <c r="V961" s="27"/>
      <c r="X961" s="27"/>
      <c r="AA961" s="27"/>
    </row>
    <row r="962" spans="1:27">
      <c r="A962" s="27"/>
      <c r="C962" s="27"/>
      <c r="K962" s="27"/>
      <c r="M962" s="27"/>
      <c r="O962" s="27"/>
      <c r="T962" s="27"/>
      <c r="U962" s="27"/>
      <c r="V962" s="27"/>
      <c r="X962" s="27"/>
      <c r="AA962" s="27"/>
    </row>
    <row r="963" spans="1:27">
      <c r="A963" s="27"/>
      <c r="C963" s="27"/>
      <c r="K963" s="27"/>
      <c r="M963" s="27"/>
      <c r="O963" s="27"/>
      <c r="T963" s="27"/>
      <c r="U963" s="27"/>
      <c r="V963" s="27"/>
      <c r="X963" s="27"/>
      <c r="AA963" s="27"/>
    </row>
    <row r="964" spans="1:27">
      <c r="A964" s="27"/>
      <c r="C964" s="27"/>
      <c r="K964" s="27"/>
      <c r="M964" s="27"/>
      <c r="O964" s="27"/>
      <c r="T964" s="27"/>
      <c r="U964" s="27"/>
      <c r="V964" s="27"/>
      <c r="X964" s="27"/>
      <c r="AA964" s="27"/>
    </row>
    <row r="965" spans="1:27">
      <c r="A965" s="27"/>
      <c r="C965" s="27"/>
      <c r="K965" s="27"/>
      <c r="M965" s="27"/>
      <c r="O965" s="27"/>
      <c r="T965" s="27"/>
      <c r="U965" s="27"/>
      <c r="V965" s="27"/>
      <c r="X965" s="27"/>
      <c r="AA965" s="27"/>
    </row>
    <row r="966" spans="1:27">
      <c r="A966" s="27"/>
      <c r="C966" s="27"/>
      <c r="K966" s="27"/>
      <c r="M966" s="27"/>
      <c r="O966" s="27"/>
      <c r="T966" s="27"/>
      <c r="U966" s="27"/>
      <c r="V966" s="27"/>
      <c r="X966" s="27"/>
      <c r="AA966" s="27"/>
    </row>
    <row r="967" spans="1:27">
      <c r="A967" s="27"/>
      <c r="C967" s="27"/>
      <c r="K967" s="27"/>
      <c r="M967" s="27"/>
      <c r="O967" s="27"/>
      <c r="T967" s="27"/>
      <c r="U967" s="27"/>
      <c r="V967" s="27"/>
      <c r="X967" s="27"/>
      <c r="AA967" s="27"/>
    </row>
    <row r="968" spans="1:27">
      <c r="A968" s="27"/>
      <c r="C968" s="27"/>
      <c r="K968" s="27"/>
      <c r="M968" s="27"/>
      <c r="O968" s="27"/>
      <c r="T968" s="27"/>
      <c r="U968" s="27"/>
      <c r="V968" s="27"/>
      <c r="X968" s="27"/>
      <c r="AA968" s="27"/>
    </row>
    <row r="969" spans="1:27">
      <c r="A969" s="27"/>
      <c r="C969" s="27"/>
      <c r="K969" s="27"/>
      <c r="M969" s="27"/>
      <c r="O969" s="27"/>
      <c r="T969" s="27"/>
      <c r="U969" s="27"/>
      <c r="V969" s="27"/>
      <c r="X969" s="27"/>
      <c r="AA969" s="27"/>
    </row>
    <row r="970" spans="1:27">
      <c r="A970" s="27"/>
      <c r="C970" s="27"/>
      <c r="K970" s="27"/>
      <c r="M970" s="27"/>
      <c r="O970" s="27"/>
      <c r="T970" s="27"/>
      <c r="U970" s="27"/>
      <c r="V970" s="27"/>
      <c r="X970" s="27"/>
      <c r="AA970" s="27"/>
    </row>
    <row r="971" spans="1:27">
      <c r="A971" s="27"/>
      <c r="C971" s="27"/>
      <c r="K971" s="27"/>
      <c r="M971" s="27"/>
      <c r="O971" s="27"/>
      <c r="T971" s="27"/>
      <c r="U971" s="27"/>
      <c r="V971" s="27"/>
      <c r="X971" s="27"/>
      <c r="AA971" s="27"/>
    </row>
    <row r="972" spans="1:27">
      <c r="A972" s="27"/>
      <c r="C972" s="27"/>
      <c r="K972" s="27"/>
      <c r="M972" s="27"/>
      <c r="O972" s="27"/>
      <c r="T972" s="27"/>
      <c r="U972" s="27"/>
      <c r="V972" s="27"/>
      <c r="X972" s="27"/>
      <c r="AA972" s="27"/>
    </row>
    <row r="973" spans="1:27">
      <c r="A973" s="27"/>
      <c r="C973" s="27"/>
      <c r="K973" s="27"/>
      <c r="M973" s="27"/>
      <c r="O973" s="27"/>
      <c r="T973" s="27"/>
      <c r="U973" s="27"/>
      <c r="V973" s="27"/>
      <c r="X973" s="27"/>
      <c r="AA973" s="27"/>
    </row>
    <row r="974" spans="1:27">
      <c r="A974" s="27"/>
      <c r="C974" s="27"/>
      <c r="K974" s="27"/>
      <c r="M974" s="27"/>
      <c r="O974" s="27"/>
      <c r="T974" s="27"/>
      <c r="U974" s="27"/>
      <c r="V974" s="27"/>
      <c r="X974" s="27"/>
      <c r="AA974" s="27"/>
    </row>
    <row r="975" spans="1:27">
      <c r="A975" s="27"/>
      <c r="C975" s="27"/>
      <c r="K975" s="27"/>
      <c r="M975" s="27"/>
      <c r="O975" s="27"/>
      <c r="T975" s="27"/>
      <c r="U975" s="27"/>
      <c r="V975" s="27"/>
      <c r="X975" s="27"/>
      <c r="AA975" s="27"/>
    </row>
    <row r="976" spans="1:27">
      <c r="A976" s="27"/>
      <c r="C976" s="27"/>
      <c r="K976" s="27"/>
      <c r="M976" s="27"/>
      <c r="O976" s="27"/>
      <c r="T976" s="27"/>
      <c r="U976" s="27"/>
      <c r="V976" s="27"/>
      <c r="X976" s="27"/>
      <c r="AA976" s="27"/>
    </row>
    <row r="977" spans="1:27">
      <c r="A977" s="27"/>
      <c r="C977" s="27"/>
      <c r="K977" s="27"/>
      <c r="M977" s="27"/>
      <c r="O977" s="27"/>
      <c r="T977" s="27"/>
      <c r="U977" s="27"/>
      <c r="V977" s="27"/>
      <c r="X977" s="27"/>
      <c r="AA977" s="27"/>
    </row>
    <row r="978" spans="1:27">
      <c r="A978" s="27"/>
      <c r="C978" s="27"/>
      <c r="K978" s="27"/>
      <c r="M978" s="27"/>
      <c r="O978" s="27"/>
      <c r="T978" s="27"/>
      <c r="U978" s="27"/>
      <c r="V978" s="27"/>
      <c r="X978" s="27"/>
      <c r="AA978" s="27"/>
    </row>
    <row r="979" spans="1:27">
      <c r="A979" s="27"/>
      <c r="C979" s="27"/>
      <c r="K979" s="27"/>
      <c r="M979" s="27"/>
      <c r="O979" s="27"/>
      <c r="T979" s="27"/>
      <c r="U979" s="27"/>
      <c r="V979" s="27"/>
      <c r="X979" s="27"/>
      <c r="AA979" s="27"/>
    </row>
    <row r="980" spans="1:27">
      <c r="A980" s="27"/>
      <c r="C980" s="27"/>
      <c r="K980" s="27"/>
      <c r="M980" s="27"/>
      <c r="O980" s="27"/>
      <c r="T980" s="27"/>
      <c r="U980" s="27"/>
      <c r="V980" s="27"/>
      <c r="X980" s="27"/>
      <c r="AA980" s="27"/>
    </row>
    <row r="981" spans="1:27">
      <c r="A981" s="27"/>
      <c r="C981" s="27"/>
      <c r="K981" s="27"/>
      <c r="M981" s="27"/>
      <c r="O981" s="27"/>
      <c r="T981" s="27"/>
      <c r="U981" s="27"/>
      <c r="V981" s="27"/>
      <c r="X981" s="27"/>
      <c r="AA981" s="27"/>
    </row>
    <row r="982" spans="1:27">
      <c r="A982" s="27"/>
      <c r="C982" s="27"/>
      <c r="K982" s="27"/>
      <c r="M982" s="27"/>
      <c r="O982" s="27"/>
      <c r="T982" s="27"/>
      <c r="U982" s="27"/>
      <c r="V982" s="27"/>
      <c r="X982" s="27"/>
      <c r="AA982" s="27"/>
    </row>
    <row r="983" spans="1:27">
      <c r="A983" s="27"/>
      <c r="C983" s="27"/>
      <c r="K983" s="27"/>
      <c r="M983" s="27"/>
      <c r="O983" s="27"/>
      <c r="T983" s="27"/>
      <c r="U983" s="27"/>
      <c r="V983" s="27"/>
      <c r="X983" s="27"/>
      <c r="AA983" s="27"/>
    </row>
    <row r="984" spans="1:27">
      <c r="A984" s="27"/>
      <c r="C984" s="27"/>
      <c r="K984" s="27"/>
      <c r="M984" s="27"/>
      <c r="O984" s="27"/>
      <c r="T984" s="27"/>
      <c r="U984" s="27"/>
      <c r="V984" s="27"/>
      <c r="X984" s="27"/>
      <c r="AA984" s="27"/>
    </row>
    <row r="985" spans="1:27">
      <c r="A985" s="27"/>
      <c r="C985" s="27"/>
      <c r="K985" s="27"/>
      <c r="M985" s="27"/>
      <c r="O985" s="27"/>
      <c r="T985" s="27"/>
      <c r="U985" s="27"/>
      <c r="V985" s="27"/>
      <c r="X985" s="27"/>
      <c r="AA985" s="27"/>
    </row>
    <row r="986" spans="1:27">
      <c r="A986" s="27"/>
      <c r="C986" s="27"/>
      <c r="K986" s="27"/>
      <c r="M986" s="27"/>
      <c r="O986" s="27"/>
      <c r="T986" s="27"/>
      <c r="U986" s="27"/>
      <c r="V986" s="27"/>
      <c r="X986" s="27"/>
      <c r="AA986" s="27"/>
    </row>
    <row r="987" spans="1:27">
      <c r="A987" s="27"/>
      <c r="C987" s="27"/>
      <c r="K987" s="27"/>
      <c r="M987" s="27"/>
      <c r="O987" s="27"/>
      <c r="T987" s="27"/>
      <c r="U987" s="27"/>
      <c r="V987" s="27"/>
      <c r="X987" s="27"/>
      <c r="AA987" s="27"/>
    </row>
    <row r="988" spans="1:27">
      <c r="A988" s="27"/>
      <c r="C988" s="27"/>
      <c r="K988" s="27"/>
      <c r="M988" s="27"/>
      <c r="O988" s="27"/>
      <c r="T988" s="27"/>
      <c r="U988" s="27"/>
      <c r="V988" s="27"/>
      <c r="X988" s="27"/>
      <c r="AA988" s="27"/>
    </row>
    <row r="989" spans="1:27">
      <c r="A989" s="27"/>
      <c r="C989" s="27"/>
      <c r="K989" s="27"/>
      <c r="M989" s="27"/>
      <c r="O989" s="27"/>
      <c r="T989" s="27"/>
      <c r="U989" s="27"/>
      <c r="V989" s="27"/>
      <c r="X989" s="27"/>
      <c r="AA989" s="27"/>
    </row>
    <row r="990" spans="1:27">
      <c r="A990" s="27"/>
      <c r="C990" s="27"/>
      <c r="K990" s="27"/>
      <c r="M990" s="27"/>
      <c r="O990" s="27"/>
      <c r="T990" s="27"/>
      <c r="U990" s="27"/>
      <c r="V990" s="27"/>
      <c r="X990" s="27"/>
      <c r="AA990" s="27"/>
    </row>
    <row r="991" spans="1:27">
      <c r="A991" s="27"/>
      <c r="C991" s="27"/>
      <c r="K991" s="27"/>
      <c r="M991" s="27"/>
      <c r="O991" s="27"/>
      <c r="T991" s="27"/>
      <c r="U991" s="27"/>
      <c r="V991" s="27"/>
      <c r="X991" s="27"/>
      <c r="AA991" s="27"/>
    </row>
    <row r="992" spans="1:27">
      <c r="A992" s="27"/>
      <c r="C992" s="27"/>
      <c r="K992" s="27"/>
      <c r="M992" s="27"/>
      <c r="O992" s="27"/>
      <c r="T992" s="27"/>
      <c r="U992" s="27"/>
      <c r="V992" s="27"/>
      <c r="X992" s="27"/>
      <c r="AA992" s="27"/>
    </row>
    <row r="993" spans="1:27">
      <c r="A993" s="27"/>
      <c r="C993" s="27"/>
      <c r="K993" s="27"/>
      <c r="M993" s="27"/>
      <c r="O993" s="27"/>
      <c r="T993" s="27"/>
      <c r="U993" s="27"/>
      <c r="V993" s="27"/>
      <c r="X993" s="27"/>
      <c r="AA993" s="27"/>
    </row>
    <row r="994" spans="1:27">
      <c r="A994" s="27"/>
      <c r="C994" s="27"/>
      <c r="K994" s="27"/>
      <c r="M994" s="27"/>
      <c r="O994" s="27"/>
      <c r="T994" s="27"/>
      <c r="U994" s="27"/>
      <c r="V994" s="27"/>
      <c r="X994" s="27"/>
      <c r="AA994" s="27"/>
    </row>
    <row r="995" spans="1:27">
      <c r="A995" s="27"/>
      <c r="C995" s="27"/>
      <c r="K995" s="27"/>
      <c r="M995" s="27"/>
      <c r="O995" s="27"/>
      <c r="T995" s="27"/>
      <c r="U995" s="27"/>
      <c r="V995" s="27"/>
      <c r="X995" s="27"/>
      <c r="AA995" s="27"/>
    </row>
    <row r="996" spans="1:27">
      <c r="A996" s="27"/>
      <c r="C996" s="27"/>
      <c r="K996" s="27"/>
      <c r="M996" s="27"/>
      <c r="O996" s="27"/>
      <c r="T996" s="27"/>
      <c r="U996" s="27"/>
      <c r="V996" s="27"/>
      <c r="X996" s="27"/>
      <c r="AA996" s="27"/>
    </row>
    <row r="997" spans="1:27">
      <c r="A997" s="27"/>
      <c r="C997" s="27"/>
      <c r="K997" s="27"/>
      <c r="M997" s="27"/>
      <c r="O997" s="27"/>
      <c r="T997" s="27"/>
      <c r="U997" s="27"/>
      <c r="V997" s="27"/>
      <c r="X997" s="27"/>
      <c r="AA997" s="27"/>
    </row>
    <row r="998" spans="1:27">
      <c r="A998" s="27"/>
      <c r="C998" s="27"/>
      <c r="K998" s="27"/>
      <c r="M998" s="27"/>
      <c r="O998" s="27"/>
      <c r="T998" s="27"/>
      <c r="U998" s="27"/>
      <c r="V998" s="27"/>
      <c r="X998" s="27"/>
      <c r="AA998" s="27"/>
    </row>
    <row r="999" spans="1:27">
      <c r="A999" s="27"/>
      <c r="C999" s="27"/>
      <c r="K999" s="27"/>
      <c r="M999" s="27"/>
      <c r="O999" s="27"/>
      <c r="T999" s="27"/>
      <c r="U999" s="27"/>
      <c r="V999" s="27"/>
      <c r="X999" s="27"/>
      <c r="AA999" s="27"/>
    </row>
    <row r="1000" spans="1:27">
      <c r="A1000" s="27"/>
      <c r="C1000" s="27"/>
      <c r="K1000" s="27"/>
      <c r="M1000" s="27"/>
      <c r="O1000" s="27"/>
      <c r="T1000" s="27"/>
      <c r="U1000" s="27"/>
      <c r="V1000" s="27"/>
      <c r="X1000" s="27"/>
      <c r="AA1000" s="27"/>
    </row>
    <row r="1001" spans="1:27">
      <c r="A1001" s="27"/>
      <c r="C1001" s="27"/>
      <c r="K1001" s="27"/>
      <c r="M1001" s="27"/>
      <c r="O1001" s="27"/>
      <c r="T1001" s="27"/>
      <c r="U1001" s="27"/>
      <c r="V1001" s="27"/>
      <c r="X1001" s="27"/>
      <c r="AA1001" s="27"/>
    </row>
    <row r="1002" spans="1:27">
      <c r="A1002" s="27"/>
      <c r="C1002" s="27"/>
      <c r="K1002" s="27"/>
      <c r="M1002" s="27"/>
      <c r="O1002" s="27"/>
      <c r="T1002" s="27"/>
      <c r="U1002" s="27"/>
      <c r="V1002" s="27"/>
      <c r="X1002" s="27"/>
      <c r="AA1002" s="27"/>
    </row>
    <row r="1003" spans="1:27">
      <c r="A1003" s="27"/>
      <c r="C1003" s="27"/>
      <c r="K1003" s="27"/>
      <c r="M1003" s="27"/>
      <c r="O1003" s="27"/>
      <c r="T1003" s="27"/>
      <c r="U1003" s="27"/>
      <c r="V1003" s="27"/>
      <c r="X1003" s="27"/>
      <c r="AA1003" s="27"/>
    </row>
    <row r="1004" spans="1:27">
      <c r="A1004" s="27"/>
      <c r="C1004" s="27"/>
      <c r="K1004" s="27"/>
      <c r="M1004" s="27"/>
      <c r="O1004" s="27"/>
      <c r="T1004" s="27"/>
      <c r="U1004" s="27"/>
      <c r="V1004" s="27"/>
      <c r="X1004" s="27"/>
      <c r="AA1004" s="27"/>
    </row>
    <row r="1005" spans="1:27">
      <c r="A1005" s="27"/>
      <c r="C1005" s="27"/>
      <c r="K1005" s="27"/>
      <c r="M1005" s="27"/>
      <c r="O1005" s="27"/>
      <c r="T1005" s="27"/>
      <c r="U1005" s="27"/>
      <c r="V1005" s="27"/>
      <c r="X1005" s="27"/>
      <c r="AA1005" s="27"/>
    </row>
    <row r="1006" spans="1:27">
      <c r="A1006" s="27"/>
      <c r="C1006" s="27"/>
      <c r="K1006" s="27"/>
      <c r="M1006" s="27"/>
      <c r="O1006" s="27"/>
      <c r="T1006" s="27"/>
      <c r="U1006" s="27"/>
      <c r="V1006" s="27"/>
      <c r="X1006" s="27"/>
      <c r="AA1006" s="27"/>
    </row>
    <row r="1007" spans="1:27">
      <c r="A1007" s="27"/>
      <c r="C1007" s="27"/>
      <c r="K1007" s="27"/>
      <c r="M1007" s="27"/>
      <c r="O1007" s="27"/>
      <c r="T1007" s="27"/>
      <c r="U1007" s="27"/>
      <c r="V1007" s="27"/>
      <c r="X1007" s="27"/>
      <c r="AA1007" s="27"/>
    </row>
    <row r="1008" spans="1:27">
      <c r="A1008" s="27"/>
      <c r="C1008" s="27"/>
      <c r="K1008" s="27"/>
      <c r="M1008" s="27"/>
      <c r="O1008" s="27"/>
      <c r="T1008" s="27"/>
      <c r="U1008" s="27"/>
      <c r="V1008" s="27"/>
      <c r="X1008" s="27"/>
      <c r="AA1008" s="27"/>
    </row>
    <row r="1009" spans="1:27">
      <c r="A1009" s="27"/>
      <c r="C1009" s="27"/>
      <c r="K1009" s="27"/>
      <c r="M1009" s="27"/>
      <c r="O1009" s="27"/>
      <c r="T1009" s="27"/>
      <c r="U1009" s="27"/>
      <c r="V1009" s="27"/>
      <c r="X1009" s="27"/>
      <c r="AA1009" s="27"/>
    </row>
    <row r="1010" spans="1:27">
      <c r="A1010" s="27"/>
      <c r="C1010" s="27"/>
      <c r="K1010" s="27"/>
      <c r="M1010" s="27"/>
      <c r="O1010" s="27"/>
      <c r="T1010" s="27"/>
      <c r="U1010" s="27"/>
      <c r="V1010" s="27"/>
      <c r="X1010" s="27"/>
      <c r="AA1010" s="27"/>
    </row>
    <row r="1011" spans="1:27">
      <c r="A1011" s="27"/>
      <c r="C1011" s="27"/>
      <c r="K1011" s="27"/>
      <c r="M1011" s="27"/>
      <c r="O1011" s="27"/>
      <c r="T1011" s="27"/>
      <c r="U1011" s="27"/>
      <c r="V1011" s="27"/>
      <c r="X1011" s="27"/>
      <c r="AA1011" s="27"/>
    </row>
    <row r="1012" spans="1:27">
      <c r="A1012" s="27"/>
      <c r="C1012" s="27"/>
      <c r="K1012" s="27"/>
      <c r="M1012" s="27"/>
      <c r="O1012" s="27"/>
      <c r="T1012" s="27"/>
      <c r="U1012" s="27"/>
      <c r="V1012" s="27"/>
      <c r="X1012" s="27"/>
      <c r="AA1012" s="27"/>
    </row>
    <row r="1013" spans="1:27">
      <c r="A1013" s="27"/>
      <c r="C1013" s="27"/>
      <c r="K1013" s="27"/>
      <c r="M1013" s="27"/>
      <c r="O1013" s="27"/>
      <c r="T1013" s="27"/>
      <c r="U1013" s="27"/>
      <c r="V1013" s="27"/>
      <c r="X1013" s="27"/>
      <c r="AA1013" s="27"/>
    </row>
    <row r="1014" spans="1:27">
      <c r="A1014" s="27"/>
      <c r="C1014" s="27"/>
      <c r="K1014" s="27"/>
      <c r="M1014" s="27"/>
      <c r="O1014" s="27"/>
      <c r="T1014" s="27"/>
      <c r="U1014" s="27"/>
      <c r="V1014" s="27"/>
      <c r="X1014" s="27"/>
      <c r="AA1014" s="27"/>
    </row>
    <row r="1015" spans="1:27">
      <c r="A1015" s="27"/>
      <c r="C1015" s="27"/>
      <c r="K1015" s="27"/>
      <c r="M1015" s="27"/>
      <c r="O1015" s="27"/>
      <c r="T1015" s="27"/>
      <c r="U1015" s="27"/>
      <c r="V1015" s="27"/>
      <c r="X1015" s="27"/>
      <c r="AA1015" s="27"/>
    </row>
    <row r="1016" spans="1:27">
      <c r="A1016" s="27"/>
      <c r="C1016" s="27"/>
      <c r="K1016" s="27"/>
      <c r="M1016" s="27"/>
      <c r="O1016" s="27"/>
      <c r="T1016" s="27"/>
      <c r="U1016" s="27"/>
      <c r="V1016" s="27"/>
      <c r="X1016" s="27"/>
      <c r="AA1016" s="27"/>
    </row>
    <row r="1017" spans="1:27">
      <c r="A1017" s="27"/>
      <c r="C1017" s="27"/>
      <c r="K1017" s="27"/>
      <c r="M1017" s="27"/>
      <c r="O1017" s="27"/>
      <c r="T1017" s="27"/>
      <c r="U1017" s="27"/>
      <c r="V1017" s="27"/>
      <c r="X1017" s="27"/>
      <c r="AA1017" s="27"/>
    </row>
    <row r="1018" spans="1:27">
      <c r="A1018" s="27"/>
      <c r="C1018" s="27"/>
      <c r="K1018" s="27"/>
      <c r="M1018" s="27"/>
      <c r="O1018" s="27"/>
      <c r="T1018" s="27"/>
      <c r="U1018" s="27"/>
      <c r="V1018" s="27"/>
      <c r="X1018" s="27"/>
      <c r="AA1018" s="27"/>
    </row>
    <row r="1019" spans="1:27">
      <c r="A1019" s="27"/>
      <c r="C1019" s="27"/>
      <c r="K1019" s="27"/>
      <c r="M1019" s="27"/>
      <c r="O1019" s="27"/>
      <c r="T1019" s="27"/>
      <c r="U1019" s="27"/>
      <c r="V1019" s="27"/>
      <c r="X1019" s="27"/>
      <c r="AA1019" s="27"/>
    </row>
    <row r="1020" spans="1:27">
      <c r="A1020" s="27"/>
      <c r="C1020" s="27"/>
      <c r="K1020" s="27"/>
      <c r="M1020" s="27"/>
      <c r="O1020" s="27"/>
      <c r="T1020" s="27"/>
      <c r="U1020" s="27"/>
      <c r="V1020" s="27"/>
      <c r="X1020" s="27"/>
      <c r="AA1020" s="27"/>
    </row>
    <row r="1021" spans="1:27">
      <c r="A1021" s="27"/>
      <c r="C1021" s="27"/>
      <c r="K1021" s="27"/>
      <c r="M1021" s="27"/>
      <c r="O1021" s="27"/>
      <c r="T1021" s="27"/>
      <c r="U1021" s="27"/>
      <c r="V1021" s="27"/>
      <c r="X1021" s="27"/>
      <c r="AA1021" s="27"/>
    </row>
    <row r="1022" spans="1:27">
      <c r="A1022" s="27"/>
      <c r="C1022" s="27"/>
      <c r="K1022" s="27"/>
      <c r="M1022" s="27"/>
      <c r="O1022" s="27"/>
      <c r="T1022" s="27"/>
      <c r="U1022" s="27"/>
      <c r="V1022" s="27"/>
      <c r="X1022" s="27"/>
      <c r="AA1022" s="27"/>
    </row>
    <row r="1023" spans="1:27">
      <c r="A1023" s="27"/>
      <c r="C1023" s="27"/>
      <c r="K1023" s="27"/>
      <c r="M1023" s="27"/>
      <c r="O1023" s="27"/>
      <c r="T1023" s="27"/>
      <c r="U1023" s="27"/>
      <c r="V1023" s="27"/>
      <c r="X1023" s="27"/>
      <c r="AA1023" s="27"/>
    </row>
    <row r="1024" spans="1:27">
      <c r="A1024" s="27"/>
      <c r="C1024" s="27"/>
      <c r="K1024" s="27"/>
      <c r="M1024" s="27"/>
      <c r="O1024" s="27"/>
      <c r="T1024" s="27"/>
      <c r="U1024" s="27"/>
      <c r="V1024" s="27"/>
      <c r="X1024" s="27"/>
      <c r="AA1024" s="27"/>
    </row>
    <row r="1025" spans="1:27">
      <c r="A1025" s="27"/>
      <c r="C1025" s="27"/>
      <c r="K1025" s="27"/>
      <c r="M1025" s="27"/>
      <c r="O1025" s="27"/>
      <c r="T1025" s="27"/>
      <c r="U1025" s="27"/>
      <c r="V1025" s="27"/>
      <c r="X1025" s="27"/>
      <c r="AA1025" s="27"/>
    </row>
    <row r="1026" spans="1:27">
      <c r="A1026" s="27"/>
      <c r="C1026" s="27"/>
      <c r="K1026" s="27"/>
      <c r="M1026" s="27"/>
      <c r="O1026" s="27"/>
      <c r="T1026" s="27"/>
      <c r="U1026" s="27"/>
      <c r="V1026" s="27"/>
      <c r="X1026" s="27"/>
      <c r="AA1026" s="27"/>
    </row>
    <row r="1027" spans="1:27">
      <c r="A1027" s="27"/>
      <c r="C1027" s="27"/>
      <c r="K1027" s="27"/>
      <c r="M1027" s="27"/>
      <c r="O1027" s="27"/>
      <c r="T1027" s="27"/>
      <c r="U1027" s="27"/>
      <c r="V1027" s="27"/>
      <c r="X1027" s="27"/>
      <c r="AA1027" s="27"/>
    </row>
    <row r="1028" spans="1:27">
      <c r="A1028" s="27"/>
      <c r="C1028" s="27"/>
      <c r="K1028" s="27"/>
      <c r="M1028" s="27"/>
      <c r="O1028" s="27"/>
      <c r="T1028" s="27"/>
      <c r="U1028" s="27"/>
      <c r="V1028" s="27"/>
      <c r="X1028" s="27"/>
      <c r="AA1028" s="27"/>
    </row>
    <row r="1029" spans="1:27">
      <c r="A1029" s="27"/>
      <c r="C1029" s="27"/>
      <c r="K1029" s="27"/>
      <c r="M1029" s="27"/>
      <c r="O1029" s="27"/>
      <c r="T1029" s="27"/>
      <c r="U1029" s="27"/>
      <c r="V1029" s="27"/>
      <c r="X1029" s="27"/>
      <c r="AA1029" s="27"/>
    </row>
    <row r="1030" spans="1:27">
      <c r="A1030" s="27"/>
      <c r="C1030" s="27"/>
      <c r="K1030" s="27"/>
      <c r="M1030" s="27"/>
      <c r="O1030" s="27"/>
      <c r="T1030" s="27"/>
      <c r="U1030" s="27"/>
      <c r="V1030" s="27"/>
      <c r="X1030" s="27"/>
      <c r="AA1030" s="27"/>
    </row>
    <row r="1031" spans="1:27">
      <c r="A1031" s="27"/>
      <c r="C1031" s="27"/>
      <c r="K1031" s="27"/>
      <c r="M1031" s="27"/>
      <c r="O1031" s="27"/>
      <c r="T1031" s="27"/>
      <c r="U1031" s="27"/>
      <c r="V1031" s="27"/>
      <c r="X1031" s="27"/>
      <c r="AA1031" s="27"/>
    </row>
    <row r="1032" spans="1:27">
      <c r="A1032" s="27"/>
      <c r="C1032" s="27"/>
      <c r="K1032" s="27"/>
      <c r="M1032" s="27"/>
      <c r="O1032" s="27"/>
      <c r="T1032" s="27"/>
      <c r="U1032" s="27"/>
      <c r="V1032" s="27"/>
      <c r="X1032" s="27"/>
      <c r="AA1032" s="27"/>
    </row>
    <row r="1033" spans="1:27">
      <c r="A1033" s="27"/>
      <c r="C1033" s="27"/>
      <c r="K1033" s="27"/>
      <c r="M1033" s="27"/>
      <c r="O1033" s="27"/>
      <c r="T1033" s="27"/>
      <c r="U1033" s="27"/>
      <c r="V1033" s="27"/>
      <c r="X1033" s="27"/>
      <c r="AA1033" s="27"/>
    </row>
    <row r="1034" spans="1:27">
      <c r="A1034" s="27"/>
      <c r="C1034" s="27"/>
      <c r="K1034" s="27"/>
      <c r="M1034" s="27"/>
      <c r="O1034" s="27"/>
      <c r="T1034" s="27"/>
      <c r="U1034" s="27"/>
      <c r="V1034" s="27"/>
      <c r="X1034" s="27"/>
      <c r="AA1034" s="27"/>
    </row>
    <row r="1035" spans="1:27">
      <c r="A1035" s="27"/>
      <c r="C1035" s="27"/>
      <c r="K1035" s="27"/>
      <c r="M1035" s="27"/>
      <c r="O1035" s="27"/>
      <c r="T1035" s="27"/>
      <c r="U1035" s="27"/>
      <c r="V1035" s="27"/>
      <c r="X1035" s="27"/>
      <c r="AA1035" s="27"/>
    </row>
    <row r="1036" spans="1:27">
      <c r="A1036" s="27"/>
      <c r="C1036" s="27"/>
      <c r="K1036" s="27"/>
      <c r="M1036" s="27"/>
      <c r="O1036" s="27"/>
      <c r="T1036" s="27"/>
      <c r="U1036" s="27"/>
      <c r="V1036" s="27"/>
      <c r="X1036" s="27"/>
      <c r="AA1036" s="27"/>
    </row>
    <row r="1037" spans="1:27">
      <c r="A1037" s="27"/>
      <c r="C1037" s="27"/>
      <c r="K1037" s="27"/>
      <c r="M1037" s="27"/>
      <c r="O1037" s="27"/>
      <c r="T1037" s="27"/>
      <c r="U1037" s="27"/>
      <c r="V1037" s="27"/>
      <c r="X1037" s="27"/>
      <c r="AA1037" s="27"/>
    </row>
    <row r="1038" spans="1:27">
      <c r="A1038" s="27"/>
      <c r="C1038" s="27"/>
      <c r="K1038" s="27"/>
      <c r="M1038" s="27"/>
      <c r="O1038" s="27"/>
      <c r="T1038" s="27"/>
      <c r="U1038" s="27"/>
      <c r="V1038" s="27"/>
      <c r="X1038" s="27"/>
      <c r="AA1038" s="27"/>
    </row>
    <row r="1039" spans="1:27">
      <c r="A1039" s="27"/>
      <c r="C1039" s="27"/>
      <c r="K1039" s="27"/>
      <c r="M1039" s="27"/>
      <c r="O1039" s="27"/>
      <c r="T1039" s="27"/>
      <c r="U1039" s="27"/>
      <c r="V1039" s="27"/>
      <c r="X1039" s="27"/>
      <c r="AA1039" s="27"/>
    </row>
    <row r="1040" spans="1:27">
      <c r="A1040" s="27"/>
      <c r="C1040" s="27"/>
      <c r="K1040" s="27"/>
      <c r="M1040" s="27"/>
      <c r="O1040" s="27"/>
      <c r="T1040" s="27"/>
      <c r="U1040" s="27"/>
      <c r="V1040" s="27"/>
      <c r="X1040" s="27"/>
      <c r="AA1040" s="27"/>
    </row>
    <row r="1041" spans="1:27">
      <c r="A1041" s="27"/>
      <c r="C1041" s="27"/>
      <c r="K1041" s="27"/>
      <c r="M1041" s="27"/>
      <c r="O1041" s="27"/>
      <c r="T1041" s="27"/>
      <c r="U1041" s="27"/>
      <c r="V1041" s="27"/>
      <c r="X1041" s="27"/>
      <c r="AA1041" s="27"/>
    </row>
    <row r="1042" spans="1:27">
      <c r="A1042" s="27"/>
      <c r="C1042" s="27"/>
      <c r="K1042" s="27"/>
      <c r="M1042" s="27"/>
      <c r="O1042" s="27"/>
      <c r="T1042" s="27"/>
      <c r="U1042" s="27"/>
      <c r="V1042" s="27"/>
      <c r="X1042" s="27"/>
      <c r="AA1042" s="27"/>
    </row>
    <row r="1043" spans="1:27">
      <c r="A1043" s="27"/>
      <c r="C1043" s="27"/>
      <c r="K1043" s="27"/>
      <c r="M1043" s="27"/>
      <c r="O1043" s="27"/>
      <c r="T1043" s="27"/>
      <c r="U1043" s="27"/>
      <c r="V1043" s="27"/>
      <c r="X1043" s="27"/>
      <c r="AA1043" s="27"/>
    </row>
    <row r="1044" spans="1:27">
      <c r="A1044" s="27"/>
      <c r="C1044" s="27"/>
      <c r="K1044" s="27"/>
      <c r="M1044" s="27"/>
      <c r="O1044" s="27"/>
      <c r="T1044" s="27"/>
      <c r="U1044" s="27"/>
      <c r="V1044" s="27"/>
      <c r="X1044" s="27"/>
      <c r="AA1044" s="27"/>
    </row>
    <row r="1045" spans="1:27">
      <c r="A1045" s="27"/>
      <c r="C1045" s="27"/>
      <c r="K1045" s="27"/>
      <c r="M1045" s="27"/>
      <c r="O1045" s="27"/>
      <c r="T1045" s="27"/>
      <c r="U1045" s="27"/>
      <c r="V1045" s="27"/>
      <c r="X1045" s="27"/>
      <c r="AA1045" s="27"/>
    </row>
    <row r="1046" spans="1:27">
      <c r="A1046" s="27"/>
      <c r="C1046" s="27"/>
      <c r="K1046" s="27"/>
      <c r="M1046" s="27"/>
      <c r="O1046" s="27"/>
      <c r="T1046" s="27"/>
      <c r="U1046" s="27"/>
      <c r="V1046" s="27"/>
      <c r="X1046" s="27"/>
      <c r="AA1046" s="27"/>
    </row>
    <row r="1047" spans="1:27">
      <c r="A1047" s="27"/>
      <c r="C1047" s="27"/>
      <c r="K1047" s="27"/>
      <c r="M1047" s="27"/>
      <c r="O1047" s="27"/>
      <c r="T1047" s="27"/>
      <c r="U1047" s="27"/>
      <c r="V1047" s="27"/>
      <c r="X1047" s="27"/>
      <c r="AA1047" s="27"/>
    </row>
    <row r="1048" spans="1:27">
      <c r="A1048" s="27"/>
      <c r="C1048" s="27"/>
      <c r="K1048" s="27"/>
      <c r="M1048" s="27"/>
      <c r="O1048" s="27"/>
      <c r="T1048" s="27"/>
      <c r="U1048" s="27"/>
      <c r="V1048" s="27"/>
      <c r="X1048" s="27"/>
      <c r="AA1048" s="27"/>
    </row>
    <row r="1049" spans="1:27">
      <c r="A1049" s="27"/>
      <c r="C1049" s="27"/>
      <c r="K1049" s="27"/>
      <c r="M1049" s="27"/>
      <c r="O1049" s="27"/>
      <c r="T1049" s="27"/>
      <c r="U1049" s="27"/>
      <c r="V1049" s="27"/>
      <c r="X1049" s="27"/>
      <c r="AA1049" s="27"/>
    </row>
    <row r="1050" spans="1:27">
      <c r="A1050" s="27"/>
      <c r="C1050" s="27"/>
      <c r="K1050" s="27"/>
      <c r="M1050" s="27"/>
      <c r="O1050" s="27"/>
      <c r="T1050" s="27"/>
      <c r="U1050" s="27"/>
      <c r="V1050" s="27"/>
      <c r="X1050" s="27"/>
      <c r="AA1050" s="27"/>
    </row>
    <row r="1051" spans="1:27">
      <c r="A1051" s="27"/>
      <c r="C1051" s="27"/>
      <c r="K1051" s="27"/>
      <c r="M1051" s="27"/>
      <c r="O1051" s="27"/>
      <c r="T1051" s="27"/>
      <c r="U1051" s="27"/>
      <c r="V1051" s="27"/>
      <c r="X1051" s="27"/>
      <c r="AA1051" s="27"/>
    </row>
    <row r="1052" spans="1:27">
      <c r="A1052" s="27"/>
      <c r="C1052" s="27"/>
      <c r="K1052" s="27"/>
      <c r="M1052" s="27"/>
      <c r="O1052" s="27"/>
      <c r="T1052" s="27"/>
      <c r="U1052" s="27"/>
      <c r="V1052" s="27"/>
      <c r="X1052" s="27"/>
      <c r="AA1052" s="27"/>
    </row>
    <row r="1053" spans="1:27">
      <c r="A1053" s="27"/>
      <c r="C1053" s="27"/>
      <c r="K1053" s="27"/>
      <c r="M1053" s="27"/>
      <c r="O1053" s="27"/>
      <c r="T1053" s="27"/>
      <c r="U1053" s="27"/>
      <c r="V1053" s="27"/>
      <c r="X1053" s="27"/>
      <c r="AA1053" s="27"/>
    </row>
    <row r="1054" spans="1:27">
      <c r="A1054" s="27"/>
      <c r="C1054" s="27"/>
      <c r="K1054" s="27"/>
      <c r="M1054" s="27"/>
      <c r="O1054" s="27"/>
      <c r="T1054" s="27"/>
      <c r="U1054" s="27"/>
      <c r="V1054" s="27"/>
      <c r="X1054" s="27"/>
      <c r="AA1054" s="27"/>
    </row>
    <row r="1055" spans="1:27">
      <c r="A1055" s="27"/>
      <c r="C1055" s="27"/>
      <c r="K1055" s="27"/>
      <c r="M1055" s="27"/>
      <c r="O1055" s="27"/>
      <c r="T1055" s="27"/>
      <c r="U1055" s="27"/>
      <c r="V1055" s="27"/>
      <c r="X1055" s="27"/>
      <c r="AA1055" s="27"/>
    </row>
    <row r="1056" spans="1:27">
      <c r="A1056" s="27"/>
      <c r="C1056" s="27"/>
      <c r="K1056" s="27"/>
      <c r="M1056" s="27"/>
      <c r="O1056" s="27"/>
      <c r="T1056" s="27"/>
      <c r="U1056" s="27"/>
      <c r="V1056" s="27"/>
      <c r="X1056" s="27"/>
      <c r="AA1056" s="27"/>
    </row>
    <row r="1057" spans="1:27">
      <c r="A1057" s="27"/>
      <c r="C1057" s="27"/>
      <c r="K1057" s="27"/>
      <c r="M1057" s="27"/>
      <c r="O1057" s="27"/>
      <c r="T1057" s="27"/>
      <c r="U1057" s="27"/>
      <c r="V1057" s="27"/>
      <c r="X1057" s="27"/>
      <c r="AA1057" s="27"/>
    </row>
    <row r="1058" spans="1:27">
      <c r="A1058" s="27"/>
      <c r="C1058" s="27"/>
      <c r="K1058" s="27"/>
      <c r="M1058" s="27"/>
      <c r="O1058" s="27"/>
      <c r="T1058" s="27"/>
      <c r="U1058" s="27"/>
      <c r="V1058" s="27"/>
      <c r="X1058" s="27"/>
      <c r="AA1058" s="27"/>
    </row>
    <row r="1059" spans="1:27">
      <c r="A1059" s="27"/>
      <c r="C1059" s="27"/>
      <c r="K1059" s="27"/>
      <c r="M1059" s="27"/>
      <c r="O1059" s="27"/>
      <c r="T1059" s="27"/>
      <c r="U1059" s="27"/>
      <c r="V1059" s="27"/>
      <c r="X1059" s="27"/>
      <c r="AA1059" s="27"/>
    </row>
    <row r="1060" spans="1:27">
      <c r="A1060" s="27"/>
      <c r="C1060" s="27"/>
      <c r="K1060" s="27"/>
      <c r="M1060" s="27"/>
      <c r="O1060" s="27"/>
      <c r="T1060" s="27"/>
      <c r="U1060" s="27"/>
      <c r="V1060" s="27"/>
      <c r="X1060" s="27"/>
      <c r="AA1060" s="27"/>
    </row>
    <row r="1061" spans="1:27">
      <c r="A1061" s="27"/>
      <c r="C1061" s="27"/>
      <c r="K1061" s="27"/>
      <c r="M1061" s="27"/>
      <c r="O1061" s="27"/>
      <c r="T1061" s="27"/>
      <c r="U1061" s="27"/>
      <c r="V1061" s="27"/>
      <c r="X1061" s="27"/>
      <c r="AA1061" s="27"/>
    </row>
    <row r="1062" spans="1:27">
      <c r="A1062" s="27"/>
      <c r="C1062" s="27"/>
      <c r="K1062" s="27"/>
      <c r="M1062" s="27"/>
      <c r="O1062" s="27"/>
      <c r="T1062" s="27"/>
      <c r="U1062" s="27"/>
      <c r="V1062" s="27"/>
      <c r="X1062" s="27"/>
      <c r="AA1062" s="27"/>
    </row>
    <row r="1063" spans="1:27">
      <c r="A1063" s="27"/>
      <c r="C1063" s="27"/>
      <c r="K1063" s="27"/>
      <c r="M1063" s="27"/>
      <c r="O1063" s="27"/>
      <c r="T1063" s="27"/>
      <c r="U1063" s="27"/>
      <c r="V1063" s="27"/>
      <c r="X1063" s="27"/>
      <c r="AA1063" s="27"/>
    </row>
    <row r="1064" spans="1:27">
      <c r="A1064" s="27"/>
      <c r="C1064" s="27"/>
      <c r="K1064" s="27"/>
      <c r="M1064" s="27"/>
      <c r="O1064" s="27"/>
      <c r="T1064" s="27"/>
      <c r="U1064" s="27"/>
      <c r="V1064" s="27"/>
      <c r="X1064" s="27"/>
      <c r="AA1064" s="27"/>
    </row>
    <row r="1065" spans="1:27">
      <c r="A1065" s="27"/>
      <c r="C1065" s="27"/>
      <c r="K1065" s="27"/>
      <c r="M1065" s="27"/>
      <c r="O1065" s="27"/>
      <c r="T1065" s="27"/>
      <c r="U1065" s="27"/>
      <c r="V1065" s="27"/>
      <c r="X1065" s="27"/>
      <c r="AA1065" s="27"/>
    </row>
    <row r="1066" spans="1:27">
      <c r="A1066" s="27"/>
      <c r="C1066" s="27"/>
      <c r="K1066" s="27"/>
      <c r="M1066" s="27"/>
      <c r="O1066" s="27"/>
      <c r="T1066" s="27"/>
      <c r="U1066" s="27"/>
      <c r="V1066" s="27"/>
      <c r="X1066" s="27"/>
      <c r="AA1066" s="27"/>
    </row>
    <row r="1067" spans="1:27">
      <c r="A1067" s="27"/>
      <c r="C1067" s="27"/>
      <c r="K1067" s="27"/>
      <c r="M1067" s="27"/>
      <c r="O1067" s="27"/>
      <c r="T1067" s="27"/>
      <c r="U1067" s="27"/>
      <c r="V1067" s="27"/>
      <c r="X1067" s="27"/>
      <c r="AA1067" s="27"/>
    </row>
    <row r="1068" spans="1:27">
      <c r="A1068" s="27"/>
      <c r="C1068" s="27"/>
      <c r="K1068" s="27"/>
      <c r="M1068" s="27"/>
      <c r="O1068" s="27"/>
      <c r="T1068" s="27"/>
      <c r="U1068" s="27"/>
      <c r="V1068" s="27"/>
      <c r="X1068" s="27"/>
      <c r="AA1068" s="27"/>
    </row>
    <row r="1069" spans="1:27">
      <c r="A1069" s="27"/>
      <c r="C1069" s="27"/>
      <c r="K1069" s="27"/>
      <c r="M1069" s="27"/>
      <c r="O1069" s="27"/>
      <c r="T1069" s="27"/>
      <c r="U1069" s="27"/>
      <c r="V1069" s="27"/>
      <c r="X1069" s="27"/>
      <c r="AA1069" s="27"/>
    </row>
    <row r="1070" spans="1:27">
      <c r="A1070" s="27"/>
      <c r="C1070" s="27"/>
      <c r="K1070" s="27"/>
      <c r="M1070" s="27"/>
      <c r="O1070" s="27"/>
      <c r="T1070" s="27"/>
      <c r="U1070" s="27"/>
      <c r="V1070" s="27"/>
      <c r="X1070" s="27"/>
      <c r="AA1070" s="27"/>
    </row>
    <row r="1071" spans="1:27">
      <c r="A1071" s="27"/>
      <c r="C1071" s="27"/>
      <c r="K1071" s="27"/>
      <c r="M1071" s="27"/>
      <c r="O1071" s="27"/>
      <c r="T1071" s="27"/>
      <c r="U1071" s="27"/>
      <c r="V1071" s="27"/>
      <c r="X1071" s="27"/>
      <c r="AA1071" s="27"/>
    </row>
    <row r="1072" spans="1:27">
      <c r="A1072" s="27"/>
      <c r="C1072" s="27"/>
      <c r="K1072" s="27"/>
      <c r="M1072" s="27"/>
      <c r="O1072" s="27"/>
      <c r="T1072" s="27"/>
      <c r="U1072" s="27"/>
      <c r="V1072" s="27"/>
      <c r="X1072" s="27"/>
      <c r="AA1072" s="27"/>
    </row>
    <row r="1073" spans="1:27">
      <c r="A1073" s="27"/>
      <c r="C1073" s="27"/>
      <c r="K1073" s="27"/>
      <c r="M1073" s="27"/>
      <c r="O1073" s="27"/>
      <c r="T1073" s="27"/>
      <c r="U1073" s="27"/>
      <c r="V1073" s="27"/>
      <c r="X1073" s="27"/>
      <c r="AA1073" s="27"/>
    </row>
    <row r="1074" spans="1:27">
      <c r="A1074" s="27"/>
      <c r="C1074" s="27"/>
      <c r="K1074" s="27"/>
      <c r="M1074" s="27"/>
      <c r="O1074" s="27"/>
      <c r="T1074" s="27"/>
      <c r="U1074" s="27"/>
      <c r="V1074" s="27"/>
      <c r="X1074" s="27"/>
      <c r="AA1074" s="27"/>
    </row>
    <row r="1075" spans="1:27">
      <c r="A1075" s="27"/>
      <c r="C1075" s="27"/>
      <c r="K1075" s="27"/>
      <c r="M1075" s="27"/>
      <c r="O1075" s="27"/>
      <c r="T1075" s="27"/>
      <c r="U1075" s="27"/>
      <c r="V1075" s="27"/>
      <c r="X1075" s="27"/>
      <c r="AA1075" s="27"/>
    </row>
    <row r="1076" spans="1:27">
      <c r="A1076" s="27"/>
      <c r="C1076" s="27"/>
      <c r="K1076" s="27"/>
      <c r="M1076" s="27"/>
      <c r="O1076" s="27"/>
      <c r="T1076" s="27"/>
      <c r="U1076" s="27"/>
      <c r="V1076" s="27"/>
      <c r="X1076" s="27"/>
      <c r="AA1076" s="27"/>
    </row>
    <row r="1077" spans="1:27">
      <c r="A1077" s="27"/>
      <c r="C1077" s="27"/>
      <c r="K1077" s="27"/>
      <c r="M1077" s="27"/>
      <c r="O1077" s="27"/>
      <c r="T1077" s="27"/>
      <c r="U1077" s="27"/>
      <c r="V1077" s="27"/>
      <c r="X1077" s="27"/>
      <c r="AA1077" s="27"/>
    </row>
    <row r="1078" spans="1:27">
      <c r="A1078" s="27"/>
      <c r="C1078" s="27"/>
      <c r="K1078" s="27"/>
      <c r="M1078" s="27"/>
      <c r="O1078" s="27"/>
      <c r="T1078" s="27"/>
      <c r="U1078" s="27"/>
      <c r="V1078" s="27"/>
      <c r="X1078" s="27"/>
      <c r="AA1078" s="27"/>
    </row>
    <row r="1079" spans="1:27">
      <c r="A1079" s="27"/>
      <c r="C1079" s="27"/>
      <c r="K1079" s="27"/>
      <c r="M1079" s="27"/>
      <c r="O1079" s="27"/>
      <c r="T1079" s="27"/>
      <c r="U1079" s="27"/>
      <c r="V1079" s="27"/>
      <c r="X1079" s="27"/>
      <c r="AA1079" s="27"/>
    </row>
    <row r="1080" spans="1:27">
      <c r="A1080" s="27"/>
      <c r="C1080" s="27"/>
      <c r="K1080" s="27"/>
      <c r="M1080" s="27"/>
      <c r="O1080" s="27"/>
      <c r="T1080" s="27"/>
      <c r="U1080" s="27"/>
      <c r="V1080" s="27"/>
      <c r="X1080" s="27"/>
      <c r="AA1080" s="27"/>
    </row>
    <row r="1081" spans="1:27">
      <c r="A1081" s="27"/>
      <c r="C1081" s="27"/>
      <c r="K1081" s="27"/>
      <c r="M1081" s="27"/>
      <c r="O1081" s="27"/>
      <c r="T1081" s="27"/>
      <c r="U1081" s="27"/>
      <c r="V1081" s="27"/>
      <c r="X1081" s="27"/>
      <c r="AA1081" s="27"/>
    </row>
    <row r="1082" spans="1:27">
      <c r="A1082" s="27"/>
      <c r="C1082" s="27"/>
      <c r="K1082" s="27"/>
      <c r="M1082" s="27"/>
      <c r="O1082" s="27"/>
      <c r="T1082" s="27"/>
      <c r="U1082" s="27"/>
      <c r="V1082" s="27"/>
      <c r="X1082" s="27"/>
      <c r="AA1082" s="27"/>
    </row>
    <row r="1083" spans="1:27">
      <c r="A1083" s="27"/>
      <c r="C1083" s="27"/>
      <c r="K1083" s="27"/>
      <c r="M1083" s="27"/>
      <c r="O1083" s="27"/>
      <c r="T1083" s="27"/>
      <c r="U1083" s="27"/>
      <c r="V1083" s="27"/>
      <c r="X1083" s="27"/>
      <c r="AA1083" s="27"/>
    </row>
    <row r="1084" spans="1:27">
      <c r="A1084" s="27"/>
      <c r="C1084" s="27"/>
      <c r="K1084" s="27"/>
      <c r="M1084" s="27"/>
      <c r="O1084" s="27"/>
      <c r="T1084" s="27"/>
      <c r="U1084" s="27"/>
      <c r="V1084" s="27"/>
      <c r="X1084" s="27"/>
      <c r="AA1084" s="27"/>
    </row>
    <row r="1085" spans="1:27">
      <c r="A1085" s="27"/>
      <c r="C1085" s="27"/>
      <c r="K1085" s="27"/>
      <c r="M1085" s="27"/>
      <c r="O1085" s="27"/>
      <c r="T1085" s="27"/>
      <c r="U1085" s="27"/>
      <c r="V1085" s="27"/>
      <c r="X1085" s="27"/>
      <c r="AA1085" s="27"/>
    </row>
    <row r="1086" spans="1:27">
      <c r="A1086" s="27"/>
      <c r="C1086" s="27"/>
      <c r="K1086" s="27"/>
      <c r="M1086" s="27"/>
      <c r="O1086" s="27"/>
      <c r="T1086" s="27"/>
      <c r="U1086" s="27"/>
      <c r="V1086" s="27"/>
      <c r="X1086" s="27"/>
      <c r="AA1086" s="27"/>
    </row>
    <row r="1087" spans="1:27">
      <c r="A1087" s="27"/>
      <c r="C1087" s="27"/>
      <c r="K1087" s="27"/>
      <c r="M1087" s="27"/>
      <c r="O1087" s="27"/>
      <c r="T1087" s="27"/>
      <c r="U1087" s="27"/>
      <c r="V1087" s="27"/>
      <c r="X1087" s="27"/>
      <c r="AA1087" s="27"/>
    </row>
    <row r="1088" spans="1:27">
      <c r="A1088" s="27"/>
      <c r="C1088" s="27"/>
      <c r="K1088" s="27"/>
      <c r="M1088" s="27"/>
      <c r="O1088" s="27"/>
      <c r="T1088" s="27"/>
      <c r="U1088" s="27"/>
      <c r="V1088" s="27"/>
      <c r="X1088" s="27"/>
      <c r="AA1088" s="27"/>
    </row>
    <row r="1089" spans="1:27">
      <c r="A1089" s="27"/>
      <c r="C1089" s="27"/>
      <c r="K1089" s="27"/>
      <c r="M1089" s="27"/>
      <c r="O1089" s="27"/>
      <c r="T1089" s="27"/>
      <c r="U1089" s="27"/>
      <c r="V1089" s="27"/>
      <c r="X1089" s="27"/>
      <c r="AA1089" s="27"/>
    </row>
    <row r="1090" spans="1:27">
      <c r="A1090" s="27"/>
      <c r="C1090" s="27"/>
      <c r="K1090" s="27"/>
      <c r="M1090" s="27"/>
      <c r="O1090" s="27"/>
      <c r="T1090" s="27"/>
      <c r="U1090" s="27"/>
      <c r="V1090" s="27"/>
      <c r="X1090" s="27"/>
      <c r="AA1090" s="27"/>
    </row>
    <row r="1091" spans="1:27">
      <c r="A1091" s="27"/>
      <c r="C1091" s="27"/>
      <c r="K1091" s="27"/>
      <c r="M1091" s="27"/>
      <c r="O1091" s="27"/>
      <c r="T1091" s="27"/>
      <c r="U1091" s="27"/>
      <c r="V1091" s="27"/>
      <c r="X1091" s="27"/>
      <c r="AA1091" s="27"/>
    </row>
    <row r="1092" spans="1:27">
      <c r="A1092" s="27"/>
      <c r="C1092" s="27"/>
      <c r="K1092" s="27"/>
      <c r="M1092" s="27"/>
      <c r="O1092" s="27"/>
      <c r="T1092" s="27"/>
      <c r="U1092" s="27"/>
      <c r="V1092" s="27"/>
      <c r="X1092" s="27"/>
      <c r="AA1092" s="27"/>
    </row>
    <row r="1093" spans="1:27">
      <c r="A1093" s="27"/>
      <c r="C1093" s="27"/>
      <c r="K1093" s="27"/>
      <c r="M1093" s="27"/>
      <c r="O1093" s="27"/>
      <c r="T1093" s="27"/>
      <c r="U1093" s="27"/>
      <c r="V1093" s="27"/>
      <c r="X1093" s="27"/>
      <c r="AA1093" s="27"/>
    </row>
    <row r="1094" spans="1:27">
      <c r="A1094" s="27"/>
      <c r="C1094" s="27"/>
      <c r="K1094" s="27"/>
      <c r="M1094" s="27"/>
      <c r="O1094" s="27"/>
      <c r="T1094" s="27"/>
      <c r="U1094" s="27"/>
      <c r="V1094" s="27"/>
      <c r="X1094" s="27"/>
      <c r="AA1094" s="27"/>
    </row>
    <row r="1095" spans="1:27">
      <c r="A1095" s="27"/>
      <c r="C1095" s="27"/>
      <c r="K1095" s="27"/>
      <c r="M1095" s="27"/>
      <c r="O1095" s="27"/>
      <c r="T1095" s="27"/>
      <c r="U1095" s="27"/>
      <c r="V1095" s="27"/>
      <c r="X1095" s="27"/>
      <c r="AA1095" s="27"/>
    </row>
    <row r="1096" spans="1:27">
      <c r="A1096" s="27"/>
      <c r="C1096" s="27"/>
      <c r="K1096" s="27"/>
      <c r="M1096" s="27"/>
      <c r="O1096" s="27"/>
      <c r="T1096" s="27"/>
      <c r="U1096" s="27"/>
      <c r="V1096" s="27"/>
      <c r="X1096" s="27"/>
      <c r="AA1096" s="27"/>
    </row>
    <row r="1097" spans="1:27">
      <c r="A1097" s="27"/>
      <c r="C1097" s="27"/>
      <c r="K1097" s="27"/>
      <c r="M1097" s="27"/>
      <c r="O1097" s="27"/>
      <c r="T1097" s="27"/>
      <c r="U1097" s="27"/>
      <c r="V1097" s="27"/>
      <c r="X1097" s="27"/>
      <c r="AA1097" s="27"/>
    </row>
    <row r="1098" spans="1:27">
      <c r="A1098" s="27"/>
      <c r="C1098" s="27"/>
      <c r="K1098" s="27"/>
      <c r="M1098" s="27"/>
      <c r="O1098" s="27"/>
      <c r="T1098" s="27"/>
      <c r="U1098" s="27"/>
      <c r="V1098" s="27"/>
      <c r="X1098" s="27"/>
      <c r="AA1098" s="27"/>
    </row>
    <row r="1099" spans="1:27">
      <c r="A1099" s="27"/>
      <c r="C1099" s="27"/>
      <c r="K1099" s="27"/>
      <c r="M1099" s="27"/>
      <c r="O1099" s="27"/>
      <c r="T1099" s="27"/>
      <c r="U1099" s="27"/>
      <c r="V1099" s="27"/>
      <c r="X1099" s="27"/>
      <c r="AA1099" s="27"/>
    </row>
    <row r="1100" spans="1:27">
      <c r="A1100" s="27"/>
      <c r="C1100" s="27"/>
      <c r="K1100" s="27"/>
      <c r="M1100" s="27"/>
      <c r="O1100" s="27"/>
      <c r="T1100" s="27"/>
      <c r="U1100" s="27"/>
      <c r="V1100" s="27"/>
      <c r="X1100" s="27"/>
      <c r="AA1100" s="27"/>
    </row>
    <row r="1101" spans="1:27">
      <c r="A1101" s="27"/>
      <c r="C1101" s="27"/>
      <c r="K1101" s="27"/>
      <c r="M1101" s="27"/>
      <c r="O1101" s="27"/>
      <c r="T1101" s="27"/>
      <c r="U1101" s="27"/>
      <c r="V1101" s="27"/>
      <c r="X1101" s="27"/>
      <c r="AA1101" s="27"/>
    </row>
    <row r="1102" spans="1:27">
      <c r="A1102" s="27"/>
      <c r="C1102" s="27"/>
      <c r="K1102" s="27"/>
      <c r="M1102" s="27"/>
      <c r="O1102" s="27"/>
      <c r="T1102" s="27"/>
      <c r="U1102" s="27"/>
      <c r="V1102" s="27"/>
      <c r="X1102" s="27"/>
      <c r="AA1102" s="27"/>
    </row>
    <row r="1103" spans="1:27">
      <c r="A1103" s="27"/>
      <c r="C1103" s="27"/>
      <c r="K1103" s="27"/>
      <c r="M1103" s="27"/>
      <c r="O1103" s="27"/>
      <c r="T1103" s="27"/>
      <c r="U1103" s="27"/>
      <c r="V1103" s="27"/>
      <c r="X1103" s="27"/>
      <c r="AA1103" s="27"/>
    </row>
    <row r="1104" spans="1:27">
      <c r="A1104" s="27"/>
      <c r="C1104" s="27"/>
      <c r="K1104" s="27"/>
      <c r="M1104" s="27"/>
      <c r="O1104" s="27"/>
      <c r="T1104" s="27"/>
      <c r="U1104" s="27"/>
      <c r="V1104" s="27"/>
      <c r="X1104" s="27"/>
      <c r="AA1104" s="27"/>
    </row>
    <row r="1105" spans="1:27">
      <c r="A1105" s="27"/>
      <c r="C1105" s="27"/>
      <c r="K1105" s="27"/>
      <c r="M1105" s="27"/>
      <c r="O1105" s="27"/>
      <c r="T1105" s="27"/>
      <c r="U1105" s="27"/>
      <c r="V1105" s="27"/>
      <c r="X1105" s="27"/>
      <c r="AA1105" s="27"/>
    </row>
    <row r="1106" spans="1:27">
      <c r="A1106" s="27"/>
      <c r="C1106" s="27"/>
      <c r="K1106" s="27"/>
      <c r="M1106" s="27"/>
      <c r="O1106" s="27"/>
      <c r="T1106" s="27"/>
      <c r="U1106" s="27"/>
      <c r="V1106" s="27"/>
      <c r="X1106" s="27"/>
      <c r="AA1106" s="27"/>
    </row>
    <row r="1107" spans="1:27">
      <c r="A1107" s="27"/>
      <c r="C1107" s="27"/>
      <c r="K1107" s="27"/>
      <c r="M1107" s="27"/>
      <c r="O1107" s="27"/>
      <c r="T1107" s="27"/>
      <c r="U1107" s="27"/>
      <c r="V1107" s="27"/>
      <c r="X1107" s="27"/>
      <c r="AA1107" s="27"/>
    </row>
    <row r="1108" spans="1:27">
      <c r="A1108" s="27"/>
      <c r="C1108" s="27"/>
      <c r="K1108" s="27"/>
      <c r="M1108" s="27"/>
      <c r="O1108" s="27"/>
      <c r="T1108" s="27"/>
      <c r="U1108" s="27"/>
      <c r="V1108" s="27"/>
      <c r="X1108" s="27"/>
      <c r="AA1108" s="27"/>
    </row>
    <row r="1109" spans="1:27">
      <c r="A1109" s="27"/>
      <c r="C1109" s="27"/>
      <c r="K1109" s="27"/>
      <c r="M1109" s="27"/>
      <c r="O1109" s="27"/>
      <c r="T1109" s="27"/>
      <c r="U1109" s="27"/>
      <c r="V1109" s="27"/>
      <c r="X1109" s="27"/>
      <c r="AA1109" s="27"/>
    </row>
    <row r="1110" spans="1:27">
      <c r="A1110" s="27"/>
      <c r="C1110" s="27"/>
      <c r="K1110" s="27"/>
      <c r="M1110" s="27"/>
      <c r="O1110" s="27"/>
      <c r="T1110" s="27"/>
      <c r="U1110" s="27"/>
      <c r="V1110" s="27"/>
      <c r="X1110" s="27"/>
      <c r="AA1110" s="27"/>
    </row>
    <row r="1111" spans="1:27">
      <c r="A1111" s="27"/>
      <c r="C1111" s="27"/>
      <c r="K1111" s="27"/>
      <c r="M1111" s="27"/>
      <c r="O1111" s="27"/>
      <c r="T1111" s="27"/>
      <c r="U1111" s="27"/>
      <c r="V1111" s="27"/>
      <c r="X1111" s="27"/>
      <c r="AA1111" s="27"/>
    </row>
    <row r="1112" spans="1:27">
      <c r="A1112" s="27"/>
      <c r="C1112" s="27"/>
      <c r="K1112" s="27"/>
      <c r="M1112" s="27"/>
      <c r="O1112" s="27"/>
      <c r="T1112" s="27"/>
      <c r="U1112" s="27"/>
      <c r="V1112" s="27"/>
      <c r="X1112" s="27"/>
      <c r="AA1112" s="27"/>
    </row>
    <row r="1113" spans="1:27">
      <c r="A1113" s="27"/>
      <c r="C1113" s="27"/>
      <c r="K1113" s="27"/>
      <c r="M1113" s="27"/>
      <c r="O1113" s="27"/>
      <c r="T1113" s="27"/>
      <c r="U1113" s="27"/>
      <c r="V1113" s="27"/>
      <c r="X1113" s="27"/>
      <c r="AA1113" s="27"/>
    </row>
    <row r="1114" spans="1:27">
      <c r="A1114" s="27"/>
      <c r="C1114" s="27"/>
      <c r="K1114" s="27"/>
      <c r="M1114" s="27"/>
      <c r="O1114" s="27"/>
      <c r="T1114" s="27"/>
      <c r="U1114" s="27"/>
      <c r="V1114" s="27"/>
      <c r="X1114" s="27"/>
      <c r="AA1114" s="27"/>
    </row>
    <row r="1115" spans="1:27">
      <c r="A1115" s="27"/>
      <c r="C1115" s="27"/>
      <c r="K1115" s="27"/>
      <c r="M1115" s="27"/>
      <c r="O1115" s="27"/>
      <c r="T1115" s="27"/>
      <c r="U1115" s="27"/>
      <c r="V1115" s="27"/>
      <c r="X1115" s="27"/>
      <c r="AA1115" s="27"/>
    </row>
    <row r="1116" spans="1:27">
      <c r="A1116" s="27"/>
      <c r="C1116" s="27"/>
      <c r="K1116" s="27"/>
      <c r="M1116" s="27"/>
      <c r="O1116" s="27"/>
      <c r="T1116" s="27"/>
      <c r="U1116" s="27"/>
      <c r="V1116" s="27"/>
      <c r="X1116" s="27"/>
      <c r="AA1116" s="27"/>
    </row>
    <row r="1117" spans="1:27">
      <c r="A1117" s="27"/>
      <c r="C1117" s="27"/>
      <c r="K1117" s="27"/>
      <c r="M1117" s="27"/>
      <c r="O1117" s="27"/>
      <c r="T1117" s="27"/>
      <c r="U1117" s="27"/>
      <c r="V1117" s="27"/>
      <c r="X1117" s="27"/>
      <c r="AA1117" s="27"/>
    </row>
    <row r="1118" spans="1:27">
      <c r="A1118" s="27"/>
      <c r="C1118" s="27"/>
      <c r="K1118" s="27"/>
      <c r="M1118" s="27"/>
      <c r="O1118" s="27"/>
      <c r="T1118" s="27"/>
      <c r="U1118" s="27"/>
      <c r="V1118" s="27"/>
      <c r="X1118" s="27"/>
      <c r="AA1118" s="27"/>
    </row>
    <row r="1119" spans="1:27">
      <c r="A1119" s="27"/>
      <c r="C1119" s="27"/>
      <c r="K1119" s="27"/>
      <c r="M1119" s="27"/>
      <c r="O1119" s="27"/>
      <c r="T1119" s="27"/>
      <c r="U1119" s="27"/>
      <c r="V1119" s="27"/>
      <c r="X1119" s="27"/>
      <c r="AA1119" s="27"/>
    </row>
    <row r="1120" spans="1:27">
      <c r="A1120" s="27"/>
      <c r="C1120" s="27"/>
      <c r="K1120" s="27"/>
      <c r="M1120" s="27"/>
      <c r="O1120" s="27"/>
      <c r="T1120" s="27"/>
      <c r="U1120" s="27"/>
      <c r="V1120" s="27"/>
      <c r="X1120" s="27"/>
      <c r="AA1120" s="27"/>
    </row>
    <row r="1121" spans="1:27">
      <c r="A1121" s="27"/>
      <c r="C1121" s="27"/>
      <c r="K1121" s="27"/>
      <c r="M1121" s="27"/>
      <c r="O1121" s="27"/>
      <c r="T1121" s="27"/>
      <c r="U1121" s="27"/>
      <c r="V1121" s="27"/>
      <c r="X1121" s="27"/>
      <c r="AA1121" s="27"/>
    </row>
    <row r="1122" spans="1:27">
      <c r="A1122" s="27"/>
      <c r="C1122" s="27"/>
      <c r="K1122" s="27"/>
      <c r="M1122" s="27"/>
      <c r="O1122" s="27"/>
      <c r="T1122" s="27"/>
      <c r="U1122" s="27"/>
      <c r="V1122" s="27"/>
      <c r="X1122" s="27"/>
      <c r="AA1122" s="27"/>
    </row>
    <row r="1123" spans="1:27">
      <c r="A1123" s="27"/>
      <c r="C1123" s="27"/>
      <c r="K1123" s="27"/>
      <c r="M1123" s="27"/>
      <c r="O1123" s="27"/>
      <c r="T1123" s="27"/>
      <c r="U1123" s="27"/>
      <c r="V1123" s="27"/>
      <c r="X1123" s="27"/>
      <c r="AA1123" s="27"/>
    </row>
    <row r="1124" spans="1:27">
      <c r="A1124" s="27"/>
      <c r="C1124" s="27"/>
      <c r="K1124" s="27"/>
      <c r="M1124" s="27"/>
      <c r="O1124" s="27"/>
      <c r="T1124" s="27"/>
      <c r="U1124" s="27"/>
      <c r="V1124" s="27"/>
      <c r="X1124" s="27"/>
      <c r="AA1124" s="27"/>
    </row>
    <row r="1125" spans="1:27">
      <c r="A1125" s="27"/>
      <c r="C1125" s="27"/>
      <c r="K1125" s="27"/>
      <c r="M1125" s="27"/>
      <c r="O1125" s="27"/>
      <c r="T1125" s="27"/>
      <c r="U1125" s="27"/>
      <c r="V1125" s="27"/>
      <c r="X1125" s="27"/>
      <c r="AA1125" s="27"/>
    </row>
    <row r="1126" spans="1:27">
      <c r="A1126" s="27"/>
      <c r="C1126" s="27"/>
      <c r="K1126" s="27"/>
      <c r="M1126" s="27"/>
      <c r="O1126" s="27"/>
      <c r="T1126" s="27"/>
      <c r="U1126" s="27"/>
      <c r="V1126" s="27"/>
      <c r="X1126" s="27"/>
      <c r="AA1126" s="27"/>
    </row>
    <row r="1127" spans="1:27">
      <c r="A1127" s="27"/>
      <c r="C1127" s="27"/>
      <c r="K1127" s="27"/>
      <c r="M1127" s="27"/>
      <c r="O1127" s="27"/>
      <c r="T1127" s="27"/>
      <c r="U1127" s="27"/>
      <c r="V1127" s="27"/>
      <c r="X1127" s="27"/>
      <c r="AA1127" s="27"/>
    </row>
    <row r="1128" spans="1:27">
      <c r="A1128" s="27"/>
      <c r="C1128" s="27"/>
      <c r="K1128" s="27"/>
      <c r="M1128" s="27"/>
      <c r="O1128" s="27"/>
      <c r="T1128" s="27"/>
      <c r="U1128" s="27"/>
      <c r="V1128" s="27"/>
      <c r="X1128" s="27"/>
      <c r="AA1128" s="27"/>
    </row>
    <row r="1129" spans="1:27">
      <c r="A1129" s="27"/>
      <c r="C1129" s="27"/>
      <c r="K1129" s="27"/>
      <c r="M1129" s="27"/>
      <c r="O1129" s="27"/>
      <c r="T1129" s="27"/>
      <c r="U1129" s="27"/>
      <c r="V1129" s="27"/>
      <c r="X1129" s="27"/>
      <c r="AA1129" s="27"/>
    </row>
    <row r="1130" spans="1:27">
      <c r="A1130" s="27"/>
      <c r="C1130" s="27"/>
      <c r="K1130" s="27"/>
      <c r="M1130" s="27"/>
      <c r="O1130" s="27"/>
      <c r="T1130" s="27"/>
      <c r="U1130" s="27"/>
      <c r="V1130" s="27"/>
      <c r="X1130" s="27"/>
      <c r="AA1130" s="27"/>
    </row>
    <row r="1131" spans="1:27">
      <c r="A1131" s="27"/>
      <c r="C1131" s="27"/>
      <c r="K1131" s="27"/>
      <c r="M1131" s="27"/>
      <c r="O1131" s="27"/>
      <c r="T1131" s="27"/>
      <c r="U1131" s="27"/>
      <c r="V1131" s="27"/>
      <c r="X1131" s="27"/>
      <c r="AA1131" s="27"/>
    </row>
    <row r="1132" spans="1:27">
      <c r="A1132" s="27"/>
      <c r="C1132" s="27"/>
      <c r="K1132" s="27"/>
      <c r="M1132" s="27"/>
      <c r="O1132" s="27"/>
      <c r="T1132" s="27"/>
      <c r="U1132" s="27"/>
      <c r="V1132" s="27"/>
      <c r="X1132" s="27"/>
      <c r="AA1132" s="27"/>
    </row>
    <row r="1133" spans="1:27">
      <c r="A1133" s="27"/>
      <c r="C1133" s="27"/>
      <c r="K1133" s="27"/>
      <c r="M1133" s="27"/>
      <c r="O1133" s="27"/>
      <c r="T1133" s="27"/>
      <c r="U1133" s="27"/>
      <c r="V1133" s="27"/>
      <c r="X1133" s="27"/>
      <c r="AA1133" s="27"/>
    </row>
    <row r="1134" spans="1:27">
      <c r="A1134" s="27"/>
      <c r="C1134" s="27"/>
      <c r="K1134" s="27"/>
      <c r="M1134" s="27"/>
      <c r="O1134" s="27"/>
      <c r="T1134" s="27"/>
      <c r="U1134" s="27"/>
      <c r="V1134" s="27"/>
      <c r="X1134" s="27"/>
      <c r="AA1134" s="27"/>
    </row>
    <row r="1135" spans="1:27">
      <c r="A1135" s="27"/>
      <c r="C1135" s="27"/>
      <c r="K1135" s="27"/>
      <c r="M1135" s="27"/>
      <c r="O1135" s="27"/>
      <c r="T1135" s="27"/>
      <c r="U1135" s="27"/>
      <c r="V1135" s="27"/>
      <c r="X1135" s="27"/>
      <c r="AA1135" s="27"/>
    </row>
    <row r="1136" spans="1:27">
      <c r="A1136" s="27"/>
      <c r="C1136" s="27"/>
      <c r="K1136" s="27"/>
      <c r="M1136" s="27"/>
      <c r="O1136" s="27"/>
      <c r="T1136" s="27"/>
      <c r="U1136" s="27"/>
      <c r="V1136" s="27"/>
      <c r="X1136" s="27"/>
      <c r="AA1136" s="27"/>
    </row>
    <row r="1137" spans="1:27">
      <c r="A1137" s="27"/>
      <c r="C1137" s="27"/>
      <c r="K1137" s="27"/>
      <c r="M1137" s="27"/>
      <c r="O1137" s="27"/>
      <c r="T1137" s="27"/>
      <c r="U1137" s="27"/>
      <c r="V1137" s="27"/>
      <c r="X1137" s="27"/>
      <c r="AA1137" s="27"/>
    </row>
    <row r="1138" spans="1:27">
      <c r="A1138" s="27"/>
      <c r="C1138" s="27"/>
      <c r="K1138" s="27"/>
      <c r="M1138" s="27"/>
      <c r="O1138" s="27"/>
      <c r="T1138" s="27"/>
      <c r="U1138" s="27"/>
      <c r="V1138" s="27"/>
      <c r="X1138" s="27"/>
      <c r="AA1138" s="27"/>
    </row>
    <row r="1139" spans="1:27">
      <c r="A1139" s="27"/>
      <c r="C1139" s="27"/>
      <c r="K1139" s="27"/>
      <c r="M1139" s="27"/>
      <c r="O1139" s="27"/>
      <c r="T1139" s="27"/>
      <c r="U1139" s="27"/>
      <c r="V1139" s="27"/>
      <c r="X1139" s="27"/>
      <c r="AA1139" s="27"/>
    </row>
    <row r="1140" spans="1:27">
      <c r="A1140" s="27"/>
      <c r="C1140" s="27"/>
      <c r="K1140" s="27"/>
      <c r="M1140" s="27"/>
      <c r="O1140" s="27"/>
      <c r="T1140" s="27"/>
      <c r="U1140" s="27"/>
      <c r="V1140" s="27"/>
      <c r="X1140" s="27"/>
      <c r="AA1140" s="27"/>
    </row>
    <row r="1141" spans="1:27">
      <c r="A1141" s="27"/>
      <c r="C1141" s="27"/>
      <c r="K1141" s="27"/>
      <c r="M1141" s="27"/>
      <c r="O1141" s="27"/>
      <c r="T1141" s="27"/>
      <c r="U1141" s="27"/>
      <c r="V1141" s="27"/>
      <c r="X1141" s="27"/>
      <c r="AA1141" s="27"/>
    </row>
    <row r="1142" spans="1:27">
      <c r="A1142" s="27"/>
      <c r="C1142" s="27"/>
      <c r="K1142" s="27"/>
      <c r="M1142" s="27"/>
      <c r="O1142" s="27"/>
      <c r="T1142" s="27"/>
      <c r="U1142" s="27"/>
      <c r="V1142" s="27"/>
      <c r="X1142" s="27"/>
      <c r="AA1142" s="27"/>
    </row>
    <row r="1143" spans="1:27">
      <c r="A1143" s="27"/>
      <c r="C1143" s="27"/>
      <c r="K1143" s="27"/>
      <c r="M1143" s="27"/>
      <c r="O1143" s="27"/>
      <c r="T1143" s="27"/>
      <c r="U1143" s="27"/>
      <c r="V1143" s="27"/>
      <c r="X1143" s="27"/>
      <c r="AA1143" s="27"/>
    </row>
    <row r="1144" spans="1:27">
      <c r="A1144" s="27"/>
      <c r="C1144" s="27"/>
      <c r="K1144" s="27"/>
      <c r="M1144" s="27"/>
      <c r="O1144" s="27"/>
      <c r="T1144" s="27"/>
      <c r="U1144" s="27"/>
      <c r="V1144" s="27"/>
      <c r="X1144" s="27"/>
      <c r="AA1144" s="27"/>
    </row>
    <row r="1145" spans="1:27">
      <c r="A1145" s="27"/>
      <c r="C1145" s="27"/>
      <c r="K1145" s="27"/>
      <c r="M1145" s="27"/>
      <c r="O1145" s="27"/>
      <c r="T1145" s="27"/>
      <c r="U1145" s="27"/>
      <c r="V1145" s="27"/>
      <c r="X1145" s="27"/>
      <c r="AA1145" s="27"/>
    </row>
    <row r="1146" spans="1:27">
      <c r="A1146" s="27"/>
      <c r="C1146" s="27"/>
      <c r="K1146" s="27"/>
      <c r="M1146" s="27"/>
      <c r="O1146" s="27"/>
      <c r="T1146" s="27"/>
      <c r="U1146" s="27"/>
      <c r="V1146" s="27"/>
      <c r="X1146" s="27"/>
      <c r="AA1146" s="27"/>
    </row>
    <row r="1147" spans="1:27">
      <c r="A1147" s="27"/>
      <c r="C1147" s="27"/>
      <c r="K1147" s="27"/>
      <c r="M1147" s="27"/>
      <c r="O1147" s="27"/>
      <c r="T1147" s="27"/>
      <c r="U1147" s="27"/>
      <c r="V1147" s="27"/>
      <c r="X1147" s="27"/>
      <c r="AA1147" s="27"/>
    </row>
    <row r="1148" spans="1:27">
      <c r="A1148" s="27"/>
      <c r="C1148" s="27"/>
      <c r="K1148" s="27"/>
      <c r="M1148" s="27"/>
      <c r="O1148" s="27"/>
      <c r="T1148" s="27"/>
      <c r="U1148" s="27"/>
      <c r="V1148" s="27"/>
      <c r="X1148" s="27"/>
      <c r="AA1148" s="27"/>
    </row>
    <row r="1149" spans="1:27">
      <c r="A1149" s="27"/>
      <c r="C1149" s="27"/>
      <c r="K1149" s="27"/>
      <c r="M1149" s="27"/>
      <c r="O1149" s="27"/>
      <c r="T1149" s="27"/>
      <c r="U1149" s="27"/>
      <c r="V1149" s="27"/>
      <c r="X1149" s="27"/>
      <c r="AA1149" s="27"/>
    </row>
    <row r="1150" spans="1:27">
      <c r="A1150" s="27"/>
      <c r="C1150" s="27"/>
      <c r="K1150" s="27"/>
      <c r="M1150" s="27"/>
      <c r="O1150" s="27"/>
      <c r="T1150" s="27"/>
      <c r="U1150" s="27"/>
      <c r="V1150" s="27"/>
      <c r="X1150" s="27"/>
      <c r="AA1150" s="27"/>
    </row>
    <row r="1151" spans="1:27">
      <c r="A1151" s="27"/>
      <c r="C1151" s="27"/>
      <c r="K1151" s="27"/>
      <c r="M1151" s="27"/>
      <c r="O1151" s="27"/>
      <c r="T1151" s="27"/>
      <c r="U1151" s="27"/>
      <c r="V1151" s="27"/>
      <c r="X1151" s="27"/>
      <c r="AA1151" s="27"/>
    </row>
    <row r="1152" spans="1:27">
      <c r="A1152" s="27"/>
      <c r="C1152" s="27"/>
      <c r="K1152" s="27"/>
      <c r="M1152" s="27"/>
      <c r="O1152" s="27"/>
      <c r="T1152" s="27"/>
      <c r="U1152" s="27"/>
      <c r="V1152" s="27"/>
      <c r="X1152" s="27"/>
      <c r="AA1152" s="27"/>
    </row>
    <row r="1153" spans="1:27">
      <c r="A1153" s="27"/>
      <c r="C1153" s="27"/>
      <c r="K1153" s="27"/>
      <c r="M1153" s="27"/>
      <c r="O1153" s="27"/>
      <c r="T1153" s="27"/>
      <c r="U1153" s="27"/>
      <c r="V1153" s="27"/>
      <c r="X1153" s="27"/>
      <c r="AA1153" s="27"/>
    </row>
    <row r="1154" spans="1:27">
      <c r="A1154" s="27"/>
      <c r="C1154" s="27"/>
      <c r="K1154" s="27"/>
      <c r="M1154" s="27"/>
      <c r="O1154" s="27"/>
      <c r="T1154" s="27"/>
      <c r="U1154" s="27"/>
      <c r="V1154" s="27"/>
      <c r="X1154" s="27"/>
      <c r="AA1154" s="27"/>
    </row>
    <row r="1155" spans="1:27">
      <c r="A1155" s="27"/>
      <c r="C1155" s="27"/>
      <c r="K1155" s="27"/>
      <c r="M1155" s="27"/>
      <c r="O1155" s="27"/>
      <c r="T1155" s="27"/>
      <c r="U1155" s="27"/>
      <c r="V1155" s="27"/>
      <c r="X1155" s="27"/>
      <c r="AA1155" s="27"/>
    </row>
    <row r="1156" spans="1:27">
      <c r="A1156" s="27"/>
      <c r="C1156" s="27"/>
      <c r="K1156" s="27"/>
      <c r="M1156" s="27"/>
      <c r="O1156" s="27"/>
      <c r="T1156" s="27"/>
      <c r="U1156" s="27"/>
      <c r="V1156" s="27"/>
      <c r="X1156" s="27"/>
      <c r="AA1156" s="27"/>
    </row>
    <row r="1157" spans="1:27">
      <c r="A1157" s="27"/>
      <c r="C1157" s="27"/>
      <c r="K1157" s="27"/>
      <c r="M1157" s="27"/>
      <c r="O1157" s="27"/>
      <c r="T1157" s="27"/>
      <c r="U1157" s="27"/>
      <c r="V1157" s="27"/>
      <c r="X1157" s="27"/>
      <c r="AA1157" s="27"/>
    </row>
    <row r="1158" spans="1:27">
      <c r="A1158" s="27"/>
      <c r="C1158" s="27"/>
      <c r="K1158" s="27"/>
      <c r="M1158" s="27"/>
      <c r="O1158" s="27"/>
      <c r="T1158" s="27"/>
      <c r="U1158" s="27"/>
      <c r="V1158" s="27"/>
      <c r="X1158" s="27"/>
      <c r="AA1158" s="27"/>
    </row>
    <row r="1159" spans="1:27">
      <c r="A1159" s="27"/>
      <c r="C1159" s="27"/>
      <c r="K1159" s="27"/>
      <c r="M1159" s="27"/>
      <c r="O1159" s="27"/>
      <c r="T1159" s="27"/>
      <c r="U1159" s="27"/>
      <c r="V1159" s="27"/>
      <c r="X1159" s="27"/>
      <c r="AA1159" s="27"/>
    </row>
    <row r="1160" spans="1:27">
      <c r="A1160" s="27"/>
      <c r="C1160" s="27"/>
      <c r="K1160" s="27"/>
      <c r="M1160" s="27"/>
      <c r="O1160" s="27"/>
      <c r="T1160" s="27"/>
      <c r="U1160" s="27"/>
      <c r="V1160" s="27"/>
      <c r="X1160" s="27"/>
      <c r="AA1160" s="27"/>
    </row>
    <row r="1161" spans="1:27">
      <c r="A1161" s="27"/>
      <c r="C1161" s="27"/>
      <c r="K1161" s="27"/>
      <c r="M1161" s="27"/>
      <c r="O1161" s="27"/>
      <c r="T1161" s="27"/>
      <c r="U1161" s="27"/>
      <c r="V1161" s="27"/>
      <c r="X1161" s="27"/>
      <c r="AA1161" s="27"/>
    </row>
    <row r="1162" spans="1:27">
      <c r="A1162" s="27"/>
      <c r="C1162" s="27"/>
      <c r="K1162" s="27"/>
      <c r="M1162" s="27"/>
      <c r="O1162" s="27"/>
      <c r="T1162" s="27"/>
      <c r="U1162" s="27"/>
      <c r="V1162" s="27"/>
      <c r="X1162" s="27"/>
      <c r="AA1162" s="27"/>
    </row>
    <row r="1163" spans="1:27">
      <c r="A1163" s="27"/>
      <c r="C1163" s="27"/>
      <c r="K1163" s="27"/>
      <c r="M1163" s="27"/>
      <c r="O1163" s="27"/>
      <c r="T1163" s="27"/>
      <c r="U1163" s="27"/>
      <c r="V1163" s="27"/>
      <c r="X1163" s="27"/>
      <c r="AA1163" s="27"/>
    </row>
    <row r="1164" spans="1:27">
      <c r="A1164" s="27"/>
      <c r="C1164" s="27"/>
      <c r="K1164" s="27"/>
      <c r="M1164" s="27"/>
      <c r="O1164" s="27"/>
      <c r="T1164" s="27"/>
      <c r="U1164" s="27"/>
      <c r="V1164" s="27"/>
      <c r="X1164" s="27"/>
      <c r="AA1164" s="27"/>
    </row>
    <row r="1165" spans="1:27">
      <c r="A1165" s="27"/>
      <c r="C1165" s="27"/>
      <c r="K1165" s="27"/>
      <c r="M1165" s="27"/>
      <c r="O1165" s="27"/>
      <c r="T1165" s="27"/>
      <c r="U1165" s="27"/>
      <c r="V1165" s="27"/>
      <c r="X1165" s="27"/>
      <c r="AA1165" s="27"/>
    </row>
    <row r="1166" spans="1:27">
      <c r="A1166" s="27"/>
      <c r="C1166" s="27"/>
      <c r="K1166" s="27"/>
      <c r="M1166" s="27"/>
      <c r="O1166" s="27"/>
      <c r="T1166" s="27"/>
      <c r="U1166" s="27"/>
      <c r="V1166" s="27"/>
      <c r="X1166" s="27"/>
      <c r="AA1166" s="27"/>
    </row>
    <row r="1167" spans="1:27">
      <c r="A1167" s="27"/>
      <c r="C1167" s="27"/>
      <c r="K1167" s="27"/>
      <c r="M1167" s="27"/>
      <c r="O1167" s="27"/>
      <c r="T1167" s="27"/>
      <c r="U1167" s="27"/>
      <c r="V1167" s="27"/>
      <c r="X1167" s="27"/>
      <c r="AA1167" s="27"/>
    </row>
    <row r="1168" spans="1:27">
      <c r="A1168" s="27"/>
      <c r="C1168" s="27"/>
      <c r="K1168" s="27"/>
      <c r="M1168" s="27"/>
      <c r="O1168" s="27"/>
      <c r="T1168" s="27"/>
      <c r="U1168" s="27"/>
      <c r="V1168" s="27"/>
      <c r="X1168" s="27"/>
      <c r="AA1168" s="27"/>
    </row>
    <row r="1169" spans="1:27">
      <c r="A1169" s="27"/>
      <c r="C1169" s="27"/>
      <c r="K1169" s="27"/>
      <c r="M1169" s="27"/>
      <c r="O1169" s="27"/>
      <c r="T1169" s="27"/>
      <c r="U1169" s="27"/>
      <c r="V1169" s="27"/>
      <c r="X1169" s="27"/>
      <c r="AA1169" s="27"/>
    </row>
    <row r="1170" spans="1:27">
      <c r="A1170" s="27"/>
      <c r="C1170" s="27"/>
      <c r="K1170" s="27"/>
      <c r="M1170" s="27"/>
      <c r="O1170" s="27"/>
      <c r="T1170" s="27"/>
      <c r="U1170" s="27"/>
      <c r="V1170" s="27"/>
      <c r="X1170" s="27"/>
      <c r="AA1170" s="27"/>
    </row>
    <row r="1171" spans="1:27">
      <c r="A1171" s="27"/>
      <c r="C1171" s="27"/>
      <c r="K1171" s="27"/>
      <c r="M1171" s="27"/>
      <c r="O1171" s="27"/>
      <c r="T1171" s="27"/>
      <c r="U1171" s="27"/>
      <c r="V1171" s="27"/>
      <c r="X1171" s="27"/>
      <c r="AA1171" s="27"/>
    </row>
    <row r="1172" spans="1:27">
      <c r="A1172" s="27"/>
      <c r="C1172" s="27"/>
      <c r="K1172" s="27"/>
      <c r="M1172" s="27"/>
      <c r="O1172" s="27"/>
      <c r="T1172" s="27"/>
      <c r="U1172" s="27"/>
      <c r="V1172" s="27"/>
      <c r="X1172" s="27"/>
      <c r="AA1172" s="27"/>
    </row>
    <row r="1173" spans="1:27">
      <c r="A1173" s="27"/>
      <c r="C1173" s="27"/>
      <c r="K1173" s="27"/>
      <c r="M1173" s="27"/>
      <c r="O1173" s="27"/>
      <c r="T1173" s="27"/>
      <c r="U1173" s="27"/>
      <c r="V1173" s="27"/>
      <c r="X1173" s="27"/>
      <c r="AA1173" s="27"/>
    </row>
    <row r="1174" spans="1:27">
      <c r="A1174" s="27"/>
      <c r="C1174" s="27"/>
      <c r="K1174" s="27"/>
      <c r="M1174" s="27"/>
      <c r="O1174" s="27"/>
      <c r="T1174" s="27"/>
      <c r="U1174" s="27"/>
      <c r="V1174" s="27"/>
      <c r="X1174" s="27"/>
      <c r="AA1174" s="27"/>
    </row>
    <row r="1175" spans="1:27">
      <c r="A1175" s="27"/>
      <c r="C1175" s="27"/>
      <c r="K1175" s="27"/>
      <c r="M1175" s="27"/>
      <c r="O1175" s="27"/>
      <c r="T1175" s="27"/>
      <c r="U1175" s="27"/>
      <c r="V1175" s="27"/>
      <c r="X1175" s="27"/>
      <c r="AA1175" s="27"/>
    </row>
    <row r="1176" spans="1:27">
      <c r="A1176" s="27"/>
      <c r="C1176" s="27"/>
      <c r="K1176" s="27"/>
      <c r="M1176" s="27"/>
      <c r="O1176" s="27"/>
      <c r="T1176" s="27"/>
      <c r="U1176" s="27"/>
      <c r="V1176" s="27"/>
      <c r="X1176" s="27"/>
      <c r="AA1176" s="27"/>
    </row>
    <row r="1177" spans="1:27">
      <c r="A1177" s="27"/>
      <c r="C1177" s="27"/>
      <c r="K1177" s="27"/>
      <c r="M1177" s="27"/>
      <c r="O1177" s="27"/>
      <c r="T1177" s="27"/>
      <c r="U1177" s="27"/>
      <c r="V1177" s="27"/>
      <c r="X1177" s="27"/>
      <c r="AA1177" s="27"/>
    </row>
    <row r="1178" spans="1:27">
      <c r="A1178" s="27"/>
      <c r="C1178" s="27"/>
      <c r="K1178" s="27"/>
      <c r="M1178" s="27"/>
      <c r="O1178" s="27"/>
      <c r="T1178" s="27"/>
      <c r="U1178" s="27"/>
      <c r="V1178" s="27"/>
      <c r="X1178" s="27"/>
      <c r="AA1178" s="27"/>
    </row>
    <row r="1179" spans="1:27">
      <c r="A1179" s="27"/>
      <c r="C1179" s="27"/>
      <c r="K1179" s="27"/>
      <c r="M1179" s="27"/>
      <c r="O1179" s="27"/>
      <c r="T1179" s="27"/>
      <c r="U1179" s="27"/>
      <c r="V1179" s="27"/>
      <c r="X1179" s="27"/>
      <c r="AA1179" s="27"/>
    </row>
    <row r="1180" spans="1:27">
      <c r="A1180" s="27"/>
      <c r="C1180" s="27"/>
      <c r="K1180" s="27"/>
      <c r="M1180" s="27"/>
      <c r="O1180" s="27"/>
      <c r="T1180" s="27"/>
      <c r="U1180" s="27"/>
      <c r="V1180" s="27"/>
      <c r="X1180" s="27"/>
      <c r="AA1180" s="27"/>
    </row>
    <row r="1181" spans="1:27">
      <c r="A1181" s="27"/>
      <c r="C1181" s="27"/>
      <c r="K1181" s="27"/>
      <c r="M1181" s="27"/>
      <c r="O1181" s="27"/>
      <c r="T1181" s="27"/>
      <c r="U1181" s="27"/>
      <c r="V1181" s="27"/>
      <c r="X1181" s="27"/>
      <c r="AA1181" s="27"/>
    </row>
    <row r="1182" spans="1:27">
      <c r="A1182" s="27"/>
      <c r="C1182" s="27"/>
      <c r="K1182" s="27"/>
      <c r="M1182" s="27"/>
      <c r="O1182" s="27"/>
      <c r="T1182" s="27"/>
      <c r="U1182" s="27"/>
      <c r="V1182" s="27"/>
      <c r="X1182" s="27"/>
      <c r="AA1182" s="27"/>
    </row>
    <row r="1183" spans="1:27">
      <c r="A1183" s="27"/>
      <c r="C1183" s="27"/>
      <c r="K1183" s="27"/>
      <c r="M1183" s="27"/>
      <c r="O1183" s="27"/>
      <c r="T1183" s="27"/>
      <c r="U1183" s="27"/>
      <c r="V1183" s="27"/>
      <c r="X1183" s="27"/>
      <c r="AA1183" s="27"/>
    </row>
    <row r="1184" spans="1:27">
      <c r="A1184" s="27"/>
      <c r="C1184" s="27"/>
      <c r="K1184" s="27"/>
      <c r="M1184" s="27"/>
      <c r="O1184" s="27"/>
      <c r="T1184" s="27"/>
      <c r="U1184" s="27"/>
      <c r="V1184" s="27"/>
      <c r="X1184" s="27"/>
      <c r="AA1184" s="27"/>
    </row>
    <row r="1185" spans="1:27">
      <c r="A1185" s="27"/>
      <c r="C1185" s="27"/>
      <c r="K1185" s="27"/>
      <c r="M1185" s="27"/>
      <c r="O1185" s="27"/>
      <c r="T1185" s="27"/>
      <c r="U1185" s="27"/>
      <c r="V1185" s="27"/>
      <c r="X1185" s="27"/>
      <c r="AA1185" s="27"/>
    </row>
    <row r="1186" spans="1:27">
      <c r="A1186" s="27"/>
      <c r="C1186" s="27"/>
      <c r="K1186" s="27"/>
      <c r="M1186" s="27"/>
      <c r="O1186" s="27"/>
      <c r="T1186" s="27"/>
      <c r="U1186" s="27"/>
      <c r="V1186" s="27"/>
      <c r="X1186" s="27"/>
      <c r="AA1186" s="27"/>
    </row>
    <row r="1187" spans="1:27">
      <c r="A1187" s="27"/>
      <c r="C1187" s="27"/>
      <c r="K1187" s="27"/>
      <c r="M1187" s="27"/>
      <c r="O1187" s="27"/>
      <c r="T1187" s="27"/>
      <c r="U1187" s="27"/>
      <c r="V1187" s="27"/>
      <c r="X1187" s="27"/>
      <c r="AA1187" s="27"/>
    </row>
    <row r="1188" spans="1:27">
      <c r="A1188" s="27"/>
      <c r="C1188" s="27"/>
      <c r="K1188" s="27"/>
      <c r="M1188" s="27"/>
      <c r="O1188" s="27"/>
      <c r="T1188" s="27"/>
      <c r="U1188" s="27"/>
      <c r="V1188" s="27"/>
      <c r="X1188" s="27"/>
      <c r="AA1188" s="27"/>
    </row>
    <row r="1189" spans="1:27">
      <c r="A1189" s="27"/>
      <c r="C1189" s="27"/>
      <c r="K1189" s="27"/>
      <c r="M1189" s="27"/>
      <c r="O1189" s="27"/>
      <c r="T1189" s="27"/>
      <c r="U1189" s="27"/>
      <c r="V1189" s="27"/>
      <c r="X1189" s="27"/>
      <c r="AA1189" s="27"/>
    </row>
    <row r="1190" spans="1:27">
      <c r="A1190" s="27"/>
      <c r="C1190" s="27"/>
      <c r="K1190" s="27"/>
      <c r="M1190" s="27"/>
      <c r="O1190" s="27"/>
      <c r="T1190" s="27"/>
      <c r="U1190" s="27"/>
      <c r="V1190" s="27"/>
      <c r="X1190" s="27"/>
      <c r="AA1190" s="27"/>
    </row>
    <row r="1191" spans="1:27">
      <c r="A1191" s="27"/>
      <c r="C1191" s="27"/>
      <c r="K1191" s="27"/>
      <c r="M1191" s="27"/>
      <c r="O1191" s="27"/>
      <c r="T1191" s="27"/>
      <c r="U1191" s="27"/>
      <c r="V1191" s="27"/>
      <c r="X1191" s="27"/>
      <c r="AA1191" s="27"/>
    </row>
    <row r="1192" spans="1:27">
      <c r="A1192" s="27"/>
      <c r="C1192" s="27"/>
      <c r="K1192" s="27"/>
      <c r="M1192" s="27"/>
      <c r="O1192" s="27"/>
      <c r="T1192" s="27"/>
      <c r="U1192" s="27"/>
      <c r="V1192" s="27"/>
      <c r="X1192" s="27"/>
      <c r="AA1192" s="27"/>
    </row>
    <row r="1193" spans="1:27">
      <c r="A1193" s="27"/>
      <c r="C1193" s="27"/>
      <c r="K1193" s="27"/>
      <c r="M1193" s="27"/>
      <c r="O1193" s="27"/>
      <c r="T1193" s="27"/>
      <c r="U1193" s="27"/>
      <c r="V1193" s="27"/>
      <c r="X1193" s="27"/>
      <c r="AA1193" s="27"/>
    </row>
    <row r="1194" spans="1:27">
      <c r="A1194" s="27"/>
      <c r="C1194" s="27"/>
      <c r="K1194" s="27"/>
      <c r="M1194" s="27"/>
      <c r="O1194" s="27"/>
      <c r="T1194" s="27"/>
      <c r="U1194" s="27"/>
      <c r="V1194" s="27"/>
      <c r="X1194" s="27"/>
      <c r="AA1194" s="27"/>
    </row>
    <row r="1195" spans="1:27">
      <c r="A1195" s="27"/>
      <c r="C1195" s="27"/>
      <c r="K1195" s="27"/>
      <c r="M1195" s="27"/>
      <c r="O1195" s="27"/>
      <c r="T1195" s="27"/>
      <c r="U1195" s="27"/>
      <c r="V1195" s="27"/>
      <c r="X1195" s="27"/>
      <c r="AA1195" s="27"/>
    </row>
    <row r="1196" spans="1:27">
      <c r="A1196" s="27"/>
      <c r="C1196" s="27"/>
      <c r="K1196" s="27"/>
      <c r="M1196" s="27"/>
      <c r="O1196" s="27"/>
      <c r="T1196" s="27"/>
      <c r="U1196" s="27"/>
      <c r="V1196" s="27"/>
      <c r="X1196" s="27"/>
      <c r="AA1196" s="27"/>
    </row>
    <row r="1197" spans="1:27">
      <c r="A1197" s="27"/>
      <c r="C1197" s="27"/>
      <c r="K1197" s="27"/>
      <c r="M1197" s="27"/>
      <c r="O1197" s="27"/>
      <c r="T1197" s="27"/>
      <c r="U1197" s="27"/>
      <c r="V1197" s="27"/>
      <c r="X1197" s="27"/>
      <c r="AA1197" s="27"/>
    </row>
    <row r="1198" spans="1:27">
      <c r="A1198" s="27"/>
      <c r="C1198" s="27"/>
      <c r="K1198" s="27"/>
      <c r="M1198" s="27"/>
      <c r="O1198" s="27"/>
      <c r="T1198" s="27"/>
      <c r="U1198" s="27"/>
      <c r="V1198" s="27"/>
      <c r="X1198" s="27"/>
      <c r="AA1198" s="27"/>
    </row>
    <row r="1199" spans="1:27">
      <c r="A1199" s="27"/>
      <c r="C1199" s="27"/>
      <c r="K1199" s="27"/>
      <c r="M1199" s="27"/>
      <c r="O1199" s="27"/>
      <c r="T1199" s="27"/>
      <c r="U1199" s="27"/>
      <c r="V1199" s="27"/>
      <c r="X1199" s="27"/>
      <c r="AA1199" s="27"/>
    </row>
    <row r="1200" spans="1:27">
      <c r="A1200" s="27"/>
      <c r="C1200" s="27"/>
      <c r="K1200" s="27"/>
      <c r="M1200" s="27"/>
      <c r="O1200" s="27"/>
      <c r="T1200" s="27"/>
      <c r="U1200" s="27"/>
      <c r="V1200" s="27"/>
      <c r="X1200" s="27"/>
      <c r="AA1200" s="27"/>
    </row>
    <row r="1201" spans="1:27">
      <c r="A1201" s="27"/>
      <c r="C1201" s="27"/>
      <c r="K1201" s="27"/>
      <c r="M1201" s="27"/>
      <c r="O1201" s="27"/>
      <c r="T1201" s="27"/>
      <c r="U1201" s="27"/>
      <c r="V1201" s="27"/>
      <c r="X1201" s="27"/>
      <c r="AA1201" s="27"/>
    </row>
    <row r="1202" spans="1:27">
      <c r="A1202" s="27"/>
      <c r="C1202" s="27"/>
      <c r="K1202" s="27"/>
      <c r="M1202" s="27"/>
      <c r="O1202" s="27"/>
      <c r="T1202" s="27"/>
      <c r="U1202" s="27"/>
      <c r="V1202" s="27"/>
      <c r="X1202" s="27"/>
      <c r="AA1202" s="27"/>
    </row>
    <row r="1203" spans="1:27">
      <c r="A1203" s="27"/>
      <c r="C1203" s="27"/>
      <c r="K1203" s="27"/>
      <c r="M1203" s="27"/>
      <c r="O1203" s="27"/>
      <c r="T1203" s="27"/>
      <c r="U1203" s="27"/>
      <c r="V1203" s="27"/>
      <c r="X1203" s="27"/>
      <c r="AA1203" s="27"/>
    </row>
    <row r="1204" spans="1:27">
      <c r="A1204" s="27"/>
      <c r="C1204" s="27"/>
      <c r="K1204" s="27"/>
      <c r="M1204" s="27"/>
      <c r="O1204" s="27"/>
      <c r="T1204" s="27"/>
      <c r="U1204" s="27"/>
      <c r="V1204" s="27"/>
      <c r="X1204" s="27"/>
      <c r="AA1204" s="27"/>
    </row>
    <row r="1205" spans="1:27">
      <c r="A1205" s="27"/>
      <c r="C1205" s="27"/>
      <c r="K1205" s="27"/>
      <c r="M1205" s="27"/>
      <c r="O1205" s="27"/>
      <c r="T1205" s="27"/>
      <c r="U1205" s="27"/>
      <c r="V1205" s="27"/>
      <c r="X1205" s="27"/>
      <c r="AA1205" s="27"/>
    </row>
    <row r="1206" spans="1:27">
      <c r="A1206" s="27"/>
      <c r="C1206" s="27"/>
      <c r="K1206" s="27"/>
      <c r="M1206" s="27"/>
      <c r="O1206" s="27"/>
      <c r="T1206" s="27"/>
      <c r="U1206" s="27"/>
      <c r="V1206" s="27"/>
      <c r="X1206" s="27"/>
      <c r="AA1206" s="27"/>
    </row>
    <row r="1207" spans="1:27">
      <c r="A1207" s="27"/>
      <c r="C1207" s="27"/>
      <c r="K1207" s="27"/>
      <c r="M1207" s="27"/>
      <c r="O1207" s="27"/>
      <c r="T1207" s="27"/>
      <c r="U1207" s="27"/>
      <c r="V1207" s="27"/>
      <c r="X1207" s="27"/>
      <c r="AA1207" s="27"/>
    </row>
    <row r="1208" spans="1:27">
      <c r="A1208" s="27"/>
      <c r="C1208" s="27"/>
      <c r="K1208" s="27"/>
      <c r="M1208" s="27"/>
      <c r="O1208" s="27"/>
      <c r="T1208" s="27"/>
      <c r="U1208" s="27"/>
      <c r="V1208" s="27"/>
      <c r="X1208" s="27"/>
      <c r="AA1208" s="27"/>
    </row>
    <row r="1209" spans="1:27">
      <c r="A1209" s="27"/>
      <c r="C1209" s="27"/>
      <c r="K1209" s="27"/>
      <c r="M1209" s="27"/>
      <c r="O1209" s="27"/>
      <c r="T1209" s="27"/>
      <c r="U1209" s="27"/>
      <c r="V1209" s="27"/>
      <c r="X1209" s="27"/>
      <c r="AA1209" s="27"/>
    </row>
    <row r="1210" spans="1:27">
      <c r="A1210" s="27"/>
      <c r="C1210" s="27"/>
      <c r="K1210" s="27"/>
      <c r="M1210" s="27"/>
      <c r="O1210" s="27"/>
      <c r="T1210" s="27"/>
      <c r="U1210" s="27"/>
      <c r="V1210" s="27"/>
      <c r="X1210" s="27"/>
      <c r="AA1210" s="27"/>
    </row>
    <row r="1211" spans="1:27">
      <c r="A1211" s="27"/>
      <c r="C1211" s="27"/>
      <c r="K1211" s="27"/>
      <c r="M1211" s="27"/>
      <c r="O1211" s="27"/>
      <c r="T1211" s="27"/>
      <c r="U1211" s="27"/>
      <c r="V1211" s="27"/>
      <c r="X1211" s="27"/>
      <c r="AA1211" s="27"/>
    </row>
    <row r="1212" spans="1:27">
      <c r="A1212" s="27"/>
      <c r="C1212" s="27"/>
      <c r="K1212" s="27"/>
      <c r="M1212" s="27"/>
      <c r="O1212" s="27"/>
      <c r="T1212" s="27"/>
      <c r="U1212" s="27"/>
      <c r="V1212" s="27"/>
      <c r="X1212" s="27"/>
      <c r="AA1212" s="27"/>
    </row>
    <row r="1213" spans="1:27">
      <c r="A1213" s="27"/>
      <c r="C1213" s="27"/>
      <c r="K1213" s="27"/>
      <c r="M1213" s="27"/>
      <c r="O1213" s="27"/>
      <c r="T1213" s="27"/>
      <c r="U1213" s="27"/>
      <c r="V1213" s="27"/>
      <c r="X1213" s="27"/>
      <c r="AA1213" s="27"/>
    </row>
    <row r="1214" spans="1:27">
      <c r="A1214" s="27"/>
      <c r="C1214" s="27"/>
      <c r="K1214" s="27"/>
      <c r="M1214" s="27"/>
      <c r="O1214" s="27"/>
      <c r="T1214" s="27"/>
      <c r="U1214" s="27"/>
      <c r="V1214" s="27"/>
      <c r="X1214" s="27"/>
      <c r="AA1214" s="27"/>
    </row>
    <row r="1215" spans="1:27">
      <c r="A1215" s="27"/>
      <c r="C1215" s="27"/>
      <c r="K1215" s="27"/>
      <c r="M1215" s="27"/>
      <c r="O1215" s="27"/>
      <c r="T1215" s="27"/>
      <c r="U1215" s="27"/>
      <c r="V1215" s="27"/>
      <c r="X1215" s="27"/>
      <c r="AA1215" s="27"/>
    </row>
    <row r="1216" spans="1:27">
      <c r="A1216" s="27"/>
      <c r="C1216" s="27"/>
      <c r="K1216" s="27"/>
      <c r="M1216" s="27"/>
      <c r="O1216" s="27"/>
      <c r="T1216" s="27"/>
      <c r="U1216" s="27"/>
      <c r="V1216" s="27"/>
      <c r="X1216" s="27"/>
      <c r="AA1216" s="27"/>
    </row>
    <row r="1217" spans="1:27">
      <c r="A1217" s="27"/>
      <c r="C1217" s="27"/>
      <c r="K1217" s="27"/>
      <c r="M1217" s="27"/>
      <c r="O1217" s="27"/>
      <c r="T1217" s="27"/>
      <c r="U1217" s="27"/>
      <c r="V1217" s="27"/>
      <c r="X1217" s="27"/>
      <c r="AA1217" s="27"/>
    </row>
    <row r="1218" spans="1:27">
      <c r="A1218" s="27"/>
      <c r="C1218" s="27"/>
      <c r="K1218" s="27"/>
      <c r="M1218" s="27"/>
      <c r="O1218" s="27"/>
      <c r="T1218" s="27"/>
      <c r="U1218" s="27"/>
      <c r="V1218" s="27"/>
      <c r="X1218" s="27"/>
      <c r="AA1218" s="27"/>
    </row>
    <row r="1219" spans="1:27">
      <c r="A1219" s="27"/>
      <c r="C1219" s="27"/>
      <c r="K1219" s="27"/>
      <c r="M1219" s="27"/>
      <c r="O1219" s="27"/>
      <c r="T1219" s="27"/>
      <c r="U1219" s="27"/>
      <c r="V1219" s="27"/>
      <c r="X1219" s="27"/>
      <c r="AA1219" s="27"/>
    </row>
    <row r="1220" spans="1:27">
      <c r="A1220" s="27"/>
      <c r="C1220" s="27"/>
      <c r="K1220" s="27"/>
      <c r="M1220" s="27"/>
      <c r="O1220" s="27"/>
      <c r="T1220" s="27"/>
      <c r="U1220" s="27"/>
      <c r="V1220" s="27"/>
      <c r="X1220" s="27"/>
      <c r="AA1220" s="27"/>
    </row>
    <row r="1221" spans="1:27">
      <c r="A1221" s="27"/>
      <c r="C1221" s="27"/>
      <c r="K1221" s="27"/>
      <c r="M1221" s="27"/>
      <c r="O1221" s="27"/>
      <c r="T1221" s="27"/>
      <c r="U1221" s="27"/>
      <c r="V1221" s="27"/>
      <c r="X1221" s="27"/>
      <c r="AA1221" s="27"/>
    </row>
    <row r="1222" spans="1:27">
      <c r="A1222" s="27"/>
      <c r="C1222" s="27"/>
      <c r="K1222" s="27"/>
      <c r="M1222" s="27"/>
      <c r="O1222" s="27"/>
      <c r="T1222" s="27"/>
      <c r="U1222" s="27"/>
      <c r="V1222" s="27"/>
      <c r="X1222" s="27"/>
      <c r="AA1222" s="27"/>
    </row>
    <row r="1223" spans="1:27">
      <c r="A1223" s="27"/>
      <c r="C1223" s="27"/>
      <c r="K1223" s="27"/>
      <c r="M1223" s="27"/>
      <c r="O1223" s="27"/>
      <c r="T1223" s="27"/>
      <c r="U1223" s="27"/>
      <c r="V1223" s="27"/>
      <c r="X1223" s="27"/>
      <c r="AA1223" s="27"/>
    </row>
    <row r="1224" spans="1:27">
      <c r="A1224" s="27"/>
      <c r="C1224" s="27"/>
      <c r="K1224" s="27"/>
      <c r="M1224" s="27"/>
      <c r="O1224" s="27"/>
      <c r="T1224" s="27"/>
      <c r="U1224" s="27"/>
      <c r="V1224" s="27"/>
      <c r="X1224" s="27"/>
      <c r="AA1224" s="27"/>
    </row>
    <row r="1225" spans="1:27">
      <c r="A1225" s="27"/>
      <c r="C1225" s="27"/>
      <c r="K1225" s="27"/>
      <c r="M1225" s="27"/>
      <c r="O1225" s="27"/>
      <c r="T1225" s="27"/>
      <c r="U1225" s="27"/>
      <c r="V1225" s="27"/>
      <c r="X1225" s="27"/>
      <c r="AA1225" s="27"/>
    </row>
    <row r="1226" spans="1:27">
      <c r="A1226" s="27"/>
      <c r="C1226" s="27"/>
      <c r="K1226" s="27"/>
      <c r="M1226" s="27"/>
      <c r="O1226" s="27"/>
      <c r="T1226" s="27"/>
      <c r="U1226" s="27"/>
      <c r="V1226" s="27"/>
      <c r="X1226" s="27"/>
      <c r="AA1226" s="27"/>
    </row>
    <row r="1227" spans="1:27">
      <c r="A1227" s="27"/>
      <c r="C1227" s="27"/>
      <c r="K1227" s="27"/>
      <c r="M1227" s="27"/>
      <c r="O1227" s="27"/>
      <c r="T1227" s="27"/>
      <c r="U1227" s="27"/>
      <c r="V1227" s="27"/>
      <c r="X1227" s="27"/>
      <c r="AA1227" s="27"/>
    </row>
    <row r="1228" spans="1:27">
      <c r="A1228" s="27"/>
      <c r="C1228" s="27"/>
      <c r="K1228" s="27"/>
      <c r="M1228" s="27"/>
      <c r="O1228" s="27"/>
      <c r="T1228" s="27"/>
      <c r="U1228" s="27"/>
      <c r="V1228" s="27"/>
      <c r="X1228" s="27"/>
      <c r="AA1228" s="27"/>
    </row>
    <row r="1229" spans="1:27">
      <c r="A1229" s="27"/>
      <c r="C1229" s="27"/>
      <c r="K1229" s="27"/>
      <c r="M1229" s="27"/>
      <c r="O1229" s="27"/>
      <c r="T1229" s="27"/>
      <c r="U1229" s="27"/>
      <c r="V1229" s="27"/>
      <c r="X1229" s="27"/>
      <c r="AA1229" s="27"/>
    </row>
    <row r="1230" spans="1:27">
      <c r="A1230" s="27"/>
      <c r="C1230" s="27"/>
      <c r="K1230" s="27"/>
      <c r="M1230" s="27"/>
      <c r="O1230" s="27"/>
      <c r="T1230" s="27"/>
      <c r="U1230" s="27"/>
      <c r="V1230" s="27"/>
      <c r="X1230" s="27"/>
      <c r="AA1230" s="27"/>
    </row>
    <row r="1231" spans="1:27">
      <c r="A1231" s="27"/>
      <c r="C1231" s="27"/>
      <c r="K1231" s="27"/>
      <c r="M1231" s="27"/>
      <c r="O1231" s="27"/>
      <c r="T1231" s="27"/>
      <c r="U1231" s="27"/>
      <c r="V1231" s="27"/>
      <c r="X1231" s="27"/>
      <c r="AA1231" s="27"/>
    </row>
    <row r="1232" spans="1:27">
      <c r="A1232" s="27"/>
      <c r="C1232" s="27"/>
      <c r="K1232" s="27"/>
      <c r="M1232" s="27"/>
      <c r="O1232" s="27"/>
      <c r="T1232" s="27"/>
      <c r="U1232" s="27"/>
      <c r="V1232" s="27"/>
      <c r="X1232" s="27"/>
      <c r="AA1232" s="27"/>
    </row>
    <row r="1233" spans="1:27">
      <c r="A1233" s="27"/>
      <c r="C1233" s="27"/>
      <c r="K1233" s="27"/>
      <c r="M1233" s="27"/>
      <c r="O1233" s="27"/>
      <c r="T1233" s="27"/>
      <c r="U1233" s="27"/>
      <c r="V1233" s="27"/>
      <c r="X1233" s="27"/>
      <c r="AA1233" s="27"/>
    </row>
    <row r="1234" spans="1:27">
      <c r="A1234" s="27"/>
      <c r="C1234" s="27"/>
      <c r="K1234" s="27"/>
      <c r="M1234" s="27"/>
      <c r="O1234" s="27"/>
      <c r="T1234" s="27"/>
      <c r="U1234" s="27"/>
      <c r="V1234" s="27"/>
      <c r="X1234" s="27"/>
      <c r="AA1234" s="27"/>
    </row>
    <row r="1235" spans="1:27">
      <c r="A1235" s="27"/>
      <c r="C1235" s="27"/>
      <c r="K1235" s="27"/>
      <c r="M1235" s="27"/>
      <c r="O1235" s="27"/>
      <c r="T1235" s="27"/>
      <c r="U1235" s="27"/>
      <c r="V1235" s="27"/>
      <c r="X1235" s="27"/>
      <c r="AA1235" s="27"/>
    </row>
    <row r="1236" spans="1:27">
      <c r="A1236" s="27"/>
      <c r="C1236" s="27"/>
      <c r="K1236" s="27"/>
      <c r="M1236" s="27"/>
      <c r="O1236" s="27"/>
      <c r="T1236" s="27"/>
      <c r="U1236" s="27"/>
      <c r="V1236" s="27"/>
      <c r="X1236" s="27"/>
      <c r="AA1236" s="27"/>
    </row>
    <row r="1237" spans="1:27">
      <c r="A1237" s="27"/>
      <c r="C1237" s="27"/>
      <c r="K1237" s="27"/>
      <c r="M1237" s="27"/>
      <c r="O1237" s="27"/>
      <c r="T1237" s="27"/>
      <c r="U1237" s="27"/>
      <c r="V1237" s="27"/>
      <c r="X1237" s="27"/>
      <c r="AA1237" s="27"/>
    </row>
    <row r="1238" spans="1:27">
      <c r="A1238" s="27"/>
      <c r="C1238" s="27"/>
      <c r="K1238" s="27"/>
      <c r="M1238" s="27"/>
      <c r="O1238" s="27"/>
      <c r="T1238" s="27"/>
      <c r="U1238" s="27"/>
      <c r="V1238" s="27"/>
      <c r="X1238" s="27"/>
      <c r="AA1238" s="27"/>
    </row>
    <row r="1239" spans="1:27">
      <c r="A1239" s="27"/>
      <c r="C1239" s="27"/>
      <c r="K1239" s="27"/>
      <c r="M1239" s="27"/>
      <c r="O1239" s="27"/>
      <c r="T1239" s="27"/>
      <c r="U1239" s="27"/>
      <c r="V1239" s="27"/>
      <c r="X1239" s="27"/>
      <c r="AA1239" s="27"/>
    </row>
    <row r="1240" spans="1:27">
      <c r="A1240" s="27"/>
      <c r="C1240" s="27"/>
      <c r="K1240" s="27"/>
      <c r="M1240" s="27"/>
      <c r="O1240" s="27"/>
      <c r="T1240" s="27"/>
      <c r="U1240" s="27"/>
      <c r="V1240" s="27"/>
      <c r="X1240" s="27"/>
      <c r="AA1240" s="27"/>
    </row>
    <row r="1241" spans="1:27">
      <c r="A1241" s="27"/>
      <c r="C1241" s="27"/>
      <c r="K1241" s="27"/>
      <c r="M1241" s="27"/>
      <c r="O1241" s="27"/>
      <c r="T1241" s="27"/>
      <c r="U1241" s="27"/>
      <c r="V1241" s="27"/>
      <c r="X1241" s="27"/>
      <c r="AA1241" s="27"/>
    </row>
    <row r="1242" spans="1:27">
      <c r="A1242" s="27"/>
      <c r="C1242" s="27"/>
      <c r="K1242" s="27"/>
      <c r="M1242" s="27"/>
      <c r="O1242" s="27"/>
      <c r="T1242" s="27"/>
      <c r="U1242" s="27"/>
      <c r="V1242" s="27"/>
      <c r="X1242" s="27"/>
      <c r="AA1242" s="27"/>
    </row>
    <row r="1243" spans="1:27">
      <c r="A1243" s="27"/>
      <c r="C1243" s="27"/>
      <c r="K1243" s="27"/>
      <c r="M1243" s="27"/>
      <c r="O1243" s="27"/>
      <c r="T1243" s="27"/>
      <c r="U1243" s="27"/>
      <c r="V1243" s="27"/>
      <c r="X1243" s="27"/>
      <c r="AA1243" s="27"/>
    </row>
    <row r="1244" spans="1:27">
      <c r="A1244" s="27"/>
      <c r="C1244" s="27"/>
      <c r="K1244" s="27"/>
      <c r="M1244" s="27"/>
      <c r="O1244" s="27"/>
      <c r="T1244" s="27"/>
      <c r="U1244" s="27"/>
      <c r="V1244" s="27"/>
      <c r="X1244" s="27"/>
      <c r="AA1244" s="27"/>
    </row>
    <row r="1245" spans="1:27">
      <c r="A1245" s="27"/>
      <c r="C1245" s="27"/>
      <c r="K1245" s="27"/>
      <c r="M1245" s="27"/>
      <c r="O1245" s="27"/>
      <c r="T1245" s="27"/>
      <c r="U1245" s="27"/>
      <c r="V1245" s="27"/>
      <c r="X1245" s="27"/>
      <c r="AA1245" s="27"/>
    </row>
    <row r="1246" spans="1:27">
      <c r="A1246" s="27"/>
      <c r="C1246" s="27"/>
      <c r="K1246" s="27"/>
      <c r="M1246" s="27"/>
      <c r="O1246" s="27"/>
      <c r="T1246" s="27"/>
      <c r="U1246" s="27"/>
      <c r="V1246" s="27"/>
      <c r="X1246" s="27"/>
      <c r="AA1246" s="27"/>
    </row>
    <row r="1247" spans="1:27">
      <c r="A1247" s="27"/>
      <c r="C1247" s="27"/>
      <c r="K1247" s="27"/>
      <c r="M1247" s="27"/>
      <c r="O1247" s="27"/>
      <c r="T1247" s="27"/>
      <c r="U1247" s="27"/>
      <c r="V1247" s="27"/>
      <c r="X1247" s="27"/>
      <c r="AA1247" s="27"/>
    </row>
    <row r="1248" spans="1:27">
      <c r="A1248" s="27"/>
      <c r="C1248" s="27"/>
      <c r="K1248" s="27"/>
      <c r="M1248" s="27"/>
      <c r="O1248" s="27"/>
      <c r="T1248" s="27"/>
      <c r="U1248" s="27"/>
      <c r="V1248" s="27"/>
      <c r="X1248" s="27"/>
      <c r="AA1248" s="27"/>
    </row>
    <row r="1249" spans="1:27">
      <c r="A1249" s="27"/>
      <c r="C1249" s="27"/>
      <c r="K1249" s="27"/>
      <c r="M1249" s="27"/>
      <c r="O1249" s="27"/>
      <c r="T1249" s="27"/>
      <c r="U1249" s="27"/>
      <c r="V1249" s="27"/>
      <c r="X1249" s="27"/>
      <c r="AA1249" s="27"/>
    </row>
    <row r="1250" spans="1:27">
      <c r="A1250" s="27"/>
      <c r="C1250" s="27"/>
      <c r="K1250" s="27"/>
      <c r="M1250" s="27"/>
      <c r="O1250" s="27"/>
      <c r="T1250" s="27"/>
      <c r="U1250" s="27"/>
      <c r="V1250" s="27"/>
      <c r="X1250" s="27"/>
      <c r="AA1250" s="27"/>
    </row>
    <row r="1251" spans="1:27">
      <c r="A1251" s="27"/>
      <c r="C1251" s="27"/>
      <c r="K1251" s="27"/>
      <c r="M1251" s="27"/>
      <c r="O1251" s="27"/>
      <c r="T1251" s="27"/>
      <c r="U1251" s="27"/>
      <c r="V1251" s="27"/>
      <c r="X1251" s="27"/>
      <c r="AA1251" s="27"/>
    </row>
    <row r="1252" spans="1:27">
      <c r="A1252" s="27"/>
      <c r="C1252" s="27"/>
      <c r="K1252" s="27"/>
      <c r="M1252" s="27"/>
      <c r="O1252" s="27"/>
      <c r="T1252" s="27"/>
      <c r="U1252" s="27"/>
      <c r="V1252" s="27"/>
      <c r="X1252" s="27"/>
      <c r="AA1252" s="27"/>
    </row>
    <row r="1253" spans="1:27">
      <c r="A1253" s="27"/>
      <c r="C1253" s="27"/>
      <c r="K1253" s="27"/>
      <c r="M1253" s="27"/>
      <c r="O1253" s="27"/>
      <c r="T1253" s="27"/>
      <c r="U1253" s="27"/>
      <c r="V1253" s="27"/>
      <c r="X1253" s="27"/>
      <c r="AA1253" s="27"/>
    </row>
    <row r="1254" spans="1:27">
      <c r="A1254" s="27"/>
      <c r="C1254" s="27"/>
      <c r="K1254" s="27"/>
      <c r="M1254" s="27"/>
      <c r="O1254" s="27"/>
      <c r="T1254" s="27"/>
      <c r="U1254" s="27"/>
      <c r="V1254" s="27"/>
      <c r="X1254" s="27"/>
      <c r="AA1254" s="27"/>
    </row>
    <row r="1255" spans="1:27">
      <c r="A1255" s="27"/>
      <c r="C1255" s="27"/>
      <c r="K1255" s="27"/>
      <c r="M1255" s="27"/>
      <c r="O1255" s="27"/>
      <c r="T1255" s="27"/>
      <c r="U1255" s="27"/>
      <c r="V1255" s="27"/>
      <c r="X1255" s="27"/>
      <c r="AA1255" s="27"/>
    </row>
    <row r="1256" spans="1:27">
      <c r="A1256" s="27"/>
      <c r="C1256" s="27"/>
      <c r="K1256" s="27"/>
      <c r="M1256" s="27"/>
      <c r="O1256" s="27"/>
      <c r="T1256" s="27"/>
      <c r="U1256" s="27"/>
      <c r="V1256" s="27"/>
      <c r="X1256" s="27"/>
      <c r="AA1256" s="27"/>
    </row>
    <row r="1257" spans="1:27">
      <c r="A1257" s="27"/>
      <c r="C1257" s="27"/>
      <c r="K1257" s="27"/>
      <c r="M1257" s="27"/>
      <c r="O1257" s="27"/>
      <c r="T1257" s="27"/>
      <c r="U1257" s="27"/>
      <c r="V1257" s="27"/>
      <c r="X1257" s="27"/>
      <c r="AA1257" s="27"/>
    </row>
    <row r="1258" spans="1:27">
      <c r="A1258" s="27"/>
      <c r="C1258" s="27"/>
      <c r="K1258" s="27"/>
      <c r="M1258" s="27"/>
      <c r="O1258" s="27"/>
      <c r="T1258" s="27"/>
      <c r="U1258" s="27"/>
      <c r="V1258" s="27"/>
      <c r="X1258" s="27"/>
      <c r="AA1258" s="27"/>
    </row>
    <row r="1259" spans="1:27">
      <c r="A1259" s="27"/>
      <c r="C1259" s="27"/>
      <c r="K1259" s="27"/>
      <c r="M1259" s="27"/>
      <c r="O1259" s="27"/>
      <c r="T1259" s="27"/>
      <c r="U1259" s="27"/>
      <c r="V1259" s="27"/>
      <c r="X1259" s="27"/>
      <c r="AA1259" s="27"/>
    </row>
    <row r="1260" spans="1:27">
      <c r="A1260" s="27"/>
      <c r="C1260" s="27"/>
      <c r="K1260" s="27"/>
      <c r="M1260" s="27"/>
      <c r="O1260" s="27"/>
      <c r="T1260" s="27"/>
      <c r="U1260" s="27"/>
      <c r="V1260" s="27"/>
      <c r="X1260" s="27"/>
      <c r="AA1260" s="27"/>
    </row>
    <row r="1261" spans="1:27">
      <c r="A1261" s="27"/>
      <c r="C1261" s="27"/>
      <c r="K1261" s="27"/>
      <c r="M1261" s="27"/>
      <c r="O1261" s="27"/>
      <c r="T1261" s="27"/>
      <c r="U1261" s="27"/>
      <c r="V1261" s="27"/>
      <c r="X1261" s="27"/>
      <c r="AA1261" s="27"/>
    </row>
    <row r="1262" spans="1:27">
      <c r="A1262" s="27"/>
      <c r="C1262" s="27"/>
      <c r="K1262" s="27"/>
      <c r="M1262" s="27"/>
      <c r="O1262" s="27"/>
      <c r="T1262" s="27"/>
      <c r="U1262" s="27"/>
      <c r="V1262" s="27"/>
      <c r="X1262" s="27"/>
      <c r="AA1262" s="27"/>
    </row>
    <row r="1263" spans="1:27">
      <c r="A1263" s="27"/>
      <c r="C1263" s="27"/>
      <c r="K1263" s="27"/>
      <c r="M1263" s="27"/>
      <c r="O1263" s="27"/>
      <c r="T1263" s="27"/>
      <c r="U1263" s="27"/>
      <c r="V1263" s="27"/>
      <c r="X1263" s="27"/>
      <c r="AA1263" s="27"/>
    </row>
    <row r="1264" spans="1:27">
      <c r="A1264" s="27"/>
      <c r="C1264" s="27"/>
      <c r="K1264" s="27"/>
      <c r="M1264" s="27"/>
      <c r="O1264" s="27"/>
      <c r="T1264" s="27"/>
      <c r="U1264" s="27"/>
      <c r="V1264" s="27"/>
      <c r="X1264" s="27"/>
      <c r="AA1264" s="27"/>
    </row>
    <row r="1265" spans="1:27">
      <c r="A1265" s="27"/>
      <c r="C1265" s="27"/>
      <c r="K1265" s="27"/>
      <c r="M1265" s="27"/>
      <c r="O1265" s="27"/>
      <c r="T1265" s="27"/>
      <c r="U1265" s="27"/>
      <c r="V1265" s="27"/>
      <c r="X1265" s="27"/>
      <c r="AA1265" s="27"/>
    </row>
    <row r="1266" spans="1:27">
      <c r="A1266" s="27"/>
      <c r="C1266" s="27"/>
      <c r="K1266" s="27"/>
      <c r="M1266" s="27"/>
      <c r="O1266" s="27"/>
      <c r="T1266" s="27"/>
      <c r="U1266" s="27"/>
      <c r="V1266" s="27"/>
      <c r="X1266" s="27"/>
      <c r="AA1266" s="27"/>
    </row>
    <row r="1267" spans="1:27">
      <c r="A1267" s="27"/>
      <c r="C1267" s="27"/>
      <c r="K1267" s="27"/>
      <c r="M1267" s="27"/>
      <c r="O1267" s="27"/>
      <c r="T1267" s="27"/>
      <c r="U1267" s="27"/>
      <c r="V1267" s="27"/>
      <c r="X1267" s="27"/>
      <c r="AA1267" s="27"/>
    </row>
    <row r="1268" spans="1:27">
      <c r="A1268" s="27"/>
      <c r="C1268" s="27"/>
      <c r="K1268" s="27"/>
      <c r="M1268" s="27"/>
      <c r="O1268" s="27"/>
      <c r="T1268" s="27"/>
      <c r="U1268" s="27"/>
      <c r="V1268" s="27"/>
      <c r="X1268" s="27"/>
      <c r="AA1268" s="27"/>
    </row>
    <row r="1269" spans="1:27">
      <c r="A1269" s="27"/>
      <c r="C1269" s="27"/>
      <c r="K1269" s="27"/>
      <c r="M1269" s="27"/>
      <c r="O1269" s="27"/>
      <c r="T1269" s="27"/>
      <c r="U1269" s="27"/>
      <c r="V1269" s="27"/>
      <c r="X1269" s="27"/>
      <c r="AA1269" s="27"/>
    </row>
    <row r="1270" spans="1:27">
      <c r="A1270" s="27"/>
      <c r="C1270" s="27"/>
      <c r="K1270" s="27"/>
      <c r="M1270" s="27"/>
      <c r="O1270" s="27"/>
      <c r="T1270" s="27"/>
      <c r="U1270" s="27"/>
      <c r="V1270" s="27"/>
      <c r="X1270" s="27"/>
      <c r="AA1270" s="27"/>
    </row>
    <row r="1271" spans="1:27">
      <c r="A1271" s="27"/>
      <c r="C1271" s="27"/>
      <c r="K1271" s="27"/>
      <c r="M1271" s="27"/>
      <c r="O1271" s="27"/>
      <c r="T1271" s="27"/>
      <c r="U1271" s="27"/>
      <c r="V1271" s="27"/>
      <c r="X1271" s="27"/>
      <c r="AA1271" s="27"/>
    </row>
    <row r="1272" spans="1:27">
      <c r="A1272" s="27"/>
      <c r="C1272" s="27"/>
      <c r="K1272" s="27"/>
      <c r="M1272" s="27"/>
      <c r="O1272" s="27"/>
      <c r="T1272" s="27"/>
      <c r="U1272" s="27"/>
      <c r="V1272" s="27"/>
      <c r="X1272" s="27"/>
      <c r="AA1272" s="27"/>
    </row>
    <row r="1273" spans="1:27">
      <c r="A1273" s="27"/>
      <c r="C1273" s="27"/>
      <c r="K1273" s="27"/>
      <c r="M1273" s="27"/>
      <c r="O1273" s="27"/>
      <c r="T1273" s="27"/>
      <c r="U1273" s="27"/>
      <c r="V1273" s="27"/>
      <c r="X1273" s="27"/>
      <c r="AA1273" s="27"/>
    </row>
    <row r="1274" spans="1:27">
      <c r="A1274" s="27"/>
      <c r="C1274" s="27"/>
      <c r="K1274" s="27"/>
      <c r="M1274" s="27"/>
      <c r="O1274" s="27"/>
      <c r="T1274" s="27"/>
      <c r="U1274" s="27"/>
      <c r="V1274" s="27"/>
      <c r="X1274" s="27"/>
      <c r="AA1274" s="27"/>
    </row>
    <row r="1275" spans="1:27">
      <c r="A1275" s="27"/>
      <c r="C1275" s="27"/>
      <c r="K1275" s="27"/>
      <c r="M1275" s="27"/>
      <c r="O1275" s="27"/>
      <c r="T1275" s="27"/>
      <c r="U1275" s="27"/>
      <c r="V1275" s="27"/>
      <c r="X1275" s="27"/>
      <c r="AA1275" s="27"/>
    </row>
    <row r="1276" spans="1:27">
      <c r="A1276" s="27"/>
      <c r="C1276" s="27"/>
      <c r="K1276" s="27"/>
      <c r="M1276" s="27"/>
      <c r="O1276" s="27"/>
      <c r="T1276" s="27"/>
      <c r="U1276" s="27"/>
      <c r="V1276" s="27"/>
      <c r="X1276" s="27"/>
      <c r="AA1276" s="27"/>
    </row>
    <row r="1277" spans="1:27">
      <c r="A1277" s="27"/>
      <c r="C1277" s="27"/>
      <c r="K1277" s="27"/>
      <c r="M1277" s="27"/>
      <c r="O1277" s="27"/>
      <c r="T1277" s="27"/>
      <c r="U1277" s="27"/>
      <c r="V1277" s="27"/>
      <c r="X1277" s="27"/>
      <c r="AA1277" s="27"/>
    </row>
    <row r="1278" spans="1:27">
      <c r="A1278" s="27"/>
      <c r="C1278" s="27"/>
      <c r="K1278" s="27"/>
      <c r="M1278" s="27"/>
      <c r="O1278" s="27"/>
      <c r="T1278" s="27"/>
      <c r="U1278" s="27"/>
      <c r="V1278" s="27"/>
      <c r="X1278" s="27"/>
      <c r="AA1278" s="27"/>
    </row>
    <row r="1279" spans="1:27">
      <c r="A1279" s="27"/>
      <c r="C1279" s="27"/>
      <c r="K1279" s="27"/>
      <c r="M1279" s="27"/>
      <c r="O1279" s="27"/>
      <c r="T1279" s="27"/>
      <c r="U1279" s="27"/>
      <c r="V1279" s="27"/>
      <c r="X1279" s="27"/>
      <c r="AA1279" s="27"/>
    </row>
    <row r="1280" spans="1:27">
      <c r="A1280" s="27"/>
      <c r="C1280" s="27"/>
      <c r="K1280" s="27"/>
      <c r="M1280" s="27"/>
      <c r="O1280" s="27"/>
      <c r="T1280" s="27"/>
      <c r="U1280" s="27"/>
      <c r="V1280" s="27"/>
      <c r="X1280" s="27"/>
      <c r="AA1280" s="27"/>
    </row>
    <row r="1281" spans="1:27">
      <c r="A1281" s="27"/>
      <c r="C1281" s="27"/>
      <c r="K1281" s="27"/>
      <c r="M1281" s="27"/>
      <c r="O1281" s="27"/>
      <c r="T1281" s="27"/>
      <c r="U1281" s="27"/>
      <c r="V1281" s="27"/>
      <c r="X1281" s="27"/>
      <c r="AA1281" s="27"/>
    </row>
    <row r="1282" spans="1:27">
      <c r="A1282" s="27"/>
      <c r="C1282" s="27"/>
      <c r="K1282" s="27"/>
      <c r="M1282" s="27"/>
      <c r="O1282" s="27"/>
      <c r="T1282" s="27"/>
      <c r="U1282" s="27"/>
      <c r="V1282" s="27"/>
      <c r="X1282" s="27"/>
      <c r="AA1282" s="27"/>
    </row>
    <row r="1283" spans="1:27">
      <c r="A1283" s="27"/>
      <c r="C1283" s="27"/>
      <c r="K1283" s="27"/>
      <c r="M1283" s="27"/>
      <c r="O1283" s="27"/>
      <c r="T1283" s="27"/>
      <c r="U1283" s="27"/>
      <c r="V1283" s="27"/>
      <c r="X1283" s="27"/>
      <c r="AA1283" s="27"/>
    </row>
    <row r="1284" spans="1:27">
      <c r="A1284" s="27"/>
      <c r="C1284" s="27"/>
      <c r="K1284" s="27"/>
      <c r="M1284" s="27"/>
      <c r="O1284" s="27"/>
      <c r="T1284" s="27"/>
      <c r="U1284" s="27"/>
      <c r="V1284" s="27"/>
      <c r="X1284" s="27"/>
      <c r="AA1284" s="27"/>
    </row>
    <row r="1285" spans="1:27">
      <c r="A1285" s="27"/>
      <c r="C1285" s="27"/>
      <c r="K1285" s="27"/>
      <c r="M1285" s="27"/>
      <c r="O1285" s="27"/>
      <c r="T1285" s="27"/>
      <c r="U1285" s="27"/>
      <c r="V1285" s="27"/>
      <c r="X1285" s="27"/>
      <c r="AA1285" s="27"/>
    </row>
    <row r="1286" spans="1:27">
      <c r="A1286" s="27"/>
      <c r="C1286" s="27"/>
      <c r="K1286" s="27"/>
      <c r="M1286" s="27"/>
      <c r="O1286" s="27"/>
      <c r="T1286" s="27"/>
      <c r="U1286" s="27"/>
      <c r="V1286" s="27"/>
      <c r="X1286" s="27"/>
      <c r="AA1286" s="27"/>
    </row>
    <row r="1287" spans="1:27">
      <c r="A1287" s="27"/>
      <c r="C1287" s="27"/>
      <c r="K1287" s="27"/>
      <c r="M1287" s="27"/>
      <c r="O1287" s="27"/>
      <c r="T1287" s="27"/>
      <c r="U1287" s="27"/>
      <c r="V1287" s="27"/>
      <c r="X1287" s="27"/>
      <c r="AA1287" s="27"/>
    </row>
    <row r="1288" spans="1:27">
      <c r="A1288" s="27"/>
      <c r="C1288" s="27"/>
      <c r="K1288" s="27"/>
      <c r="M1288" s="27"/>
      <c r="O1288" s="27"/>
      <c r="T1288" s="27"/>
      <c r="U1288" s="27"/>
      <c r="V1288" s="27"/>
      <c r="X1288" s="27"/>
      <c r="AA1288" s="27"/>
    </row>
    <row r="1289" spans="1:27">
      <c r="A1289" s="27"/>
      <c r="C1289" s="27"/>
      <c r="K1289" s="27"/>
      <c r="M1289" s="27"/>
      <c r="O1289" s="27"/>
      <c r="T1289" s="27"/>
      <c r="U1289" s="27"/>
      <c r="V1289" s="27"/>
      <c r="X1289" s="27"/>
      <c r="AA1289" s="27"/>
    </row>
    <row r="1290" spans="1:27">
      <c r="A1290" s="27"/>
      <c r="C1290" s="27"/>
      <c r="K1290" s="27"/>
      <c r="M1290" s="27"/>
      <c r="O1290" s="27"/>
      <c r="T1290" s="27"/>
      <c r="U1290" s="27"/>
      <c r="V1290" s="27"/>
      <c r="X1290" s="27"/>
      <c r="AA1290" s="27"/>
    </row>
    <row r="1291" spans="1:27">
      <c r="A1291" s="27"/>
      <c r="C1291" s="27"/>
      <c r="K1291" s="27"/>
      <c r="M1291" s="27"/>
      <c r="O1291" s="27"/>
      <c r="T1291" s="27"/>
      <c r="U1291" s="27"/>
      <c r="V1291" s="27"/>
      <c r="X1291" s="27"/>
      <c r="AA1291" s="27"/>
    </row>
    <row r="1292" spans="1:27">
      <c r="A1292" s="27"/>
      <c r="C1292" s="27"/>
      <c r="K1292" s="27"/>
      <c r="M1292" s="27"/>
      <c r="O1292" s="27"/>
      <c r="T1292" s="27"/>
      <c r="U1292" s="27"/>
      <c r="V1292" s="27"/>
      <c r="X1292" s="27"/>
      <c r="AA1292" s="27"/>
    </row>
    <row r="1293" spans="1:27">
      <c r="A1293" s="27"/>
      <c r="C1293" s="27"/>
      <c r="K1293" s="27"/>
      <c r="M1293" s="27"/>
      <c r="O1293" s="27"/>
      <c r="T1293" s="27"/>
      <c r="U1293" s="27"/>
      <c r="V1293" s="27"/>
      <c r="X1293" s="27"/>
      <c r="AA1293" s="27"/>
    </row>
    <row r="1294" spans="1:27">
      <c r="A1294" s="27"/>
      <c r="C1294" s="27"/>
      <c r="K1294" s="27"/>
      <c r="M1294" s="27"/>
      <c r="O1294" s="27"/>
      <c r="T1294" s="27"/>
      <c r="U1294" s="27"/>
      <c r="V1294" s="27"/>
      <c r="X1294" s="27"/>
      <c r="AA1294" s="27"/>
    </row>
    <row r="1295" spans="1:27">
      <c r="A1295" s="27"/>
      <c r="C1295" s="27"/>
      <c r="K1295" s="27"/>
      <c r="M1295" s="27"/>
      <c r="O1295" s="27"/>
      <c r="T1295" s="27"/>
      <c r="U1295" s="27"/>
      <c r="V1295" s="27"/>
      <c r="X1295" s="27"/>
      <c r="AA1295" s="27"/>
    </row>
    <row r="1296" spans="1:27">
      <c r="A1296" s="27"/>
      <c r="C1296" s="27"/>
      <c r="K1296" s="27"/>
      <c r="M1296" s="27"/>
      <c r="O1296" s="27"/>
      <c r="T1296" s="27"/>
      <c r="U1296" s="27"/>
      <c r="V1296" s="27"/>
      <c r="X1296" s="27"/>
      <c r="AA1296" s="27"/>
    </row>
    <row r="1297" spans="1:27">
      <c r="A1297" s="27"/>
      <c r="C1297" s="27"/>
      <c r="K1297" s="27"/>
      <c r="M1297" s="27"/>
      <c r="O1297" s="27"/>
      <c r="T1297" s="27"/>
      <c r="U1297" s="27"/>
      <c r="V1297" s="27"/>
      <c r="X1297" s="27"/>
      <c r="AA1297" s="27"/>
    </row>
    <row r="1298" spans="1:27">
      <c r="A1298" s="27"/>
      <c r="C1298" s="27"/>
      <c r="K1298" s="27"/>
      <c r="M1298" s="27"/>
      <c r="O1298" s="27"/>
      <c r="T1298" s="27"/>
      <c r="U1298" s="27"/>
      <c r="V1298" s="27"/>
      <c r="X1298" s="27"/>
      <c r="AA1298" s="27"/>
    </row>
    <row r="1299" spans="1:27">
      <c r="A1299" s="27"/>
      <c r="C1299" s="27"/>
      <c r="K1299" s="27"/>
      <c r="M1299" s="27"/>
      <c r="O1299" s="27"/>
      <c r="T1299" s="27"/>
      <c r="U1299" s="27"/>
      <c r="V1299" s="27"/>
      <c r="X1299" s="27"/>
      <c r="AA1299" s="27"/>
    </row>
    <row r="1300" spans="1:27">
      <c r="A1300" s="27"/>
      <c r="C1300" s="27"/>
      <c r="K1300" s="27"/>
      <c r="M1300" s="27"/>
      <c r="O1300" s="27"/>
      <c r="T1300" s="27"/>
      <c r="U1300" s="27"/>
      <c r="V1300" s="27"/>
      <c r="X1300" s="27"/>
      <c r="AA1300" s="27"/>
    </row>
    <row r="1301" spans="1:27">
      <c r="A1301" s="27"/>
      <c r="C1301" s="27"/>
      <c r="K1301" s="27"/>
      <c r="M1301" s="27"/>
      <c r="O1301" s="27"/>
      <c r="T1301" s="27"/>
      <c r="U1301" s="27"/>
      <c r="V1301" s="27"/>
      <c r="X1301" s="27"/>
      <c r="AA1301" s="27"/>
    </row>
    <row r="1302" spans="1:27">
      <c r="A1302" s="27"/>
      <c r="C1302" s="27"/>
      <c r="K1302" s="27"/>
      <c r="M1302" s="27"/>
      <c r="O1302" s="27"/>
      <c r="T1302" s="27"/>
      <c r="U1302" s="27"/>
      <c r="V1302" s="27"/>
      <c r="X1302" s="27"/>
      <c r="AA1302" s="27"/>
    </row>
    <row r="1303" spans="1:27">
      <c r="A1303" s="27"/>
      <c r="C1303" s="27"/>
      <c r="K1303" s="27"/>
      <c r="M1303" s="27"/>
      <c r="O1303" s="27"/>
      <c r="T1303" s="27"/>
      <c r="U1303" s="27"/>
      <c r="V1303" s="27"/>
      <c r="X1303" s="27"/>
      <c r="AA1303" s="27"/>
    </row>
    <row r="1304" spans="1:27">
      <c r="A1304" s="27"/>
      <c r="C1304" s="27"/>
      <c r="K1304" s="27"/>
      <c r="M1304" s="27"/>
      <c r="O1304" s="27"/>
      <c r="T1304" s="27"/>
      <c r="U1304" s="27"/>
      <c r="V1304" s="27"/>
      <c r="X1304" s="27"/>
      <c r="AA1304" s="27"/>
    </row>
    <row r="1305" spans="1:27">
      <c r="A1305" s="27"/>
      <c r="C1305" s="27"/>
      <c r="K1305" s="27"/>
      <c r="M1305" s="27"/>
      <c r="O1305" s="27"/>
      <c r="T1305" s="27"/>
      <c r="U1305" s="27"/>
      <c r="V1305" s="27"/>
      <c r="X1305" s="27"/>
      <c r="AA1305" s="27"/>
    </row>
    <row r="1306" spans="1:27">
      <c r="A1306" s="27"/>
      <c r="C1306" s="27"/>
      <c r="K1306" s="27"/>
      <c r="M1306" s="27"/>
      <c r="O1306" s="27"/>
      <c r="T1306" s="27"/>
      <c r="U1306" s="27"/>
      <c r="V1306" s="27"/>
      <c r="X1306" s="27"/>
      <c r="AA1306" s="27"/>
    </row>
    <row r="1307" spans="1:27">
      <c r="A1307" s="27"/>
      <c r="C1307" s="27"/>
      <c r="K1307" s="27"/>
      <c r="M1307" s="27"/>
      <c r="O1307" s="27"/>
      <c r="T1307" s="27"/>
      <c r="U1307" s="27"/>
      <c r="V1307" s="27"/>
      <c r="X1307" s="27"/>
      <c r="AA1307" s="27"/>
    </row>
    <row r="1308" spans="1:27">
      <c r="A1308" s="27"/>
      <c r="C1308" s="27"/>
      <c r="K1308" s="27"/>
      <c r="M1308" s="27"/>
      <c r="O1308" s="27"/>
      <c r="T1308" s="27"/>
      <c r="U1308" s="27"/>
      <c r="V1308" s="27"/>
      <c r="X1308" s="27"/>
      <c r="AA1308" s="27"/>
    </row>
    <row r="1309" spans="1:27">
      <c r="A1309" s="27"/>
      <c r="C1309" s="27"/>
      <c r="K1309" s="27"/>
      <c r="M1309" s="27"/>
      <c r="O1309" s="27"/>
      <c r="T1309" s="27"/>
      <c r="U1309" s="27"/>
      <c r="V1309" s="27"/>
      <c r="X1309" s="27"/>
      <c r="AA1309" s="27"/>
    </row>
    <row r="1310" spans="1:27">
      <c r="A1310" s="27"/>
      <c r="C1310" s="27"/>
      <c r="K1310" s="27"/>
      <c r="M1310" s="27"/>
      <c r="O1310" s="27"/>
      <c r="T1310" s="27"/>
      <c r="U1310" s="27"/>
      <c r="V1310" s="27"/>
      <c r="X1310" s="27"/>
      <c r="AA1310" s="27"/>
    </row>
    <row r="1311" spans="1:27">
      <c r="A1311" s="27"/>
      <c r="C1311" s="27"/>
      <c r="K1311" s="27"/>
      <c r="M1311" s="27"/>
      <c r="O1311" s="27"/>
      <c r="T1311" s="27"/>
      <c r="U1311" s="27"/>
      <c r="V1311" s="27"/>
      <c r="X1311" s="27"/>
      <c r="AA1311" s="27"/>
    </row>
    <row r="1312" spans="1:27">
      <c r="A1312" s="27"/>
      <c r="C1312" s="27"/>
      <c r="K1312" s="27"/>
      <c r="M1312" s="27"/>
      <c r="O1312" s="27"/>
      <c r="T1312" s="27"/>
      <c r="U1312" s="27"/>
      <c r="V1312" s="27"/>
      <c r="X1312" s="27"/>
      <c r="AA1312" s="27"/>
    </row>
    <row r="1313" spans="1:27">
      <c r="A1313" s="27"/>
      <c r="C1313" s="27"/>
      <c r="K1313" s="27"/>
      <c r="M1313" s="27"/>
      <c r="O1313" s="27"/>
      <c r="T1313" s="27"/>
      <c r="U1313" s="27"/>
      <c r="V1313" s="27"/>
      <c r="X1313" s="27"/>
      <c r="AA1313" s="27"/>
    </row>
    <row r="1314" spans="1:27">
      <c r="A1314" s="27"/>
      <c r="C1314" s="27"/>
      <c r="K1314" s="27"/>
      <c r="M1314" s="27"/>
      <c r="O1314" s="27"/>
      <c r="T1314" s="27"/>
      <c r="U1314" s="27"/>
      <c r="V1314" s="27"/>
      <c r="X1314" s="27"/>
      <c r="AA1314" s="27"/>
    </row>
    <row r="1315" spans="1:27">
      <c r="A1315" s="27"/>
      <c r="C1315" s="27"/>
      <c r="K1315" s="27"/>
      <c r="M1315" s="27"/>
      <c r="O1315" s="27"/>
      <c r="T1315" s="27"/>
      <c r="U1315" s="27"/>
      <c r="V1315" s="27"/>
      <c r="X1315" s="27"/>
      <c r="AA1315" s="27"/>
    </row>
    <row r="1316" spans="1:27">
      <c r="A1316" s="27"/>
      <c r="C1316" s="27"/>
      <c r="K1316" s="27"/>
      <c r="M1316" s="27"/>
      <c r="O1316" s="27"/>
      <c r="T1316" s="27"/>
      <c r="U1316" s="27"/>
      <c r="V1316" s="27"/>
      <c r="X1316" s="27"/>
      <c r="AA1316" s="27"/>
    </row>
    <row r="1317" spans="1:27">
      <c r="A1317" s="27"/>
      <c r="C1317" s="27"/>
      <c r="K1317" s="27"/>
      <c r="M1317" s="27"/>
      <c r="O1317" s="27"/>
      <c r="T1317" s="27"/>
      <c r="U1317" s="27"/>
      <c r="V1317" s="27"/>
      <c r="X1317" s="27"/>
      <c r="AA1317" s="27"/>
    </row>
    <row r="1318" spans="1:27">
      <c r="A1318" s="27"/>
      <c r="C1318" s="27"/>
      <c r="K1318" s="27"/>
      <c r="M1318" s="27"/>
      <c r="O1318" s="27"/>
      <c r="T1318" s="27"/>
      <c r="U1318" s="27"/>
      <c r="V1318" s="27"/>
      <c r="X1318" s="27"/>
      <c r="AA1318" s="27"/>
    </row>
    <row r="1319" spans="1:27">
      <c r="A1319" s="27"/>
      <c r="C1319" s="27"/>
      <c r="K1319" s="27"/>
      <c r="M1319" s="27"/>
      <c r="O1319" s="27"/>
      <c r="T1319" s="27"/>
      <c r="U1319" s="27"/>
      <c r="V1319" s="27"/>
      <c r="X1319" s="27"/>
      <c r="AA1319" s="27"/>
    </row>
    <row r="1320" spans="1:27">
      <c r="A1320" s="27"/>
      <c r="C1320" s="27"/>
      <c r="K1320" s="27"/>
      <c r="M1320" s="27"/>
      <c r="O1320" s="27"/>
      <c r="T1320" s="27"/>
      <c r="U1320" s="27"/>
      <c r="V1320" s="27"/>
      <c r="X1320" s="27"/>
      <c r="AA1320" s="27"/>
    </row>
    <row r="1321" spans="1:27">
      <c r="A1321" s="27"/>
      <c r="C1321" s="27"/>
      <c r="K1321" s="27"/>
      <c r="M1321" s="27"/>
      <c r="O1321" s="27"/>
      <c r="T1321" s="27"/>
      <c r="U1321" s="27"/>
      <c r="V1321" s="27"/>
      <c r="X1321" s="27"/>
      <c r="AA1321" s="27"/>
    </row>
    <row r="1322" spans="1:27">
      <c r="A1322" s="27"/>
      <c r="C1322" s="27"/>
      <c r="K1322" s="27"/>
      <c r="M1322" s="27"/>
      <c r="O1322" s="27"/>
      <c r="T1322" s="27"/>
      <c r="U1322" s="27"/>
      <c r="V1322" s="27"/>
      <c r="X1322" s="27"/>
      <c r="AA1322" s="27"/>
    </row>
    <row r="1323" spans="1:27">
      <c r="A1323" s="27"/>
      <c r="C1323" s="27"/>
      <c r="K1323" s="27"/>
      <c r="M1323" s="27"/>
      <c r="O1323" s="27"/>
      <c r="T1323" s="27"/>
      <c r="U1323" s="27"/>
      <c r="V1323" s="27"/>
      <c r="X1323" s="27"/>
      <c r="AA1323" s="27"/>
    </row>
    <row r="1324" spans="1:27">
      <c r="A1324" s="27"/>
      <c r="C1324" s="27"/>
      <c r="K1324" s="27"/>
      <c r="M1324" s="27"/>
      <c r="O1324" s="27"/>
      <c r="T1324" s="27"/>
      <c r="U1324" s="27"/>
      <c r="V1324" s="27"/>
      <c r="X1324" s="27"/>
      <c r="AA1324" s="27"/>
    </row>
    <row r="1325" spans="1:27">
      <c r="A1325" s="27"/>
      <c r="C1325" s="27"/>
      <c r="K1325" s="27"/>
      <c r="M1325" s="27"/>
      <c r="O1325" s="27"/>
      <c r="T1325" s="27"/>
      <c r="U1325" s="27"/>
      <c r="V1325" s="27"/>
      <c r="X1325" s="27"/>
      <c r="AA1325" s="27"/>
    </row>
    <row r="1326" spans="1:27">
      <c r="A1326" s="27"/>
      <c r="C1326" s="27"/>
      <c r="K1326" s="27"/>
      <c r="M1326" s="27"/>
      <c r="O1326" s="27"/>
      <c r="T1326" s="27"/>
      <c r="U1326" s="27"/>
      <c r="V1326" s="27"/>
      <c r="X1326" s="27"/>
      <c r="AA1326" s="27"/>
    </row>
    <row r="1327" spans="1:27">
      <c r="A1327" s="27"/>
      <c r="C1327" s="27"/>
      <c r="K1327" s="27"/>
      <c r="M1327" s="27"/>
      <c r="O1327" s="27"/>
      <c r="T1327" s="27"/>
      <c r="U1327" s="27"/>
      <c r="V1327" s="27"/>
      <c r="X1327" s="27"/>
      <c r="AA1327" s="27"/>
    </row>
    <row r="1328" spans="1:27">
      <c r="A1328" s="27"/>
      <c r="C1328" s="27"/>
      <c r="K1328" s="27"/>
      <c r="M1328" s="27"/>
      <c r="O1328" s="27"/>
      <c r="T1328" s="27"/>
      <c r="U1328" s="27"/>
      <c r="V1328" s="27"/>
      <c r="X1328" s="27"/>
      <c r="AA1328" s="27"/>
    </row>
    <row r="1329" spans="1:27">
      <c r="A1329" s="27"/>
      <c r="C1329" s="27"/>
      <c r="K1329" s="27"/>
      <c r="M1329" s="27"/>
      <c r="O1329" s="27"/>
      <c r="T1329" s="27"/>
      <c r="U1329" s="27"/>
      <c r="V1329" s="27"/>
      <c r="X1329" s="27"/>
      <c r="AA1329" s="27"/>
    </row>
    <row r="1330" spans="1:27">
      <c r="A1330" s="27"/>
      <c r="C1330" s="27"/>
      <c r="K1330" s="27"/>
      <c r="M1330" s="27"/>
      <c r="O1330" s="27"/>
      <c r="T1330" s="27"/>
      <c r="U1330" s="27"/>
      <c r="V1330" s="27"/>
      <c r="X1330" s="27"/>
      <c r="AA1330" s="27"/>
    </row>
    <row r="1331" spans="1:27">
      <c r="A1331" s="27"/>
      <c r="C1331" s="27"/>
      <c r="K1331" s="27"/>
      <c r="M1331" s="27"/>
      <c r="O1331" s="27"/>
      <c r="T1331" s="27"/>
      <c r="U1331" s="27"/>
      <c r="V1331" s="27"/>
      <c r="X1331" s="27"/>
      <c r="AA1331" s="27"/>
    </row>
    <row r="1332" spans="1:27">
      <c r="A1332" s="27"/>
      <c r="C1332" s="27"/>
      <c r="K1332" s="27"/>
      <c r="M1332" s="27"/>
      <c r="O1332" s="27"/>
      <c r="T1332" s="27"/>
      <c r="U1332" s="27"/>
      <c r="V1332" s="27"/>
      <c r="X1332" s="27"/>
      <c r="AA1332" s="27"/>
    </row>
    <row r="1333" spans="1:27">
      <c r="A1333" s="27"/>
      <c r="C1333" s="27"/>
      <c r="K1333" s="27"/>
      <c r="M1333" s="27"/>
      <c r="O1333" s="27"/>
      <c r="T1333" s="27"/>
      <c r="U1333" s="27"/>
      <c r="V1333" s="27"/>
      <c r="X1333" s="27"/>
      <c r="AA1333" s="27"/>
    </row>
    <row r="1334" spans="1:27">
      <c r="A1334" s="27"/>
      <c r="C1334" s="27"/>
      <c r="K1334" s="27"/>
      <c r="M1334" s="27"/>
      <c r="O1334" s="27"/>
      <c r="T1334" s="27"/>
      <c r="U1334" s="27"/>
      <c r="V1334" s="27"/>
      <c r="X1334" s="27"/>
      <c r="AA1334" s="27"/>
    </row>
    <row r="1335" spans="1:27">
      <c r="A1335" s="27"/>
      <c r="C1335" s="27"/>
      <c r="K1335" s="27"/>
      <c r="M1335" s="27"/>
      <c r="O1335" s="27"/>
      <c r="T1335" s="27"/>
      <c r="U1335" s="27"/>
      <c r="V1335" s="27"/>
      <c r="X1335" s="27"/>
      <c r="AA1335" s="27"/>
    </row>
    <row r="1336" spans="1:27">
      <c r="A1336" s="27"/>
      <c r="C1336" s="27"/>
      <c r="K1336" s="27"/>
      <c r="M1336" s="27"/>
      <c r="O1336" s="27"/>
      <c r="T1336" s="27"/>
      <c r="U1336" s="27"/>
      <c r="V1336" s="27"/>
      <c r="X1336" s="27"/>
      <c r="AA1336" s="27"/>
    </row>
    <row r="1337" spans="1:27">
      <c r="A1337" s="27"/>
      <c r="C1337" s="27"/>
      <c r="K1337" s="27"/>
      <c r="M1337" s="27"/>
      <c r="O1337" s="27"/>
      <c r="T1337" s="27"/>
      <c r="U1337" s="27"/>
      <c r="V1337" s="27"/>
      <c r="X1337" s="27"/>
      <c r="AA1337" s="27"/>
    </row>
    <row r="1338" spans="1:27">
      <c r="A1338" s="27"/>
      <c r="C1338" s="27"/>
      <c r="K1338" s="27"/>
      <c r="M1338" s="27"/>
      <c r="O1338" s="27"/>
      <c r="T1338" s="27"/>
      <c r="U1338" s="27"/>
      <c r="V1338" s="27"/>
      <c r="X1338" s="27"/>
      <c r="AA1338" s="27"/>
    </row>
    <row r="1339" spans="1:27">
      <c r="A1339" s="27"/>
      <c r="C1339" s="27"/>
      <c r="K1339" s="27"/>
      <c r="M1339" s="27"/>
      <c r="O1339" s="27"/>
      <c r="T1339" s="27"/>
      <c r="U1339" s="27"/>
      <c r="V1339" s="27"/>
      <c r="X1339" s="27"/>
      <c r="AA1339" s="27"/>
    </row>
    <row r="1340" spans="1:27">
      <c r="A1340" s="27"/>
      <c r="C1340" s="27"/>
      <c r="K1340" s="27"/>
      <c r="M1340" s="27"/>
      <c r="O1340" s="27"/>
      <c r="T1340" s="27"/>
      <c r="U1340" s="27"/>
      <c r="V1340" s="27"/>
      <c r="X1340" s="27"/>
      <c r="AA1340" s="27"/>
    </row>
    <row r="1341" spans="1:27">
      <c r="A1341" s="27"/>
      <c r="C1341" s="27"/>
      <c r="K1341" s="27"/>
      <c r="M1341" s="27"/>
      <c r="O1341" s="27"/>
      <c r="T1341" s="27"/>
      <c r="U1341" s="27"/>
      <c r="V1341" s="27"/>
      <c r="X1341" s="27"/>
      <c r="AA1341" s="27"/>
    </row>
    <row r="1342" spans="1:27">
      <c r="A1342" s="27"/>
      <c r="C1342" s="27"/>
      <c r="K1342" s="27"/>
      <c r="M1342" s="27"/>
      <c r="O1342" s="27"/>
      <c r="T1342" s="27"/>
      <c r="U1342" s="27"/>
      <c r="V1342" s="27"/>
      <c r="X1342" s="27"/>
      <c r="AA1342" s="27"/>
    </row>
    <row r="1343" spans="1:27">
      <c r="A1343" s="27"/>
      <c r="C1343" s="27"/>
      <c r="K1343" s="27"/>
      <c r="M1343" s="27"/>
      <c r="O1343" s="27"/>
      <c r="T1343" s="27"/>
      <c r="U1343" s="27"/>
      <c r="V1343" s="27"/>
      <c r="X1343" s="27"/>
      <c r="AA1343" s="27"/>
    </row>
    <row r="1344" spans="1:27">
      <c r="A1344" s="27"/>
      <c r="C1344" s="27"/>
      <c r="K1344" s="27"/>
      <c r="M1344" s="27"/>
      <c r="O1344" s="27"/>
      <c r="T1344" s="27"/>
      <c r="U1344" s="27"/>
      <c r="V1344" s="27"/>
      <c r="X1344" s="27"/>
      <c r="AA1344" s="27"/>
    </row>
    <row r="1345" spans="1:27">
      <c r="A1345" s="27"/>
      <c r="C1345" s="27"/>
      <c r="K1345" s="27"/>
      <c r="M1345" s="27"/>
      <c r="O1345" s="27"/>
      <c r="T1345" s="27"/>
      <c r="U1345" s="27"/>
      <c r="V1345" s="27"/>
      <c r="X1345" s="27"/>
      <c r="AA1345" s="27"/>
    </row>
    <row r="1346" spans="1:27">
      <c r="A1346" s="27"/>
      <c r="C1346" s="27"/>
      <c r="K1346" s="27"/>
      <c r="M1346" s="27"/>
      <c r="O1346" s="27"/>
      <c r="T1346" s="27"/>
      <c r="U1346" s="27"/>
      <c r="V1346" s="27"/>
      <c r="X1346" s="27"/>
      <c r="AA1346" s="27"/>
    </row>
    <row r="1347" spans="1:27">
      <c r="A1347" s="27"/>
      <c r="C1347" s="27"/>
      <c r="K1347" s="27"/>
      <c r="M1347" s="27"/>
      <c r="O1347" s="27"/>
      <c r="T1347" s="27"/>
      <c r="U1347" s="27"/>
      <c r="V1347" s="27"/>
      <c r="X1347" s="27"/>
      <c r="AA1347" s="27"/>
    </row>
    <row r="1348" spans="1:27">
      <c r="A1348" s="27"/>
      <c r="C1348" s="27"/>
      <c r="K1348" s="27"/>
      <c r="M1348" s="27"/>
      <c r="O1348" s="27"/>
      <c r="T1348" s="27"/>
      <c r="U1348" s="27"/>
      <c r="V1348" s="27"/>
      <c r="X1348" s="27"/>
      <c r="AA1348" s="27"/>
    </row>
    <row r="1349" spans="1:27">
      <c r="A1349" s="27"/>
      <c r="C1349" s="27"/>
      <c r="K1349" s="27"/>
      <c r="M1349" s="27"/>
      <c r="O1349" s="27"/>
      <c r="T1349" s="27"/>
      <c r="U1349" s="27"/>
      <c r="V1349" s="27"/>
      <c r="X1349" s="27"/>
      <c r="AA1349" s="27"/>
    </row>
    <row r="1350" spans="1:27">
      <c r="A1350" s="27"/>
      <c r="C1350" s="27"/>
      <c r="K1350" s="27"/>
      <c r="M1350" s="27"/>
      <c r="O1350" s="27"/>
      <c r="T1350" s="27"/>
      <c r="U1350" s="27"/>
      <c r="V1350" s="27"/>
      <c r="X1350" s="27"/>
      <c r="AA1350" s="27"/>
    </row>
    <row r="1351" spans="1:27">
      <c r="A1351" s="27"/>
      <c r="C1351" s="27"/>
      <c r="K1351" s="27"/>
      <c r="M1351" s="27"/>
      <c r="O1351" s="27"/>
      <c r="T1351" s="27"/>
      <c r="U1351" s="27"/>
      <c r="V1351" s="27"/>
      <c r="X1351" s="27"/>
      <c r="AA1351" s="27"/>
    </row>
    <row r="1352" spans="1:27">
      <c r="A1352" s="27"/>
      <c r="C1352" s="27"/>
      <c r="K1352" s="27"/>
      <c r="M1352" s="27"/>
      <c r="O1352" s="27"/>
      <c r="T1352" s="27"/>
      <c r="U1352" s="27"/>
      <c r="V1352" s="27"/>
      <c r="X1352" s="27"/>
      <c r="AA1352" s="27"/>
    </row>
    <row r="1353" spans="1:27">
      <c r="A1353" s="27"/>
      <c r="C1353" s="27"/>
      <c r="K1353" s="27"/>
      <c r="M1353" s="27"/>
      <c r="O1353" s="27"/>
      <c r="T1353" s="27"/>
      <c r="U1353" s="27"/>
      <c r="V1353" s="27"/>
      <c r="X1353" s="27"/>
      <c r="AA1353" s="27"/>
    </row>
    <row r="1354" spans="1:27">
      <c r="A1354" s="27"/>
      <c r="C1354" s="27"/>
      <c r="K1354" s="27"/>
      <c r="M1354" s="27"/>
      <c r="O1354" s="27"/>
      <c r="T1354" s="27"/>
      <c r="U1354" s="27"/>
      <c r="V1354" s="27"/>
      <c r="X1354" s="27"/>
      <c r="AA1354" s="27"/>
    </row>
    <row r="1355" spans="1:27">
      <c r="A1355" s="27"/>
      <c r="C1355" s="27"/>
      <c r="K1355" s="27"/>
      <c r="M1355" s="27"/>
      <c r="O1355" s="27"/>
      <c r="T1355" s="27"/>
      <c r="U1355" s="27"/>
      <c r="V1355" s="27"/>
      <c r="X1355" s="27"/>
      <c r="AA1355" s="27"/>
    </row>
    <row r="1356" spans="1:27">
      <c r="A1356" s="27"/>
      <c r="C1356" s="27"/>
      <c r="K1356" s="27"/>
      <c r="M1356" s="27"/>
      <c r="O1356" s="27"/>
      <c r="T1356" s="27"/>
      <c r="U1356" s="27"/>
      <c r="V1356" s="27"/>
      <c r="X1356" s="27"/>
      <c r="AA1356" s="27"/>
    </row>
    <row r="1357" spans="1:27">
      <c r="A1357" s="27"/>
      <c r="C1357" s="27"/>
      <c r="K1357" s="27"/>
      <c r="M1357" s="27"/>
      <c r="O1357" s="27"/>
      <c r="T1357" s="27"/>
      <c r="U1357" s="27"/>
      <c r="V1357" s="27"/>
      <c r="X1357" s="27"/>
      <c r="AA1357" s="27"/>
    </row>
    <row r="1358" spans="1:27">
      <c r="A1358" s="27"/>
      <c r="C1358" s="27"/>
      <c r="K1358" s="27"/>
      <c r="M1358" s="27"/>
      <c r="O1358" s="27"/>
      <c r="T1358" s="27"/>
      <c r="U1358" s="27"/>
      <c r="V1358" s="27"/>
      <c r="X1358" s="27"/>
      <c r="AA1358" s="27"/>
    </row>
    <row r="1359" spans="1:27">
      <c r="A1359" s="27"/>
      <c r="C1359" s="27"/>
      <c r="K1359" s="27"/>
      <c r="M1359" s="27"/>
      <c r="O1359" s="27"/>
      <c r="T1359" s="27"/>
      <c r="U1359" s="27"/>
      <c r="V1359" s="27"/>
      <c r="X1359" s="27"/>
      <c r="AA1359" s="27"/>
    </row>
    <row r="1360" spans="1:27">
      <c r="A1360" s="27"/>
      <c r="C1360" s="27"/>
      <c r="K1360" s="27"/>
      <c r="M1360" s="27"/>
      <c r="O1360" s="27"/>
      <c r="T1360" s="27"/>
      <c r="U1360" s="27"/>
      <c r="V1360" s="27"/>
      <c r="X1360" s="27"/>
      <c r="AA1360" s="27"/>
    </row>
    <row r="1361" spans="1:27">
      <c r="A1361" s="27"/>
      <c r="C1361" s="27"/>
      <c r="K1361" s="27"/>
      <c r="M1361" s="27"/>
      <c r="O1361" s="27"/>
      <c r="T1361" s="27"/>
      <c r="U1361" s="27"/>
      <c r="V1361" s="27"/>
      <c r="X1361" s="27"/>
      <c r="AA1361" s="27"/>
    </row>
    <row r="1362" spans="1:27">
      <c r="A1362" s="27"/>
      <c r="C1362" s="27"/>
      <c r="K1362" s="27"/>
      <c r="M1362" s="27"/>
      <c r="O1362" s="27"/>
      <c r="T1362" s="27"/>
      <c r="U1362" s="27"/>
      <c r="V1362" s="27"/>
      <c r="X1362" s="27"/>
      <c r="AA1362" s="27"/>
    </row>
    <row r="1363" spans="1:27">
      <c r="A1363" s="27"/>
      <c r="C1363" s="27"/>
      <c r="K1363" s="27"/>
      <c r="M1363" s="27"/>
      <c r="O1363" s="27"/>
      <c r="T1363" s="27"/>
      <c r="U1363" s="27"/>
      <c r="V1363" s="27"/>
      <c r="X1363" s="27"/>
      <c r="AA1363" s="27"/>
    </row>
    <row r="1364" spans="1:27">
      <c r="A1364" s="27"/>
      <c r="C1364" s="27"/>
      <c r="K1364" s="27"/>
      <c r="M1364" s="27"/>
      <c r="O1364" s="27"/>
      <c r="T1364" s="27"/>
      <c r="U1364" s="27"/>
      <c r="V1364" s="27"/>
      <c r="X1364" s="27"/>
      <c r="AA1364" s="27"/>
    </row>
    <row r="1365" spans="1:27">
      <c r="A1365" s="27"/>
      <c r="C1365" s="27"/>
      <c r="K1365" s="27"/>
      <c r="M1365" s="27"/>
      <c r="O1365" s="27"/>
      <c r="T1365" s="27"/>
      <c r="U1365" s="27"/>
      <c r="V1365" s="27"/>
      <c r="X1365" s="27"/>
      <c r="AA1365" s="27"/>
    </row>
    <row r="1366" spans="1:27">
      <c r="A1366" s="27"/>
      <c r="C1366" s="27"/>
      <c r="K1366" s="27"/>
      <c r="M1366" s="27"/>
      <c r="O1366" s="27"/>
      <c r="T1366" s="27"/>
      <c r="U1366" s="27"/>
      <c r="V1366" s="27"/>
      <c r="X1366" s="27"/>
      <c r="AA1366" s="27"/>
    </row>
    <row r="1367" spans="1:27">
      <c r="A1367" s="27"/>
      <c r="C1367" s="27"/>
      <c r="K1367" s="27"/>
      <c r="M1367" s="27"/>
      <c r="O1367" s="27"/>
      <c r="T1367" s="27"/>
      <c r="U1367" s="27"/>
      <c r="V1367" s="27"/>
      <c r="X1367" s="27"/>
      <c r="AA1367" s="27"/>
    </row>
    <row r="1368" spans="1:27">
      <c r="A1368" s="27"/>
      <c r="C1368" s="27"/>
      <c r="K1368" s="27"/>
      <c r="M1368" s="27"/>
      <c r="O1368" s="27"/>
      <c r="T1368" s="27"/>
      <c r="U1368" s="27"/>
      <c r="V1368" s="27"/>
      <c r="X1368" s="27"/>
      <c r="AA1368" s="27"/>
    </row>
    <row r="1369" spans="1:27">
      <c r="A1369" s="27"/>
      <c r="C1369" s="27"/>
      <c r="K1369" s="27"/>
      <c r="M1369" s="27"/>
      <c r="O1369" s="27"/>
      <c r="T1369" s="27"/>
      <c r="U1369" s="27"/>
      <c r="V1369" s="27"/>
      <c r="X1369" s="27"/>
      <c r="AA1369" s="27"/>
    </row>
    <row r="1370" spans="1:27">
      <c r="A1370" s="27"/>
      <c r="C1370" s="27"/>
      <c r="K1370" s="27"/>
      <c r="M1370" s="27"/>
      <c r="O1370" s="27"/>
      <c r="T1370" s="27"/>
      <c r="U1370" s="27"/>
      <c r="V1370" s="27"/>
      <c r="X1370" s="27"/>
      <c r="AA1370" s="27"/>
    </row>
    <row r="1371" spans="1:27">
      <c r="A1371" s="27"/>
      <c r="C1371" s="27"/>
      <c r="K1371" s="27"/>
      <c r="M1371" s="27"/>
      <c r="O1371" s="27"/>
      <c r="T1371" s="27"/>
      <c r="U1371" s="27"/>
      <c r="V1371" s="27"/>
      <c r="X1371" s="27"/>
      <c r="AA1371" s="27"/>
    </row>
    <row r="1372" spans="1:27">
      <c r="A1372" s="27"/>
      <c r="C1372" s="27"/>
      <c r="K1372" s="27"/>
      <c r="M1372" s="27"/>
      <c r="O1372" s="27"/>
      <c r="T1372" s="27"/>
      <c r="U1372" s="27"/>
      <c r="V1372" s="27"/>
      <c r="X1372" s="27"/>
      <c r="AA1372" s="27"/>
    </row>
    <row r="1373" spans="1:27">
      <c r="A1373" s="27"/>
      <c r="C1373" s="27"/>
      <c r="K1373" s="27"/>
      <c r="M1373" s="27"/>
      <c r="O1373" s="27"/>
      <c r="T1373" s="27"/>
      <c r="U1373" s="27"/>
      <c r="V1373" s="27"/>
      <c r="X1373" s="27"/>
      <c r="AA1373" s="27"/>
    </row>
    <row r="1374" spans="1:27">
      <c r="A1374" s="27"/>
      <c r="C1374" s="27"/>
      <c r="K1374" s="27"/>
      <c r="M1374" s="27"/>
      <c r="O1374" s="27"/>
      <c r="T1374" s="27"/>
      <c r="U1374" s="27"/>
      <c r="V1374" s="27"/>
      <c r="X1374" s="27"/>
      <c r="AA1374" s="27"/>
    </row>
    <row r="1375" spans="1:27">
      <c r="A1375" s="27"/>
      <c r="C1375" s="27"/>
      <c r="K1375" s="27"/>
      <c r="M1375" s="27"/>
      <c r="O1375" s="27"/>
      <c r="T1375" s="27"/>
      <c r="U1375" s="27"/>
      <c r="V1375" s="27"/>
      <c r="X1375" s="27"/>
      <c r="AA1375" s="27"/>
    </row>
    <row r="1376" spans="1:27">
      <c r="A1376" s="27"/>
      <c r="C1376" s="27"/>
      <c r="K1376" s="27"/>
      <c r="M1376" s="27"/>
      <c r="O1376" s="27"/>
      <c r="T1376" s="27"/>
      <c r="U1376" s="27"/>
      <c r="V1376" s="27"/>
      <c r="X1376" s="27"/>
      <c r="AA1376" s="27"/>
    </row>
    <row r="1377" spans="1:27">
      <c r="A1377" s="27"/>
      <c r="C1377" s="27"/>
      <c r="K1377" s="27"/>
      <c r="M1377" s="27"/>
      <c r="O1377" s="27"/>
      <c r="T1377" s="27"/>
      <c r="U1377" s="27"/>
      <c r="V1377" s="27"/>
      <c r="X1377" s="27"/>
      <c r="AA1377" s="27"/>
    </row>
    <row r="1378" spans="1:27">
      <c r="A1378" s="27"/>
      <c r="C1378" s="27"/>
      <c r="K1378" s="27"/>
      <c r="M1378" s="27"/>
      <c r="O1378" s="27"/>
      <c r="T1378" s="27"/>
      <c r="U1378" s="27"/>
      <c r="V1378" s="27"/>
      <c r="X1378" s="27"/>
      <c r="AA1378" s="27"/>
    </row>
    <row r="1379" spans="1:27">
      <c r="A1379" s="27"/>
      <c r="C1379" s="27"/>
      <c r="K1379" s="27"/>
      <c r="M1379" s="27"/>
      <c r="O1379" s="27"/>
      <c r="T1379" s="27"/>
      <c r="U1379" s="27"/>
      <c r="V1379" s="27"/>
      <c r="X1379" s="27"/>
      <c r="AA1379" s="27"/>
    </row>
    <row r="1380" spans="1:27">
      <c r="A1380" s="27"/>
      <c r="C1380" s="27"/>
      <c r="K1380" s="27"/>
      <c r="M1380" s="27"/>
      <c r="O1380" s="27"/>
      <c r="T1380" s="27"/>
      <c r="U1380" s="27"/>
      <c r="V1380" s="27"/>
      <c r="X1380" s="27"/>
      <c r="AA1380" s="27"/>
    </row>
    <row r="1381" spans="1:27">
      <c r="A1381" s="27"/>
      <c r="C1381" s="27"/>
      <c r="K1381" s="27"/>
      <c r="M1381" s="27"/>
      <c r="O1381" s="27"/>
      <c r="T1381" s="27"/>
      <c r="U1381" s="27"/>
      <c r="V1381" s="27"/>
      <c r="X1381" s="27"/>
      <c r="AA1381" s="27"/>
    </row>
    <row r="1382" spans="1:27">
      <c r="A1382" s="27"/>
      <c r="C1382" s="27"/>
      <c r="K1382" s="27"/>
      <c r="M1382" s="27"/>
      <c r="O1382" s="27"/>
      <c r="T1382" s="27"/>
      <c r="U1382" s="27"/>
      <c r="V1382" s="27"/>
      <c r="X1382" s="27"/>
      <c r="AA1382" s="27"/>
    </row>
    <row r="1383" spans="1:27">
      <c r="A1383" s="27"/>
      <c r="C1383" s="27"/>
      <c r="K1383" s="27"/>
      <c r="M1383" s="27"/>
      <c r="O1383" s="27"/>
      <c r="T1383" s="27"/>
      <c r="U1383" s="27"/>
      <c r="V1383" s="27"/>
      <c r="X1383" s="27"/>
      <c r="AA1383" s="27"/>
    </row>
    <row r="1384" spans="1:27">
      <c r="A1384" s="27"/>
      <c r="C1384" s="27"/>
      <c r="K1384" s="27"/>
      <c r="M1384" s="27"/>
      <c r="O1384" s="27"/>
      <c r="T1384" s="27"/>
      <c r="U1384" s="27"/>
      <c r="V1384" s="27"/>
      <c r="X1384" s="27"/>
      <c r="AA1384" s="27"/>
    </row>
    <row r="1385" spans="1:27">
      <c r="A1385" s="27"/>
      <c r="C1385" s="27"/>
      <c r="K1385" s="27"/>
      <c r="M1385" s="27"/>
      <c r="O1385" s="27"/>
      <c r="T1385" s="27"/>
      <c r="U1385" s="27"/>
      <c r="V1385" s="27"/>
      <c r="X1385" s="27"/>
      <c r="AA1385" s="27"/>
    </row>
    <row r="1386" spans="1:27">
      <c r="A1386" s="27"/>
      <c r="C1386" s="27"/>
      <c r="K1386" s="27"/>
      <c r="M1386" s="27"/>
      <c r="O1386" s="27"/>
      <c r="T1386" s="27"/>
      <c r="U1386" s="27"/>
      <c r="V1386" s="27"/>
      <c r="X1386" s="27"/>
      <c r="AA1386" s="27"/>
    </row>
    <row r="1387" spans="1:27">
      <c r="A1387" s="27"/>
      <c r="C1387" s="27"/>
      <c r="K1387" s="27"/>
      <c r="M1387" s="27"/>
      <c r="O1387" s="27"/>
      <c r="T1387" s="27"/>
      <c r="U1387" s="27"/>
      <c r="V1387" s="27"/>
      <c r="X1387" s="27"/>
      <c r="AA1387" s="27"/>
    </row>
    <row r="1388" spans="1:27">
      <c r="A1388" s="27"/>
      <c r="C1388" s="27"/>
      <c r="K1388" s="27"/>
      <c r="M1388" s="27"/>
      <c r="O1388" s="27"/>
      <c r="T1388" s="27"/>
      <c r="U1388" s="27"/>
      <c r="V1388" s="27"/>
      <c r="X1388" s="27"/>
      <c r="AA1388" s="27"/>
    </row>
    <row r="1389" spans="1:27">
      <c r="A1389" s="27"/>
      <c r="C1389" s="27"/>
      <c r="K1389" s="27"/>
      <c r="M1389" s="27"/>
      <c r="O1389" s="27"/>
      <c r="T1389" s="27"/>
      <c r="U1389" s="27"/>
      <c r="V1389" s="27"/>
      <c r="X1389" s="27"/>
      <c r="AA1389" s="27"/>
    </row>
    <row r="1390" spans="1:27">
      <c r="A1390" s="27"/>
      <c r="C1390" s="27"/>
      <c r="K1390" s="27"/>
      <c r="M1390" s="27"/>
      <c r="O1390" s="27"/>
      <c r="T1390" s="27"/>
      <c r="U1390" s="27"/>
      <c r="V1390" s="27"/>
      <c r="X1390" s="27"/>
      <c r="AA1390" s="27"/>
    </row>
    <row r="1391" spans="1:27">
      <c r="A1391" s="27"/>
      <c r="C1391" s="27"/>
      <c r="K1391" s="27"/>
      <c r="M1391" s="27"/>
      <c r="O1391" s="27"/>
      <c r="T1391" s="27"/>
      <c r="U1391" s="27"/>
      <c r="V1391" s="27"/>
      <c r="X1391" s="27"/>
      <c r="AA1391" s="27"/>
    </row>
    <row r="1392" spans="1:27">
      <c r="A1392" s="27"/>
      <c r="C1392" s="27"/>
      <c r="K1392" s="27"/>
      <c r="M1392" s="27"/>
      <c r="O1392" s="27"/>
      <c r="T1392" s="27"/>
      <c r="U1392" s="27"/>
      <c r="V1392" s="27"/>
      <c r="X1392" s="27"/>
      <c r="AA1392" s="27"/>
    </row>
    <row r="1393" spans="1:27">
      <c r="A1393" s="27"/>
      <c r="C1393" s="27"/>
      <c r="K1393" s="27"/>
      <c r="M1393" s="27"/>
      <c r="O1393" s="27"/>
      <c r="T1393" s="27"/>
      <c r="U1393" s="27"/>
      <c r="V1393" s="27"/>
      <c r="X1393" s="27"/>
      <c r="AA1393" s="27"/>
    </row>
    <row r="1394" spans="1:27">
      <c r="A1394" s="27"/>
      <c r="C1394" s="27"/>
      <c r="K1394" s="27"/>
      <c r="M1394" s="27"/>
      <c r="O1394" s="27"/>
      <c r="T1394" s="27"/>
      <c r="U1394" s="27"/>
      <c r="V1394" s="27"/>
      <c r="X1394" s="27"/>
      <c r="AA1394" s="27"/>
    </row>
    <row r="1395" spans="1:27">
      <c r="A1395" s="27"/>
      <c r="C1395" s="27"/>
      <c r="K1395" s="27"/>
      <c r="M1395" s="27"/>
      <c r="O1395" s="27"/>
      <c r="T1395" s="27"/>
      <c r="U1395" s="27"/>
      <c r="V1395" s="27"/>
      <c r="X1395" s="27"/>
      <c r="AA1395" s="27"/>
    </row>
    <row r="1396" spans="1:27">
      <c r="A1396" s="27"/>
      <c r="C1396" s="27"/>
      <c r="K1396" s="27"/>
      <c r="M1396" s="27"/>
      <c r="O1396" s="27"/>
      <c r="T1396" s="27"/>
      <c r="U1396" s="27"/>
      <c r="V1396" s="27"/>
      <c r="X1396" s="27"/>
      <c r="AA1396" s="27"/>
    </row>
    <row r="1397" spans="1:27">
      <c r="A1397" s="27"/>
      <c r="C1397" s="27"/>
      <c r="K1397" s="27"/>
      <c r="M1397" s="27"/>
      <c r="O1397" s="27"/>
      <c r="T1397" s="27"/>
      <c r="U1397" s="27"/>
      <c r="V1397" s="27"/>
      <c r="X1397" s="27"/>
      <c r="AA1397" s="27"/>
    </row>
    <row r="1398" spans="1:27">
      <c r="A1398" s="27"/>
      <c r="C1398" s="27"/>
      <c r="K1398" s="27"/>
      <c r="M1398" s="27"/>
      <c r="O1398" s="27"/>
      <c r="T1398" s="27"/>
      <c r="U1398" s="27"/>
      <c r="V1398" s="27"/>
      <c r="X1398" s="27"/>
      <c r="AA1398" s="27"/>
    </row>
    <row r="1399" spans="1:27">
      <c r="A1399" s="27"/>
      <c r="C1399" s="27"/>
      <c r="K1399" s="27"/>
      <c r="M1399" s="27"/>
      <c r="O1399" s="27"/>
      <c r="T1399" s="27"/>
      <c r="U1399" s="27"/>
      <c r="V1399" s="27"/>
      <c r="X1399" s="27"/>
      <c r="AA1399" s="27"/>
    </row>
    <row r="1400" spans="1:27">
      <c r="A1400" s="27"/>
      <c r="C1400" s="27"/>
      <c r="K1400" s="27"/>
      <c r="M1400" s="27"/>
      <c r="O1400" s="27"/>
      <c r="T1400" s="27"/>
      <c r="U1400" s="27"/>
      <c r="V1400" s="27"/>
      <c r="X1400" s="27"/>
      <c r="AA1400" s="27"/>
    </row>
    <row r="1401" spans="1:27">
      <c r="A1401" s="27"/>
      <c r="C1401" s="27"/>
      <c r="K1401" s="27"/>
      <c r="M1401" s="27"/>
      <c r="O1401" s="27"/>
      <c r="T1401" s="27"/>
      <c r="U1401" s="27"/>
      <c r="V1401" s="27"/>
      <c r="X1401" s="27"/>
      <c r="AA1401" s="27"/>
    </row>
    <row r="1402" spans="1:27">
      <c r="A1402" s="27"/>
      <c r="C1402" s="27"/>
      <c r="K1402" s="27"/>
      <c r="M1402" s="27"/>
      <c r="O1402" s="27"/>
      <c r="T1402" s="27"/>
      <c r="U1402" s="27"/>
      <c r="V1402" s="27"/>
      <c r="X1402" s="27"/>
      <c r="AA1402" s="27"/>
    </row>
    <row r="1403" spans="1:27">
      <c r="A1403" s="27"/>
      <c r="C1403" s="27"/>
      <c r="K1403" s="27"/>
      <c r="M1403" s="27"/>
      <c r="O1403" s="27"/>
      <c r="T1403" s="27"/>
      <c r="U1403" s="27"/>
      <c r="V1403" s="27"/>
      <c r="X1403" s="27"/>
      <c r="AA1403" s="27"/>
    </row>
    <row r="1404" spans="1:27">
      <c r="A1404" s="27"/>
      <c r="C1404" s="27"/>
      <c r="K1404" s="27"/>
      <c r="M1404" s="27"/>
      <c r="O1404" s="27"/>
      <c r="T1404" s="27"/>
      <c r="U1404" s="27"/>
      <c r="V1404" s="27"/>
      <c r="X1404" s="27"/>
      <c r="AA1404" s="27"/>
    </row>
    <row r="1405" spans="1:27">
      <c r="A1405" s="27"/>
      <c r="C1405" s="27"/>
      <c r="K1405" s="27"/>
      <c r="M1405" s="27"/>
      <c r="O1405" s="27"/>
      <c r="T1405" s="27"/>
      <c r="U1405" s="27"/>
      <c r="V1405" s="27"/>
      <c r="X1405" s="27"/>
      <c r="AA1405" s="27"/>
    </row>
    <row r="1406" spans="1:27">
      <c r="A1406" s="27"/>
      <c r="C1406" s="27"/>
      <c r="K1406" s="27"/>
      <c r="M1406" s="27"/>
      <c r="O1406" s="27"/>
      <c r="T1406" s="27"/>
      <c r="U1406" s="27"/>
      <c r="V1406" s="27"/>
      <c r="X1406" s="27"/>
      <c r="AA1406" s="27"/>
    </row>
    <row r="1407" spans="1:27">
      <c r="A1407" s="27"/>
      <c r="C1407" s="27"/>
      <c r="K1407" s="27"/>
      <c r="M1407" s="27"/>
      <c r="O1407" s="27"/>
      <c r="T1407" s="27"/>
      <c r="U1407" s="27"/>
      <c r="V1407" s="27"/>
      <c r="X1407" s="27"/>
      <c r="AA1407" s="27"/>
    </row>
    <row r="1408" spans="1:27">
      <c r="A1408" s="27"/>
      <c r="C1408" s="27"/>
      <c r="K1408" s="27"/>
      <c r="M1408" s="27"/>
      <c r="O1408" s="27"/>
      <c r="T1408" s="27"/>
      <c r="U1408" s="27"/>
      <c r="V1408" s="27"/>
      <c r="X1408" s="27"/>
      <c r="AA1408" s="27"/>
    </row>
    <row r="1409" spans="1:27">
      <c r="A1409" s="27"/>
      <c r="C1409" s="27"/>
      <c r="K1409" s="27"/>
      <c r="M1409" s="27"/>
      <c r="O1409" s="27"/>
      <c r="T1409" s="27"/>
      <c r="U1409" s="27"/>
      <c r="V1409" s="27"/>
      <c r="X1409" s="27"/>
      <c r="AA1409" s="27"/>
    </row>
    <row r="1410" spans="1:27">
      <c r="A1410" s="27"/>
      <c r="C1410" s="27"/>
      <c r="K1410" s="27"/>
      <c r="M1410" s="27"/>
      <c r="O1410" s="27"/>
      <c r="T1410" s="27"/>
      <c r="U1410" s="27"/>
      <c r="V1410" s="27"/>
      <c r="X1410" s="27"/>
      <c r="AA1410" s="27"/>
    </row>
    <row r="1411" spans="1:27">
      <c r="A1411" s="27"/>
      <c r="C1411" s="27"/>
      <c r="K1411" s="27"/>
      <c r="M1411" s="27"/>
      <c r="O1411" s="27"/>
      <c r="T1411" s="27"/>
      <c r="U1411" s="27"/>
      <c r="V1411" s="27"/>
      <c r="X1411" s="27"/>
      <c r="AA1411" s="27"/>
    </row>
    <row r="1412" spans="1:27">
      <c r="A1412" s="27"/>
      <c r="C1412" s="27"/>
      <c r="K1412" s="27"/>
      <c r="M1412" s="27"/>
      <c r="O1412" s="27"/>
      <c r="T1412" s="27"/>
      <c r="U1412" s="27"/>
      <c r="V1412" s="27"/>
      <c r="X1412" s="27"/>
      <c r="AA1412" s="27"/>
    </row>
    <row r="1413" spans="1:27">
      <c r="A1413" s="27"/>
      <c r="C1413" s="27"/>
      <c r="K1413" s="27"/>
      <c r="M1413" s="27"/>
      <c r="O1413" s="27"/>
      <c r="T1413" s="27"/>
      <c r="U1413" s="27"/>
      <c r="V1413" s="27"/>
      <c r="X1413" s="27"/>
      <c r="AA1413" s="27"/>
    </row>
    <row r="1414" spans="1:27">
      <c r="A1414" s="27"/>
      <c r="C1414" s="27"/>
      <c r="K1414" s="27"/>
      <c r="M1414" s="27"/>
      <c r="O1414" s="27"/>
      <c r="T1414" s="27"/>
      <c r="U1414" s="27"/>
      <c r="V1414" s="27"/>
      <c r="X1414" s="27"/>
      <c r="AA1414" s="27"/>
    </row>
    <row r="1415" spans="1:27">
      <c r="A1415" s="27"/>
      <c r="C1415" s="27"/>
      <c r="K1415" s="27"/>
      <c r="M1415" s="27"/>
      <c r="O1415" s="27"/>
      <c r="T1415" s="27"/>
      <c r="U1415" s="27"/>
      <c r="V1415" s="27"/>
      <c r="X1415" s="27"/>
      <c r="AA1415" s="27"/>
    </row>
    <row r="1416" spans="1:27">
      <c r="A1416" s="27"/>
      <c r="C1416" s="27"/>
      <c r="K1416" s="27"/>
      <c r="M1416" s="27"/>
      <c r="O1416" s="27"/>
      <c r="T1416" s="27"/>
      <c r="U1416" s="27"/>
      <c r="V1416" s="27"/>
      <c r="X1416" s="27"/>
      <c r="AA1416" s="27"/>
    </row>
    <row r="1417" spans="1:27">
      <c r="A1417" s="27"/>
      <c r="C1417" s="27"/>
      <c r="K1417" s="27"/>
      <c r="M1417" s="27"/>
      <c r="O1417" s="27"/>
      <c r="T1417" s="27"/>
      <c r="U1417" s="27"/>
      <c r="V1417" s="27"/>
      <c r="X1417" s="27"/>
      <c r="AA1417" s="27"/>
    </row>
    <row r="1418" spans="1:27">
      <c r="A1418" s="27"/>
      <c r="C1418" s="27"/>
      <c r="K1418" s="27"/>
      <c r="M1418" s="27"/>
      <c r="O1418" s="27"/>
      <c r="T1418" s="27"/>
      <c r="U1418" s="27"/>
      <c r="V1418" s="27"/>
      <c r="X1418" s="27"/>
      <c r="AA1418" s="27"/>
    </row>
    <row r="1419" spans="1:27">
      <c r="A1419" s="27"/>
      <c r="C1419" s="27"/>
      <c r="K1419" s="27"/>
      <c r="M1419" s="27"/>
      <c r="O1419" s="27"/>
      <c r="T1419" s="27"/>
      <c r="U1419" s="27"/>
      <c r="V1419" s="27"/>
      <c r="X1419" s="27"/>
      <c r="AA1419" s="27"/>
    </row>
    <row r="1420" spans="1:27">
      <c r="A1420" s="27"/>
      <c r="C1420" s="27"/>
      <c r="K1420" s="27"/>
      <c r="M1420" s="27"/>
      <c r="O1420" s="27"/>
      <c r="T1420" s="27"/>
      <c r="U1420" s="27"/>
      <c r="V1420" s="27"/>
      <c r="X1420" s="27"/>
      <c r="AA1420" s="27"/>
    </row>
    <row r="1421" spans="1:27">
      <c r="A1421" s="27"/>
      <c r="C1421" s="27"/>
      <c r="K1421" s="27"/>
      <c r="M1421" s="27"/>
      <c r="O1421" s="27"/>
      <c r="T1421" s="27"/>
      <c r="U1421" s="27"/>
      <c r="V1421" s="27"/>
      <c r="X1421" s="27"/>
      <c r="AA1421" s="27"/>
    </row>
    <row r="1422" spans="1:27">
      <c r="A1422" s="27"/>
      <c r="C1422" s="27"/>
      <c r="K1422" s="27"/>
      <c r="M1422" s="27"/>
      <c r="O1422" s="27"/>
      <c r="T1422" s="27"/>
      <c r="U1422" s="27"/>
      <c r="V1422" s="27"/>
      <c r="X1422" s="27"/>
      <c r="AA1422" s="27"/>
    </row>
    <row r="1423" spans="1:27">
      <c r="A1423" s="27"/>
      <c r="C1423" s="27"/>
      <c r="K1423" s="27"/>
      <c r="M1423" s="27"/>
      <c r="O1423" s="27"/>
      <c r="T1423" s="27"/>
      <c r="U1423" s="27"/>
      <c r="V1423" s="27"/>
      <c r="X1423" s="27"/>
      <c r="AA1423" s="27"/>
    </row>
    <row r="1424" spans="1:27">
      <c r="A1424" s="27"/>
      <c r="C1424" s="27"/>
      <c r="K1424" s="27"/>
      <c r="M1424" s="27"/>
      <c r="O1424" s="27"/>
      <c r="T1424" s="27"/>
      <c r="U1424" s="27"/>
      <c r="V1424" s="27"/>
      <c r="X1424" s="27"/>
      <c r="AA1424" s="27"/>
    </row>
    <row r="1425" spans="1:27">
      <c r="A1425" s="27"/>
      <c r="C1425" s="27"/>
      <c r="K1425" s="27"/>
      <c r="M1425" s="27"/>
      <c r="O1425" s="27"/>
      <c r="T1425" s="27"/>
      <c r="U1425" s="27"/>
      <c r="V1425" s="27"/>
      <c r="X1425" s="27"/>
      <c r="AA1425" s="27"/>
    </row>
    <row r="1426" spans="1:27">
      <c r="A1426" s="27"/>
      <c r="C1426" s="27"/>
      <c r="K1426" s="27"/>
      <c r="M1426" s="27"/>
      <c r="O1426" s="27"/>
      <c r="T1426" s="27"/>
      <c r="U1426" s="27"/>
      <c r="V1426" s="27"/>
      <c r="X1426" s="27"/>
      <c r="AA1426" s="27"/>
    </row>
    <row r="1427" spans="1:27">
      <c r="A1427" s="27"/>
      <c r="C1427" s="27"/>
      <c r="K1427" s="27"/>
      <c r="M1427" s="27"/>
      <c r="O1427" s="27"/>
      <c r="T1427" s="27"/>
      <c r="U1427" s="27"/>
      <c r="V1427" s="27"/>
      <c r="X1427" s="27"/>
      <c r="AA1427" s="27"/>
    </row>
    <row r="1428" spans="1:27">
      <c r="A1428" s="27"/>
      <c r="C1428" s="27"/>
      <c r="K1428" s="27"/>
      <c r="M1428" s="27"/>
      <c r="O1428" s="27"/>
      <c r="T1428" s="27"/>
      <c r="U1428" s="27"/>
      <c r="V1428" s="27"/>
      <c r="X1428" s="27"/>
      <c r="AA1428" s="27"/>
    </row>
    <row r="1429" spans="1:27">
      <c r="A1429" s="27"/>
      <c r="C1429" s="27"/>
      <c r="K1429" s="27"/>
      <c r="M1429" s="27"/>
      <c r="O1429" s="27"/>
      <c r="T1429" s="27"/>
      <c r="U1429" s="27"/>
      <c r="V1429" s="27"/>
      <c r="X1429" s="27"/>
      <c r="AA1429" s="27"/>
    </row>
    <row r="1430" spans="1:27">
      <c r="A1430" s="27"/>
      <c r="C1430" s="27"/>
      <c r="K1430" s="27"/>
      <c r="M1430" s="27"/>
      <c r="O1430" s="27"/>
      <c r="T1430" s="27"/>
      <c r="U1430" s="27"/>
      <c r="V1430" s="27"/>
      <c r="X1430" s="27"/>
      <c r="AA1430" s="27"/>
    </row>
    <row r="1431" spans="1:27">
      <c r="A1431" s="27"/>
      <c r="C1431" s="27"/>
      <c r="K1431" s="27"/>
      <c r="M1431" s="27"/>
      <c r="O1431" s="27"/>
      <c r="T1431" s="27"/>
      <c r="U1431" s="27"/>
      <c r="V1431" s="27"/>
      <c r="X1431" s="27"/>
      <c r="AA1431" s="27"/>
    </row>
    <row r="1432" spans="1:27">
      <c r="A1432" s="27"/>
      <c r="C1432" s="27"/>
      <c r="K1432" s="27"/>
      <c r="M1432" s="27"/>
      <c r="O1432" s="27"/>
      <c r="T1432" s="27"/>
      <c r="U1432" s="27"/>
      <c r="V1432" s="27"/>
      <c r="X1432" s="27"/>
      <c r="AA1432" s="27"/>
    </row>
    <row r="1433" spans="1:27">
      <c r="A1433" s="27"/>
      <c r="C1433" s="27"/>
      <c r="K1433" s="27"/>
      <c r="M1433" s="27"/>
      <c r="O1433" s="27"/>
      <c r="T1433" s="27"/>
      <c r="U1433" s="27"/>
      <c r="V1433" s="27"/>
      <c r="X1433" s="27"/>
      <c r="AA1433" s="27"/>
    </row>
    <row r="1434" spans="1:27">
      <c r="A1434" s="27"/>
      <c r="C1434" s="27"/>
      <c r="K1434" s="27"/>
      <c r="M1434" s="27"/>
      <c r="O1434" s="27"/>
      <c r="T1434" s="27"/>
      <c r="U1434" s="27"/>
      <c r="V1434" s="27"/>
      <c r="X1434" s="27"/>
      <c r="AA1434" s="27"/>
    </row>
    <row r="1435" spans="1:27">
      <c r="A1435" s="27"/>
      <c r="C1435" s="27"/>
      <c r="K1435" s="27"/>
      <c r="M1435" s="27"/>
      <c r="O1435" s="27"/>
      <c r="T1435" s="27"/>
      <c r="U1435" s="27"/>
      <c r="V1435" s="27"/>
      <c r="X1435" s="27"/>
      <c r="AA1435" s="27"/>
    </row>
    <row r="1436" spans="1:27">
      <c r="A1436" s="27"/>
      <c r="C1436" s="27"/>
      <c r="K1436" s="27"/>
      <c r="M1436" s="27"/>
      <c r="O1436" s="27"/>
      <c r="T1436" s="27"/>
      <c r="U1436" s="27"/>
      <c r="V1436" s="27"/>
      <c r="X1436" s="27"/>
      <c r="AA1436" s="27"/>
    </row>
    <row r="1437" spans="1:27">
      <c r="A1437" s="27"/>
      <c r="C1437" s="27"/>
      <c r="K1437" s="27"/>
      <c r="M1437" s="27"/>
      <c r="O1437" s="27"/>
      <c r="T1437" s="27"/>
      <c r="U1437" s="27"/>
      <c r="V1437" s="27"/>
      <c r="X1437" s="27"/>
      <c r="AA1437" s="27"/>
    </row>
    <row r="1438" spans="1:27">
      <c r="A1438" s="27"/>
      <c r="C1438" s="27"/>
      <c r="K1438" s="27"/>
      <c r="M1438" s="27"/>
      <c r="O1438" s="27"/>
      <c r="T1438" s="27"/>
      <c r="U1438" s="27"/>
      <c r="V1438" s="27"/>
      <c r="X1438" s="27"/>
      <c r="AA1438" s="27"/>
    </row>
    <row r="1439" spans="1:27">
      <c r="A1439" s="27"/>
      <c r="C1439" s="27"/>
      <c r="K1439" s="27"/>
      <c r="M1439" s="27"/>
      <c r="O1439" s="27"/>
      <c r="T1439" s="27"/>
      <c r="U1439" s="27"/>
      <c r="V1439" s="27"/>
      <c r="X1439" s="27"/>
      <c r="AA1439" s="27"/>
    </row>
    <row r="1440" spans="1:27">
      <c r="A1440" s="27"/>
      <c r="C1440" s="27"/>
      <c r="K1440" s="27"/>
      <c r="M1440" s="27"/>
      <c r="O1440" s="27"/>
      <c r="T1440" s="27"/>
      <c r="U1440" s="27"/>
      <c r="V1440" s="27"/>
      <c r="X1440" s="27"/>
      <c r="AA1440" s="27"/>
    </row>
    <row r="1441" spans="1:27">
      <c r="A1441" s="27"/>
      <c r="C1441" s="27"/>
      <c r="K1441" s="27"/>
      <c r="M1441" s="27"/>
      <c r="O1441" s="27"/>
      <c r="T1441" s="27"/>
      <c r="U1441" s="27"/>
      <c r="V1441" s="27"/>
      <c r="X1441" s="27"/>
      <c r="AA1441" s="27"/>
    </row>
    <row r="1442" spans="1:27">
      <c r="A1442" s="27"/>
      <c r="C1442" s="27"/>
      <c r="K1442" s="27"/>
      <c r="M1442" s="27"/>
      <c r="O1442" s="27"/>
      <c r="T1442" s="27"/>
      <c r="U1442" s="27"/>
      <c r="V1442" s="27"/>
      <c r="X1442" s="27"/>
      <c r="AA1442" s="27"/>
    </row>
    <row r="1443" spans="1:27">
      <c r="A1443" s="27"/>
      <c r="C1443" s="27"/>
      <c r="K1443" s="27"/>
      <c r="M1443" s="27"/>
      <c r="O1443" s="27"/>
      <c r="T1443" s="27"/>
      <c r="U1443" s="27"/>
      <c r="V1443" s="27"/>
      <c r="X1443" s="27"/>
      <c r="AA1443" s="27"/>
    </row>
    <row r="1444" spans="1:27">
      <c r="A1444" s="27"/>
      <c r="C1444" s="27"/>
      <c r="K1444" s="27"/>
      <c r="M1444" s="27"/>
      <c r="O1444" s="27"/>
      <c r="T1444" s="27"/>
      <c r="U1444" s="27"/>
      <c r="V1444" s="27"/>
      <c r="X1444" s="27"/>
      <c r="AA1444" s="27"/>
    </row>
    <row r="1445" spans="1:27">
      <c r="A1445" s="27"/>
      <c r="C1445" s="27"/>
      <c r="K1445" s="27"/>
      <c r="M1445" s="27"/>
      <c r="O1445" s="27"/>
      <c r="T1445" s="27"/>
      <c r="U1445" s="27"/>
      <c r="V1445" s="27"/>
      <c r="X1445" s="27"/>
      <c r="AA1445" s="27"/>
    </row>
    <row r="1446" spans="1:27">
      <c r="A1446" s="27"/>
      <c r="C1446" s="27"/>
      <c r="K1446" s="27"/>
      <c r="M1446" s="27"/>
      <c r="O1446" s="27"/>
      <c r="T1446" s="27"/>
      <c r="U1446" s="27"/>
      <c r="V1446" s="27"/>
      <c r="X1446" s="27"/>
      <c r="AA1446" s="27"/>
    </row>
    <row r="1447" spans="1:27">
      <c r="A1447" s="27"/>
      <c r="C1447" s="27"/>
      <c r="K1447" s="27"/>
      <c r="M1447" s="27"/>
      <c r="O1447" s="27"/>
      <c r="T1447" s="27"/>
      <c r="U1447" s="27"/>
      <c r="V1447" s="27"/>
      <c r="X1447" s="27"/>
      <c r="AA1447" s="27"/>
    </row>
    <row r="1448" spans="1:27">
      <c r="A1448" s="27"/>
      <c r="C1448" s="27"/>
      <c r="K1448" s="27"/>
      <c r="M1448" s="27"/>
      <c r="O1448" s="27"/>
      <c r="T1448" s="27"/>
      <c r="U1448" s="27"/>
      <c r="V1448" s="27"/>
      <c r="X1448" s="27"/>
      <c r="AA1448" s="27"/>
    </row>
    <row r="1449" spans="1:27">
      <c r="A1449" s="27"/>
      <c r="C1449" s="27"/>
      <c r="K1449" s="27"/>
      <c r="M1449" s="27"/>
      <c r="O1449" s="27"/>
      <c r="T1449" s="27"/>
      <c r="U1449" s="27"/>
      <c r="V1449" s="27"/>
      <c r="X1449" s="27"/>
      <c r="AA1449" s="27"/>
    </row>
    <row r="1450" spans="1:27">
      <c r="A1450" s="27"/>
      <c r="C1450" s="27"/>
      <c r="K1450" s="27"/>
      <c r="M1450" s="27"/>
      <c r="O1450" s="27"/>
      <c r="T1450" s="27"/>
      <c r="U1450" s="27"/>
      <c r="V1450" s="27"/>
      <c r="X1450" s="27"/>
      <c r="AA1450" s="27"/>
    </row>
    <row r="1451" spans="1:27">
      <c r="A1451" s="27"/>
      <c r="C1451" s="27"/>
      <c r="K1451" s="27"/>
      <c r="M1451" s="27"/>
      <c r="O1451" s="27"/>
      <c r="T1451" s="27"/>
      <c r="U1451" s="27"/>
      <c r="V1451" s="27"/>
      <c r="X1451" s="27"/>
      <c r="AA1451" s="27"/>
    </row>
    <row r="1452" spans="1:27">
      <c r="A1452" s="27"/>
      <c r="C1452" s="27"/>
      <c r="K1452" s="27"/>
      <c r="M1452" s="27"/>
      <c r="O1452" s="27"/>
      <c r="T1452" s="27"/>
      <c r="U1452" s="27"/>
      <c r="V1452" s="27"/>
      <c r="X1452" s="27"/>
      <c r="AA1452" s="27"/>
    </row>
    <row r="1453" spans="1:27">
      <c r="A1453" s="27"/>
      <c r="C1453" s="27"/>
      <c r="K1453" s="27"/>
      <c r="M1453" s="27"/>
      <c r="O1453" s="27"/>
      <c r="T1453" s="27"/>
      <c r="U1453" s="27"/>
      <c r="V1453" s="27"/>
      <c r="X1453" s="27"/>
      <c r="AA1453" s="27"/>
    </row>
    <row r="1454" spans="1:27">
      <c r="A1454" s="27"/>
      <c r="C1454" s="27"/>
      <c r="K1454" s="27"/>
      <c r="M1454" s="27"/>
      <c r="O1454" s="27"/>
      <c r="T1454" s="27"/>
      <c r="U1454" s="27"/>
      <c r="V1454" s="27"/>
      <c r="X1454" s="27"/>
      <c r="AA1454" s="27"/>
    </row>
    <row r="1455" spans="1:27">
      <c r="A1455" s="27"/>
      <c r="C1455" s="27"/>
      <c r="K1455" s="27"/>
      <c r="M1455" s="27"/>
      <c r="O1455" s="27"/>
      <c r="T1455" s="27"/>
      <c r="U1455" s="27"/>
      <c r="V1455" s="27"/>
      <c r="X1455" s="27"/>
      <c r="AA1455" s="27"/>
    </row>
    <row r="1456" spans="1:27">
      <c r="A1456" s="27"/>
      <c r="C1456" s="27"/>
      <c r="K1456" s="27"/>
      <c r="M1456" s="27"/>
      <c r="O1456" s="27"/>
      <c r="T1456" s="27"/>
      <c r="U1456" s="27"/>
      <c r="V1456" s="27"/>
      <c r="X1456" s="27"/>
      <c r="AA1456" s="27"/>
    </row>
    <row r="1457" spans="1:27">
      <c r="A1457" s="27"/>
      <c r="C1457" s="27"/>
      <c r="K1457" s="27"/>
      <c r="M1457" s="27"/>
      <c r="O1457" s="27"/>
      <c r="T1457" s="27"/>
      <c r="U1457" s="27"/>
      <c r="V1457" s="27"/>
      <c r="X1457" s="27"/>
      <c r="AA1457" s="27"/>
    </row>
    <row r="1458" spans="1:27">
      <c r="A1458" s="27"/>
      <c r="C1458" s="27"/>
      <c r="K1458" s="27"/>
      <c r="M1458" s="27"/>
      <c r="O1458" s="27"/>
      <c r="T1458" s="27"/>
      <c r="U1458" s="27"/>
      <c r="V1458" s="27"/>
      <c r="X1458" s="27"/>
      <c r="AA1458" s="27"/>
    </row>
    <row r="1459" spans="1:27">
      <c r="A1459" s="27"/>
      <c r="C1459" s="27"/>
      <c r="K1459" s="27"/>
      <c r="M1459" s="27"/>
      <c r="O1459" s="27"/>
      <c r="T1459" s="27"/>
      <c r="U1459" s="27"/>
      <c r="V1459" s="27"/>
      <c r="X1459" s="27"/>
      <c r="AA1459" s="27"/>
    </row>
    <row r="1460" spans="1:27">
      <c r="A1460" s="27"/>
      <c r="C1460" s="27"/>
      <c r="K1460" s="27"/>
      <c r="M1460" s="27"/>
      <c r="O1460" s="27"/>
      <c r="T1460" s="27"/>
      <c r="U1460" s="27"/>
      <c r="V1460" s="27"/>
      <c r="X1460" s="27"/>
      <c r="AA1460" s="27"/>
    </row>
    <row r="1461" spans="1:27">
      <c r="A1461" s="27"/>
      <c r="C1461" s="27"/>
      <c r="K1461" s="27"/>
      <c r="M1461" s="27"/>
      <c r="O1461" s="27"/>
      <c r="T1461" s="27"/>
      <c r="U1461" s="27"/>
      <c r="V1461" s="27"/>
      <c r="X1461" s="27"/>
      <c r="AA1461" s="27"/>
    </row>
    <row r="1462" spans="1:27">
      <c r="A1462" s="27"/>
      <c r="C1462" s="27"/>
      <c r="K1462" s="27"/>
      <c r="M1462" s="27"/>
      <c r="O1462" s="27"/>
      <c r="T1462" s="27"/>
      <c r="U1462" s="27"/>
      <c r="V1462" s="27"/>
      <c r="X1462" s="27"/>
      <c r="AA1462" s="27"/>
    </row>
    <row r="1463" spans="1:27">
      <c r="A1463" s="27"/>
      <c r="C1463" s="27"/>
      <c r="K1463" s="27"/>
      <c r="M1463" s="27"/>
      <c r="O1463" s="27"/>
      <c r="T1463" s="27"/>
      <c r="U1463" s="27"/>
      <c r="V1463" s="27"/>
      <c r="X1463" s="27"/>
      <c r="AA1463" s="27"/>
    </row>
    <row r="1464" spans="1:27">
      <c r="A1464" s="27"/>
      <c r="C1464" s="27"/>
      <c r="K1464" s="27"/>
      <c r="M1464" s="27"/>
      <c r="O1464" s="27"/>
      <c r="T1464" s="27"/>
      <c r="U1464" s="27"/>
      <c r="V1464" s="27"/>
      <c r="X1464" s="27"/>
      <c r="AA1464" s="27"/>
    </row>
    <row r="1465" spans="1:27">
      <c r="A1465" s="27"/>
      <c r="C1465" s="27"/>
      <c r="K1465" s="27"/>
      <c r="M1465" s="27"/>
      <c r="O1465" s="27"/>
      <c r="T1465" s="27"/>
      <c r="U1465" s="27"/>
      <c r="V1465" s="27"/>
      <c r="X1465" s="27"/>
      <c r="AA1465" s="27"/>
    </row>
    <row r="1466" spans="1:27">
      <c r="A1466" s="27"/>
      <c r="C1466" s="27"/>
      <c r="K1466" s="27"/>
      <c r="M1466" s="27"/>
      <c r="O1466" s="27"/>
      <c r="T1466" s="27"/>
      <c r="U1466" s="27"/>
      <c r="V1466" s="27"/>
      <c r="X1466" s="27"/>
      <c r="AA1466" s="27"/>
    </row>
    <row r="1467" spans="1:27">
      <c r="A1467" s="27"/>
      <c r="C1467" s="27"/>
      <c r="K1467" s="27"/>
      <c r="M1467" s="27"/>
      <c r="O1467" s="27"/>
      <c r="T1467" s="27"/>
      <c r="U1467" s="27"/>
      <c r="V1467" s="27"/>
      <c r="X1467" s="27"/>
      <c r="AA1467" s="27"/>
    </row>
    <row r="1468" spans="1:27">
      <c r="A1468" s="27"/>
      <c r="C1468" s="27"/>
      <c r="K1468" s="27"/>
      <c r="M1468" s="27"/>
      <c r="O1468" s="27"/>
      <c r="T1468" s="27"/>
      <c r="U1468" s="27"/>
      <c r="V1468" s="27"/>
      <c r="X1468" s="27"/>
      <c r="AA1468" s="27"/>
    </row>
    <row r="1469" spans="1:27">
      <c r="A1469" s="27"/>
      <c r="C1469" s="27"/>
      <c r="K1469" s="27"/>
      <c r="M1469" s="27"/>
      <c r="O1469" s="27"/>
      <c r="T1469" s="27"/>
      <c r="U1469" s="27"/>
      <c r="V1469" s="27"/>
      <c r="X1469" s="27"/>
      <c r="AA1469" s="27"/>
    </row>
    <row r="1470" spans="1:27">
      <c r="A1470" s="27"/>
      <c r="C1470" s="27"/>
      <c r="K1470" s="27"/>
      <c r="M1470" s="27"/>
      <c r="O1470" s="27"/>
      <c r="T1470" s="27"/>
      <c r="U1470" s="27"/>
      <c r="V1470" s="27"/>
      <c r="X1470" s="27"/>
      <c r="AA1470" s="27"/>
    </row>
    <row r="1471" spans="1:27">
      <c r="A1471" s="27"/>
      <c r="C1471" s="27"/>
      <c r="K1471" s="27"/>
      <c r="M1471" s="27"/>
      <c r="O1471" s="27"/>
      <c r="T1471" s="27"/>
      <c r="U1471" s="27"/>
      <c r="V1471" s="27"/>
      <c r="X1471" s="27"/>
      <c r="AA1471" s="27"/>
    </row>
    <row r="1472" spans="1:27">
      <c r="A1472" s="27"/>
      <c r="C1472" s="27"/>
      <c r="K1472" s="27"/>
      <c r="M1472" s="27"/>
      <c r="O1472" s="27"/>
      <c r="T1472" s="27"/>
      <c r="U1472" s="27"/>
      <c r="V1472" s="27"/>
      <c r="X1472" s="27"/>
      <c r="AA1472" s="27"/>
    </row>
    <row r="1473" spans="1:27">
      <c r="A1473" s="27"/>
      <c r="C1473" s="27"/>
      <c r="K1473" s="27"/>
      <c r="M1473" s="27"/>
      <c r="O1473" s="27"/>
      <c r="T1473" s="27"/>
      <c r="U1473" s="27"/>
      <c r="V1473" s="27"/>
      <c r="X1473" s="27"/>
      <c r="AA1473" s="27"/>
    </row>
    <row r="1474" spans="1:27">
      <c r="A1474" s="27"/>
      <c r="C1474" s="27"/>
      <c r="K1474" s="27"/>
      <c r="M1474" s="27"/>
      <c r="O1474" s="27"/>
      <c r="T1474" s="27"/>
      <c r="U1474" s="27"/>
      <c r="V1474" s="27"/>
      <c r="X1474" s="27"/>
      <c r="AA1474" s="27"/>
    </row>
    <row r="1475" spans="1:27">
      <c r="A1475" s="27"/>
      <c r="C1475" s="27"/>
      <c r="K1475" s="27"/>
      <c r="M1475" s="27"/>
      <c r="O1475" s="27"/>
      <c r="T1475" s="27"/>
      <c r="U1475" s="27"/>
      <c r="V1475" s="27"/>
      <c r="X1475" s="27"/>
      <c r="AA1475" s="27"/>
    </row>
    <row r="1476" spans="1:27">
      <c r="A1476" s="27"/>
      <c r="C1476" s="27"/>
      <c r="K1476" s="27"/>
      <c r="M1476" s="27"/>
      <c r="O1476" s="27"/>
      <c r="T1476" s="27"/>
      <c r="U1476" s="27"/>
      <c r="V1476" s="27"/>
      <c r="X1476" s="27"/>
      <c r="AA1476" s="27"/>
    </row>
    <row r="1477" spans="1:27">
      <c r="A1477" s="27"/>
      <c r="C1477" s="27"/>
      <c r="K1477" s="27"/>
      <c r="M1477" s="27"/>
      <c r="O1477" s="27"/>
      <c r="T1477" s="27"/>
      <c r="U1477" s="27"/>
      <c r="V1477" s="27"/>
      <c r="X1477" s="27"/>
      <c r="AA1477" s="27"/>
    </row>
    <row r="1478" spans="1:27">
      <c r="A1478" s="27"/>
      <c r="C1478" s="27"/>
      <c r="K1478" s="27"/>
      <c r="M1478" s="27"/>
      <c r="O1478" s="27"/>
      <c r="T1478" s="27"/>
      <c r="U1478" s="27"/>
      <c r="V1478" s="27"/>
      <c r="X1478" s="27"/>
      <c r="AA1478" s="27"/>
    </row>
    <row r="1479" spans="1:27">
      <c r="A1479" s="27"/>
      <c r="C1479" s="27"/>
      <c r="K1479" s="27"/>
      <c r="M1479" s="27"/>
      <c r="O1479" s="27"/>
      <c r="T1479" s="27"/>
      <c r="U1479" s="27"/>
      <c r="V1479" s="27"/>
      <c r="X1479" s="27"/>
      <c r="AA1479" s="27"/>
    </row>
    <row r="1480" spans="1:27">
      <c r="A1480" s="27"/>
      <c r="C1480" s="27"/>
      <c r="K1480" s="27"/>
      <c r="M1480" s="27"/>
      <c r="O1480" s="27"/>
      <c r="T1480" s="27"/>
      <c r="U1480" s="27"/>
      <c r="V1480" s="27"/>
      <c r="X1480" s="27"/>
      <c r="AA1480" s="27"/>
    </row>
    <row r="1481" spans="1:27">
      <c r="A1481" s="27"/>
      <c r="C1481" s="27"/>
      <c r="K1481" s="27"/>
      <c r="M1481" s="27"/>
      <c r="O1481" s="27"/>
      <c r="T1481" s="27"/>
      <c r="U1481" s="27"/>
      <c r="V1481" s="27"/>
      <c r="X1481" s="27"/>
      <c r="AA1481" s="27"/>
    </row>
    <row r="1482" spans="1:27">
      <c r="A1482" s="27"/>
      <c r="C1482" s="27"/>
      <c r="K1482" s="27"/>
      <c r="M1482" s="27"/>
      <c r="O1482" s="27"/>
      <c r="T1482" s="27"/>
      <c r="U1482" s="27"/>
      <c r="V1482" s="27"/>
      <c r="X1482" s="27"/>
      <c r="AA1482" s="27"/>
    </row>
    <row r="1483" spans="1:27">
      <c r="A1483" s="27"/>
      <c r="C1483" s="27"/>
      <c r="K1483" s="27"/>
      <c r="M1483" s="27"/>
      <c r="O1483" s="27"/>
      <c r="T1483" s="27"/>
      <c r="U1483" s="27"/>
      <c r="V1483" s="27"/>
      <c r="X1483" s="27"/>
      <c r="AA1483" s="27"/>
    </row>
    <row r="1484" spans="1:27">
      <c r="A1484" s="27"/>
      <c r="C1484" s="27"/>
      <c r="K1484" s="27"/>
      <c r="M1484" s="27"/>
      <c r="O1484" s="27"/>
      <c r="T1484" s="27"/>
      <c r="U1484" s="27"/>
      <c r="V1484" s="27"/>
      <c r="X1484" s="27"/>
      <c r="AA1484" s="27"/>
    </row>
    <row r="1485" spans="1:27">
      <c r="A1485" s="27"/>
      <c r="C1485" s="27"/>
      <c r="K1485" s="27"/>
      <c r="M1485" s="27"/>
      <c r="O1485" s="27"/>
      <c r="T1485" s="27"/>
      <c r="U1485" s="27"/>
      <c r="V1485" s="27"/>
      <c r="X1485" s="27"/>
      <c r="AA1485" s="27"/>
    </row>
    <row r="1486" spans="1:27">
      <c r="A1486" s="27"/>
      <c r="C1486" s="27"/>
      <c r="K1486" s="27"/>
      <c r="M1486" s="27"/>
      <c r="O1486" s="27"/>
      <c r="T1486" s="27"/>
      <c r="U1486" s="27"/>
      <c r="V1486" s="27"/>
      <c r="X1486" s="27"/>
      <c r="AA1486" s="27"/>
    </row>
    <row r="1487" spans="1:27">
      <c r="A1487" s="27"/>
      <c r="C1487" s="27"/>
      <c r="K1487" s="27"/>
      <c r="M1487" s="27"/>
      <c r="O1487" s="27"/>
      <c r="T1487" s="27"/>
      <c r="U1487" s="27"/>
      <c r="V1487" s="27"/>
      <c r="X1487" s="27"/>
      <c r="AA1487" s="27"/>
    </row>
    <row r="1488" spans="1:27">
      <c r="A1488" s="27"/>
      <c r="C1488" s="27"/>
      <c r="K1488" s="27"/>
      <c r="M1488" s="27"/>
      <c r="O1488" s="27"/>
      <c r="T1488" s="27"/>
      <c r="U1488" s="27"/>
      <c r="V1488" s="27"/>
      <c r="X1488" s="27"/>
      <c r="AA1488" s="27"/>
    </row>
    <row r="1489" spans="1:27">
      <c r="A1489" s="27"/>
      <c r="C1489" s="27"/>
      <c r="K1489" s="27"/>
      <c r="M1489" s="27"/>
      <c r="O1489" s="27"/>
      <c r="T1489" s="27"/>
      <c r="U1489" s="27"/>
      <c r="V1489" s="27"/>
      <c r="X1489" s="27"/>
      <c r="AA1489" s="27"/>
    </row>
    <row r="1490" spans="1:27">
      <c r="A1490" s="27"/>
      <c r="C1490" s="27"/>
      <c r="K1490" s="27"/>
      <c r="M1490" s="27"/>
      <c r="O1490" s="27"/>
      <c r="T1490" s="27"/>
      <c r="U1490" s="27"/>
      <c r="V1490" s="27"/>
      <c r="X1490" s="27"/>
      <c r="AA1490" s="27"/>
    </row>
    <row r="1491" spans="1:27">
      <c r="A1491" s="27"/>
      <c r="C1491" s="27"/>
      <c r="K1491" s="27"/>
      <c r="M1491" s="27"/>
      <c r="O1491" s="27"/>
      <c r="T1491" s="27"/>
      <c r="U1491" s="27"/>
      <c r="V1491" s="27"/>
      <c r="X1491" s="27"/>
      <c r="AA1491" s="27"/>
    </row>
    <row r="1492" spans="1:27">
      <c r="A1492" s="27"/>
      <c r="C1492" s="27"/>
      <c r="K1492" s="27"/>
      <c r="M1492" s="27"/>
      <c r="O1492" s="27"/>
      <c r="T1492" s="27"/>
      <c r="U1492" s="27"/>
      <c r="V1492" s="27"/>
      <c r="X1492" s="27"/>
      <c r="AA1492" s="27"/>
    </row>
    <row r="1493" spans="1:27">
      <c r="A1493" s="27"/>
      <c r="C1493" s="27"/>
      <c r="K1493" s="27"/>
      <c r="M1493" s="27"/>
      <c r="O1493" s="27"/>
      <c r="T1493" s="27"/>
      <c r="U1493" s="27"/>
      <c r="V1493" s="27"/>
      <c r="X1493" s="27"/>
      <c r="AA1493" s="27"/>
    </row>
    <row r="1494" spans="1:27">
      <c r="A1494" s="27"/>
      <c r="C1494" s="27"/>
      <c r="K1494" s="27"/>
      <c r="M1494" s="27"/>
      <c r="O1494" s="27"/>
      <c r="T1494" s="27"/>
      <c r="U1494" s="27"/>
      <c r="V1494" s="27"/>
      <c r="X1494" s="27"/>
      <c r="AA1494" s="27"/>
    </row>
    <row r="1495" spans="1:27">
      <c r="A1495" s="27"/>
      <c r="C1495" s="27"/>
      <c r="K1495" s="27"/>
      <c r="M1495" s="27"/>
      <c r="O1495" s="27"/>
      <c r="T1495" s="27"/>
      <c r="U1495" s="27"/>
      <c r="V1495" s="27"/>
      <c r="X1495" s="27"/>
      <c r="AA1495" s="27"/>
    </row>
    <row r="1496" spans="1:27">
      <c r="A1496" s="27"/>
      <c r="C1496" s="27"/>
      <c r="K1496" s="27"/>
      <c r="M1496" s="27"/>
      <c r="O1496" s="27"/>
      <c r="T1496" s="27"/>
      <c r="U1496" s="27"/>
      <c r="V1496" s="27"/>
      <c r="X1496" s="27"/>
      <c r="AA1496" s="27"/>
    </row>
    <row r="1497" spans="1:27">
      <c r="A1497" s="27"/>
      <c r="C1497" s="27"/>
      <c r="K1497" s="27"/>
      <c r="M1497" s="27"/>
      <c r="O1497" s="27"/>
      <c r="T1497" s="27"/>
      <c r="U1497" s="27"/>
      <c r="V1497" s="27"/>
      <c r="X1497" s="27"/>
      <c r="AA1497" s="27"/>
    </row>
    <row r="1498" spans="1:27">
      <c r="A1498" s="27"/>
      <c r="C1498" s="27"/>
      <c r="K1498" s="27"/>
      <c r="M1498" s="27"/>
      <c r="O1498" s="27"/>
      <c r="T1498" s="27"/>
      <c r="U1498" s="27"/>
      <c r="V1498" s="27"/>
      <c r="X1498" s="27"/>
      <c r="AA1498" s="27"/>
    </row>
    <row r="1499" spans="1:27">
      <c r="A1499" s="27"/>
      <c r="C1499" s="27"/>
      <c r="K1499" s="27"/>
      <c r="M1499" s="27"/>
      <c r="O1499" s="27"/>
      <c r="T1499" s="27"/>
      <c r="U1499" s="27"/>
      <c r="V1499" s="27"/>
      <c r="X1499" s="27"/>
      <c r="AA1499" s="27"/>
    </row>
    <row r="1500" spans="1:27">
      <c r="A1500" s="27"/>
      <c r="C1500" s="27"/>
      <c r="K1500" s="27"/>
      <c r="M1500" s="27"/>
      <c r="O1500" s="27"/>
      <c r="T1500" s="27"/>
      <c r="U1500" s="27"/>
      <c r="V1500" s="27"/>
      <c r="X1500" s="27"/>
      <c r="AA1500" s="27"/>
    </row>
    <row r="1501" spans="1:27">
      <c r="A1501" s="27"/>
      <c r="C1501" s="27"/>
      <c r="K1501" s="27"/>
      <c r="M1501" s="27"/>
      <c r="O1501" s="27"/>
      <c r="T1501" s="27"/>
      <c r="U1501" s="27"/>
      <c r="V1501" s="27"/>
      <c r="X1501" s="27"/>
      <c r="AA1501" s="27"/>
    </row>
    <row r="1502" spans="1:27">
      <c r="A1502" s="27"/>
      <c r="C1502" s="27"/>
      <c r="K1502" s="27"/>
      <c r="M1502" s="27"/>
      <c r="O1502" s="27"/>
      <c r="T1502" s="27"/>
      <c r="U1502" s="27"/>
      <c r="V1502" s="27"/>
      <c r="X1502" s="27"/>
      <c r="AA1502" s="27"/>
    </row>
    <row r="1503" spans="1:27">
      <c r="A1503" s="27"/>
      <c r="C1503" s="27"/>
      <c r="K1503" s="27"/>
      <c r="M1503" s="27"/>
      <c r="O1503" s="27"/>
      <c r="T1503" s="27"/>
      <c r="U1503" s="27"/>
      <c r="V1503" s="27"/>
      <c r="X1503" s="27"/>
      <c r="AA1503" s="27"/>
    </row>
    <row r="1504" spans="1:27">
      <c r="A1504" s="27"/>
      <c r="C1504" s="27"/>
      <c r="K1504" s="27"/>
      <c r="M1504" s="27"/>
      <c r="O1504" s="27"/>
      <c r="T1504" s="27"/>
      <c r="U1504" s="27"/>
      <c r="V1504" s="27"/>
      <c r="X1504" s="27"/>
      <c r="AA1504" s="27"/>
    </row>
    <row r="1505" spans="1:27">
      <c r="A1505" s="27"/>
      <c r="C1505" s="27"/>
      <c r="K1505" s="27"/>
      <c r="M1505" s="27"/>
      <c r="O1505" s="27"/>
      <c r="T1505" s="27"/>
      <c r="U1505" s="27"/>
      <c r="V1505" s="27"/>
      <c r="X1505" s="27"/>
      <c r="AA1505" s="27"/>
    </row>
    <row r="1506" spans="1:27">
      <c r="A1506" s="27"/>
      <c r="C1506" s="27"/>
      <c r="K1506" s="27"/>
      <c r="M1506" s="27"/>
      <c r="O1506" s="27"/>
      <c r="T1506" s="27"/>
      <c r="U1506" s="27"/>
      <c r="V1506" s="27"/>
      <c r="X1506" s="27"/>
      <c r="AA1506" s="27"/>
    </row>
    <row r="1507" spans="1:27">
      <c r="A1507" s="27"/>
      <c r="C1507" s="27"/>
      <c r="K1507" s="27"/>
      <c r="M1507" s="27"/>
      <c r="O1507" s="27"/>
      <c r="T1507" s="27"/>
      <c r="U1507" s="27"/>
      <c r="V1507" s="27"/>
      <c r="X1507" s="27"/>
      <c r="AA1507" s="27"/>
    </row>
    <row r="1508" spans="1:27">
      <c r="A1508" s="27"/>
      <c r="C1508" s="27"/>
      <c r="K1508" s="27"/>
      <c r="M1508" s="27"/>
      <c r="O1508" s="27"/>
      <c r="T1508" s="27"/>
      <c r="U1508" s="27"/>
      <c r="V1508" s="27"/>
      <c r="X1508" s="27"/>
      <c r="AA1508" s="27"/>
    </row>
    <row r="1509" spans="1:27">
      <c r="A1509" s="27"/>
      <c r="C1509" s="27"/>
      <c r="K1509" s="27"/>
      <c r="M1509" s="27"/>
      <c r="O1509" s="27"/>
      <c r="T1509" s="27"/>
      <c r="U1509" s="27"/>
      <c r="V1509" s="27"/>
      <c r="X1509" s="27"/>
      <c r="AA1509" s="27"/>
    </row>
    <row r="1510" spans="1:27">
      <c r="A1510" s="27"/>
      <c r="C1510" s="27"/>
      <c r="K1510" s="27"/>
      <c r="M1510" s="27"/>
      <c r="O1510" s="27"/>
      <c r="T1510" s="27"/>
      <c r="U1510" s="27"/>
      <c r="V1510" s="27"/>
      <c r="X1510" s="27"/>
      <c r="AA1510" s="27"/>
    </row>
    <row r="1511" spans="1:27">
      <c r="A1511" s="27"/>
      <c r="C1511" s="27"/>
      <c r="K1511" s="27"/>
      <c r="M1511" s="27"/>
      <c r="O1511" s="27"/>
      <c r="T1511" s="27"/>
      <c r="U1511" s="27"/>
      <c r="V1511" s="27"/>
      <c r="X1511" s="27"/>
      <c r="AA1511" s="27"/>
    </row>
    <row r="1512" spans="1:27">
      <c r="A1512" s="27"/>
      <c r="C1512" s="27"/>
      <c r="K1512" s="27"/>
      <c r="M1512" s="27"/>
      <c r="O1512" s="27"/>
      <c r="T1512" s="27"/>
      <c r="U1512" s="27"/>
      <c r="V1512" s="27"/>
      <c r="X1512" s="27"/>
      <c r="AA1512" s="27"/>
    </row>
    <row r="1513" spans="1:27">
      <c r="A1513" s="27"/>
      <c r="C1513" s="27"/>
      <c r="K1513" s="27"/>
      <c r="M1513" s="27"/>
      <c r="O1513" s="27"/>
      <c r="T1513" s="27"/>
      <c r="U1513" s="27"/>
      <c r="V1513" s="27"/>
      <c r="X1513" s="27"/>
      <c r="AA1513" s="27"/>
    </row>
    <row r="1514" spans="1:27">
      <c r="A1514" s="27"/>
      <c r="C1514" s="27"/>
      <c r="K1514" s="27"/>
      <c r="M1514" s="27"/>
      <c r="O1514" s="27"/>
      <c r="T1514" s="27"/>
      <c r="U1514" s="27"/>
      <c r="V1514" s="27"/>
      <c r="X1514" s="27"/>
      <c r="AA1514" s="27"/>
    </row>
    <row r="1515" spans="1:27">
      <c r="A1515" s="27"/>
      <c r="C1515" s="27"/>
      <c r="K1515" s="27"/>
      <c r="M1515" s="27"/>
      <c r="O1515" s="27"/>
      <c r="T1515" s="27"/>
      <c r="U1515" s="27"/>
      <c r="V1515" s="27"/>
      <c r="X1515" s="27"/>
      <c r="AA1515" s="27"/>
    </row>
    <row r="1516" spans="1:27">
      <c r="A1516" s="27"/>
      <c r="C1516" s="27"/>
      <c r="K1516" s="27"/>
      <c r="M1516" s="27"/>
      <c r="O1516" s="27"/>
      <c r="T1516" s="27"/>
      <c r="U1516" s="27"/>
      <c r="V1516" s="27"/>
      <c r="X1516" s="27"/>
      <c r="AA1516" s="27"/>
    </row>
    <row r="1517" spans="1:27">
      <c r="A1517" s="27"/>
      <c r="C1517" s="27"/>
      <c r="K1517" s="27"/>
      <c r="M1517" s="27"/>
      <c r="O1517" s="27"/>
      <c r="T1517" s="27"/>
      <c r="U1517" s="27"/>
      <c r="V1517" s="27"/>
      <c r="X1517" s="27"/>
      <c r="AA1517" s="27"/>
    </row>
    <row r="1518" spans="1:27">
      <c r="A1518" s="27"/>
      <c r="C1518" s="27"/>
      <c r="K1518" s="27"/>
      <c r="M1518" s="27"/>
      <c r="O1518" s="27"/>
      <c r="T1518" s="27"/>
      <c r="U1518" s="27"/>
      <c r="V1518" s="27"/>
      <c r="X1518" s="27"/>
      <c r="AA1518" s="27"/>
    </row>
    <row r="1519" spans="1:27">
      <c r="A1519" s="27"/>
      <c r="C1519" s="27"/>
      <c r="K1519" s="27"/>
      <c r="M1519" s="27"/>
      <c r="O1519" s="27"/>
      <c r="T1519" s="27"/>
      <c r="U1519" s="27"/>
      <c r="V1519" s="27"/>
      <c r="X1519" s="27"/>
      <c r="AA1519" s="27"/>
    </row>
    <row r="1520" spans="1:27">
      <c r="A1520" s="27"/>
      <c r="C1520" s="27"/>
      <c r="K1520" s="27"/>
      <c r="M1520" s="27"/>
      <c r="O1520" s="27"/>
      <c r="T1520" s="27"/>
      <c r="U1520" s="27"/>
      <c r="V1520" s="27"/>
      <c r="X1520" s="27"/>
      <c r="AA1520" s="27"/>
    </row>
    <row r="1521" spans="1:27">
      <c r="A1521" s="27"/>
      <c r="C1521" s="27"/>
      <c r="K1521" s="27"/>
      <c r="M1521" s="27"/>
      <c r="O1521" s="27"/>
      <c r="T1521" s="27"/>
      <c r="U1521" s="27"/>
      <c r="V1521" s="27"/>
      <c r="X1521" s="27"/>
      <c r="AA1521" s="27"/>
    </row>
    <row r="1522" spans="1:27">
      <c r="A1522" s="27"/>
      <c r="C1522" s="27"/>
      <c r="K1522" s="27"/>
      <c r="M1522" s="27"/>
      <c r="O1522" s="27"/>
      <c r="T1522" s="27"/>
      <c r="U1522" s="27"/>
      <c r="V1522" s="27"/>
      <c r="X1522" s="27"/>
      <c r="AA1522" s="27"/>
    </row>
    <row r="1523" spans="1:27">
      <c r="A1523" s="27"/>
      <c r="C1523" s="27"/>
      <c r="K1523" s="27"/>
      <c r="M1523" s="27"/>
      <c r="O1523" s="27"/>
      <c r="T1523" s="27"/>
      <c r="U1523" s="27"/>
      <c r="V1523" s="27"/>
      <c r="X1523" s="27"/>
      <c r="AA1523" s="27"/>
    </row>
    <row r="1524" spans="1:27">
      <c r="A1524" s="27"/>
      <c r="C1524" s="27"/>
      <c r="K1524" s="27"/>
      <c r="M1524" s="27"/>
      <c r="O1524" s="27"/>
      <c r="T1524" s="27"/>
      <c r="U1524" s="27"/>
      <c r="V1524" s="27"/>
      <c r="X1524" s="27"/>
      <c r="AA1524" s="27"/>
    </row>
    <row r="1525" spans="1:27">
      <c r="A1525" s="27"/>
      <c r="C1525" s="27"/>
      <c r="K1525" s="27"/>
      <c r="M1525" s="27"/>
      <c r="O1525" s="27"/>
      <c r="T1525" s="27"/>
      <c r="U1525" s="27"/>
      <c r="V1525" s="27"/>
      <c r="X1525" s="27"/>
      <c r="AA1525" s="27"/>
    </row>
    <row r="1526" spans="1:27">
      <c r="A1526" s="27"/>
      <c r="C1526" s="27"/>
      <c r="K1526" s="27"/>
      <c r="M1526" s="27"/>
      <c r="O1526" s="27"/>
      <c r="T1526" s="27"/>
      <c r="U1526" s="27"/>
      <c r="V1526" s="27"/>
      <c r="X1526" s="27"/>
      <c r="AA1526" s="27"/>
    </row>
    <row r="1527" spans="1:27">
      <c r="A1527" s="27"/>
      <c r="C1527" s="27"/>
      <c r="K1527" s="27"/>
      <c r="M1527" s="27"/>
      <c r="O1527" s="27"/>
      <c r="T1527" s="27"/>
      <c r="U1527" s="27"/>
      <c r="V1527" s="27"/>
      <c r="X1527" s="27"/>
      <c r="AA1527" s="27"/>
    </row>
    <row r="1528" spans="1:27">
      <c r="A1528" s="27"/>
      <c r="C1528" s="27"/>
      <c r="K1528" s="27"/>
      <c r="M1528" s="27"/>
      <c r="O1528" s="27"/>
      <c r="T1528" s="27"/>
      <c r="U1528" s="27"/>
      <c r="V1528" s="27"/>
      <c r="X1528" s="27"/>
      <c r="AA1528" s="27"/>
    </row>
    <row r="1529" spans="1:27">
      <c r="A1529" s="27"/>
      <c r="C1529" s="27"/>
      <c r="K1529" s="27"/>
      <c r="M1529" s="27"/>
      <c r="O1529" s="27"/>
      <c r="T1529" s="27"/>
      <c r="U1529" s="27"/>
      <c r="V1529" s="27"/>
      <c r="X1529" s="27"/>
      <c r="AA1529" s="27"/>
    </row>
    <row r="1530" spans="1:27">
      <c r="A1530" s="27"/>
      <c r="C1530" s="27"/>
      <c r="K1530" s="27"/>
      <c r="M1530" s="27"/>
      <c r="O1530" s="27"/>
      <c r="T1530" s="27"/>
      <c r="U1530" s="27"/>
      <c r="V1530" s="27"/>
      <c r="X1530" s="27"/>
      <c r="AA1530" s="27"/>
    </row>
    <row r="1531" spans="1:27">
      <c r="A1531" s="27"/>
      <c r="C1531" s="27"/>
      <c r="K1531" s="27"/>
      <c r="M1531" s="27"/>
      <c r="O1531" s="27"/>
      <c r="T1531" s="27"/>
      <c r="U1531" s="27"/>
      <c r="V1531" s="27"/>
      <c r="X1531" s="27"/>
      <c r="AA1531" s="27"/>
    </row>
    <row r="1532" spans="1:27">
      <c r="A1532" s="27"/>
      <c r="C1532" s="27"/>
      <c r="K1532" s="27"/>
      <c r="M1532" s="27"/>
      <c r="O1532" s="27"/>
      <c r="T1532" s="27"/>
      <c r="U1532" s="27"/>
      <c r="V1532" s="27"/>
      <c r="X1532" s="27"/>
      <c r="AA1532" s="27"/>
    </row>
    <row r="1533" spans="1:27">
      <c r="A1533" s="27"/>
      <c r="C1533" s="27"/>
      <c r="K1533" s="27"/>
      <c r="M1533" s="27"/>
      <c r="O1533" s="27"/>
      <c r="T1533" s="27"/>
      <c r="U1533" s="27"/>
      <c r="V1533" s="27"/>
      <c r="X1533" s="27"/>
      <c r="AA1533" s="27"/>
    </row>
    <row r="1534" spans="1:27">
      <c r="A1534" s="27"/>
      <c r="C1534" s="27"/>
      <c r="K1534" s="27"/>
      <c r="M1534" s="27"/>
      <c r="O1534" s="27"/>
      <c r="T1534" s="27"/>
      <c r="U1534" s="27"/>
      <c r="V1534" s="27"/>
      <c r="X1534" s="27"/>
      <c r="AA1534" s="27"/>
    </row>
    <row r="1535" spans="1:27">
      <c r="A1535" s="27"/>
      <c r="C1535" s="27"/>
      <c r="K1535" s="27"/>
      <c r="M1535" s="27"/>
      <c r="O1535" s="27"/>
      <c r="T1535" s="27"/>
      <c r="U1535" s="27"/>
      <c r="V1535" s="27"/>
      <c r="X1535" s="27"/>
      <c r="AA1535" s="27"/>
    </row>
    <row r="1536" spans="1:27">
      <c r="A1536" s="27"/>
      <c r="C1536" s="27"/>
      <c r="K1536" s="27"/>
      <c r="M1536" s="27"/>
      <c r="O1536" s="27"/>
      <c r="T1536" s="27"/>
      <c r="U1536" s="27"/>
      <c r="V1536" s="27"/>
      <c r="X1536" s="27"/>
      <c r="AA1536" s="27"/>
    </row>
    <row r="1537" spans="1:27">
      <c r="A1537" s="27"/>
      <c r="C1537" s="27"/>
      <c r="K1537" s="27"/>
      <c r="M1537" s="27"/>
      <c r="O1537" s="27"/>
      <c r="T1537" s="27"/>
      <c r="U1537" s="27"/>
      <c r="V1537" s="27"/>
      <c r="X1537" s="27"/>
      <c r="AA1537" s="27"/>
    </row>
    <row r="1538" spans="1:27">
      <c r="A1538" s="27"/>
      <c r="C1538" s="27"/>
      <c r="K1538" s="27"/>
      <c r="M1538" s="27"/>
      <c r="O1538" s="27"/>
      <c r="T1538" s="27"/>
      <c r="U1538" s="27"/>
      <c r="V1538" s="27"/>
      <c r="X1538" s="27"/>
      <c r="AA1538" s="27"/>
    </row>
    <row r="1539" spans="1:27">
      <c r="A1539" s="27"/>
      <c r="C1539" s="27"/>
      <c r="K1539" s="27"/>
      <c r="M1539" s="27"/>
      <c r="O1539" s="27"/>
      <c r="T1539" s="27"/>
      <c r="U1539" s="27"/>
      <c r="V1539" s="27"/>
      <c r="X1539" s="27"/>
      <c r="AA1539" s="27"/>
    </row>
    <row r="1540" spans="1:27">
      <c r="A1540" s="27"/>
      <c r="C1540" s="27"/>
      <c r="K1540" s="27"/>
      <c r="M1540" s="27"/>
      <c r="O1540" s="27"/>
      <c r="T1540" s="27"/>
      <c r="U1540" s="27"/>
      <c r="V1540" s="27"/>
      <c r="X1540" s="27"/>
      <c r="AA1540" s="27"/>
    </row>
    <row r="1541" spans="1:27">
      <c r="A1541" s="27"/>
      <c r="C1541" s="27"/>
      <c r="K1541" s="27"/>
      <c r="M1541" s="27"/>
      <c r="O1541" s="27"/>
      <c r="T1541" s="27"/>
      <c r="U1541" s="27"/>
      <c r="V1541" s="27"/>
      <c r="X1541" s="27"/>
      <c r="AA1541" s="27"/>
    </row>
    <row r="1542" spans="1:27">
      <c r="A1542" s="27"/>
      <c r="C1542" s="27"/>
      <c r="K1542" s="27"/>
      <c r="M1542" s="27"/>
      <c r="O1542" s="27"/>
      <c r="T1542" s="27"/>
      <c r="U1542" s="27"/>
      <c r="V1542" s="27"/>
      <c r="X1542" s="27"/>
      <c r="AA1542" s="27"/>
    </row>
    <row r="1543" spans="1:27">
      <c r="A1543" s="27"/>
      <c r="C1543" s="27"/>
      <c r="K1543" s="27"/>
      <c r="M1543" s="27"/>
      <c r="O1543" s="27"/>
      <c r="T1543" s="27"/>
      <c r="U1543" s="27"/>
      <c r="V1543" s="27"/>
      <c r="X1543" s="27"/>
      <c r="AA1543" s="27"/>
    </row>
    <row r="1544" spans="1:27">
      <c r="A1544" s="27"/>
      <c r="C1544" s="27"/>
      <c r="K1544" s="27"/>
      <c r="M1544" s="27"/>
      <c r="O1544" s="27"/>
      <c r="T1544" s="27"/>
      <c r="U1544" s="27"/>
      <c r="V1544" s="27"/>
      <c r="X1544" s="27"/>
      <c r="AA1544" s="27"/>
    </row>
    <row r="1545" spans="1:27">
      <c r="A1545" s="27"/>
      <c r="C1545" s="27"/>
      <c r="K1545" s="27"/>
      <c r="M1545" s="27"/>
      <c r="O1545" s="27"/>
      <c r="T1545" s="27"/>
      <c r="U1545" s="27"/>
      <c r="V1545" s="27"/>
      <c r="X1545" s="27"/>
      <c r="AA1545" s="27"/>
    </row>
    <row r="1546" spans="1:27">
      <c r="A1546" s="27"/>
      <c r="C1546" s="27"/>
      <c r="K1546" s="27"/>
      <c r="M1546" s="27"/>
      <c r="O1546" s="27"/>
      <c r="T1546" s="27"/>
      <c r="U1546" s="27"/>
      <c r="V1546" s="27"/>
      <c r="X1546" s="27"/>
      <c r="AA1546" s="27"/>
    </row>
    <row r="1547" spans="1:27">
      <c r="A1547" s="27"/>
      <c r="C1547" s="27"/>
      <c r="K1547" s="27"/>
      <c r="M1547" s="27"/>
      <c r="O1547" s="27"/>
      <c r="T1547" s="27"/>
      <c r="U1547" s="27"/>
      <c r="V1547" s="27"/>
      <c r="X1547" s="27"/>
      <c r="AA1547" s="27"/>
    </row>
    <row r="1548" spans="1:27">
      <c r="A1548" s="27"/>
      <c r="C1548" s="27"/>
      <c r="K1548" s="27"/>
      <c r="M1548" s="27"/>
      <c r="O1548" s="27"/>
      <c r="T1548" s="27"/>
      <c r="U1548" s="27"/>
      <c r="V1548" s="27"/>
      <c r="X1548" s="27"/>
      <c r="AA1548" s="27"/>
    </row>
    <row r="1549" spans="1:27">
      <c r="A1549" s="27"/>
      <c r="C1549" s="27"/>
      <c r="K1549" s="27"/>
      <c r="M1549" s="27"/>
      <c r="O1549" s="27"/>
      <c r="T1549" s="27"/>
      <c r="U1549" s="27"/>
      <c r="V1549" s="27"/>
      <c r="X1549" s="27"/>
      <c r="AA1549" s="27"/>
    </row>
    <row r="1550" spans="1:27">
      <c r="A1550" s="27"/>
      <c r="C1550" s="27"/>
      <c r="K1550" s="27"/>
      <c r="M1550" s="27"/>
      <c r="O1550" s="27"/>
      <c r="T1550" s="27"/>
      <c r="U1550" s="27"/>
      <c r="V1550" s="27"/>
      <c r="X1550" s="27"/>
      <c r="AA1550" s="27"/>
    </row>
    <row r="1551" spans="1:27">
      <c r="A1551" s="27"/>
      <c r="C1551" s="27"/>
      <c r="K1551" s="27"/>
      <c r="M1551" s="27"/>
      <c r="O1551" s="27"/>
      <c r="T1551" s="27"/>
      <c r="U1551" s="27"/>
      <c r="V1551" s="27"/>
      <c r="X1551" s="27"/>
      <c r="AA1551" s="27"/>
    </row>
    <row r="1552" spans="1:27">
      <c r="A1552" s="27"/>
      <c r="C1552" s="27"/>
      <c r="K1552" s="27"/>
      <c r="M1552" s="27"/>
      <c r="O1552" s="27"/>
      <c r="T1552" s="27"/>
      <c r="U1552" s="27"/>
      <c r="V1552" s="27"/>
      <c r="X1552" s="27"/>
      <c r="AA1552" s="27"/>
    </row>
    <row r="1553" spans="1:27">
      <c r="A1553" s="27"/>
      <c r="C1553" s="27"/>
      <c r="K1553" s="27"/>
      <c r="M1553" s="27"/>
      <c r="O1553" s="27"/>
      <c r="T1553" s="27"/>
      <c r="U1553" s="27"/>
      <c r="V1553" s="27"/>
      <c r="X1553" s="27"/>
      <c r="AA1553" s="27"/>
    </row>
    <row r="1554" spans="1:27">
      <c r="A1554" s="27"/>
      <c r="C1554" s="27"/>
      <c r="K1554" s="27"/>
      <c r="M1554" s="27"/>
      <c r="O1554" s="27"/>
      <c r="T1554" s="27"/>
      <c r="U1554" s="27"/>
      <c r="V1554" s="27"/>
      <c r="X1554" s="27"/>
      <c r="AA1554" s="27"/>
    </row>
    <row r="1555" spans="1:27">
      <c r="A1555" s="27"/>
      <c r="C1555" s="27"/>
      <c r="K1555" s="27"/>
      <c r="M1555" s="27"/>
      <c r="O1555" s="27"/>
      <c r="T1555" s="27"/>
      <c r="U1555" s="27"/>
      <c r="V1555" s="27"/>
      <c r="X1555" s="27"/>
      <c r="AA1555" s="27"/>
    </row>
    <row r="1556" spans="1:27">
      <c r="A1556" s="27"/>
      <c r="C1556" s="27"/>
      <c r="K1556" s="27"/>
      <c r="M1556" s="27"/>
      <c r="O1556" s="27"/>
      <c r="T1556" s="27"/>
      <c r="U1556" s="27"/>
      <c r="V1556" s="27"/>
      <c r="X1556" s="27"/>
      <c r="AA1556" s="27"/>
    </row>
    <row r="1557" spans="1:27">
      <c r="A1557" s="27"/>
      <c r="C1557" s="27"/>
      <c r="K1557" s="27"/>
      <c r="M1557" s="27"/>
      <c r="O1557" s="27"/>
      <c r="T1557" s="27"/>
      <c r="U1557" s="27"/>
      <c r="V1557" s="27"/>
      <c r="X1557" s="27"/>
      <c r="AA1557" s="27"/>
    </row>
    <row r="1558" spans="1:27">
      <c r="A1558" s="27"/>
      <c r="C1558" s="27"/>
      <c r="K1558" s="27"/>
      <c r="M1558" s="27"/>
      <c r="O1558" s="27"/>
      <c r="T1558" s="27"/>
      <c r="U1558" s="27"/>
      <c r="V1558" s="27"/>
      <c r="X1558" s="27"/>
      <c r="AA1558" s="27"/>
    </row>
    <row r="1559" spans="1:27">
      <c r="A1559" s="27"/>
      <c r="C1559" s="27"/>
      <c r="K1559" s="27"/>
      <c r="M1559" s="27"/>
      <c r="O1559" s="27"/>
      <c r="T1559" s="27"/>
      <c r="U1559" s="27"/>
      <c r="V1559" s="27"/>
      <c r="X1559" s="27"/>
      <c r="AA1559" s="27"/>
    </row>
    <row r="1560" spans="1:27">
      <c r="A1560" s="27"/>
      <c r="C1560" s="27"/>
      <c r="K1560" s="27"/>
      <c r="M1560" s="27"/>
      <c r="O1560" s="27"/>
      <c r="T1560" s="27"/>
      <c r="U1560" s="27"/>
      <c r="V1560" s="27"/>
      <c r="X1560" s="27"/>
      <c r="AA1560" s="27"/>
    </row>
    <row r="1561" spans="1:27">
      <c r="A1561" s="27"/>
      <c r="C1561" s="27"/>
      <c r="K1561" s="27"/>
      <c r="M1561" s="27"/>
      <c r="O1561" s="27"/>
      <c r="T1561" s="27"/>
      <c r="U1561" s="27"/>
      <c r="V1561" s="27"/>
      <c r="X1561" s="27"/>
      <c r="AA1561" s="27"/>
    </row>
    <row r="1562" spans="1:27">
      <c r="A1562" s="27"/>
      <c r="C1562" s="27"/>
      <c r="K1562" s="27"/>
      <c r="M1562" s="27"/>
      <c r="O1562" s="27"/>
      <c r="T1562" s="27"/>
      <c r="U1562" s="27"/>
      <c r="V1562" s="27"/>
      <c r="X1562" s="27"/>
      <c r="AA1562" s="27"/>
    </row>
    <row r="1563" spans="1:27">
      <c r="A1563" s="27"/>
      <c r="C1563" s="27"/>
      <c r="K1563" s="27"/>
      <c r="M1563" s="27"/>
      <c r="O1563" s="27"/>
      <c r="T1563" s="27"/>
      <c r="U1563" s="27"/>
      <c r="V1563" s="27"/>
      <c r="X1563" s="27"/>
      <c r="AA1563" s="27"/>
    </row>
    <row r="1564" spans="1:27">
      <c r="A1564" s="27"/>
      <c r="C1564" s="27"/>
      <c r="K1564" s="27"/>
      <c r="M1564" s="27"/>
      <c r="O1564" s="27"/>
      <c r="T1564" s="27"/>
      <c r="U1564" s="27"/>
      <c r="V1564" s="27"/>
      <c r="X1564" s="27"/>
      <c r="AA1564" s="27"/>
    </row>
    <row r="1565" spans="1:27">
      <c r="A1565" s="27"/>
      <c r="C1565" s="27"/>
      <c r="K1565" s="27"/>
      <c r="M1565" s="27"/>
      <c r="O1565" s="27"/>
      <c r="T1565" s="27"/>
      <c r="U1565" s="27"/>
      <c r="V1565" s="27"/>
      <c r="X1565" s="27"/>
      <c r="AA1565" s="27"/>
    </row>
    <row r="1566" spans="1:27">
      <c r="A1566" s="27"/>
      <c r="C1566" s="27"/>
      <c r="K1566" s="27"/>
      <c r="M1566" s="27"/>
      <c r="O1566" s="27"/>
      <c r="T1566" s="27"/>
      <c r="U1566" s="27"/>
      <c r="V1566" s="27"/>
      <c r="X1566" s="27"/>
      <c r="AA1566" s="27"/>
    </row>
    <row r="1567" spans="1:27">
      <c r="A1567" s="27"/>
      <c r="C1567" s="27"/>
      <c r="K1567" s="27"/>
      <c r="M1567" s="27"/>
      <c r="O1567" s="27"/>
      <c r="T1567" s="27"/>
      <c r="U1567" s="27"/>
      <c r="V1567" s="27"/>
      <c r="X1567" s="27"/>
      <c r="AA1567" s="27"/>
    </row>
    <row r="1568" spans="1:27">
      <c r="A1568" s="27"/>
      <c r="C1568" s="27"/>
      <c r="K1568" s="27"/>
      <c r="M1568" s="27"/>
      <c r="O1568" s="27"/>
      <c r="T1568" s="27"/>
      <c r="U1568" s="27"/>
      <c r="V1568" s="27"/>
      <c r="X1568" s="27"/>
      <c r="AA1568" s="27"/>
    </row>
    <row r="1569" spans="1:27">
      <c r="A1569" s="27"/>
      <c r="C1569" s="27"/>
      <c r="K1569" s="27"/>
      <c r="M1569" s="27"/>
      <c r="O1569" s="27"/>
      <c r="T1569" s="27"/>
      <c r="U1569" s="27"/>
      <c r="V1569" s="27"/>
      <c r="X1569" s="27"/>
      <c r="AA1569" s="27"/>
    </row>
    <row r="1570" spans="1:27">
      <c r="A1570" s="27"/>
      <c r="C1570" s="27"/>
      <c r="K1570" s="27"/>
      <c r="M1570" s="27"/>
      <c r="O1570" s="27"/>
      <c r="T1570" s="27"/>
      <c r="U1570" s="27"/>
      <c r="V1570" s="27"/>
      <c r="X1570" s="27"/>
      <c r="AA1570" s="27"/>
    </row>
    <row r="1571" spans="1:27">
      <c r="A1571" s="27"/>
      <c r="C1571" s="27"/>
      <c r="K1571" s="27"/>
      <c r="M1571" s="27"/>
      <c r="O1571" s="27"/>
      <c r="T1571" s="27"/>
      <c r="U1571" s="27"/>
      <c r="V1571" s="27"/>
      <c r="X1571" s="27"/>
      <c r="AA1571" s="27"/>
    </row>
    <row r="1572" spans="1:27">
      <c r="A1572" s="27"/>
      <c r="C1572" s="27"/>
      <c r="K1572" s="27"/>
      <c r="M1572" s="27"/>
      <c r="O1572" s="27"/>
      <c r="T1572" s="27"/>
      <c r="U1572" s="27"/>
      <c r="V1572" s="27"/>
      <c r="X1572" s="27"/>
      <c r="AA1572" s="27"/>
    </row>
    <row r="1573" spans="1:27">
      <c r="A1573" s="27"/>
      <c r="C1573" s="27"/>
      <c r="K1573" s="27"/>
      <c r="M1573" s="27"/>
      <c r="O1573" s="27"/>
      <c r="T1573" s="27"/>
      <c r="U1573" s="27"/>
      <c r="V1573" s="27"/>
      <c r="X1573" s="27"/>
      <c r="AA1573" s="27"/>
    </row>
    <row r="1574" spans="1:27">
      <c r="A1574" s="27"/>
      <c r="C1574" s="27"/>
      <c r="K1574" s="27"/>
      <c r="M1574" s="27"/>
      <c r="O1574" s="27"/>
      <c r="T1574" s="27"/>
      <c r="U1574" s="27"/>
      <c r="V1574" s="27"/>
      <c r="X1574" s="27"/>
      <c r="AA1574" s="27"/>
    </row>
    <row r="1575" spans="1:27">
      <c r="A1575" s="27"/>
      <c r="C1575" s="27"/>
      <c r="K1575" s="27"/>
      <c r="M1575" s="27"/>
      <c r="O1575" s="27"/>
      <c r="T1575" s="27"/>
      <c r="U1575" s="27"/>
      <c r="V1575" s="27"/>
      <c r="X1575" s="27"/>
      <c r="AA1575" s="27"/>
    </row>
    <row r="1576" spans="1:27">
      <c r="A1576" s="27"/>
      <c r="C1576" s="27"/>
      <c r="K1576" s="27"/>
      <c r="M1576" s="27"/>
      <c r="O1576" s="27"/>
      <c r="T1576" s="27"/>
      <c r="U1576" s="27"/>
      <c r="V1576" s="27"/>
      <c r="X1576" s="27"/>
      <c r="AA1576" s="27"/>
    </row>
    <row r="1577" spans="1:27">
      <c r="A1577" s="27"/>
      <c r="C1577" s="27"/>
      <c r="K1577" s="27"/>
      <c r="M1577" s="27"/>
      <c r="O1577" s="27"/>
      <c r="T1577" s="27"/>
      <c r="U1577" s="27"/>
      <c r="V1577" s="27"/>
      <c r="X1577" s="27"/>
      <c r="AA1577" s="27"/>
    </row>
    <row r="1578" spans="1:27">
      <c r="A1578" s="27"/>
      <c r="C1578" s="27"/>
      <c r="K1578" s="27"/>
      <c r="M1578" s="27"/>
      <c r="O1578" s="27"/>
      <c r="T1578" s="27"/>
      <c r="U1578" s="27"/>
      <c r="V1578" s="27"/>
      <c r="X1578" s="27"/>
      <c r="AA1578" s="27"/>
    </row>
    <row r="1579" spans="1:27">
      <c r="A1579" s="27"/>
      <c r="C1579" s="27"/>
      <c r="K1579" s="27"/>
      <c r="M1579" s="27"/>
      <c r="O1579" s="27"/>
      <c r="T1579" s="27"/>
      <c r="U1579" s="27"/>
      <c r="V1579" s="27"/>
      <c r="X1579" s="27"/>
      <c r="AA1579" s="27"/>
    </row>
    <row r="1580" spans="1:27">
      <c r="A1580" s="27"/>
      <c r="C1580" s="27"/>
      <c r="K1580" s="27"/>
      <c r="M1580" s="27"/>
      <c r="O1580" s="27"/>
      <c r="T1580" s="27"/>
      <c r="U1580" s="27"/>
      <c r="V1580" s="27"/>
      <c r="X1580" s="27"/>
      <c r="AA1580" s="27"/>
    </row>
    <row r="1581" spans="1:27">
      <c r="A1581" s="27"/>
      <c r="C1581" s="27"/>
      <c r="K1581" s="27"/>
      <c r="M1581" s="27"/>
      <c r="O1581" s="27"/>
      <c r="T1581" s="27"/>
      <c r="U1581" s="27"/>
      <c r="V1581" s="27"/>
      <c r="X1581" s="27"/>
      <c r="AA1581" s="27"/>
    </row>
    <row r="1582" spans="1:27">
      <c r="A1582" s="27"/>
      <c r="C1582" s="27"/>
      <c r="K1582" s="27"/>
      <c r="M1582" s="27"/>
      <c r="O1582" s="27"/>
      <c r="T1582" s="27"/>
      <c r="U1582" s="27"/>
      <c r="V1582" s="27"/>
      <c r="X1582" s="27"/>
      <c r="AA1582" s="27"/>
    </row>
    <row r="1583" spans="1:27">
      <c r="A1583" s="27"/>
      <c r="C1583" s="27"/>
      <c r="K1583" s="27"/>
      <c r="M1583" s="27"/>
      <c r="O1583" s="27"/>
      <c r="T1583" s="27"/>
      <c r="U1583" s="27"/>
      <c r="V1583" s="27"/>
      <c r="X1583" s="27"/>
      <c r="AA1583" s="27"/>
    </row>
    <row r="1584" spans="1:27">
      <c r="A1584" s="27"/>
      <c r="C1584" s="27"/>
      <c r="K1584" s="27"/>
      <c r="M1584" s="27"/>
      <c r="O1584" s="27"/>
      <c r="T1584" s="27"/>
      <c r="U1584" s="27"/>
      <c r="V1584" s="27"/>
      <c r="X1584" s="27"/>
      <c r="AA1584" s="27"/>
    </row>
    <row r="1585" spans="1:27">
      <c r="A1585" s="27"/>
      <c r="C1585" s="27"/>
      <c r="K1585" s="27"/>
      <c r="M1585" s="27"/>
      <c r="O1585" s="27"/>
      <c r="T1585" s="27"/>
      <c r="U1585" s="27"/>
      <c r="V1585" s="27"/>
      <c r="X1585" s="27"/>
      <c r="AA1585" s="27"/>
    </row>
    <row r="1586" spans="1:27">
      <c r="A1586" s="27"/>
      <c r="C1586" s="27"/>
      <c r="K1586" s="27"/>
      <c r="M1586" s="27"/>
      <c r="O1586" s="27"/>
      <c r="T1586" s="27"/>
      <c r="U1586" s="27"/>
      <c r="V1586" s="27"/>
      <c r="X1586" s="27"/>
      <c r="AA1586" s="27"/>
    </row>
    <row r="1587" spans="1:27">
      <c r="A1587" s="27"/>
      <c r="C1587" s="27"/>
      <c r="K1587" s="27"/>
      <c r="M1587" s="27"/>
      <c r="O1587" s="27"/>
      <c r="T1587" s="27"/>
      <c r="U1587" s="27"/>
      <c r="V1587" s="27"/>
      <c r="X1587" s="27"/>
      <c r="AA1587" s="27"/>
    </row>
    <row r="1588" spans="1:27">
      <c r="A1588" s="27"/>
      <c r="C1588" s="27"/>
      <c r="K1588" s="27"/>
      <c r="M1588" s="27"/>
      <c r="O1588" s="27"/>
      <c r="T1588" s="27"/>
      <c r="U1588" s="27"/>
      <c r="V1588" s="27"/>
      <c r="X1588" s="27"/>
      <c r="AA1588" s="27"/>
    </row>
    <row r="1589" spans="1:27">
      <c r="A1589" s="27"/>
      <c r="C1589" s="27"/>
      <c r="K1589" s="27"/>
      <c r="M1589" s="27"/>
      <c r="O1589" s="27"/>
      <c r="T1589" s="27"/>
      <c r="U1589" s="27"/>
      <c r="V1589" s="27"/>
      <c r="X1589" s="27"/>
      <c r="AA1589" s="27"/>
    </row>
    <row r="1590" spans="1:27">
      <c r="A1590" s="27"/>
      <c r="C1590" s="27"/>
      <c r="K1590" s="27"/>
      <c r="M1590" s="27"/>
      <c r="O1590" s="27"/>
      <c r="T1590" s="27"/>
      <c r="U1590" s="27"/>
      <c r="V1590" s="27"/>
      <c r="X1590" s="27"/>
      <c r="AA1590" s="27"/>
    </row>
    <row r="1591" spans="1:27">
      <c r="A1591" s="27"/>
      <c r="C1591" s="27"/>
      <c r="K1591" s="27"/>
      <c r="M1591" s="27"/>
      <c r="O1591" s="27"/>
      <c r="T1591" s="27"/>
      <c r="U1591" s="27"/>
      <c r="V1591" s="27"/>
      <c r="X1591" s="27"/>
      <c r="AA1591" s="27"/>
    </row>
    <row r="1592" spans="1:27">
      <c r="A1592" s="27"/>
      <c r="C1592" s="27"/>
      <c r="K1592" s="27"/>
      <c r="M1592" s="27"/>
      <c r="O1592" s="27"/>
      <c r="T1592" s="27"/>
      <c r="U1592" s="27"/>
      <c r="V1592" s="27"/>
      <c r="X1592" s="27"/>
      <c r="AA1592" s="27"/>
    </row>
    <row r="1593" spans="1:27">
      <c r="A1593" s="27"/>
      <c r="C1593" s="27"/>
      <c r="K1593" s="27"/>
      <c r="M1593" s="27"/>
      <c r="O1593" s="27"/>
      <c r="T1593" s="27"/>
      <c r="U1593" s="27"/>
      <c r="V1593" s="27"/>
      <c r="X1593" s="27"/>
      <c r="AA1593" s="27"/>
    </row>
    <row r="1594" spans="1:27">
      <c r="A1594" s="27"/>
      <c r="C1594" s="27"/>
      <c r="K1594" s="27"/>
      <c r="M1594" s="27"/>
      <c r="O1594" s="27"/>
      <c r="T1594" s="27"/>
      <c r="U1594" s="27"/>
      <c r="V1594" s="27"/>
      <c r="X1594" s="27"/>
      <c r="AA1594" s="27"/>
    </row>
    <row r="1595" spans="1:27">
      <c r="A1595" s="27"/>
      <c r="C1595" s="27"/>
      <c r="K1595" s="27"/>
      <c r="M1595" s="27"/>
      <c r="O1595" s="27"/>
      <c r="T1595" s="27"/>
      <c r="U1595" s="27"/>
      <c r="V1595" s="27"/>
      <c r="X1595" s="27"/>
      <c r="AA1595" s="27"/>
    </row>
    <row r="1596" spans="1:27">
      <c r="A1596" s="27"/>
      <c r="C1596" s="27"/>
      <c r="K1596" s="27"/>
      <c r="M1596" s="27"/>
      <c r="O1596" s="27"/>
      <c r="T1596" s="27"/>
      <c r="U1596" s="27"/>
      <c r="V1596" s="27"/>
      <c r="X1596" s="27"/>
      <c r="AA1596" s="27"/>
    </row>
    <row r="1597" spans="1:27">
      <c r="A1597" s="27"/>
      <c r="C1597" s="27"/>
      <c r="K1597" s="27"/>
      <c r="M1597" s="27"/>
      <c r="O1597" s="27"/>
      <c r="T1597" s="27"/>
      <c r="U1597" s="27"/>
      <c r="V1597" s="27"/>
      <c r="X1597" s="27"/>
      <c r="AA1597" s="27"/>
    </row>
    <row r="1598" spans="1:27">
      <c r="A1598" s="27"/>
      <c r="C1598" s="27"/>
      <c r="K1598" s="27"/>
      <c r="M1598" s="27"/>
      <c r="O1598" s="27"/>
      <c r="T1598" s="27"/>
      <c r="U1598" s="27"/>
      <c r="V1598" s="27"/>
      <c r="X1598" s="27"/>
      <c r="AA1598" s="27"/>
    </row>
    <row r="1599" spans="1:27">
      <c r="A1599" s="27"/>
      <c r="C1599" s="27"/>
      <c r="K1599" s="27"/>
      <c r="M1599" s="27"/>
      <c r="O1599" s="27"/>
      <c r="T1599" s="27"/>
      <c r="U1599" s="27"/>
      <c r="V1599" s="27"/>
      <c r="X1599" s="27"/>
      <c r="AA1599" s="27"/>
    </row>
    <row r="1600" spans="1:27">
      <c r="A1600" s="27"/>
      <c r="C1600" s="27"/>
      <c r="K1600" s="27"/>
      <c r="M1600" s="27"/>
      <c r="O1600" s="27"/>
      <c r="T1600" s="27"/>
      <c r="U1600" s="27"/>
      <c r="V1600" s="27"/>
      <c r="X1600" s="27"/>
      <c r="AA1600" s="27"/>
    </row>
    <row r="1601" spans="1:27">
      <c r="A1601" s="27"/>
      <c r="C1601" s="27"/>
      <c r="K1601" s="27"/>
      <c r="M1601" s="27"/>
      <c r="O1601" s="27"/>
      <c r="T1601" s="27"/>
      <c r="U1601" s="27"/>
      <c r="V1601" s="27"/>
      <c r="X1601" s="27"/>
      <c r="AA1601" s="27"/>
    </row>
    <row r="1602" spans="1:27">
      <c r="A1602" s="27"/>
      <c r="C1602" s="27"/>
      <c r="K1602" s="27"/>
      <c r="M1602" s="27"/>
      <c r="O1602" s="27"/>
      <c r="T1602" s="27"/>
      <c r="U1602" s="27"/>
      <c r="V1602" s="27"/>
      <c r="X1602" s="27"/>
      <c r="AA1602" s="27"/>
    </row>
    <row r="1603" spans="1:27">
      <c r="A1603" s="27"/>
      <c r="C1603" s="27"/>
      <c r="K1603" s="27"/>
      <c r="M1603" s="27"/>
      <c r="O1603" s="27"/>
      <c r="T1603" s="27"/>
      <c r="U1603" s="27"/>
      <c r="V1603" s="27"/>
      <c r="X1603" s="27"/>
      <c r="AA1603" s="27"/>
    </row>
    <row r="1604" spans="1:27">
      <c r="A1604" s="27"/>
      <c r="C1604" s="27"/>
      <c r="K1604" s="27"/>
      <c r="M1604" s="27"/>
      <c r="O1604" s="27"/>
      <c r="T1604" s="27"/>
      <c r="U1604" s="27"/>
      <c r="V1604" s="27"/>
      <c r="X1604" s="27"/>
      <c r="AA1604" s="27"/>
    </row>
    <row r="1605" spans="1:27">
      <c r="A1605" s="27"/>
      <c r="C1605" s="27"/>
      <c r="K1605" s="27"/>
      <c r="M1605" s="27"/>
      <c r="O1605" s="27"/>
      <c r="T1605" s="27"/>
      <c r="U1605" s="27"/>
      <c r="V1605" s="27"/>
      <c r="X1605" s="27"/>
      <c r="AA1605" s="27"/>
    </row>
    <row r="1606" spans="1:27">
      <c r="A1606" s="27"/>
      <c r="C1606" s="27"/>
      <c r="K1606" s="27"/>
      <c r="M1606" s="27"/>
      <c r="O1606" s="27"/>
      <c r="T1606" s="27"/>
      <c r="U1606" s="27"/>
      <c r="V1606" s="27"/>
      <c r="X1606" s="27"/>
      <c r="AA1606" s="27"/>
    </row>
    <row r="1607" spans="1:27">
      <c r="A1607" s="27"/>
      <c r="C1607" s="27"/>
      <c r="K1607" s="27"/>
      <c r="M1607" s="27"/>
      <c r="O1607" s="27"/>
      <c r="T1607" s="27"/>
      <c r="U1607" s="27"/>
      <c r="V1607" s="27"/>
      <c r="X1607" s="27"/>
      <c r="AA1607" s="27"/>
    </row>
    <row r="1608" spans="1:27">
      <c r="A1608" s="27"/>
      <c r="C1608" s="27"/>
      <c r="K1608" s="27"/>
      <c r="M1608" s="27"/>
      <c r="O1608" s="27"/>
      <c r="T1608" s="27"/>
      <c r="U1608" s="27"/>
      <c r="V1608" s="27"/>
      <c r="X1608" s="27"/>
      <c r="AA1608" s="27"/>
    </row>
    <row r="1609" spans="1:27">
      <c r="A1609" s="27"/>
      <c r="C1609" s="27"/>
      <c r="K1609" s="27"/>
      <c r="M1609" s="27"/>
      <c r="O1609" s="27"/>
      <c r="T1609" s="27"/>
      <c r="U1609" s="27"/>
      <c r="V1609" s="27"/>
      <c r="X1609" s="27"/>
      <c r="AA1609" s="27"/>
    </row>
    <row r="1610" spans="1:27">
      <c r="A1610" s="27"/>
      <c r="C1610" s="27"/>
      <c r="K1610" s="27"/>
      <c r="M1610" s="27"/>
      <c r="O1610" s="27"/>
      <c r="T1610" s="27"/>
      <c r="U1610" s="27"/>
      <c r="V1610" s="27"/>
      <c r="X1610" s="27"/>
      <c r="AA1610" s="27"/>
    </row>
    <row r="1611" spans="1:27">
      <c r="A1611" s="27"/>
      <c r="C1611" s="27"/>
      <c r="K1611" s="27"/>
      <c r="M1611" s="27"/>
      <c r="O1611" s="27"/>
      <c r="T1611" s="27"/>
      <c r="U1611" s="27"/>
      <c r="V1611" s="27"/>
      <c r="X1611" s="27"/>
      <c r="AA1611" s="27"/>
    </row>
    <row r="1612" spans="1:27">
      <c r="A1612" s="27"/>
      <c r="C1612" s="27"/>
      <c r="K1612" s="27"/>
      <c r="M1612" s="27"/>
      <c r="O1612" s="27"/>
      <c r="T1612" s="27"/>
      <c r="U1612" s="27"/>
      <c r="V1612" s="27"/>
      <c r="X1612" s="27"/>
      <c r="AA1612" s="27"/>
    </row>
    <row r="1613" spans="1:27">
      <c r="A1613" s="27"/>
      <c r="C1613" s="27"/>
      <c r="K1613" s="27"/>
      <c r="M1613" s="27"/>
      <c r="O1613" s="27"/>
      <c r="T1613" s="27"/>
      <c r="U1613" s="27"/>
      <c r="V1613" s="27"/>
      <c r="X1613" s="27"/>
      <c r="AA1613" s="27"/>
    </row>
    <row r="1614" spans="1:27">
      <c r="A1614" s="27"/>
      <c r="C1614" s="27"/>
      <c r="K1614" s="27"/>
      <c r="M1614" s="27"/>
      <c r="O1614" s="27"/>
      <c r="T1614" s="27"/>
      <c r="U1614" s="27"/>
      <c r="V1614" s="27"/>
      <c r="X1614" s="27"/>
      <c r="AA1614" s="27"/>
    </row>
    <row r="1615" spans="1:27">
      <c r="A1615" s="27"/>
      <c r="C1615" s="27"/>
      <c r="K1615" s="27"/>
      <c r="M1615" s="27"/>
      <c r="O1615" s="27"/>
      <c r="T1615" s="27"/>
      <c r="U1615" s="27"/>
      <c r="V1615" s="27"/>
      <c r="X1615" s="27"/>
      <c r="AA1615" s="27"/>
    </row>
    <row r="1616" spans="1:27">
      <c r="A1616" s="27"/>
      <c r="C1616" s="27"/>
      <c r="K1616" s="27"/>
      <c r="M1616" s="27"/>
      <c r="O1616" s="27"/>
      <c r="T1616" s="27"/>
      <c r="U1616" s="27"/>
      <c r="V1616" s="27"/>
      <c r="X1616" s="27"/>
      <c r="AA1616" s="27"/>
    </row>
    <row r="1617" spans="1:27">
      <c r="A1617" s="27"/>
      <c r="C1617" s="27"/>
      <c r="K1617" s="27"/>
      <c r="M1617" s="27"/>
      <c r="O1617" s="27"/>
      <c r="T1617" s="27"/>
      <c r="U1617" s="27"/>
      <c r="V1617" s="27"/>
      <c r="X1617" s="27"/>
      <c r="AA1617" s="27"/>
    </row>
    <row r="1618" spans="1:27">
      <c r="A1618" s="27"/>
      <c r="C1618" s="27"/>
      <c r="K1618" s="27"/>
      <c r="M1618" s="27"/>
      <c r="O1618" s="27"/>
      <c r="T1618" s="27"/>
      <c r="U1618" s="27"/>
      <c r="V1618" s="27"/>
      <c r="X1618" s="27"/>
      <c r="AA1618" s="27"/>
    </row>
    <row r="1619" spans="1:27">
      <c r="A1619" s="27"/>
      <c r="C1619" s="27"/>
      <c r="K1619" s="27"/>
      <c r="M1619" s="27"/>
      <c r="O1619" s="27"/>
      <c r="T1619" s="27"/>
      <c r="U1619" s="27"/>
      <c r="V1619" s="27"/>
      <c r="X1619" s="27"/>
      <c r="AA1619" s="27"/>
    </row>
    <row r="1620" spans="1:27">
      <c r="A1620" s="27"/>
      <c r="C1620" s="27"/>
      <c r="K1620" s="27"/>
      <c r="M1620" s="27"/>
      <c r="O1620" s="27"/>
      <c r="T1620" s="27"/>
      <c r="U1620" s="27"/>
      <c r="V1620" s="27"/>
      <c r="X1620" s="27"/>
      <c r="AA1620" s="27"/>
    </row>
    <row r="1621" spans="1:27">
      <c r="A1621" s="27"/>
      <c r="C1621" s="27"/>
      <c r="K1621" s="27"/>
      <c r="M1621" s="27"/>
      <c r="O1621" s="27"/>
      <c r="T1621" s="27"/>
      <c r="U1621" s="27"/>
      <c r="V1621" s="27"/>
      <c r="X1621" s="27"/>
      <c r="AA1621" s="27"/>
    </row>
    <row r="1622" spans="1:27">
      <c r="A1622" s="27"/>
      <c r="C1622" s="27"/>
      <c r="K1622" s="27"/>
      <c r="M1622" s="27"/>
      <c r="O1622" s="27"/>
      <c r="T1622" s="27"/>
      <c r="U1622" s="27"/>
      <c r="V1622" s="27"/>
      <c r="X1622" s="27"/>
      <c r="AA1622" s="27"/>
    </row>
    <row r="1623" spans="1:27">
      <c r="A1623" s="27"/>
      <c r="C1623" s="27"/>
      <c r="K1623" s="27"/>
      <c r="M1623" s="27"/>
      <c r="O1623" s="27"/>
      <c r="T1623" s="27"/>
      <c r="U1623" s="27"/>
      <c r="V1623" s="27"/>
      <c r="X1623" s="27"/>
      <c r="AA1623" s="27"/>
    </row>
    <row r="1624" spans="1:27">
      <c r="A1624" s="27"/>
      <c r="C1624" s="27"/>
      <c r="K1624" s="27"/>
      <c r="M1624" s="27"/>
      <c r="O1624" s="27"/>
      <c r="T1624" s="27"/>
      <c r="U1624" s="27"/>
      <c r="V1624" s="27"/>
      <c r="X1624" s="27"/>
      <c r="AA1624" s="27"/>
    </row>
    <row r="1625" spans="1:27">
      <c r="A1625" s="27"/>
      <c r="C1625" s="27"/>
      <c r="K1625" s="27"/>
      <c r="M1625" s="27"/>
      <c r="O1625" s="27"/>
      <c r="T1625" s="27"/>
      <c r="U1625" s="27"/>
      <c r="V1625" s="27"/>
      <c r="X1625" s="27"/>
      <c r="AA1625" s="27"/>
    </row>
    <row r="1626" spans="1:27">
      <c r="A1626" s="27"/>
      <c r="C1626" s="27"/>
      <c r="K1626" s="27"/>
      <c r="M1626" s="27"/>
      <c r="O1626" s="27"/>
      <c r="T1626" s="27"/>
      <c r="U1626" s="27"/>
      <c r="V1626" s="27"/>
      <c r="X1626" s="27"/>
      <c r="AA1626" s="27"/>
    </row>
    <row r="1627" spans="1:27">
      <c r="A1627" s="27"/>
      <c r="C1627" s="27"/>
      <c r="K1627" s="27"/>
      <c r="M1627" s="27"/>
      <c r="O1627" s="27"/>
      <c r="T1627" s="27"/>
      <c r="U1627" s="27"/>
      <c r="V1627" s="27"/>
      <c r="X1627" s="27"/>
      <c r="AA1627" s="27"/>
    </row>
    <row r="1628" spans="1:27">
      <c r="A1628" s="27"/>
      <c r="C1628" s="27"/>
      <c r="K1628" s="27"/>
      <c r="M1628" s="27"/>
      <c r="O1628" s="27"/>
      <c r="T1628" s="27"/>
      <c r="U1628" s="27"/>
      <c r="V1628" s="27"/>
      <c r="X1628" s="27"/>
      <c r="AA1628" s="27"/>
    </row>
    <row r="1629" spans="1:27">
      <c r="A1629" s="27"/>
      <c r="C1629" s="27"/>
      <c r="K1629" s="27"/>
      <c r="M1629" s="27"/>
      <c r="O1629" s="27"/>
      <c r="T1629" s="27"/>
      <c r="U1629" s="27"/>
      <c r="V1629" s="27"/>
      <c r="X1629" s="27"/>
      <c r="AA1629" s="27"/>
    </row>
    <row r="1630" spans="1:27">
      <c r="A1630" s="27"/>
      <c r="C1630" s="27"/>
      <c r="K1630" s="27"/>
      <c r="M1630" s="27"/>
      <c r="O1630" s="27"/>
      <c r="T1630" s="27"/>
      <c r="U1630" s="27"/>
      <c r="V1630" s="27"/>
      <c r="X1630" s="27"/>
      <c r="AA1630" s="27"/>
    </row>
    <row r="1631" spans="1:27">
      <c r="A1631" s="27"/>
      <c r="C1631" s="27"/>
      <c r="K1631" s="27"/>
      <c r="M1631" s="27"/>
      <c r="O1631" s="27"/>
      <c r="T1631" s="27"/>
      <c r="U1631" s="27"/>
      <c r="V1631" s="27"/>
      <c r="X1631" s="27"/>
      <c r="AA1631" s="27"/>
    </row>
    <row r="1632" spans="1:27">
      <c r="A1632" s="27"/>
      <c r="C1632" s="27"/>
      <c r="K1632" s="27"/>
      <c r="M1632" s="27"/>
      <c r="O1632" s="27"/>
      <c r="T1632" s="27"/>
      <c r="U1632" s="27"/>
      <c r="V1632" s="27"/>
      <c r="X1632" s="27"/>
      <c r="AA1632" s="27"/>
    </row>
    <row r="1633" spans="1:27">
      <c r="A1633" s="27"/>
      <c r="C1633" s="27"/>
      <c r="K1633" s="27"/>
      <c r="M1633" s="27"/>
      <c r="O1633" s="27"/>
      <c r="T1633" s="27"/>
      <c r="U1633" s="27"/>
      <c r="V1633" s="27"/>
      <c r="X1633" s="27"/>
      <c r="AA1633" s="27"/>
    </row>
    <row r="1634" spans="1:27">
      <c r="A1634" s="27"/>
      <c r="C1634" s="27"/>
      <c r="K1634" s="27"/>
      <c r="M1634" s="27"/>
      <c r="O1634" s="27"/>
      <c r="T1634" s="27"/>
      <c r="U1634" s="27"/>
      <c r="V1634" s="27"/>
      <c r="X1634" s="27"/>
      <c r="AA1634" s="27"/>
    </row>
    <row r="1635" spans="1:27">
      <c r="A1635" s="27"/>
      <c r="C1635" s="27"/>
      <c r="K1635" s="27"/>
      <c r="M1635" s="27"/>
      <c r="O1635" s="27"/>
      <c r="T1635" s="27"/>
      <c r="U1635" s="27"/>
      <c r="V1635" s="27"/>
      <c r="X1635" s="27"/>
      <c r="AA1635" s="27"/>
    </row>
    <row r="1636" spans="1:27">
      <c r="A1636" s="27"/>
      <c r="C1636" s="27"/>
      <c r="K1636" s="27"/>
      <c r="M1636" s="27"/>
      <c r="O1636" s="27"/>
      <c r="T1636" s="27"/>
      <c r="U1636" s="27"/>
      <c r="V1636" s="27"/>
      <c r="X1636" s="27"/>
      <c r="AA1636" s="27"/>
    </row>
    <row r="1637" spans="1:27">
      <c r="A1637" s="27"/>
      <c r="C1637" s="27"/>
      <c r="K1637" s="27"/>
      <c r="M1637" s="27"/>
      <c r="O1637" s="27"/>
      <c r="T1637" s="27"/>
      <c r="U1637" s="27"/>
      <c r="V1637" s="27"/>
      <c r="X1637" s="27"/>
      <c r="AA1637" s="27"/>
    </row>
    <row r="1638" spans="1:27">
      <c r="A1638" s="27"/>
      <c r="C1638" s="27"/>
      <c r="K1638" s="27"/>
      <c r="M1638" s="27"/>
      <c r="O1638" s="27"/>
      <c r="T1638" s="27"/>
      <c r="U1638" s="27"/>
      <c r="V1638" s="27"/>
      <c r="X1638" s="27"/>
      <c r="AA1638" s="27"/>
    </row>
    <row r="1639" spans="1:27">
      <c r="A1639" s="27"/>
      <c r="C1639" s="27"/>
      <c r="K1639" s="27"/>
      <c r="M1639" s="27"/>
      <c r="O1639" s="27"/>
      <c r="T1639" s="27"/>
      <c r="U1639" s="27"/>
      <c r="V1639" s="27"/>
      <c r="X1639" s="27"/>
      <c r="AA1639" s="27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F225"/>
  <sheetViews>
    <sheetView zoomScale="92" zoomScaleNormal="92" workbookViewId="0">
      <pane ySplit="8" topLeftCell="A9" activePane="bottomLeft" state="frozen"/>
      <selection pane="bottomLeft"/>
    </sheetView>
  </sheetViews>
  <sheetFormatPr baseColWidth="10" defaultRowHeight="15"/>
  <cols>
    <col min="1" max="1" width="1.81640625" customWidth="1"/>
    <col min="2" max="2" width="4.90625" customWidth="1"/>
    <col min="3" max="3" width="2.08984375" customWidth="1"/>
    <col min="4" max="4" width="5.54296875" customWidth="1"/>
    <col min="5" max="5" width="5.90625" customWidth="1"/>
    <col min="6" max="6" width="4.90625" customWidth="1"/>
    <col min="7" max="7" width="7.1796875" style="488" customWidth="1"/>
    <col min="8" max="8" width="5.81640625" style="489" customWidth="1"/>
    <col min="9" max="9" width="5.36328125" style="67" customWidth="1"/>
    <col min="10" max="10" width="4.90625" style="67" customWidth="1"/>
    <col min="11" max="11" width="5" style="67" customWidth="1"/>
    <col min="12" max="12" width="4.36328125" style="67" customWidth="1"/>
    <col min="13" max="13" width="6.08984375" customWidth="1"/>
    <col min="14" max="14" width="5.54296875" customWidth="1"/>
    <col min="15" max="15" width="2.26953125" customWidth="1"/>
    <col min="16" max="16" width="5.453125" style="11" customWidth="1"/>
    <col min="17" max="17" width="7.1796875" customWidth="1"/>
    <col min="18" max="18" width="2.36328125" customWidth="1"/>
    <col min="19" max="19" width="7" customWidth="1"/>
    <col min="20" max="20" width="5.1796875" customWidth="1"/>
    <col min="21" max="21" width="5.90625" style="11" customWidth="1"/>
    <col min="22" max="22" width="5.08984375" style="67" customWidth="1"/>
    <col min="23" max="23" width="5.08984375" style="11" customWidth="1"/>
    <col min="24" max="24" width="4.08984375" style="11" customWidth="1"/>
    <col min="25" max="25" width="5.81640625" style="11" customWidth="1"/>
    <col min="26" max="26" width="6.90625" style="488" customWidth="1"/>
    <col min="27" max="27" width="4.6328125" style="11" customWidth="1"/>
    <col min="28" max="28" width="5.453125" style="11" customWidth="1"/>
    <col min="29" max="29" width="4.90625" style="11" customWidth="1"/>
    <col min="30" max="30" width="6.08984375" style="11" customWidth="1"/>
    <col min="31" max="31" width="5" customWidth="1"/>
    <col min="32" max="32" width="5.90625" customWidth="1"/>
    <col min="33" max="33" width="1.36328125" customWidth="1"/>
    <col min="34" max="34" width="5.6328125" style="11" customWidth="1"/>
    <col min="35" max="35" width="5.90625" style="11" customWidth="1"/>
    <col min="36" max="36" width="9" customWidth="1"/>
    <col min="37" max="37" width="6.6328125" customWidth="1"/>
    <col min="38" max="38" width="8" style="67" customWidth="1"/>
    <col min="39" max="39" width="7.6328125" customWidth="1"/>
    <col min="40" max="40" width="8.90625" customWidth="1"/>
    <col min="41" max="41" width="12.453125" customWidth="1"/>
    <col min="42" max="42" width="13.36328125" customWidth="1"/>
    <col min="44" max="44" width="9.54296875" customWidth="1"/>
    <col min="45" max="45" width="10.08984375" customWidth="1"/>
    <col min="46" max="46" width="10.36328125" customWidth="1"/>
  </cols>
  <sheetData>
    <row r="1" spans="1:50">
      <c r="A1" s="46"/>
      <c r="B1" s="46"/>
      <c r="C1" s="46"/>
      <c r="D1" s="46"/>
      <c r="E1" s="46"/>
      <c r="F1" s="46"/>
      <c r="G1" s="490"/>
      <c r="H1" s="173"/>
      <c r="I1" s="95"/>
      <c r="J1" s="95"/>
      <c r="K1" s="95"/>
      <c r="L1" s="95"/>
      <c r="M1" s="46"/>
      <c r="N1" s="46"/>
      <c r="O1" s="46"/>
      <c r="P1" s="173"/>
      <c r="Q1" s="46"/>
      <c r="R1" s="46"/>
      <c r="S1" s="46"/>
      <c r="T1" s="46"/>
      <c r="U1" s="173"/>
      <c r="V1" s="95"/>
      <c r="W1" s="173"/>
      <c r="X1" s="173"/>
      <c r="Y1" s="173"/>
      <c r="Z1" s="490"/>
      <c r="AA1" s="173"/>
      <c r="AB1" s="173"/>
      <c r="AC1" s="173"/>
      <c r="AD1" s="173"/>
      <c r="AE1" s="46"/>
      <c r="AF1" s="46"/>
      <c r="AG1" s="46"/>
      <c r="AH1" s="173"/>
      <c r="AI1" s="173"/>
      <c r="AJ1" s="46"/>
    </row>
    <row r="2" spans="1:50" ht="31.8">
      <c r="A2" s="46"/>
      <c r="B2" s="46"/>
      <c r="C2" s="152" t="s">
        <v>565</v>
      </c>
      <c r="D2" s="46"/>
      <c r="E2" s="46"/>
      <c r="F2" s="46"/>
      <c r="G2" s="490"/>
      <c r="H2" s="173"/>
      <c r="I2" s="95"/>
      <c r="J2" s="95"/>
      <c r="K2" s="95"/>
      <c r="L2" s="95"/>
      <c r="M2" s="46"/>
      <c r="N2" s="46"/>
      <c r="O2" s="46"/>
      <c r="P2" s="173"/>
      <c r="Q2" s="46"/>
      <c r="R2" s="46"/>
      <c r="S2" s="46"/>
      <c r="T2" s="46"/>
      <c r="U2" s="173"/>
      <c r="V2" s="95"/>
      <c r="W2" s="173"/>
      <c r="X2" s="173"/>
      <c r="Y2" s="173"/>
      <c r="Z2" s="497" t="str">
        <f>+År!B2</f>
        <v>OKSE</v>
      </c>
      <c r="AA2" s="173"/>
      <c r="AB2" s="173"/>
      <c r="AC2" s="173"/>
      <c r="AD2" s="173"/>
      <c r="AE2" s="46"/>
      <c r="AF2" s="46"/>
      <c r="AG2" s="46"/>
      <c r="AH2" s="173"/>
      <c r="AI2" s="173"/>
      <c r="AJ2" s="95"/>
      <c r="AL2"/>
      <c r="AM2" s="67"/>
    </row>
    <row r="3" spans="1:50">
      <c r="A3" s="46"/>
      <c r="B3" s="46"/>
      <c r="C3" s="46"/>
      <c r="D3" s="46"/>
      <c r="E3" s="46"/>
      <c r="F3" s="46"/>
      <c r="G3" s="490"/>
      <c r="H3" s="173"/>
      <c r="I3" s="95"/>
      <c r="J3" s="95"/>
      <c r="K3" s="95"/>
      <c r="L3" s="95"/>
      <c r="M3" s="46"/>
      <c r="N3" s="46"/>
      <c r="O3" s="46"/>
      <c r="P3" s="173"/>
      <c r="Q3" s="46"/>
      <c r="R3" s="46"/>
      <c r="S3" s="46"/>
      <c r="T3" s="46"/>
      <c r="U3" s="173"/>
      <c r="V3" s="95"/>
      <c r="W3" s="173"/>
      <c r="X3" s="173"/>
      <c r="Y3" s="173"/>
      <c r="Z3" s="490"/>
      <c r="AA3" s="173"/>
      <c r="AB3" s="173"/>
      <c r="AC3" s="173"/>
      <c r="AD3" s="173"/>
      <c r="AE3" s="46"/>
      <c r="AF3" s="46"/>
      <c r="AG3" s="46"/>
      <c r="AH3" s="173"/>
      <c r="AI3" s="173"/>
      <c r="AJ3" s="46"/>
    </row>
    <row r="4" spans="1:50" s="177" customFormat="1" ht="19.8">
      <c r="A4" s="154"/>
      <c r="B4" s="154"/>
      <c r="C4" s="154"/>
      <c r="D4" s="154"/>
      <c r="E4" s="154"/>
      <c r="F4" s="154"/>
      <c r="G4" s="467"/>
      <c r="H4" s="178"/>
      <c r="I4" s="176"/>
      <c r="J4" s="176"/>
      <c r="K4" s="176" t="s">
        <v>6</v>
      </c>
      <c r="L4" s="176"/>
      <c r="M4" s="177">
        <f>+År!P2</f>
        <v>49</v>
      </c>
      <c r="N4" s="154"/>
      <c r="O4" s="154"/>
      <c r="P4" s="173"/>
      <c r="Q4" s="154"/>
      <c r="R4" s="154"/>
      <c r="S4" s="154"/>
      <c r="T4" s="176"/>
      <c r="U4" s="178" t="s">
        <v>421</v>
      </c>
      <c r="V4" s="178"/>
      <c r="W4" s="178"/>
      <c r="X4" s="178"/>
      <c r="Y4" s="178"/>
      <c r="Z4" s="467"/>
      <c r="AA4" s="531">
        <f>SUM(G9:G12)</f>
        <v>7821</v>
      </c>
      <c r="AB4" s="531"/>
      <c r="AC4" s="531"/>
      <c r="AD4" s="178"/>
      <c r="AE4" s="154"/>
      <c r="AF4" s="154"/>
      <c r="AG4" s="154"/>
      <c r="AH4" s="178"/>
      <c r="AI4" s="154"/>
      <c r="AJ4" s="154"/>
      <c r="AK4" s="179"/>
      <c r="AL4" s="179"/>
      <c r="AM4" s="179"/>
      <c r="AN4" s="179"/>
      <c r="AO4" s="179"/>
      <c r="AP4" s="179"/>
      <c r="AQ4" s="179"/>
      <c r="AR4" s="179"/>
      <c r="AS4" s="179"/>
    </row>
    <row r="5" spans="1:50" ht="17.25" customHeight="1">
      <c r="A5" s="46"/>
      <c r="B5" s="46"/>
      <c r="C5" s="46"/>
      <c r="D5" s="46"/>
      <c r="E5" s="46"/>
      <c r="F5" s="46"/>
      <c r="G5" s="490"/>
      <c r="H5" s="173"/>
      <c r="I5" s="95"/>
      <c r="J5" s="95"/>
      <c r="K5" s="95"/>
      <c r="L5" s="95"/>
      <c r="M5" s="46"/>
      <c r="N5" s="46"/>
      <c r="O5" s="46"/>
      <c r="P5" s="73"/>
      <c r="Q5" s="46"/>
      <c r="R5" s="46"/>
      <c r="S5" s="43"/>
      <c r="T5" s="46"/>
      <c r="U5" s="398"/>
      <c r="V5" s="95"/>
      <c r="W5" s="73"/>
      <c r="X5" s="173"/>
      <c r="Y5" s="73"/>
      <c r="Z5" s="465"/>
      <c r="AA5" s="173"/>
      <c r="AB5" s="73"/>
      <c r="AC5" s="73"/>
      <c r="AD5" s="74"/>
      <c r="AE5" s="43"/>
      <c r="AF5" s="43"/>
      <c r="AG5" s="43"/>
      <c r="AH5" s="173"/>
      <c r="AI5" s="74" t="s">
        <v>4</v>
      </c>
      <c r="AJ5" s="46"/>
      <c r="AL5"/>
    </row>
    <row r="6" spans="1:50" ht="19.5" customHeight="1">
      <c r="A6" s="46"/>
      <c r="B6" s="46"/>
      <c r="C6" s="46"/>
      <c r="D6" s="46"/>
      <c r="E6" s="38" t="s">
        <v>4</v>
      </c>
      <c r="F6" s="46"/>
      <c r="G6" s="490"/>
      <c r="H6" s="173"/>
      <c r="I6" s="95"/>
      <c r="J6" s="95"/>
      <c r="K6" s="95"/>
      <c r="L6" s="95"/>
      <c r="M6" s="46"/>
      <c r="N6" s="46"/>
      <c r="O6" s="46"/>
      <c r="P6" s="73"/>
      <c r="Q6" s="46"/>
      <c r="R6" s="46"/>
      <c r="S6" s="38" t="s">
        <v>23</v>
      </c>
      <c r="T6" s="46"/>
      <c r="U6" s="398"/>
      <c r="V6" s="95"/>
      <c r="W6" s="130" t="s">
        <v>573</v>
      </c>
      <c r="X6" s="130"/>
      <c r="Y6" s="128"/>
      <c r="Z6" s="491" t="s">
        <v>494</v>
      </c>
      <c r="AA6" s="130"/>
      <c r="AB6" s="172" t="s">
        <v>402</v>
      </c>
      <c r="AC6" s="172" t="s">
        <v>402</v>
      </c>
      <c r="AD6" s="130" t="s">
        <v>422</v>
      </c>
      <c r="AE6" s="26"/>
      <c r="AF6" s="26"/>
      <c r="AG6" s="26"/>
      <c r="AH6" s="130" t="s">
        <v>489</v>
      </c>
      <c r="AI6" s="130" t="s">
        <v>9</v>
      </c>
      <c r="AJ6" s="43"/>
      <c r="AL6"/>
      <c r="AV6" s="23"/>
      <c r="AW6" s="23"/>
      <c r="AX6" s="23"/>
    </row>
    <row r="7" spans="1:50" ht="15.6">
      <c r="A7" s="46"/>
      <c r="B7" s="46"/>
      <c r="C7" s="46"/>
      <c r="D7" s="46"/>
      <c r="E7" s="38" t="s">
        <v>487</v>
      </c>
      <c r="F7" s="38"/>
      <c r="G7" s="491" t="s">
        <v>4</v>
      </c>
      <c r="H7" s="173"/>
      <c r="I7" s="93" t="s">
        <v>4</v>
      </c>
      <c r="J7" s="95"/>
      <c r="K7" s="93" t="s">
        <v>1</v>
      </c>
      <c r="L7" s="95"/>
      <c r="M7" s="38" t="s">
        <v>23</v>
      </c>
      <c r="N7" s="46"/>
      <c r="O7" s="46"/>
      <c r="P7" s="432" t="s">
        <v>23</v>
      </c>
      <c r="Q7" s="432" t="s">
        <v>23</v>
      </c>
      <c r="R7" s="46"/>
      <c r="S7" s="38" t="s">
        <v>493</v>
      </c>
      <c r="T7" s="46"/>
      <c r="U7" s="130" t="s">
        <v>23</v>
      </c>
      <c r="V7" s="95"/>
      <c r="W7" s="130" t="s">
        <v>541</v>
      </c>
      <c r="X7" s="130"/>
      <c r="Y7" s="130" t="s">
        <v>577</v>
      </c>
      <c r="Z7" s="491" t="s">
        <v>574</v>
      </c>
      <c r="AA7" s="130"/>
      <c r="AB7" s="130" t="s">
        <v>502</v>
      </c>
      <c r="AC7" s="130" t="s">
        <v>571</v>
      </c>
      <c r="AD7" s="130" t="s">
        <v>415</v>
      </c>
      <c r="AE7" s="38" t="s">
        <v>550</v>
      </c>
      <c r="AF7" s="38" t="s">
        <v>413</v>
      </c>
      <c r="AG7" s="38"/>
      <c r="AH7" s="130" t="s">
        <v>579</v>
      </c>
      <c r="AI7" s="130" t="s">
        <v>70</v>
      </c>
      <c r="AJ7" s="43"/>
      <c r="AK7" s="23"/>
      <c r="AL7" s="23"/>
      <c r="AM7" s="23"/>
    </row>
    <row r="8" spans="1:50" ht="15.6">
      <c r="A8" s="43"/>
      <c r="B8" s="38" t="s">
        <v>89</v>
      </c>
      <c r="C8" s="38" t="s">
        <v>420</v>
      </c>
      <c r="D8" s="84"/>
      <c r="E8" s="142" t="s">
        <v>488</v>
      </c>
      <c r="F8" s="167" t="s">
        <v>540</v>
      </c>
      <c r="G8" s="492" t="s">
        <v>9</v>
      </c>
      <c r="H8" s="196" t="s">
        <v>540</v>
      </c>
      <c r="I8" s="144" t="s">
        <v>402</v>
      </c>
      <c r="J8" s="197" t="s">
        <v>540</v>
      </c>
      <c r="K8" s="144" t="s">
        <v>402</v>
      </c>
      <c r="L8" s="197" t="s">
        <v>540</v>
      </c>
      <c r="M8" s="142" t="s">
        <v>0</v>
      </c>
      <c r="N8" s="167" t="s">
        <v>540</v>
      </c>
      <c r="O8" s="46"/>
      <c r="P8" s="432" t="s">
        <v>735</v>
      </c>
      <c r="Q8" s="432" t="s">
        <v>736</v>
      </c>
      <c r="R8" s="46"/>
      <c r="S8" s="142" t="s">
        <v>414</v>
      </c>
      <c r="T8" s="167" t="s">
        <v>540</v>
      </c>
      <c r="U8" s="143" t="s">
        <v>44</v>
      </c>
      <c r="V8" s="197" t="s">
        <v>540</v>
      </c>
      <c r="W8" s="143" t="s">
        <v>561</v>
      </c>
      <c r="X8" s="196" t="s">
        <v>540</v>
      </c>
      <c r="Y8" s="143" t="s">
        <v>578</v>
      </c>
      <c r="Z8" s="492" t="s">
        <v>575</v>
      </c>
      <c r="AA8" s="196" t="s">
        <v>540</v>
      </c>
      <c r="AB8" s="143" t="s">
        <v>482</v>
      </c>
      <c r="AC8" s="143" t="s">
        <v>536</v>
      </c>
      <c r="AD8" s="143" t="s">
        <v>44</v>
      </c>
      <c r="AE8" s="142" t="s">
        <v>551</v>
      </c>
      <c r="AF8" s="142" t="s">
        <v>572</v>
      </c>
      <c r="AG8" s="142"/>
      <c r="AH8" s="143" t="s">
        <v>499</v>
      </c>
      <c r="AI8" s="143" t="s">
        <v>566</v>
      </c>
      <c r="AJ8" s="43"/>
      <c r="AK8" s="23"/>
      <c r="AL8" s="23"/>
      <c r="AM8" s="23"/>
      <c r="AT8" s="4"/>
    </row>
    <row r="9" spans="1:50" s="2" customFormat="1" ht="15.6">
      <c r="A9" s="49"/>
      <c r="B9" s="168">
        <f>+'Ark1'!C171</f>
        <v>2024</v>
      </c>
      <c r="C9" s="168">
        <f>+'Ark1'!G171</f>
        <v>1</v>
      </c>
      <c r="D9" s="169" t="str">
        <f>VLOOKUP(C9,RNR!$G$9:$H$12,2)</f>
        <v>Øst</v>
      </c>
      <c r="E9" s="168">
        <f>+'Ark1'!Q171</f>
        <v>1039</v>
      </c>
      <c r="F9" s="168">
        <f>+E9-E14</f>
        <v>-11</v>
      </c>
      <c r="G9" s="493">
        <f>+'Ark1'!R171</f>
        <v>2638</v>
      </c>
      <c r="H9" s="496">
        <f>+G9-G14</f>
        <v>-303</v>
      </c>
      <c r="I9" s="171">
        <f>+'Ark1'!AE171</f>
        <v>33.729702084132462</v>
      </c>
      <c r="J9" s="171">
        <f>+I9-I14</f>
        <v>-2.7772492564832305</v>
      </c>
      <c r="K9" s="171">
        <f>+'Ark1'!AF171</f>
        <v>34.935841461701237</v>
      </c>
      <c r="L9" s="171">
        <f>+K9-K14</f>
        <v>-2.6012199304785142</v>
      </c>
      <c r="M9" s="362">
        <f>+'Ark1'!S171</f>
        <v>5.9787476280834895</v>
      </c>
      <c r="N9" s="169">
        <f>+M9-M14</f>
        <v>0.1013634318982044</v>
      </c>
      <c r="O9" s="46"/>
      <c r="P9" s="433">
        <f>+'Ark1'!AR171</f>
        <v>216.68988326848245</v>
      </c>
      <c r="Q9" s="114">
        <f>+'Ark1'!AS171</f>
        <v>34.895155057389225</v>
      </c>
      <c r="R9" s="46"/>
      <c r="S9" s="362">
        <f>+'Ark1'!T171</f>
        <v>6.4655041698256239</v>
      </c>
      <c r="T9" s="169">
        <f>+S9-S14</f>
        <v>-7.1388043707186988E-2</v>
      </c>
      <c r="U9" s="300">
        <f>+'Ark1'!U171</f>
        <v>368.46891584533665</v>
      </c>
      <c r="V9" s="171">
        <f>+U9-U14</f>
        <v>6.2711939820261478</v>
      </c>
      <c r="W9" s="170">
        <f>+'Ark1'!W171</f>
        <v>48.104624715693696</v>
      </c>
      <c r="X9" s="170">
        <f>+W9-W14</f>
        <v>-3.1024477086517734</v>
      </c>
      <c r="Y9" s="170">
        <f>+'Ark1'!X171</f>
        <v>53.070507960576201</v>
      </c>
      <c r="Z9" s="493">
        <f>+'Ark1'!AG171</f>
        <v>1048.6708171206226</v>
      </c>
      <c r="AA9" s="170">
        <f>+Z9-Z14</f>
        <v>26.814819910022834</v>
      </c>
      <c r="AB9" s="170">
        <f>+'Ark1'!AH171</f>
        <v>7.5815011372251717E-2</v>
      </c>
      <c r="AC9" s="300">
        <f>+'Ark1'!AI171</f>
        <v>59.818043972706597</v>
      </c>
      <c r="AD9" s="170">
        <f>+'Ark1'!Y171</f>
        <v>118.56019764946228</v>
      </c>
      <c r="AE9" s="169">
        <f>+'Ark1'!Z171</f>
        <v>1.8817963605749537</v>
      </c>
      <c r="AF9" s="169">
        <f>+'Ark1'!AA171</f>
        <v>1.8291673658408236</v>
      </c>
      <c r="AG9" s="142"/>
      <c r="AH9" s="300">
        <f>1000*U9/Z9</f>
        <v>351.36756914534578</v>
      </c>
      <c r="AI9" s="170">
        <f>+'Ark1'!AF171</f>
        <v>34.935841461701237</v>
      </c>
      <c r="AJ9" s="49"/>
      <c r="AK9" s="23"/>
      <c r="AL9" s="23"/>
      <c r="AM9" s="23"/>
      <c r="AT9" s="48"/>
    </row>
    <row r="10" spans="1:50" s="2" customFormat="1" ht="15.6">
      <c r="A10" s="49"/>
      <c r="B10" s="168">
        <f>+'Ark1'!C172</f>
        <v>2024</v>
      </c>
      <c r="C10" s="168">
        <f>+'Ark1'!G172</f>
        <v>2</v>
      </c>
      <c r="D10" s="169" t="str">
        <f>VLOOKUP(C10,RNR!$G$9:$H$12,2)</f>
        <v>Vest</v>
      </c>
      <c r="E10" s="168">
        <f>+'Ark1'!Q172</f>
        <v>766</v>
      </c>
      <c r="F10" s="168">
        <f>+E10-E15</f>
        <v>63</v>
      </c>
      <c r="G10" s="493">
        <f>+'Ark1'!R172</f>
        <v>1819</v>
      </c>
      <c r="H10" s="496">
        <f>+G10-G15</f>
        <v>70</v>
      </c>
      <c r="I10" s="171">
        <f>+'Ark1'!AE172</f>
        <v>23.257895409794152</v>
      </c>
      <c r="J10" s="171">
        <f>+I10-I15</f>
        <v>1.5473690940046758</v>
      </c>
      <c r="K10" s="171">
        <f>+'Ark1'!AF172</f>
        <v>23.405131525749297</v>
      </c>
      <c r="L10" s="171">
        <f>+K10-K15</f>
        <v>1.31878296609122</v>
      </c>
      <c r="M10" s="362">
        <f>+'Ark1'!S172</f>
        <v>5.7256734469488721</v>
      </c>
      <c r="N10" s="169">
        <f>+M10-M15</f>
        <v>-3.4051953508792643E-2</v>
      </c>
      <c r="O10" s="46"/>
      <c r="P10" s="433">
        <f>+'Ark1'!AR172</f>
        <v>215.30177854274248</v>
      </c>
      <c r="Q10" s="114">
        <f>+'Ark1'!AS172</f>
        <v>34.664324793422999</v>
      </c>
      <c r="R10" s="46"/>
      <c r="S10" s="362">
        <f>+'Ark1'!T172</f>
        <v>6.7960417811984604</v>
      </c>
      <c r="T10" s="169">
        <f>+S10-S15</f>
        <v>-2.7003571663186676E-3</v>
      </c>
      <c r="U10" s="300">
        <f>+'Ark1'!U172</f>
        <v>357.99983507421626</v>
      </c>
      <c r="V10" s="171">
        <f>+U10-U15</f>
        <v>-0.35608259302222223</v>
      </c>
      <c r="W10" s="170">
        <f>+'Ark1'!W172</f>
        <v>56.404617921935134</v>
      </c>
      <c r="X10" s="170">
        <f>+W10-W15</f>
        <v>1.630461260986003</v>
      </c>
      <c r="Y10" s="170">
        <f>+'Ark1'!X172</f>
        <v>52.226498075865848</v>
      </c>
      <c r="Z10" s="493">
        <f>+'Ark1'!AG172</f>
        <v>990.20252438324701</v>
      </c>
      <c r="AA10" s="170">
        <f>+Z10-Z15</f>
        <v>36.547351969453757</v>
      </c>
      <c r="AB10" s="170">
        <f>+'Ark1'!AH172</f>
        <v>0.10995052226498075</v>
      </c>
      <c r="AC10" s="300">
        <f>+'Ark1'!AI172</f>
        <v>45.794392523364486</v>
      </c>
      <c r="AD10" s="170">
        <f>+'Ark1'!Y172</f>
        <v>108.93117872633513</v>
      </c>
      <c r="AE10" s="169">
        <f>+'Ark1'!Z172</f>
        <v>1.8480054847301988</v>
      </c>
      <c r="AF10" s="169">
        <f>+'Ark1'!AA172</f>
        <v>1.9018424417786413</v>
      </c>
      <c r="AG10" s="142"/>
      <c r="AH10" s="300">
        <f>1000*U10/Z10</f>
        <v>361.54203434009457</v>
      </c>
      <c r="AI10" s="170">
        <f>+'Ark1'!AF172</f>
        <v>23.405131525749297</v>
      </c>
      <c r="AJ10" s="49"/>
      <c r="AK10" s="23"/>
      <c r="AL10" s="23"/>
      <c r="AM10" s="23"/>
      <c r="AT10" s="48"/>
    </row>
    <row r="11" spans="1:50" s="2" customFormat="1" ht="15.6">
      <c r="A11" s="49"/>
      <c r="B11" s="168">
        <f>+'Ark1'!C173</f>
        <v>2024</v>
      </c>
      <c r="C11" s="168">
        <f>+'Ark1'!G173</f>
        <v>3</v>
      </c>
      <c r="D11" s="169" t="str">
        <f>VLOOKUP(C11,RNR!$G$9:$H$12,2)</f>
        <v>Midt</v>
      </c>
      <c r="E11" s="168">
        <f>+'Ark1'!Q173</f>
        <v>662</v>
      </c>
      <c r="F11" s="168">
        <f>+E11-E16</f>
        <v>10</v>
      </c>
      <c r="G11" s="493">
        <f>+'Ark1'!R173</f>
        <v>2560</v>
      </c>
      <c r="H11" s="496">
        <f>+G11-G16</f>
        <v>40</v>
      </c>
      <c r="I11" s="171">
        <f>+'Ark1'!AE173</f>
        <v>32.732387162766912</v>
      </c>
      <c r="J11" s="171">
        <f>+I11-I16</f>
        <v>1.4513543921611536</v>
      </c>
      <c r="K11" s="171">
        <f>+'Ark1'!AF173</f>
        <v>31.352942819206156</v>
      </c>
      <c r="L11" s="171">
        <f>+K11-K16</f>
        <v>1.3702210448008429</v>
      </c>
      <c r="M11" s="362">
        <f>+'Ark1'!S173</f>
        <v>5.2482408131352623</v>
      </c>
      <c r="N11" s="169">
        <f>+M11-M16</f>
        <v>5.7764622659070675E-2</v>
      </c>
      <c r="O11" s="46"/>
      <c r="P11" s="433">
        <f>+'Ark1'!AR173</f>
        <v>215.98548320199097</v>
      </c>
      <c r="Q11" s="114">
        <f>+'Ark1'!AS173</f>
        <v>33.010105232992245</v>
      </c>
      <c r="R11" s="46"/>
      <c r="S11" s="362">
        <f>+'Ark1'!T173</f>
        <v>6.4789062499999996</v>
      </c>
      <c r="T11" s="169">
        <f>+S11-S16</f>
        <v>0.25509672619047485</v>
      </c>
      <c r="U11" s="300">
        <f>+'Ark1'!U173</f>
        <v>340.75542968749994</v>
      </c>
      <c r="V11" s="171">
        <f>+U11-U16</f>
        <v>3.1176915922616786</v>
      </c>
      <c r="W11" s="170">
        <f>+'Ark1'!W173</f>
        <v>49.4140625</v>
      </c>
      <c r="X11" s="170">
        <f>+W11-W16</f>
        <v>7.0727926587301582</v>
      </c>
      <c r="Y11" s="170">
        <f>+'Ark1'!X173</f>
        <v>41.4453125</v>
      </c>
      <c r="Z11" s="493">
        <f>+'Ark1'!AG173</f>
        <v>934.64579012857746</v>
      </c>
      <c r="AA11" s="170">
        <f>+Z11-Z16</f>
        <v>18.905739324174306</v>
      </c>
      <c r="AB11" s="170">
        <f>+'Ark1'!AH173</f>
        <v>0</v>
      </c>
      <c r="AC11" s="300">
        <f>+'Ark1'!AI173</f>
        <v>31.3671875</v>
      </c>
      <c r="AD11" s="170">
        <f>+'Ark1'!Y173</f>
        <v>94.807971308554102</v>
      </c>
      <c r="AE11" s="169">
        <f>+'Ark1'!Z173</f>
        <v>1.6436762127442603</v>
      </c>
      <c r="AF11" s="169">
        <f>+'Ark1'!AA173</f>
        <v>1.788293195678758</v>
      </c>
      <c r="AG11" s="142"/>
      <c r="AH11" s="300">
        <f>1000*U11/Z11</f>
        <v>364.58242607675243</v>
      </c>
      <c r="AI11" s="170">
        <f>+'Ark1'!AF173</f>
        <v>31.352942819206156</v>
      </c>
      <c r="AJ11" s="49"/>
      <c r="AK11" s="23"/>
      <c r="AL11" s="23"/>
      <c r="AM11" s="23"/>
      <c r="AT11" s="48"/>
    </row>
    <row r="12" spans="1:50" s="2" customFormat="1" ht="15.6">
      <c r="A12" s="49"/>
      <c r="B12" s="168">
        <f>+'Ark1'!C174</f>
        <v>2024</v>
      </c>
      <c r="C12" s="168">
        <f>+'Ark1'!G174</f>
        <v>4</v>
      </c>
      <c r="D12" s="169" t="str">
        <f>VLOOKUP(C12,RNR!$G$9:$H$12,2)</f>
        <v>Nord</v>
      </c>
      <c r="E12" s="168">
        <f>+'Ark1'!Q174</f>
        <v>252</v>
      </c>
      <c r="F12" s="168">
        <f>+E12-E17</f>
        <v>-8</v>
      </c>
      <c r="G12" s="493">
        <f>+'Ark1'!R174</f>
        <v>804</v>
      </c>
      <c r="H12" s="496">
        <f>+G12-G17</f>
        <v>-42</v>
      </c>
      <c r="I12" s="171">
        <f>+'Ark1'!AE174</f>
        <v>10.280015343306482</v>
      </c>
      <c r="J12" s="171">
        <f>+I12-I17</f>
        <v>-0.22147422968259356</v>
      </c>
      <c r="K12" s="171">
        <f>+'Ark1'!AF174</f>
        <v>10.306084193343294</v>
      </c>
      <c r="L12" s="171">
        <f>+K12-K17</f>
        <v>-8.7784080413557675E-2</v>
      </c>
      <c r="M12" s="362">
        <f>+'Ark1'!S174</f>
        <v>5.6106965174129373</v>
      </c>
      <c r="N12" s="169">
        <f>+M12-M17</f>
        <v>0.10360431883137533</v>
      </c>
      <c r="O12" s="46"/>
      <c r="P12" s="433">
        <f>+'Ark1'!AR174</f>
        <v>217.17484276729564</v>
      </c>
      <c r="Q12" s="114">
        <f>+'Ark1'!AS174</f>
        <v>34.118947174592421</v>
      </c>
      <c r="R12" s="46"/>
      <c r="S12" s="362">
        <f>+'Ark1'!T174</f>
        <v>6.4614427860696528</v>
      </c>
      <c r="T12" s="169">
        <f>+S12-S17</f>
        <v>-6.6423203133227915E-3</v>
      </c>
      <c r="U12" s="300">
        <f>+'Ark1'!U174</f>
        <v>356.64987562189054</v>
      </c>
      <c r="V12" s="171">
        <f>+U12-U17</f>
        <v>8.0017668748455435</v>
      </c>
      <c r="W12" s="170">
        <f>+'Ark1'!W174</f>
        <v>48.258706467661682</v>
      </c>
      <c r="X12" s="170">
        <f>+W12-W17</f>
        <v>1.8048057584418373</v>
      </c>
      <c r="Y12" s="170">
        <f>+'Ark1'!X174</f>
        <v>49.378109452736318</v>
      </c>
      <c r="Z12" s="493">
        <f>+'Ark1'!AG174</f>
        <v>962.1459119496858</v>
      </c>
      <c r="AA12" s="170">
        <f>+Z12-Z17</f>
        <v>16.313786345820972</v>
      </c>
      <c r="AB12" s="170">
        <f>+'Ark1'!AH174</f>
        <v>0</v>
      </c>
      <c r="AC12" s="300">
        <f>+'Ark1'!AI174</f>
        <v>38.557213930348254</v>
      </c>
      <c r="AD12" s="170">
        <f>+'Ark1'!Y174</f>
        <v>92.585431504369609</v>
      </c>
      <c r="AE12" s="169">
        <f>+'Ark1'!Z174</f>
        <v>1.7071506074320251</v>
      </c>
      <c r="AF12" s="169">
        <f>+'Ark1'!AA174</f>
        <v>1.7947562946468043</v>
      </c>
      <c r="AG12" s="142"/>
      <c r="AH12" s="300">
        <f>1000*U12/Z12</f>
        <v>370.68169307000193</v>
      </c>
      <c r="AI12" s="170">
        <f>+'Ark1'!AF174</f>
        <v>10.306084193343294</v>
      </c>
      <c r="AJ12" s="49"/>
      <c r="AK12" s="23"/>
      <c r="AL12" s="23"/>
      <c r="AM12" s="23"/>
      <c r="AT12" s="48"/>
    </row>
    <row r="13" spans="1:50" s="2" customFormat="1" ht="15.6">
      <c r="A13" s="49"/>
      <c r="B13" s="49"/>
      <c r="C13" s="49"/>
      <c r="D13" s="49"/>
      <c r="E13" s="49"/>
      <c r="F13" s="49"/>
      <c r="G13" s="468"/>
      <c r="H13" s="74"/>
      <c r="I13" s="49"/>
      <c r="J13" s="49"/>
      <c r="K13" s="49"/>
      <c r="L13" s="49"/>
      <c r="M13" s="49"/>
      <c r="N13" s="49"/>
      <c r="O13" s="46"/>
      <c r="P13" s="49"/>
      <c r="Q13" s="49"/>
      <c r="R13" s="46"/>
      <c r="S13" s="49"/>
      <c r="T13" s="49"/>
      <c r="U13" s="74"/>
      <c r="V13" s="49"/>
      <c r="W13" s="49"/>
      <c r="X13" s="49"/>
      <c r="Y13" s="49"/>
      <c r="Z13" s="468"/>
      <c r="AA13" s="49"/>
      <c r="AB13" s="49"/>
      <c r="AC13" s="49"/>
      <c r="AD13" s="49"/>
      <c r="AE13" s="49"/>
      <c r="AF13" s="49"/>
      <c r="AG13" s="142"/>
      <c r="AH13" s="49"/>
      <c r="AI13" s="49"/>
      <c r="AJ13" s="49"/>
      <c r="AK13" s="23"/>
      <c r="AL13" s="23"/>
      <c r="AM13" s="23"/>
      <c r="AT13" s="48"/>
    </row>
    <row r="14" spans="1:50" ht="15.6">
      <c r="A14" s="43"/>
      <c r="B14" s="3">
        <f>+'Ark1'!C175</f>
        <v>2023</v>
      </c>
      <c r="C14" s="3">
        <f>+'Ark1'!G175</f>
        <v>1</v>
      </c>
      <c r="D14" s="169" t="str">
        <f>VLOOKUP(C14,RNR!$G$9:$H$12,2)</f>
        <v>Øst</v>
      </c>
      <c r="E14" s="3">
        <f>+'Ark1'!Q175</f>
        <v>1050</v>
      </c>
      <c r="F14" s="3"/>
      <c r="G14" s="494">
        <f>+'Ark1'!R175</f>
        <v>2941</v>
      </c>
      <c r="H14" s="16"/>
      <c r="I14" s="56">
        <f>+'Ark1'!AE175</f>
        <v>36.506951340615693</v>
      </c>
      <c r="J14" s="56"/>
      <c r="K14" s="56">
        <f>+'Ark1'!AF175</f>
        <v>37.537061392179751</v>
      </c>
      <c r="L14" s="56"/>
      <c r="M14" s="13">
        <f>+'Ark1'!S175</f>
        <v>5.8773841961852851</v>
      </c>
      <c r="N14" s="3"/>
      <c r="O14" s="46"/>
      <c r="P14" s="433">
        <f>+'Ark1'!AR175</f>
        <v>216.37273361227329</v>
      </c>
      <c r="Q14" s="114">
        <f>+'Ark1'!AS175</f>
        <v>34.565960249432742</v>
      </c>
      <c r="R14" s="46"/>
      <c r="S14" s="13">
        <f>+'Ark1'!T175</f>
        <v>6.5368922135328109</v>
      </c>
      <c r="T14" s="3"/>
      <c r="U14" s="16">
        <f>+'Ark1'!U175</f>
        <v>362.19772186331051</v>
      </c>
      <c r="V14" s="56"/>
      <c r="W14" s="16">
        <f>+'Ark1'!W175</f>
        <v>51.207072424345469</v>
      </c>
      <c r="X14" s="16"/>
      <c r="Y14" s="16">
        <f>+'Ark1'!X175</f>
        <v>50.799047942876577</v>
      </c>
      <c r="Z14" s="494">
        <f>+'Ark1'!AG175</f>
        <v>1021.8559972105998</v>
      </c>
      <c r="AA14" s="16"/>
      <c r="AB14" s="16">
        <f>+'Ark1'!AH175</f>
        <v>3.4002040122407345E-2</v>
      </c>
      <c r="AC14" s="16">
        <f>+'Ark1'!AI175</f>
        <v>58.551513090785448</v>
      </c>
      <c r="AD14" s="16">
        <f>+'Ark1'!Y175</f>
        <v>118.43697649153022</v>
      </c>
      <c r="AE14" s="13">
        <f>+'Ark1'!Z175</f>
        <v>1.9076912712202641</v>
      </c>
      <c r="AF14" s="13">
        <f>+'Ark1'!AA175</f>
        <v>1.8646159534343811</v>
      </c>
      <c r="AG14" s="142"/>
      <c r="AH14" s="16">
        <f t="shared" ref="AH14:AH27" si="0">1000*U14/Z14</f>
        <v>354.45084517976676</v>
      </c>
      <c r="AI14" s="16">
        <f>+'Ark1'!AF175</f>
        <v>37.537061392179751</v>
      </c>
      <c r="AJ14" s="43"/>
      <c r="AK14" s="23"/>
      <c r="AL14" s="23"/>
      <c r="AM14" s="23"/>
      <c r="AT14" s="47"/>
    </row>
    <row r="15" spans="1:50" ht="15.6">
      <c r="A15" s="43"/>
      <c r="B15" s="3">
        <f>+'Ark1'!C176</f>
        <v>2023</v>
      </c>
      <c r="C15" s="3">
        <f>+'Ark1'!G176</f>
        <v>2</v>
      </c>
      <c r="D15" s="169" t="str">
        <f>VLOOKUP(C15,RNR!$G$9:$H$12,2)</f>
        <v>Vest</v>
      </c>
      <c r="E15" s="3">
        <f>+'Ark1'!Q176</f>
        <v>703</v>
      </c>
      <c r="F15" s="3"/>
      <c r="G15" s="494">
        <f>+'Ark1'!R176</f>
        <v>1749</v>
      </c>
      <c r="H15" s="16"/>
      <c r="I15" s="56">
        <f>+'Ark1'!AE176</f>
        <v>21.710526315789476</v>
      </c>
      <c r="J15" s="56"/>
      <c r="K15" s="56">
        <f>+'Ark1'!AF176</f>
        <v>22.086348559658077</v>
      </c>
      <c r="L15" s="56"/>
      <c r="M15" s="13">
        <f>+'Ark1'!S176</f>
        <v>5.7597254004576648</v>
      </c>
      <c r="N15" s="3"/>
      <c r="O15" s="46"/>
      <c r="P15" s="433">
        <f>+'Ark1'!AR176</f>
        <v>215.64506539833525</v>
      </c>
      <c r="Q15" s="114">
        <f>+'Ark1'!AS176</f>
        <v>34.669485472755724</v>
      </c>
      <c r="R15" s="46"/>
      <c r="S15" s="13">
        <f>+'Ark1'!T176</f>
        <v>6.798742138364779</v>
      </c>
      <c r="T15" s="3"/>
      <c r="U15" s="16">
        <f>+'Ark1'!U176</f>
        <v>358.35591766723849</v>
      </c>
      <c r="V15" s="56"/>
      <c r="W15" s="16">
        <f>+'Ark1'!W176</f>
        <v>54.774156660949131</v>
      </c>
      <c r="X15" s="16"/>
      <c r="Y15" s="16">
        <f>+'Ark1'!X176</f>
        <v>52.487135506003433</v>
      </c>
      <c r="Z15" s="494">
        <f>+'Ark1'!AG176</f>
        <v>953.65517241379325</v>
      </c>
      <c r="AA15" s="16"/>
      <c r="AB15" s="16">
        <f>+'Ark1'!AH176</f>
        <v>0</v>
      </c>
      <c r="AC15" s="16">
        <f>+'Ark1'!AI176</f>
        <v>45.283018867924511</v>
      </c>
      <c r="AD15" s="16">
        <f>+'Ark1'!Y176</f>
        <v>107.61580290827636</v>
      </c>
      <c r="AE15" s="13">
        <f>+'Ark1'!Z176</f>
        <v>1.8163085339216285</v>
      </c>
      <c r="AF15" s="13">
        <f>+'Ark1'!AA176</f>
        <v>1.8495680012209088</v>
      </c>
      <c r="AG15" s="142"/>
      <c r="AH15" s="16">
        <f t="shared" si="0"/>
        <v>375.77095792413638</v>
      </c>
      <c r="AI15" s="16">
        <f>+'Ark1'!AF176</f>
        <v>22.086348559658077</v>
      </c>
      <c r="AJ15" s="43"/>
      <c r="AK15" s="23"/>
      <c r="AL15" s="23"/>
      <c r="AM15" s="23"/>
      <c r="AT15" s="47"/>
    </row>
    <row r="16" spans="1:50" ht="15.6">
      <c r="A16" s="43"/>
      <c r="B16" s="3">
        <f>+'Ark1'!C177</f>
        <v>2023</v>
      </c>
      <c r="C16" s="3">
        <f>+'Ark1'!G177</f>
        <v>3</v>
      </c>
      <c r="D16" s="169" t="str">
        <f>VLOOKUP(C16,RNR!$G$9:$H$12,2)</f>
        <v>Midt</v>
      </c>
      <c r="E16" s="3">
        <f>+'Ark1'!Q177</f>
        <v>652</v>
      </c>
      <c r="F16" s="3"/>
      <c r="G16" s="494">
        <f>+'Ark1'!R177</f>
        <v>2520</v>
      </c>
      <c r="H16" s="16"/>
      <c r="I16" s="56">
        <f>+'Ark1'!AE177</f>
        <v>31.281032770605758</v>
      </c>
      <c r="J16" s="56"/>
      <c r="K16" s="56">
        <f>+'Ark1'!AF177</f>
        <v>29.982721774405313</v>
      </c>
      <c r="L16" s="56"/>
      <c r="M16" s="13">
        <f>+'Ark1'!S177</f>
        <v>5.1904761904761916</v>
      </c>
      <c r="N16" s="3"/>
      <c r="O16" s="46"/>
      <c r="P16" s="433">
        <f>+'Ark1'!AR177</f>
        <v>216.21041490262488</v>
      </c>
      <c r="Q16" s="114">
        <f>+'Ark1'!AS177</f>
        <v>32.697584073106249</v>
      </c>
      <c r="R16" s="46"/>
      <c r="S16" s="13">
        <f>+'Ark1'!T177</f>
        <v>6.2238095238095248</v>
      </c>
      <c r="T16" s="3"/>
      <c r="U16" s="16">
        <f>+'Ark1'!U177</f>
        <v>337.63773809523826</v>
      </c>
      <c r="V16" s="56"/>
      <c r="W16" s="16">
        <f>+'Ark1'!W177</f>
        <v>42.341269841269842</v>
      </c>
      <c r="X16" s="16"/>
      <c r="Y16" s="16">
        <f>+'Ark1'!X177</f>
        <v>41.468253968253968</v>
      </c>
      <c r="Z16" s="494">
        <f>+'Ark1'!AG177</f>
        <v>915.74005080440315</v>
      </c>
      <c r="AA16" s="16"/>
      <c r="AB16" s="16">
        <f>+'Ark1'!AH177</f>
        <v>7.9365079365079347E-2</v>
      </c>
      <c r="AC16" s="16">
        <f>+'Ark1'!AI177</f>
        <v>29.166666666666675</v>
      </c>
      <c r="AD16" s="16">
        <f>+'Ark1'!Y177</f>
        <v>90.315389012631002</v>
      </c>
      <c r="AE16" s="13">
        <f>+'Ark1'!Z177</f>
        <v>1.5769383925434588</v>
      </c>
      <c r="AF16" s="13">
        <f>+'Ark1'!AA177</f>
        <v>1.7475347066712037</v>
      </c>
      <c r="AG16" s="142"/>
      <c r="AH16" s="16">
        <f t="shared" si="0"/>
        <v>368.70478450587694</v>
      </c>
      <c r="AI16" s="16">
        <f>+'Ark1'!AF177</f>
        <v>29.982721774405313</v>
      </c>
      <c r="AJ16" s="43"/>
      <c r="AK16" s="23"/>
      <c r="AL16" s="23"/>
      <c r="AM16" s="23"/>
      <c r="AT16" s="47"/>
    </row>
    <row r="17" spans="1:58" ht="15.6">
      <c r="A17" s="43"/>
      <c r="B17" s="3">
        <f>+'Ark1'!C178</f>
        <v>2023</v>
      </c>
      <c r="C17" s="3">
        <f>+'Ark1'!G178</f>
        <v>4</v>
      </c>
      <c r="D17" s="169" t="str">
        <f>VLOOKUP(C17,RNR!$G$9:$H$12,2)</f>
        <v>Nord</v>
      </c>
      <c r="E17" s="3">
        <f>+'Ark1'!Q178</f>
        <v>260</v>
      </c>
      <c r="F17" s="3"/>
      <c r="G17" s="494">
        <f>+'Ark1'!R178</f>
        <v>846</v>
      </c>
      <c r="H17" s="16"/>
      <c r="I17" s="56">
        <f>+'Ark1'!AE178</f>
        <v>10.501489572989076</v>
      </c>
      <c r="J17" s="56"/>
      <c r="K17" s="56">
        <f>+'Ark1'!AF178</f>
        <v>10.393868273756851</v>
      </c>
      <c r="L17" s="56"/>
      <c r="M17" s="13">
        <f>+'Ark1'!S178</f>
        <v>5.507092198581562</v>
      </c>
      <c r="N17" s="3"/>
      <c r="O17" s="46"/>
      <c r="P17" s="433">
        <f>+'Ark1'!AR178</f>
        <v>216.41545893719797</v>
      </c>
      <c r="Q17" s="114">
        <f>+'Ark1'!AS178</f>
        <v>33.649055251005706</v>
      </c>
      <c r="R17" s="46"/>
      <c r="S17" s="13">
        <f>+'Ark1'!T178</f>
        <v>6.4680851063829756</v>
      </c>
      <c r="T17" s="3"/>
      <c r="U17" s="16">
        <f>+'Ark1'!U178</f>
        <v>348.648108747045</v>
      </c>
      <c r="V17" s="56"/>
      <c r="W17" s="16">
        <f>+'Ark1'!W178</f>
        <v>46.453900709219845</v>
      </c>
      <c r="X17" s="16"/>
      <c r="Y17" s="16">
        <f>+'Ark1'!X178</f>
        <v>48.699763593380624</v>
      </c>
      <c r="Z17" s="494">
        <f>+'Ark1'!AG178</f>
        <v>945.83212560386482</v>
      </c>
      <c r="AA17" s="16"/>
      <c r="AB17" s="16">
        <f>+'Ark1'!AH178</f>
        <v>0</v>
      </c>
      <c r="AC17" s="16">
        <f>+'Ark1'!AI178</f>
        <v>38.888888888888886</v>
      </c>
      <c r="AD17" s="16">
        <f>+'Ark1'!Y178</f>
        <v>94.763622136068122</v>
      </c>
      <c r="AE17" s="13">
        <f>+'Ark1'!Z178</f>
        <v>1.6565142725719717</v>
      </c>
      <c r="AF17" s="13">
        <f>+'Ark1'!AA178</f>
        <v>1.8388499521225803</v>
      </c>
      <c r="AG17" s="142"/>
      <c r="AH17" s="16">
        <f t="shared" si="0"/>
        <v>368.61521120827996</v>
      </c>
      <c r="AI17" s="16">
        <f>+'Ark1'!AF178</f>
        <v>10.393868273756851</v>
      </c>
      <c r="AJ17" s="43"/>
      <c r="AK17" s="23"/>
      <c r="AL17" s="23"/>
      <c r="AM17" s="23"/>
      <c r="AT17" s="47"/>
    </row>
    <row r="18" spans="1:58">
      <c r="A18" s="43"/>
      <c r="B18" s="43"/>
      <c r="C18" s="43"/>
      <c r="D18" s="43"/>
      <c r="E18" s="43"/>
      <c r="F18" s="43"/>
      <c r="G18" s="465"/>
      <c r="H18" s="73"/>
      <c r="I18" s="43"/>
      <c r="J18" s="43"/>
      <c r="K18" s="43"/>
      <c r="L18" s="43"/>
      <c r="M18" s="43"/>
      <c r="N18" s="43"/>
      <c r="O18" s="46"/>
      <c r="P18" s="43"/>
      <c r="Q18" s="43"/>
      <c r="R18" s="46"/>
      <c r="S18" s="43"/>
      <c r="T18" s="43"/>
      <c r="U18" s="73"/>
      <c r="V18" s="43"/>
      <c r="W18" s="43"/>
      <c r="X18" s="43"/>
      <c r="Y18" s="43"/>
      <c r="Z18" s="465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23"/>
      <c r="AL18" s="23"/>
      <c r="AM18" s="23"/>
      <c r="AT18" s="47"/>
    </row>
    <row r="19" spans="1:58" ht="15.6">
      <c r="A19" s="43"/>
      <c r="B19" s="44">
        <f>+'Ark1'!C179</f>
        <v>2022</v>
      </c>
      <c r="C19" s="44">
        <f>+'Ark1'!G179</f>
        <v>1</v>
      </c>
      <c r="D19" s="169" t="str">
        <f>VLOOKUP(C19,RNR!$G$9:$H$12,2)</f>
        <v>Øst</v>
      </c>
      <c r="E19" s="44">
        <f>+'Ark1'!Q179</f>
        <v>1008</v>
      </c>
      <c r="F19" s="44"/>
      <c r="G19" s="495">
        <f>+'Ark1'!R179</f>
        <v>2342</v>
      </c>
      <c r="H19" s="83"/>
      <c r="I19" s="96">
        <f>+'Ark1'!AE179</f>
        <v>33.634927473790043</v>
      </c>
      <c r="J19" s="96"/>
      <c r="K19" s="96">
        <f>+'Ark1'!AF179</f>
        <v>34.863407750420805</v>
      </c>
      <c r="L19" s="96"/>
      <c r="M19" s="45">
        <f>+'Ark1'!S179</f>
        <v>6.3329054343175013</v>
      </c>
      <c r="N19" s="44"/>
      <c r="O19" s="46"/>
      <c r="P19" s="433">
        <f>+'Ark1'!AR179</f>
        <v>217.88674275680424</v>
      </c>
      <c r="Q19" s="114">
        <f>+'Ark1'!AS179</f>
        <v>36.136232411345112</v>
      </c>
      <c r="R19" s="46"/>
      <c r="S19" s="45">
        <f>+'Ark1'!T179</f>
        <v>6.464133219470539</v>
      </c>
      <c r="T19" s="44"/>
      <c r="U19" s="83">
        <f>+'Ark1'!U179</f>
        <v>385.91106319385113</v>
      </c>
      <c r="V19" s="96"/>
      <c r="W19" s="83">
        <f>+'Ark1'!W179</f>
        <v>48.292058070025618</v>
      </c>
      <c r="X19" s="83"/>
      <c r="Y19" s="83">
        <f>+'Ark1'!X179</f>
        <v>59.777967549103323</v>
      </c>
      <c r="Z19" s="495">
        <f>+'Ark1'!AG179</f>
        <v>1059.3946444249343</v>
      </c>
      <c r="AA19" s="83"/>
      <c r="AB19" s="83">
        <f>+'Ark1'!AH179</f>
        <v>8.5397096498719058E-2</v>
      </c>
      <c r="AC19" s="83">
        <f>+'Ark1'!AI179</f>
        <v>61.187019641332178</v>
      </c>
      <c r="AD19" s="83">
        <f>+'Ark1'!Y179</f>
        <v>119.6383247245307</v>
      </c>
      <c r="AE19" s="45">
        <f>+'Ark1'!Z179</f>
        <v>1.9040241348315128</v>
      </c>
      <c r="AF19" s="45">
        <f>+'Ark1'!AA179</f>
        <v>1.7879097698682203</v>
      </c>
      <c r="AG19" s="142"/>
      <c r="AH19" s="83">
        <f t="shared" si="0"/>
        <v>364.27507466146693</v>
      </c>
      <c r="AI19" s="83">
        <f>+'Ark1'!AF179</f>
        <v>34.863407750420805</v>
      </c>
      <c r="AJ19" s="43"/>
      <c r="AK19" s="23"/>
      <c r="AL19" s="23"/>
      <c r="AM19" s="23"/>
      <c r="AT19" s="47"/>
    </row>
    <row r="20" spans="1:58" ht="15.6">
      <c r="A20" s="43"/>
      <c r="B20" s="44">
        <f>+'Ark1'!C180</f>
        <v>2022</v>
      </c>
      <c r="C20" s="44">
        <f>+'Ark1'!G180</f>
        <v>2</v>
      </c>
      <c r="D20" s="169" t="str">
        <f>VLOOKUP(C20,RNR!$G$9:$H$12,2)</f>
        <v>Vest</v>
      </c>
      <c r="E20" s="44">
        <f>+'Ark1'!Q180</f>
        <v>756</v>
      </c>
      <c r="F20" s="44"/>
      <c r="G20" s="495">
        <f>+'Ark1'!R180</f>
        <v>1735</v>
      </c>
      <c r="H20" s="83"/>
      <c r="I20" s="96">
        <f>+'Ark1'!AE180</f>
        <v>24.917420652017807</v>
      </c>
      <c r="J20" s="96"/>
      <c r="K20" s="96">
        <f>+'Ark1'!AF180</f>
        <v>25.000391912778017</v>
      </c>
      <c r="L20" s="96"/>
      <c r="M20" s="45">
        <f>+'Ark1'!S180</f>
        <v>5.9838430467397581</v>
      </c>
      <c r="N20" s="44"/>
      <c r="O20" s="46"/>
      <c r="P20" s="433">
        <f>+'Ark1'!AR180</f>
        <v>217.35071090047393</v>
      </c>
      <c r="Q20" s="114">
        <f>+'Ark1'!AS180</f>
        <v>35.520229387332506</v>
      </c>
      <c r="R20" s="46"/>
      <c r="S20" s="45">
        <f>+'Ark1'!T180</f>
        <v>6.8265129682997108</v>
      </c>
      <c r="T20" s="44"/>
      <c r="U20" s="83">
        <f>+'Ark1'!U180</f>
        <v>373.55247838616702</v>
      </c>
      <c r="V20" s="96"/>
      <c r="W20" s="83">
        <f>+'Ark1'!W180</f>
        <v>56.138328530259379</v>
      </c>
      <c r="X20" s="83"/>
      <c r="Y20" s="83">
        <f>+'Ark1'!X180</f>
        <v>57.92507204610952</v>
      </c>
      <c r="Z20" s="495">
        <f>+'Ark1'!AG180</f>
        <v>975.27606635071118</v>
      </c>
      <c r="AA20" s="83"/>
      <c r="AB20" s="83">
        <f>+'Ark1'!AH180</f>
        <v>0</v>
      </c>
      <c r="AC20" s="83">
        <f>+'Ark1'!AI180</f>
        <v>45.878962536023039</v>
      </c>
      <c r="AD20" s="83">
        <f>+'Ark1'!Y180</f>
        <v>106.68947524545872</v>
      </c>
      <c r="AE20" s="45">
        <f>+'Ark1'!Z180</f>
        <v>1.8179278272439263</v>
      </c>
      <c r="AF20" s="45">
        <f>+'Ark1'!AA180</f>
        <v>1.8335302248849612</v>
      </c>
      <c r="AG20" s="142"/>
      <c r="AH20" s="83">
        <f t="shared" si="0"/>
        <v>383.02229622421271</v>
      </c>
      <c r="AI20" s="83">
        <f>+'Ark1'!AF180</f>
        <v>25.000391912778017</v>
      </c>
      <c r="AJ20" s="43"/>
      <c r="AK20" s="23"/>
      <c r="AL20" s="23"/>
      <c r="AM20" s="23"/>
      <c r="AT20" s="47"/>
    </row>
    <row r="21" spans="1:58" ht="15.6">
      <c r="A21" s="43"/>
      <c r="B21" s="44">
        <f>+'Ark1'!C181</f>
        <v>2022</v>
      </c>
      <c r="C21" s="44">
        <f>+'Ark1'!G181</f>
        <v>3</v>
      </c>
      <c r="D21" s="169" t="str">
        <f>VLOOKUP(C21,RNR!$G$9:$H$12,2)</f>
        <v>Midt</v>
      </c>
      <c r="E21" s="44">
        <f>+'Ark1'!Q181</f>
        <v>690</v>
      </c>
      <c r="F21" s="44"/>
      <c r="G21" s="495">
        <f>+'Ark1'!R181</f>
        <v>2155</v>
      </c>
      <c r="H21" s="83"/>
      <c r="I21" s="96">
        <f>+'Ark1'!AE181</f>
        <v>30.9493034611518</v>
      </c>
      <c r="J21" s="96"/>
      <c r="K21" s="96">
        <f>+'Ark1'!AF181</f>
        <v>29.600925247436212</v>
      </c>
      <c r="L21" s="96"/>
      <c r="M21" s="45">
        <f>+'Ark1'!S181</f>
        <v>5.4955875522526716</v>
      </c>
      <c r="N21" s="44"/>
      <c r="O21" s="46"/>
      <c r="P21" s="433">
        <f>+'Ark1'!AR181</f>
        <v>217.92583616093063</v>
      </c>
      <c r="Q21" s="114">
        <f>+'Ark1'!AS181</f>
        <v>33.74087511041111</v>
      </c>
      <c r="R21" s="46"/>
      <c r="S21" s="45">
        <f>+'Ark1'!T181</f>
        <v>6.4324825986078888</v>
      </c>
      <c r="T21" s="44"/>
      <c r="U21" s="83">
        <f>+'Ark1'!U181</f>
        <v>356.09206496519681</v>
      </c>
      <c r="V21" s="96"/>
      <c r="W21" s="83">
        <f>+'Ark1'!W181</f>
        <v>48.584686774941993</v>
      </c>
      <c r="X21" s="83"/>
      <c r="Y21" s="83">
        <f>+'Ark1'!X181</f>
        <v>50.116009280742439</v>
      </c>
      <c r="Z21" s="495">
        <f>+'Ark1'!AG181</f>
        <v>930.5462918080467</v>
      </c>
      <c r="AA21" s="83"/>
      <c r="AB21" s="83">
        <f>+'Ark1'!AH181</f>
        <v>9.2807424593967514E-2</v>
      </c>
      <c r="AC21" s="83">
        <f>+'Ark1'!AI181</f>
        <v>31.368909512761025</v>
      </c>
      <c r="AD21" s="83">
        <f>+'Ark1'!Y181</f>
        <v>92.210891225288066</v>
      </c>
      <c r="AE21" s="45">
        <f>+'Ark1'!Z181</f>
        <v>1.5838226711565127</v>
      </c>
      <c r="AF21" s="45">
        <f>+'Ark1'!AA181</f>
        <v>1.8231466409181547</v>
      </c>
      <c r="AG21" s="142"/>
      <c r="AH21" s="83">
        <f t="shared" si="0"/>
        <v>382.66990917057092</v>
      </c>
      <c r="AI21" s="83">
        <f>+'Ark1'!AF181</f>
        <v>29.600925247436212</v>
      </c>
      <c r="AJ21" s="43"/>
      <c r="AK21" s="23"/>
      <c r="AL21" s="23"/>
      <c r="AM21" s="23"/>
      <c r="AT21" s="47"/>
    </row>
    <row r="22" spans="1:58" ht="15.6">
      <c r="A22" s="43"/>
      <c r="B22" s="44">
        <f>+'Ark1'!C182</f>
        <v>2022</v>
      </c>
      <c r="C22" s="44">
        <f>+'Ark1'!G182</f>
        <v>4</v>
      </c>
      <c r="D22" s="169" t="str">
        <f>VLOOKUP(C22,RNR!$G$9:$H$12,2)</f>
        <v>Nord</v>
      </c>
      <c r="E22" s="44">
        <f>+'Ark1'!Q182</f>
        <v>260</v>
      </c>
      <c r="F22" s="44"/>
      <c r="G22" s="495">
        <f>+'Ark1'!R182</f>
        <v>731</v>
      </c>
      <c r="H22" s="83"/>
      <c r="I22" s="96">
        <f>+'Ark1'!AE182</f>
        <v>10.498348413040352</v>
      </c>
      <c r="J22" s="96"/>
      <c r="K22" s="96">
        <f>+'Ark1'!AF182</f>
        <v>10.535275089364992</v>
      </c>
      <c r="L22" s="96"/>
      <c r="M22" s="45">
        <f>+'Ark1'!S182</f>
        <v>5.9286694101508886</v>
      </c>
      <c r="N22" s="44"/>
      <c r="O22" s="46"/>
      <c r="P22" s="433">
        <f>+'Ark1'!AR182</f>
        <v>218.65767045454544</v>
      </c>
      <c r="Q22" s="114">
        <f>+'Ark1'!AS182</f>
        <v>34.975736866265926</v>
      </c>
      <c r="R22" s="46"/>
      <c r="S22" s="45">
        <f>+'Ark1'!T182</f>
        <v>6.4897400820793445</v>
      </c>
      <c r="T22" s="44"/>
      <c r="U22" s="83">
        <f>+'Ark1'!U182</f>
        <v>373.6222982216143</v>
      </c>
      <c r="V22" s="96"/>
      <c r="W22" s="83">
        <f>+'Ark1'!W182</f>
        <v>49.384404924760609</v>
      </c>
      <c r="X22" s="83"/>
      <c r="Y22" s="83">
        <f>+'Ark1'!X182</f>
        <v>61.42270861833105</v>
      </c>
      <c r="Z22" s="495">
        <f>+'Ark1'!AG182</f>
        <v>968.01136363636351</v>
      </c>
      <c r="AA22" s="83"/>
      <c r="AB22" s="83">
        <f>+'Ark1'!AH182</f>
        <v>0</v>
      </c>
      <c r="AC22" s="83">
        <f>+'Ark1'!AI182</f>
        <v>39.671682626538995</v>
      </c>
      <c r="AD22" s="83">
        <f>+'Ark1'!Y182</f>
        <v>94.316458889351551</v>
      </c>
      <c r="AE22" s="45">
        <f>+'Ark1'!Z182</f>
        <v>1.6738074617834429</v>
      </c>
      <c r="AF22" s="45">
        <f>+'Ark1'!AA182</f>
        <v>1.8451226239527161</v>
      </c>
      <c r="AG22" s="142"/>
      <c r="AH22" s="83">
        <f t="shared" si="0"/>
        <v>385.96891757354069</v>
      </c>
      <c r="AI22" s="83">
        <f>+'Ark1'!AF182</f>
        <v>10.535275089364992</v>
      </c>
      <c r="AJ22" s="43"/>
      <c r="AK22" s="23"/>
      <c r="AL22" s="23"/>
      <c r="AM22" s="23"/>
      <c r="AT22" s="21"/>
    </row>
    <row r="23" spans="1:58">
      <c r="A23" s="43"/>
      <c r="B23" s="43"/>
      <c r="C23" s="43"/>
      <c r="D23" s="43"/>
      <c r="E23" s="43"/>
      <c r="F23" s="43"/>
      <c r="G23" s="465"/>
      <c r="H23" s="73"/>
      <c r="I23" s="43"/>
      <c r="J23" s="43"/>
      <c r="K23" s="43"/>
      <c r="L23" s="43"/>
      <c r="M23" s="43"/>
      <c r="N23" s="43"/>
      <c r="O23" s="46"/>
      <c r="P23" s="43"/>
      <c r="Q23" s="43"/>
      <c r="R23" s="46"/>
      <c r="S23" s="43"/>
      <c r="T23" s="43"/>
      <c r="U23" s="73"/>
      <c r="V23" s="43"/>
      <c r="W23" s="43"/>
      <c r="X23" s="43"/>
      <c r="Y23" s="43"/>
      <c r="Z23" s="465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23"/>
      <c r="AL23" s="23"/>
      <c r="AM23" s="23"/>
      <c r="AT23" s="47"/>
    </row>
    <row r="24" spans="1:58" ht="15.6">
      <c r="A24" s="43"/>
      <c r="B24" s="3">
        <f>+'Ark1'!C183</f>
        <v>2021</v>
      </c>
      <c r="C24" s="3">
        <f>+'Ark1'!G183</f>
        <v>1</v>
      </c>
      <c r="D24" s="169" t="str">
        <f>VLOOKUP(C24,RNR!$G$9:$H$12,2)</f>
        <v>Øst</v>
      </c>
      <c r="E24" s="3">
        <f>+'Ark1'!Q183</f>
        <v>1027</v>
      </c>
      <c r="F24" s="3"/>
      <c r="G24" s="494">
        <f>+'Ark1'!R183</f>
        <v>2498</v>
      </c>
      <c r="H24" s="16"/>
      <c r="I24" s="56">
        <f>+'Ark1'!AE183</f>
        <v>35.293402902875322</v>
      </c>
      <c r="J24" s="56"/>
      <c r="K24" s="56">
        <f>+'Ark1'!AF183</f>
        <v>36.557767814904786</v>
      </c>
      <c r="L24" s="56"/>
      <c r="M24" s="13">
        <f>+'Ark1'!S183</f>
        <v>6.312650120096075</v>
      </c>
      <c r="N24" s="3"/>
      <c r="O24" s="46"/>
      <c r="P24" s="433">
        <f>+IF(G24=0,"",'Ark1'!AR183)</f>
        <v>216.57120682964688</v>
      </c>
      <c r="Q24" s="114">
        <f>+IF(G24=0,"",'Ark1'!AS183)</f>
        <v>36.41134601249307</v>
      </c>
      <c r="R24" s="46"/>
      <c r="S24" s="13">
        <f>+'Ark1'!T183</f>
        <v>6.5804643714971984</v>
      </c>
      <c r="T24" s="3"/>
      <c r="U24" s="16">
        <f>+'Ark1'!U183</f>
        <v>381.1815052041635</v>
      </c>
      <c r="V24" s="56"/>
      <c r="W24" s="16">
        <f>+'Ark1'!W183</f>
        <v>50.280224179343506</v>
      </c>
      <c r="X24" s="16"/>
      <c r="Y24" s="16">
        <f>+'Ark1'!X183</f>
        <v>58.286629303442766</v>
      </c>
      <c r="Z24" s="494">
        <f>+'Ark1'!AG183</f>
        <v>1051.7188254223649</v>
      </c>
      <c r="AA24" s="16"/>
      <c r="AB24" s="16">
        <f>+'Ark1'!AH183</f>
        <v>0</v>
      </c>
      <c r="AC24" s="16">
        <f>+'Ark1'!AI183</f>
        <v>64.371497197758188</v>
      </c>
      <c r="AD24" s="16">
        <f>+'Ark1'!Y183</f>
        <v>118.00897481702771</v>
      </c>
      <c r="AE24" s="13">
        <f>+'Ark1'!Z183</f>
        <v>1.8347264317454697</v>
      </c>
      <c r="AF24" s="13">
        <f>+'Ark1'!AA183</f>
        <v>1.918925867697916</v>
      </c>
      <c r="AG24" s="142"/>
      <c r="AH24" s="16">
        <f t="shared" si="0"/>
        <v>362.43670455464456</v>
      </c>
      <c r="AI24" s="16">
        <f>+'Ark1'!AF183</f>
        <v>36.557767814904786</v>
      </c>
      <c r="AJ24" s="43"/>
      <c r="AK24" s="23"/>
      <c r="AL24" s="23"/>
      <c r="AM24" s="23"/>
      <c r="AT24" s="21"/>
    </row>
    <row r="25" spans="1:58" ht="15.6">
      <c r="A25" s="43"/>
      <c r="B25" s="3">
        <f>+'Ark1'!C184</f>
        <v>2021</v>
      </c>
      <c r="C25" s="3">
        <f>+'Ark1'!G184</f>
        <v>2</v>
      </c>
      <c r="D25" s="169" t="str">
        <f>VLOOKUP(C25,RNR!$G$9:$H$12,2)</f>
        <v>Vest</v>
      </c>
      <c r="E25" s="3">
        <f>+'Ark1'!Q184</f>
        <v>760</v>
      </c>
      <c r="F25" s="3"/>
      <c r="G25" s="494">
        <f>+'Ark1'!R184</f>
        <v>1923</v>
      </c>
      <c r="H25" s="16"/>
      <c r="I25" s="56">
        <f>+'Ark1'!AE184</f>
        <v>27.169421049731486</v>
      </c>
      <c r="J25" s="56"/>
      <c r="K25" s="56">
        <f>+'Ark1'!AF184</f>
        <v>26.849296493500233</v>
      </c>
      <c r="L25" s="56"/>
      <c r="M25" s="13">
        <f>+'Ark1'!S184</f>
        <v>5.8632345293811756</v>
      </c>
      <c r="N25" s="3"/>
      <c r="O25" s="46"/>
      <c r="P25" s="433">
        <f>+IF(G25=0,"",'Ark1'!AR184)</f>
        <v>216.30544147843941</v>
      </c>
      <c r="Q25" s="114">
        <f>+IF(G25=0,"",'Ark1'!AS184)</f>
        <v>35.152001393725783</v>
      </c>
      <c r="R25" s="46"/>
      <c r="S25" s="13">
        <f>+'Ark1'!T184</f>
        <v>6.5928237129485181</v>
      </c>
      <c r="T25" s="3"/>
      <c r="U25" s="16">
        <f>+'Ark1'!U184</f>
        <v>363.6622412896516</v>
      </c>
      <c r="V25" s="56"/>
      <c r="W25" s="16">
        <f>+'Ark1'!W184</f>
        <v>52.626105044201758</v>
      </c>
      <c r="X25" s="16"/>
      <c r="Y25" s="16">
        <f>+'Ark1'!X184</f>
        <v>54.498179927197079</v>
      </c>
      <c r="Z25" s="494">
        <f>+'Ark1'!AG184</f>
        <v>968.55361859482321</v>
      </c>
      <c r="AA25" s="16"/>
      <c r="AB25" s="16">
        <f>+'Ark1'!AH184</f>
        <v>0</v>
      </c>
      <c r="AC25" s="16">
        <f>+'Ark1'!AI184</f>
        <v>46.853874154966192</v>
      </c>
      <c r="AD25" s="16">
        <f>+'Ark1'!Y184</f>
        <v>101.37564398751999</v>
      </c>
      <c r="AE25" s="13">
        <f>+'Ark1'!Z184</f>
        <v>1.8253189381056671</v>
      </c>
      <c r="AF25" s="13">
        <f>+'Ark1'!AA184</f>
        <v>1.7301253816754329</v>
      </c>
      <c r="AG25" s="142"/>
      <c r="AH25" s="16">
        <f t="shared" si="0"/>
        <v>375.46939509374039</v>
      </c>
      <c r="AI25" s="16">
        <f>+'Ark1'!AF184</f>
        <v>26.849296493500233</v>
      </c>
      <c r="AJ25" s="43"/>
      <c r="AK25" s="23"/>
      <c r="AL25" s="23"/>
      <c r="AM25" s="23"/>
      <c r="AT25" s="21"/>
    </row>
    <row r="26" spans="1:58" ht="15.6">
      <c r="A26" s="43"/>
      <c r="B26" s="3">
        <f>+'Ark1'!C185</f>
        <v>2021</v>
      </c>
      <c r="C26" s="3">
        <f>+'Ark1'!G185</f>
        <v>3</v>
      </c>
      <c r="D26" s="169" t="str">
        <f>VLOOKUP(C26,RNR!$G$9:$H$12,2)</f>
        <v>Midt</v>
      </c>
      <c r="E26" s="3">
        <f>+'Ark1'!Q185</f>
        <v>669</v>
      </c>
      <c r="F26" s="3"/>
      <c r="G26" s="494">
        <f>+'Ark1'!R185</f>
        <v>2036</v>
      </c>
      <c r="H26" s="16"/>
      <c r="I26" s="56">
        <f>+'Ark1'!AE185</f>
        <v>28.765960092175408</v>
      </c>
      <c r="J26" s="56"/>
      <c r="K26" s="56">
        <f>+'Ark1'!AF185</f>
        <v>27.644491179155175</v>
      </c>
      <c r="L26" s="56"/>
      <c r="M26" s="13">
        <f>+'Ark1'!S185</f>
        <v>5.4356581532416515</v>
      </c>
      <c r="N26" s="3"/>
      <c r="O26" s="46"/>
      <c r="P26" s="433">
        <f>+IF(G26=0,"",'Ark1'!AR185)</f>
        <v>217.41249403910348</v>
      </c>
      <c r="Q26" s="114">
        <f>+IF(G26=0,"",'Ark1'!AS185)</f>
        <v>33.621871209224658</v>
      </c>
      <c r="R26" s="46"/>
      <c r="S26" s="13">
        <f>+'Ark1'!T185</f>
        <v>6.4783889980353644</v>
      </c>
      <c r="T26" s="3"/>
      <c r="U26" s="16">
        <f>+'Ark1'!U185</f>
        <v>353.65142436149239</v>
      </c>
      <c r="V26" s="56"/>
      <c r="W26" s="16">
        <f>+'Ark1'!W185</f>
        <v>48.772102161100193</v>
      </c>
      <c r="X26" s="16"/>
      <c r="Y26" s="16">
        <f>+'Ark1'!X185</f>
        <v>48.133595284872278</v>
      </c>
      <c r="Z26" s="494">
        <f>+'Ark1'!AG185</f>
        <v>954.40895669291376</v>
      </c>
      <c r="AA26" s="16"/>
      <c r="AB26" s="16">
        <f>+'Ark1'!AH185</f>
        <v>9.8231827111984235E-2</v>
      </c>
      <c r="AC26" s="16">
        <f>+'Ark1'!AI185</f>
        <v>32.809430255402759</v>
      </c>
      <c r="AD26" s="16">
        <f>+'Ark1'!Y185</f>
        <v>91.60447198449998</v>
      </c>
      <c r="AE26" s="13">
        <f>+'Ark1'!Z185</f>
        <v>1.6286619940918805</v>
      </c>
      <c r="AF26" s="13">
        <f>+'Ark1'!AA185</f>
        <v>1.8070002924548725</v>
      </c>
      <c r="AG26" s="142"/>
      <c r="AH26" s="16">
        <f t="shared" si="0"/>
        <v>370.54495547371698</v>
      </c>
      <c r="AI26" s="16">
        <f>+'Ark1'!AF185</f>
        <v>27.644491179155175</v>
      </c>
      <c r="AJ26" s="43"/>
      <c r="AK26" s="23"/>
      <c r="AL26" s="23"/>
      <c r="AM26" s="23"/>
      <c r="AT26" s="21"/>
    </row>
    <row r="27" spans="1:58" ht="15.6">
      <c r="A27" s="43"/>
      <c r="B27" s="3">
        <f>+'Ark1'!C186</f>
        <v>2021</v>
      </c>
      <c r="C27" s="3">
        <f>+'Ark1'!G186</f>
        <v>4</v>
      </c>
      <c r="D27" s="169" t="str">
        <f>VLOOKUP(C27,RNR!$G$9:$H$12,2)</f>
        <v>Nord</v>
      </c>
      <c r="E27" s="3">
        <f>+'Ark1'!Q186</f>
        <v>256</v>
      </c>
      <c r="F27" s="3"/>
      <c r="G27" s="494">
        <f>+'Ark1'!R186</f>
        <v>620.80999999999983</v>
      </c>
      <c r="H27" s="16"/>
      <c r="I27" s="56">
        <f>+'Ark1'!AE186</f>
        <v>8.7712159552177855</v>
      </c>
      <c r="J27" s="56"/>
      <c r="K27" s="56">
        <f>+'Ark1'!AF186</f>
        <v>8.9484445124398277</v>
      </c>
      <c r="L27" s="56"/>
      <c r="M27" s="13">
        <f>+'Ark1'!S186</f>
        <v>5.8992123193891857</v>
      </c>
      <c r="N27" s="3"/>
      <c r="O27" s="46"/>
      <c r="P27" s="433">
        <f>+IF(G27=0,"",'Ark1'!AR186)</f>
        <v>218.70104633781764</v>
      </c>
      <c r="Q27" s="114">
        <f>+IF(G27=0,"",'Ark1'!AS186)</f>
        <v>35.363016623934776</v>
      </c>
      <c r="R27" s="46"/>
      <c r="S27" s="13">
        <f>+'Ark1'!T186</f>
        <v>7.0311367407097194</v>
      </c>
      <c r="T27" s="3"/>
      <c r="U27" s="16">
        <f>+'Ark1'!U186</f>
        <v>375.43385254747807</v>
      </c>
      <c r="V27" s="56"/>
      <c r="W27" s="16">
        <f>+'Ark1'!W186</f>
        <v>63.465472527826577</v>
      </c>
      <c r="X27" s="16"/>
      <c r="Y27" s="16">
        <f>+'Ark1'!X186</f>
        <v>63.304392648314305</v>
      </c>
      <c r="Z27" s="494">
        <f>+'Ark1'!AG186</f>
        <v>963.88205444140021</v>
      </c>
      <c r="AA27" s="16"/>
      <c r="AB27" s="16">
        <f>+'Ark1'!AH186</f>
        <v>0</v>
      </c>
      <c r="AC27" s="16">
        <f>+'Ark1'!AI186</f>
        <v>42.655562893638951</v>
      </c>
      <c r="AD27" s="16">
        <f>+'Ark1'!Y186</f>
        <v>99.509218037717616</v>
      </c>
      <c r="AE27" s="13">
        <f>+'Ark1'!Z186</f>
        <v>1.7037115943343097</v>
      </c>
      <c r="AF27" s="13">
        <f>+'Ark1'!AA186</f>
        <v>1.9892158520238776</v>
      </c>
      <c r="AG27" s="142"/>
      <c r="AH27" s="16">
        <f t="shared" si="0"/>
        <v>389.50185950401755</v>
      </c>
      <c r="AI27" s="16">
        <f>+'Ark1'!AF186</f>
        <v>8.9484445124398277</v>
      </c>
      <c r="AJ27" s="43"/>
      <c r="AK27" s="23"/>
      <c r="AL27" s="23"/>
      <c r="AM27" s="23"/>
      <c r="AT27" s="21"/>
    </row>
    <row r="28" spans="1:58">
      <c r="A28" s="43"/>
      <c r="B28" s="43"/>
      <c r="C28" s="43"/>
      <c r="D28" s="43"/>
      <c r="E28" s="43"/>
      <c r="F28" s="43"/>
      <c r="G28" s="465"/>
      <c r="H28" s="73"/>
      <c r="I28" s="43"/>
      <c r="J28" s="43"/>
      <c r="K28" s="43"/>
      <c r="L28" s="43"/>
      <c r="M28" s="43"/>
      <c r="N28" s="43"/>
      <c r="O28" s="46"/>
      <c r="P28" s="43"/>
      <c r="Q28" s="43"/>
      <c r="R28" s="46"/>
      <c r="S28" s="43"/>
      <c r="T28" s="43"/>
      <c r="U28" s="73"/>
      <c r="V28" s="43"/>
      <c r="W28" s="43"/>
      <c r="X28" s="43"/>
      <c r="Y28" s="43"/>
      <c r="Z28" s="465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23"/>
      <c r="AL28" s="23"/>
      <c r="AM28" s="23"/>
      <c r="AT28" s="47"/>
    </row>
    <row r="29" spans="1:58" ht="15.6">
      <c r="A29" s="43"/>
      <c r="B29" s="43"/>
      <c r="C29" s="43"/>
      <c r="D29" s="43"/>
      <c r="E29" s="43"/>
      <c r="F29" s="43"/>
      <c r="G29" s="465"/>
      <c r="H29" s="73"/>
      <c r="I29" s="43"/>
      <c r="J29" s="64"/>
      <c r="K29" s="43"/>
      <c r="L29" s="64"/>
      <c r="M29" s="43"/>
      <c r="N29" s="43"/>
      <c r="O29" s="43"/>
      <c r="P29" s="43"/>
      <c r="Q29" s="43"/>
      <c r="R29" s="43"/>
      <c r="S29" s="43"/>
      <c r="T29" s="43"/>
      <c r="U29" s="73"/>
      <c r="V29" s="64"/>
      <c r="W29" s="43"/>
      <c r="X29" s="73"/>
      <c r="Y29" s="73"/>
      <c r="Z29" s="465"/>
      <c r="AA29" s="43"/>
      <c r="AB29" s="43"/>
      <c r="AC29" s="43"/>
      <c r="AD29" s="73"/>
      <c r="AE29" s="43"/>
      <c r="AF29" s="43"/>
      <c r="AG29" s="142"/>
      <c r="AH29" s="43"/>
      <c r="AI29" s="43"/>
      <c r="AJ29" s="43"/>
      <c r="AK29" s="3"/>
      <c r="AL29" s="56"/>
      <c r="AM29" s="23"/>
      <c r="AN29" s="3"/>
      <c r="AO29" s="3"/>
      <c r="AP29" s="3"/>
      <c r="AQ29" s="3"/>
      <c r="AR29" s="3"/>
      <c r="AS29" s="3"/>
      <c r="BF29" s="1"/>
    </row>
    <row r="30" spans="1:58" ht="15.6">
      <c r="A30" s="43"/>
      <c r="B30" s="43"/>
      <c r="C30" s="43"/>
      <c r="D30" s="43"/>
      <c r="E30" s="43"/>
      <c r="F30" s="43"/>
      <c r="G30" s="465"/>
      <c r="H30" s="73"/>
      <c r="I30" s="43"/>
      <c r="J30" s="64"/>
      <c r="K30" s="43"/>
      <c r="L30" s="64"/>
      <c r="M30" s="43"/>
      <c r="N30" s="43"/>
      <c r="O30" s="43"/>
      <c r="P30" s="43"/>
      <c r="Q30" s="43"/>
      <c r="R30" s="43"/>
      <c r="S30" s="43"/>
      <c r="T30" s="43"/>
      <c r="U30" s="73"/>
      <c r="V30" s="64"/>
      <c r="W30" s="43"/>
      <c r="X30" s="73"/>
      <c r="Y30" s="73"/>
      <c r="Z30" s="465"/>
      <c r="AA30" s="43"/>
      <c r="AB30" s="43"/>
      <c r="AC30" s="43"/>
      <c r="AD30" s="73"/>
      <c r="AE30" s="43"/>
      <c r="AF30" s="43"/>
      <c r="AG30" s="142"/>
      <c r="AH30" s="43"/>
      <c r="AI30" s="43"/>
      <c r="AJ30" s="43"/>
      <c r="AK30" s="3"/>
      <c r="AL30" s="56"/>
      <c r="AM30" s="23"/>
      <c r="AN30" s="3"/>
      <c r="AO30" s="3"/>
      <c r="AP30" s="3"/>
      <c r="AQ30" s="3"/>
      <c r="AR30" s="3"/>
      <c r="AS30" s="3"/>
    </row>
    <row r="31" spans="1:58">
      <c r="D31" s="13"/>
      <c r="P31" s="16"/>
      <c r="W31" s="16"/>
      <c r="Y31" s="16"/>
      <c r="Z31" s="494"/>
      <c r="AB31" s="16"/>
      <c r="AC31" s="16"/>
      <c r="AD31" s="16"/>
      <c r="AE31" s="3"/>
      <c r="AF31" s="3"/>
      <c r="AG31" s="3"/>
      <c r="AH31" s="16"/>
      <c r="AI31" s="16"/>
      <c r="AJ31" s="3"/>
      <c r="AK31" s="3"/>
      <c r="AL31" s="56"/>
      <c r="AM31" s="23"/>
      <c r="AN31" s="3"/>
      <c r="AO31" s="3"/>
      <c r="AP31" s="3"/>
      <c r="AQ31" s="3"/>
      <c r="AR31" s="3"/>
      <c r="AS31" s="3"/>
    </row>
    <row r="32" spans="1:58">
      <c r="D32" s="13"/>
      <c r="P32" s="16"/>
      <c r="W32" s="16"/>
      <c r="Y32" s="16"/>
      <c r="Z32" s="494"/>
      <c r="AB32" s="16"/>
      <c r="AC32" s="16"/>
      <c r="AD32" s="16"/>
      <c r="AE32" s="3"/>
      <c r="AF32" s="3"/>
      <c r="AG32" s="3"/>
      <c r="AH32" s="16"/>
      <c r="AI32" s="16"/>
      <c r="AJ32" s="3"/>
      <c r="AK32" s="3"/>
      <c r="AL32" s="56"/>
      <c r="AM32" s="23"/>
      <c r="AN32" s="3"/>
      <c r="AO32" s="3"/>
      <c r="AP32" s="3"/>
      <c r="AQ32" s="3"/>
      <c r="AR32" s="3"/>
      <c r="AS32" s="3"/>
    </row>
    <row r="33" spans="16:45">
      <c r="P33" s="16"/>
      <c r="W33" s="16"/>
      <c r="Y33" s="16"/>
      <c r="Z33" s="494"/>
      <c r="AB33" s="16"/>
      <c r="AC33" s="16"/>
      <c r="AD33" s="16"/>
      <c r="AE33" s="3"/>
      <c r="AF33" s="3"/>
      <c r="AG33" s="3"/>
      <c r="AH33" s="16"/>
      <c r="AI33" s="16"/>
      <c r="AJ33" s="3"/>
      <c r="AK33" s="3"/>
      <c r="AL33" s="56"/>
      <c r="AM33" s="23"/>
      <c r="AN33" s="3"/>
      <c r="AO33" s="3"/>
      <c r="AP33" s="3"/>
      <c r="AQ33" s="3"/>
      <c r="AR33" s="3"/>
      <c r="AS33" s="3"/>
    </row>
    <row r="34" spans="16:45">
      <c r="P34" s="16"/>
      <c r="W34" s="16"/>
      <c r="Y34" s="16"/>
      <c r="Z34" s="494"/>
      <c r="AB34" s="16"/>
      <c r="AC34" s="16"/>
      <c r="AD34" s="16"/>
      <c r="AE34" s="3"/>
      <c r="AF34" s="3"/>
      <c r="AG34" s="3"/>
      <c r="AH34" s="16"/>
      <c r="AI34" s="16"/>
      <c r="AJ34" s="3"/>
      <c r="AK34" s="3"/>
      <c r="AL34" s="56"/>
      <c r="AM34" s="23"/>
      <c r="AN34" s="3"/>
      <c r="AO34" s="3"/>
      <c r="AP34" s="3"/>
      <c r="AQ34" s="3"/>
      <c r="AR34" s="3"/>
      <c r="AS34" s="3"/>
    </row>
    <row r="35" spans="16:45">
      <c r="P35" s="16"/>
      <c r="W35" s="16"/>
      <c r="Y35" s="16"/>
      <c r="Z35" s="494"/>
      <c r="AB35" s="16"/>
      <c r="AC35" s="16"/>
      <c r="AD35" s="16"/>
      <c r="AE35" s="3"/>
      <c r="AF35" s="3"/>
      <c r="AG35" s="3"/>
      <c r="AH35" s="16"/>
      <c r="AI35" s="16"/>
      <c r="AJ35" s="3"/>
      <c r="AK35" s="3"/>
      <c r="AL35" s="56"/>
      <c r="AM35" s="23"/>
      <c r="AN35" s="3"/>
      <c r="AO35" s="3"/>
      <c r="AP35" s="3"/>
      <c r="AQ35" s="3"/>
      <c r="AR35" s="3"/>
      <c r="AS35" s="3"/>
    </row>
    <row r="36" spans="16:45">
      <c r="P36" s="16"/>
      <c r="W36" s="16"/>
      <c r="Y36" s="16"/>
      <c r="Z36" s="494"/>
      <c r="AB36" s="16"/>
      <c r="AC36" s="16"/>
      <c r="AD36" s="16"/>
      <c r="AE36" s="3"/>
      <c r="AF36" s="3"/>
      <c r="AG36" s="3"/>
      <c r="AH36" s="16"/>
      <c r="AI36" s="16"/>
      <c r="AJ36" s="3"/>
      <c r="AK36" s="3"/>
      <c r="AL36" s="56"/>
      <c r="AM36" s="23"/>
      <c r="AN36" s="3"/>
      <c r="AO36" s="3"/>
      <c r="AP36" s="3"/>
      <c r="AQ36" s="3"/>
      <c r="AR36" s="3"/>
      <c r="AS36" s="3"/>
    </row>
    <row r="37" spans="16:45">
      <c r="P37" s="16"/>
      <c r="W37" s="16"/>
      <c r="Y37" s="16"/>
      <c r="Z37" s="494"/>
      <c r="AB37" s="16"/>
      <c r="AC37" s="16"/>
      <c r="AD37" s="16"/>
      <c r="AE37" s="3"/>
      <c r="AF37" s="3"/>
      <c r="AG37" s="3"/>
      <c r="AH37" s="16"/>
      <c r="AI37" s="16"/>
      <c r="AJ37" s="3"/>
      <c r="AK37" s="3"/>
      <c r="AL37" s="56"/>
      <c r="AM37" s="23"/>
      <c r="AN37" s="3"/>
      <c r="AO37" s="3"/>
      <c r="AP37" s="3"/>
      <c r="AQ37" s="3"/>
      <c r="AR37" s="3"/>
      <c r="AS37" s="3"/>
    </row>
    <row r="38" spans="16:45">
      <c r="P38" s="16"/>
      <c r="W38" s="16"/>
      <c r="Y38" s="16"/>
      <c r="Z38" s="494"/>
      <c r="AB38" s="16"/>
      <c r="AC38" s="16"/>
      <c r="AD38" s="16"/>
      <c r="AE38" s="3"/>
      <c r="AF38" s="3"/>
      <c r="AG38" s="3"/>
      <c r="AH38" s="16"/>
      <c r="AI38" s="16"/>
      <c r="AJ38" s="3"/>
      <c r="AK38" s="3"/>
      <c r="AL38" s="56"/>
      <c r="AM38" s="23"/>
      <c r="AN38" s="3"/>
      <c r="AO38" s="3"/>
      <c r="AP38" s="3"/>
      <c r="AQ38" s="3"/>
      <c r="AR38" s="3"/>
      <c r="AS38" s="3"/>
    </row>
    <row r="39" spans="16:45">
      <c r="P39" s="16"/>
      <c r="W39" s="16"/>
      <c r="Y39" s="16"/>
      <c r="Z39" s="494"/>
      <c r="AB39" s="16"/>
      <c r="AC39" s="16"/>
      <c r="AD39" s="16"/>
      <c r="AE39" s="3"/>
      <c r="AF39" s="3"/>
      <c r="AG39" s="3"/>
      <c r="AH39" s="16"/>
      <c r="AI39" s="16"/>
      <c r="AJ39" s="3"/>
      <c r="AK39" s="3"/>
      <c r="AL39" s="56"/>
      <c r="AM39" s="23"/>
      <c r="AN39" s="3"/>
      <c r="AO39" s="3"/>
      <c r="AP39" s="3"/>
      <c r="AQ39" s="3"/>
      <c r="AR39" s="3"/>
      <c r="AS39" s="3"/>
    </row>
    <row r="40" spans="16:45">
      <c r="P40" s="16"/>
      <c r="W40" s="16"/>
      <c r="Y40" s="16"/>
      <c r="Z40" s="494"/>
      <c r="AB40" s="16"/>
      <c r="AC40" s="16"/>
      <c r="AD40" s="16"/>
      <c r="AE40" s="3"/>
      <c r="AF40" s="3"/>
      <c r="AG40" s="3"/>
      <c r="AH40" s="16"/>
      <c r="AI40" s="16"/>
      <c r="AJ40" s="3"/>
      <c r="AK40" s="3"/>
      <c r="AL40" s="56"/>
      <c r="AM40" s="23"/>
      <c r="AN40" s="3"/>
      <c r="AO40" s="3"/>
      <c r="AP40" s="3"/>
      <c r="AQ40" s="3"/>
      <c r="AR40" s="3"/>
      <c r="AS40" s="3"/>
    </row>
    <row r="41" spans="16:45">
      <c r="P41" s="16"/>
      <c r="W41" s="16"/>
      <c r="Y41" s="16"/>
      <c r="Z41" s="494"/>
      <c r="AB41" s="16"/>
      <c r="AC41" s="16"/>
      <c r="AD41" s="16"/>
      <c r="AE41" s="3"/>
      <c r="AF41" s="3"/>
      <c r="AG41" s="3"/>
      <c r="AH41" s="16"/>
      <c r="AI41" s="16"/>
      <c r="AJ41" s="3"/>
      <c r="AK41" s="3"/>
      <c r="AL41" s="56"/>
      <c r="AM41" s="23"/>
      <c r="AN41" s="3"/>
      <c r="AO41" s="3"/>
      <c r="AP41" s="3"/>
      <c r="AQ41" s="3"/>
      <c r="AR41" s="3"/>
      <c r="AS41" s="3"/>
    </row>
    <row r="42" spans="16:45">
      <c r="P42" s="16"/>
      <c r="W42" s="16"/>
      <c r="Y42" s="16"/>
      <c r="Z42" s="494"/>
      <c r="AB42" s="16"/>
      <c r="AC42" s="16"/>
      <c r="AD42" s="16"/>
      <c r="AE42" s="3"/>
      <c r="AF42" s="3"/>
      <c r="AG42" s="3"/>
      <c r="AH42" s="16"/>
      <c r="AI42" s="16"/>
      <c r="AJ42" s="3"/>
      <c r="AK42" s="3"/>
      <c r="AL42" s="56"/>
      <c r="AM42" s="23"/>
      <c r="AN42" s="3"/>
      <c r="AO42" s="3"/>
      <c r="AP42" s="3"/>
      <c r="AQ42" s="3"/>
      <c r="AR42" s="3"/>
      <c r="AS42" s="3"/>
    </row>
    <row r="43" spans="16:45">
      <c r="P43" s="16"/>
      <c r="W43" s="16"/>
      <c r="Y43" s="16"/>
      <c r="Z43" s="494"/>
      <c r="AB43" s="16"/>
      <c r="AC43" s="16"/>
      <c r="AD43" s="16"/>
      <c r="AE43" s="3"/>
      <c r="AF43" s="3"/>
      <c r="AG43" s="3"/>
      <c r="AH43" s="16"/>
      <c r="AI43" s="16"/>
      <c r="AJ43" s="3"/>
      <c r="AK43" s="3"/>
      <c r="AL43" s="56"/>
      <c r="AM43" s="23"/>
      <c r="AN43" s="3"/>
      <c r="AO43" s="3"/>
      <c r="AP43" s="3"/>
      <c r="AQ43" s="3"/>
      <c r="AR43" s="3"/>
      <c r="AS43" s="3"/>
    </row>
    <row r="44" spans="16:45">
      <c r="P44" s="16"/>
      <c r="W44" s="16"/>
      <c r="Y44" s="16"/>
      <c r="Z44" s="494"/>
      <c r="AB44" s="16"/>
      <c r="AC44" s="16"/>
      <c r="AD44" s="16"/>
      <c r="AE44" s="3"/>
      <c r="AF44" s="3"/>
      <c r="AG44" s="3"/>
      <c r="AH44" s="16"/>
      <c r="AI44" s="16"/>
      <c r="AJ44" s="3"/>
      <c r="AK44" s="3"/>
      <c r="AL44" s="56"/>
      <c r="AM44" s="23"/>
      <c r="AN44" s="3"/>
      <c r="AO44" s="3"/>
      <c r="AP44" s="3"/>
      <c r="AQ44" s="3"/>
      <c r="AR44" s="3"/>
      <c r="AS44" s="3"/>
    </row>
    <row r="45" spans="16:45">
      <c r="P45" s="16"/>
      <c r="W45" s="16"/>
      <c r="Y45" s="16"/>
      <c r="Z45" s="494"/>
      <c r="AB45" s="16"/>
      <c r="AC45" s="16"/>
      <c r="AD45" s="16"/>
      <c r="AE45" s="3"/>
      <c r="AF45" s="3"/>
      <c r="AG45" s="3"/>
      <c r="AH45" s="16"/>
      <c r="AI45" s="16"/>
      <c r="AJ45" s="3"/>
      <c r="AK45" s="3"/>
      <c r="AL45" s="56"/>
      <c r="AM45" s="23"/>
      <c r="AN45" s="3"/>
      <c r="AO45" s="3"/>
      <c r="AP45" s="3"/>
      <c r="AQ45" s="3"/>
      <c r="AR45" s="3"/>
      <c r="AS45" s="3"/>
    </row>
    <row r="46" spans="16:45">
      <c r="P46" s="16"/>
      <c r="W46" s="16"/>
      <c r="Y46" s="16"/>
      <c r="Z46" s="494"/>
      <c r="AB46" s="16"/>
      <c r="AC46" s="16"/>
      <c r="AD46" s="16"/>
      <c r="AE46" s="3"/>
      <c r="AF46" s="3"/>
      <c r="AG46" s="3"/>
      <c r="AH46" s="16"/>
      <c r="AI46" s="16"/>
      <c r="AJ46" s="3"/>
      <c r="AK46" s="3"/>
      <c r="AL46" s="56"/>
      <c r="AM46" s="23"/>
      <c r="AN46" s="3"/>
      <c r="AO46" s="3"/>
      <c r="AP46" s="3"/>
      <c r="AQ46" s="3"/>
      <c r="AR46" s="3"/>
      <c r="AS46" s="3"/>
    </row>
    <row r="47" spans="16:45">
      <c r="P47" s="16"/>
      <c r="W47" s="16"/>
      <c r="Y47" s="16"/>
      <c r="Z47" s="494"/>
      <c r="AB47" s="16"/>
      <c r="AC47" s="16"/>
      <c r="AD47" s="16"/>
      <c r="AE47" s="3"/>
      <c r="AF47" s="3"/>
      <c r="AG47" s="3"/>
      <c r="AH47" s="16"/>
      <c r="AI47" s="16"/>
      <c r="AJ47" s="3"/>
      <c r="AK47" s="3"/>
      <c r="AL47" s="56"/>
      <c r="AM47" s="23"/>
      <c r="AN47" s="3"/>
      <c r="AO47" s="3"/>
      <c r="AP47" s="3"/>
      <c r="AQ47" s="3"/>
      <c r="AR47" s="3"/>
      <c r="AS47" s="3"/>
    </row>
    <row r="48" spans="16:45">
      <c r="P48" s="16"/>
      <c r="W48" s="16"/>
      <c r="Y48" s="16"/>
      <c r="Z48" s="494"/>
      <c r="AB48" s="16"/>
      <c r="AC48" s="16"/>
      <c r="AD48" s="16"/>
      <c r="AE48" s="3"/>
      <c r="AF48" s="3"/>
      <c r="AG48" s="3"/>
      <c r="AH48" s="16"/>
      <c r="AI48" s="16"/>
      <c r="AJ48" s="3"/>
      <c r="AK48" s="3"/>
      <c r="AL48" s="56"/>
      <c r="AM48" s="23"/>
      <c r="AN48" s="3"/>
      <c r="AO48" s="3"/>
      <c r="AP48" s="3"/>
      <c r="AQ48" s="3"/>
      <c r="AR48" s="3"/>
      <c r="AS48" s="3"/>
    </row>
    <row r="49" spans="16:45">
      <c r="P49" s="16"/>
      <c r="W49" s="16"/>
      <c r="Y49" s="16"/>
      <c r="Z49" s="494"/>
      <c r="AB49" s="16"/>
      <c r="AC49" s="16"/>
      <c r="AD49" s="16"/>
      <c r="AE49" s="3"/>
      <c r="AF49" s="3"/>
      <c r="AG49" s="3"/>
      <c r="AH49" s="16"/>
      <c r="AI49" s="16"/>
      <c r="AJ49" s="3"/>
      <c r="AK49" s="3"/>
      <c r="AL49" s="56"/>
      <c r="AM49" s="23"/>
      <c r="AN49" s="3"/>
      <c r="AO49" s="3"/>
      <c r="AP49" s="3"/>
      <c r="AQ49" s="3"/>
      <c r="AR49" s="3"/>
      <c r="AS49" s="3"/>
    </row>
    <row r="50" spans="16:45">
      <c r="P50" s="16"/>
      <c r="W50" s="16"/>
      <c r="Y50" s="16"/>
      <c r="Z50" s="494"/>
      <c r="AB50" s="16"/>
      <c r="AC50" s="16"/>
      <c r="AD50" s="16"/>
      <c r="AE50" s="3"/>
      <c r="AF50" s="3"/>
      <c r="AG50" s="3"/>
      <c r="AH50" s="16"/>
      <c r="AI50" s="16"/>
      <c r="AJ50" s="3"/>
      <c r="AK50" s="3"/>
      <c r="AL50" s="56"/>
      <c r="AM50" s="23"/>
      <c r="AN50" s="3"/>
      <c r="AO50" s="3"/>
      <c r="AP50" s="3"/>
      <c r="AQ50" s="3"/>
      <c r="AR50" s="3"/>
      <c r="AS50" s="3"/>
    </row>
    <row r="51" spans="16:45">
      <c r="P51" s="16"/>
      <c r="W51" s="16"/>
      <c r="Y51" s="16"/>
      <c r="Z51" s="494"/>
      <c r="AB51" s="16"/>
      <c r="AC51" s="16"/>
      <c r="AD51" s="16"/>
      <c r="AE51" s="3"/>
      <c r="AF51" s="3"/>
      <c r="AG51" s="3"/>
      <c r="AH51" s="16"/>
      <c r="AI51" s="16"/>
      <c r="AJ51" s="3"/>
      <c r="AK51" s="3"/>
      <c r="AL51" s="56"/>
      <c r="AM51" s="23"/>
      <c r="AN51" s="3"/>
      <c r="AO51" s="3"/>
      <c r="AP51" s="3"/>
      <c r="AQ51" s="3"/>
      <c r="AR51" s="3"/>
      <c r="AS51" s="3"/>
    </row>
    <row r="52" spans="16:45">
      <c r="P52" s="16"/>
      <c r="W52" s="16"/>
      <c r="Y52" s="16"/>
      <c r="Z52" s="494"/>
      <c r="AB52" s="16"/>
      <c r="AC52" s="16"/>
      <c r="AD52" s="16"/>
      <c r="AE52" s="3"/>
      <c r="AF52" s="3"/>
      <c r="AG52" s="3"/>
      <c r="AH52" s="16"/>
      <c r="AI52" s="16"/>
      <c r="AJ52" s="3"/>
      <c r="AK52" s="3"/>
      <c r="AL52" s="56"/>
      <c r="AM52" s="23"/>
      <c r="AN52" s="3"/>
      <c r="AO52" s="3"/>
      <c r="AP52" s="3"/>
      <c r="AQ52" s="3"/>
      <c r="AR52" s="3"/>
      <c r="AS52" s="3"/>
    </row>
    <row r="53" spans="16:45">
      <c r="P53" s="16"/>
      <c r="W53" s="16"/>
      <c r="Y53" s="16"/>
      <c r="Z53" s="494"/>
      <c r="AB53" s="16"/>
      <c r="AC53" s="16"/>
      <c r="AD53" s="16"/>
      <c r="AE53" s="3"/>
      <c r="AF53" s="3"/>
      <c r="AG53" s="3"/>
      <c r="AH53" s="16"/>
      <c r="AI53" s="16"/>
      <c r="AJ53" s="3"/>
      <c r="AK53" s="3"/>
      <c r="AL53" s="56"/>
      <c r="AM53" s="23"/>
      <c r="AN53" s="3"/>
      <c r="AO53" s="3"/>
      <c r="AP53" s="3"/>
      <c r="AQ53" s="3"/>
      <c r="AR53" s="3"/>
      <c r="AS53" s="3"/>
    </row>
    <row r="54" spans="16:45">
      <c r="P54" s="16"/>
      <c r="W54" s="16"/>
      <c r="Y54" s="16"/>
      <c r="Z54" s="494"/>
      <c r="AB54" s="16"/>
      <c r="AC54" s="16"/>
      <c r="AD54" s="16"/>
      <c r="AE54" s="3"/>
      <c r="AF54" s="3"/>
      <c r="AG54" s="3"/>
      <c r="AH54" s="16"/>
      <c r="AI54" s="16"/>
      <c r="AJ54" s="3"/>
      <c r="AK54" s="3"/>
      <c r="AL54" s="56"/>
      <c r="AM54" s="23"/>
      <c r="AN54" s="3"/>
      <c r="AO54" s="3"/>
      <c r="AP54" s="3"/>
      <c r="AQ54" s="3"/>
      <c r="AR54" s="3"/>
      <c r="AS54" s="3"/>
    </row>
    <row r="55" spans="16:45">
      <c r="P55" s="16"/>
      <c r="W55" s="16"/>
      <c r="Y55" s="16"/>
      <c r="Z55" s="494"/>
      <c r="AB55" s="16"/>
      <c r="AC55" s="16"/>
      <c r="AD55" s="16"/>
      <c r="AE55" s="3"/>
      <c r="AF55" s="3"/>
      <c r="AG55" s="3"/>
      <c r="AH55" s="16"/>
      <c r="AI55" s="16"/>
      <c r="AJ55" s="3"/>
      <c r="AK55" s="3"/>
      <c r="AL55" s="56"/>
      <c r="AM55" s="23"/>
      <c r="AN55" s="3"/>
      <c r="AO55" s="3"/>
      <c r="AP55" s="3"/>
      <c r="AQ55" s="3"/>
      <c r="AR55" s="3"/>
      <c r="AS55" s="3"/>
    </row>
    <row r="56" spans="16:45">
      <c r="P56" s="16"/>
      <c r="W56" s="16"/>
      <c r="Y56" s="16"/>
      <c r="Z56" s="494"/>
      <c r="AB56" s="16"/>
      <c r="AC56" s="16"/>
      <c r="AD56" s="16"/>
      <c r="AE56" s="3"/>
      <c r="AF56" s="3"/>
      <c r="AG56" s="3"/>
      <c r="AH56" s="16"/>
      <c r="AI56" s="16"/>
      <c r="AJ56" s="3"/>
      <c r="AK56" s="3"/>
      <c r="AL56" s="56"/>
      <c r="AM56" s="23"/>
      <c r="AN56" s="3"/>
      <c r="AO56" s="3"/>
      <c r="AP56" s="3"/>
      <c r="AQ56" s="3"/>
      <c r="AR56" s="3"/>
      <c r="AS56" s="3"/>
    </row>
    <row r="57" spans="16:45">
      <c r="P57" s="16"/>
      <c r="W57" s="16"/>
      <c r="Y57" s="16"/>
      <c r="Z57" s="494"/>
      <c r="AB57" s="16"/>
      <c r="AC57" s="16"/>
      <c r="AD57" s="16"/>
      <c r="AE57" s="3"/>
      <c r="AF57" s="3"/>
      <c r="AG57" s="3"/>
      <c r="AH57" s="16"/>
      <c r="AI57" s="16"/>
      <c r="AJ57" s="3"/>
      <c r="AK57" s="3"/>
      <c r="AL57" s="56"/>
      <c r="AM57" s="23"/>
      <c r="AN57" s="3"/>
      <c r="AO57" s="3"/>
      <c r="AP57" s="3"/>
      <c r="AQ57" s="3"/>
      <c r="AR57" s="3"/>
      <c r="AS57" s="3"/>
    </row>
    <row r="58" spans="16:45">
      <c r="P58" s="16"/>
      <c r="W58" s="16"/>
      <c r="Y58" s="16"/>
      <c r="Z58" s="494"/>
      <c r="AB58" s="16"/>
      <c r="AC58" s="16"/>
      <c r="AD58" s="16"/>
      <c r="AE58" s="3"/>
      <c r="AF58" s="3"/>
      <c r="AG58" s="3"/>
      <c r="AH58" s="16"/>
      <c r="AI58" s="16"/>
      <c r="AJ58" s="3"/>
      <c r="AK58" s="3"/>
      <c r="AL58" s="56"/>
      <c r="AM58" s="23"/>
      <c r="AN58" s="3"/>
      <c r="AO58" s="3"/>
      <c r="AP58" s="3"/>
      <c r="AQ58" s="3"/>
      <c r="AR58" s="3"/>
      <c r="AS58" s="3"/>
    </row>
    <row r="59" spans="16:45">
      <c r="P59" s="16"/>
      <c r="W59" s="16"/>
      <c r="Y59" s="16"/>
      <c r="Z59" s="494"/>
      <c r="AB59" s="16"/>
      <c r="AC59" s="16"/>
      <c r="AD59" s="16"/>
      <c r="AE59" s="3"/>
      <c r="AF59" s="3"/>
      <c r="AG59" s="3"/>
      <c r="AH59" s="16"/>
      <c r="AI59" s="16"/>
      <c r="AJ59" s="3"/>
      <c r="AK59" s="3"/>
      <c r="AL59" s="56"/>
      <c r="AM59" s="23"/>
      <c r="AN59" s="3"/>
      <c r="AO59" s="3"/>
      <c r="AP59" s="3"/>
      <c r="AQ59" s="3"/>
      <c r="AR59" s="3"/>
      <c r="AS59" s="3"/>
    </row>
    <row r="60" spans="16:45">
      <c r="P60" s="16"/>
      <c r="W60" s="16"/>
      <c r="Y60" s="16"/>
      <c r="Z60" s="494"/>
      <c r="AB60" s="16"/>
      <c r="AC60" s="16"/>
      <c r="AD60" s="16"/>
      <c r="AE60" s="3"/>
      <c r="AF60" s="3"/>
      <c r="AG60" s="3"/>
      <c r="AH60" s="16"/>
      <c r="AI60" s="16"/>
      <c r="AJ60" s="3"/>
      <c r="AK60" s="3"/>
      <c r="AL60" s="56"/>
      <c r="AM60" s="23"/>
      <c r="AN60" s="3"/>
      <c r="AO60" s="3"/>
      <c r="AP60" s="3"/>
      <c r="AQ60" s="3"/>
      <c r="AR60" s="3"/>
      <c r="AS60" s="3"/>
    </row>
    <row r="61" spans="16:45">
      <c r="P61" s="16"/>
      <c r="W61" s="16"/>
      <c r="Y61" s="16"/>
      <c r="Z61" s="494"/>
      <c r="AB61" s="16"/>
      <c r="AC61" s="16"/>
      <c r="AD61" s="16"/>
      <c r="AE61" s="3"/>
      <c r="AF61" s="3"/>
      <c r="AG61" s="3"/>
      <c r="AH61" s="16"/>
      <c r="AI61" s="16"/>
      <c r="AJ61" s="3"/>
      <c r="AK61" s="3"/>
      <c r="AL61" s="56"/>
      <c r="AM61" s="23"/>
      <c r="AN61" s="3"/>
      <c r="AO61" s="3"/>
      <c r="AP61" s="3"/>
      <c r="AQ61" s="3"/>
      <c r="AR61" s="3"/>
      <c r="AS61" s="3"/>
    </row>
    <row r="62" spans="16:45">
      <c r="P62" s="16"/>
      <c r="W62" s="16"/>
      <c r="Y62" s="16"/>
      <c r="Z62" s="494"/>
      <c r="AB62" s="16"/>
      <c r="AC62" s="16"/>
      <c r="AD62" s="16"/>
      <c r="AE62" s="3"/>
      <c r="AF62" s="3"/>
      <c r="AG62" s="3"/>
      <c r="AH62" s="16"/>
      <c r="AI62" s="16"/>
      <c r="AJ62" s="3"/>
      <c r="AK62" s="3"/>
      <c r="AL62" s="56"/>
      <c r="AM62" s="23"/>
      <c r="AN62" s="3"/>
      <c r="AO62" s="3"/>
      <c r="AP62" s="3"/>
      <c r="AQ62" s="3"/>
      <c r="AR62" s="3"/>
      <c r="AS62" s="3"/>
    </row>
    <row r="63" spans="16:45">
      <c r="P63" s="16"/>
      <c r="W63" s="16"/>
      <c r="Y63" s="16"/>
      <c r="Z63" s="494"/>
      <c r="AB63" s="16"/>
      <c r="AC63" s="16"/>
      <c r="AD63" s="16"/>
      <c r="AE63" s="3"/>
      <c r="AF63" s="3"/>
      <c r="AG63" s="3"/>
      <c r="AH63" s="16"/>
      <c r="AI63" s="16"/>
      <c r="AJ63" s="3"/>
      <c r="AK63" s="3"/>
      <c r="AL63" s="56"/>
      <c r="AM63" s="23"/>
      <c r="AN63" s="3"/>
      <c r="AO63" s="3"/>
      <c r="AP63" s="3"/>
      <c r="AQ63" s="3"/>
      <c r="AR63" s="3"/>
      <c r="AS63" s="3"/>
    </row>
    <row r="64" spans="16:45">
      <c r="P64" s="16"/>
      <c r="W64" s="16"/>
      <c r="Y64" s="16"/>
      <c r="Z64" s="494"/>
      <c r="AB64" s="16"/>
      <c r="AC64" s="16"/>
      <c r="AD64" s="16"/>
      <c r="AE64" s="3"/>
      <c r="AF64" s="3"/>
      <c r="AG64" s="3"/>
      <c r="AH64" s="16"/>
      <c r="AI64" s="16"/>
      <c r="AJ64" s="3"/>
      <c r="AK64" s="3"/>
      <c r="AL64" s="56"/>
      <c r="AM64" s="23"/>
      <c r="AN64" s="3"/>
      <c r="AO64" s="3"/>
      <c r="AP64" s="3"/>
      <c r="AQ64" s="3"/>
      <c r="AR64" s="3"/>
      <c r="AS64" s="3"/>
    </row>
    <row r="65" spans="16:47">
      <c r="P65" s="16"/>
      <c r="W65" s="16"/>
      <c r="Y65" s="16"/>
      <c r="Z65" s="494"/>
      <c r="AB65" s="16"/>
      <c r="AC65" s="16"/>
      <c r="AD65" s="16"/>
      <c r="AE65" s="3"/>
      <c r="AF65" s="3"/>
      <c r="AG65" s="3"/>
      <c r="AH65" s="16"/>
      <c r="AI65" s="16"/>
      <c r="AJ65" s="3"/>
      <c r="AK65" s="3"/>
      <c r="AL65" s="56"/>
      <c r="AM65" s="23"/>
      <c r="AN65" s="3"/>
      <c r="AO65" s="3"/>
      <c r="AP65" s="3"/>
      <c r="AQ65" s="3"/>
      <c r="AR65" s="3"/>
      <c r="AS65" s="3"/>
    </row>
    <row r="66" spans="16:47">
      <c r="P66" s="16"/>
      <c r="W66" s="16"/>
      <c r="Y66" s="16"/>
      <c r="Z66" s="494"/>
      <c r="AB66" s="16"/>
      <c r="AC66" s="16"/>
      <c r="AD66" s="16"/>
      <c r="AE66" s="3"/>
      <c r="AF66" s="3"/>
      <c r="AG66" s="3"/>
      <c r="AH66" s="16"/>
      <c r="AI66" s="16"/>
      <c r="AJ66" s="3"/>
      <c r="AK66" s="3"/>
      <c r="AL66" s="56"/>
      <c r="AM66" s="23"/>
      <c r="AN66" s="3"/>
      <c r="AO66" s="3"/>
      <c r="AP66" s="3"/>
      <c r="AQ66" s="3"/>
      <c r="AR66" s="3"/>
      <c r="AS66" s="3"/>
    </row>
    <row r="67" spans="16:47">
      <c r="P67" s="16"/>
      <c r="W67" s="16"/>
      <c r="Y67" s="16"/>
      <c r="Z67" s="494"/>
      <c r="AB67" s="16"/>
      <c r="AC67" s="16"/>
      <c r="AD67" s="16"/>
      <c r="AE67" s="3"/>
      <c r="AF67" s="3"/>
      <c r="AG67" s="3"/>
      <c r="AH67" s="16"/>
      <c r="AI67" s="16"/>
      <c r="AJ67" s="3"/>
      <c r="AK67" s="3"/>
      <c r="AL67" s="56"/>
      <c r="AM67" s="23"/>
      <c r="AN67" s="3"/>
      <c r="AO67" s="3"/>
      <c r="AP67" s="3"/>
      <c r="AQ67" s="3"/>
      <c r="AR67" s="3"/>
      <c r="AS67" s="3"/>
    </row>
    <row r="68" spans="16:47">
      <c r="P68" s="16"/>
      <c r="W68" s="16"/>
      <c r="Y68" s="16"/>
      <c r="Z68" s="494"/>
      <c r="AB68" s="16"/>
      <c r="AC68" s="16"/>
      <c r="AD68" s="16"/>
      <c r="AE68" s="3"/>
      <c r="AF68" s="3"/>
      <c r="AG68" s="3"/>
      <c r="AH68" s="16"/>
      <c r="AI68" s="16"/>
      <c r="AJ68" s="3"/>
      <c r="AK68" s="3"/>
      <c r="AL68" s="56"/>
      <c r="AM68" s="23"/>
      <c r="AN68" s="3"/>
      <c r="AO68" s="3"/>
      <c r="AP68" s="3"/>
      <c r="AQ68" s="3"/>
      <c r="AR68" s="3"/>
      <c r="AS68" s="3"/>
    </row>
    <row r="69" spans="16:47">
      <c r="P69" s="16"/>
      <c r="W69" s="16"/>
      <c r="Y69" s="16"/>
      <c r="Z69" s="494"/>
      <c r="AB69" s="16"/>
      <c r="AC69" s="16"/>
      <c r="AD69" s="16"/>
      <c r="AE69" s="3"/>
      <c r="AF69" s="3"/>
      <c r="AG69" s="3"/>
      <c r="AH69" s="16"/>
      <c r="AI69" s="16"/>
      <c r="AJ69" s="3"/>
      <c r="AK69" s="3"/>
      <c r="AL69" s="56"/>
      <c r="AM69" s="23"/>
      <c r="AN69" s="3"/>
      <c r="AO69" s="3"/>
      <c r="AP69" s="3"/>
      <c r="AQ69" s="3"/>
      <c r="AR69" s="3"/>
      <c r="AS69" s="3"/>
    </row>
    <row r="70" spans="16:47">
      <c r="P70" s="16"/>
      <c r="W70" s="16"/>
      <c r="Y70" s="16"/>
      <c r="Z70" s="494"/>
      <c r="AB70" s="16"/>
      <c r="AC70" s="16"/>
      <c r="AD70" s="16"/>
      <c r="AE70" s="3"/>
      <c r="AF70" s="3"/>
      <c r="AG70" s="3"/>
      <c r="AH70" s="16"/>
      <c r="AI70" s="16"/>
      <c r="AJ70" s="3"/>
      <c r="AK70" s="3"/>
      <c r="AL70" s="56"/>
      <c r="AM70" s="23"/>
      <c r="AN70" s="3"/>
      <c r="AO70" s="3"/>
      <c r="AP70" s="3"/>
      <c r="AQ70" s="3"/>
      <c r="AR70" s="3"/>
      <c r="AS70" s="3"/>
    </row>
    <row r="71" spans="16:47">
      <c r="P71" s="16"/>
      <c r="W71" s="16"/>
      <c r="Y71" s="16"/>
      <c r="Z71" s="494"/>
      <c r="AB71" s="16"/>
      <c r="AC71" s="16"/>
      <c r="AD71" s="16"/>
      <c r="AE71" s="3"/>
      <c r="AF71" s="3"/>
      <c r="AG71" s="3"/>
      <c r="AH71" s="16"/>
      <c r="AI71" s="16"/>
      <c r="AJ71" s="3"/>
      <c r="AK71" s="3"/>
      <c r="AL71" s="56"/>
      <c r="AM71" s="23"/>
      <c r="AN71" s="3"/>
      <c r="AO71" s="3"/>
      <c r="AP71" s="3"/>
      <c r="AQ71" s="3"/>
      <c r="AR71" s="3"/>
      <c r="AS71" s="3"/>
    </row>
    <row r="72" spans="16:47">
      <c r="P72" s="16"/>
      <c r="W72" s="16"/>
      <c r="Y72" s="16"/>
      <c r="Z72" s="494"/>
      <c r="AB72" s="16"/>
      <c r="AC72" s="16"/>
      <c r="AD72" s="16"/>
      <c r="AE72" s="3"/>
      <c r="AF72" s="3"/>
      <c r="AG72" s="3"/>
      <c r="AH72" s="16"/>
      <c r="AI72" s="16"/>
      <c r="AJ72" s="3"/>
      <c r="AK72" s="3"/>
      <c r="AL72" s="56"/>
      <c r="AM72" s="23"/>
      <c r="AN72" s="3"/>
      <c r="AO72" s="3"/>
      <c r="AP72" s="3"/>
      <c r="AQ72" s="3"/>
      <c r="AR72" s="3"/>
      <c r="AS72" s="3"/>
    </row>
    <row r="73" spans="16:47">
      <c r="P73" s="16"/>
      <c r="W73" s="16"/>
      <c r="Y73" s="16"/>
      <c r="Z73" s="494"/>
      <c r="AB73" s="16"/>
      <c r="AC73" s="16"/>
      <c r="AD73" s="16"/>
      <c r="AE73" s="3"/>
      <c r="AF73" s="3"/>
      <c r="AG73" s="3"/>
      <c r="AH73" s="16"/>
      <c r="AI73" s="16"/>
      <c r="AJ73" s="3"/>
      <c r="AK73" s="3"/>
      <c r="AL73" s="56"/>
      <c r="AM73" s="23"/>
      <c r="AN73" s="3"/>
      <c r="AO73" s="3"/>
      <c r="AP73" s="3"/>
      <c r="AQ73" s="3"/>
      <c r="AR73" s="3"/>
      <c r="AS73" s="3"/>
    </row>
    <row r="74" spans="16:47">
      <c r="P74" s="16"/>
      <c r="W74" s="16"/>
      <c r="Y74" s="16"/>
      <c r="Z74" s="494"/>
      <c r="AB74" s="16"/>
      <c r="AC74" s="16"/>
      <c r="AD74" s="16"/>
      <c r="AE74" s="3"/>
      <c r="AF74" s="3"/>
      <c r="AG74" s="3"/>
      <c r="AH74" s="16"/>
      <c r="AI74" s="16"/>
      <c r="AJ74" s="3"/>
      <c r="AK74" s="3"/>
      <c r="AL74" s="56"/>
      <c r="AM74" s="23"/>
      <c r="AN74" s="3"/>
      <c r="AO74" s="3"/>
      <c r="AP74" s="3"/>
      <c r="AQ74" s="3"/>
      <c r="AR74" s="3"/>
      <c r="AS74" s="3"/>
    </row>
    <row r="75" spans="16:47">
      <c r="P75" s="16"/>
      <c r="W75" s="16"/>
      <c r="Y75" s="16"/>
      <c r="Z75" s="494"/>
      <c r="AB75" s="16"/>
      <c r="AC75" s="16"/>
      <c r="AD75" s="16"/>
      <c r="AE75" s="3"/>
      <c r="AF75" s="3"/>
      <c r="AG75" s="3"/>
      <c r="AH75" s="16"/>
      <c r="AI75" s="16"/>
      <c r="AJ75" s="3"/>
      <c r="AK75" s="3"/>
      <c r="AL75" s="56"/>
      <c r="AM75" s="23"/>
      <c r="AN75" s="3"/>
      <c r="AO75" s="3"/>
      <c r="AP75" s="3"/>
      <c r="AQ75" s="3"/>
      <c r="AR75" s="3"/>
      <c r="AS75" s="3"/>
    </row>
    <row r="76" spans="16:47">
      <c r="P76" s="16"/>
      <c r="W76" s="16"/>
      <c r="Y76" s="16"/>
      <c r="Z76" s="494"/>
      <c r="AB76" s="16"/>
      <c r="AC76" s="16"/>
      <c r="AD76" s="16"/>
      <c r="AE76" s="3"/>
      <c r="AF76" s="3"/>
      <c r="AG76" s="3"/>
      <c r="AH76" s="16"/>
      <c r="AI76" s="16"/>
      <c r="AJ76" s="3"/>
      <c r="AK76" s="3"/>
      <c r="AL76" s="56"/>
      <c r="AM76" s="23"/>
      <c r="AN76" s="3"/>
      <c r="AO76" s="3"/>
      <c r="AP76" s="3"/>
      <c r="AQ76" s="3"/>
      <c r="AR76" s="3"/>
      <c r="AS76" s="3"/>
    </row>
    <row r="77" spans="16:47">
      <c r="P77" s="16"/>
      <c r="W77" s="16"/>
      <c r="Y77" s="16"/>
      <c r="Z77" s="494"/>
      <c r="AB77" s="16"/>
      <c r="AC77" s="16"/>
      <c r="AD77" s="16"/>
      <c r="AE77" s="3"/>
      <c r="AF77" s="3"/>
      <c r="AG77" s="3"/>
      <c r="AH77" s="16"/>
      <c r="AI77" s="16"/>
      <c r="AJ77" s="3"/>
      <c r="AK77" s="3"/>
      <c r="AL77" s="56"/>
      <c r="AM77" s="23"/>
      <c r="AN77" s="3"/>
      <c r="AO77" s="3"/>
      <c r="AP77" s="3"/>
      <c r="AQ77" s="3"/>
      <c r="AR77" s="3"/>
      <c r="AS77" s="3"/>
    </row>
    <row r="78" spans="16:47">
      <c r="P78" s="16"/>
      <c r="W78" s="16"/>
      <c r="Y78" s="16"/>
      <c r="Z78" s="494"/>
      <c r="AB78" s="16"/>
      <c r="AC78" s="16"/>
      <c r="AD78" s="16"/>
      <c r="AE78" s="3"/>
      <c r="AF78" s="3"/>
      <c r="AG78" s="3"/>
      <c r="AH78" s="16"/>
      <c r="AI78" s="16"/>
      <c r="AJ78" s="3"/>
      <c r="AK78" s="3"/>
      <c r="AL78" s="56"/>
      <c r="AM78" s="23"/>
      <c r="AN78" s="3"/>
      <c r="AO78" s="3"/>
      <c r="AP78" s="3"/>
      <c r="AQ78" s="3"/>
      <c r="AR78" s="3"/>
      <c r="AS78" s="3"/>
    </row>
    <row r="79" spans="16:47">
      <c r="P79" s="16"/>
      <c r="W79" s="16"/>
      <c r="Y79" s="16"/>
      <c r="Z79" s="494"/>
      <c r="AB79" s="16"/>
      <c r="AC79" s="16"/>
      <c r="AD79" s="16"/>
      <c r="AE79" s="3"/>
      <c r="AF79" s="3"/>
      <c r="AG79" s="3"/>
      <c r="AH79" s="16"/>
      <c r="AI79" s="16"/>
      <c r="AJ79" s="3"/>
      <c r="AK79" s="3"/>
      <c r="AL79" s="56"/>
      <c r="AM79" s="23"/>
      <c r="AN79" s="3"/>
      <c r="AO79" s="3"/>
      <c r="AP79" s="3"/>
      <c r="AQ79" s="3"/>
      <c r="AR79" s="3"/>
      <c r="AS79" s="3"/>
    </row>
    <row r="80" spans="16:47">
      <c r="P80" s="16"/>
      <c r="W80" s="16"/>
      <c r="Y80" s="16"/>
      <c r="Z80" s="494"/>
      <c r="AB80" s="16"/>
      <c r="AC80" s="16"/>
      <c r="AD80" s="16"/>
      <c r="AE80" s="3"/>
      <c r="AF80" s="3"/>
      <c r="AG80" s="3"/>
      <c r="AH80" s="16"/>
      <c r="AI80" s="16"/>
      <c r="AJ80" s="3"/>
      <c r="AK80" s="3"/>
      <c r="AL80" s="56"/>
      <c r="AM80" s="23"/>
      <c r="AN80" s="3"/>
      <c r="AO80" s="3"/>
      <c r="AP80" s="3"/>
      <c r="AQ80" s="3"/>
      <c r="AR80" s="3"/>
      <c r="AS80" s="3"/>
      <c r="AU80" s="23"/>
    </row>
    <row r="81" spans="16:47">
      <c r="P81" s="16"/>
      <c r="W81" s="16"/>
      <c r="Y81" s="16"/>
      <c r="Z81" s="494"/>
      <c r="AB81" s="16"/>
      <c r="AC81" s="16"/>
      <c r="AD81" s="16"/>
      <c r="AE81" s="3"/>
      <c r="AF81" s="3"/>
      <c r="AG81" s="3"/>
      <c r="AH81" s="16"/>
      <c r="AI81" s="16"/>
      <c r="AJ81" s="3"/>
      <c r="AK81" s="3"/>
      <c r="AL81" s="56"/>
      <c r="AM81" s="23"/>
      <c r="AN81" s="3"/>
      <c r="AO81" s="3"/>
      <c r="AP81" s="3"/>
      <c r="AQ81" s="3"/>
      <c r="AR81" s="3"/>
      <c r="AS81" s="3"/>
      <c r="AU81" s="23"/>
    </row>
    <row r="82" spans="16:47" ht="12.75" customHeight="1">
      <c r="P82" s="16"/>
      <c r="W82" s="16"/>
      <c r="Y82" s="16"/>
      <c r="Z82" s="494"/>
      <c r="AB82" s="16"/>
      <c r="AC82" s="16"/>
      <c r="AD82" s="16"/>
      <c r="AE82" s="3"/>
      <c r="AF82" s="3"/>
      <c r="AG82" s="3"/>
      <c r="AH82" s="16"/>
      <c r="AI82" s="16"/>
      <c r="AJ82" s="3"/>
      <c r="AK82" s="3"/>
      <c r="AL82" s="56"/>
      <c r="AM82" s="23"/>
      <c r="AN82" s="3"/>
      <c r="AO82" s="3"/>
      <c r="AP82" s="3"/>
      <c r="AQ82" s="3"/>
      <c r="AR82" s="3"/>
      <c r="AS82" s="3"/>
      <c r="AU82" s="23"/>
    </row>
    <row r="83" spans="16:47">
      <c r="P83" s="16"/>
      <c r="W83" s="16"/>
      <c r="Y83" s="16"/>
      <c r="Z83" s="494"/>
      <c r="AB83" s="16"/>
      <c r="AC83" s="16"/>
      <c r="AD83" s="16"/>
      <c r="AE83" s="3"/>
      <c r="AF83" s="3"/>
      <c r="AG83" s="3"/>
      <c r="AH83" s="16"/>
      <c r="AI83" s="16"/>
      <c r="AJ83" s="3"/>
      <c r="AK83" s="3"/>
      <c r="AL83" s="56"/>
      <c r="AM83" s="23"/>
      <c r="AN83" s="3"/>
      <c r="AO83" s="3"/>
      <c r="AP83" s="3"/>
      <c r="AQ83" s="3"/>
      <c r="AR83" s="3"/>
      <c r="AS83" s="3"/>
      <c r="AU83" s="23"/>
    </row>
    <row r="84" spans="16:47">
      <c r="P84" s="16"/>
      <c r="W84" s="16"/>
      <c r="Y84" s="16"/>
      <c r="Z84" s="494"/>
      <c r="AB84" s="16"/>
      <c r="AC84" s="16"/>
      <c r="AD84" s="16"/>
      <c r="AE84" s="3"/>
      <c r="AF84" s="3"/>
      <c r="AG84" s="3"/>
      <c r="AH84" s="16"/>
      <c r="AI84" s="16"/>
      <c r="AJ84" s="3"/>
      <c r="AK84" s="3"/>
      <c r="AL84" s="56"/>
      <c r="AM84" s="23"/>
      <c r="AN84" s="3"/>
      <c r="AO84" s="3"/>
      <c r="AP84" s="3"/>
      <c r="AQ84" s="3"/>
      <c r="AR84" s="3"/>
      <c r="AS84" s="3"/>
      <c r="AU84" s="23"/>
    </row>
    <row r="85" spans="16:47">
      <c r="P85" s="16"/>
      <c r="W85" s="16"/>
      <c r="Y85" s="16"/>
      <c r="Z85" s="494"/>
      <c r="AB85" s="16"/>
      <c r="AC85" s="16"/>
      <c r="AD85" s="16"/>
      <c r="AE85" s="3"/>
      <c r="AF85" s="3"/>
      <c r="AG85" s="3"/>
      <c r="AH85" s="16"/>
      <c r="AI85" s="16"/>
      <c r="AJ85" s="3"/>
      <c r="AK85" s="3"/>
      <c r="AL85" s="56"/>
      <c r="AM85" s="23"/>
      <c r="AN85" s="3"/>
      <c r="AO85" s="3"/>
      <c r="AP85" s="3"/>
      <c r="AQ85" s="3"/>
      <c r="AR85" s="3"/>
      <c r="AS85" s="3"/>
      <c r="AU85" s="23"/>
    </row>
    <row r="86" spans="16:47">
      <c r="P86" s="16"/>
      <c r="W86" s="16"/>
      <c r="Y86" s="16"/>
      <c r="Z86" s="494"/>
      <c r="AB86" s="16"/>
      <c r="AC86" s="16"/>
      <c r="AD86" s="16"/>
      <c r="AE86" s="3"/>
      <c r="AF86" s="3"/>
      <c r="AG86" s="3"/>
      <c r="AH86" s="16"/>
      <c r="AI86" s="16"/>
      <c r="AJ86" s="3"/>
      <c r="AK86" s="3"/>
      <c r="AL86" s="56"/>
      <c r="AM86" s="23"/>
      <c r="AN86" s="3"/>
      <c r="AO86" s="3"/>
      <c r="AP86" s="3"/>
      <c r="AQ86" s="3"/>
      <c r="AR86" s="3"/>
      <c r="AS86" s="3"/>
      <c r="AU86" s="23"/>
    </row>
    <row r="87" spans="16:47">
      <c r="P87" s="16"/>
      <c r="W87" s="16"/>
      <c r="Y87" s="16"/>
      <c r="Z87" s="494"/>
      <c r="AB87" s="16"/>
      <c r="AC87" s="16"/>
      <c r="AD87" s="16"/>
      <c r="AE87" s="3"/>
      <c r="AF87" s="3"/>
      <c r="AG87" s="3"/>
      <c r="AH87" s="16"/>
      <c r="AI87" s="16"/>
      <c r="AJ87" s="3"/>
      <c r="AK87" s="3"/>
      <c r="AL87" s="56"/>
      <c r="AM87" s="23"/>
      <c r="AN87" s="3"/>
      <c r="AO87" s="3"/>
      <c r="AP87" s="3"/>
      <c r="AQ87" s="3"/>
      <c r="AR87" s="3"/>
      <c r="AS87" s="3"/>
      <c r="AU87" s="23"/>
    </row>
    <row r="88" spans="16:47">
      <c r="P88" s="16"/>
      <c r="W88" s="16"/>
      <c r="Y88" s="16"/>
      <c r="Z88" s="494"/>
      <c r="AB88" s="16"/>
      <c r="AC88" s="16"/>
      <c r="AD88" s="16"/>
      <c r="AE88" s="3"/>
      <c r="AF88" s="3"/>
      <c r="AG88" s="3"/>
      <c r="AH88" s="16"/>
      <c r="AI88" s="16"/>
      <c r="AJ88" s="3"/>
      <c r="AK88" s="3"/>
      <c r="AL88" s="56"/>
      <c r="AM88" s="23"/>
      <c r="AN88" s="3"/>
      <c r="AO88" s="3"/>
      <c r="AP88" s="3"/>
      <c r="AQ88" s="3"/>
      <c r="AR88" s="3"/>
      <c r="AS88" s="3"/>
      <c r="AU88" s="23"/>
    </row>
    <row r="89" spans="16:47">
      <c r="P89" s="16"/>
      <c r="W89" s="16"/>
      <c r="Y89" s="16"/>
      <c r="Z89" s="494"/>
      <c r="AB89" s="16"/>
      <c r="AC89" s="16"/>
      <c r="AD89" s="16"/>
      <c r="AE89" s="3"/>
      <c r="AF89" s="3"/>
      <c r="AG89" s="3"/>
      <c r="AH89" s="16"/>
      <c r="AI89" s="16"/>
      <c r="AJ89" s="3"/>
      <c r="AK89" s="3"/>
      <c r="AL89" s="56"/>
      <c r="AM89" s="23"/>
      <c r="AN89" s="3"/>
      <c r="AO89" s="3"/>
      <c r="AP89" s="3"/>
      <c r="AQ89" s="3"/>
      <c r="AR89" s="3"/>
      <c r="AS89" s="3"/>
      <c r="AU89" s="23"/>
    </row>
    <row r="90" spans="16:47">
      <c r="P90" s="16"/>
      <c r="W90" s="16"/>
      <c r="Y90" s="16"/>
      <c r="Z90" s="494"/>
      <c r="AB90" s="16"/>
      <c r="AC90" s="16"/>
      <c r="AD90" s="16"/>
      <c r="AE90" s="3"/>
      <c r="AF90" s="3"/>
      <c r="AG90" s="3"/>
      <c r="AH90" s="16"/>
      <c r="AI90" s="16"/>
      <c r="AJ90" s="3"/>
      <c r="AK90" s="3"/>
      <c r="AL90" s="56"/>
      <c r="AM90" s="23"/>
      <c r="AN90" s="3"/>
      <c r="AO90" s="3"/>
      <c r="AP90" s="3"/>
      <c r="AQ90" s="3"/>
      <c r="AR90" s="3"/>
      <c r="AS90" s="3"/>
      <c r="AU90" s="23"/>
    </row>
    <row r="91" spans="16:47">
      <c r="P91" s="16"/>
      <c r="W91" s="16"/>
      <c r="Y91" s="16"/>
      <c r="Z91" s="494"/>
      <c r="AB91" s="16"/>
      <c r="AC91" s="16"/>
      <c r="AD91" s="16"/>
      <c r="AE91" s="3"/>
      <c r="AF91" s="3"/>
      <c r="AG91" s="3"/>
      <c r="AH91" s="16"/>
      <c r="AI91" s="16"/>
      <c r="AJ91" s="3"/>
      <c r="AK91" s="3"/>
      <c r="AL91" s="56"/>
      <c r="AM91" s="23"/>
      <c r="AN91" s="3"/>
      <c r="AO91" s="3"/>
      <c r="AP91" s="3"/>
      <c r="AQ91" s="3"/>
      <c r="AR91" s="3"/>
      <c r="AS91" s="3"/>
      <c r="AU91" s="23"/>
    </row>
    <row r="92" spans="16:47">
      <c r="P92" s="16"/>
      <c r="W92" s="16"/>
      <c r="Y92" s="16"/>
      <c r="Z92" s="494"/>
      <c r="AB92" s="16"/>
      <c r="AC92" s="16"/>
      <c r="AD92" s="16"/>
      <c r="AE92" s="3"/>
      <c r="AF92" s="3"/>
      <c r="AG92" s="3"/>
      <c r="AH92" s="16"/>
      <c r="AI92" s="16"/>
      <c r="AJ92" s="3"/>
      <c r="AK92" s="3"/>
      <c r="AL92" s="56"/>
      <c r="AM92" s="23"/>
      <c r="AN92" s="3"/>
      <c r="AO92" s="3"/>
      <c r="AP92" s="3"/>
      <c r="AQ92" s="3"/>
      <c r="AR92" s="3"/>
      <c r="AS92" s="3"/>
      <c r="AU92" s="23"/>
    </row>
    <row r="93" spans="16:47">
      <c r="P93" s="16"/>
      <c r="W93" s="16"/>
      <c r="Y93" s="16"/>
      <c r="Z93" s="494"/>
      <c r="AB93" s="16"/>
      <c r="AC93" s="16"/>
      <c r="AD93" s="16"/>
      <c r="AE93" s="3"/>
      <c r="AF93" s="3"/>
      <c r="AG93" s="3"/>
      <c r="AH93" s="16"/>
      <c r="AI93" s="16"/>
      <c r="AJ93" s="3"/>
      <c r="AK93" s="3"/>
      <c r="AL93" s="56"/>
      <c r="AM93" s="23"/>
      <c r="AN93" s="3"/>
      <c r="AO93" s="3"/>
      <c r="AP93" s="3"/>
      <c r="AQ93" s="3"/>
      <c r="AR93" s="3"/>
      <c r="AS93" s="3"/>
      <c r="AU93" s="23"/>
    </row>
    <row r="94" spans="16:47">
      <c r="P94" s="16"/>
      <c r="W94" s="16"/>
      <c r="Y94" s="16"/>
      <c r="Z94" s="494"/>
      <c r="AB94" s="16"/>
      <c r="AC94" s="16"/>
      <c r="AD94" s="16"/>
      <c r="AE94" s="3"/>
      <c r="AF94" s="3"/>
      <c r="AG94" s="3"/>
      <c r="AH94" s="16"/>
      <c r="AI94" s="16"/>
      <c r="AJ94" s="3"/>
      <c r="AK94" s="3"/>
      <c r="AL94" s="56"/>
      <c r="AM94" s="23"/>
      <c r="AN94" s="3"/>
      <c r="AO94" s="3"/>
      <c r="AP94" s="3"/>
      <c r="AQ94" s="3"/>
      <c r="AR94" s="3"/>
      <c r="AS94" s="3"/>
      <c r="AU94" s="23"/>
    </row>
    <row r="95" spans="16:47">
      <c r="P95" s="16"/>
      <c r="W95" s="16"/>
      <c r="Y95" s="16"/>
      <c r="Z95" s="494"/>
      <c r="AB95" s="16"/>
      <c r="AC95" s="16"/>
      <c r="AD95" s="16"/>
      <c r="AE95" s="3"/>
      <c r="AF95" s="3"/>
      <c r="AG95" s="3"/>
      <c r="AH95" s="16"/>
      <c r="AI95" s="16"/>
      <c r="AJ95" s="3"/>
      <c r="AK95" s="3"/>
      <c r="AL95" s="56"/>
      <c r="AM95" s="23"/>
      <c r="AN95" s="3"/>
      <c r="AO95" s="3"/>
      <c r="AP95" s="3"/>
      <c r="AQ95" s="3"/>
      <c r="AR95" s="3"/>
      <c r="AS95" s="3"/>
      <c r="AU95" s="23"/>
    </row>
    <row r="96" spans="16:47">
      <c r="P96" s="16"/>
      <c r="W96" s="16"/>
      <c r="Y96" s="16"/>
      <c r="Z96" s="494"/>
      <c r="AB96" s="16"/>
      <c r="AC96" s="16"/>
      <c r="AD96" s="16"/>
      <c r="AE96" s="3"/>
      <c r="AF96" s="3"/>
      <c r="AG96" s="3"/>
      <c r="AH96" s="16"/>
      <c r="AI96" s="16"/>
      <c r="AJ96" s="3"/>
      <c r="AK96" s="3"/>
      <c r="AL96" s="56"/>
      <c r="AM96" s="23"/>
      <c r="AN96" s="3"/>
      <c r="AO96" s="3"/>
      <c r="AP96" s="3"/>
      <c r="AQ96" s="3"/>
      <c r="AR96" s="3"/>
      <c r="AS96" s="3"/>
      <c r="AU96" s="23"/>
    </row>
    <row r="97" spans="16:47">
      <c r="P97" s="16"/>
      <c r="W97" s="16"/>
      <c r="Y97" s="16"/>
      <c r="Z97" s="494"/>
      <c r="AB97" s="16"/>
      <c r="AC97" s="16"/>
      <c r="AD97" s="16"/>
      <c r="AE97" s="3"/>
      <c r="AF97" s="3"/>
      <c r="AG97" s="3"/>
      <c r="AH97" s="16"/>
      <c r="AI97" s="16"/>
      <c r="AJ97" s="3"/>
      <c r="AK97" s="3"/>
      <c r="AL97" s="56"/>
      <c r="AM97" s="23"/>
      <c r="AN97" s="3"/>
      <c r="AO97" s="3"/>
      <c r="AP97" s="3"/>
      <c r="AQ97" s="3"/>
      <c r="AR97" s="3"/>
      <c r="AS97" s="3"/>
      <c r="AU97" s="23"/>
    </row>
    <row r="98" spans="16:47">
      <c r="P98" s="16"/>
      <c r="W98" s="16"/>
      <c r="Y98" s="16"/>
      <c r="Z98" s="494"/>
      <c r="AB98" s="16"/>
      <c r="AC98" s="16"/>
      <c r="AD98" s="16"/>
      <c r="AE98" s="3"/>
      <c r="AF98" s="3"/>
      <c r="AG98" s="3"/>
      <c r="AH98" s="16"/>
      <c r="AI98" s="16"/>
      <c r="AJ98" s="3"/>
      <c r="AK98" s="3"/>
      <c r="AL98" s="56"/>
      <c r="AM98" s="23"/>
      <c r="AN98" s="3"/>
      <c r="AO98" s="3"/>
      <c r="AP98" s="3"/>
      <c r="AQ98" s="3"/>
      <c r="AR98" s="3"/>
      <c r="AS98" s="3"/>
      <c r="AU98" s="23"/>
    </row>
    <row r="99" spans="16:47">
      <c r="P99" s="16"/>
      <c r="W99" s="16"/>
      <c r="Y99" s="16"/>
      <c r="Z99" s="494"/>
      <c r="AB99" s="16"/>
      <c r="AC99" s="16"/>
      <c r="AD99" s="16"/>
      <c r="AE99" s="3"/>
      <c r="AF99" s="3"/>
      <c r="AG99" s="3"/>
      <c r="AH99" s="16"/>
      <c r="AI99" s="16"/>
      <c r="AJ99" s="3"/>
      <c r="AK99" s="3"/>
      <c r="AL99" s="56"/>
      <c r="AM99" s="23"/>
      <c r="AN99" s="3"/>
      <c r="AO99" s="3"/>
      <c r="AP99" s="3"/>
      <c r="AQ99" s="3"/>
      <c r="AR99" s="3"/>
      <c r="AS99" s="3"/>
      <c r="AU99" s="23"/>
    </row>
    <row r="100" spans="16:47">
      <c r="P100" s="16"/>
      <c r="W100" s="16"/>
      <c r="Y100" s="16"/>
      <c r="Z100" s="494"/>
      <c r="AB100" s="16"/>
      <c r="AC100" s="16"/>
      <c r="AD100" s="16"/>
      <c r="AE100" s="3"/>
      <c r="AF100" s="3"/>
      <c r="AG100" s="3"/>
      <c r="AH100" s="16"/>
      <c r="AI100" s="16"/>
      <c r="AJ100" s="3"/>
      <c r="AK100" s="3"/>
      <c r="AL100" s="56"/>
      <c r="AM100" s="23"/>
      <c r="AN100" s="3"/>
      <c r="AO100" s="3"/>
      <c r="AP100" s="3"/>
      <c r="AQ100" s="3"/>
      <c r="AR100" s="3"/>
      <c r="AS100" s="3"/>
      <c r="AU100" s="23"/>
    </row>
    <row r="101" spans="16:47">
      <c r="P101" s="16"/>
      <c r="W101" s="16"/>
      <c r="Y101" s="16"/>
      <c r="Z101" s="494"/>
      <c r="AB101" s="16"/>
      <c r="AC101" s="16"/>
      <c r="AD101" s="16"/>
      <c r="AE101" s="3"/>
      <c r="AF101" s="3"/>
      <c r="AG101" s="3"/>
      <c r="AH101" s="16"/>
      <c r="AI101" s="16"/>
      <c r="AJ101" s="3"/>
      <c r="AK101" s="3"/>
      <c r="AL101" s="56"/>
      <c r="AM101" s="23"/>
      <c r="AN101" s="3"/>
      <c r="AO101" s="3"/>
      <c r="AP101" s="3"/>
      <c r="AQ101" s="3"/>
      <c r="AR101" s="3"/>
      <c r="AS101" s="3"/>
      <c r="AU101" s="23"/>
    </row>
    <row r="102" spans="16:47">
      <c r="P102" s="16"/>
      <c r="W102" s="16"/>
      <c r="Y102" s="16"/>
      <c r="Z102" s="494"/>
      <c r="AB102" s="16"/>
      <c r="AC102" s="16"/>
      <c r="AD102" s="16"/>
      <c r="AE102" s="3"/>
      <c r="AF102" s="3"/>
      <c r="AG102" s="3"/>
      <c r="AH102" s="16"/>
      <c r="AI102" s="16"/>
      <c r="AJ102" s="3"/>
      <c r="AK102" s="3"/>
      <c r="AL102" s="56"/>
      <c r="AM102" s="23"/>
      <c r="AN102" s="3"/>
      <c r="AO102" s="3"/>
      <c r="AP102" s="3"/>
      <c r="AQ102" s="3"/>
      <c r="AR102" s="3"/>
      <c r="AS102" s="3"/>
      <c r="AU102" s="23"/>
    </row>
    <row r="103" spans="16:47">
      <c r="P103" s="16"/>
      <c r="W103" s="16"/>
      <c r="Y103" s="16"/>
      <c r="Z103" s="494"/>
      <c r="AB103" s="16"/>
      <c r="AC103" s="16"/>
      <c r="AD103" s="16"/>
      <c r="AE103" s="3"/>
      <c r="AF103" s="3"/>
      <c r="AG103" s="3"/>
      <c r="AH103" s="16"/>
      <c r="AI103" s="16"/>
      <c r="AJ103" s="3"/>
      <c r="AK103" s="3"/>
      <c r="AL103" s="56"/>
      <c r="AM103" s="23"/>
      <c r="AN103" s="3"/>
      <c r="AO103" s="3"/>
      <c r="AP103" s="3"/>
      <c r="AQ103" s="3"/>
      <c r="AR103" s="3"/>
      <c r="AS103" s="3"/>
      <c r="AU103" s="23"/>
    </row>
    <row r="104" spans="16:47">
      <c r="P104" s="16"/>
      <c r="W104" s="16"/>
      <c r="Y104" s="16"/>
      <c r="Z104" s="494"/>
      <c r="AB104" s="16"/>
      <c r="AC104" s="16"/>
      <c r="AD104" s="16"/>
      <c r="AE104" s="3"/>
      <c r="AF104" s="3"/>
      <c r="AG104" s="3"/>
      <c r="AH104" s="16"/>
      <c r="AI104" s="16"/>
      <c r="AJ104" s="3"/>
      <c r="AK104" s="3"/>
      <c r="AL104" s="56"/>
      <c r="AM104" s="23"/>
      <c r="AN104" s="3"/>
      <c r="AO104" s="3"/>
      <c r="AP104" s="3"/>
      <c r="AQ104" s="3"/>
      <c r="AR104" s="3"/>
      <c r="AS104" s="3"/>
      <c r="AU104" s="23"/>
    </row>
    <row r="105" spans="16:47">
      <c r="P105" s="16"/>
      <c r="W105" s="16"/>
      <c r="Y105" s="16"/>
      <c r="Z105" s="494"/>
      <c r="AB105" s="16"/>
      <c r="AC105" s="16"/>
      <c r="AD105" s="16"/>
      <c r="AE105" s="3"/>
      <c r="AF105" s="3"/>
      <c r="AG105" s="3"/>
      <c r="AH105" s="16"/>
      <c r="AI105" s="16"/>
      <c r="AJ105" s="3"/>
      <c r="AK105" s="3"/>
      <c r="AL105" s="56"/>
      <c r="AM105" s="23"/>
      <c r="AN105" s="3"/>
      <c r="AO105" s="3"/>
      <c r="AP105" s="3"/>
      <c r="AQ105" s="3"/>
      <c r="AR105" s="3"/>
      <c r="AS105" s="3"/>
      <c r="AU105" s="23"/>
    </row>
    <row r="106" spans="16:47">
      <c r="P106" s="16"/>
      <c r="W106" s="16"/>
      <c r="Y106" s="16"/>
      <c r="Z106" s="494"/>
      <c r="AB106" s="16"/>
      <c r="AC106" s="16"/>
      <c r="AD106" s="16"/>
      <c r="AE106" s="3"/>
      <c r="AF106" s="3"/>
      <c r="AG106" s="3"/>
      <c r="AH106" s="16"/>
      <c r="AI106" s="16"/>
      <c r="AJ106" s="3"/>
      <c r="AK106" s="3"/>
      <c r="AL106" s="56"/>
      <c r="AM106" s="23"/>
      <c r="AN106" s="3"/>
      <c r="AO106" s="3"/>
      <c r="AP106" s="3"/>
      <c r="AQ106" s="3"/>
      <c r="AR106" s="3"/>
      <c r="AS106" s="3"/>
      <c r="AU106" s="23"/>
    </row>
    <row r="107" spans="16:47">
      <c r="P107" s="16"/>
      <c r="W107" s="16"/>
      <c r="Y107" s="16"/>
      <c r="Z107" s="494"/>
      <c r="AB107" s="16"/>
      <c r="AC107" s="16"/>
      <c r="AD107" s="16"/>
      <c r="AE107" s="3"/>
      <c r="AF107" s="3"/>
      <c r="AG107" s="3"/>
      <c r="AH107" s="16"/>
      <c r="AI107" s="16"/>
      <c r="AJ107" s="3"/>
      <c r="AK107" s="3"/>
      <c r="AL107" s="56"/>
      <c r="AM107" s="23"/>
      <c r="AN107" s="3"/>
      <c r="AO107" s="3"/>
      <c r="AP107" s="3"/>
      <c r="AQ107" s="3"/>
      <c r="AR107" s="3"/>
      <c r="AS107" s="3"/>
      <c r="AU107" s="23"/>
    </row>
    <row r="108" spans="16:47">
      <c r="P108" s="16"/>
      <c r="W108" s="16"/>
      <c r="Y108" s="16"/>
      <c r="Z108" s="494"/>
      <c r="AB108" s="16"/>
      <c r="AC108" s="16"/>
      <c r="AD108" s="16"/>
      <c r="AE108" s="3"/>
      <c r="AF108" s="3"/>
      <c r="AG108" s="3"/>
      <c r="AH108" s="16"/>
      <c r="AI108" s="16"/>
      <c r="AJ108" s="3"/>
      <c r="AK108" s="3"/>
      <c r="AL108" s="56"/>
      <c r="AM108" s="23"/>
      <c r="AN108" s="3"/>
      <c r="AO108" s="3"/>
      <c r="AP108" s="3"/>
      <c r="AQ108" s="3"/>
      <c r="AR108" s="3"/>
      <c r="AS108" s="3"/>
      <c r="AU108" s="23"/>
    </row>
    <row r="109" spans="16:47">
      <c r="P109" s="16"/>
      <c r="W109" s="16"/>
      <c r="Y109" s="16"/>
      <c r="Z109" s="494"/>
      <c r="AB109" s="16"/>
      <c r="AC109" s="16"/>
      <c r="AD109" s="16"/>
      <c r="AE109" s="3"/>
      <c r="AF109" s="3"/>
      <c r="AG109" s="3"/>
      <c r="AH109" s="16"/>
      <c r="AI109" s="16"/>
      <c r="AJ109" s="3"/>
      <c r="AK109" s="3"/>
      <c r="AL109" s="56"/>
      <c r="AM109" s="23"/>
      <c r="AN109" s="3"/>
      <c r="AO109" s="3"/>
      <c r="AP109" s="3"/>
      <c r="AQ109" s="3"/>
      <c r="AR109" s="3"/>
      <c r="AS109" s="3"/>
      <c r="AU109" s="23"/>
    </row>
    <row r="110" spans="16:47">
      <c r="P110" s="16"/>
      <c r="W110" s="16"/>
      <c r="Y110" s="16"/>
      <c r="Z110" s="494"/>
      <c r="AB110" s="16"/>
      <c r="AC110" s="16"/>
      <c r="AD110" s="16"/>
      <c r="AE110" s="3"/>
      <c r="AF110" s="3"/>
      <c r="AG110" s="3"/>
      <c r="AH110" s="16"/>
      <c r="AI110" s="16"/>
      <c r="AJ110" s="3"/>
      <c r="AK110" s="3"/>
      <c r="AL110" s="56"/>
      <c r="AM110" s="23"/>
      <c r="AN110" s="3"/>
      <c r="AO110" s="3"/>
      <c r="AP110" s="3"/>
      <c r="AQ110" s="3"/>
      <c r="AR110" s="3"/>
      <c r="AS110" s="3"/>
      <c r="AU110" s="23"/>
    </row>
    <row r="111" spans="16:47">
      <c r="P111" s="16"/>
      <c r="W111" s="16"/>
      <c r="Y111" s="16"/>
      <c r="Z111" s="494"/>
      <c r="AB111" s="16"/>
      <c r="AC111" s="16"/>
      <c r="AD111" s="16"/>
      <c r="AE111" s="3"/>
      <c r="AF111" s="3"/>
      <c r="AG111" s="3"/>
      <c r="AH111" s="16"/>
      <c r="AI111" s="16"/>
      <c r="AJ111" s="3"/>
      <c r="AK111" s="3"/>
      <c r="AL111" s="56"/>
      <c r="AM111" s="23"/>
      <c r="AN111" s="3"/>
      <c r="AO111" s="3"/>
      <c r="AP111" s="3"/>
      <c r="AQ111" s="3"/>
      <c r="AR111" s="3"/>
      <c r="AS111" s="3"/>
      <c r="AU111" s="23"/>
    </row>
    <row r="112" spans="16:47">
      <c r="P112" s="16"/>
      <c r="W112" s="16"/>
      <c r="Y112" s="16"/>
      <c r="Z112" s="494"/>
      <c r="AB112" s="16"/>
      <c r="AC112" s="16"/>
      <c r="AD112" s="16"/>
      <c r="AE112" s="3"/>
      <c r="AF112" s="3"/>
      <c r="AG112" s="3"/>
      <c r="AH112" s="16"/>
      <c r="AI112" s="16"/>
      <c r="AJ112" s="3"/>
      <c r="AK112" s="3"/>
      <c r="AL112" s="56"/>
      <c r="AM112" s="23"/>
      <c r="AN112" s="3"/>
      <c r="AO112" s="3"/>
      <c r="AP112" s="3"/>
      <c r="AQ112" s="3"/>
      <c r="AR112" s="3"/>
      <c r="AS112" s="3"/>
      <c r="AU112" s="23"/>
    </row>
    <row r="113" spans="16:47">
      <c r="P113" s="16"/>
      <c r="W113" s="16"/>
      <c r="Y113" s="16"/>
      <c r="Z113" s="494"/>
      <c r="AB113" s="16"/>
      <c r="AC113" s="16"/>
      <c r="AD113" s="16"/>
      <c r="AE113" s="3"/>
      <c r="AF113" s="3"/>
      <c r="AG113" s="3"/>
      <c r="AH113" s="16"/>
      <c r="AI113" s="16"/>
      <c r="AJ113" s="3"/>
      <c r="AK113" s="3"/>
      <c r="AL113" s="56"/>
      <c r="AM113" s="23"/>
      <c r="AN113" s="3"/>
      <c r="AO113" s="3"/>
      <c r="AP113" s="3"/>
      <c r="AQ113" s="3"/>
      <c r="AR113" s="3"/>
      <c r="AS113" s="3"/>
      <c r="AU113" s="23"/>
    </row>
    <row r="114" spans="16:47">
      <c r="P114" s="16"/>
      <c r="W114" s="16"/>
      <c r="Y114" s="16"/>
      <c r="Z114" s="494"/>
      <c r="AB114" s="16"/>
      <c r="AC114" s="16"/>
      <c r="AD114" s="16"/>
      <c r="AE114" s="3"/>
      <c r="AF114" s="3"/>
      <c r="AG114" s="3"/>
      <c r="AH114" s="16"/>
      <c r="AI114" s="16"/>
      <c r="AJ114" s="3"/>
      <c r="AK114" s="3"/>
      <c r="AL114" s="56"/>
      <c r="AM114" s="23"/>
      <c r="AN114" s="3"/>
      <c r="AO114" s="3"/>
      <c r="AP114" s="3"/>
      <c r="AQ114" s="3"/>
      <c r="AR114" s="3"/>
      <c r="AS114" s="3"/>
      <c r="AU114" s="23"/>
    </row>
    <row r="115" spans="16:47">
      <c r="P115" s="16"/>
      <c r="W115" s="16"/>
      <c r="Y115" s="16"/>
      <c r="Z115" s="494"/>
      <c r="AB115" s="16"/>
      <c r="AC115" s="16"/>
      <c r="AD115" s="16"/>
      <c r="AE115" s="3"/>
      <c r="AF115" s="3"/>
      <c r="AG115" s="3"/>
      <c r="AH115" s="16"/>
      <c r="AI115" s="16"/>
      <c r="AJ115" s="3"/>
      <c r="AK115" s="3"/>
      <c r="AL115" s="56"/>
      <c r="AM115" s="23"/>
      <c r="AN115" s="3"/>
      <c r="AO115" s="3"/>
      <c r="AP115" s="3"/>
      <c r="AQ115" s="3"/>
      <c r="AR115" s="3"/>
      <c r="AS115" s="3"/>
      <c r="AU115" s="23"/>
    </row>
    <row r="116" spans="16:47">
      <c r="P116" s="16"/>
      <c r="W116" s="16"/>
      <c r="Y116" s="16"/>
      <c r="Z116" s="494"/>
      <c r="AB116" s="16"/>
      <c r="AC116" s="16"/>
      <c r="AD116" s="16"/>
      <c r="AE116" s="3"/>
      <c r="AF116" s="3"/>
      <c r="AG116" s="3"/>
      <c r="AH116" s="16"/>
      <c r="AI116" s="16"/>
      <c r="AJ116" s="3"/>
      <c r="AK116" s="3"/>
      <c r="AL116" s="56"/>
      <c r="AM116" s="23"/>
      <c r="AN116" s="3"/>
      <c r="AO116" s="3"/>
      <c r="AP116" s="3"/>
      <c r="AQ116" s="3"/>
      <c r="AR116" s="3"/>
      <c r="AS116" s="3"/>
      <c r="AU116" s="23"/>
    </row>
    <row r="117" spans="16:47">
      <c r="P117" s="16"/>
      <c r="W117" s="16"/>
      <c r="Y117" s="16"/>
      <c r="Z117" s="494"/>
      <c r="AB117" s="16"/>
      <c r="AC117" s="16"/>
      <c r="AD117" s="16"/>
      <c r="AE117" s="3"/>
      <c r="AF117" s="3"/>
      <c r="AG117" s="3"/>
      <c r="AH117" s="16"/>
      <c r="AI117" s="16"/>
      <c r="AJ117" s="3"/>
      <c r="AK117" s="3"/>
      <c r="AL117" s="56"/>
      <c r="AM117" s="23"/>
      <c r="AN117" s="3"/>
      <c r="AO117" s="3"/>
      <c r="AP117" s="3"/>
      <c r="AQ117" s="3"/>
      <c r="AR117" s="3"/>
      <c r="AS117" s="3"/>
      <c r="AU117" s="23"/>
    </row>
    <row r="118" spans="16:47">
      <c r="P118" s="16"/>
      <c r="W118" s="16"/>
      <c r="Y118" s="16"/>
      <c r="Z118" s="494"/>
      <c r="AB118" s="16"/>
      <c r="AC118" s="16"/>
      <c r="AD118" s="16"/>
      <c r="AE118" s="3"/>
      <c r="AF118" s="3"/>
      <c r="AG118" s="3"/>
      <c r="AH118" s="16"/>
      <c r="AI118" s="16"/>
      <c r="AJ118" s="3"/>
      <c r="AK118" s="3"/>
      <c r="AL118" s="56"/>
      <c r="AM118" s="23"/>
      <c r="AN118" s="3"/>
      <c r="AO118" s="3"/>
      <c r="AP118" s="3"/>
      <c r="AQ118" s="3"/>
      <c r="AR118" s="3"/>
      <c r="AS118" s="3"/>
      <c r="AU118" s="23"/>
    </row>
    <row r="119" spans="16:47">
      <c r="P119" s="16"/>
      <c r="W119" s="16"/>
      <c r="Y119" s="16"/>
      <c r="Z119" s="494"/>
      <c r="AB119" s="16"/>
      <c r="AC119" s="16"/>
      <c r="AD119" s="16"/>
      <c r="AE119" s="3"/>
      <c r="AF119" s="3"/>
      <c r="AG119" s="3"/>
      <c r="AH119" s="16"/>
      <c r="AI119" s="16"/>
      <c r="AJ119" s="3"/>
      <c r="AK119" s="3"/>
      <c r="AL119" s="56"/>
      <c r="AM119" s="23"/>
      <c r="AN119" s="3"/>
      <c r="AO119" s="3"/>
      <c r="AP119" s="3"/>
      <c r="AQ119" s="3"/>
      <c r="AR119" s="3"/>
      <c r="AS119" s="3"/>
      <c r="AU119" s="23"/>
    </row>
    <row r="120" spans="16:47">
      <c r="P120" s="16"/>
      <c r="W120" s="16"/>
      <c r="Y120" s="16"/>
      <c r="Z120" s="494"/>
      <c r="AB120" s="16"/>
      <c r="AC120" s="16"/>
      <c r="AD120" s="16"/>
      <c r="AE120" s="3"/>
      <c r="AF120" s="3"/>
      <c r="AG120" s="3"/>
      <c r="AH120" s="16"/>
      <c r="AI120" s="16"/>
      <c r="AJ120" s="3"/>
      <c r="AK120" s="3"/>
      <c r="AL120" s="56"/>
      <c r="AM120" s="23"/>
      <c r="AN120" s="3"/>
      <c r="AO120" s="3"/>
      <c r="AP120" s="3"/>
      <c r="AQ120" s="3"/>
      <c r="AR120" s="3"/>
      <c r="AS120" s="3"/>
      <c r="AU120" s="23"/>
    </row>
    <row r="121" spans="16:47">
      <c r="P121" s="16"/>
      <c r="W121" s="16"/>
      <c r="Y121" s="16"/>
      <c r="Z121" s="494"/>
      <c r="AB121" s="16"/>
      <c r="AC121" s="16"/>
      <c r="AD121" s="16"/>
      <c r="AE121" s="3"/>
      <c r="AF121" s="3"/>
      <c r="AG121" s="3"/>
      <c r="AH121" s="16"/>
      <c r="AI121" s="16"/>
      <c r="AJ121" s="3"/>
      <c r="AK121" s="3"/>
      <c r="AL121" s="56"/>
      <c r="AM121" s="23"/>
      <c r="AN121" s="3"/>
      <c r="AO121" s="3"/>
      <c r="AP121" s="3"/>
      <c r="AQ121" s="3"/>
      <c r="AR121" s="3"/>
      <c r="AS121" s="3"/>
      <c r="AU121" s="23"/>
    </row>
    <row r="122" spans="16:47">
      <c r="P122" s="16"/>
      <c r="W122" s="16"/>
      <c r="Y122" s="16"/>
      <c r="Z122" s="494"/>
      <c r="AB122" s="16"/>
      <c r="AC122" s="16"/>
      <c r="AD122" s="16"/>
      <c r="AE122" s="3"/>
      <c r="AF122" s="3"/>
      <c r="AG122" s="3"/>
      <c r="AH122" s="16"/>
      <c r="AI122" s="16"/>
      <c r="AJ122" s="3"/>
      <c r="AK122" s="3"/>
      <c r="AL122" s="56"/>
      <c r="AM122" s="23"/>
      <c r="AN122" s="3"/>
      <c r="AO122" s="3"/>
      <c r="AP122" s="3"/>
      <c r="AQ122" s="3"/>
      <c r="AR122" s="3"/>
      <c r="AS122" s="3"/>
      <c r="AU122" s="23"/>
    </row>
    <row r="123" spans="16:47">
      <c r="P123" s="16"/>
      <c r="W123" s="16"/>
      <c r="Y123" s="16"/>
      <c r="Z123" s="494"/>
      <c r="AB123" s="16"/>
      <c r="AC123" s="16"/>
      <c r="AD123" s="16"/>
      <c r="AE123" s="3"/>
      <c r="AF123" s="3"/>
      <c r="AG123" s="3"/>
      <c r="AH123" s="16"/>
      <c r="AI123" s="16"/>
      <c r="AJ123" s="3"/>
      <c r="AK123" s="3"/>
      <c r="AL123" s="56"/>
      <c r="AM123" s="23"/>
      <c r="AN123" s="3"/>
      <c r="AO123" s="3"/>
      <c r="AP123" s="3"/>
      <c r="AQ123" s="3"/>
      <c r="AR123" s="3"/>
      <c r="AS123" s="3"/>
      <c r="AU123" s="23"/>
    </row>
    <row r="124" spans="16:47">
      <c r="P124" s="16"/>
      <c r="W124" s="16"/>
      <c r="Y124" s="16"/>
      <c r="Z124" s="494"/>
      <c r="AB124" s="16"/>
      <c r="AC124" s="16"/>
      <c r="AD124" s="16"/>
      <c r="AE124" s="3"/>
      <c r="AF124" s="3"/>
      <c r="AG124" s="3"/>
      <c r="AH124" s="16"/>
      <c r="AI124" s="16"/>
      <c r="AJ124" s="3"/>
      <c r="AK124" s="3"/>
      <c r="AL124" s="56"/>
      <c r="AM124" s="23"/>
      <c r="AN124" s="3"/>
      <c r="AO124" s="3"/>
      <c r="AP124" s="3"/>
      <c r="AQ124" s="3"/>
      <c r="AR124" s="3"/>
      <c r="AS124" s="3"/>
      <c r="AU124" s="23"/>
    </row>
    <row r="125" spans="16:47">
      <c r="P125" s="16"/>
      <c r="W125" s="16"/>
      <c r="Y125" s="16"/>
      <c r="Z125" s="494"/>
      <c r="AB125" s="16"/>
      <c r="AC125" s="16"/>
      <c r="AD125" s="16"/>
      <c r="AE125" s="3"/>
      <c r="AF125" s="3"/>
      <c r="AG125" s="3"/>
      <c r="AH125" s="16"/>
      <c r="AI125" s="16"/>
      <c r="AJ125" s="3"/>
      <c r="AK125" s="3"/>
      <c r="AL125" s="56"/>
      <c r="AM125" s="23"/>
      <c r="AN125" s="3"/>
      <c r="AO125" s="3"/>
      <c r="AP125" s="3"/>
      <c r="AQ125" s="3"/>
      <c r="AR125" s="3"/>
      <c r="AS125" s="3"/>
      <c r="AU125" s="23"/>
    </row>
    <row r="126" spans="16:47">
      <c r="P126" s="16"/>
      <c r="W126" s="16"/>
      <c r="Y126" s="16"/>
      <c r="Z126" s="494"/>
      <c r="AB126" s="16"/>
      <c r="AC126" s="16"/>
      <c r="AD126" s="16"/>
      <c r="AE126" s="3"/>
      <c r="AF126" s="3"/>
      <c r="AG126" s="3"/>
      <c r="AH126" s="16"/>
      <c r="AI126" s="16"/>
      <c r="AJ126" s="3"/>
      <c r="AK126" s="3"/>
      <c r="AL126" s="56"/>
      <c r="AM126" s="23"/>
      <c r="AN126" s="3"/>
      <c r="AO126" s="3"/>
      <c r="AP126" s="3"/>
      <c r="AQ126" s="3"/>
      <c r="AR126" s="3"/>
      <c r="AS126" s="3"/>
      <c r="AU126" s="23"/>
    </row>
    <row r="127" spans="16:47">
      <c r="P127" s="16"/>
      <c r="W127" s="16"/>
      <c r="Y127" s="16"/>
      <c r="Z127" s="494"/>
      <c r="AB127" s="16"/>
      <c r="AC127" s="16"/>
      <c r="AD127" s="16"/>
      <c r="AE127" s="3"/>
      <c r="AF127" s="3"/>
      <c r="AG127" s="3"/>
      <c r="AH127" s="16"/>
      <c r="AI127" s="16"/>
      <c r="AJ127" s="3"/>
      <c r="AK127" s="3"/>
      <c r="AL127" s="56"/>
      <c r="AM127" s="23"/>
      <c r="AN127" s="3"/>
      <c r="AO127" s="3"/>
      <c r="AP127" s="3"/>
      <c r="AQ127" s="3"/>
      <c r="AR127" s="3"/>
      <c r="AS127" s="3"/>
      <c r="AU127" s="23"/>
    </row>
    <row r="128" spans="16:47">
      <c r="P128" s="16"/>
      <c r="W128" s="16"/>
      <c r="Y128" s="16"/>
      <c r="Z128" s="494"/>
      <c r="AB128" s="16"/>
      <c r="AC128" s="16"/>
      <c r="AD128" s="16"/>
      <c r="AE128" s="3"/>
      <c r="AF128" s="3"/>
      <c r="AG128" s="3"/>
      <c r="AH128" s="16"/>
      <c r="AI128" s="16"/>
      <c r="AJ128" s="3"/>
      <c r="AK128" s="3"/>
      <c r="AL128" s="56"/>
      <c r="AM128" s="23"/>
      <c r="AN128" s="3"/>
      <c r="AO128" s="3"/>
      <c r="AP128" s="3"/>
      <c r="AQ128" s="3"/>
      <c r="AR128" s="3"/>
      <c r="AS128" s="3"/>
      <c r="AU128" s="23"/>
    </row>
    <row r="129" spans="16:47">
      <c r="P129" s="16"/>
      <c r="W129" s="16"/>
      <c r="Y129" s="16"/>
      <c r="Z129" s="494"/>
      <c r="AB129" s="16"/>
      <c r="AC129" s="16"/>
      <c r="AD129" s="16"/>
      <c r="AE129" s="3"/>
      <c r="AF129" s="3"/>
      <c r="AG129" s="3"/>
      <c r="AH129" s="16"/>
      <c r="AI129" s="16"/>
      <c r="AJ129" s="3"/>
      <c r="AK129" s="3"/>
      <c r="AL129" s="56"/>
      <c r="AM129" s="3"/>
      <c r="AN129" s="3"/>
      <c r="AO129" s="3"/>
      <c r="AP129" s="3"/>
      <c r="AQ129" s="3"/>
      <c r="AR129" s="3"/>
      <c r="AS129" s="3"/>
      <c r="AU129" s="23"/>
    </row>
    <row r="130" spans="16:47">
      <c r="P130" s="16"/>
      <c r="W130" s="16"/>
      <c r="Y130" s="16"/>
      <c r="Z130" s="494"/>
      <c r="AB130" s="16"/>
      <c r="AC130" s="16"/>
      <c r="AD130" s="16"/>
      <c r="AE130" s="3"/>
      <c r="AF130" s="3"/>
      <c r="AG130" s="3"/>
      <c r="AH130" s="16"/>
      <c r="AI130" s="16"/>
      <c r="AJ130" s="3"/>
      <c r="AK130" s="3"/>
      <c r="AL130" s="56"/>
      <c r="AM130" s="3"/>
      <c r="AN130" s="3"/>
      <c r="AO130" s="3"/>
      <c r="AP130" s="3"/>
      <c r="AQ130" s="3"/>
      <c r="AR130" s="3"/>
      <c r="AS130" s="3"/>
      <c r="AU130" s="23"/>
    </row>
    <row r="131" spans="16:47">
      <c r="P131" s="16"/>
      <c r="W131" s="16"/>
      <c r="Y131" s="16"/>
      <c r="Z131" s="494"/>
      <c r="AB131" s="16"/>
      <c r="AC131" s="16"/>
      <c r="AD131" s="16"/>
      <c r="AE131" s="3"/>
      <c r="AF131" s="3"/>
      <c r="AG131" s="3"/>
      <c r="AH131" s="16"/>
      <c r="AI131" s="16"/>
      <c r="AJ131" s="3"/>
      <c r="AK131" s="3"/>
      <c r="AL131" s="56"/>
      <c r="AM131" s="3"/>
      <c r="AN131" s="3"/>
      <c r="AO131" s="3"/>
      <c r="AP131" s="3"/>
      <c r="AQ131" s="3"/>
      <c r="AR131" s="3"/>
      <c r="AS131" s="3"/>
      <c r="AU131" s="23"/>
    </row>
    <row r="132" spans="16:47">
      <c r="P132" s="16"/>
      <c r="S132" s="20"/>
      <c r="U132" s="174"/>
      <c r="W132" s="16"/>
      <c r="Y132" s="16"/>
      <c r="Z132" s="494"/>
      <c r="AB132" s="16"/>
      <c r="AC132" s="16"/>
      <c r="AD132" s="16"/>
      <c r="AE132" s="3"/>
      <c r="AF132" s="3"/>
      <c r="AG132" s="3"/>
      <c r="AH132" s="16"/>
      <c r="AI132" s="16"/>
      <c r="AJ132" s="3"/>
      <c r="AK132" s="3"/>
      <c r="AL132" s="56"/>
      <c r="AM132" s="3"/>
      <c r="AN132" s="3"/>
      <c r="AO132" s="3"/>
      <c r="AP132" s="3"/>
      <c r="AQ132" s="3"/>
      <c r="AR132" s="3"/>
      <c r="AS132" s="3"/>
      <c r="AT132" s="23"/>
      <c r="AU132" s="23"/>
    </row>
    <row r="133" spans="16:47">
      <c r="P133" s="16"/>
      <c r="S133" s="20"/>
      <c r="U133" s="174"/>
      <c r="W133" s="16"/>
      <c r="Y133" s="16"/>
      <c r="Z133" s="494"/>
      <c r="AB133" s="16"/>
      <c r="AC133" s="16"/>
      <c r="AD133" s="16"/>
      <c r="AE133" s="3"/>
      <c r="AF133" s="3"/>
      <c r="AG133" s="3"/>
      <c r="AH133" s="16"/>
      <c r="AI133" s="16"/>
      <c r="AJ133" s="3"/>
      <c r="AK133" s="3"/>
      <c r="AL133" s="56"/>
      <c r="AM133" s="3"/>
      <c r="AN133" s="3"/>
      <c r="AO133" s="3"/>
      <c r="AP133" s="3"/>
      <c r="AQ133" s="3"/>
      <c r="AR133" s="3"/>
      <c r="AS133" s="3"/>
      <c r="AT133" s="23"/>
      <c r="AU133" s="23"/>
    </row>
    <row r="134" spans="16:47">
      <c r="P134" s="16"/>
      <c r="S134" s="20"/>
      <c r="U134" s="174"/>
      <c r="W134" s="16"/>
      <c r="Y134" s="16"/>
      <c r="Z134" s="494"/>
      <c r="AB134" s="16"/>
      <c r="AC134" s="16"/>
      <c r="AD134" s="16"/>
      <c r="AE134" s="3"/>
      <c r="AF134" s="3"/>
      <c r="AG134" s="3"/>
      <c r="AH134" s="16"/>
      <c r="AI134" s="16"/>
      <c r="AJ134" s="3"/>
      <c r="AK134" s="3"/>
      <c r="AL134" s="56"/>
      <c r="AM134" s="3"/>
      <c r="AN134" s="3"/>
      <c r="AO134" s="3"/>
      <c r="AP134" s="3"/>
      <c r="AQ134" s="3"/>
      <c r="AR134" s="3"/>
      <c r="AS134" s="3"/>
      <c r="AT134" s="23"/>
      <c r="AU134" s="23"/>
    </row>
    <row r="135" spans="16:47">
      <c r="P135" s="16"/>
      <c r="S135" s="20"/>
      <c r="U135" s="174"/>
      <c r="W135" s="16"/>
      <c r="Y135" s="16"/>
      <c r="Z135" s="494"/>
      <c r="AB135" s="16"/>
      <c r="AC135" s="16"/>
      <c r="AD135" s="16"/>
      <c r="AE135" s="3"/>
      <c r="AF135" s="3"/>
      <c r="AG135" s="3"/>
      <c r="AH135" s="16"/>
      <c r="AI135" s="16"/>
      <c r="AJ135" s="3"/>
      <c r="AK135" s="3"/>
      <c r="AL135" s="56"/>
      <c r="AM135" s="3"/>
      <c r="AN135" s="3"/>
      <c r="AO135" s="3"/>
      <c r="AP135" s="3"/>
      <c r="AQ135" s="3"/>
      <c r="AR135" s="3"/>
      <c r="AS135" s="3"/>
      <c r="AT135" s="23"/>
      <c r="AU135" s="23"/>
    </row>
    <row r="136" spans="16:47">
      <c r="P136" s="16"/>
      <c r="S136" s="20"/>
      <c r="U136" s="174"/>
      <c r="W136" s="16"/>
      <c r="Y136" s="16"/>
      <c r="Z136" s="494"/>
      <c r="AB136" s="16"/>
      <c r="AC136" s="16"/>
      <c r="AD136" s="16"/>
      <c r="AE136" s="3"/>
      <c r="AF136" s="3"/>
      <c r="AG136" s="3"/>
      <c r="AH136" s="16"/>
      <c r="AI136" s="16"/>
      <c r="AJ136" s="3"/>
      <c r="AK136" s="3"/>
      <c r="AL136" s="56"/>
      <c r="AM136" s="3"/>
      <c r="AN136" s="3"/>
      <c r="AO136" s="3"/>
      <c r="AP136" s="3"/>
      <c r="AQ136" s="3"/>
      <c r="AR136" s="3"/>
      <c r="AS136" s="3"/>
      <c r="AT136" s="23"/>
      <c r="AU136" s="23"/>
    </row>
    <row r="137" spans="16:47">
      <c r="P137" s="16"/>
      <c r="S137" s="20"/>
      <c r="U137" s="174"/>
      <c r="W137" s="16"/>
      <c r="Y137" s="16"/>
      <c r="Z137" s="494"/>
      <c r="AB137" s="16"/>
      <c r="AC137" s="16"/>
      <c r="AD137" s="16"/>
      <c r="AE137" s="3"/>
      <c r="AF137" s="3"/>
      <c r="AG137" s="3"/>
      <c r="AH137" s="16"/>
      <c r="AI137" s="16"/>
      <c r="AJ137" s="3"/>
      <c r="AK137" s="3"/>
      <c r="AL137" s="56"/>
      <c r="AM137" s="3"/>
      <c r="AN137" s="3"/>
      <c r="AO137" s="3"/>
      <c r="AP137" s="3"/>
      <c r="AQ137" s="3"/>
      <c r="AR137" s="3"/>
      <c r="AS137" s="3"/>
      <c r="AT137" s="23"/>
      <c r="AU137" s="23"/>
    </row>
    <row r="138" spans="16:47">
      <c r="P138" s="16"/>
      <c r="S138" s="20"/>
      <c r="U138" s="174"/>
      <c r="W138" s="16"/>
      <c r="Y138" s="16"/>
      <c r="Z138" s="494"/>
      <c r="AB138" s="16"/>
      <c r="AC138" s="16"/>
      <c r="AD138" s="16"/>
      <c r="AE138" s="3"/>
      <c r="AF138" s="3"/>
      <c r="AG138" s="3"/>
      <c r="AH138" s="16"/>
      <c r="AI138" s="16"/>
      <c r="AJ138" s="3"/>
      <c r="AK138" s="3"/>
      <c r="AL138" s="56"/>
      <c r="AM138" s="3"/>
      <c r="AN138" s="3"/>
      <c r="AO138" s="3"/>
      <c r="AP138" s="3"/>
      <c r="AQ138" s="3"/>
      <c r="AR138" s="3"/>
      <c r="AS138" s="3"/>
      <c r="AT138" s="23"/>
      <c r="AU138" s="23"/>
    </row>
    <row r="139" spans="16:47">
      <c r="P139" s="16"/>
      <c r="S139" s="20"/>
      <c r="U139" s="174"/>
      <c r="W139" s="16"/>
      <c r="Y139" s="16"/>
      <c r="Z139" s="494"/>
      <c r="AB139" s="16"/>
      <c r="AC139" s="16"/>
      <c r="AD139" s="16"/>
      <c r="AE139" s="3"/>
      <c r="AF139" s="3"/>
      <c r="AG139" s="3"/>
      <c r="AH139" s="16"/>
      <c r="AI139" s="16"/>
      <c r="AJ139" s="3"/>
      <c r="AK139" s="3"/>
      <c r="AL139" s="56"/>
      <c r="AM139" s="3"/>
      <c r="AN139" s="3"/>
      <c r="AO139" s="3"/>
      <c r="AP139" s="3"/>
      <c r="AQ139" s="3"/>
      <c r="AR139" s="3"/>
      <c r="AS139" s="3"/>
      <c r="AT139" s="23"/>
      <c r="AU139" s="23"/>
    </row>
    <row r="140" spans="16:47">
      <c r="P140" s="16"/>
      <c r="S140" s="20"/>
      <c r="U140" s="174"/>
      <c r="W140" s="16"/>
      <c r="Y140" s="16"/>
      <c r="Z140" s="494"/>
      <c r="AB140" s="16"/>
      <c r="AC140" s="16"/>
      <c r="AD140" s="16"/>
      <c r="AE140" s="3"/>
      <c r="AF140" s="3"/>
      <c r="AG140" s="3"/>
      <c r="AH140" s="16"/>
      <c r="AI140" s="16"/>
      <c r="AJ140" s="3"/>
      <c r="AK140" s="3"/>
      <c r="AL140" s="56"/>
      <c r="AM140" s="3"/>
      <c r="AN140" s="3"/>
      <c r="AO140" s="3"/>
      <c r="AP140" s="3"/>
      <c r="AQ140" s="3"/>
      <c r="AR140" s="3"/>
      <c r="AS140" s="3"/>
      <c r="AT140" s="23"/>
      <c r="AU140" s="23"/>
    </row>
    <row r="141" spans="16:47">
      <c r="P141" s="16"/>
      <c r="S141" s="20"/>
      <c r="U141" s="174"/>
      <c r="W141" s="16"/>
      <c r="Y141" s="16"/>
      <c r="Z141" s="494"/>
      <c r="AB141" s="16"/>
      <c r="AC141" s="16"/>
      <c r="AD141" s="16"/>
      <c r="AE141" s="3"/>
      <c r="AF141" s="3"/>
      <c r="AG141" s="3"/>
      <c r="AH141" s="16"/>
      <c r="AI141" s="16"/>
      <c r="AJ141" s="3"/>
      <c r="AK141" s="3"/>
      <c r="AL141" s="56"/>
      <c r="AM141" s="3"/>
      <c r="AN141" s="3"/>
      <c r="AO141" s="3"/>
      <c r="AP141" s="3"/>
      <c r="AQ141" s="3"/>
      <c r="AR141" s="3"/>
      <c r="AS141" s="3"/>
      <c r="AT141" s="23"/>
      <c r="AU141" s="23"/>
    </row>
    <row r="142" spans="16:47">
      <c r="P142" s="16"/>
      <c r="S142" s="20"/>
      <c r="U142" s="174"/>
      <c r="W142" s="16"/>
      <c r="Y142" s="16"/>
      <c r="Z142" s="494"/>
      <c r="AB142" s="16"/>
      <c r="AC142" s="16"/>
      <c r="AD142" s="16"/>
      <c r="AE142" s="3"/>
      <c r="AF142" s="3"/>
      <c r="AG142" s="3"/>
      <c r="AH142" s="16"/>
      <c r="AI142" s="16"/>
      <c r="AJ142" s="3"/>
      <c r="AK142" s="3"/>
      <c r="AL142" s="56"/>
      <c r="AM142" s="3"/>
      <c r="AN142" s="3"/>
      <c r="AO142" s="3"/>
      <c r="AP142" s="3"/>
      <c r="AQ142" s="3"/>
      <c r="AR142" s="3"/>
      <c r="AS142" s="3"/>
      <c r="AT142" s="23"/>
      <c r="AU142" s="23"/>
    </row>
    <row r="143" spans="16:47">
      <c r="P143" s="16"/>
      <c r="S143" s="20"/>
      <c r="U143" s="174"/>
      <c r="W143" s="16"/>
      <c r="Y143" s="16"/>
      <c r="Z143" s="494"/>
      <c r="AB143" s="16"/>
      <c r="AC143" s="16"/>
      <c r="AD143" s="16"/>
      <c r="AE143" s="3"/>
      <c r="AF143" s="3"/>
      <c r="AG143" s="3"/>
      <c r="AH143" s="16"/>
      <c r="AI143" s="16"/>
      <c r="AJ143" s="3"/>
      <c r="AK143" s="3"/>
      <c r="AL143" s="56"/>
      <c r="AM143" s="3"/>
      <c r="AN143" s="3"/>
      <c r="AO143" s="3"/>
      <c r="AP143" s="3"/>
      <c r="AQ143" s="3"/>
      <c r="AR143" s="3"/>
      <c r="AS143" s="3"/>
      <c r="AT143" s="23"/>
      <c r="AU143" s="23"/>
    </row>
    <row r="144" spans="16:47">
      <c r="P144" s="16"/>
      <c r="S144" s="20"/>
      <c r="U144" s="174"/>
      <c r="W144" s="16"/>
      <c r="Y144" s="16"/>
      <c r="Z144" s="494"/>
      <c r="AB144" s="16"/>
      <c r="AC144" s="16"/>
      <c r="AD144" s="16"/>
      <c r="AE144" s="3"/>
      <c r="AF144" s="3"/>
      <c r="AG144" s="3"/>
      <c r="AH144" s="16"/>
      <c r="AI144" s="16"/>
      <c r="AJ144" s="3"/>
      <c r="AK144" s="3"/>
      <c r="AL144" s="56"/>
      <c r="AM144" s="3"/>
      <c r="AN144" s="3"/>
      <c r="AO144" s="3"/>
      <c r="AP144" s="3"/>
      <c r="AQ144" s="3"/>
      <c r="AR144" s="3"/>
      <c r="AS144" s="3"/>
      <c r="AT144" s="23"/>
      <c r="AU144" s="23"/>
    </row>
    <row r="145" spans="16:47">
      <c r="P145" s="16"/>
      <c r="S145" s="20"/>
      <c r="U145" s="174"/>
      <c r="W145" s="16"/>
      <c r="Y145" s="16"/>
      <c r="Z145" s="494"/>
      <c r="AB145" s="16"/>
      <c r="AC145" s="16"/>
      <c r="AD145" s="16"/>
      <c r="AE145" s="3"/>
      <c r="AF145" s="3"/>
      <c r="AG145" s="3"/>
      <c r="AH145" s="16"/>
      <c r="AI145" s="16"/>
      <c r="AJ145" s="3"/>
      <c r="AK145" s="3"/>
      <c r="AL145" s="56"/>
      <c r="AM145" s="3"/>
      <c r="AN145" s="3"/>
      <c r="AO145" s="3"/>
      <c r="AP145" s="3"/>
      <c r="AQ145" s="3"/>
      <c r="AR145" s="3"/>
      <c r="AS145" s="3"/>
      <c r="AT145" s="23"/>
      <c r="AU145" s="23"/>
    </row>
    <row r="146" spans="16:47">
      <c r="P146" s="16"/>
      <c r="S146" s="20"/>
      <c r="U146" s="174"/>
      <c r="W146" s="16"/>
      <c r="Y146" s="16"/>
      <c r="Z146" s="494"/>
      <c r="AB146" s="16"/>
      <c r="AC146" s="16"/>
      <c r="AD146" s="16"/>
      <c r="AE146" s="3"/>
      <c r="AF146" s="3"/>
      <c r="AG146" s="3"/>
      <c r="AH146" s="16"/>
      <c r="AI146" s="16"/>
      <c r="AJ146" s="3"/>
      <c r="AK146" s="3"/>
      <c r="AL146" s="56"/>
      <c r="AM146" s="3"/>
      <c r="AN146" s="3"/>
      <c r="AO146" s="3"/>
      <c r="AP146" s="3"/>
      <c r="AQ146" s="3"/>
      <c r="AR146" s="3"/>
      <c r="AS146" s="3"/>
      <c r="AT146" s="23"/>
      <c r="AU146" s="23"/>
    </row>
    <row r="147" spans="16:47">
      <c r="P147" s="16"/>
      <c r="S147" s="20"/>
      <c r="U147" s="174"/>
      <c r="W147" s="16"/>
      <c r="Y147" s="16"/>
      <c r="Z147" s="494"/>
      <c r="AB147" s="16"/>
      <c r="AC147" s="16"/>
      <c r="AD147" s="16"/>
      <c r="AE147" s="3"/>
      <c r="AF147" s="3"/>
      <c r="AG147" s="3"/>
      <c r="AH147" s="16"/>
      <c r="AI147" s="16"/>
      <c r="AJ147" s="3"/>
      <c r="AK147" s="3"/>
      <c r="AL147" s="56"/>
      <c r="AM147" s="3"/>
      <c r="AN147" s="3"/>
      <c r="AO147" s="3"/>
      <c r="AP147" s="3"/>
      <c r="AQ147" s="3"/>
      <c r="AR147" s="3"/>
      <c r="AS147" s="3"/>
      <c r="AT147" s="23"/>
      <c r="AU147" s="23"/>
    </row>
    <row r="148" spans="16:47">
      <c r="P148" s="16"/>
      <c r="S148" s="20"/>
      <c r="U148" s="174"/>
      <c r="W148" s="16"/>
      <c r="Y148" s="16"/>
      <c r="Z148" s="494"/>
      <c r="AB148" s="16"/>
      <c r="AC148" s="16"/>
      <c r="AD148" s="16"/>
      <c r="AE148" s="3"/>
      <c r="AF148" s="3"/>
      <c r="AG148" s="3"/>
      <c r="AH148" s="16"/>
      <c r="AI148" s="16"/>
      <c r="AJ148" s="3"/>
      <c r="AK148" s="3"/>
      <c r="AL148" s="56"/>
      <c r="AM148" s="3"/>
      <c r="AN148" s="3"/>
      <c r="AO148" s="3"/>
      <c r="AP148" s="3"/>
      <c r="AQ148" s="3"/>
      <c r="AR148" s="3"/>
      <c r="AS148" s="3"/>
      <c r="AT148" s="23"/>
      <c r="AU148" s="23"/>
    </row>
    <row r="149" spans="16:47">
      <c r="P149" s="16"/>
      <c r="S149" s="20"/>
      <c r="U149" s="174"/>
      <c r="W149" s="16"/>
      <c r="Y149" s="16"/>
      <c r="Z149" s="494"/>
      <c r="AB149" s="16"/>
      <c r="AC149" s="16"/>
      <c r="AD149" s="16"/>
      <c r="AE149" s="3"/>
      <c r="AF149" s="3"/>
      <c r="AG149" s="3"/>
      <c r="AH149" s="16"/>
      <c r="AI149" s="16"/>
      <c r="AJ149" s="3"/>
      <c r="AK149" s="3"/>
      <c r="AL149" s="56"/>
      <c r="AM149" s="3"/>
      <c r="AN149" s="3"/>
      <c r="AO149" s="3"/>
      <c r="AP149" s="3"/>
      <c r="AQ149" s="3"/>
      <c r="AR149" s="3"/>
      <c r="AS149" s="3"/>
      <c r="AT149" s="23"/>
      <c r="AU149" s="23"/>
    </row>
    <row r="150" spans="16:47">
      <c r="P150" s="16"/>
      <c r="S150" s="20"/>
      <c r="U150" s="174"/>
      <c r="W150" s="16"/>
      <c r="Y150" s="16"/>
      <c r="Z150" s="494"/>
      <c r="AB150" s="16"/>
      <c r="AC150" s="16"/>
      <c r="AD150" s="16"/>
      <c r="AE150" s="3"/>
      <c r="AF150" s="3"/>
      <c r="AG150" s="3"/>
      <c r="AH150" s="16"/>
      <c r="AI150" s="16"/>
      <c r="AJ150" s="3"/>
      <c r="AK150" s="3"/>
      <c r="AL150" s="56"/>
      <c r="AM150" s="3"/>
      <c r="AN150" s="3"/>
      <c r="AO150" s="3"/>
      <c r="AP150" s="3"/>
      <c r="AQ150" s="3"/>
      <c r="AR150" s="3"/>
      <c r="AS150" s="3"/>
      <c r="AT150" s="23"/>
      <c r="AU150" s="23"/>
    </row>
    <row r="151" spans="16:47">
      <c r="P151" s="16"/>
      <c r="S151" s="20"/>
      <c r="U151" s="174"/>
      <c r="W151" s="16"/>
      <c r="Y151" s="16"/>
      <c r="Z151" s="494"/>
      <c r="AB151" s="16"/>
      <c r="AC151" s="16"/>
      <c r="AD151" s="16"/>
      <c r="AE151" s="3"/>
      <c r="AF151" s="3"/>
      <c r="AG151" s="3"/>
      <c r="AH151" s="16"/>
      <c r="AI151" s="16"/>
      <c r="AJ151" s="3"/>
      <c r="AK151" s="3"/>
      <c r="AL151" s="56"/>
      <c r="AM151" s="3"/>
      <c r="AN151" s="3"/>
      <c r="AO151" s="3"/>
      <c r="AP151" s="3"/>
      <c r="AQ151" s="3"/>
      <c r="AR151" s="3"/>
      <c r="AS151" s="3"/>
      <c r="AT151" s="23"/>
      <c r="AU151" s="23"/>
    </row>
    <row r="152" spans="16:47">
      <c r="P152" s="16"/>
      <c r="S152" s="20"/>
      <c r="U152" s="174"/>
      <c r="W152" s="16"/>
      <c r="Y152" s="16"/>
      <c r="Z152" s="494"/>
      <c r="AB152" s="16"/>
      <c r="AC152" s="16"/>
      <c r="AD152" s="16"/>
      <c r="AE152" s="3"/>
      <c r="AF152" s="3"/>
      <c r="AG152" s="3"/>
      <c r="AH152" s="16"/>
      <c r="AI152" s="16"/>
      <c r="AJ152" s="3"/>
      <c r="AK152" s="3"/>
      <c r="AL152" s="56"/>
      <c r="AM152" s="3"/>
      <c r="AN152" s="3"/>
      <c r="AO152" s="3"/>
      <c r="AP152" s="3"/>
      <c r="AQ152" s="3"/>
      <c r="AR152" s="3"/>
      <c r="AS152" s="3"/>
      <c r="AT152" s="23"/>
      <c r="AU152" s="23"/>
    </row>
    <row r="153" spans="16:47">
      <c r="P153" s="16"/>
      <c r="S153" s="20"/>
      <c r="U153" s="174"/>
      <c r="W153" s="16"/>
      <c r="Y153" s="16"/>
      <c r="Z153" s="494"/>
      <c r="AB153" s="16"/>
      <c r="AC153" s="16"/>
      <c r="AD153" s="16"/>
      <c r="AE153" s="3"/>
      <c r="AF153" s="3"/>
      <c r="AG153" s="3"/>
      <c r="AH153" s="16"/>
      <c r="AI153" s="16"/>
      <c r="AJ153" s="3"/>
      <c r="AK153" s="3"/>
      <c r="AL153" s="56"/>
      <c r="AM153" s="3"/>
      <c r="AN153" s="3"/>
      <c r="AO153" s="3"/>
      <c r="AP153" s="3"/>
      <c r="AQ153" s="3"/>
      <c r="AR153" s="3"/>
      <c r="AS153" s="3"/>
      <c r="AT153" s="23"/>
      <c r="AU153" s="23"/>
    </row>
    <row r="154" spans="16:47">
      <c r="P154" s="16"/>
      <c r="S154" s="20"/>
      <c r="U154" s="174"/>
      <c r="W154" s="16"/>
      <c r="Y154" s="16"/>
      <c r="Z154" s="494"/>
      <c r="AB154" s="16"/>
      <c r="AC154" s="16"/>
      <c r="AD154" s="16"/>
      <c r="AE154" s="3"/>
      <c r="AF154" s="3"/>
      <c r="AG154" s="3"/>
      <c r="AH154" s="16"/>
      <c r="AI154" s="16"/>
      <c r="AJ154" s="3"/>
      <c r="AK154" s="3"/>
      <c r="AL154" s="56"/>
      <c r="AM154" s="3"/>
      <c r="AN154" s="3"/>
      <c r="AO154" s="3"/>
      <c r="AP154" s="3"/>
      <c r="AQ154" s="3"/>
      <c r="AR154" s="3"/>
      <c r="AS154" s="3"/>
      <c r="AT154" s="23"/>
      <c r="AU154" s="23"/>
    </row>
    <row r="155" spans="16:47">
      <c r="P155" s="16"/>
      <c r="S155" s="20"/>
      <c r="U155" s="174"/>
      <c r="W155" s="16"/>
      <c r="Y155" s="16"/>
      <c r="Z155" s="494"/>
      <c r="AB155" s="16"/>
      <c r="AC155" s="16"/>
      <c r="AD155" s="16"/>
      <c r="AE155" s="3"/>
      <c r="AF155" s="3"/>
      <c r="AG155" s="3"/>
      <c r="AH155" s="16"/>
      <c r="AI155" s="16"/>
      <c r="AJ155" s="3"/>
      <c r="AK155" s="3"/>
      <c r="AL155" s="56"/>
      <c r="AM155" s="3"/>
      <c r="AN155" s="3"/>
      <c r="AO155" s="3"/>
      <c r="AP155" s="3"/>
      <c r="AQ155" s="3"/>
      <c r="AR155" s="3"/>
      <c r="AS155" s="3"/>
      <c r="AT155" s="23"/>
      <c r="AU155" s="23"/>
    </row>
    <row r="156" spans="16:47">
      <c r="P156" s="16"/>
      <c r="S156" s="20"/>
      <c r="U156" s="174"/>
      <c r="W156" s="16"/>
      <c r="Y156" s="16"/>
      <c r="Z156" s="494"/>
      <c r="AB156" s="16"/>
      <c r="AC156" s="16"/>
      <c r="AD156" s="16"/>
      <c r="AE156" s="3"/>
      <c r="AF156" s="3"/>
      <c r="AG156" s="3"/>
      <c r="AH156" s="16"/>
      <c r="AI156" s="16"/>
      <c r="AJ156" s="3"/>
      <c r="AK156" s="3"/>
      <c r="AL156" s="56"/>
      <c r="AM156" s="3"/>
      <c r="AN156" s="3"/>
      <c r="AO156" s="3"/>
      <c r="AP156" s="3"/>
      <c r="AQ156" s="3"/>
      <c r="AR156" s="3"/>
      <c r="AS156" s="3"/>
      <c r="AT156" s="23"/>
      <c r="AU156" s="23"/>
    </row>
    <row r="157" spans="16:47">
      <c r="P157" s="16"/>
      <c r="S157" s="20"/>
      <c r="U157" s="174"/>
      <c r="W157" s="16"/>
      <c r="Y157" s="16"/>
      <c r="Z157" s="494"/>
      <c r="AB157" s="16"/>
      <c r="AC157" s="16"/>
      <c r="AD157" s="16"/>
      <c r="AE157" s="3"/>
      <c r="AF157" s="3"/>
      <c r="AG157" s="3"/>
      <c r="AH157" s="16"/>
      <c r="AI157" s="16"/>
      <c r="AJ157" s="3"/>
      <c r="AK157" s="3"/>
      <c r="AL157" s="56"/>
      <c r="AM157" s="3"/>
      <c r="AN157" s="3"/>
      <c r="AO157" s="3"/>
      <c r="AP157" s="3"/>
      <c r="AQ157" s="3"/>
      <c r="AR157" s="3"/>
      <c r="AS157" s="3"/>
      <c r="AT157" s="23"/>
      <c r="AU157" s="23"/>
    </row>
    <row r="158" spans="16:47">
      <c r="P158" s="16"/>
      <c r="S158" s="20"/>
      <c r="U158" s="174"/>
      <c r="W158" s="16"/>
      <c r="Y158" s="16"/>
      <c r="Z158" s="494"/>
      <c r="AB158" s="16"/>
      <c r="AC158" s="16"/>
      <c r="AD158" s="16"/>
      <c r="AE158" s="3"/>
      <c r="AF158" s="3"/>
      <c r="AG158" s="3"/>
      <c r="AH158" s="16"/>
      <c r="AI158" s="16"/>
      <c r="AJ158" s="3"/>
      <c r="AK158" s="3"/>
      <c r="AL158" s="56"/>
      <c r="AM158" s="3"/>
      <c r="AN158" s="3"/>
      <c r="AO158" s="3"/>
      <c r="AP158" s="3"/>
      <c r="AQ158" s="3"/>
      <c r="AR158" s="3"/>
      <c r="AS158" s="3"/>
      <c r="AT158" s="23"/>
      <c r="AU158" s="23"/>
    </row>
    <row r="159" spans="16:47">
      <c r="P159" s="16"/>
      <c r="S159" s="20"/>
      <c r="U159" s="174"/>
      <c r="W159" s="16"/>
      <c r="Y159" s="16"/>
      <c r="Z159" s="494"/>
      <c r="AB159" s="16"/>
      <c r="AC159" s="16"/>
      <c r="AD159" s="16"/>
      <c r="AE159" s="3"/>
      <c r="AF159" s="3"/>
      <c r="AG159" s="3"/>
      <c r="AH159" s="16"/>
      <c r="AI159" s="16"/>
      <c r="AJ159" s="3"/>
      <c r="AK159" s="3"/>
      <c r="AL159" s="56"/>
      <c r="AM159" s="3"/>
      <c r="AN159" s="3"/>
      <c r="AO159" s="3"/>
      <c r="AP159" s="3"/>
      <c r="AQ159" s="3"/>
      <c r="AR159" s="3"/>
      <c r="AS159" s="3"/>
      <c r="AT159" s="23"/>
      <c r="AU159" s="23"/>
    </row>
    <row r="160" spans="16:47">
      <c r="P160" s="16"/>
      <c r="S160" s="20"/>
      <c r="U160" s="174"/>
      <c r="W160" s="16"/>
      <c r="Y160" s="16"/>
      <c r="Z160" s="494"/>
      <c r="AB160" s="16"/>
      <c r="AC160" s="16"/>
      <c r="AD160" s="16"/>
      <c r="AE160" s="3"/>
      <c r="AF160" s="3"/>
      <c r="AG160" s="3"/>
      <c r="AH160" s="16"/>
      <c r="AI160" s="16"/>
      <c r="AJ160" s="3"/>
      <c r="AK160" s="3"/>
      <c r="AL160" s="56"/>
      <c r="AM160" s="3"/>
      <c r="AN160" s="3"/>
      <c r="AO160" s="3"/>
      <c r="AP160" s="3"/>
      <c r="AQ160" s="3"/>
      <c r="AR160" s="3"/>
      <c r="AS160" s="3"/>
      <c r="AT160" s="23"/>
      <c r="AU160" s="23"/>
    </row>
    <row r="161" spans="16:47">
      <c r="P161" s="16"/>
      <c r="S161" s="20"/>
      <c r="U161" s="174"/>
      <c r="W161" s="16"/>
      <c r="Y161" s="16"/>
      <c r="Z161" s="494"/>
      <c r="AB161" s="16"/>
      <c r="AC161" s="16"/>
      <c r="AD161" s="16"/>
      <c r="AE161" s="3"/>
      <c r="AF161" s="3"/>
      <c r="AG161" s="3"/>
      <c r="AH161" s="16"/>
      <c r="AI161" s="16"/>
      <c r="AJ161" s="3"/>
      <c r="AK161" s="3"/>
      <c r="AL161" s="56"/>
      <c r="AM161" s="3"/>
      <c r="AN161" s="3"/>
      <c r="AO161" s="3"/>
      <c r="AP161" s="3"/>
      <c r="AQ161" s="3"/>
      <c r="AR161" s="3"/>
      <c r="AS161" s="3"/>
      <c r="AT161" s="23"/>
      <c r="AU161" s="23"/>
    </row>
    <row r="162" spans="16:47">
      <c r="P162" s="16"/>
      <c r="S162" s="20"/>
      <c r="U162" s="174"/>
      <c r="W162" s="16"/>
      <c r="Y162" s="16"/>
      <c r="Z162" s="494"/>
      <c r="AB162" s="16"/>
      <c r="AC162" s="16"/>
      <c r="AD162" s="16"/>
      <c r="AE162" s="3"/>
      <c r="AF162" s="3"/>
      <c r="AG162" s="3"/>
      <c r="AH162" s="16"/>
      <c r="AI162" s="16"/>
      <c r="AJ162" s="3"/>
      <c r="AK162" s="3"/>
      <c r="AL162" s="56"/>
      <c r="AM162" s="3"/>
      <c r="AN162" s="3"/>
      <c r="AO162" s="3"/>
      <c r="AP162" s="3"/>
      <c r="AQ162" s="3"/>
      <c r="AR162" s="3"/>
      <c r="AS162" s="3"/>
      <c r="AT162" s="23"/>
      <c r="AU162" s="23"/>
    </row>
    <row r="163" spans="16:47">
      <c r="P163" s="16"/>
      <c r="S163" s="20"/>
      <c r="U163" s="174"/>
      <c r="W163" s="16"/>
      <c r="Y163" s="16"/>
      <c r="Z163" s="494"/>
      <c r="AB163" s="16"/>
      <c r="AC163" s="16"/>
      <c r="AD163" s="16"/>
      <c r="AE163" s="3"/>
      <c r="AF163" s="3"/>
      <c r="AG163" s="3"/>
      <c r="AH163" s="16"/>
      <c r="AI163" s="16"/>
      <c r="AJ163" s="3"/>
      <c r="AK163" s="3"/>
      <c r="AL163" s="56"/>
      <c r="AM163" s="3"/>
      <c r="AN163" s="3"/>
      <c r="AO163" s="3"/>
      <c r="AP163" s="3"/>
      <c r="AQ163" s="3"/>
      <c r="AR163" s="3"/>
      <c r="AS163" s="3"/>
      <c r="AT163" s="23"/>
      <c r="AU163" s="23"/>
    </row>
    <row r="164" spans="16:47">
      <c r="P164" s="16"/>
      <c r="S164" s="20"/>
      <c r="U164" s="174"/>
      <c r="W164" s="16"/>
      <c r="Y164" s="16"/>
      <c r="Z164" s="494"/>
      <c r="AB164" s="16"/>
      <c r="AC164" s="16"/>
      <c r="AD164" s="16"/>
      <c r="AE164" s="3"/>
      <c r="AF164" s="3"/>
      <c r="AG164" s="3"/>
      <c r="AH164" s="16"/>
      <c r="AI164" s="16"/>
      <c r="AJ164" s="3"/>
      <c r="AK164" s="3"/>
      <c r="AL164" s="56"/>
      <c r="AM164" s="3"/>
      <c r="AN164" s="3"/>
      <c r="AO164" s="3"/>
      <c r="AP164" s="3"/>
      <c r="AQ164" s="3"/>
      <c r="AR164" s="3"/>
      <c r="AS164" s="3"/>
      <c r="AT164" s="23"/>
      <c r="AU164" s="23"/>
    </row>
    <row r="165" spans="16:47">
      <c r="P165" s="16"/>
      <c r="S165" s="20"/>
      <c r="U165" s="174"/>
      <c r="W165" s="16"/>
      <c r="Y165" s="16"/>
      <c r="Z165" s="494"/>
      <c r="AB165" s="16"/>
      <c r="AC165" s="16"/>
      <c r="AD165" s="16"/>
      <c r="AE165" s="3"/>
      <c r="AF165" s="3"/>
      <c r="AG165" s="3"/>
      <c r="AH165" s="16"/>
      <c r="AI165" s="16"/>
      <c r="AJ165" s="3"/>
      <c r="AK165" s="3"/>
      <c r="AL165" s="56"/>
      <c r="AM165" s="3"/>
      <c r="AN165" s="3"/>
      <c r="AO165" s="3"/>
      <c r="AP165" s="3"/>
      <c r="AQ165" s="3"/>
      <c r="AR165" s="3"/>
      <c r="AS165" s="3"/>
      <c r="AT165" s="23"/>
      <c r="AU165" s="23"/>
    </row>
    <row r="166" spans="16:47">
      <c r="P166" s="16"/>
      <c r="S166" s="20"/>
      <c r="U166" s="174"/>
      <c r="W166" s="16"/>
      <c r="Y166" s="16"/>
      <c r="Z166" s="494"/>
      <c r="AB166" s="16"/>
      <c r="AC166" s="16"/>
      <c r="AD166" s="16"/>
      <c r="AE166" s="3"/>
      <c r="AF166" s="3"/>
      <c r="AG166" s="3"/>
      <c r="AH166" s="16"/>
      <c r="AI166" s="16"/>
      <c r="AJ166" s="3"/>
      <c r="AK166" s="3"/>
      <c r="AL166" s="56"/>
      <c r="AM166" s="3"/>
      <c r="AN166" s="3"/>
      <c r="AO166" s="3"/>
      <c r="AP166" s="3"/>
      <c r="AQ166" s="3"/>
      <c r="AR166" s="3"/>
      <c r="AS166" s="3"/>
      <c r="AT166" s="23"/>
      <c r="AU166" s="23"/>
    </row>
    <row r="167" spans="16:47">
      <c r="P167" s="16"/>
      <c r="S167" s="20"/>
      <c r="U167" s="174"/>
      <c r="W167" s="16"/>
      <c r="Y167" s="16"/>
      <c r="Z167" s="494"/>
      <c r="AB167" s="16"/>
      <c r="AC167" s="16"/>
      <c r="AD167" s="16"/>
      <c r="AE167" s="3"/>
      <c r="AF167" s="3"/>
      <c r="AG167" s="3"/>
      <c r="AH167" s="16"/>
      <c r="AI167" s="16"/>
      <c r="AJ167" s="3"/>
      <c r="AK167" s="3"/>
      <c r="AL167" s="56"/>
      <c r="AM167" s="3"/>
      <c r="AN167" s="3"/>
      <c r="AO167" s="3"/>
      <c r="AP167" s="3"/>
      <c r="AQ167" s="3"/>
      <c r="AR167" s="3"/>
      <c r="AS167" s="3"/>
      <c r="AT167" s="23"/>
      <c r="AU167" s="23"/>
    </row>
    <row r="168" spans="16:47">
      <c r="P168" s="16"/>
      <c r="S168" s="20"/>
      <c r="U168" s="174"/>
      <c r="W168" s="16"/>
      <c r="Y168" s="16"/>
      <c r="Z168" s="494"/>
      <c r="AB168" s="16"/>
      <c r="AC168" s="16"/>
      <c r="AD168" s="16"/>
      <c r="AE168" s="3"/>
      <c r="AF168" s="3"/>
      <c r="AG168" s="3"/>
      <c r="AH168" s="16"/>
      <c r="AI168" s="16"/>
      <c r="AJ168" s="3"/>
      <c r="AK168" s="3"/>
      <c r="AL168" s="56"/>
      <c r="AM168" s="3"/>
      <c r="AN168" s="3"/>
      <c r="AO168" s="3"/>
      <c r="AP168" s="3"/>
      <c r="AQ168" s="3"/>
      <c r="AR168" s="3"/>
      <c r="AS168" s="3"/>
      <c r="AT168" s="23"/>
      <c r="AU168" s="23"/>
    </row>
    <row r="169" spans="16:47">
      <c r="P169" s="16"/>
      <c r="S169" s="20"/>
      <c r="U169" s="174"/>
      <c r="W169" s="16"/>
      <c r="Y169" s="16"/>
      <c r="Z169" s="494"/>
      <c r="AB169" s="16"/>
      <c r="AC169" s="16"/>
      <c r="AD169" s="16"/>
      <c r="AE169" s="3"/>
      <c r="AF169" s="3"/>
      <c r="AG169" s="3"/>
      <c r="AH169" s="16"/>
      <c r="AI169" s="16"/>
      <c r="AJ169" s="3"/>
      <c r="AK169" s="3"/>
      <c r="AL169" s="56"/>
      <c r="AM169" s="3"/>
      <c r="AN169" s="3"/>
      <c r="AO169" s="3"/>
      <c r="AP169" s="3"/>
      <c r="AQ169" s="3"/>
      <c r="AR169" s="3"/>
      <c r="AS169" s="3"/>
      <c r="AT169" s="23"/>
      <c r="AU169" s="23"/>
    </row>
    <row r="170" spans="16:47">
      <c r="P170" s="16"/>
      <c r="S170" s="20"/>
      <c r="U170" s="174"/>
      <c r="W170" s="16"/>
      <c r="Y170" s="16"/>
      <c r="Z170" s="494"/>
      <c r="AB170" s="16"/>
      <c r="AC170" s="16"/>
      <c r="AD170" s="16"/>
      <c r="AE170" s="3"/>
      <c r="AF170" s="3"/>
      <c r="AG170" s="3"/>
      <c r="AH170" s="16"/>
      <c r="AI170" s="16"/>
      <c r="AJ170" s="3"/>
      <c r="AK170" s="3"/>
      <c r="AL170" s="56"/>
      <c r="AM170" s="3"/>
      <c r="AN170" s="3"/>
      <c r="AO170" s="3"/>
      <c r="AP170" s="3"/>
      <c r="AQ170" s="3"/>
      <c r="AR170" s="3"/>
      <c r="AS170" s="3"/>
      <c r="AT170" s="23"/>
      <c r="AU170" s="23"/>
    </row>
    <row r="171" spans="16:47">
      <c r="P171" s="16"/>
      <c r="S171" s="20"/>
      <c r="U171" s="174"/>
      <c r="W171" s="16"/>
      <c r="Y171" s="16"/>
      <c r="Z171" s="494"/>
      <c r="AB171" s="16"/>
      <c r="AC171" s="16"/>
      <c r="AD171" s="16"/>
      <c r="AE171" s="3"/>
      <c r="AF171" s="3"/>
      <c r="AG171" s="3"/>
      <c r="AH171" s="16"/>
      <c r="AI171" s="16"/>
      <c r="AJ171" s="3"/>
      <c r="AK171" s="3"/>
      <c r="AL171" s="56"/>
      <c r="AM171" s="3"/>
      <c r="AN171" s="3"/>
      <c r="AO171" s="3"/>
      <c r="AP171" s="3"/>
      <c r="AQ171" s="3"/>
      <c r="AR171" s="3"/>
      <c r="AS171" s="3"/>
      <c r="AT171" s="23"/>
      <c r="AU171" s="23"/>
    </row>
    <row r="172" spans="16:47">
      <c r="P172" s="16"/>
      <c r="S172" s="20"/>
      <c r="U172" s="174"/>
      <c r="W172" s="16"/>
      <c r="Y172" s="16"/>
      <c r="Z172" s="494"/>
      <c r="AB172" s="16"/>
      <c r="AC172" s="16"/>
      <c r="AD172" s="16"/>
      <c r="AE172" s="3"/>
      <c r="AF172" s="3"/>
      <c r="AG172" s="3"/>
      <c r="AH172" s="16"/>
      <c r="AI172" s="16"/>
      <c r="AJ172" s="3"/>
      <c r="AK172" s="3"/>
      <c r="AL172" s="56"/>
      <c r="AM172" s="3"/>
      <c r="AN172" s="3"/>
      <c r="AO172" s="3"/>
      <c r="AP172" s="3"/>
      <c r="AQ172" s="3"/>
      <c r="AR172" s="3"/>
      <c r="AS172" s="3"/>
      <c r="AT172" s="23"/>
      <c r="AU172" s="23"/>
    </row>
    <row r="173" spans="16:47">
      <c r="P173" s="16"/>
      <c r="S173" s="20"/>
      <c r="U173" s="174"/>
      <c r="W173" s="16"/>
      <c r="Y173" s="16"/>
      <c r="Z173" s="494"/>
      <c r="AB173" s="16"/>
      <c r="AC173" s="16"/>
      <c r="AD173" s="16"/>
      <c r="AE173" s="3"/>
      <c r="AF173" s="3"/>
      <c r="AG173" s="3"/>
      <c r="AH173" s="16"/>
      <c r="AI173" s="16"/>
      <c r="AJ173" s="3"/>
      <c r="AK173" s="3"/>
      <c r="AL173" s="56"/>
      <c r="AM173" s="3"/>
      <c r="AN173" s="3"/>
      <c r="AO173" s="3"/>
      <c r="AP173" s="3"/>
      <c r="AQ173" s="3"/>
      <c r="AR173" s="3"/>
      <c r="AS173" s="3"/>
      <c r="AT173" s="23"/>
      <c r="AU173" s="23"/>
    </row>
    <row r="174" spans="16:47">
      <c r="P174" s="16"/>
      <c r="S174" s="20"/>
      <c r="U174" s="174"/>
      <c r="W174" s="16"/>
      <c r="Y174" s="16"/>
      <c r="Z174" s="494"/>
      <c r="AB174" s="16"/>
      <c r="AC174" s="16"/>
      <c r="AD174" s="16"/>
      <c r="AE174" s="3"/>
      <c r="AF174" s="3"/>
      <c r="AG174" s="3"/>
      <c r="AH174" s="16"/>
      <c r="AI174" s="16"/>
      <c r="AJ174" s="3"/>
      <c r="AK174" s="3"/>
      <c r="AL174" s="56"/>
      <c r="AM174" s="3"/>
      <c r="AN174" s="3"/>
      <c r="AO174" s="3"/>
      <c r="AP174" s="3"/>
      <c r="AQ174" s="3"/>
      <c r="AR174" s="3"/>
      <c r="AS174" s="3"/>
      <c r="AT174" s="23"/>
      <c r="AU174" s="23"/>
    </row>
    <row r="175" spans="16:47">
      <c r="P175" s="16"/>
      <c r="S175" s="20"/>
      <c r="U175" s="174"/>
      <c r="W175" s="16"/>
      <c r="Y175" s="16"/>
      <c r="Z175" s="494"/>
      <c r="AB175" s="16"/>
      <c r="AC175" s="16"/>
      <c r="AD175" s="16"/>
      <c r="AE175" s="3"/>
      <c r="AF175" s="3"/>
      <c r="AG175" s="3"/>
      <c r="AH175" s="16"/>
      <c r="AI175" s="16"/>
      <c r="AJ175" s="3"/>
      <c r="AK175" s="3"/>
      <c r="AL175" s="56"/>
      <c r="AM175" s="3"/>
      <c r="AN175" s="3"/>
      <c r="AO175" s="3"/>
      <c r="AP175" s="3"/>
      <c r="AQ175" s="3"/>
      <c r="AR175" s="3"/>
      <c r="AS175" s="3"/>
      <c r="AT175" s="23"/>
      <c r="AU175" s="23"/>
    </row>
    <row r="176" spans="16:47">
      <c r="P176" s="16"/>
      <c r="S176" s="20"/>
      <c r="U176" s="174"/>
      <c r="W176" s="16"/>
      <c r="Y176" s="16"/>
      <c r="Z176" s="494"/>
      <c r="AB176" s="16"/>
      <c r="AC176" s="16"/>
      <c r="AD176" s="16"/>
      <c r="AE176" s="3"/>
      <c r="AF176" s="3"/>
      <c r="AG176" s="3"/>
      <c r="AH176" s="16"/>
      <c r="AI176" s="16"/>
      <c r="AJ176" s="3"/>
      <c r="AK176" s="3"/>
      <c r="AL176" s="56"/>
      <c r="AM176" s="3"/>
      <c r="AN176" s="3"/>
      <c r="AO176" s="3"/>
      <c r="AP176" s="3"/>
      <c r="AQ176" s="3"/>
      <c r="AR176" s="3"/>
      <c r="AS176" s="3"/>
      <c r="AT176" s="23"/>
      <c r="AU176" s="23"/>
    </row>
    <row r="177" spans="16:47">
      <c r="P177" s="16"/>
      <c r="S177" s="20"/>
      <c r="U177" s="174"/>
      <c r="W177" s="16"/>
      <c r="Y177" s="16"/>
      <c r="Z177" s="494"/>
      <c r="AB177" s="16"/>
      <c r="AC177" s="16"/>
      <c r="AD177" s="16"/>
      <c r="AE177" s="3"/>
      <c r="AF177" s="3"/>
      <c r="AG177" s="3"/>
      <c r="AH177" s="16"/>
      <c r="AI177" s="16"/>
      <c r="AJ177" s="3"/>
      <c r="AK177" s="3"/>
      <c r="AL177" s="56"/>
      <c r="AM177" s="3"/>
      <c r="AN177" s="3"/>
      <c r="AO177" s="3"/>
      <c r="AP177" s="3"/>
      <c r="AQ177" s="3"/>
      <c r="AR177" s="3"/>
      <c r="AS177" s="3"/>
      <c r="AT177" s="23"/>
      <c r="AU177" s="23"/>
    </row>
    <row r="178" spans="16:47">
      <c r="P178" s="16"/>
      <c r="S178" s="20"/>
      <c r="U178" s="174"/>
      <c r="W178" s="16"/>
      <c r="Y178" s="16"/>
      <c r="Z178" s="494"/>
      <c r="AB178" s="16"/>
      <c r="AC178" s="16"/>
      <c r="AD178" s="16"/>
      <c r="AE178" s="3"/>
      <c r="AF178" s="3"/>
      <c r="AG178" s="3"/>
      <c r="AH178" s="16"/>
      <c r="AI178" s="16"/>
      <c r="AJ178" s="3"/>
      <c r="AK178" s="3"/>
      <c r="AL178" s="56"/>
      <c r="AM178" s="3"/>
      <c r="AN178" s="3"/>
      <c r="AO178" s="3"/>
      <c r="AP178" s="3"/>
      <c r="AQ178" s="3"/>
      <c r="AR178" s="3"/>
      <c r="AS178" s="3"/>
      <c r="AT178" s="23"/>
      <c r="AU178" s="23"/>
    </row>
    <row r="179" spans="16:47">
      <c r="P179" s="16"/>
      <c r="S179" s="20"/>
      <c r="U179" s="174"/>
      <c r="W179" s="16"/>
      <c r="Y179" s="16"/>
      <c r="Z179" s="494"/>
      <c r="AB179" s="16"/>
      <c r="AC179" s="16"/>
      <c r="AD179" s="16"/>
      <c r="AE179" s="3"/>
      <c r="AF179" s="3"/>
      <c r="AG179" s="3"/>
      <c r="AH179" s="16"/>
      <c r="AI179" s="16"/>
      <c r="AJ179" s="3"/>
      <c r="AK179" s="3"/>
      <c r="AL179" s="56"/>
      <c r="AM179" s="3"/>
      <c r="AN179" s="3"/>
      <c r="AO179" s="3"/>
      <c r="AP179" s="3"/>
      <c r="AQ179" s="3"/>
      <c r="AR179" s="3"/>
      <c r="AS179" s="3"/>
      <c r="AT179" s="23"/>
      <c r="AU179" s="23"/>
    </row>
    <row r="180" spans="16:47">
      <c r="P180" s="16"/>
      <c r="S180" s="20"/>
      <c r="U180" s="174"/>
      <c r="W180" s="16"/>
      <c r="Y180" s="16"/>
      <c r="Z180" s="494"/>
      <c r="AB180" s="16"/>
      <c r="AC180" s="16"/>
      <c r="AD180" s="16"/>
      <c r="AE180" s="3"/>
      <c r="AF180" s="3"/>
      <c r="AG180" s="3"/>
      <c r="AH180" s="16"/>
      <c r="AI180" s="16"/>
      <c r="AJ180" s="3"/>
      <c r="AK180" s="3"/>
      <c r="AL180" s="56"/>
      <c r="AM180" s="3"/>
      <c r="AN180" s="3"/>
      <c r="AO180" s="3"/>
      <c r="AP180" s="3"/>
      <c r="AQ180" s="3"/>
      <c r="AR180" s="3"/>
      <c r="AS180" s="3"/>
      <c r="AT180" s="23"/>
    </row>
    <row r="181" spans="16:47">
      <c r="P181" s="16"/>
      <c r="S181" s="20"/>
      <c r="U181" s="174"/>
      <c r="W181" s="16"/>
      <c r="Y181" s="16"/>
      <c r="Z181" s="494"/>
      <c r="AB181" s="16"/>
      <c r="AC181" s="16"/>
      <c r="AD181" s="16"/>
      <c r="AE181" s="3"/>
      <c r="AF181" s="3"/>
      <c r="AG181" s="3"/>
      <c r="AH181" s="16"/>
      <c r="AI181" s="16"/>
      <c r="AJ181" s="3"/>
      <c r="AK181" s="3"/>
      <c r="AL181" s="56"/>
      <c r="AM181" s="3"/>
      <c r="AN181" s="3"/>
      <c r="AO181" s="3"/>
      <c r="AP181" s="3"/>
      <c r="AQ181" s="3"/>
      <c r="AR181" s="3"/>
      <c r="AS181" s="3"/>
      <c r="AT181" s="23"/>
    </row>
    <row r="182" spans="16:47">
      <c r="P182" s="16"/>
      <c r="S182" s="20"/>
      <c r="U182" s="174"/>
      <c r="W182" s="16"/>
      <c r="Y182" s="16"/>
      <c r="Z182" s="494"/>
      <c r="AB182" s="16"/>
      <c r="AC182" s="16"/>
      <c r="AD182" s="16"/>
      <c r="AE182" s="3"/>
      <c r="AF182" s="3"/>
      <c r="AG182" s="3"/>
      <c r="AH182" s="16"/>
      <c r="AI182" s="16"/>
      <c r="AJ182" s="3"/>
      <c r="AK182" s="3"/>
      <c r="AL182" s="56"/>
      <c r="AM182" s="3"/>
      <c r="AN182" s="3"/>
      <c r="AO182" s="3"/>
      <c r="AP182" s="3"/>
      <c r="AQ182" s="3"/>
      <c r="AR182" s="3"/>
      <c r="AS182" s="3"/>
      <c r="AT182" s="23"/>
    </row>
    <row r="183" spans="16:47">
      <c r="P183" s="16"/>
      <c r="S183" s="20"/>
      <c r="U183" s="174"/>
      <c r="W183" s="16"/>
      <c r="Y183" s="16"/>
      <c r="Z183" s="494"/>
      <c r="AB183" s="16"/>
      <c r="AC183" s="16"/>
      <c r="AD183" s="16"/>
      <c r="AE183" s="3"/>
      <c r="AF183" s="3"/>
      <c r="AG183" s="3"/>
      <c r="AH183" s="16"/>
      <c r="AI183" s="16"/>
      <c r="AJ183" s="3"/>
      <c r="AK183" s="3"/>
      <c r="AL183" s="56"/>
      <c r="AM183" s="3"/>
      <c r="AN183" s="3"/>
      <c r="AO183" s="3"/>
      <c r="AP183" s="3"/>
      <c r="AQ183" s="3"/>
      <c r="AR183" s="3"/>
      <c r="AS183" s="3"/>
      <c r="AT183" s="23"/>
    </row>
    <row r="184" spans="16:47">
      <c r="P184" s="16"/>
      <c r="S184" s="20"/>
      <c r="U184" s="174"/>
      <c r="W184" s="16"/>
      <c r="Y184" s="16"/>
      <c r="Z184" s="494"/>
      <c r="AB184" s="16"/>
      <c r="AC184" s="16"/>
      <c r="AD184" s="16"/>
      <c r="AE184" s="3"/>
      <c r="AF184" s="3"/>
      <c r="AG184" s="3"/>
      <c r="AH184" s="16"/>
      <c r="AI184" s="16"/>
      <c r="AJ184" s="3"/>
      <c r="AK184" s="3"/>
      <c r="AL184" s="56"/>
      <c r="AM184" s="3"/>
      <c r="AN184" s="3"/>
      <c r="AO184" s="3"/>
      <c r="AP184" s="3"/>
      <c r="AQ184" s="3"/>
      <c r="AR184" s="3"/>
      <c r="AS184" s="3"/>
      <c r="AT184" s="23"/>
    </row>
    <row r="185" spans="16:47">
      <c r="P185" s="16"/>
      <c r="S185" s="20"/>
      <c r="U185" s="174"/>
      <c r="W185" s="16"/>
      <c r="Y185" s="16"/>
      <c r="Z185" s="494"/>
      <c r="AB185" s="16"/>
      <c r="AC185" s="16"/>
      <c r="AD185" s="16"/>
      <c r="AE185" s="3"/>
      <c r="AF185" s="3"/>
      <c r="AG185" s="3"/>
      <c r="AH185" s="16"/>
      <c r="AI185" s="16"/>
      <c r="AJ185" s="3"/>
      <c r="AK185" s="3"/>
      <c r="AL185" s="56"/>
      <c r="AM185" s="3"/>
      <c r="AN185" s="3"/>
      <c r="AO185" s="3"/>
      <c r="AP185" s="3"/>
      <c r="AQ185" s="3"/>
      <c r="AR185" s="3"/>
      <c r="AS185" s="3"/>
      <c r="AT185" s="23"/>
    </row>
    <row r="186" spans="16:47">
      <c r="P186" s="16"/>
      <c r="S186" s="20"/>
      <c r="U186" s="174"/>
      <c r="W186" s="16"/>
      <c r="Y186" s="16"/>
      <c r="Z186" s="494"/>
      <c r="AB186" s="16"/>
      <c r="AC186" s="16"/>
      <c r="AD186" s="16"/>
      <c r="AE186" s="3"/>
      <c r="AF186" s="3"/>
      <c r="AG186" s="3"/>
      <c r="AH186" s="16"/>
      <c r="AI186" s="16"/>
      <c r="AJ186" s="3"/>
      <c r="AK186" s="3"/>
      <c r="AL186" s="56"/>
      <c r="AM186" s="3"/>
      <c r="AN186" s="3"/>
      <c r="AO186" s="3"/>
      <c r="AP186" s="3"/>
      <c r="AQ186" s="3"/>
      <c r="AR186" s="3"/>
      <c r="AS186" s="3"/>
      <c r="AT186" s="23"/>
    </row>
    <row r="187" spans="16:47">
      <c r="P187" s="16"/>
      <c r="S187" s="20"/>
      <c r="U187" s="174"/>
      <c r="W187" s="16"/>
      <c r="Y187" s="16"/>
      <c r="Z187" s="494"/>
      <c r="AB187" s="16"/>
      <c r="AC187" s="16"/>
      <c r="AD187" s="16"/>
      <c r="AE187" s="3"/>
      <c r="AF187" s="3"/>
      <c r="AG187" s="3"/>
      <c r="AH187" s="16"/>
      <c r="AI187" s="16"/>
      <c r="AJ187" s="3"/>
      <c r="AK187" s="3"/>
      <c r="AL187" s="56"/>
      <c r="AM187" s="3"/>
      <c r="AN187" s="3"/>
      <c r="AO187" s="3"/>
      <c r="AP187" s="3"/>
      <c r="AQ187" s="3"/>
      <c r="AR187" s="3"/>
      <c r="AS187" s="3"/>
      <c r="AT187" s="23"/>
    </row>
    <row r="188" spans="16:47">
      <c r="P188" s="16"/>
      <c r="S188" s="20"/>
      <c r="U188" s="174"/>
      <c r="W188" s="16"/>
      <c r="Y188" s="16"/>
      <c r="Z188" s="494"/>
      <c r="AB188" s="16"/>
      <c r="AC188" s="16"/>
      <c r="AD188" s="16"/>
      <c r="AE188" s="3"/>
      <c r="AF188" s="3"/>
      <c r="AG188" s="3"/>
      <c r="AH188" s="16"/>
      <c r="AI188" s="16"/>
      <c r="AJ188" s="3"/>
      <c r="AK188" s="3"/>
      <c r="AL188" s="56"/>
      <c r="AM188" s="3"/>
      <c r="AN188" s="3"/>
      <c r="AO188" s="3"/>
      <c r="AP188" s="3"/>
      <c r="AQ188" s="3"/>
      <c r="AR188" s="3"/>
      <c r="AS188" s="3"/>
      <c r="AT188" s="23"/>
    </row>
    <row r="189" spans="16:47">
      <c r="P189" s="16"/>
      <c r="S189" s="20"/>
      <c r="U189" s="174"/>
      <c r="W189" s="16"/>
      <c r="Y189" s="16"/>
      <c r="Z189" s="494"/>
      <c r="AB189" s="16"/>
      <c r="AC189" s="16"/>
      <c r="AD189" s="16"/>
      <c r="AE189" s="3"/>
      <c r="AF189" s="3"/>
      <c r="AG189" s="3"/>
      <c r="AH189" s="16"/>
      <c r="AI189" s="16"/>
      <c r="AJ189" s="3"/>
      <c r="AK189" s="3"/>
      <c r="AL189" s="56"/>
      <c r="AM189" s="3"/>
      <c r="AN189" s="3"/>
      <c r="AO189" s="3"/>
      <c r="AP189" s="3"/>
      <c r="AQ189" s="3"/>
      <c r="AR189" s="3"/>
      <c r="AS189" s="3"/>
      <c r="AT189" s="23"/>
    </row>
    <row r="190" spans="16:47">
      <c r="P190" s="16"/>
      <c r="S190" s="20"/>
      <c r="U190" s="174"/>
      <c r="W190" s="16"/>
      <c r="Y190" s="16"/>
      <c r="Z190" s="494"/>
      <c r="AB190" s="16"/>
      <c r="AC190" s="16"/>
      <c r="AD190" s="16"/>
      <c r="AE190" s="3"/>
      <c r="AF190" s="3"/>
      <c r="AG190" s="3"/>
      <c r="AH190" s="16"/>
      <c r="AI190" s="16"/>
      <c r="AJ190" s="3"/>
      <c r="AK190" s="3"/>
      <c r="AL190" s="56"/>
      <c r="AM190" s="3"/>
      <c r="AN190" s="3"/>
      <c r="AO190" s="3"/>
      <c r="AP190" s="3"/>
      <c r="AQ190" s="3"/>
      <c r="AR190" s="3"/>
      <c r="AS190" s="3"/>
      <c r="AT190" s="23"/>
    </row>
    <row r="191" spans="16:47">
      <c r="P191" s="16"/>
      <c r="S191" s="20"/>
      <c r="U191" s="174"/>
      <c r="W191" s="16"/>
      <c r="Y191" s="16"/>
      <c r="Z191" s="494"/>
      <c r="AB191" s="16"/>
      <c r="AC191" s="16"/>
      <c r="AD191" s="16"/>
      <c r="AE191" s="3"/>
      <c r="AF191" s="3"/>
      <c r="AG191" s="3"/>
      <c r="AH191" s="16"/>
      <c r="AI191" s="16"/>
      <c r="AJ191" s="3"/>
      <c r="AK191" s="3"/>
      <c r="AL191" s="56"/>
      <c r="AM191" s="3"/>
      <c r="AN191" s="3"/>
      <c r="AO191" s="3"/>
      <c r="AP191" s="3"/>
      <c r="AQ191" s="3"/>
      <c r="AR191" s="3"/>
      <c r="AS191" s="3"/>
      <c r="AT191" s="23"/>
    </row>
    <row r="192" spans="16:47">
      <c r="P192" s="16"/>
      <c r="S192" s="20"/>
      <c r="U192" s="174"/>
      <c r="W192" s="16"/>
      <c r="Y192" s="16"/>
      <c r="Z192" s="494"/>
      <c r="AB192" s="16"/>
      <c r="AC192" s="16"/>
      <c r="AD192" s="16"/>
      <c r="AE192" s="3"/>
      <c r="AF192" s="3"/>
      <c r="AG192" s="3"/>
      <c r="AH192" s="16"/>
      <c r="AI192" s="16"/>
      <c r="AJ192" s="3"/>
      <c r="AK192" s="3"/>
      <c r="AL192" s="56"/>
      <c r="AM192" s="3"/>
      <c r="AN192" s="3"/>
      <c r="AO192" s="3"/>
      <c r="AP192" s="3"/>
      <c r="AQ192" s="3"/>
      <c r="AR192" s="3"/>
      <c r="AS192" s="3"/>
      <c r="AT192" s="23"/>
    </row>
    <row r="193" spans="16:46">
      <c r="P193" s="16"/>
      <c r="S193" s="20"/>
      <c r="U193" s="174"/>
      <c r="W193" s="16"/>
      <c r="Y193" s="16"/>
      <c r="Z193" s="494"/>
      <c r="AB193" s="16"/>
      <c r="AC193" s="16"/>
      <c r="AD193" s="16"/>
      <c r="AE193" s="3"/>
      <c r="AF193" s="3"/>
      <c r="AG193" s="3"/>
      <c r="AH193" s="16"/>
      <c r="AI193" s="16"/>
      <c r="AJ193" s="3"/>
      <c r="AK193" s="3"/>
      <c r="AL193" s="56"/>
      <c r="AM193" s="3"/>
      <c r="AN193" s="3"/>
      <c r="AO193" s="3"/>
      <c r="AP193" s="3"/>
      <c r="AQ193" s="3"/>
      <c r="AR193" s="3"/>
      <c r="AS193" s="3"/>
      <c r="AT193" s="23"/>
    </row>
    <row r="194" spans="16:46">
      <c r="P194" s="16"/>
      <c r="S194" s="20"/>
      <c r="U194" s="174"/>
      <c r="W194" s="16"/>
      <c r="Y194" s="16"/>
      <c r="Z194" s="494"/>
      <c r="AB194" s="16"/>
      <c r="AC194" s="16"/>
      <c r="AD194" s="16"/>
      <c r="AE194" s="3"/>
      <c r="AF194" s="3"/>
      <c r="AG194" s="3"/>
      <c r="AH194" s="16"/>
      <c r="AI194" s="16"/>
      <c r="AJ194" s="3"/>
      <c r="AK194" s="3"/>
      <c r="AL194" s="56"/>
      <c r="AM194" s="3"/>
      <c r="AN194" s="3"/>
      <c r="AO194" s="3"/>
      <c r="AP194" s="3"/>
      <c r="AQ194" s="3"/>
      <c r="AR194" s="3"/>
      <c r="AS194" s="3"/>
      <c r="AT194" s="23"/>
    </row>
    <row r="195" spans="16:46">
      <c r="P195" s="16"/>
      <c r="S195" s="20"/>
      <c r="U195" s="174"/>
      <c r="W195" s="16"/>
      <c r="Y195" s="16"/>
      <c r="Z195" s="494"/>
      <c r="AB195" s="16"/>
      <c r="AC195" s="16"/>
      <c r="AD195" s="16"/>
      <c r="AE195" s="3"/>
      <c r="AF195" s="3"/>
      <c r="AG195" s="3"/>
      <c r="AH195" s="16"/>
      <c r="AI195" s="16"/>
      <c r="AJ195" s="3"/>
      <c r="AK195" s="3"/>
      <c r="AL195" s="56"/>
      <c r="AM195" s="3"/>
      <c r="AN195" s="3"/>
      <c r="AO195" s="3"/>
      <c r="AP195" s="3"/>
      <c r="AQ195" s="3"/>
      <c r="AR195" s="3"/>
      <c r="AS195" s="3"/>
      <c r="AT195" s="23"/>
    </row>
    <row r="196" spans="16:46">
      <c r="P196" s="16"/>
      <c r="S196" s="20"/>
      <c r="U196" s="174"/>
      <c r="W196" s="16"/>
      <c r="Y196" s="16"/>
      <c r="Z196" s="494"/>
      <c r="AB196" s="16"/>
      <c r="AC196" s="16"/>
      <c r="AD196" s="16"/>
      <c r="AE196" s="3"/>
      <c r="AF196" s="3"/>
      <c r="AG196" s="3"/>
      <c r="AH196" s="16"/>
      <c r="AI196" s="16"/>
      <c r="AJ196" s="3"/>
      <c r="AK196" s="3"/>
      <c r="AL196" s="56"/>
      <c r="AM196" s="3"/>
      <c r="AN196" s="3"/>
      <c r="AO196" s="3"/>
      <c r="AP196" s="3"/>
      <c r="AQ196" s="3"/>
      <c r="AR196" s="3"/>
      <c r="AS196" s="3"/>
      <c r="AT196" s="23"/>
    </row>
    <row r="197" spans="16:46">
      <c r="P197" s="16"/>
      <c r="S197" s="20"/>
      <c r="U197" s="174"/>
      <c r="W197" s="16"/>
      <c r="Y197" s="16"/>
      <c r="Z197" s="494"/>
      <c r="AB197" s="16"/>
      <c r="AC197" s="16"/>
      <c r="AD197" s="16"/>
      <c r="AE197" s="3"/>
      <c r="AF197" s="3"/>
      <c r="AG197" s="3"/>
      <c r="AH197" s="16"/>
      <c r="AI197" s="16"/>
      <c r="AJ197" s="3"/>
      <c r="AK197" s="3"/>
      <c r="AL197" s="56"/>
      <c r="AM197" s="3"/>
      <c r="AN197" s="3"/>
      <c r="AO197" s="3"/>
      <c r="AP197" s="3"/>
      <c r="AQ197" s="3"/>
      <c r="AR197" s="3"/>
      <c r="AS197" s="3"/>
      <c r="AT197" s="23"/>
    </row>
    <row r="198" spans="16:46">
      <c r="P198" s="16"/>
      <c r="S198" s="20"/>
      <c r="U198" s="174"/>
      <c r="W198" s="16"/>
      <c r="Y198" s="16"/>
      <c r="Z198" s="494"/>
      <c r="AB198" s="16"/>
      <c r="AC198" s="16"/>
      <c r="AD198" s="16"/>
      <c r="AE198" s="3"/>
      <c r="AF198" s="3"/>
      <c r="AG198" s="3"/>
      <c r="AH198" s="16"/>
      <c r="AI198" s="16"/>
      <c r="AJ198" s="3"/>
      <c r="AK198" s="3"/>
      <c r="AL198" s="56"/>
      <c r="AM198" s="3"/>
      <c r="AN198" s="3"/>
      <c r="AO198" s="3"/>
      <c r="AP198" s="3"/>
      <c r="AQ198" s="3"/>
      <c r="AR198" s="3"/>
      <c r="AS198" s="3"/>
      <c r="AT198" s="23"/>
    </row>
    <row r="199" spans="16:46">
      <c r="P199" s="16"/>
      <c r="S199" s="20"/>
      <c r="U199" s="174"/>
      <c r="W199" s="16"/>
      <c r="Y199" s="16"/>
      <c r="Z199" s="494"/>
      <c r="AB199" s="16"/>
      <c r="AC199" s="16"/>
      <c r="AD199" s="16"/>
      <c r="AE199" s="3"/>
      <c r="AF199" s="3"/>
      <c r="AG199" s="3"/>
      <c r="AH199" s="16"/>
      <c r="AI199" s="16"/>
      <c r="AJ199" s="3"/>
      <c r="AK199" s="3"/>
      <c r="AL199" s="56"/>
      <c r="AM199" s="3"/>
      <c r="AN199" s="3"/>
      <c r="AO199" s="3"/>
      <c r="AP199" s="3"/>
      <c r="AQ199" s="3"/>
      <c r="AR199" s="3"/>
      <c r="AS199" s="3"/>
      <c r="AT199" s="23"/>
    </row>
    <row r="200" spans="16:46">
      <c r="P200" s="16"/>
      <c r="S200" s="20"/>
      <c r="U200" s="174"/>
      <c r="W200" s="16"/>
      <c r="Y200" s="16"/>
      <c r="Z200" s="494"/>
      <c r="AB200" s="16"/>
      <c r="AC200" s="16"/>
      <c r="AD200" s="16"/>
      <c r="AE200" s="3"/>
      <c r="AF200" s="3"/>
      <c r="AG200" s="3"/>
      <c r="AH200" s="16"/>
      <c r="AI200" s="16"/>
      <c r="AJ200" s="3"/>
      <c r="AK200" s="3"/>
      <c r="AL200" s="56"/>
      <c r="AM200" s="3"/>
      <c r="AN200" s="3"/>
      <c r="AO200" s="3"/>
      <c r="AP200" s="3"/>
      <c r="AQ200" s="3"/>
      <c r="AR200" s="3"/>
      <c r="AS200" s="3"/>
      <c r="AT200" s="23"/>
    </row>
    <row r="201" spans="16:46">
      <c r="P201" s="16"/>
      <c r="S201" s="20"/>
      <c r="U201" s="174"/>
      <c r="W201" s="16"/>
      <c r="Y201" s="16"/>
      <c r="Z201" s="494"/>
      <c r="AB201" s="16"/>
      <c r="AC201" s="16"/>
      <c r="AD201" s="16"/>
      <c r="AE201" s="3"/>
      <c r="AF201" s="3"/>
      <c r="AG201" s="3"/>
      <c r="AH201" s="16"/>
      <c r="AI201" s="16"/>
      <c r="AJ201" s="3"/>
      <c r="AK201" s="3"/>
      <c r="AL201" s="56"/>
      <c r="AM201" s="3"/>
      <c r="AN201" s="3"/>
      <c r="AO201" s="3"/>
      <c r="AP201" s="3"/>
      <c r="AQ201" s="3"/>
      <c r="AR201" s="3"/>
      <c r="AS201" s="3"/>
      <c r="AT201" s="23"/>
    </row>
    <row r="202" spans="16:46">
      <c r="P202" s="16"/>
      <c r="S202" s="20"/>
      <c r="U202" s="174"/>
      <c r="W202" s="16"/>
      <c r="Y202" s="16"/>
      <c r="Z202" s="494"/>
      <c r="AB202" s="16"/>
      <c r="AC202" s="16"/>
      <c r="AD202" s="16"/>
      <c r="AE202" s="3"/>
      <c r="AF202" s="3"/>
      <c r="AG202" s="3"/>
      <c r="AH202" s="16"/>
      <c r="AI202" s="16"/>
      <c r="AJ202" s="3"/>
      <c r="AK202" s="3"/>
      <c r="AL202" s="56"/>
      <c r="AM202" s="3"/>
      <c r="AN202" s="3"/>
      <c r="AO202" s="3"/>
      <c r="AP202" s="3"/>
      <c r="AQ202" s="3"/>
      <c r="AR202" s="3"/>
      <c r="AS202" s="3"/>
      <c r="AT202" s="23"/>
    </row>
    <row r="203" spans="16:46">
      <c r="P203" s="16"/>
      <c r="S203" s="20"/>
      <c r="U203" s="174"/>
      <c r="W203" s="16"/>
      <c r="Y203" s="16"/>
      <c r="Z203" s="494"/>
      <c r="AB203" s="16"/>
      <c r="AC203" s="16"/>
      <c r="AD203" s="16"/>
      <c r="AE203" s="3"/>
      <c r="AF203" s="3"/>
      <c r="AG203" s="3"/>
      <c r="AH203" s="16"/>
      <c r="AI203" s="16"/>
      <c r="AJ203" s="3"/>
      <c r="AK203" s="3"/>
      <c r="AL203" s="56"/>
      <c r="AM203" s="3"/>
      <c r="AN203" s="3"/>
      <c r="AO203" s="3"/>
      <c r="AP203" s="3"/>
      <c r="AQ203" s="3"/>
      <c r="AR203" s="3"/>
      <c r="AS203" s="3"/>
      <c r="AT203" s="23"/>
    </row>
    <row r="204" spans="16:46">
      <c r="P204" s="16"/>
      <c r="S204" s="20"/>
      <c r="U204" s="174"/>
      <c r="W204" s="16"/>
      <c r="Y204" s="16"/>
      <c r="Z204" s="494"/>
      <c r="AB204" s="16"/>
      <c r="AC204" s="16"/>
      <c r="AD204" s="16"/>
      <c r="AE204" s="3"/>
      <c r="AF204" s="3"/>
      <c r="AG204" s="3"/>
      <c r="AH204" s="16"/>
      <c r="AI204" s="16"/>
      <c r="AJ204" s="3"/>
      <c r="AK204" s="3"/>
      <c r="AL204" s="56"/>
      <c r="AM204" s="3"/>
      <c r="AN204" s="3"/>
      <c r="AO204" s="3"/>
      <c r="AP204" s="3"/>
      <c r="AQ204" s="3"/>
      <c r="AR204" s="3"/>
      <c r="AS204" s="3"/>
      <c r="AT204" s="23"/>
    </row>
    <row r="205" spans="16:46">
      <c r="P205" s="16"/>
      <c r="S205" s="20"/>
      <c r="U205" s="174"/>
      <c r="W205" s="16"/>
      <c r="Y205" s="16"/>
      <c r="Z205" s="494"/>
      <c r="AB205" s="16"/>
      <c r="AC205" s="16"/>
      <c r="AD205" s="16"/>
      <c r="AE205" s="3"/>
      <c r="AF205" s="3"/>
      <c r="AG205" s="3"/>
      <c r="AH205" s="16"/>
      <c r="AI205" s="16"/>
      <c r="AJ205" s="3"/>
      <c r="AK205" s="3"/>
      <c r="AL205" s="56"/>
      <c r="AM205" s="3"/>
      <c r="AN205" s="3"/>
      <c r="AO205" s="3"/>
      <c r="AP205" s="3"/>
      <c r="AQ205" s="3"/>
      <c r="AR205" s="3"/>
      <c r="AS205" s="3"/>
      <c r="AT205" s="23"/>
    </row>
    <row r="206" spans="16:46">
      <c r="P206" s="16"/>
      <c r="S206" s="20"/>
      <c r="U206" s="174"/>
      <c r="W206" s="16"/>
      <c r="Y206" s="16"/>
      <c r="Z206" s="494"/>
      <c r="AB206" s="16"/>
      <c r="AC206" s="16"/>
      <c r="AD206" s="16"/>
      <c r="AE206" s="3"/>
      <c r="AF206" s="3"/>
      <c r="AG206" s="3"/>
      <c r="AH206" s="16"/>
      <c r="AI206" s="16"/>
      <c r="AJ206" s="3"/>
      <c r="AK206" s="3"/>
      <c r="AL206" s="56"/>
      <c r="AM206" s="3"/>
      <c r="AN206" s="3"/>
      <c r="AO206" s="3"/>
      <c r="AP206" s="3"/>
      <c r="AQ206" s="3"/>
      <c r="AR206" s="3"/>
      <c r="AS206" s="3"/>
      <c r="AT206" s="23"/>
    </row>
    <row r="207" spans="16:46">
      <c r="P207" s="16"/>
      <c r="S207" s="20"/>
      <c r="U207" s="174"/>
      <c r="W207" s="16"/>
      <c r="Y207" s="16"/>
      <c r="Z207" s="494"/>
      <c r="AB207" s="16"/>
      <c r="AC207" s="16"/>
      <c r="AD207" s="16"/>
      <c r="AE207" s="3"/>
      <c r="AF207" s="3"/>
      <c r="AG207" s="3"/>
      <c r="AH207" s="16"/>
      <c r="AI207" s="16"/>
      <c r="AJ207" s="3"/>
      <c r="AK207" s="3"/>
      <c r="AL207" s="56"/>
      <c r="AM207" s="3"/>
      <c r="AN207" s="3"/>
      <c r="AO207" s="3"/>
      <c r="AP207" s="3"/>
      <c r="AQ207" s="3"/>
      <c r="AR207" s="3"/>
      <c r="AS207" s="3"/>
      <c r="AT207" s="23"/>
    </row>
    <row r="208" spans="16:46">
      <c r="P208" s="16"/>
      <c r="S208" s="20"/>
      <c r="U208" s="174"/>
      <c r="W208" s="16"/>
      <c r="Y208" s="16"/>
      <c r="Z208" s="494"/>
      <c r="AB208" s="16"/>
      <c r="AC208" s="16"/>
      <c r="AD208" s="16"/>
      <c r="AE208" s="3"/>
      <c r="AF208" s="3"/>
      <c r="AG208" s="3"/>
      <c r="AH208" s="16"/>
      <c r="AI208" s="16"/>
      <c r="AJ208" s="3"/>
      <c r="AK208" s="3"/>
      <c r="AL208" s="56"/>
      <c r="AM208" s="3"/>
      <c r="AN208" s="3"/>
      <c r="AO208" s="3"/>
      <c r="AP208" s="3"/>
      <c r="AQ208" s="3"/>
      <c r="AR208" s="3"/>
      <c r="AS208" s="3"/>
      <c r="AT208" s="23"/>
    </row>
    <row r="209" spans="16:46">
      <c r="P209" s="16"/>
      <c r="S209" s="20"/>
      <c r="U209" s="174"/>
      <c r="W209" s="16"/>
      <c r="Y209" s="16"/>
      <c r="Z209" s="494"/>
      <c r="AB209" s="16"/>
      <c r="AC209" s="16"/>
      <c r="AD209" s="16"/>
      <c r="AE209" s="3"/>
      <c r="AF209" s="3"/>
      <c r="AG209" s="3"/>
      <c r="AH209" s="16"/>
      <c r="AI209" s="16"/>
      <c r="AJ209" s="3"/>
      <c r="AK209" s="3"/>
      <c r="AL209" s="56"/>
      <c r="AM209" s="3"/>
      <c r="AN209" s="3"/>
      <c r="AO209" s="3"/>
      <c r="AP209" s="3"/>
      <c r="AQ209" s="3"/>
      <c r="AR209" s="3"/>
      <c r="AS209" s="3"/>
      <c r="AT209" s="23"/>
    </row>
    <row r="210" spans="16:46">
      <c r="P210" s="16"/>
      <c r="S210" s="20"/>
      <c r="U210" s="174"/>
      <c r="W210" s="16"/>
      <c r="Y210" s="16"/>
      <c r="Z210" s="494"/>
      <c r="AB210" s="16"/>
      <c r="AC210" s="16"/>
      <c r="AD210" s="16"/>
      <c r="AE210" s="3"/>
      <c r="AF210" s="3"/>
      <c r="AG210" s="3"/>
      <c r="AH210" s="16"/>
      <c r="AI210" s="16"/>
      <c r="AJ210" s="3"/>
      <c r="AK210" s="3"/>
      <c r="AL210" s="56"/>
      <c r="AM210" s="3"/>
      <c r="AN210" s="3"/>
      <c r="AO210" s="3"/>
      <c r="AP210" s="3"/>
      <c r="AQ210" s="3"/>
      <c r="AR210" s="3"/>
      <c r="AS210" s="3"/>
      <c r="AT210" s="23"/>
    </row>
    <row r="211" spans="16:46">
      <c r="P211" s="16"/>
      <c r="S211" s="20"/>
      <c r="U211" s="174"/>
      <c r="W211" s="16"/>
      <c r="Y211" s="16"/>
      <c r="Z211" s="494"/>
      <c r="AB211" s="16"/>
      <c r="AC211" s="16"/>
      <c r="AD211" s="16"/>
      <c r="AE211" s="3"/>
      <c r="AF211" s="3"/>
      <c r="AG211" s="3"/>
      <c r="AH211" s="16"/>
      <c r="AI211" s="16"/>
      <c r="AJ211" s="3"/>
      <c r="AK211" s="3"/>
      <c r="AL211" s="56"/>
      <c r="AM211" s="3"/>
      <c r="AN211" s="3"/>
      <c r="AO211" s="3"/>
      <c r="AP211" s="3"/>
      <c r="AQ211" s="3"/>
      <c r="AR211" s="3"/>
      <c r="AS211" s="3"/>
      <c r="AT211" s="23"/>
    </row>
    <row r="212" spans="16:46">
      <c r="P212" s="16"/>
      <c r="S212" s="20"/>
      <c r="U212" s="174"/>
      <c r="W212" s="16"/>
      <c r="Y212" s="16"/>
      <c r="Z212" s="494"/>
      <c r="AB212" s="16"/>
      <c r="AC212" s="16"/>
      <c r="AD212" s="16"/>
      <c r="AE212" s="3"/>
      <c r="AF212" s="3"/>
      <c r="AG212" s="3"/>
      <c r="AH212" s="16"/>
      <c r="AI212" s="16"/>
      <c r="AJ212" s="3"/>
      <c r="AK212" s="3"/>
      <c r="AL212" s="56"/>
      <c r="AM212" s="3"/>
      <c r="AN212" s="3"/>
      <c r="AO212" s="3"/>
      <c r="AP212" s="3"/>
      <c r="AQ212" s="3"/>
      <c r="AR212" s="3"/>
      <c r="AS212" s="3"/>
      <c r="AT212" s="23"/>
    </row>
    <row r="213" spans="16:46">
      <c r="P213" s="16"/>
      <c r="S213" s="20"/>
      <c r="U213" s="174"/>
      <c r="W213" s="16"/>
      <c r="Y213" s="16"/>
      <c r="Z213" s="494"/>
      <c r="AB213" s="16"/>
      <c r="AC213" s="16"/>
      <c r="AD213" s="16"/>
      <c r="AE213" s="3"/>
      <c r="AF213" s="3"/>
      <c r="AG213" s="3"/>
      <c r="AH213" s="16"/>
      <c r="AI213" s="16"/>
      <c r="AJ213" s="3"/>
      <c r="AK213" s="3"/>
      <c r="AL213" s="56"/>
      <c r="AM213" s="3"/>
      <c r="AN213" s="3"/>
      <c r="AO213" s="3"/>
      <c r="AP213" s="3"/>
      <c r="AQ213" s="3"/>
      <c r="AR213" s="3"/>
      <c r="AS213" s="3"/>
      <c r="AT213" s="23"/>
    </row>
    <row r="214" spans="16:46">
      <c r="P214" s="16"/>
      <c r="S214" s="20"/>
      <c r="U214" s="174"/>
      <c r="W214" s="16"/>
      <c r="Y214" s="16"/>
      <c r="Z214" s="494"/>
      <c r="AB214" s="16"/>
      <c r="AC214" s="16"/>
      <c r="AD214" s="16"/>
      <c r="AE214" s="3"/>
      <c r="AF214" s="3"/>
      <c r="AG214" s="3"/>
      <c r="AH214" s="16"/>
      <c r="AI214" s="16"/>
      <c r="AJ214" s="3"/>
      <c r="AK214" s="3"/>
      <c r="AL214" s="56"/>
      <c r="AM214" s="3"/>
      <c r="AN214" s="3"/>
      <c r="AO214" s="3"/>
      <c r="AP214" s="3"/>
      <c r="AQ214" s="3"/>
      <c r="AR214" s="3"/>
      <c r="AS214" s="3"/>
      <c r="AT214" s="23"/>
    </row>
    <row r="215" spans="16:46">
      <c r="P215" s="16"/>
      <c r="S215" s="20"/>
      <c r="U215" s="174"/>
      <c r="W215" s="16"/>
      <c r="Y215" s="16"/>
      <c r="Z215" s="494"/>
      <c r="AB215" s="16"/>
      <c r="AC215" s="16"/>
      <c r="AD215" s="16"/>
      <c r="AE215" s="3"/>
      <c r="AF215" s="3"/>
      <c r="AG215" s="3"/>
      <c r="AH215" s="16"/>
      <c r="AI215" s="16"/>
      <c r="AJ215" s="3"/>
      <c r="AK215" s="3"/>
      <c r="AL215" s="56"/>
      <c r="AM215" s="3"/>
      <c r="AN215" s="3"/>
      <c r="AO215" s="3"/>
      <c r="AP215" s="3"/>
      <c r="AQ215" s="3"/>
      <c r="AR215" s="3"/>
      <c r="AS215" s="3"/>
      <c r="AT215" s="23"/>
    </row>
    <row r="216" spans="16:46">
      <c r="P216" s="16"/>
      <c r="S216" s="20"/>
      <c r="U216" s="174"/>
      <c r="W216" s="16"/>
      <c r="Y216" s="16"/>
      <c r="Z216" s="494"/>
      <c r="AB216" s="16"/>
      <c r="AC216" s="16"/>
      <c r="AD216" s="16"/>
      <c r="AE216" s="3"/>
      <c r="AF216" s="3"/>
      <c r="AG216" s="3"/>
      <c r="AH216" s="16"/>
      <c r="AI216" s="16"/>
      <c r="AJ216" s="3"/>
      <c r="AK216" s="3"/>
      <c r="AL216" s="56"/>
      <c r="AM216" s="3"/>
      <c r="AN216" s="3"/>
      <c r="AO216" s="3"/>
      <c r="AP216" s="3"/>
      <c r="AQ216" s="3"/>
      <c r="AR216" s="3"/>
      <c r="AS216" s="3"/>
      <c r="AT216" s="23"/>
    </row>
    <row r="217" spans="16:46">
      <c r="P217" s="16"/>
      <c r="S217" s="20"/>
      <c r="U217" s="174"/>
      <c r="W217" s="16"/>
      <c r="Y217" s="16"/>
      <c r="Z217" s="494"/>
      <c r="AB217" s="16"/>
      <c r="AC217" s="16"/>
      <c r="AD217" s="16"/>
      <c r="AE217" s="3"/>
      <c r="AF217" s="3"/>
      <c r="AG217" s="3"/>
      <c r="AH217" s="16"/>
      <c r="AI217" s="16"/>
      <c r="AJ217" s="3"/>
      <c r="AK217" s="3"/>
      <c r="AL217" s="56"/>
      <c r="AM217" s="3"/>
      <c r="AN217" s="3"/>
      <c r="AO217" s="3"/>
      <c r="AP217" s="3"/>
      <c r="AQ217" s="3"/>
      <c r="AR217" s="3"/>
      <c r="AS217" s="3"/>
      <c r="AT217" s="23"/>
    </row>
    <row r="218" spans="16:46">
      <c r="P218" s="16"/>
      <c r="S218" s="20"/>
      <c r="U218" s="174"/>
      <c r="W218" s="16"/>
      <c r="Y218" s="16"/>
      <c r="Z218" s="494"/>
      <c r="AB218" s="16"/>
      <c r="AC218" s="16"/>
      <c r="AD218" s="16"/>
      <c r="AE218" s="3"/>
      <c r="AF218" s="3"/>
      <c r="AG218" s="3"/>
      <c r="AH218" s="16"/>
      <c r="AI218" s="16"/>
      <c r="AJ218" s="3"/>
      <c r="AK218" s="3"/>
      <c r="AL218" s="56"/>
      <c r="AM218" s="3"/>
      <c r="AN218" s="3"/>
      <c r="AO218" s="3"/>
      <c r="AP218" s="3"/>
      <c r="AQ218" s="3"/>
      <c r="AR218" s="3"/>
      <c r="AS218" s="3"/>
      <c r="AT218" s="23"/>
    </row>
    <row r="219" spans="16:46">
      <c r="P219" s="16"/>
      <c r="S219" s="20"/>
      <c r="U219" s="174"/>
      <c r="W219" s="16"/>
      <c r="Y219" s="16"/>
      <c r="Z219" s="494"/>
      <c r="AB219" s="16"/>
      <c r="AC219" s="16"/>
      <c r="AD219" s="16"/>
      <c r="AE219" s="3"/>
      <c r="AF219" s="3"/>
      <c r="AG219" s="3"/>
      <c r="AH219" s="16"/>
      <c r="AI219" s="16"/>
      <c r="AJ219" s="3"/>
      <c r="AK219" s="3"/>
      <c r="AL219" s="56"/>
      <c r="AM219" s="3"/>
      <c r="AN219" s="3"/>
      <c r="AO219" s="3"/>
      <c r="AP219" s="3"/>
      <c r="AQ219" s="3"/>
      <c r="AR219" s="3"/>
      <c r="AS219" s="3"/>
      <c r="AT219" s="23"/>
    </row>
    <row r="220" spans="16:46">
      <c r="P220" s="16"/>
      <c r="S220" s="20"/>
      <c r="U220" s="174"/>
      <c r="W220" s="16"/>
      <c r="Y220" s="16"/>
      <c r="Z220" s="494"/>
      <c r="AB220" s="16"/>
      <c r="AC220" s="16"/>
      <c r="AD220" s="16"/>
      <c r="AE220" s="3"/>
      <c r="AF220" s="3"/>
      <c r="AG220" s="3"/>
      <c r="AH220" s="16"/>
      <c r="AI220" s="16"/>
      <c r="AJ220" s="3"/>
      <c r="AK220" s="3"/>
      <c r="AL220" s="56"/>
      <c r="AM220" s="3"/>
      <c r="AN220" s="3"/>
      <c r="AO220" s="3"/>
      <c r="AP220" s="3"/>
      <c r="AQ220" s="3"/>
      <c r="AR220" s="3"/>
      <c r="AS220" s="3"/>
      <c r="AT220" s="23"/>
    </row>
    <row r="221" spans="16:46">
      <c r="P221" s="16"/>
      <c r="S221" s="20"/>
      <c r="U221" s="174"/>
      <c r="W221" s="16"/>
      <c r="Y221" s="16"/>
      <c r="Z221" s="494"/>
      <c r="AB221" s="16"/>
      <c r="AC221" s="16"/>
      <c r="AD221" s="16"/>
      <c r="AE221" s="3"/>
      <c r="AF221" s="3"/>
      <c r="AG221" s="3"/>
      <c r="AH221" s="16"/>
      <c r="AI221" s="16"/>
      <c r="AJ221" s="3"/>
      <c r="AK221" s="3"/>
      <c r="AL221" s="56"/>
      <c r="AM221" s="3"/>
      <c r="AN221" s="3"/>
      <c r="AO221" s="3"/>
      <c r="AP221" s="3"/>
      <c r="AQ221" s="3"/>
      <c r="AR221" s="3"/>
      <c r="AS221" s="3"/>
      <c r="AT221" s="23"/>
    </row>
    <row r="222" spans="16:46">
      <c r="P222" s="16"/>
      <c r="S222" s="20"/>
      <c r="U222" s="174"/>
      <c r="W222" s="16"/>
      <c r="Y222" s="16"/>
      <c r="Z222" s="494"/>
      <c r="AB222" s="16"/>
      <c r="AC222" s="16"/>
      <c r="AD222" s="16"/>
      <c r="AE222" s="3"/>
      <c r="AF222" s="3"/>
      <c r="AG222" s="3"/>
      <c r="AH222" s="16"/>
      <c r="AI222" s="16"/>
      <c r="AJ222" s="3"/>
      <c r="AK222" s="3"/>
      <c r="AL222" s="56"/>
      <c r="AM222" s="3"/>
      <c r="AN222" s="3"/>
      <c r="AO222" s="3"/>
      <c r="AP222" s="3"/>
      <c r="AQ222" s="3"/>
      <c r="AR222" s="3"/>
      <c r="AS222" s="3"/>
      <c r="AT222" s="23"/>
    </row>
    <row r="223" spans="16:46">
      <c r="P223" s="16"/>
      <c r="S223" s="20"/>
      <c r="U223" s="174"/>
      <c r="W223" s="16"/>
      <c r="Y223" s="16"/>
      <c r="Z223" s="494"/>
      <c r="AB223" s="16"/>
      <c r="AC223" s="16"/>
      <c r="AD223" s="16"/>
      <c r="AE223" s="3"/>
      <c r="AF223" s="3"/>
      <c r="AG223" s="3"/>
      <c r="AH223" s="16"/>
      <c r="AI223" s="16"/>
      <c r="AJ223" s="3"/>
      <c r="AK223" s="3"/>
      <c r="AL223" s="56"/>
      <c r="AM223" s="3"/>
      <c r="AN223" s="3"/>
      <c r="AO223" s="3"/>
      <c r="AP223" s="3"/>
      <c r="AQ223" s="3"/>
      <c r="AR223" s="3"/>
      <c r="AS223" s="3"/>
      <c r="AT223" s="23"/>
    </row>
    <row r="224" spans="16:46">
      <c r="P224" s="16"/>
      <c r="S224" s="20"/>
      <c r="U224" s="174"/>
      <c r="W224" s="16"/>
      <c r="Y224" s="16"/>
      <c r="Z224" s="494"/>
      <c r="AB224" s="16"/>
      <c r="AC224" s="16"/>
      <c r="AD224" s="16"/>
      <c r="AE224" s="3"/>
      <c r="AF224" s="3"/>
      <c r="AG224" s="3"/>
      <c r="AH224" s="16"/>
      <c r="AI224" s="16"/>
      <c r="AJ224" s="3"/>
      <c r="AK224" s="3"/>
      <c r="AL224" s="56"/>
      <c r="AM224" s="3"/>
      <c r="AN224" s="3"/>
      <c r="AO224" s="3"/>
      <c r="AP224" s="3"/>
      <c r="AQ224" s="3"/>
      <c r="AR224" s="3"/>
      <c r="AS224" s="3"/>
      <c r="AT224" s="23"/>
    </row>
    <row r="225" spans="16:46">
      <c r="P225" s="16"/>
      <c r="S225" s="20"/>
      <c r="U225" s="174"/>
      <c r="W225" s="16"/>
      <c r="Y225" s="16"/>
      <c r="Z225" s="494"/>
      <c r="AB225" s="16"/>
      <c r="AC225" s="16"/>
      <c r="AD225" s="16"/>
      <c r="AE225" s="3"/>
      <c r="AF225" s="3"/>
      <c r="AG225" s="3"/>
      <c r="AH225" s="16"/>
      <c r="AI225" s="16"/>
      <c r="AJ225" s="3"/>
      <c r="AK225" s="3"/>
      <c r="AL225" s="56"/>
      <c r="AM225" s="3"/>
      <c r="AN225" s="3"/>
      <c r="AO225" s="3"/>
      <c r="AP225" s="3"/>
      <c r="AQ225" s="3"/>
      <c r="AR225" s="3"/>
      <c r="AS225" s="3"/>
      <c r="AT225" s="23"/>
    </row>
  </sheetData>
  <mergeCells count="1">
    <mergeCell ref="AA4:AC4"/>
  </mergeCells>
  <phoneticPr fontId="11" type="noConversion"/>
  <conditionalFormatting sqref="F9:F12">
    <cfRule type="cellIs" dxfId="290" priority="27" operator="lessThan">
      <formula>0</formula>
    </cfRule>
    <cfRule type="cellIs" dxfId="289" priority="28" operator="greaterThan">
      <formula>0</formula>
    </cfRule>
  </conditionalFormatting>
  <conditionalFormatting sqref="H9:H12">
    <cfRule type="cellIs" dxfId="288" priority="25" operator="lessThan">
      <formula>0</formula>
    </cfRule>
    <cfRule type="cellIs" dxfId="287" priority="26" operator="greaterThan">
      <formula>0</formula>
    </cfRule>
  </conditionalFormatting>
  <conditionalFormatting sqref="J9:J12">
    <cfRule type="cellIs" dxfId="286" priority="23" operator="lessThan">
      <formula>0</formula>
    </cfRule>
    <cfRule type="cellIs" dxfId="285" priority="24" operator="greaterThan">
      <formula>0</formula>
    </cfRule>
  </conditionalFormatting>
  <conditionalFormatting sqref="L9:L12">
    <cfRule type="cellIs" dxfId="284" priority="21" operator="lessThan">
      <formula>0</formula>
    </cfRule>
    <cfRule type="cellIs" dxfId="283" priority="22" operator="greaterThan">
      <formula>0</formula>
    </cfRule>
  </conditionalFormatting>
  <conditionalFormatting sqref="N9:N12">
    <cfRule type="cellIs" dxfId="282" priority="19" operator="lessThan">
      <formula>0</formula>
    </cfRule>
    <cfRule type="cellIs" dxfId="281" priority="20" operator="greaterThan">
      <formula>0</formula>
    </cfRule>
  </conditionalFormatting>
  <conditionalFormatting sqref="T9:T12">
    <cfRule type="cellIs" dxfId="280" priority="17" operator="lessThan">
      <formula>0</formula>
    </cfRule>
    <cfRule type="cellIs" dxfId="279" priority="18" operator="greaterThan">
      <formula>0</formula>
    </cfRule>
  </conditionalFormatting>
  <conditionalFormatting sqref="V9:V12">
    <cfRule type="cellIs" dxfId="278" priority="15" operator="lessThan">
      <formula>0</formula>
    </cfRule>
    <cfRule type="cellIs" dxfId="277" priority="16" operator="greaterThan">
      <formula>0</formula>
    </cfRule>
  </conditionalFormatting>
  <conditionalFormatting sqref="X9:X12">
    <cfRule type="cellIs" dxfId="276" priority="13" operator="lessThan">
      <formula>0</formula>
    </cfRule>
    <cfRule type="cellIs" dxfId="275" priority="14" operator="greaterThan">
      <formula>0</formula>
    </cfRule>
  </conditionalFormatting>
  <conditionalFormatting sqref="AA9:AA12">
    <cfRule type="cellIs" dxfId="274" priority="11" operator="lessThan">
      <formula>0</formula>
    </cfRule>
    <cfRule type="cellIs" dxfId="273" priority="1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B071-9724-451B-9980-9950630DCD80}">
  <dimension ref="O1:CH133"/>
  <sheetViews>
    <sheetView zoomScale="96" zoomScaleNormal="96" workbookViewId="0">
      <selection activeCell="A11" sqref="A11"/>
    </sheetView>
  </sheetViews>
  <sheetFormatPr baseColWidth="10" defaultRowHeight="15"/>
  <cols>
    <col min="38" max="38" width="2.453125" customWidth="1"/>
    <col min="39" max="39" width="4.90625" customWidth="1"/>
    <col min="40" max="40" width="2.08984375" customWidth="1"/>
    <col min="41" max="41" width="10.54296875" customWidth="1"/>
    <col min="42" max="42" width="5.90625" customWidth="1"/>
    <col min="43" max="43" width="4.90625" customWidth="1"/>
    <col min="44" max="44" width="6.6328125" customWidth="1"/>
    <col min="45" max="45" width="5" customWidth="1"/>
    <col min="46" max="46" width="5.36328125" style="67" customWidth="1"/>
    <col min="47" max="47" width="4.90625" style="67" customWidth="1"/>
    <col min="48" max="48" width="5" style="67" customWidth="1"/>
    <col min="49" max="49" width="4.36328125" style="67" customWidth="1"/>
    <col min="50" max="50" width="6.08984375" customWidth="1"/>
    <col min="51" max="51" width="4.81640625" customWidth="1"/>
    <col min="52" max="52" width="7" customWidth="1"/>
    <col min="53" max="53" width="4.81640625" customWidth="1"/>
    <col min="54" max="54" width="5.90625" customWidth="1"/>
    <col min="55" max="55" width="4.453125" style="67" customWidth="1"/>
    <col min="56" max="56" width="5.08984375" style="11" customWidth="1"/>
    <col min="57" max="57" width="4.08984375" style="11" customWidth="1"/>
    <col min="58" max="58" width="5.81640625" style="11" customWidth="1"/>
    <col min="59" max="59" width="4.90625" style="11" customWidth="1"/>
    <col min="60" max="60" width="4" style="11" customWidth="1"/>
    <col min="61" max="61" width="5.453125" style="11" customWidth="1"/>
    <col min="62" max="62" width="3.54296875" style="11" customWidth="1"/>
    <col min="63" max="63" width="2.90625" customWidth="1"/>
    <col min="64" max="64" width="6.08984375" customWidth="1"/>
    <col min="65" max="65" width="5" customWidth="1"/>
    <col min="66" max="66" width="5.90625" customWidth="1"/>
    <col min="67" max="67" width="6.90625" customWidth="1"/>
    <col min="68" max="68" width="6.08984375" style="67" customWidth="1"/>
    <col min="69" max="69" width="6.453125" customWidth="1"/>
    <col min="70" max="70" width="5.6328125" style="11" customWidth="1"/>
    <col min="71" max="71" width="3.36328125" style="11" customWidth="1"/>
    <col min="72" max="72" width="5.08984375" style="11" customWidth="1"/>
    <col min="73" max="73" width="4.08984375" style="11" customWidth="1"/>
    <col min="74" max="74" width="5.90625" style="11" customWidth="1"/>
    <col min="75" max="75" width="9" customWidth="1"/>
    <col min="76" max="76" width="6.6328125" customWidth="1"/>
    <col min="77" max="77" width="8" style="67" customWidth="1"/>
    <col min="78" max="78" width="7.6328125" customWidth="1"/>
    <col min="79" max="79" width="8.90625" customWidth="1"/>
    <col min="80" max="80" width="12.453125" customWidth="1"/>
    <col min="81" max="81" width="13.36328125" customWidth="1"/>
    <col min="83" max="83" width="9.54296875" customWidth="1"/>
    <col min="84" max="84" width="10.08984375" customWidth="1"/>
    <col min="85" max="85" width="10.36328125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46:84">
      <c r="AT33"/>
      <c r="AU33"/>
      <c r="AV33"/>
      <c r="AW33"/>
      <c r="BC33"/>
      <c r="BD33"/>
      <c r="BE33"/>
      <c r="BF33"/>
      <c r="BG33"/>
      <c r="BH33"/>
      <c r="BI33"/>
      <c r="BJ33"/>
      <c r="BP33"/>
      <c r="BR33"/>
      <c r="BS33"/>
      <c r="BT33"/>
      <c r="BU33"/>
      <c r="BV33"/>
      <c r="BY33"/>
    </row>
    <row r="34" spans="46:84">
      <c r="BD34" s="16"/>
      <c r="BF34" s="16"/>
      <c r="BG34" s="16"/>
      <c r="BI34" s="16"/>
      <c r="BJ34" s="16"/>
      <c r="BL34" s="3"/>
      <c r="BM34" s="3"/>
      <c r="BN34" s="3"/>
      <c r="BO34" s="3"/>
      <c r="BP34" s="56"/>
      <c r="BQ34" s="3"/>
      <c r="BR34" s="16"/>
      <c r="BT34" s="16"/>
      <c r="BV34" s="16"/>
      <c r="BW34" s="3"/>
      <c r="BX34" s="3"/>
      <c r="BY34" s="56"/>
      <c r="BZ34" s="3"/>
      <c r="CA34" s="3"/>
      <c r="CB34" s="3"/>
      <c r="CC34" s="3"/>
      <c r="CD34" s="3"/>
      <c r="CE34" s="3"/>
      <c r="CF34" s="3"/>
    </row>
    <row r="35" spans="46:84">
      <c r="BD35" s="16"/>
      <c r="BF35" s="16"/>
      <c r="BG35" s="16"/>
      <c r="BI35" s="16"/>
      <c r="BJ35" s="16"/>
      <c r="BL35" s="3"/>
      <c r="BM35" s="3"/>
      <c r="BN35" s="3"/>
      <c r="BO35" s="3"/>
      <c r="BP35" s="56"/>
      <c r="BQ35" s="3"/>
      <c r="BR35" s="16"/>
      <c r="BT35" s="16"/>
      <c r="BV35" s="16"/>
      <c r="BW35" s="3"/>
      <c r="BX35" s="3"/>
      <c r="BY35" s="56"/>
      <c r="BZ35" s="3"/>
      <c r="CA35" s="3"/>
      <c r="CB35" s="3"/>
      <c r="CC35" s="3"/>
      <c r="CD35" s="3"/>
      <c r="CE35" s="3"/>
      <c r="CF35" s="3"/>
    </row>
    <row r="36" spans="46:84">
      <c r="BD36" s="16"/>
      <c r="BF36" s="16"/>
      <c r="BG36" s="16"/>
      <c r="BI36" s="16"/>
      <c r="BJ36" s="16"/>
      <c r="BL36" s="3"/>
      <c r="BM36" s="3"/>
      <c r="BN36" s="3"/>
      <c r="BO36" s="3"/>
      <c r="BP36" s="56"/>
      <c r="BQ36" s="3"/>
      <c r="BR36" s="16"/>
      <c r="BT36" s="16"/>
      <c r="BV36" s="16"/>
      <c r="BW36" s="3"/>
      <c r="BX36" s="3"/>
      <c r="BY36" s="56"/>
      <c r="BZ36" s="3"/>
      <c r="CA36" s="3"/>
      <c r="CB36" s="3"/>
      <c r="CC36" s="3"/>
      <c r="CD36" s="3"/>
      <c r="CE36" s="3"/>
      <c r="CF36" s="3"/>
    </row>
    <row r="37" spans="46:84">
      <c r="BD37" s="16"/>
      <c r="BF37" s="16"/>
      <c r="BG37" s="16"/>
      <c r="BI37" s="16"/>
      <c r="BJ37" s="16"/>
      <c r="BL37" s="3"/>
      <c r="BM37" s="3"/>
      <c r="BN37" s="3"/>
      <c r="BO37" s="3"/>
      <c r="BP37" s="56"/>
      <c r="BQ37" s="3"/>
      <c r="BR37" s="16"/>
      <c r="BT37" s="16"/>
      <c r="BV37" s="16"/>
      <c r="BW37" s="3"/>
      <c r="BX37" s="3"/>
      <c r="BY37" s="56"/>
      <c r="BZ37" s="3"/>
      <c r="CA37" s="3"/>
      <c r="CB37" s="3"/>
      <c r="CC37" s="3"/>
      <c r="CD37" s="3"/>
      <c r="CE37" s="3"/>
      <c r="CF37" s="3"/>
    </row>
    <row r="38" spans="46:84">
      <c r="BD38" s="16"/>
      <c r="BF38" s="16"/>
      <c r="BG38" s="16"/>
      <c r="BI38" s="16"/>
      <c r="BJ38" s="16"/>
      <c r="BL38" s="3"/>
      <c r="BM38" s="3"/>
      <c r="BN38" s="3"/>
      <c r="BO38" s="3"/>
      <c r="BP38" s="56"/>
      <c r="BQ38" s="3"/>
      <c r="BR38" s="16"/>
      <c r="BT38" s="16"/>
      <c r="BV38" s="16"/>
      <c r="BW38" s="3"/>
      <c r="BX38" s="3"/>
      <c r="BY38" s="56"/>
      <c r="BZ38" s="3"/>
      <c r="CA38" s="3"/>
      <c r="CB38" s="3"/>
      <c r="CC38" s="3"/>
      <c r="CD38" s="3"/>
      <c r="CE38" s="3"/>
      <c r="CF38" s="3"/>
    </row>
    <row r="39" spans="46:84">
      <c r="BD39" s="16"/>
      <c r="BF39" s="16"/>
      <c r="BG39" s="16"/>
      <c r="BI39" s="16"/>
      <c r="BJ39" s="16"/>
      <c r="BL39" s="3"/>
      <c r="BM39" s="3"/>
      <c r="BN39" s="3"/>
      <c r="BO39" s="3"/>
      <c r="BP39" s="56"/>
      <c r="BQ39" s="3"/>
      <c r="BR39" s="16"/>
      <c r="BT39" s="16"/>
      <c r="BV39" s="16"/>
      <c r="BW39" s="3"/>
      <c r="BX39" s="3"/>
      <c r="BY39" s="56"/>
      <c r="BZ39" s="3"/>
      <c r="CA39" s="3"/>
      <c r="CB39" s="3"/>
      <c r="CC39" s="3"/>
      <c r="CD39" s="3"/>
      <c r="CE39" s="3"/>
      <c r="CF39" s="3"/>
    </row>
    <row r="40" spans="46:84">
      <c r="BD40" s="16"/>
      <c r="BF40" s="16"/>
      <c r="BG40" s="16"/>
      <c r="BI40" s="16"/>
      <c r="BJ40" s="16"/>
      <c r="BL40" s="3"/>
      <c r="BM40" s="3"/>
      <c r="BN40" s="3"/>
      <c r="BO40" s="3"/>
      <c r="BP40" s="56"/>
      <c r="BQ40" s="3"/>
      <c r="BR40" s="16"/>
      <c r="BT40" s="16"/>
      <c r="BV40" s="16"/>
      <c r="BW40" s="3"/>
      <c r="BX40" s="3"/>
      <c r="BY40" s="56"/>
      <c r="BZ40" s="3"/>
      <c r="CA40" s="3"/>
      <c r="CB40" s="3"/>
      <c r="CC40" s="3"/>
      <c r="CD40" s="3"/>
      <c r="CE40" s="3"/>
      <c r="CF40" s="3"/>
    </row>
    <row r="41" spans="46:84">
      <c r="BD41" s="16"/>
      <c r="BF41" s="16"/>
      <c r="BG41" s="16"/>
      <c r="BI41" s="16"/>
      <c r="BJ41" s="16"/>
      <c r="BL41" s="3"/>
      <c r="BM41" s="3"/>
      <c r="BN41" s="3"/>
      <c r="BO41" s="3"/>
      <c r="BP41" s="56"/>
      <c r="BQ41" s="3"/>
      <c r="BR41" s="16"/>
      <c r="BT41" s="16"/>
      <c r="BV41" s="16"/>
      <c r="BW41" s="3"/>
      <c r="BX41" s="3"/>
      <c r="BY41" s="56"/>
      <c r="BZ41" s="3"/>
      <c r="CA41" s="3"/>
      <c r="CB41" s="3"/>
      <c r="CC41" s="3"/>
      <c r="CD41" s="3"/>
      <c r="CE41" s="3"/>
      <c r="CF41" s="3"/>
    </row>
    <row r="42" spans="46:84">
      <c r="BD42" s="16"/>
      <c r="BF42" s="16"/>
      <c r="BG42" s="16"/>
      <c r="BI42" s="16"/>
      <c r="BJ42" s="16"/>
      <c r="BL42" s="3"/>
      <c r="BM42" s="3"/>
      <c r="BN42" s="3"/>
      <c r="BO42" s="3"/>
      <c r="BP42" s="56"/>
      <c r="BQ42" s="3"/>
      <c r="BR42" s="16"/>
      <c r="BT42" s="16"/>
      <c r="BV42" s="16"/>
      <c r="BW42" s="3"/>
      <c r="BX42" s="3"/>
      <c r="BY42" s="56"/>
      <c r="BZ42" s="3"/>
      <c r="CA42" s="3"/>
      <c r="CB42" s="3"/>
      <c r="CC42" s="3"/>
      <c r="CD42" s="3"/>
      <c r="CE42" s="3"/>
      <c r="CF42" s="3"/>
    </row>
    <row r="43" spans="46:84">
      <c r="BD43" s="16"/>
      <c r="BF43" s="16"/>
      <c r="BG43" s="16"/>
      <c r="BI43" s="16"/>
      <c r="BJ43" s="16"/>
      <c r="BL43" s="3"/>
      <c r="BM43" s="3"/>
      <c r="BN43" s="3"/>
      <c r="BO43" s="3"/>
      <c r="BP43" s="56"/>
      <c r="BQ43" s="3"/>
      <c r="BR43" s="16"/>
      <c r="BT43" s="16"/>
      <c r="BV43" s="16"/>
      <c r="BW43" s="3"/>
      <c r="BX43" s="3"/>
      <c r="BY43" s="56"/>
      <c r="BZ43" s="3"/>
      <c r="CA43" s="3"/>
      <c r="CB43" s="3"/>
      <c r="CC43" s="3"/>
      <c r="CD43" s="3"/>
      <c r="CE43" s="3"/>
      <c r="CF43" s="3"/>
    </row>
    <row r="44" spans="46:84">
      <c r="BD44" s="16"/>
      <c r="BF44" s="16"/>
      <c r="BG44" s="16"/>
      <c r="BI44" s="16"/>
      <c r="BJ44" s="16"/>
      <c r="BL44" s="3"/>
      <c r="BM44" s="3"/>
      <c r="BN44" s="3"/>
      <c r="BO44" s="3"/>
      <c r="BP44" s="56"/>
      <c r="BQ44" s="3"/>
      <c r="BR44" s="16"/>
      <c r="BT44" s="16"/>
      <c r="BV44" s="16"/>
      <c r="BW44" s="3"/>
      <c r="BX44" s="3"/>
      <c r="BY44" s="56"/>
      <c r="BZ44" s="3"/>
      <c r="CA44" s="3"/>
      <c r="CB44" s="3"/>
      <c r="CC44" s="3"/>
      <c r="CD44" s="3"/>
      <c r="CE44" s="3"/>
      <c r="CF44" s="3"/>
    </row>
    <row r="45" spans="46:84">
      <c r="BD45" s="16"/>
      <c r="BF45" s="16"/>
      <c r="BG45" s="16"/>
      <c r="BI45" s="16"/>
      <c r="BJ45" s="16"/>
      <c r="BL45" s="3"/>
      <c r="BM45" s="3"/>
      <c r="BN45" s="3"/>
      <c r="BO45" s="3"/>
      <c r="BP45" s="56"/>
      <c r="BQ45" s="3"/>
      <c r="BR45" s="16"/>
      <c r="BT45" s="16"/>
      <c r="BV45" s="16"/>
      <c r="BW45" s="3"/>
      <c r="BX45" s="3"/>
      <c r="BY45" s="56"/>
      <c r="BZ45" s="3"/>
      <c r="CA45" s="3"/>
      <c r="CB45" s="3"/>
      <c r="CC45" s="3"/>
      <c r="CD45" s="3"/>
      <c r="CE45" s="3"/>
      <c r="CF45" s="3"/>
    </row>
    <row r="46" spans="46:84">
      <c r="BD46" s="16"/>
      <c r="BF46" s="16"/>
      <c r="BG46" s="16"/>
      <c r="BI46" s="16"/>
      <c r="BJ46" s="16"/>
      <c r="BL46" s="3"/>
      <c r="BM46" s="3"/>
      <c r="BN46" s="3"/>
      <c r="BO46" s="3"/>
      <c r="BP46" s="56"/>
      <c r="BQ46" s="3"/>
      <c r="BR46" s="16"/>
      <c r="BT46" s="16"/>
      <c r="BV46" s="16"/>
      <c r="BW46" s="3"/>
      <c r="BX46" s="3"/>
      <c r="BY46" s="56"/>
      <c r="BZ46" s="3"/>
      <c r="CA46" s="3"/>
      <c r="CB46" s="3"/>
      <c r="CC46" s="3"/>
      <c r="CD46" s="3"/>
      <c r="CE46" s="3"/>
      <c r="CF46" s="3"/>
    </row>
    <row r="47" spans="46:84">
      <c r="BD47" s="16"/>
      <c r="BF47" s="16"/>
      <c r="BG47" s="16"/>
      <c r="BI47" s="16"/>
      <c r="BJ47" s="16"/>
      <c r="BL47" s="3"/>
      <c r="BM47" s="3"/>
      <c r="BN47" s="3"/>
      <c r="BO47" s="3"/>
      <c r="BP47" s="56"/>
      <c r="BQ47" s="3"/>
      <c r="BR47" s="16"/>
      <c r="BT47" s="16"/>
      <c r="BV47" s="16"/>
      <c r="BW47" s="3"/>
      <c r="BX47" s="3"/>
      <c r="BY47" s="56"/>
      <c r="BZ47" s="3"/>
      <c r="CA47" s="3"/>
      <c r="CB47" s="3"/>
      <c r="CC47" s="3"/>
      <c r="CD47" s="3"/>
      <c r="CE47" s="3"/>
      <c r="CF47" s="3"/>
    </row>
    <row r="48" spans="46:84">
      <c r="BD48" s="16"/>
      <c r="BF48" s="16"/>
      <c r="BG48" s="16"/>
      <c r="BI48" s="16"/>
      <c r="BJ48" s="16"/>
      <c r="BL48" s="3"/>
      <c r="BM48" s="3"/>
      <c r="BN48" s="3"/>
      <c r="BO48" s="3"/>
      <c r="BP48" s="56"/>
      <c r="BQ48" s="3"/>
      <c r="BR48" s="16"/>
      <c r="BT48" s="16"/>
      <c r="BV48" s="16"/>
      <c r="BW48" s="3"/>
      <c r="BX48" s="3"/>
      <c r="BY48" s="56"/>
      <c r="BZ48" s="3"/>
      <c r="CA48" s="3"/>
      <c r="CB48" s="3"/>
      <c r="CC48" s="3"/>
      <c r="CD48" s="3"/>
      <c r="CE48" s="3"/>
      <c r="CF48" s="3"/>
    </row>
    <row r="49" spans="56:84">
      <c r="BD49" s="16"/>
      <c r="BF49" s="16"/>
      <c r="BG49" s="16"/>
      <c r="BI49" s="16"/>
      <c r="BJ49" s="16"/>
      <c r="BL49" s="3"/>
      <c r="BM49" s="3"/>
      <c r="BN49" s="3"/>
      <c r="BO49" s="3"/>
      <c r="BP49" s="56"/>
      <c r="BQ49" s="3"/>
      <c r="BR49" s="16"/>
      <c r="BT49" s="16"/>
      <c r="BV49" s="16"/>
      <c r="BW49" s="3"/>
      <c r="BX49" s="3"/>
      <c r="BY49" s="56"/>
      <c r="BZ49" s="3"/>
      <c r="CA49" s="3"/>
      <c r="CB49" s="3"/>
      <c r="CC49" s="3"/>
      <c r="CD49" s="3"/>
      <c r="CE49" s="3"/>
      <c r="CF49" s="3"/>
    </row>
    <row r="50" spans="56:84">
      <c r="BD50" s="16"/>
      <c r="BF50" s="16"/>
      <c r="BG50" s="16"/>
      <c r="BI50" s="16"/>
      <c r="BJ50" s="16"/>
      <c r="BL50" s="3"/>
      <c r="BM50" s="3"/>
      <c r="BN50" s="3"/>
      <c r="BO50" s="3"/>
      <c r="BP50" s="56"/>
      <c r="BQ50" s="3"/>
      <c r="BR50" s="16"/>
      <c r="BT50" s="16"/>
      <c r="BV50" s="16"/>
      <c r="BW50" s="3"/>
      <c r="BX50" s="3"/>
      <c r="BY50" s="56"/>
      <c r="BZ50" s="3"/>
      <c r="CA50" s="3"/>
      <c r="CB50" s="3"/>
      <c r="CC50" s="3"/>
      <c r="CD50" s="3"/>
      <c r="CE50" s="3"/>
      <c r="CF50" s="3"/>
    </row>
    <row r="51" spans="56:84">
      <c r="BD51" s="16"/>
      <c r="BF51" s="16"/>
      <c r="BG51" s="16"/>
      <c r="BI51" s="16"/>
      <c r="BJ51" s="16"/>
      <c r="BL51" s="3"/>
      <c r="BM51" s="3"/>
      <c r="BN51" s="3"/>
      <c r="BO51" s="3"/>
      <c r="BP51" s="56"/>
      <c r="BQ51" s="3"/>
      <c r="BR51" s="16"/>
      <c r="BT51" s="16"/>
      <c r="BV51" s="16"/>
      <c r="BW51" s="3"/>
      <c r="BX51" s="3"/>
      <c r="BY51" s="56"/>
      <c r="BZ51" s="3"/>
      <c r="CA51" s="3"/>
      <c r="CB51" s="3"/>
      <c r="CC51" s="3"/>
      <c r="CD51" s="3"/>
      <c r="CE51" s="3"/>
      <c r="CF51" s="3"/>
    </row>
    <row r="52" spans="56:84">
      <c r="BD52" s="16"/>
      <c r="BF52" s="16"/>
      <c r="BG52" s="16"/>
      <c r="BI52" s="16"/>
      <c r="BJ52" s="16"/>
      <c r="BL52" s="3"/>
      <c r="BM52" s="3"/>
      <c r="BN52" s="3"/>
      <c r="BO52" s="3"/>
      <c r="BP52" s="56"/>
      <c r="BQ52" s="3"/>
      <c r="BR52" s="16"/>
      <c r="BT52" s="16"/>
      <c r="BV52" s="16"/>
      <c r="BW52" s="3"/>
      <c r="BX52" s="3"/>
      <c r="BY52" s="56"/>
      <c r="BZ52" s="3"/>
      <c r="CA52" s="3"/>
      <c r="CB52" s="3"/>
      <c r="CC52" s="3"/>
      <c r="CD52" s="3"/>
      <c r="CE52" s="3"/>
      <c r="CF52" s="3"/>
    </row>
    <row r="53" spans="56:84">
      <c r="BD53" s="16"/>
      <c r="BF53" s="16"/>
      <c r="BG53" s="16"/>
      <c r="BI53" s="16"/>
      <c r="BJ53" s="16"/>
      <c r="BL53" s="3"/>
      <c r="BM53" s="3"/>
      <c r="BN53" s="3"/>
      <c r="BO53" s="3"/>
      <c r="BP53" s="56"/>
      <c r="BQ53" s="3"/>
      <c r="BR53" s="16"/>
      <c r="BT53" s="16"/>
      <c r="BV53" s="16"/>
      <c r="BW53" s="3"/>
      <c r="BX53" s="3"/>
      <c r="BY53" s="56"/>
      <c r="BZ53" s="3"/>
      <c r="CA53" s="3"/>
      <c r="CB53" s="3"/>
      <c r="CC53" s="3"/>
      <c r="CD53" s="3"/>
      <c r="CE53" s="3"/>
      <c r="CF53" s="3"/>
    </row>
    <row r="54" spans="56:84">
      <c r="BD54" s="16"/>
      <c r="BF54" s="16"/>
      <c r="BG54" s="16"/>
      <c r="BI54" s="16"/>
      <c r="BJ54" s="16"/>
      <c r="BL54" s="3"/>
      <c r="BM54" s="3"/>
      <c r="BN54" s="3"/>
      <c r="BO54" s="3"/>
      <c r="BP54" s="56"/>
      <c r="BQ54" s="3"/>
      <c r="BR54" s="16"/>
      <c r="BT54" s="16"/>
      <c r="BV54" s="16"/>
      <c r="BW54" s="3"/>
      <c r="BX54" s="3"/>
      <c r="BY54" s="56"/>
      <c r="BZ54" s="3"/>
      <c r="CA54" s="3"/>
      <c r="CB54" s="3"/>
      <c r="CC54" s="3"/>
      <c r="CD54" s="3"/>
      <c r="CE54" s="3"/>
      <c r="CF54" s="3"/>
    </row>
    <row r="55" spans="56:84">
      <c r="BD55" s="16"/>
      <c r="BF55" s="16"/>
      <c r="BG55" s="16"/>
      <c r="BI55" s="16"/>
      <c r="BJ55" s="16"/>
      <c r="BL55" s="3"/>
      <c r="BM55" s="3"/>
      <c r="BN55" s="3"/>
      <c r="BO55" s="3"/>
      <c r="BP55" s="56"/>
      <c r="BQ55" s="3"/>
      <c r="BR55" s="16"/>
      <c r="BT55" s="16"/>
      <c r="BV55" s="16"/>
      <c r="BW55" s="3"/>
      <c r="BX55" s="3"/>
      <c r="BY55" s="56"/>
      <c r="BZ55" s="3"/>
      <c r="CA55" s="3"/>
      <c r="CB55" s="3"/>
      <c r="CC55" s="3"/>
      <c r="CD55" s="3"/>
      <c r="CE55" s="3"/>
      <c r="CF55" s="3"/>
    </row>
    <row r="56" spans="56:84">
      <c r="BD56" s="16"/>
      <c r="BF56" s="16"/>
      <c r="BG56" s="16"/>
      <c r="BI56" s="16"/>
      <c r="BJ56" s="16"/>
      <c r="BL56" s="3"/>
      <c r="BM56" s="3"/>
      <c r="BN56" s="3"/>
      <c r="BO56" s="3"/>
      <c r="BP56" s="56"/>
      <c r="BQ56" s="3"/>
      <c r="BR56" s="16"/>
      <c r="BT56" s="16"/>
      <c r="BV56" s="16"/>
      <c r="BW56" s="3"/>
      <c r="BX56" s="3"/>
      <c r="BY56" s="56"/>
      <c r="BZ56" s="3"/>
      <c r="CA56" s="3"/>
      <c r="CB56" s="3"/>
      <c r="CC56" s="3"/>
      <c r="CD56" s="3"/>
      <c r="CE56" s="3"/>
      <c r="CF56" s="3"/>
    </row>
    <row r="57" spans="56:84">
      <c r="BD57" s="16"/>
      <c r="BF57" s="16"/>
      <c r="BG57" s="16"/>
      <c r="BI57" s="16"/>
      <c r="BJ57" s="16"/>
      <c r="BL57" s="3"/>
      <c r="BM57" s="3"/>
      <c r="BN57" s="3"/>
      <c r="BO57" s="3"/>
      <c r="BP57" s="56"/>
      <c r="BQ57" s="3"/>
      <c r="BR57" s="16"/>
      <c r="BT57" s="16"/>
      <c r="BV57" s="16"/>
      <c r="BW57" s="3"/>
      <c r="BX57" s="3"/>
      <c r="BY57" s="56"/>
      <c r="BZ57" s="3"/>
      <c r="CA57" s="3"/>
      <c r="CB57" s="3"/>
      <c r="CC57" s="3"/>
      <c r="CD57" s="3"/>
      <c r="CE57" s="3"/>
      <c r="CF57" s="3"/>
    </row>
    <row r="58" spans="56:84">
      <c r="BD58" s="16"/>
      <c r="BF58" s="16"/>
      <c r="BG58" s="16"/>
      <c r="BI58" s="16"/>
      <c r="BJ58" s="16"/>
      <c r="BL58" s="3"/>
      <c r="BM58" s="3"/>
      <c r="BN58" s="3"/>
      <c r="BO58" s="3"/>
      <c r="BP58" s="56"/>
      <c r="BQ58" s="3"/>
      <c r="BR58" s="16"/>
      <c r="BT58" s="16"/>
      <c r="BV58" s="16"/>
      <c r="BW58" s="3"/>
      <c r="BX58" s="3"/>
      <c r="BY58" s="56"/>
      <c r="BZ58" s="3"/>
      <c r="CA58" s="3"/>
      <c r="CB58" s="3"/>
      <c r="CC58" s="3"/>
      <c r="CD58" s="3"/>
      <c r="CE58" s="3"/>
      <c r="CF58" s="3"/>
    </row>
    <row r="59" spans="56:84">
      <c r="BD59" s="16"/>
      <c r="BF59" s="16"/>
      <c r="BG59" s="16"/>
      <c r="BI59" s="16"/>
      <c r="BJ59" s="16"/>
      <c r="BL59" s="3"/>
      <c r="BM59" s="3"/>
      <c r="BN59" s="3"/>
      <c r="BO59" s="3"/>
      <c r="BP59" s="56"/>
      <c r="BQ59" s="3"/>
      <c r="BR59" s="16"/>
      <c r="BT59" s="16"/>
      <c r="BV59" s="16"/>
      <c r="BW59" s="3"/>
      <c r="BX59" s="3"/>
      <c r="BY59" s="56"/>
      <c r="BZ59" s="3"/>
      <c r="CA59" s="3"/>
      <c r="CB59" s="3"/>
      <c r="CC59" s="3"/>
      <c r="CD59" s="3"/>
      <c r="CE59" s="3"/>
      <c r="CF59" s="3"/>
    </row>
    <row r="60" spans="56:84">
      <c r="BD60" s="16"/>
      <c r="BF60" s="16"/>
      <c r="BG60" s="16"/>
      <c r="BI60" s="16"/>
      <c r="BJ60" s="16"/>
      <c r="BL60" s="3"/>
      <c r="BM60" s="3"/>
      <c r="BN60" s="3"/>
      <c r="BO60" s="3"/>
      <c r="BP60" s="56"/>
      <c r="BQ60" s="3"/>
      <c r="BR60" s="16"/>
      <c r="BT60" s="16"/>
      <c r="BV60" s="16"/>
      <c r="BW60" s="3"/>
      <c r="BX60" s="3"/>
      <c r="BY60" s="56"/>
      <c r="BZ60" s="3"/>
      <c r="CA60" s="3"/>
      <c r="CB60" s="3"/>
      <c r="CC60" s="3"/>
      <c r="CD60" s="3"/>
      <c r="CE60" s="3"/>
      <c r="CF60" s="3"/>
    </row>
    <row r="61" spans="56:84">
      <c r="BD61" s="16"/>
      <c r="BF61" s="16"/>
      <c r="BG61" s="16"/>
      <c r="BI61" s="16"/>
      <c r="BJ61" s="16"/>
      <c r="BL61" s="3"/>
      <c r="BM61" s="3"/>
      <c r="BN61" s="3"/>
      <c r="BO61" s="3"/>
      <c r="BP61" s="56"/>
      <c r="BQ61" s="3"/>
      <c r="BR61" s="16"/>
      <c r="BT61" s="16"/>
      <c r="BV61" s="16"/>
      <c r="BW61" s="3"/>
      <c r="BX61" s="3"/>
      <c r="BY61" s="56"/>
      <c r="BZ61" s="3"/>
      <c r="CA61" s="3"/>
      <c r="CB61" s="3"/>
      <c r="CC61" s="3"/>
      <c r="CD61" s="3"/>
      <c r="CE61" s="3"/>
      <c r="CF61" s="3"/>
    </row>
    <row r="62" spans="56:84">
      <c r="BD62" s="16"/>
      <c r="BF62" s="16"/>
      <c r="BG62" s="16"/>
      <c r="BI62" s="16"/>
      <c r="BJ62" s="16"/>
      <c r="BL62" s="3"/>
      <c r="BM62" s="3"/>
      <c r="BN62" s="3"/>
      <c r="BO62" s="3"/>
      <c r="BP62" s="56"/>
      <c r="BQ62" s="3"/>
      <c r="BR62" s="16"/>
      <c r="BT62" s="16"/>
      <c r="BV62" s="16"/>
      <c r="BW62" s="3"/>
      <c r="BX62" s="3"/>
      <c r="BY62" s="56"/>
      <c r="BZ62" s="3"/>
      <c r="CA62" s="3"/>
      <c r="CB62" s="3"/>
      <c r="CC62" s="3"/>
      <c r="CD62" s="3"/>
      <c r="CE62" s="3"/>
      <c r="CF62" s="3"/>
    </row>
    <row r="63" spans="56:84">
      <c r="BD63" s="16"/>
      <c r="BF63" s="16"/>
      <c r="BG63" s="16"/>
      <c r="BI63" s="16"/>
      <c r="BJ63" s="16"/>
      <c r="BL63" s="3"/>
      <c r="BM63" s="3"/>
      <c r="BN63" s="3"/>
      <c r="BO63" s="3"/>
      <c r="BP63" s="56"/>
      <c r="BQ63" s="3"/>
      <c r="BR63" s="16"/>
      <c r="BT63" s="16"/>
      <c r="BV63" s="16"/>
      <c r="BW63" s="3"/>
      <c r="BX63" s="3"/>
      <c r="BY63" s="56"/>
      <c r="BZ63" s="3"/>
      <c r="CA63" s="3"/>
      <c r="CB63" s="3"/>
      <c r="CC63" s="3"/>
      <c r="CD63" s="3"/>
      <c r="CE63" s="3"/>
      <c r="CF63" s="3"/>
    </row>
    <row r="64" spans="56:84">
      <c r="BD64" s="16"/>
      <c r="BF64" s="16"/>
      <c r="BG64" s="16"/>
      <c r="BI64" s="16"/>
      <c r="BJ64" s="16"/>
      <c r="BL64" s="3"/>
      <c r="BM64" s="3"/>
      <c r="BN64" s="3"/>
      <c r="BO64" s="3"/>
      <c r="BP64" s="56"/>
      <c r="BQ64" s="3"/>
      <c r="BR64" s="16"/>
      <c r="BT64" s="16"/>
      <c r="BV64" s="16"/>
      <c r="BW64" s="3"/>
      <c r="BX64" s="3"/>
      <c r="BY64" s="56"/>
      <c r="BZ64" s="3"/>
      <c r="CA64" s="3"/>
      <c r="CB64" s="3"/>
      <c r="CC64" s="3"/>
      <c r="CD64" s="3"/>
      <c r="CE64" s="3"/>
      <c r="CF64" s="3"/>
    </row>
    <row r="65" spans="56:86">
      <c r="BD65" s="16"/>
      <c r="BF65" s="16"/>
      <c r="BG65" s="16"/>
      <c r="BI65" s="16"/>
      <c r="BJ65" s="16"/>
      <c r="BL65" s="3"/>
      <c r="BM65" s="3"/>
      <c r="BN65" s="3"/>
      <c r="BO65" s="3"/>
      <c r="BP65" s="56"/>
      <c r="BQ65" s="3"/>
      <c r="BR65" s="16"/>
      <c r="BT65" s="16"/>
      <c r="BV65" s="16"/>
      <c r="BW65" s="3"/>
      <c r="BX65" s="3"/>
      <c r="BY65" s="56"/>
      <c r="BZ65" s="3"/>
      <c r="CA65" s="3"/>
      <c r="CB65" s="3"/>
      <c r="CC65" s="3"/>
      <c r="CD65" s="3"/>
      <c r="CE65" s="3"/>
      <c r="CF65" s="3"/>
    </row>
    <row r="66" spans="56:86">
      <c r="BD66" s="16"/>
      <c r="BF66" s="16"/>
      <c r="BG66" s="16"/>
      <c r="BI66" s="16"/>
      <c r="BJ66" s="16"/>
      <c r="BL66" s="3"/>
      <c r="BM66" s="3"/>
      <c r="BN66" s="3"/>
      <c r="BO66" s="3"/>
      <c r="BP66" s="56"/>
      <c r="BQ66" s="3"/>
      <c r="BR66" s="16"/>
      <c r="BT66" s="16"/>
      <c r="BV66" s="16"/>
      <c r="BW66" s="3"/>
      <c r="BX66" s="3"/>
      <c r="BY66" s="56"/>
      <c r="BZ66" s="3"/>
      <c r="CA66" s="3"/>
      <c r="CB66" s="3"/>
      <c r="CC66" s="3"/>
      <c r="CD66" s="3"/>
      <c r="CE66" s="3"/>
      <c r="CF66" s="3"/>
    </row>
    <row r="67" spans="56:86">
      <c r="BD67" s="16"/>
      <c r="BF67" s="16"/>
      <c r="BG67" s="16"/>
      <c r="BI67" s="16"/>
      <c r="BJ67" s="16"/>
      <c r="BL67" s="3"/>
      <c r="BM67" s="3"/>
      <c r="BN67" s="3"/>
      <c r="BO67" s="3"/>
      <c r="BP67" s="56"/>
      <c r="BQ67" s="3"/>
      <c r="BR67" s="16"/>
      <c r="BT67" s="16"/>
      <c r="BV67" s="16"/>
      <c r="BW67" s="3"/>
      <c r="BX67" s="3"/>
      <c r="BY67" s="56"/>
      <c r="BZ67" s="3"/>
      <c r="CA67" s="3"/>
      <c r="CB67" s="3"/>
      <c r="CC67" s="3"/>
      <c r="CD67" s="3"/>
      <c r="CE67" s="3"/>
      <c r="CF67" s="3"/>
      <c r="CH67" s="23"/>
    </row>
    <row r="68" spans="56:86">
      <c r="BD68" s="16"/>
      <c r="BF68" s="16"/>
      <c r="BG68" s="16"/>
      <c r="BI68" s="16"/>
      <c r="BJ68" s="16"/>
      <c r="BL68" s="3"/>
      <c r="BM68" s="3"/>
      <c r="BN68" s="3"/>
      <c r="BO68" s="3"/>
      <c r="BP68" s="56"/>
      <c r="BQ68" s="3"/>
      <c r="BR68" s="16"/>
      <c r="BT68" s="16"/>
      <c r="BV68" s="16"/>
      <c r="BW68" s="3"/>
      <c r="BX68" s="3"/>
      <c r="BY68" s="56"/>
      <c r="BZ68" s="3"/>
      <c r="CA68" s="3"/>
      <c r="CB68" s="3"/>
      <c r="CC68" s="3"/>
      <c r="CD68" s="3"/>
      <c r="CE68" s="3"/>
      <c r="CF68" s="3"/>
      <c r="CH68" s="23"/>
    </row>
    <row r="69" spans="56:86">
      <c r="BD69" s="16"/>
      <c r="BF69" s="16"/>
      <c r="BG69" s="16"/>
      <c r="BI69" s="16"/>
      <c r="BJ69" s="16"/>
      <c r="BL69" s="3"/>
      <c r="BM69" s="3"/>
      <c r="BN69" s="3"/>
      <c r="BO69" s="3"/>
      <c r="BP69" s="56"/>
      <c r="BQ69" s="3"/>
      <c r="BR69" s="16"/>
      <c r="BT69" s="16"/>
      <c r="BV69" s="16"/>
      <c r="BW69" s="3"/>
      <c r="BX69" s="3"/>
      <c r="BY69" s="56"/>
      <c r="BZ69" s="3"/>
      <c r="CA69" s="3"/>
      <c r="CB69" s="3"/>
      <c r="CC69" s="3"/>
      <c r="CD69" s="3"/>
      <c r="CE69" s="3"/>
      <c r="CF69" s="3"/>
      <c r="CH69" s="23"/>
    </row>
    <row r="70" spans="56:86">
      <c r="BD70" s="16"/>
      <c r="BF70" s="16"/>
      <c r="BG70" s="16"/>
      <c r="BI70" s="16"/>
      <c r="BJ70" s="16"/>
      <c r="BL70" s="3"/>
      <c r="BM70" s="3"/>
      <c r="BN70" s="3"/>
      <c r="BO70" s="3"/>
      <c r="BP70" s="56"/>
      <c r="BQ70" s="3"/>
      <c r="BR70" s="16"/>
      <c r="BT70" s="16"/>
      <c r="BV70" s="16"/>
      <c r="BW70" s="3"/>
      <c r="BX70" s="3"/>
      <c r="BY70" s="56"/>
      <c r="BZ70" s="3"/>
      <c r="CA70" s="3"/>
      <c r="CB70" s="3"/>
      <c r="CC70" s="3"/>
      <c r="CD70" s="3"/>
      <c r="CE70" s="3"/>
      <c r="CF70" s="3"/>
      <c r="CH70" s="23"/>
    </row>
    <row r="71" spans="56:86">
      <c r="BD71" s="16"/>
      <c r="BF71" s="16"/>
      <c r="BG71" s="16"/>
      <c r="BI71" s="16"/>
      <c r="BJ71" s="16"/>
      <c r="BL71" s="3"/>
      <c r="BM71" s="3"/>
      <c r="BN71" s="3"/>
      <c r="BO71" s="3"/>
      <c r="BP71" s="56"/>
      <c r="BQ71" s="3"/>
      <c r="BR71" s="16"/>
      <c r="BT71" s="16"/>
      <c r="BV71" s="16"/>
      <c r="BW71" s="3"/>
      <c r="BX71" s="3"/>
      <c r="BY71" s="56"/>
      <c r="BZ71" s="3"/>
      <c r="CA71" s="3"/>
      <c r="CB71" s="3"/>
      <c r="CC71" s="3"/>
      <c r="CD71" s="3"/>
      <c r="CE71" s="3"/>
      <c r="CF71" s="3"/>
      <c r="CH71" s="23"/>
    </row>
    <row r="72" spans="56:86">
      <c r="BD72" s="16"/>
      <c r="BF72" s="16"/>
      <c r="BG72" s="16"/>
      <c r="BI72" s="16"/>
      <c r="BJ72" s="16"/>
      <c r="BL72" s="3"/>
      <c r="BM72" s="3"/>
      <c r="BN72" s="3"/>
      <c r="BO72" s="3"/>
      <c r="BP72" s="56"/>
      <c r="BQ72" s="3"/>
      <c r="BR72" s="16"/>
      <c r="BT72" s="16"/>
      <c r="BV72" s="16"/>
      <c r="BW72" s="3"/>
      <c r="BX72" s="3"/>
      <c r="BY72" s="56"/>
      <c r="BZ72" s="3"/>
      <c r="CA72" s="3"/>
      <c r="CB72" s="3"/>
      <c r="CC72" s="3"/>
      <c r="CD72" s="3"/>
      <c r="CE72" s="3"/>
      <c r="CF72" s="3"/>
      <c r="CH72" s="23"/>
    </row>
    <row r="73" spans="56:86">
      <c r="BD73" s="16"/>
      <c r="BF73" s="16"/>
      <c r="BG73" s="16"/>
      <c r="BI73" s="16"/>
      <c r="BJ73" s="16"/>
      <c r="BL73" s="3"/>
      <c r="BM73" s="3"/>
      <c r="BN73" s="3"/>
      <c r="BO73" s="3"/>
      <c r="BP73" s="56"/>
      <c r="BQ73" s="3"/>
      <c r="BR73" s="16"/>
      <c r="BT73" s="16"/>
      <c r="BV73" s="16"/>
      <c r="BW73" s="3"/>
      <c r="BX73" s="3"/>
      <c r="BY73" s="56"/>
      <c r="BZ73" s="3"/>
      <c r="CA73" s="3"/>
      <c r="CB73" s="3"/>
      <c r="CC73" s="3"/>
      <c r="CD73" s="3"/>
      <c r="CE73" s="3"/>
      <c r="CF73" s="3"/>
      <c r="CH73" s="23"/>
    </row>
    <row r="74" spans="56:86">
      <c r="BD74" s="16"/>
      <c r="BF74" s="16"/>
      <c r="BG74" s="16"/>
      <c r="BI74" s="16"/>
      <c r="BJ74" s="16"/>
      <c r="BL74" s="3"/>
      <c r="BM74" s="3"/>
      <c r="BN74" s="3"/>
      <c r="BO74" s="3"/>
      <c r="BP74" s="56"/>
      <c r="BQ74" s="3"/>
      <c r="BR74" s="16"/>
      <c r="BT74" s="16"/>
      <c r="BV74" s="16"/>
      <c r="BW74" s="3"/>
      <c r="BX74" s="3"/>
      <c r="BY74" s="56"/>
      <c r="BZ74" s="3"/>
      <c r="CA74" s="3"/>
      <c r="CB74" s="3"/>
      <c r="CC74" s="3"/>
      <c r="CD74" s="3"/>
      <c r="CE74" s="3"/>
      <c r="CF74" s="3"/>
      <c r="CH74" s="23"/>
    </row>
    <row r="75" spans="56:86">
      <c r="BD75" s="16"/>
      <c r="BF75" s="16"/>
      <c r="BG75" s="16"/>
      <c r="BI75" s="16"/>
      <c r="BJ75" s="16"/>
      <c r="BL75" s="3"/>
      <c r="BM75" s="3"/>
      <c r="BN75" s="3"/>
      <c r="BO75" s="3"/>
      <c r="BP75" s="56"/>
      <c r="BQ75" s="3"/>
      <c r="BR75" s="16"/>
      <c r="BT75" s="16"/>
      <c r="BV75" s="16"/>
      <c r="BW75" s="3"/>
      <c r="BX75" s="3"/>
      <c r="BY75" s="56"/>
      <c r="BZ75" s="3"/>
      <c r="CA75" s="3"/>
      <c r="CB75" s="3"/>
      <c r="CC75" s="3"/>
      <c r="CD75" s="3"/>
      <c r="CE75" s="3"/>
      <c r="CF75" s="3"/>
      <c r="CH75" s="23"/>
    </row>
    <row r="76" spans="56:86">
      <c r="BD76" s="16"/>
      <c r="BF76" s="16"/>
      <c r="BG76" s="16"/>
      <c r="BI76" s="16"/>
      <c r="BJ76" s="16"/>
      <c r="BL76" s="3"/>
      <c r="BM76" s="3"/>
      <c r="BN76" s="3"/>
      <c r="BO76" s="3"/>
      <c r="BP76" s="56"/>
      <c r="BQ76" s="3"/>
      <c r="BR76" s="16"/>
      <c r="BT76" s="16"/>
      <c r="BV76" s="16"/>
      <c r="BW76" s="3"/>
      <c r="BX76" s="3"/>
      <c r="BY76" s="56"/>
      <c r="BZ76" s="3"/>
      <c r="CA76" s="3"/>
      <c r="CB76" s="3"/>
      <c r="CC76" s="3"/>
      <c r="CD76" s="3"/>
      <c r="CE76" s="3"/>
      <c r="CF76" s="3"/>
      <c r="CH76" s="23"/>
    </row>
    <row r="77" spans="56:86">
      <c r="BD77" s="16"/>
      <c r="BF77" s="16"/>
      <c r="BG77" s="16"/>
      <c r="BI77" s="16"/>
      <c r="BJ77" s="16"/>
      <c r="BL77" s="3"/>
      <c r="BM77" s="3"/>
      <c r="BN77" s="3"/>
      <c r="BO77" s="3"/>
      <c r="BP77" s="56"/>
      <c r="BQ77" s="3"/>
      <c r="BR77" s="16"/>
      <c r="BT77" s="16"/>
      <c r="BV77" s="16"/>
      <c r="BW77" s="3"/>
      <c r="BX77" s="3"/>
      <c r="BY77" s="56"/>
      <c r="BZ77" s="3"/>
      <c r="CA77" s="3"/>
      <c r="CB77" s="3"/>
      <c r="CC77" s="3"/>
      <c r="CD77" s="3"/>
      <c r="CE77" s="3"/>
      <c r="CF77" s="3"/>
      <c r="CH77" s="23"/>
    </row>
    <row r="78" spans="56:86">
      <c r="BD78" s="16"/>
      <c r="BF78" s="16"/>
      <c r="BG78" s="16"/>
      <c r="BI78" s="16"/>
      <c r="BJ78" s="16"/>
      <c r="BL78" s="3"/>
      <c r="BM78" s="3"/>
      <c r="BN78" s="3"/>
      <c r="BO78" s="3"/>
      <c r="BP78" s="56"/>
      <c r="BQ78" s="3"/>
      <c r="BR78" s="16"/>
      <c r="BT78" s="16"/>
      <c r="BV78" s="16"/>
      <c r="BW78" s="3"/>
      <c r="BX78" s="3"/>
      <c r="BY78" s="56"/>
      <c r="BZ78" s="3"/>
      <c r="CA78" s="3"/>
      <c r="CB78" s="3"/>
      <c r="CC78" s="3"/>
      <c r="CD78" s="3"/>
      <c r="CE78" s="3"/>
      <c r="CF78" s="3"/>
      <c r="CH78" s="23"/>
    </row>
    <row r="79" spans="56:86">
      <c r="BD79" s="16"/>
      <c r="BF79" s="16"/>
      <c r="BG79" s="16"/>
      <c r="BI79" s="16"/>
      <c r="BJ79" s="16"/>
      <c r="BL79" s="3"/>
      <c r="BM79" s="3"/>
      <c r="BN79" s="3"/>
      <c r="BO79" s="3"/>
      <c r="BP79" s="56"/>
      <c r="BQ79" s="3"/>
      <c r="BR79" s="16"/>
      <c r="BT79" s="16"/>
      <c r="BV79" s="16"/>
      <c r="BW79" s="3"/>
      <c r="BX79" s="3"/>
      <c r="BY79" s="56"/>
      <c r="BZ79" s="3"/>
      <c r="CA79" s="3"/>
      <c r="CB79" s="3"/>
      <c r="CC79" s="3"/>
      <c r="CD79" s="3"/>
      <c r="CE79" s="3"/>
      <c r="CF79" s="3"/>
      <c r="CH79" s="23"/>
    </row>
    <row r="80" spans="56:86">
      <c r="BD80" s="16"/>
      <c r="BF80" s="16"/>
      <c r="BG80" s="16"/>
      <c r="BI80" s="16"/>
      <c r="BJ80" s="16"/>
      <c r="BL80" s="3"/>
      <c r="BM80" s="3"/>
      <c r="BN80" s="3"/>
      <c r="BO80" s="3"/>
      <c r="BP80" s="56"/>
      <c r="BQ80" s="3"/>
      <c r="BR80" s="16"/>
      <c r="BT80" s="16"/>
      <c r="BV80" s="16"/>
      <c r="BW80" s="3"/>
      <c r="BX80" s="3"/>
      <c r="BY80" s="56"/>
      <c r="BZ80" s="3"/>
      <c r="CA80" s="3"/>
      <c r="CB80" s="3"/>
      <c r="CC80" s="3"/>
      <c r="CD80" s="3"/>
      <c r="CE80" s="3"/>
      <c r="CF80" s="3"/>
      <c r="CH80" s="23"/>
    </row>
    <row r="81" spans="56:86">
      <c r="BD81" s="16"/>
      <c r="BF81" s="16"/>
      <c r="BG81" s="16"/>
      <c r="BI81" s="16"/>
      <c r="BJ81" s="16"/>
      <c r="BL81" s="3"/>
      <c r="BM81" s="3"/>
      <c r="BN81" s="3"/>
      <c r="BO81" s="3"/>
      <c r="BP81" s="56"/>
      <c r="BQ81" s="3"/>
      <c r="BR81" s="16"/>
      <c r="BT81" s="16"/>
      <c r="BV81" s="16"/>
      <c r="BW81" s="3"/>
      <c r="BX81" s="3"/>
      <c r="BY81" s="56"/>
      <c r="BZ81" s="3"/>
      <c r="CA81" s="3"/>
      <c r="CB81" s="3"/>
      <c r="CC81" s="3"/>
      <c r="CD81" s="3"/>
      <c r="CE81" s="3"/>
      <c r="CF81" s="3"/>
      <c r="CH81" s="23"/>
    </row>
    <row r="82" spans="56:86">
      <c r="BD82" s="16"/>
      <c r="BF82" s="16"/>
      <c r="BG82" s="16"/>
      <c r="BI82" s="16"/>
      <c r="BJ82" s="16"/>
      <c r="BL82" s="3"/>
      <c r="BM82" s="3"/>
      <c r="BN82" s="3"/>
      <c r="BO82" s="3"/>
      <c r="BP82" s="56"/>
      <c r="BQ82" s="3"/>
      <c r="BR82" s="16"/>
      <c r="BT82" s="16"/>
      <c r="BV82" s="16"/>
      <c r="BW82" s="3"/>
      <c r="BX82" s="3"/>
      <c r="BY82" s="56"/>
      <c r="BZ82" s="3"/>
      <c r="CA82" s="3"/>
      <c r="CB82" s="3"/>
      <c r="CC82" s="3"/>
      <c r="CD82" s="3"/>
      <c r="CE82" s="3"/>
      <c r="CF82" s="3"/>
      <c r="CH82" s="23"/>
    </row>
    <row r="83" spans="56:86">
      <c r="BD83" s="16"/>
      <c r="BF83" s="16"/>
      <c r="BG83" s="16"/>
      <c r="BI83" s="16"/>
      <c r="BJ83" s="16"/>
      <c r="BL83" s="3"/>
      <c r="BM83" s="3"/>
      <c r="BN83" s="3"/>
      <c r="BO83" s="3"/>
      <c r="BP83" s="56"/>
      <c r="BQ83" s="3"/>
      <c r="BR83" s="16"/>
      <c r="BT83" s="16"/>
      <c r="BV83" s="16"/>
      <c r="BW83" s="3"/>
      <c r="BX83" s="3"/>
      <c r="BY83" s="56"/>
      <c r="BZ83" s="3"/>
      <c r="CA83" s="3"/>
      <c r="CB83" s="3"/>
      <c r="CC83" s="3"/>
      <c r="CD83" s="3"/>
      <c r="CE83" s="3"/>
      <c r="CF83" s="3"/>
      <c r="CH83" s="23"/>
    </row>
    <row r="84" spans="56:86">
      <c r="BD84" s="16"/>
      <c r="BF84" s="16"/>
      <c r="BG84" s="16"/>
      <c r="BI84" s="16"/>
      <c r="BJ84" s="16"/>
      <c r="BL84" s="3"/>
      <c r="BM84" s="3"/>
      <c r="BN84" s="3"/>
      <c r="BO84" s="3"/>
      <c r="BP84" s="56"/>
      <c r="BQ84" s="3"/>
      <c r="BR84" s="16"/>
      <c r="BT84" s="16"/>
      <c r="BV84" s="16"/>
      <c r="BW84" s="3"/>
      <c r="BX84" s="3"/>
      <c r="BY84" s="56"/>
      <c r="BZ84" s="3"/>
      <c r="CA84" s="3"/>
      <c r="CB84" s="3"/>
      <c r="CC84" s="3"/>
      <c r="CD84" s="3"/>
      <c r="CE84" s="3"/>
      <c r="CF84" s="3"/>
      <c r="CH84" s="23"/>
    </row>
    <row r="85" spans="56:86">
      <c r="BD85" s="16"/>
      <c r="BF85" s="16"/>
      <c r="BG85" s="16"/>
      <c r="BI85" s="16"/>
      <c r="BJ85" s="16"/>
      <c r="BL85" s="3"/>
      <c r="BM85" s="3"/>
      <c r="BN85" s="3"/>
      <c r="BO85" s="3"/>
      <c r="BP85" s="56"/>
      <c r="BQ85" s="3"/>
      <c r="BR85" s="16"/>
      <c r="BT85" s="16"/>
      <c r="BV85" s="16"/>
      <c r="BW85" s="3"/>
      <c r="BX85" s="3"/>
      <c r="BY85" s="56"/>
      <c r="BZ85" s="3"/>
      <c r="CA85" s="3"/>
      <c r="CB85" s="3"/>
      <c r="CC85" s="3"/>
      <c r="CD85" s="3"/>
      <c r="CE85" s="3"/>
      <c r="CF85" s="3"/>
      <c r="CH85" s="23"/>
    </row>
    <row r="86" spans="56:86">
      <c r="BD86" s="16"/>
      <c r="BF86" s="16"/>
      <c r="BG86" s="16"/>
      <c r="BI86" s="16"/>
      <c r="BJ86" s="16"/>
      <c r="BL86" s="3"/>
      <c r="BM86" s="3"/>
      <c r="BN86" s="3"/>
      <c r="BO86" s="3"/>
      <c r="BP86" s="56"/>
      <c r="BQ86" s="3"/>
      <c r="BR86" s="16"/>
      <c r="BT86" s="16"/>
      <c r="BV86" s="16"/>
      <c r="BW86" s="3"/>
      <c r="BX86" s="3"/>
      <c r="BY86" s="56"/>
      <c r="BZ86" s="3"/>
      <c r="CA86" s="3"/>
      <c r="CB86" s="3"/>
      <c r="CC86" s="3"/>
      <c r="CD86" s="3"/>
      <c r="CE86" s="3"/>
      <c r="CF86" s="3"/>
      <c r="CH86" s="23"/>
    </row>
    <row r="87" spans="56:86">
      <c r="BD87" s="16"/>
      <c r="BF87" s="16"/>
      <c r="BG87" s="16"/>
      <c r="BI87" s="16"/>
      <c r="BJ87" s="16"/>
      <c r="BL87" s="3"/>
      <c r="BM87" s="3"/>
      <c r="BN87" s="3"/>
      <c r="BO87" s="3"/>
      <c r="BP87" s="56"/>
      <c r="BQ87" s="3"/>
      <c r="BR87" s="16"/>
      <c r="BT87" s="16"/>
      <c r="BV87" s="16"/>
      <c r="BW87" s="3"/>
      <c r="BX87" s="3"/>
      <c r="BY87" s="56"/>
      <c r="BZ87" s="3"/>
      <c r="CA87" s="3"/>
      <c r="CB87" s="3"/>
      <c r="CC87" s="3"/>
      <c r="CD87" s="3"/>
      <c r="CE87" s="3"/>
      <c r="CF87" s="3"/>
      <c r="CH87" s="23"/>
    </row>
    <row r="88" spans="56:86">
      <c r="BD88" s="16"/>
      <c r="BF88" s="16"/>
      <c r="BG88" s="16"/>
      <c r="BI88" s="16"/>
      <c r="BJ88" s="16"/>
      <c r="BL88" s="3"/>
      <c r="BM88" s="3"/>
      <c r="BN88" s="3"/>
      <c r="BO88" s="3"/>
      <c r="BP88" s="56"/>
      <c r="BQ88" s="3"/>
      <c r="BR88" s="16"/>
      <c r="BT88" s="16"/>
      <c r="BV88" s="16"/>
      <c r="BW88" s="3"/>
      <c r="BX88" s="3"/>
      <c r="BY88" s="56"/>
      <c r="BZ88" s="3"/>
      <c r="CA88" s="3"/>
      <c r="CB88" s="3"/>
      <c r="CC88" s="3"/>
      <c r="CD88" s="3"/>
      <c r="CE88" s="3"/>
      <c r="CF88" s="3"/>
      <c r="CH88" s="23"/>
    </row>
    <row r="89" spans="56:86">
      <c r="BD89" s="16"/>
      <c r="BF89" s="16"/>
      <c r="BG89" s="16"/>
      <c r="BI89" s="16"/>
      <c r="BJ89" s="16"/>
      <c r="BL89" s="3"/>
      <c r="BM89" s="3"/>
      <c r="BN89" s="3"/>
      <c r="BO89" s="3"/>
      <c r="BP89" s="56"/>
      <c r="BQ89" s="3"/>
      <c r="BR89" s="16"/>
      <c r="BT89" s="16"/>
      <c r="BV89" s="16"/>
      <c r="BW89" s="3"/>
      <c r="BX89" s="3"/>
      <c r="BY89" s="56"/>
      <c r="BZ89" s="3"/>
      <c r="CA89" s="3"/>
      <c r="CB89" s="3"/>
      <c r="CC89" s="3"/>
      <c r="CD89" s="3"/>
      <c r="CE89" s="3"/>
      <c r="CF89" s="3"/>
      <c r="CH89" s="23"/>
    </row>
    <row r="90" spans="56:86">
      <c r="BD90" s="16"/>
      <c r="BF90" s="16"/>
      <c r="BG90" s="16"/>
      <c r="BI90" s="16"/>
      <c r="BJ90" s="16"/>
      <c r="BL90" s="3"/>
      <c r="BM90" s="3"/>
      <c r="BN90" s="3"/>
      <c r="BO90" s="3"/>
      <c r="BP90" s="56"/>
      <c r="BQ90" s="3"/>
      <c r="BR90" s="16"/>
      <c r="BT90" s="16"/>
      <c r="BV90" s="16"/>
      <c r="BW90" s="3"/>
      <c r="BX90" s="3"/>
      <c r="BY90" s="56"/>
      <c r="BZ90" s="3"/>
      <c r="CA90" s="3"/>
      <c r="CB90" s="3"/>
      <c r="CC90" s="3"/>
      <c r="CD90" s="3"/>
      <c r="CE90" s="3"/>
      <c r="CF90" s="3"/>
      <c r="CH90" s="23"/>
    </row>
    <row r="91" spans="56:86">
      <c r="BD91" s="16"/>
      <c r="BF91" s="16"/>
      <c r="BG91" s="16"/>
      <c r="BI91" s="16"/>
      <c r="BJ91" s="16"/>
      <c r="BL91" s="3"/>
      <c r="BM91" s="3"/>
      <c r="BN91" s="3"/>
      <c r="BO91" s="3"/>
      <c r="BP91" s="56"/>
      <c r="BQ91" s="3"/>
      <c r="BR91" s="16"/>
      <c r="BT91" s="16"/>
      <c r="BV91" s="16"/>
      <c r="BW91" s="3"/>
      <c r="BX91" s="3"/>
      <c r="BY91" s="56"/>
      <c r="BZ91" s="3"/>
      <c r="CA91" s="3"/>
      <c r="CB91" s="3"/>
      <c r="CC91" s="3"/>
      <c r="CD91" s="3"/>
      <c r="CE91" s="3"/>
      <c r="CF91" s="3"/>
      <c r="CH91" s="23"/>
    </row>
    <row r="92" spans="56:86">
      <c r="BD92" s="16"/>
      <c r="BF92" s="16"/>
      <c r="BG92" s="16"/>
      <c r="BI92" s="16"/>
      <c r="BJ92" s="16"/>
      <c r="BL92" s="3"/>
      <c r="BM92" s="3"/>
      <c r="BN92" s="3"/>
      <c r="BO92" s="3"/>
      <c r="BP92" s="56"/>
      <c r="BQ92" s="3"/>
      <c r="BR92" s="16"/>
      <c r="BT92" s="16"/>
      <c r="BV92" s="16"/>
      <c r="BW92" s="3"/>
      <c r="BX92" s="3"/>
      <c r="BY92" s="56"/>
      <c r="BZ92" s="3"/>
      <c r="CA92" s="3"/>
      <c r="CB92" s="3"/>
      <c r="CC92" s="3"/>
      <c r="CD92" s="3"/>
      <c r="CE92" s="3"/>
      <c r="CF92" s="3"/>
      <c r="CH92" s="23"/>
    </row>
    <row r="93" spans="56:86">
      <c r="BD93" s="16"/>
      <c r="BF93" s="16"/>
      <c r="BG93" s="16"/>
      <c r="BI93" s="16"/>
      <c r="BJ93" s="16"/>
      <c r="BL93" s="3"/>
      <c r="BM93" s="3"/>
      <c r="BN93" s="3"/>
      <c r="BO93" s="3"/>
      <c r="BP93" s="56"/>
      <c r="BQ93" s="3"/>
      <c r="BR93" s="16"/>
      <c r="BT93" s="16"/>
      <c r="BV93" s="16"/>
      <c r="BW93" s="3"/>
      <c r="BX93" s="3"/>
      <c r="BY93" s="56"/>
      <c r="BZ93" s="3"/>
      <c r="CA93" s="3"/>
      <c r="CB93" s="3"/>
      <c r="CC93" s="3"/>
      <c r="CD93" s="3"/>
      <c r="CE93" s="3"/>
      <c r="CF93" s="3"/>
      <c r="CH93" s="23"/>
    </row>
    <row r="94" spans="56:86">
      <c r="BD94" s="16"/>
      <c r="BF94" s="16"/>
      <c r="BG94" s="16"/>
      <c r="BI94" s="16"/>
      <c r="BJ94" s="16"/>
      <c r="BL94" s="3"/>
      <c r="BM94" s="3"/>
      <c r="BN94" s="3"/>
      <c r="BO94" s="3"/>
      <c r="BP94" s="56"/>
      <c r="BQ94" s="3"/>
      <c r="BR94" s="16"/>
      <c r="BT94" s="16"/>
      <c r="BV94" s="16"/>
      <c r="BW94" s="3"/>
      <c r="BX94" s="3"/>
      <c r="BY94" s="56"/>
      <c r="BZ94" s="3"/>
      <c r="CA94" s="3"/>
      <c r="CB94" s="3"/>
      <c r="CC94" s="3"/>
      <c r="CD94" s="3"/>
      <c r="CE94" s="3"/>
      <c r="CF94" s="3"/>
      <c r="CH94" s="23"/>
    </row>
    <row r="95" spans="56:86">
      <c r="BD95" s="16"/>
      <c r="BF95" s="16"/>
      <c r="BG95" s="16"/>
      <c r="BI95" s="16"/>
      <c r="BJ95" s="16"/>
      <c r="BL95" s="3"/>
      <c r="BM95" s="3"/>
      <c r="BN95" s="3"/>
      <c r="BO95" s="3"/>
      <c r="BP95" s="56"/>
      <c r="BQ95" s="3"/>
      <c r="BR95" s="16"/>
      <c r="BT95" s="16"/>
      <c r="BV95" s="16"/>
      <c r="BW95" s="3"/>
      <c r="BX95" s="3"/>
      <c r="BY95" s="56"/>
      <c r="BZ95" s="3"/>
      <c r="CA95" s="3"/>
      <c r="CB95" s="3"/>
      <c r="CC95" s="3"/>
      <c r="CD95" s="3"/>
      <c r="CE95" s="3"/>
      <c r="CF95" s="3"/>
      <c r="CH95" s="23"/>
    </row>
    <row r="96" spans="56:86">
      <c r="BD96" s="16"/>
      <c r="BF96" s="16"/>
      <c r="BG96" s="16"/>
      <c r="BI96" s="16"/>
      <c r="BJ96" s="16"/>
      <c r="BL96" s="3"/>
      <c r="BM96" s="3"/>
      <c r="BN96" s="3"/>
      <c r="BO96" s="3"/>
      <c r="BP96" s="56"/>
      <c r="BQ96" s="3"/>
      <c r="BR96" s="16"/>
      <c r="BT96" s="16"/>
      <c r="BV96" s="16"/>
      <c r="BW96" s="3"/>
      <c r="BX96" s="3"/>
      <c r="BY96" s="56"/>
      <c r="BZ96" s="3"/>
      <c r="CA96" s="3"/>
      <c r="CB96" s="3"/>
      <c r="CC96" s="3"/>
      <c r="CD96" s="3"/>
      <c r="CE96" s="3"/>
      <c r="CF96" s="3"/>
      <c r="CH96" s="23"/>
    </row>
    <row r="97" spans="52:86">
      <c r="BD97" s="16"/>
      <c r="BF97" s="16"/>
      <c r="BG97" s="16"/>
      <c r="BI97" s="16"/>
      <c r="BJ97" s="16"/>
      <c r="BL97" s="3"/>
      <c r="BM97" s="3"/>
      <c r="BN97" s="3"/>
      <c r="BO97" s="3"/>
      <c r="BP97" s="56"/>
      <c r="BQ97" s="3"/>
      <c r="BR97" s="16"/>
      <c r="BT97" s="16"/>
      <c r="BV97" s="16"/>
      <c r="BW97" s="3"/>
      <c r="BX97" s="3"/>
      <c r="BY97" s="56"/>
      <c r="BZ97" s="3"/>
      <c r="CA97" s="3"/>
      <c r="CB97" s="3"/>
      <c r="CC97" s="3"/>
      <c r="CD97" s="3"/>
      <c r="CE97" s="3"/>
      <c r="CF97" s="3"/>
      <c r="CH97" s="23"/>
    </row>
    <row r="98" spans="52:86">
      <c r="BD98" s="16"/>
      <c r="BF98" s="16"/>
      <c r="BG98" s="16"/>
      <c r="BI98" s="16"/>
      <c r="BJ98" s="16"/>
      <c r="BL98" s="3"/>
      <c r="BM98" s="3"/>
      <c r="BN98" s="3"/>
      <c r="BO98" s="3"/>
      <c r="BP98" s="56"/>
      <c r="BQ98" s="3"/>
      <c r="BR98" s="16"/>
      <c r="BT98" s="16"/>
      <c r="BV98" s="16"/>
      <c r="BW98" s="3"/>
      <c r="BX98" s="3"/>
      <c r="BY98" s="56"/>
      <c r="BZ98" s="3"/>
      <c r="CA98" s="3"/>
      <c r="CB98" s="3"/>
      <c r="CC98" s="3"/>
      <c r="CD98" s="3"/>
      <c r="CE98" s="3"/>
      <c r="CF98" s="3"/>
      <c r="CH98" s="23"/>
    </row>
    <row r="99" spans="52:86">
      <c r="BD99" s="16"/>
      <c r="BF99" s="16"/>
      <c r="BG99" s="16"/>
      <c r="BI99" s="16"/>
      <c r="BJ99" s="16"/>
      <c r="BL99" s="3"/>
      <c r="BM99" s="3"/>
      <c r="BN99" s="3"/>
      <c r="BO99" s="3"/>
      <c r="BP99" s="56"/>
      <c r="BQ99" s="3"/>
      <c r="BR99" s="16"/>
      <c r="BT99" s="16"/>
      <c r="BV99" s="16"/>
      <c r="BW99" s="3"/>
      <c r="BX99" s="3"/>
      <c r="BY99" s="56"/>
      <c r="BZ99" s="3"/>
      <c r="CA99" s="3"/>
      <c r="CB99" s="3"/>
      <c r="CC99" s="3"/>
      <c r="CD99" s="3"/>
      <c r="CE99" s="3"/>
      <c r="CF99" s="3"/>
      <c r="CH99" s="23"/>
    </row>
    <row r="100" spans="52:86">
      <c r="AZ100" s="20"/>
      <c r="BB100" s="23"/>
      <c r="BD100" s="16"/>
      <c r="BF100" s="16"/>
      <c r="BG100" s="16"/>
      <c r="BI100" s="16"/>
      <c r="BJ100" s="16"/>
      <c r="BL100" s="3"/>
      <c r="BM100" s="3"/>
      <c r="BN100" s="3"/>
      <c r="BO100" s="3"/>
      <c r="BP100" s="56"/>
      <c r="BQ100" s="3"/>
      <c r="BR100" s="16"/>
      <c r="BT100" s="16"/>
      <c r="BV100" s="16"/>
      <c r="BW100" s="3"/>
      <c r="BX100" s="3"/>
      <c r="BY100" s="56"/>
      <c r="BZ100" s="3"/>
      <c r="CA100" s="3"/>
      <c r="CB100" s="3"/>
      <c r="CC100" s="3"/>
      <c r="CD100" s="3"/>
      <c r="CE100" s="3"/>
      <c r="CF100" s="3"/>
      <c r="CG100" s="23"/>
      <c r="CH100" s="23"/>
    </row>
    <row r="101" spans="52:86">
      <c r="AZ101" s="20"/>
      <c r="BB101" s="23"/>
      <c r="BD101" s="16"/>
      <c r="BF101" s="16"/>
      <c r="BG101" s="16"/>
      <c r="BI101" s="16"/>
      <c r="BJ101" s="16"/>
      <c r="BL101" s="3"/>
      <c r="BM101" s="3"/>
      <c r="BN101" s="3"/>
      <c r="BO101" s="3"/>
      <c r="BP101" s="56"/>
      <c r="BQ101" s="3"/>
      <c r="BR101" s="16"/>
      <c r="BT101" s="16"/>
      <c r="BV101" s="16"/>
      <c r="BW101" s="3"/>
      <c r="BX101" s="3"/>
      <c r="BY101" s="56"/>
      <c r="BZ101" s="3"/>
      <c r="CA101" s="3"/>
      <c r="CB101" s="3"/>
      <c r="CC101" s="3"/>
      <c r="CD101" s="3"/>
      <c r="CE101" s="3"/>
      <c r="CF101" s="3"/>
      <c r="CG101" s="23"/>
      <c r="CH101" s="23"/>
    </row>
    <row r="102" spans="52:86">
      <c r="AZ102" s="20"/>
      <c r="BB102" s="23"/>
      <c r="BD102" s="16"/>
      <c r="BF102" s="16"/>
      <c r="BG102" s="16"/>
      <c r="BI102" s="16"/>
      <c r="BJ102" s="16"/>
      <c r="BL102" s="3"/>
      <c r="BM102" s="3"/>
      <c r="BN102" s="3"/>
      <c r="BO102" s="3"/>
      <c r="BP102" s="56"/>
      <c r="BQ102" s="3"/>
      <c r="BR102" s="16"/>
      <c r="BT102" s="16"/>
      <c r="BV102" s="16"/>
      <c r="BW102" s="3"/>
      <c r="BX102" s="3"/>
      <c r="BY102" s="56"/>
      <c r="BZ102" s="3"/>
      <c r="CA102" s="3"/>
      <c r="CB102" s="3"/>
      <c r="CC102" s="3"/>
      <c r="CD102" s="3"/>
      <c r="CE102" s="3"/>
      <c r="CF102" s="3"/>
      <c r="CG102" s="23"/>
      <c r="CH102" s="23"/>
    </row>
    <row r="103" spans="52:86">
      <c r="AZ103" s="20"/>
      <c r="BB103" s="23"/>
      <c r="BD103" s="16"/>
      <c r="BF103" s="16"/>
      <c r="BG103" s="16"/>
      <c r="BI103" s="16"/>
      <c r="BJ103" s="16"/>
      <c r="BL103" s="3"/>
      <c r="BM103" s="3"/>
      <c r="BN103" s="3"/>
      <c r="BO103" s="3"/>
      <c r="BP103" s="56"/>
      <c r="BQ103" s="3"/>
      <c r="BR103" s="16"/>
      <c r="BT103" s="16"/>
      <c r="BV103" s="16"/>
      <c r="BW103" s="3"/>
      <c r="BX103" s="3"/>
      <c r="BY103" s="56"/>
      <c r="BZ103" s="3"/>
      <c r="CA103" s="3"/>
      <c r="CB103" s="3"/>
      <c r="CC103" s="3"/>
      <c r="CD103" s="3"/>
      <c r="CE103" s="3"/>
      <c r="CF103" s="3"/>
      <c r="CG103" s="23"/>
      <c r="CH103" s="23"/>
    </row>
    <row r="104" spans="52:86">
      <c r="AZ104" s="20"/>
      <c r="BB104" s="23"/>
      <c r="BD104" s="16"/>
      <c r="BF104" s="16"/>
      <c r="BG104" s="16"/>
      <c r="BI104" s="16"/>
      <c r="BJ104" s="16"/>
      <c r="BL104" s="3"/>
      <c r="BM104" s="3"/>
      <c r="BN104" s="3"/>
      <c r="BO104" s="3"/>
      <c r="BP104" s="56"/>
      <c r="BQ104" s="3"/>
      <c r="BR104" s="16"/>
      <c r="BT104" s="16"/>
      <c r="BV104" s="16"/>
      <c r="BW104" s="3"/>
      <c r="BX104" s="3"/>
      <c r="BY104" s="56"/>
      <c r="BZ104" s="3"/>
      <c r="CA104" s="3"/>
      <c r="CB104" s="3"/>
      <c r="CC104" s="3"/>
      <c r="CD104" s="3"/>
      <c r="CE104" s="3"/>
      <c r="CF104" s="3"/>
      <c r="CG104" s="23"/>
      <c r="CH104" s="23"/>
    </row>
    <row r="105" spans="52:86">
      <c r="AZ105" s="20"/>
      <c r="BB105" s="23"/>
      <c r="BD105" s="16"/>
      <c r="BF105" s="16"/>
      <c r="BG105" s="16"/>
      <c r="BI105" s="16"/>
      <c r="BJ105" s="16"/>
      <c r="BL105" s="3"/>
      <c r="BM105" s="3"/>
      <c r="BN105" s="3"/>
      <c r="BO105" s="3"/>
      <c r="BP105" s="56"/>
      <c r="BQ105" s="3"/>
      <c r="BR105" s="16"/>
      <c r="BT105" s="16"/>
      <c r="BV105" s="16"/>
      <c r="BW105" s="3"/>
      <c r="BX105" s="3"/>
      <c r="BY105" s="56"/>
      <c r="BZ105" s="3"/>
      <c r="CA105" s="3"/>
      <c r="CB105" s="3"/>
      <c r="CC105" s="3"/>
      <c r="CD105" s="3"/>
      <c r="CE105" s="3"/>
      <c r="CF105" s="3"/>
      <c r="CG105" s="23"/>
      <c r="CH105" s="23"/>
    </row>
    <row r="106" spans="52:86">
      <c r="AZ106" s="20"/>
      <c r="BB106" s="23"/>
      <c r="BD106" s="16"/>
      <c r="BF106" s="16"/>
      <c r="BG106" s="16"/>
      <c r="BI106" s="16"/>
      <c r="BJ106" s="16"/>
      <c r="BL106" s="3"/>
      <c r="BM106" s="3"/>
      <c r="BN106" s="3"/>
      <c r="BO106" s="3"/>
      <c r="BP106" s="56"/>
      <c r="BQ106" s="3"/>
      <c r="BR106" s="16"/>
      <c r="BT106" s="16"/>
      <c r="BV106" s="16"/>
      <c r="BW106" s="3"/>
      <c r="BX106" s="3"/>
      <c r="BY106" s="56"/>
      <c r="BZ106" s="3"/>
      <c r="CA106" s="3"/>
      <c r="CB106" s="3"/>
      <c r="CC106" s="3"/>
      <c r="CD106" s="3"/>
      <c r="CE106" s="3"/>
      <c r="CF106" s="3"/>
      <c r="CG106" s="23"/>
      <c r="CH106" s="23"/>
    </row>
    <row r="107" spans="52:86">
      <c r="AZ107" s="20"/>
      <c r="BB107" s="23"/>
      <c r="BD107" s="16"/>
      <c r="BF107" s="16"/>
      <c r="BG107" s="16"/>
      <c r="BI107" s="16"/>
      <c r="BJ107" s="16"/>
      <c r="BL107" s="3"/>
      <c r="BM107" s="3"/>
      <c r="BN107" s="3"/>
      <c r="BO107" s="3"/>
      <c r="BP107" s="56"/>
      <c r="BQ107" s="3"/>
      <c r="BR107" s="16"/>
      <c r="BT107" s="16"/>
      <c r="BV107" s="16"/>
      <c r="BW107" s="3"/>
      <c r="BX107" s="3"/>
      <c r="BY107" s="56"/>
      <c r="BZ107" s="3"/>
      <c r="CA107" s="3"/>
      <c r="CB107" s="3"/>
      <c r="CC107" s="3"/>
      <c r="CD107" s="3"/>
      <c r="CE107" s="3"/>
      <c r="CF107" s="3"/>
      <c r="CG107" s="23"/>
      <c r="CH107" s="23"/>
    </row>
    <row r="108" spans="52:86">
      <c r="AZ108" s="20"/>
      <c r="BB108" s="23"/>
      <c r="BD108" s="16"/>
      <c r="BF108" s="16"/>
      <c r="BG108" s="16"/>
      <c r="BI108" s="16"/>
      <c r="BJ108" s="16"/>
      <c r="BL108" s="3"/>
      <c r="BM108" s="3"/>
      <c r="BN108" s="3"/>
      <c r="BO108" s="3"/>
      <c r="BP108" s="56"/>
      <c r="BQ108" s="3"/>
      <c r="BR108" s="16"/>
      <c r="BT108" s="16"/>
      <c r="BV108" s="16"/>
      <c r="BW108" s="3"/>
      <c r="BX108" s="3"/>
      <c r="BY108" s="56"/>
      <c r="BZ108" s="3"/>
      <c r="CA108" s="3"/>
      <c r="CB108" s="3"/>
      <c r="CC108" s="3"/>
      <c r="CD108" s="3"/>
      <c r="CE108" s="3"/>
      <c r="CF108" s="3"/>
      <c r="CG108" s="23"/>
      <c r="CH108" s="23"/>
    </row>
    <row r="109" spans="52:86">
      <c r="AZ109" s="20"/>
      <c r="BB109" s="23"/>
      <c r="BD109" s="16"/>
      <c r="BF109" s="16"/>
      <c r="BG109" s="16"/>
      <c r="BI109" s="16"/>
      <c r="BJ109" s="16"/>
      <c r="BL109" s="3"/>
      <c r="BM109" s="3"/>
      <c r="BN109" s="3"/>
      <c r="BO109" s="3"/>
      <c r="BP109" s="56"/>
      <c r="BQ109" s="3"/>
      <c r="BR109" s="16"/>
      <c r="BT109" s="16"/>
      <c r="BV109" s="16"/>
      <c r="BW109" s="3"/>
      <c r="BX109" s="3"/>
      <c r="BY109" s="56"/>
      <c r="BZ109" s="3"/>
      <c r="CA109" s="3"/>
      <c r="CB109" s="3"/>
      <c r="CC109" s="3"/>
      <c r="CD109" s="3"/>
      <c r="CE109" s="3"/>
      <c r="CF109" s="3"/>
      <c r="CG109" s="23"/>
      <c r="CH109" s="23"/>
    </row>
    <row r="110" spans="52:86">
      <c r="AZ110" s="20"/>
      <c r="BB110" s="23"/>
      <c r="BD110" s="16"/>
      <c r="BF110" s="16"/>
      <c r="BG110" s="16"/>
      <c r="BI110" s="16"/>
      <c r="BJ110" s="16"/>
      <c r="BL110" s="3"/>
      <c r="BM110" s="3"/>
      <c r="BN110" s="3"/>
      <c r="BO110" s="3"/>
      <c r="BP110" s="56"/>
      <c r="BQ110" s="3"/>
      <c r="BR110" s="16"/>
      <c r="BT110" s="16"/>
      <c r="BV110" s="16"/>
      <c r="BW110" s="3"/>
      <c r="BX110" s="3"/>
      <c r="BY110" s="56"/>
      <c r="BZ110" s="3"/>
      <c r="CA110" s="3"/>
      <c r="CB110" s="3"/>
      <c r="CC110" s="3"/>
      <c r="CD110" s="3"/>
      <c r="CE110" s="3"/>
      <c r="CF110" s="3"/>
      <c r="CG110" s="23"/>
      <c r="CH110" s="23"/>
    </row>
    <row r="111" spans="52:86">
      <c r="AZ111" s="20"/>
      <c r="BB111" s="23"/>
      <c r="BD111" s="16"/>
      <c r="BF111" s="16"/>
      <c r="BG111" s="16"/>
      <c r="BI111" s="16"/>
      <c r="BJ111" s="16"/>
      <c r="BL111" s="3"/>
      <c r="BM111" s="3"/>
      <c r="BN111" s="3"/>
      <c r="BO111" s="3"/>
      <c r="BP111" s="56"/>
      <c r="BQ111" s="3"/>
      <c r="BR111" s="16"/>
      <c r="BT111" s="16"/>
      <c r="BV111" s="16"/>
      <c r="BW111" s="3"/>
      <c r="BX111" s="3"/>
      <c r="BY111" s="56"/>
      <c r="BZ111" s="3"/>
      <c r="CA111" s="3"/>
      <c r="CB111" s="3"/>
      <c r="CC111" s="3"/>
      <c r="CD111" s="3"/>
      <c r="CE111" s="3"/>
      <c r="CF111" s="3"/>
      <c r="CG111" s="23"/>
      <c r="CH111" s="23"/>
    </row>
    <row r="112" spans="52:86">
      <c r="AZ112" s="20"/>
      <c r="BB112" s="23"/>
      <c r="BD112" s="16"/>
      <c r="BF112" s="16"/>
      <c r="BG112" s="16"/>
      <c r="BI112" s="16"/>
      <c r="BJ112" s="16"/>
      <c r="BL112" s="3"/>
      <c r="BM112" s="3"/>
      <c r="BN112" s="3"/>
      <c r="BO112" s="3"/>
      <c r="BP112" s="56"/>
      <c r="BQ112" s="3"/>
      <c r="BR112" s="16"/>
      <c r="BT112" s="16"/>
      <c r="BV112" s="16"/>
      <c r="BW112" s="3"/>
      <c r="BX112" s="3"/>
      <c r="BY112" s="56"/>
      <c r="BZ112" s="3"/>
      <c r="CA112" s="3"/>
      <c r="CB112" s="3"/>
      <c r="CC112" s="3"/>
      <c r="CD112" s="3"/>
      <c r="CE112" s="3"/>
      <c r="CF112" s="3"/>
      <c r="CG112" s="23"/>
      <c r="CH112" s="23"/>
    </row>
    <row r="113" spans="15:86">
      <c r="AZ113" s="20"/>
      <c r="BB113" s="23"/>
      <c r="BD113" s="16"/>
      <c r="BF113" s="16"/>
      <c r="BG113" s="16"/>
      <c r="BI113" s="16"/>
      <c r="BJ113" s="16"/>
      <c r="BL113" s="3"/>
      <c r="BM113" s="3"/>
      <c r="BN113" s="3"/>
      <c r="BO113" s="3"/>
      <c r="BP113" s="56"/>
      <c r="BQ113" s="3"/>
      <c r="BR113" s="16"/>
      <c r="BT113" s="16"/>
      <c r="BV113" s="16"/>
      <c r="BW113" s="3"/>
      <c r="BX113" s="3"/>
      <c r="BY113" s="56"/>
      <c r="BZ113" s="3"/>
      <c r="CA113" s="3"/>
      <c r="CB113" s="3"/>
      <c r="CC113" s="3"/>
      <c r="CD113" s="3"/>
      <c r="CE113" s="3"/>
      <c r="CF113" s="3"/>
      <c r="CG113" s="23"/>
      <c r="CH113" s="23"/>
    </row>
    <row r="114" spans="15:86">
      <c r="AZ114" s="20"/>
      <c r="BB114" s="23"/>
      <c r="BD114" s="16"/>
      <c r="BF114" s="16"/>
      <c r="BG114" s="16"/>
      <c r="BI114" s="16"/>
      <c r="BJ114" s="16"/>
      <c r="BL114" s="3"/>
      <c r="BM114" s="3"/>
      <c r="BN114" s="3"/>
      <c r="BO114" s="3"/>
      <c r="BP114" s="56"/>
      <c r="BQ114" s="3"/>
      <c r="BR114" s="16"/>
      <c r="BT114" s="16"/>
      <c r="BV114" s="16"/>
      <c r="BW114" s="3"/>
      <c r="BX114" s="3"/>
      <c r="BY114" s="56"/>
      <c r="BZ114" s="3"/>
      <c r="CA114" s="3"/>
      <c r="CB114" s="3"/>
      <c r="CC114" s="3"/>
      <c r="CD114" s="3"/>
      <c r="CE114" s="3"/>
      <c r="CF114" s="3"/>
      <c r="CG114" s="23"/>
      <c r="CH114" s="23"/>
    </row>
    <row r="115" spans="15:86">
      <c r="O115">
        <v>7</v>
      </c>
      <c r="P115" s="3" t="s">
        <v>33</v>
      </c>
      <c r="AZ115" s="20"/>
      <c r="BB115" s="23"/>
      <c r="BD115" s="16"/>
      <c r="BF115" s="16"/>
      <c r="BG115" s="16"/>
      <c r="BI115" s="16"/>
      <c r="BJ115" s="16"/>
      <c r="BL115" s="3"/>
      <c r="BM115" s="3"/>
      <c r="BN115" s="3"/>
      <c r="BO115" s="3"/>
      <c r="BP115" s="56"/>
      <c r="BQ115" s="3"/>
      <c r="BR115" s="16"/>
      <c r="BT115" s="16"/>
      <c r="BV115" s="16"/>
      <c r="BW115" s="3"/>
      <c r="BX115" s="3"/>
      <c r="BY115" s="56"/>
      <c r="BZ115" s="3"/>
      <c r="CA115" s="3"/>
      <c r="CB115" s="3"/>
      <c r="CC115" s="3"/>
      <c r="CD115" s="3"/>
      <c r="CE115" s="3"/>
      <c r="CF115" s="3"/>
      <c r="CG115" s="23"/>
      <c r="CH115" s="23"/>
    </row>
    <row r="116" spans="15:86">
      <c r="O116">
        <v>6</v>
      </c>
      <c r="P116" s="3" t="s">
        <v>32</v>
      </c>
      <c r="AZ116" s="20"/>
      <c r="BB116" s="23"/>
      <c r="BD116" s="16"/>
      <c r="BF116" s="16"/>
      <c r="BG116" s="16"/>
      <c r="BI116" s="16"/>
      <c r="BJ116" s="16"/>
      <c r="BL116" s="3"/>
      <c r="BM116" s="3"/>
      <c r="BN116" s="3"/>
      <c r="BO116" s="3"/>
      <c r="BP116" s="56"/>
      <c r="BQ116" s="3"/>
      <c r="BR116" s="16"/>
      <c r="BT116" s="16"/>
      <c r="BV116" s="16"/>
      <c r="BW116" s="3"/>
      <c r="BX116" s="3"/>
      <c r="BY116" s="56"/>
      <c r="BZ116" s="3"/>
      <c r="CA116" s="3"/>
      <c r="CB116" s="3"/>
      <c r="CC116" s="3"/>
      <c r="CD116" s="3"/>
      <c r="CE116" s="3"/>
      <c r="CF116" s="3"/>
      <c r="CG116" s="23"/>
    </row>
    <row r="117" spans="15:86">
      <c r="O117">
        <v>5</v>
      </c>
      <c r="P117" s="3" t="s">
        <v>400</v>
      </c>
      <c r="AZ117" s="20"/>
      <c r="BB117" s="23"/>
      <c r="BD117" s="16"/>
      <c r="BF117" s="16"/>
      <c r="BG117" s="16"/>
      <c r="BI117" s="16"/>
      <c r="BJ117" s="16"/>
      <c r="BL117" s="3"/>
      <c r="BM117" s="3"/>
      <c r="BN117" s="3"/>
      <c r="BO117" s="3"/>
      <c r="BP117" s="56"/>
      <c r="BQ117" s="3"/>
      <c r="BR117" s="16"/>
      <c r="BT117" s="16"/>
      <c r="BV117" s="16"/>
      <c r="BW117" s="3"/>
      <c r="BX117" s="3"/>
      <c r="BY117" s="56"/>
      <c r="BZ117" s="3"/>
      <c r="CA117" s="3"/>
      <c r="CB117" s="3"/>
      <c r="CC117" s="3"/>
      <c r="CD117" s="3"/>
      <c r="CE117" s="3"/>
      <c r="CF117" s="3"/>
      <c r="CG117" s="23"/>
    </row>
    <row r="118" spans="15:86">
      <c r="O118">
        <v>4</v>
      </c>
      <c r="P118" s="3" t="s">
        <v>31</v>
      </c>
      <c r="AZ118" s="20"/>
      <c r="BB118" s="23"/>
      <c r="BD118" s="16"/>
      <c r="BF118" s="16"/>
      <c r="BG118" s="16"/>
      <c r="BI118" s="16"/>
      <c r="BJ118" s="16"/>
      <c r="BL118" s="3"/>
      <c r="BM118" s="3"/>
      <c r="BN118" s="3"/>
      <c r="BO118" s="3"/>
      <c r="BP118" s="56"/>
      <c r="BQ118" s="3"/>
      <c r="BR118" s="16"/>
      <c r="BT118" s="16"/>
      <c r="BV118" s="16"/>
      <c r="BW118" s="3"/>
      <c r="BX118" s="3"/>
      <c r="BY118" s="56"/>
      <c r="BZ118" s="3"/>
      <c r="CA118" s="3"/>
      <c r="CB118" s="3"/>
      <c r="CC118" s="3"/>
      <c r="CD118" s="3"/>
      <c r="CE118" s="3"/>
      <c r="CF118" s="3"/>
      <c r="CG118" s="23"/>
    </row>
    <row r="119" spans="15:86">
      <c r="AZ119" s="20"/>
      <c r="BB119" s="23"/>
      <c r="BD119" s="16"/>
      <c r="BF119" s="16"/>
      <c r="BG119" s="16"/>
      <c r="BI119" s="16"/>
      <c r="BJ119" s="16"/>
      <c r="BL119" s="3"/>
      <c r="BM119" s="3"/>
      <c r="BN119" s="3"/>
      <c r="BO119" s="3"/>
      <c r="BP119" s="56"/>
      <c r="BQ119" s="3"/>
      <c r="BR119" s="16"/>
      <c r="BT119" s="16"/>
      <c r="BV119" s="16"/>
      <c r="BW119" s="3"/>
      <c r="BX119" s="3"/>
      <c r="BY119" s="56"/>
      <c r="BZ119" s="3"/>
      <c r="CA119" s="3"/>
      <c r="CB119" s="3"/>
      <c r="CC119" s="3"/>
      <c r="CD119" s="3"/>
      <c r="CE119" s="3"/>
      <c r="CF119" s="3"/>
      <c r="CG119" s="23"/>
    </row>
    <row r="120" spans="15:86">
      <c r="AZ120" s="20"/>
      <c r="BB120" s="23"/>
      <c r="BD120" s="16"/>
      <c r="BF120" s="16"/>
      <c r="BG120" s="16"/>
      <c r="BI120" s="16"/>
      <c r="BJ120" s="16"/>
      <c r="BL120" s="3"/>
      <c r="BM120" s="3"/>
      <c r="BN120" s="3"/>
      <c r="BO120" s="3"/>
      <c r="BP120" s="56"/>
      <c r="BQ120" s="3"/>
      <c r="BR120" s="16"/>
      <c r="BT120" s="16"/>
      <c r="BV120" s="16"/>
      <c r="BW120" s="3"/>
      <c r="BX120" s="3"/>
      <c r="BY120" s="56"/>
      <c r="BZ120" s="3"/>
      <c r="CA120" s="3"/>
      <c r="CB120" s="3"/>
      <c r="CC120" s="3"/>
      <c r="CD120" s="3"/>
      <c r="CE120" s="3"/>
      <c r="CF120" s="3"/>
      <c r="CG120" s="23"/>
    </row>
    <row r="121" spans="15:86">
      <c r="AZ121" s="20"/>
      <c r="BB121" s="23"/>
      <c r="BD121" s="16"/>
      <c r="BF121" s="16"/>
      <c r="BG121" s="16"/>
      <c r="BI121" s="16"/>
      <c r="BJ121" s="16"/>
      <c r="BL121" s="3"/>
      <c r="BM121" s="3"/>
      <c r="BN121" s="3"/>
      <c r="BO121" s="3"/>
      <c r="BP121" s="56"/>
      <c r="BQ121" s="3"/>
      <c r="BR121" s="16"/>
      <c r="BT121" s="16"/>
      <c r="BV121" s="16"/>
      <c r="BW121" s="3"/>
      <c r="BX121" s="3"/>
      <c r="BY121" s="56"/>
      <c r="BZ121" s="3"/>
      <c r="CA121" s="3"/>
      <c r="CB121" s="3"/>
      <c r="CC121" s="3"/>
      <c r="CD121" s="3"/>
      <c r="CE121" s="3"/>
      <c r="CF121" s="3"/>
      <c r="CG121" s="23"/>
    </row>
    <row r="122" spans="15:86">
      <c r="AZ122" s="20"/>
      <c r="BB122" s="23"/>
      <c r="BD122" s="16"/>
      <c r="BF122" s="16"/>
      <c r="BG122" s="16"/>
      <c r="BI122" s="16"/>
      <c r="BJ122" s="16"/>
      <c r="BL122" s="3"/>
      <c r="BM122" s="3"/>
      <c r="BN122" s="3"/>
      <c r="BO122" s="3"/>
      <c r="BP122" s="56"/>
      <c r="BQ122" s="3"/>
      <c r="BR122" s="16"/>
      <c r="BT122" s="16"/>
      <c r="BV122" s="16"/>
      <c r="BW122" s="3"/>
      <c r="BX122" s="3"/>
      <c r="BY122" s="56"/>
      <c r="BZ122" s="3"/>
      <c r="CA122" s="3"/>
      <c r="CB122" s="3"/>
      <c r="CC122" s="3"/>
      <c r="CD122" s="3"/>
      <c r="CE122" s="3"/>
      <c r="CF122" s="3"/>
      <c r="CG122" s="23"/>
    </row>
    <row r="123" spans="15:86">
      <c r="AZ123" s="20"/>
      <c r="BB123" s="23"/>
      <c r="BD123" s="16"/>
      <c r="BF123" s="16"/>
      <c r="BG123" s="16"/>
      <c r="BI123" s="16"/>
      <c r="BJ123" s="16"/>
      <c r="BL123" s="3"/>
      <c r="BM123" s="3"/>
      <c r="BN123" s="3"/>
      <c r="BO123" s="3"/>
      <c r="BP123" s="56"/>
      <c r="BQ123" s="3"/>
      <c r="BR123" s="16"/>
      <c r="BT123" s="16"/>
      <c r="BV123" s="16"/>
      <c r="BW123" s="3"/>
      <c r="BX123" s="3"/>
      <c r="BY123" s="56"/>
      <c r="BZ123" s="3"/>
      <c r="CA123" s="3"/>
      <c r="CB123" s="3"/>
      <c r="CC123" s="3"/>
      <c r="CD123" s="3"/>
      <c r="CE123" s="3"/>
      <c r="CF123" s="3"/>
      <c r="CG123" s="23"/>
    </row>
    <row r="124" spans="15:86">
      <c r="AZ124" s="20"/>
      <c r="BB124" s="23"/>
      <c r="BD124" s="16"/>
      <c r="BF124" s="16"/>
      <c r="BG124" s="16"/>
      <c r="BI124" s="16"/>
      <c r="BJ124" s="16"/>
      <c r="BL124" s="3"/>
      <c r="BM124" s="3"/>
      <c r="BN124" s="3"/>
      <c r="BO124" s="3"/>
      <c r="BP124" s="56"/>
      <c r="BQ124" s="3"/>
      <c r="BR124" s="16"/>
      <c r="BT124" s="16"/>
      <c r="BV124" s="16"/>
      <c r="BW124" s="3"/>
      <c r="BX124" s="3"/>
      <c r="BY124" s="56"/>
      <c r="BZ124" s="3"/>
      <c r="CA124" s="3"/>
      <c r="CB124" s="3"/>
      <c r="CC124" s="3"/>
      <c r="CD124" s="3"/>
      <c r="CE124" s="3"/>
      <c r="CF124" s="3"/>
      <c r="CG124" s="23"/>
    </row>
    <row r="125" spans="15:86">
      <c r="AZ125" s="20"/>
      <c r="BB125" s="23"/>
      <c r="BD125" s="16"/>
      <c r="BF125" s="16"/>
      <c r="BG125" s="16"/>
      <c r="BI125" s="16"/>
      <c r="BJ125" s="16"/>
      <c r="BL125" s="3"/>
      <c r="BM125" s="3"/>
      <c r="BN125" s="3"/>
      <c r="BO125" s="3"/>
      <c r="BP125" s="56"/>
      <c r="BQ125" s="3"/>
      <c r="BR125" s="16"/>
      <c r="BT125" s="16"/>
      <c r="BV125" s="16"/>
      <c r="BW125" s="3"/>
      <c r="BX125" s="3"/>
      <c r="BY125" s="56"/>
      <c r="BZ125" s="3"/>
      <c r="CA125" s="3"/>
      <c r="CB125" s="3"/>
      <c r="CC125" s="3"/>
      <c r="CD125" s="3"/>
      <c r="CE125" s="3"/>
      <c r="CF125" s="3"/>
      <c r="CG125" s="23"/>
    </row>
    <row r="126" spans="15:86">
      <c r="AZ126" s="20"/>
      <c r="BB126" s="23"/>
      <c r="BD126" s="16"/>
      <c r="BF126" s="16"/>
      <c r="BG126" s="16"/>
      <c r="BI126" s="16"/>
      <c r="BJ126" s="16"/>
      <c r="BL126" s="3"/>
      <c r="BM126" s="3"/>
      <c r="BN126" s="3"/>
      <c r="BO126" s="3"/>
      <c r="BP126" s="56"/>
      <c r="BQ126" s="3"/>
      <c r="BR126" s="16"/>
      <c r="BT126" s="16"/>
      <c r="BV126" s="16"/>
      <c r="BW126" s="3"/>
      <c r="BX126" s="3"/>
      <c r="BY126" s="56"/>
      <c r="BZ126" s="3"/>
      <c r="CA126" s="3"/>
      <c r="CB126" s="3"/>
      <c r="CC126" s="3"/>
      <c r="CD126" s="3"/>
      <c r="CE126" s="3"/>
      <c r="CF126" s="3"/>
      <c r="CG126" s="23"/>
    </row>
    <row r="127" spans="15:86">
      <c r="AZ127" s="20"/>
      <c r="BB127" s="23"/>
      <c r="BD127" s="16"/>
      <c r="BF127" s="16"/>
      <c r="BG127" s="16"/>
      <c r="BI127" s="16"/>
      <c r="BJ127" s="16"/>
      <c r="BL127" s="3"/>
      <c r="BM127" s="3"/>
      <c r="BN127" s="3"/>
      <c r="BO127" s="3"/>
      <c r="BP127" s="56"/>
      <c r="BQ127" s="3"/>
      <c r="BR127" s="16"/>
      <c r="BT127" s="16"/>
      <c r="BV127" s="16"/>
      <c r="BW127" s="3"/>
      <c r="BX127" s="3"/>
      <c r="BY127" s="56"/>
      <c r="BZ127" s="3"/>
      <c r="CA127" s="3"/>
      <c r="CB127" s="3"/>
      <c r="CC127" s="3"/>
      <c r="CD127" s="3"/>
      <c r="CE127" s="3"/>
      <c r="CF127" s="3"/>
      <c r="CG127" s="23"/>
    </row>
    <row r="128" spans="15:86">
      <c r="AZ128" s="20"/>
      <c r="BB128" s="23"/>
      <c r="BD128" s="16"/>
      <c r="BF128" s="16"/>
      <c r="BG128" s="16"/>
      <c r="BI128" s="16"/>
      <c r="BJ128" s="16"/>
      <c r="BL128" s="3"/>
      <c r="BM128" s="3"/>
      <c r="BN128" s="3"/>
      <c r="BO128" s="3"/>
      <c r="BP128" s="56"/>
      <c r="BQ128" s="3"/>
      <c r="BR128" s="16"/>
      <c r="BT128" s="16"/>
      <c r="BV128" s="16"/>
      <c r="BW128" s="3"/>
      <c r="BX128" s="3"/>
      <c r="BY128" s="56"/>
      <c r="BZ128" s="3"/>
      <c r="CA128" s="3"/>
      <c r="CB128" s="3"/>
      <c r="CC128" s="3"/>
      <c r="CD128" s="3"/>
      <c r="CE128" s="3"/>
      <c r="CF128" s="3"/>
      <c r="CG128" s="23"/>
    </row>
    <row r="129" spans="52:85">
      <c r="AZ129" s="20"/>
      <c r="BB129" s="23"/>
      <c r="BD129" s="16"/>
      <c r="BF129" s="16"/>
      <c r="BG129" s="16"/>
      <c r="BI129" s="16"/>
      <c r="BJ129" s="16"/>
      <c r="BL129" s="3"/>
      <c r="BM129" s="3"/>
      <c r="BN129" s="3"/>
      <c r="BO129" s="3"/>
      <c r="BP129" s="56"/>
      <c r="BQ129" s="3"/>
      <c r="BR129" s="16"/>
      <c r="BT129" s="16"/>
      <c r="BV129" s="16"/>
      <c r="BW129" s="3"/>
      <c r="BX129" s="3"/>
      <c r="BY129" s="56"/>
      <c r="BZ129" s="3"/>
      <c r="CA129" s="3"/>
      <c r="CB129" s="3"/>
      <c r="CC129" s="3"/>
      <c r="CD129" s="3"/>
      <c r="CE129" s="3"/>
      <c r="CF129" s="3"/>
      <c r="CG129" s="23"/>
    </row>
    <row r="130" spans="52:85">
      <c r="AZ130" s="20"/>
      <c r="BB130" s="23"/>
      <c r="BD130" s="16"/>
      <c r="BF130" s="16"/>
      <c r="BG130" s="16"/>
      <c r="BI130" s="16"/>
      <c r="BJ130" s="16"/>
      <c r="BL130" s="3"/>
      <c r="BM130" s="3"/>
      <c r="BN130" s="3"/>
      <c r="BO130" s="3"/>
      <c r="BP130" s="56"/>
      <c r="BQ130" s="3"/>
      <c r="BR130" s="16"/>
      <c r="BT130" s="16"/>
      <c r="BV130" s="16"/>
      <c r="BW130" s="3"/>
      <c r="BX130" s="3"/>
      <c r="BY130" s="56"/>
      <c r="BZ130" s="3"/>
      <c r="CA130" s="3"/>
      <c r="CB130" s="3"/>
      <c r="CC130" s="3"/>
      <c r="CD130" s="3"/>
      <c r="CE130" s="3"/>
      <c r="CF130" s="3"/>
      <c r="CG130" s="23"/>
    </row>
    <row r="131" spans="52:85">
      <c r="AZ131" s="20"/>
      <c r="BB131" s="23"/>
      <c r="BD131" s="16"/>
      <c r="BF131" s="16"/>
      <c r="BG131" s="16"/>
      <c r="BI131" s="16"/>
      <c r="BJ131" s="16"/>
      <c r="BL131" s="3"/>
      <c r="BM131" s="3"/>
      <c r="BN131" s="3"/>
      <c r="BO131" s="3"/>
      <c r="BP131" s="56"/>
      <c r="BQ131" s="3"/>
      <c r="BR131" s="16"/>
      <c r="BT131" s="16"/>
      <c r="BV131" s="16"/>
      <c r="BW131" s="3"/>
      <c r="BX131" s="3"/>
      <c r="BY131" s="56"/>
      <c r="BZ131" s="3"/>
      <c r="CA131" s="3"/>
      <c r="CB131" s="3"/>
      <c r="CC131" s="3"/>
      <c r="CD131" s="3"/>
      <c r="CE131" s="3"/>
      <c r="CF131" s="3"/>
      <c r="CG131" s="23"/>
    </row>
    <row r="132" spans="52:85">
      <c r="AZ132" s="20"/>
      <c r="BB132" s="23"/>
      <c r="BD132" s="16"/>
      <c r="BF132" s="16"/>
      <c r="BG132" s="16"/>
      <c r="BI132" s="16"/>
      <c r="BJ132" s="16"/>
      <c r="BL132" s="3"/>
      <c r="BM132" s="3"/>
      <c r="BN132" s="3"/>
      <c r="BO132" s="3"/>
      <c r="BP132" s="56"/>
      <c r="BQ132" s="3"/>
      <c r="BR132" s="16"/>
      <c r="BT132" s="16"/>
      <c r="BV132" s="16"/>
      <c r="BW132" s="3"/>
      <c r="BX132" s="3"/>
      <c r="BY132" s="56"/>
      <c r="BZ132" s="3"/>
      <c r="CA132" s="3"/>
      <c r="CB132" s="3"/>
      <c r="CC132" s="3"/>
      <c r="CD132" s="3"/>
      <c r="CE132" s="3"/>
      <c r="CF132" s="3"/>
      <c r="CG132" s="23"/>
    </row>
    <row r="133" spans="52:85">
      <c r="AZ133" s="20"/>
      <c r="BB133" s="23"/>
      <c r="BD133" s="16"/>
      <c r="BF133" s="16"/>
      <c r="BG133" s="16"/>
      <c r="BI133" s="16"/>
      <c r="BJ133" s="16"/>
      <c r="BL133" s="3"/>
      <c r="BM133" s="3"/>
      <c r="BN133" s="3"/>
      <c r="BO133" s="3"/>
      <c r="BP133" s="56"/>
      <c r="BQ133" s="3"/>
      <c r="BR133" s="16"/>
      <c r="BT133" s="16"/>
      <c r="BV133" s="16"/>
      <c r="BW133" s="3"/>
      <c r="BX133" s="3"/>
      <c r="BY133" s="56"/>
      <c r="BZ133" s="3"/>
      <c r="CA133" s="3"/>
      <c r="CB133" s="3"/>
      <c r="CC133" s="3"/>
      <c r="CD133" s="3"/>
      <c r="CE133" s="3"/>
      <c r="CF133" s="3"/>
      <c r="CG133" s="2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1A54391-B95A-464B-8290-A09E23DC1A06}"/>
</file>

<file path=customXml/itemProps2.xml><?xml version="1.0" encoding="utf-8"?>
<ds:datastoreItem xmlns:ds="http://schemas.openxmlformats.org/officeDocument/2006/customXml" ds:itemID="{C64B5D47-BFD2-4D9F-8FB2-1229F5FDF6F8}"/>
</file>

<file path=customXml/itemProps3.xml><?xml version="1.0" encoding="utf-8"?>
<ds:datastoreItem xmlns:ds="http://schemas.openxmlformats.org/officeDocument/2006/customXml" ds:itemID="{48709AA2-077C-43D2-BD43-6DAECC5C5A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45</vt:i4>
      </vt:variant>
      <vt:variant>
        <vt:lpstr>Navngitte områder</vt:lpstr>
      </vt:variant>
      <vt:variant>
        <vt:i4>4</vt:i4>
      </vt:variant>
    </vt:vector>
  </HeadingPairs>
  <TitlesOfParts>
    <vt:vector size="49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Klasse_mnd</vt:lpstr>
      <vt:lpstr>KLM</vt:lpstr>
      <vt:lpstr>KL2</vt:lpstr>
      <vt:lpstr>Klasse Rase</vt:lpstr>
      <vt:lpstr>Klasse Rase2</vt:lpstr>
      <vt:lpstr>Ark2</vt:lpstr>
      <vt:lpstr>Fettgruppe</vt:lpstr>
      <vt:lpstr>FE</vt:lpstr>
      <vt:lpstr>Fett per mnd</vt:lpstr>
      <vt:lpstr>FEM</vt:lpstr>
      <vt:lpstr>Vektgrupper</vt:lpstr>
      <vt:lpstr>VK</vt:lpstr>
      <vt:lpstr>Variant</vt:lpstr>
      <vt:lpstr>V</vt:lpstr>
      <vt:lpstr>Raser</vt:lpstr>
      <vt:lpstr>RA</vt:lpstr>
      <vt:lpstr>Typefe</vt:lpstr>
      <vt:lpstr>TF</vt:lpstr>
      <vt:lpstr>Rasetype</vt:lpstr>
      <vt:lpstr>RT</vt:lpstr>
      <vt:lpstr>Fylke</vt:lpstr>
      <vt:lpstr>FY</vt:lpstr>
      <vt:lpstr>Komm</vt:lpstr>
      <vt:lpstr>RNR</vt:lpstr>
      <vt:lpstr>Alder</vt:lpstr>
      <vt:lpstr>A</vt:lpstr>
      <vt:lpstr>Ark1</vt:lpstr>
      <vt:lpstr>Typefe!Utskriftsområde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2018-06-23T13:13:02Z</cp:lastPrinted>
  <dcterms:created xsi:type="dcterms:W3CDTF">1998-09-02T15:52:34Z</dcterms:created>
  <dcterms:modified xsi:type="dcterms:W3CDTF">2024-12-15T15:34:29Z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